
<file path=[Content_Types].xml><?xml version="1.0" encoding="utf-8"?>
<Types xmlns="http://schemas.openxmlformats.org/package/2006/content-types">
  <Default Extension="png" ContentType="image/png"/>
  <Default Extension="bin" ContentType="image/unknown"/>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rinterSettings/printerSettings1.bin" ContentType="application/vnd.openxmlformats-officedocument.spreadsheetml.printerSettings"/>
  <Override PartName="/xl/drawings/drawing3.xml" ContentType="application/vnd.openxmlformats-officedocument.drawing+xml"/>
  <Override PartName="/xl/printerSettings/printerSettings2.bin" ContentType="application/vnd.openxmlformats-officedocument.spreadsheetml.printerSettings"/>
  <Override PartName="/xl/drawings/drawing4.xml" ContentType="application/vnd.openxmlformats-officedocument.drawing+xml"/>
  <Override PartName="/xl/printerSettings/printerSettings3.bin" ContentType="application/vnd.openxmlformats-officedocument.spreadsheetml.printerSettings"/>
  <Override PartName="/xl/drawings/drawing5.xml" ContentType="application/vnd.openxmlformats-officedocument.drawing+xml"/>
  <Override PartName="/xl/printerSettings/printerSettings4.bin" ContentType="application/vnd.openxmlformats-officedocument.spreadsheetml.printerSettings"/>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bookViews>
    <workbookView xWindow="0" yWindow="0" windowWidth="28800" windowHeight="12045" tabRatio="690" firstSheet="2" activeTab="3"/>
  </bookViews>
  <sheets>
    <sheet name="referencia" sheetId="67" state="hidden" r:id="rId1"/>
    <sheet name="Planilha3" sheetId="69" state="hidden" r:id="rId2"/>
    <sheet name="BDI- DESONERADO" sheetId="72" r:id="rId3"/>
    <sheet name="PLANILHA" sheetId="31" r:id="rId4"/>
    <sheet name="MEMÓRIA DE CÁLCULO" sheetId="58" r:id="rId5"/>
    <sheet name="COMPOSIÇÕES" sheetId="61" r:id="rId6"/>
    <sheet name="CRONOGRAMA" sheetId="4" r:id="rId7"/>
    <sheet name="COTAÇÕES" sheetId="65" state="hidden" r:id="rId8"/>
    <sheet name="ALVENARIA" sheetId="62" state="hidden" r:id="rId9"/>
    <sheet name="DEMOLIÇÕES" sheetId="63" state="hidden" r:id="rId10"/>
    <sheet name="AZULEJO E PISO E PEDRAS" sheetId="64" state="hidden" r:id="rId11"/>
    <sheet name="ESTRUTURAS" sheetId="70" r:id="rId12"/>
    <sheet name="RESUMO FINANCEIRO" sheetId="71" r:id="rId13"/>
  </sheets>
  <externalReferences>
    <externalReference r:id="rId14"/>
    <externalReference r:id="rId15"/>
    <externalReference r:id="rId16"/>
    <externalReference r:id="rId17"/>
    <externalReference r:id="rId18"/>
    <externalReference r:id="rId19"/>
    <externalReference r:id="rId20"/>
    <externalReference r:id="rId21"/>
  </externalReferences>
  <definedNames>
    <definedName name="Database">TEXT(Import.DataBase,"mm-aaaa")</definedName>
    <definedName name="ImgEscudo" localSheetId="5">INDEX(Planilha3!$B$1:$B$7,MATCH(#REF!,Planilha3!$A$1:$A$7,0))</definedName>
    <definedName name="ImgEscudo" localSheetId="7">INDEX(Planilha3!$B$1:$B$7,MATCH(#REF!,Planilha3!$A$1:$A$7,0))</definedName>
    <definedName name="ImgEscudo" localSheetId="6">INDEX(Planilha3!$B$1:$B$7,MATCH(#REF!,Planilha3!$A$1:$A$7,0))</definedName>
    <definedName name="ImgEscudo" localSheetId="4">INDEX(Planilha3!$B$1:$B$7,MATCH(#REF!,Planilha3!$A$1:$A$7,0))</definedName>
    <definedName name="ImgEscudo" localSheetId="3">INDEX(Planilha3!$B$1:$B$7,MATCH(#REF!,Planilha3!$A$1:$A$7,0))</definedName>
    <definedName name="ImgEscudo" localSheetId="1">INDEX(Planilha3!$B$1:$B$7,MATCH(#REF!,Planilha3!$A$1:$A$7,0))</definedName>
    <definedName name="Import.DataBase">[1]DADOS!$A$38</definedName>
    <definedName name="M2_" comment="ENGELUGA">PLANILHA!$F$12</definedName>
    <definedName name="Print_Area" localSheetId="5">COMPOSIÇÕES!$A$2:$G$95</definedName>
    <definedName name="Print_Area" localSheetId="7">COTAÇÕES!$A$1:$E$34</definedName>
    <definedName name="Print_Area" localSheetId="6">CRONOGRAMA!$A$1:$R$31</definedName>
    <definedName name="Print_Area" localSheetId="4">'MEMÓRIA DE CÁLCULO'!$A$1:$H$188</definedName>
    <definedName name="Print_Area" localSheetId="3">PLANILHA!$A$1:$K$246</definedName>
    <definedName name="Referencia.Unidade">IF(ISNUMBER([1]PO!linhaSINAPIxls),INDEX(INDIRECT("'[Referência "&amp;Database&amp;".xls]Banco'!$b:$g"),[1]PO!linhaSINAPIxls,4),"")</definedName>
    <definedName name="SDSD" comment="SDSDSSD" localSheetId="3">PLANILHA!$F$12</definedName>
    <definedName name="TipoOrçamento">"BASE"</definedName>
  </definedNames>
  <calcPr calcId="144525"/>
</workbook>
</file>

<file path=xl/calcChain.xml><?xml version="1.0" encoding="utf-8"?>
<calcChain xmlns="http://schemas.openxmlformats.org/spreadsheetml/2006/main">
  <c r="I11" i="31" l="1"/>
  <c r="A1" i="69" l="1"/>
  <c r="A2" i="69"/>
  <c r="A3" i="69"/>
  <c r="A4" i="69"/>
  <c r="A5" i="69"/>
  <c r="A6" i="69"/>
  <c r="C11" i="31"/>
  <c r="E11" i="31"/>
  <c r="F11" i="31"/>
  <c r="J11" i="31"/>
  <c r="D12" i="31"/>
  <c r="E12" i="31"/>
  <c r="F12" i="31"/>
  <c r="I12" i="31"/>
  <c r="J12" i="31" s="1"/>
  <c r="D13" i="31"/>
  <c r="E13" i="31"/>
  <c r="F13" i="31"/>
  <c r="I13" i="31"/>
  <c r="J13" i="31"/>
  <c r="D14" i="31"/>
  <c r="E14" i="31"/>
  <c r="F14" i="31"/>
  <c r="I14" i="31"/>
  <c r="J14" i="31" s="1"/>
  <c r="D15" i="31"/>
  <c r="E15" i="31"/>
  <c r="F15" i="31"/>
  <c r="I15" i="31"/>
  <c r="J15" i="31" s="1"/>
  <c r="D16" i="31"/>
  <c r="F16" i="31"/>
  <c r="I16" i="31"/>
  <c r="J16" i="31"/>
  <c r="D17" i="31"/>
  <c r="F17" i="31"/>
  <c r="I17" i="31"/>
  <c r="J17" i="31"/>
  <c r="D18" i="31"/>
  <c r="I18" i="31"/>
  <c r="J18" i="31" s="1"/>
  <c r="D19" i="31"/>
  <c r="I19" i="31"/>
  <c r="J19" i="31" s="1"/>
  <c r="I20" i="31"/>
  <c r="J20" i="31"/>
  <c r="D25" i="31"/>
  <c r="F25" i="31"/>
  <c r="I25" i="31"/>
  <c r="J25" i="31"/>
  <c r="D26" i="31"/>
  <c r="F26" i="31"/>
  <c r="G26" i="31"/>
  <c r="I26" i="31"/>
  <c r="J26" i="31" s="1"/>
  <c r="D27" i="31"/>
  <c r="F27" i="31"/>
  <c r="I27" i="31"/>
  <c r="J27" i="31"/>
  <c r="D28" i="31"/>
  <c r="F28" i="31"/>
  <c r="I28" i="31"/>
  <c r="J28" i="31"/>
  <c r="D29" i="31"/>
  <c r="E29" i="31"/>
  <c r="F29" i="31"/>
  <c r="I29" i="31"/>
  <c r="J29" i="31" s="1"/>
  <c r="M29" i="31"/>
  <c r="D34" i="31"/>
  <c r="F34" i="31"/>
  <c r="I34" i="31"/>
  <c r="J34" i="31"/>
  <c r="D35" i="31"/>
  <c r="E35" i="31"/>
  <c r="F35" i="31"/>
  <c r="I35" i="31"/>
  <c r="J35" i="31"/>
  <c r="D36" i="31"/>
  <c r="E36" i="31"/>
  <c r="F36" i="31"/>
  <c r="I36" i="31"/>
  <c r="J36" i="31" s="1"/>
  <c r="D37" i="31"/>
  <c r="E37" i="31"/>
  <c r="F37" i="31"/>
  <c r="I37" i="31"/>
  <c r="J37" i="31" s="1"/>
  <c r="D38" i="31"/>
  <c r="E38" i="31"/>
  <c r="F38" i="31"/>
  <c r="I38" i="31"/>
  <c r="J38" i="31" s="1"/>
  <c r="D42" i="31"/>
  <c r="E42" i="31"/>
  <c r="F42" i="31"/>
  <c r="I42" i="31"/>
  <c r="J42" i="31" s="1"/>
  <c r="D43" i="31"/>
  <c r="E43" i="31"/>
  <c r="F43" i="31"/>
  <c r="I43" i="31"/>
  <c r="J43" i="31" s="1"/>
  <c r="D44" i="31"/>
  <c r="F44" i="31"/>
  <c r="I44" i="31"/>
  <c r="J44" i="31"/>
  <c r="D45" i="31"/>
  <c r="F45" i="31"/>
  <c r="I45" i="31"/>
  <c r="J45" i="31"/>
  <c r="D46" i="31"/>
  <c r="F46" i="31"/>
  <c r="I46" i="31"/>
  <c r="J46" i="31"/>
  <c r="D47" i="31"/>
  <c r="E47" i="31"/>
  <c r="F47" i="31"/>
  <c r="I47" i="31"/>
  <c r="D48" i="31"/>
  <c r="E48" i="31"/>
  <c r="F48" i="31"/>
  <c r="I48" i="31"/>
  <c r="J48" i="31" s="1"/>
  <c r="D49" i="31"/>
  <c r="E49" i="31"/>
  <c r="F49" i="31"/>
  <c r="I49" i="31"/>
  <c r="D50" i="31"/>
  <c r="E50" i="31"/>
  <c r="F50" i="31"/>
  <c r="I50" i="31"/>
  <c r="J50" i="31" s="1"/>
  <c r="D51" i="31"/>
  <c r="E51" i="31"/>
  <c r="F51" i="31"/>
  <c r="I51" i="31"/>
  <c r="C52" i="31"/>
  <c r="D52" i="31"/>
  <c r="E52" i="31"/>
  <c r="F52" i="31"/>
  <c r="I52" i="31"/>
  <c r="J52" i="31"/>
  <c r="C53" i="31"/>
  <c r="D53" i="31"/>
  <c r="E53" i="31"/>
  <c r="F53" i="31"/>
  <c r="I53" i="31"/>
  <c r="J53" i="31"/>
  <c r="D54" i="31"/>
  <c r="E54" i="31"/>
  <c r="F54" i="31"/>
  <c r="I54" i="31"/>
  <c r="D59" i="31"/>
  <c r="E59" i="31"/>
  <c r="I59" i="31"/>
  <c r="D60" i="31"/>
  <c r="E60" i="31"/>
  <c r="I60" i="31"/>
  <c r="D61" i="31"/>
  <c r="E61" i="31"/>
  <c r="I61" i="31"/>
  <c r="D62" i="31"/>
  <c r="E62" i="31"/>
  <c r="I62" i="31"/>
  <c r="D63" i="31"/>
  <c r="E63" i="31"/>
  <c r="I63" i="31"/>
  <c r="D64" i="31"/>
  <c r="E64" i="31"/>
  <c r="I64" i="31"/>
  <c r="D65" i="31"/>
  <c r="E65" i="31"/>
  <c r="I65" i="31"/>
  <c r="D66" i="31"/>
  <c r="E66" i="31"/>
  <c r="I66" i="31"/>
  <c r="N66" i="31"/>
  <c r="D67" i="31"/>
  <c r="E67" i="31"/>
  <c r="I67" i="31"/>
  <c r="D68" i="31"/>
  <c r="E68" i="31"/>
  <c r="I68" i="31"/>
  <c r="M68" i="31"/>
  <c r="D69" i="31"/>
  <c r="E69" i="31"/>
  <c r="I69" i="31"/>
  <c r="D70" i="31"/>
  <c r="E70" i="31"/>
  <c r="I70" i="31"/>
  <c r="D71" i="31"/>
  <c r="E71" i="31"/>
  <c r="I71" i="31"/>
  <c r="D72" i="31"/>
  <c r="E72" i="31"/>
  <c r="F72" i="31"/>
  <c r="I72" i="31"/>
  <c r="J72" i="31"/>
  <c r="D73" i="31"/>
  <c r="E73" i="31"/>
  <c r="F73" i="31"/>
  <c r="I73" i="31"/>
  <c r="J73" i="31"/>
  <c r="D74" i="31"/>
  <c r="E74" i="31"/>
  <c r="F74" i="31"/>
  <c r="I74" i="31"/>
  <c r="J74" i="31"/>
  <c r="D78" i="31"/>
  <c r="E78" i="31"/>
  <c r="F78" i="31"/>
  <c r="I78" i="31"/>
  <c r="D79" i="31"/>
  <c r="E79" i="31"/>
  <c r="F79" i="31"/>
  <c r="I79" i="31"/>
  <c r="J79" i="31" s="1"/>
  <c r="D83" i="31"/>
  <c r="E83" i="31"/>
  <c r="F83" i="31"/>
  <c r="I83" i="31"/>
  <c r="J83" i="31" s="1"/>
  <c r="D84" i="31"/>
  <c r="E84" i="31"/>
  <c r="F84" i="31"/>
  <c r="I84" i="31"/>
  <c r="J84" i="31" s="1"/>
  <c r="D88" i="31"/>
  <c r="E88" i="31"/>
  <c r="F88" i="31"/>
  <c r="I88" i="31"/>
  <c r="D89" i="31"/>
  <c r="E89" i="31"/>
  <c r="F89" i="31"/>
  <c r="I89" i="31"/>
  <c r="J89" i="31" s="1"/>
  <c r="D90" i="31"/>
  <c r="E90" i="31"/>
  <c r="F90" i="31"/>
  <c r="I90" i="31"/>
  <c r="D91" i="31"/>
  <c r="E91" i="31"/>
  <c r="F91" i="31"/>
  <c r="I91" i="31"/>
  <c r="J91" i="31" s="1"/>
  <c r="D92" i="31"/>
  <c r="E92" i="31"/>
  <c r="F92" i="31"/>
  <c r="I92" i="31"/>
  <c r="J92" i="31" s="1"/>
  <c r="D93" i="31"/>
  <c r="E93" i="31"/>
  <c r="F93" i="31"/>
  <c r="I93" i="31"/>
  <c r="J93" i="31" s="1"/>
  <c r="D94" i="31"/>
  <c r="E94" i="31"/>
  <c r="F94" i="31"/>
  <c r="I94" i="31"/>
  <c r="J94" i="31" s="1"/>
  <c r="N94" i="31"/>
  <c r="F95" i="31"/>
  <c r="I95" i="31"/>
  <c r="J95" i="31"/>
  <c r="F96" i="31"/>
  <c r="I96" i="31"/>
  <c r="J96" i="31" s="1"/>
  <c r="O96" i="31"/>
  <c r="I97" i="31"/>
  <c r="J97" i="31" s="1"/>
  <c r="D101" i="31"/>
  <c r="E101" i="31"/>
  <c r="F101" i="31"/>
  <c r="I101" i="31"/>
  <c r="D102" i="31"/>
  <c r="E102" i="31"/>
  <c r="F102" i="31"/>
  <c r="I102" i="31"/>
  <c r="J102" i="31" s="1"/>
  <c r="D103" i="31"/>
  <c r="E103" i="31"/>
  <c r="F103" i="31"/>
  <c r="I103" i="31"/>
  <c r="D104" i="31"/>
  <c r="E104" i="31"/>
  <c r="F104" i="31"/>
  <c r="I104" i="31"/>
  <c r="J104" i="31" s="1"/>
  <c r="D105" i="31"/>
  <c r="E105" i="31"/>
  <c r="F105" i="31"/>
  <c r="I105" i="31"/>
  <c r="M105" i="31"/>
  <c r="D106" i="31"/>
  <c r="E106" i="31"/>
  <c r="F106" i="31"/>
  <c r="I106" i="31"/>
  <c r="J106" i="31"/>
  <c r="C110" i="31"/>
  <c r="D110" i="31"/>
  <c r="E110" i="31"/>
  <c r="F110" i="31"/>
  <c r="I110" i="31"/>
  <c r="J110" i="31"/>
  <c r="D111" i="31"/>
  <c r="E111" i="31"/>
  <c r="F111" i="31"/>
  <c r="I111" i="31"/>
  <c r="D112" i="31"/>
  <c r="F112" i="31"/>
  <c r="I112" i="31"/>
  <c r="J112" i="31"/>
  <c r="D116" i="31"/>
  <c r="I116" i="31"/>
  <c r="J116" i="31" s="1"/>
  <c r="D117" i="31"/>
  <c r="E117" i="31"/>
  <c r="F117" i="31"/>
  <c r="I117" i="31"/>
  <c r="J117" i="31" s="1"/>
  <c r="D118" i="31"/>
  <c r="E118" i="31"/>
  <c r="F118" i="31"/>
  <c r="I118" i="31"/>
  <c r="D119" i="31"/>
  <c r="F119" i="31"/>
  <c r="I119" i="31"/>
  <c r="J119" i="31"/>
  <c r="F120" i="31"/>
  <c r="I120" i="31"/>
  <c r="J120" i="31" s="1"/>
  <c r="D125" i="31"/>
  <c r="F125" i="31"/>
  <c r="I125" i="31"/>
  <c r="J125" i="31"/>
  <c r="D126" i="31"/>
  <c r="F126" i="31"/>
  <c r="I126" i="31"/>
  <c r="D127" i="31"/>
  <c r="E127" i="31"/>
  <c r="F127" i="31"/>
  <c r="I127" i="31"/>
  <c r="J127" i="31"/>
  <c r="D128" i="31"/>
  <c r="E128" i="31"/>
  <c r="F128" i="31"/>
  <c r="I128" i="31"/>
  <c r="D129" i="31"/>
  <c r="E129" i="31"/>
  <c r="F129" i="31"/>
  <c r="I129" i="31"/>
  <c r="J129" i="31" s="1"/>
  <c r="D130" i="31"/>
  <c r="E130" i="31"/>
  <c r="F130" i="31"/>
  <c r="I130" i="31"/>
  <c r="D131" i="31"/>
  <c r="F131" i="31"/>
  <c r="J131" i="31" s="1"/>
  <c r="I131" i="31"/>
  <c r="D132" i="31"/>
  <c r="E132" i="31"/>
  <c r="F132" i="31"/>
  <c r="I132" i="31"/>
  <c r="J132" i="31"/>
  <c r="D133" i="31"/>
  <c r="E133" i="31"/>
  <c r="F133" i="31"/>
  <c r="I133" i="31"/>
  <c r="J133" i="31" s="1"/>
  <c r="D134" i="31"/>
  <c r="E134" i="31"/>
  <c r="F134" i="31"/>
  <c r="I134" i="31"/>
  <c r="J134" i="31" s="1"/>
  <c r="D135" i="31"/>
  <c r="F135" i="31"/>
  <c r="J135" i="31" s="1"/>
  <c r="I135" i="31"/>
  <c r="D136" i="31"/>
  <c r="E136" i="31"/>
  <c r="F136" i="31"/>
  <c r="I136" i="31"/>
  <c r="J136" i="31"/>
  <c r="D137" i="31"/>
  <c r="E137" i="31"/>
  <c r="F137" i="31"/>
  <c r="I137" i="31"/>
  <c r="D138" i="31"/>
  <c r="E138" i="31"/>
  <c r="F138" i="31"/>
  <c r="I138" i="31"/>
  <c r="J138" i="31" s="1"/>
  <c r="D139" i="31"/>
  <c r="F139" i="31"/>
  <c r="I139" i="31"/>
  <c r="J139" i="31"/>
  <c r="D140" i="31"/>
  <c r="F140" i="31"/>
  <c r="J140" i="31" s="1"/>
  <c r="I140" i="31"/>
  <c r="D141" i="31"/>
  <c r="E141" i="31"/>
  <c r="F141" i="31"/>
  <c r="I141" i="31"/>
  <c r="J141" i="31"/>
  <c r="D145" i="31"/>
  <c r="E145" i="31"/>
  <c r="F145" i="31"/>
  <c r="I145" i="31"/>
  <c r="D146" i="31"/>
  <c r="F146" i="31"/>
  <c r="J146" i="31" s="1"/>
  <c r="I146" i="31"/>
  <c r="D147" i="31"/>
  <c r="F147" i="31"/>
  <c r="I147" i="31"/>
  <c r="J147" i="31" s="1"/>
  <c r="D148" i="31"/>
  <c r="E148" i="31"/>
  <c r="F148" i="31"/>
  <c r="J148" i="31" s="1"/>
  <c r="I148" i="31"/>
  <c r="D149" i="31"/>
  <c r="F149" i="31"/>
  <c r="I149" i="31"/>
  <c r="J149" i="31"/>
  <c r="D150" i="31"/>
  <c r="F150" i="31"/>
  <c r="I150" i="31"/>
  <c r="J150" i="31"/>
  <c r="D151" i="31"/>
  <c r="F151" i="31"/>
  <c r="I151" i="31"/>
  <c r="J151" i="31" s="1"/>
  <c r="D156" i="31"/>
  <c r="E156" i="31"/>
  <c r="F156" i="31"/>
  <c r="J156" i="31" s="1"/>
  <c r="I156" i="31"/>
  <c r="D157" i="31"/>
  <c r="F157" i="31"/>
  <c r="I157" i="31"/>
  <c r="J157" i="31" s="1"/>
  <c r="D158" i="31"/>
  <c r="E158" i="31"/>
  <c r="F158" i="31"/>
  <c r="J158" i="31" s="1"/>
  <c r="I158" i="31"/>
  <c r="D159" i="31"/>
  <c r="E159" i="31"/>
  <c r="F159" i="31"/>
  <c r="I159" i="31"/>
  <c r="J159" i="31" s="1"/>
  <c r="D160" i="31"/>
  <c r="F160" i="31"/>
  <c r="I160" i="31"/>
  <c r="J160" i="31"/>
  <c r="D161" i="31"/>
  <c r="F161" i="31"/>
  <c r="J161" i="31" s="1"/>
  <c r="I161" i="31"/>
  <c r="D162" i="31"/>
  <c r="F162" i="31"/>
  <c r="I162" i="31"/>
  <c r="J162" i="31" s="1"/>
  <c r="D163" i="31"/>
  <c r="F163" i="31"/>
  <c r="I163" i="31"/>
  <c r="J163" i="31" s="1"/>
  <c r="I165" i="31"/>
  <c r="J165" i="31" s="1"/>
  <c r="I166" i="31"/>
  <c r="J166" i="31"/>
  <c r="I167" i="31"/>
  <c r="J167" i="31"/>
  <c r="I168" i="31"/>
  <c r="J168" i="31"/>
  <c r="I169" i="31"/>
  <c r="J169" i="31"/>
  <c r="I170" i="31"/>
  <c r="J170" i="31"/>
  <c r="I171" i="31"/>
  <c r="J171" i="31"/>
  <c r="I172" i="31"/>
  <c r="J172" i="31"/>
  <c r="I173" i="31"/>
  <c r="J173" i="31"/>
  <c r="I174" i="31"/>
  <c r="J174" i="31"/>
  <c r="F176" i="31"/>
  <c r="I176" i="31"/>
  <c r="D180" i="31"/>
  <c r="E180" i="31"/>
  <c r="F180" i="31"/>
  <c r="I180" i="31"/>
  <c r="J180" i="31" s="1"/>
  <c r="D181" i="31"/>
  <c r="E181" i="31"/>
  <c r="F181" i="31"/>
  <c r="J181" i="31" s="1"/>
  <c r="I181" i="31"/>
  <c r="D182" i="31"/>
  <c r="E182" i="31"/>
  <c r="F182" i="31"/>
  <c r="I182" i="31"/>
  <c r="J182" i="31" s="1"/>
  <c r="D183" i="31"/>
  <c r="E183" i="31"/>
  <c r="F183" i="31"/>
  <c r="I183" i="31"/>
  <c r="D184" i="31"/>
  <c r="E184" i="31"/>
  <c r="F184" i="31"/>
  <c r="I184" i="31"/>
  <c r="J184" i="31" s="1"/>
  <c r="D185" i="31"/>
  <c r="E185" i="31"/>
  <c r="F185" i="31"/>
  <c r="I185" i="31"/>
  <c r="D186" i="31"/>
  <c r="E186" i="31"/>
  <c r="F186" i="31"/>
  <c r="I186" i="31"/>
  <c r="J186" i="31" s="1"/>
  <c r="D187" i="31"/>
  <c r="E187" i="31"/>
  <c r="F187" i="31"/>
  <c r="I187" i="31"/>
  <c r="D188" i="31"/>
  <c r="E188" i="31"/>
  <c r="F188" i="31"/>
  <c r="I188" i="31"/>
  <c r="J188" i="31" s="1"/>
  <c r="D189" i="31"/>
  <c r="E189" i="31"/>
  <c r="F189" i="31"/>
  <c r="I189" i="31"/>
  <c r="D190" i="31"/>
  <c r="E190" i="31"/>
  <c r="F190" i="31"/>
  <c r="I190" i="31"/>
  <c r="J190" i="31"/>
  <c r="D191" i="31"/>
  <c r="E191" i="31"/>
  <c r="F191" i="31"/>
  <c r="I191" i="31"/>
  <c r="D195" i="31"/>
  <c r="E195" i="31"/>
  <c r="F195" i="31"/>
  <c r="I195" i="31"/>
  <c r="J195" i="31"/>
  <c r="D196" i="31"/>
  <c r="E196" i="31"/>
  <c r="F196" i="31"/>
  <c r="I196" i="31"/>
  <c r="D197" i="31"/>
  <c r="E197" i="31"/>
  <c r="F197" i="31"/>
  <c r="I197" i="31"/>
  <c r="J197" i="31" s="1"/>
  <c r="D198" i="31"/>
  <c r="E198" i="31"/>
  <c r="F198" i="31"/>
  <c r="I198" i="31"/>
  <c r="D199" i="31"/>
  <c r="E199" i="31"/>
  <c r="F199" i="31"/>
  <c r="I199" i="31"/>
  <c r="J199" i="31" s="1"/>
  <c r="D200" i="31"/>
  <c r="F200" i="31"/>
  <c r="I200" i="31"/>
  <c r="J200" i="31"/>
  <c r="D201" i="31"/>
  <c r="E201" i="31"/>
  <c r="F201" i="31"/>
  <c r="I201" i="31"/>
  <c r="D202" i="31"/>
  <c r="E202" i="31"/>
  <c r="F202" i="31"/>
  <c r="I202" i="31"/>
  <c r="J202" i="31" s="1"/>
  <c r="F203" i="31"/>
  <c r="I203" i="31"/>
  <c r="J203" i="31" s="1"/>
  <c r="F204" i="31"/>
  <c r="I204" i="31"/>
  <c r="J204" i="31" s="1"/>
  <c r="D209" i="31"/>
  <c r="F209" i="31"/>
  <c r="I209" i="31"/>
  <c r="J209" i="31"/>
  <c r="D210" i="31"/>
  <c r="F210" i="31"/>
  <c r="I210" i="31"/>
  <c r="J210" i="31"/>
  <c r="F211" i="31"/>
  <c r="I211" i="31"/>
  <c r="J211" i="31" s="1"/>
  <c r="D212" i="31"/>
  <c r="E212" i="31"/>
  <c r="F212" i="31"/>
  <c r="I212" i="31"/>
  <c r="J212" i="31"/>
  <c r="D213" i="31"/>
  <c r="E213" i="31"/>
  <c r="F213" i="31"/>
  <c r="I213" i="31"/>
  <c r="J213" i="31"/>
  <c r="D214" i="31"/>
  <c r="F214" i="31"/>
  <c r="I214" i="31"/>
  <c r="D215" i="31"/>
  <c r="F215" i="31"/>
  <c r="I215" i="31"/>
  <c r="J215" i="31" s="1"/>
  <c r="C216" i="31"/>
  <c r="D216" i="31"/>
  <c r="F216" i="31"/>
  <c r="I216" i="31"/>
  <c r="C217" i="31"/>
  <c r="D217" i="31"/>
  <c r="E217" i="31"/>
  <c r="F217" i="31"/>
  <c r="I217" i="31"/>
  <c r="D218" i="31"/>
  <c r="E218" i="31"/>
  <c r="F218" i="31"/>
  <c r="I218" i="31"/>
  <c r="D219" i="31"/>
  <c r="F219" i="31"/>
  <c r="I219" i="31"/>
  <c r="D220" i="31"/>
  <c r="F220" i="31"/>
  <c r="I220" i="31"/>
  <c r="J220" i="31"/>
  <c r="D221" i="31"/>
  <c r="F221" i="31"/>
  <c r="I221" i="31"/>
  <c r="J221" i="31"/>
  <c r="I222" i="31"/>
  <c r="J222" i="31"/>
  <c r="I223" i="31"/>
  <c r="J223" i="31"/>
  <c r="D227" i="31"/>
  <c r="E227" i="31"/>
  <c r="F227" i="31"/>
  <c r="I227" i="31"/>
  <c r="J227" i="31" s="1"/>
  <c r="D228" i="31"/>
  <c r="E228" i="31"/>
  <c r="F228" i="31"/>
  <c r="I228" i="31"/>
  <c r="F229" i="31"/>
  <c r="I229" i="31"/>
  <c r="J229" i="31"/>
  <c r="F230" i="31"/>
  <c r="I230" i="31"/>
  <c r="J230" i="31"/>
  <c r="I231" i="31"/>
  <c r="J231" i="31"/>
  <c r="D232" i="31"/>
  <c r="E232" i="31"/>
  <c r="F232" i="31"/>
  <c r="I232" i="31"/>
  <c r="J232" i="31" s="1"/>
  <c r="I236" i="31"/>
  <c r="J236" i="31"/>
  <c r="D237" i="31"/>
  <c r="E237" i="31"/>
  <c r="I237" i="31"/>
  <c r="J237" i="31"/>
  <c r="I238" i="31"/>
  <c r="J238" i="31"/>
  <c r="B10" i="58"/>
  <c r="B11" i="58"/>
  <c r="B12" i="58"/>
  <c r="B13" i="58"/>
  <c r="B14" i="58"/>
  <c r="B15" i="58"/>
  <c r="B16" i="58"/>
  <c r="B17" i="58"/>
  <c r="B18" i="58"/>
  <c r="B19" i="58"/>
  <c r="B20" i="58"/>
  <c r="A21" i="58"/>
  <c r="B21" i="58"/>
  <c r="A22" i="58"/>
  <c r="B22" i="58"/>
  <c r="H22" i="58"/>
  <c r="A23" i="58"/>
  <c r="B23" i="58"/>
  <c r="A24" i="58"/>
  <c r="B24" i="58"/>
  <c r="A25" i="58"/>
  <c r="B25" i="58"/>
  <c r="A26" i="58"/>
  <c r="B26" i="58"/>
  <c r="A27" i="58"/>
  <c r="B27" i="58"/>
  <c r="A28" i="58"/>
  <c r="B28" i="58"/>
  <c r="A29" i="58"/>
  <c r="B29" i="58"/>
  <c r="A30" i="58"/>
  <c r="B30" i="58"/>
  <c r="A31" i="58"/>
  <c r="B31" i="58"/>
  <c r="A32" i="58"/>
  <c r="B32" i="58"/>
  <c r="A33" i="58"/>
  <c r="B33" i="58"/>
  <c r="A34" i="58"/>
  <c r="B34" i="58"/>
  <c r="A35" i="58"/>
  <c r="B35" i="58"/>
  <c r="A36" i="58"/>
  <c r="B36" i="58"/>
  <c r="A37" i="58"/>
  <c r="B37" i="58"/>
  <c r="A38" i="58"/>
  <c r="B38" i="58"/>
  <c r="A39" i="58"/>
  <c r="B39" i="58"/>
  <c r="A40" i="58"/>
  <c r="B40" i="58"/>
  <c r="A41" i="58"/>
  <c r="B41" i="58"/>
  <c r="A42" i="58"/>
  <c r="B42" i="58"/>
  <c r="A43" i="58"/>
  <c r="B43" i="58"/>
  <c r="A44" i="58"/>
  <c r="B44" i="58"/>
  <c r="A45" i="58"/>
  <c r="B45" i="58"/>
  <c r="A46" i="58"/>
  <c r="B46" i="58"/>
  <c r="A47" i="58"/>
  <c r="B47" i="58"/>
  <c r="H47" i="58"/>
  <c r="F59" i="31" s="1"/>
  <c r="J59" i="31" s="1"/>
  <c r="A48" i="58"/>
  <c r="B48" i="58"/>
  <c r="H48" i="58"/>
  <c r="F60" i="31" s="1"/>
  <c r="J60" i="31" s="1"/>
  <c r="A49" i="58"/>
  <c r="B49" i="58"/>
  <c r="H49" i="58"/>
  <c r="F61" i="31" s="1"/>
  <c r="J61" i="31" s="1"/>
  <c r="A50" i="58"/>
  <c r="B50" i="58"/>
  <c r="H50" i="58"/>
  <c r="F62" i="31" s="1"/>
  <c r="J62" i="31" s="1"/>
  <c r="A51" i="58"/>
  <c r="B51" i="58"/>
  <c r="H51" i="58"/>
  <c r="F63" i="31" s="1"/>
  <c r="J63" i="31" s="1"/>
  <c r="A52" i="58"/>
  <c r="B52" i="58"/>
  <c r="H52" i="58"/>
  <c r="F64" i="31" s="1"/>
  <c r="J64" i="31" s="1"/>
  <c r="A53" i="58"/>
  <c r="B53" i="58"/>
  <c r="H53" i="58"/>
  <c r="F65" i="31" s="1"/>
  <c r="J65" i="31" s="1"/>
  <c r="A54" i="58"/>
  <c r="B54" i="58"/>
  <c r="H54" i="58"/>
  <c r="F66" i="31" s="1"/>
  <c r="J66" i="31" s="1"/>
  <c r="A55" i="58"/>
  <c r="B55" i="58"/>
  <c r="H55" i="58"/>
  <c r="F67" i="31" s="1"/>
  <c r="J67" i="31" s="1"/>
  <c r="A56" i="58"/>
  <c r="B56" i="58"/>
  <c r="H56" i="58"/>
  <c r="F68" i="31" s="1"/>
  <c r="J68" i="31" s="1"/>
  <c r="A57" i="58"/>
  <c r="B57" i="58"/>
  <c r="A58" i="58"/>
  <c r="B58" i="58"/>
  <c r="H58" i="58"/>
  <c r="F70" i="31" s="1"/>
  <c r="A59" i="58"/>
  <c r="B59" i="58"/>
  <c r="H59" i="58"/>
  <c r="F71" i="31" s="1"/>
  <c r="J71" i="31" s="1"/>
  <c r="A60" i="58"/>
  <c r="B60" i="58"/>
  <c r="A61" i="58"/>
  <c r="B61" i="58"/>
  <c r="A62" i="58"/>
  <c r="B62" i="58"/>
  <c r="A63" i="58"/>
  <c r="B63" i="58"/>
  <c r="A64" i="58"/>
  <c r="B64" i="58"/>
  <c r="A65" i="58"/>
  <c r="B65" i="58"/>
  <c r="A66" i="58"/>
  <c r="B66" i="58"/>
  <c r="A67" i="58"/>
  <c r="B67" i="58"/>
  <c r="A68" i="58"/>
  <c r="B68" i="58"/>
  <c r="A69" i="58"/>
  <c r="B69" i="58"/>
  <c r="A70" i="58"/>
  <c r="B70" i="58"/>
  <c r="A71" i="58"/>
  <c r="B71" i="58"/>
  <c r="A72" i="58"/>
  <c r="B72" i="58"/>
  <c r="A73" i="58"/>
  <c r="B73" i="58"/>
  <c r="A74" i="58"/>
  <c r="B74" i="58"/>
  <c r="A75" i="58"/>
  <c r="B75" i="58"/>
  <c r="A76" i="58"/>
  <c r="B76" i="58"/>
  <c r="A77" i="58"/>
  <c r="B77" i="58"/>
  <c r="A78" i="58"/>
  <c r="B78" i="58"/>
  <c r="A79" i="58"/>
  <c r="B79" i="58"/>
  <c r="A80" i="58"/>
  <c r="B80" i="58"/>
  <c r="A81" i="58"/>
  <c r="B81" i="58"/>
  <c r="A82" i="58"/>
  <c r="B82" i="58"/>
  <c r="A83" i="58"/>
  <c r="B83" i="58"/>
  <c r="A84" i="58"/>
  <c r="B84" i="58"/>
  <c r="A85" i="58"/>
  <c r="B85" i="58"/>
  <c r="A86" i="58"/>
  <c r="B86" i="58"/>
  <c r="A87" i="58"/>
  <c r="B87" i="58"/>
  <c r="A88" i="58"/>
  <c r="B88" i="58"/>
  <c r="A89" i="58"/>
  <c r="B89" i="58"/>
  <c r="A90" i="58"/>
  <c r="B90" i="58"/>
  <c r="A91" i="58"/>
  <c r="B91" i="58"/>
  <c r="A92" i="58"/>
  <c r="B92" i="58"/>
  <c r="A93" i="58"/>
  <c r="B93" i="58"/>
  <c r="A94" i="58"/>
  <c r="B94" i="58"/>
  <c r="A95" i="58"/>
  <c r="B95" i="58"/>
  <c r="A96" i="58"/>
  <c r="B96" i="58"/>
  <c r="A97" i="58"/>
  <c r="B97" i="58"/>
  <c r="A98" i="58"/>
  <c r="B98" i="58"/>
  <c r="A99" i="58"/>
  <c r="B99" i="58"/>
  <c r="A100" i="58"/>
  <c r="B100" i="58"/>
  <c r="A101" i="58"/>
  <c r="B101" i="58"/>
  <c r="A102" i="58"/>
  <c r="B102" i="58"/>
  <c r="A103" i="58"/>
  <c r="B103" i="58"/>
  <c r="A104" i="58"/>
  <c r="B104" i="58"/>
  <c r="A105" i="58"/>
  <c r="B105" i="58"/>
  <c r="A106" i="58"/>
  <c r="B106" i="58"/>
  <c r="A107" i="58"/>
  <c r="B107" i="58"/>
  <c r="A108" i="58"/>
  <c r="B108" i="58"/>
  <c r="A109" i="58"/>
  <c r="B109" i="58"/>
  <c r="A110" i="58"/>
  <c r="B110" i="58"/>
  <c r="A111" i="58"/>
  <c r="B111" i="58"/>
  <c r="A112" i="58"/>
  <c r="B112" i="58"/>
  <c r="A113" i="58"/>
  <c r="B113" i="58"/>
  <c r="A114" i="58"/>
  <c r="B114" i="58"/>
  <c r="A115" i="58"/>
  <c r="B115" i="58"/>
  <c r="A116" i="58"/>
  <c r="B116" i="58"/>
  <c r="A117" i="58"/>
  <c r="B117" i="58"/>
  <c r="A118" i="58"/>
  <c r="B118" i="58"/>
  <c r="A119" i="58"/>
  <c r="B119" i="58"/>
  <c r="A120" i="58"/>
  <c r="B120" i="58"/>
  <c r="A121" i="58"/>
  <c r="B121" i="58"/>
  <c r="A122" i="58"/>
  <c r="B122" i="58"/>
  <c r="A123" i="58"/>
  <c r="B123" i="58"/>
  <c r="A124" i="58"/>
  <c r="B124" i="58"/>
  <c r="A125" i="58"/>
  <c r="B125" i="58"/>
  <c r="A126" i="58"/>
  <c r="B126" i="58"/>
  <c r="A127" i="58"/>
  <c r="B127" i="58"/>
  <c r="A128" i="58"/>
  <c r="B128" i="58"/>
  <c r="A129" i="58"/>
  <c r="B129" i="58"/>
  <c r="A130" i="58"/>
  <c r="B130" i="58"/>
  <c r="A131" i="58"/>
  <c r="B131" i="58"/>
  <c r="A132" i="58"/>
  <c r="B132" i="58"/>
  <c r="A133" i="58"/>
  <c r="B133" i="58"/>
  <c r="A134" i="58"/>
  <c r="B134" i="58"/>
  <c r="A135" i="58"/>
  <c r="B135" i="58"/>
  <c r="A136" i="58"/>
  <c r="B136" i="58"/>
  <c r="A137" i="58"/>
  <c r="B137" i="58"/>
  <c r="A138" i="58"/>
  <c r="B138" i="58"/>
  <c r="A139" i="58"/>
  <c r="B139" i="58"/>
  <c r="A140" i="58"/>
  <c r="B140" i="58"/>
  <c r="A141" i="58"/>
  <c r="B141" i="58"/>
  <c r="A142" i="58"/>
  <c r="B142" i="58"/>
  <c r="A143" i="58"/>
  <c r="B143" i="58"/>
  <c r="A144" i="58"/>
  <c r="B144" i="58"/>
  <c r="A145" i="58"/>
  <c r="B145" i="58"/>
  <c r="A146" i="58"/>
  <c r="B146" i="58"/>
  <c r="A147" i="58"/>
  <c r="B147" i="58"/>
  <c r="A148" i="58"/>
  <c r="B148" i="58"/>
  <c r="A149" i="58"/>
  <c r="B149" i="58"/>
  <c r="A150" i="58"/>
  <c r="B150" i="58"/>
  <c r="A151" i="58"/>
  <c r="B151" i="58"/>
  <c r="A152" i="58"/>
  <c r="B152" i="58"/>
  <c r="A153" i="58"/>
  <c r="B153" i="58"/>
  <c r="H153" i="58"/>
  <c r="A154" i="58"/>
  <c r="B154" i="58"/>
  <c r="H154" i="58"/>
  <c r="A155" i="58"/>
  <c r="B155" i="58"/>
  <c r="A156" i="58"/>
  <c r="B156" i="58"/>
  <c r="A157" i="58"/>
  <c r="B157" i="58"/>
  <c r="H157" i="58"/>
  <c r="A158" i="58"/>
  <c r="B158" i="58"/>
  <c r="A159" i="58"/>
  <c r="B159" i="58"/>
  <c r="H159" i="58"/>
  <c r="A160" i="58"/>
  <c r="B160" i="58"/>
  <c r="A161" i="58"/>
  <c r="B161" i="58"/>
  <c r="A162" i="58"/>
  <c r="B162" i="58"/>
  <c r="A163" i="58"/>
  <c r="B163" i="58"/>
  <c r="A164" i="58"/>
  <c r="B164" i="58"/>
  <c r="A165" i="58"/>
  <c r="B165" i="58"/>
  <c r="A166" i="58"/>
  <c r="B166" i="58"/>
  <c r="A167" i="58"/>
  <c r="B167" i="58"/>
  <c r="A168" i="58"/>
  <c r="B168" i="58"/>
  <c r="A169" i="58"/>
  <c r="B169" i="58"/>
  <c r="A170" i="58"/>
  <c r="B170" i="58"/>
  <c r="A171" i="58"/>
  <c r="B171" i="58"/>
  <c r="A172" i="58"/>
  <c r="B172" i="58"/>
  <c r="A173" i="58"/>
  <c r="B173" i="58"/>
  <c r="A174" i="58"/>
  <c r="B174" i="58"/>
  <c r="H174" i="58"/>
  <c r="A175" i="58"/>
  <c r="B175" i="58"/>
  <c r="A176" i="58"/>
  <c r="B176" i="58"/>
  <c r="A177" i="58"/>
  <c r="B177" i="58"/>
  <c r="A178" i="58"/>
  <c r="B178" i="58"/>
  <c r="A179" i="58"/>
  <c r="A180" i="58"/>
  <c r="B180" i="58"/>
  <c r="A181" i="58"/>
  <c r="B181" i="58"/>
  <c r="B14" i="4" s="1"/>
  <c r="B15" i="71" s="1"/>
  <c r="A182" i="58"/>
  <c r="B182" i="58"/>
  <c r="A183" i="58"/>
  <c r="B183" i="58"/>
  <c r="A187" i="58"/>
  <c r="A188" i="58"/>
  <c r="C10" i="61"/>
  <c r="D10" i="61"/>
  <c r="G10" i="61"/>
  <c r="C11" i="61"/>
  <c r="D11" i="61"/>
  <c r="G11" i="61"/>
  <c r="C12" i="61"/>
  <c r="D12" i="61"/>
  <c r="G12" i="61"/>
  <c r="C13" i="61"/>
  <c r="D13" i="61"/>
  <c r="G13" i="61"/>
  <c r="C14" i="61"/>
  <c r="D14" i="61"/>
  <c r="G14" i="61"/>
  <c r="C15" i="61"/>
  <c r="D15" i="61"/>
  <c r="G15" i="61"/>
  <c r="C16" i="61"/>
  <c r="D16" i="61"/>
  <c r="G16" i="61"/>
  <c r="G17" i="61"/>
  <c r="C20" i="61"/>
  <c r="D20" i="61"/>
  <c r="G20" i="61"/>
  <c r="C21" i="61"/>
  <c r="D21" i="61"/>
  <c r="G21" i="61"/>
  <c r="G22" i="61"/>
  <c r="C25" i="61"/>
  <c r="D25" i="61"/>
  <c r="G25" i="61"/>
  <c r="C26" i="61"/>
  <c r="D26" i="61"/>
  <c r="G26" i="61"/>
  <c r="C27" i="61"/>
  <c r="D27" i="61"/>
  <c r="G27" i="61"/>
  <c r="C28" i="61"/>
  <c r="D28" i="61"/>
  <c r="G28" i="61"/>
  <c r="C29" i="61"/>
  <c r="D29" i="61"/>
  <c r="G29" i="61"/>
  <c r="G30" i="61"/>
  <c r="C33" i="61"/>
  <c r="D33" i="61"/>
  <c r="F33" i="61"/>
  <c r="G33" i="61"/>
  <c r="C34" i="61"/>
  <c r="D34" i="61"/>
  <c r="G34" i="61"/>
  <c r="G35" i="61"/>
  <c r="C38" i="61"/>
  <c r="D38" i="61"/>
  <c r="G38" i="61"/>
  <c r="C39" i="61"/>
  <c r="D39" i="61"/>
  <c r="G39" i="61"/>
  <c r="C40" i="61"/>
  <c r="D40" i="61"/>
  <c r="G40" i="61"/>
  <c r="C41" i="61"/>
  <c r="D41" i="61"/>
  <c r="G41" i="61"/>
  <c r="C42" i="61"/>
  <c r="D42" i="61"/>
  <c r="G42" i="61"/>
  <c r="C43" i="61"/>
  <c r="D43" i="61"/>
  <c r="G43" i="61"/>
  <c r="C44" i="61"/>
  <c r="D44" i="61"/>
  <c r="G44" i="61"/>
  <c r="C45" i="61"/>
  <c r="D45" i="61"/>
  <c r="G45" i="61"/>
  <c r="C46" i="61"/>
  <c r="D46" i="61"/>
  <c r="G46" i="61"/>
  <c r="C47" i="61"/>
  <c r="D47" i="61"/>
  <c r="G47" i="61"/>
  <c r="B48" i="61"/>
  <c r="C48" i="61"/>
  <c r="D48" i="61"/>
  <c r="F48" i="61"/>
  <c r="G48" i="61"/>
  <c r="C49" i="61"/>
  <c r="D49" i="61"/>
  <c r="G49" i="61"/>
  <c r="C50" i="61"/>
  <c r="D50" i="61"/>
  <c r="G50" i="61"/>
  <c r="C51" i="61"/>
  <c r="D51" i="61"/>
  <c r="G51" i="61"/>
  <c r="C52" i="61"/>
  <c r="D52" i="61"/>
  <c r="G52" i="61"/>
  <c r="C53" i="61"/>
  <c r="D53" i="61"/>
  <c r="G53" i="61"/>
  <c r="C54" i="61"/>
  <c r="D54" i="61"/>
  <c r="G54" i="61"/>
  <c r="C55" i="61"/>
  <c r="D55" i="61"/>
  <c r="G55" i="61"/>
  <c r="C56" i="61"/>
  <c r="D56" i="61"/>
  <c r="G56" i="61"/>
  <c r="G57" i="61"/>
  <c r="C60" i="61"/>
  <c r="D60" i="61"/>
  <c r="G60" i="61"/>
  <c r="C61" i="61"/>
  <c r="D61" i="61"/>
  <c r="G61" i="61"/>
  <c r="C62" i="61"/>
  <c r="D62" i="61"/>
  <c r="G62" i="61"/>
  <c r="C63" i="61"/>
  <c r="D63" i="61"/>
  <c r="G63" i="61"/>
  <c r="C64" i="61"/>
  <c r="D64" i="61"/>
  <c r="G64" i="61"/>
  <c r="C65" i="61"/>
  <c r="D65" i="61"/>
  <c r="G65" i="61"/>
  <c r="C66" i="61"/>
  <c r="D66" i="61"/>
  <c r="G66" i="61"/>
  <c r="C67" i="61"/>
  <c r="D67" i="61"/>
  <c r="G67" i="61"/>
  <c r="C68" i="61"/>
  <c r="D68" i="61"/>
  <c r="G68" i="61"/>
  <c r="G69" i="61"/>
  <c r="C72" i="61"/>
  <c r="D72" i="61"/>
  <c r="G72" i="61"/>
  <c r="C73" i="61"/>
  <c r="D73" i="61"/>
  <c r="G73" i="61"/>
  <c r="C74" i="61"/>
  <c r="D74" i="61"/>
  <c r="G74" i="61"/>
  <c r="C75" i="61"/>
  <c r="D75" i="61"/>
  <c r="G75" i="61"/>
  <c r="C76" i="61"/>
  <c r="D76" i="61"/>
  <c r="G76" i="61"/>
  <c r="G77" i="61"/>
  <c r="C80" i="61"/>
  <c r="D80" i="61"/>
  <c r="G80" i="61"/>
  <c r="C81" i="61"/>
  <c r="D81" i="61"/>
  <c r="G81" i="61"/>
  <c r="G82" i="61"/>
  <c r="A85" i="61"/>
  <c r="A92" i="61"/>
  <c r="A93" i="61"/>
  <c r="B10" i="4"/>
  <c r="B11" i="71" s="1"/>
  <c r="R10" i="4"/>
  <c r="B11" i="4"/>
  <c r="R11" i="4"/>
  <c r="B12" i="4"/>
  <c r="R12" i="4"/>
  <c r="B13" i="4"/>
  <c r="B14" i="71" s="1"/>
  <c r="D13" i="4"/>
  <c r="F13" i="4"/>
  <c r="H13" i="4"/>
  <c r="J13" i="4"/>
  <c r="L13" i="4"/>
  <c r="N13" i="4"/>
  <c r="P13" i="4"/>
  <c r="R13" i="4"/>
  <c r="R14" i="4"/>
  <c r="A22" i="4"/>
  <c r="A28" i="4"/>
  <c r="A29" i="4"/>
  <c r="A3" i="65"/>
  <c r="A4" i="65"/>
  <c r="A5" i="65"/>
  <c r="E18" i="65"/>
  <c r="B20" i="65"/>
  <c r="B21" i="65"/>
  <c r="B22" i="65"/>
  <c r="A25" i="65"/>
  <c r="F4" i="62"/>
  <c r="F5" i="62"/>
  <c r="E6" i="62"/>
  <c r="F6" i="62"/>
  <c r="F7" i="62"/>
  <c r="F8" i="62"/>
  <c r="F9" i="62"/>
  <c r="C10" i="62"/>
  <c r="F10" i="62"/>
  <c r="F11" i="62"/>
  <c r="E12" i="62"/>
  <c r="F12" i="62"/>
  <c r="F13" i="62"/>
  <c r="C14" i="62"/>
  <c r="E14" i="62"/>
  <c r="F14" i="62"/>
  <c r="C15" i="62"/>
  <c r="F15" i="62"/>
  <c r="F16" i="62"/>
  <c r="F17" i="62"/>
  <c r="F18" i="62"/>
  <c r="C19" i="62"/>
  <c r="F19" i="62"/>
  <c r="C20" i="62"/>
  <c r="F20" i="62"/>
  <c r="F21" i="62"/>
  <c r="F22" i="62"/>
  <c r="C4" i="63"/>
  <c r="E4" i="63"/>
  <c r="F4" i="63"/>
  <c r="E5" i="63"/>
  <c r="F5" i="63"/>
  <c r="I5" i="63"/>
  <c r="E6" i="63"/>
  <c r="F6" i="63"/>
  <c r="E7" i="63"/>
  <c r="F7" i="63"/>
  <c r="L7" i="63"/>
  <c r="E8" i="63"/>
  <c r="F8" i="63"/>
  <c r="E9" i="63"/>
  <c r="F9" i="63"/>
  <c r="E10" i="63"/>
  <c r="F10" i="63"/>
  <c r="E11" i="63"/>
  <c r="F11" i="63"/>
  <c r="E12" i="63"/>
  <c r="F12" i="63"/>
  <c r="E13" i="63"/>
  <c r="F13" i="63"/>
  <c r="E14" i="63"/>
  <c r="F14" i="63"/>
  <c r="E15" i="63"/>
  <c r="F15" i="63"/>
  <c r="E16" i="63"/>
  <c r="F16" i="63"/>
  <c r="C17" i="63"/>
  <c r="E17" i="63"/>
  <c r="F17" i="63"/>
  <c r="E18" i="63"/>
  <c r="F18" i="63"/>
  <c r="E19" i="63"/>
  <c r="F19" i="63"/>
  <c r="C20" i="63"/>
  <c r="E20" i="63"/>
  <c r="F20" i="63"/>
  <c r="I20" i="63"/>
  <c r="L20" i="63"/>
  <c r="F22" i="63"/>
  <c r="L26" i="63"/>
  <c r="L28" i="63"/>
  <c r="C6" i="64"/>
  <c r="E6" i="64"/>
  <c r="F6" i="64"/>
  <c r="L6" i="64"/>
  <c r="M6" i="64"/>
  <c r="N6" i="64"/>
  <c r="E7" i="64"/>
  <c r="F7" i="64"/>
  <c r="L7" i="64"/>
  <c r="M7" i="64"/>
  <c r="N7" i="64"/>
  <c r="E8" i="64"/>
  <c r="F8" i="64"/>
  <c r="L8" i="64"/>
  <c r="M8" i="64"/>
  <c r="N8" i="64"/>
  <c r="E9" i="64"/>
  <c r="F9" i="64"/>
  <c r="L9" i="64"/>
  <c r="M9" i="64"/>
  <c r="N9" i="64"/>
  <c r="E10" i="64"/>
  <c r="F10" i="64"/>
  <c r="I10" i="64"/>
  <c r="L10" i="64"/>
  <c r="M10" i="64"/>
  <c r="N10" i="64"/>
  <c r="E11" i="64"/>
  <c r="F11" i="64"/>
  <c r="L11" i="64"/>
  <c r="M11" i="64"/>
  <c r="N11" i="64"/>
  <c r="E12" i="64"/>
  <c r="F12" i="64"/>
  <c r="L12" i="64"/>
  <c r="M12" i="64"/>
  <c r="N12" i="64"/>
  <c r="E13" i="64"/>
  <c r="F13" i="64"/>
  <c r="L13" i="64"/>
  <c r="M13" i="64"/>
  <c r="N13" i="64"/>
  <c r="E14" i="64"/>
  <c r="F14" i="64"/>
  <c r="L14" i="64"/>
  <c r="M14" i="64"/>
  <c r="N14" i="64"/>
  <c r="E15" i="64"/>
  <c r="F15" i="64"/>
  <c r="L15" i="64"/>
  <c r="M15" i="64"/>
  <c r="N15" i="64"/>
  <c r="E16" i="64"/>
  <c r="F16" i="64"/>
  <c r="L16" i="64"/>
  <c r="M16" i="64"/>
  <c r="N16" i="64"/>
  <c r="E17" i="64"/>
  <c r="F17" i="64"/>
  <c r="L17" i="64"/>
  <c r="M17" i="64"/>
  <c r="N17" i="64"/>
  <c r="E18" i="64"/>
  <c r="F18" i="64"/>
  <c r="L18" i="64"/>
  <c r="M18" i="64"/>
  <c r="N18" i="64"/>
  <c r="C19" i="64"/>
  <c r="E19" i="64"/>
  <c r="F19" i="64"/>
  <c r="L19" i="64"/>
  <c r="N19" i="64"/>
  <c r="E20" i="64"/>
  <c r="F20" i="64"/>
  <c r="L20" i="64"/>
  <c r="M20" i="64"/>
  <c r="N20" i="64"/>
  <c r="E21" i="64"/>
  <c r="F21" i="64"/>
  <c r="L21" i="64"/>
  <c r="M21" i="64"/>
  <c r="N21" i="64"/>
  <c r="C22" i="64"/>
  <c r="E22" i="64"/>
  <c r="F22" i="64"/>
  <c r="I22" i="64"/>
  <c r="L22" i="64"/>
  <c r="N22" i="64"/>
  <c r="E23" i="64"/>
  <c r="F23" i="64"/>
  <c r="E24" i="64"/>
  <c r="F24" i="64"/>
  <c r="E25" i="64"/>
  <c r="F25" i="64"/>
  <c r="E26" i="64"/>
  <c r="F26" i="64"/>
  <c r="E27" i="64"/>
  <c r="F27" i="64"/>
  <c r="E28" i="64"/>
  <c r="F28" i="64"/>
  <c r="F29" i="64"/>
  <c r="I34" i="64"/>
  <c r="I36" i="64"/>
  <c r="C6" i="70"/>
  <c r="E6" i="70"/>
  <c r="E7" i="70"/>
  <c r="E8" i="70"/>
  <c r="H8" i="70"/>
  <c r="E9" i="70"/>
  <c r="C10" i="70"/>
  <c r="E10" i="70"/>
  <c r="E12" i="70"/>
  <c r="E13" i="70"/>
  <c r="E14" i="70"/>
  <c r="E15" i="70"/>
  <c r="G17" i="70"/>
  <c r="G18" i="70"/>
  <c r="G19" i="70"/>
  <c r="G20" i="70"/>
  <c r="D21" i="70"/>
  <c r="G21" i="70"/>
  <c r="D23" i="70"/>
  <c r="D24" i="70"/>
  <c r="D25" i="70"/>
  <c r="D28" i="70"/>
  <c r="F28" i="70"/>
  <c r="D29" i="70"/>
  <c r="F29" i="70"/>
  <c r="G30" i="70"/>
  <c r="I30" i="70"/>
  <c r="J30" i="70"/>
  <c r="K30" i="70"/>
  <c r="G31" i="70"/>
  <c r="J31" i="70"/>
  <c r="C32" i="70"/>
  <c r="E32" i="70"/>
  <c r="G32" i="70"/>
  <c r="I32" i="70"/>
  <c r="J32" i="70"/>
  <c r="K32" i="70"/>
  <c r="E33" i="70"/>
  <c r="G33" i="70"/>
  <c r="I33" i="70"/>
  <c r="J33" i="70"/>
  <c r="D34" i="70"/>
  <c r="G34" i="70"/>
  <c r="I34" i="70"/>
  <c r="J34" i="70"/>
  <c r="K34" i="70"/>
  <c r="D35" i="70"/>
  <c r="G35" i="70"/>
  <c r="I35" i="70"/>
  <c r="J35" i="70"/>
  <c r="D36" i="70"/>
  <c r="F36" i="70"/>
  <c r="I36" i="70"/>
  <c r="J36" i="70"/>
  <c r="C37" i="70"/>
  <c r="D37" i="70"/>
  <c r="F37" i="70"/>
  <c r="G37" i="70"/>
  <c r="I37" i="70"/>
  <c r="J37" i="70"/>
  <c r="K37" i="70"/>
  <c r="E38" i="70"/>
  <c r="F38" i="70"/>
  <c r="G38" i="70"/>
  <c r="I38" i="70"/>
  <c r="J38" i="70"/>
  <c r="D39" i="70"/>
  <c r="F39" i="70"/>
  <c r="I39" i="70"/>
  <c r="J39" i="70"/>
  <c r="D40" i="70"/>
  <c r="E40" i="70"/>
  <c r="F40" i="70"/>
  <c r="G40" i="70"/>
  <c r="I40" i="70"/>
  <c r="J40" i="70"/>
  <c r="K40" i="70"/>
  <c r="B12" i="71"/>
  <c r="B13" i="71"/>
  <c r="K236" i="31" l="1"/>
  <c r="J239" i="31"/>
  <c r="J228" i="31"/>
  <c r="J233" i="31" s="1"/>
  <c r="K227" i="31" s="1"/>
  <c r="J219" i="31"/>
  <c r="J214" i="31"/>
  <c r="J201" i="31"/>
  <c r="J198" i="31"/>
  <c r="J196" i="31"/>
  <c r="J191" i="31"/>
  <c r="J189" i="31"/>
  <c r="J187" i="31"/>
  <c r="J185" i="31"/>
  <c r="J183" i="31"/>
  <c r="J176" i="31"/>
  <c r="J177" i="31" s="1"/>
  <c r="J178" i="31" s="1"/>
  <c r="K162" i="31" s="1"/>
  <c r="J145" i="31"/>
  <c r="J137" i="31"/>
  <c r="J130" i="31"/>
  <c r="J128" i="31"/>
  <c r="J126" i="31"/>
  <c r="J118" i="31"/>
  <c r="J121" i="31" s="1"/>
  <c r="K118" i="31" s="1"/>
  <c r="J113" i="31"/>
  <c r="K110" i="31" s="1"/>
  <c r="J111" i="31"/>
  <c r="J105" i="31"/>
  <c r="J103" i="31"/>
  <c r="J101" i="31"/>
  <c r="J90" i="31"/>
  <c r="J98" i="31" s="1"/>
  <c r="K90" i="31" s="1"/>
  <c r="J88" i="31"/>
  <c r="J85" i="31"/>
  <c r="J86" i="31" s="1"/>
  <c r="J78" i="31"/>
  <c r="J80" i="31" s="1"/>
  <c r="J81" i="31" s="1"/>
  <c r="J70" i="31"/>
  <c r="J54" i="31"/>
  <c r="J51" i="31"/>
  <c r="J49" i="31"/>
  <c r="J47" i="31"/>
  <c r="J39" i="31"/>
  <c r="J40" i="31" s="1"/>
  <c r="J21" i="31"/>
  <c r="K12" i="31" s="1"/>
  <c r="J218" i="31"/>
  <c r="J217" i="31"/>
  <c r="J216" i="31"/>
  <c r="K83" i="31"/>
  <c r="J30" i="31"/>
  <c r="J31" i="31" s="1"/>
  <c r="K29" i="31" s="1"/>
  <c r="M65" i="31"/>
  <c r="H57" i="58"/>
  <c r="F69" i="31" s="1"/>
  <c r="J69" i="31" s="1"/>
  <c r="J75" i="31" s="1"/>
  <c r="J76" i="31" s="1"/>
  <c r="K84" i="31"/>
  <c r="J240" i="31" l="1"/>
  <c r="C14" i="4" s="1"/>
  <c r="K238" i="31"/>
  <c r="K237" i="31"/>
  <c r="K239" i="31" s="1"/>
  <c r="J224" i="31"/>
  <c r="J225" i="31" s="1"/>
  <c r="K212" i="31" s="1"/>
  <c r="J205" i="31"/>
  <c r="K199" i="31" s="1"/>
  <c r="J192" i="31"/>
  <c r="K187" i="31" s="1"/>
  <c r="K158" i="31"/>
  <c r="J152" i="31"/>
  <c r="K145" i="31" s="1"/>
  <c r="J142" i="31"/>
  <c r="K135" i="31" s="1"/>
  <c r="K111" i="31"/>
  <c r="J114" i="31"/>
  <c r="K112" i="31"/>
  <c r="J107" i="31"/>
  <c r="J108" i="31" s="1"/>
  <c r="K89" i="31"/>
  <c r="K92" i="31"/>
  <c r="K78" i="31"/>
  <c r="K79" i="31"/>
  <c r="J55" i="31"/>
  <c r="J56" i="31" s="1"/>
  <c r="K45" i="31" s="1"/>
  <c r="K38" i="31"/>
  <c r="K35" i="31"/>
  <c r="K36" i="31"/>
  <c r="K37" i="31"/>
  <c r="K34" i="31"/>
  <c r="K18" i="31"/>
  <c r="K13" i="31"/>
  <c r="K17" i="31"/>
  <c r="K11" i="31"/>
  <c r="J22" i="31"/>
  <c r="C10" i="4" s="1"/>
  <c r="K16" i="31"/>
  <c r="K20" i="31"/>
  <c r="K14" i="31"/>
  <c r="K19" i="31"/>
  <c r="K15" i="31"/>
  <c r="K66" i="31"/>
  <c r="K63" i="31"/>
  <c r="K73" i="31"/>
  <c r="K60" i="31"/>
  <c r="K64" i="31"/>
  <c r="K74" i="31"/>
  <c r="K71" i="31"/>
  <c r="K65" i="31"/>
  <c r="K61" i="31"/>
  <c r="K70" i="31"/>
  <c r="K59" i="31"/>
  <c r="K68" i="31"/>
  <c r="K72" i="31"/>
  <c r="K62" i="31"/>
  <c r="K67" i="31"/>
  <c r="K85" i="31"/>
  <c r="J122" i="31"/>
  <c r="K116" i="31"/>
  <c r="K119" i="31"/>
  <c r="K120" i="31"/>
  <c r="K156" i="31"/>
  <c r="K93" i="31"/>
  <c r="K91" i="31"/>
  <c r="K117" i="31"/>
  <c r="K231" i="31"/>
  <c r="K229" i="31"/>
  <c r="K230" i="31"/>
  <c r="K88" i="31"/>
  <c r="K232" i="31"/>
  <c r="K113" i="31"/>
  <c r="J234" i="31"/>
  <c r="K167" i="31"/>
  <c r="K171" i="31"/>
  <c r="K170" i="31"/>
  <c r="K173" i="31"/>
  <c r="K159" i="31"/>
  <c r="K161" i="31"/>
  <c r="K166" i="31"/>
  <c r="K169" i="31"/>
  <c r="K172" i="31"/>
  <c r="K165" i="31"/>
  <c r="K168" i="31"/>
  <c r="K176" i="31"/>
  <c r="K174" i="31"/>
  <c r="K69" i="31"/>
  <c r="K160" i="31"/>
  <c r="K25" i="31"/>
  <c r="K28" i="31"/>
  <c r="K26" i="31"/>
  <c r="K27" i="31"/>
  <c r="J99" i="31"/>
  <c r="K94" i="31"/>
  <c r="K97" i="31"/>
  <c r="K163" i="31"/>
  <c r="K96" i="31"/>
  <c r="K95" i="31"/>
  <c r="K228" i="31"/>
  <c r="K157" i="31"/>
  <c r="I14" i="4" l="1"/>
  <c r="M14" i="4"/>
  <c r="E14" i="4"/>
  <c r="O14" i="4" s="1"/>
  <c r="G14" i="4"/>
  <c r="K14" i="4"/>
  <c r="C15" i="71"/>
  <c r="Q14" i="4"/>
  <c r="K233" i="31"/>
  <c r="K221" i="31"/>
  <c r="K217" i="31"/>
  <c r="C12" i="4"/>
  <c r="M12" i="4" s="1"/>
  <c r="K218" i="31"/>
  <c r="K223" i="31"/>
  <c r="K220" i="31"/>
  <c r="K215" i="31"/>
  <c r="K216" i="31"/>
  <c r="K214" i="31"/>
  <c r="K211" i="31"/>
  <c r="K209" i="31"/>
  <c r="K219" i="31"/>
  <c r="K222" i="31"/>
  <c r="K213" i="31"/>
  <c r="K210" i="31"/>
  <c r="K195" i="31"/>
  <c r="K198" i="31"/>
  <c r="K204" i="31"/>
  <c r="K200" i="31"/>
  <c r="K197" i="31"/>
  <c r="J206" i="31"/>
  <c r="K203" i="31"/>
  <c r="K202" i="31"/>
  <c r="K196" i="31"/>
  <c r="K201" i="31"/>
  <c r="K182" i="31"/>
  <c r="K185" i="31"/>
  <c r="K180" i="31"/>
  <c r="K184" i="31"/>
  <c r="K186" i="31"/>
  <c r="K188" i="31"/>
  <c r="K183" i="31"/>
  <c r="K181" i="31"/>
  <c r="K191" i="31"/>
  <c r="K189" i="31"/>
  <c r="K190" i="31"/>
  <c r="J193" i="31"/>
  <c r="J207" i="31" s="1"/>
  <c r="C11" i="4" s="1"/>
  <c r="K148" i="31"/>
  <c r="K146" i="31"/>
  <c r="K147" i="31"/>
  <c r="K150" i="31"/>
  <c r="J153" i="31"/>
  <c r="K151" i="31"/>
  <c r="K149" i="31"/>
  <c r="K141" i="31"/>
  <c r="K130" i="31"/>
  <c r="K132" i="31"/>
  <c r="K134" i="31"/>
  <c r="K138" i="31"/>
  <c r="K126" i="31"/>
  <c r="K140" i="31"/>
  <c r="K136" i="31"/>
  <c r="K131" i="31"/>
  <c r="K128" i="31"/>
  <c r="K137" i="31"/>
  <c r="K133" i="31"/>
  <c r="K129" i="31"/>
  <c r="K127" i="31"/>
  <c r="J143" i="31"/>
  <c r="K139" i="31"/>
  <c r="K125" i="31"/>
  <c r="K104" i="31"/>
  <c r="K103" i="31"/>
  <c r="K105" i="31"/>
  <c r="K101" i="31"/>
  <c r="K106" i="31"/>
  <c r="K102" i="31"/>
  <c r="K80" i="31"/>
  <c r="K46" i="31"/>
  <c r="K54" i="31"/>
  <c r="K47" i="31"/>
  <c r="K43" i="31"/>
  <c r="K44" i="31"/>
  <c r="K52" i="31"/>
  <c r="K48" i="31"/>
  <c r="K51" i="31"/>
  <c r="K50" i="31"/>
  <c r="K49" i="31"/>
  <c r="K53" i="31"/>
  <c r="K42" i="31"/>
  <c r="K39" i="31"/>
  <c r="K30" i="31"/>
  <c r="K21" i="31"/>
  <c r="K177" i="31"/>
  <c r="C13" i="4"/>
  <c r="K121" i="31"/>
  <c r="K75" i="31"/>
  <c r="K98" i="31"/>
  <c r="I10" i="4"/>
  <c r="C11" i="71"/>
  <c r="E10" i="4"/>
  <c r="K10" i="4"/>
  <c r="G10" i="4"/>
  <c r="M10" i="4"/>
  <c r="G12" i="4" l="1"/>
  <c r="Q12" i="4" s="1"/>
  <c r="I12" i="4"/>
  <c r="C18" i="4"/>
  <c r="C19" i="4" s="1"/>
  <c r="K12" i="4"/>
  <c r="C13" i="71"/>
  <c r="K224" i="31"/>
  <c r="E12" i="4"/>
  <c r="O12" i="4" s="1"/>
  <c r="K205" i="31"/>
  <c r="K192" i="31"/>
  <c r="K152" i="31"/>
  <c r="K142" i="31"/>
  <c r="K107" i="31"/>
  <c r="M241" i="31"/>
  <c r="K55" i="31"/>
  <c r="J241" i="31"/>
  <c r="K207" i="31" s="1"/>
  <c r="M11" i="4"/>
  <c r="M18" i="4" s="1"/>
  <c r="G11" i="4"/>
  <c r="O11" i="4"/>
  <c r="Q11" i="4"/>
  <c r="K11" i="4"/>
  <c r="C12" i="71"/>
  <c r="E11" i="4"/>
  <c r="I11" i="4"/>
  <c r="O10" i="4"/>
  <c r="C15" i="4"/>
  <c r="Q13" i="4"/>
  <c r="C14" i="71"/>
  <c r="E13" i="4"/>
  <c r="I13" i="4"/>
  <c r="M13" i="4"/>
  <c r="G13" i="4"/>
  <c r="K13" i="4"/>
  <c r="O13" i="4"/>
  <c r="Q10" i="4"/>
  <c r="K18" i="4" l="1"/>
  <c r="J16" i="4" s="1"/>
  <c r="I18" i="4"/>
  <c r="H16" i="4" s="1"/>
  <c r="C16" i="71"/>
  <c r="D15" i="71" s="1"/>
  <c r="G18" i="4"/>
  <c r="E18" i="4"/>
  <c r="D16" i="4" s="1"/>
  <c r="D17" i="4" s="1"/>
  <c r="K193" i="31"/>
  <c r="K178" i="31"/>
  <c r="K56" i="31"/>
  <c r="K99" i="31"/>
  <c r="K76" i="31"/>
  <c r="K153" i="31"/>
  <c r="K114" i="31"/>
  <c r="K86" i="31"/>
  <c r="K81" i="31"/>
  <c r="K40" i="31"/>
  <c r="K225" i="31"/>
  <c r="K240" i="31"/>
  <c r="K143" i="31"/>
  <c r="K234" i="31"/>
  <c r="K108" i="31"/>
  <c r="K31" i="31"/>
  <c r="K22" i="31"/>
  <c r="P22" i="31" s="1"/>
  <c r="K122" i="31"/>
  <c r="K206" i="31"/>
  <c r="Q18" i="4"/>
  <c r="P16" i="4" s="1"/>
  <c r="L16" i="4"/>
  <c r="F16" i="4"/>
  <c r="E19" i="4"/>
  <c r="O18" i="4"/>
  <c r="N16" i="4" s="1"/>
  <c r="D14" i="71" l="1"/>
  <c r="G19" i="4"/>
  <c r="I19" i="4" s="1"/>
  <c r="K19" i="4" s="1"/>
  <c r="M19" i="4" s="1"/>
  <c r="O19" i="4" s="1"/>
  <c r="Q19" i="4" s="1"/>
  <c r="D12" i="71"/>
  <c r="C9" i="71"/>
  <c r="D13" i="71"/>
  <c r="D11" i="71"/>
  <c r="F17" i="4"/>
  <c r="H17" i="4" s="1"/>
  <c r="J17" i="4" s="1"/>
  <c r="L17" i="4" s="1"/>
  <c r="N17" i="4" s="1"/>
  <c r="P17" i="4" s="1"/>
  <c r="D16" i="71" l="1"/>
</calcChain>
</file>

<file path=xl/sharedStrings.xml><?xml version="1.0" encoding="utf-8"?>
<sst xmlns="http://schemas.openxmlformats.org/spreadsheetml/2006/main" count="1407" uniqueCount="723">
  <si>
    <t>PREFEITURA MUNICIPAL DE ANASTÁCIO</t>
  </si>
  <si>
    <t>NILDO ALVES ALBRES</t>
  </si>
  <si>
    <t>PREFEITURA MUNICIPAL DE BANDEIRANTES</t>
  </si>
  <si>
    <t>EDERVAN GUSTAVO SPROTTE</t>
  </si>
  <si>
    <t>PREFEITURA MUNICIPAL DE BODOQUENA</t>
  </si>
  <si>
    <t>KAZUTO HORII</t>
  </si>
  <si>
    <t>PREFEITURA MUNICIPAL DE ELDORADO</t>
  </si>
  <si>
    <t>AGUINALDO DOS SANTOS</t>
  </si>
  <si>
    <t>PREFEITURA MUNICIPAL DE NOVA ALVORADA DO SUL</t>
  </si>
  <si>
    <t>JOSÉ PAULO PALEARI</t>
  </si>
  <si>
    <t>PREFEITURA MUNICIPAL DE PORTO MURTINHO</t>
  </si>
  <si>
    <t>NELSON CINTRA RIBEIRO</t>
  </si>
  <si>
    <t>PREFEITURA MUNICIPAL DE NAVIRAÍ</t>
  </si>
  <si>
    <t>RHAIZA REJANE NEME DE MATOS</t>
  </si>
  <si>
    <t>SINAPI</t>
  </si>
  <si>
    <t>AGESUL</t>
  </si>
  <si>
    <t>AGESUL-INFRA</t>
  </si>
  <si>
    <t>SICRO</t>
  </si>
  <si>
    <t>SBC</t>
  </si>
  <si>
    <t>COMPOSIÇÃO</t>
  </si>
  <si>
    <t>COTAÇÃO</t>
  </si>
  <si>
    <t>Quadro de Composição do BDI</t>
  </si>
  <si>
    <t>Grau de Sigilo</t>
  </si>
  <si>
    <t>#PUBLICO</t>
  </si>
  <si>
    <t>Nº OPERAÇÃO</t>
  </si>
  <si>
    <t>Nº SICONV</t>
  </si>
  <si>
    <t>PROPONENTE / TOMADOR</t>
  </si>
  <si>
    <t>PREFEITURA MUNICIPAL</t>
  </si>
  <si>
    <t>APELIDO DO EMPREENDIMENTO / DESCRIÇÃO DO LOTE</t>
  </si>
  <si>
    <t>REFORMA CRECHE SONHO DE CRIANÇA / R. PAZ, 155 - NAVIRAÍ/MS</t>
  </si>
  <si>
    <t>Conforme legislação tributária municipal, definir estimativa de percentual da base de cálculo para o ISS:</t>
  </si>
  <si>
    <t>Sobre a base de cálculo, definir a respectiva alíquota do ISS (entre 2% e 5%):</t>
  </si>
  <si>
    <t>BDI 1</t>
  </si>
  <si>
    <t>TIPO DE OBRA</t>
  </si>
  <si>
    <r>
      <rPr>
        <sz val="9"/>
        <rFont val="Arial"/>
        <family val="2"/>
      </rPr>
      <t xml:space="preserve"> </t>
    </r>
    <r>
      <rPr>
        <sz val="9"/>
        <rFont val="Arial"/>
        <family val="2"/>
      </rPr>
      <t>Construção e Reforma de Edifícios</t>
    </r>
    <r>
      <rPr>
        <sz val="9"/>
        <rFont val="Arial"/>
        <family val="2"/>
      </rPr>
      <t xml:space="preserve"> </t>
    </r>
  </si>
  <si>
    <t>Itens</t>
  </si>
  <si>
    <t>Siglas</t>
  </si>
  <si>
    <t>% Adotado</t>
  </si>
  <si>
    <t>Administração Central</t>
  </si>
  <si>
    <t>AC</t>
  </si>
  <si>
    <t>Seguro e Garantia</t>
  </si>
  <si>
    <t>SG</t>
  </si>
  <si>
    <t>Risco</t>
  </si>
  <si>
    <t>R</t>
  </si>
  <si>
    <t>Despesas Financeiras</t>
  </si>
  <si>
    <t>DF</t>
  </si>
  <si>
    <t>Lucro</t>
  </si>
  <si>
    <t>L</t>
  </si>
  <si>
    <r>
      <rPr>
        <sz val="10"/>
        <rFont val="Arial"/>
        <family val="2"/>
      </rPr>
      <t>Tributos (impostos COFINS 3%, e</t>
    </r>
    <r>
      <rPr>
        <sz val="10"/>
        <rFont val="Arial"/>
        <family val="2"/>
      </rPr>
      <t xml:space="preserve">  </t>
    </r>
    <r>
      <rPr>
        <sz val="10"/>
        <rFont val="Arial"/>
        <family val="2"/>
      </rPr>
      <t>PIS 0,65%)</t>
    </r>
  </si>
  <si>
    <t>CP</t>
  </si>
  <si>
    <t>Tributos (ISS, variável de acordo com o município)</t>
  </si>
  <si>
    <t>ISS</t>
  </si>
  <si>
    <t>Tributos (Contribuição Previdenciária sobre a Receita Bruta - 0% ou 4,5% - Desoneração)</t>
  </si>
  <si>
    <t>CPRB</t>
  </si>
  <si>
    <t>BDI SEM desoneração (Fórmula Acórdão TCU)</t>
  </si>
  <si>
    <t>BDI PAD</t>
  </si>
  <si>
    <t>BDI COM desoneração</t>
  </si>
  <si>
    <t>BDI DES</t>
  </si>
  <si>
    <t>Os valores de BDI foram calculados com o emprego da fórmula:</t>
  </si>
  <si>
    <t>BDI =</t>
  </si>
  <si>
    <t>(1+AC + S + R + G)*(1 + DF)*(1+L)</t>
  </si>
  <si>
    <t>(1-CP-ISS-CRPB)</t>
  </si>
  <si>
    <t>Declaro para os devidos fins que, conforme legislação tributária municipal, a base de cálculo deste tipo de obra corresponde à 100%, com a respectiva alíquota de 5%.</t>
  </si>
  <si>
    <t>Declaro para os devidos fins que o regime de Contribuição Previdenciária sobre a Receita Bruta adotado para elaboração do orçamento foi COM Desoneração, e que esta é a alternativa mais adequada para a Administração Pública.</t>
  </si>
  <si>
    <t>Observações:</t>
  </si>
  <si>
    <t>NAVIRAÍ/MS</t>
  </si>
  <si>
    <t>segunda-feira, 1 de AGOSTO de 2022</t>
  </si>
  <si>
    <t>Local</t>
  </si>
  <si>
    <t>Data</t>
  </si>
  <si>
    <t>Responsável Técnico</t>
  </si>
  <si>
    <t>Nome:</t>
  </si>
  <si>
    <r>
      <rPr>
        <sz val="10"/>
        <rFont val="Arial"/>
        <family val="2"/>
      </rPr>
      <t>FLAVIO ROBERTO VENDAS TANUS</t>
    </r>
    <r>
      <rPr>
        <sz val="10"/>
        <rFont val="Arial"/>
        <family val="2"/>
      </rPr>
      <t xml:space="preserve"> </t>
    </r>
  </si>
  <si>
    <t>CREA/CAU:</t>
  </si>
  <si>
    <t>EngºCivil - CREA 9432/D-MS</t>
  </si>
  <si>
    <t>ART/RRT:</t>
  </si>
  <si>
    <t>SINAPI: JUN/2022 DES.</t>
  </si>
  <si>
    <t>PROJETO: REFORMA CRECHE SONHO DE CRIANÇA</t>
  </si>
  <si>
    <t>AGESUL: JAN/2022 DES.</t>
  </si>
  <si>
    <t>LOCAL: R. PAZ, 155 - NAVIRAÍ/MS</t>
  </si>
  <si>
    <t>SBC:  AGOS/2022 DES.</t>
  </si>
  <si>
    <t>ENCARGOS SOCIAIS DESONERADOS: 83,00%(HORA) 46,50%(MÊS)</t>
  </si>
  <si>
    <t>BDI: 28,82%</t>
  </si>
  <si>
    <t>PLANILHA ORÇAMENTÁRIA</t>
  </si>
  <si>
    <t>ITEM</t>
  </si>
  <si>
    <t>FONTE</t>
  </si>
  <si>
    <t>CÓDIGO</t>
  </si>
  <si>
    <t>DESCRIÇÃO DOS SERVIÇOS</t>
  </si>
  <si>
    <t>UNID.</t>
  </si>
  <si>
    <t>QUANT.</t>
  </si>
  <si>
    <t>MEMÓRIA DE CÁLCULO</t>
  </si>
  <si>
    <t>PR. UNIT.                   S/ BDI (R$)</t>
  </si>
  <si>
    <t>PR. UNIT.              C/ BDI (R$)</t>
  </si>
  <si>
    <t>VALOR TOTAL C/ BDI (R$)</t>
  </si>
  <si>
    <t>% OBRA</t>
  </si>
  <si>
    <t>1.0</t>
  </si>
  <si>
    <t>SERVIÇOS PRELIMINARES</t>
  </si>
  <si>
    <t>1.1</t>
  </si>
  <si>
    <t>PLACA DE OBRA EM CHAPA DE ACO GALVANIZADO</t>
  </si>
  <si>
    <t>CONFORME NORMA</t>
  </si>
  <si>
    <t>1.2</t>
  </si>
  <si>
    <t>4*2</t>
  </si>
  <si>
    <t>1.3</t>
  </si>
  <si>
    <t>4*3</t>
  </si>
  <si>
    <t>1.4</t>
  </si>
  <si>
    <t>4*4</t>
  </si>
  <si>
    <t>1.5</t>
  </si>
  <si>
    <t>4*5</t>
  </si>
  <si>
    <t>1.6</t>
  </si>
  <si>
    <t>UN</t>
  </si>
  <si>
    <t>1.7</t>
  </si>
  <si>
    <t>1.8</t>
  </si>
  <si>
    <t>M</t>
  </si>
  <si>
    <t>1.9</t>
  </si>
  <si>
    <t>2,5 SEMANAS *  6 MESES DE OBRA</t>
  </si>
  <si>
    <t>1.10</t>
  </si>
  <si>
    <t>TRANSPORTE COMERCIAL COM CAMINHÃO CARROCERIA 9T, RODOVIA PAVIMENTADA</t>
  </si>
  <si>
    <t>TXKM</t>
  </si>
  <si>
    <t>2,5 SEMANAS *  7 MESES DE OBRA</t>
  </si>
  <si>
    <t>Subtotal 1.0=</t>
  </si>
  <si>
    <t>Total 1.0=</t>
  </si>
  <si>
    <t>2.0</t>
  </si>
  <si>
    <t>REFORMA</t>
  </si>
  <si>
    <t>2.1</t>
  </si>
  <si>
    <t>MOVIMENTAÇÃO DE TERRA</t>
  </si>
  <si>
    <t>2.1.1</t>
  </si>
  <si>
    <t>M2</t>
  </si>
  <si>
    <t>2.1.2</t>
  </si>
  <si>
    <t>M3</t>
  </si>
  <si>
    <t>2.1.3</t>
  </si>
  <si>
    <t>M³</t>
  </si>
  <si>
    <t>M²</t>
  </si>
  <si>
    <t>2.1.4</t>
  </si>
  <si>
    <t>ÁREA DO ESCOVODRAMO, COZINHA,  BANHEIROS, ENTRADA PRINCIPAL = 286,46*0,07</t>
  </si>
  <si>
    <t>Subtotal 2.1=</t>
  </si>
  <si>
    <t>Total 2.1=</t>
  </si>
  <si>
    <t>2.2</t>
  </si>
  <si>
    <t>DEMOLIÇÕES E RETIRADAS</t>
  </si>
  <si>
    <t>TABELA ENTULHOS</t>
  </si>
  <si>
    <t>2.2.1</t>
  </si>
  <si>
    <t>DEMOLIÇÃO</t>
  </si>
  <si>
    <t>2.2.1.1</t>
  </si>
  <si>
    <t>48,40M2*0.11</t>
  </si>
  <si>
    <t>2.2.1.2</t>
  </si>
  <si>
    <t>48,40M2*0.12</t>
  </si>
  <si>
    <t>2.2.1.3</t>
  </si>
  <si>
    <t>48,40M2*0.13</t>
  </si>
  <si>
    <t>2.2.1.4</t>
  </si>
  <si>
    <t>48,40M2*0.14</t>
  </si>
  <si>
    <t>2.2.1.5</t>
  </si>
  <si>
    <t>48,40M2*0.15</t>
  </si>
  <si>
    <t>Subtotal  2.2.1=</t>
  </si>
  <si>
    <t>Total 2.2.1=</t>
  </si>
  <si>
    <t>2.2.2</t>
  </si>
  <si>
    <t>RETIRADA</t>
  </si>
  <si>
    <t>2.2.2.1</t>
  </si>
  <si>
    <t>48,40M2*0.16</t>
  </si>
  <si>
    <t>2.2.2.2</t>
  </si>
  <si>
    <t>48,40M2*0.17</t>
  </si>
  <si>
    <t>2.2.2.3</t>
  </si>
  <si>
    <t>48,40M2*0.18</t>
  </si>
  <si>
    <t>2.2.2.4</t>
  </si>
  <si>
    <t>48,40M2*0.19</t>
  </si>
  <si>
    <t>2.2.2.5</t>
  </si>
  <si>
    <t>48,40M2*0.20</t>
  </si>
  <si>
    <t>2.2.2.6</t>
  </si>
  <si>
    <t>FACHADA / DENTISTA / GUICHES / COZINHA / SALAS DO FUNDO</t>
  </si>
  <si>
    <t>2.2.2.7</t>
  </si>
  <si>
    <t>2.2.2.8</t>
  </si>
  <si>
    <t>2.2.2.9</t>
  </si>
  <si>
    <t>BIBLIOTECA / BLOCO I / FACHADA</t>
  </si>
  <si>
    <t>2.2.2.10</t>
  </si>
  <si>
    <t>2.2.2.11</t>
  </si>
  <si>
    <t>2.2.2.12</t>
  </si>
  <si>
    <t>2.2.2.13</t>
  </si>
  <si>
    <t>Subtotal 2.2.2=</t>
  </si>
  <si>
    <t>Total 2.2.2=</t>
  </si>
  <si>
    <t>2.3</t>
  </si>
  <si>
    <t>ESTRUTURA DE CONCRETO ARMADO</t>
  </si>
  <si>
    <t>2.3.1</t>
  </si>
  <si>
    <t>VIGAS E PILARES</t>
  </si>
  <si>
    <t>2.3.1.1</t>
  </si>
  <si>
    <t>SECRETÁRIA / DENTISTA</t>
  </si>
  <si>
    <t>2.3.1.2</t>
  </si>
  <si>
    <t>2.3.1.3</t>
  </si>
  <si>
    <t>2.3.1.4</t>
  </si>
  <si>
    <t>2.3.1.5</t>
  </si>
  <si>
    <t>2.3.1.6</t>
  </si>
  <si>
    <t>2.3.1.7</t>
  </si>
  <si>
    <t>2.3.1.8</t>
  </si>
  <si>
    <t>2.3.1.9</t>
  </si>
  <si>
    <t>SECRETÁRIA / PROFESSORES / COZINHA</t>
  </si>
  <si>
    <t>2.3.1.10</t>
  </si>
  <si>
    <t>2.3.1.11</t>
  </si>
  <si>
    <t>2.3.1.12</t>
  </si>
  <si>
    <t>2.3.1.13</t>
  </si>
  <si>
    <t>2.3.1.14</t>
  </si>
  <si>
    <t>2.3.1.15</t>
  </si>
  <si>
    <t>2.3.1.16</t>
  </si>
  <si>
    <t>Subtotal 2.3.1=</t>
  </si>
  <si>
    <t>Total 2.3.1=</t>
  </si>
  <si>
    <t>2.3.2</t>
  </si>
  <si>
    <t xml:space="preserve">CONTRAPISO </t>
  </si>
  <si>
    <t>2.3.2.1</t>
  </si>
  <si>
    <t>BEBEDOURO</t>
  </si>
  <si>
    <t>2.3.2.2</t>
  </si>
  <si>
    <t>Subtotal 2.3.2=</t>
  </si>
  <si>
    <t>Total 2.3.2=</t>
  </si>
  <si>
    <t>2.4</t>
  </si>
  <si>
    <t>PAREDES</t>
  </si>
  <si>
    <t>2.4.1</t>
  </si>
  <si>
    <t>AMPLIAÇÃO COZINHA / BEBEDOURO / ALVENARIA OITÃO DO PRÉDIO INTEIRO / PLATIBANDA FACHADA</t>
  </si>
  <si>
    <t>2.4.2</t>
  </si>
  <si>
    <t>TRANSPORTE</t>
  </si>
  <si>
    <t>Subtotal 2.4=</t>
  </si>
  <si>
    <t>Total 2.4=</t>
  </si>
  <si>
    <t>2.5</t>
  </si>
  <si>
    <t>COBERTURA</t>
  </si>
  <si>
    <t>2.5.1</t>
  </si>
  <si>
    <t>BLOCO I / BIBLIOTECA / AVANÇO FACHADA</t>
  </si>
  <si>
    <t>2.5.2</t>
  </si>
  <si>
    <t>2.5.3</t>
  </si>
  <si>
    <t>2.5.4</t>
  </si>
  <si>
    <t>2.5.5</t>
  </si>
  <si>
    <t>BLOCO I / BIBLIOTECA</t>
  </si>
  <si>
    <t>2.5.6</t>
  </si>
  <si>
    <t>chapim</t>
  </si>
  <si>
    <t>2.5.7</t>
  </si>
  <si>
    <t>2.5.8</t>
  </si>
  <si>
    <t>COBERTURA EM CHAPA POLICARBONATO ALVEOLAR 3mm</t>
  </si>
  <si>
    <t>2.5.9</t>
  </si>
  <si>
    <t>ESTRUTURA ALUMINIO LEVE FIXACAO CHAPA DE POLICARBONATO 10mm</t>
  </si>
  <si>
    <t>2.5.10</t>
  </si>
  <si>
    <t>ALUGUEL CAMINHÃO MUNCK, TIPO TOCO , MODELO 12/18 6M ATE 5T</t>
  </si>
  <si>
    <t>DIA</t>
  </si>
  <si>
    <t>Subtotal 2.5=</t>
  </si>
  <si>
    <t>Total 2.5=</t>
  </si>
  <si>
    <t>2.6</t>
  </si>
  <si>
    <t>REVESTIMENTOS DE PAREDES E TETOS</t>
  </si>
  <si>
    <t>2.6.1</t>
  </si>
  <si>
    <t>DESPENSA/COZINHA / ALVENARIA A CONSTRUIR TABEIRA / MURO INTERNO</t>
  </si>
  <si>
    <t>2.6.2</t>
  </si>
  <si>
    <t>2.6.3</t>
  </si>
  <si>
    <t>2.6.4</t>
  </si>
  <si>
    <t>2.6.5</t>
  </si>
  <si>
    <t>2.6.6</t>
  </si>
  <si>
    <t>Subtotal 2.6=</t>
  </si>
  <si>
    <t>Total 2.6=</t>
  </si>
  <si>
    <t>2.7</t>
  </si>
  <si>
    <t xml:space="preserve">REVESTIMENTO DE PISO </t>
  </si>
  <si>
    <t>2.7.1</t>
  </si>
  <si>
    <t>COORDENAÇÃO / DIRETORIA / DENTISTA E DEPÓSITO</t>
  </si>
  <si>
    <t>2.7.2</t>
  </si>
  <si>
    <t>2.7.3</t>
  </si>
  <si>
    <t>Subtotal 2.7=</t>
  </si>
  <si>
    <t>Total 2.7=</t>
  </si>
  <si>
    <t>2.8</t>
  </si>
  <si>
    <t>ESQUADRIAS, FERRAGENS E VIDROS</t>
  </si>
  <si>
    <t>2.8.1</t>
  </si>
  <si>
    <t>SALA DIRETORIA</t>
  </si>
  <si>
    <t>2.8.2</t>
  </si>
  <si>
    <t>2.8.3</t>
  </si>
  <si>
    <t>2.8.4</t>
  </si>
  <si>
    <t>2.8.5</t>
  </si>
  <si>
    <t>112104</t>
  </si>
  <si>
    <t>GUICHE EM ALUMINIO/VIDRO 0,80x1,10m</t>
  </si>
  <si>
    <t>Subtotal 2.8=</t>
  </si>
  <si>
    <t>Total 2.8=</t>
  </si>
  <si>
    <t>2.9</t>
  </si>
  <si>
    <t>LOUÇAS, METAIS, ACESSÓRIOS E ACESSIBILIDADE</t>
  </si>
  <si>
    <t>2.9.1</t>
  </si>
  <si>
    <t>LOUÇAS, METAIS E ACESSÓRIOS</t>
  </si>
  <si>
    <t>2.9.1.1</t>
  </si>
  <si>
    <t>COZINHA / DENTISTA</t>
  </si>
  <si>
    <t>2.9.1.2</t>
  </si>
  <si>
    <t>2.9.1.3</t>
  </si>
  <si>
    <t>2.9.1.4</t>
  </si>
  <si>
    <t>2.9.1.5</t>
  </si>
  <si>
    <t>2.9.1.6</t>
  </si>
  <si>
    <t>2.9.1.7</t>
  </si>
  <si>
    <t>UM</t>
  </si>
  <si>
    <t>2.9.1.8</t>
  </si>
  <si>
    <t>WC PCD I / II</t>
  </si>
  <si>
    <t>2.9.1.9</t>
  </si>
  <si>
    <t>2.9.1.10</t>
  </si>
  <si>
    <t>2.9.1.11</t>
  </si>
  <si>
    <t>2.9.1.12</t>
  </si>
  <si>
    <t>2.9.1.13</t>
  </si>
  <si>
    <t>2.9.1.14</t>
  </si>
  <si>
    <t>2.9.1.15</t>
  </si>
  <si>
    <t>2.9.1.16</t>
  </si>
  <si>
    <t>2.9.1.17</t>
  </si>
  <si>
    <t>Subtotal 2.9.1=</t>
  </si>
  <si>
    <t>Total 2.9.1=</t>
  </si>
  <si>
    <t>2.9.2</t>
  </si>
  <si>
    <t>ACESSIBILIDADE</t>
  </si>
  <si>
    <t>2.9.2.1</t>
  </si>
  <si>
    <t>2.9.2.2</t>
  </si>
  <si>
    <t>2.9.2.3</t>
  </si>
  <si>
    <t>2.9.2.4</t>
  </si>
  <si>
    <t>2.9.2.5</t>
  </si>
  <si>
    <t>2.9.2.6</t>
  </si>
  <si>
    <t>2.9.2.7</t>
  </si>
  <si>
    <t>Subtotal 2.9.2=</t>
  </si>
  <si>
    <t>Total 2.9.2=</t>
  </si>
  <si>
    <t>2.10</t>
  </si>
  <si>
    <t>ELÉTRICA</t>
  </si>
  <si>
    <t>2.10.1</t>
  </si>
  <si>
    <t>ALIMENTAÇÃO REDE ELÉTRICA E QUADROS</t>
  </si>
  <si>
    <t>2.10.1.1</t>
  </si>
  <si>
    <t>2.10.1.2</t>
  </si>
  <si>
    <t>2.10.1.3</t>
  </si>
  <si>
    <t>2.10.1.4</t>
  </si>
  <si>
    <t>2.10.1.5</t>
  </si>
  <si>
    <t>2.10.1.6</t>
  </si>
  <si>
    <t>2.10.1.7</t>
  </si>
  <si>
    <t>2.10.1.8</t>
  </si>
  <si>
    <t>2.10.2</t>
  </si>
  <si>
    <t xml:space="preserve">PONTOS ELÉTRICOS </t>
  </si>
  <si>
    <t>2.10.2.1</t>
  </si>
  <si>
    <t>059698</t>
  </si>
  <si>
    <t>ABERTURA E FECHAMENTO DE RASGOS EM ALVENARIAS COM TALHADEIRA</t>
  </si>
  <si>
    <t>2.10.2.2</t>
  </si>
  <si>
    <t>83440</t>
  </si>
  <si>
    <t>CAIXA DE PASSAGEM 4X2" EM FERRO GALVANIZADO</t>
  </si>
  <si>
    <t>2.10.2.3</t>
  </si>
  <si>
    <t>91835</t>
  </si>
  <si>
    <t>ELETRODUTO FLEXÍVEL CORRUGADO REFORÇADO, PVC, DN 25 MM (3/4"), PARA CIRCUITOS TERMINAIS, INSTALADO EM FORRO - FORNECIMENTO E INSTALAÇÃO. AF_12/2015</t>
  </si>
  <si>
    <t>2.10.2.4</t>
  </si>
  <si>
    <t>91855</t>
  </si>
  <si>
    <t>ELETRODUTO FLEXÍVEL CORRUGADO REFORÇADO, PVC, DN 25 MM (3/4"), PARA CIRCUITOS TERMINAIS, INSTALADO EM PAREDE - FORNECIMENTO E INSTALAÇÃO. AF_12/2015</t>
  </si>
  <si>
    <t>2.10.2.5</t>
  </si>
  <si>
    <t>91927</t>
  </si>
  <si>
    <t>CABO DE COBRE FLEXÍVEL ISOLADO, 2,5 MM², ANTI-CHAMA 0,6/1,0 KV, PARA CIRCUITOS TERMINAIS - FORNECIMENTO E INSTALAÇÃO. AF_12/2015</t>
  </si>
  <si>
    <t>2.10.2.6</t>
  </si>
  <si>
    <t>91925</t>
  </si>
  <si>
    <t>CABO DE COBRE FLEXÍVEL ISOLADO, 1,5 MM², ANTI-CHAMA 0,6/1,0 KV, PARA CIRCUITOS TERMINAIS - FORNECIMENTO E INSTALAÇÃO. AF_12/2015</t>
  </si>
  <si>
    <t>2.10.2.7</t>
  </si>
  <si>
    <t>91992</t>
  </si>
  <si>
    <t>TOMADA ALTA DE EMBUTIR (1 MÓDULO), 2P+T 10 A, INCLUINDO SUPORTE E PLACA - FORNECIMENTO E INSTALAÇÃO. AF_12/2015</t>
  </si>
  <si>
    <t>2.10.2.8</t>
  </si>
  <si>
    <t>92000</t>
  </si>
  <si>
    <t>TOMADA BAIXA DE EMBUTIR (1 MÓDULO), 2P+T 10 A, INCLUINDO SUPORTE E PLACA - FORNECIMENTO E INSTALAÇÃO. AF_12/2015</t>
  </si>
  <si>
    <t>2.10.2.9</t>
  </si>
  <si>
    <t>91981</t>
  </si>
  <si>
    <t>INTERRUPTOR BIPOLAR (1 MÓDULO), 10A/250V, INCLUINDO SUPORTE E PLACA - FORNECIMENTO E INSTALAÇÃO. AF_09/2017</t>
  </si>
  <si>
    <t>2.10.2.10</t>
  </si>
  <si>
    <t>91955</t>
  </si>
  <si>
    <t>INTERRUPTOR PARALELO (1 MÓDULO), 10A/250V, INCLUINDO SUPORTE E PLACA - FORNECIMENTO E INSTALAÇÃO. AF_12/2015</t>
  </si>
  <si>
    <t>2.10.3</t>
  </si>
  <si>
    <t>LUMINÁRIAS</t>
  </si>
  <si>
    <t>2.10.3.1</t>
  </si>
  <si>
    <t>060989</t>
  </si>
  <si>
    <t>LUMINARIA DE SOBREPOR BRANCA 2X32 W LSDP232 LUMILUZ</t>
  </si>
  <si>
    <t>Subtotal 2.10=</t>
  </si>
  <si>
    <t>Total 2.10=</t>
  </si>
  <si>
    <t>2.11</t>
  </si>
  <si>
    <t>INSTALAÇÕES HIDRÁULICAS/SANITÁRIAS/ÁGUAS PLUVIAIS</t>
  </si>
  <si>
    <t>2.11.1</t>
  </si>
  <si>
    <t xml:space="preserve"> </t>
  </si>
  <si>
    <t>2.11.2</t>
  </si>
  <si>
    <t>2.11.3</t>
  </si>
  <si>
    <t>2.11.4</t>
  </si>
  <si>
    <t>2.11.5</t>
  </si>
  <si>
    <t>2.11.6</t>
  </si>
  <si>
    <t>2.11.7</t>
  </si>
  <si>
    <t>2.11.8</t>
  </si>
  <si>
    <t>2.11.9</t>
  </si>
  <si>
    <t>2.11.10</t>
  </si>
  <si>
    <t>2.11.11</t>
  </si>
  <si>
    <t>2.11.12</t>
  </si>
  <si>
    <t>Subtotal 2.11=</t>
  </si>
  <si>
    <t>Total 2.11=</t>
  </si>
  <si>
    <t>2.12</t>
  </si>
  <si>
    <t>PINTURA</t>
  </si>
  <si>
    <t>2.12.1</t>
  </si>
  <si>
    <t>ÁREA DE MURO SEM CHAPISCO/REBOCO</t>
  </si>
  <si>
    <t>2.12.2</t>
  </si>
  <si>
    <t>2.12.3</t>
  </si>
  <si>
    <t>2.12.4</t>
  </si>
  <si>
    <t>2.12.5</t>
  </si>
  <si>
    <t>2.12.6</t>
  </si>
  <si>
    <t>2.12.7</t>
  </si>
  <si>
    <t>2.12.8</t>
  </si>
  <si>
    <t>2.12.9</t>
  </si>
  <si>
    <t>PINTURA ACRILICA EM PISO CIMENTADO DUAS DEMAOS</t>
  </si>
  <si>
    <t>2.12.10</t>
  </si>
  <si>
    <t>PINTURA ACRILICA DE FAIXAS DE DEMARCACAO EM QUADRA POLIESPORTIVA, 5 CM DE LARGURA</t>
  </si>
  <si>
    <t>Subtotal 2.12=</t>
  </si>
  <si>
    <t>Total 2.12=</t>
  </si>
  <si>
    <t>Total  2.0=</t>
  </si>
  <si>
    <t>3.0</t>
  </si>
  <si>
    <t>COMPLEMENTARES</t>
  </si>
  <si>
    <t>3.1</t>
  </si>
  <si>
    <t xml:space="preserve">50% DA PINTURA </t>
  </si>
  <si>
    <t>3.2</t>
  </si>
  <si>
    <t>3.3</t>
  </si>
  <si>
    <t>RAMPA DE PLANO INCLINADO L=1,00m COM BASE CONCRETO ESPES. 15cm</t>
  </si>
  <si>
    <t>3.4</t>
  </si>
  <si>
    <t>3.5</t>
  </si>
  <si>
    <t>3.6</t>
  </si>
  <si>
    <t>3.7</t>
  </si>
  <si>
    <t>3.8</t>
  </si>
  <si>
    <t>3.9</t>
  </si>
  <si>
    <t>3.10</t>
  </si>
  <si>
    <t>CMP 08</t>
  </si>
  <si>
    <t>3.11</t>
  </si>
  <si>
    <t>3.12</t>
  </si>
  <si>
    <t>3.13</t>
  </si>
  <si>
    <t>3.14</t>
  </si>
  <si>
    <t>2001003997</t>
  </si>
  <si>
    <t>ALUGUEL CAMINHAO MUNCK, TIPO TOCO, MODELO 12/18 6M ATE 5T</t>
  </si>
  <si>
    <t>3.15</t>
  </si>
  <si>
    <t>20.001.0006</t>
  </si>
  <si>
    <t>TESTE DE ESTANQUEIDADE PARA 1 PONTO COM DIST MÁXIMA DE ATÉ 6,0M DA CENTRAL DE GÁS</t>
  </si>
  <si>
    <t>UND</t>
  </si>
  <si>
    <t>Subtotal 3.0=</t>
  </si>
  <si>
    <t>Total  3.0=</t>
  </si>
  <si>
    <t>4.0</t>
  </si>
  <si>
    <t>ADMINISTRAÇÃO LOCAL</t>
  </si>
  <si>
    <t>4.1</t>
  </si>
  <si>
    <t>6 MESES * 4 HORAS *1VEZ POR SEMANA * 4 SEMANAS</t>
  </si>
  <si>
    <t>4.2</t>
  </si>
  <si>
    <t>VIGIA NOTURNO COM ENCARGOS COMPLEMENTARES</t>
  </si>
  <si>
    <t>H</t>
  </si>
  <si>
    <t>VIGIA DIURNO COM ENCARGOS COMPLEMENTARES</t>
  </si>
  <si>
    <t>TÉCNICO EM SEG. DO TRABALHO COM ENCARGOS COMPL.</t>
  </si>
  <si>
    <t>MÊS</t>
  </si>
  <si>
    <t>4.6</t>
  </si>
  <si>
    <t>6 MESES * 6 HORAS *1VEZ POR SEMANA * 4 SEMANAS</t>
  </si>
  <si>
    <t>Subtotal 4.0=</t>
  </si>
  <si>
    <t>Total  4.0=</t>
  </si>
  <si>
    <t>5.0</t>
  </si>
  <si>
    <t>LIMPEZA/SERVIÇOS FINAIS</t>
  </si>
  <si>
    <t>5.1</t>
  </si>
  <si>
    <t>73948/015</t>
  </si>
  <si>
    <t>LIMPEZA PISO MARMORITE/GRANILITE</t>
  </si>
  <si>
    <t>ÁREA COM PISO CERÂMICO</t>
  </si>
  <si>
    <t>5.2</t>
  </si>
  <si>
    <t>ÁREA TOTAL ESCOLA</t>
  </si>
  <si>
    <t>5.3</t>
  </si>
  <si>
    <t xml:space="preserve">DESMOBILIZAÇÃO DA OBRA, LIMPEZA GERAL </t>
  </si>
  <si>
    <t>Subtotal 5.0=</t>
  </si>
  <si>
    <t>Total  5.0=</t>
  </si>
  <si>
    <t>TOTAL OBRA</t>
  </si>
  <si>
    <t xml:space="preserve">FLAVIO ROBERTO VENDAS TANUS </t>
  </si>
  <si>
    <t>MEMÓRIA DE CALCULO</t>
  </si>
  <si>
    <t>CALCULO</t>
  </si>
  <si>
    <t>TOTAL</t>
  </si>
  <si>
    <t>6*2</t>
  </si>
  <si>
    <t>DEMOLIÇÕES E CONSTRUÇÕES</t>
  </si>
  <si>
    <t>3*2</t>
  </si>
  <si>
    <t>(31,88+10,23+1+6,5+1)*2</t>
  </si>
  <si>
    <t xml:space="preserve">SALA DOS PROFESSORES, COZINHA E REFEITÓRIO </t>
  </si>
  <si>
    <t xml:space="preserve"> SALA DOS PROFESSORES, COZINHA E REFEITÓRIO </t>
  </si>
  <si>
    <t>BALDRAMES SALA DOS PROFESSORES, COZINHA E REFEITÓRIO</t>
  </si>
  <si>
    <t xml:space="preserve">DEMOLIÇÃO RAMPA DE ENTRADA </t>
  </si>
  <si>
    <t>P/ EXECUÇÃO DE PISO GRANILITE + REVESTIMENTO DA PAREDE 182,11</t>
  </si>
  <si>
    <t>P/ EXECUÇÃO DE PISO GRANILITE</t>
  </si>
  <si>
    <t>PAREDES EXTERNAS H=1M 358,96M2; PAREDES INTERNAS REPAROS 6,20M2</t>
  </si>
  <si>
    <t xml:space="preserve">LAVANDERIA 5,04M3 + JANELAS COM VERGAS E CONTRAVERGAS A INSTALAR 0,18M3 + PORTAS SUBSTITUÍDAS 0,7M3 </t>
  </si>
  <si>
    <t xml:space="preserve">LAVANDERIA 16,50M2 REPAROS PARTE EXISTENTE (TOTAL: 1329,78M2) - 10%  </t>
  </si>
  <si>
    <t xml:space="preserve">REPAROS PARTE EXISTENTE (TOTAL: 1329,78M2) - 10%  </t>
  </si>
  <si>
    <t>SUBSTITUIÇÃO DE CALHAS</t>
  </si>
  <si>
    <t xml:space="preserve">REPAROS PARTE EXISTENTE (TOTAL: 3007,02M2) - 10%  </t>
  </si>
  <si>
    <t>TUBULAÇÕES EXPOSTAS</t>
  </si>
  <si>
    <t>BANHEIROS</t>
  </si>
  <si>
    <t xml:space="preserve">INDICADO EM PROJETO </t>
  </si>
  <si>
    <t>BANHEIROS E BEBEDOUROS</t>
  </si>
  <si>
    <t>SALAS DE AULA</t>
  </si>
  <si>
    <t>SECRETARIA 2,4M3</t>
  </si>
  <si>
    <t>EM PROJETO</t>
  </si>
  <si>
    <t>PORTAS SUBSTITUÍDAS 31M PORTAS NOVAS 4M GUICHÊ SECRETARIA 0,90M</t>
  </si>
  <si>
    <t xml:space="preserve">JANELAS C/ TRINCAS </t>
  </si>
  <si>
    <t>GUICHÊ SECRETARIA 0,90M + JANELAS C/ TRINCAS 4M</t>
  </si>
  <si>
    <t>AMPLIAÇÃO(CALÇADAS) 77,94M2 E REPAROS CALÇADAS ANTIGAS (TOTAL:20,72M2) - 30%</t>
  </si>
  <si>
    <t>BLOCO DO REFEITÓRIO 271,68M2 E SECRETARIA 1,52M2</t>
  </si>
  <si>
    <t>BLOCO DO REFEITÓRIO</t>
  </si>
  <si>
    <t xml:space="preserve">REFEITÓRIO </t>
  </si>
  <si>
    <t>COZINHA E SALA DOS PROFESSORES</t>
  </si>
  <si>
    <t xml:space="preserve">COBERTURA DE ACESSO </t>
  </si>
  <si>
    <t xml:space="preserve">AMPLIAÇÃO INDICADA (COZINHA E DEPÓSITO H=1,80M)75,06M2 + BANHEIROS H=1,80M 161,73M2 + PIA SALA 3 4,68M2 + CUBAS BANHEIROS 15,70M2 </t>
  </si>
  <si>
    <t xml:space="preserve">AMPLIAÇÃO INDICADA (SALA DOS PROFESSORES, COZINHA E REFEITÓRIO) </t>
  </si>
  <si>
    <t>INDICADO EM PROJETO</t>
  </si>
  <si>
    <t xml:space="preserve">PORTAS SUBSTITUÍDAS 30,24M2 PORTAS NOVAS 7,56M2 </t>
  </si>
  <si>
    <t>AMPLIAÇÃO INDICADA (COZINHA 4,2M2, SALA DOS PROFESSORES 4M2 REFEITÓRIO 3M2)</t>
  </si>
  <si>
    <t>AMPLIAÇÃO INDICADA (COZINHA 5M, SALA DOS PROFESSORES 4M REFEITÓRIO 3M)</t>
  </si>
  <si>
    <t>SECRETARIA</t>
  </si>
  <si>
    <t xml:space="preserve">COZINHA 7,23M2 </t>
  </si>
  <si>
    <t>COZINHA</t>
  </si>
  <si>
    <t xml:space="preserve">BANCADA COZINHA 33UN. </t>
  </si>
  <si>
    <t xml:space="preserve">COZINHA </t>
  </si>
  <si>
    <t xml:space="preserve">BANHEIROS </t>
  </si>
  <si>
    <t>BEBEDOURO/LAVATÓRIO</t>
  </si>
  <si>
    <t>TAMANHO 1X0,80 M</t>
  </si>
  <si>
    <t>BW PNE</t>
  </si>
  <si>
    <t xml:space="preserve">ILUMINAÇÃO REFEITÓRIO 1UN, ILUMINAÇÃO COZINHA 1UN, ILUMINAÇÃO SALA DOS PROFESSORES 1UN, TOMADAS SALA DOS PROFESSORES 1 UN, TOMADAS REFEITÓRIO E DEPÓSITO 1 UN. </t>
  </si>
  <si>
    <t>3 UNDS</t>
  </si>
  <si>
    <t>TOMADAS COZINHA 3UN</t>
  </si>
  <si>
    <t>6 UNDS</t>
  </si>
  <si>
    <t>125M</t>
  </si>
  <si>
    <t>25</t>
  </si>
  <si>
    <t xml:space="preserve">BLOCO DO REFEITÓRIO </t>
  </si>
  <si>
    <t xml:space="preserve">SALAS </t>
  </si>
  <si>
    <t>COZINHA E LAVANDERIA</t>
  </si>
  <si>
    <t>COZINHA (AMPLIAÇÃO)</t>
  </si>
  <si>
    <t xml:space="preserve">15 CONDUTORES </t>
  </si>
  <si>
    <t xml:space="preserve">GRADIL ENTRADA 54M2 (x2), PORTÃO ENTRADA 18M2 (x2) GRADIL QUADRA POLIESPORTIVA </t>
  </si>
  <si>
    <t>GRADIL ENTRADA 54M2 (x2), PORTÃO ENTRADA 18M2 (x2) GRADIL QUADRA POLIESPORTIVA</t>
  </si>
  <si>
    <t xml:space="preserve">BLOCO DO REFEITÓRIO 411,30M2 REPAROS PAREDES EXISTENTES (TOTAL: 3007,02M2) - 30%  REPAROS TETOS EXISTENTES (TOTAL: 785,90M2) - 30%  </t>
  </si>
  <si>
    <t xml:space="preserve">BLOCO DO REFEITÓRIO 411,30M2 REPAROS PARTE EXISTENTE (TOTAL: 3007,02M2) - 10%  </t>
  </si>
  <si>
    <t xml:space="preserve">TODA A ESCOLA INTERNO EXTERNO E MURO </t>
  </si>
  <si>
    <t>PAREDES INTERNA E EXTERNAS - BARRADO</t>
  </si>
  <si>
    <t xml:space="preserve">TETOS 40% </t>
  </si>
  <si>
    <t xml:space="preserve">TETOS </t>
  </si>
  <si>
    <t>QUADRA POLIESPORTIVA</t>
  </si>
  <si>
    <t>RAMPA DE ACESSIBILIDADE DA ENTRADA</t>
  </si>
  <si>
    <t>ESCADA DA ENTRADA</t>
  </si>
  <si>
    <t>PLACA DE INAUGURAÇÃO</t>
  </si>
  <si>
    <t>ANDAIME PARA ALVENARIA, COBERTURA, REVESTIMENTOS</t>
  </si>
  <si>
    <t>1 UND</t>
  </si>
  <si>
    <t>7 MESES * 4 HORAS *3VEZ POR SEMANA * 4 SEMANAS</t>
  </si>
  <si>
    <t>ENCARREGADO</t>
  </si>
  <si>
    <t xml:space="preserve"> 7 MESES * 6 HORAS *5 VEZ POR SEMANA * 4 SEMANAS</t>
  </si>
  <si>
    <t xml:space="preserve">LIMPEZA DOS AZULEJOS </t>
  </si>
  <si>
    <t>ENTRADA</t>
  </si>
  <si>
    <t>____________________________________________</t>
  </si>
  <si>
    <t>COMPOSIÇÕES</t>
  </si>
  <si>
    <t>CMP 01</t>
  </si>
  <si>
    <t>PLACA DE OBRA (PARA CONSTRUCAO CIVIL) EM CHAPA GALVANIZADA *N. 22*, ADESIVADA, DE *2,0 X 1,125* M</t>
  </si>
  <si>
    <t>SERVIÇOS / INSUMO</t>
  </si>
  <si>
    <t>UND.</t>
  </si>
  <si>
    <t>QTDE.</t>
  </si>
  <si>
    <t xml:space="preserve">CUSTO  </t>
  </si>
  <si>
    <t xml:space="preserve">TOTAL </t>
  </si>
  <si>
    <t>CMP 02</t>
  </si>
  <si>
    <t>REMOÇÃO DE PORTÃO</t>
  </si>
  <si>
    <t>CMP 03</t>
  </si>
  <si>
    <t>PISO EM GRANILITE COM ESPESSURA DE 8MM, INCLUSO JUNTAS DE DILATAÇÃO PLASTICAS</t>
  </si>
  <si>
    <t>CMP 04</t>
  </si>
  <si>
    <t xml:space="preserve">REFORMA EM BEBEDOURO - SUBSTITUIÇÃO DE REVESTIMENTO </t>
  </si>
  <si>
    <t>CMP 05</t>
  </si>
  <si>
    <t>ABRIGO PARA CENTRAL DE GLP EM ALVENARIA COM LAJE EM CONCRETO ARMADO - 2,001,00X2,00</t>
  </si>
  <si>
    <t>CMP 06</t>
  </si>
  <si>
    <t xml:space="preserve">PORTÃO EM TELA ARAME GALVANIZADO N.12 MALHA 2" E MOLDURA EM TUBOS DE AÇO COM DUAS FOLHAS DE ABRIR, INCLUSO FERRAGENS - FORNECIMENTO E INSTALAÇÃO </t>
  </si>
  <si>
    <t>CMP 07</t>
  </si>
  <si>
    <t>RETIRADA TOTAL CLIMATIZADORES E SUBSTITUIÇÃO DE JANELA INCLUSIVE PEITORIL - FORNECIMENTO E INSTALAÇÃO/DESINSTALAÇÃO</t>
  </si>
  <si>
    <t>PLACA DE INAUGURACAO METALICA COM DIMENSÃO *40* CM X *60* CM - INSTALAÇÃO E FORNECIMENTO</t>
  </si>
  <si>
    <t>CRONOGRAMA FÍSICO-FINANCEIRO</t>
  </si>
  <si>
    <t>ESPECIFICAÇÃO</t>
  </si>
  <si>
    <t>VALOR</t>
  </si>
  <si>
    <t>%</t>
  </si>
  <si>
    <t>MÊS 1</t>
  </si>
  <si>
    <t>MÊS 2</t>
  </si>
  <si>
    <t>MÊS 3</t>
  </si>
  <si>
    <t>MÊS 4</t>
  </si>
  <si>
    <t>MÊS 5</t>
  </si>
  <si>
    <t>MÊS 6</t>
  </si>
  <si>
    <t>MÊS 7</t>
  </si>
  <si>
    <t>% TOTAL</t>
  </si>
  <si>
    <t>1</t>
  </si>
  <si>
    <t>2</t>
  </si>
  <si>
    <t>3</t>
  </si>
  <si>
    <t>4</t>
  </si>
  <si>
    <t>5</t>
  </si>
  <si>
    <t>% SIMPLES</t>
  </si>
  <si>
    <t>% ACUMULADA</t>
  </si>
  <si>
    <t>TOTAL SIMPLES</t>
  </si>
  <si>
    <t>TOTAL ACUMULADO</t>
  </si>
  <si>
    <t>EMPRESAS</t>
  </si>
  <si>
    <t>CNPJ</t>
  </si>
  <si>
    <t>NOME</t>
  </si>
  <si>
    <t>FONE</t>
  </si>
  <si>
    <t>CONTATO</t>
  </si>
  <si>
    <t>C01</t>
  </si>
  <si>
    <t>C02</t>
  </si>
  <si>
    <t>C03</t>
  </si>
  <si>
    <t>C04</t>
  </si>
  <si>
    <t>C05</t>
  </si>
  <si>
    <t>C06</t>
  </si>
  <si>
    <t>DESCRIÇÃO</t>
  </si>
  <si>
    <t>UNIDADE</t>
  </si>
  <si>
    <t>DATA COTAÇÃO</t>
  </si>
  <si>
    <t>MEDIANA</t>
  </si>
  <si>
    <t>001</t>
  </si>
  <si>
    <t>CJ</t>
  </si>
  <si>
    <t>EMPRESA</t>
  </si>
  <si>
    <t>NOME DA EMPRESA</t>
  </si>
  <si>
    <t>COTAÇÕES</t>
  </si>
  <si>
    <t>FÁBIO MARQUES RIBEIRO</t>
  </si>
  <si>
    <t>ENGENHEIRO CIVIL</t>
  </si>
  <si>
    <t>CREA: 15.276/MS</t>
  </si>
  <si>
    <t>ALVENARIA</t>
  </si>
  <si>
    <t>AMBIENTE</t>
  </si>
  <si>
    <t>PERIMETRO</t>
  </si>
  <si>
    <t>ALTURA</t>
  </si>
  <si>
    <t>ESQUADRIA</t>
  </si>
  <si>
    <t>ÁREA</t>
  </si>
  <si>
    <t>QUARTO PPP</t>
  </si>
  <si>
    <t>MATERIALL EST PORTA</t>
  </si>
  <si>
    <t>ENF. PEDIATRICA 2</t>
  </si>
  <si>
    <t>ESTERILIZAÇÃO</t>
  </si>
  <si>
    <t>EXPURGO</t>
  </si>
  <si>
    <t>DML</t>
  </si>
  <si>
    <t>DEP. DE EQUIPAMENTOS</t>
  </si>
  <si>
    <t>FATURAMENTO</t>
  </si>
  <si>
    <t>PROCESSAMENTO COMP</t>
  </si>
  <si>
    <t>MEDICAMENTOS</t>
  </si>
  <si>
    <t>WC SL DIREÇÃO</t>
  </si>
  <si>
    <t>SALA DE DESCANSO TÉCNICO</t>
  </si>
  <si>
    <t>WC SL DESCANSO MED</t>
  </si>
  <si>
    <t>PCD OBS</t>
  </si>
  <si>
    <t>PCD OBS FEM</t>
  </si>
  <si>
    <t>WC'S PCD</t>
  </si>
  <si>
    <t>DISPENSAÇÃO ÁREA SUKA</t>
  </si>
  <si>
    <t>TOTAL REVIT</t>
  </si>
  <si>
    <t>ADOTADO O VALOR DO REVIT</t>
  </si>
  <si>
    <t xml:space="preserve">DEMOLIÇÃO DE REVESTIMENTO </t>
  </si>
  <si>
    <t>DEMOLIÇÃO DE PISO GRANILITE</t>
  </si>
  <si>
    <t>DEMOLIÇÃO DE PISO CERÂMICO</t>
  </si>
  <si>
    <t>AMBIENTES</t>
  </si>
  <si>
    <t>ESQUADRIAS</t>
  </si>
  <si>
    <t>WC PCD I</t>
  </si>
  <si>
    <t>ESPERA</t>
  </si>
  <si>
    <t>WC PCD II</t>
  </si>
  <si>
    <t>ENTRADA PRINCIPAL</t>
  </si>
  <si>
    <t>WC PCD III</t>
  </si>
  <si>
    <t>CIRCULAÇÃO/NUTRI</t>
  </si>
  <si>
    <t>WC's ENFERMARIA</t>
  </si>
  <si>
    <t>SALA DE DIREÇÃO</t>
  </si>
  <si>
    <t>WC ISOLAMENTO</t>
  </si>
  <si>
    <t>FARMÁCIA</t>
  </si>
  <si>
    <t>DESINFECÇÃO DE MASCARAS</t>
  </si>
  <si>
    <t>FARMÁCIA OBS</t>
  </si>
  <si>
    <t>VEST. MASC</t>
  </si>
  <si>
    <t>WC EXPURGO</t>
  </si>
  <si>
    <t>MEDICAÇÃO</t>
  </si>
  <si>
    <t>VEST. FEM</t>
  </si>
  <si>
    <t>WC RAIO X</t>
  </si>
  <si>
    <t>RAIO X</t>
  </si>
  <si>
    <t>WC REPOUSO TÉCNICO</t>
  </si>
  <si>
    <t>WC ESTERILIZAÇÃO</t>
  </si>
  <si>
    <t>WC DIREÇÃO</t>
  </si>
  <si>
    <t>WC SALA DE REC.</t>
  </si>
  <si>
    <t>OBS MASC.</t>
  </si>
  <si>
    <t xml:space="preserve">HALL </t>
  </si>
  <si>
    <t>PCD OBS MASC.</t>
  </si>
  <si>
    <t>WC  HALL EST</t>
  </si>
  <si>
    <t>SALA DE RECOLHIMENTO, PESAGEM, ETC.</t>
  </si>
  <si>
    <t>COPA</t>
  </si>
  <si>
    <t>SALA DE PROCESSAMENTO COMPOSTO</t>
  </si>
  <si>
    <t>REPOUSO EQUIP. TÉCNICA</t>
  </si>
  <si>
    <t>VEST. FEM/MASC</t>
  </si>
  <si>
    <t>SALA DE PARTO</t>
  </si>
  <si>
    <t>PCD FARMÁCIA</t>
  </si>
  <si>
    <t>SALA DE CIRURGIA</t>
  </si>
  <si>
    <t>WC SALA DE DESC.</t>
  </si>
  <si>
    <t>SALA DE SUTURA</t>
  </si>
  <si>
    <t>DISPENSAÇÃO (ÁREA LIMPA)</t>
  </si>
  <si>
    <t>WC'S PCDS</t>
  </si>
  <si>
    <t xml:space="preserve">DML </t>
  </si>
  <si>
    <t xml:space="preserve"> REVESTIMENTO CERÂMICO </t>
  </si>
  <si>
    <t>PISO CERÂMICO</t>
  </si>
  <si>
    <t>BANCADA DE GRANITO</t>
  </si>
  <si>
    <t>ÁREA DE CUBA</t>
  </si>
  <si>
    <t>ÁREA TOTAL</t>
  </si>
  <si>
    <t>QUARTO PPP1</t>
  </si>
  <si>
    <t>QUARTO PPP II</t>
  </si>
  <si>
    <t>QUARTO PPP III</t>
  </si>
  <si>
    <t>REPOUSO EQUIP. TECNICA</t>
  </si>
  <si>
    <t>ENFERMAGEM</t>
  </si>
  <si>
    <t>COLETA</t>
  </si>
  <si>
    <t>SALA DE GESSO</t>
  </si>
  <si>
    <t>CONSULTORIO OBSTETRICO</t>
  </si>
  <si>
    <t>DISPENSAÇÃO ÁREA SUJA</t>
  </si>
  <si>
    <t>DISTRIBUIÇÃO DE ALIMENTOS</t>
  </si>
  <si>
    <t>VESTIÁRIO FEM/MASC</t>
  </si>
  <si>
    <t>DML A CONSTRUIR</t>
  </si>
  <si>
    <t>DML SALA DE PROCESSAMENTO</t>
  </si>
  <si>
    <t>WC SALA DIREÇÃO</t>
  </si>
  <si>
    <t>DISPENÇÃO ÁREA SUJA</t>
  </si>
  <si>
    <t>PCD OBS MASC</t>
  </si>
  <si>
    <t>DISPENSAÇÃO (ÁREA SUJA)</t>
  </si>
  <si>
    <t xml:space="preserve">PCD OBS MASCULINA </t>
  </si>
  <si>
    <t>MEMÓRIA DE CÁLCULO ESTRUTURAS E FUNDAÇÃO</t>
  </si>
  <si>
    <t>MOVIMENTO DE TERRA</t>
  </si>
  <si>
    <t>ESCAVAÇÃO</t>
  </si>
  <si>
    <t>VB 15X40</t>
  </si>
  <si>
    <t>VB 15X50</t>
  </si>
  <si>
    <t>BLOCOS 60X60X55</t>
  </si>
  <si>
    <t>APILOAMENTO</t>
  </si>
  <si>
    <t>REATERRO</t>
  </si>
  <si>
    <t>ESTACAS</t>
  </si>
  <si>
    <t>REFEITÓRIO/COZINHA</t>
  </si>
  <si>
    <t>SALA PROFESSORES</t>
  </si>
  <si>
    <t>VARANDAS</t>
  </si>
  <si>
    <t>IMPERMEALIZAÇÃO</t>
  </si>
  <si>
    <t>6.3</t>
  </si>
  <si>
    <t>CONCRETO</t>
  </si>
  <si>
    <t>FORMA</t>
  </si>
  <si>
    <t>ARMADURAS DAS BROCAS</t>
  </si>
  <si>
    <t>Armadura das estacas, pq na composição só tem o arranque</t>
  </si>
  <si>
    <t>BLOCOS - 29 UN</t>
  </si>
  <si>
    <t>V. BALDRAME 15X40</t>
  </si>
  <si>
    <t>V. BALDRAME 15X50</t>
  </si>
  <si>
    <t>PILARES</t>
  </si>
  <si>
    <t>PILARES PLATIBANDA</t>
  </si>
  <si>
    <t>VIGAS</t>
  </si>
  <si>
    <t>VIGAS PLATIBANDA</t>
  </si>
  <si>
    <t>kg</t>
  </si>
  <si>
    <t>m³</t>
  </si>
  <si>
    <t>m²</t>
  </si>
  <si>
    <t>RESUMO DO ORÇAMENTO</t>
  </si>
  <si>
    <t>SERVIÇOS</t>
  </si>
  <si>
    <t>VALORES</t>
  </si>
  <si>
    <t>PORCENTAGEM</t>
  </si>
  <si>
    <t>1.</t>
  </si>
  <si>
    <t/>
  </si>
  <si>
    <t>1.1.</t>
  </si>
  <si>
    <t>1.2.</t>
  </si>
  <si>
    <t>1.3.</t>
  </si>
  <si>
    <t>1.4.</t>
  </si>
  <si>
    <t>1.5.</t>
  </si>
  <si>
    <t xml:space="preserve">TOTAL GLOBAL </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</si>
</sst>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_-;\-* #,##0.00_-;_-* &quot;-&quot;??_-;_-@_-"/>
    <numFmt numFmtId="164" formatCode="_-&quot;R$&quot;\ * #,##0.00_-;\-&quot;R$&quot;\ * #,##0.00_-;_-&quot;R$&quot;\ * &quot;-&quot;??_-;_-@_-"/>
    <numFmt numFmtId="165" formatCode="_-* #,##0.000_-;\-* #,##0.000_-;_-* &quot;-&quot;??_-;_-@_-"/>
    <numFmt numFmtId="166" formatCode="_-* #,##0.000_-;\-* #,##0.000_-;_-* &quot;-&quot;???_-;_-@_-"/>
    <numFmt numFmtId="167" formatCode="_(* #,##0.00_);_(* \(#,##0.00\);_(* &quot;-&quot;??_);_(@_)"/>
    <numFmt numFmtId="168" formatCode="0.0%"/>
    <numFmt numFmtId="169" formatCode="0.000"/>
    <numFmt numFmtId="170" formatCode="#,##0.00;[Red]#,##0.00"/>
    <numFmt numFmtId="171" formatCode="_(* #,##0.000_);_(* \(#,##0.000\);_(* &quot;-&quot;??_);_(@_)"/>
    <numFmt numFmtId="172" formatCode="_-* #,##0.00_-;\-* #,##0.00_-;_-* &quot;-&quot;??_-;_-@"/>
    <numFmt numFmtId="173" formatCode="#,##0.0000;[Red]#,##0.0000"/>
    <numFmt numFmtId="174" formatCode="0.0"/>
    <numFmt numFmtId="175" formatCode="[$-F800]dddd\,\ mmmm\ dd\,\ yyyy"/>
    <numFmt numFmtId="176" formatCode="_(&quot;R$ &quot;* #,##0.00_);_(&quot;R$ &quot;* \(#,##0.00\);_(&quot;R$ &quot;* \-??_);_(@_)"/>
    <numFmt numFmtId="177" formatCode="General;General"/>
    <numFmt numFmtId="178" formatCode="dd&quot; de &quot;mmmm&quot; de &quot;yyyy"/>
    <numFmt numFmtId="179" formatCode="#,###.##000"/>
  </numFmts>
  <fonts count="75" x14ac:knownFonts="1">
    <font>
      <sz val="10"/>
      <color rgb="FF000000"/>
      <name val="Arial"/>
      <family val="2"/>
    </font>
    <font>
      <b/>
      <sz val="11"/>
      <name val="Cambria"/>
      <family val="1"/>
    </font>
    <font>
      <sz val="11"/>
      <name val="Cambria"/>
      <family val="1"/>
    </font>
    <font>
      <sz val="10"/>
      <name val="Cambria"/>
      <family val="1"/>
    </font>
    <font>
      <sz val="12"/>
      <name val="Cambria"/>
      <family val="1"/>
    </font>
    <font>
      <sz val="10"/>
      <color indexed="8"/>
      <name val="Cambria"/>
      <family val="1"/>
    </font>
    <font>
      <b/>
      <sz val="10"/>
      <name val="Cambria"/>
      <family val="1"/>
    </font>
    <font>
      <b/>
      <sz val="12"/>
      <name val="Cambria"/>
      <family val="1"/>
    </font>
    <font>
      <b/>
      <sz val="15"/>
      <name val="Cambria"/>
      <family val="1"/>
    </font>
    <font>
      <b/>
      <sz val="8"/>
      <name val="Cambria"/>
      <family val="1"/>
    </font>
    <font>
      <sz val="8"/>
      <name val="Cambria"/>
      <family val="1"/>
    </font>
    <font>
      <b/>
      <sz val="14"/>
      <name val="Cambria"/>
      <family val="1"/>
    </font>
    <font>
      <b/>
      <sz val="9"/>
      <name val="Cambria"/>
      <family val="1"/>
    </font>
    <font>
      <b/>
      <sz val="12"/>
      <color indexed="8"/>
      <name val="Cambria"/>
      <family val="1"/>
    </font>
    <font>
      <b/>
      <sz val="18"/>
      <name val="Cambria"/>
      <family val="1"/>
    </font>
    <font>
      <b/>
      <sz val="11"/>
      <color indexed="8"/>
      <name val="Cambria"/>
      <family val="1"/>
    </font>
    <font>
      <sz val="10"/>
      <name val="Arial"/>
      <family val="2"/>
    </font>
    <font>
      <b/>
      <sz val="10"/>
      <name val="Arial"/>
      <family val="2"/>
    </font>
    <font>
      <sz val="10"/>
      <name val="Cambria"/>
      <family val="1"/>
    </font>
    <font>
      <b/>
      <sz val="12"/>
      <name val="Arial"/>
      <family val="2"/>
    </font>
    <font>
      <sz val="9"/>
      <name val="Arial"/>
      <family val="2"/>
    </font>
    <font>
      <b/>
      <sz val="11"/>
      <name val="Arial"/>
      <family val="2"/>
    </font>
    <font>
      <sz val="11"/>
      <name val="Arial"/>
      <family val="2"/>
    </font>
    <font>
      <i/>
      <sz val="12"/>
      <name val="Calibri"/>
      <family val="2"/>
    </font>
    <font>
      <i/>
      <u/>
      <sz val="12"/>
      <name val="Calibri"/>
      <family val="2"/>
    </font>
    <font>
      <u/>
      <sz val="10"/>
      <name val="Arial"/>
      <family val="2"/>
    </font>
    <font>
      <sz val="10"/>
      <color rgb="FF000000"/>
      <name val="Arial"/>
      <family val="2"/>
    </font>
    <font>
      <sz val="11"/>
      <color theme="1"/>
      <name val="Calibri"/>
      <family val="2"/>
      <scheme val="minor"/>
    </font>
    <font>
      <b/>
      <sz val="11"/>
      <color theme="1"/>
      <name val="Calibri"/>
      <family val="2"/>
      <scheme val="minor"/>
    </font>
    <font>
      <sz val="10"/>
      <color rgb="FF000000"/>
      <name val="Cambria"/>
      <family val="1"/>
    </font>
    <font>
      <b/>
      <sz val="10"/>
      <color rgb="FF000000"/>
      <name val="Cambria"/>
      <family val="1"/>
    </font>
    <font>
      <b/>
      <sz val="11"/>
      <name val="Calibri"/>
      <family val="2"/>
      <scheme val="minor"/>
    </font>
    <font>
      <b/>
      <sz val="10"/>
      <color rgb="FF000000"/>
      <name val="Arial"/>
      <family val="2"/>
    </font>
    <font>
      <sz val="10"/>
      <color theme="0"/>
      <name val="Arial"/>
      <family val="2"/>
    </font>
    <font>
      <b/>
      <sz val="8"/>
      <color rgb="FF000000"/>
      <name val="Gill Sans MT"/>
      <family val="2"/>
    </font>
    <font>
      <sz val="8"/>
      <color rgb="FF000000"/>
      <name val="Gill Sans MT"/>
      <family val="2"/>
    </font>
    <font>
      <b/>
      <sz val="8"/>
      <color theme="5" tint="-0.499984740745262"/>
      <name val="Gill Sans MT"/>
      <family val="2"/>
    </font>
    <font>
      <sz val="8"/>
      <color rgb="FFFF0000"/>
      <name val="Gill Sans MT"/>
      <family val="2"/>
    </font>
    <font>
      <b/>
      <sz val="9"/>
      <color rgb="FF000000"/>
      <name val="Gill Sans MT"/>
      <family val="2"/>
    </font>
    <font>
      <b/>
      <sz val="8"/>
      <color theme="1"/>
      <name val="Gill Sans MT"/>
      <family val="2"/>
    </font>
    <font>
      <b/>
      <sz val="10"/>
      <color rgb="FF000000"/>
      <name val="Gill Sans MT"/>
      <family val="2"/>
    </font>
    <font>
      <sz val="10"/>
      <color rgb="FF000000"/>
      <name val="Gill Sans MT"/>
      <family val="2"/>
    </font>
    <font>
      <sz val="10"/>
      <color rgb="FFFF0000"/>
      <name val="Arial"/>
      <family val="2"/>
    </font>
    <font>
      <sz val="10"/>
      <color rgb="FFFF0000"/>
      <name val="Cambria"/>
      <family val="1"/>
    </font>
    <font>
      <sz val="8"/>
      <color rgb="FF000000"/>
      <name val="Cambria"/>
      <family val="1"/>
    </font>
    <font>
      <b/>
      <sz val="8"/>
      <color rgb="FF000000"/>
      <name val="Cambria"/>
      <family val="1"/>
    </font>
    <font>
      <sz val="11"/>
      <color rgb="FF000000"/>
      <name val="Cambria"/>
      <family val="1"/>
    </font>
    <font>
      <sz val="11"/>
      <color theme="1"/>
      <name val="Cambria"/>
      <family val="1"/>
    </font>
    <font>
      <sz val="12"/>
      <color theme="1"/>
      <name val="Cambria"/>
      <family val="1"/>
    </font>
    <font>
      <sz val="10"/>
      <color theme="1"/>
      <name val="Cambria"/>
      <family val="1"/>
    </font>
    <font>
      <sz val="10"/>
      <color theme="0" tint="-0.249977111117893"/>
      <name val="Cambria"/>
      <family val="1"/>
    </font>
    <font>
      <b/>
      <sz val="10"/>
      <color theme="1"/>
      <name val="Cambria"/>
      <family val="1"/>
    </font>
    <font>
      <sz val="10"/>
      <color theme="7" tint="-0.499984740745262"/>
      <name val="Arial"/>
      <family val="2"/>
    </font>
    <font>
      <sz val="10"/>
      <color theme="0" tint="-0.499984740745262"/>
      <name val="Arial"/>
      <family val="2"/>
    </font>
    <font>
      <sz val="10"/>
      <color theme="5"/>
      <name val="Arial"/>
      <family val="2"/>
    </font>
    <font>
      <sz val="10"/>
      <color theme="1"/>
      <name val="Arial"/>
      <family val="2"/>
    </font>
    <font>
      <b/>
      <sz val="8"/>
      <color theme="1"/>
      <name val="Cambria"/>
      <family val="1"/>
    </font>
    <font>
      <b/>
      <sz val="8"/>
      <color rgb="FFFF0000"/>
      <name val="Cambria"/>
      <family val="1"/>
    </font>
    <font>
      <b/>
      <sz val="10"/>
      <color rgb="FFFF0000"/>
      <name val="Cambria"/>
      <family val="1"/>
    </font>
    <font>
      <b/>
      <sz val="11"/>
      <color theme="1"/>
      <name val="Cambria"/>
      <family val="1"/>
    </font>
    <font>
      <b/>
      <sz val="11"/>
      <color theme="0"/>
      <name val="Cambria"/>
      <family val="1"/>
    </font>
    <font>
      <sz val="10"/>
      <color theme="0"/>
      <name val="Cambria"/>
      <family val="1"/>
    </font>
    <font>
      <b/>
      <sz val="10"/>
      <color theme="7" tint="-0.499984740745262"/>
      <name val="Cambria"/>
      <family val="1"/>
    </font>
    <font>
      <sz val="10"/>
      <color theme="7" tint="-0.499984740745262"/>
      <name val="Cambria"/>
      <family val="1"/>
    </font>
    <font>
      <b/>
      <sz val="10"/>
      <color theme="0"/>
      <name val="Cambria"/>
      <family val="1"/>
    </font>
    <font>
      <sz val="10"/>
      <color theme="0" tint="-0.499984740745262"/>
      <name val="Cambria"/>
      <family val="1"/>
    </font>
    <font>
      <b/>
      <sz val="11"/>
      <color theme="7" tint="-0.499984740745262"/>
      <name val="Cambria"/>
      <family val="1"/>
    </font>
    <font>
      <b/>
      <sz val="10"/>
      <color theme="0" tint="-0.499984740745262"/>
      <name val="Cambria"/>
      <family val="1"/>
    </font>
    <font>
      <b/>
      <sz val="11"/>
      <color theme="0" tint="-0.499984740745262"/>
      <name val="Cambria"/>
      <family val="1"/>
    </font>
    <font>
      <sz val="10"/>
      <color theme="5"/>
      <name val="Cambria"/>
      <family val="1"/>
    </font>
    <font>
      <b/>
      <sz val="10"/>
      <color theme="0" tint="-0.499984740745262"/>
      <name val="Arial"/>
      <family val="2"/>
    </font>
    <font>
      <sz val="10"/>
      <color rgb="FF0070C0"/>
      <name val="Cambria"/>
      <family val="1"/>
    </font>
    <font>
      <sz val="10"/>
      <color rgb="FF000000"/>
      <name val="Times New Roman"/>
      <family val="1"/>
    </font>
    <font>
      <b/>
      <sz val="12"/>
      <color rgb="FFFF0000"/>
      <name val="Arial"/>
      <family val="2"/>
    </font>
    <font>
      <sz val="8"/>
      <color rgb="FF000000"/>
      <name val="Arial"/>
      <family val="2"/>
    </font>
  </fonts>
  <fills count="13">
    <fill>
      <patternFill patternType="none"/>
    </fill>
    <fill>
      <patternFill patternType="gray125"/>
    </fill>
    <fill>
      <patternFill patternType="gray0625"/>
    </fill>
    <fill>
      <patternFill patternType="solid">
        <fgColor theme="6" tint="0.39991454817346722"/>
        <bgColor indexed="64"/>
      </patternFill>
    </fill>
    <fill>
      <patternFill patternType="solid">
        <fgColor theme="0" tint="-4.9989318521683403E-2"/>
        <bgColor indexed="64"/>
      </patternFill>
    </fill>
    <fill>
      <patternFill patternType="solid">
        <fgColor theme="0" tint="-0.14993743705557422"/>
        <bgColor indexed="64"/>
      </patternFill>
    </fill>
    <fill>
      <patternFill patternType="solid">
        <fgColor theme="0"/>
        <bgColor indexed="64"/>
      </patternFill>
    </fill>
    <fill>
      <patternFill patternType="solid">
        <fgColor rgb="FFF2F2F2"/>
        <bgColor rgb="FFF2F2F2"/>
      </patternFill>
    </fill>
    <fill>
      <patternFill patternType="solid">
        <fgColor theme="0"/>
        <bgColor rgb="FFF2F2F2"/>
      </patternFill>
    </fill>
    <fill>
      <patternFill patternType="solid">
        <fgColor rgb="FFDFF0D8"/>
        <bgColor indexed="64"/>
      </patternFill>
    </fill>
    <fill>
      <patternFill patternType="solid">
        <fgColor rgb="FFCCCCFF"/>
        <bgColor rgb="FFDFDFDF"/>
      </patternFill>
    </fill>
    <fill>
      <patternFill patternType="solid">
        <fgColor rgb="FFC0C0C0"/>
        <bgColor rgb="FFBFBFBF"/>
      </patternFill>
    </fill>
    <fill>
      <patternFill patternType="solid">
        <fgColor rgb="FFFFFF99"/>
        <bgColor rgb="FFFFFFCC"/>
      </patternFill>
    </fill>
  </fills>
  <borders count="68">
    <border>
      <left/>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diagonal/>
    </border>
    <border>
      <left style="hair">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
      <left style="thin">
        <color indexed="64"/>
      </left>
      <right style="thin">
        <color rgb="FF000000"/>
      </right>
      <top/>
      <bottom/>
      <diagonal/>
    </border>
    <border>
      <left/>
      <right style="thin">
        <color rgb="FF000000"/>
      </right>
      <top/>
      <bottom/>
      <diagonal/>
    </border>
    <border>
      <left style="thin">
        <color rgb="FF000000"/>
      </left>
      <right style="thin">
        <color rgb="FF000000"/>
      </right>
      <top/>
      <bottom/>
      <diagonal/>
    </border>
    <border>
      <left style="thin">
        <color indexed="64"/>
      </left>
      <right style="hair">
        <color rgb="FF000000"/>
      </right>
      <top style="thin">
        <color indexed="64"/>
      </top>
      <bottom/>
      <diagonal/>
    </border>
    <border>
      <left/>
      <right style="hair">
        <color rgb="FF000000"/>
      </right>
      <top style="thin">
        <color indexed="64"/>
      </top>
      <bottom/>
      <diagonal/>
    </border>
    <border>
      <left style="hair">
        <color rgb="FF000000"/>
      </left>
      <right style="hair">
        <color rgb="FF000000"/>
      </right>
      <top style="thin">
        <color indexed="64"/>
      </top>
      <bottom/>
      <diagonal/>
    </border>
    <border>
      <left style="thin">
        <color indexed="64"/>
      </left>
      <right style="hair">
        <color rgb="FF000000"/>
      </right>
      <top style="thin">
        <color indexed="64"/>
      </top>
      <bottom style="thin">
        <color indexed="64"/>
      </bottom>
      <diagonal/>
    </border>
    <border>
      <left/>
      <right style="hair">
        <color rgb="FF000000"/>
      </right>
      <top style="thin">
        <color indexed="64"/>
      </top>
      <bottom style="thin">
        <color indexed="64"/>
      </bottom>
      <diagonal/>
    </border>
    <border>
      <left style="hair">
        <color rgb="FF000000"/>
      </left>
      <right style="hair">
        <color rgb="FF000000"/>
      </right>
      <top style="thin">
        <color indexed="64"/>
      </top>
      <bottom style="thin">
        <color indexed="64"/>
      </bottom>
      <diagonal/>
    </border>
    <border>
      <left style="thin">
        <color rgb="FF000000"/>
      </left>
      <right style="thin">
        <color indexed="64"/>
      </right>
      <top/>
      <bottom/>
      <diagonal/>
    </border>
    <border>
      <left style="hair">
        <color rgb="FF000000"/>
      </left>
      <right style="thin">
        <color indexed="64"/>
      </right>
      <top style="thin">
        <color indexed="64"/>
      </top>
      <bottom/>
      <diagonal/>
    </border>
    <border>
      <left style="hair">
        <color rgb="FF000000"/>
      </left>
      <right style="thin">
        <color indexed="64"/>
      </right>
      <top style="thin">
        <color indexed="64"/>
      </top>
      <bottom style="thin">
        <color indexed="64"/>
      </bottom>
      <diagonal/>
    </border>
    <border>
      <left style="thin">
        <color rgb="FFCCCCCC"/>
      </left>
      <right style="thin">
        <color rgb="FFCCCCCC"/>
      </right>
      <top style="thin">
        <color rgb="FFCCCCCC"/>
      </top>
      <bottom style="thin">
        <color rgb="FFCCCCCC"/>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bottom style="thin">
        <color rgb="FF000000"/>
      </bottom>
      <diagonal/>
    </border>
    <border>
      <left/>
      <right/>
      <top style="thin">
        <color rgb="FF000000"/>
      </top>
      <bottom/>
      <diagonal/>
    </border>
  </borders>
  <cellStyleXfs count="53">
    <xf numFmtId="0" fontId="0" fillId="0" borderId="0"/>
    <xf numFmtId="43" fontId="26" fillId="0" borderId="0" applyFont="0" applyFill="0" applyBorder="0" applyAlignment="0" applyProtection="0"/>
    <xf numFmtId="9" fontId="26" fillId="0" borderId="0" applyFont="0" applyFill="0" applyBorder="0" applyAlignment="0" applyProtection="0"/>
    <xf numFmtId="0" fontId="26" fillId="0" borderId="0"/>
    <xf numFmtId="164" fontId="26" fillId="0" borderId="0" applyFont="0" applyFill="0" applyBorder="0" applyAlignment="0" applyProtection="0"/>
    <xf numFmtId="0" fontId="26" fillId="0" borderId="0"/>
    <xf numFmtId="164" fontId="26" fillId="0" borderId="0" applyFont="0" applyFill="0" applyBorder="0" applyAlignment="0" applyProtection="0"/>
    <xf numFmtId="0" fontId="26" fillId="0" borderId="0"/>
    <xf numFmtId="164" fontId="26" fillId="0" borderId="0" applyFont="0" applyFill="0" applyBorder="0" applyAlignment="0" applyProtection="0"/>
    <xf numFmtId="0" fontId="26" fillId="0" borderId="0"/>
    <xf numFmtId="0" fontId="26" fillId="0" borderId="0"/>
    <xf numFmtId="0" fontId="16" fillId="0" borderId="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0" fontId="26" fillId="0" borderId="0"/>
    <xf numFmtId="0" fontId="26" fillId="0" borderId="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0" fontId="26" fillId="0" borderId="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0" fontId="26" fillId="0" borderId="0"/>
    <xf numFmtId="0" fontId="26" fillId="0" borderId="0"/>
    <xf numFmtId="0" fontId="26" fillId="0" borderId="0"/>
    <xf numFmtId="0" fontId="16" fillId="0" borderId="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cellStyleXfs>
  <cellXfs count="1001">
    <xf numFmtId="0" fontId="0" fillId="0" borderId="0" xfId="0" applyFont="1" applyAlignment="1"/>
    <xf numFmtId="0" fontId="0" fillId="0" borderId="0" xfId="0" applyFont="1" applyBorder="1" applyAlignment="1"/>
    <xf numFmtId="0" fontId="2" fillId="0" borderId="0" xfId="0" applyFont="1" applyBorder="1" applyAlignment="1">
      <alignment vertical="center"/>
    </xf>
    <xf numFmtId="0" fontId="2" fillId="0" borderId="1" xfId="0" applyFont="1" applyBorder="1" applyAlignment="1" applyProtection="1">
      <alignment horizontal="left" vertical="top"/>
    </xf>
    <xf numFmtId="0" fontId="2" fillId="0" borderId="0" xfId="0" applyNumberFormat="1" applyFont="1" applyBorder="1" applyAlignment="1" applyProtection="1">
      <alignment vertical="center"/>
    </xf>
    <xf numFmtId="0" fontId="29" fillId="0" borderId="1" xfId="0" applyFont="1" applyBorder="1" applyAlignment="1">
      <alignment wrapText="1"/>
    </xf>
    <xf numFmtId="0" fontId="30" fillId="0" borderId="0" xfId="0" applyFont="1" applyBorder="1" applyAlignment="1"/>
    <xf numFmtId="43" fontId="28" fillId="0" borderId="4" xfId="1" applyFont="1" applyBorder="1" applyAlignment="1">
      <alignment horizontal="center"/>
    </xf>
    <xf numFmtId="0" fontId="28" fillId="0" borderId="5" xfId="0" applyFont="1" applyFill="1" applyBorder="1" applyAlignment="1">
      <alignment horizontal="center"/>
    </xf>
    <xf numFmtId="0" fontId="28" fillId="4" borderId="4" xfId="0" applyFont="1" applyFill="1" applyBorder="1" applyAlignment="1">
      <alignment horizontal="right"/>
    </xf>
    <xf numFmtId="0" fontId="28" fillId="4" borderId="4" xfId="0" applyFont="1" applyFill="1" applyBorder="1" applyAlignment="1"/>
    <xf numFmtId="43" fontId="28" fillId="4" borderId="4" xfId="1" applyFont="1" applyFill="1" applyBorder="1" applyAlignment="1">
      <alignment horizontal="center"/>
    </xf>
    <xf numFmtId="10" fontId="28" fillId="4" borderId="4" xfId="0" applyNumberFormat="1" applyFont="1" applyFill="1" applyBorder="1" applyAlignment="1">
      <alignment horizontal="center"/>
    </xf>
    <xf numFmtId="0" fontId="27" fillId="4" borderId="4" xfId="0" applyFont="1" applyFill="1" applyBorder="1" applyAlignment="1">
      <alignment horizontal="right"/>
    </xf>
    <xf numFmtId="0" fontId="27" fillId="4" borderId="4" xfId="0" applyFont="1" applyFill="1" applyBorder="1" applyAlignment="1"/>
    <xf numFmtId="43" fontId="27" fillId="4" borderId="4" xfId="1" applyFont="1" applyFill="1" applyBorder="1" applyAlignment="1">
      <alignment horizontal="center"/>
    </xf>
    <xf numFmtId="10" fontId="27" fillId="4" borderId="4" xfId="0" applyNumberFormat="1" applyFont="1" applyFill="1" applyBorder="1" applyAlignment="1">
      <alignment horizontal="center"/>
    </xf>
    <xf numFmtId="0" fontId="27" fillId="0" borderId="4" xfId="0" applyFont="1" applyFill="1" applyBorder="1" applyAlignment="1">
      <alignment horizontal="right"/>
    </xf>
    <xf numFmtId="0" fontId="27" fillId="0" borderId="4" xfId="0" applyFont="1" applyFill="1" applyBorder="1" applyAlignment="1"/>
    <xf numFmtId="43" fontId="27" fillId="0" borderId="4" xfId="1" applyFont="1" applyBorder="1" applyAlignment="1">
      <alignment horizontal="center"/>
    </xf>
    <xf numFmtId="10" fontId="27" fillId="0" borderId="4" xfId="0" applyNumberFormat="1" applyFont="1" applyFill="1" applyBorder="1" applyAlignment="1">
      <alignment horizontal="center"/>
    </xf>
    <xf numFmtId="43" fontId="31" fillId="5" borderId="4" xfId="1" applyFont="1" applyFill="1" applyBorder="1" applyAlignment="1">
      <alignment horizontal="center"/>
    </xf>
    <xf numFmtId="10" fontId="31" fillId="5" borderId="4" xfId="0" applyNumberFormat="1" applyFont="1" applyFill="1" applyBorder="1" applyAlignment="1">
      <alignment horizontal="center"/>
    </xf>
    <xf numFmtId="0" fontId="32" fillId="0" borderId="0" xfId="0" applyFont="1" applyAlignment="1"/>
    <xf numFmtId="0" fontId="0" fillId="0" borderId="0" xfId="0" applyFont="1" applyAlignment="1">
      <alignment vertical="center"/>
    </xf>
    <xf numFmtId="165" fontId="26" fillId="0" borderId="0" xfId="1" applyNumberFormat="1" applyFont="1" applyAlignment="1"/>
    <xf numFmtId="2" fontId="0" fillId="0" borderId="0" xfId="0" applyNumberFormat="1" applyFont="1" applyAlignment="1"/>
    <xf numFmtId="165" fontId="26" fillId="0" borderId="6" xfId="1" applyNumberFormat="1" applyFont="1" applyBorder="1" applyAlignment="1"/>
    <xf numFmtId="0" fontId="33" fillId="0" borderId="0" xfId="0" applyFont="1" applyAlignment="1"/>
    <xf numFmtId="165" fontId="32" fillId="0" borderId="0" xfId="1" applyNumberFormat="1" applyFont="1" applyAlignment="1"/>
    <xf numFmtId="0" fontId="0" fillId="0" borderId="0" xfId="0" applyFont="1" applyAlignment="1">
      <alignment horizontal="center"/>
    </xf>
    <xf numFmtId="43" fontId="26" fillId="0" borderId="0" xfId="1" applyFont="1" applyAlignment="1"/>
    <xf numFmtId="43" fontId="26" fillId="0" borderId="6" xfId="1" applyFont="1" applyBorder="1" applyAlignment="1"/>
    <xf numFmtId="43" fontId="32" fillId="0" borderId="0" xfId="1" applyFont="1" applyAlignment="1"/>
    <xf numFmtId="0" fontId="32" fillId="0" borderId="7" xfId="0" applyFont="1" applyBorder="1" applyAlignment="1">
      <alignment horizontal="center" vertical="center"/>
    </xf>
    <xf numFmtId="0" fontId="0" fillId="0" borderId="4" xfId="0" applyFont="1" applyBorder="1" applyAlignment="1">
      <alignment vertical="center" wrapText="1"/>
    </xf>
    <xf numFmtId="0" fontId="0" fillId="0" borderId="4" xfId="0" applyFont="1" applyBorder="1" applyAlignment="1">
      <alignment horizontal="center" vertical="center"/>
    </xf>
    <xf numFmtId="165" fontId="26" fillId="0" borderId="4" xfId="1" applyNumberFormat="1" applyFont="1" applyBorder="1" applyAlignment="1">
      <alignment vertical="center"/>
    </xf>
    <xf numFmtId="0" fontId="0" fillId="0" borderId="4" xfId="0" applyFont="1" applyBorder="1" applyAlignment="1">
      <alignment vertical="center"/>
    </xf>
    <xf numFmtId="165" fontId="26" fillId="0" borderId="4" xfId="1" applyNumberFormat="1" applyFont="1" applyBorder="1" applyAlignment="1"/>
    <xf numFmtId="43" fontId="26" fillId="0" borderId="4" xfId="1" applyFont="1" applyBorder="1" applyAlignment="1">
      <alignment vertical="center"/>
    </xf>
    <xf numFmtId="0" fontId="0" fillId="0" borderId="0" xfId="0" applyFont="1" applyAlignment="1">
      <alignment horizontal="center" vertical="center"/>
    </xf>
    <xf numFmtId="165" fontId="26" fillId="0" borderId="0" xfId="1" applyNumberFormat="1" applyFont="1" applyAlignment="1">
      <alignment vertical="center"/>
    </xf>
    <xf numFmtId="165" fontId="26" fillId="0" borderId="0" xfId="1" applyNumberFormat="1" applyFont="1" applyAlignment="1">
      <alignment horizontal="center" vertical="center"/>
    </xf>
    <xf numFmtId="165" fontId="26" fillId="0" borderId="0" xfId="1" applyNumberFormat="1" applyFont="1" applyBorder="1" applyAlignment="1">
      <alignment vertical="center"/>
    </xf>
    <xf numFmtId="165" fontId="26" fillId="0" borderId="0" xfId="1" applyNumberFormat="1" applyFont="1" applyBorder="1" applyAlignment="1"/>
    <xf numFmtId="0" fontId="34" fillId="6" borderId="4" xfId="0" applyFont="1" applyFill="1" applyBorder="1" applyAlignment="1"/>
    <xf numFmtId="0" fontId="34" fillId="6" borderId="4" xfId="0" applyFont="1" applyFill="1" applyBorder="1" applyAlignment="1">
      <alignment horizontal="center"/>
    </xf>
    <xf numFmtId="0" fontId="34" fillId="6" borderId="4" xfId="0" applyFont="1" applyFill="1" applyBorder="1" applyAlignment="1">
      <alignment horizontal="center" vertical="center"/>
    </xf>
    <xf numFmtId="0" fontId="34" fillId="6" borderId="11" xfId="0" applyFont="1" applyFill="1" applyBorder="1" applyAlignment="1"/>
    <xf numFmtId="0" fontId="34" fillId="0" borderId="4" xfId="0" applyFont="1" applyBorder="1" applyAlignment="1"/>
    <xf numFmtId="0" fontId="35" fillId="0" borderId="4" xfId="0" applyFont="1" applyBorder="1" applyAlignment="1">
      <alignment horizontal="center" vertical="center"/>
    </xf>
    <xf numFmtId="2" fontId="35" fillId="0" borderId="4" xfId="0" applyNumberFormat="1" applyFont="1" applyBorder="1" applyAlignment="1">
      <alignment horizontal="center" vertical="center"/>
    </xf>
    <xf numFmtId="0" fontId="34" fillId="0" borderId="11" xfId="0" applyFont="1" applyBorder="1" applyAlignment="1"/>
    <xf numFmtId="0" fontId="34" fillId="0" borderId="4" xfId="0" applyFont="1" applyBorder="1" applyAlignment="1">
      <alignment horizontal="left" vertical="center" wrapText="1"/>
    </xf>
    <xf numFmtId="0" fontId="36" fillId="0" borderId="11" xfId="0" applyFont="1" applyBorder="1" applyAlignment="1"/>
    <xf numFmtId="0" fontId="34" fillId="0" borderId="4" xfId="0" applyFont="1" applyBorder="1" applyAlignment="1">
      <alignment vertical="center"/>
    </xf>
    <xf numFmtId="0" fontId="34" fillId="0" borderId="11" xfId="0" applyFont="1" applyBorder="1" applyAlignment="1">
      <alignment horizontal="left" vertical="center"/>
    </xf>
    <xf numFmtId="0" fontId="34" fillId="0" borderId="4" xfId="0" applyFont="1" applyBorder="1" applyAlignment="1">
      <alignment wrapText="1"/>
    </xf>
    <xf numFmtId="0" fontId="34" fillId="0" borderId="11" xfId="0" applyFont="1" applyBorder="1" applyAlignment="1">
      <alignment vertical="center"/>
    </xf>
    <xf numFmtId="0" fontId="37" fillId="0" borderId="4" xfId="0" applyFont="1" applyBorder="1" applyAlignment="1">
      <alignment horizontal="center" vertical="center"/>
    </xf>
    <xf numFmtId="0" fontId="34" fillId="0" borderId="4" xfId="0" applyFont="1" applyBorder="1" applyAlignment="1">
      <alignment horizontal="left" vertical="center"/>
    </xf>
    <xf numFmtId="0" fontId="34" fillId="0" borderId="2" xfId="0" applyFont="1" applyBorder="1" applyAlignment="1">
      <alignment horizontal="right"/>
    </xf>
    <xf numFmtId="0" fontId="34" fillId="0" borderId="3" xfId="0" applyFont="1" applyBorder="1" applyAlignment="1">
      <alignment horizontal="right"/>
    </xf>
    <xf numFmtId="2" fontId="34" fillId="0" borderId="10" xfId="0" applyNumberFormat="1" applyFont="1" applyBorder="1" applyAlignment="1">
      <alignment horizontal="center" vertical="center"/>
    </xf>
    <xf numFmtId="0" fontId="36" fillId="0" borderId="11" xfId="0" applyFont="1" applyBorder="1" applyAlignment="1">
      <alignment vertical="center"/>
    </xf>
    <xf numFmtId="0" fontId="38" fillId="0" borderId="11" xfId="0" applyFont="1" applyBorder="1" applyAlignment="1">
      <alignment horizontal="right"/>
    </xf>
    <xf numFmtId="0" fontId="34" fillId="0" borderId="12" xfId="0" applyFont="1" applyFill="1" applyBorder="1" applyAlignment="1"/>
    <xf numFmtId="0" fontId="0" fillId="0" borderId="0" xfId="0" applyFont="1" applyFill="1" applyAlignment="1"/>
    <xf numFmtId="0" fontId="34" fillId="6" borderId="13" xfId="0" applyFont="1" applyFill="1" applyBorder="1" applyAlignment="1">
      <alignment horizontal="center" vertical="center"/>
    </xf>
    <xf numFmtId="0" fontId="34" fillId="6" borderId="0" xfId="0" applyFont="1" applyFill="1" applyBorder="1" applyAlignment="1">
      <alignment vertical="center"/>
    </xf>
    <xf numFmtId="0" fontId="34" fillId="0" borderId="0" xfId="0" applyFont="1" applyFill="1" applyBorder="1" applyAlignment="1">
      <alignment vertical="center"/>
    </xf>
    <xf numFmtId="0" fontId="34" fillId="0" borderId="4" xfId="0" applyFont="1" applyFill="1" applyBorder="1" applyAlignment="1">
      <alignment horizontal="center"/>
    </xf>
    <xf numFmtId="0" fontId="34" fillId="0" borderId="0" xfId="0" applyFont="1" applyFill="1" applyBorder="1" applyAlignment="1">
      <alignment horizontal="center" vertical="center"/>
    </xf>
    <xf numFmtId="0" fontId="39" fillId="0" borderId="0" xfId="0" applyFont="1" applyFill="1" applyBorder="1" applyAlignment="1">
      <alignment horizontal="center" vertical="center"/>
    </xf>
    <xf numFmtId="0" fontId="35" fillId="0" borderId="13" xfId="0" applyFont="1" applyBorder="1" applyAlignment="1">
      <alignment horizontal="center" vertical="center"/>
    </xf>
    <xf numFmtId="0" fontId="34" fillId="0" borderId="4" xfId="0" applyFont="1" applyFill="1" applyBorder="1" applyAlignment="1"/>
    <xf numFmtId="0" fontId="35" fillId="0" borderId="4" xfId="0" applyFont="1" applyFill="1" applyBorder="1" applyAlignment="1">
      <alignment horizontal="center" vertical="center"/>
    </xf>
    <xf numFmtId="0" fontId="35" fillId="0" borderId="4" xfId="0" applyFont="1" applyFill="1" applyBorder="1" applyAlignment="1">
      <alignment horizontal="center"/>
    </xf>
    <xf numFmtId="2" fontId="35" fillId="0" borderId="0" xfId="0" applyNumberFormat="1" applyFont="1" applyFill="1" applyBorder="1" applyAlignment="1">
      <alignment horizontal="center" vertical="center"/>
    </xf>
    <xf numFmtId="0" fontId="35" fillId="0" borderId="0" xfId="0" applyFont="1" applyFill="1" applyBorder="1" applyAlignment="1">
      <alignment horizontal="center" vertical="center"/>
    </xf>
    <xf numFmtId="0" fontId="34" fillId="0" borderId="8" xfId="0" applyFont="1" applyFill="1" applyBorder="1" applyAlignment="1"/>
    <xf numFmtId="2" fontId="34" fillId="0" borderId="0" xfId="0" applyNumberFormat="1" applyFont="1" applyFill="1" applyBorder="1" applyAlignment="1">
      <alignment horizontal="center" vertical="center"/>
    </xf>
    <xf numFmtId="2" fontId="35" fillId="0" borderId="0" xfId="0" applyNumberFormat="1" applyFont="1" applyBorder="1" applyAlignment="1">
      <alignment horizontal="center" vertical="center"/>
    </xf>
    <xf numFmtId="2" fontId="38" fillId="0" borderId="13" xfId="0" applyNumberFormat="1" applyFont="1" applyBorder="1" applyAlignment="1">
      <alignment horizontal="center" vertical="center"/>
    </xf>
    <xf numFmtId="0" fontId="35" fillId="0" borderId="0" xfId="0" applyFont="1" applyBorder="1" applyAlignment="1">
      <alignment horizontal="center" vertical="center"/>
    </xf>
    <xf numFmtId="0" fontId="38" fillId="0" borderId="13" xfId="0" applyFont="1" applyBorder="1" applyAlignment="1">
      <alignment horizontal="center" vertical="center"/>
    </xf>
    <xf numFmtId="2" fontId="38" fillId="0" borderId="0" xfId="0" applyNumberFormat="1" applyFont="1" applyFill="1" applyBorder="1" applyAlignment="1">
      <alignment horizontal="center" vertical="center"/>
    </xf>
    <xf numFmtId="0" fontId="40" fillId="0" borderId="0" xfId="0" applyFont="1" applyAlignment="1">
      <alignment vertical="center"/>
    </xf>
    <xf numFmtId="0" fontId="39" fillId="6" borderId="4" xfId="0" applyFont="1" applyFill="1" applyBorder="1" applyAlignment="1">
      <alignment horizontal="center" vertical="center"/>
    </xf>
    <xf numFmtId="0" fontId="41" fillId="0" borderId="0" xfId="0" applyFont="1" applyAlignment="1"/>
    <xf numFmtId="0" fontId="34" fillId="0" borderId="4" xfId="0" applyFont="1" applyBorder="1" applyAlignment="1">
      <alignment horizontal="left" vertical="top"/>
    </xf>
    <xf numFmtId="0" fontId="34" fillId="0" borderId="4" xfId="0" applyFont="1" applyBorder="1" applyAlignment="1">
      <alignment horizontal="right"/>
    </xf>
    <xf numFmtId="0" fontId="34" fillId="0" borderId="2" xfId="0" applyFont="1" applyBorder="1" applyAlignment="1">
      <alignment horizontal="left" vertical="center"/>
    </xf>
    <xf numFmtId="0" fontId="35" fillId="0" borderId="3" xfId="0" applyFont="1" applyBorder="1" applyAlignment="1">
      <alignment horizontal="center" vertical="center"/>
    </xf>
    <xf numFmtId="2" fontId="35" fillId="0" borderId="3" xfId="0" applyNumberFormat="1" applyFont="1" applyBorder="1" applyAlignment="1">
      <alignment horizontal="center" vertical="center"/>
    </xf>
    <xf numFmtId="0" fontId="35" fillId="0" borderId="10" xfId="0" applyFont="1" applyBorder="1" applyAlignment="1">
      <alignment horizontal="center" vertical="center"/>
    </xf>
    <xf numFmtId="0" fontId="34" fillId="0" borderId="0" xfId="0" applyFont="1" applyBorder="1" applyAlignment="1">
      <alignment horizontal="right"/>
    </xf>
    <xf numFmtId="2" fontId="38" fillId="0" borderId="4" xfId="0" applyNumberFormat="1" applyFont="1" applyBorder="1" applyAlignment="1">
      <alignment horizontal="center" vertical="center"/>
    </xf>
    <xf numFmtId="0" fontId="40" fillId="0" borderId="0" xfId="0" applyFont="1" applyAlignment="1">
      <alignment horizontal="center" vertical="center"/>
    </xf>
    <xf numFmtId="0" fontId="41" fillId="0" borderId="0" xfId="0" applyFont="1" applyBorder="1" applyAlignment="1">
      <alignment horizontal="center" vertical="center"/>
    </xf>
    <xf numFmtId="49" fontId="3" fillId="0" borderId="0" xfId="0" applyNumberFormat="1" applyFont="1" applyBorder="1" applyAlignment="1">
      <alignment horizontal="center" vertical="center" wrapText="1"/>
    </xf>
    <xf numFmtId="49" fontId="3" fillId="0" borderId="0" xfId="0" applyNumberFormat="1" applyFont="1" applyBorder="1" applyAlignment="1">
      <alignment vertical="center" wrapText="1"/>
    </xf>
    <xf numFmtId="0" fontId="32" fillId="0" borderId="0" xfId="0" applyFont="1" applyBorder="1" applyAlignment="1"/>
    <xf numFmtId="0" fontId="42" fillId="0" borderId="0" xfId="0" applyFont="1" applyFill="1" applyBorder="1" applyAlignment="1"/>
    <xf numFmtId="49" fontId="43" fillId="0" borderId="0" xfId="0" applyNumberFormat="1" applyFont="1" applyFill="1" applyBorder="1" applyAlignment="1">
      <alignment vertical="center"/>
    </xf>
    <xf numFmtId="0" fontId="40" fillId="0" borderId="0" xfId="0" applyFont="1" applyBorder="1" applyAlignment="1"/>
    <xf numFmtId="0" fontId="34" fillId="0" borderId="11" xfId="0" applyFont="1" applyBorder="1" applyAlignment="1">
      <alignment horizontal="left" vertical="center" wrapText="1"/>
    </xf>
    <xf numFmtId="0" fontId="34" fillId="0" borderId="11" xfId="0" applyFont="1" applyBorder="1" applyAlignment="1">
      <alignment wrapText="1"/>
    </xf>
    <xf numFmtId="2" fontId="38" fillId="0" borderId="4" xfId="0" applyNumberFormat="1" applyFont="1" applyBorder="1" applyAlignment="1">
      <alignment horizontal="center"/>
    </xf>
    <xf numFmtId="2" fontId="38" fillId="0" borderId="0" xfId="0" applyNumberFormat="1" applyFont="1" applyBorder="1" applyAlignment="1">
      <alignment horizontal="center"/>
    </xf>
    <xf numFmtId="0" fontId="34" fillId="0" borderId="4" xfId="0" applyFont="1" applyBorder="1" applyAlignment="1">
      <alignment horizontal="center" vertical="center"/>
    </xf>
    <xf numFmtId="0" fontId="40" fillId="0" borderId="0" xfId="0" applyFont="1" applyAlignment="1">
      <alignment horizontal="left" vertical="center"/>
    </xf>
    <xf numFmtId="0" fontId="34" fillId="0" borderId="4" xfId="0" applyFont="1" applyBorder="1" applyAlignment="1">
      <alignment horizontal="center" vertical="center" wrapText="1"/>
    </xf>
    <xf numFmtId="2" fontId="34" fillId="0" borderId="4" xfId="0" applyNumberFormat="1" applyFont="1" applyBorder="1" applyAlignment="1"/>
    <xf numFmtId="0" fontId="34" fillId="0" borderId="0" xfId="0" applyFont="1" applyAlignment="1"/>
    <xf numFmtId="0" fontId="40" fillId="0" borderId="0" xfId="0" applyFont="1" applyAlignment="1">
      <alignment vertical="center" wrapText="1"/>
    </xf>
    <xf numFmtId="0" fontId="40" fillId="0" borderId="0" xfId="0" applyFont="1" applyAlignment="1">
      <alignment horizontal="center" vertical="center" wrapText="1"/>
    </xf>
    <xf numFmtId="2" fontId="40" fillId="0" borderId="0" xfId="0" applyNumberFormat="1" applyFont="1" applyAlignment="1">
      <alignment horizontal="center" vertical="center"/>
    </xf>
    <xf numFmtId="0" fontId="29" fillId="0" borderId="0" xfId="0" applyFont="1"/>
    <xf numFmtId="0" fontId="29" fillId="0" borderId="0" xfId="0" applyFont="1" applyAlignment="1"/>
    <xf numFmtId="0" fontId="29" fillId="0" borderId="0" xfId="0" applyFont="1" applyAlignment="1">
      <alignment horizontal="center"/>
    </xf>
    <xf numFmtId="0" fontId="4" fillId="0" borderId="14" xfId="0" applyFont="1" applyBorder="1" applyAlignment="1">
      <alignment vertical="center"/>
    </xf>
    <xf numFmtId="0" fontId="4" fillId="0" borderId="15" xfId="0" applyFont="1" applyBorder="1" applyAlignment="1">
      <alignment vertical="center"/>
    </xf>
    <xf numFmtId="0" fontId="4" fillId="0" borderId="15" xfId="0" applyFont="1" applyBorder="1" applyAlignment="1">
      <alignment horizontal="center" vertical="center"/>
    </xf>
    <xf numFmtId="0" fontId="4" fillId="0" borderId="16" xfId="0" applyFont="1" applyBorder="1" applyAlignment="1">
      <alignment vertical="center"/>
    </xf>
    <xf numFmtId="0" fontId="4" fillId="0" borderId="0" xfId="0" applyFont="1" applyBorder="1" applyAlignment="1">
      <alignment vertical="center"/>
    </xf>
    <xf numFmtId="0" fontId="5" fillId="0" borderId="0" xfId="0" applyFont="1" applyBorder="1" applyAlignment="1">
      <alignment horizontal="left" vertical="center"/>
    </xf>
    <xf numFmtId="0" fontId="4" fillId="0" borderId="0" xfId="0" applyFont="1" applyBorder="1" applyAlignment="1">
      <alignment horizontal="center" vertical="center" wrapText="1"/>
    </xf>
    <xf numFmtId="0" fontId="4" fillId="0" borderId="18" xfId="0" applyFont="1" applyBorder="1" applyAlignment="1">
      <alignment horizontal="right" vertical="center" wrapText="1"/>
    </xf>
    <xf numFmtId="0" fontId="4" fillId="0" borderId="0" xfId="0" applyFont="1" applyBorder="1" applyAlignment="1">
      <alignment horizontal="right" vertical="center" wrapText="1"/>
    </xf>
    <xf numFmtId="0" fontId="2" fillId="0" borderId="1" xfId="0" applyNumberFormat="1" applyFont="1" applyBorder="1" applyAlignment="1" applyProtection="1">
      <alignment vertical="center"/>
    </xf>
    <xf numFmtId="0" fontId="6" fillId="0" borderId="0" xfId="0" applyNumberFormat="1" applyFont="1" applyBorder="1" applyAlignment="1">
      <alignment horizontal="left"/>
    </xf>
    <xf numFmtId="0" fontId="7" fillId="0" borderId="0" xfId="0" applyNumberFormat="1" applyFont="1" applyBorder="1" applyAlignment="1">
      <alignment horizontal="center"/>
    </xf>
    <xf numFmtId="0" fontId="7" fillId="0" borderId="18" xfId="0" applyNumberFormat="1" applyFont="1" applyBorder="1" applyAlignment="1">
      <alignment horizontal="left"/>
    </xf>
    <xf numFmtId="0" fontId="7" fillId="0" borderId="0" xfId="0" applyNumberFormat="1" applyFont="1" applyBorder="1" applyAlignment="1">
      <alignment horizontal="left"/>
    </xf>
    <xf numFmtId="0" fontId="29" fillId="0" borderId="0" xfId="0" applyFont="1" applyBorder="1" applyAlignment="1"/>
    <xf numFmtId="0" fontId="2" fillId="0" borderId="0" xfId="0" applyFont="1" applyBorder="1" applyAlignment="1">
      <alignment horizontal="center" vertical="center"/>
    </xf>
    <xf numFmtId="167" fontId="3" fillId="0" borderId="18" xfId="0" applyNumberFormat="1" applyFont="1" applyBorder="1"/>
    <xf numFmtId="167" fontId="3" fillId="0" borderId="0" xfId="0" applyNumberFormat="1" applyFont="1" applyBorder="1"/>
    <xf numFmtId="0" fontId="1" fillId="0" borderId="1" xfId="0" applyNumberFormat="1" applyFont="1" applyBorder="1" applyAlignment="1" applyProtection="1">
      <alignment vertical="center"/>
    </xf>
    <xf numFmtId="0" fontId="3" fillId="0" borderId="0" xfId="0" applyFont="1" applyBorder="1"/>
    <xf numFmtId="0" fontId="6" fillId="0" borderId="0" xfId="0" applyFont="1" applyBorder="1" applyAlignment="1">
      <alignment horizontal="right" vertical="center"/>
    </xf>
    <xf numFmtId="10" fontId="2" fillId="0" borderId="0" xfId="0" applyNumberFormat="1" applyFont="1" applyBorder="1" applyAlignment="1">
      <alignment horizontal="center" vertical="center"/>
    </xf>
    <xf numFmtId="0" fontId="29" fillId="0" borderId="18" xfId="0" applyFont="1" applyBorder="1"/>
    <xf numFmtId="0" fontId="29" fillId="0" borderId="0" xfId="0" applyFont="1" applyBorder="1"/>
    <xf numFmtId="0" fontId="3" fillId="0" borderId="17" xfId="0" applyFont="1" applyFill="1" applyBorder="1"/>
    <xf numFmtId="0" fontId="29" fillId="0" borderId="0" xfId="0" applyFont="1" applyBorder="1" applyAlignment="1">
      <alignment horizontal="center"/>
    </xf>
    <xf numFmtId="0" fontId="29" fillId="0" borderId="18" xfId="0" applyFont="1" applyBorder="1" applyAlignment="1"/>
    <xf numFmtId="0" fontId="8" fillId="0" borderId="0" xfId="0" applyFont="1" applyFill="1" applyBorder="1" applyAlignment="1"/>
    <xf numFmtId="0" fontId="7" fillId="0" borderId="17"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18" xfId="0" applyFont="1" applyFill="1" applyBorder="1" applyAlignment="1">
      <alignment horizontal="center" vertical="center"/>
    </xf>
    <xf numFmtId="0" fontId="9" fillId="3" borderId="21" xfId="0" applyFont="1" applyFill="1" applyBorder="1" applyAlignment="1">
      <alignment horizontal="center"/>
    </xf>
    <xf numFmtId="0" fontId="9" fillId="3" borderId="4" xfId="0" applyFont="1" applyFill="1" applyBorder="1" applyAlignment="1">
      <alignment horizontal="center"/>
    </xf>
    <xf numFmtId="0" fontId="9" fillId="3" borderId="22" xfId="0" applyFont="1" applyFill="1" applyBorder="1" applyAlignment="1">
      <alignment horizontal="center"/>
    </xf>
    <xf numFmtId="0" fontId="9" fillId="0" borderId="0" xfId="0" applyFont="1" applyFill="1" applyBorder="1" applyAlignment="1">
      <alignment horizontal="center"/>
    </xf>
    <xf numFmtId="49" fontId="10" fillId="0" borderId="23" xfId="0" applyNumberFormat="1" applyFont="1" applyFill="1" applyBorder="1" applyAlignment="1">
      <alignment horizontal="center" vertical="center" wrapText="1"/>
    </xf>
    <xf numFmtId="0" fontId="44" fillId="0" borderId="24" xfId="0" applyFont="1" applyBorder="1" applyAlignment="1">
      <alignment horizontal="center" vertical="center" wrapText="1"/>
    </xf>
    <xf numFmtId="0" fontId="44" fillId="0" borderId="25" xfId="0" applyFont="1" applyBorder="1" applyAlignment="1">
      <alignment horizontal="center"/>
    </xf>
    <xf numFmtId="0" fontId="44" fillId="0" borderId="26" xfId="0" applyFont="1" applyBorder="1" applyAlignment="1">
      <alignment horizontal="center" vertical="center" wrapText="1"/>
    </xf>
    <xf numFmtId="0" fontId="44" fillId="0" borderId="25" xfId="0" applyFont="1" applyBorder="1" applyAlignment="1">
      <alignment horizontal="center" vertical="center" wrapText="1"/>
    </xf>
    <xf numFmtId="0" fontId="10" fillId="0" borderId="27" xfId="0" applyFont="1" applyFill="1" applyBorder="1" applyAlignment="1">
      <alignment horizontal="center" vertical="center" wrapText="1"/>
    </xf>
    <xf numFmtId="0" fontId="44" fillId="0" borderId="25" xfId="0" applyFont="1" applyFill="1" applyBorder="1" applyAlignment="1">
      <alignment horizontal="center" vertical="center" wrapText="1"/>
    </xf>
    <xf numFmtId="0" fontId="44" fillId="0" borderId="25" xfId="0" applyFont="1" applyBorder="1" applyAlignment="1">
      <alignment horizontal="center" vertical="center"/>
    </xf>
    <xf numFmtId="0" fontId="10" fillId="0" borderId="25" xfId="0" applyFont="1" applyBorder="1" applyAlignment="1">
      <alignment horizontal="center"/>
    </xf>
    <xf numFmtId="0" fontId="10" fillId="0" borderId="27" xfId="0" applyFont="1" applyBorder="1" applyAlignment="1">
      <alignment horizontal="center"/>
    </xf>
    <xf numFmtId="49" fontId="9" fillId="3" borderId="21" xfId="0" applyNumberFormat="1" applyFont="1" applyFill="1" applyBorder="1" applyAlignment="1">
      <alignment horizontal="center"/>
    </xf>
    <xf numFmtId="0" fontId="45" fillId="3" borderId="4" xfId="0" applyFont="1" applyFill="1" applyBorder="1" applyAlignment="1">
      <alignment horizontal="center" vertical="center" wrapText="1"/>
    </xf>
    <xf numFmtId="0" fontId="9" fillId="3" borderId="4" xfId="0" applyFont="1" applyFill="1" applyBorder="1" applyAlignment="1">
      <alignment horizontal="center" vertical="center"/>
    </xf>
    <xf numFmtId="0" fontId="9" fillId="3" borderId="22" xfId="0" applyFont="1" applyFill="1" applyBorder="1" applyAlignment="1">
      <alignment horizontal="center" vertical="center"/>
    </xf>
    <xf numFmtId="49" fontId="9" fillId="0" borderId="21" xfId="0" applyNumberFormat="1" applyFont="1" applyFill="1" applyBorder="1" applyAlignment="1">
      <alignment horizontal="center" vertical="center"/>
    </xf>
    <xf numFmtId="3" fontId="45" fillId="0" borderId="4" xfId="0" applyNumberFormat="1" applyFont="1" applyBorder="1" applyAlignment="1">
      <alignment horizontal="left" vertical="center" wrapText="1"/>
    </xf>
    <xf numFmtId="0" fontId="9" fillId="0" borderId="4" xfId="0" applyFont="1" applyFill="1" applyBorder="1" applyAlignment="1">
      <alignment horizontal="center" vertical="center"/>
    </xf>
    <xf numFmtId="14" fontId="9" fillId="0" borderId="4" xfId="0" applyNumberFormat="1" applyFont="1" applyFill="1" applyBorder="1" applyAlignment="1">
      <alignment horizontal="center" vertical="center"/>
    </xf>
    <xf numFmtId="164" fontId="9" fillId="0" borderId="22" xfId="6" applyFont="1" applyFill="1" applyBorder="1" applyAlignment="1">
      <alignment horizontal="center" vertical="center"/>
    </xf>
    <xf numFmtId="49" fontId="9" fillId="3" borderId="21" xfId="0" applyNumberFormat="1" applyFont="1" applyFill="1" applyBorder="1" applyAlignment="1">
      <alignment horizontal="center" vertical="center"/>
    </xf>
    <xf numFmtId="49" fontId="10" fillId="0" borderId="21" xfId="0" applyNumberFormat="1" applyFont="1" applyFill="1" applyBorder="1" applyAlignment="1">
      <alignment horizontal="center" vertical="center" wrapText="1"/>
    </xf>
    <xf numFmtId="49" fontId="10" fillId="0" borderId="17" xfId="0" applyNumberFormat="1" applyFont="1" applyFill="1" applyBorder="1" applyAlignment="1">
      <alignment horizontal="center"/>
    </xf>
    <xf numFmtId="0" fontId="44" fillId="0" borderId="0" xfId="0" applyFont="1" applyBorder="1" applyAlignment="1">
      <alignment horizontal="left" vertical="center"/>
    </xf>
    <xf numFmtId="164" fontId="10" fillId="0" borderId="0" xfId="6" applyFont="1" applyFill="1" applyBorder="1" applyAlignment="1"/>
    <xf numFmtId="164" fontId="10" fillId="0" borderId="18" xfId="6" applyFont="1" applyFill="1" applyBorder="1" applyAlignment="1"/>
    <xf numFmtId="49" fontId="10" fillId="0" borderId="17" xfId="0" applyNumberFormat="1" applyFont="1" applyFill="1" applyBorder="1" applyAlignment="1">
      <alignment horizontal="center" vertical="center"/>
    </xf>
    <xf numFmtId="164" fontId="10" fillId="0" borderId="0" xfId="6" applyFont="1" applyFill="1" applyBorder="1" applyAlignment="1">
      <alignment horizontal="center"/>
    </xf>
    <xf numFmtId="164" fontId="10" fillId="0" borderId="18" xfId="6" applyFont="1" applyFill="1" applyBorder="1" applyAlignment="1">
      <alignment horizontal="center"/>
    </xf>
    <xf numFmtId="0" fontId="29" fillId="0" borderId="17" xfId="0" applyFont="1" applyBorder="1" applyAlignment="1"/>
    <xf numFmtId="0" fontId="29" fillId="0" borderId="29" xfId="0" applyFont="1" applyBorder="1" applyAlignment="1"/>
    <xf numFmtId="0" fontId="29" fillId="0" borderId="30" xfId="0" applyFont="1" applyBorder="1" applyAlignment="1"/>
    <xf numFmtId="0" fontId="29" fillId="0" borderId="30" xfId="0" applyFont="1" applyBorder="1" applyAlignment="1">
      <alignment horizontal="center"/>
    </xf>
    <xf numFmtId="0" fontId="29" fillId="0" borderId="31" xfId="0" applyFont="1" applyBorder="1" applyAlignment="1"/>
    <xf numFmtId="0" fontId="7" fillId="0" borderId="32" xfId="0" applyFont="1" applyBorder="1" applyAlignment="1">
      <alignment vertical="center"/>
    </xf>
    <xf numFmtId="0" fontId="3" fillId="0" borderId="33" xfId="0" applyFont="1" applyBorder="1" applyAlignment="1">
      <alignment horizontal="center"/>
    </xf>
    <xf numFmtId="0" fontId="7" fillId="0" borderId="0" xfId="0" applyFont="1" applyBorder="1" applyAlignment="1">
      <alignment vertical="top"/>
    </xf>
    <xf numFmtId="0" fontId="9" fillId="0" borderId="0" xfId="0" applyFont="1" applyBorder="1" applyAlignment="1">
      <alignment vertical="center"/>
    </xf>
    <xf numFmtId="0" fontId="3" fillId="0" borderId="0" xfId="0" applyFont="1" applyBorder="1" applyAlignment="1">
      <alignment vertical="center" wrapText="1"/>
    </xf>
    <xf numFmtId="0" fontId="29" fillId="0" borderId="1" xfId="0" applyFont="1" applyBorder="1" applyAlignment="1"/>
    <xf numFmtId="0" fontId="3" fillId="0" borderId="0" xfId="0" applyFont="1" applyBorder="1" applyAlignment="1">
      <alignment vertical="center"/>
    </xf>
    <xf numFmtId="0" fontId="3" fillId="0" borderId="1" xfId="0" applyFont="1" applyBorder="1" applyAlignment="1">
      <alignment vertical="center"/>
    </xf>
    <xf numFmtId="0" fontId="9" fillId="0" borderId="4" xfId="0" applyFont="1" applyBorder="1" applyAlignment="1">
      <alignment horizontal="center"/>
    </xf>
    <xf numFmtId="49" fontId="10" fillId="0" borderId="4" xfId="0" applyNumberFormat="1" applyFont="1" applyBorder="1" applyAlignment="1">
      <alignment horizontal="center" vertical="center"/>
    </xf>
    <xf numFmtId="0" fontId="10" fillId="0" borderId="4" xfId="0" applyNumberFormat="1" applyFont="1" applyBorder="1" applyAlignment="1">
      <alignment vertical="center" wrapText="1"/>
    </xf>
    <xf numFmtId="4" fontId="10" fillId="0" borderId="4" xfId="0" applyNumberFormat="1" applyFont="1" applyBorder="1" applyAlignment="1">
      <alignment horizontal="right"/>
    </xf>
    <xf numFmtId="9" fontId="10" fillId="0" borderId="4" xfId="0" applyNumberFormat="1" applyFont="1" applyBorder="1"/>
    <xf numFmtId="167" fontId="10" fillId="0" borderId="4" xfId="0" applyNumberFormat="1" applyFont="1" applyBorder="1"/>
    <xf numFmtId="168" fontId="10" fillId="0" borderId="4" xfId="0" applyNumberFormat="1" applyFont="1" applyBorder="1"/>
    <xf numFmtId="10" fontId="10" fillId="0" borderId="4" xfId="0" applyNumberFormat="1" applyFont="1" applyBorder="1"/>
    <xf numFmtId="167" fontId="9" fillId="7" borderId="4" xfId="0" applyNumberFormat="1" applyFont="1" applyFill="1" applyBorder="1"/>
    <xf numFmtId="0" fontId="9" fillId="7" borderId="4" xfId="0" applyFont="1" applyFill="1" applyBorder="1"/>
    <xf numFmtId="10" fontId="9" fillId="7" borderId="4" xfId="0" applyNumberFormat="1" applyFont="1" applyFill="1" applyBorder="1"/>
    <xf numFmtId="9" fontId="9" fillId="7" borderId="4" xfId="0" applyNumberFormat="1" applyFont="1" applyFill="1" applyBorder="1"/>
    <xf numFmtId="0" fontId="9" fillId="8" borderId="1" xfId="0" applyFont="1" applyFill="1" applyBorder="1" applyAlignment="1">
      <alignment horizontal="right"/>
    </xf>
    <xf numFmtId="0" fontId="9" fillId="8" borderId="0" xfId="0" applyFont="1" applyFill="1" applyBorder="1" applyAlignment="1">
      <alignment horizontal="right"/>
    </xf>
    <xf numFmtId="167" fontId="9" fillId="8" borderId="0" xfId="0" applyNumberFormat="1" applyFont="1" applyFill="1" applyBorder="1"/>
    <xf numFmtId="0" fontId="10" fillId="0" borderId="1" xfId="0" applyFont="1" applyBorder="1" applyAlignment="1"/>
    <xf numFmtId="0" fontId="3" fillId="0" borderId="1" xfId="0" applyFont="1" applyBorder="1" applyAlignment="1">
      <alignment horizontal="left"/>
    </xf>
    <xf numFmtId="0" fontId="10" fillId="0" borderId="0" xfId="0" applyFont="1" applyBorder="1" applyAlignment="1">
      <alignment horizontal="right"/>
    </xf>
    <xf numFmtId="0" fontId="10" fillId="0" borderId="1" xfId="0" applyFont="1" applyBorder="1" applyAlignment="1">
      <alignment horizontal="right"/>
    </xf>
    <xf numFmtId="0" fontId="3" fillId="0" borderId="34" xfId="0" applyFont="1" applyBorder="1"/>
    <xf numFmtId="0" fontId="29" fillId="0" borderId="6" xfId="0" applyFont="1" applyBorder="1" applyAlignment="1"/>
    <xf numFmtId="0" fontId="3" fillId="0" borderId="6" xfId="0" applyFont="1" applyBorder="1" applyAlignment="1">
      <alignment horizontal="center"/>
    </xf>
    <xf numFmtId="0" fontId="3" fillId="0" borderId="6" xfId="0" applyFont="1" applyBorder="1"/>
    <xf numFmtId="0" fontId="10" fillId="0" borderId="0" xfId="0" applyFont="1"/>
    <xf numFmtId="0" fontId="3" fillId="0" borderId="35" xfId="0" applyFont="1" applyBorder="1" applyAlignment="1"/>
    <xf numFmtId="0" fontId="3" fillId="0" borderId="0" xfId="0" applyFont="1" applyBorder="1" applyAlignment="1"/>
    <xf numFmtId="0" fontId="29" fillId="0" borderId="36" xfId="0" applyFont="1" applyBorder="1" applyAlignment="1"/>
    <xf numFmtId="0" fontId="12" fillId="0" borderId="36" xfId="0" applyFont="1" applyBorder="1" applyAlignment="1">
      <alignment horizontal="left"/>
    </xf>
    <xf numFmtId="0" fontId="12" fillId="0" borderId="0" xfId="0" applyFont="1" applyBorder="1" applyAlignment="1">
      <alignment horizontal="left"/>
    </xf>
    <xf numFmtId="0" fontId="9" fillId="0" borderId="36" xfId="0" applyFont="1" applyBorder="1" applyAlignment="1">
      <alignment horizontal="left"/>
    </xf>
    <xf numFmtId="0" fontId="9" fillId="0" borderId="0" xfId="0" applyFont="1" applyBorder="1" applyAlignment="1">
      <alignment horizontal="left"/>
    </xf>
    <xf numFmtId="9" fontId="29" fillId="0" borderId="4" xfId="0" applyNumberFormat="1" applyFont="1" applyBorder="1" applyAlignment="1"/>
    <xf numFmtId="0" fontId="29" fillId="6" borderId="36" xfId="0" applyFont="1" applyFill="1" applyBorder="1" applyAlignment="1"/>
    <xf numFmtId="0" fontId="10" fillId="0" borderId="37" xfId="0" applyFont="1" applyBorder="1" applyAlignment="1">
      <alignment horizontal="right"/>
    </xf>
    <xf numFmtId="0" fontId="6" fillId="0" borderId="0" xfId="0" applyFont="1" applyBorder="1"/>
    <xf numFmtId="0" fontId="10" fillId="0" borderId="0" xfId="0" applyFont="1" applyBorder="1"/>
    <xf numFmtId="0" fontId="29" fillId="0" borderId="0" xfId="0" applyFont="1" applyAlignment="1">
      <alignment wrapText="1"/>
    </xf>
    <xf numFmtId="0" fontId="29" fillId="6" borderId="0" xfId="0" applyFont="1" applyFill="1" applyAlignment="1"/>
    <xf numFmtId="0" fontId="46" fillId="0" borderId="0" xfId="0" applyFont="1" applyAlignment="1"/>
    <xf numFmtId="0" fontId="4" fillId="0" borderId="6" xfId="0" applyFont="1" applyBorder="1" applyAlignment="1">
      <alignment vertical="center"/>
    </xf>
    <xf numFmtId="0" fontId="4" fillId="0" borderId="6" xfId="0" applyFont="1" applyBorder="1" applyAlignment="1">
      <alignment vertical="center" wrapText="1"/>
    </xf>
    <xf numFmtId="0" fontId="1" fillId="0" borderId="32" xfId="0" applyNumberFormat="1" applyFont="1" applyBorder="1" applyAlignment="1" applyProtection="1">
      <alignment vertical="center"/>
    </xf>
    <xf numFmtId="0" fontId="29" fillId="0" borderId="33" xfId="0" applyFont="1" applyBorder="1" applyAlignment="1"/>
    <xf numFmtId="0" fontId="4" fillId="0" borderId="33" xfId="0" applyFont="1" applyBorder="1" applyAlignment="1">
      <alignment vertical="center" wrapText="1"/>
    </xf>
    <xf numFmtId="0" fontId="4" fillId="0" borderId="33" xfId="0" applyFont="1" applyBorder="1" applyAlignment="1">
      <alignment vertical="center"/>
    </xf>
    <xf numFmtId="0" fontId="4" fillId="0" borderId="35" xfId="0" applyFont="1" applyBorder="1" applyAlignment="1">
      <alignment vertical="center"/>
    </xf>
    <xf numFmtId="0" fontId="4" fillId="0" borderId="0" xfId="0" applyFont="1" applyBorder="1" applyAlignment="1">
      <alignment vertical="center" wrapText="1"/>
    </xf>
    <xf numFmtId="0" fontId="4" fillId="0" borderId="36" xfId="0" applyFont="1" applyBorder="1" applyAlignment="1">
      <alignment vertical="center"/>
    </xf>
    <xf numFmtId="0" fontId="46" fillId="0" borderId="1" xfId="0" applyFont="1" applyBorder="1" applyAlignment="1"/>
    <xf numFmtId="0" fontId="13" fillId="0" borderId="0" xfId="0" applyFont="1" applyBorder="1" applyAlignment="1">
      <alignment wrapText="1"/>
    </xf>
    <xf numFmtId="0" fontId="13" fillId="0" borderId="0" xfId="0" applyFont="1" applyBorder="1" applyAlignment="1"/>
    <xf numFmtId="0" fontId="4" fillId="0" borderId="36" xfId="0" applyFont="1" applyBorder="1" applyAlignment="1">
      <alignment horizontal="right" vertical="center" wrapText="1"/>
    </xf>
    <xf numFmtId="167" fontId="1" fillId="5" borderId="4" xfId="0" applyNumberFormat="1" applyFont="1" applyFill="1" applyBorder="1" applyAlignment="1">
      <alignment horizontal="center" vertical="center"/>
    </xf>
    <xf numFmtId="0" fontId="1" fillId="0" borderId="4" xfId="0" applyFont="1" applyBorder="1" applyAlignment="1">
      <alignment horizontal="center" vertical="center"/>
    </xf>
    <xf numFmtId="0" fontId="15" fillId="0" borderId="4" xfId="0" applyFont="1" applyBorder="1" applyAlignment="1">
      <alignment horizontal="center" vertical="center" wrapText="1"/>
    </xf>
    <xf numFmtId="0" fontId="2" fillId="0" borderId="4" xfId="0" applyFont="1" applyFill="1" applyBorder="1" applyAlignment="1" applyProtection="1">
      <alignment horizontal="center" vertical="center"/>
      <protection locked="0"/>
    </xf>
    <xf numFmtId="0" fontId="2" fillId="0" borderId="4" xfId="0" applyFont="1" applyBorder="1" applyAlignment="1">
      <alignment horizontal="center" vertical="center"/>
    </xf>
    <xf numFmtId="0" fontId="3" fillId="0" borderId="4" xfId="0" applyFont="1" applyBorder="1" applyAlignment="1">
      <alignment vertical="center" wrapText="1"/>
    </xf>
    <xf numFmtId="0" fontId="3" fillId="0" borderId="4" xfId="0" applyFont="1" applyBorder="1" applyAlignment="1">
      <alignment horizontal="center" vertical="center" wrapText="1"/>
    </xf>
    <xf numFmtId="2" fontId="2" fillId="0" borderId="4" xfId="0" applyNumberFormat="1" applyFont="1" applyBorder="1" applyAlignment="1">
      <alignment horizontal="center" vertical="center"/>
    </xf>
    <xf numFmtId="0" fontId="3" fillId="0" borderId="4" xfId="0" applyFont="1" applyBorder="1" applyAlignment="1">
      <alignment horizontal="right" vertical="center" wrapText="1"/>
    </xf>
    <xf numFmtId="167" fontId="2" fillId="0" borderId="4" xfId="0" applyNumberFormat="1" applyFont="1" applyBorder="1" applyAlignment="1">
      <alignment horizontal="right" vertical="center"/>
    </xf>
    <xf numFmtId="43" fontId="3" fillId="0" borderId="4" xfId="1" applyFont="1" applyBorder="1" applyAlignment="1">
      <alignment horizontal="right" vertical="center" wrapText="1"/>
    </xf>
    <xf numFmtId="2" fontId="3" fillId="0" borderId="4" xfId="0" applyNumberFormat="1" applyFont="1" applyBorder="1" applyAlignment="1">
      <alignment horizontal="right" vertical="center" wrapText="1"/>
    </xf>
    <xf numFmtId="0" fontId="46" fillId="0" borderId="1" xfId="0" applyFont="1" applyBorder="1"/>
    <xf numFmtId="167" fontId="1" fillId="0" borderId="9" xfId="0" applyNumberFormat="1" applyFont="1" applyBorder="1"/>
    <xf numFmtId="0" fontId="47" fillId="0" borderId="4" xfId="41" applyFont="1" applyBorder="1" applyAlignment="1">
      <alignment horizontal="center" vertical="center"/>
    </xf>
    <xf numFmtId="169" fontId="2" fillId="0" borderId="4" xfId="0" applyNumberFormat="1" applyFont="1" applyBorder="1" applyAlignment="1">
      <alignment horizontal="right" vertical="center"/>
    </xf>
    <xf numFmtId="0" fontId="1" fillId="0" borderId="0" xfId="0" applyFont="1" applyFill="1" applyBorder="1" applyAlignment="1">
      <alignment horizontal="right"/>
    </xf>
    <xf numFmtId="0" fontId="48" fillId="0" borderId="0" xfId="0" applyFont="1" applyFill="1" applyBorder="1" applyAlignment="1">
      <alignment vertical="center" wrapText="1"/>
    </xf>
    <xf numFmtId="0" fontId="1" fillId="0" borderId="4" xfId="0" applyFont="1" applyFill="1" applyBorder="1" applyAlignment="1">
      <alignment horizontal="center" vertical="center" wrapText="1"/>
    </xf>
    <xf numFmtId="0" fontId="15" fillId="0" borderId="4" xfId="0" applyFont="1" applyFill="1" applyBorder="1" applyAlignment="1">
      <alignment horizontal="center" vertical="center" wrapText="1"/>
    </xf>
    <xf numFmtId="0" fontId="2" fillId="0" borderId="4" xfId="0" applyNumberFormat="1" applyFont="1" applyBorder="1" applyAlignment="1">
      <alignment horizontal="center" vertical="center"/>
    </xf>
    <xf numFmtId="2" fontId="2" fillId="0" borderId="4" xfId="0" applyNumberFormat="1" applyFont="1" applyFill="1" applyBorder="1" applyAlignment="1">
      <alignment horizontal="center" vertical="center"/>
    </xf>
    <xf numFmtId="167" fontId="2" fillId="0" borderId="4" xfId="0" applyNumberFormat="1" applyFont="1" applyFill="1" applyBorder="1" applyAlignment="1">
      <alignment horizontal="right" vertical="center"/>
    </xf>
    <xf numFmtId="167" fontId="1" fillId="0" borderId="9" xfId="0" applyNumberFormat="1" applyFont="1" applyFill="1" applyBorder="1"/>
    <xf numFmtId="167" fontId="1" fillId="5" borderId="4" xfId="0" applyNumberFormat="1" applyFont="1" applyFill="1" applyBorder="1" applyAlignment="1">
      <alignment horizontal="center" vertical="center" wrapText="1"/>
    </xf>
    <xf numFmtId="2" fontId="2" fillId="0" borderId="4" xfId="0" applyNumberFormat="1" applyFont="1" applyFill="1" applyBorder="1" applyAlignment="1">
      <alignment horizontal="right" vertical="center"/>
    </xf>
    <xf numFmtId="167" fontId="1" fillId="0" borderId="8" xfId="0" applyNumberFormat="1" applyFont="1" applyFill="1" applyBorder="1"/>
    <xf numFmtId="2" fontId="2" fillId="6" borderId="4" xfId="41" applyNumberFormat="1" applyFont="1" applyFill="1" applyBorder="1" applyAlignment="1">
      <alignment horizontal="center" vertical="center"/>
    </xf>
    <xf numFmtId="0" fontId="2" fillId="6" borderId="4" xfId="0" applyFont="1" applyFill="1" applyBorder="1" applyAlignment="1" applyProtection="1">
      <alignment horizontal="center" vertical="center"/>
      <protection locked="0"/>
    </xf>
    <xf numFmtId="0" fontId="2" fillId="6" borderId="4" xfId="0" applyNumberFormat="1" applyFont="1" applyFill="1" applyBorder="1" applyAlignment="1">
      <alignment horizontal="center" vertical="center"/>
    </xf>
    <xf numFmtId="3" fontId="2" fillId="6" borderId="4" xfId="0" applyNumberFormat="1" applyFont="1" applyFill="1" applyBorder="1" applyAlignment="1">
      <alignment horizontal="left" vertical="center" wrapText="1"/>
    </xf>
    <xf numFmtId="167" fontId="2" fillId="6" borderId="4" xfId="0" applyNumberFormat="1" applyFont="1" applyFill="1" applyBorder="1" applyAlignment="1">
      <alignment horizontal="center" vertical="center" wrapText="1"/>
    </xf>
    <xf numFmtId="170" fontId="2" fillId="6" borderId="4" xfId="0" applyNumberFormat="1" applyFont="1" applyFill="1" applyBorder="1" applyAlignment="1" applyProtection="1">
      <alignment horizontal="right" vertical="center" wrapText="1"/>
      <protection locked="0"/>
    </xf>
    <xf numFmtId="167" fontId="2" fillId="6" borderId="4" xfId="0" applyNumberFormat="1" applyFont="1" applyFill="1" applyBorder="1" applyAlignment="1">
      <alignment horizontal="right" vertical="center"/>
    </xf>
    <xf numFmtId="0" fontId="2" fillId="0" borderId="4" xfId="41" applyFont="1" applyBorder="1" applyAlignment="1">
      <alignment horizontal="center" vertical="center"/>
    </xf>
    <xf numFmtId="167" fontId="2" fillId="0" borderId="4" xfId="41" applyNumberFormat="1" applyFont="1" applyBorder="1" applyAlignment="1">
      <alignment horizontal="center" vertical="center"/>
    </xf>
    <xf numFmtId="171" fontId="2" fillId="0" borderId="4" xfId="41" applyNumberFormat="1" applyFont="1" applyBorder="1" applyAlignment="1">
      <alignment horizontal="center" vertical="center"/>
    </xf>
    <xf numFmtId="0" fontId="48" fillId="0" borderId="0" xfId="0" applyFont="1" applyBorder="1" applyAlignment="1">
      <alignment vertical="center" wrapText="1"/>
    </xf>
    <xf numFmtId="0" fontId="2" fillId="0" borderId="4" xfId="0" applyFont="1" applyBorder="1" applyAlignment="1" applyProtection="1">
      <alignment horizontal="center" vertical="center"/>
      <protection locked="0"/>
    </xf>
    <xf numFmtId="167" fontId="1" fillId="0" borderId="4" xfId="0" applyNumberFormat="1" applyFont="1" applyBorder="1"/>
    <xf numFmtId="0" fontId="1" fillId="0" borderId="0" xfId="0" applyFont="1" applyFill="1" applyBorder="1" applyAlignment="1">
      <alignment horizontal="left"/>
    </xf>
    <xf numFmtId="0" fontId="1" fillId="0" borderId="0" xfId="0" applyFont="1" applyFill="1" applyBorder="1" applyAlignment="1">
      <alignment horizontal="left" wrapText="1"/>
    </xf>
    <xf numFmtId="0" fontId="1" fillId="0" borderId="36" xfId="0" applyFont="1" applyFill="1" applyBorder="1" applyAlignment="1">
      <alignment horizontal="left"/>
    </xf>
    <xf numFmtId="0" fontId="1" fillId="0" borderId="0" xfId="0" applyFont="1" applyFill="1" applyBorder="1" applyAlignment="1">
      <alignment horizontal="center"/>
    </xf>
    <xf numFmtId="0" fontId="29" fillId="0" borderId="0" xfId="0" applyFont="1" applyBorder="1" applyAlignment="1">
      <alignment wrapText="1"/>
    </xf>
    <xf numFmtId="0" fontId="1" fillId="0" borderId="0" xfId="0" applyFont="1" applyFill="1" applyBorder="1" applyAlignment="1">
      <alignment horizontal="right" wrapText="1"/>
    </xf>
    <xf numFmtId="0" fontId="46" fillId="0" borderId="34" xfId="0" applyFont="1" applyBorder="1" applyAlignment="1"/>
    <xf numFmtId="0" fontId="29" fillId="0" borderId="6" xfId="0" applyFont="1" applyBorder="1" applyAlignment="1">
      <alignment wrapText="1"/>
    </xf>
    <xf numFmtId="0" fontId="29" fillId="0" borderId="37" xfId="0" applyFont="1" applyBorder="1" applyAlignment="1"/>
    <xf numFmtId="0" fontId="43" fillId="0" borderId="0" xfId="0" applyFont="1" applyAlignment="1"/>
    <xf numFmtId="0" fontId="29" fillId="0" borderId="0" xfId="0" applyFont="1" applyFill="1" applyAlignment="1">
      <alignment wrapText="1"/>
    </xf>
    <xf numFmtId="0" fontId="29" fillId="0" borderId="0" xfId="0" applyFont="1" applyFill="1" applyAlignment="1"/>
    <xf numFmtId="0" fontId="3" fillId="0" borderId="0" xfId="0" applyFont="1" applyAlignment="1"/>
    <xf numFmtId="0" fontId="3" fillId="0" borderId="0" xfId="0" applyFont="1" applyFill="1" applyAlignment="1"/>
    <xf numFmtId="0" fontId="49" fillId="0" borderId="0" xfId="0" applyFont="1" applyAlignment="1"/>
    <xf numFmtId="0" fontId="29" fillId="0" borderId="0" xfId="0" applyFont="1" applyAlignment="1">
      <alignment horizontal="center" wrapText="1"/>
    </xf>
    <xf numFmtId="0" fontId="50" fillId="0" borderId="0" xfId="0" applyFont="1" applyAlignment="1"/>
    <xf numFmtId="0" fontId="3" fillId="0" borderId="35" xfId="0" applyFont="1" applyBorder="1" applyAlignment="1">
      <alignment horizontal="center"/>
    </xf>
    <xf numFmtId="0" fontId="6" fillId="0" borderId="36" xfId="0" applyFont="1" applyBorder="1" applyAlignment="1">
      <alignment horizontal="center"/>
    </xf>
    <xf numFmtId="0" fontId="10" fillId="0" borderId="1" xfId="0" applyFont="1" applyBorder="1" applyAlignment="1">
      <alignment vertical="center" wrapText="1"/>
    </xf>
    <xf numFmtId="0" fontId="10" fillId="0" borderId="0" xfId="0" applyFont="1" applyBorder="1" applyAlignment="1">
      <alignment vertical="center" wrapText="1"/>
    </xf>
    <xf numFmtId="0" fontId="10" fillId="0" borderId="0" xfId="0" applyFont="1" applyBorder="1" applyAlignment="1">
      <alignment horizontal="right" vertical="center" wrapText="1"/>
    </xf>
    <xf numFmtId="9" fontId="10" fillId="0" borderId="0" xfId="0" applyNumberFormat="1" applyFont="1" applyBorder="1" applyAlignment="1">
      <alignment horizontal="right" vertical="center" wrapText="1"/>
    </xf>
    <xf numFmtId="0" fontId="10" fillId="0" borderId="36" xfId="0" applyFont="1" applyBorder="1" applyAlignment="1">
      <alignment horizontal="center" vertical="center" wrapText="1"/>
    </xf>
    <xf numFmtId="49" fontId="6" fillId="0" borderId="43" xfId="0" applyNumberFormat="1" applyFont="1" applyBorder="1" applyAlignment="1">
      <alignment horizontal="center" vertical="center" wrapText="1"/>
    </xf>
    <xf numFmtId="49" fontId="6" fillId="0" borderId="44" xfId="0" applyNumberFormat="1" applyFont="1" applyBorder="1" applyAlignment="1">
      <alignment horizontal="center" vertical="center" wrapText="1"/>
    </xf>
    <xf numFmtId="4" fontId="6" fillId="0" borderId="48" xfId="0" applyNumberFormat="1" applyFont="1" applyBorder="1" applyAlignment="1">
      <alignment horizontal="center" vertical="center" wrapText="1"/>
    </xf>
    <xf numFmtId="49" fontId="6" fillId="0" borderId="4" xfId="0" applyNumberFormat="1" applyFont="1" applyBorder="1" applyAlignment="1">
      <alignment horizontal="center" vertical="center" wrapText="1"/>
    </xf>
    <xf numFmtId="49" fontId="6" fillId="0" borderId="0" xfId="0" applyNumberFormat="1" applyFont="1" applyBorder="1" applyAlignment="1">
      <alignment vertical="center" wrapText="1"/>
    </xf>
    <xf numFmtId="49" fontId="3" fillId="0" borderId="36" xfId="0" applyNumberFormat="1" applyFont="1" applyBorder="1" applyAlignment="1">
      <alignment horizontal="center" vertical="center" wrapText="1"/>
    </xf>
    <xf numFmtId="0" fontId="3" fillId="0" borderId="4" xfId="0" applyFont="1" applyBorder="1" applyAlignment="1">
      <alignment horizontal="left" vertical="center" wrapText="1"/>
    </xf>
    <xf numFmtId="2" fontId="3" fillId="0" borderId="4" xfId="0" applyNumberFormat="1" applyFont="1" applyBorder="1" applyAlignment="1">
      <alignment horizontal="center" vertical="center" wrapText="1"/>
    </xf>
    <xf numFmtId="49" fontId="3" fillId="0" borderId="3" xfId="0" applyNumberFormat="1" applyFont="1" applyBorder="1" applyAlignment="1">
      <alignment horizontal="center" vertical="center" wrapText="1"/>
    </xf>
    <xf numFmtId="49" fontId="3" fillId="0" borderId="10" xfId="0" applyNumberFormat="1" applyFont="1" applyBorder="1" applyAlignment="1">
      <alignment horizontal="center" vertical="center" wrapText="1"/>
    </xf>
    <xf numFmtId="2" fontId="3" fillId="0" borderId="9" xfId="0" applyNumberFormat="1" applyFont="1" applyBorder="1" applyAlignment="1">
      <alignment horizontal="center" vertical="center" wrapText="1"/>
    </xf>
    <xf numFmtId="0" fontId="3" fillId="0" borderId="38" xfId="0" applyFont="1" applyBorder="1" applyAlignment="1">
      <alignment horizontal="left" vertical="center" wrapText="1"/>
    </xf>
    <xf numFmtId="2" fontId="3" fillId="0" borderId="9" xfId="0" applyNumberFormat="1" applyFont="1" applyFill="1" applyBorder="1" applyAlignment="1">
      <alignment horizontal="center" vertical="center" wrapText="1"/>
    </xf>
    <xf numFmtId="0" fontId="6" fillId="0" borderId="2" xfId="0" applyFont="1" applyBorder="1" applyAlignment="1">
      <alignment horizontal="center" vertical="center" wrapText="1"/>
    </xf>
    <xf numFmtId="0" fontId="6" fillId="0" borderId="3" xfId="0" applyNumberFormat="1" applyFont="1" applyBorder="1" applyAlignment="1">
      <alignment vertical="center" wrapText="1"/>
    </xf>
    <xf numFmtId="0" fontId="6" fillId="0" borderId="32" xfId="0" applyFont="1" applyBorder="1" applyAlignment="1">
      <alignment horizontal="center" vertical="center" wrapText="1"/>
    </xf>
    <xf numFmtId="0" fontId="6" fillId="0" borderId="33" xfId="0" applyNumberFormat="1" applyFont="1" applyBorder="1" applyAlignment="1">
      <alignment vertical="center" wrapText="1"/>
    </xf>
    <xf numFmtId="49" fontId="3" fillId="0" borderId="33" xfId="0" applyNumberFormat="1" applyFont="1" applyBorder="1" applyAlignment="1">
      <alignment horizontal="center" vertical="center" wrapText="1"/>
    </xf>
    <xf numFmtId="49" fontId="3" fillId="0" borderId="35" xfId="0" applyNumberFormat="1" applyFont="1" applyBorder="1" applyAlignment="1">
      <alignment horizontal="center" vertical="center" wrapText="1"/>
    </xf>
    <xf numFmtId="0" fontId="3" fillId="0" borderId="4" xfId="0" applyNumberFormat="1" applyFont="1" applyBorder="1" applyAlignment="1">
      <alignment vertical="center" wrapText="1"/>
    </xf>
    <xf numFmtId="170" fontId="3" fillId="0" borderId="4" xfId="0" applyNumberFormat="1" applyFont="1" applyBorder="1" applyAlignment="1" applyProtection="1">
      <alignment horizontal="center" vertical="center" wrapText="1"/>
      <protection locked="0"/>
    </xf>
    <xf numFmtId="0" fontId="3" fillId="0" borderId="4" xfId="0" applyFont="1" applyFill="1" applyBorder="1" applyAlignment="1">
      <alignment horizontal="center" vertical="center" wrapText="1"/>
    </xf>
    <xf numFmtId="0" fontId="3" fillId="0" borderId="4" xfId="0" applyNumberFormat="1" applyFont="1" applyFill="1" applyBorder="1" applyAlignment="1">
      <alignment vertical="center" wrapText="1"/>
    </xf>
    <xf numFmtId="170" fontId="3" fillId="0" borderId="4" xfId="0" applyNumberFormat="1" applyFont="1" applyFill="1" applyBorder="1" applyAlignment="1" applyProtection="1">
      <alignment horizontal="center" vertical="center" wrapText="1"/>
      <protection locked="0"/>
    </xf>
    <xf numFmtId="170" fontId="49" fillId="0" borderId="4" xfId="0" applyNumberFormat="1" applyFont="1" applyFill="1" applyBorder="1" applyAlignment="1" applyProtection="1">
      <alignment horizontal="center" vertical="center" wrapText="1"/>
      <protection locked="0"/>
    </xf>
    <xf numFmtId="0" fontId="6" fillId="0" borderId="3" xfId="0" applyFont="1" applyBorder="1" applyAlignment="1">
      <alignment vertical="center" wrapText="1"/>
    </xf>
    <xf numFmtId="0" fontId="3" fillId="0" borderId="10" xfId="0" applyFont="1" applyBorder="1" applyAlignment="1">
      <alignment horizontal="center" vertical="center" wrapText="1"/>
    </xf>
    <xf numFmtId="0" fontId="6" fillId="0" borderId="0" xfId="0" applyFont="1" applyBorder="1" applyAlignment="1"/>
    <xf numFmtId="0" fontId="50" fillId="0" borderId="0" xfId="0" applyFont="1" applyBorder="1" applyAlignment="1"/>
    <xf numFmtId="0" fontId="10" fillId="0" borderId="0" xfId="0" applyFont="1" applyBorder="1" applyAlignment="1"/>
    <xf numFmtId="0" fontId="43" fillId="0" borderId="0" xfId="0" applyFont="1" applyBorder="1" applyAlignment="1">
      <alignment wrapText="1"/>
    </xf>
    <xf numFmtId="0" fontId="50" fillId="0" borderId="0" xfId="0" applyFont="1" applyAlignment="1">
      <alignment wrapText="1"/>
    </xf>
    <xf numFmtId="0" fontId="29" fillId="0" borderId="0" xfId="0" applyFont="1" applyFill="1" applyBorder="1" applyAlignment="1">
      <alignment wrapText="1"/>
    </xf>
    <xf numFmtId="0" fontId="50" fillId="0" borderId="0" xfId="0" applyFont="1" applyFill="1" applyAlignment="1">
      <alignment wrapText="1"/>
    </xf>
    <xf numFmtId="0" fontId="50" fillId="0" borderId="0" xfId="0" applyFont="1" applyFill="1" applyAlignment="1"/>
    <xf numFmtId="0" fontId="6" fillId="0" borderId="0" xfId="0" applyFont="1" applyBorder="1" applyAlignment="1">
      <alignment wrapText="1"/>
    </xf>
    <xf numFmtId="0" fontId="3" fillId="0" borderId="0" xfId="0" applyFont="1" applyBorder="1" applyAlignment="1">
      <alignment horizontal="center" vertical="center"/>
    </xf>
    <xf numFmtId="2" fontId="50" fillId="0" borderId="0" xfId="0" applyNumberFormat="1" applyFont="1" applyBorder="1" applyAlignment="1">
      <alignment horizontal="center" vertical="center"/>
    </xf>
    <xf numFmtId="2" fontId="3" fillId="0" borderId="0" xfId="0" applyNumberFormat="1" applyFont="1" applyBorder="1" applyAlignment="1">
      <alignment horizontal="center" vertical="center"/>
    </xf>
    <xf numFmtId="0" fontId="6" fillId="0" borderId="0" xfId="0" applyFont="1" applyFill="1" applyBorder="1" applyAlignment="1">
      <alignment wrapText="1"/>
    </xf>
    <xf numFmtId="0" fontId="3" fillId="0" borderId="0" xfId="0" applyFont="1" applyFill="1" applyBorder="1" applyAlignment="1">
      <alignment horizontal="center" vertical="center"/>
    </xf>
    <xf numFmtId="2" fontId="50" fillId="0" borderId="0" xfId="0" applyNumberFormat="1" applyFont="1" applyFill="1" applyBorder="1" applyAlignment="1">
      <alignment horizontal="center" vertical="center"/>
    </xf>
    <xf numFmtId="2" fontId="3" fillId="0" borderId="0" xfId="0" applyNumberFormat="1" applyFont="1" applyFill="1" applyBorder="1" applyAlignment="1">
      <alignment horizontal="center" vertical="center"/>
    </xf>
    <xf numFmtId="0" fontId="30" fillId="0" borderId="0" xfId="0" applyFont="1" applyBorder="1" applyAlignment="1">
      <alignment wrapText="1"/>
    </xf>
    <xf numFmtId="0" fontId="29" fillId="0" borderId="0" xfId="0" applyFont="1" applyBorder="1" applyAlignment="1">
      <alignment horizontal="center" vertical="center"/>
    </xf>
    <xf numFmtId="2" fontId="29" fillId="0" borderId="0" xfId="0" applyNumberFormat="1" applyFont="1" applyBorder="1" applyAlignment="1">
      <alignment horizontal="center" vertical="center"/>
    </xf>
    <xf numFmtId="0" fontId="3" fillId="0" borderId="4" xfId="0" applyFont="1" applyFill="1" applyBorder="1" applyAlignment="1">
      <alignment horizontal="left" vertical="center" wrapText="1"/>
    </xf>
    <xf numFmtId="0" fontId="6" fillId="0" borderId="3" xfId="0" applyNumberFormat="1" applyFont="1" applyBorder="1" applyAlignment="1">
      <alignment horizontal="left" vertical="center" wrapText="1"/>
    </xf>
    <xf numFmtId="170" fontId="49" fillId="0" borderId="4" xfId="0" applyNumberFormat="1" applyFont="1" applyBorder="1" applyAlignment="1" applyProtection="1">
      <alignment horizontal="center" vertical="center" wrapText="1"/>
      <protection locked="0"/>
    </xf>
    <xf numFmtId="0" fontId="49" fillId="0" borderId="4" xfId="0" applyFont="1" applyBorder="1" applyAlignment="1">
      <alignment horizontal="center" vertical="center" wrapText="1"/>
    </xf>
    <xf numFmtId="0" fontId="49" fillId="0" borderId="4" xfId="0" applyFont="1" applyFill="1" applyBorder="1" applyAlignment="1">
      <alignment horizontal="center" vertical="center" wrapText="1"/>
    </xf>
    <xf numFmtId="0" fontId="29" fillId="0" borderId="0" xfId="0" applyFont="1" applyFill="1" applyBorder="1" applyAlignment="1">
      <alignment horizontal="center" vertical="center"/>
    </xf>
    <xf numFmtId="2" fontId="29" fillId="0" borderId="0" xfId="0" applyNumberFormat="1" applyFont="1" applyFill="1" applyBorder="1" applyAlignment="1">
      <alignment horizontal="center" vertical="center"/>
    </xf>
    <xf numFmtId="0" fontId="49" fillId="0" borderId="0" xfId="0" applyFont="1" applyBorder="1" applyAlignment="1">
      <alignment horizontal="center" vertical="center"/>
    </xf>
    <xf numFmtId="2" fontId="49" fillId="0" borderId="0" xfId="0" applyNumberFormat="1" applyFont="1" applyBorder="1" applyAlignment="1">
      <alignment horizontal="center" vertical="center"/>
    </xf>
    <xf numFmtId="0" fontId="51" fillId="0" borderId="0" xfId="0" applyFont="1" applyBorder="1" applyAlignment="1">
      <alignment wrapText="1"/>
    </xf>
    <xf numFmtId="0" fontId="50" fillId="0" borderId="0" xfId="0" applyNumberFormat="1" applyFont="1" applyBorder="1" applyAlignment="1">
      <alignment horizontal="right" vertical="center" wrapText="1"/>
    </xf>
    <xf numFmtId="0" fontId="30" fillId="0" borderId="0" xfId="0" applyFont="1" applyFill="1" applyBorder="1" applyAlignment="1">
      <alignment wrapText="1"/>
    </xf>
    <xf numFmtId="0" fontId="51" fillId="0" borderId="0" xfId="0" applyFont="1" applyFill="1" applyBorder="1" applyAlignment="1">
      <alignment wrapText="1"/>
    </xf>
    <xf numFmtId="0" fontId="51" fillId="0" borderId="0" xfId="0" applyFont="1" applyBorder="1" applyAlignment="1">
      <alignment horizontal="center" vertical="center" wrapText="1"/>
    </xf>
    <xf numFmtId="0" fontId="49" fillId="0" borderId="38" xfId="0" applyFont="1" applyBorder="1" applyAlignment="1">
      <alignment horizontal="center" vertical="center" wrapText="1"/>
    </xf>
    <xf numFmtId="170" fontId="49" fillId="0" borderId="25" xfId="0" applyNumberFormat="1" applyFont="1" applyBorder="1" applyAlignment="1" applyProtection="1">
      <alignment horizontal="center" vertical="center" wrapText="1"/>
      <protection locked="0"/>
    </xf>
    <xf numFmtId="49" fontId="6" fillId="0" borderId="3" xfId="0" applyNumberFormat="1" applyFont="1" applyBorder="1" applyAlignment="1">
      <alignment horizontal="left" vertical="center" wrapText="1"/>
    </xf>
    <xf numFmtId="0" fontId="6" fillId="0" borderId="7" xfId="0" applyFont="1" applyBorder="1" applyAlignment="1">
      <alignment horizontal="center" vertical="center" wrapText="1"/>
    </xf>
    <xf numFmtId="0" fontId="6" fillId="0" borderId="7" xfId="0" applyFont="1" applyBorder="1" applyAlignment="1">
      <alignment horizontal="left" vertical="center" wrapText="1"/>
    </xf>
    <xf numFmtId="0" fontId="49" fillId="0" borderId="4" xfId="0" applyFont="1" applyBorder="1" applyAlignment="1">
      <alignment horizontal="left" vertical="center" wrapText="1"/>
    </xf>
    <xf numFmtId="3" fontId="49" fillId="0" borderId="4" xfId="0" applyNumberFormat="1" applyFont="1" applyBorder="1" applyAlignment="1">
      <alignment horizontal="left" vertical="center" wrapText="1"/>
    </xf>
    <xf numFmtId="0" fontId="29" fillId="0" borderId="2" xfId="0" applyFont="1" applyBorder="1" applyAlignment="1">
      <alignment wrapText="1"/>
    </xf>
    <xf numFmtId="0" fontId="3" fillId="0" borderId="3" xfId="0" applyFont="1" applyBorder="1" applyAlignment="1">
      <alignment horizontal="left" vertical="center" wrapText="1"/>
    </xf>
    <xf numFmtId="0" fontId="3" fillId="0" borderId="3" xfId="0" applyFont="1" applyBorder="1" applyAlignment="1">
      <alignment vertical="center" wrapText="1"/>
    </xf>
    <xf numFmtId="0" fontId="3" fillId="0" borderId="3" xfId="0" applyFont="1" applyBorder="1" applyAlignment="1">
      <alignment horizontal="right" wrapText="1"/>
    </xf>
    <xf numFmtId="172" fontId="3" fillId="0" borderId="3" xfId="0" applyNumberFormat="1" applyFont="1" applyBorder="1" applyAlignment="1">
      <alignment horizontal="right" wrapText="1"/>
    </xf>
    <xf numFmtId="0" fontId="3" fillId="0" borderId="10" xfId="0" applyFont="1" applyBorder="1" applyAlignment="1">
      <alignment horizontal="center" wrapText="1"/>
    </xf>
    <xf numFmtId="0" fontId="3" fillId="0" borderId="0" xfId="0" applyFont="1" applyBorder="1" applyAlignment="1">
      <alignment horizontal="left" vertical="center" wrapText="1"/>
    </xf>
    <xf numFmtId="0" fontId="3" fillId="0" borderId="0" xfId="0" applyFont="1" applyBorder="1" applyAlignment="1">
      <alignment horizontal="right" wrapText="1"/>
    </xf>
    <xf numFmtId="172" fontId="3" fillId="0" borderId="0" xfId="0" applyNumberFormat="1" applyFont="1" applyBorder="1" applyAlignment="1">
      <alignment horizontal="right" wrapText="1"/>
    </xf>
    <xf numFmtId="0" fontId="3" fillId="0" borderId="36" xfId="0" applyFont="1" applyBorder="1" applyAlignment="1">
      <alignment horizontal="center" wrapText="1"/>
    </xf>
    <xf numFmtId="0" fontId="30" fillId="0" borderId="0" xfId="0" applyFont="1" applyFill="1" applyBorder="1" applyAlignment="1">
      <alignment vertical="center" wrapText="1"/>
    </xf>
    <xf numFmtId="0" fontId="49" fillId="0" borderId="0" xfId="0" applyFont="1" applyBorder="1" applyAlignment="1">
      <alignment wrapText="1"/>
    </xf>
    <xf numFmtId="0" fontId="3" fillId="0" borderId="0" xfId="0" applyFont="1" applyBorder="1" applyAlignment="1">
      <alignment wrapText="1"/>
    </xf>
    <xf numFmtId="0" fontId="4" fillId="0" borderId="0" xfId="0" applyFont="1" applyFill="1" applyBorder="1" applyAlignment="1"/>
    <xf numFmtId="0" fontId="7" fillId="0" borderId="0" xfId="0" applyFont="1" applyFill="1" applyBorder="1" applyAlignment="1">
      <alignment vertical="center"/>
    </xf>
    <xf numFmtId="0" fontId="4" fillId="0" borderId="0" xfId="0" applyFont="1" applyFill="1" applyBorder="1" applyAlignment="1">
      <alignment vertical="center"/>
    </xf>
    <xf numFmtId="0" fontId="16" fillId="0" borderId="0" xfId="0" applyFont="1" applyFill="1" applyAlignment="1">
      <alignment wrapText="1"/>
    </xf>
    <xf numFmtId="0" fontId="52" fillId="0" borderId="0" xfId="0" applyFont="1" applyAlignment="1">
      <alignment wrapText="1"/>
    </xf>
    <xf numFmtId="0" fontId="53" fillId="0" borderId="0" xfId="0" applyFont="1" applyAlignment="1">
      <alignment wrapText="1"/>
    </xf>
    <xf numFmtId="0" fontId="0" fillId="0" borderId="0" xfId="0" applyFont="1" applyFill="1" applyAlignment="1">
      <alignment wrapText="1"/>
    </xf>
    <xf numFmtId="0" fontId="16" fillId="0" borderId="0" xfId="0" applyFont="1" applyAlignment="1">
      <alignment wrapText="1"/>
    </xf>
    <xf numFmtId="0" fontId="54" fillId="0" borderId="0" xfId="0" applyFont="1" applyAlignment="1">
      <alignment wrapText="1"/>
    </xf>
    <xf numFmtId="0" fontId="54" fillId="0" borderId="0" xfId="0" applyFont="1" applyFill="1" applyAlignment="1">
      <alignment wrapText="1"/>
    </xf>
    <xf numFmtId="0" fontId="53" fillId="0" borderId="0" xfId="0" applyFont="1" applyFill="1" applyAlignment="1">
      <alignment wrapText="1"/>
    </xf>
    <xf numFmtId="0" fontId="0" fillId="0" borderId="0" xfId="0" applyAlignment="1">
      <alignment wrapText="1"/>
    </xf>
    <xf numFmtId="0" fontId="42" fillId="0" borderId="0" xfId="0" applyFont="1" applyAlignment="1">
      <alignment wrapText="1"/>
    </xf>
    <xf numFmtId="170" fontId="16" fillId="0" borderId="0" xfId="0" applyNumberFormat="1" applyFont="1" applyAlignment="1">
      <alignment horizontal="right" wrapText="1"/>
    </xf>
    <xf numFmtId="49" fontId="16" fillId="0" borderId="0" xfId="0" applyNumberFormat="1" applyFont="1" applyAlignment="1">
      <alignment horizontal="right" wrapText="1"/>
    </xf>
    <xf numFmtId="170" fontId="16" fillId="0" borderId="0" xfId="0" applyNumberFormat="1" applyFont="1" applyAlignment="1">
      <alignment wrapText="1"/>
    </xf>
    <xf numFmtId="0" fontId="17" fillId="0" borderId="0" xfId="0" applyFont="1" applyAlignment="1">
      <alignment wrapText="1"/>
    </xf>
    <xf numFmtId="2" fontId="55" fillId="0" borderId="0" xfId="0" applyNumberFormat="1" applyFont="1" applyAlignment="1"/>
    <xf numFmtId="0" fontId="55" fillId="0" borderId="0" xfId="0" applyNumberFormat="1" applyFont="1" applyAlignment="1">
      <alignment wrapText="1"/>
    </xf>
    <xf numFmtId="0" fontId="0" fillId="0" borderId="0" xfId="0" applyFont="1" applyAlignment="1">
      <alignment wrapText="1"/>
    </xf>
    <xf numFmtId="0" fontId="7" fillId="0" borderId="32" xfId="0" applyFont="1" applyFill="1" applyBorder="1" applyAlignment="1" applyProtection="1">
      <alignment vertical="center"/>
    </xf>
    <xf numFmtId="0" fontId="7" fillId="0" borderId="33" xfId="0" applyFont="1" applyFill="1" applyBorder="1" applyAlignment="1" applyProtection="1">
      <alignment vertical="center"/>
    </xf>
    <xf numFmtId="0" fontId="16" fillId="0" borderId="33" xfId="0" applyFont="1" applyFill="1" applyBorder="1" applyAlignment="1" applyProtection="1"/>
    <xf numFmtId="49" fontId="16" fillId="0" borderId="33" xfId="0" applyNumberFormat="1" applyFont="1" applyFill="1" applyBorder="1" applyAlignment="1" applyProtection="1"/>
    <xf numFmtId="0" fontId="1" fillId="0" borderId="1" xfId="0" applyNumberFormat="1" applyFont="1" applyFill="1" applyBorder="1" applyAlignment="1" applyProtection="1">
      <alignment vertical="center"/>
    </xf>
    <xf numFmtId="0" fontId="16" fillId="0" borderId="0" xfId="0" applyFont="1" applyFill="1" applyBorder="1" applyAlignment="1" applyProtection="1"/>
    <xf numFmtId="170" fontId="16" fillId="0" borderId="0" xfId="0" applyNumberFormat="1" applyFont="1" applyFill="1" applyBorder="1" applyAlignment="1" applyProtection="1">
      <alignment horizontal="right"/>
    </xf>
    <xf numFmtId="49" fontId="16" fillId="0" borderId="0" xfId="0" applyNumberFormat="1" applyFont="1" applyFill="1" applyBorder="1" applyAlignment="1" applyProtection="1">
      <alignment horizontal="right"/>
    </xf>
    <xf numFmtId="0" fontId="2" fillId="0" borderId="1" xfId="0" applyNumberFormat="1" applyFont="1" applyFill="1" applyBorder="1" applyAlignment="1" applyProtection="1">
      <alignment vertical="center"/>
    </xf>
    <xf numFmtId="49" fontId="2" fillId="0" borderId="0" xfId="0" applyNumberFormat="1" applyFont="1" applyFill="1" applyBorder="1" applyAlignment="1" applyProtection="1">
      <alignment vertical="top"/>
    </xf>
    <xf numFmtId="49" fontId="16" fillId="0" borderId="0" xfId="0" applyNumberFormat="1" applyFont="1" applyFill="1" applyBorder="1" applyAlignment="1" applyProtection="1"/>
    <xf numFmtId="0" fontId="2" fillId="0" borderId="1" xfId="0" applyFont="1" applyFill="1" applyBorder="1" applyAlignment="1" applyProtection="1">
      <alignment horizontal="left" vertical="top"/>
    </xf>
    <xf numFmtId="49" fontId="4" fillId="0" borderId="0" xfId="0" applyNumberFormat="1" applyFont="1" applyFill="1" applyBorder="1" applyAlignment="1" applyProtection="1">
      <alignment horizontal="left" vertical="top"/>
    </xf>
    <xf numFmtId="0" fontId="2" fillId="0" borderId="0" xfId="0" applyNumberFormat="1" applyFont="1" applyFill="1" applyBorder="1" applyAlignment="1" applyProtection="1">
      <alignment vertical="center"/>
    </xf>
    <xf numFmtId="170" fontId="16" fillId="0" borderId="0" xfId="0" applyNumberFormat="1" applyFont="1" applyFill="1" applyBorder="1" applyAlignment="1" applyProtection="1"/>
    <xf numFmtId="0" fontId="0" fillId="0" borderId="1" xfId="0" applyFont="1" applyBorder="1" applyAlignment="1"/>
    <xf numFmtId="0" fontId="2" fillId="0" borderId="34" xfId="0" applyFont="1" applyFill="1" applyBorder="1" applyAlignment="1" applyProtection="1">
      <alignment vertical="center" wrapText="1"/>
    </xf>
    <xf numFmtId="0" fontId="2" fillId="0" borderId="6" xfId="0" applyFont="1" applyFill="1" applyBorder="1" applyAlignment="1" applyProtection="1">
      <alignment vertical="center" wrapText="1"/>
    </xf>
    <xf numFmtId="0" fontId="9" fillId="0" borderId="6" xfId="0" applyFont="1" applyFill="1" applyBorder="1" applyAlignment="1" applyProtection="1">
      <alignment vertical="center" wrapText="1"/>
    </xf>
    <xf numFmtId="0" fontId="9" fillId="0" borderId="6" xfId="0" applyFont="1" applyFill="1" applyBorder="1" applyAlignment="1" applyProtection="1">
      <alignment horizontal="center" vertical="center" wrapText="1"/>
    </xf>
    <xf numFmtId="170" fontId="9" fillId="0" borderId="6" xfId="0" applyNumberFormat="1" applyFont="1" applyFill="1" applyBorder="1" applyAlignment="1" applyProtection="1">
      <alignment horizontal="right" vertical="center" wrapText="1"/>
    </xf>
    <xf numFmtId="49" fontId="9" fillId="0" borderId="6" xfId="0" applyNumberFormat="1" applyFont="1" applyFill="1" applyBorder="1" applyAlignment="1" applyProtection="1">
      <alignment horizontal="right" vertical="center" wrapText="1"/>
    </xf>
    <xf numFmtId="170" fontId="1" fillId="0" borderId="6" xfId="0" applyNumberFormat="1" applyFont="1" applyFill="1" applyBorder="1" applyAlignment="1" applyProtection="1">
      <alignment horizontal="right" vertical="center" wrapText="1"/>
    </xf>
    <xf numFmtId="49" fontId="6" fillId="0" borderId="49" xfId="0" applyNumberFormat="1" applyFont="1" applyFill="1" applyBorder="1" applyAlignment="1" applyProtection="1">
      <alignment horizontal="center" vertical="center" wrapText="1"/>
      <protection locked="0"/>
    </xf>
    <xf numFmtId="49" fontId="6" fillId="0" borderId="50" xfId="0" applyNumberFormat="1" applyFont="1" applyFill="1" applyBorder="1" applyAlignment="1" applyProtection="1">
      <alignment horizontal="center" vertical="center" wrapText="1"/>
      <protection locked="0"/>
    </xf>
    <xf numFmtId="49" fontId="6" fillId="0" borderId="51" xfId="0" applyNumberFormat="1" applyFont="1" applyFill="1" applyBorder="1" applyAlignment="1" applyProtection="1">
      <alignment horizontal="center" vertical="center" wrapText="1"/>
      <protection locked="0"/>
    </xf>
    <xf numFmtId="170" fontId="6" fillId="0" borderId="51" xfId="0" applyNumberFormat="1" applyFont="1" applyFill="1" applyBorder="1" applyAlignment="1" applyProtection="1">
      <alignment horizontal="center" vertical="center" wrapText="1"/>
      <protection locked="0"/>
    </xf>
    <xf numFmtId="0" fontId="1" fillId="0" borderId="2" xfId="0" applyFont="1" applyFill="1" applyBorder="1" applyAlignment="1" applyProtection="1">
      <alignment horizontal="center" wrapText="1"/>
      <protection locked="0"/>
    </xf>
    <xf numFmtId="0" fontId="1" fillId="0" borderId="3" xfId="0" applyFont="1" applyFill="1" applyBorder="1" applyAlignment="1" applyProtection="1">
      <alignment horizontal="center" wrapText="1"/>
      <protection locked="0"/>
    </xf>
    <xf numFmtId="0" fontId="1" fillId="0" borderId="3" xfId="0" applyFont="1" applyFill="1" applyBorder="1" applyAlignment="1" applyProtection="1">
      <alignment wrapText="1"/>
      <protection locked="0"/>
    </xf>
    <xf numFmtId="170" fontId="1" fillId="0" borderId="3" xfId="0" applyNumberFormat="1" applyFont="1" applyFill="1" applyBorder="1" applyAlignment="1" applyProtection="1">
      <alignment horizontal="right" wrapText="1"/>
      <protection locked="0"/>
    </xf>
    <xf numFmtId="49" fontId="1" fillId="0" borderId="3" xfId="0" applyNumberFormat="1" applyFont="1" applyFill="1" applyBorder="1" applyAlignment="1" applyProtection="1">
      <alignment horizontal="right" wrapText="1"/>
      <protection locked="0"/>
    </xf>
    <xf numFmtId="170" fontId="1" fillId="0" borderId="3" xfId="0" applyNumberFormat="1" applyFont="1" applyFill="1" applyBorder="1" applyAlignment="1" applyProtection="1">
      <alignment wrapText="1"/>
      <protection locked="0"/>
    </xf>
    <xf numFmtId="0" fontId="3" fillId="0" borderId="24" xfId="0" applyFont="1" applyFill="1" applyBorder="1" applyAlignment="1" applyProtection="1">
      <alignment horizontal="center" vertical="center" wrapText="1"/>
      <protection locked="0"/>
    </xf>
    <xf numFmtId="0" fontId="3" fillId="0" borderId="24" xfId="0" applyFont="1" applyFill="1" applyBorder="1" applyAlignment="1" applyProtection="1">
      <alignment horizontal="left" vertical="center" wrapText="1"/>
      <protection locked="0"/>
    </xf>
    <xf numFmtId="170" fontId="3" fillId="0" borderId="24" xfId="0" applyNumberFormat="1" applyFont="1" applyFill="1" applyBorder="1" applyAlignment="1" applyProtection="1">
      <alignment horizontal="right" vertical="center" wrapText="1"/>
      <protection locked="0"/>
    </xf>
    <xf numFmtId="49" fontId="3" fillId="0" borderId="24" xfId="0" applyNumberFormat="1" applyFont="1" applyFill="1" applyBorder="1" applyAlignment="1" applyProtection="1">
      <alignment horizontal="right" vertical="center" wrapText="1"/>
      <protection locked="0"/>
    </xf>
    <xf numFmtId="43" fontId="3" fillId="0" borderId="24" xfId="1" applyFont="1" applyFill="1" applyBorder="1" applyAlignment="1" applyProtection="1">
      <alignment horizontal="right" vertical="center" wrapText="1"/>
      <protection locked="0"/>
    </xf>
    <xf numFmtId="0" fontId="3" fillId="0" borderId="25" xfId="0" applyFont="1" applyFill="1" applyBorder="1" applyAlignment="1" applyProtection="1">
      <alignment horizontal="center" vertical="center" wrapText="1"/>
      <protection locked="0"/>
    </xf>
    <xf numFmtId="0" fontId="3" fillId="0" borderId="25" xfId="0" applyFont="1" applyBorder="1" applyAlignment="1">
      <alignment vertical="center" wrapText="1"/>
    </xf>
    <xf numFmtId="0" fontId="3" fillId="0" borderId="25" xfId="0" applyFont="1" applyBorder="1" applyAlignment="1">
      <alignment horizontal="center" vertical="center" wrapText="1"/>
    </xf>
    <xf numFmtId="170" fontId="3" fillId="0" borderId="25" xfId="0" applyNumberFormat="1" applyFont="1" applyFill="1" applyBorder="1" applyAlignment="1" applyProtection="1">
      <alignment horizontal="right" vertical="center" wrapText="1"/>
      <protection locked="0"/>
    </xf>
    <xf numFmtId="49" fontId="3" fillId="0" borderId="25" xfId="0" applyNumberFormat="1" applyFont="1" applyFill="1" applyBorder="1" applyAlignment="1" applyProtection="1">
      <alignment horizontal="right" vertical="center" wrapText="1"/>
      <protection locked="0"/>
    </xf>
    <xf numFmtId="43" fontId="3" fillId="0" borderId="25" xfId="1" applyFont="1" applyFill="1" applyBorder="1" applyAlignment="1">
      <alignment horizontal="right" vertical="center" wrapText="1"/>
    </xf>
    <xf numFmtId="0" fontId="3" fillId="0" borderId="42" xfId="0" applyFont="1" applyFill="1" applyBorder="1" applyAlignment="1" applyProtection="1">
      <alignment horizontal="center" vertical="center" wrapText="1"/>
      <protection locked="0"/>
    </xf>
    <xf numFmtId="170" fontId="3" fillId="0" borderId="42" xfId="0" applyNumberFormat="1" applyFont="1" applyFill="1" applyBorder="1" applyAlignment="1" applyProtection="1">
      <alignment horizontal="right" vertical="center" wrapText="1"/>
      <protection locked="0"/>
    </xf>
    <xf numFmtId="49" fontId="3" fillId="0" borderId="42" xfId="0" applyNumberFormat="1" applyFont="1" applyFill="1" applyBorder="1" applyAlignment="1" applyProtection="1">
      <alignment horizontal="right" vertical="center" wrapText="1"/>
      <protection locked="0"/>
    </xf>
    <xf numFmtId="0" fontId="3" fillId="0" borderId="28" xfId="0" applyFont="1" applyFill="1" applyBorder="1" applyAlignment="1" applyProtection="1">
      <alignment horizontal="center" vertical="center" wrapText="1"/>
      <protection locked="0"/>
    </xf>
    <xf numFmtId="170" fontId="3" fillId="0" borderId="28" xfId="0" applyNumberFormat="1" applyFont="1" applyFill="1" applyBorder="1" applyAlignment="1" applyProtection="1">
      <alignment horizontal="right" vertical="center" wrapText="1"/>
      <protection locked="0"/>
    </xf>
    <xf numFmtId="49" fontId="3" fillId="0" borderId="28" xfId="0" applyNumberFormat="1" applyFont="1" applyFill="1" applyBorder="1" applyAlignment="1" applyProtection="1">
      <alignment horizontal="right" vertical="center" wrapText="1"/>
      <protection locked="0"/>
    </xf>
    <xf numFmtId="0" fontId="3" fillId="0" borderId="52" xfId="0" applyFont="1" applyFill="1" applyBorder="1" applyAlignment="1" applyProtection="1">
      <alignment horizontal="center" wrapText="1"/>
      <protection locked="0"/>
    </xf>
    <xf numFmtId="0" fontId="3" fillId="0" borderId="53" xfId="0" applyFont="1" applyFill="1" applyBorder="1" applyAlignment="1" applyProtection="1">
      <alignment horizontal="center" wrapText="1"/>
      <protection locked="0"/>
    </xf>
    <xf numFmtId="0" fontId="3" fillId="0" borderId="54" xfId="0" applyFont="1" applyFill="1" applyBorder="1" applyAlignment="1" applyProtection="1">
      <alignment vertical="center" wrapText="1"/>
      <protection locked="0"/>
    </xf>
    <xf numFmtId="0" fontId="3" fillId="0" borderId="54" xfId="0" applyFont="1" applyFill="1" applyBorder="1" applyAlignment="1" applyProtection="1">
      <alignment horizontal="center" vertical="center" wrapText="1"/>
      <protection locked="0"/>
    </xf>
    <xf numFmtId="170" fontId="3" fillId="0" borderId="54" xfId="0" applyNumberFormat="1" applyFont="1" applyFill="1" applyBorder="1" applyAlignment="1" applyProtection="1">
      <alignment horizontal="right" vertical="center" wrapText="1"/>
      <protection locked="0"/>
    </xf>
    <xf numFmtId="49" fontId="3" fillId="0" borderId="54" xfId="0" applyNumberFormat="1" applyFont="1" applyFill="1" applyBorder="1" applyAlignment="1" applyProtection="1">
      <alignment horizontal="right" vertical="center" wrapText="1"/>
      <protection locked="0"/>
    </xf>
    <xf numFmtId="0" fontId="3" fillId="0" borderId="2" xfId="0" applyFont="1" applyFill="1" applyBorder="1" applyAlignment="1" applyProtection="1">
      <alignment horizontal="center" wrapText="1"/>
      <protection locked="0"/>
    </xf>
    <xf numFmtId="0" fontId="3" fillId="0" borderId="3" xfId="0" applyFont="1" applyFill="1" applyBorder="1" applyAlignment="1" applyProtection="1">
      <alignment horizontal="center" wrapText="1"/>
      <protection locked="0"/>
    </xf>
    <xf numFmtId="0" fontId="3" fillId="0" borderId="3" xfId="0" applyFont="1" applyFill="1" applyBorder="1" applyAlignment="1" applyProtection="1">
      <alignment vertical="center" wrapText="1"/>
      <protection locked="0"/>
    </xf>
    <xf numFmtId="0" fontId="3" fillId="0" borderId="3" xfId="0" applyFont="1" applyFill="1" applyBorder="1" applyAlignment="1" applyProtection="1">
      <alignment horizontal="left" vertical="center" wrapText="1"/>
      <protection locked="0"/>
    </xf>
    <xf numFmtId="0" fontId="3" fillId="0" borderId="3" xfId="0" applyFont="1" applyFill="1" applyBorder="1" applyAlignment="1" applyProtection="1">
      <alignment horizontal="center" vertical="center" wrapText="1"/>
      <protection locked="0"/>
    </xf>
    <xf numFmtId="170" fontId="3" fillId="0" borderId="3" xfId="0" applyNumberFormat="1" applyFont="1" applyFill="1" applyBorder="1" applyAlignment="1" applyProtection="1">
      <alignment horizontal="right" vertical="center" wrapText="1"/>
      <protection locked="0"/>
    </xf>
    <xf numFmtId="49" fontId="3" fillId="0" borderId="3" xfId="0" applyNumberFormat="1" applyFont="1" applyFill="1" applyBorder="1" applyAlignment="1" applyProtection="1">
      <alignment horizontal="right" vertical="center" wrapText="1"/>
      <protection locked="0"/>
    </xf>
    <xf numFmtId="0" fontId="3" fillId="0" borderId="25" xfId="0" applyFont="1" applyFill="1" applyBorder="1" applyAlignment="1">
      <alignment horizontal="right" vertical="center" wrapText="1"/>
    </xf>
    <xf numFmtId="0" fontId="3" fillId="0" borderId="39" xfId="0" applyFont="1" applyFill="1" applyBorder="1" applyAlignment="1" applyProtection="1">
      <alignment horizontal="center" vertical="center" wrapText="1"/>
      <protection locked="0"/>
    </xf>
    <xf numFmtId="0" fontId="29" fillId="0" borderId="25" xfId="0" applyFont="1" applyBorder="1" applyAlignment="1">
      <alignment horizontal="center" vertical="top"/>
    </xf>
    <xf numFmtId="0" fontId="3" fillId="0" borderId="41" xfId="0" applyFont="1" applyBorder="1" applyAlignment="1">
      <alignment vertical="center" wrapText="1"/>
    </xf>
    <xf numFmtId="0" fontId="3" fillId="0" borderId="38" xfId="0" applyFont="1" applyFill="1" applyBorder="1" applyAlignment="1" applyProtection="1">
      <alignment horizontal="center" vertical="center" wrapText="1"/>
      <protection locked="0"/>
    </xf>
    <xf numFmtId="0" fontId="3" fillId="0" borderId="32" xfId="0" applyFont="1" applyFill="1" applyBorder="1" applyAlignment="1" applyProtection="1">
      <alignment horizontal="center" wrapText="1"/>
      <protection locked="0"/>
    </xf>
    <xf numFmtId="0" fontId="3" fillId="0" borderId="33" xfId="0" applyFont="1" applyFill="1" applyBorder="1" applyAlignment="1" applyProtection="1">
      <alignment horizontal="center" wrapText="1"/>
      <protection locked="0"/>
    </xf>
    <xf numFmtId="0" fontId="3" fillId="0" borderId="33" xfId="0" applyFont="1" applyFill="1" applyBorder="1" applyAlignment="1" applyProtection="1">
      <alignment vertical="center" wrapText="1"/>
      <protection locked="0"/>
    </xf>
    <xf numFmtId="0" fontId="3" fillId="0" borderId="33" xfId="0" applyFont="1" applyFill="1" applyBorder="1" applyAlignment="1" applyProtection="1">
      <alignment horizontal="center" vertical="center" wrapText="1"/>
      <protection locked="0"/>
    </xf>
    <xf numFmtId="49" fontId="3" fillId="0" borderId="33" xfId="0" applyNumberFormat="1" applyFont="1" applyFill="1" applyBorder="1" applyAlignment="1" applyProtection="1">
      <alignment horizontal="right" vertical="center" wrapText="1"/>
      <protection locked="0"/>
    </xf>
    <xf numFmtId="170" fontId="3" fillId="0" borderId="33" xfId="0" applyNumberFormat="1" applyFont="1" applyFill="1" applyBorder="1" applyAlignment="1" applyProtection="1">
      <alignment horizontal="right" vertical="center" wrapText="1"/>
      <protection locked="0"/>
    </xf>
    <xf numFmtId="0" fontId="1" fillId="0" borderId="2" xfId="0" applyFont="1" applyFill="1" applyBorder="1" applyAlignment="1" applyProtection="1">
      <alignment horizontal="center" vertical="center"/>
      <protection locked="0"/>
    </xf>
    <xf numFmtId="0" fontId="1" fillId="0" borderId="3" xfId="0" applyFont="1" applyFill="1" applyBorder="1" applyAlignment="1" applyProtection="1">
      <alignment horizontal="center" vertical="center"/>
      <protection locked="0"/>
    </xf>
    <xf numFmtId="0" fontId="1" fillId="0" borderId="3" xfId="0" applyFont="1" applyFill="1" applyBorder="1" applyAlignment="1" applyProtection="1">
      <alignment vertical="center"/>
      <protection locked="0"/>
    </xf>
    <xf numFmtId="170" fontId="3" fillId="0" borderId="24" xfId="0" applyNumberFormat="1" applyFont="1" applyFill="1" applyBorder="1" applyAlignment="1" applyProtection="1">
      <alignment horizontal="right" vertical="center"/>
      <protection locked="0"/>
    </xf>
    <xf numFmtId="49" fontId="1" fillId="0" borderId="3" xfId="0" applyNumberFormat="1" applyFont="1" applyFill="1" applyBorder="1" applyAlignment="1" applyProtection="1">
      <alignment horizontal="right" vertical="center"/>
      <protection locked="0"/>
    </xf>
    <xf numFmtId="170" fontId="1" fillId="0" borderId="3" xfId="0" applyNumberFormat="1" applyFont="1" applyFill="1" applyBorder="1" applyAlignment="1" applyProtection="1">
      <alignment vertical="center"/>
      <protection locked="0"/>
    </xf>
    <xf numFmtId="0" fontId="3" fillId="0" borderId="24" xfId="0" applyFont="1" applyBorder="1" applyAlignment="1">
      <alignment vertical="center" wrapText="1"/>
    </xf>
    <xf numFmtId="0" fontId="3" fillId="0" borderId="24" xfId="0" applyFont="1" applyBorder="1" applyAlignment="1">
      <alignment horizontal="center" vertical="center" wrapText="1"/>
    </xf>
    <xf numFmtId="0" fontId="3" fillId="0" borderId="24" xfId="0" applyFont="1" applyFill="1" applyBorder="1" applyAlignment="1">
      <alignment horizontal="right" vertical="center" wrapText="1"/>
    </xf>
    <xf numFmtId="0" fontId="3" fillId="0" borderId="25" xfId="0" applyNumberFormat="1" applyFont="1" applyFill="1" applyBorder="1" applyAlignment="1" applyProtection="1">
      <alignment horizontal="center" vertical="center" wrapText="1"/>
      <protection locked="0"/>
    </xf>
    <xf numFmtId="3" fontId="3" fillId="0" borderId="25" xfId="0" applyNumberFormat="1" applyFont="1" applyFill="1" applyBorder="1" applyAlignment="1" applyProtection="1">
      <alignment horizontal="left" vertical="center" wrapText="1"/>
      <protection locked="0"/>
    </xf>
    <xf numFmtId="0" fontId="3" fillId="0" borderId="28" xfId="0" applyNumberFormat="1" applyFont="1" applyFill="1" applyBorder="1" applyAlignment="1" applyProtection="1">
      <alignment horizontal="center" vertical="center" wrapText="1"/>
      <protection locked="0"/>
    </xf>
    <xf numFmtId="0" fontId="3" fillId="0" borderId="28" xfId="0" applyFont="1" applyBorder="1" applyAlignment="1">
      <alignment vertical="center" wrapText="1"/>
    </xf>
    <xf numFmtId="0" fontId="3" fillId="0" borderId="28" xfId="0" applyFont="1" applyBorder="1" applyAlignment="1">
      <alignment horizontal="center" vertical="center" wrapText="1"/>
    </xf>
    <xf numFmtId="0" fontId="3" fillId="0" borderId="28" xfId="0" applyFont="1" applyFill="1" applyBorder="1" applyAlignment="1">
      <alignment horizontal="right" vertical="center" wrapText="1"/>
    </xf>
    <xf numFmtId="0" fontId="3" fillId="0" borderId="55" xfId="0" applyFont="1" applyFill="1" applyBorder="1" applyAlignment="1" applyProtection="1">
      <alignment horizontal="center" wrapText="1"/>
      <protection locked="0"/>
    </xf>
    <xf numFmtId="0" fontId="3" fillId="0" borderId="56" xfId="0" applyFont="1" applyFill="1" applyBorder="1" applyAlignment="1" applyProtection="1">
      <alignment horizontal="center" wrapText="1"/>
      <protection locked="0"/>
    </xf>
    <xf numFmtId="0" fontId="3" fillId="0" borderId="57" xfId="0" applyFont="1" applyFill="1" applyBorder="1" applyAlignment="1" applyProtection="1">
      <alignment vertical="center" wrapText="1"/>
      <protection locked="0"/>
    </xf>
    <xf numFmtId="0" fontId="3" fillId="0" borderId="57" xfId="0" applyFont="1" applyFill="1" applyBorder="1" applyAlignment="1" applyProtection="1">
      <alignment horizontal="center" vertical="center" wrapText="1"/>
      <protection locked="0"/>
    </xf>
    <xf numFmtId="170" fontId="3" fillId="0" borderId="57" xfId="0" applyNumberFormat="1" applyFont="1" applyFill="1" applyBorder="1" applyAlignment="1" applyProtection="1">
      <alignment horizontal="right" vertical="center" wrapText="1"/>
      <protection locked="0"/>
    </xf>
    <xf numFmtId="49" fontId="3" fillId="0" borderId="57" xfId="0" applyNumberFormat="1" applyFont="1" applyFill="1" applyBorder="1" applyAlignment="1" applyProtection="1">
      <alignment horizontal="right" vertical="center" wrapText="1"/>
      <protection locked="0"/>
    </xf>
    <xf numFmtId="0" fontId="16" fillId="0" borderId="35" xfId="0" applyFont="1" applyFill="1" applyBorder="1" applyAlignment="1" applyProtection="1"/>
    <xf numFmtId="0" fontId="17" fillId="0" borderId="0" xfId="0" applyFont="1" applyBorder="1" applyAlignment="1"/>
    <xf numFmtId="2" fontId="55" fillId="0" borderId="0" xfId="0" applyNumberFormat="1" applyFont="1" applyBorder="1" applyAlignment="1"/>
    <xf numFmtId="0" fontId="55" fillId="0" borderId="0" xfId="0" applyNumberFormat="1" applyFont="1" applyBorder="1" applyAlignment="1"/>
    <xf numFmtId="0" fontId="42" fillId="0" borderId="0" xfId="0" applyFont="1" applyBorder="1" applyAlignment="1"/>
    <xf numFmtId="0" fontId="16" fillId="0" borderId="36" xfId="0" applyFont="1" applyFill="1" applyBorder="1" applyAlignment="1" applyProtection="1"/>
    <xf numFmtId="170" fontId="2" fillId="0" borderId="6" xfId="0" applyNumberFormat="1" applyFont="1" applyFill="1" applyBorder="1" applyAlignment="1" applyProtection="1">
      <alignment horizontal="left" vertical="center" wrapText="1"/>
    </xf>
    <xf numFmtId="0" fontId="16" fillId="0" borderId="6" xfId="0" applyFont="1" applyFill="1" applyBorder="1" applyAlignment="1" applyProtection="1">
      <alignment wrapText="1"/>
    </xf>
    <xf numFmtId="0" fontId="9" fillId="0" borderId="37" xfId="0" applyFont="1" applyFill="1" applyBorder="1" applyAlignment="1" applyProtection="1">
      <alignment horizontal="right" vertical="center" wrapText="1"/>
    </xf>
    <xf numFmtId="0" fontId="9" fillId="0" borderId="0" xfId="0" applyFont="1" applyBorder="1" applyAlignment="1">
      <alignment horizontal="right" vertical="center" wrapText="1"/>
    </xf>
    <xf numFmtId="2" fontId="56" fillId="0" borderId="0" xfId="0" applyNumberFormat="1" applyFont="1" applyBorder="1" applyAlignment="1">
      <alignment horizontal="right" vertical="center"/>
    </xf>
    <xf numFmtId="0" fontId="56" fillId="0" borderId="0" xfId="0" applyNumberFormat="1" applyFont="1" applyBorder="1" applyAlignment="1">
      <alignment horizontal="right" vertical="center" wrapText="1"/>
    </xf>
    <xf numFmtId="0" fontId="57" fillId="0" borderId="0" xfId="0" applyFont="1" applyBorder="1" applyAlignment="1">
      <alignment horizontal="right" vertical="center" wrapText="1"/>
    </xf>
    <xf numFmtId="0" fontId="43" fillId="0" borderId="0" xfId="0" applyFont="1" applyAlignment="1">
      <alignment wrapText="1"/>
    </xf>
    <xf numFmtId="0" fontId="17" fillId="0" borderId="0" xfId="0" applyFont="1" applyFill="1" applyBorder="1" applyAlignment="1" applyProtection="1">
      <alignment wrapText="1"/>
      <protection locked="0"/>
    </xf>
    <xf numFmtId="2" fontId="55" fillId="0" borderId="0" xfId="0" applyNumberFormat="1" applyFont="1" applyFill="1" applyBorder="1" applyAlignment="1" applyProtection="1">
      <protection locked="0"/>
    </xf>
    <xf numFmtId="0" fontId="55" fillId="0" borderId="0" xfId="0" applyNumberFormat="1" applyFont="1" applyFill="1" applyBorder="1" applyAlignment="1">
      <alignment wrapText="1"/>
    </xf>
    <xf numFmtId="0" fontId="55" fillId="0" borderId="0" xfId="0" applyFont="1" applyFill="1" applyBorder="1" applyAlignment="1">
      <alignment wrapText="1"/>
    </xf>
    <xf numFmtId="0" fontId="49" fillId="0" borderId="0" xfId="0" applyFont="1" applyFill="1" applyAlignment="1">
      <alignment wrapText="1"/>
    </xf>
    <xf numFmtId="4" fontId="6" fillId="0" borderId="58" xfId="0" applyNumberFormat="1" applyFont="1" applyFill="1" applyBorder="1" applyAlignment="1" applyProtection="1">
      <alignment horizontal="center" vertical="center" wrapText="1"/>
      <protection locked="0"/>
    </xf>
    <xf numFmtId="4" fontId="6" fillId="0" borderId="0" xfId="0" applyNumberFormat="1" applyFont="1" applyBorder="1" applyAlignment="1" applyProtection="1">
      <alignment horizontal="center" vertical="center" wrapText="1"/>
      <protection locked="0"/>
    </xf>
    <xf numFmtId="2" fontId="51" fillId="0" borderId="0" xfId="0" applyNumberFormat="1" applyFont="1" applyBorder="1" applyAlignment="1" applyProtection="1">
      <alignment horizontal="center" vertical="center"/>
      <protection locked="0"/>
    </xf>
    <xf numFmtId="0" fontId="51" fillId="0" borderId="0" xfId="0" applyNumberFormat="1" applyFont="1" applyBorder="1" applyAlignment="1">
      <alignment horizontal="center" vertical="center" wrapText="1"/>
    </xf>
    <xf numFmtId="4" fontId="58" fillId="0" borderId="0" xfId="0" applyNumberFormat="1" applyFont="1" applyBorder="1" applyAlignment="1">
      <alignment horizontal="center" vertical="center" wrapText="1"/>
    </xf>
    <xf numFmtId="0" fontId="1" fillId="0" borderId="10" xfId="0" applyFont="1" applyFill="1" applyBorder="1" applyAlignment="1" applyProtection="1">
      <alignment wrapText="1"/>
      <protection locked="0"/>
    </xf>
    <xf numFmtId="0" fontId="1" fillId="0" borderId="0" xfId="0" applyFont="1" applyFill="1" applyBorder="1" applyAlignment="1" applyProtection="1">
      <alignment wrapText="1"/>
      <protection locked="0"/>
    </xf>
    <xf numFmtId="2" fontId="59" fillId="0" borderId="0" xfId="0" applyNumberFormat="1" applyFont="1" applyFill="1" applyBorder="1" applyAlignment="1" applyProtection="1">
      <protection locked="0"/>
    </xf>
    <xf numFmtId="0" fontId="59" fillId="0" borderId="0" xfId="0" applyNumberFormat="1" applyFont="1" applyFill="1" applyBorder="1" applyAlignment="1">
      <alignment wrapText="1"/>
    </xf>
    <xf numFmtId="0" fontId="60" fillId="0" borderId="0" xfId="0" applyFont="1" applyFill="1" applyBorder="1" applyAlignment="1">
      <alignment wrapText="1"/>
    </xf>
    <xf numFmtId="4" fontId="61" fillId="0" borderId="0" xfId="0" applyNumberFormat="1" applyFont="1" applyFill="1" applyAlignment="1">
      <alignment wrapText="1"/>
    </xf>
    <xf numFmtId="10" fontId="3" fillId="0" borderId="24" xfId="0" applyNumberFormat="1" applyFont="1" applyFill="1" applyBorder="1" applyAlignment="1" applyProtection="1">
      <alignment horizontal="right" vertical="center" wrapText="1"/>
      <protection locked="0"/>
    </xf>
    <xf numFmtId="10" fontId="6" fillId="0" borderId="0" xfId="0" applyNumberFormat="1" applyFont="1" applyFill="1" applyBorder="1" applyAlignment="1" applyProtection="1">
      <alignment horizontal="right" vertical="center" wrapText="1"/>
      <protection locked="0"/>
    </xf>
    <xf numFmtId="2" fontId="3" fillId="0" borderId="0" xfId="0" applyNumberFormat="1" applyFont="1" applyFill="1" applyBorder="1" applyAlignment="1" applyProtection="1">
      <alignment horizontal="right" vertical="center"/>
      <protection locked="0"/>
    </xf>
    <xf numFmtId="0" fontId="3" fillId="0" borderId="0" xfId="0" applyNumberFormat="1" applyFont="1" applyFill="1" applyBorder="1" applyAlignment="1">
      <alignment horizontal="right" vertical="center" wrapText="1"/>
    </xf>
    <xf numFmtId="10" fontId="3" fillId="0" borderId="0" xfId="0" applyNumberFormat="1" applyFont="1" applyFill="1" applyBorder="1" applyAlignment="1">
      <alignment horizontal="right" vertical="center" wrapText="1"/>
    </xf>
    <xf numFmtId="4" fontId="3" fillId="0" borderId="0" xfId="0" applyNumberFormat="1" applyFont="1" applyFill="1" applyAlignment="1">
      <alignment wrapText="1"/>
    </xf>
    <xf numFmtId="10" fontId="3" fillId="0" borderId="25" xfId="0" applyNumberFormat="1" applyFont="1" applyFill="1" applyBorder="1" applyAlignment="1" applyProtection="1">
      <alignment horizontal="right" vertical="center" wrapText="1"/>
      <protection locked="0"/>
    </xf>
    <xf numFmtId="10" fontId="62" fillId="0" borderId="0" xfId="0" applyNumberFormat="1" applyFont="1" applyFill="1" applyBorder="1" applyAlignment="1" applyProtection="1">
      <alignment horizontal="right" vertical="center" wrapText="1"/>
      <protection locked="0"/>
    </xf>
    <xf numFmtId="2" fontId="63" fillId="0" borderId="0" xfId="0" applyNumberFormat="1" applyFont="1" applyFill="1" applyBorder="1" applyAlignment="1" applyProtection="1">
      <alignment horizontal="right" vertical="center"/>
      <protection locked="0"/>
    </xf>
    <xf numFmtId="0" fontId="63" fillId="0" borderId="0" xfId="0" applyNumberFormat="1" applyFont="1" applyFill="1" applyBorder="1" applyAlignment="1">
      <alignment horizontal="right" vertical="center" wrapText="1"/>
    </xf>
    <xf numFmtId="10" fontId="63" fillId="0" borderId="0" xfId="0" applyNumberFormat="1" applyFont="1" applyFill="1" applyBorder="1" applyAlignment="1">
      <alignment horizontal="right" vertical="center" wrapText="1"/>
    </xf>
    <xf numFmtId="4" fontId="63" fillId="0" borderId="0" xfId="0" applyNumberFormat="1" applyFont="1" applyFill="1" applyAlignment="1">
      <alignment wrapText="1"/>
    </xf>
    <xf numFmtId="10" fontId="3" fillId="0" borderId="28" xfId="0" applyNumberFormat="1" applyFont="1" applyFill="1" applyBorder="1" applyAlignment="1" applyProtection="1">
      <alignment horizontal="right" vertical="center" wrapText="1"/>
      <protection locked="0"/>
    </xf>
    <xf numFmtId="2" fontId="49" fillId="0" borderId="0" xfId="0" applyNumberFormat="1" applyFont="1" applyFill="1" applyBorder="1" applyAlignment="1" applyProtection="1">
      <alignment horizontal="right" vertical="center"/>
      <protection locked="0"/>
    </xf>
    <xf numFmtId="0" fontId="49" fillId="0" borderId="0" xfId="0" applyNumberFormat="1" applyFont="1" applyFill="1" applyBorder="1" applyAlignment="1">
      <alignment horizontal="right" vertical="center" wrapText="1"/>
    </xf>
    <xf numFmtId="10" fontId="61" fillId="0" borderId="0" xfId="0" applyNumberFormat="1" applyFont="1" applyFill="1" applyBorder="1" applyAlignment="1">
      <alignment horizontal="right" vertical="center" wrapText="1"/>
    </xf>
    <xf numFmtId="170" fontId="6" fillId="0" borderId="54" xfId="0" applyNumberFormat="1" applyFont="1" applyFill="1" applyBorder="1" applyAlignment="1" applyProtection="1">
      <alignment horizontal="right" vertical="center" wrapText="1"/>
      <protection locked="0"/>
    </xf>
    <xf numFmtId="10" fontId="6" fillId="0" borderId="59" xfId="0" applyNumberFormat="1" applyFont="1" applyFill="1" applyBorder="1" applyAlignment="1" applyProtection="1">
      <alignment horizontal="right" vertical="center" wrapText="1"/>
      <protection locked="0"/>
    </xf>
    <xf numFmtId="9" fontId="51" fillId="0" borderId="0" xfId="2" applyFont="1" applyFill="1" applyBorder="1" applyAlignment="1" applyProtection="1">
      <alignment horizontal="left" vertical="center"/>
      <protection locked="0"/>
    </xf>
    <xf numFmtId="0" fontId="51" fillId="0" borderId="0" xfId="0" applyNumberFormat="1" applyFont="1" applyFill="1" applyBorder="1" applyAlignment="1">
      <alignment horizontal="right" vertical="center" wrapText="1"/>
    </xf>
    <xf numFmtId="10" fontId="64" fillId="0" borderId="0" xfId="0" applyNumberFormat="1" applyFont="1" applyFill="1" applyBorder="1" applyAlignment="1">
      <alignment horizontal="right" vertical="center" wrapText="1"/>
    </xf>
    <xf numFmtId="0" fontId="61" fillId="0" borderId="0" xfId="0" applyFont="1" applyFill="1" applyAlignment="1">
      <alignment wrapText="1"/>
    </xf>
    <xf numFmtId="170" fontId="6" fillId="0" borderId="3" xfId="0" applyNumberFormat="1" applyFont="1" applyFill="1" applyBorder="1" applyAlignment="1" applyProtection="1">
      <alignment horizontal="right" vertical="center" wrapText="1"/>
      <protection locked="0"/>
    </xf>
    <xf numFmtId="10" fontId="6" fillId="0" borderId="10" xfId="0" applyNumberFormat="1" applyFont="1" applyFill="1" applyBorder="1" applyAlignment="1" applyProtection="1">
      <alignment horizontal="right" vertical="center" wrapText="1"/>
      <protection locked="0"/>
    </xf>
    <xf numFmtId="2" fontId="51" fillId="0" borderId="0" xfId="0" applyNumberFormat="1" applyFont="1" applyFill="1" applyBorder="1" applyAlignment="1" applyProtection="1">
      <alignment horizontal="right" vertical="center"/>
      <protection locked="0"/>
    </xf>
    <xf numFmtId="2" fontId="65" fillId="0" borderId="0" xfId="0" applyNumberFormat="1" applyFont="1" applyFill="1" applyBorder="1" applyAlignment="1" applyProtection="1">
      <alignment horizontal="right" vertical="center" wrapText="1"/>
      <protection locked="0"/>
    </xf>
    <xf numFmtId="0" fontId="65" fillId="0" borderId="0" xfId="0" applyNumberFormat="1" applyFont="1" applyFill="1" applyBorder="1" applyAlignment="1">
      <alignment horizontal="right" vertical="center" wrapText="1"/>
    </xf>
    <xf numFmtId="10" fontId="65" fillId="0" borderId="0" xfId="0" applyNumberFormat="1" applyFont="1" applyFill="1" applyBorder="1" applyAlignment="1">
      <alignment horizontal="right" vertical="center" wrapText="1"/>
    </xf>
    <xf numFmtId="0" fontId="65" fillId="0" borderId="0" xfId="0" applyFont="1" applyFill="1" applyAlignment="1">
      <alignment wrapText="1"/>
    </xf>
    <xf numFmtId="2" fontId="51" fillId="0" borderId="0" xfId="0" applyNumberFormat="1" applyFont="1" applyFill="1" applyBorder="1" applyAlignment="1" applyProtection="1">
      <alignment horizontal="left" vertical="center"/>
      <protection locked="0"/>
    </xf>
    <xf numFmtId="0" fontId="1" fillId="0" borderId="10" xfId="0" applyFont="1" applyFill="1" applyBorder="1" applyAlignment="1" applyProtection="1">
      <alignment vertical="center"/>
      <protection locked="0"/>
    </xf>
    <xf numFmtId="0" fontId="66" fillId="0" borderId="0" xfId="0" applyFont="1" applyFill="1" applyBorder="1" applyAlignment="1" applyProtection="1">
      <alignment wrapText="1"/>
      <protection locked="0"/>
    </xf>
    <xf numFmtId="2" fontId="66" fillId="0" borderId="0" xfId="0" applyNumberFormat="1" applyFont="1" applyFill="1" applyBorder="1" applyAlignment="1" applyProtection="1">
      <protection locked="0"/>
    </xf>
    <xf numFmtId="0" fontId="66" fillId="0" borderId="0" xfId="0" applyNumberFormat="1" applyFont="1" applyFill="1" applyBorder="1" applyAlignment="1">
      <alignment wrapText="1"/>
    </xf>
    <xf numFmtId="0" fontId="66" fillId="0" borderId="0" xfId="0" applyFont="1" applyFill="1" applyBorder="1" applyAlignment="1">
      <alignment wrapText="1"/>
    </xf>
    <xf numFmtId="0" fontId="63" fillId="0" borderId="0" xfId="0" applyFont="1" applyFill="1" applyAlignment="1">
      <alignment wrapText="1"/>
    </xf>
    <xf numFmtId="10" fontId="6" fillId="0" borderId="0" xfId="0" applyNumberFormat="1" applyFont="1" applyBorder="1" applyAlignment="1" applyProtection="1">
      <alignment horizontal="right" vertical="center" wrapText="1"/>
      <protection locked="0"/>
    </xf>
    <xf numFmtId="2" fontId="51" fillId="0" borderId="0" xfId="0" applyNumberFormat="1" applyFont="1" applyBorder="1" applyAlignment="1" applyProtection="1">
      <alignment horizontal="right" vertical="center"/>
      <protection locked="0"/>
    </xf>
    <xf numFmtId="0" fontId="51" fillId="0" borderId="0" xfId="0" applyNumberFormat="1" applyFont="1" applyBorder="1" applyAlignment="1">
      <alignment horizontal="right" vertical="center" wrapText="1"/>
    </xf>
    <xf numFmtId="10" fontId="6" fillId="0" borderId="0" xfId="0" applyNumberFormat="1" applyFont="1" applyBorder="1" applyAlignment="1">
      <alignment horizontal="right" vertical="center" wrapText="1"/>
    </xf>
    <xf numFmtId="0" fontId="3" fillId="0" borderId="0" xfId="0" applyFont="1" applyAlignment="1">
      <alignment wrapText="1"/>
    </xf>
    <xf numFmtId="0" fontId="1" fillId="0" borderId="0" xfId="0" applyFont="1" applyFill="1" applyBorder="1" applyAlignment="1">
      <alignment wrapText="1"/>
    </xf>
    <xf numFmtId="2" fontId="49" fillId="0" borderId="0" xfId="0" applyNumberFormat="1" applyFont="1" applyFill="1" applyBorder="1" applyAlignment="1" applyProtection="1">
      <alignment horizontal="right" vertical="center" wrapText="1"/>
      <protection locked="0"/>
    </xf>
    <xf numFmtId="2" fontId="1" fillId="0" borderId="0" xfId="0" applyNumberFormat="1" applyFont="1" applyFill="1" applyBorder="1" applyAlignment="1" applyProtection="1">
      <protection locked="0"/>
    </xf>
    <xf numFmtId="0" fontId="1" fillId="0" borderId="0" xfId="0" applyNumberFormat="1" applyFont="1" applyFill="1" applyBorder="1" applyAlignment="1">
      <alignment wrapText="1"/>
    </xf>
    <xf numFmtId="2" fontId="49" fillId="0" borderId="0" xfId="0" applyNumberFormat="1" applyFont="1" applyBorder="1" applyAlignment="1" applyProtection="1">
      <alignment horizontal="right" vertical="center"/>
      <protection locked="0"/>
    </xf>
    <xf numFmtId="0" fontId="49" fillId="0" borderId="0" xfId="0" applyNumberFormat="1" applyFont="1" applyBorder="1" applyAlignment="1">
      <alignment horizontal="right" vertical="center" wrapText="1"/>
    </xf>
    <xf numFmtId="10" fontId="3" fillId="0" borderId="0" xfId="0" applyNumberFormat="1" applyFont="1" applyBorder="1" applyAlignment="1">
      <alignment horizontal="right" vertical="center" wrapText="1"/>
    </xf>
    <xf numFmtId="2" fontId="3" fillId="0" borderId="0" xfId="0" applyNumberFormat="1" applyFont="1" applyBorder="1" applyAlignment="1" applyProtection="1">
      <alignment horizontal="right" vertical="center"/>
      <protection locked="0"/>
    </xf>
    <xf numFmtId="0" fontId="3" fillId="0" borderId="0" xfId="0" applyNumberFormat="1" applyFont="1" applyBorder="1" applyAlignment="1">
      <alignment horizontal="right" vertical="center" wrapText="1"/>
    </xf>
    <xf numFmtId="0" fontId="3" fillId="0" borderId="0" xfId="0" applyFont="1" applyFill="1" applyAlignment="1">
      <alignment wrapText="1"/>
    </xf>
    <xf numFmtId="170" fontId="6" fillId="0" borderId="57" xfId="0" applyNumberFormat="1" applyFont="1" applyFill="1" applyBorder="1" applyAlignment="1" applyProtection="1">
      <alignment horizontal="right" vertical="center" wrapText="1"/>
      <protection locked="0"/>
    </xf>
    <xf numFmtId="10" fontId="6" fillId="0" borderId="60" xfId="0" applyNumberFormat="1" applyFont="1" applyFill="1" applyBorder="1" applyAlignment="1" applyProtection="1">
      <alignment horizontal="right" vertical="center" wrapText="1"/>
      <protection locked="0"/>
    </xf>
    <xf numFmtId="2" fontId="67" fillId="0" borderId="0" xfId="0" applyNumberFormat="1" applyFont="1" applyBorder="1" applyAlignment="1" applyProtection="1">
      <alignment horizontal="right" vertical="center"/>
      <protection locked="0"/>
    </xf>
    <xf numFmtId="0" fontId="67" fillId="0" borderId="0" xfId="0" applyNumberFormat="1" applyFont="1" applyBorder="1" applyAlignment="1">
      <alignment horizontal="right" vertical="center" wrapText="1"/>
    </xf>
    <xf numFmtId="10" fontId="67" fillId="0" borderId="0" xfId="0" applyNumberFormat="1" applyFont="1" applyBorder="1" applyAlignment="1">
      <alignment horizontal="right" vertical="center" wrapText="1"/>
    </xf>
    <xf numFmtId="0" fontId="65" fillId="0" borderId="0" xfId="0" applyFont="1" applyAlignment="1">
      <alignment wrapText="1"/>
    </xf>
    <xf numFmtId="4" fontId="43" fillId="0" borderId="0" xfId="0" applyNumberFormat="1" applyFont="1" applyAlignment="1"/>
    <xf numFmtId="0" fontId="42" fillId="0" borderId="0" xfId="0" applyFont="1" applyAlignment="1"/>
    <xf numFmtId="173" fontId="57" fillId="0" borderId="0" xfId="0" applyNumberFormat="1" applyFont="1" applyBorder="1" applyAlignment="1">
      <alignment horizontal="right" vertical="center" wrapText="1"/>
    </xf>
    <xf numFmtId="4" fontId="43" fillId="0" borderId="0" xfId="0" applyNumberFormat="1" applyFont="1" applyAlignment="1">
      <alignment wrapText="1"/>
    </xf>
    <xf numFmtId="4" fontId="43" fillId="0" borderId="0" xfId="0" applyNumberFormat="1" applyFont="1" applyFill="1" applyAlignment="1">
      <alignment wrapText="1"/>
    </xf>
    <xf numFmtId="0" fontId="33" fillId="0" borderId="0" xfId="0" applyFont="1" applyFill="1" applyAlignment="1">
      <alignment wrapText="1"/>
    </xf>
    <xf numFmtId="2" fontId="16" fillId="0" borderId="0" xfId="0" applyNumberFormat="1" applyFont="1" applyFill="1" applyAlignment="1">
      <alignment wrapText="1"/>
    </xf>
    <xf numFmtId="0" fontId="52" fillId="0" borderId="0" xfId="0" applyFont="1" applyFill="1" applyAlignment="1">
      <alignment wrapText="1"/>
    </xf>
    <xf numFmtId="2" fontId="52" fillId="0" borderId="0" xfId="0" applyNumberFormat="1" applyFont="1" applyFill="1" applyAlignment="1">
      <alignment wrapText="1"/>
    </xf>
    <xf numFmtId="2" fontId="33" fillId="0" borderId="0" xfId="0" applyNumberFormat="1" applyFont="1" applyFill="1" applyAlignment="1">
      <alignment wrapText="1"/>
    </xf>
    <xf numFmtId="4" fontId="65" fillId="0" borderId="0" xfId="0" applyNumberFormat="1" applyFont="1" applyFill="1" applyAlignment="1">
      <alignment wrapText="1"/>
    </xf>
    <xf numFmtId="2" fontId="53" fillId="0" borderId="0" xfId="0" applyNumberFormat="1" applyFont="1" applyFill="1" applyAlignment="1">
      <alignment wrapText="1"/>
    </xf>
    <xf numFmtId="4" fontId="3" fillId="0" borderId="0" xfId="0" applyNumberFormat="1" applyFont="1" applyAlignment="1">
      <alignment wrapText="1"/>
    </xf>
    <xf numFmtId="2" fontId="16" fillId="0" borderId="0" xfId="0" applyNumberFormat="1" applyFont="1" applyAlignment="1">
      <alignment wrapText="1"/>
    </xf>
    <xf numFmtId="4" fontId="65" fillId="0" borderId="0" xfId="0" applyNumberFormat="1" applyFont="1" applyAlignment="1">
      <alignment wrapText="1"/>
    </xf>
    <xf numFmtId="0" fontId="3" fillId="0" borderId="25" xfId="0" applyFont="1" applyBorder="1" applyAlignment="1" applyProtection="1">
      <alignment horizontal="center" vertical="center" wrapText="1"/>
      <protection locked="0"/>
    </xf>
    <xf numFmtId="0" fontId="3" fillId="0" borderId="24" xfId="41" applyFont="1" applyFill="1" applyBorder="1" applyAlignment="1" applyProtection="1">
      <alignment horizontal="center" vertical="center" wrapText="1"/>
      <protection locked="0"/>
    </xf>
    <xf numFmtId="0" fontId="3" fillId="0" borderId="28" xfId="43" applyFont="1" applyFill="1" applyBorder="1" applyAlignment="1" applyProtection="1">
      <alignment horizontal="center" vertical="center" wrapText="1"/>
      <protection locked="0"/>
    </xf>
    <xf numFmtId="0" fontId="18" fillId="0" borderId="24" xfId="0" applyFont="1" applyFill="1" applyBorder="1" applyAlignment="1" applyProtection="1">
      <alignment horizontal="center" vertical="center" wrapText="1"/>
      <protection locked="0"/>
    </xf>
    <xf numFmtId="0" fontId="18" fillId="0" borderId="24" xfId="0" applyFont="1" applyBorder="1" applyAlignment="1">
      <alignment vertical="center" wrapText="1"/>
    </xf>
    <xf numFmtId="43" fontId="3" fillId="0" borderId="24" xfId="1" applyFont="1" applyFill="1" applyBorder="1" applyAlignment="1">
      <alignment horizontal="right" vertical="center" wrapText="1"/>
    </xf>
    <xf numFmtId="0" fontId="3" fillId="0" borderId="25" xfId="39" applyFont="1" applyFill="1" applyBorder="1" applyAlignment="1" applyProtection="1">
      <alignment horizontal="center" vertical="center" wrapText="1"/>
      <protection locked="0"/>
    </xf>
    <xf numFmtId="0" fontId="3" fillId="0" borderId="25" xfId="39" applyFont="1" applyFill="1" applyBorder="1" applyAlignment="1" applyProtection="1">
      <alignment horizontal="left" vertical="center" wrapText="1"/>
      <protection locked="0"/>
    </xf>
    <xf numFmtId="49" fontId="3" fillId="0" borderId="25" xfId="39" applyNumberFormat="1" applyFont="1" applyFill="1" applyBorder="1" applyAlignment="1" applyProtection="1">
      <alignment horizontal="right" vertical="center" wrapText="1"/>
      <protection locked="0"/>
    </xf>
    <xf numFmtId="170" fontId="3" fillId="0" borderId="25" xfId="39" applyNumberFormat="1" applyFont="1" applyFill="1" applyBorder="1" applyAlignment="1" applyProtection="1">
      <alignment horizontal="right" vertical="center" wrapText="1"/>
      <protection locked="0"/>
    </xf>
    <xf numFmtId="0" fontId="3" fillId="0" borderId="28" xfId="39" applyFont="1" applyFill="1" applyBorder="1" applyAlignment="1" applyProtection="1">
      <alignment horizontal="center" vertical="center" wrapText="1"/>
      <protection locked="0"/>
    </xf>
    <xf numFmtId="0" fontId="3" fillId="0" borderId="28" xfId="39" applyFont="1" applyFill="1" applyBorder="1" applyAlignment="1" applyProtection="1">
      <alignment horizontal="left" vertical="center" wrapText="1"/>
      <protection locked="0"/>
    </xf>
    <xf numFmtId="49" fontId="3" fillId="0" borderId="28" xfId="39" applyNumberFormat="1" applyFont="1" applyFill="1" applyBorder="1" applyAlignment="1" applyProtection="1">
      <alignment horizontal="right" vertical="center" wrapText="1"/>
      <protection locked="0"/>
    </xf>
    <xf numFmtId="170" fontId="3" fillId="0" borderId="28" xfId="39" applyNumberFormat="1" applyFont="1" applyFill="1" applyBorder="1" applyAlignment="1" applyProtection="1">
      <alignment horizontal="right" vertical="center" wrapText="1"/>
      <protection locked="0"/>
    </xf>
    <xf numFmtId="0" fontId="1" fillId="0" borderId="2" xfId="0" applyFont="1" applyFill="1" applyBorder="1" applyAlignment="1" applyProtection="1">
      <alignment horizontal="center" vertical="center" wrapText="1"/>
      <protection locked="0"/>
    </xf>
    <xf numFmtId="0" fontId="1" fillId="0" borderId="3" xfId="0" applyFont="1" applyFill="1" applyBorder="1" applyAlignment="1" applyProtection="1">
      <alignment horizontal="center" vertical="center" wrapText="1"/>
      <protection locked="0"/>
    </xf>
    <xf numFmtId="0" fontId="1" fillId="0" borderId="3" xfId="0" applyFont="1" applyFill="1" applyBorder="1" applyAlignment="1" applyProtection="1">
      <alignment vertical="center" wrapText="1"/>
      <protection locked="0"/>
    </xf>
    <xf numFmtId="0" fontId="2" fillId="0" borderId="3" xfId="0" applyFont="1" applyFill="1" applyBorder="1" applyAlignment="1" applyProtection="1">
      <alignment horizontal="center" vertical="center" wrapText="1"/>
      <protection locked="0"/>
    </xf>
    <xf numFmtId="170" fontId="2" fillId="0" borderId="3" xfId="0" applyNumberFormat="1" applyFont="1" applyFill="1" applyBorder="1" applyAlignment="1" applyProtection="1">
      <alignment horizontal="right" vertical="center" wrapText="1"/>
      <protection locked="0"/>
    </xf>
    <xf numFmtId="49" fontId="2" fillId="0" borderId="3" xfId="0" applyNumberFormat="1" applyFont="1" applyFill="1" applyBorder="1" applyAlignment="1" applyProtection="1">
      <alignment horizontal="right" vertical="center" wrapText="1"/>
      <protection locked="0"/>
    </xf>
    <xf numFmtId="0" fontId="3" fillId="0" borderId="25" xfId="40" applyFont="1" applyBorder="1" applyAlignment="1" applyProtection="1">
      <alignment horizontal="center" vertical="center" wrapText="1"/>
      <protection locked="0"/>
    </xf>
    <xf numFmtId="0" fontId="3" fillId="0" borderId="24" xfId="0" applyNumberFormat="1" applyFont="1" applyFill="1" applyBorder="1" applyAlignment="1" applyProtection="1">
      <alignment horizontal="center" vertical="center" wrapText="1"/>
      <protection locked="0"/>
    </xf>
    <xf numFmtId="3" fontId="3" fillId="0" borderId="24" xfId="0" applyNumberFormat="1" applyFont="1" applyFill="1" applyBorder="1" applyAlignment="1" applyProtection="1">
      <alignment horizontal="left" vertical="center" wrapText="1"/>
      <protection locked="0"/>
    </xf>
    <xf numFmtId="43" fontId="3" fillId="0" borderId="28" xfId="1" applyFont="1" applyFill="1" applyBorder="1" applyAlignment="1">
      <alignment horizontal="right" vertical="center" wrapText="1"/>
    </xf>
    <xf numFmtId="0" fontId="3" fillId="0" borderId="25" xfId="41" applyNumberFormat="1" applyFont="1" applyFill="1" applyBorder="1" applyAlignment="1" applyProtection="1">
      <alignment horizontal="center" vertical="center" wrapText="1"/>
      <protection locked="0"/>
    </xf>
    <xf numFmtId="0" fontId="3" fillId="0" borderId="28" xfId="41" applyFont="1" applyFill="1" applyBorder="1" applyAlignment="1" applyProtection="1">
      <alignment horizontal="center" vertical="center" wrapText="1"/>
      <protection locked="0"/>
    </xf>
    <xf numFmtId="49" fontId="3" fillId="0" borderId="28" xfId="41" applyNumberFormat="1" applyFont="1" applyFill="1" applyBorder="1" applyAlignment="1" applyProtection="1">
      <alignment horizontal="center" vertical="center" wrapText="1"/>
      <protection locked="0"/>
    </xf>
    <xf numFmtId="3" fontId="3" fillId="0" borderId="28" xfId="41" applyNumberFormat="1" applyFont="1" applyFill="1" applyBorder="1" applyAlignment="1" applyProtection="1">
      <alignment horizontal="left" vertical="center" wrapText="1"/>
      <protection locked="0"/>
    </xf>
    <xf numFmtId="0" fontId="1" fillId="0" borderId="2" xfId="0" applyFont="1" applyBorder="1" applyAlignment="1" applyProtection="1">
      <alignment horizontal="center" vertical="center" wrapText="1"/>
      <protection locked="0"/>
    </xf>
    <xf numFmtId="0" fontId="1" fillId="0" borderId="3" xfId="0" applyFont="1" applyBorder="1" applyAlignment="1" applyProtection="1">
      <alignment horizontal="center" vertical="center" wrapText="1"/>
      <protection locked="0"/>
    </xf>
    <xf numFmtId="0" fontId="1" fillId="0" borderId="3" xfId="0" applyFont="1" applyBorder="1" applyAlignment="1" applyProtection="1">
      <alignment vertical="center" wrapText="1"/>
      <protection locked="0"/>
    </xf>
    <xf numFmtId="0" fontId="2" fillId="0" borderId="3" xfId="0" applyFont="1" applyBorder="1" applyAlignment="1" applyProtection="1">
      <alignment horizontal="center" vertical="center" wrapText="1"/>
      <protection locked="0"/>
    </xf>
    <xf numFmtId="170" fontId="2" fillId="0" borderId="3" xfId="0" applyNumberFormat="1" applyFont="1" applyBorder="1" applyAlignment="1" applyProtection="1">
      <alignment horizontal="right" vertical="center" wrapText="1"/>
      <protection locked="0"/>
    </xf>
    <xf numFmtId="49" fontId="2" fillId="0" borderId="3" xfId="0" applyNumberFormat="1" applyFont="1" applyBorder="1" applyAlignment="1" applyProtection="1">
      <alignment horizontal="right" vertical="center" wrapText="1"/>
      <protection locked="0"/>
    </xf>
    <xf numFmtId="0" fontId="3" fillId="0" borderId="24" xfId="0" applyFont="1" applyBorder="1" applyAlignment="1" applyProtection="1">
      <alignment horizontal="center" vertical="center" wrapText="1"/>
      <protection locked="0"/>
    </xf>
    <xf numFmtId="170" fontId="3" fillId="0" borderId="24" xfId="0" applyNumberFormat="1" applyFont="1" applyBorder="1" applyAlignment="1" applyProtection="1">
      <alignment horizontal="right" vertical="center" wrapText="1"/>
      <protection locked="0"/>
    </xf>
    <xf numFmtId="49" fontId="3" fillId="0" borderId="24" xfId="0" applyNumberFormat="1" applyFont="1" applyBorder="1" applyAlignment="1" applyProtection="1">
      <alignment horizontal="right" vertical="center" wrapText="1"/>
      <protection locked="0"/>
    </xf>
    <xf numFmtId="0" fontId="3" fillId="0" borderId="25" xfId="41" applyFont="1" applyFill="1" applyBorder="1" applyAlignment="1" applyProtection="1">
      <alignment horizontal="center" vertical="center" wrapText="1"/>
      <protection locked="0"/>
    </xf>
    <xf numFmtId="170" fontId="3" fillId="0" borderId="25" xfId="0" applyNumberFormat="1" applyFont="1" applyBorder="1" applyAlignment="1" applyProtection="1">
      <alignment horizontal="right" vertical="center" wrapText="1"/>
      <protection locked="0"/>
    </xf>
    <xf numFmtId="49" fontId="3" fillId="0" borderId="25" xfId="0" applyNumberFormat="1" applyFont="1" applyBorder="1" applyAlignment="1" applyProtection="1">
      <alignment horizontal="right" vertical="center" wrapText="1"/>
      <protection locked="0"/>
    </xf>
    <xf numFmtId="2" fontId="67" fillId="0" borderId="0" xfId="0" applyNumberFormat="1" applyFont="1" applyFill="1" applyBorder="1" applyAlignment="1" applyProtection="1">
      <alignment horizontal="right" vertical="center"/>
      <protection locked="0"/>
    </xf>
    <xf numFmtId="0" fontId="67" fillId="0" borderId="0" xfId="0" applyNumberFormat="1" applyFont="1" applyFill="1" applyBorder="1" applyAlignment="1">
      <alignment horizontal="right" vertical="center" wrapText="1"/>
    </xf>
    <xf numFmtId="10" fontId="67" fillId="0" borderId="0" xfId="0" applyNumberFormat="1" applyFont="1" applyFill="1" applyBorder="1" applyAlignment="1">
      <alignment horizontal="right" vertical="center" wrapText="1"/>
    </xf>
    <xf numFmtId="2" fontId="68" fillId="0" borderId="0" xfId="0" applyNumberFormat="1" applyFont="1" applyFill="1" applyBorder="1" applyAlignment="1" applyProtection="1">
      <protection locked="0"/>
    </xf>
    <xf numFmtId="0" fontId="68" fillId="0" borderId="0" xfId="0" applyNumberFormat="1" applyFont="1" applyFill="1" applyBorder="1" applyAlignment="1">
      <alignment wrapText="1"/>
    </xf>
    <xf numFmtId="0" fontId="68" fillId="0" borderId="0" xfId="0" applyFont="1" applyFill="1" applyBorder="1" applyAlignment="1">
      <alignment wrapText="1"/>
    </xf>
    <xf numFmtId="2" fontId="65" fillId="0" borderId="0" xfId="0" applyNumberFormat="1" applyFont="1" applyFill="1" applyBorder="1" applyAlignment="1" applyProtection="1">
      <alignment horizontal="right" vertical="center"/>
      <protection locked="0"/>
    </xf>
    <xf numFmtId="43" fontId="6" fillId="0" borderId="0" xfId="1" applyFont="1" applyBorder="1" applyAlignment="1" applyProtection="1">
      <alignment horizontal="right" vertical="center" wrapText="1"/>
      <protection locked="0"/>
    </xf>
    <xf numFmtId="2" fontId="69" fillId="0" borderId="0" xfId="0" applyNumberFormat="1" applyFont="1" applyBorder="1" applyAlignment="1" applyProtection="1">
      <alignment horizontal="right" vertical="center"/>
      <protection locked="0"/>
    </xf>
    <xf numFmtId="0" fontId="69" fillId="0" borderId="0" xfId="0" applyNumberFormat="1" applyFont="1" applyBorder="1" applyAlignment="1">
      <alignment horizontal="right" vertical="center" wrapText="1"/>
    </xf>
    <xf numFmtId="10" fontId="69" fillId="0" borderId="0" xfId="0" applyNumberFormat="1" applyFont="1" applyBorder="1" applyAlignment="1">
      <alignment horizontal="right" vertical="center" wrapText="1"/>
    </xf>
    <xf numFmtId="0" fontId="69" fillId="0" borderId="0" xfId="0" applyFont="1" applyAlignment="1">
      <alignment wrapText="1"/>
    </xf>
    <xf numFmtId="43" fontId="6" fillId="0" borderId="0" xfId="1" applyFont="1" applyFill="1" applyBorder="1" applyAlignment="1" applyProtection="1">
      <alignment horizontal="right" vertical="center" wrapText="1"/>
      <protection locked="0"/>
    </xf>
    <xf numFmtId="2" fontId="69" fillId="0" borderId="0" xfId="0" applyNumberFormat="1" applyFont="1" applyFill="1" applyBorder="1" applyAlignment="1" applyProtection="1">
      <alignment horizontal="right" vertical="center"/>
      <protection locked="0"/>
    </xf>
    <xf numFmtId="0" fontId="69" fillId="0" borderId="0" xfId="0" applyNumberFormat="1" applyFont="1" applyFill="1" applyBorder="1" applyAlignment="1">
      <alignment horizontal="right" vertical="center" wrapText="1"/>
    </xf>
    <xf numFmtId="10" fontId="69" fillId="0" borderId="0" xfId="0" applyNumberFormat="1" applyFont="1" applyFill="1" applyBorder="1" applyAlignment="1">
      <alignment horizontal="right" vertical="center" wrapText="1"/>
    </xf>
    <xf numFmtId="0" fontId="69" fillId="0" borderId="0" xfId="0" applyFont="1" applyFill="1" applyAlignment="1">
      <alignment wrapText="1"/>
    </xf>
    <xf numFmtId="43" fontId="54" fillId="0" borderId="0" xfId="1" applyFont="1" applyAlignment="1">
      <alignment wrapText="1"/>
    </xf>
    <xf numFmtId="0" fontId="6" fillId="0" borderId="0" xfId="0" applyNumberFormat="1" applyFont="1" applyBorder="1" applyAlignment="1" applyProtection="1">
      <alignment horizontal="right" vertical="center" wrapText="1"/>
      <protection locked="0"/>
    </xf>
    <xf numFmtId="43" fontId="54" fillId="0" borderId="0" xfId="1" applyFont="1" applyFill="1" applyAlignment="1">
      <alignment wrapText="1"/>
    </xf>
    <xf numFmtId="0" fontId="6" fillId="0" borderId="0" xfId="0" applyNumberFormat="1" applyFont="1" applyFill="1" applyBorder="1" applyAlignment="1" applyProtection="1">
      <alignment horizontal="right" vertical="center" wrapText="1"/>
      <protection locked="0"/>
    </xf>
    <xf numFmtId="2" fontId="69" fillId="0" borderId="0" xfId="0" applyNumberFormat="1" applyFont="1" applyFill="1" applyBorder="1" applyAlignment="1">
      <alignment horizontal="right" vertical="center" wrapText="1"/>
    </xf>
    <xf numFmtId="0" fontId="2" fillId="0" borderId="10" xfId="0" applyFont="1" applyFill="1" applyBorder="1" applyAlignment="1" applyProtection="1">
      <alignment horizontal="right" vertical="center" wrapText="1"/>
      <protection locked="0"/>
    </xf>
    <xf numFmtId="2" fontId="65" fillId="0" borderId="0" xfId="0" applyNumberFormat="1" applyFont="1" applyBorder="1" applyAlignment="1" applyProtection="1">
      <alignment horizontal="right" vertical="center"/>
      <protection locked="0"/>
    </xf>
    <xf numFmtId="0" fontId="65" fillId="0" borderId="0" xfId="0" applyNumberFormat="1" applyFont="1" applyBorder="1" applyAlignment="1">
      <alignment horizontal="right" vertical="center" wrapText="1"/>
    </xf>
    <xf numFmtId="10" fontId="65" fillId="0" borderId="0" xfId="0" applyNumberFormat="1" applyFont="1" applyBorder="1" applyAlignment="1">
      <alignment horizontal="right" vertical="center" wrapText="1"/>
    </xf>
    <xf numFmtId="170" fontId="6" fillId="0" borderId="0" xfId="0" applyNumberFormat="1" applyFont="1" applyBorder="1" applyAlignment="1" applyProtection="1">
      <alignment horizontal="right" vertical="center" wrapText="1"/>
      <protection locked="0"/>
    </xf>
    <xf numFmtId="170" fontId="6" fillId="0" borderId="0" xfId="0" applyNumberFormat="1" applyFont="1" applyBorder="1" applyAlignment="1">
      <alignment horizontal="right" vertical="center" wrapText="1"/>
    </xf>
    <xf numFmtId="2" fontId="6" fillId="0" borderId="0" xfId="0" applyNumberFormat="1" applyFont="1" applyBorder="1" applyAlignment="1" applyProtection="1">
      <alignment horizontal="right" vertical="center" wrapText="1"/>
      <protection locked="0"/>
    </xf>
    <xf numFmtId="2" fontId="65" fillId="0" borderId="0" xfId="0" applyNumberFormat="1" applyFont="1" applyBorder="1" applyAlignment="1" applyProtection="1">
      <alignment horizontal="right" vertical="center" wrapText="1"/>
      <protection locked="0"/>
    </xf>
    <xf numFmtId="0" fontId="2" fillId="0" borderId="10" xfId="0" applyFont="1" applyBorder="1" applyAlignment="1" applyProtection="1">
      <alignment horizontal="right" vertical="center" wrapText="1"/>
      <protection locked="0"/>
    </xf>
    <xf numFmtId="10" fontId="3" fillId="0" borderId="24" xfId="0" applyNumberFormat="1" applyFont="1" applyBorder="1" applyAlignment="1" applyProtection="1">
      <alignment horizontal="right" vertical="center" wrapText="1"/>
      <protection locked="0"/>
    </xf>
    <xf numFmtId="2" fontId="49" fillId="0" borderId="0" xfId="0" applyNumberFormat="1" applyFont="1" applyBorder="1" applyAlignment="1" applyProtection="1">
      <alignment horizontal="right" vertical="center" wrapText="1"/>
      <protection locked="0"/>
    </xf>
    <xf numFmtId="0" fontId="49" fillId="0" borderId="0" xfId="0" applyFont="1" applyBorder="1" applyAlignment="1">
      <alignment horizontal="right" vertical="center" wrapText="1"/>
    </xf>
    <xf numFmtId="10" fontId="3" fillId="0" borderId="25" xfId="0" applyNumberFormat="1" applyFont="1" applyBorder="1" applyAlignment="1" applyProtection="1">
      <alignment horizontal="right" vertical="center" wrapText="1"/>
      <protection locked="0"/>
    </xf>
    <xf numFmtId="4" fontId="69" fillId="0" borderId="0" xfId="0" applyNumberFormat="1" applyFont="1" applyAlignment="1">
      <alignment wrapText="1"/>
    </xf>
    <xf numFmtId="2" fontId="54" fillId="0" borderId="0" xfId="0" applyNumberFormat="1" applyFont="1" applyAlignment="1">
      <alignment wrapText="1"/>
    </xf>
    <xf numFmtId="4" fontId="69" fillId="0" borderId="0" xfId="0" applyNumberFormat="1" applyFont="1" applyFill="1" applyAlignment="1">
      <alignment wrapText="1"/>
    </xf>
    <xf numFmtId="2" fontId="54" fillId="0" borderId="0" xfId="0" applyNumberFormat="1" applyFont="1" applyFill="1" applyAlignment="1">
      <alignment wrapText="1"/>
    </xf>
    <xf numFmtId="2" fontId="70" fillId="0" borderId="0" xfId="0" applyNumberFormat="1" applyFont="1" applyAlignment="1">
      <alignment wrapText="1"/>
    </xf>
    <xf numFmtId="2" fontId="17" fillId="0" borderId="0" xfId="0" applyNumberFormat="1" applyFont="1" applyAlignment="1">
      <alignment wrapText="1"/>
    </xf>
    <xf numFmtId="2" fontId="17" fillId="0" borderId="0" xfId="0" applyNumberFormat="1" applyFont="1" applyFill="1" applyAlignment="1">
      <alignment wrapText="1"/>
    </xf>
    <xf numFmtId="2" fontId="3" fillId="0" borderId="0" xfId="0" applyNumberFormat="1" applyFont="1" applyBorder="1" applyAlignment="1">
      <alignment horizontal="center" vertical="center" wrapText="1"/>
    </xf>
    <xf numFmtId="0" fontId="3" fillId="0" borderId="28" xfId="0" applyFont="1" applyBorder="1" applyAlignment="1" applyProtection="1">
      <alignment horizontal="center" vertical="center" wrapText="1"/>
      <protection locked="0"/>
    </xf>
    <xf numFmtId="170" fontId="3" fillId="0" borderId="28" xfId="0" applyNumberFormat="1" applyFont="1" applyBorder="1" applyAlignment="1" applyProtection="1">
      <alignment horizontal="right" vertical="center" wrapText="1"/>
      <protection locked="0"/>
    </xf>
    <xf numFmtId="49" fontId="3" fillId="0" borderId="28" xfId="0" applyNumberFormat="1" applyFont="1" applyBorder="1" applyAlignment="1" applyProtection="1">
      <alignment horizontal="right" vertical="center" wrapText="1"/>
      <protection locked="0"/>
    </xf>
    <xf numFmtId="0" fontId="3" fillId="0" borderId="52" xfId="0" applyFont="1" applyBorder="1" applyAlignment="1" applyProtection="1">
      <alignment horizontal="center" wrapText="1"/>
      <protection locked="0"/>
    </xf>
    <xf numFmtId="0" fontId="3" fillId="0" borderId="53" xfId="0" applyFont="1" applyBorder="1" applyAlignment="1" applyProtection="1">
      <alignment horizontal="center" wrapText="1"/>
      <protection locked="0"/>
    </xf>
    <xf numFmtId="0" fontId="3" fillId="0" borderId="54" xfId="0" applyFont="1" applyBorder="1" applyAlignment="1" applyProtection="1">
      <alignment vertical="center" wrapText="1"/>
      <protection locked="0"/>
    </xf>
    <xf numFmtId="0" fontId="3" fillId="0" borderId="54" xfId="0" applyFont="1" applyBorder="1" applyAlignment="1" applyProtection="1">
      <alignment horizontal="center" vertical="center" wrapText="1"/>
      <protection locked="0"/>
    </xf>
    <xf numFmtId="170" fontId="3" fillId="0" borderId="54" xfId="0" applyNumberFormat="1" applyFont="1" applyBorder="1" applyAlignment="1" applyProtection="1">
      <alignment horizontal="right" vertical="center" wrapText="1"/>
      <protection locked="0"/>
    </xf>
    <xf numFmtId="49" fontId="3" fillId="0" borderId="54" xfId="0" applyNumberFormat="1" applyFont="1" applyBorder="1" applyAlignment="1" applyProtection="1">
      <alignment horizontal="right" vertical="center" wrapText="1"/>
      <protection locked="0"/>
    </xf>
    <xf numFmtId="0" fontId="6" fillId="0" borderId="2" xfId="0" applyFont="1" applyBorder="1" applyAlignment="1" applyProtection="1">
      <alignment horizontal="center" vertical="center" wrapText="1"/>
      <protection locked="0"/>
    </xf>
    <xf numFmtId="0" fontId="6" fillId="0" borderId="3" xfId="0" applyFont="1" applyBorder="1" applyAlignment="1" applyProtection="1">
      <alignment horizontal="center" vertical="center" wrapText="1"/>
      <protection locked="0"/>
    </xf>
    <xf numFmtId="0" fontId="3" fillId="0" borderId="3" xfId="0" applyFont="1" applyBorder="1" applyAlignment="1" applyProtection="1">
      <alignment horizontal="center" vertical="center" wrapText="1"/>
      <protection locked="0"/>
    </xf>
    <xf numFmtId="0" fontId="6" fillId="0" borderId="3" xfId="0" applyFont="1" applyBorder="1" applyAlignment="1" applyProtection="1">
      <alignment horizontal="left" vertical="center" wrapText="1"/>
      <protection locked="0"/>
    </xf>
    <xf numFmtId="170" fontId="3" fillId="0" borderId="57" xfId="0" applyNumberFormat="1" applyFont="1" applyBorder="1" applyAlignment="1" applyProtection="1">
      <alignment horizontal="right" vertical="center" wrapText="1"/>
      <protection locked="0"/>
    </xf>
    <xf numFmtId="49" fontId="3" fillId="0" borderId="3" xfId="0" applyNumberFormat="1" applyFont="1" applyBorder="1" applyAlignment="1" applyProtection="1">
      <alignment horizontal="right" vertical="center" wrapText="1"/>
      <protection locked="0"/>
    </xf>
    <xf numFmtId="0" fontId="3" fillId="0" borderId="28" xfId="41" applyFont="1" applyBorder="1" applyAlignment="1" applyProtection="1">
      <alignment horizontal="center" vertical="center"/>
      <protection locked="0"/>
    </xf>
    <xf numFmtId="0" fontId="3" fillId="0" borderId="2" xfId="0" applyFont="1" applyBorder="1" applyAlignment="1" applyProtection="1">
      <alignment horizontal="center" wrapText="1"/>
      <protection locked="0"/>
    </xf>
    <xf numFmtId="0" fontId="3" fillId="0" borderId="3" xfId="0" applyFont="1" applyBorder="1" applyAlignment="1" applyProtection="1">
      <alignment horizontal="center" wrapText="1"/>
      <protection locked="0"/>
    </xf>
    <xf numFmtId="0" fontId="3" fillId="0" borderId="3" xfId="0" applyFont="1" applyBorder="1" applyAlignment="1" applyProtection="1">
      <alignment vertical="center" wrapText="1"/>
      <protection locked="0"/>
    </xf>
    <xf numFmtId="170" fontId="3" fillId="0" borderId="3" xfId="0" applyNumberFormat="1" applyFont="1" applyBorder="1" applyAlignment="1" applyProtection="1">
      <alignment horizontal="right" vertical="center" wrapText="1"/>
      <protection locked="0"/>
    </xf>
    <xf numFmtId="0" fontId="3" fillId="0" borderId="25" xfId="41" applyFont="1" applyFill="1" applyBorder="1" applyAlignment="1" applyProtection="1">
      <alignment horizontal="center" vertical="center"/>
      <protection locked="0"/>
    </xf>
    <xf numFmtId="49" fontId="3" fillId="0" borderId="0" xfId="0" applyNumberFormat="1" applyFont="1" applyBorder="1" applyAlignment="1" applyProtection="1">
      <alignment horizontal="right" vertical="center" wrapText="1"/>
      <protection locked="0"/>
    </xf>
    <xf numFmtId="0" fontId="55" fillId="0" borderId="0" xfId="0" applyFont="1" applyAlignment="1">
      <alignment wrapText="1"/>
    </xf>
    <xf numFmtId="2" fontId="3" fillId="0" borderId="0" xfId="0" applyNumberFormat="1" applyFont="1" applyBorder="1" applyAlignment="1" applyProtection="1">
      <alignment horizontal="right" vertical="center" wrapText="1"/>
      <protection locked="0"/>
    </xf>
    <xf numFmtId="10" fontId="3" fillId="0" borderId="0" xfId="0" applyNumberFormat="1" applyFont="1" applyBorder="1" applyAlignment="1" applyProtection="1">
      <alignment horizontal="right" vertical="center"/>
      <protection locked="0"/>
    </xf>
    <xf numFmtId="10" fontId="3" fillId="0" borderId="28" xfId="0" applyNumberFormat="1" applyFont="1" applyBorder="1" applyAlignment="1" applyProtection="1">
      <alignment horizontal="right" vertical="center" wrapText="1"/>
      <protection locked="0"/>
    </xf>
    <xf numFmtId="170" fontId="6" fillId="0" borderId="54" xfId="0" applyNumberFormat="1" applyFont="1" applyBorder="1" applyAlignment="1" applyProtection="1">
      <alignment horizontal="right" vertical="center" wrapText="1"/>
      <protection locked="0"/>
    </xf>
    <xf numFmtId="10" fontId="6" fillId="0" borderId="59" xfId="0" applyNumberFormat="1" applyFont="1" applyBorder="1" applyAlignment="1" applyProtection="1">
      <alignment horizontal="right" vertical="center" wrapText="1"/>
      <protection locked="0"/>
    </xf>
    <xf numFmtId="10" fontId="3" fillId="0" borderId="10" xfId="0" applyNumberFormat="1" applyFont="1" applyBorder="1" applyAlignment="1" applyProtection="1">
      <alignment horizontal="right" vertical="center" wrapText="1"/>
      <protection locked="0"/>
    </xf>
    <xf numFmtId="10" fontId="6" fillId="0" borderId="10" xfId="0" applyNumberFormat="1" applyFont="1" applyBorder="1" applyAlignment="1" applyProtection="1">
      <alignment horizontal="right" vertical="center" wrapText="1"/>
      <protection locked="0"/>
    </xf>
    <xf numFmtId="0" fontId="1" fillId="0" borderId="0" xfId="0" applyFont="1" applyBorder="1" applyAlignment="1" applyProtection="1">
      <alignment horizontal="right" vertical="center" wrapText="1"/>
      <protection locked="0"/>
    </xf>
    <xf numFmtId="0" fontId="47" fillId="0" borderId="0" xfId="0" applyNumberFormat="1" applyFont="1" applyBorder="1" applyAlignment="1">
      <alignment horizontal="right" vertical="center" wrapText="1"/>
    </xf>
    <xf numFmtId="0" fontId="2" fillId="0" borderId="0" xfId="0" applyFont="1" applyBorder="1" applyAlignment="1">
      <alignment horizontal="right" vertical="center" wrapText="1"/>
    </xf>
    <xf numFmtId="0" fontId="66" fillId="0" borderId="0" xfId="0" applyFont="1" applyBorder="1" applyAlignment="1" applyProtection="1">
      <alignment horizontal="right" vertical="center" wrapText="1"/>
      <protection locked="0"/>
    </xf>
    <xf numFmtId="2" fontId="47" fillId="0" borderId="0" xfId="0" applyNumberFormat="1" applyFont="1" applyBorder="1" applyAlignment="1" applyProtection="1">
      <alignment horizontal="right" vertical="center"/>
      <protection locked="0"/>
    </xf>
    <xf numFmtId="170" fontId="6" fillId="0" borderId="57" xfId="0" applyNumberFormat="1" applyFont="1" applyBorder="1" applyAlignment="1" applyProtection="1">
      <alignment horizontal="right" vertical="center" wrapText="1"/>
      <protection locked="0"/>
    </xf>
    <xf numFmtId="170" fontId="6" fillId="0" borderId="10" xfId="0" applyNumberFormat="1" applyFont="1" applyFill="1" applyBorder="1" applyAlignment="1" applyProtection="1">
      <alignment horizontal="right" vertical="center" wrapText="1"/>
      <protection locked="0"/>
    </xf>
    <xf numFmtId="2" fontId="3" fillId="0" borderId="0" xfId="0" applyNumberFormat="1" applyFont="1" applyAlignment="1">
      <alignment horizontal="center" vertical="center" wrapText="1"/>
    </xf>
    <xf numFmtId="49" fontId="1" fillId="0" borderId="3" xfId="0" applyNumberFormat="1" applyFont="1" applyFill="1" applyBorder="1" applyAlignment="1" applyProtection="1">
      <alignment horizontal="center" vertical="center" wrapText="1"/>
      <protection locked="0"/>
    </xf>
    <xf numFmtId="49" fontId="1" fillId="0" borderId="3" xfId="0" applyNumberFormat="1" applyFont="1" applyFill="1" applyBorder="1" applyAlignment="1" applyProtection="1">
      <alignment vertical="center" wrapText="1"/>
      <protection locked="0"/>
    </xf>
    <xf numFmtId="0" fontId="3" fillId="0" borderId="2" xfId="0" applyFont="1" applyFill="1" applyBorder="1" applyAlignment="1" applyProtection="1">
      <alignment wrapText="1"/>
      <protection locked="0"/>
    </xf>
    <xf numFmtId="0" fontId="3" fillId="0" borderId="3" xfId="0" applyFont="1" applyFill="1" applyBorder="1" applyAlignment="1" applyProtection="1">
      <alignment wrapText="1"/>
      <protection locked="0"/>
    </xf>
    <xf numFmtId="4" fontId="0" fillId="9" borderId="61" xfId="0" applyNumberFormat="1" applyFont="1" applyFill="1" applyBorder="1" applyAlignment="1">
      <alignment horizontal="right" vertical="top" wrapText="1"/>
    </xf>
    <xf numFmtId="43" fontId="3" fillId="0" borderId="0" xfId="1" applyFont="1" applyFill="1" applyBorder="1" applyAlignment="1">
      <alignment horizontal="right" vertical="center" wrapText="1"/>
    </xf>
    <xf numFmtId="0" fontId="3" fillId="0" borderId="7" xfId="0" applyFont="1" applyFill="1" applyBorder="1" applyAlignment="1" applyProtection="1">
      <alignment horizontal="center" vertical="center" wrapText="1"/>
      <protection locked="0"/>
    </xf>
    <xf numFmtId="0" fontId="3" fillId="0" borderId="8" xfId="0" applyFont="1" applyFill="1" applyBorder="1" applyAlignment="1" applyProtection="1">
      <alignment horizontal="center" vertical="center" wrapText="1"/>
      <protection locked="0"/>
    </xf>
    <xf numFmtId="170" fontId="3" fillId="0" borderId="8" xfId="0" applyNumberFormat="1" applyFont="1" applyFill="1" applyBorder="1" applyAlignment="1" applyProtection="1">
      <alignment horizontal="right" vertical="center" wrapText="1"/>
      <protection locked="0"/>
    </xf>
    <xf numFmtId="49" fontId="3" fillId="0" borderId="8" xfId="0" applyNumberFormat="1" applyFont="1" applyFill="1" applyBorder="1" applyAlignment="1" applyProtection="1">
      <alignment horizontal="right" vertical="center" wrapText="1"/>
      <protection locked="0"/>
    </xf>
    <xf numFmtId="174" fontId="29" fillId="0" borderId="62" xfId="0" applyNumberFormat="1" applyFont="1" applyFill="1" applyBorder="1" applyAlignment="1">
      <alignment horizontal="center" vertical="top" shrinkToFit="1"/>
    </xf>
    <xf numFmtId="0" fontId="3" fillId="0" borderId="62" xfId="0" applyFont="1" applyFill="1" applyBorder="1" applyAlignment="1">
      <alignment horizontal="center" vertical="top" wrapText="1"/>
    </xf>
    <xf numFmtId="1" fontId="29" fillId="0" borderId="62" xfId="0" applyNumberFormat="1" applyFont="1" applyFill="1" applyBorder="1" applyAlignment="1">
      <alignment horizontal="center" vertical="top" shrinkToFit="1"/>
    </xf>
    <xf numFmtId="0" fontId="3" fillId="0" borderId="62" xfId="0" applyFont="1" applyFill="1" applyBorder="1" applyAlignment="1">
      <alignment horizontal="left" vertical="top" wrapText="1"/>
    </xf>
    <xf numFmtId="43" fontId="3" fillId="0" borderId="62" xfId="1" applyFont="1" applyFill="1" applyBorder="1" applyAlignment="1">
      <alignment horizontal="right" vertical="top" wrapText="1"/>
    </xf>
    <xf numFmtId="164" fontId="71" fillId="0" borderId="62" xfId="6" applyFont="1" applyFill="1" applyBorder="1" applyAlignment="1">
      <alignment horizontal="right" vertical="top" wrapText="1"/>
    </xf>
    <xf numFmtId="0" fontId="72" fillId="0" borderId="62" xfId="0" applyFont="1" applyFill="1" applyBorder="1" applyAlignment="1">
      <alignment horizontal="center" vertical="top" wrapText="1"/>
    </xf>
    <xf numFmtId="0" fontId="72" fillId="0" borderId="62" xfId="0" applyFont="1" applyFill="1" applyBorder="1" applyAlignment="1">
      <alignment horizontal="left" vertical="top" wrapText="1"/>
    </xf>
    <xf numFmtId="43" fontId="72" fillId="0" borderId="62" xfId="1" applyFont="1" applyFill="1" applyBorder="1" applyAlignment="1">
      <alignment horizontal="left" vertical="top" wrapText="1"/>
    </xf>
    <xf numFmtId="0" fontId="3" fillId="0" borderId="6" xfId="0" applyFont="1" applyFill="1" applyBorder="1" applyAlignment="1" applyProtection="1">
      <alignment horizontal="center" vertical="center" wrapText="1"/>
      <protection locked="0"/>
    </xf>
    <xf numFmtId="0" fontId="3" fillId="0" borderId="0" xfId="0" applyFont="1" applyBorder="1" applyAlignment="1">
      <alignment horizontal="center" vertical="center" wrapText="1"/>
    </xf>
    <xf numFmtId="0" fontId="16" fillId="0" borderId="32" xfId="0" applyFont="1" applyFill="1" applyBorder="1" applyAlignment="1" applyProtection="1">
      <alignment wrapText="1"/>
      <protection locked="0"/>
    </xf>
    <xf numFmtId="0" fontId="16" fillId="0" borderId="33" xfId="0" applyFont="1" applyFill="1" applyBorder="1" applyAlignment="1" applyProtection="1">
      <alignment wrapText="1"/>
      <protection locked="0"/>
    </xf>
    <xf numFmtId="0" fontId="16" fillId="0" borderId="33" xfId="0" applyFont="1" applyFill="1" applyBorder="1" applyAlignment="1" applyProtection="1">
      <alignment horizontal="center" vertical="center" wrapText="1"/>
      <protection locked="0"/>
    </xf>
    <xf numFmtId="170" fontId="16" fillId="0" borderId="33" xfId="0" applyNumberFormat="1" applyFont="1" applyFill="1" applyBorder="1" applyAlignment="1" applyProtection="1">
      <alignment horizontal="right" vertical="center" wrapText="1"/>
      <protection locked="0"/>
    </xf>
    <xf numFmtId="49" fontId="16" fillId="0" borderId="33" xfId="0" applyNumberFormat="1" applyFont="1" applyFill="1" applyBorder="1" applyAlignment="1" applyProtection="1">
      <alignment horizontal="right" vertical="center" wrapText="1"/>
      <protection locked="0"/>
    </xf>
    <xf numFmtId="0" fontId="16" fillId="0" borderId="1" xfId="0" applyFont="1" applyFill="1" applyBorder="1" applyAlignment="1" applyProtection="1">
      <alignment wrapText="1"/>
      <protection locked="0"/>
    </xf>
    <xf numFmtId="0" fontId="16" fillId="0" borderId="0" xfId="0" applyFont="1" applyFill="1" applyBorder="1" applyAlignment="1" applyProtection="1">
      <alignment wrapText="1"/>
      <protection locked="0"/>
    </xf>
    <xf numFmtId="0" fontId="3" fillId="0" borderId="0" xfId="0" applyFont="1" applyFill="1" applyBorder="1" applyAlignment="1" applyProtection="1">
      <alignment horizontal="center" vertical="center" wrapText="1"/>
      <protection locked="0"/>
    </xf>
    <xf numFmtId="0" fontId="3" fillId="0" borderId="0" xfId="0" applyFont="1" applyFill="1" applyBorder="1" applyAlignment="1" applyProtection="1">
      <alignment wrapText="1"/>
      <protection locked="0"/>
    </xf>
    <xf numFmtId="170" fontId="3" fillId="0" borderId="0" xfId="0" applyNumberFormat="1" applyFont="1" applyFill="1" applyBorder="1" applyAlignment="1" applyProtection="1">
      <alignment horizontal="right" vertical="center" wrapText="1"/>
      <protection locked="0"/>
    </xf>
    <xf numFmtId="49" fontId="3" fillId="0" borderId="0" xfId="0" applyNumberFormat="1" applyFont="1" applyFill="1" applyBorder="1" applyAlignment="1" applyProtection="1">
      <alignment horizontal="right" vertical="center" wrapText="1"/>
      <protection locked="0"/>
    </xf>
    <xf numFmtId="175" fontId="3" fillId="0" borderId="1" xfId="0" applyNumberFormat="1" applyFont="1" applyFill="1" applyBorder="1" applyAlignment="1" applyProtection="1">
      <alignment horizontal="left" vertical="center"/>
      <protection locked="0"/>
    </xf>
    <xf numFmtId="0" fontId="3" fillId="0" borderId="0" xfId="0" applyFont="1" applyFill="1" applyBorder="1" applyAlignment="1" applyProtection="1">
      <protection locked="0"/>
    </xf>
    <xf numFmtId="0" fontId="3" fillId="0" borderId="0" xfId="0" applyFont="1" applyFill="1" applyBorder="1" applyAlignment="1" applyProtection="1">
      <alignment horizontal="center" vertical="center"/>
      <protection locked="0"/>
    </xf>
    <xf numFmtId="170" fontId="3" fillId="0" borderId="0" xfId="0" applyNumberFormat="1" applyFont="1" applyFill="1" applyBorder="1" applyAlignment="1" applyProtection="1">
      <alignment horizontal="right"/>
      <protection locked="0"/>
    </xf>
    <xf numFmtId="49" fontId="3" fillId="0" borderId="0" xfId="0" applyNumberFormat="1" applyFont="1" applyFill="1" applyBorder="1" applyAlignment="1" applyProtection="1">
      <alignment horizontal="right"/>
      <protection locked="0"/>
    </xf>
    <xf numFmtId="170" fontId="3" fillId="0" borderId="0" xfId="0" applyNumberFormat="1" applyFont="1" applyFill="1" applyBorder="1" applyAlignment="1" applyProtection="1">
      <alignment horizontal="right" vertical="center"/>
      <protection locked="0"/>
    </xf>
    <xf numFmtId="0" fontId="3" fillId="0" borderId="0" xfId="0" applyFont="1" applyAlignment="1">
      <alignment horizontal="center" vertical="center" wrapText="1"/>
    </xf>
    <xf numFmtId="170" fontId="3" fillId="0" borderId="0" xfId="0" applyNumberFormat="1" applyFont="1" applyAlignment="1">
      <alignment horizontal="right" vertical="center" wrapText="1"/>
    </xf>
    <xf numFmtId="49" fontId="3" fillId="0" borderId="0" xfId="0" applyNumberFormat="1" applyFont="1" applyAlignment="1">
      <alignment horizontal="right" vertical="center" wrapText="1"/>
    </xf>
    <xf numFmtId="0" fontId="16" fillId="0" borderId="0" xfId="0" applyFont="1" applyAlignment="1">
      <alignment horizontal="center" vertical="center" wrapText="1"/>
    </xf>
    <xf numFmtId="170" fontId="16" fillId="0" borderId="0" xfId="0" applyNumberFormat="1" applyFont="1" applyAlignment="1">
      <alignment horizontal="right" vertical="center" wrapText="1"/>
    </xf>
    <xf numFmtId="49" fontId="16" fillId="0" borderId="0" xfId="0" applyNumberFormat="1" applyFont="1" applyAlignment="1">
      <alignment horizontal="right" vertical="center" wrapText="1"/>
    </xf>
    <xf numFmtId="2" fontId="55" fillId="0" borderId="0" xfId="0" applyNumberFormat="1" applyFont="1" applyAlignment="1">
      <alignment horizontal="right"/>
    </xf>
    <xf numFmtId="0" fontId="55" fillId="0" borderId="0" xfId="0" applyNumberFormat="1" applyFont="1" applyAlignment="1">
      <alignment horizontal="right" wrapText="1"/>
    </xf>
    <xf numFmtId="0" fontId="0" fillId="0" borderId="0" xfId="0" applyFont="1" applyAlignment="1">
      <alignment horizontal="right" wrapText="1"/>
    </xf>
    <xf numFmtId="0" fontId="17" fillId="0" borderId="0" xfId="0" applyFont="1" applyAlignment="1">
      <alignment horizontal="right" wrapText="1"/>
    </xf>
    <xf numFmtId="2" fontId="42" fillId="0" borderId="0" xfId="0" applyNumberFormat="1" applyFont="1" applyAlignment="1">
      <alignment horizontal="right"/>
    </xf>
    <xf numFmtId="0" fontId="42" fillId="0" borderId="0" xfId="0" applyNumberFormat="1" applyFont="1" applyAlignment="1">
      <alignment horizontal="right" wrapText="1"/>
    </xf>
    <xf numFmtId="0" fontId="42" fillId="0" borderId="0" xfId="0" applyFont="1" applyAlignment="1">
      <alignment horizontal="right" wrapText="1"/>
    </xf>
    <xf numFmtId="170" fontId="6" fillId="0" borderId="4" xfId="0" applyNumberFormat="1" applyFont="1" applyFill="1" applyBorder="1" applyAlignment="1" applyProtection="1">
      <alignment horizontal="right" vertical="center" wrapText="1"/>
      <protection locked="0"/>
    </xf>
    <xf numFmtId="2" fontId="16" fillId="0" borderId="0" xfId="0" applyNumberFormat="1" applyFont="1" applyAlignment="1">
      <alignment horizontal="right"/>
    </xf>
    <xf numFmtId="0" fontId="16" fillId="0" borderId="0" xfId="0" applyNumberFormat="1" applyFont="1" applyAlignment="1">
      <alignment horizontal="right" wrapText="1"/>
    </xf>
    <xf numFmtId="0" fontId="16" fillId="0" borderId="0" xfId="0" applyFont="1" applyAlignment="1">
      <alignment horizontal="right" wrapText="1"/>
    </xf>
    <xf numFmtId="0" fontId="17" fillId="0" borderId="0" xfId="0" applyFont="1" applyFill="1" applyAlignment="1">
      <alignment horizontal="right" wrapText="1"/>
    </xf>
    <xf numFmtId="2" fontId="16" fillId="0" borderId="0" xfId="0" applyNumberFormat="1" applyFont="1" applyFill="1" applyAlignment="1">
      <alignment horizontal="right"/>
    </xf>
    <xf numFmtId="0" fontId="16" fillId="0" borderId="0" xfId="0" applyNumberFormat="1" applyFont="1" applyFill="1" applyAlignment="1">
      <alignment horizontal="right" wrapText="1"/>
    </xf>
    <xf numFmtId="0" fontId="16" fillId="0" borderId="0" xfId="0" applyFont="1" applyFill="1" applyAlignment="1">
      <alignment horizontal="right" wrapText="1"/>
    </xf>
    <xf numFmtId="10" fontId="17" fillId="0" borderId="0" xfId="0" applyNumberFormat="1" applyFont="1" applyAlignment="1">
      <alignment horizontal="right" wrapText="1"/>
    </xf>
    <xf numFmtId="170" fontId="3" fillId="0" borderId="7" xfId="0" applyNumberFormat="1" applyFont="1" applyFill="1" applyBorder="1" applyAlignment="1" applyProtection="1">
      <alignment horizontal="right" vertical="center" wrapText="1"/>
      <protection locked="0"/>
    </xf>
    <xf numFmtId="10" fontId="3" fillId="0" borderId="7" xfId="0" applyNumberFormat="1" applyFont="1" applyFill="1" applyBorder="1" applyAlignment="1" applyProtection="1">
      <alignment horizontal="right" vertical="center" wrapText="1"/>
      <protection locked="0"/>
    </xf>
    <xf numFmtId="0" fontId="55" fillId="0" borderId="0" xfId="0" applyFont="1" applyFill="1" applyAlignment="1">
      <alignment horizontal="right" wrapText="1"/>
    </xf>
    <xf numFmtId="2" fontId="55" fillId="0" borderId="0" xfId="0" applyNumberFormat="1" applyFont="1" applyFill="1" applyAlignment="1">
      <alignment horizontal="right"/>
    </xf>
    <xf numFmtId="0" fontId="55" fillId="0" borderId="0" xfId="0" applyNumberFormat="1" applyFont="1" applyFill="1" applyAlignment="1">
      <alignment horizontal="right" wrapText="1"/>
    </xf>
    <xf numFmtId="0" fontId="0" fillId="0" borderId="0" xfId="0" applyFont="1" applyFill="1" applyAlignment="1">
      <alignment horizontal="right" wrapText="1"/>
    </xf>
    <xf numFmtId="0" fontId="17" fillId="0" borderId="0" xfId="0" applyFont="1" applyAlignment="1">
      <alignment horizontal="right"/>
    </xf>
    <xf numFmtId="0" fontId="55" fillId="0" borderId="0" xfId="0" applyNumberFormat="1" applyFont="1" applyAlignment="1">
      <alignment horizontal="right"/>
    </xf>
    <xf numFmtId="0" fontId="0" fillId="0" borderId="0" xfId="0" applyFont="1" applyAlignment="1">
      <alignment horizontal="right"/>
    </xf>
    <xf numFmtId="170" fontId="3" fillId="0" borderId="0" xfId="0" applyNumberFormat="1" applyFont="1" applyFill="1" applyBorder="1" applyAlignment="1" applyProtection="1">
      <alignment horizontal="right" wrapText="1"/>
      <protection locked="0"/>
    </xf>
    <xf numFmtId="170" fontId="16" fillId="0" borderId="33" xfId="0" applyNumberFormat="1" applyFont="1" applyFill="1" applyBorder="1" applyAlignment="1" applyProtection="1">
      <alignment horizontal="right" wrapText="1"/>
      <protection locked="0"/>
    </xf>
    <xf numFmtId="0" fontId="16" fillId="0" borderId="35" xfId="0" applyFont="1" applyFill="1" applyBorder="1" applyAlignment="1" applyProtection="1">
      <alignment horizontal="right" wrapText="1"/>
      <protection locked="0"/>
    </xf>
    <xf numFmtId="0" fontId="16" fillId="0" borderId="0" xfId="0" applyFont="1" applyBorder="1" applyAlignment="1">
      <alignment wrapText="1"/>
    </xf>
    <xf numFmtId="0" fontId="16" fillId="0" borderId="36" xfId="0" applyFont="1" applyFill="1" applyBorder="1" applyAlignment="1" applyProtection="1">
      <alignment horizontal="right" wrapText="1"/>
      <protection locked="0"/>
    </xf>
    <xf numFmtId="43" fontId="17" fillId="0" borderId="0" xfId="1" applyFont="1" applyAlignment="1">
      <alignment horizontal="right" wrapText="1"/>
    </xf>
    <xf numFmtId="0" fontId="16" fillId="0" borderId="36" xfId="0" applyFont="1" applyFill="1" applyBorder="1" applyAlignment="1" applyProtection="1">
      <alignment horizontal="right"/>
      <protection locked="0"/>
    </xf>
    <xf numFmtId="170" fontId="3" fillId="0" borderId="0" xfId="0" applyNumberFormat="1" applyFont="1" applyAlignment="1">
      <alignment horizontal="right" wrapText="1"/>
    </xf>
    <xf numFmtId="4" fontId="3" fillId="0" borderId="0" xfId="0" applyNumberFormat="1" applyFont="1" applyAlignment="1"/>
    <xf numFmtId="0" fontId="16" fillId="0" borderId="0" xfId="0" applyFont="1"/>
    <xf numFmtId="0" fontId="19" fillId="0" borderId="0" xfId="0" applyFont="1" applyAlignment="1">
      <alignment horizontal="center"/>
    </xf>
    <xf numFmtId="0" fontId="17" fillId="0" borderId="0" xfId="0" applyFont="1"/>
    <xf numFmtId="0" fontId="20" fillId="0" borderId="0" xfId="0" applyFont="1" applyAlignment="1">
      <alignment horizontal="left"/>
    </xf>
    <xf numFmtId="0" fontId="73" fillId="0" borderId="0" xfId="0" applyFont="1" applyAlignment="1">
      <alignment horizontal="right" vertical="center"/>
    </xf>
    <xf numFmtId="0" fontId="16" fillId="0" borderId="0" xfId="0" applyFont="1" applyAlignment="1">
      <alignment horizontal="center" vertical="top"/>
    </xf>
    <xf numFmtId="0" fontId="25" fillId="0" borderId="0" xfId="0" applyFont="1" applyAlignment="1">
      <alignment horizontal="center" vertical="top"/>
    </xf>
    <xf numFmtId="178" fontId="16" fillId="0" borderId="0" xfId="0" applyNumberFormat="1" applyFont="1"/>
    <xf numFmtId="0" fontId="17" fillId="0" borderId="0" xfId="0" applyFont="1" applyAlignment="1">
      <alignment horizontal="left"/>
    </xf>
    <xf numFmtId="0" fontId="22" fillId="0" borderId="0" xfId="0" applyFont="1"/>
    <xf numFmtId="0" fontId="17" fillId="0" borderId="0" xfId="0" applyFont="1" applyAlignment="1">
      <alignment horizontal="left" vertical="top"/>
    </xf>
    <xf numFmtId="0" fontId="16" fillId="0" borderId="0" xfId="0" applyFont="1" applyAlignment="1">
      <alignment vertical="top"/>
    </xf>
    <xf numFmtId="177" fontId="16" fillId="0" borderId="0" xfId="0" applyNumberFormat="1" applyFont="1"/>
    <xf numFmtId="10" fontId="22" fillId="12" borderId="64" xfId="2" applyNumberFormat="1" applyFont="1" applyFill="1" applyBorder="1" applyAlignment="1" applyProtection="1">
      <alignment horizontal="center" vertical="center"/>
      <protection locked="0"/>
    </xf>
    <xf numFmtId="0" fontId="22" fillId="0" borderId="64" xfId="0" applyFont="1" applyBorder="1" applyAlignment="1">
      <alignment horizontal="center" vertical="center"/>
    </xf>
    <xf numFmtId="10" fontId="22" fillId="12" borderId="64" xfId="0" applyNumberFormat="1" applyFont="1" applyFill="1" applyBorder="1" applyAlignment="1" applyProtection="1">
      <alignment horizontal="center" vertical="center"/>
      <protection locked="0"/>
    </xf>
    <xf numFmtId="10" fontId="22" fillId="0" borderId="64" xfId="0" applyNumberFormat="1" applyFont="1" applyBorder="1" applyAlignment="1">
      <alignment horizontal="center" vertical="center"/>
    </xf>
    <xf numFmtId="0" fontId="22" fillId="0" borderId="64" xfId="0" applyFont="1" applyBorder="1" applyAlignment="1">
      <alignment horizontal="center" vertical="center" wrapText="1"/>
    </xf>
    <xf numFmtId="0" fontId="22" fillId="11" borderId="64" xfId="0" applyFont="1" applyFill="1" applyBorder="1" applyAlignment="1">
      <alignment horizontal="center" vertical="center" wrapText="1"/>
    </xf>
    <xf numFmtId="10" fontId="21" fillId="11" borderId="64" xfId="0" applyNumberFormat="1" applyFont="1" applyFill="1" applyBorder="1" applyAlignment="1">
      <alignment horizontal="center" vertical="center"/>
    </xf>
    <xf numFmtId="0" fontId="74" fillId="0" borderId="0" xfId="0" applyFont="1" applyAlignment="1">
      <alignment vertical="center"/>
    </xf>
    <xf numFmtId="0" fontId="0" fillId="0" borderId="0" xfId="0"/>
    <xf numFmtId="0" fontId="16" fillId="0" borderId="0" xfId="0" applyFont="1" applyAlignment="1"/>
    <xf numFmtId="4" fontId="16" fillId="0" borderId="0" xfId="0" applyNumberFormat="1" applyFont="1"/>
    <xf numFmtId="4" fontId="16" fillId="0" borderId="0" xfId="0" applyNumberFormat="1" applyFont="1" applyAlignment="1"/>
    <xf numFmtId="0" fontId="3" fillId="0" borderId="28" xfId="41" quotePrefix="1" applyFont="1" applyFill="1" applyBorder="1" applyAlignment="1" applyProtection="1">
      <alignment horizontal="center" vertical="center"/>
      <protection locked="0"/>
    </xf>
    <xf numFmtId="0" fontId="16" fillId="0" borderId="67" xfId="0" applyFont="1" applyBorder="1" applyAlignment="1">
      <alignment horizontal="left" vertical="center"/>
    </xf>
    <xf numFmtId="0" fontId="23" fillId="0" borderId="0" xfId="0" applyFont="1" applyAlignment="1">
      <alignment horizontal="right" vertical="center"/>
    </xf>
    <xf numFmtId="0" fontId="23" fillId="0" borderId="0" xfId="0" applyFont="1" applyAlignment="1">
      <alignment horizontal="left" vertical="center"/>
    </xf>
    <xf numFmtId="0" fontId="21" fillId="0" borderId="62" xfId="0" applyFont="1" applyBorder="1" applyAlignment="1">
      <alignment horizontal="center" vertical="center"/>
    </xf>
    <xf numFmtId="179" fontId="21" fillId="0" borderId="62" xfId="0" applyNumberFormat="1" applyFont="1" applyBorder="1" applyAlignment="1">
      <alignment horizontal="center" vertical="center" wrapText="1"/>
    </xf>
    <xf numFmtId="0" fontId="20" fillId="0" borderId="62" xfId="0" applyFont="1" applyBorder="1" applyAlignment="1">
      <alignment horizontal="left" vertical="center" wrapText="1"/>
    </xf>
    <xf numFmtId="49" fontId="16" fillId="12" borderId="62" xfId="0" applyNumberFormat="1" applyFont="1" applyFill="1" applyBorder="1" applyAlignment="1" applyProtection="1">
      <alignment horizontal="left" vertical="top" wrapText="1"/>
      <protection locked="0"/>
    </xf>
    <xf numFmtId="177" fontId="16" fillId="0" borderId="66" xfId="0" applyNumberFormat="1" applyFont="1" applyBorder="1" applyAlignment="1">
      <alignment horizontal="left"/>
    </xf>
    <xf numFmtId="175" fontId="16" fillId="0" borderId="66" xfId="0" applyNumberFormat="1" applyFont="1" applyBorder="1" applyAlignment="1">
      <alignment horizontal="left"/>
    </xf>
    <xf numFmtId="0" fontId="17" fillId="0" borderId="0" xfId="0" applyFont="1" applyAlignment="1">
      <alignment horizontal="left" vertical="center"/>
    </xf>
    <xf numFmtId="0" fontId="21" fillId="0" borderId="0" xfId="0" applyFont="1" applyAlignment="1">
      <alignment horizontal="left" vertical="center"/>
    </xf>
    <xf numFmtId="0" fontId="22" fillId="11" borderId="62" xfId="0" applyFont="1" applyFill="1" applyBorder="1" applyAlignment="1">
      <alignment horizontal="center" vertical="center" wrapText="1"/>
    </xf>
    <xf numFmtId="0" fontId="42" fillId="0" borderId="0" xfId="0" applyFont="1" applyAlignment="1">
      <alignment horizontal="left" vertical="center" indent="1"/>
    </xf>
    <xf numFmtId="0" fontId="16" fillId="0" borderId="0" xfId="0" applyFont="1" applyAlignment="1">
      <alignment horizontal="center" vertical="center"/>
    </xf>
    <xf numFmtId="0" fontId="24" fillId="0" borderId="0" xfId="0" applyFont="1" applyAlignment="1">
      <alignment horizontal="center"/>
    </xf>
    <xf numFmtId="0" fontId="23" fillId="0" borderId="0" xfId="0" applyFont="1" applyAlignment="1">
      <alignment horizontal="center" vertical="top"/>
    </xf>
    <xf numFmtId="0" fontId="16" fillId="0" borderId="62" xfId="0" applyFont="1" applyBorder="1" applyAlignment="1">
      <alignment horizontal="center" vertical="center" wrapText="1"/>
    </xf>
    <xf numFmtId="0" fontId="19" fillId="0" borderId="62" xfId="0" applyFont="1" applyBorder="1" applyAlignment="1">
      <alignment horizontal="center"/>
    </xf>
    <xf numFmtId="0" fontId="17" fillId="0" borderId="51" xfId="0" applyFont="1" applyBorder="1" applyAlignment="1">
      <alignment horizontal="left" vertical="top"/>
    </xf>
    <xf numFmtId="176" fontId="20" fillId="10" borderId="63" xfId="0" applyNumberFormat="1" applyFont="1" applyFill="1" applyBorder="1" applyAlignment="1" applyProtection="1">
      <alignment horizontal="left"/>
      <protection locked="0"/>
    </xf>
    <xf numFmtId="0" fontId="20" fillId="0" borderId="63" xfId="0" applyFont="1" applyBorder="1" applyAlignment="1">
      <alignment horizontal="left" wrapText="1"/>
    </xf>
    <xf numFmtId="0" fontId="20" fillId="0" borderId="62" xfId="0" applyFont="1" applyBorder="1" applyAlignment="1">
      <alignment horizontal="left" wrapText="1"/>
    </xf>
    <xf numFmtId="0" fontId="20" fillId="0" borderId="65" xfId="0" applyFont="1" applyBorder="1" applyAlignment="1">
      <alignment horizontal="left" wrapText="1"/>
    </xf>
    <xf numFmtId="10" fontId="22" fillId="12" borderId="4" xfId="2" applyNumberFormat="1" applyFont="1" applyFill="1" applyBorder="1" applyAlignment="1" applyProtection="1">
      <alignment horizontal="center" vertical="center"/>
      <protection locked="0"/>
    </xf>
    <xf numFmtId="0" fontId="20" fillId="0" borderId="62" xfId="0" applyFont="1" applyBorder="1" applyAlignment="1">
      <alignment horizontal="left"/>
    </xf>
    <xf numFmtId="10" fontId="22" fillId="12" borderId="64" xfId="2" applyNumberFormat="1" applyFont="1" applyFill="1" applyBorder="1" applyAlignment="1" applyProtection="1">
      <alignment horizontal="center" vertical="center"/>
      <protection locked="0"/>
    </xf>
    <xf numFmtId="0" fontId="16" fillId="0" borderId="51" xfId="0" applyFont="1" applyBorder="1" applyAlignment="1">
      <alignment horizontal="center"/>
    </xf>
    <xf numFmtId="0" fontId="17" fillId="0" borderId="63" xfId="0" applyFont="1" applyBorder="1" applyAlignment="1">
      <alignment horizontal="center"/>
    </xf>
    <xf numFmtId="0" fontId="17" fillId="0" borderId="50" xfId="0" applyFont="1" applyBorder="1" applyAlignment="1">
      <alignment horizontal="left" vertical="top"/>
    </xf>
    <xf numFmtId="0" fontId="16" fillId="0" borderId="63" xfId="0" applyFont="1" applyBorder="1" applyAlignment="1">
      <alignment horizontal="left" vertical="top" wrapText="1"/>
    </xf>
    <xf numFmtId="0" fontId="16" fillId="0" borderId="64" xfId="0" applyFont="1" applyBorder="1" applyAlignment="1">
      <alignment horizontal="left" vertical="top" wrapText="1"/>
    </xf>
    <xf numFmtId="0" fontId="11" fillId="0" borderId="2" xfId="0" applyFont="1" applyFill="1" applyBorder="1" applyAlignment="1" applyProtection="1">
      <alignment horizontal="center" vertical="center" wrapText="1"/>
      <protection locked="0"/>
    </xf>
    <xf numFmtId="0" fontId="11" fillId="0" borderId="3" xfId="0" applyFont="1" applyFill="1" applyBorder="1" applyAlignment="1" applyProtection="1">
      <alignment horizontal="center" vertical="center" wrapText="1"/>
      <protection locked="0"/>
    </xf>
    <xf numFmtId="0" fontId="16" fillId="0" borderId="3" xfId="0" applyFont="1" applyFill="1" applyBorder="1" applyAlignment="1" applyProtection="1">
      <alignment wrapText="1"/>
      <protection locked="0"/>
    </xf>
    <xf numFmtId="0" fontId="16" fillId="0" borderId="10" xfId="0" applyFont="1" applyFill="1" applyBorder="1" applyAlignment="1" applyProtection="1">
      <alignment wrapText="1"/>
      <protection locked="0"/>
    </xf>
    <xf numFmtId="0" fontId="11" fillId="0" borderId="2" xfId="0" applyFont="1" applyFill="1" applyBorder="1" applyAlignment="1" applyProtection="1">
      <alignment horizontal="right" vertical="center" wrapText="1"/>
      <protection locked="0"/>
    </xf>
    <xf numFmtId="0" fontId="11" fillId="0" borderId="3" xfId="0" applyFont="1" applyFill="1" applyBorder="1" applyAlignment="1" applyProtection="1">
      <alignment horizontal="right" vertical="center" wrapText="1"/>
      <protection locked="0"/>
    </xf>
    <xf numFmtId="4" fontId="11" fillId="0" borderId="3" xfId="0" applyNumberFormat="1" applyFont="1" applyFill="1" applyBorder="1" applyAlignment="1" applyProtection="1">
      <alignment horizontal="right" vertical="center" wrapText="1"/>
      <protection locked="0"/>
    </xf>
    <xf numFmtId="4" fontId="11" fillId="0" borderId="10" xfId="0" applyNumberFormat="1" applyFont="1" applyFill="1" applyBorder="1" applyAlignment="1" applyProtection="1">
      <alignment horizontal="right" vertical="center" wrapText="1"/>
      <protection locked="0"/>
    </xf>
    <xf numFmtId="0" fontId="7" fillId="0" borderId="1" xfId="0" applyFont="1" applyBorder="1" applyAlignment="1">
      <alignment horizontal="center" vertical="center"/>
    </xf>
    <xf numFmtId="0" fontId="7" fillId="0" borderId="0" xfId="0" applyFont="1" applyBorder="1" applyAlignment="1">
      <alignment horizontal="center" vertical="center"/>
    </xf>
    <xf numFmtId="0" fontId="7" fillId="0" borderId="36" xfId="0" applyFont="1" applyBorder="1" applyAlignment="1">
      <alignment horizontal="center" vertical="center"/>
    </xf>
    <xf numFmtId="0" fontId="4" fillId="0" borderId="1" xfId="0" applyFont="1" applyBorder="1" applyAlignment="1">
      <alignment horizontal="center" wrapText="1"/>
    </xf>
    <xf numFmtId="0" fontId="4" fillId="0" borderId="0" xfId="0" applyFont="1" applyBorder="1" applyAlignment="1">
      <alignment horizontal="center" wrapText="1"/>
    </xf>
    <xf numFmtId="0" fontId="4" fillId="0" borderId="36" xfId="0" applyFont="1" applyBorder="1" applyAlignment="1">
      <alignment horizontal="center" wrapText="1"/>
    </xf>
    <xf numFmtId="0" fontId="4" fillId="0" borderId="1" xfId="0" applyFont="1" applyBorder="1" applyAlignment="1">
      <alignment horizontal="center" vertical="center"/>
    </xf>
    <xf numFmtId="0" fontId="4" fillId="0" borderId="0" xfId="0" applyFont="1" applyBorder="1" applyAlignment="1">
      <alignment horizontal="center" vertical="center"/>
    </xf>
    <xf numFmtId="0" fontId="4" fillId="0" borderId="36" xfId="0" applyFont="1" applyBorder="1" applyAlignment="1">
      <alignment horizontal="center" vertical="center"/>
    </xf>
    <xf numFmtId="49" fontId="3" fillId="0" borderId="4" xfId="0" applyNumberFormat="1" applyFont="1" applyBorder="1" applyAlignment="1">
      <alignment horizontal="center" vertical="center" wrapText="1"/>
    </xf>
    <xf numFmtId="0" fontId="4" fillId="0" borderId="1" xfId="0" applyFont="1" applyFill="1" applyBorder="1" applyAlignment="1">
      <alignment horizontal="center"/>
    </xf>
    <xf numFmtId="0" fontId="4" fillId="0" borderId="0" xfId="0" applyFont="1" applyFill="1" applyBorder="1" applyAlignment="1">
      <alignment horizontal="center"/>
    </xf>
    <xf numFmtId="0" fontId="4" fillId="0" borderId="36" xfId="0" applyFont="1" applyFill="1" applyBorder="1" applyAlignment="1">
      <alignment horizontal="center"/>
    </xf>
    <xf numFmtId="49" fontId="49" fillId="0" borderId="4" xfId="0" applyNumberFormat="1" applyFont="1" applyFill="1" applyBorder="1" applyAlignment="1">
      <alignment horizontal="center" vertical="center" wrapText="1"/>
    </xf>
    <xf numFmtId="49" fontId="49" fillId="0" borderId="2" xfId="0" applyNumberFormat="1" applyFont="1" applyFill="1" applyBorder="1" applyAlignment="1">
      <alignment horizontal="center" vertical="center" wrapText="1"/>
    </xf>
    <xf numFmtId="49" fontId="49" fillId="0" borderId="3" xfId="0" applyNumberFormat="1" applyFont="1" applyFill="1" applyBorder="1" applyAlignment="1">
      <alignment horizontal="center" vertical="center" wrapText="1"/>
    </xf>
    <xf numFmtId="49" fontId="49" fillId="0" borderId="10" xfId="0" applyNumberFormat="1" applyFont="1" applyFill="1" applyBorder="1" applyAlignment="1">
      <alignment horizontal="center" vertical="center" wrapText="1"/>
    </xf>
    <xf numFmtId="49" fontId="3" fillId="0" borderId="4" xfId="0" applyNumberFormat="1" applyFont="1" applyFill="1" applyBorder="1" applyAlignment="1">
      <alignment horizontal="center" vertical="center" wrapText="1"/>
    </xf>
    <xf numFmtId="49" fontId="3" fillId="0" borderId="2" xfId="0" applyNumberFormat="1" applyFont="1" applyFill="1" applyBorder="1" applyAlignment="1">
      <alignment horizontal="center" vertical="center" wrapText="1"/>
    </xf>
    <xf numFmtId="49" fontId="3" fillId="0" borderId="3" xfId="0" applyNumberFormat="1" applyFont="1" applyFill="1" applyBorder="1" applyAlignment="1">
      <alignment horizontal="center" vertical="center" wrapText="1"/>
    </xf>
    <xf numFmtId="49" fontId="3" fillId="0" borderId="10" xfId="0" applyNumberFormat="1" applyFont="1" applyFill="1" applyBorder="1" applyAlignment="1">
      <alignment horizontal="center" vertical="center" wrapText="1"/>
    </xf>
    <xf numFmtId="49" fontId="3" fillId="0" borderId="39" xfId="0" applyNumberFormat="1" applyFont="1" applyBorder="1" applyAlignment="1">
      <alignment horizontal="center" vertical="center" wrapText="1"/>
    </xf>
    <xf numFmtId="49" fontId="3" fillId="0" borderId="40" xfId="0" applyNumberFormat="1" applyFont="1" applyBorder="1" applyAlignment="1">
      <alignment horizontal="center" vertical="center" wrapText="1"/>
    </xf>
    <xf numFmtId="49" fontId="3" fillId="0" borderId="41" xfId="0" applyNumberFormat="1" applyFont="1" applyBorder="1" applyAlignment="1">
      <alignment horizontal="center" vertical="center" wrapText="1"/>
    </xf>
    <xf numFmtId="49" fontId="3" fillId="0" borderId="2" xfId="0" applyNumberFormat="1" applyFont="1" applyBorder="1" applyAlignment="1">
      <alignment horizontal="center" vertical="center" wrapText="1"/>
    </xf>
    <xf numFmtId="49" fontId="3" fillId="0" borderId="3" xfId="0" applyNumberFormat="1" applyFont="1" applyBorder="1" applyAlignment="1">
      <alignment horizontal="center" vertical="center" wrapText="1"/>
    </xf>
    <xf numFmtId="49" fontId="3" fillId="0" borderId="10" xfId="0" applyNumberFormat="1" applyFont="1" applyBorder="1" applyAlignment="1">
      <alignment horizontal="center" vertical="center" wrapText="1"/>
    </xf>
    <xf numFmtId="2" fontId="3" fillId="0" borderId="4" xfId="0" applyNumberFormat="1" applyFont="1" applyBorder="1" applyAlignment="1">
      <alignment horizontal="center" vertical="center" wrapText="1"/>
    </xf>
    <xf numFmtId="2" fontId="3" fillId="0" borderId="4" xfId="0" applyNumberFormat="1" applyFont="1" applyFill="1" applyBorder="1" applyAlignment="1">
      <alignment horizontal="center" vertical="center" wrapText="1"/>
    </xf>
    <xf numFmtId="0" fontId="3" fillId="0" borderId="3" xfId="0" applyFont="1" applyBorder="1" applyAlignment="1">
      <alignment horizontal="center" vertical="center" wrapText="1"/>
    </xf>
    <xf numFmtId="49" fontId="3" fillId="0" borderId="4" xfId="0" applyNumberFormat="1" applyFont="1" applyBorder="1" applyAlignment="1" applyProtection="1">
      <alignment horizontal="center" vertical="center" wrapText="1"/>
      <protection locked="0"/>
    </xf>
    <xf numFmtId="49" fontId="3" fillId="0" borderId="4" xfId="0" applyNumberFormat="1" applyFont="1" applyFill="1" applyBorder="1" applyAlignment="1" applyProtection="1">
      <alignment horizontal="center" vertical="center" wrapText="1"/>
      <protection locked="0"/>
    </xf>
    <xf numFmtId="49" fontId="3" fillId="0" borderId="9" xfId="0" applyNumberFormat="1" applyFont="1" applyBorder="1" applyAlignment="1">
      <alignment horizontal="center" vertical="center" wrapText="1"/>
    </xf>
    <xf numFmtId="0" fontId="11" fillId="2" borderId="2" xfId="0" applyFont="1" applyFill="1" applyBorder="1" applyAlignment="1" applyProtection="1">
      <alignment horizontal="center" vertical="center" wrapText="1"/>
      <protection locked="0"/>
    </xf>
    <xf numFmtId="0" fontId="11" fillId="2" borderId="3" xfId="0" applyFont="1" applyFill="1" applyBorder="1" applyAlignment="1" applyProtection="1">
      <alignment horizontal="center" vertical="center" wrapText="1"/>
      <protection locked="0"/>
    </xf>
    <xf numFmtId="0" fontId="16" fillId="2" borderId="3" xfId="0" applyFont="1" applyFill="1" applyBorder="1" applyAlignment="1" applyProtection="1">
      <alignment wrapText="1"/>
      <protection locked="0"/>
    </xf>
    <xf numFmtId="0" fontId="16" fillId="2" borderId="10" xfId="0" applyFont="1" applyFill="1" applyBorder="1" applyAlignment="1" applyProtection="1">
      <alignment wrapText="1"/>
      <protection locked="0"/>
    </xf>
    <xf numFmtId="49" fontId="6" fillId="0" borderId="45" xfId="0" applyNumberFormat="1" applyFont="1" applyBorder="1" applyAlignment="1">
      <alignment horizontal="center" vertical="center" wrapText="1"/>
    </xf>
    <xf numFmtId="49" fontId="6" fillId="0" borderId="46" xfId="0" applyNumberFormat="1" applyFont="1" applyBorder="1" applyAlignment="1">
      <alignment horizontal="center" vertical="center" wrapText="1"/>
    </xf>
    <xf numFmtId="49" fontId="6" fillId="0" borderId="47" xfId="0" applyNumberFormat="1" applyFont="1" applyBorder="1" applyAlignment="1">
      <alignment horizontal="center" vertical="center" wrapText="1"/>
    </xf>
    <xf numFmtId="49" fontId="3" fillId="0" borderId="6" xfId="0" applyNumberFormat="1" applyFont="1" applyBorder="1" applyAlignment="1">
      <alignment horizontal="center" vertical="center" wrapText="1"/>
    </xf>
    <xf numFmtId="0" fontId="3" fillId="0" borderId="4" xfId="0" applyFont="1" applyBorder="1" applyAlignment="1">
      <alignment horizontal="center" wrapText="1"/>
    </xf>
    <xf numFmtId="0" fontId="1" fillId="0" borderId="4" xfId="0" applyFont="1" applyBorder="1" applyAlignment="1">
      <alignment horizontal="right"/>
    </xf>
    <xf numFmtId="0" fontId="46" fillId="0" borderId="3" xfId="0" applyFont="1" applyBorder="1" applyAlignment="1">
      <alignment horizontal="center"/>
    </xf>
    <xf numFmtId="0" fontId="1" fillId="0" borderId="1" xfId="0" applyFont="1" applyFill="1" applyBorder="1" applyAlignment="1">
      <alignment horizontal="right"/>
    </xf>
    <xf numFmtId="0" fontId="1" fillId="0" borderId="0" xfId="0" applyFont="1" applyFill="1" applyBorder="1" applyAlignment="1">
      <alignment horizontal="right"/>
    </xf>
    <xf numFmtId="0" fontId="1" fillId="0" borderId="36" xfId="0" applyFont="1" applyFill="1" applyBorder="1" applyAlignment="1">
      <alignment horizontal="right"/>
    </xf>
    <xf numFmtId="0" fontId="1" fillId="5" borderId="2" xfId="0" applyFont="1" applyFill="1" applyBorder="1" applyAlignment="1">
      <alignment horizontal="center" vertical="center"/>
    </xf>
    <xf numFmtId="0" fontId="1" fillId="5" borderId="10" xfId="0" applyFont="1" applyFill="1" applyBorder="1" applyAlignment="1">
      <alignment horizontal="center" vertical="center"/>
    </xf>
    <xf numFmtId="3" fontId="1" fillId="0" borderId="4" xfId="0" applyNumberFormat="1" applyFont="1" applyBorder="1" applyAlignment="1">
      <alignment horizontal="left" vertical="center" wrapText="1"/>
    </xf>
    <xf numFmtId="3" fontId="1" fillId="0" borderId="4" xfId="41" applyNumberFormat="1" applyFont="1" applyBorder="1" applyAlignment="1">
      <alignment horizontal="left" vertical="center" wrapText="1"/>
    </xf>
    <xf numFmtId="3" fontId="1" fillId="0" borderId="4" xfId="0" applyNumberFormat="1" applyFont="1" applyFill="1" applyBorder="1" applyAlignment="1">
      <alignment horizontal="left" vertical="center" wrapText="1"/>
    </xf>
    <xf numFmtId="3" fontId="1" fillId="0" borderId="2" xfId="0" applyNumberFormat="1" applyFont="1" applyFill="1" applyBorder="1" applyAlignment="1">
      <alignment horizontal="left" vertical="center" wrapText="1"/>
    </xf>
    <xf numFmtId="3" fontId="1" fillId="0" borderId="3" xfId="0" applyNumberFormat="1" applyFont="1" applyFill="1" applyBorder="1" applyAlignment="1">
      <alignment horizontal="left" vertical="center" wrapText="1"/>
    </xf>
    <xf numFmtId="3" fontId="1" fillId="0" borderId="10" xfId="0" applyNumberFormat="1" applyFont="1" applyFill="1" applyBorder="1" applyAlignment="1">
      <alignment horizontal="left" vertical="center" wrapText="1"/>
    </xf>
    <xf numFmtId="0" fontId="14" fillId="1" borderId="2" xfId="0" applyFont="1" applyFill="1" applyBorder="1" applyAlignment="1">
      <alignment horizontal="center"/>
    </xf>
    <xf numFmtId="0" fontId="14" fillId="1" borderId="3" xfId="0" applyFont="1" applyFill="1" applyBorder="1" applyAlignment="1">
      <alignment horizontal="center"/>
    </xf>
    <xf numFmtId="0" fontId="14" fillId="1" borderId="10" xfId="0" applyFont="1" applyFill="1" applyBorder="1" applyAlignment="1">
      <alignment horizontal="center"/>
    </xf>
    <xf numFmtId="3" fontId="1" fillId="0" borderId="2" xfId="0" applyNumberFormat="1" applyFont="1" applyBorder="1" applyAlignment="1">
      <alignment horizontal="left" vertical="center" wrapText="1"/>
    </xf>
    <xf numFmtId="3" fontId="1" fillId="0" borderId="3" xfId="0" applyNumberFormat="1" applyFont="1" applyBorder="1" applyAlignment="1">
      <alignment horizontal="left" vertical="center" wrapText="1"/>
    </xf>
    <xf numFmtId="3" fontId="1" fillId="0" borderId="10" xfId="0" applyNumberFormat="1" applyFont="1" applyBorder="1" applyAlignment="1">
      <alignment horizontal="left" vertical="center" wrapText="1"/>
    </xf>
    <xf numFmtId="0" fontId="1" fillId="0" borderId="8" xfId="0" applyFont="1" applyBorder="1" applyAlignment="1">
      <alignment horizontal="right"/>
    </xf>
    <xf numFmtId="0" fontId="1" fillId="0" borderId="9" xfId="0" applyFont="1" applyBorder="1" applyAlignment="1">
      <alignment horizontal="right"/>
    </xf>
    <xf numFmtId="0" fontId="7" fillId="0" borderId="1"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36"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36" xfId="0" applyFont="1" applyFill="1" applyBorder="1" applyAlignment="1">
      <alignment horizontal="center" vertical="center"/>
    </xf>
    <xf numFmtId="0" fontId="11" fillId="0" borderId="4" xfId="0" applyFont="1" applyBorder="1" applyAlignment="1">
      <alignment horizontal="center"/>
    </xf>
    <xf numFmtId="0" fontId="9" fillId="7" borderId="4" xfId="0" applyFont="1" applyFill="1" applyBorder="1" applyAlignment="1">
      <alignment horizontal="right"/>
    </xf>
    <xf numFmtId="0" fontId="4" fillId="0" borderId="18" xfId="0" applyFont="1" applyFill="1" applyBorder="1" applyAlignment="1">
      <alignment horizontal="center" vertical="center"/>
    </xf>
    <xf numFmtId="0" fontId="4" fillId="0" borderId="18" xfId="0" applyFont="1" applyBorder="1" applyAlignment="1">
      <alignment horizontal="center" wrapText="1"/>
    </xf>
    <xf numFmtId="0" fontId="44" fillId="0" borderId="25" xfId="0" applyFont="1" applyBorder="1" applyAlignment="1">
      <alignment horizontal="left" vertical="center"/>
    </xf>
    <xf numFmtId="164" fontId="10" fillId="0" borderId="2" xfId="6" applyFont="1" applyFill="1" applyBorder="1" applyAlignment="1">
      <alignment horizontal="center"/>
    </xf>
    <xf numFmtId="164" fontId="10" fillId="0" borderId="20" xfId="6" applyFont="1" applyFill="1" applyBorder="1" applyAlignment="1">
      <alignment horizontal="center"/>
    </xf>
    <xf numFmtId="0" fontId="44" fillId="0" borderId="28" xfId="0" applyFont="1" applyBorder="1" applyAlignment="1">
      <alignment horizontal="left" vertical="center"/>
    </xf>
    <xf numFmtId="0" fontId="4" fillId="0" borderId="18" xfId="0" applyFont="1" applyFill="1" applyBorder="1" applyAlignment="1">
      <alignment horizontal="center"/>
    </xf>
    <xf numFmtId="0" fontId="7" fillId="0" borderId="18" xfId="0" applyFont="1" applyFill="1" applyBorder="1" applyAlignment="1">
      <alignment horizontal="center" vertical="center"/>
    </xf>
    <xf numFmtId="0" fontId="5" fillId="0" borderId="17" xfId="0" applyFont="1" applyBorder="1" applyAlignment="1">
      <alignment horizontal="left" vertical="center"/>
    </xf>
    <xf numFmtId="0" fontId="5" fillId="0" borderId="0" xfId="0" applyFont="1" applyBorder="1" applyAlignment="1">
      <alignment horizontal="left" vertical="center"/>
    </xf>
    <xf numFmtId="0" fontId="7" fillId="0" borderId="19"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20" xfId="0" applyFont="1" applyFill="1" applyBorder="1" applyAlignment="1">
      <alignment horizontal="center" vertical="center"/>
    </xf>
    <xf numFmtId="49" fontId="10" fillId="0" borderId="19" xfId="0" applyNumberFormat="1" applyFont="1" applyFill="1" applyBorder="1" applyAlignment="1">
      <alignment horizontal="center"/>
    </xf>
    <xf numFmtId="49" fontId="10" fillId="0" borderId="3" xfId="0" applyNumberFormat="1" applyFont="1" applyFill="1" applyBorder="1" applyAlignment="1">
      <alignment horizontal="center"/>
    </xf>
    <xf numFmtId="49" fontId="10" fillId="0" borderId="20" xfId="0" applyNumberFormat="1" applyFont="1" applyFill="1" applyBorder="1" applyAlignment="1">
      <alignment horizontal="center"/>
    </xf>
    <xf numFmtId="0" fontId="45" fillId="3" borderId="2" xfId="0" applyFont="1" applyFill="1" applyBorder="1" applyAlignment="1">
      <alignment horizontal="center" vertical="center" wrapText="1"/>
    </xf>
    <xf numFmtId="0" fontId="45" fillId="3" borderId="10" xfId="0" applyFont="1" applyFill="1" applyBorder="1" applyAlignment="1">
      <alignment horizontal="center" vertical="center" wrapText="1"/>
    </xf>
    <xf numFmtId="0" fontId="9" fillId="3" borderId="2" xfId="0" applyFont="1" applyFill="1" applyBorder="1" applyAlignment="1">
      <alignment horizontal="center"/>
    </xf>
    <xf numFmtId="0" fontId="9" fillId="3" borderId="20" xfId="0" applyFont="1" applyFill="1" applyBorder="1" applyAlignment="1">
      <alignment horizontal="center"/>
    </xf>
    <xf numFmtId="0" fontId="34" fillId="0" borderId="4" xfId="0" applyFont="1" applyBorder="1" applyAlignment="1">
      <alignment horizontal="center" vertical="center"/>
    </xf>
    <xf numFmtId="0" fontId="40" fillId="0" borderId="0" xfId="0" applyFont="1" applyAlignment="1">
      <alignment horizontal="center" vertical="center"/>
    </xf>
    <xf numFmtId="0" fontId="34" fillId="0" borderId="4" xfId="0" applyFont="1" applyBorder="1" applyAlignment="1">
      <alignment horizontal="right" vertical="center" wrapText="1"/>
    </xf>
    <xf numFmtId="0" fontId="34" fillId="0" borderId="4" xfId="0" applyFont="1" applyBorder="1" applyAlignment="1">
      <alignment horizontal="center" vertical="center" wrapText="1"/>
    </xf>
    <xf numFmtId="0" fontId="34" fillId="6" borderId="4" xfId="0" applyFont="1" applyFill="1" applyBorder="1" applyAlignment="1">
      <alignment horizontal="center" vertical="center"/>
    </xf>
    <xf numFmtId="0" fontId="34" fillId="6" borderId="11" xfId="0" applyFont="1" applyFill="1" applyBorder="1" applyAlignment="1">
      <alignment horizontal="center" vertical="center"/>
    </xf>
    <xf numFmtId="0" fontId="34" fillId="6" borderId="13" xfId="0" applyFont="1" applyFill="1" applyBorder="1" applyAlignment="1">
      <alignment horizontal="center" vertical="center"/>
    </xf>
    <xf numFmtId="0" fontId="38" fillId="0" borderId="2" xfId="0" applyFont="1" applyBorder="1" applyAlignment="1">
      <alignment horizontal="right"/>
    </xf>
    <xf numFmtId="0" fontId="38" fillId="0" borderId="3" xfId="0" applyFont="1" applyBorder="1" applyAlignment="1">
      <alignment horizontal="right"/>
    </xf>
    <xf numFmtId="0" fontId="38" fillId="0" borderId="10" xfId="0" applyFont="1" applyBorder="1" applyAlignment="1">
      <alignment horizontal="right"/>
    </xf>
    <xf numFmtId="49" fontId="3" fillId="0" borderId="0" xfId="0" applyNumberFormat="1" applyFont="1" applyBorder="1" applyAlignment="1">
      <alignment horizontal="center" vertical="center" wrapText="1"/>
    </xf>
    <xf numFmtId="0" fontId="34" fillId="6" borderId="2" xfId="0" applyFont="1" applyFill="1" applyBorder="1" applyAlignment="1">
      <alignment horizontal="center" vertical="center"/>
    </xf>
    <xf numFmtId="0" fontId="34" fillId="6" borderId="3" xfId="0" applyFont="1" applyFill="1" applyBorder="1" applyAlignment="1">
      <alignment horizontal="center" vertical="center"/>
    </xf>
    <xf numFmtId="0" fontId="34" fillId="6" borderId="10" xfId="0" applyFont="1" applyFill="1" applyBorder="1" applyAlignment="1">
      <alignment horizontal="center" vertical="center"/>
    </xf>
    <xf numFmtId="0" fontId="34" fillId="0" borderId="4" xfId="0" applyFont="1" applyFill="1" applyBorder="1" applyAlignment="1">
      <alignment horizontal="center" vertical="center"/>
    </xf>
    <xf numFmtId="0" fontId="38" fillId="0" borderId="0" xfId="0" applyFont="1" applyFill="1" applyBorder="1" applyAlignment="1">
      <alignment horizontal="right"/>
    </xf>
    <xf numFmtId="166" fontId="0" fillId="0" borderId="4" xfId="0" applyNumberFormat="1" applyFont="1" applyBorder="1" applyAlignment="1">
      <alignment horizontal="center" vertical="center"/>
    </xf>
    <xf numFmtId="0" fontId="0" fillId="0" borderId="4" xfId="0" applyFont="1" applyBorder="1" applyAlignment="1">
      <alignment horizontal="center" vertical="center"/>
    </xf>
    <xf numFmtId="166" fontId="0" fillId="0" borderId="7" xfId="0" applyNumberFormat="1" applyFont="1" applyBorder="1" applyAlignment="1">
      <alignment horizontal="center" vertical="center"/>
    </xf>
    <xf numFmtId="166" fontId="0" fillId="0" borderId="8" xfId="0" applyNumberFormat="1" applyFont="1" applyBorder="1" applyAlignment="1">
      <alignment horizontal="center" vertical="center"/>
    </xf>
    <xf numFmtId="166" fontId="0" fillId="0" borderId="9" xfId="0" applyNumberFormat="1" applyFont="1" applyBorder="1" applyAlignment="1">
      <alignment horizontal="center" vertical="center"/>
    </xf>
    <xf numFmtId="166" fontId="0" fillId="0" borderId="7" xfId="0" applyNumberFormat="1" applyFont="1" applyBorder="1" applyAlignment="1">
      <alignment horizontal="center" vertical="center" wrapText="1"/>
    </xf>
    <xf numFmtId="166" fontId="0" fillId="0" borderId="8" xfId="0" applyNumberFormat="1" applyFont="1" applyBorder="1" applyAlignment="1">
      <alignment horizontal="center" vertical="center" wrapText="1"/>
    </xf>
    <xf numFmtId="166" fontId="0" fillId="0" borderId="9" xfId="0" applyNumberFormat="1" applyFont="1" applyBorder="1" applyAlignment="1">
      <alignment horizontal="center" vertical="center" wrapText="1"/>
    </xf>
    <xf numFmtId="0" fontId="31" fillId="5" borderId="4" xfId="0" applyFont="1" applyFill="1" applyBorder="1" applyAlignment="1">
      <alignment horizontal="right"/>
    </xf>
    <xf numFmtId="0" fontId="1" fillId="0" borderId="0" xfId="0" applyNumberFormat="1" applyFont="1" applyBorder="1" applyAlignment="1" applyProtection="1">
      <alignment horizontal="left" vertical="center"/>
    </xf>
    <xf numFmtId="0" fontId="2" fillId="0" borderId="1" xfId="0" applyNumberFormat="1" applyFont="1" applyBorder="1" applyAlignment="1" applyProtection="1">
      <alignment horizontal="left" vertical="center"/>
    </xf>
    <xf numFmtId="0" fontId="2" fillId="0" borderId="0" xfId="0" applyNumberFormat="1" applyFont="1" applyAlignment="1" applyProtection="1">
      <alignment horizontal="left" vertical="center"/>
    </xf>
    <xf numFmtId="0" fontId="2" fillId="0" borderId="1" xfId="0" applyFont="1" applyBorder="1" applyAlignment="1" applyProtection="1">
      <alignment horizontal="left" vertical="top"/>
    </xf>
    <xf numFmtId="0" fontId="2" fillId="0" borderId="0" xfId="0" applyFont="1" applyAlignment="1" applyProtection="1">
      <alignment horizontal="left" vertical="top"/>
    </xf>
    <xf numFmtId="0" fontId="2" fillId="0" borderId="1" xfId="0" applyFont="1" applyBorder="1" applyAlignment="1" applyProtection="1">
      <alignment horizontal="left" vertical="top" wrapText="1"/>
    </xf>
    <xf numFmtId="0" fontId="2" fillId="0" borderId="0" xfId="0" applyFont="1" applyAlignment="1" applyProtection="1">
      <alignment horizontal="left" vertical="top" wrapText="1"/>
    </xf>
    <xf numFmtId="0" fontId="28" fillId="0" borderId="2" xfId="0" applyFont="1" applyFill="1" applyBorder="1" applyAlignment="1">
      <alignment horizontal="center"/>
    </xf>
    <xf numFmtId="0" fontId="28" fillId="0" borderId="3" xfId="0" applyFont="1" applyFill="1" applyBorder="1" applyAlignment="1">
      <alignment horizontal="center"/>
    </xf>
    <xf numFmtId="0" fontId="28" fillId="0" borderId="4" xfId="0" applyFont="1" applyFill="1" applyBorder="1" applyAlignment="1">
      <alignment horizontal="center"/>
    </xf>
  </cellXfs>
  <cellStyles count="53">
    <cellStyle name="Moeda" xfId="6" builtinId="4"/>
    <cellStyle name="Moeda 2" xfId="14"/>
    <cellStyle name="Moeda 2 2" xfId="8"/>
    <cellStyle name="Moeda 2 2 2" xfId="18"/>
    <cellStyle name="Moeda 2 2 3" xfId="19"/>
    <cellStyle name="Moeda 2 3" xfId="20"/>
    <cellStyle name="Moeda 2 3 2" xfId="22"/>
    <cellStyle name="Moeda 2 3 3" xfId="4"/>
    <cellStyle name="Moeda 2 4" xfId="23"/>
    <cellStyle name="Moeda 2 5" xfId="13"/>
    <cellStyle name="Moeda 3" xfId="15"/>
    <cellStyle name="Moeda 3 2" xfId="24"/>
    <cellStyle name="Moeda 3 2 2" xfId="12"/>
    <cellStyle name="Moeda 3 2 3" xfId="25"/>
    <cellStyle name="Moeda 3 3" xfId="26"/>
    <cellStyle name="Moeda 3 3 2" xfId="27"/>
    <cellStyle name="Moeda 3 3 3" xfId="28"/>
    <cellStyle name="Moeda 3 4" xfId="29"/>
    <cellStyle name="Moeda 3 5" xfId="30"/>
    <cellStyle name="Moeda 4" xfId="31"/>
    <cellStyle name="Moeda 4 2" xfId="32"/>
    <cellStyle name="Moeda 4 3" xfId="33"/>
    <cellStyle name="Moeda 5" xfId="34"/>
    <cellStyle name="Moeda 5 2" xfId="35"/>
    <cellStyle name="Moeda 5 3" xfId="36"/>
    <cellStyle name="Moeda 6" xfId="37"/>
    <cellStyle name="Moeda 7" xfId="38"/>
    <cellStyle name="Normal" xfId="0" builtinId="0"/>
    <cellStyle name="Normal 10" xfId="39"/>
    <cellStyle name="Normal 11" xfId="40"/>
    <cellStyle name="Normal 2" xfId="41"/>
    <cellStyle name="Normal 2 4" xfId="42"/>
    <cellStyle name="Normal 3" xfId="43"/>
    <cellStyle name="Normal 3 2" xfId="5"/>
    <cellStyle name="Normal 3 3" xfId="16"/>
    <cellStyle name="Normal 4" xfId="21"/>
    <cellStyle name="Normal 5" xfId="3"/>
    <cellStyle name="Normal 5 2" xfId="10"/>
    <cellStyle name="Normal 6" xfId="44"/>
    <cellStyle name="Normal 6 2" xfId="45"/>
    <cellStyle name="Normal 7" xfId="46"/>
    <cellStyle name="Normal 7 2" xfId="9"/>
    <cellStyle name="Normal 8" xfId="47"/>
    <cellStyle name="Normal 8 2" xfId="48"/>
    <cellStyle name="Normal 9" xfId="7"/>
    <cellStyle name="Normal 9 2" xfId="17"/>
    <cellStyle name="Normal 99" xfId="11"/>
    <cellStyle name="Porcentagem" xfId="2" builtinId="5"/>
    <cellStyle name="Porcentagem 2" xfId="49"/>
    <cellStyle name="Vírgula" xfId="1" builtinId="3"/>
    <cellStyle name="Vírgula 2" xfId="50"/>
    <cellStyle name="Vírgula 2 2" xfId="51"/>
    <cellStyle name="Vírgula 2 3" xfId="5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xl/drawings/NULL" TargetMode="External"/><Relationship Id="rId1" Type="http://schemas.openxmlformats.org/officeDocument/2006/relationships/image" Target="../media/image8.bin"/></Relationships>
</file>

<file path=xl/drawings/_rels/drawing3.xml.rels><?xml version="1.0" encoding="UTF-8" standalone="yes"?>
<Relationships xmlns="http://schemas.openxmlformats.org/package/2006/relationships"><Relationship Id="rId3" Type="http://schemas.openxmlformats.org/officeDocument/2006/relationships/hyperlink" Target="#'MEM&#211;RIA DE C&#193;LCULO'!A1"/><Relationship Id="rId2" Type="http://schemas.openxmlformats.org/officeDocument/2006/relationships/hyperlink" Target="#DADOS!A1"/><Relationship Id="rId1" Type="http://schemas.openxmlformats.org/officeDocument/2006/relationships/image" Target="../media/image9.emf"/></Relationships>
</file>

<file path=xl/drawings/_rels/drawing4.xml.rels><?xml version="1.0" encoding="UTF-8" standalone="yes"?>
<Relationships xmlns="http://schemas.openxmlformats.org/package/2006/relationships"><Relationship Id="rId3" Type="http://schemas.openxmlformats.org/officeDocument/2006/relationships/hyperlink" Target="#COMPOSI&#199;&#213;ES!A1"/><Relationship Id="rId2" Type="http://schemas.openxmlformats.org/officeDocument/2006/relationships/hyperlink" Target="#DADOS!A1"/><Relationship Id="rId1" Type="http://schemas.openxmlformats.org/officeDocument/2006/relationships/hyperlink" Target="#PLANILHA!A1"/><Relationship Id="rId4" Type="http://schemas.openxmlformats.org/officeDocument/2006/relationships/image" Target="../media/image11.emf"/></Relationships>
</file>

<file path=xl/drawings/_rels/drawing5.xml.rels><?xml version="1.0" encoding="UTF-8" standalone="yes"?>
<Relationships xmlns="http://schemas.openxmlformats.org/package/2006/relationships"><Relationship Id="rId3" Type="http://schemas.openxmlformats.org/officeDocument/2006/relationships/hyperlink" Target="#CRONOGRAMA!A1"/><Relationship Id="rId2" Type="http://schemas.openxmlformats.org/officeDocument/2006/relationships/hyperlink" Target="#DADOS!A1"/><Relationship Id="rId1" Type="http://schemas.openxmlformats.org/officeDocument/2006/relationships/hyperlink" Target="#'MEM&#211;RIA DE C&#193;LCULO'!A1"/><Relationship Id="rId4" Type="http://schemas.openxmlformats.org/officeDocument/2006/relationships/image" Target="../media/image13.emf"/></Relationships>
</file>

<file path=xl/drawings/_rels/drawing6.xml.rels><?xml version="1.0" encoding="UTF-8" standalone="yes"?>
<Relationships xmlns="http://schemas.openxmlformats.org/package/2006/relationships"><Relationship Id="rId3" Type="http://schemas.openxmlformats.org/officeDocument/2006/relationships/hyperlink" Target="#COTA&#199;&#213;ES!A1"/><Relationship Id="rId2" Type="http://schemas.openxmlformats.org/officeDocument/2006/relationships/hyperlink" Target="#DADOS!A1"/><Relationship Id="rId1" Type="http://schemas.openxmlformats.org/officeDocument/2006/relationships/hyperlink" Target="#COMPOSI&#199;&#213;ES!A1"/><Relationship Id="rId4" Type="http://schemas.openxmlformats.org/officeDocument/2006/relationships/image" Target="../media/image15.emf"/></Relationships>
</file>

<file path=xl/drawings/_rels/drawing7.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hyperlink" Target="#DADOS!A1"/><Relationship Id="rId1" Type="http://schemas.openxmlformats.org/officeDocument/2006/relationships/hyperlink" Target="#CRONOGRAMA!A1"/></Relationships>
</file>

<file path=xl/drawings/_rels/drawing8.x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editAs="oneCell">
    <xdr:from>
      <xdr:col>1</xdr:col>
      <xdr:colOff>114300</xdr:colOff>
      <xdr:row>1</xdr:row>
      <xdr:rowOff>142875</xdr:rowOff>
    </xdr:from>
    <xdr:to>
      <xdr:col>1</xdr:col>
      <xdr:colOff>2809875</xdr:colOff>
      <xdr:row>1</xdr:row>
      <xdr:rowOff>819150</xdr:rowOff>
    </xdr:to>
    <xdr:pic>
      <xdr:nvPicPr>
        <xdr:cNvPr id="60417" name="Imagem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1371600"/>
          <a:ext cx="26955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2</xdr:row>
      <xdr:rowOff>180975</xdr:rowOff>
    </xdr:from>
    <xdr:to>
      <xdr:col>1</xdr:col>
      <xdr:colOff>2524125</xdr:colOff>
      <xdr:row>2</xdr:row>
      <xdr:rowOff>714375</xdr:rowOff>
    </xdr:to>
    <xdr:pic>
      <xdr:nvPicPr>
        <xdr:cNvPr id="60418" name="Imagem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05125" y="2638425"/>
          <a:ext cx="24288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3</xdr:row>
      <xdr:rowOff>161925</xdr:rowOff>
    </xdr:from>
    <xdr:to>
      <xdr:col>1</xdr:col>
      <xdr:colOff>3076575</xdr:colOff>
      <xdr:row>3</xdr:row>
      <xdr:rowOff>1085850</xdr:rowOff>
    </xdr:to>
    <xdr:pic>
      <xdr:nvPicPr>
        <xdr:cNvPr id="60419" name="Imagem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33700" y="3848100"/>
          <a:ext cx="29527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4</xdr:row>
      <xdr:rowOff>104775</xdr:rowOff>
    </xdr:from>
    <xdr:to>
      <xdr:col>1</xdr:col>
      <xdr:colOff>2857500</xdr:colOff>
      <xdr:row>4</xdr:row>
      <xdr:rowOff>914400</xdr:rowOff>
    </xdr:to>
    <xdr:pic>
      <xdr:nvPicPr>
        <xdr:cNvPr id="60420" name="Imagem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914650" y="5019675"/>
          <a:ext cx="275272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1028700</xdr:colOff>
      <xdr:row>0</xdr:row>
      <xdr:rowOff>28575</xdr:rowOff>
    </xdr:from>
    <xdr:to>
      <xdr:col>1</xdr:col>
      <xdr:colOff>2352675</xdr:colOff>
      <xdr:row>0</xdr:row>
      <xdr:rowOff>1009650</xdr:rowOff>
    </xdr:to>
    <xdr:pic>
      <xdr:nvPicPr>
        <xdr:cNvPr id="60421" name="Imagem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38575" y="28575"/>
          <a:ext cx="13239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1076325</xdr:colOff>
      <xdr:row>5</xdr:row>
      <xdr:rowOff>57150</xdr:rowOff>
    </xdr:from>
    <xdr:to>
      <xdr:col>1</xdr:col>
      <xdr:colOff>2038350</xdr:colOff>
      <xdr:row>5</xdr:row>
      <xdr:rowOff>1019175</xdr:rowOff>
    </xdr:to>
    <xdr:pic>
      <xdr:nvPicPr>
        <xdr:cNvPr id="60422" name="Imagem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886200" y="6200775"/>
          <a:ext cx="96202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6</xdr:row>
      <xdr:rowOff>161925</xdr:rowOff>
    </xdr:from>
    <xdr:to>
      <xdr:col>1</xdr:col>
      <xdr:colOff>3095625</xdr:colOff>
      <xdr:row>6</xdr:row>
      <xdr:rowOff>1162050</xdr:rowOff>
    </xdr:to>
    <xdr:pic>
      <xdr:nvPicPr>
        <xdr:cNvPr id="60423" name="Imagem 8"/>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81325" y="7534275"/>
          <a:ext cx="29241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0</xdr:row>
      <xdr:rowOff>19050</xdr:rowOff>
    </xdr:from>
    <xdr:to>
      <xdr:col>2</xdr:col>
      <xdr:colOff>342900</xdr:colOff>
      <xdr:row>2</xdr:row>
      <xdr:rowOff>38100</xdr:rowOff>
    </xdr:to>
    <xdr:pic>
      <xdr:nvPicPr>
        <xdr:cNvPr id="2049" name="Logo1" descr="file:///C:\Users\Usuario\AppData\Local\Temp\msohtmlclip1\01\clip_image001.png"/>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575" y="19050"/>
          <a:ext cx="18002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609600</xdr:colOff>
          <xdr:row>0</xdr:row>
          <xdr:rowOff>104775</xdr:rowOff>
        </xdr:from>
        <xdr:to>
          <xdr:col>10</xdr:col>
          <xdr:colOff>704850</xdr:colOff>
          <xdr:row>6</xdr:row>
          <xdr:rowOff>85725</xdr:rowOff>
        </xdr:to>
        <xdr:pic>
          <xdr:nvPicPr>
            <xdr:cNvPr id="44032" name="Imagem 9"/>
            <xdr:cNvPicPr>
              <a:picLocks noChangeAspect="1" noChangeArrowheads="1"/>
              <a:extLst>
                <a:ext uri="{84589F7E-364E-4C9E-8A38-B11213B215E9}">
                  <a14:cameraTool cellRange="ImgEscudo" spid="_x0000_s44039"/>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9829800" y="104775"/>
              <a:ext cx="3114675" cy="11239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twoCellAnchor>
    <xdr:from>
      <xdr:col>15</xdr:col>
      <xdr:colOff>142875</xdr:colOff>
      <xdr:row>0</xdr:row>
      <xdr:rowOff>0</xdr:rowOff>
    </xdr:from>
    <xdr:to>
      <xdr:col>15</xdr:col>
      <xdr:colOff>466725</xdr:colOff>
      <xdr:row>1</xdr:row>
      <xdr:rowOff>165461</xdr:rowOff>
    </xdr:to>
    <xdr:sp macro="" textlink="">
      <xdr:nvSpPr>
        <xdr:cNvPr id="2" name="Seta: para a Esquerda 10">
          <a:hlinkClick xmlns:r="http://schemas.openxmlformats.org/officeDocument/2006/relationships" r:id="rId2"/>
        </xdr:cNvPr>
        <xdr:cNvSpPr/>
      </xdr:nvSpPr>
      <xdr:spPr>
        <a:xfrm>
          <a:off x="17516475" y="0"/>
          <a:ext cx="323850" cy="3651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xdr:from>
      <xdr:col>15</xdr:col>
      <xdr:colOff>559320</xdr:colOff>
      <xdr:row>1</xdr:row>
      <xdr:rowOff>97393</xdr:rowOff>
    </xdr:from>
    <xdr:to>
      <xdr:col>16</xdr:col>
      <xdr:colOff>137655</xdr:colOff>
      <xdr:row>2</xdr:row>
      <xdr:rowOff>169652</xdr:rowOff>
    </xdr:to>
    <xdr:sp macro="" textlink="">
      <xdr:nvSpPr>
        <xdr:cNvPr id="3" name="Retângulo: Cantos Arredondados 13">
          <a:hlinkClick xmlns:r="http://schemas.openxmlformats.org/officeDocument/2006/relationships" r:id="rId2"/>
        </xdr:cNvPr>
        <xdr:cNvSpPr/>
      </xdr:nvSpPr>
      <xdr:spPr>
        <a:xfrm>
          <a:off x="17922875" y="297180"/>
          <a:ext cx="540385" cy="25336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800"/>
            <a:t>DADOS</a:t>
          </a:r>
        </a:p>
      </xdr:txBody>
    </xdr:sp>
    <xdr:clientData/>
  </xdr:twoCellAnchor>
  <xdr:twoCellAnchor>
    <xdr:from>
      <xdr:col>15</xdr:col>
      <xdr:colOff>157596</xdr:colOff>
      <xdr:row>2</xdr:row>
      <xdr:rowOff>57978</xdr:rowOff>
    </xdr:from>
    <xdr:to>
      <xdr:col>15</xdr:col>
      <xdr:colOff>481446</xdr:colOff>
      <xdr:row>3</xdr:row>
      <xdr:rowOff>58844</xdr:rowOff>
    </xdr:to>
    <xdr:sp macro="" textlink="">
      <xdr:nvSpPr>
        <xdr:cNvPr id="4" name="Seta: para a Esquerda 14">
          <a:hlinkClick xmlns:r="http://schemas.openxmlformats.org/officeDocument/2006/relationships" r:id="rId3"/>
        </xdr:cNvPr>
        <xdr:cNvSpPr/>
      </xdr:nvSpPr>
      <xdr:spPr>
        <a:xfrm rot="10800000">
          <a:off x="17521555" y="438785"/>
          <a:ext cx="323850" cy="18161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142875</xdr:colOff>
      <xdr:row>0</xdr:row>
      <xdr:rowOff>0</xdr:rowOff>
    </xdr:from>
    <xdr:to>
      <xdr:col>8</xdr:col>
      <xdr:colOff>466725</xdr:colOff>
      <xdr:row>0</xdr:row>
      <xdr:rowOff>106131</xdr:rowOff>
    </xdr:to>
    <xdr:sp macro="" textlink="">
      <xdr:nvSpPr>
        <xdr:cNvPr id="2" name="Seta: para a Esquerda 1">
          <a:hlinkClick xmlns:r="http://schemas.openxmlformats.org/officeDocument/2006/relationships" r:id="rId1"/>
        </xdr:cNvPr>
        <xdr:cNvSpPr/>
      </xdr:nvSpPr>
      <xdr:spPr>
        <a:xfrm>
          <a:off x="10239375" y="0"/>
          <a:ext cx="323850" cy="10604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xdr:from>
      <xdr:col>8</xdr:col>
      <xdr:colOff>542468</xdr:colOff>
      <xdr:row>0</xdr:row>
      <xdr:rowOff>13994</xdr:rowOff>
    </xdr:from>
    <xdr:to>
      <xdr:col>8</xdr:col>
      <xdr:colOff>1092261</xdr:colOff>
      <xdr:row>1</xdr:row>
      <xdr:rowOff>30345</xdr:rowOff>
    </xdr:to>
    <xdr:sp macro="" textlink="">
      <xdr:nvSpPr>
        <xdr:cNvPr id="3" name="Retângulo: Cantos Arredondados 2">
          <a:hlinkClick xmlns:r="http://schemas.openxmlformats.org/officeDocument/2006/relationships" r:id="rId2"/>
        </xdr:cNvPr>
        <xdr:cNvSpPr/>
      </xdr:nvSpPr>
      <xdr:spPr>
        <a:xfrm>
          <a:off x="10638790" y="13970"/>
          <a:ext cx="514985" cy="196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800"/>
            <a:t>DADOS</a:t>
          </a:r>
        </a:p>
      </xdr:txBody>
    </xdr:sp>
    <xdr:clientData/>
  </xdr:twoCellAnchor>
  <xdr:twoCellAnchor>
    <xdr:from>
      <xdr:col>8</xdr:col>
      <xdr:colOff>148071</xdr:colOff>
      <xdr:row>0</xdr:row>
      <xdr:rowOff>171449</xdr:rowOff>
    </xdr:from>
    <xdr:to>
      <xdr:col>8</xdr:col>
      <xdr:colOff>471921</xdr:colOff>
      <xdr:row>1</xdr:row>
      <xdr:rowOff>157369</xdr:rowOff>
    </xdr:to>
    <xdr:sp macro="" textlink="">
      <xdr:nvSpPr>
        <xdr:cNvPr id="4" name="Seta: para a Esquerda 3">
          <a:hlinkClick xmlns:r="http://schemas.openxmlformats.org/officeDocument/2006/relationships" r:id="rId3"/>
        </xdr:cNvPr>
        <xdr:cNvSpPr/>
      </xdr:nvSpPr>
      <xdr:spPr>
        <a:xfrm rot="10800000">
          <a:off x="10244455" y="170815"/>
          <a:ext cx="323850" cy="16700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mc:AlternateContent xmlns:mc="http://schemas.openxmlformats.org/markup-compatibility/2006">
    <mc:Choice xmlns:a14="http://schemas.microsoft.com/office/drawing/2010/main" Requires="a14">
      <xdr:twoCellAnchor editAs="oneCell">
        <xdr:from>
          <xdr:col>5</xdr:col>
          <xdr:colOff>276225</xdr:colOff>
          <xdr:row>0</xdr:row>
          <xdr:rowOff>0</xdr:rowOff>
        </xdr:from>
        <xdr:to>
          <xdr:col>7</xdr:col>
          <xdr:colOff>457200</xdr:colOff>
          <xdr:row>4</xdr:row>
          <xdr:rowOff>47625</xdr:rowOff>
        </xdr:to>
        <xdr:pic>
          <xdr:nvPicPr>
            <xdr:cNvPr id="34819" name="Imagem 5"/>
            <xdr:cNvPicPr>
              <a:picLocks noChangeAspect="1" noChangeArrowheads="1"/>
              <a:extLst>
                <a:ext uri="{84589F7E-364E-4C9E-8A38-B11213B215E9}">
                  <a14:cameraTool cellRange="ImgEscudo" spid="_x0000_s34824"/>
                </a:ext>
              </a:extLst>
            </xdr:cNvPicPr>
          </xdr:nvPicPr>
          <xdr:blipFill>
            <a:blip xmlns:r="http://schemas.openxmlformats.org/officeDocument/2006/relationships" r:embed="rId4">
              <a:extLst>
                <a:ext uri="{28A0092B-C50C-407E-A947-70E740481C1C}">
                  <a14:useLocalDpi val="0"/>
                </a:ext>
              </a:extLst>
            </a:blip>
            <a:srcRect/>
            <a:stretch>
              <a:fillRect/>
            </a:stretch>
          </xdr:blipFill>
          <xdr:spPr bwMode="auto">
            <a:xfrm>
              <a:off x="7781925" y="0"/>
              <a:ext cx="2133600" cy="771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twoCellAnchor editAs="oneCell">
    <xdr:from>
      <xdr:col>10</xdr:col>
      <xdr:colOff>0</xdr:colOff>
      <xdr:row>162</xdr:row>
      <xdr:rowOff>0</xdr:rowOff>
    </xdr:from>
    <xdr:to>
      <xdr:col>10</xdr:col>
      <xdr:colOff>304800</xdr:colOff>
      <xdr:row>163</xdr:row>
      <xdr:rowOff>142875</xdr:rowOff>
    </xdr:to>
    <xdr:sp macro="" textlink="">
      <xdr:nvSpPr>
        <xdr:cNvPr id="34820" name="AutoShape 1205"/>
        <xdr:cNvSpPr>
          <a:spLocks noChangeAspect="1" noChangeArrowheads="1"/>
        </xdr:cNvSpPr>
      </xdr:nvSpPr>
      <xdr:spPr bwMode="auto">
        <a:xfrm>
          <a:off x="11963400" y="5462587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234462</xdr:colOff>
      <xdr:row>0</xdr:row>
      <xdr:rowOff>190500</xdr:rowOff>
    </xdr:from>
    <xdr:to>
      <xdr:col>7</xdr:col>
      <xdr:colOff>558312</xdr:colOff>
      <xdr:row>1</xdr:row>
      <xdr:rowOff>175004</xdr:rowOff>
    </xdr:to>
    <xdr:sp macro="" textlink="">
      <xdr:nvSpPr>
        <xdr:cNvPr id="2" name="Seta: para a Esquerda 2">
          <a:hlinkClick xmlns:r="http://schemas.openxmlformats.org/officeDocument/2006/relationships" r:id="rId1"/>
        </xdr:cNvPr>
        <xdr:cNvSpPr/>
      </xdr:nvSpPr>
      <xdr:spPr>
        <a:xfrm>
          <a:off x="11835765" y="190500"/>
          <a:ext cx="323850" cy="1841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xdr:from>
      <xdr:col>8</xdr:col>
      <xdr:colOff>33247</xdr:colOff>
      <xdr:row>1</xdr:row>
      <xdr:rowOff>97521</xdr:rowOff>
    </xdr:from>
    <xdr:to>
      <xdr:col>8</xdr:col>
      <xdr:colOff>581575</xdr:colOff>
      <xdr:row>2</xdr:row>
      <xdr:rowOff>151972</xdr:rowOff>
    </xdr:to>
    <xdr:sp macro="" textlink="">
      <xdr:nvSpPr>
        <xdr:cNvPr id="3" name="Retângulo: Cantos Arredondados 3">
          <a:hlinkClick xmlns:r="http://schemas.openxmlformats.org/officeDocument/2006/relationships" r:id="rId2"/>
        </xdr:cNvPr>
        <xdr:cNvSpPr/>
      </xdr:nvSpPr>
      <xdr:spPr>
        <a:xfrm>
          <a:off x="12244070" y="297180"/>
          <a:ext cx="548005" cy="25463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800"/>
            <a:t>DADOS</a:t>
          </a:r>
        </a:p>
      </xdr:txBody>
    </xdr:sp>
    <xdr:clientData/>
  </xdr:twoCellAnchor>
  <xdr:twoCellAnchor>
    <xdr:from>
      <xdr:col>7</xdr:col>
      <xdr:colOff>220608</xdr:colOff>
      <xdr:row>2</xdr:row>
      <xdr:rowOff>40298</xdr:rowOff>
    </xdr:from>
    <xdr:to>
      <xdr:col>7</xdr:col>
      <xdr:colOff>544458</xdr:colOff>
      <xdr:row>3</xdr:row>
      <xdr:rowOff>23356</xdr:rowOff>
    </xdr:to>
    <xdr:sp macro="" textlink="">
      <xdr:nvSpPr>
        <xdr:cNvPr id="4" name="Seta: para a Esquerda 4">
          <a:hlinkClick xmlns:r="http://schemas.openxmlformats.org/officeDocument/2006/relationships" r:id="rId3"/>
        </xdr:cNvPr>
        <xdr:cNvSpPr/>
      </xdr:nvSpPr>
      <xdr:spPr>
        <a:xfrm rot="10800000">
          <a:off x="11831320" y="440055"/>
          <a:ext cx="323850" cy="18288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mc:AlternateContent xmlns:mc="http://schemas.openxmlformats.org/markup-compatibility/2006">
    <mc:Choice xmlns:a14="http://schemas.microsoft.com/office/drawing/2010/main" Requires="a14">
      <xdr:twoCellAnchor editAs="oneCell">
        <xdr:from>
          <xdr:col>4</xdr:col>
          <xdr:colOff>857250</xdr:colOff>
          <xdr:row>1</xdr:row>
          <xdr:rowOff>28575</xdr:rowOff>
        </xdr:from>
        <xdr:to>
          <xdr:col>6</xdr:col>
          <xdr:colOff>971550</xdr:colOff>
          <xdr:row>5</xdr:row>
          <xdr:rowOff>28575</xdr:rowOff>
        </xdr:to>
        <xdr:pic>
          <xdr:nvPicPr>
            <xdr:cNvPr id="35843" name="Imagem 6"/>
            <xdr:cNvPicPr>
              <a:picLocks noChangeAspect="1" noChangeArrowheads="1"/>
              <a:extLst>
                <a:ext uri="{84589F7E-364E-4C9E-8A38-B11213B215E9}">
                  <a14:cameraTool cellRange="ImgEscudo" spid="_x0000_s35847"/>
                </a:ext>
              </a:extLst>
            </xdr:cNvPicPr>
          </xdr:nvPicPr>
          <xdr:blipFill>
            <a:blip xmlns:r="http://schemas.openxmlformats.org/officeDocument/2006/relationships" r:embed="rId4">
              <a:extLst>
                <a:ext uri="{28A0092B-C50C-407E-A947-70E740481C1C}">
                  <a14:useLocalDpi val="0"/>
                </a:ext>
              </a:extLst>
            </a:blip>
            <a:srcRect/>
            <a:stretch>
              <a:fillRect/>
            </a:stretch>
          </xdr:blipFill>
          <xdr:spPr bwMode="auto">
            <a:xfrm>
              <a:off x="9267825" y="228600"/>
              <a:ext cx="2190750" cy="8001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18</xdr:col>
      <xdr:colOff>372718</xdr:colOff>
      <xdr:row>0</xdr:row>
      <xdr:rowOff>0</xdr:rowOff>
    </xdr:from>
    <xdr:to>
      <xdr:col>19</xdr:col>
      <xdr:colOff>163996</xdr:colOff>
      <xdr:row>1</xdr:row>
      <xdr:rowOff>165765</xdr:rowOff>
    </xdr:to>
    <xdr:sp macro="" textlink="">
      <xdr:nvSpPr>
        <xdr:cNvPr id="2" name="Seta: para a Esquerda 3">
          <a:hlinkClick xmlns:r="http://schemas.openxmlformats.org/officeDocument/2006/relationships" r:id="rId1"/>
        </xdr:cNvPr>
        <xdr:cNvSpPr/>
      </xdr:nvSpPr>
      <xdr:spPr>
        <a:xfrm>
          <a:off x="13649960" y="0"/>
          <a:ext cx="315595" cy="36576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xdr:from>
      <xdr:col>20</xdr:col>
      <xdr:colOff>9356</xdr:colOff>
      <xdr:row>1</xdr:row>
      <xdr:rowOff>38586</xdr:rowOff>
    </xdr:from>
    <xdr:to>
      <xdr:col>20</xdr:col>
      <xdr:colOff>540190</xdr:colOff>
      <xdr:row>2</xdr:row>
      <xdr:rowOff>44584</xdr:rowOff>
    </xdr:to>
    <xdr:sp macro="" textlink="">
      <xdr:nvSpPr>
        <xdr:cNvPr id="3" name="Retângulo: Cantos Arredondados 4">
          <a:hlinkClick xmlns:r="http://schemas.openxmlformats.org/officeDocument/2006/relationships" r:id="rId2"/>
        </xdr:cNvPr>
        <xdr:cNvSpPr/>
      </xdr:nvSpPr>
      <xdr:spPr>
        <a:xfrm>
          <a:off x="14658340" y="238125"/>
          <a:ext cx="536575" cy="1873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800"/>
            <a:t>DADOS</a:t>
          </a:r>
        </a:p>
      </xdr:txBody>
    </xdr:sp>
    <xdr:clientData/>
  </xdr:twoCellAnchor>
  <xdr:twoCellAnchor>
    <xdr:from>
      <xdr:col>18</xdr:col>
      <xdr:colOff>402762</xdr:colOff>
      <xdr:row>2</xdr:row>
      <xdr:rowOff>73714</xdr:rowOff>
    </xdr:from>
    <xdr:to>
      <xdr:col>19</xdr:col>
      <xdr:colOff>194040</xdr:colOff>
      <xdr:row>2</xdr:row>
      <xdr:rowOff>190536</xdr:rowOff>
    </xdr:to>
    <xdr:sp macro="" textlink="">
      <xdr:nvSpPr>
        <xdr:cNvPr id="4" name="Seta: para a Esquerda 5">
          <a:hlinkClick xmlns:r="http://schemas.openxmlformats.org/officeDocument/2006/relationships" r:id="rId3"/>
        </xdr:cNvPr>
        <xdr:cNvSpPr/>
      </xdr:nvSpPr>
      <xdr:spPr>
        <a:xfrm rot="10800000">
          <a:off x="13680440" y="454660"/>
          <a:ext cx="314960" cy="11684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mc:AlternateContent xmlns:mc="http://schemas.openxmlformats.org/markup-compatibility/2006">
    <mc:Choice xmlns:a14="http://schemas.microsoft.com/office/drawing/2010/main" Requires="a14">
      <xdr:twoCellAnchor editAs="oneCell">
        <xdr:from>
          <xdr:col>14</xdr:col>
          <xdr:colOff>123825</xdr:colOff>
          <xdr:row>0</xdr:row>
          <xdr:rowOff>57150</xdr:rowOff>
        </xdr:from>
        <xdr:to>
          <xdr:col>17</xdr:col>
          <xdr:colOff>638175</xdr:colOff>
          <xdr:row>5</xdr:row>
          <xdr:rowOff>114300</xdr:rowOff>
        </xdr:to>
        <xdr:pic>
          <xdr:nvPicPr>
            <xdr:cNvPr id="57347" name="Imagem 6"/>
            <xdr:cNvPicPr>
              <a:picLocks noChangeAspect="1" noChangeArrowheads="1"/>
              <a:extLst>
                <a:ext uri="{84589F7E-364E-4C9E-8A38-B11213B215E9}">
                  <a14:cameraTool cellRange="ImgEscudo" spid="_x0000_s57351"/>
                </a:ext>
              </a:extLst>
            </xdr:cNvPicPr>
          </xdr:nvPicPr>
          <xdr:blipFill>
            <a:blip xmlns:r="http://schemas.openxmlformats.org/officeDocument/2006/relationships" r:embed="rId4">
              <a:extLst>
                <a:ext uri="{28A0092B-C50C-407E-A947-70E740481C1C}">
                  <a14:useLocalDpi val="0"/>
                </a:ext>
              </a:extLst>
            </a:blip>
            <a:srcRect/>
            <a:stretch>
              <a:fillRect/>
            </a:stretch>
          </xdr:blipFill>
          <xdr:spPr bwMode="auto">
            <a:xfrm>
              <a:off x="10477500" y="57150"/>
              <a:ext cx="2628900" cy="9620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5</xdr:col>
      <xdr:colOff>187569</xdr:colOff>
      <xdr:row>1</xdr:row>
      <xdr:rowOff>153865</xdr:rowOff>
    </xdr:from>
    <xdr:to>
      <xdr:col>5</xdr:col>
      <xdr:colOff>511419</xdr:colOff>
      <xdr:row>2</xdr:row>
      <xdr:rowOff>138369</xdr:rowOff>
    </xdr:to>
    <xdr:sp macro="" textlink="">
      <xdr:nvSpPr>
        <xdr:cNvPr id="2" name="Seta: para a Esquerda 3">
          <a:hlinkClick xmlns:r="http://schemas.openxmlformats.org/officeDocument/2006/relationships" r:id="rId1"/>
        </xdr:cNvPr>
        <xdr:cNvSpPr/>
      </xdr:nvSpPr>
      <xdr:spPr>
        <a:xfrm>
          <a:off x="7626350" y="353695"/>
          <a:ext cx="323850" cy="1841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xdr:from>
      <xdr:col>5</xdr:col>
      <xdr:colOff>560785</xdr:colOff>
      <xdr:row>1</xdr:row>
      <xdr:rowOff>112175</xdr:rowOff>
    </xdr:from>
    <xdr:to>
      <xdr:col>6</xdr:col>
      <xdr:colOff>80435</xdr:colOff>
      <xdr:row>2</xdr:row>
      <xdr:rowOff>178663</xdr:rowOff>
    </xdr:to>
    <xdr:sp macro="" textlink="">
      <xdr:nvSpPr>
        <xdr:cNvPr id="3" name="Retângulo: Cantos Arredondados 4">
          <a:hlinkClick xmlns:r="http://schemas.openxmlformats.org/officeDocument/2006/relationships" r:id="rId2"/>
        </xdr:cNvPr>
        <xdr:cNvSpPr/>
      </xdr:nvSpPr>
      <xdr:spPr>
        <a:xfrm>
          <a:off x="8009255" y="311785"/>
          <a:ext cx="538480" cy="2667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800"/>
            <a:t>DADOS</a:t>
          </a:r>
        </a:p>
      </xdr:txBody>
    </xdr:sp>
    <xdr:clientData/>
  </xdr:twoCellAnchor>
  <mc:AlternateContent xmlns:mc="http://schemas.openxmlformats.org/markup-compatibility/2006">
    <mc:Choice xmlns:a14="http://schemas.microsoft.com/office/drawing/2010/main" Requires="a14">
      <xdr:twoCellAnchor editAs="oneCell">
        <xdr:from>
          <xdr:col>1</xdr:col>
          <xdr:colOff>3057525</xdr:colOff>
          <xdr:row>0</xdr:row>
          <xdr:rowOff>0</xdr:rowOff>
        </xdr:from>
        <xdr:to>
          <xdr:col>4</xdr:col>
          <xdr:colOff>819150</xdr:colOff>
          <xdr:row>6</xdr:row>
          <xdr:rowOff>0</xdr:rowOff>
        </xdr:to>
        <xdr:pic>
          <xdr:nvPicPr>
            <xdr:cNvPr id="56322" name="Imagem 6"/>
            <xdr:cNvPicPr>
              <a:picLocks noChangeAspect="1" noChangeArrowheads="1"/>
              <a:extLst>
                <a:ext uri="{84589F7E-364E-4C9E-8A38-B11213B215E9}">
                  <a14:cameraTool cellRange="ImgEscudo" spid="_x0000_s56326"/>
                </a:ext>
              </a:extLst>
            </xdr:cNvPicPr>
          </xdr:nvPicPr>
          <xdr:blipFill>
            <a:blip xmlns:r="http://schemas.openxmlformats.org/officeDocument/2006/relationships" r:embed="rId3">
              <a:extLst>
                <a:ext uri="{28A0092B-C50C-407E-A947-70E740481C1C}">
                  <a14:useLocalDpi val="0"/>
                </a:ext>
              </a:extLst>
            </a:blip>
            <a:srcRect/>
            <a:stretch>
              <a:fillRect/>
            </a:stretch>
          </xdr:blipFill>
          <xdr:spPr bwMode="auto">
            <a:xfrm>
              <a:off x="4276725" y="0"/>
              <a:ext cx="3105150" cy="11239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2</xdr:col>
      <xdr:colOff>1562100</xdr:colOff>
      <xdr:row>0</xdr:row>
      <xdr:rowOff>123825</xdr:rowOff>
    </xdr:from>
    <xdr:to>
      <xdr:col>4</xdr:col>
      <xdr:colOff>19050</xdr:colOff>
      <xdr:row>4</xdr:row>
      <xdr:rowOff>190500</xdr:rowOff>
    </xdr:to>
    <xdr:pic>
      <xdr:nvPicPr>
        <xdr:cNvPr id="59393" name="Imagem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23825"/>
          <a:ext cx="2133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oogle%20Drive/ENGELUGA%20-%20Copia/ENGELUGA/Clientes/Navirai/2021/ESCOLAS/PROFESSOR%20DIOMEDES/PROJETOS/CADs/COBERTURA%20DA%20PASSARELA/PLANILHA%202020/MO274760082%20PO.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oogle%20Drive/ENGELUGA%20-%20Copia/ENGELUGA/Clientes/Nova%20Alvorada%20do%20Sul/2019/REFORMA%20ESCOLA%20LEONOR/PROJETO%20CIVIL/PROJETOS/OR&#199;AMENTO/PLANILHA%20OR&#199;AMENT&#193;RIA/NAS-2019-OBRA-PLANILHA-R00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Google%20Drive\ENGELUGA%20-%20Copia\ENGELUGA\Composi&#231;&#245;es\SINAPI\2021\03-2021_Desonerado\SINAPI_Custo_Ref_Composicoes_Sintetico_MS_202103_Desonerado_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Google%20Drive\ENGELUGA%20-%20Copia\ENGELUGA\Composi&#231;&#245;es\AGESUL\2021\Boletim%20de%20Servi&#231;os%20AGESUL%20JANEIRO%202021%20COM%20DESONERA&#199;&#195;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Google%20Drive\ENGELUGA%20-%20Copia\ENGELUGA\Composi&#231;&#245;es\SINAPI\2021\03-2021_Desonerado\SINAPI_Preco_Ref_Insumos_MS_032021_Desonerad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D\Google%20Drive\ENGELUGA%20-%20Copia\ENGELUGA\Composi&#231;&#245;es\SINAPI\2021\03-2021_Desonerado\SINAPI_Custo_Ref_Composicoes_Sintetico_MS_202103_Desonerado_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rv\D\Google%20Drive\ENGELUGA%20-%20Copia\ENGELUGA\Composi&#231;&#245;es\AGESUL\2021\Boletim%20de%20Servi&#231;os%20AGESUL%20JANEIRO%202021%20COM%20DESONERA&#199;&#195;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rv\D\Google%20Drive\ENGELUGA%20-%20Copia\ENGELUGA\Composi&#231;&#245;es\SINAPI\2021\03-2021_Desonerado\SINAPI_Preco_Ref_Insumos_MS_032021_Desonerad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BDI (1)"/>
      <sheetName val="PO"/>
      <sheetName val="PLQ"/>
      <sheetName val="CFF"/>
    </sheetNames>
    <definedNames>
      <definedName name="linhaSINAPIxls" refersTo="='PO'!$X1" sheetId="2"/>
    </defined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Planilha3"/>
      <sheetName val="referencia"/>
      <sheetName val="PLANILHA"/>
      <sheetName val="ITENS DE MAIORES RELEVÂNCIAS"/>
      <sheetName val="MEMÓRIA DE CÁLCULO"/>
      <sheetName val="COMPOSIÇÕES"/>
      <sheetName val="CRONOGRAMA"/>
      <sheetName val="COTAÇÕES"/>
      <sheetName val="ALVENARIA"/>
      <sheetName val="DEMOLIÇÕES"/>
      <sheetName val="AZULEJO E PISO E PEDRAS"/>
    </sheetNames>
    <sheetDataSet>
      <sheetData sheetId="0"/>
      <sheetData sheetId="1"/>
      <sheetData sheetId="2">
        <row r="3">
          <cell r="A3" t="str">
            <v>PREFEITURA MUNICIPAL DE ANASTÁCIO</v>
          </cell>
        </row>
        <row r="4">
          <cell r="A4" t="str">
            <v>PREFEITURA MUNICIPAL DE BANDEIRANTES</v>
          </cell>
        </row>
        <row r="5">
          <cell r="A5" t="str">
            <v>PREFEITURA MUNICIPAL DE BODOQUENA</v>
          </cell>
        </row>
        <row r="6">
          <cell r="A6" t="str">
            <v>PREFEITURA MUNICIPAL DE ELDORADO</v>
          </cell>
        </row>
        <row r="7">
          <cell r="A7" t="str">
            <v>PREFEITURA MUNICIPAL DE NOVA ALVORADA DO SUL</v>
          </cell>
        </row>
        <row r="8">
          <cell r="A8" t="str">
            <v>PREFEITURA MUNICIPAL DE PORTO MURTINHO</v>
          </cell>
        </row>
      </sheetData>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null"/>
      <sheetName val="Planilha1"/>
    </sheetNames>
    <sheetDataSet>
      <sheetData sheetId="0">
        <row r="7">
          <cell r="A7">
            <v>97141</v>
          </cell>
          <cell r="B7" t="str">
            <v>ASSENTAMENTO DE TUBOS E PECAS</v>
          </cell>
          <cell r="C7" t="str">
            <v>ASTU</v>
          </cell>
          <cell r="D7" t="str">
            <v>FORNEC E/OU ASSENT DE TUBO DE FERRO FUNDIDO JUNTA ELASTICA</v>
          </cell>
          <cell r="E7" t="str">
            <v>0045</v>
          </cell>
          <cell r="F7" t="str">
            <v/>
          </cell>
          <cell r="G7" t="str">
            <v/>
          </cell>
          <cell r="H7" t="str">
            <v>ASSENTAMENTO DE TUBO DE FERRO FUNDIDO PARA REDE DE ÁGUA, DN 80 MM, JUNTA ELÁSTICA, INSTALADO EM LOCAL COM NÍVEL ALTO DE INTERFERÊNCIAS (NÃO INCLUI FORNECIMENTO). AF_11/2017</v>
          </cell>
          <cell r="I7" t="str">
            <v>M</v>
          </cell>
          <cell r="J7" t="str">
            <v>COEFICIENTE DE REPRESENTATIVIDADE</v>
          </cell>
          <cell r="K7" t="str">
            <v>6,18</v>
          </cell>
          <cell r="L7" t="str">
            <v>CAIXA REFERENCIAL</v>
          </cell>
        </row>
        <row r="8">
          <cell r="A8">
            <v>97142</v>
          </cell>
          <cell r="B8" t="str">
            <v>ASSENTAMENTO DE TUBOS E PECAS</v>
          </cell>
          <cell r="C8" t="str">
            <v>ASTU</v>
          </cell>
          <cell r="D8" t="str">
            <v>FORNEC E/OU ASSENT DE TUBO DE FERRO FUNDIDO JUNTA ELASTICA</v>
          </cell>
          <cell r="E8" t="str">
            <v>0045</v>
          </cell>
          <cell r="F8" t="str">
            <v/>
          </cell>
          <cell r="G8" t="str">
            <v/>
          </cell>
          <cell r="H8" t="str">
            <v>ASSENTAMENTO DE TUBO DE FERRO FUNDIDO PARA REDE DE ÁGUA, DN 100 MM, JUNTA ELÁSTICA, INSTALADO EM LOCAL COM NÍVEL ALTO DE INTERFERÊNCIAS (NÃO INCLUI FORNECIMENTO). AF_11/2017</v>
          </cell>
          <cell r="I8" t="str">
            <v>M</v>
          </cell>
          <cell r="J8" t="str">
            <v>COEFICIENTE DE REPRESENTATIVIDADE</v>
          </cell>
          <cell r="K8" t="str">
            <v>6,91</v>
          </cell>
          <cell r="L8" t="str">
            <v>CAIXA REFERENCIAL</v>
          </cell>
        </row>
        <row r="9">
          <cell r="A9">
            <v>97143</v>
          </cell>
          <cell r="B9" t="str">
            <v>ASSENTAMENTO DE TUBOS E PECAS</v>
          </cell>
          <cell r="C9" t="str">
            <v>ASTU</v>
          </cell>
          <cell r="D9" t="str">
            <v>FORNEC E/OU ASSENT DE TUBO DE FERRO FUNDIDO JUNTA ELASTICA</v>
          </cell>
          <cell r="E9" t="str">
            <v>0045</v>
          </cell>
          <cell r="F9" t="str">
            <v/>
          </cell>
          <cell r="G9" t="str">
            <v/>
          </cell>
          <cell r="H9" t="str">
            <v>ASSENTAMENTO DE TUBO DE FERRO FUNDIDO PARA REDE DE ÁGUA, DN 150 MM, JUNTA ELÁSTICA, INSTALADO EM LOCAL COM NÍVEL ALTO DE INTERFERÊNCIAS (NÃO INCLUI FORNECIMENTO). AF_11/2017</v>
          </cell>
          <cell r="I9" t="str">
            <v>M</v>
          </cell>
          <cell r="J9" t="str">
            <v>COEFICIENTE DE REPRESENTATIVIDADE</v>
          </cell>
          <cell r="K9" t="str">
            <v>8,72</v>
          </cell>
          <cell r="L9" t="str">
            <v>CAIXA REFERENCIAL</v>
          </cell>
        </row>
        <row r="10">
          <cell r="A10">
            <v>97144</v>
          </cell>
          <cell r="B10" t="str">
            <v>ASSENTAMENTO DE TUBOS E PECAS</v>
          </cell>
          <cell r="C10" t="str">
            <v>ASTU</v>
          </cell>
          <cell r="D10" t="str">
            <v>FORNEC E/OU ASSENT DE TUBO DE FERRO FUNDIDO JUNTA ELASTICA</v>
          </cell>
          <cell r="E10" t="str">
            <v>0045</v>
          </cell>
          <cell r="F10" t="str">
            <v/>
          </cell>
          <cell r="G10" t="str">
            <v/>
          </cell>
          <cell r="H10" t="str">
            <v>ASSENTAMENTO DE TUBO DE FERRO FUNDIDO PARA REDE DE ÁGUA, DN 200 MM, JUNTA ELÁSTICA, INSTALADO EM LOCAL COM NÍVEL ALTO DE INTERFERÊNCIAS (NÃO INCLUI FORNECIMENTO). AF_11/2017</v>
          </cell>
          <cell r="I10" t="str">
            <v>M</v>
          </cell>
          <cell r="J10" t="str">
            <v>COEFICIENTE DE REPRESENTATIVIDADE</v>
          </cell>
          <cell r="K10" t="str">
            <v>10,51</v>
          </cell>
          <cell r="L10" t="str">
            <v>CAIXA REFERENCIAL</v>
          </cell>
        </row>
        <row r="11">
          <cell r="A11">
            <v>97145</v>
          </cell>
          <cell r="B11" t="str">
            <v>ASSENTAMENTO DE TUBOS E PECAS</v>
          </cell>
          <cell r="C11" t="str">
            <v>ASTU</v>
          </cell>
          <cell r="D11" t="str">
            <v>FORNEC E/OU ASSENT DE TUBO DE FERRO FUNDIDO JUNTA ELASTICA</v>
          </cell>
          <cell r="E11" t="str">
            <v>0045</v>
          </cell>
          <cell r="F11" t="str">
            <v/>
          </cell>
          <cell r="G11" t="str">
            <v/>
          </cell>
          <cell r="H11" t="str">
            <v>ASSENTAMENTO DE TUBO DE FERRO FUNDIDO PARA REDE DE ÁGUA, DN 250 MM, JUNTA ELÁSTICA, INSTALADO EM LOCAL COM NÍVEL ALTO DE INTERFERÊNCIAS (NÃO INCLUI FORNECIMENTO). AF_11/2017</v>
          </cell>
          <cell r="I11" t="str">
            <v>M</v>
          </cell>
          <cell r="J11" t="str">
            <v>COEFICIENTE DE REPRESENTATIVIDADE</v>
          </cell>
          <cell r="K11" t="str">
            <v>12,32</v>
          </cell>
          <cell r="L11" t="str">
            <v>CAIXA REFERENCIAL</v>
          </cell>
        </row>
        <row r="12">
          <cell r="A12">
            <v>97146</v>
          </cell>
          <cell r="B12" t="str">
            <v>ASSENTAMENTO DE TUBOS E PECAS</v>
          </cell>
          <cell r="C12" t="str">
            <v>ASTU</v>
          </cell>
          <cell r="D12" t="str">
            <v>FORNEC E/OU ASSENT DE TUBO DE FERRO FUNDIDO JUNTA ELASTICA</v>
          </cell>
          <cell r="E12" t="str">
            <v>0045</v>
          </cell>
          <cell r="F12" t="str">
            <v/>
          </cell>
          <cell r="G12" t="str">
            <v/>
          </cell>
          <cell r="H12" t="str">
            <v>ASSENTAMENTO DE TUBO DE FERRO FUNDIDO PARA REDE DE ÁGUA, DN 300 MM, JUNTA ELÁSTICA, INSTALADO EM LOCAL COM NÍVEL ALTO DE INTERFERÊNCIAS (NÃO INCLUI FORNECIMENTO). AF_11/2017</v>
          </cell>
          <cell r="I12" t="str">
            <v>M</v>
          </cell>
          <cell r="J12" t="str">
            <v>COEFICIENTE DE REPRESENTATIVIDADE</v>
          </cell>
          <cell r="K12" t="str">
            <v>14,14</v>
          </cell>
          <cell r="L12" t="str">
            <v>CAIXA REFERENCIAL</v>
          </cell>
        </row>
        <row r="13">
          <cell r="A13">
            <v>97147</v>
          </cell>
          <cell r="B13" t="str">
            <v>ASSENTAMENTO DE TUBOS E PECAS</v>
          </cell>
          <cell r="C13" t="str">
            <v>ASTU</v>
          </cell>
          <cell r="D13" t="str">
            <v>FORNEC E/OU ASSENT DE TUBO DE FERRO FUNDIDO JUNTA ELASTICA</v>
          </cell>
          <cell r="E13" t="str">
            <v>0045</v>
          </cell>
          <cell r="F13" t="str">
            <v/>
          </cell>
          <cell r="G13" t="str">
            <v/>
          </cell>
          <cell r="H13" t="str">
            <v>ASSENTAMENTO DE TUBO DE FERRO FUNDIDO PARA REDE DE ÁGUA, DN 350 MM, JUNTA ELÁSTICA, INSTALADO EM LOCAL COM NÍVEL ALTO DE INTERFERÊNCIAS (NÃO INCLUI FORNECIMENTO). AF_11/2017</v>
          </cell>
          <cell r="I13" t="str">
            <v>M</v>
          </cell>
          <cell r="J13" t="str">
            <v>COEFICIENTE DE REPRESENTATIVIDADE</v>
          </cell>
          <cell r="K13" t="str">
            <v>15,96</v>
          </cell>
          <cell r="L13" t="str">
            <v>CAIXA REFERENCIAL</v>
          </cell>
        </row>
        <row r="14">
          <cell r="A14">
            <v>97148</v>
          </cell>
          <cell r="B14" t="str">
            <v>ASSENTAMENTO DE TUBOS E PECAS</v>
          </cell>
          <cell r="C14" t="str">
            <v>ASTU</v>
          </cell>
          <cell r="D14" t="str">
            <v>FORNEC E/OU ASSENT DE TUBO DE FERRO FUNDIDO JUNTA ELASTICA</v>
          </cell>
          <cell r="E14" t="str">
            <v>0045</v>
          </cell>
          <cell r="F14" t="str">
            <v/>
          </cell>
          <cell r="G14" t="str">
            <v/>
          </cell>
          <cell r="H14" t="str">
            <v>ASSENTAMENTO DE TUBO DE FERRO FUNDIDO PARA REDE DE ÁGUA, DN 400 MM, JUNTA ELÁSTICA, INSTALADO EM LOCAL COM NÍVEL ALTO DE INTERFERÊNCIAS (NÃO INCLUI FORNECIMENTO). AF_11/2017</v>
          </cell>
          <cell r="I14" t="str">
            <v>M</v>
          </cell>
          <cell r="J14" t="str">
            <v>COEFICIENTE DE REPRESENTATIVIDADE</v>
          </cell>
          <cell r="K14" t="str">
            <v>17,79</v>
          </cell>
          <cell r="L14" t="str">
            <v>CAIXA REFERENCIAL</v>
          </cell>
        </row>
        <row r="15">
          <cell r="A15">
            <v>97149</v>
          </cell>
          <cell r="B15" t="str">
            <v>ASSENTAMENTO DE TUBOS E PECAS</v>
          </cell>
          <cell r="C15" t="str">
            <v>ASTU</v>
          </cell>
          <cell r="D15" t="str">
            <v>FORNEC E/OU ASSENT DE TUBO DE FERRO FUNDIDO JUNTA ELASTICA</v>
          </cell>
          <cell r="E15" t="str">
            <v>0045</v>
          </cell>
          <cell r="F15" t="str">
            <v/>
          </cell>
          <cell r="G15" t="str">
            <v/>
          </cell>
          <cell r="H15" t="str">
            <v>ASSENTAMENTO DE TUBO DE FERRO FUNDIDO PARA REDE DE ÁGUA, DN 450 MM, JUNTA ELÁSTICA, INSTALADO EM LOCAL COM NÍVEL ALTO DE INTERFERÊNCIAS (NÃO INCLUI FORNECIMENTO). AF_11/2017</v>
          </cell>
          <cell r="I15" t="str">
            <v>M</v>
          </cell>
          <cell r="J15" t="str">
            <v>COEFICIENTE DE REPRESENTATIVIDADE</v>
          </cell>
          <cell r="K15" t="str">
            <v>19,63</v>
          </cell>
          <cell r="L15" t="str">
            <v>CAIXA REFERENCIAL</v>
          </cell>
        </row>
        <row r="16">
          <cell r="A16">
            <v>97150</v>
          </cell>
          <cell r="B16" t="str">
            <v>ASSENTAMENTO DE TUBOS E PECAS</v>
          </cell>
          <cell r="C16" t="str">
            <v>ASTU</v>
          </cell>
          <cell r="D16" t="str">
            <v>FORNEC E/OU ASSENT DE TUBO DE FERRO FUNDIDO JUNTA ELASTICA</v>
          </cell>
          <cell r="E16" t="str">
            <v>0045</v>
          </cell>
          <cell r="F16" t="str">
            <v/>
          </cell>
          <cell r="G16" t="str">
            <v/>
          </cell>
          <cell r="H16" t="str">
            <v>ASSENTAMENTO DE TUBO DE FERRO FUNDIDO PARA REDE DE ÁGUA, DN 500 MM, JUNTA ELÁSTICA, INSTALADO EM LOCAL COM NÍVEL ALTO DE INTERFERÊNCIAS (NÃO INCLUI FORNECIMENTO). AF_11/2017</v>
          </cell>
          <cell r="I16" t="str">
            <v>M</v>
          </cell>
          <cell r="J16" t="str">
            <v>COEFICIENTE DE REPRESENTATIVIDADE</v>
          </cell>
          <cell r="K16" t="str">
            <v>24,71</v>
          </cell>
          <cell r="L16" t="str">
            <v>CAIXA REFERENCIAL</v>
          </cell>
        </row>
        <row r="17">
          <cell r="A17">
            <v>97151</v>
          </cell>
          <cell r="B17" t="str">
            <v>ASSENTAMENTO DE TUBOS E PECAS</v>
          </cell>
          <cell r="C17" t="str">
            <v>ASTU</v>
          </cell>
          <cell r="D17" t="str">
            <v>FORNEC E/OU ASSENT DE TUBO DE FERRO FUNDIDO JUNTA ELASTICA</v>
          </cell>
          <cell r="E17" t="str">
            <v>0045</v>
          </cell>
          <cell r="F17" t="str">
            <v/>
          </cell>
          <cell r="G17" t="str">
            <v/>
          </cell>
          <cell r="H17" t="str">
            <v>ASSENTAMENTO DE TUBO DE FERRO FUNDIDO PARA REDE DE ÁGUA, DN 600 MM, JUNTA ELÁSTICA, INSTALADO EM LOCAL COM NÍVEL ALTO DE INTERFERÊNCIAS (NÃO INCLUI FORNECIMENTO). AF_11/2017</v>
          </cell>
          <cell r="I17" t="str">
            <v>M</v>
          </cell>
          <cell r="J17" t="str">
            <v>COEFICIENTE DE REPRESENTATIVIDADE</v>
          </cell>
          <cell r="K17" t="str">
            <v>28,86</v>
          </cell>
          <cell r="L17" t="str">
            <v>CAIXA REFERENCIAL</v>
          </cell>
        </row>
        <row r="18">
          <cell r="A18">
            <v>97152</v>
          </cell>
          <cell r="B18" t="str">
            <v>ASSENTAMENTO DE TUBOS E PECAS</v>
          </cell>
          <cell r="C18" t="str">
            <v>ASTU</v>
          </cell>
          <cell r="D18" t="str">
            <v>FORNEC E/OU ASSENT DE TUBO DE FERRO FUNDIDO JUNTA ELASTICA</v>
          </cell>
          <cell r="E18" t="str">
            <v>0045</v>
          </cell>
          <cell r="F18" t="str">
            <v/>
          </cell>
          <cell r="G18" t="str">
            <v/>
          </cell>
          <cell r="H18" t="str">
            <v>ASSENTAMENTO DE TUBO DE FERRO FUNDIDO PARA REDE DE ÁGUA, DN 700 MM, JUNTA ELÁSTICA, INSTALADO EM LOCAL COM NÍVEL ALTO DE INTERFERÊNCIAS (NÃO INCLUI FORNECIMENTO). AF_11/2017</v>
          </cell>
          <cell r="I18" t="str">
            <v>M</v>
          </cell>
          <cell r="J18" t="str">
            <v>COEFICIENTE DE REPRESENTATIVIDADE</v>
          </cell>
          <cell r="K18" t="str">
            <v>32,75</v>
          </cell>
          <cell r="L18" t="str">
            <v>CAIXA REFERENCIAL</v>
          </cell>
        </row>
        <row r="19">
          <cell r="A19">
            <v>97153</v>
          </cell>
          <cell r="B19" t="str">
            <v>ASSENTAMENTO DE TUBOS E PECAS</v>
          </cell>
          <cell r="C19" t="str">
            <v>ASTU</v>
          </cell>
          <cell r="D19" t="str">
            <v>FORNEC E/OU ASSENT DE TUBO DE FERRO FUNDIDO JUNTA ELASTICA</v>
          </cell>
          <cell r="E19" t="str">
            <v>0045</v>
          </cell>
          <cell r="F19" t="str">
            <v/>
          </cell>
          <cell r="G19" t="str">
            <v/>
          </cell>
          <cell r="H19" t="str">
            <v>ASSENTAMENTO DE TUBO DE FERRO FUNDIDO PARA REDE DE ÁGUA, DN 800 MM, JUNTA ELÁSTICA, INSTALADO EM LOCAL COM NÍVEL ALTO DE INTERFERÊNCIAS (NÃO INCLUI FORNECIMENTO). AF_11/2017</v>
          </cell>
          <cell r="I19" t="str">
            <v>M</v>
          </cell>
          <cell r="J19" t="str">
            <v>COEFICIENTE DE REPRESENTATIVIDADE</v>
          </cell>
          <cell r="K19" t="str">
            <v>36,80</v>
          </cell>
          <cell r="L19" t="str">
            <v>CAIXA REFERENCIAL</v>
          </cell>
        </row>
        <row r="20">
          <cell r="A20">
            <v>97154</v>
          </cell>
          <cell r="B20" t="str">
            <v>ASSENTAMENTO DE TUBOS E PECAS</v>
          </cell>
          <cell r="C20" t="str">
            <v>ASTU</v>
          </cell>
          <cell r="D20" t="str">
            <v>FORNEC E/OU ASSENT DE TUBO DE FERRO FUNDIDO JUNTA ELASTICA</v>
          </cell>
          <cell r="E20" t="str">
            <v>0045</v>
          </cell>
          <cell r="F20" t="str">
            <v/>
          </cell>
          <cell r="G20" t="str">
            <v/>
          </cell>
          <cell r="H20" t="str">
            <v>ASSENTAMENTO DE TUBO DE FERRO FUNDIDO PARA REDE DE ÁGUA, DN 900 MM, JUNTA ELÁSTICA, INSTALADO EM LOCAL COM NÍVEL ALTO DE INTERFERÊNCIAS (NÃO INCLUI FORNECIMENTO). AF_11/2017</v>
          </cell>
          <cell r="I20" t="str">
            <v>M</v>
          </cell>
          <cell r="J20" t="str">
            <v>COEFICIENTE DE REPRESENTATIVIDADE</v>
          </cell>
          <cell r="K20" t="str">
            <v>40,88</v>
          </cell>
          <cell r="L20" t="str">
            <v>CAIXA REFERENCIAL</v>
          </cell>
        </row>
        <row r="21">
          <cell r="A21">
            <v>97155</v>
          </cell>
          <cell r="B21" t="str">
            <v>ASSENTAMENTO DE TUBOS E PECAS</v>
          </cell>
          <cell r="C21" t="str">
            <v>ASTU</v>
          </cell>
          <cell r="D21" t="str">
            <v>FORNEC E/OU ASSENT DE TUBO DE FERRO FUNDIDO JUNTA ELASTICA</v>
          </cell>
          <cell r="E21" t="str">
            <v>0045</v>
          </cell>
          <cell r="F21" t="str">
            <v/>
          </cell>
          <cell r="G21" t="str">
            <v/>
          </cell>
          <cell r="H21" t="str">
            <v>ASSENTAMENTO DE TUBO DE FERRO FUNDIDO PARA REDE DE ÁGUA, DN 1000 MM, JUNTA ELÁSTICA, INSTALADO EM LOCAL COM NÍVEL ALTO DE INTERFERÊNCIAS (NÃO INCLUI FORNECIMENTO). AF_11/2017</v>
          </cell>
          <cell r="I21" t="str">
            <v>M</v>
          </cell>
          <cell r="J21" t="str">
            <v>COEFICIENTE DE REPRESENTATIVIDADE</v>
          </cell>
          <cell r="K21" t="str">
            <v>44,98</v>
          </cell>
          <cell r="L21" t="str">
            <v>CAIXA REFERENCIAL</v>
          </cell>
        </row>
        <row r="22">
          <cell r="A22">
            <v>97156</v>
          </cell>
          <cell r="B22" t="str">
            <v>ASSENTAMENTO DE TUBOS E PECAS</v>
          </cell>
          <cell r="C22" t="str">
            <v>ASTU</v>
          </cell>
          <cell r="D22" t="str">
            <v>FORNEC E/OU ASSENT DE TUBO DE FERRO FUNDIDO JUNTA ELASTICA</v>
          </cell>
          <cell r="E22" t="str">
            <v>0045</v>
          </cell>
          <cell r="F22" t="str">
            <v/>
          </cell>
          <cell r="G22" t="str">
            <v/>
          </cell>
          <cell r="H22" t="str">
            <v>ASSENTAMENTO DE TUBO DE FERRO FUNDIDO PARA REDE DE ÁGUA, DN 1200 MM, JUNTA ELÁSTICA, INSTALADO EM LOCAL COM NÍVEL ALTO DE INTERFERÊNCIAS (NÃO INCLUI FORNECIMENTO). AF_11/2017</v>
          </cell>
          <cell r="I22" t="str">
            <v>M</v>
          </cell>
          <cell r="J22" t="str">
            <v>COEFICIENTE DE REPRESENTATIVIDADE</v>
          </cell>
          <cell r="K22" t="str">
            <v>53,55</v>
          </cell>
          <cell r="L22" t="str">
            <v>CAIXA REFERENCIAL</v>
          </cell>
        </row>
        <row r="23">
          <cell r="A23">
            <v>97157</v>
          </cell>
          <cell r="B23" t="str">
            <v>ASSENTAMENTO DE TUBOS E PECAS</v>
          </cell>
          <cell r="C23" t="str">
            <v>ASTU</v>
          </cell>
          <cell r="D23" t="str">
            <v>FORNEC E/OU ASSENT DE TUBO DE FERRO FUNDIDO JUNTA ELASTICA</v>
          </cell>
          <cell r="E23" t="str">
            <v>0045</v>
          </cell>
          <cell r="F23" t="str">
            <v/>
          </cell>
          <cell r="G23" t="str">
            <v/>
          </cell>
          <cell r="H23" t="str">
            <v>ASSENTAMENTO DE TUBO DE FERRO FUNDIDO PARA REDE DE ÁGUA, DN 80 MM, JUNTA ELÁSTICA, INSTALADO EM LOCAL COM NÍVEL BAIXO DE INTERFERÊNCIAS (NÃO INCLUI FORNECIMENTO). AF_11/2017</v>
          </cell>
          <cell r="I23" t="str">
            <v>M</v>
          </cell>
          <cell r="J23" t="str">
            <v>COEFICIENTE DE REPRESENTATIVIDADE</v>
          </cell>
          <cell r="K23" t="str">
            <v>3,77</v>
          </cell>
          <cell r="L23" t="str">
            <v>CAIXA REFERENCIAL</v>
          </cell>
        </row>
        <row r="24">
          <cell r="A24">
            <v>97158</v>
          </cell>
          <cell r="B24" t="str">
            <v>ASSENTAMENTO DE TUBOS E PECAS</v>
          </cell>
          <cell r="C24" t="str">
            <v>ASTU</v>
          </cell>
          <cell r="D24" t="str">
            <v>FORNEC E/OU ASSENT DE TUBO DE FERRO FUNDIDO JUNTA ELASTICA</v>
          </cell>
          <cell r="E24" t="str">
            <v>0045</v>
          </cell>
          <cell r="F24" t="str">
            <v/>
          </cell>
          <cell r="G24" t="str">
            <v/>
          </cell>
          <cell r="H24" t="str">
            <v>ASSENTAMENTO DE TUBO DE FERRO FUNDIDO PARA REDE DE ÁGUA, DN 100 MM, JUNTA ELÁSTICA, INSTALADO EM LOCAL COM NÍVEL BAIXO DE INTERFERÊNCIAS (NÃO INCLUI FORNECIMENTO). AF_11/2017</v>
          </cell>
          <cell r="I24" t="str">
            <v>M</v>
          </cell>
          <cell r="J24" t="str">
            <v>COEFICIENTE DE REPRESENTATIVIDADE</v>
          </cell>
          <cell r="K24" t="str">
            <v>4,22</v>
          </cell>
          <cell r="L24" t="str">
            <v>CAIXA REFERENCIAL</v>
          </cell>
        </row>
        <row r="25">
          <cell r="A25">
            <v>97159</v>
          </cell>
          <cell r="B25" t="str">
            <v>ASSENTAMENTO DE TUBOS E PECAS</v>
          </cell>
          <cell r="C25" t="str">
            <v>ASTU</v>
          </cell>
          <cell r="D25" t="str">
            <v>FORNEC E/OU ASSENT DE TUBO DE FERRO FUNDIDO JUNTA ELASTICA</v>
          </cell>
          <cell r="E25" t="str">
            <v>0045</v>
          </cell>
          <cell r="F25" t="str">
            <v/>
          </cell>
          <cell r="G25" t="str">
            <v/>
          </cell>
          <cell r="H25" t="str">
            <v>ASSENTAMENTO DE TUBO DE FERRO FUNDIDO PARA REDE DE ÁGUA, DN 150 MM, JUNTA ELÁSTICA, INSTALADO EM LOCAL COM NÍVEL BAIXO DE INTERFERÊNCIAS (NÃO INCLUI FORNECIMENTO). AF_11/2017</v>
          </cell>
          <cell r="I25" t="str">
            <v>M</v>
          </cell>
          <cell r="J25" t="str">
            <v>COEFICIENTE DE REPRESENTATIVIDADE</v>
          </cell>
          <cell r="K25" t="str">
            <v>5,33</v>
          </cell>
          <cell r="L25" t="str">
            <v>CAIXA REFERENCIAL</v>
          </cell>
        </row>
        <row r="26">
          <cell r="A26">
            <v>97160</v>
          </cell>
          <cell r="B26" t="str">
            <v>ASSENTAMENTO DE TUBOS E PECAS</v>
          </cell>
          <cell r="C26" t="str">
            <v>ASTU</v>
          </cell>
          <cell r="D26" t="str">
            <v>FORNEC E/OU ASSENT DE TUBO DE FERRO FUNDIDO JUNTA ELASTICA</v>
          </cell>
          <cell r="E26" t="str">
            <v>0045</v>
          </cell>
          <cell r="F26" t="str">
            <v/>
          </cell>
          <cell r="G26" t="str">
            <v/>
          </cell>
          <cell r="H26" t="str">
            <v>ASSENTAMENTO DE TUBO DE FERRO FUNDIDO PARA REDE DE ÁGUA, DN 200 MM, JUNTA ELÁSTICA, INSTALADO EM LOCAL COM NÍVEL BAIXO DE INTERFERÊNCIAS (NÃO INCLUI FORNECIMENTO). AF_11/2017</v>
          </cell>
          <cell r="I26" t="str">
            <v>M</v>
          </cell>
          <cell r="J26" t="str">
            <v>COEFICIENTE DE REPRESENTATIVIDADE</v>
          </cell>
          <cell r="K26" t="str">
            <v>6,43</v>
          </cell>
          <cell r="L26" t="str">
            <v>CAIXA REFERENCIAL</v>
          </cell>
        </row>
        <row r="27">
          <cell r="A27">
            <v>97161</v>
          </cell>
          <cell r="B27" t="str">
            <v>ASSENTAMENTO DE TUBOS E PECAS</v>
          </cell>
          <cell r="C27" t="str">
            <v>ASTU</v>
          </cell>
          <cell r="D27" t="str">
            <v>FORNEC E/OU ASSENT DE TUBO DE FERRO FUNDIDO JUNTA ELASTICA</v>
          </cell>
          <cell r="E27" t="str">
            <v>0045</v>
          </cell>
          <cell r="F27" t="str">
            <v/>
          </cell>
          <cell r="G27" t="str">
            <v/>
          </cell>
          <cell r="H27" t="str">
            <v>ASSENTAMENTO DE TUBO DE FERRO FUNDIDO PARA REDE DE ÁGUA, DN 250 MM, JUNTA ELÁSTICA, INSTALADO EM LOCAL COM NÍVEL BAIXO DE INTERFERÊNCIAS (NÃO INCLUI FORNECIMENTO). AF_11/2017</v>
          </cell>
          <cell r="I27" t="str">
            <v>M</v>
          </cell>
          <cell r="J27" t="str">
            <v>COEFICIENTE DE REPRESENTATIVIDADE</v>
          </cell>
          <cell r="K27" t="str">
            <v>7,55</v>
          </cell>
          <cell r="L27" t="str">
            <v>CAIXA REFERENCIAL</v>
          </cell>
        </row>
        <row r="28">
          <cell r="A28">
            <v>97162</v>
          </cell>
          <cell r="B28" t="str">
            <v>ASSENTAMENTO DE TUBOS E PECAS</v>
          </cell>
          <cell r="C28" t="str">
            <v>ASTU</v>
          </cell>
          <cell r="D28" t="str">
            <v>FORNEC E/OU ASSENT DE TUBO DE FERRO FUNDIDO JUNTA ELASTICA</v>
          </cell>
          <cell r="E28" t="str">
            <v>0045</v>
          </cell>
          <cell r="F28" t="str">
            <v/>
          </cell>
          <cell r="G28" t="str">
            <v/>
          </cell>
          <cell r="H28" t="str">
            <v>ASSENTAMENTO DE TUBO DE FERRO FUNDIDO PARA REDE DE ÁGUA, DN 300 MM, JUNTA ELÁSTICA, INSTALADO EM LOCAL COM NÍVEL BAIXO DE INTERFERÊNCIAS (NÃO INCLUI FORNECIMENTO). AF_11/2017</v>
          </cell>
          <cell r="I28" t="str">
            <v>M</v>
          </cell>
          <cell r="J28" t="str">
            <v>COEFICIENTE DE REPRESENTATIVIDADE</v>
          </cell>
          <cell r="K28" t="str">
            <v>8,68</v>
          </cell>
          <cell r="L28" t="str">
            <v>CAIXA REFERENCIAL</v>
          </cell>
        </row>
        <row r="29">
          <cell r="A29">
            <v>97163</v>
          </cell>
          <cell r="B29" t="str">
            <v>ASSENTAMENTO DE TUBOS E PECAS</v>
          </cell>
          <cell r="C29" t="str">
            <v>ASTU</v>
          </cell>
          <cell r="D29" t="str">
            <v>FORNEC E/OU ASSENT DE TUBO DE FERRO FUNDIDO JUNTA ELASTICA</v>
          </cell>
          <cell r="E29" t="str">
            <v>0045</v>
          </cell>
          <cell r="F29" t="str">
            <v/>
          </cell>
          <cell r="G29" t="str">
            <v/>
          </cell>
          <cell r="H29" t="str">
            <v>ASSENTAMENTO DE TUBO DE FERRO FUNDIDO PARA REDE DE ÁGUA, DN 350 MM, JUNTA ELÁSTICA, INSTALADO EM LOCAL COM NÍVEL BAIXO DE INTERFERÊNCIAS (NÃO INCLUI FORNECIMENTO). AF_11/2017</v>
          </cell>
          <cell r="I29" t="str">
            <v>M</v>
          </cell>
          <cell r="J29" t="str">
            <v>COEFICIENTE DE REPRESENTATIVIDADE</v>
          </cell>
          <cell r="K29" t="str">
            <v>9,81</v>
          </cell>
          <cell r="L29" t="str">
            <v>CAIXA REFERENCIAL</v>
          </cell>
        </row>
        <row r="30">
          <cell r="A30">
            <v>97164</v>
          </cell>
          <cell r="B30" t="str">
            <v>ASSENTAMENTO DE TUBOS E PECAS</v>
          </cell>
          <cell r="C30" t="str">
            <v>ASTU</v>
          </cell>
          <cell r="D30" t="str">
            <v>FORNEC E/OU ASSENT DE TUBO DE FERRO FUNDIDO JUNTA ELASTICA</v>
          </cell>
          <cell r="E30" t="str">
            <v>0045</v>
          </cell>
          <cell r="F30" t="str">
            <v/>
          </cell>
          <cell r="G30" t="str">
            <v/>
          </cell>
          <cell r="H30" t="str">
            <v>ASSENTAMENTO DE TUBO DE FERRO FUNDIDO PARA REDE DE ÁGUA, DN 400 MM, JUNTA ELÁSTICA, INSTALADO EM LOCAL COM NÍVEL BAIXO DE INTERFERÊNCIAS (NÃO INCLUI FORNECIMENTO). AF_11/2017</v>
          </cell>
          <cell r="I30" t="str">
            <v>M</v>
          </cell>
          <cell r="J30" t="str">
            <v>COEFICIENTE DE REPRESENTATIVIDADE</v>
          </cell>
          <cell r="K30" t="str">
            <v>10,94</v>
          </cell>
          <cell r="L30" t="str">
            <v>CAIXA REFERENCIAL</v>
          </cell>
        </row>
        <row r="31">
          <cell r="A31">
            <v>97165</v>
          </cell>
          <cell r="B31" t="str">
            <v>ASSENTAMENTO DE TUBOS E PECAS</v>
          </cell>
          <cell r="C31" t="str">
            <v>ASTU</v>
          </cell>
          <cell r="D31" t="str">
            <v>FORNEC E/OU ASSENT DE TUBO DE FERRO FUNDIDO JUNTA ELASTICA</v>
          </cell>
          <cell r="E31" t="str">
            <v>0045</v>
          </cell>
          <cell r="F31" t="str">
            <v/>
          </cell>
          <cell r="G31" t="str">
            <v/>
          </cell>
          <cell r="H31" t="str">
            <v>ASSENTAMENTO DE TUBO DE FERRO FUNDIDO PARA REDE DE ÁGUA, DN 450 MM, JUNTA ELÁSTICA, INSTALADO EM LOCAL COM NÍVEL BAIXO DE INTERFERÊNCIAS (NÃO INCLUI FORNECIMENTO). AF_11/2017</v>
          </cell>
          <cell r="I31" t="str">
            <v>M</v>
          </cell>
          <cell r="J31" t="str">
            <v>COEFICIENTE DE REPRESENTATIVIDADE</v>
          </cell>
          <cell r="K31" t="str">
            <v>12,09</v>
          </cell>
          <cell r="L31" t="str">
            <v>CAIXA REFERENCIAL</v>
          </cell>
        </row>
        <row r="32">
          <cell r="A32">
            <v>97166</v>
          </cell>
          <cell r="B32" t="str">
            <v>ASSENTAMENTO DE TUBOS E PECAS</v>
          </cell>
          <cell r="C32" t="str">
            <v>ASTU</v>
          </cell>
          <cell r="D32" t="str">
            <v>FORNEC E/OU ASSENT DE TUBO DE FERRO FUNDIDO JUNTA ELASTICA</v>
          </cell>
          <cell r="E32" t="str">
            <v>0045</v>
          </cell>
          <cell r="F32" t="str">
            <v/>
          </cell>
          <cell r="G32" t="str">
            <v/>
          </cell>
          <cell r="H32" t="str">
            <v>ASSENTAMENTO DE TUBO DE FERRO FUNDIDO PARA REDE DE ÁGUA, DN 500 MM, JUNTA ELÁSTICA, INSTALADO EM LOCAL COM NÍVEL BAIXO DE INTERFERÊNCIAS (NÃO INCLUI FORNECIMENTO). AF_11/2017</v>
          </cell>
          <cell r="I32" t="str">
            <v>M</v>
          </cell>
          <cell r="J32" t="str">
            <v>COEFICIENTE DE REPRESENTATIVIDADE</v>
          </cell>
          <cell r="K32" t="str">
            <v>15,20</v>
          </cell>
          <cell r="L32" t="str">
            <v>CAIXA REFERENCIAL</v>
          </cell>
        </row>
        <row r="33">
          <cell r="A33">
            <v>97167</v>
          </cell>
          <cell r="B33" t="str">
            <v>ASSENTAMENTO DE TUBOS E PECAS</v>
          </cell>
          <cell r="C33" t="str">
            <v>ASTU</v>
          </cell>
          <cell r="D33" t="str">
            <v>FORNEC E/OU ASSENT DE TUBO DE FERRO FUNDIDO JUNTA ELASTICA</v>
          </cell>
          <cell r="E33" t="str">
            <v>0045</v>
          </cell>
          <cell r="F33" t="str">
            <v/>
          </cell>
          <cell r="G33" t="str">
            <v/>
          </cell>
          <cell r="H33" t="str">
            <v>ASSENTAMENTO DE TUBO DE FERRO FUNDIDO PARA REDE DE ÁGUA, DN 600 MM, JUNTA ELÁSTICA, INSTALADO EM LOCAL COM NÍVEL BAIXO DE INTERFERÊNCIAS (NÃO INCLUI FORNECIMENTO). AF_11/2017</v>
          </cell>
          <cell r="I33" t="str">
            <v>M</v>
          </cell>
          <cell r="J33" t="str">
            <v>COEFICIENTE DE REPRESENTATIVIDADE</v>
          </cell>
          <cell r="K33" t="str">
            <v>17,76</v>
          </cell>
          <cell r="L33" t="str">
            <v>CAIXA REFERENCIAL</v>
          </cell>
        </row>
        <row r="34">
          <cell r="A34">
            <v>97168</v>
          </cell>
          <cell r="B34" t="str">
            <v>ASSENTAMENTO DE TUBOS E PECAS</v>
          </cell>
          <cell r="C34" t="str">
            <v>ASTU</v>
          </cell>
          <cell r="D34" t="str">
            <v>FORNEC E/OU ASSENT DE TUBO DE FERRO FUNDIDO JUNTA ELASTICA</v>
          </cell>
          <cell r="E34" t="str">
            <v>0045</v>
          </cell>
          <cell r="F34" t="str">
            <v/>
          </cell>
          <cell r="G34" t="str">
            <v/>
          </cell>
          <cell r="H34" t="str">
            <v>ASSENTAMENTO DE TUBO DE FERRO FUNDIDO PARA REDE DE ÁGUA, DN 700 MM, JUNTA ELÁSTICA, INSTALADO EM LOCAL COM NÍVEL BAIXO DE INTERFERÊNCIAS (NÃO INCLUI FORNECIMENTO). AF_11/2017</v>
          </cell>
          <cell r="I34" t="str">
            <v>M</v>
          </cell>
          <cell r="J34" t="str">
            <v>COEFICIENTE DE REPRESENTATIVIDADE</v>
          </cell>
          <cell r="K34" t="str">
            <v>20,09</v>
          </cell>
          <cell r="L34" t="str">
            <v>CAIXA REFERENCIAL</v>
          </cell>
        </row>
        <row r="35">
          <cell r="A35">
            <v>97169</v>
          </cell>
          <cell r="B35" t="str">
            <v>ASSENTAMENTO DE TUBOS E PECAS</v>
          </cell>
          <cell r="C35" t="str">
            <v>ASTU</v>
          </cell>
          <cell r="D35" t="str">
            <v>FORNEC E/OU ASSENT DE TUBO DE FERRO FUNDIDO JUNTA ELASTICA</v>
          </cell>
          <cell r="E35" t="str">
            <v>0045</v>
          </cell>
          <cell r="F35" t="str">
            <v/>
          </cell>
          <cell r="G35" t="str">
            <v/>
          </cell>
          <cell r="H35" t="str">
            <v>ASSENTAMENTO DE TUBO DE FERRO FUNDIDO PARA REDE DE ÁGUA, DN 800 MM, JUNTA ELÁSTICA, INSTALADO EM LOCAL COM NÍVEL BAIXO DE INTERFERÊNCIAS (NÃO INCLUI FORNECIMENTO). AF_11/2017</v>
          </cell>
          <cell r="I35" t="str">
            <v>M</v>
          </cell>
          <cell r="J35" t="str">
            <v>COEFICIENTE DE REPRESENTATIVIDADE</v>
          </cell>
          <cell r="K35" t="str">
            <v>22,58</v>
          </cell>
          <cell r="L35" t="str">
            <v>CAIXA REFERENCIAL</v>
          </cell>
        </row>
        <row r="36">
          <cell r="A36">
            <v>97170</v>
          </cell>
          <cell r="B36" t="str">
            <v>ASSENTAMENTO DE TUBOS E PECAS</v>
          </cell>
          <cell r="C36" t="str">
            <v>ASTU</v>
          </cell>
          <cell r="D36" t="str">
            <v>FORNEC E/OU ASSENT DE TUBO DE FERRO FUNDIDO JUNTA ELASTICA</v>
          </cell>
          <cell r="E36" t="str">
            <v>0045</v>
          </cell>
          <cell r="F36" t="str">
            <v/>
          </cell>
          <cell r="G36" t="str">
            <v/>
          </cell>
          <cell r="H36" t="str">
            <v>ASSENTAMENTO DE TUBO DE FERRO FUNDIDO PARA REDE DE ÁGUA, DN 900 MM, JUNTA ELÁSTICA, INSTALADO EM LOCAL COM NÍVEL BAIXO DE INTERFERÊNCIAS (NÃO INCLUI FORNECIMENTO). AF_11/2017</v>
          </cell>
          <cell r="I36" t="str">
            <v>M</v>
          </cell>
          <cell r="J36" t="str">
            <v>COEFICIENTE DE REPRESENTATIVIDADE</v>
          </cell>
          <cell r="K36" t="str">
            <v>25,09</v>
          </cell>
          <cell r="L36" t="str">
            <v>CAIXA REFERENCIAL</v>
          </cell>
        </row>
        <row r="37">
          <cell r="A37">
            <v>97171</v>
          </cell>
          <cell r="B37" t="str">
            <v>ASSENTAMENTO DE TUBOS E PECAS</v>
          </cell>
          <cell r="C37" t="str">
            <v>ASTU</v>
          </cell>
          <cell r="D37" t="str">
            <v>FORNEC E/OU ASSENT DE TUBO DE FERRO FUNDIDO JUNTA ELASTICA</v>
          </cell>
          <cell r="E37" t="str">
            <v>0045</v>
          </cell>
          <cell r="F37" t="str">
            <v/>
          </cell>
          <cell r="G37" t="str">
            <v/>
          </cell>
          <cell r="H37" t="str">
            <v>ASSENTAMENTO DE TUBO DE FERRO FUNDIDO PARA REDE DE ÁGUA, DN 1000 MM, JUNTA ELÁSTICA, INSTALADO EM LOCAL COM NÍVEL BAIXO DE INTERFERÊNCIAS (NÃO INCLUI FORNECIMENTO). AF_11/2017</v>
          </cell>
          <cell r="I37" t="str">
            <v>M</v>
          </cell>
          <cell r="J37" t="str">
            <v>COEFICIENTE DE REPRESENTATIVIDADE</v>
          </cell>
          <cell r="K37" t="str">
            <v>27,62</v>
          </cell>
          <cell r="L37" t="str">
            <v>CAIXA REFERENCIAL</v>
          </cell>
        </row>
        <row r="38">
          <cell r="A38">
            <v>97172</v>
          </cell>
          <cell r="B38" t="str">
            <v>ASSENTAMENTO DE TUBOS E PECAS</v>
          </cell>
          <cell r="C38" t="str">
            <v>ASTU</v>
          </cell>
          <cell r="D38" t="str">
            <v>FORNEC E/OU ASSENT DE TUBO DE FERRO FUNDIDO JUNTA ELASTICA</v>
          </cell>
          <cell r="E38" t="str">
            <v>0045</v>
          </cell>
          <cell r="F38" t="str">
            <v/>
          </cell>
          <cell r="G38" t="str">
            <v/>
          </cell>
          <cell r="H38" t="str">
            <v>ASSENTAMENTO DE TUBO DE FERRO FUNDIDO PARA REDE DE ÁGUA, DN 1200 MM, JUNTA ELÁSTICA, INSTALADO EM LOCAL COM NÍVEL BAIXO DE INTERFERÊNCIAS (NÃO INCLUI FORNECIMENTO). AF_11/2017</v>
          </cell>
          <cell r="I38" t="str">
            <v>M</v>
          </cell>
          <cell r="J38" t="str">
            <v>COEFICIENTE DE REPRESENTATIVIDADE</v>
          </cell>
          <cell r="K38" t="str">
            <v>33,04</v>
          </cell>
          <cell r="L38" t="str">
            <v>CAIXA REFERENCIAL</v>
          </cell>
        </row>
        <row r="39">
          <cell r="A39">
            <v>97173</v>
          </cell>
          <cell r="B39" t="str">
            <v>ASSENTAMENTO DE TUBOS E PECAS</v>
          </cell>
          <cell r="C39" t="str">
            <v>ASTU</v>
          </cell>
          <cell r="D39" t="str">
            <v>FORNEC E/OU ASSENT DE TUBO DE ACO COM JUNTA SOLDADA</v>
          </cell>
          <cell r="E39" t="str">
            <v>0046</v>
          </cell>
          <cell r="F39" t="str">
            <v/>
          </cell>
          <cell r="G39" t="str">
            <v/>
          </cell>
          <cell r="H39" t="str">
            <v>ASSENTAMENTO DE TUBO DE AÇO CARBONO PARA REDE DE ÁGUA, DN 600 MM (24), JUNTA SOLDADA, INSTALADO EM LOCAL COM NÍVEL ALTO DE INTERFERÊNCIAS (NÃO INCLUI FORNECIMENTO). AF_11/2017</v>
          </cell>
          <cell r="I39" t="str">
            <v>M</v>
          </cell>
          <cell r="J39" t="str">
            <v>COEFICIENTE DE REPRESENTATIVIDADE</v>
          </cell>
          <cell r="K39" t="str">
            <v>25,66</v>
          </cell>
          <cell r="L39" t="str">
            <v>CAIXA REFERENCIAL</v>
          </cell>
        </row>
        <row r="40">
          <cell r="A40">
            <v>97174</v>
          </cell>
          <cell r="B40" t="str">
            <v>ASSENTAMENTO DE TUBOS E PECAS</v>
          </cell>
          <cell r="C40" t="str">
            <v>ASTU</v>
          </cell>
          <cell r="D40" t="str">
            <v>FORNEC E/OU ASSENT DE TUBO DE ACO COM JUNTA SOLDADA</v>
          </cell>
          <cell r="E40" t="str">
            <v>0046</v>
          </cell>
          <cell r="F40" t="str">
            <v/>
          </cell>
          <cell r="G40" t="str">
            <v/>
          </cell>
          <cell r="H40" t="str">
            <v>ASSENTAMENTO DE TUBO DE AÇO CARBONO PARA REDE DE ÁGUA, DN 700 MM (28), JUNTA SOLDADA, INSTALADO EM LOCAL COM NÍVEL ALTO DE INTERFERÊNCIAS (NÃO INCLUI FORNECIMENTO). AF_11/2017</v>
          </cell>
          <cell r="I40" t="str">
            <v>M</v>
          </cell>
          <cell r="J40" t="str">
            <v>COEFICIENTE DE REPRESENTATIVIDADE</v>
          </cell>
          <cell r="K40" t="str">
            <v>29,66</v>
          </cell>
          <cell r="L40" t="str">
            <v>CAIXA REFERENCIAL</v>
          </cell>
        </row>
        <row r="41">
          <cell r="A41">
            <v>97175</v>
          </cell>
          <cell r="B41" t="str">
            <v>ASSENTAMENTO DE TUBOS E PECAS</v>
          </cell>
          <cell r="C41" t="str">
            <v>ASTU</v>
          </cell>
          <cell r="D41" t="str">
            <v>FORNEC E/OU ASSENT DE TUBO DE ACO COM JUNTA SOLDADA</v>
          </cell>
          <cell r="E41" t="str">
            <v>0046</v>
          </cell>
          <cell r="F41" t="str">
            <v/>
          </cell>
          <cell r="G41" t="str">
            <v/>
          </cell>
          <cell r="H41" t="str">
            <v>ASSENTAMENTO DE TUBO DE AÇO CARBONO PARA REDE DE ÁGUA, DN 800 MM (32), JUNTA SOLDADA, INSTALADO EM LOCAL COM NÍVEL ALTO DE INTERFERÊNCIAS (NÃO INCLUI FORNECIMENTO). AF_11/2017</v>
          </cell>
          <cell r="I41" t="str">
            <v>M</v>
          </cell>
          <cell r="J41" t="str">
            <v>COEFICIENTE DE REPRESENTATIVIDADE</v>
          </cell>
          <cell r="K41" t="str">
            <v>33,67</v>
          </cell>
          <cell r="L41" t="str">
            <v>CAIXA REFERENCIAL</v>
          </cell>
        </row>
        <row r="42">
          <cell r="A42">
            <v>97176</v>
          </cell>
          <cell r="B42" t="str">
            <v>ASSENTAMENTO DE TUBOS E PECAS</v>
          </cell>
          <cell r="C42" t="str">
            <v>ASTU</v>
          </cell>
          <cell r="D42" t="str">
            <v>FORNEC E/OU ASSENT DE TUBO DE ACO COM JUNTA SOLDADA</v>
          </cell>
          <cell r="E42" t="str">
            <v>0046</v>
          </cell>
          <cell r="F42" t="str">
            <v/>
          </cell>
          <cell r="G42" t="str">
            <v/>
          </cell>
          <cell r="H42" t="str">
            <v>ASSENTAMENTO DE TUBO DE AÇO CARBONO PARA REDE DE ÁGUA, DN 900 MM (36), JUNTA SOLDADA, INSTALADO EM LOCAL COM NÍVEL ALTO DE INTERFERÊNCIAS (NÃO INCLUI FORNECIMENTO). AF_11/2017</v>
          </cell>
          <cell r="I42" t="str">
            <v>M</v>
          </cell>
          <cell r="J42" t="str">
            <v>COEFICIENTE DE REPRESENTATIVIDADE</v>
          </cell>
          <cell r="K42" t="str">
            <v>37,68</v>
          </cell>
          <cell r="L42" t="str">
            <v>CAIXA REFERENCIAL</v>
          </cell>
        </row>
        <row r="43">
          <cell r="A43">
            <v>97177</v>
          </cell>
          <cell r="B43" t="str">
            <v>ASSENTAMENTO DE TUBOS E PECAS</v>
          </cell>
          <cell r="C43" t="str">
            <v>ASTU</v>
          </cell>
          <cell r="D43" t="str">
            <v>FORNEC E/OU ASSENT DE TUBO DE ACO COM JUNTA SOLDADA</v>
          </cell>
          <cell r="E43" t="str">
            <v>0046</v>
          </cell>
          <cell r="F43" t="str">
            <v/>
          </cell>
          <cell r="G43" t="str">
            <v/>
          </cell>
          <cell r="H43" t="str">
            <v>ASSENTAMENTO DE TUBO DE AÇO CARBONO PARA REDE DE ÁGUA, DN 1000 MM (40) OU DN 1100 MM (44), JUNTA SOLDADA, INSTALADO EM LOCAL COM NÍVEL ALTO DE INTERFERÊNCIAS (NÃO INCLUI FORNECIMENTO). AF_11/2017</v>
          </cell>
          <cell r="I43" t="str">
            <v>M</v>
          </cell>
          <cell r="J43" t="str">
            <v>COEFICIENTE DE REPRESENTATIVIDADE</v>
          </cell>
          <cell r="K43" t="str">
            <v>45,71</v>
          </cell>
          <cell r="L43" t="str">
            <v>CAIXA REFERENCIAL</v>
          </cell>
        </row>
        <row r="44">
          <cell r="A44">
            <v>97178</v>
          </cell>
          <cell r="B44" t="str">
            <v>ASSENTAMENTO DE TUBOS E PECAS</v>
          </cell>
          <cell r="C44" t="str">
            <v>ASTU</v>
          </cell>
          <cell r="D44" t="str">
            <v>FORNEC E/OU ASSENT DE TUBO DE ACO COM JUNTA SOLDADA</v>
          </cell>
          <cell r="E44" t="str">
            <v>0046</v>
          </cell>
          <cell r="F44" t="str">
            <v/>
          </cell>
          <cell r="G44" t="str">
            <v/>
          </cell>
          <cell r="H44" t="str">
            <v>ASSENTAMENTO DE TUBO DE AÇO CARBONO PARA REDE DE ÁGUA, DN 1200 MM (48) OU DN 1300 MM (52), JUNTA SOLDADA, INSTALADO EM LOCAL COM NÍVEL ALTO DE INTERFERÊNCIAS (NÃO INCLUI FORNECIMENTO). AF_11/2017</v>
          </cell>
          <cell r="I44" t="str">
            <v>M</v>
          </cell>
          <cell r="J44" t="str">
            <v>COEFICIENTE DE REPRESENTATIVIDADE</v>
          </cell>
          <cell r="K44" t="str">
            <v>53,73</v>
          </cell>
          <cell r="L44" t="str">
            <v>CAIXA REFERENCIAL</v>
          </cell>
        </row>
        <row r="45">
          <cell r="A45">
            <v>97179</v>
          </cell>
          <cell r="B45" t="str">
            <v>ASSENTAMENTO DE TUBOS E PECAS</v>
          </cell>
          <cell r="C45" t="str">
            <v>ASTU</v>
          </cell>
          <cell r="D45" t="str">
            <v>FORNEC E/OU ASSENT DE TUBO DE ACO COM JUNTA SOLDADA</v>
          </cell>
          <cell r="E45" t="str">
            <v>0046</v>
          </cell>
          <cell r="F45" t="str">
            <v/>
          </cell>
          <cell r="G45" t="str">
            <v/>
          </cell>
          <cell r="H45" t="str">
            <v>ASSENTAMENTO DE TUBO DE AÇO CARBONO PARA REDE DE ÁGUA, DN 1400 MM (56'') OU DN 1500 MM (60), JUNTA SOLDADA, INSTALADO EM LOCAL COM NÍVEL ALTO DE INTERFERÊNCIAS (NÃO INCLUI FORNECIMENTO). AF_11/2017</v>
          </cell>
          <cell r="I45" t="str">
            <v>M</v>
          </cell>
          <cell r="J45" t="str">
            <v>COEFICIENTE DE REPRESENTATIVIDADE</v>
          </cell>
          <cell r="K45" t="str">
            <v>61,75</v>
          </cell>
          <cell r="L45" t="str">
            <v>CAIXA REFERENCIAL</v>
          </cell>
        </row>
        <row r="46">
          <cell r="A46">
            <v>97180</v>
          </cell>
          <cell r="B46" t="str">
            <v>ASSENTAMENTO DE TUBOS E PECAS</v>
          </cell>
          <cell r="C46" t="str">
            <v>ASTU</v>
          </cell>
          <cell r="D46" t="str">
            <v>FORNEC E/OU ASSENT DE TUBO DE ACO COM JUNTA SOLDADA</v>
          </cell>
          <cell r="E46" t="str">
            <v>0046</v>
          </cell>
          <cell r="F46" t="str">
            <v/>
          </cell>
          <cell r="G46" t="str">
            <v/>
          </cell>
          <cell r="H46" t="str">
            <v>ASSENTAMENTO DE TUBO DE AÇO CARBONO PARA REDE DE ÁGUA, DN 1600 MM (64) OU DN 1700 MM (68), JUNTA SOLDADA, INSTALADO EM LOCAL COM NÍVEL ALTO DE INTERFERÊNCIAS (NÃO INCLUI FORNECIMENTO). AF_11/2017</v>
          </cell>
          <cell r="I46" t="str">
            <v>M</v>
          </cell>
          <cell r="J46" t="str">
            <v>COEFICIENTE DE REPRESENTATIVIDADE</v>
          </cell>
          <cell r="K46" t="str">
            <v>69,77</v>
          </cell>
          <cell r="L46" t="str">
            <v>CAIXA REFERENCIAL</v>
          </cell>
        </row>
        <row r="47">
          <cell r="A47">
            <v>97181</v>
          </cell>
          <cell r="B47" t="str">
            <v>ASSENTAMENTO DE TUBOS E PECAS</v>
          </cell>
          <cell r="C47" t="str">
            <v>ASTU</v>
          </cell>
          <cell r="D47" t="str">
            <v>FORNEC E/OU ASSENT DE TUBO DE ACO COM JUNTA SOLDADA</v>
          </cell>
          <cell r="E47" t="str">
            <v>0046</v>
          </cell>
          <cell r="F47" t="str">
            <v/>
          </cell>
          <cell r="G47" t="str">
            <v/>
          </cell>
          <cell r="H47" t="str">
            <v>ASSENTAMENTO DE TUBO DE AÇO CARBONO PARA REDE DE ÁGUA, DN 1800 MM (72) OU DN 1900 MM (76), JUNTA SOLDADA, INSTALADO EM LOCAL COM NÍVEL ALTO DE INTERFERÊNCIAS (NÃO INCLUI FORNECIMENTO). AF_11/2017</v>
          </cell>
          <cell r="I47" t="str">
            <v>M</v>
          </cell>
          <cell r="J47" t="str">
            <v>COEFICIENTE DE REPRESENTATIVIDADE</v>
          </cell>
          <cell r="K47" t="str">
            <v>80,91</v>
          </cell>
          <cell r="L47" t="str">
            <v>CAIXA REFERENCIAL</v>
          </cell>
        </row>
        <row r="48">
          <cell r="A48">
            <v>97182</v>
          </cell>
          <cell r="B48" t="str">
            <v>ASSENTAMENTO DE TUBOS E PECAS</v>
          </cell>
          <cell r="C48" t="str">
            <v>ASTU</v>
          </cell>
          <cell r="D48" t="str">
            <v>FORNEC E/OU ASSENT DE TUBO DE ACO COM JUNTA SOLDADA</v>
          </cell>
          <cell r="E48" t="str">
            <v>0046</v>
          </cell>
          <cell r="F48" t="str">
            <v/>
          </cell>
          <cell r="G48" t="str">
            <v/>
          </cell>
          <cell r="H48" t="str">
            <v>ASSENTAMENTO DE TUBO DE AÇO CARBONO PARA REDE DE ÁGUA, DN 2000 MM (80) OU DN 2100 MM (84), JUNTA SOLDADA, INSTALADO EM LOCAL COM NÍVEL ALTO DE INTERFERÊNCIAS (NÃO INCLUI FORNECIMENTO). AF_11/2017</v>
          </cell>
          <cell r="I48" t="str">
            <v>M</v>
          </cell>
          <cell r="J48" t="str">
            <v>COEFICIENTE DE REPRESENTATIVIDADE</v>
          </cell>
          <cell r="K48" t="str">
            <v>89,25</v>
          </cell>
          <cell r="L48" t="str">
            <v>CAIXA REFERENCIAL</v>
          </cell>
        </row>
        <row r="49">
          <cell r="A49">
            <v>97183</v>
          </cell>
          <cell r="B49" t="str">
            <v>ASSENTAMENTO DE TUBOS E PECAS</v>
          </cell>
          <cell r="C49" t="str">
            <v>ASTU</v>
          </cell>
          <cell r="D49" t="str">
            <v>FORNEC E/OU ASSENT DE TUBO DE ACO COM JUNTA SOLDADA</v>
          </cell>
          <cell r="E49" t="str">
            <v>0046</v>
          </cell>
          <cell r="F49" t="str">
            <v/>
          </cell>
          <cell r="G49" t="str">
            <v/>
          </cell>
          <cell r="H49" t="str">
            <v>ASSENTAMENTO DE TUBO DE AÇO CARBONO PARA REDE DE ÁGUA, DN 600 MM (24), JUNTA SOLDADA, INSTALADO EM LOCAL COM NÍVEL BAIXO DE INTERFERÊNCIAS (NÃO INCLUI FORNECIMENTO). AF_11/2017</v>
          </cell>
          <cell r="I49" t="str">
            <v>M</v>
          </cell>
          <cell r="J49" t="str">
            <v>COEFICIENTE DE REPRESENTATIVIDADE</v>
          </cell>
          <cell r="K49" t="str">
            <v>20,63</v>
          </cell>
          <cell r="L49" t="str">
            <v>CAIXA REFERENCIAL</v>
          </cell>
        </row>
        <row r="50">
          <cell r="A50">
            <v>97184</v>
          </cell>
          <cell r="B50" t="str">
            <v>ASSENTAMENTO DE TUBOS E PECAS</v>
          </cell>
          <cell r="C50" t="str">
            <v>ASTU</v>
          </cell>
          <cell r="D50" t="str">
            <v>FORNEC E/OU ASSENT DE TUBO DE ACO COM JUNTA SOLDADA</v>
          </cell>
          <cell r="E50" t="str">
            <v>0046</v>
          </cell>
          <cell r="F50" t="str">
            <v/>
          </cell>
          <cell r="G50" t="str">
            <v/>
          </cell>
          <cell r="H50" t="str">
            <v>ASSENTAMENTO DE TUBO DE AÇO CARBONO PARA REDE DE ÁGUA, DN 700 MM (28), JUNTA SOLDADA, INSTALADO EM LOCAL COM NÍVEL BAIXO DE INTERFERÊNCIAS (NÃO INCLUI FORNECIMENTO). AF_11/2017</v>
          </cell>
          <cell r="I50" t="str">
            <v>M</v>
          </cell>
          <cell r="J50" t="str">
            <v>COEFICIENTE DE REPRESENTATIVIDADE</v>
          </cell>
          <cell r="K50" t="str">
            <v>23,90</v>
          </cell>
          <cell r="L50" t="str">
            <v>CAIXA REFERENCIAL</v>
          </cell>
        </row>
        <row r="51">
          <cell r="A51">
            <v>97185</v>
          </cell>
          <cell r="B51" t="str">
            <v>ASSENTAMENTO DE TUBOS E PECAS</v>
          </cell>
          <cell r="C51" t="str">
            <v>ASTU</v>
          </cell>
          <cell r="D51" t="str">
            <v>FORNEC E/OU ASSENT DE TUBO DE ACO COM JUNTA SOLDADA</v>
          </cell>
          <cell r="E51" t="str">
            <v>0046</v>
          </cell>
          <cell r="F51" t="str">
            <v/>
          </cell>
          <cell r="G51" t="str">
            <v/>
          </cell>
          <cell r="H51" t="str">
            <v>ASSENTAMENTO DE TUBO DE AÇO CARBONO PARA REDE DE ÁGUA, DN 800 MM (32), JUNTA SOLDADA, INSTALADO EM LOCAL COM NÍVEL BAIXO DE INTERFERÊNCIAS (NÃO INCLUI FORNECIMENTO). AF_11/2017</v>
          </cell>
          <cell r="I51" t="str">
            <v>M</v>
          </cell>
          <cell r="J51" t="str">
            <v>COEFICIENTE DE REPRESENTATIVIDADE</v>
          </cell>
          <cell r="K51" t="str">
            <v>27,19</v>
          </cell>
          <cell r="L51" t="str">
            <v>CAIXA REFERENCIAL</v>
          </cell>
        </row>
        <row r="52">
          <cell r="A52">
            <v>97186</v>
          </cell>
          <cell r="B52" t="str">
            <v>ASSENTAMENTO DE TUBOS E PECAS</v>
          </cell>
          <cell r="C52" t="str">
            <v>ASTU</v>
          </cell>
          <cell r="D52" t="str">
            <v>FORNEC E/OU ASSENT DE TUBO DE ACO COM JUNTA SOLDADA</v>
          </cell>
          <cell r="E52" t="str">
            <v>0046</v>
          </cell>
          <cell r="F52" t="str">
            <v/>
          </cell>
          <cell r="G52" t="str">
            <v/>
          </cell>
          <cell r="H52" t="str">
            <v>ASSENTAMENTO DE TUBO DE AÇO CARBONO PARA REDE DE ÁGUA, DN 900 MM (36), JUNTA SOLDADA, INSTALADO EM LOCAL COM NÍVEL BAIXO DE INTERFERÊNCIAS (NÃO INCLUI FORNECIMENTO). AF_11/2017</v>
          </cell>
          <cell r="I52" t="str">
            <v>M</v>
          </cell>
          <cell r="J52" t="str">
            <v>COEFICIENTE DE REPRESENTATIVIDADE</v>
          </cell>
          <cell r="K52" t="str">
            <v>30,45</v>
          </cell>
          <cell r="L52" t="str">
            <v>CAIXA REFERENCIAL</v>
          </cell>
        </row>
        <row r="53">
          <cell r="A53">
            <v>97187</v>
          </cell>
          <cell r="B53" t="str">
            <v>ASSENTAMENTO DE TUBOS E PECAS</v>
          </cell>
          <cell r="C53" t="str">
            <v>ASTU</v>
          </cell>
          <cell r="D53" t="str">
            <v>FORNEC E/OU ASSENT DE TUBO DE ACO COM JUNTA SOLDADA</v>
          </cell>
          <cell r="E53" t="str">
            <v>0046</v>
          </cell>
          <cell r="F53" t="str">
            <v/>
          </cell>
          <cell r="G53" t="str">
            <v/>
          </cell>
          <cell r="H53" t="str">
            <v>ASSENTAMENTO DE TUBO DE AÇO CARBONO PARA REDE DE ÁGUA, DN 1000 MM (40  ) OU DN 1100 MM (44  ), JUNTA SOLDADA, INSTALADO EM LOCAL COM NÍVEL BAIXO DE INTERFERÊNCIAS (NÃO INCLUI FORNECIMENTO). AF_11/2017</v>
          </cell>
          <cell r="I53" t="str">
            <v>M</v>
          </cell>
          <cell r="J53" t="str">
            <v>COEFICIENTE DE REPRESENTATIVIDADE</v>
          </cell>
          <cell r="K53" t="str">
            <v>37,03</v>
          </cell>
          <cell r="L53" t="str">
            <v>CAIXA REFERENCIAL</v>
          </cell>
        </row>
        <row r="54">
          <cell r="A54">
            <v>97188</v>
          </cell>
          <cell r="B54" t="str">
            <v>ASSENTAMENTO DE TUBOS E PECAS</v>
          </cell>
          <cell r="C54" t="str">
            <v>ASTU</v>
          </cell>
          <cell r="D54" t="str">
            <v>FORNEC E/OU ASSENT DE TUBO DE ACO COM JUNTA SOLDADA</v>
          </cell>
          <cell r="E54" t="str">
            <v>0046</v>
          </cell>
          <cell r="F54" t="str">
            <v/>
          </cell>
          <cell r="G54" t="str">
            <v/>
          </cell>
          <cell r="H54" t="str">
            <v>ASSENTAMENTO DE TUBO DE AÇO CARBONO PARA REDE DE ÁGUA, DN 1200 MM (48) OU DN 1300 MM (52), JUNTA SOLDADA, INSTALADO EM LOCAL COM NÍVEL BAIXO DE INTERFERÊNCIAS (NÃO INCLUI FORNECIMENTO). AF_11/2017</v>
          </cell>
          <cell r="I54" t="str">
            <v>M</v>
          </cell>
          <cell r="J54" t="str">
            <v>COEFICIENTE DE REPRESENTATIVIDADE</v>
          </cell>
          <cell r="K54" t="str">
            <v>43,57</v>
          </cell>
          <cell r="L54" t="str">
            <v>CAIXA REFERENCIAL</v>
          </cell>
        </row>
        <row r="55">
          <cell r="A55">
            <v>97189</v>
          </cell>
          <cell r="B55" t="str">
            <v>ASSENTAMENTO DE TUBOS E PECAS</v>
          </cell>
          <cell r="C55" t="str">
            <v>ASTU</v>
          </cell>
          <cell r="D55" t="str">
            <v>FORNEC E/OU ASSENT DE TUBO DE ACO COM JUNTA SOLDADA</v>
          </cell>
          <cell r="E55" t="str">
            <v>0046</v>
          </cell>
          <cell r="F55" t="str">
            <v/>
          </cell>
          <cell r="G55" t="str">
            <v/>
          </cell>
          <cell r="H55" t="str">
            <v>ASSENTAMENTO DE TUBO DE AÇO CARBONO PARA REDE DE ÁGUA, DN 1400 MM (56'') OU DN 1500 MM (60), JUNTA SOLDADA, INSTALADO EM LOCAL COM NÍVEL BAIXO DE INTERFERÊNCIAS (NÃO INCLUI FORNECIMENTO). AF_11/2017</v>
          </cell>
          <cell r="I55" t="str">
            <v>M</v>
          </cell>
          <cell r="J55" t="str">
            <v>COEFICIENTE DE REPRESENTATIVIDADE</v>
          </cell>
          <cell r="K55" t="str">
            <v>50,13</v>
          </cell>
          <cell r="L55" t="str">
            <v>CAIXA REFERENCIAL</v>
          </cell>
        </row>
        <row r="56">
          <cell r="A56">
            <v>97190</v>
          </cell>
          <cell r="B56" t="str">
            <v>ASSENTAMENTO DE TUBOS E PECAS</v>
          </cell>
          <cell r="C56" t="str">
            <v>ASTU</v>
          </cell>
          <cell r="D56" t="str">
            <v>FORNEC E/OU ASSENT DE TUBO DE ACO COM JUNTA SOLDADA</v>
          </cell>
          <cell r="E56" t="str">
            <v>0046</v>
          </cell>
          <cell r="F56" t="str">
            <v/>
          </cell>
          <cell r="G56" t="str">
            <v/>
          </cell>
          <cell r="H56" t="str">
            <v>ASSENTAMENTO DE TUBO DE AÇO CARBONO PARA REDE DE ÁGUA, DN 1600 MM (64) OU DN 1700 MM (68), JUNTA SOLDADA, INSTALADO EM LOCAL COM NÍVEL BAIXO DE INTERFERÊNCIAS (NÃO INCLUI FORNECIMENTO). AF_11/2017</v>
          </cell>
          <cell r="I56" t="str">
            <v>M</v>
          </cell>
          <cell r="J56" t="str">
            <v>COEFICIENTE DE REPRESENTATIVIDADE</v>
          </cell>
          <cell r="K56" t="str">
            <v>56,68</v>
          </cell>
          <cell r="L56" t="str">
            <v>CAIXA REFERENCIAL</v>
          </cell>
        </row>
        <row r="57">
          <cell r="A57">
            <v>97191</v>
          </cell>
          <cell r="B57" t="str">
            <v>ASSENTAMENTO DE TUBOS E PECAS</v>
          </cell>
          <cell r="C57" t="str">
            <v>ASTU</v>
          </cell>
          <cell r="D57" t="str">
            <v>FORNEC E/OU ASSENT DE TUBO DE ACO COM JUNTA SOLDADA</v>
          </cell>
          <cell r="E57" t="str">
            <v>0046</v>
          </cell>
          <cell r="F57" t="str">
            <v/>
          </cell>
          <cell r="G57" t="str">
            <v/>
          </cell>
          <cell r="H57" t="str">
            <v>ASSENTAMENTO DE TUBO DE AÇO CARBONO PARA REDE DE ÁGUA, DN 1800 MM (72) OU DN 1900 MM (76), JUNTA SOLDADA, INSTALADO EM LOCAL COM NÍVEL BAIXO DE INTERFERÊNCIAS (NÃO INCLUI FORNECIMENTO). AF_11/2017</v>
          </cell>
          <cell r="I57" t="str">
            <v>M</v>
          </cell>
          <cell r="J57" t="str">
            <v>COEFICIENTE DE REPRESENTATIVIDADE</v>
          </cell>
          <cell r="K57" t="str">
            <v>65,56</v>
          </cell>
          <cell r="L57" t="str">
            <v>CAIXA REFERENCIAL</v>
          </cell>
        </row>
        <row r="58">
          <cell r="A58">
            <v>97192</v>
          </cell>
          <cell r="B58" t="str">
            <v>ASSENTAMENTO DE TUBOS E PECAS</v>
          </cell>
          <cell r="C58" t="str">
            <v>ASTU</v>
          </cell>
          <cell r="D58" t="str">
            <v>FORNEC E/OU ASSENT DE TUBO DE ACO COM JUNTA SOLDADA</v>
          </cell>
          <cell r="E58" t="str">
            <v>0046</v>
          </cell>
          <cell r="F58" t="str">
            <v/>
          </cell>
          <cell r="G58" t="str">
            <v/>
          </cell>
          <cell r="H58" t="str">
            <v>ASSENTAMENTO DE TUBO DE AÇO CARBONO PARA REDE DE ÁGUA, DN 2000 MM (80) OU DN 2100 MM (84), JUNTA SOLDADA, INSTALADO EM LOCAL COM NÍVEL BAIXO DE INTERFERÊNCIAS (NÃO INCLUI FORNECIMENTO). AF_11/2017</v>
          </cell>
          <cell r="I58" t="str">
            <v>M</v>
          </cell>
          <cell r="J58" t="str">
            <v>COEFICIENTE DE REPRESENTATIVIDADE</v>
          </cell>
          <cell r="K58" t="str">
            <v>72,36</v>
          </cell>
          <cell r="L58" t="str">
            <v>CAIXA REFERENCIAL</v>
          </cell>
        </row>
        <row r="59">
          <cell r="A59">
            <v>90694</v>
          </cell>
          <cell r="B59" t="str">
            <v>ASSENTAMENTO DE TUBOS E PECAS</v>
          </cell>
          <cell r="C59" t="str">
            <v>ASTU</v>
          </cell>
          <cell r="D59" t="str">
            <v>FORNEC E/OU ASSENT DE TUBO DE PVC COM JUNTA ELASTICA</v>
          </cell>
          <cell r="E59" t="str">
            <v>0048</v>
          </cell>
          <cell r="F59" t="str">
            <v/>
          </cell>
          <cell r="G59" t="str">
            <v/>
          </cell>
          <cell r="H59" t="str">
            <v>TUBO DE PVC PARA REDE COLETORA DE ESGOTO DE PAREDE MACIÇA, DN 100 MM, JUNTA ELÁSTICA - FORNECIMENTO E ASSENTAMENTO. AF_01/2021</v>
          </cell>
          <cell r="I59" t="str">
            <v>M</v>
          </cell>
          <cell r="J59" t="str">
            <v>ATRIBUÍDO SÃO PAULO</v>
          </cell>
          <cell r="K59" t="str">
            <v>38,53</v>
          </cell>
          <cell r="L59" t="str">
            <v>CAIXA REFERENCIAL</v>
          </cell>
        </row>
        <row r="60">
          <cell r="A60">
            <v>90695</v>
          </cell>
          <cell r="B60" t="str">
            <v>ASSENTAMENTO DE TUBOS E PECAS</v>
          </cell>
          <cell r="C60" t="str">
            <v>ASTU</v>
          </cell>
          <cell r="D60" t="str">
            <v>FORNEC E/OU ASSENT DE TUBO DE PVC COM JUNTA ELASTICA</v>
          </cell>
          <cell r="E60" t="str">
            <v>0048</v>
          </cell>
          <cell r="F60" t="str">
            <v/>
          </cell>
          <cell r="G60" t="str">
            <v/>
          </cell>
          <cell r="H60" t="str">
            <v>TUBO DE PVC PARA REDE COLETORA DE ESGOTO DE PAREDE MACIÇA, DN 150 MM, JUNTA ELÁSTICA  - FORNECIMENTO E ASSENTAMENTO. AF_01/2021</v>
          </cell>
          <cell r="I60" t="str">
            <v>M</v>
          </cell>
          <cell r="J60" t="str">
            <v>ATRIBUÍDO SÃO PAULO</v>
          </cell>
          <cell r="K60" t="str">
            <v>80,30</v>
          </cell>
          <cell r="L60" t="str">
            <v>CAIXA REFERENCIAL</v>
          </cell>
        </row>
        <row r="61">
          <cell r="A61">
            <v>90696</v>
          </cell>
          <cell r="B61" t="str">
            <v>ASSENTAMENTO DE TUBOS E PECAS</v>
          </cell>
          <cell r="C61" t="str">
            <v>ASTU</v>
          </cell>
          <cell r="D61" t="str">
            <v>FORNEC E/OU ASSENT DE TUBO DE PVC COM JUNTA ELASTICA</v>
          </cell>
          <cell r="E61" t="str">
            <v>0048</v>
          </cell>
          <cell r="F61" t="str">
            <v/>
          </cell>
          <cell r="G61" t="str">
            <v/>
          </cell>
          <cell r="H61" t="str">
            <v>TUBO DE PVC PARA REDE COLETORA DE ESGOTO DE PAREDE MACIÇA, DN 200 MM, JUNTA ELÁSTICA - FORNECIMENTO E ASSENTAMENTO. AF_01/2021</v>
          </cell>
          <cell r="I61" t="str">
            <v>M</v>
          </cell>
          <cell r="J61" t="str">
            <v>ATRIBUÍDO SÃO PAULO</v>
          </cell>
          <cell r="K61" t="str">
            <v>119,33</v>
          </cell>
          <cell r="L61" t="str">
            <v>CAIXA REFERENCIAL</v>
          </cell>
        </row>
        <row r="62">
          <cell r="A62">
            <v>90697</v>
          </cell>
          <cell r="B62" t="str">
            <v>ASSENTAMENTO DE TUBOS E PECAS</v>
          </cell>
          <cell r="C62" t="str">
            <v>ASTU</v>
          </cell>
          <cell r="D62" t="str">
            <v>FORNEC E/OU ASSENT DE TUBO DE PVC COM JUNTA ELASTICA</v>
          </cell>
          <cell r="E62" t="str">
            <v>0048</v>
          </cell>
          <cell r="F62" t="str">
            <v/>
          </cell>
          <cell r="G62" t="str">
            <v/>
          </cell>
          <cell r="H62" t="str">
            <v>TUBO DE PVC PARA REDE COLETORA DE ESGOTO DE PAREDE MACIÇA, DN 250 MM, JUNTA ELÁSTICA  - FORNECIMENTO E ASSENTAMENTO. AF_01/2021</v>
          </cell>
          <cell r="I62" t="str">
            <v>M</v>
          </cell>
          <cell r="J62" t="str">
            <v>ATRIBUÍDO SÃO PAULO</v>
          </cell>
          <cell r="K62" t="str">
            <v>201,22</v>
          </cell>
          <cell r="L62" t="str">
            <v>CAIXA REFERENCIAL</v>
          </cell>
        </row>
        <row r="63">
          <cell r="A63">
            <v>90698</v>
          </cell>
          <cell r="B63" t="str">
            <v>ASSENTAMENTO DE TUBOS E PECAS</v>
          </cell>
          <cell r="C63" t="str">
            <v>ASTU</v>
          </cell>
          <cell r="D63" t="str">
            <v>FORNEC E/OU ASSENT DE TUBO DE PVC COM JUNTA ELASTICA</v>
          </cell>
          <cell r="E63" t="str">
            <v>0048</v>
          </cell>
          <cell r="F63" t="str">
            <v/>
          </cell>
          <cell r="G63" t="str">
            <v/>
          </cell>
          <cell r="H63" t="str">
            <v>TUBO DE PVC PARA REDE COLETORA DE ESGOTO DE PAREDE MACIÇA, DN 300 MM, JUNTA ELÁSTICA,  FORNECIMENTO E ASSENTAMENTO. AF_01/2021</v>
          </cell>
          <cell r="I63" t="str">
            <v>M</v>
          </cell>
          <cell r="J63" t="str">
            <v>ATRIBUÍDO SÃO PAULO</v>
          </cell>
          <cell r="K63" t="str">
            <v>322,74</v>
          </cell>
          <cell r="L63" t="str">
            <v>CAIXA REFERENCIAL</v>
          </cell>
        </row>
        <row r="64">
          <cell r="A64">
            <v>90699</v>
          </cell>
          <cell r="B64" t="str">
            <v>ASSENTAMENTO DE TUBOS E PECAS</v>
          </cell>
          <cell r="C64" t="str">
            <v>ASTU</v>
          </cell>
          <cell r="D64" t="str">
            <v>FORNEC E/OU ASSENT DE TUBO DE PVC COM JUNTA ELASTICA</v>
          </cell>
          <cell r="E64" t="str">
            <v>0048</v>
          </cell>
          <cell r="F64" t="str">
            <v/>
          </cell>
          <cell r="G64" t="str">
            <v/>
          </cell>
          <cell r="H64" t="str">
            <v>TUBO DE PVC PARA REDE COLETORA DE ESGOTO DE PAREDE MACIÇA, DN 350 MM, JUNTA ELÁSTICA  - FORNECIMENTO E ASSENTAMENTO. AF_01/2021</v>
          </cell>
          <cell r="I64" t="str">
            <v>M</v>
          </cell>
          <cell r="J64" t="str">
            <v>ATRIBUÍDO SÃO PAULO</v>
          </cell>
          <cell r="K64" t="str">
            <v>399,04</v>
          </cell>
          <cell r="L64" t="str">
            <v>CAIXA REFERENCIAL</v>
          </cell>
        </row>
        <row r="65">
          <cell r="A65">
            <v>90700</v>
          </cell>
          <cell r="B65" t="str">
            <v>ASSENTAMENTO DE TUBOS E PECAS</v>
          </cell>
          <cell r="C65" t="str">
            <v>ASTU</v>
          </cell>
          <cell r="D65" t="str">
            <v>FORNEC E/OU ASSENT DE TUBO DE PVC COM JUNTA ELASTICA</v>
          </cell>
          <cell r="E65" t="str">
            <v>0048</v>
          </cell>
          <cell r="F65" t="str">
            <v/>
          </cell>
          <cell r="G65" t="str">
            <v/>
          </cell>
          <cell r="H65" t="str">
            <v>TUBO DE PVC PARA REDE COLETORA DE ESGOTO DE PAREDE MACIÇA, DN 400 MM, JUNTA ELÁSTICA  FORNECIMENTO E ASSENTAMENTO. AF_01/2021</v>
          </cell>
          <cell r="I65" t="str">
            <v>M</v>
          </cell>
          <cell r="J65" t="str">
            <v>ATRIBUÍDO SÃO PAULO</v>
          </cell>
          <cell r="K65" t="str">
            <v>516,66</v>
          </cell>
          <cell r="L65" t="str">
            <v>CAIXA REFERENCIAL</v>
          </cell>
        </row>
        <row r="66">
          <cell r="A66">
            <v>90701</v>
          </cell>
          <cell r="B66" t="str">
            <v>ASSENTAMENTO DE TUBOS E PECAS</v>
          </cell>
          <cell r="C66" t="str">
            <v>ASTU</v>
          </cell>
          <cell r="D66" t="str">
            <v>FORNEC E/OU ASSENT DE TUBO DE PVC COM JUNTA ELASTICA</v>
          </cell>
          <cell r="E66" t="str">
            <v>0048</v>
          </cell>
          <cell r="F66" t="str">
            <v/>
          </cell>
          <cell r="G66" t="str">
            <v/>
          </cell>
          <cell r="H66" t="str">
            <v>TUBO DE PVC CORRUGADO DE DUPLA PAREDE PARA REDE COLETORA DE ESGOTO, DN 150 MM, JUNTA ELÁSTICA - FORNECIMENTO E ASSENTAMENTO. AF_01/2021</v>
          </cell>
          <cell r="I66" t="str">
            <v>M</v>
          </cell>
          <cell r="J66" t="str">
            <v>ATRIBUÍDO SÃO PAULO</v>
          </cell>
          <cell r="K66" t="str">
            <v>65,50</v>
          </cell>
          <cell r="L66" t="str">
            <v>CAIXA REFERENCIAL</v>
          </cell>
        </row>
        <row r="67">
          <cell r="A67">
            <v>90702</v>
          </cell>
          <cell r="B67" t="str">
            <v>ASSENTAMENTO DE TUBOS E PECAS</v>
          </cell>
          <cell r="C67" t="str">
            <v>ASTU</v>
          </cell>
          <cell r="D67" t="str">
            <v>FORNEC E/OU ASSENT DE TUBO DE PVC COM JUNTA ELASTICA</v>
          </cell>
          <cell r="E67" t="str">
            <v>0048</v>
          </cell>
          <cell r="F67" t="str">
            <v/>
          </cell>
          <cell r="G67" t="str">
            <v/>
          </cell>
          <cell r="H67" t="str">
            <v>TUBO DE PVC CORRUGADO DE DUPLA PAREDE PARA REDE COLETORA DE ESGOTO, DN 200 MM, JUNTA ELÁSTICA - FORNECIMENTO E ASSENTAMENTO. AF_01/2021</v>
          </cell>
          <cell r="I67" t="str">
            <v>M</v>
          </cell>
          <cell r="J67" t="str">
            <v>ATRIBUÍDO SÃO PAULO</v>
          </cell>
          <cell r="K67" t="str">
            <v>104,34</v>
          </cell>
          <cell r="L67" t="str">
            <v>CAIXA REFERENCIAL</v>
          </cell>
        </row>
        <row r="68">
          <cell r="A68">
            <v>90703</v>
          </cell>
          <cell r="B68" t="str">
            <v>ASSENTAMENTO DE TUBOS E PECAS</v>
          </cell>
          <cell r="C68" t="str">
            <v>ASTU</v>
          </cell>
          <cell r="D68" t="str">
            <v>FORNEC E/OU ASSENT DE TUBO DE PVC COM JUNTA ELASTICA</v>
          </cell>
          <cell r="E68" t="str">
            <v>0048</v>
          </cell>
          <cell r="F68" t="str">
            <v/>
          </cell>
          <cell r="G68" t="str">
            <v/>
          </cell>
          <cell r="H68" t="str">
            <v>TUBO DE PVC CORRUGADO DE DUPLA PAREDE PARA REDE COLETORA DE ESGOTO, DN 250 MM, JUNTA ELÁSTICA - FORNECIMENTO E ASSENTAMENTO. AF_01/2021</v>
          </cell>
          <cell r="I68" t="str">
            <v>M</v>
          </cell>
          <cell r="J68" t="str">
            <v>ATRIBUÍDO SÃO PAULO</v>
          </cell>
          <cell r="K68" t="str">
            <v>171,06</v>
          </cell>
          <cell r="L68" t="str">
            <v>CAIXA REFERENCIAL</v>
          </cell>
        </row>
        <row r="69">
          <cell r="A69">
            <v>90704</v>
          </cell>
          <cell r="B69" t="str">
            <v>ASSENTAMENTO DE TUBOS E PECAS</v>
          </cell>
          <cell r="C69" t="str">
            <v>ASTU</v>
          </cell>
          <cell r="D69" t="str">
            <v>FORNEC E/OU ASSENT DE TUBO DE PVC COM JUNTA ELASTICA</v>
          </cell>
          <cell r="E69" t="str">
            <v>0048</v>
          </cell>
          <cell r="F69" t="str">
            <v/>
          </cell>
          <cell r="G69" t="str">
            <v/>
          </cell>
          <cell r="H69" t="str">
            <v>TUBO DE PVC CORRUGADO DE DUPLA PAREDE PARA REDE COLETORA DE ESGOTO, DN 300 MM, JUNTA ELÁSTICA - FORNECIMENTO E ASSENTAMENTO. AF_01/2021</v>
          </cell>
          <cell r="I69" t="str">
            <v>M</v>
          </cell>
          <cell r="J69" t="str">
            <v>ATRIBUÍDO SÃO PAULO</v>
          </cell>
          <cell r="K69" t="str">
            <v>236,67</v>
          </cell>
          <cell r="L69" t="str">
            <v>CAIXA REFERENCIAL</v>
          </cell>
        </row>
        <row r="70">
          <cell r="A70">
            <v>90705</v>
          </cell>
          <cell r="B70" t="str">
            <v>ASSENTAMENTO DE TUBOS E PECAS</v>
          </cell>
          <cell r="C70" t="str">
            <v>ASTU</v>
          </cell>
          <cell r="D70" t="str">
            <v>FORNEC E/OU ASSENT DE TUBO DE PVC COM JUNTA ELASTICA</v>
          </cell>
          <cell r="E70" t="str">
            <v>0048</v>
          </cell>
          <cell r="F70" t="str">
            <v/>
          </cell>
          <cell r="G70" t="str">
            <v/>
          </cell>
          <cell r="H70" t="str">
            <v>TUBO DE PVC CORRUGADO DE DUPLA PAREDE PARA REDE COLETORA DE ESGOTO, DN 350 MM, JUNTA ELÁSTICA - FORNECIMENTO E ASSENTAMENTO. AF_01/2021</v>
          </cell>
          <cell r="I70" t="str">
            <v>M</v>
          </cell>
          <cell r="J70" t="str">
            <v>ATRIBUÍDO SÃO PAULO</v>
          </cell>
          <cell r="K70" t="str">
            <v>333,03</v>
          </cell>
          <cell r="L70" t="str">
            <v>CAIXA REFERENCIAL</v>
          </cell>
        </row>
        <row r="71">
          <cell r="A71">
            <v>90706</v>
          </cell>
          <cell r="B71" t="str">
            <v>ASSENTAMENTO DE TUBOS E PECAS</v>
          </cell>
          <cell r="C71" t="str">
            <v>ASTU</v>
          </cell>
          <cell r="D71" t="str">
            <v>FORNEC E/OU ASSENT DE TUBO DE PVC COM JUNTA ELASTICA</v>
          </cell>
          <cell r="E71" t="str">
            <v>0048</v>
          </cell>
          <cell r="F71" t="str">
            <v/>
          </cell>
          <cell r="G71" t="str">
            <v/>
          </cell>
          <cell r="H71" t="str">
            <v>TUBO DE PVC CORRUGADO DE DUPLA PAREDE PARA REDE COLETORA DE ESGOTO, DN 400 MM, JUNTA ELÁSTICA - FORNECIMENTO E ASSENTAMENTO. AF_01/2021</v>
          </cell>
          <cell r="I71" t="str">
            <v>M</v>
          </cell>
          <cell r="J71" t="str">
            <v>ATRIBUÍDO SÃO PAULO</v>
          </cell>
          <cell r="K71" t="str">
            <v>388,17</v>
          </cell>
          <cell r="L71" t="str">
            <v>CAIXA REFERENCIAL</v>
          </cell>
        </row>
        <row r="72">
          <cell r="A72">
            <v>90708</v>
          </cell>
          <cell r="B72" t="str">
            <v>ASSENTAMENTO DE TUBOS E PECAS</v>
          </cell>
          <cell r="C72" t="str">
            <v>ASTU</v>
          </cell>
          <cell r="D72" t="str">
            <v>FORNEC E/OU ASSENT DE TUBO DE PVC COM JUNTA ELASTICA</v>
          </cell>
          <cell r="E72" t="str">
            <v>0048</v>
          </cell>
          <cell r="F72" t="str">
            <v/>
          </cell>
          <cell r="G72" t="str">
            <v/>
          </cell>
          <cell r="H72" t="str">
            <v>TUBO DE PEAD CORRUGADO DE DUPLA PAREDE PARA REDE COLETORA DE ESGOTO, DN 600 MM, JUNTA ELÁSTICA INTEGRADA - FORNECIMENTO E ASSENTAMENTO. AF_01/2021</v>
          </cell>
          <cell r="I72" t="str">
            <v>M</v>
          </cell>
          <cell r="J72" t="str">
            <v>ATRIBUÍDO SÃO PAULO</v>
          </cell>
          <cell r="K72" t="str">
            <v>1.096,26</v>
          </cell>
          <cell r="L72" t="str">
            <v>CAIXA REFERENCIAL</v>
          </cell>
        </row>
        <row r="73">
          <cell r="A73">
            <v>90724</v>
          </cell>
          <cell r="B73" t="str">
            <v>ASSENTAMENTO DE TUBOS E PECAS</v>
          </cell>
          <cell r="C73" t="str">
            <v>ASTU</v>
          </cell>
          <cell r="D73" t="str">
            <v>FORNEC E/OU ASSENT DE TUBO DE PVC COM JUNTA ELASTICA</v>
          </cell>
          <cell r="E73" t="str">
            <v>0048</v>
          </cell>
          <cell r="F73" t="str">
            <v/>
          </cell>
          <cell r="G73" t="str">
            <v/>
          </cell>
          <cell r="H73" t="str">
            <v>JUNTA ARGAMASSADA ENTRE TUBO DN 100 MM E O POÇO DE VISITA/ CAIXA DE CONCRETO OU ALVENARIA EM REDES DE ESGOTO. AF_01/2021</v>
          </cell>
          <cell r="I73" t="str">
            <v>UN</v>
          </cell>
          <cell r="J73" t="str">
            <v>COEFICIENTE DE REPRESENTATIVIDADE</v>
          </cell>
          <cell r="K73" t="str">
            <v>18,95</v>
          </cell>
          <cell r="L73" t="str">
            <v>CAIXA REFERENCIAL</v>
          </cell>
        </row>
        <row r="74">
          <cell r="A74">
            <v>90725</v>
          </cell>
          <cell r="B74" t="str">
            <v>ASSENTAMENTO DE TUBOS E PECAS</v>
          </cell>
          <cell r="C74" t="str">
            <v>ASTU</v>
          </cell>
          <cell r="D74" t="str">
            <v>FORNEC E/OU ASSENT DE TUBO DE PVC COM JUNTA ELASTICA</v>
          </cell>
          <cell r="E74" t="str">
            <v>0048</v>
          </cell>
          <cell r="F74" t="str">
            <v/>
          </cell>
          <cell r="G74" t="str">
            <v/>
          </cell>
          <cell r="H74" t="str">
            <v>JUNTA ARGAMASSADA ENTRE TUBO DN 150 MM E O POÇO DE VISITA/ CAIXA DE CONCRETO OU ALVENARIA EM REDES DE ESGOTO. AF_01/2021</v>
          </cell>
          <cell r="I74" t="str">
            <v>UN</v>
          </cell>
          <cell r="J74" t="str">
            <v>COEFICIENTE DE REPRESENTATIVIDADE</v>
          </cell>
          <cell r="K74" t="str">
            <v>23,30</v>
          </cell>
          <cell r="L74" t="str">
            <v>CAIXA REFERENCIAL</v>
          </cell>
        </row>
        <row r="75">
          <cell r="A75">
            <v>90726</v>
          </cell>
          <cell r="B75" t="str">
            <v>ASSENTAMENTO DE TUBOS E PECAS</v>
          </cell>
          <cell r="C75" t="str">
            <v>ASTU</v>
          </cell>
          <cell r="D75" t="str">
            <v>FORNEC E/OU ASSENT DE TUBO DE PVC COM JUNTA ELASTICA</v>
          </cell>
          <cell r="E75" t="str">
            <v>0048</v>
          </cell>
          <cell r="F75" t="str">
            <v/>
          </cell>
          <cell r="G75" t="str">
            <v/>
          </cell>
          <cell r="H75" t="str">
            <v>JUNTA ARGAMASSADA ENTRE TUBO DN 200 MM E O POÇO/ CAIXA DE CONCRETO OU ALVENARIA EM REDES DE ESGOTO. AF_01/2021</v>
          </cell>
          <cell r="I75" t="str">
            <v>UN</v>
          </cell>
          <cell r="J75" t="str">
            <v>COEFICIENTE DE REPRESENTATIVIDADE</v>
          </cell>
          <cell r="K75" t="str">
            <v>27,72</v>
          </cell>
          <cell r="L75" t="str">
            <v>CAIXA REFERENCIAL</v>
          </cell>
        </row>
        <row r="76">
          <cell r="A76">
            <v>90727</v>
          </cell>
          <cell r="B76" t="str">
            <v>ASSENTAMENTO DE TUBOS E PECAS</v>
          </cell>
          <cell r="C76" t="str">
            <v>ASTU</v>
          </cell>
          <cell r="D76" t="str">
            <v>FORNEC E/OU ASSENT DE TUBO DE PVC COM JUNTA ELASTICA</v>
          </cell>
          <cell r="E76" t="str">
            <v>0048</v>
          </cell>
          <cell r="F76" t="str">
            <v/>
          </cell>
          <cell r="G76" t="str">
            <v/>
          </cell>
          <cell r="H76" t="str">
            <v>JUNTA ARGAMASSADA ENTRE TUBO DN 250 MM E O POÇO DE VISITA/ CAIXA DE CONCRETO OU ALVENARIA EM REDES DE ESGOTO. AF_01/2021</v>
          </cell>
          <cell r="I76" t="str">
            <v>UN</v>
          </cell>
          <cell r="J76" t="str">
            <v>COEFICIENTE DE REPRESENTATIVIDADE</v>
          </cell>
          <cell r="K76" t="str">
            <v>32,07</v>
          </cell>
          <cell r="L76" t="str">
            <v>CAIXA REFERENCIAL</v>
          </cell>
        </row>
        <row r="77">
          <cell r="A77">
            <v>90728</v>
          </cell>
          <cell r="B77" t="str">
            <v>ASSENTAMENTO DE TUBOS E PECAS</v>
          </cell>
          <cell r="C77" t="str">
            <v>ASTU</v>
          </cell>
          <cell r="D77" t="str">
            <v>FORNEC E/OU ASSENT DE TUBO DE PVC COM JUNTA ELASTICA</v>
          </cell>
          <cell r="E77" t="str">
            <v>0048</v>
          </cell>
          <cell r="F77" t="str">
            <v/>
          </cell>
          <cell r="G77" t="str">
            <v/>
          </cell>
          <cell r="H77" t="str">
            <v>JUNTA ARGAMASSADA ENTRE TUBO DN 300 MM E O POÇO DE VISITA/ CAIXA DE CONCRETO OU ALVENARIA EM REDES DE ESGOTO. AF_01/2021</v>
          </cell>
          <cell r="I77" t="str">
            <v>UN</v>
          </cell>
          <cell r="J77" t="str">
            <v>COEFICIENTE DE REPRESENTATIVIDADE</v>
          </cell>
          <cell r="K77" t="str">
            <v>36,43</v>
          </cell>
          <cell r="L77" t="str">
            <v>CAIXA REFERENCIAL</v>
          </cell>
        </row>
        <row r="78">
          <cell r="A78">
            <v>90729</v>
          </cell>
          <cell r="B78" t="str">
            <v>ASSENTAMENTO DE TUBOS E PECAS</v>
          </cell>
          <cell r="C78" t="str">
            <v>ASTU</v>
          </cell>
          <cell r="D78" t="str">
            <v>FORNEC E/OU ASSENT DE TUBO DE PVC COM JUNTA ELASTICA</v>
          </cell>
          <cell r="E78" t="str">
            <v>0048</v>
          </cell>
          <cell r="F78" t="str">
            <v/>
          </cell>
          <cell r="G78" t="str">
            <v/>
          </cell>
          <cell r="H78" t="str">
            <v>JUNTA ARGAMASSADA ENTRE TUBO DN 350 MM E O POÇO DE VISITA/ CAIXA DE CONCRETO OU ALVENARIA EM REDES DE ESGOTO. AF_01/2021</v>
          </cell>
          <cell r="I78" t="str">
            <v>UN</v>
          </cell>
          <cell r="J78" t="str">
            <v>COEFICIENTE DE REPRESENTATIVIDADE</v>
          </cell>
          <cell r="K78" t="str">
            <v>40,79</v>
          </cell>
          <cell r="L78" t="str">
            <v>CAIXA REFERENCIAL</v>
          </cell>
        </row>
        <row r="79">
          <cell r="A79">
            <v>90730</v>
          </cell>
          <cell r="B79" t="str">
            <v>ASSENTAMENTO DE TUBOS E PECAS</v>
          </cell>
          <cell r="C79" t="str">
            <v>ASTU</v>
          </cell>
          <cell r="D79" t="str">
            <v>FORNEC E/OU ASSENT DE TUBO DE PVC COM JUNTA ELASTICA</v>
          </cell>
          <cell r="E79" t="str">
            <v>0048</v>
          </cell>
          <cell r="F79" t="str">
            <v/>
          </cell>
          <cell r="G79" t="str">
            <v/>
          </cell>
          <cell r="H79" t="str">
            <v>JUNTA ARGAMASSADA ENTRE TUBO DN 400 MM E O POÇO DE VISITA/ CAIXA DE CONCRETO OU ALVENARIA EM REDES DE ESGOTO. AF_01/2021</v>
          </cell>
          <cell r="I79" t="str">
            <v>UN</v>
          </cell>
          <cell r="J79" t="str">
            <v>COEFICIENTE DE REPRESENTATIVIDADE</v>
          </cell>
          <cell r="K79" t="str">
            <v>45,15</v>
          </cell>
          <cell r="L79" t="str">
            <v>CAIXA REFERENCIAL</v>
          </cell>
        </row>
        <row r="80">
          <cell r="A80">
            <v>90731</v>
          </cell>
          <cell r="B80" t="str">
            <v>ASSENTAMENTO DE TUBOS E PECAS</v>
          </cell>
          <cell r="C80" t="str">
            <v>ASTU</v>
          </cell>
          <cell r="D80" t="str">
            <v>FORNEC E/OU ASSENT DE TUBO DE PVC COM JUNTA ELASTICA</v>
          </cell>
          <cell r="E80" t="str">
            <v>0048</v>
          </cell>
          <cell r="F80" t="str">
            <v/>
          </cell>
          <cell r="G80" t="str">
            <v/>
          </cell>
          <cell r="H80" t="str">
            <v>JUNTA ARGAMASSADA ENTRE TUBO DN 450 MM E O POÇO DE VISITA/ CAIXA DE CONCRETO OU ALVENARIA EM REDES DE ESGOTO. AF_01/2021</v>
          </cell>
          <cell r="I80" t="str">
            <v>UN</v>
          </cell>
          <cell r="J80" t="str">
            <v>COEFICIENTE DE REPRESENTATIVIDADE</v>
          </cell>
          <cell r="K80" t="str">
            <v>49,49</v>
          </cell>
          <cell r="L80" t="str">
            <v>CAIXA REFERENCIAL</v>
          </cell>
        </row>
        <row r="81">
          <cell r="A81">
            <v>90732</v>
          </cell>
          <cell r="B81" t="str">
            <v>ASSENTAMENTO DE TUBOS E PECAS</v>
          </cell>
          <cell r="C81" t="str">
            <v>ASTU</v>
          </cell>
          <cell r="D81" t="str">
            <v>FORNEC E/OU ASSENT DE TUBO DE PVC COM JUNTA ELASTICA</v>
          </cell>
          <cell r="E81" t="str">
            <v>0048</v>
          </cell>
          <cell r="F81" t="str">
            <v/>
          </cell>
          <cell r="G81" t="str">
            <v/>
          </cell>
          <cell r="H81" t="str">
            <v>JUNTA ARGAMASSADA ENTRE TUBO DN 600 MM E O POÇO DE VISITA/ CAIXA DE CONCRETO OU ALVENARIA EM REDES DE ESGOTO. AF_01/2021</v>
          </cell>
          <cell r="I81" t="str">
            <v>UN</v>
          </cell>
          <cell r="J81" t="str">
            <v>COEFICIENTE DE REPRESENTATIVIDADE</v>
          </cell>
          <cell r="K81" t="str">
            <v>62,57</v>
          </cell>
          <cell r="L81" t="str">
            <v>CAIXA REFERENCIAL</v>
          </cell>
        </row>
        <row r="82">
          <cell r="A82">
            <v>90733</v>
          </cell>
          <cell r="B82" t="str">
            <v>ASSENTAMENTO DE TUBOS E PECAS</v>
          </cell>
          <cell r="C82" t="str">
            <v>ASTU</v>
          </cell>
          <cell r="D82" t="str">
            <v>FORNEC E/OU ASSENT DE TUBO DE PVC COM JUNTA ELASTICA</v>
          </cell>
          <cell r="E82" t="str">
            <v>0048</v>
          </cell>
          <cell r="F82" t="str">
            <v/>
          </cell>
          <cell r="G82" t="str">
            <v/>
          </cell>
          <cell r="H82" t="str">
            <v>ASSENTAMENTO DE TUBO DE PVC PARA REDE COLETORA DE ESGOTO DE PAREDE MACIÇA, DN 100 MM, JUNTA ELÁSTICA (NÃO INCLUI FORNECIMENTO). AF_01/2021</v>
          </cell>
          <cell r="I82" t="str">
            <v>M</v>
          </cell>
          <cell r="J82" t="str">
            <v>COEFICIENTE DE REPRESENTATIVIDADE</v>
          </cell>
          <cell r="K82" t="str">
            <v>2,67</v>
          </cell>
          <cell r="L82" t="str">
            <v>CAIXA REFERENCIAL</v>
          </cell>
        </row>
        <row r="83">
          <cell r="A83">
            <v>90734</v>
          </cell>
          <cell r="B83" t="str">
            <v>ASSENTAMENTO DE TUBOS E PECAS</v>
          </cell>
          <cell r="C83" t="str">
            <v>ASTU</v>
          </cell>
          <cell r="D83" t="str">
            <v>FORNEC E/OU ASSENT DE TUBO DE PVC COM JUNTA ELASTICA</v>
          </cell>
          <cell r="E83" t="str">
            <v>0048</v>
          </cell>
          <cell r="F83" t="str">
            <v/>
          </cell>
          <cell r="G83" t="str">
            <v/>
          </cell>
          <cell r="H83" t="str">
            <v>ASSENTAMENTO DE TUBO DE PVC PARA REDE COLETORA DE ESGOTO DE PAREDE MACIÇA, DN 150 MM, JUNTA ELÁSTICA,  (NÃO INCLUI FORNECIMENTO). AF_01/2021</v>
          </cell>
          <cell r="I83" t="str">
            <v>M</v>
          </cell>
          <cell r="J83" t="str">
            <v>COEFICIENTE DE REPRESENTATIVIDADE</v>
          </cell>
          <cell r="K83" t="str">
            <v>3,16</v>
          </cell>
          <cell r="L83" t="str">
            <v>CAIXA REFERENCIAL</v>
          </cell>
        </row>
        <row r="84">
          <cell r="A84">
            <v>90735</v>
          </cell>
          <cell r="B84" t="str">
            <v>ASSENTAMENTO DE TUBOS E PECAS</v>
          </cell>
          <cell r="C84" t="str">
            <v>ASTU</v>
          </cell>
          <cell r="D84" t="str">
            <v>FORNEC E/OU ASSENT DE TUBO DE PVC COM JUNTA ELASTICA</v>
          </cell>
          <cell r="E84" t="str">
            <v>0048</v>
          </cell>
          <cell r="F84" t="str">
            <v/>
          </cell>
          <cell r="G84" t="str">
            <v/>
          </cell>
          <cell r="H84" t="str">
            <v>ASSENTAMENTO DE TUBO DE PVC PARA REDE COLETORA DE ESGOTO DE PAREDE MACIÇA, DN 200 MM, JUNTA ELÁSTICA (NÃO INCLUI FORNECIMENTO). AF_01/2021</v>
          </cell>
          <cell r="I84" t="str">
            <v>M</v>
          </cell>
          <cell r="J84" t="str">
            <v>COEFICIENTE DE REPRESENTATIVIDADE</v>
          </cell>
          <cell r="K84" t="str">
            <v>3,66</v>
          </cell>
          <cell r="L84" t="str">
            <v>CAIXA REFERENCIAL</v>
          </cell>
        </row>
        <row r="85">
          <cell r="A85">
            <v>90736</v>
          </cell>
          <cell r="B85" t="str">
            <v>ASSENTAMENTO DE TUBOS E PECAS</v>
          </cell>
          <cell r="C85" t="str">
            <v>ASTU</v>
          </cell>
          <cell r="D85" t="str">
            <v>FORNEC E/OU ASSENT DE TUBO DE PVC COM JUNTA ELASTICA</v>
          </cell>
          <cell r="E85" t="str">
            <v>0048</v>
          </cell>
          <cell r="F85" t="str">
            <v/>
          </cell>
          <cell r="G85" t="str">
            <v/>
          </cell>
          <cell r="H85" t="str">
            <v>ASSENTAMENTO DE TUBO DE PVC PARA REDE COLETORA DE ESGOTO DE PAREDE MACIÇA, DN 250 MM, JUNTA ELÁSTICA (NÃO INCLUI FORNECIMENTO). AF_01/2021</v>
          </cell>
          <cell r="I85" t="str">
            <v>M</v>
          </cell>
          <cell r="J85" t="str">
            <v>COEFICIENTE DE REPRESENTATIVIDADE</v>
          </cell>
          <cell r="K85" t="str">
            <v>4,16</v>
          </cell>
          <cell r="L85" t="str">
            <v>CAIXA REFERENCIAL</v>
          </cell>
        </row>
        <row r="86">
          <cell r="A86">
            <v>90737</v>
          </cell>
          <cell r="B86" t="str">
            <v>ASSENTAMENTO DE TUBOS E PECAS</v>
          </cell>
          <cell r="C86" t="str">
            <v>ASTU</v>
          </cell>
          <cell r="D86" t="str">
            <v>FORNEC E/OU ASSENT DE TUBO DE PVC COM JUNTA ELASTICA</v>
          </cell>
          <cell r="E86" t="str">
            <v>0048</v>
          </cell>
          <cell r="F86" t="str">
            <v/>
          </cell>
          <cell r="G86" t="str">
            <v/>
          </cell>
          <cell r="H86" t="str">
            <v>ASSENTAMENTO DE TUBO DE PVC PARA REDE COLETORA DE ESGOTO DE PAREDE MACIÇA, DN 300 MM, JUNTA ELÁSTICA  (NÃO INCLUI FORNECIMENTO). AF_01/2021</v>
          </cell>
          <cell r="I86" t="str">
            <v>M</v>
          </cell>
          <cell r="J86" t="str">
            <v>COEFICIENTE DE REPRESENTATIVIDADE</v>
          </cell>
          <cell r="K86" t="str">
            <v>4,65</v>
          </cell>
          <cell r="L86" t="str">
            <v>CAIXA REFERENCIAL</v>
          </cell>
        </row>
        <row r="87">
          <cell r="A87">
            <v>90738</v>
          </cell>
          <cell r="B87" t="str">
            <v>ASSENTAMENTO DE TUBOS E PECAS</v>
          </cell>
          <cell r="C87" t="str">
            <v>ASTU</v>
          </cell>
          <cell r="D87" t="str">
            <v>FORNEC E/OU ASSENT DE TUBO DE PVC COM JUNTA ELASTICA</v>
          </cell>
          <cell r="E87" t="str">
            <v>0048</v>
          </cell>
          <cell r="F87" t="str">
            <v/>
          </cell>
          <cell r="G87" t="str">
            <v/>
          </cell>
          <cell r="H87" t="str">
            <v>ASSENTAMENTO DE TUBO DE PVC PARA REDE COLETORA DE ESGOTO DE PAREDE MACIÇA, DN 350 MM, JUNTA ELÁSTICA (NÃO INCLUI FORNECIMENTO). AF_01/2021</v>
          </cell>
          <cell r="I87" t="str">
            <v>M</v>
          </cell>
          <cell r="J87" t="str">
            <v>COEFICIENTE DE REPRESENTATIVIDADE</v>
          </cell>
          <cell r="K87" t="str">
            <v>5,14</v>
          </cell>
          <cell r="L87" t="str">
            <v>CAIXA REFERENCIAL</v>
          </cell>
        </row>
        <row r="88">
          <cell r="A88">
            <v>90739</v>
          </cell>
          <cell r="B88" t="str">
            <v>ASSENTAMENTO DE TUBOS E PECAS</v>
          </cell>
          <cell r="C88" t="str">
            <v>ASTU</v>
          </cell>
          <cell r="D88" t="str">
            <v>FORNEC E/OU ASSENT DE TUBO DE PVC COM JUNTA ELASTICA</v>
          </cell>
          <cell r="E88" t="str">
            <v>0048</v>
          </cell>
          <cell r="F88" t="str">
            <v/>
          </cell>
          <cell r="G88" t="str">
            <v/>
          </cell>
          <cell r="H88" t="str">
            <v>ASSENTAMENTO DE TUBO DE PVC PARA REDE COLETORA DE ESGOTO DE PAREDE MACIÇA, DN 400 MM, JUNTA ELÁSTICA (NÃO INCLUI FORNECIMENTO). AF_01/2021</v>
          </cell>
          <cell r="I88" t="str">
            <v>M</v>
          </cell>
          <cell r="J88" t="str">
            <v>COEFICIENTE DE REPRESENTATIVIDADE</v>
          </cell>
          <cell r="K88" t="str">
            <v>6,58</v>
          </cell>
          <cell r="L88" t="str">
            <v>CAIXA REFERENCIAL</v>
          </cell>
        </row>
        <row r="89">
          <cell r="A89">
            <v>90740</v>
          </cell>
          <cell r="B89" t="str">
            <v>ASSENTAMENTO DE TUBOS E PECAS</v>
          </cell>
          <cell r="C89" t="str">
            <v>ASTU</v>
          </cell>
          <cell r="D89" t="str">
            <v>FORNEC E/OU ASSENT DE TUBO DE PVC COM JUNTA ELASTICA</v>
          </cell>
          <cell r="E89" t="str">
            <v>0048</v>
          </cell>
          <cell r="F89" t="str">
            <v/>
          </cell>
          <cell r="G89" t="str">
            <v/>
          </cell>
          <cell r="H89" t="str">
            <v>ASSENTAMENTO DE TUBO DE PVC CORRUGADO DE DUPLA PAREDE PARA REDE COLETORA DE ESGOTO, DN 150 MM, JUNTA ELÁSTICA (NÃO INCLUI FORNECIMENTO). AF_01/2021</v>
          </cell>
          <cell r="I89" t="str">
            <v>M</v>
          </cell>
          <cell r="J89" t="str">
            <v>COEFICIENTE DE REPRESENTATIVIDADE</v>
          </cell>
          <cell r="K89" t="str">
            <v>3,53</v>
          </cell>
          <cell r="L89" t="str">
            <v>CAIXA REFERENCIAL</v>
          </cell>
        </row>
        <row r="90">
          <cell r="A90">
            <v>90741</v>
          </cell>
          <cell r="B90" t="str">
            <v>ASSENTAMENTO DE TUBOS E PECAS</v>
          </cell>
          <cell r="C90" t="str">
            <v>ASTU</v>
          </cell>
          <cell r="D90" t="str">
            <v>FORNEC E/OU ASSENT DE TUBO DE PVC COM JUNTA ELASTICA</v>
          </cell>
          <cell r="E90" t="str">
            <v>0048</v>
          </cell>
          <cell r="F90" t="str">
            <v/>
          </cell>
          <cell r="G90" t="str">
            <v/>
          </cell>
          <cell r="H90" t="str">
            <v>ASSENTAMENTO DE TUBO DE PVC CORRUGADO DE DUPLA PAREDE PARA REDE COLETORA DE ESGOTO, DN 200 MM, JUNTA ELÁSTICA (NÃO INCLUI FORNECIMENTO). AF_01/2021</v>
          </cell>
          <cell r="I90" t="str">
            <v>M</v>
          </cell>
          <cell r="J90" t="str">
            <v>COEFICIENTE DE REPRESENTATIVIDADE</v>
          </cell>
          <cell r="K90" t="str">
            <v>4,02</v>
          </cell>
          <cell r="L90" t="str">
            <v>CAIXA REFERENCIAL</v>
          </cell>
        </row>
        <row r="91">
          <cell r="A91">
            <v>90742</v>
          </cell>
          <cell r="B91" t="str">
            <v>ASSENTAMENTO DE TUBOS E PECAS</v>
          </cell>
          <cell r="C91" t="str">
            <v>ASTU</v>
          </cell>
          <cell r="D91" t="str">
            <v>FORNEC E/OU ASSENT DE TUBO DE PVC COM JUNTA ELASTICA</v>
          </cell>
          <cell r="E91" t="str">
            <v>0048</v>
          </cell>
          <cell r="F91" t="str">
            <v/>
          </cell>
          <cell r="G91" t="str">
            <v/>
          </cell>
          <cell r="H91" t="str">
            <v>ASSENTAMENTO DE TUBO DE PVC CORRUGADO DE DUPLA PAREDE PARA REDE COLETORA DE ESGOTO, DN 250 MM, JUNTA ELÁSTICA (NÃO INCLUI FORNECIMENTO). AF_01/2021</v>
          </cell>
          <cell r="I91" t="str">
            <v>M</v>
          </cell>
          <cell r="J91" t="str">
            <v>COEFICIENTE DE REPRESENTATIVIDADE</v>
          </cell>
          <cell r="K91" t="str">
            <v>4,51</v>
          </cell>
          <cell r="L91" t="str">
            <v>CAIXA REFERENCIAL</v>
          </cell>
        </row>
        <row r="92">
          <cell r="A92">
            <v>90743</v>
          </cell>
          <cell r="B92" t="str">
            <v>ASSENTAMENTO DE TUBOS E PECAS</v>
          </cell>
          <cell r="C92" t="str">
            <v>ASTU</v>
          </cell>
          <cell r="D92" t="str">
            <v>FORNEC E/OU ASSENT DE TUBO DE PVC COM JUNTA ELASTICA</v>
          </cell>
          <cell r="E92" t="str">
            <v>0048</v>
          </cell>
          <cell r="F92" t="str">
            <v/>
          </cell>
          <cell r="G92" t="str">
            <v/>
          </cell>
          <cell r="H92" t="str">
            <v>ASSENTAMENTO DE TUBO DE PVC CORRUGADO DE DUPLA PAREDE PARA REDE COLETORA DE ESGOTO, DN 300 MM, JUNTA ELÁSTICA (NÃO INCLUI FORNECIMENTO). AF_01/2021</v>
          </cell>
          <cell r="I92" t="str">
            <v>M</v>
          </cell>
          <cell r="J92" t="str">
            <v>COEFICIENTE DE REPRESENTATIVIDADE</v>
          </cell>
          <cell r="K92" t="str">
            <v>5,02</v>
          </cell>
          <cell r="L92" t="str">
            <v>CAIXA REFERENCIAL</v>
          </cell>
        </row>
        <row r="93">
          <cell r="A93">
            <v>90744</v>
          </cell>
          <cell r="B93" t="str">
            <v>ASSENTAMENTO DE TUBOS E PECAS</v>
          </cell>
          <cell r="C93" t="str">
            <v>ASTU</v>
          </cell>
          <cell r="D93" t="str">
            <v>FORNEC E/OU ASSENT DE TUBO DE PVC COM JUNTA ELASTICA</v>
          </cell>
          <cell r="E93" t="str">
            <v>0048</v>
          </cell>
          <cell r="F93" t="str">
            <v/>
          </cell>
          <cell r="G93" t="str">
            <v/>
          </cell>
          <cell r="H93" t="str">
            <v>ASSENTAMENTO DE TUBO DE PVC CORRUGADO DE DUPLA PAREDE PARA REDE COLETORA DE ESGOTO, DN 350 MM, JUNTA ELÁSTICA (NÃO INCLUI FORNECIMENTO). AF_01/2021</v>
          </cell>
          <cell r="I93" t="str">
            <v>M</v>
          </cell>
          <cell r="J93" t="str">
            <v>COEFICIENTE DE REPRESENTATIVIDADE</v>
          </cell>
          <cell r="K93" t="str">
            <v>5,51</v>
          </cell>
          <cell r="L93" t="str">
            <v>CAIXA REFERENCIAL</v>
          </cell>
        </row>
        <row r="94">
          <cell r="A94">
            <v>90745</v>
          </cell>
          <cell r="B94" t="str">
            <v>ASSENTAMENTO DE TUBOS E PECAS</v>
          </cell>
          <cell r="C94" t="str">
            <v>ASTU</v>
          </cell>
          <cell r="D94" t="str">
            <v>FORNEC E/OU ASSENT DE TUBO DE PVC COM JUNTA ELASTICA</v>
          </cell>
          <cell r="E94" t="str">
            <v>0048</v>
          </cell>
          <cell r="F94" t="str">
            <v/>
          </cell>
          <cell r="G94" t="str">
            <v/>
          </cell>
          <cell r="H94" t="str">
            <v>ASSENTAMENTO DE TUBO DE PVC CORRUGADO DE DUPLA PAREDE PARA REDE COLETORA DE ESGOTO, DN 400 MM, JUNTA ELÁSTICA  (NÃO INCLUI FORNECIMENTO). AF_01/2021</v>
          </cell>
          <cell r="I94" t="str">
            <v>M</v>
          </cell>
          <cell r="J94" t="str">
            <v>COEFICIENTE DE REPRESENTATIVIDADE</v>
          </cell>
          <cell r="K94" t="str">
            <v>7,34</v>
          </cell>
          <cell r="L94" t="str">
            <v>CAIXA REFERENCIAL</v>
          </cell>
        </row>
        <row r="95">
          <cell r="A95">
            <v>90746</v>
          </cell>
          <cell r="B95" t="str">
            <v>ASSENTAMENTO DE TUBOS E PECAS</v>
          </cell>
          <cell r="C95" t="str">
            <v>ASTU</v>
          </cell>
          <cell r="D95" t="str">
            <v>FORNEC E/OU ASSENT DE TUBO DE PVC COM JUNTA ELASTICA</v>
          </cell>
          <cell r="E95" t="str">
            <v>0048</v>
          </cell>
          <cell r="F95" t="str">
            <v/>
          </cell>
          <cell r="G95" t="str">
            <v/>
          </cell>
          <cell r="H95" t="str">
            <v>ASSENTAMENTO DE TUBO DE PEAD CORRUGADO DE DUPLA PAREDE PARA REDE COLETORA DE ESGOTO, DN 450 MM, JUNTA ELÁSTICA INTEGRADA (NÃO INCLUI FORNECIMENTO). AF_01/2021</v>
          </cell>
          <cell r="I95" t="str">
            <v>M</v>
          </cell>
          <cell r="J95" t="str">
            <v>COEFICIENTE DE REPRESENTATIVIDADE</v>
          </cell>
          <cell r="K95" t="str">
            <v>2,89</v>
          </cell>
          <cell r="L95" t="str">
            <v>CAIXA REFERENCIAL</v>
          </cell>
        </row>
        <row r="96">
          <cell r="A96">
            <v>90747</v>
          </cell>
          <cell r="B96" t="str">
            <v>ASSENTAMENTO DE TUBOS E PECAS</v>
          </cell>
          <cell r="C96" t="str">
            <v>ASTU</v>
          </cell>
          <cell r="D96" t="str">
            <v>FORNEC E/OU ASSENT DE TUBO DE PVC COM JUNTA ELASTICA</v>
          </cell>
          <cell r="E96" t="str">
            <v>0048</v>
          </cell>
          <cell r="F96" t="str">
            <v/>
          </cell>
          <cell r="G96" t="str">
            <v/>
          </cell>
          <cell r="H96" t="str">
            <v>ASSENTAMENTO DE TUBO DE PEAD CORRUGADO DE DUPLA PAREDE PARA REDE COLETORA DE ESGOTO, DN 600 MM, JUNTA ELÁSTICA INTEGRADA (NÃO INCLUI FORNECIMENTO). AF_01/2021</v>
          </cell>
          <cell r="I96" t="str">
            <v>M</v>
          </cell>
          <cell r="J96" t="str">
            <v>COEFICIENTE DE REPRESENTATIVIDADE</v>
          </cell>
          <cell r="K96" t="str">
            <v>12,24</v>
          </cell>
          <cell r="L96" t="str">
            <v>CAIXA REFERENCIAL</v>
          </cell>
        </row>
        <row r="97">
          <cell r="A97">
            <v>94869</v>
          </cell>
          <cell r="B97" t="str">
            <v>ASSENTAMENTO DE TUBOS E PECAS</v>
          </cell>
          <cell r="C97" t="str">
            <v>ASTU</v>
          </cell>
          <cell r="D97" t="str">
            <v>FORNEC E/OU ASSENT DE TUBO DE PVC COM JUNTA ELASTICA</v>
          </cell>
          <cell r="E97" t="str">
            <v>0048</v>
          </cell>
          <cell r="F97" t="str">
            <v/>
          </cell>
          <cell r="G97" t="str">
            <v/>
          </cell>
          <cell r="H97" t="str">
            <v>TUBO DE PEAD CORRUGADO DE DUPLA PAREDE PARA REDE COLETORA DE ESGOTO, DN 250 MM, JUNTA ELÁSTICA INTEGRADA - FORNECIMENTO E ASSENTAMENTO. AF_01/2021</v>
          </cell>
          <cell r="I97" t="str">
            <v>M</v>
          </cell>
          <cell r="J97" t="str">
            <v>ATRIBUÍDO SÃO PAULO</v>
          </cell>
          <cell r="K97" t="str">
            <v>223,66</v>
          </cell>
          <cell r="L97" t="str">
            <v>CAIXA REFERENCIAL</v>
          </cell>
        </row>
        <row r="98">
          <cell r="A98">
            <v>94870</v>
          </cell>
          <cell r="B98" t="str">
            <v>ASSENTAMENTO DE TUBOS E PECAS</v>
          </cell>
          <cell r="C98" t="str">
            <v>ASTU</v>
          </cell>
          <cell r="D98" t="str">
            <v>FORNEC E/OU ASSENT DE TUBO DE PVC COM JUNTA ELASTICA</v>
          </cell>
          <cell r="E98" t="str">
            <v>0048</v>
          </cell>
          <cell r="F98" t="str">
            <v/>
          </cell>
          <cell r="G98" t="str">
            <v/>
          </cell>
          <cell r="H98" t="str">
            <v>ASSENTAMENTO DE TUBO DE PEAD CORRUGADO DE DUPLA PAREDE PARA REDE COLETORA DE ESGOTO, DN 250 MM, JUNTA ELÁSTICA INTEGRADA (NÃO INCLUI FORNECIMENTO). AF_01/2021</v>
          </cell>
          <cell r="I98" t="str">
            <v>M</v>
          </cell>
          <cell r="J98" t="str">
            <v>COEFICIENTE DE REPRESENTATIVIDADE</v>
          </cell>
          <cell r="K98" t="str">
            <v>0,71</v>
          </cell>
          <cell r="L98" t="str">
            <v>CAIXA REFERENCIAL</v>
          </cell>
        </row>
        <row r="99">
          <cell r="A99">
            <v>94871</v>
          </cell>
          <cell r="B99" t="str">
            <v>ASSENTAMENTO DE TUBOS E PECAS</v>
          </cell>
          <cell r="C99" t="str">
            <v>ASTU</v>
          </cell>
          <cell r="D99" t="str">
            <v>FORNEC E/OU ASSENT DE TUBO DE PVC COM JUNTA ELASTICA</v>
          </cell>
          <cell r="E99" t="str">
            <v>0048</v>
          </cell>
          <cell r="F99" t="str">
            <v/>
          </cell>
          <cell r="G99" t="str">
            <v/>
          </cell>
          <cell r="H99" t="str">
            <v>TUBO DE PEAD CORRUGADO DE DUPLA PAREDE PARA REDE COLETORA DE ESGOTO, DN 300 MM, JUNTA ELÁSTICA INTEGRADA - FORNECIMENTO E ASSENTAMENTO. AF_01/2021</v>
          </cell>
          <cell r="I99" t="str">
            <v>M</v>
          </cell>
          <cell r="J99" t="str">
            <v>ATRIBUÍDO SÃO PAULO</v>
          </cell>
          <cell r="K99" t="str">
            <v>264,83</v>
          </cell>
          <cell r="L99" t="str">
            <v>CAIXA REFERENCIAL</v>
          </cell>
        </row>
        <row r="100">
          <cell r="A100">
            <v>94872</v>
          </cell>
          <cell r="B100" t="str">
            <v>ASSENTAMENTO DE TUBOS E PECAS</v>
          </cell>
          <cell r="C100" t="str">
            <v>ASTU</v>
          </cell>
          <cell r="D100" t="str">
            <v>FORNEC E/OU ASSENT DE TUBO DE PVC COM JUNTA ELASTICA</v>
          </cell>
          <cell r="E100" t="str">
            <v>0048</v>
          </cell>
          <cell r="F100" t="str">
            <v/>
          </cell>
          <cell r="G100" t="str">
            <v/>
          </cell>
          <cell r="H100" t="str">
            <v>ASSENTAMENTO DE TUBO DE PEAD CORRUGADO DE DUPLA PAREDE PARA REDE COLETORA DE ESGOTO, DN 300 MM, JUNTA ELÁSTICA INTEGRADA  (NÃO INCLUI FORNECIMENTO). AF_01/2021</v>
          </cell>
          <cell r="I100" t="str">
            <v>M</v>
          </cell>
          <cell r="J100" t="str">
            <v>COEFICIENTE DE REPRESENTATIVIDADE</v>
          </cell>
          <cell r="K100" t="str">
            <v>1,23</v>
          </cell>
          <cell r="L100" t="str">
            <v>CAIXA REFERENCIAL</v>
          </cell>
        </row>
        <row r="101">
          <cell r="A101">
            <v>94875</v>
          </cell>
          <cell r="B101" t="str">
            <v>ASSENTAMENTO DE TUBOS E PECAS</v>
          </cell>
          <cell r="C101" t="str">
            <v>ASTU</v>
          </cell>
          <cell r="D101" t="str">
            <v>FORNEC E/OU ASSENT DE TUBO DE PVC COM JUNTA ELASTICA</v>
          </cell>
          <cell r="E101" t="str">
            <v>0048</v>
          </cell>
          <cell r="F101" t="str">
            <v/>
          </cell>
          <cell r="G101" t="str">
            <v/>
          </cell>
          <cell r="H101" t="str">
            <v>TUBO DE PEAD CORRUGADO DE DUPLA PAREDE PARA REDE COLETORA DE ESGOTO, DN 800 MM, JUNTA ELÁSTICA INTEGRADA - FORNECIMENTO E ASSENTAMENTO. AF_01/2021</v>
          </cell>
          <cell r="I101" t="str">
            <v>M</v>
          </cell>
          <cell r="J101" t="str">
            <v>ATRIBUÍDO SÃO PAULO</v>
          </cell>
          <cell r="K101" t="str">
            <v>1.548,47</v>
          </cell>
          <cell r="L101" t="str">
            <v>CAIXA REFERENCIAL</v>
          </cell>
        </row>
        <row r="102">
          <cell r="A102">
            <v>94876</v>
          </cell>
          <cell r="B102" t="str">
            <v>ASSENTAMENTO DE TUBOS E PECAS</v>
          </cell>
          <cell r="C102" t="str">
            <v>ASTU</v>
          </cell>
          <cell r="D102" t="str">
            <v>FORNEC E/OU ASSENT DE TUBO DE PVC COM JUNTA ELASTICA</v>
          </cell>
          <cell r="E102" t="str">
            <v>0048</v>
          </cell>
          <cell r="F102" t="str">
            <v/>
          </cell>
          <cell r="G102" t="str">
            <v/>
          </cell>
          <cell r="H102" t="str">
            <v>ASSENTAMENTO DE TUBO DE PEAD CORRUGADO DE DUPLA PAREDE PARA REDE COLETORA DE ESGOTO, DN 800 MM, JUNTA ELÁSTICA INTEGRADA  (NÃO INCLUI FORNECIMENTO). AF_01/2021</v>
          </cell>
          <cell r="I102" t="str">
            <v>M</v>
          </cell>
          <cell r="J102" t="str">
            <v>COEFICIENTE DE REPRESENTATIVIDADE</v>
          </cell>
          <cell r="K102" t="str">
            <v>18,52</v>
          </cell>
          <cell r="L102" t="str">
            <v>CAIXA REFERENCIAL</v>
          </cell>
        </row>
        <row r="103">
          <cell r="A103">
            <v>94878</v>
          </cell>
          <cell r="B103" t="str">
            <v>ASSENTAMENTO DE TUBOS E PECAS</v>
          </cell>
          <cell r="C103" t="str">
            <v>ASTU</v>
          </cell>
          <cell r="D103" t="str">
            <v>FORNEC E/OU ASSENT DE TUBO DE PVC COM JUNTA ELASTICA</v>
          </cell>
          <cell r="E103" t="str">
            <v>0048</v>
          </cell>
          <cell r="F103" t="str">
            <v/>
          </cell>
          <cell r="G103" t="str">
            <v/>
          </cell>
          <cell r="H103" t="str">
            <v>ASSENTAMENTO DE TUBO DE PEAD CORRUGADO DE DUPLA PAREDE PARA REDE COLETORA DE ESGOTO, DN 900 MM, JUNTA ELÁSTICA INTEGRADA, INSTALADO EM LOCAL COM NÍVEL BAIXO DE INTERFERÊNCIAS (NÃO INCLUI FORNECIMENTO). AF_06/2016</v>
          </cell>
          <cell r="I103" t="str">
            <v>M</v>
          </cell>
          <cell r="J103" t="str">
            <v>COEFICIENTE DE REPRESENTATIVIDADE</v>
          </cell>
          <cell r="K103" t="str">
            <v>21,73</v>
          </cell>
          <cell r="L103" t="str">
            <v>CAIXA REFERENCIAL</v>
          </cell>
        </row>
        <row r="104">
          <cell r="A104">
            <v>94879</v>
          </cell>
          <cell r="B104" t="str">
            <v>ASSENTAMENTO DE TUBOS E PECAS</v>
          </cell>
          <cell r="C104" t="str">
            <v>ASTU</v>
          </cell>
          <cell r="D104" t="str">
            <v>FORNEC E/OU ASSENT DE TUBO DE PVC COM JUNTA ELASTICA</v>
          </cell>
          <cell r="E104" t="str">
            <v>0048</v>
          </cell>
          <cell r="F104" t="str">
            <v/>
          </cell>
          <cell r="G104" t="str">
            <v/>
          </cell>
          <cell r="H104" t="str">
            <v>TUBO DE PEAD CORRUGADO DE DUPLA PAREDE PARA REDE COLETORA DE ESGOTO, DN 1000 MM, JUNTA ELÁSTICA INTEGRADA, INSTALADO EM LOCAL COM NÍVEL BAIXO DE INTERFERÊNCIAS - FORNECIMENTO E ASSENTAMENTO. AF_06/2016</v>
          </cell>
          <cell r="I104" t="str">
            <v>M</v>
          </cell>
          <cell r="J104" t="str">
            <v>ATRIBUÍDO SÃO PAULO</v>
          </cell>
          <cell r="K104" t="str">
            <v>2.061,94</v>
          </cell>
          <cell r="L104" t="str">
            <v>CAIXA REFERENCIAL</v>
          </cell>
        </row>
        <row r="105">
          <cell r="A105">
            <v>94880</v>
          </cell>
          <cell r="B105" t="str">
            <v>ASSENTAMENTO DE TUBOS E PECAS</v>
          </cell>
          <cell r="C105" t="str">
            <v>ASTU</v>
          </cell>
          <cell r="D105" t="str">
            <v>FORNEC E/OU ASSENT DE TUBO DE PVC COM JUNTA ELASTICA</v>
          </cell>
          <cell r="E105" t="str">
            <v>0048</v>
          </cell>
          <cell r="F105" t="str">
            <v/>
          </cell>
          <cell r="G105" t="str">
            <v/>
          </cell>
          <cell r="H105" t="str">
            <v>ASSENTAMENTO DE TUBO DE PEAD CORRUGADO DE DUPLA PAREDE PARA REDE COLETORA DE ESGOTO, DN 1000 MM, JUNTA ELÁSTICA INTEGRADA, INSTALADO EM LOCAL COM NÍVEL BAIXO DE INTERFERÊNCIAS (NÃO INCLUI FORNECIMENTO). AF_06/2016</v>
          </cell>
          <cell r="I105" t="str">
            <v>M</v>
          </cell>
          <cell r="J105" t="str">
            <v>COEFICIENTE DE REPRESENTATIVIDADE</v>
          </cell>
          <cell r="K105" t="str">
            <v>26,61</v>
          </cell>
          <cell r="L105" t="str">
            <v>CAIXA REFERENCIAL</v>
          </cell>
        </row>
        <row r="106">
          <cell r="A106">
            <v>94881</v>
          </cell>
          <cell r="B106" t="str">
            <v>ASSENTAMENTO DE TUBOS E PECAS</v>
          </cell>
          <cell r="C106" t="str">
            <v>ASTU</v>
          </cell>
          <cell r="D106" t="str">
            <v>FORNEC E/OU ASSENT DE TUBO DE PVC COM JUNTA ELASTICA</v>
          </cell>
          <cell r="E106" t="str">
            <v>0048</v>
          </cell>
          <cell r="F106" t="str">
            <v/>
          </cell>
          <cell r="G106" t="str">
            <v/>
          </cell>
          <cell r="H106" t="str">
            <v>TUBO DE PEAD CORRUGADO DE DUPLA PAREDE PARA REDE COLETORA DE ESGOTO, DN 1200 MM, JUNTA ELÁSTICA INTEGRADA, INSTALADO EM LOCAL COM NÍVEL BAIXO DE INTERFERÊNCIAS - FORNECIMENTO E ASSENTAMENTO. AF_06/2016</v>
          </cell>
          <cell r="I106" t="str">
            <v>M</v>
          </cell>
          <cell r="J106" t="str">
            <v>ATRIBUÍDO SÃO PAULO</v>
          </cell>
          <cell r="K106" t="str">
            <v>3.222,97</v>
          </cell>
          <cell r="L106" t="str">
            <v>CAIXA REFERENCIAL</v>
          </cell>
        </row>
        <row r="107">
          <cell r="A107">
            <v>94882</v>
          </cell>
          <cell r="B107" t="str">
            <v>ASSENTAMENTO DE TUBOS E PECAS</v>
          </cell>
          <cell r="C107" t="str">
            <v>ASTU</v>
          </cell>
          <cell r="D107" t="str">
            <v>FORNEC E/OU ASSENT DE TUBO DE PVC COM JUNTA ELASTICA</v>
          </cell>
          <cell r="E107" t="str">
            <v>0048</v>
          </cell>
          <cell r="F107" t="str">
            <v/>
          </cell>
          <cell r="G107" t="str">
            <v/>
          </cell>
          <cell r="H107" t="str">
            <v>ASSENTAMENTO DE TUBO DE PEAD CORRUGADO DE DUPLA PAREDE PARA REDE COLETORA DE ESGOTO, DN 1200 MM, JUNTA ELÁSTICA INTEGRADA, INSTALADO EM LOCAL COM NÍVEL BAIXO DE INTERFERÊNCIAS (NÃO INCLUI FORNECIMENTO). AF_06/2016</v>
          </cell>
          <cell r="I107" t="str">
            <v>M</v>
          </cell>
          <cell r="J107" t="str">
            <v>COEFICIENTE DE REPRESENTATIVIDADE</v>
          </cell>
          <cell r="K107" t="str">
            <v>31,57</v>
          </cell>
          <cell r="L107" t="str">
            <v>CAIXA REFERENCIAL</v>
          </cell>
        </row>
        <row r="108">
          <cell r="A108">
            <v>94884</v>
          </cell>
          <cell r="B108" t="str">
            <v>ASSENTAMENTO DE TUBOS E PECAS</v>
          </cell>
          <cell r="C108" t="str">
            <v>ASTU</v>
          </cell>
          <cell r="D108" t="str">
            <v>FORNEC E/OU ASSENT DE TUBO DE PVC COM JUNTA ELASTICA</v>
          </cell>
          <cell r="E108" t="str">
            <v>0048</v>
          </cell>
          <cell r="F108" t="str">
            <v/>
          </cell>
          <cell r="G108" t="str">
            <v/>
          </cell>
          <cell r="H108" t="str">
            <v>ASSENTAMENTO DE TUBO DE PEAD CORRUGADO DE DUPLA PAREDE PARA REDE COLETORA DE ESGOTO, DN 1500 MM, JUNTA ELÁSTICA INTEGRADA, INSTALADO EM LOCAL COM NÍVEL BAIXO DE INTERFERÊNCIAS (NÃO INCLUI FORNECIMENTO). AF_06/2016</v>
          </cell>
          <cell r="I108" t="str">
            <v>M</v>
          </cell>
          <cell r="J108" t="str">
            <v>COEFICIENTE DE REPRESENTATIVIDADE</v>
          </cell>
          <cell r="K108" t="str">
            <v>41,62</v>
          </cell>
          <cell r="L108" t="str">
            <v>CAIXA REFERENCIAL</v>
          </cell>
        </row>
        <row r="109">
          <cell r="A109">
            <v>97121</v>
          </cell>
          <cell r="B109" t="str">
            <v>ASSENTAMENTO DE TUBOS E PECAS</v>
          </cell>
          <cell r="C109" t="str">
            <v>ASTU</v>
          </cell>
          <cell r="D109" t="str">
            <v>FORNEC E/OU ASSENT DE TUBO DE PVC COM JUNTA ELASTICA</v>
          </cell>
          <cell r="E109" t="str">
            <v>0048</v>
          </cell>
          <cell r="F109" t="str">
            <v/>
          </cell>
          <cell r="G109" t="str">
            <v/>
          </cell>
          <cell r="H109" t="str">
            <v>ASSENTAMENTO DE TUBO DE PVC PBA PARA REDE DE ÁGUA, DN 50 MM, JUNTA ELÁSTICA INTEGRADA, INSTALADO EM LOCAL COM NÍVEL ALTO DE INTERFERÊNCIAS (NÃO INCLUI FORNECIMENTO). AF_11/2017</v>
          </cell>
          <cell r="I109" t="str">
            <v>M</v>
          </cell>
          <cell r="J109" t="str">
            <v>COEFICIENTE DE REPRESENTATIVIDADE</v>
          </cell>
          <cell r="K109" t="str">
            <v>1,61</v>
          </cell>
          <cell r="L109" t="str">
            <v>CAIXA REFERENCIAL</v>
          </cell>
        </row>
        <row r="110">
          <cell r="A110">
            <v>97122</v>
          </cell>
          <cell r="B110" t="str">
            <v>ASSENTAMENTO DE TUBOS E PECAS</v>
          </cell>
          <cell r="C110" t="str">
            <v>ASTU</v>
          </cell>
          <cell r="D110" t="str">
            <v>FORNEC E/OU ASSENT DE TUBO DE PVC COM JUNTA ELASTICA</v>
          </cell>
          <cell r="E110" t="str">
            <v>0048</v>
          </cell>
          <cell r="F110" t="str">
            <v/>
          </cell>
          <cell r="G110" t="str">
            <v/>
          </cell>
          <cell r="H110" t="str">
            <v>ASSENTAMENTO DE TUBO DE PVC PBA PARA REDE DE ÁGUA, DN 75 MM, JUNTA ELÁSTICA INTEGRADA, INSTALADO EM LOCAL COM NÍVEL ALTO DE INTERFERÊNCIAS (NÃO INCLUI FORNECIMENTO). AF_11/2017</v>
          </cell>
          <cell r="I110" t="str">
            <v>M</v>
          </cell>
          <cell r="J110" t="str">
            <v>COEFICIENTE DE REPRESENTATIVIDADE</v>
          </cell>
          <cell r="K110" t="str">
            <v>2,25</v>
          </cell>
          <cell r="L110" t="str">
            <v>CAIXA REFERENCIAL</v>
          </cell>
        </row>
        <row r="111">
          <cell r="A111">
            <v>97123</v>
          </cell>
          <cell r="B111" t="str">
            <v>ASSENTAMENTO DE TUBOS E PECAS</v>
          </cell>
          <cell r="C111" t="str">
            <v>ASTU</v>
          </cell>
          <cell r="D111" t="str">
            <v>FORNEC E/OU ASSENT DE TUBO DE PVC COM JUNTA ELASTICA</v>
          </cell>
          <cell r="E111" t="str">
            <v>0048</v>
          </cell>
          <cell r="F111" t="str">
            <v/>
          </cell>
          <cell r="G111" t="str">
            <v/>
          </cell>
          <cell r="H111" t="str">
            <v>ASSENTAMENTO DE TUBO DE PVC PBA PARA REDE DE ÁGUA, DN 100 MM, JUNTA ELÁSTICA INTEGRADA, INSTALADO EM LOCAL COM NÍVEL ALTO DE INTERFERÊNCIAS (NÃO INCLUI FORNECIMENTO). AF_11/2017</v>
          </cell>
          <cell r="I111" t="str">
            <v>M</v>
          </cell>
          <cell r="J111" t="str">
            <v>COEFICIENTE DE REPRESENTATIVIDADE</v>
          </cell>
          <cell r="K111" t="str">
            <v>2,86</v>
          </cell>
          <cell r="L111" t="str">
            <v>CAIXA REFERENCIAL</v>
          </cell>
        </row>
        <row r="112">
          <cell r="A112">
            <v>97124</v>
          </cell>
          <cell r="B112" t="str">
            <v>ASSENTAMENTO DE TUBOS E PECAS</v>
          </cell>
          <cell r="C112" t="str">
            <v>ASTU</v>
          </cell>
          <cell r="D112" t="str">
            <v>FORNEC E/OU ASSENT DE TUBO DE PVC COM JUNTA ELASTICA</v>
          </cell>
          <cell r="E112" t="str">
            <v>0048</v>
          </cell>
          <cell r="F112" t="str">
            <v/>
          </cell>
          <cell r="G112" t="str">
            <v/>
          </cell>
          <cell r="H112" t="str">
            <v>ASSENTAMENTO DE TUBO DE PVC PBA PARA REDE DE ÁGUA, DN 50 MM, JUNTA ELÁSTICA INTEGRADA, INSTALADO EM LOCAL COM NÍVEL BAIXO DE INTERFERÊNCIAS (NÃO INCLUI FORNECIMENTO). AF_11/2017</v>
          </cell>
          <cell r="I112" t="str">
            <v>M</v>
          </cell>
          <cell r="J112" t="str">
            <v>COEFICIENTE DE REPRESENTATIVIDADE</v>
          </cell>
          <cell r="K112" t="str">
            <v>0,73</v>
          </cell>
          <cell r="L112" t="str">
            <v>CAIXA REFERENCIAL</v>
          </cell>
        </row>
        <row r="113">
          <cell r="A113">
            <v>97125</v>
          </cell>
          <cell r="B113" t="str">
            <v>ASSENTAMENTO DE TUBOS E PECAS</v>
          </cell>
          <cell r="C113" t="str">
            <v>ASTU</v>
          </cell>
          <cell r="D113" t="str">
            <v>FORNEC E/OU ASSENT DE TUBO DE PVC COM JUNTA ELASTICA</v>
          </cell>
          <cell r="E113" t="str">
            <v>0048</v>
          </cell>
          <cell r="F113" t="str">
            <v/>
          </cell>
          <cell r="G113" t="str">
            <v/>
          </cell>
          <cell r="H113" t="str">
            <v>ASSENTAMENTO DE TUBO DE PVC PBA PARA REDE DE ÁGUA, DN 75 MM, JUNTA ELÁSTICA INTEGRADA, INSTALADO EM LOCAL COM NÍVEL BAIXO DE INTERFERÊNCIAS (NÃO INCLUI FORNECIMENTO). AF_11/2017</v>
          </cell>
          <cell r="I113" t="str">
            <v>M</v>
          </cell>
          <cell r="J113" t="str">
            <v>COEFICIENTE DE REPRESENTATIVIDADE</v>
          </cell>
          <cell r="K113" t="str">
            <v>1,04</v>
          </cell>
          <cell r="L113" t="str">
            <v>CAIXA REFERENCIAL</v>
          </cell>
        </row>
        <row r="114">
          <cell r="A114">
            <v>97126</v>
          </cell>
          <cell r="B114" t="str">
            <v>ASSENTAMENTO DE TUBOS E PECAS</v>
          </cell>
          <cell r="C114" t="str">
            <v>ASTU</v>
          </cell>
          <cell r="D114" t="str">
            <v>FORNEC E/OU ASSENT DE TUBO DE PVC COM JUNTA ELASTICA</v>
          </cell>
          <cell r="E114" t="str">
            <v>0048</v>
          </cell>
          <cell r="F114" t="str">
            <v/>
          </cell>
          <cell r="G114" t="str">
            <v/>
          </cell>
          <cell r="H114" t="str">
            <v>ASSENTAMENTO DE TUBO DE PVC PBA PARA REDE DE ÁGUA, DN 100 MM, JUNTA ELÁSTICA INTEGRADA, INSTALADO EM LOCAL COM NÍVEL BAIXO DE INTERFERÊNCIAS (NÃO INCLUI FORNECIMENTO). AF_11/2017</v>
          </cell>
          <cell r="I114" t="str">
            <v>M</v>
          </cell>
          <cell r="J114" t="str">
            <v>COEFICIENTE DE REPRESENTATIVIDADE</v>
          </cell>
          <cell r="K114" t="str">
            <v>1,32</v>
          </cell>
          <cell r="L114" t="str">
            <v>CAIXA REFERENCIAL</v>
          </cell>
        </row>
        <row r="115">
          <cell r="A115">
            <v>102264</v>
          </cell>
          <cell r="B115" t="str">
            <v>ASSENTAMENTO DE TUBOS E PECAS</v>
          </cell>
          <cell r="C115" t="str">
            <v>ASTU</v>
          </cell>
          <cell r="D115" t="str">
            <v>FORNEC E/OU ASSENT DE TUBO DE PVC COM JUNTA ELASTICA</v>
          </cell>
          <cell r="E115" t="str">
            <v>0048</v>
          </cell>
          <cell r="F115" t="str">
            <v/>
          </cell>
          <cell r="G115" t="str">
            <v/>
          </cell>
          <cell r="H115" t="str">
            <v>TUBO DE PVC BRANCO PARA REDE COLETORA DE ESGOTO CONDOMINIAL DE PAREDE MACIÇA, DN 100 MM, JUNTA ELÁSTICA - FORNECIMENTO E ASSENTAMENTO. AF_01/2021</v>
          </cell>
          <cell r="I115" t="str">
            <v>M</v>
          </cell>
          <cell r="J115" t="str">
            <v>COEFICIENTE DE REPRESENTATIVIDADE</v>
          </cell>
          <cell r="K115" t="str">
            <v>16,26</v>
          </cell>
          <cell r="L115" t="str">
            <v>CAIXA REFERENCIAL</v>
          </cell>
        </row>
        <row r="116">
          <cell r="A116">
            <v>102265</v>
          </cell>
          <cell r="B116" t="str">
            <v>ASSENTAMENTO DE TUBOS E PECAS</v>
          </cell>
          <cell r="C116" t="str">
            <v>ASTU</v>
          </cell>
          <cell r="D116" t="str">
            <v>FORNEC E/OU ASSENT DE TUBO DE PVC COM JUNTA ELASTICA</v>
          </cell>
          <cell r="E116" t="str">
            <v>0048</v>
          </cell>
          <cell r="F116" t="str">
            <v/>
          </cell>
          <cell r="G116" t="str">
            <v/>
          </cell>
          <cell r="H116" t="str">
            <v>JUNTA ARGAMASSADA ENTRE TUBO DN 800 MM E O POÇO DE VISITA/ CAIXA DE CONCRETO OU ALVENARIA EM REDES DE ESGOTO. AF_01/2021</v>
          </cell>
          <cell r="I116" t="str">
            <v>UN</v>
          </cell>
          <cell r="J116" t="str">
            <v>COEFICIENTE DE REPRESENTATIVIDADE</v>
          </cell>
          <cell r="K116" t="str">
            <v>80,00</v>
          </cell>
          <cell r="L116" t="str">
            <v>CAIXA REFERENCIAL</v>
          </cell>
        </row>
        <row r="117">
          <cell r="A117">
            <v>102266</v>
          </cell>
          <cell r="B117" t="str">
            <v>ASSENTAMENTO DE TUBOS E PECAS</v>
          </cell>
          <cell r="C117" t="str">
            <v>ASTU</v>
          </cell>
          <cell r="D117" t="str">
            <v>FORNEC E/OU ASSENT DE TUBO DE PVC COM JUNTA ELASTICA</v>
          </cell>
          <cell r="E117" t="str">
            <v>0048</v>
          </cell>
          <cell r="F117" t="str">
            <v/>
          </cell>
          <cell r="G117" t="str">
            <v/>
          </cell>
          <cell r="H117" t="str">
            <v>JUNTA ARGAMASSADA ENTRE TUBO DN 900 MM E O POÇO DE VISITA/ CAIXA DE CONCRETO OU ALVENARIA EM REDES DE ESGOTO. AF_01/2021</v>
          </cell>
          <cell r="I117" t="str">
            <v>UN</v>
          </cell>
          <cell r="J117" t="str">
            <v>COEFICIENTE DE REPRESENTATIVIDADE</v>
          </cell>
          <cell r="K117" t="str">
            <v>88,72</v>
          </cell>
          <cell r="L117" t="str">
            <v>CAIXA REFERENCIAL</v>
          </cell>
        </row>
        <row r="118">
          <cell r="A118">
            <v>102267</v>
          </cell>
          <cell r="B118" t="str">
            <v>ASSENTAMENTO DE TUBOS E PECAS</v>
          </cell>
          <cell r="C118" t="str">
            <v>ASTU</v>
          </cell>
          <cell r="D118" t="str">
            <v>FORNEC E/OU ASSENT DE TUBO DE PVC COM JUNTA ELASTICA</v>
          </cell>
          <cell r="E118" t="str">
            <v>0048</v>
          </cell>
          <cell r="F118" t="str">
            <v/>
          </cell>
          <cell r="G118" t="str">
            <v/>
          </cell>
          <cell r="H118" t="str">
            <v>JUNTA ARGAMASSADA ENTRE TUBO DN 1000 MM E O POÇO DE VISITA/ CAIXA DE CONCRETO OU ALVENARIA EM REDES DE ESGOTO. AF_01/2021</v>
          </cell>
          <cell r="I118" t="str">
            <v>UN</v>
          </cell>
          <cell r="J118" t="str">
            <v>COEFICIENTE DE REPRESENTATIVIDADE</v>
          </cell>
          <cell r="K118" t="str">
            <v>101,84</v>
          </cell>
          <cell r="L118" t="str">
            <v>CAIXA REFERENCIAL</v>
          </cell>
        </row>
        <row r="119">
          <cell r="A119">
            <v>102268</v>
          </cell>
          <cell r="B119" t="str">
            <v>ASSENTAMENTO DE TUBOS E PECAS</v>
          </cell>
          <cell r="C119" t="str">
            <v>ASTU</v>
          </cell>
          <cell r="D119" t="str">
            <v>FORNEC E/OU ASSENT DE TUBO DE PVC COM JUNTA ELASTICA</v>
          </cell>
          <cell r="E119" t="str">
            <v>0048</v>
          </cell>
          <cell r="F119" t="str">
            <v/>
          </cell>
          <cell r="G119" t="str">
            <v/>
          </cell>
          <cell r="H119" t="str">
            <v>JUNTA ARGAMASSADA ENTRE TUBO DN 1200 MM E O POÇO DE VISITA/ CAIXA DE CONCRETO OU ALVENARIA EM REDES DE ESGOTO. AF_01/2021</v>
          </cell>
          <cell r="I119" t="str">
            <v>UN</v>
          </cell>
          <cell r="J119" t="str">
            <v>COEFICIENTE DE REPRESENTATIVIDADE</v>
          </cell>
          <cell r="K119" t="str">
            <v>114,92</v>
          </cell>
          <cell r="L119" t="str">
            <v>CAIXA REFERENCIAL</v>
          </cell>
        </row>
        <row r="120">
          <cell r="A120">
            <v>102269</v>
          </cell>
          <cell r="B120" t="str">
            <v>ASSENTAMENTO DE TUBOS E PECAS</v>
          </cell>
          <cell r="C120" t="str">
            <v>ASTU</v>
          </cell>
          <cell r="D120" t="str">
            <v>FORNEC E/OU ASSENT DE TUBO DE PVC COM JUNTA ELASTICA</v>
          </cell>
          <cell r="E120" t="str">
            <v>0048</v>
          </cell>
          <cell r="F120" t="str">
            <v/>
          </cell>
          <cell r="G120" t="str">
            <v/>
          </cell>
          <cell r="H120" t="str">
            <v>JUNTA ARGAMASSADA ENTRE TUBO DN 1500 MM E O POÇO DE VISITA/ CAIXA DE CONCRETO OU ALVENARIA EM REDES DE ESGOTO. AF_01/2021</v>
          </cell>
          <cell r="I120" t="str">
            <v>UN</v>
          </cell>
          <cell r="J120" t="str">
            <v>COEFICIENTE DE REPRESENTATIVIDADE</v>
          </cell>
          <cell r="K120" t="str">
            <v>141,07</v>
          </cell>
          <cell r="L120" t="str">
            <v>CAIXA REFERENCIAL</v>
          </cell>
        </row>
        <row r="121">
          <cell r="A121">
            <v>92833</v>
          </cell>
          <cell r="B121" t="str">
            <v>ASSENTAMENTO DE TUBOS E PECAS</v>
          </cell>
          <cell r="C121" t="str">
            <v>ASTU</v>
          </cell>
          <cell r="D121" t="str">
            <v>FORNEC E/OU ASSENT DE TUBO DE CONCRETO COM JUNTA ELASTICA</v>
          </cell>
          <cell r="E121" t="str">
            <v>0051</v>
          </cell>
          <cell r="F121" t="str">
            <v/>
          </cell>
          <cell r="G121" t="str">
            <v/>
          </cell>
          <cell r="H121" t="str">
            <v>TUBO DE CONCRETO PARA REDES COLETORAS DE ESGOTO SANITÁRIO, DIÂMETRO DE 300 MM, JUNTA ELÁSTICA, INSTALADO EM LOCAL COM BAIXO NÍVEL DE INTERFERÊNCIAS - FORNECIMENTO E ASSENTAMENTO. AF_12/2015</v>
          </cell>
          <cell r="I121" t="str">
            <v>M</v>
          </cell>
          <cell r="J121" t="str">
            <v>COEFICIENTE DE REPRESENTATIVIDADE</v>
          </cell>
          <cell r="K121" t="str">
            <v>184,82</v>
          </cell>
          <cell r="L121" t="str">
            <v>CAIXA REFERENCIAL</v>
          </cell>
        </row>
        <row r="122">
          <cell r="A122">
            <v>92834</v>
          </cell>
          <cell r="B122" t="str">
            <v>ASSENTAMENTO DE TUBOS E PECAS</v>
          </cell>
          <cell r="C122" t="str">
            <v>ASTU</v>
          </cell>
          <cell r="D122" t="str">
            <v>FORNEC E/OU ASSENT DE TUBO DE CONCRETO COM JUNTA ELASTICA</v>
          </cell>
          <cell r="E122" t="str">
            <v>0051</v>
          </cell>
          <cell r="F122" t="str">
            <v/>
          </cell>
          <cell r="G122" t="str">
            <v/>
          </cell>
          <cell r="H122" t="str">
            <v>ASSENTAMENTO DE TUBO DE CONCRETO PARA REDES COLETORAS DE ESGOTO SANITÁRIO, DIÂMETRO DE 300 MM, JUNTA ELÁSTICA, INSTALADO EM LOCAL COM BAIXO NÍVEL DE INTERFERÊNCIAS (NÃO INCLUI FORNECIMENTO). AF_12/2015</v>
          </cell>
          <cell r="I122" t="str">
            <v>M</v>
          </cell>
          <cell r="J122" t="str">
            <v>COEFICIENTE DE REPRESENTATIVIDADE</v>
          </cell>
          <cell r="K122" t="str">
            <v>6,54</v>
          </cell>
          <cell r="L122" t="str">
            <v>CAIXA REFERENCIAL</v>
          </cell>
        </row>
        <row r="123">
          <cell r="A123">
            <v>92835</v>
          </cell>
          <cell r="B123" t="str">
            <v>ASSENTAMENTO DE TUBOS E PECAS</v>
          </cell>
          <cell r="C123" t="str">
            <v>ASTU</v>
          </cell>
          <cell r="D123" t="str">
            <v>FORNEC E/OU ASSENT DE TUBO DE CONCRETO COM JUNTA ELASTICA</v>
          </cell>
          <cell r="E123" t="str">
            <v>0051</v>
          </cell>
          <cell r="F123" t="str">
            <v/>
          </cell>
          <cell r="G123" t="str">
            <v/>
          </cell>
          <cell r="H123" t="str">
            <v>TUBO DE CONCRETO PARA REDES COLETORAS DE ESGOTO SANITÁRIO, DIÂMETRO DE 400 MM, JUNTA ELÁSTICA, INSTALADO EM LOCAL COM BAIXO NÍVEL DE INTERFERÊNCIAS - FORNECIMENTO E ASSENTAMENTO. AF_12/2015</v>
          </cell>
          <cell r="I123" t="str">
            <v>M</v>
          </cell>
          <cell r="J123" t="str">
            <v>COEFICIENTE DE REPRESENTATIVIDADE</v>
          </cell>
          <cell r="K123" t="str">
            <v>198,54</v>
          </cell>
          <cell r="L123" t="str">
            <v>CAIXA REFERENCIAL</v>
          </cell>
        </row>
        <row r="124">
          <cell r="A124">
            <v>92836</v>
          </cell>
          <cell r="B124" t="str">
            <v>ASSENTAMENTO DE TUBOS E PECAS</v>
          </cell>
          <cell r="C124" t="str">
            <v>ASTU</v>
          </cell>
          <cell r="D124" t="str">
            <v>FORNEC E/OU ASSENT DE TUBO DE CONCRETO COM JUNTA ELASTICA</v>
          </cell>
          <cell r="E124" t="str">
            <v>0051</v>
          </cell>
          <cell r="F124" t="str">
            <v/>
          </cell>
          <cell r="G124" t="str">
            <v/>
          </cell>
          <cell r="H124" t="str">
            <v>ASSENTAMENTO DE TUBO DE CONCRETO PARA REDES COLETORAS DE ESGOTO SANITÁRIO, DIÂMETRO DE 400 MM, JUNTA ELÁSTICA, INSTALADO EM LOCAL COM BAIXO NÍVEL DE INTERFERÊNCIAS (NÃO INCLUI FORNECIMENTO). AF_12/2015</v>
          </cell>
          <cell r="I124" t="str">
            <v>M</v>
          </cell>
          <cell r="J124" t="str">
            <v>COEFICIENTE DE REPRESENTATIVIDADE</v>
          </cell>
          <cell r="K124" t="str">
            <v>8,37</v>
          </cell>
          <cell r="L124" t="str">
            <v>CAIXA REFERENCIAL</v>
          </cell>
        </row>
        <row r="125">
          <cell r="A125">
            <v>92837</v>
          </cell>
          <cell r="B125" t="str">
            <v>ASSENTAMENTO DE TUBOS E PECAS</v>
          </cell>
          <cell r="C125" t="str">
            <v>ASTU</v>
          </cell>
          <cell r="D125" t="str">
            <v>FORNEC E/OU ASSENT DE TUBO DE CONCRETO COM JUNTA ELASTICA</v>
          </cell>
          <cell r="E125" t="str">
            <v>0051</v>
          </cell>
          <cell r="F125" t="str">
            <v/>
          </cell>
          <cell r="G125" t="str">
            <v/>
          </cell>
          <cell r="H125" t="str">
            <v>TUBO DE CONCRETO PARA REDES COLETORAS DE ESGOTO SANITÁRIO, DIÂMETRO DE 500 MM, JUNTA ELÁSTICA, INSTALADO EM LOCAL COM BAIXO NÍVEL DE INTERFERÊNCIAS - FORNECIMENTO E ASSENTAMENTO. AF_12/2015</v>
          </cell>
          <cell r="I125" t="str">
            <v>M</v>
          </cell>
          <cell r="J125" t="str">
            <v>COEFICIENTE DE REPRESENTATIVIDADE</v>
          </cell>
          <cell r="K125" t="str">
            <v>330,01</v>
          </cell>
          <cell r="L125" t="str">
            <v>CAIXA REFERENCIAL</v>
          </cell>
        </row>
        <row r="126">
          <cell r="A126">
            <v>92838</v>
          </cell>
          <cell r="B126" t="str">
            <v>ASSENTAMENTO DE TUBOS E PECAS</v>
          </cell>
          <cell r="C126" t="str">
            <v>ASTU</v>
          </cell>
          <cell r="D126" t="str">
            <v>FORNEC E/OU ASSENT DE TUBO DE CONCRETO COM JUNTA ELASTICA</v>
          </cell>
          <cell r="E126" t="str">
            <v>0051</v>
          </cell>
          <cell r="F126" t="str">
            <v/>
          </cell>
          <cell r="G126" t="str">
            <v/>
          </cell>
          <cell r="H126" t="str">
            <v>ASSENTAMENTO DE TUBO DE CONCRETO PARA REDES COLETORAS DE ESGOTO SANITÁRIO, DIÂMETRO DE 500 MM, JUNTA ELÁSTICA, INSTALADO EM LOCAL COM BAIXO NÍVEL DE INTERFERÊNCIAS (NÃO INCLUI FORNECIMENTO). AF_12/2015</v>
          </cell>
          <cell r="I126" t="str">
            <v>M</v>
          </cell>
          <cell r="J126" t="str">
            <v>COEFICIENTE DE REPRESENTATIVIDADE</v>
          </cell>
          <cell r="K126" t="str">
            <v>10,05</v>
          </cell>
          <cell r="L126" t="str">
            <v>CAIXA REFERENCIAL</v>
          </cell>
        </row>
        <row r="127">
          <cell r="A127">
            <v>92839</v>
          </cell>
          <cell r="B127" t="str">
            <v>ASSENTAMENTO DE TUBOS E PECAS</v>
          </cell>
          <cell r="C127" t="str">
            <v>ASTU</v>
          </cell>
          <cell r="D127" t="str">
            <v>FORNEC E/OU ASSENT DE TUBO DE CONCRETO COM JUNTA ELASTICA</v>
          </cell>
          <cell r="E127" t="str">
            <v>0051</v>
          </cell>
          <cell r="F127" t="str">
            <v/>
          </cell>
          <cell r="G127" t="str">
            <v/>
          </cell>
          <cell r="H127" t="str">
            <v>TUBO DE CONCRETO PARA REDES COLETORAS DE ESGOTO SANITÁRIO, DIÂMETRO DE 600 MM, JUNTA ELÁSTICA, INSTALADO EM LOCAL COM BAIXO NÍVEL DE INTERFERÊNCIAS - FORNECIMENTO E ASSENTAMENTO. AF_12/2015</v>
          </cell>
          <cell r="I127" t="str">
            <v>M</v>
          </cell>
          <cell r="J127" t="str">
            <v>COEFICIENTE DE REPRESENTATIVIDADE</v>
          </cell>
          <cell r="K127" t="str">
            <v>404,51</v>
          </cell>
          <cell r="L127" t="str">
            <v>CAIXA REFERENCIAL</v>
          </cell>
        </row>
        <row r="128">
          <cell r="A128">
            <v>92840</v>
          </cell>
          <cell r="B128" t="str">
            <v>ASSENTAMENTO DE TUBOS E PECAS</v>
          </cell>
          <cell r="C128" t="str">
            <v>ASTU</v>
          </cell>
          <cell r="D128" t="str">
            <v>FORNEC E/OU ASSENT DE TUBO DE CONCRETO COM JUNTA ELASTICA</v>
          </cell>
          <cell r="E128" t="str">
            <v>0051</v>
          </cell>
          <cell r="F128" t="str">
            <v/>
          </cell>
          <cell r="G128" t="str">
            <v/>
          </cell>
          <cell r="H128" t="str">
            <v>ASSENTAMENTO DE TUBO DE CONCRETO PARA REDES COLETORAS DE ESGOTO SANITÁRIO, DIÂMETRO DE 600 MM, JUNTA ELÁSTICA, INSTALADO EM LOCAL COM BAIXO NÍVEL DE INTERFERÊNCIAS (NÃO INCLUI FORNECIMENTO). AF_12/2015</v>
          </cell>
          <cell r="I128" t="str">
            <v>M</v>
          </cell>
          <cell r="J128" t="str">
            <v>COEFICIENTE DE REPRESENTATIVIDADE</v>
          </cell>
          <cell r="K128" t="str">
            <v>11,90</v>
          </cell>
          <cell r="L128" t="str">
            <v>CAIXA REFERENCIAL</v>
          </cell>
        </row>
        <row r="129">
          <cell r="A129">
            <v>92841</v>
          </cell>
          <cell r="B129" t="str">
            <v>ASSENTAMENTO DE TUBOS E PECAS</v>
          </cell>
          <cell r="C129" t="str">
            <v>ASTU</v>
          </cell>
          <cell r="D129" t="str">
            <v>FORNEC E/OU ASSENT DE TUBO DE CONCRETO COM JUNTA ELASTICA</v>
          </cell>
          <cell r="E129" t="str">
            <v>0051</v>
          </cell>
          <cell r="F129" t="str">
            <v/>
          </cell>
          <cell r="G129" t="str">
            <v/>
          </cell>
          <cell r="H129" t="str">
            <v>TUBO DE CONCRETO PARA REDES COLETORAS DE ESGOTO SANITÁRIO, DIÂMETRO DE 700 MM, JUNTA ELÁSTICA, INSTALADO EM LOCAL COM BAIXO NÍVEL DE INTERFERÊNCIAS - FORNECIMENTO E ASSENTAMENTO. AF_12/2015</v>
          </cell>
          <cell r="I129" t="str">
            <v>M</v>
          </cell>
          <cell r="J129" t="str">
            <v>COEFICIENTE DE REPRESENTATIVIDADE</v>
          </cell>
          <cell r="K129" t="str">
            <v>505,22</v>
          </cell>
          <cell r="L129" t="str">
            <v>CAIXA REFERENCIAL</v>
          </cell>
        </row>
        <row r="130">
          <cell r="A130">
            <v>92842</v>
          </cell>
          <cell r="B130" t="str">
            <v>ASSENTAMENTO DE TUBOS E PECAS</v>
          </cell>
          <cell r="C130" t="str">
            <v>ASTU</v>
          </cell>
          <cell r="D130" t="str">
            <v>FORNEC E/OU ASSENT DE TUBO DE CONCRETO COM JUNTA ELASTICA</v>
          </cell>
          <cell r="E130" t="str">
            <v>0051</v>
          </cell>
          <cell r="F130" t="str">
            <v/>
          </cell>
          <cell r="G130" t="str">
            <v/>
          </cell>
          <cell r="H130" t="str">
            <v>ASSENTAMENTO DE TUBO DE CONCRETO PARA REDES COLETORAS DE ESGOTO SANITÁRIO, DIÂMETRO DE 700 MM, JUNTA ELÁSTICA, INSTALADO EM LOCAL COM BAIXO NÍVEL DE INTERFERÊNCIAS (NÃO INCLUI FORNECIMENTO). AF_12/2015</v>
          </cell>
          <cell r="I130" t="str">
            <v>M</v>
          </cell>
          <cell r="J130" t="str">
            <v>COEFICIENTE DE REPRESENTATIVIDADE</v>
          </cell>
          <cell r="K130" t="str">
            <v>13,60</v>
          </cell>
          <cell r="L130" t="str">
            <v>CAIXA REFERENCIAL</v>
          </cell>
        </row>
        <row r="131">
          <cell r="A131">
            <v>92843</v>
          </cell>
          <cell r="B131" t="str">
            <v>ASSENTAMENTO DE TUBOS E PECAS</v>
          </cell>
          <cell r="C131" t="str">
            <v>ASTU</v>
          </cell>
          <cell r="D131" t="str">
            <v>FORNEC E/OU ASSENT DE TUBO DE CONCRETO COM JUNTA ELASTICA</v>
          </cell>
          <cell r="E131" t="str">
            <v>0051</v>
          </cell>
          <cell r="F131" t="str">
            <v/>
          </cell>
          <cell r="G131" t="str">
            <v/>
          </cell>
          <cell r="H131" t="str">
            <v>TUBO DE CONCRETO PARA REDES COLETORAS DE ESGOTO SANITÁRIO, DIÂMETRO DE 800 MM, JUNTA ELÁSTICA, INSTALADO EM LOCAL COM BAIXO NÍVEL DE INTERFERÊNCIAS - FORNECIMENTO E ASSENTAMENTO. AF_12/2015</v>
          </cell>
          <cell r="I131" t="str">
            <v>M</v>
          </cell>
          <cell r="J131" t="str">
            <v>COEFICIENTE DE REPRESENTATIVIDADE</v>
          </cell>
          <cell r="K131" t="str">
            <v>538,62</v>
          </cell>
          <cell r="L131" t="str">
            <v>CAIXA REFERENCIAL</v>
          </cell>
        </row>
        <row r="132">
          <cell r="A132">
            <v>92844</v>
          </cell>
          <cell r="B132" t="str">
            <v>ASSENTAMENTO DE TUBOS E PECAS</v>
          </cell>
          <cell r="C132" t="str">
            <v>ASTU</v>
          </cell>
          <cell r="D132" t="str">
            <v>FORNEC E/OU ASSENT DE TUBO DE CONCRETO COM JUNTA ELASTICA</v>
          </cell>
          <cell r="E132" t="str">
            <v>0051</v>
          </cell>
          <cell r="F132" t="str">
            <v/>
          </cell>
          <cell r="G132" t="str">
            <v/>
          </cell>
          <cell r="H132" t="str">
            <v>ASSENTAMENTO DE TUBO DE CONCRETO PARA REDES COLETORAS DE ESGOTO SANITÁRIO, DIÂMETRO DE 800 MM, JUNTA ELÁSTICA, INSTALADO EM LOCAL COM BAIXO NÍVEL DE INTERFERÊNCIAS (NÃO INCLUI FORNECIMENTO). AF_12/2015</v>
          </cell>
          <cell r="I132" t="str">
            <v>M</v>
          </cell>
          <cell r="J132" t="str">
            <v>COEFICIENTE DE REPRESENTATIVIDADE</v>
          </cell>
          <cell r="K132" t="str">
            <v>15,46</v>
          </cell>
          <cell r="L132" t="str">
            <v>CAIXA REFERENCIAL</v>
          </cell>
        </row>
        <row r="133">
          <cell r="A133">
            <v>92845</v>
          </cell>
          <cell r="B133" t="str">
            <v>ASSENTAMENTO DE TUBOS E PECAS</v>
          </cell>
          <cell r="C133" t="str">
            <v>ASTU</v>
          </cell>
          <cell r="D133" t="str">
            <v>FORNEC E/OU ASSENT DE TUBO DE CONCRETO COM JUNTA ELASTICA</v>
          </cell>
          <cell r="E133" t="str">
            <v>0051</v>
          </cell>
          <cell r="F133" t="str">
            <v/>
          </cell>
          <cell r="G133" t="str">
            <v/>
          </cell>
          <cell r="H133" t="str">
            <v>TUBO DE CONCRETO PARA REDES COLETORAS DE ESGOTO SANITÁRIO, DIÂMETRO DE 900 MM, JUNTA ELÁSTICA, INSTALADO EM LOCAL COM BAIXO NÍVEL DE INTERFERÊNCIAS - FORNECIMENTO E ASSENTAMENTO. AF_12/2015</v>
          </cell>
          <cell r="I133" t="str">
            <v>M</v>
          </cell>
          <cell r="J133" t="str">
            <v>COEFICIENTE DE REPRESENTATIVIDADE</v>
          </cell>
          <cell r="K133" t="str">
            <v>745,54</v>
          </cell>
          <cell r="L133" t="str">
            <v>CAIXA REFERENCIAL</v>
          </cell>
        </row>
        <row r="134">
          <cell r="A134">
            <v>92846</v>
          </cell>
          <cell r="B134" t="str">
            <v>ASSENTAMENTO DE TUBOS E PECAS</v>
          </cell>
          <cell r="C134" t="str">
            <v>ASTU</v>
          </cell>
          <cell r="D134" t="str">
            <v>FORNEC E/OU ASSENT DE TUBO DE CONCRETO COM JUNTA ELASTICA</v>
          </cell>
          <cell r="E134" t="str">
            <v>0051</v>
          </cell>
          <cell r="F134" t="str">
            <v/>
          </cell>
          <cell r="G134" t="str">
            <v/>
          </cell>
          <cell r="H134" t="str">
            <v>ASSENTAMENTO DE TUBO DE CONCRETO PARA REDES COLETORAS DE ESGOTO SANITÁRIO, DIÂMETRO DE 900 MM, JUNTA ELÁSTICA, INSTALADO EM LOCAL COM BAIXO NÍVEL DE INTERFERÊNCIAS (NÃO INCLUI FORNECIMENTO). AF_12/2015</v>
          </cell>
          <cell r="I134" t="str">
            <v>M</v>
          </cell>
          <cell r="J134" t="str">
            <v>COEFICIENTE DE REPRESENTATIVIDADE</v>
          </cell>
          <cell r="K134" t="str">
            <v>17,13</v>
          </cell>
          <cell r="L134" t="str">
            <v>CAIXA REFERENCIAL</v>
          </cell>
        </row>
        <row r="135">
          <cell r="A135">
            <v>92847</v>
          </cell>
          <cell r="B135" t="str">
            <v>ASSENTAMENTO DE TUBOS E PECAS</v>
          </cell>
          <cell r="C135" t="str">
            <v>ASTU</v>
          </cell>
          <cell r="D135" t="str">
            <v>FORNEC E/OU ASSENT DE TUBO DE CONCRETO COM JUNTA ELASTICA</v>
          </cell>
          <cell r="E135" t="str">
            <v>0051</v>
          </cell>
          <cell r="F135" t="str">
            <v/>
          </cell>
          <cell r="G135" t="str">
            <v/>
          </cell>
          <cell r="H135" t="str">
            <v>TUBO DE CONCRETO PARA REDES COLETORAS DE ESGOTO SANITÁRIO, DIÂMETRO DE 1000 MM, JUNTA ELÁSTICA, INSTALADO EM LOCAL COM BAIXO NÍVEL DE INTERFERÊNCIAS - FORNECIMENTO E ASSENTAMENTO. AF_12/2015</v>
          </cell>
          <cell r="I135" t="str">
            <v>M</v>
          </cell>
          <cell r="J135" t="str">
            <v>COEFICIENTE DE REPRESENTATIVIDADE</v>
          </cell>
          <cell r="K135" t="str">
            <v>780,95</v>
          </cell>
          <cell r="L135" t="str">
            <v>CAIXA REFERENCIAL</v>
          </cell>
        </row>
        <row r="136">
          <cell r="A136">
            <v>92848</v>
          </cell>
          <cell r="B136" t="str">
            <v>ASSENTAMENTO DE TUBOS E PECAS</v>
          </cell>
          <cell r="C136" t="str">
            <v>ASTU</v>
          </cell>
          <cell r="D136" t="str">
            <v>FORNEC E/OU ASSENT DE TUBO DE CONCRETO COM JUNTA ELASTICA</v>
          </cell>
          <cell r="E136" t="str">
            <v>0051</v>
          </cell>
          <cell r="F136" t="str">
            <v/>
          </cell>
          <cell r="G136" t="str">
            <v/>
          </cell>
          <cell r="H136" t="str">
            <v>ASSENTAMENTO DE TUBO DE CONCRETO PARA REDES COLETORAS DE ESGOTO SANITÁRIO, DIÂMETRO DE 1000 MM, JUNTA ELÁSTICA, INSTALADO EM LOCAL COM BAIXO NÍVEL DE INTERFERÊNCIAS (NÃO INCLUI FORNECIMENTO). AF_12/2015</v>
          </cell>
          <cell r="I136" t="str">
            <v>M</v>
          </cell>
          <cell r="J136" t="str">
            <v>COEFICIENTE DE REPRESENTATIVIDADE</v>
          </cell>
          <cell r="K136" t="str">
            <v>19,02</v>
          </cell>
          <cell r="L136" t="str">
            <v>CAIXA REFERENCIAL</v>
          </cell>
        </row>
        <row r="137">
          <cell r="A137">
            <v>92849</v>
          </cell>
          <cell r="B137" t="str">
            <v>ASSENTAMENTO DE TUBOS E PECAS</v>
          </cell>
          <cell r="C137" t="str">
            <v>ASTU</v>
          </cell>
          <cell r="D137" t="str">
            <v>FORNEC E/OU ASSENT DE TUBO DE CONCRETO COM JUNTA ELASTICA</v>
          </cell>
          <cell r="E137" t="str">
            <v>0051</v>
          </cell>
          <cell r="F137" t="str">
            <v/>
          </cell>
          <cell r="G137" t="str">
            <v/>
          </cell>
          <cell r="H137" t="str">
            <v>TUBO DE CONCRETO PARA REDES COLETORAS DE ESGOTO SANITÁRIO, DIÂMETRO DE 300 MM, JUNTA ELÁSTICA, INSTALADO EM LOCAL COM ALTO NÍVEL DE INTERFERÊNCIAS - FORNECIMENTO E ASSENTAMENTO. AF_12/2015</v>
          </cell>
          <cell r="I137" t="str">
            <v>M</v>
          </cell>
          <cell r="J137" t="str">
            <v>COEFICIENTE DE REPRESENTATIVIDADE</v>
          </cell>
          <cell r="K137" t="str">
            <v>190,59</v>
          </cell>
          <cell r="L137" t="str">
            <v>CAIXA REFERENCIAL</v>
          </cell>
        </row>
        <row r="138">
          <cell r="A138">
            <v>92850</v>
          </cell>
          <cell r="B138" t="str">
            <v>ASSENTAMENTO DE TUBOS E PECAS</v>
          </cell>
          <cell r="C138" t="str">
            <v>ASTU</v>
          </cell>
          <cell r="D138" t="str">
            <v>FORNEC E/OU ASSENT DE TUBO DE CONCRETO COM JUNTA ELASTICA</v>
          </cell>
          <cell r="E138" t="str">
            <v>0051</v>
          </cell>
          <cell r="F138" t="str">
            <v/>
          </cell>
          <cell r="G138" t="str">
            <v/>
          </cell>
          <cell r="H138" t="str">
            <v>ASSENTAMENTO DE TUBO DE CONCRETO PARA REDES COLETORAS DE ESGOTO SANITÁRIO, DIÂMETRO DE 300 MM, JUNTA ELÁSTICA, INSTALADO EM LOCAL COM ALTO NÍVEL DE INTERFERÊNCIAS (NÃO INCLUI FORNECIMENTO). AF_12/2015</v>
          </cell>
          <cell r="I138" t="str">
            <v>M</v>
          </cell>
          <cell r="J138" t="str">
            <v>COEFICIENTE DE REPRESENTATIVIDADE</v>
          </cell>
          <cell r="K138" t="str">
            <v>12,41</v>
          </cell>
          <cell r="L138" t="str">
            <v>CAIXA REFERENCIAL</v>
          </cell>
        </row>
        <row r="139">
          <cell r="A139">
            <v>92851</v>
          </cell>
          <cell r="B139" t="str">
            <v>ASSENTAMENTO DE TUBOS E PECAS</v>
          </cell>
          <cell r="C139" t="str">
            <v>ASTU</v>
          </cell>
          <cell r="D139" t="str">
            <v>FORNEC E/OU ASSENT DE TUBO DE CONCRETO COM JUNTA ELASTICA</v>
          </cell>
          <cell r="E139" t="str">
            <v>0051</v>
          </cell>
          <cell r="F139" t="str">
            <v/>
          </cell>
          <cell r="G139" t="str">
            <v/>
          </cell>
          <cell r="H139" t="str">
            <v>TUBO DE CONCRETO PARA REDES COLETORAS DE ESGOTO SANITÁRIO, DIÂMETRO DE 400 MM, JUNTA ELÁSTICA, INSTALADO EM LOCAL COM ALTO NÍVEL DE INTERFERÊNCIAS - FORNECIMENTO E ASSENTAMENTO. AF_12/2015</v>
          </cell>
          <cell r="I139" t="str">
            <v>M</v>
          </cell>
          <cell r="J139" t="str">
            <v>COEFICIENTE DE REPRESENTATIVIDADE</v>
          </cell>
          <cell r="K139" t="str">
            <v>205,71</v>
          </cell>
          <cell r="L139" t="str">
            <v>CAIXA REFERENCIAL</v>
          </cell>
        </row>
        <row r="140">
          <cell r="A140">
            <v>92852</v>
          </cell>
          <cell r="B140" t="str">
            <v>ASSENTAMENTO DE TUBOS E PECAS</v>
          </cell>
          <cell r="C140" t="str">
            <v>ASTU</v>
          </cell>
          <cell r="D140" t="str">
            <v>FORNEC E/OU ASSENT DE TUBO DE CONCRETO COM JUNTA ELASTICA</v>
          </cell>
          <cell r="E140" t="str">
            <v>0051</v>
          </cell>
          <cell r="F140" t="str">
            <v/>
          </cell>
          <cell r="G140" t="str">
            <v/>
          </cell>
          <cell r="H140" t="str">
            <v>ASSENTAMENTO DE TUBO DE CONCRETO PARA REDES COLETORAS DE ESGOTO SANITÁRIO, DIÂMETRO DE 400 MM, JUNTA ELÁSTICA, INSTALADO EM LOCAL COM ALTO NÍVEL DE INTERFERÊNCIAS (NÃO INCLUI FORNECIMENTO). AF_12/2015</v>
          </cell>
          <cell r="I140" t="str">
            <v>M</v>
          </cell>
          <cell r="J140" t="str">
            <v>COEFICIENTE DE REPRESENTATIVIDADE</v>
          </cell>
          <cell r="K140" t="str">
            <v>15,67</v>
          </cell>
          <cell r="L140" t="str">
            <v>CAIXA REFERENCIAL</v>
          </cell>
        </row>
        <row r="141">
          <cell r="A141">
            <v>92853</v>
          </cell>
          <cell r="B141" t="str">
            <v>ASSENTAMENTO DE TUBOS E PECAS</v>
          </cell>
          <cell r="C141" t="str">
            <v>ASTU</v>
          </cell>
          <cell r="D141" t="str">
            <v>FORNEC E/OU ASSENT DE TUBO DE CONCRETO COM JUNTA ELASTICA</v>
          </cell>
          <cell r="E141" t="str">
            <v>0051</v>
          </cell>
          <cell r="F141" t="str">
            <v/>
          </cell>
          <cell r="G141" t="str">
            <v/>
          </cell>
          <cell r="H141" t="str">
            <v>TUBO DE CONCRETO PARA REDES COLETORAS DE ESGOTO SANITÁRIO, DIÂMETRO DE 500 MM, JUNTA ELÁSTICA, INSTALADO EM LOCAL COM ALTO NÍVEL DE INTERFERÊNCIAS - FORNECIMENTO E ASSENTAMENTO. AF_12/2015</v>
          </cell>
          <cell r="I141" t="str">
            <v>M</v>
          </cell>
          <cell r="J141" t="str">
            <v>COEFICIENTE DE REPRESENTATIVIDADE</v>
          </cell>
          <cell r="K141" t="str">
            <v>338,88</v>
          </cell>
          <cell r="L141" t="str">
            <v>CAIXA REFERENCIAL</v>
          </cell>
        </row>
        <row r="142">
          <cell r="A142">
            <v>92854</v>
          </cell>
          <cell r="B142" t="str">
            <v>ASSENTAMENTO DE TUBOS E PECAS</v>
          </cell>
          <cell r="C142" t="str">
            <v>ASTU</v>
          </cell>
          <cell r="D142" t="str">
            <v>FORNEC E/OU ASSENT DE TUBO DE CONCRETO COM JUNTA ELASTICA</v>
          </cell>
          <cell r="E142" t="str">
            <v>0051</v>
          </cell>
          <cell r="F142" t="str">
            <v/>
          </cell>
          <cell r="G142" t="str">
            <v/>
          </cell>
          <cell r="H142" t="str">
            <v>ASSENTAMENTO DE TUBO DE CONCRETO PARA REDES COLETORAS DE ESGOTO SANITÁRIO, DIÂMETRO DE 500 MM, JUNTA ELÁSTICA, INSTALADO EM LOCAL COM ALTO NÍVEL DE INTERFERÊNCIAS (NÃO INCLUI FORNECIMENTO). AF_12/2015</v>
          </cell>
          <cell r="I142" t="str">
            <v>M</v>
          </cell>
          <cell r="J142" t="str">
            <v>COEFICIENTE DE REPRESENTATIVIDADE</v>
          </cell>
          <cell r="K142" t="str">
            <v>19,08</v>
          </cell>
          <cell r="L142" t="str">
            <v>CAIXA REFERENCIAL</v>
          </cell>
        </row>
        <row r="143">
          <cell r="A143">
            <v>92855</v>
          </cell>
          <cell r="B143" t="str">
            <v>ASSENTAMENTO DE TUBOS E PECAS</v>
          </cell>
          <cell r="C143" t="str">
            <v>ASTU</v>
          </cell>
          <cell r="D143" t="str">
            <v>FORNEC E/OU ASSENT DE TUBO DE CONCRETO COM JUNTA ELASTICA</v>
          </cell>
          <cell r="E143" t="str">
            <v>0051</v>
          </cell>
          <cell r="F143" t="str">
            <v/>
          </cell>
          <cell r="G143" t="str">
            <v/>
          </cell>
          <cell r="H143" t="str">
            <v>TUBO DE CONCRETO PARA REDES COLETORAS DE ESGOTO SANITÁRIO, DIÂMETRO DE 600 MM, JUNTA ELÁSTICA, INSTALADO EM LOCAL COM ALTO NÍVEL DE INTERFERÊNCIAS - FORNECIMENTO E ASSENTAMENTO. AF_12/2015</v>
          </cell>
          <cell r="I143" t="str">
            <v>M</v>
          </cell>
          <cell r="J143" t="str">
            <v>COEFICIENTE DE REPRESENTATIVIDADE</v>
          </cell>
          <cell r="K143" t="str">
            <v>414,90</v>
          </cell>
          <cell r="L143" t="str">
            <v>CAIXA REFERENCIAL</v>
          </cell>
        </row>
        <row r="144">
          <cell r="A144">
            <v>92856</v>
          </cell>
          <cell r="B144" t="str">
            <v>ASSENTAMENTO DE TUBOS E PECAS</v>
          </cell>
          <cell r="C144" t="str">
            <v>ASTU</v>
          </cell>
          <cell r="D144" t="str">
            <v>FORNEC E/OU ASSENT DE TUBO DE CONCRETO COM JUNTA ELASTICA</v>
          </cell>
          <cell r="E144" t="str">
            <v>0051</v>
          </cell>
          <cell r="F144" t="str">
            <v/>
          </cell>
          <cell r="G144" t="str">
            <v/>
          </cell>
          <cell r="H144" t="str">
            <v>ASSENTAMENTO DE TUBO DE CONCRETO PARA REDES COLETORAS DE ESGOTO SANITÁRIO, DIÂMETRO DE 600 MM, JUNTA ELÁSTICA, INSTALADO EM LOCAL COM ALTO NÍVEL DE INTERFERÊNCIAS (NÃO INCLUI FORNECIMENTO). AF_12/2015</v>
          </cell>
          <cell r="I144" t="str">
            <v>M</v>
          </cell>
          <cell r="J144" t="str">
            <v>COEFICIENTE DE REPRESENTATIVIDADE</v>
          </cell>
          <cell r="K144" t="str">
            <v>22,48</v>
          </cell>
          <cell r="L144" t="str">
            <v>CAIXA REFERENCIAL</v>
          </cell>
        </row>
        <row r="145">
          <cell r="A145">
            <v>92857</v>
          </cell>
          <cell r="B145" t="str">
            <v>ASSENTAMENTO DE TUBOS E PECAS</v>
          </cell>
          <cell r="C145" t="str">
            <v>ASTU</v>
          </cell>
          <cell r="D145" t="str">
            <v>FORNEC E/OU ASSENT DE TUBO DE CONCRETO COM JUNTA ELASTICA</v>
          </cell>
          <cell r="E145" t="str">
            <v>0051</v>
          </cell>
          <cell r="F145" t="str">
            <v/>
          </cell>
          <cell r="G145" t="str">
            <v/>
          </cell>
          <cell r="H145" t="str">
            <v>TUBO DE CONCRETO PARA REDES COLETORAS DE ESGOTO SANITÁRIO, DIÂMETRO DE 700 MM, JUNTA ELÁSTICA, INSTALADO EM LOCAL COM ALTO NÍVEL DE INTERFERÊNCIAS - FORNECIMENTO E ASSENTAMENTO. AF_12/2015</v>
          </cell>
          <cell r="I145" t="str">
            <v>M</v>
          </cell>
          <cell r="J145" t="str">
            <v>COEFICIENTE DE REPRESENTATIVIDADE</v>
          </cell>
          <cell r="K145" t="str">
            <v>517,13</v>
          </cell>
          <cell r="L145" t="str">
            <v>CAIXA REFERENCIAL</v>
          </cell>
        </row>
        <row r="146">
          <cell r="A146">
            <v>92858</v>
          </cell>
          <cell r="B146" t="str">
            <v>ASSENTAMENTO DE TUBOS E PECAS</v>
          </cell>
          <cell r="C146" t="str">
            <v>ASTU</v>
          </cell>
          <cell r="D146" t="str">
            <v>FORNEC E/OU ASSENT DE TUBO DE CONCRETO COM JUNTA ELASTICA</v>
          </cell>
          <cell r="E146" t="str">
            <v>0051</v>
          </cell>
          <cell r="F146" t="str">
            <v/>
          </cell>
          <cell r="G146" t="str">
            <v/>
          </cell>
          <cell r="H146" t="str">
            <v>ASSENTAMENTO DE TUBO DE CONCRETO PARA REDES COLETORAS DE ESGOTO SANITÁRIO, DIÂMETRO DE 700 MM, JUNTA ELÁSTICA, INSTALADO EM LOCAL COM ALTO NÍVEL DE INTERFERÊNCIAS (NÃO INCLUI FORNECIMENTO). AF_12/2015</v>
          </cell>
          <cell r="I146" t="str">
            <v>M</v>
          </cell>
          <cell r="J146" t="str">
            <v>COEFICIENTE DE REPRESENTATIVIDADE</v>
          </cell>
          <cell r="K146" t="str">
            <v>25,73</v>
          </cell>
          <cell r="L146" t="str">
            <v>CAIXA REFERENCIAL</v>
          </cell>
        </row>
        <row r="147">
          <cell r="A147">
            <v>92859</v>
          </cell>
          <cell r="B147" t="str">
            <v>ASSENTAMENTO DE TUBOS E PECAS</v>
          </cell>
          <cell r="C147" t="str">
            <v>ASTU</v>
          </cell>
          <cell r="D147" t="str">
            <v>FORNEC E/OU ASSENT DE TUBO DE CONCRETO COM JUNTA ELASTICA</v>
          </cell>
          <cell r="E147" t="str">
            <v>0051</v>
          </cell>
          <cell r="F147" t="str">
            <v/>
          </cell>
          <cell r="G147" t="str">
            <v/>
          </cell>
          <cell r="H147" t="str">
            <v>TUBO DE CONCRETO PARA REDES COLETORAS DE ESGOTO SANITÁRIO, DIÂMETRO DE 800 MM, JUNTA ELÁSTICA, INSTALADO EM LOCAL COM ALTO NÍVEL DE INTERFERÊNCIAS - FORNECIMENTO E ASSENTAMENTO. AF_12/2015</v>
          </cell>
          <cell r="I147" t="str">
            <v>M</v>
          </cell>
          <cell r="J147" t="str">
            <v>COEFICIENTE DE REPRESENTATIVIDADE</v>
          </cell>
          <cell r="K147" t="str">
            <v>552,38</v>
          </cell>
          <cell r="L147" t="str">
            <v>CAIXA REFERENCIAL</v>
          </cell>
        </row>
        <row r="148">
          <cell r="A148">
            <v>92860</v>
          </cell>
          <cell r="B148" t="str">
            <v>ASSENTAMENTO DE TUBOS E PECAS</v>
          </cell>
          <cell r="C148" t="str">
            <v>ASTU</v>
          </cell>
          <cell r="D148" t="str">
            <v>FORNEC E/OU ASSENT DE TUBO DE CONCRETO COM JUNTA ELASTICA</v>
          </cell>
          <cell r="E148" t="str">
            <v>0051</v>
          </cell>
          <cell r="F148" t="str">
            <v/>
          </cell>
          <cell r="G148" t="str">
            <v/>
          </cell>
          <cell r="H148" t="str">
            <v>ASSENTAMENTO DE TUBO DE CONCRETO PARA REDES COLETORAS DE ESGOTO SANITÁRIO, DIÂMETRO DE 800 MM, JUNTA ELÁSTICA, INSTALADO EM LOCAL COM ALTO NÍVEL DE INTERFERÊNCIAS (NÃO INCLUI FORNECIMENTO). AF_12/2015</v>
          </cell>
          <cell r="I148" t="str">
            <v>M</v>
          </cell>
          <cell r="J148" t="str">
            <v>COEFICIENTE DE REPRESENTATIVIDADE</v>
          </cell>
          <cell r="K148" t="str">
            <v>29,22</v>
          </cell>
          <cell r="L148" t="str">
            <v>CAIXA REFERENCIAL</v>
          </cell>
        </row>
        <row r="149">
          <cell r="A149">
            <v>92861</v>
          </cell>
          <cell r="B149" t="str">
            <v>ASSENTAMENTO DE TUBOS E PECAS</v>
          </cell>
          <cell r="C149" t="str">
            <v>ASTU</v>
          </cell>
          <cell r="D149" t="str">
            <v>FORNEC E/OU ASSENT DE TUBO DE CONCRETO COM JUNTA ELASTICA</v>
          </cell>
          <cell r="E149" t="str">
            <v>0051</v>
          </cell>
          <cell r="F149" t="str">
            <v/>
          </cell>
          <cell r="G149" t="str">
            <v/>
          </cell>
          <cell r="H149" t="str">
            <v>TUBO DE CONCRETO PARA REDES COLETORAS DE ESGOTO SANITÁRIO, DIÂMETRO DE 900 MM, JUNTA ELÁSTICA, INSTALADO EM LOCAL COM ALTO NÍVEL DE INTERFERÊNCIAS - FORNECIMENTO E ASSENTAMENTO. AF_12/2015</v>
          </cell>
          <cell r="I149" t="str">
            <v>M</v>
          </cell>
          <cell r="J149" t="str">
            <v>COEFICIENTE DE REPRESENTATIVIDADE</v>
          </cell>
          <cell r="K149" t="str">
            <v>761,02</v>
          </cell>
          <cell r="L149" t="str">
            <v>CAIXA REFERENCIAL</v>
          </cell>
        </row>
        <row r="150">
          <cell r="A150">
            <v>92862</v>
          </cell>
          <cell r="B150" t="str">
            <v>ASSENTAMENTO DE TUBOS E PECAS</v>
          </cell>
          <cell r="C150" t="str">
            <v>ASTU</v>
          </cell>
          <cell r="D150" t="str">
            <v>FORNEC E/OU ASSENT DE TUBO DE CONCRETO COM JUNTA ELASTICA</v>
          </cell>
          <cell r="E150" t="str">
            <v>0051</v>
          </cell>
          <cell r="F150" t="str">
            <v/>
          </cell>
          <cell r="G150" t="str">
            <v/>
          </cell>
          <cell r="H150" t="str">
            <v>ASSENTAMENTO DE TUBO DE CONCRETO PARA REDES COLETORAS DE ESGOTO SANITÁRIO, DIÂMETRO DE 900 MM, JUNTA ELÁSTICA, INSTALADO EM LOCAL COM ALTO NÍVEL DE INTERFERÊNCIAS (NÃO INCLUI FORNECIMENTO). AF_12/2015</v>
          </cell>
          <cell r="I150" t="str">
            <v>M</v>
          </cell>
          <cell r="J150" t="str">
            <v>COEFICIENTE DE REPRESENTATIVIDADE</v>
          </cell>
          <cell r="K150" t="str">
            <v>32,61</v>
          </cell>
          <cell r="L150" t="str">
            <v>CAIXA REFERENCIAL</v>
          </cell>
        </row>
        <row r="151">
          <cell r="A151">
            <v>92863</v>
          </cell>
          <cell r="B151" t="str">
            <v>ASSENTAMENTO DE TUBOS E PECAS</v>
          </cell>
          <cell r="C151" t="str">
            <v>ASTU</v>
          </cell>
          <cell r="D151" t="str">
            <v>FORNEC E/OU ASSENT DE TUBO DE CONCRETO COM JUNTA ELASTICA</v>
          </cell>
          <cell r="E151" t="str">
            <v>0051</v>
          </cell>
          <cell r="F151" t="str">
            <v/>
          </cell>
          <cell r="G151" t="str">
            <v/>
          </cell>
          <cell r="H151" t="str">
            <v>TUBO DE CONCRETO PARA REDES COLETORAS DE ESGOTO SANITÁRIO, DIÂMETRO DE 1000 MM, JUNTA ELÁSTICA, INSTALADO EM LOCAL COM ALTO NÍVEL DE INTERFERÊNCIAS - FORNECIMENTO E ASSENTAMENTO. AF_12/2015</v>
          </cell>
          <cell r="I151" t="str">
            <v>M</v>
          </cell>
          <cell r="J151" t="str">
            <v>COEFICIENTE DE REPRESENTATIVIDADE</v>
          </cell>
          <cell r="K151" t="str">
            <v>797,65</v>
          </cell>
          <cell r="L151" t="str">
            <v>CAIXA REFERENCIAL</v>
          </cell>
        </row>
        <row r="152">
          <cell r="A152">
            <v>92864</v>
          </cell>
          <cell r="B152" t="str">
            <v>ASSENTAMENTO DE TUBOS E PECAS</v>
          </cell>
          <cell r="C152" t="str">
            <v>ASTU</v>
          </cell>
          <cell r="D152" t="str">
            <v>FORNEC E/OU ASSENT DE TUBO DE CONCRETO COM JUNTA ELASTICA</v>
          </cell>
          <cell r="E152" t="str">
            <v>0051</v>
          </cell>
          <cell r="F152" t="str">
            <v/>
          </cell>
          <cell r="G152" t="str">
            <v/>
          </cell>
          <cell r="H152" t="str">
            <v>ASSENTAMENTO DE TUBO DE CONCRETO PARA REDES COLETORAS DE ESGOTO SANITÁRIO, DIÂMETRO DE 1000 MM, JUNTA ELÁSTICA, INSTALADO EM LOCAL COM ALTO NÍVEL DE INTERFERÊNCIAS (NÃO INCLUI FORNECIMENTO). AF_12/2015</v>
          </cell>
          <cell r="I152" t="str">
            <v>M</v>
          </cell>
          <cell r="J152" t="str">
            <v>COEFICIENTE DE REPRESENTATIVIDADE</v>
          </cell>
          <cell r="K152" t="str">
            <v>36,02</v>
          </cell>
          <cell r="L152" t="str">
            <v>CAIXA REFERENCIAL</v>
          </cell>
        </row>
        <row r="153">
          <cell r="A153">
            <v>92210</v>
          </cell>
          <cell r="B153" t="str">
            <v>ASSENTAMENTO DE TUBOS E PECAS</v>
          </cell>
          <cell r="C153" t="str">
            <v>ASTU</v>
          </cell>
          <cell r="D153" t="str">
            <v>FORNEC E/OU ASSENT DE TUBO DE CONCRETO COM JUNTA ARGAMASSADA</v>
          </cell>
          <cell r="E153" t="str">
            <v>0052</v>
          </cell>
          <cell r="F153" t="str">
            <v/>
          </cell>
          <cell r="G153" t="str">
            <v/>
          </cell>
          <cell r="H153" t="str">
            <v>TUBO DE CONCRETO PARA REDES COLETORAS DE ÁGUAS PLUVIAIS, DIÂMETRO DE 400 MM, JUNTA RÍGIDA, INSTALADO EM LOCAL COM BAIXO NÍVEL DE INTERFERÊNCIAS - FORNECIMENTO E ASSENTAMENTO. AF_12/2015</v>
          </cell>
          <cell r="I153" t="str">
            <v>M</v>
          </cell>
          <cell r="J153" t="str">
            <v>COEFICIENTE DE REPRESENTATIVIDADE</v>
          </cell>
          <cell r="K153" t="str">
            <v>121,23</v>
          </cell>
          <cell r="L153" t="str">
            <v>CAIXA REFERENCIAL</v>
          </cell>
        </row>
        <row r="154">
          <cell r="A154">
            <v>92211</v>
          </cell>
          <cell r="B154" t="str">
            <v>ASSENTAMENTO DE TUBOS E PECAS</v>
          </cell>
          <cell r="C154" t="str">
            <v>ASTU</v>
          </cell>
          <cell r="D154" t="str">
            <v>FORNEC E/OU ASSENT DE TUBO DE CONCRETO COM JUNTA ARGAMASSADA</v>
          </cell>
          <cell r="E154" t="str">
            <v>0052</v>
          </cell>
          <cell r="F154" t="str">
            <v/>
          </cell>
          <cell r="G154" t="str">
            <v/>
          </cell>
          <cell r="H154" t="str">
            <v>TUBO DE CONCRETO PARA REDES COLETORAS DE ÁGUAS PLUVIAIS, DIÂMETRO DE 500 MM, JUNTA RÍGIDA, INSTALADO EM LOCAL COM BAIXO NÍVEL DE INTERFERÊNCIAS - FORNECIMENTO E ASSENTAMENTO. AF_12/2015</v>
          </cell>
          <cell r="I154" t="str">
            <v>M</v>
          </cell>
          <cell r="J154" t="str">
            <v>COEFICIENTE DE REPRESENTATIVIDADE</v>
          </cell>
          <cell r="K154" t="str">
            <v>145,71</v>
          </cell>
          <cell r="L154" t="str">
            <v>CAIXA REFERENCIAL</v>
          </cell>
        </row>
        <row r="155">
          <cell r="A155">
            <v>92212</v>
          </cell>
          <cell r="B155" t="str">
            <v>ASSENTAMENTO DE TUBOS E PECAS</v>
          </cell>
          <cell r="C155" t="str">
            <v>ASTU</v>
          </cell>
          <cell r="D155" t="str">
            <v>FORNEC E/OU ASSENT DE TUBO DE CONCRETO COM JUNTA ARGAMASSADA</v>
          </cell>
          <cell r="E155" t="str">
            <v>0052</v>
          </cell>
          <cell r="F155" t="str">
            <v/>
          </cell>
          <cell r="G155" t="str">
            <v/>
          </cell>
          <cell r="H155" t="str">
            <v>TUBO DE CONCRETO PARA REDES COLETORAS DE ÁGUAS PLUVIAIS, DIÂMETRO DE 600 MM, JUNTA RÍGIDA, INSTALADO EM LOCAL COM BAIXO NÍVEL DE INTERFERÊNCIAS - FORNECIMENTO E ASSENTAMENTO. AF_12/2015</v>
          </cell>
          <cell r="I155" t="str">
            <v>M</v>
          </cell>
          <cell r="J155" t="str">
            <v>COEFICIENTE DE REPRESENTATIVIDADE</v>
          </cell>
          <cell r="K155" t="str">
            <v>216,20</v>
          </cell>
          <cell r="L155" t="str">
            <v>CAIXA REFERENCIAL</v>
          </cell>
        </row>
        <row r="156">
          <cell r="A156">
            <v>92213</v>
          </cell>
          <cell r="B156" t="str">
            <v>ASSENTAMENTO DE TUBOS E PECAS</v>
          </cell>
          <cell r="C156" t="str">
            <v>ASTU</v>
          </cell>
          <cell r="D156" t="str">
            <v>FORNEC E/OU ASSENT DE TUBO DE CONCRETO COM JUNTA ARGAMASSADA</v>
          </cell>
          <cell r="E156" t="str">
            <v>0052</v>
          </cell>
          <cell r="F156" t="str">
            <v/>
          </cell>
          <cell r="G156" t="str">
            <v/>
          </cell>
          <cell r="H156" t="str">
            <v>TUBO DE CONCRETO PARA REDES COLETORAS DE ÁGUAS PLUVIAIS, DIÂMETRO DE 700 MM, JUNTA RÍGIDA, INSTALADO EM LOCAL COM BAIXO NÍVEL DE INTERFERÊNCIAS - FORNECIMENTO E ASSENTAMENTO. AF_12/2015</v>
          </cell>
          <cell r="I156" t="str">
            <v>M</v>
          </cell>
          <cell r="J156" t="str">
            <v>COEFICIENTE DE REPRESENTATIVIDADE</v>
          </cell>
          <cell r="K156" t="str">
            <v>283,41</v>
          </cell>
          <cell r="L156" t="str">
            <v>CAIXA REFERENCIAL</v>
          </cell>
        </row>
        <row r="157">
          <cell r="A157">
            <v>92214</v>
          </cell>
          <cell r="B157" t="str">
            <v>ASSENTAMENTO DE TUBOS E PECAS</v>
          </cell>
          <cell r="C157" t="str">
            <v>ASTU</v>
          </cell>
          <cell r="D157" t="str">
            <v>FORNEC E/OU ASSENT DE TUBO DE CONCRETO COM JUNTA ARGAMASSADA</v>
          </cell>
          <cell r="E157" t="str">
            <v>0052</v>
          </cell>
          <cell r="F157" t="str">
            <v/>
          </cell>
          <cell r="G157" t="str">
            <v/>
          </cell>
          <cell r="H157" t="str">
            <v>TUBO DE CONCRETO PARA REDES COLETORAS DE ÁGUAS PLUVIAIS, DIÂMETRO DE 800 MM, JUNTA RÍGIDA, INSTALADO EM LOCAL COM BAIXO NÍVEL DE INTERFERÊNCIAS - FORNECIMENTO E ASSENTAMENTO. AF_12/2015</v>
          </cell>
          <cell r="I157" t="str">
            <v>M</v>
          </cell>
          <cell r="J157" t="str">
            <v>COEFICIENTE DE REPRESENTATIVIDADE</v>
          </cell>
          <cell r="K157" t="str">
            <v>342,17</v>
          </cell>
          <cell r="L157" t="str">
            <v>CAIXA REFERENCIAL</v>
          </cell>
        </row>
        <row r="158">
          <cell r="A158">
            <v>92215</v>
          </cell>
          <cell r="B158" t="str">
            <v>ASSENTAMENTO DE TUBOS E PECAS</v>
          </cell>
          <cell r="C158" t="str">
            <v>ASTU</v>
          </cell>
          <cell r="D158" t="str">
            <v>FORNEC E/OU ASSENT DE TUBO DE CONCRETO COM JUNTA ARGAMASSADA</v>
          </cell>
          <cell r="E158" t="str">
            <v>0052</v>
          </cell>
          <cell r="F158" t="str">
            <v/>
          </cell>
          <cell r="G158" t="str">
            <v/>
          </cell>
          <cell r="H158" t="str">
            <v>TUBO DE CONCRETO PARA REDES COLETORAS DE ÁGUAS PLUVIAIS, DIÂMETRO DE 900 MM, JUNTA RÍGIDA, INSTALADO EM LOCAL COM BAIXO NÍVEL DE INTERFERÊNCIAS - FORNECIMENTO E ASSENTAMENTO. AF_12/2015</v>
          </cell>
          <cell r="I158" t="str">
            <v>M</v>
          </cell>
          <cell r="J158" t="str">
            <v>COEFICIENTE DE REPRESENTATIVIDADE</v>
          </cell>
          <cell r="K158" t="str">
            <v>392,87</v>
          </cell>
          <cell r="L158" t="str">
            <v>CAIXA REFERENCIAL</v>
          </cell>
        </row>
        <row r="159">
          <cell r="A159">
            <v>92216</v>
          </cell>
          <cell r="B159" t="str">
            <v>ASSENTAMENTO DE TUBOS E PECAS</v>
          </cell>
          <cell r="C159" t="str">
            <v>ASTU</v>
          </cell>
          <cell r="D159" t="str">
            <v>FORNEC E/OU ASSENT DE TUBO DE CONCRETO COM JUNTA ARGAMASSADA</v>
          </cell>
          <cell r="E159" t="str">
            <v>0052</v>
          </cell>
          <cell r="F159" t="str">
            <v/>
          </cell>
          <cell r="G159" t="str">
            <v/>
          </cell>
          <cell r="H159" t="str">
            <v>TUBO DE CONCRETO PARA REDES COLETORAS DE ÁGUAS PLUVIAIS, DIÂMETRO DE 1000 MM, JUNTA RÍGIDA, INSTALADO EM LOCAL COM BAIXO NÍVEL DE INTERFERÊNCIAS - FORNECIMENTO E ASSENTAMENTO. AF_12/2015</v>
          </cell>
          <cell r="I159" t="str">
            <v>M</v>
          </cell>
          <cell r="J159" t="str">
            <v>COEFICIENTE DE REPRESENTATIVIDADE</v>
          </cell>
          <cell r="K159" t="str">
            <v>411,36</v>
          </cell>
          <cell r="L159" t="str">
            <v>CAIXA REFERENCIAL</v>
          </cell>
        </row>
        <row r="160">
          <cell r="A160">
            <v>92219</v>
          </cell>
          <cell r="B160" t="str">
            <v>ASSENTAMENTO DE TUBOS E PECAS</v>
          </cell>
          <cell r="C160" t="str">
            <v>ASTU</v>
          </cell>
          <cell r="D160" t="str">
            <v>FORNEC E/OU ASSENT DE TUBO DE CONCRETO COM JUNTA ARGAMASSADA</v>
          </cell>
          <cell r="E160" t="str">
            <v>0052</v>
          </cell>
          <cell r="F160" t="str">
            <v/>
          </cell>
          <cell r="G160" t="str">
            <v/>
          </cell>
          <cell r="H160" t="str">
            <v>TUBO DE CONCRETO PARA REDES COLETORAS DE ÁGUAS PLUVIAIS, DIÂMETRO DE 400 MM, JUNTA RÍGIDA, INSTALADO EM LOCAL COM ALTO NÍVEL DE INTERFERÊNCIAS - FORNECIMENTO E ASSENTAMENTO. AF_12/2015</v>
          </cell>
          <cell r="I160" t="str">
            <v>M</v>
          </cell>
          <cell r="J160" t="str">
            <v>COEFICIENTE DE REPRESENTATIVIDADE</v>
          </cell>
          <cell r="K160" t="str">
            <v>128,53</v>
          </cell>
          <cell r="L160" t="str">
            <v>CAIXA REFERENCIAL</v>
          </cell>
        </row>
        <row r="161">
          <cell r="A161">
            <v>92220</v>
          </cell>
          <cell r="B161" t="str">
            <v>ASSENTAMENTO DE TUBOS E PECAS</v>
          </cell>
          <cell r="C161" t="str">
            <v>ASTU</v>
          </cell>
          <cell r="D161" t="str">
            <v>FORNEC E/OU ASSENT DE TUBO DE CONCRETO COM JUNTA ARGAMASSADA</v>
          </cell>
          <cell r="E161" t="str">
            <v>0052</v>
          </cell>
          <cell r="F161" t="str">
            <v/>
          </cell>
          <cell r="G161" t="str">
            <v/>
          </cell>
          <cell r="H161" t="str">
            <v>TUBO DE CONCRETO PARA REDES COLETORAS DE ÁGUAS PLUVIAIS, DIÂMETRO DE 500 MM, JUNTA RÍGIDA, INSTALADO EM LOCAL COM ALTO NÍVEL DE INTERFERÊNCIAS - FORNECIMENTO E ASSENTAMENTO. AF_12/2015</v>
          </cell>
          <cell r="I161" t="str">
            <v>M</v>
          </cell>
          <cell r="J161" t="str">
            <v>COEFICIENTE DE REPRESENTATIVIDADE</v>
          </cell>
          <cell r="K161" t="str">
            <v>154,75</v>
          </cell>
          <cell r="L161" t="str">
            <v>CAIXA REFERENCIAL</v>
          </cell>
        </row>
        <row r="162">
          <cell r="A162">
            <v>92221</v>
          </cell>
          <cell r="B162" t="str">
            <v>ASSENTAMENTO DE TUBOS E PECAS</v>
          </cell>
          <cell r="C162" t="str">
            <v>ASTU</v>
          </cell>
          <cell r="D162" t="str">
            <v>FORNEC E/OU ASSENT DE TUBO DE CONCRETO COM JUNTA ARGAMASSADA</v>
          </cell>
          <cell r="E162" t="str">
            <v>0052</v>
          </cell>
          <cell r="F162" t="str">
            <v/>
          </cell>
          <cell r="G162" t="str">
            <v/>
          </cell>
          <cell r="H162" t="str">
            <v>TUBO DE CONCRETO PARA REDES COLETORAS DE ÁGUAS PLUVIAIS, DIÂMETRO DE 600 MM, JUNTA RÍGIDA, INSTALADO EM LOCAL COM ALTO NÍVEL DE INTERFERÊNCIAS - FORNECIMENTO E ASSENTAMENTO. AF_12/2015</v>
          </cell>
          <cell r="I162" t="str">
            <v>M</v>
          </cell>
          <cell r="J162" t="str">
            <v>COEFICIENTE DE REPRESENTATIVIDADE</v>
          </cell>
          <cell r="K162" t="str">
            <v>226,78</v>
          </cell>
          <cell r="L162" t="str">
            <v>CAIXA REFERENCIAL</v>
          </cell>
        </row>
        <row r="163">
          <cell r="A163">
            <v>92222</v>
          </cell>
          <cell r="B163" t="str">
            <v>ASSENTAMENTO DE TUBOS E PECAS</v>
          </cell>
          <cell r="C163" t="str">
            <v>ASTU</v>
          </cell>
          <cell r="D163" t="str">
            <v>FORNEC E/OU ASSENT DE TUBO DE CONCRETO COM JUNTA ARGAMASSADA</v>
          </cell>
          <cell r="E163" t="str">
            <v>0052</v>
          </cell>
          <cell r="F163" t="str">
            <v/>
          </cell>
          <cell r="G163" t="str">
            <v/>
          </cell>
          <cell r="H163" t="str">
            <v>TUBO DE CONCRETO PARA REDES COLETORAS DE ÁGUAS PLUVIAIS, DIÂMETRO DE 700 MM, JUNTA RÍGIDA, INSTALADO EM LOCAL COM ALTO NÍVEL DE INTERFERÊNCIAS - FORNECIMENTO E ASSENTAMENTO. AF_12/2015</v>
          </cell>
          <cell r="I163" t="str">
            <v>M</v>
          </cell>
          <cell r="J163" t="str">
            <v>COEFICIENTE DE REPRESENTATIVIDADE</v>
          </cell>
          <cell r="K163" t="str">
            <v>295,71</v>
          </cell>
          <cell r="L163" t="str">
            <v>CAIXA REFERENCIAL</v>
          </cell>
        </row>
        <row r="164">
          <cell r="A164">
            <v>92223</v>
          </cell>
          <cell r="B164" t="str">
            <v>ASSENTAMENTO DE TUBOS E PECAS</v>
          </cell>
          <cell r="C164" t="str">
            <v>ASTU</v>
          </cell>
          <cell r="D164" t="str">
            <v>FORNEC E/OU ASSENT DE TUBO DE CONCRETO COM JUNTA ARGAMASSADA</v>
          </cell>
          <cell r="E164" t="str">
            <v>0052</v>
          </cell>
          <cell r="F164" t="str">
            <v/>
          </cell>
          <cell r="G164" t="str">
            <v/>
          </cell>
          <cell r="H164" t="str">
            <v>TUBO DE CONCRETO PARA REDES COLETORAS DE ÁGUAS PLUVIAIS, DIÂMETRO DE 800 MM, JUNTA RÍGIDA, INSTALADO EM LOCAL COM ALTO NÍVEL DE INTERFERÊNCIAS - FORNECIMENTO E ASSENTAMENTO. AF_12/2015</v>
          </cell>
          <cell r="I164" t="str">
            <v>M</v>
          </cell>
          <cell r="J164" t="str">
            <v>COEFICIENTE DE REPRESENTATIVIDADE</v>
          </cell>
          <cell r="K164" t="str">
            <v>355,93</v>
          </cell>
          <cell r="L164" t="str">
            <v>CAIXA REFERENCIAL</v>
          </cell>
        </row>
        <row r="165">
          <cell r="A165">
            <v>92224</v>
          </cell>
          <cell r="B165" t="str">
            <v>ASSENTAMENTO DE TUBOS E PECAS</v>
          </cell>
          <cell r="C165" t="str">
            <v>ASTU</v>
          </cell>
          <cell r="D165" t="str">
            <v>FORNEC E/OU ASSENT DE TUBO DE CONCRETO COM JUNTA ARGAMASSADA</v>
          </cell>
          <cell r="E165" t="str">
            <v>0052</v>
          </cell>
          <cell r="F165" t="str">
            <v/>
          </cell>
          <cell r="G165" t="str">
            <v/>
          </cell>
          <cell r="H165" t="str">
            <v>TUBO DE CONCRETO PARA REDES COLETORAS DE ÁGUAS PLUVIAIS, DIÂMETRO DE 900 MM, JUNTA RÍGIDA, INSTALADO EM LOCAL COM ALTO NÍVEL DE INTERFERÊNCIAS - FORNECIMENTO E ASSENTAMENTO. AF_12/2015</v>
          </cell>
          <cell r="I165" t="str">
            <v>M</v>
          </cell>
          <cell r="J165" t="str">
            <v>COEFICIENTE DE REPRESENTATIVIDADE</v>
          </cell>
          <cell r="K165" t="str">
            <v>408,13</v>
          </cell>
          <cell r="L165" t="str">
            <v>CAIXA REFERENCIAL</v>
          </cell>
        </row>
        <row r="166">
          <cell r="A166">
            <v>92226</v>
          </cell>
          <cell r="B166" t="str">
            <v>ASSENTAMENTO DE TUBOS E PECAS</v>
          </cell>
          <cell r="C166" t="str">
            <v>ASTU</v>
          </cell>
          <cell r="D166" t="str">
            <v>FORNEC E/OU ASSENT DE TUBO DE CONCRETO COM JUNTA ARGAMASSADA</v>
          </cell>
          <cell r="E166" t="str">
            <v>0052</v>
          </cell>
          <cell r="F166" t="str">
            <v/>
          </cell>
          <cell r="G166" t="str">
            <v/>
          </cell>
          <cell r="H166" t="str">
            <v>TUBO DE CONCRETO PARA REDES COLETORAS DE ÁGUAS PLUVIAIS, DIÂMETRO DE 1000 MM, JUNTA RÍGIDA, INSTALADO EM LOCAL COM ALTO NÍVEL DE INTERFERÊNCIAS - FORNECIMENTO E ASSENTAMENTO. AF_12/2015</v>
          </cell>
          <cell r="I166" t="str">
            <v>M</v>
          </cell>
          <cell r="J166" t="str">
            <v>COEFICIENTE DE REPRESENTATIVIDADE</v>
          </cell>
          <cell r="K166" t="str">
            <v>428,45</v>
          </cell>
          <cell r="L166" t="str">
            <v>CAIXA REFERENCIAL</v>
          </cell>
        </row>
        <row r="167">
          <cell r="A167">
            <v>92808</v>
          </cell>
          <cell r="B167" t="str">
            <v>ASSENTAMENTO DE TUBOS E PECAS</v>
          </cell>
          <cell r="C167" t="str">
            <v>ASTU</v>
          </cell>
          <cell r="D167" t="str">
            <v>FORNEC E/OU ASSENT DE TUBO DE CONCRETO COM JUNTA ARGAMASSADA</v>
          </cell>
          <cell r="E167" t="str">
            <v>0052</v>
          </cell>
          <cell r="F167" t="str">
            <v/>
          </cell>
          <cell r="G167" t="str">
            <v/>
          </cell>
          <cell r="H167" t="str">
            <v>ASSENTAMENTO DE TUBO DE CONCRETO PARA REDES COLETORAS DE ÁGUAS PLUVIAIS, DIÂMETRO DE 300 MM, JUNTA RÍGIDA, INSTALADO EM LOCAL COM BAIXO NÍVEL DE INTERFERÊNCIAS (NÃO INCLUI FORNECIMENTO). AF_12/2015</v>
          </cell>
          <cell r="I167" t="str">
            <v>M</v>
          </cell>
          <cell r="J167" t="str">
            <v>COEFICIENTE DE REPRESENTATIVIDADE</v>
          </cell>
          <cell r="K167" t="str">
            <v>29,56</v>
          </cell>
          <cell r="L167" t="str">
            <v>CAIXA REFERENCIAL</v>
          </cell>
        </row>
        <row r="168">
          <cell r="A168">
            <v>92809</v>
          </cell>
          <cell r="B168" t="str">
            <v>ASSENTAMENTO DE TUBOS E PECAS</v>
          </cell>
          <cell r="C168" t="str">
            <v>ASTU</v>
          </cell>
          <cell r="D168" t="str">
            <v>FORNEC E/OU ASSENT DE TUBO DE CONCRETO COM JUNTA ARGAMASSADA</v>
          </cell>
          <cell r="E168" t="str">
            <v>0052</v>
          </cell>
          <cell r="F168" t="str">
            <v/>
          </cell>
          <cell r="G168" t="str">
            <v/>
          </cell>
          <cell r="H168" t="str">
            <v>ASSENTAMENTO DE TUBO DE CONCRETO PARA REDES COLETORAS DE ÁGUAS PLUVIAIS, DIÂMETRO DE 400 MM, JUNTA RÍGIDA, INSTALADO EM LOCAL COM BAIXO NÍVEL DE INTERFERÊNCIAS (NÃO INCLUI FORNECIMENTO). AF_12/2015</v>
          </cell>
          <cell r="I168" t="str">
            <v>M</v>
          </cell>
          <cell r="J168" t="str">
            <v>COEFICIENTE DE REPRESENTATIVIDADE</v>
          </cell>
          <cell r="K168" t="str">
            <v>37,93</v>
          </cell>
          <cell r="L168" t="str">
            <v>CAIXA REFERENCIAL</v>
          </cell>
        </row>
        <row r="169">
          <cell r="A169">
            <v>92810</v>
          </cell>
          <cell r="B169" t="str">
            <v>ASSENTAMENTO DE TUBOS E PECAS</v>
          </cell>
          <cell r="C169" t="str">
            <v>ASTU</v>
          </cell>
          <cell r="D169" t="str">
            <v>FORNEC E/OU ASSENT DE TUBO DE CONCRETO COM JUNTA ARGAMASSADA</v>
          </cell>
          <cell r="E169" t="str">
            <v>0052</v>
          </cell>
          <cell r="F169" t="str">
            <v/>
          </cell>
          <cell r="G169" t="str">
            <v/>
          </cell>
          <cell r="H169" t="str">
            <v>ASSENTAMENTO DE TUBO DE CONCRETO PARA REDES COLETORAS DE ÁGUAS PLUVIAIS, DIÂMETRO DE 500 MM, JUNTA RÍGIDA, INSTALADO EM LOCAL COM BAIXO NÍVEL DE INTERFERÊNCIAS (NÃO INCLUI FORNECIMENTO). AF_12/2015</v>
          </cell>
          <cell r="I169" t="str">
            <v>M</v>
          </cell>
          <cell r="J169" t="str">
            <v>COEFICIENTE DE REPRESENTATIVIDADE</v>
          </cell>
          <cell r="K169" t="str">
            <v>46,16</v>
          </cell>
          <cell r="L169" t="str">
            <v>CAIXA REFERENCIAL</v>
          </cell>
        </row>
        <row r="170">
          <cell r="A170">
            <v>92811</v>
          </cell>
          <cell r="B170" t="str">
            <v>ASSENTAMENTO DE TUBOS E PECAS</v>
          </cell>
          <cell r="C170" t="str">
            <v>ASTU</v>
          </cell>
          <cell r="D170" t="str">
            <v>FORNEC E/OU ASSENT DE TUBO DE CONCRETO COM JUNTA ARGAMASSADA</v>
          </cell>
          <cell r="E170" t="str">
            <v>0052</v>
          </cell>
          <cell r="F170" t="str">
            <v/>
          </cell>
          <cell r="G170" t="str">
            <v/>
          </cell>
          <cell r="H170" t="str">
            <v>ASSENTAMENTO DE TUBO DE CONCRETO PARA REDES COLETORAS DE ÁGUAS PLUVIAIS, DIÂMETRO DE 600 MM, JUNTA RÍGIDA, INSTALADO EM LOCAL COM BAIXO NÍVEL DE INTERFERÊNCIAS (NÃO INCLUI FORNECIMENTO). AF_12/2015</v>
          </cell>
          <cell r="I170" t="str">
            <v>M</v>
          </cell>
          <cell r="J170" t="str">
            <v>COEFICIENTE DE REPRESENTATIVIDADE</v>
          </cell>
          <cell r="K170" t="str">
            <v>55,01</v>
          </cell>
          <cell r="L170" t="str">
            <v>CAIXA REFERENCIAL</v>
          </cell>
        </row>
        <row r="171">
          <cell r="A171">
            <v>92812</v>
          </cell>
          <cell r="B171" t="str">
            <v>ASSENTAMENTO DE TUBOS E PECAS</v>
          </cell>
          <cell r="C171" t="str">
            <v>ASTU</v>
          </cell>
          <cell r="D171" t="str">
            <v>FORNEC E/OU ASSENT DE TUBO DE CONCRETO COM JUNTA ARGAMASSADA</v>
          </cell>
          <cell r="E171" t="str">
            <v>0052</v>
          </cell>
          <cell r="F171" t="str">
            <v/>
          </cell>
          <cell r="G171" t="str">
            <v/>
          </cell>
          <cell r="H171" t="str">
            <v>ASSENTAMENTO DE TUBO DE CONCRETO PARA REDES COLETORAS DE ÁGUAS PLUVIAIS, DIÂMETRO DE 700 MM, JUNTA RÍGIDA, INSTALADO EM LOCAL COM BAIXO NÍVEL DE INTERFERÊNCIAS (NÃO INCLUI FORNECIMENTO). AF_12/2015</v>
          </cell>
          <cell r="I171" t="str">
            <v>M</v>
          </cell>
          <cell r="J171" t="str">
            <v>COEFICIENTE DE REPRESENTATIVIDADE</v>
          </cell>
          <cell r="K171" t="str">
            <v>63,71</v>
          </cell>
          <cell r="L171" t="str">
            <v>CAIXA REFERENCIAL</v>
          </cell>
        </row>
        <row r="172">
          <cell r="A172">
            <v>92813</v>
          </cell>
          <cell r="B172" t="str">
            <v>ASSENTAMENTO DE TUBOS E PECAS</v>
          </cell>
          <cell r="C172" t="str">
            <v>ASTU</v>
          </cell>
          <cell r="D172" t="str">
            <v>FORNEC E/OU ASSENT DE TUBO DE CONCRETO COM JUNTA ARGAMASSADA</v>
          </cell>
          <cell r="E172" t="str">
            <v>0052</v>
          </cell>
          <cell r="F172" t="str">
            <v/>
          </cell>
          <cell r="G172" t="str">
            <v/>
          </cell>
          <cell r="H172" t="str">
            <v>ASSENTAMENTO DE TUBO DE CONCRETO PARA REDES COLETORAS DE ÁGUAS PLUVIAIS, DIÂMETRO DE 800 MM, JUNTA RÍGIDA, INSTALADO EM LOCAL COM BAIXO NÍVEL DE INTERFERÊNCIAS (NÃO INCLUI FORNECIMENTO). AF_12/2015</v>
          </cell>
          <cell r="I172" t="str">
            <v>M</v>
          </cell>
          <cell r="J172" t="str">
            <v>COEFICIENTE DE REPRESENTATIVIDADE</v>
          </cell>
          <cell r="K172" t="str">
            <v>73,97</v>
          </cell>
          <cell r="L172" t="str">
            <v>CAIXA REFERENCIAL</v>
          </cell>
        </row>
        <row r="173">
          <cell r="A173">
            <v>92814</v>
          </cell>
          <cell r="B173" t="str">
            <v>ASSENTAMENTO DE TUBOS E PECAS</v>
          </cell>
          <cell r="C173" t="str">
            <v>ASTU</v>
          </cell>
          <cell r="D173" t="str">
            <v>FORNEC E/OU ASSENT DE TUBO DE CONCRETO COM JUNTA ARGAMASSADA</v>
          </cell>
          <cell r="E173" t="str">
            <v>0052</v>
          </cell>
          <cell r="F173" t="str">
            <v/>
          </cell>
          <cell r="G173" t="str">
            <v/>
          </cell>
          <cell r="H173" t="str">
            <v>ASSENTAMENTO DE TUBO DE CONCRETO PARA REDES COLETORAS DE ÁGUAS PLUVIAIS, DIÂMETRO DE 900 MM, JUNTA RÍGIDA, INSTALADO EM LOCAL COM BAIXO NÍVEL DE INTERFERÊNCIAS (NÃO INCLUI FORNECIMENTO). AF_12/2015</v>
          </cell>
          <cell r="I173" t="str">
            <v>M</v>
          </cell>
          <cell r="J173" t="str">
            <v>COEFICIENTE DE REPRESENTATIVIDADE</v>
          </cell>
          <cell r="K173" t="str">
            <v>84,71</v>
          </cell>
          <cell r="L173" t="str">
            <v>CAIXA REFERENCIAL</v>
          </cell>
        </row>
        <row r="174">
          <cell r="A174">
            <v>92815</v>
          </cell>
          <cell r="B174" t="str">
            <v>ASSENTAMENTO DE TUBOS E PECAS</v>
          </cell>
          <cell r="C174" t="str">
            <v>ASTU</v>
          </cell>
          <cell r="D174" t="str">
            <v>FORNEC E/OU ASSENT DE TUBO DE CONCRETO COM JUNTA ARGAMASSADA</v>
          </cell>
          <cell r="E174" t="str">
            <v>0052</v>
          </cell>
          <cell r="F174" t="str">
            <v/>
          </cell>
          <cell r="G174" t="str">
            <v/>
          </cell>
          <cell r="H174" t="str">
            <v>ASSENTAMENTO DE TUBO DE CONCRETO PARA REDES COLETORAS DE ÁGUAS PLUVIAIS, DIÂMETRO DE 1000 MM, JUNTA RÍGIDA, INSTALADO EM LOCAL COM BAIXO NÍVEL DE INTERFERÊNCIAS (NÃO INCLUI FORNECIMENTO). AF_12/2015</v>
          </cell>
          <cell r="I174" t="str">
            <v>M</v>
          </cell>
          <cell r="J174" t="str">
            <v>COEFICIENTE DE REPRESENTATIVIDADE</v>
          </cell>
          <cell r="K174" t="str">
            <v>97,11</v>
          </cell>
          <cell r="L174" t="str">
            <v>CAIXA REFERENCIAL</v>
          </cell>
        </row>
        <row r="175">
          <cell r="A175">
            <v>92816</v>
          </cell>
          <cell r="B175" t="str">
            <v>ASSENTAMENTO DE TUBOS E PECAS</v>
          </cell>
          <cell r="C175" t="str">
            <v>ASTU</v>
          </cell>
          <cell r="D175" t="str">
            <v>FORNEC E/OU ASSENT DE TUBO DE CONCRETO COM JUNTA ARGAMASSADA</v>
          </cell>
          <cell r="E175" t="str">
            <v>0052</v>
          </cell>
          <cell r="F175" t="str">
            <v/>
          </cell>
          <cell r="G175" t="str">
            <v/>
          </cell>
          <cell r="H175" t="str">
            <v>TUBO DE CONCRETO PARA REDES COLETORAS DE ÁGUAS PLUVIAIS, DIÂMETRO DE 1200 MM, JUNTA RÍGIDA, INSTALADO EM LOCAL COM BAIXO NÍVEL DE INTERFERÊNCIAS - FORNECIMENTO E ASSENTAMENTO. AF_12/2015</v>
          </cell>
          <cell r="I175" t="str">
            <v>M</v>
          </cell>
          <cell r="J175" t="str">
            <v>COEFICIENTE DE REPRESENTATIVIDADE</v>
          </cell>
          <cell r="K175" t="str">
            <v>590,87</v>
          </cell>
          <cell r="L175" t="str">
            <v>CAIXA REFERENCIAL</v>
          </cell>
        </row>
        <row r="176">
          <cell r="A176">
            <v>92817</v>
          </cell>
          <cell r="B176" t="str">
            <v>ASSENTAMENTO DE TUBOS E PECAS</v>
          </cell>
          <cell r="C176" t="str">
            <v>ASTU</v>
          </cell>
          <cell r="D176" t="str">
            <v>FORNEC E/OU ASSENT DE TUBO DE CONCRETO COM JUNTA ARGAMASSADA</v>
          </cell>
          <cell r="E176" t="str">
            <v>0052</v>
          </cell>
          <cell r="F176" t="str">
            <v/>
          </cell>
          <cell r="G176" t="str">
            <v/>
          </cell>
          <cell r="H176" t="str">
            <v>ASSENTAMENTO DE TUBO DE CONCRETO PARA REDES COLETORAS DE ÁGUAS PLUVIAIS, DIÂMETRO DE 1200 MM, JUNTA RÍGIDA, INSTALADO EM LOCAL COM BAIXO NÍVEL DE INTERFERÊNCIAS (NÃO INCLUI FORNECIMENTO). AF_12/2015</v>
          </cell>
          <cell r="I176" t="str">
            <v>M</v>
          </cell>
          <cell r="J176" t="str">
            <v>COEFICIENTE DE REPRESENTATIVIDADE</v>
          </cell>
          <cell r="K176" t="str">
            <v>121,51</v>
          </cell>
          <cell r="L176" t="str">
            <v>CAIXA REFERENCIAL</v>
          </cell>
        </row>
        <row r="177">
          <cell r="A177">
            <v>92818</v>
          </cell>
          <cell r="B177" t="str">
            <v>ASSENTAMENTO DE TUBOS E PECAS</v>
          </cell>
          <cell r="C177" t="str">
            <v>ASTU</v>
          </cell>
          <cell r="D177" t="str">
            <v>FORNEC E/OU ASSENT DE TUBO DE CONCRETO COM JUNTA ARGAMASSADA</v>
          </cell>
          <cell r="E177" t="str">
            <v>0052</v>
          </cell>
          <cell r="F177" t="str">
            <v/>
          </cell>
          <cell r="G177" t="str">
            <v/>
          </cell>
          <cell r="H177" t="str">
            <v>TUBO DE CONCRETO PARA REDES COLETORAS DE ÁGUAS PLUVIAIS, DIÂMETRO DE 1500 MM, JUNTA RÍGIDA, INSTALADO EM LOCAL COM BAIXO NÍVEL DE INTERFERÊNCIAS - FORNECIMENTO E ASSENTAMENTO. AF_12/2015</v>
          </cell>
          <cell r="I177" t="str">
            <v>M</v>
          </cell>
          <cell r="J177" t="str">
            <v>COEFICIENTE DE REPRESENTATIVIDADE</v>
          </cell>
          <cell r="K177" t="str">
            <v>843,55</v>
          </cell>
          <cell r="L177" t="str">
            <v>CAIXA REFERENCIAL</v>
          </cell>
        </row>
        <row r="178">
          <cell r="A178">
            <v>92819</v>
          </cell>
          <cell r="B178" t="str">
            <v>ASSENTAMENTO DE TUBOS E PECAS</v>
          </cell>
          <cell r="C178" t="str">
            <v>ASTU</v>
          </cell>
          <cell r="D178" t="str">
            <v>FORNEC E/OU ASSENT DE TUBO DE CONCRETO COM JUNTA ARGAMASSADA</v>
          </cell>
          <cell r="E178" t="str">
            <v>0052</v>
          </cell>
          <cell r="F178" t="str">
            <v/>
          </cell>
          <cell r="G178" t="str">
            <v/>
          </cell>
          <cell r="H178" t="str">
            <v>ASSENTAMENTO DE TUBO DE CONCRETO PARA REDES COLETORAS DE ÁGUAS PLUVIAIS, DIÂMETRO DE 1500 MM, JUNTA RÍGIDA, INSTALADO EM LOCAL COM BAIXO NÍVEL DE INTERFERÊNCIAS (NÃO INCLUI FORNECIMENTO). AF_12/2015</v>
          </cell>
          <cell r="I178" t="str">
            <v>M</v>
          </cell>
          <cell r="J178" t="str">
            <v>COEFICIENTE DE REPRESENTATIVIDADE</v>
          </cell>
          <cell r="K178" t="str">
            <v>163,56</v>
          </cell>
          <cell r="L178" t="str">
            <v>CAIXA REFERENCIAL</v>
          </cell>
        </row>
        <row r="179">
          <cell r="A179">
            <v>92820</v>
          </cell>
          <cell r="B179" t="str">
            <v>ASSENTAMENTO DE TUBOS E PECAS</v>
          </cell>
          <cell r="C179" t="str">
            <v>ASTU</v>
          </cell>
          <cell r="D179" t="str">
            <v>FORNEC E/OU ASSENT DE TUBO DE CONCRETO COM JUNTA ARGAMASSADA</v>
          </cell>
          <cell r="E179" t="str">
            <v>0052</v>
          </cell>
          <cell r="F179" t="str">
            <v/>
          </cell>
          <cell r="G179" t="str">
            <v/>
          </cell>
          <cell r="H179" t="str">
            <v>ASSENTAMENTO DE TUBO DE CONCRETO PARA REDES COLETORAS DE ÁGUAS PLUVIAIS, DIÂMETRO DE 300 MM, JUNTA RÍGIDA, INSTALADO EM LOCAL COM ALTO NÍVEL DE INTERFERÊNCIAS (NÃO INCLUI FORNECIMENTO). AF_12/2015</v>
          </cell>
          <cell r="I179" t="str">
            <v>M</v>
          </cell>
          <cell r="J179" t="str">
            <v>COEFICIENTE DE REPRESENTATIVIDADE</v>
          </cell>
          <cell r="K179" t="str">
            <v>35,26</v>
          </cell>
          <cell r="L179" t="str">
            <v>CAIXA REFERENCIAL</v>
          </cell>
        </row>
        <row r="180">
          <cell r="A180">
            <v>92821</v>
          </cell>
          <cell r="B180" t="str">
            <v>ASSENTAMENTO DE TUBOS E PECAS</v>
          </cell>
          <cell r="C180" t="str">
            <v>ASTU</v>
          </cell>
          <cell r="D180" t="str">
            <v>FORNEC E/OU ASSENT DE TUBO DE CONCRETO COM JUNTA ARGAMASSADA</v>
          </cell>
          <cell r="E180" t="str">
            <v>0052</v>
          </cell>
          <cell r="F180" t="str">
            <v/>
          </cell>
          <cell r="G180" t="str">
            <v/>
          </cell>
          <cell r="H180" t="str">
            <v>ASSENTAMENTO DE TUBO DE CONCRETO PARA REDES COLETORAS DE ÁGUAS PLUVIAIS, DIÂMETRO DE 400 MM, JUNTA RÍGIDA, INSTALADO EM LOCAL COM ALTO NÍVEL DE INTERFERÊNCIAS (NÃO INCLUI FORNECIMENTO). AF_12/2015</v>
          </cell>
          <cell r="I180" t="str">
            <v>M</v>
          </cell>
          <cell r="J180" t="str">
            <v>COEFICIENTE DE REPRESENTATIVIDADE</v>
          </cell>
          <cell r="K180" t="str">
            <v>45,23</v>
          </cell>
          <cell r="L180" t="str">
            <v>CAIXA REFERENCIAL</v>
          </cell>
        </row>
        <row r="181">
          <cell r="A181">
            <v>92822</v>
          </cell>
          <cell r="B181" t="str">
            <v>ASSENTAMENTO DE TUBOS E PECAS</v>
          </cell>
          <cell r="C181" t="str">
            <v>ASTU</v>
          </cell>
          <cell r="D181" t="str">
            <v>FORNEC E/OU ASSENT DE TUBO DE CONCRETO COM JUNTA ARGAMASSADA</v>
          </cell>
          <cell r="E181" t="str">
            <v>0052</v>
          </cell>
          <cell r="F181" t="str">
            <v/>
          </cell>
          <cell r="G181" t="str">
            <v/>
          </cell>
          <cell r="H181" t="str">
            <v>ASSENTAMENTO DE TUBO DE CONCRETO PARA REDES COLETORAS DE ÁGUAS PLUVIAIS, DIÂMETRO DE 500 MM, JUNTA RÍGIDA, INSTALADO EM LOCAL COM ALTO NÍVEL DE INTERFERÊNCIAS (NÃO INCLUI FORNECIMENTO). AF_12/2015</v>
          </cell>
          <cell r="I181" t="str">
            <v>M</v>
          </cell>
          <cell r="J181" t="str">
            <v>COEFICIENTE DE REPRESENTATIVIDADE</v>
          </cell>
          <cell r="K181" t="str">
            <v>55,20</v>
          </cell>
          <cell r="L181" t="str">
            <v>CAIXA REFERENCIAL</v>
          </cell>
        </row>
        <row r="182">
          <cell r="A182">
            <v>92824</v>
          </cell>
          <cell r="B182" t="str">
            <v>ASSENTAMENTO DE TUBOS E PECAS</v>
          </cell>
          <cell r="C182" t="str">
            <v>ASTU</v>
          </cell>
          <cell r="D182" t="str">
            <v>FORNEC E/OU ASSENT DE TUBO DE CONCRETO COM JUNTA ARGAMASSADA</v>
          </cell>
          <cell r="E182" t="str">
            <v>0052</v>
          </cell>
          <cell r="F182" t="str">
            <v/>
          </cell>
          <cell r="G182" t="str">
            <v/>
          </cell>
          <cell r="H182" t="str">
            <v>ASSENTAMENTO DE TUBO DE CONCRETO PARA REDES COLETORAS DE ÁGUAS PLUVIAIS, DIÂMETRO DE 600 MM, JUNTA RÍGIDA, INSTALADO EM LOCAL COM ALTO NÍVEL DE INTERFERÊNCIAS (NÃO INCLUI FORNECIMENTO). AF_12/2015</v>
          </cell>
          <cell r="I182" t="str">
            <v>M</v>
          </cell>
          <cell r="J182" t="str">
            <v>COEFICIENTE DE REPRESENTATIVIDADE</v>
          </cell>
          <cell r="K182" t="str">
            <v>65,59</v>
          </cell>
          <cell r="L182" t="str">
            <v>CAIXA REFERENCIAL</v>
          </cell>
        </row>
        <row r="183">
          <cell r="A183">
            <v>92825</v>
          </cell>
          <cell r="B183" t="str">
            <v>ASSENTAMENTO DE TUBOS E PECAS</v>
          </cell>
          <cell r="C183" t="str">
            <v>ASTU</v>
          </cell>
          <cell r="D183" t="str">
            <v>FORNEC E/OU ASSENT DE TUBO DE CONCRETO COM JUNTA ARGAMASSADA</v>
          </cell>
          <cell r="E183" t="str">
            <v>0052</v>
          </cell>
          <cell r="F183" t="str">
            <v/>
          </cell>
          <cell r="G183" t="str">
            <v/>
          </cell>
          <cell r="H183" t="str">
            <v>ASSENTAMENTO DE TUBO DE CONCRETO PARA REDES COLETORAS DE ÁGUAS PLUVIAIS, DIÂMETRO DE 700 MM, JUNTA RÍGIDA, INSTALADO EM LOCAL COM ALTO NÍVEL DE INTERFERÊNCIAS (NÃO INCLUI FORNECIMENTO). AF_12/2015</v>
          </cell>
          <cell r="I183" t="str">
            <v>M</v>
          </cell>
          <cell r="J183" t="str">
            <v>COEFICIENTE DE REPRESENTATIVIDADE</v>
          </cell>
          <cell r="K183" t="str">
            <v>76,01</v>
          </cell>
          <cell r="L183" t="str">
            <v>CAIXA REFERENCIAL</v>
          </cell>
        </row>
        <row r="184">
          <cell r="A184">
            <v>92826</v>
          </cell>
          <cell r="B184" t="str">
            <v>ASSENTAMENTO DE TUBOS E PECAS</v>
          </cell>
          <cell r="C184" t="str">
            <v>ASTU</v>
          </cell>
          <cell r="D184" t="str">
            <v>FORNEC E/OU ASSENT DE TUBO DE CONCRETO COM JUNTA ARGAMASSADA</v>
          </cell>
          <cell r="E184" t="str">
            <v>0052</v>
          </cell>
          <cell r="F184" t="str">
            <v/>
          </cell>
          <cell r="G184" t="str">
            <v/>
          </cell>
          <cell r="H184" t="str">
            <v>ASSENTAMENTO DE TUBO DE CONCRETO PARA REDES COLETORAS DE ÁGUAS PLUVIAIS, DIÂMETRO DE 800 MM, JUNTA RÍGIDA, INSTALADO EM LOCAL COM ALTO NÍVEL DE INTERFERÊNCIAS (NÃO INCLUI FORNECIMENTO). AF_12/2015</v>
          </cell>
          <cell r="I184" t="str">
            <v>M</v>
          </cell>
          <cell r="J184" t="str">
            <v>COEFICIENTE DE REPRESENTATIVIDADE</v>
          </cell>
          <cell r="K184" t="str">
            <v>87,73</v>
          </cell>
          <cell r="L184" t="str">
            <v>CAIXA REFERENCIAL</v>
          </cell>
        </row>
        <row r="185">
          <cell r="A185">
            <v>92827</v>
          </cell>
          <cell r="B185" t="str">
            <v>ASSENTAMENTO DE TUBOS E PECAS</v>
          </cell>
          <cell r="C185" t="str">
            <v>ASTU</v>
          </cell>
          <cell r="D185" t="str">
            <v>FORNEC E/OU ASSENT DE TUBO DE CONCRETO COM JUNTA ARGAMASSADA</v>
          </cell>
          <cell r="E185" t="str">
            <v>0052</v>
          </cell>
          <cell r="F185" t="str">
            <v/>
          </cell>
          <cell r="G185" t="str">
            <v/>
          </cell>
          <cell r="H185" t="str">
            <v>ASSENTAMENTO DE TUBO DE CONCRETO PARA REDES COLETORAS DE ÁGUAS PLUVIAIS, DIÂMETRO DE 900 MM, JUNTA RÍGIDA, INSTALADO EM LOCAL COM ALTO NÍVEL DE INTERFERÊNCIAS (NÃO INCLUI FORNECIMENTO). AF_12/2015</v>
          </cell>
          <cell r="I185" t="str">
            <v>M</v>
          </cell>
          <cell r="J185" t="str">
            <v>COEFICIENTE DE REPRESENTATIVIDADE</v>
          </cell>
          <cell r="K185" t="str">
            <v>99,97</v>
          </cell>
          <cell r="L185" t="str">
            <v>CAIXA REFERENCIAL</v>
          </cell>
        </row>
        <row r="186">
          <cell r="A186">
            <v>92828</v>
          </cell>
          <cell r="B186" t="str">
            <v>ASSENTAMENTO DE TUBOS E PECAS</v>
          </cell>
          <cell r="C186" t="str">
            <v>ASTU</v>
          </cell>
          <cell r="D186" t="str">
            <v>FORNEC E/OU ASSENT DE TUBO DE CONCRETO COM JUNTA ARGAMASSADA</v>
          </cell>
          <cell r="E186" t="str">
            <v>0052</v>
          </cell>
          <cell r="F186" t="str">
            <v/>
          </cell>
          <cell r="G186" t="str">
            <v/>
          </cell>
          <cell r="H186" t="str">
            <v>ASSENTAMENTO DE TUBO DE CONCRETO PARA REDES COLETORAS DE ÁGUAS PLUVIAIS, DIÂMETRO DE 1000 MM, JUNTA RÍGIDA, INSTALADO EM LOCAL COM ALTO NÍVEL DE INTERFERÊNCIAS (NÃO INCLUI FORNECIMENTO). AF_12/2015</v>
          </cell>
          <cell r="I186" t="str">
            <v>M</v>
          </cell>
          <cell r="J186" t="str">
            <v>COEFICIENTE DE REPRESENTATIVIDADE</v>
          </cell>
          <cell r="K186" t="str">
            <v>114,20</v>
          </cell>
          <cell r="L186" t="str">
            <v>CAIXA REFERENCIAL</v>
          </cell>
        </row>
        <row r="187">
          <cell r="A187">
            <v>92829</v>
          </cell>
          <cell r="B187" t="str">
            <v>ASSENTAMENTO DE TUBOS E PECAS</v>
          </cell>
          <cell r="C187" t="str">
            <v>ASTU</v>
          </cell>
          <cell r="D187" t="str">
            <v>FORNEC E/OU ASSENT DE TUBO DE CONCRETO COM JUNTA ARGAMASSADA</v>
          </cell>
          <cell r="E187" t="str">
            <v>0052</v>
          </cell>
          <cell r="F187" t="str">
            <v/>
          </cell>
          <cell r="G187" t="str">
            <v/>
          </cell>
          <cell r="H187" t="str">
            <v>TUBO DE CONCRETO PARA REDES COLETORAS DE ÁGUAS PLUVIAIS, DIÂMETRO DE 1200 MM, JUNTA RÍGIDA, INSTALADO EM LOCAL COM ALTO NÍVEL DE INTERFERÊNCIAS - FORNECIMENTO E ASSENTAMENTO. AF_12/2015</v>
          </cell>
          <cell r="I187" t="str">
            <v>M</v>
          </cell>
          <cell r="J187" t="str">
            <v>COEFICIENTE DE REPRESENTATIVIDADE</v>
          </cell>
          <cell r="K187" t="str">
            <v>611,01</v>
          </cell>
          <cell r="L187" t="str">
            <v>CAIXA REFERENCIAL</v>
          </cell>
        </row>
        <row r="188">
          <cell r="A188">
            <v>92830</v>
          </cell>
          <cell r="B188" t="str">
            <v>ASSENTAMENTO DE TUBOS E PECAS</v>
          </cell>
          <cell r="C188" t="str">
            <v>ASTU</v>
          </cell>
          <cell r="D188" t="str">
            <v>FORNEC E/OU ASSENT DE TUBO DE CONCRETO COM JUNTA ARGAMASSADA</v>
          </cell>
          <cell r="E188" t="str">
            <v>0052</v>
          </cell>
          <cell r="F188" t="str">
            <v/>
          </cell>
          <cell r="G188" t="str">
            <v/>
          </cell>
          <cell r="H188" t="str">
            <v>ASSENTAMENTO DE TUBO DE CONCRETO PARA REDES COLETORAS DE ÁGUAS PLUVIAIS, DIÂMETRO DE 1200 MM, JUNTA RÍGIDA, INSTALADO EM LOCAL COM ALTO NÍVEL DE INTERFERÊNCIAS (NÃO INCLUI FORNECIMENTO). AF_12/2015</v>
          </cell>
          <cell r="I188" t="str">
            <v>M</v>
          </cell>
          <cell r="J188" t="str">
            <v>COEFICIENTE DE REPRESENTATIVIDADE</v>
          </cell>
          <cell r="K188" t="str">
            <v>141,65</v>
          </cell>
          <cell r="L188" t="str">
            <v>CAIXA REFERENCIAL</v>
          </cell>
        </row>
        <row r="189">
          <cell r="A189">
            <v>92831</v>
          </cell>
          <cell r="B189" t="str">
            <v>ASSENTAMENTO DE TUBOS E PECAS</v>
          </cell>
          <cell r="C189" t="str">
            <v>ASTU</v>
          </cell>
          <cell r="D189" t="str">
            <v>FORNEC E/OU ASSENT DE TUBO DE CONCRETO COM JUNTA ARGAMASSADA</v>
          </cell>
          <cell r="E189" t="str">
            <v>0052</v>
          </cell>
          <cell r="F189" t="str">
            <v/>
          </cell>
          <cell r="G189" t="str">
            <v/>
          </cell>
          <cell r="H189" t="str">
            <v>TUBO DE CONCRETO PARA REDES COLETORAS DE ÁGUAS PLUVIAIS, DIÂMETRO DE 1500 MM, JUNTA RÍGIDA, INSTALADO EM LOCAL COM ALTO NÍVEL DE INTERFERÊNCIAS - FORNECIMENTO E ASSENTAMENTO. AF_12/2015</v>
          </cell>
          <cell r="I189" t="str">
            <v>M</v>
          </cell>
          <cell r="J189" t="str">
            <v>COEFICIENTE DE REPRESENTATIVIDADE</v>
          </cell>
          <cell r="K189" t="str">
            <v>868,31</v>
          </cell>
          <cell r="L189" t="str">
            <v>CAIXA REFERENCIAL</v>
          </cell>
        </row>
        <row r="190">
          <cell r="A190">
            <v>92832</v>
          </cell>
          <cell r="B190" t="str">
            <v>ASSENTAMENTO DE TUBOS E PECAS</v>
          </cell>
          <cell r="C190" t="str">
            <v>ASTU</v>
          </cell>
          <cell r="D190" t="str">
            <v>FORNEC E/OU ASSENT DE TUBO DE CONCRETO COM JUNTA ARGAMASSADA</v>
          </cell>
          <cell r="E190" t="str">
            <v>0052</v>
          </cell>
          <cell r="F190" t="str">
            <v/>
          </cell>
          <cell r="G190" t="str">
            <v/>
          </cell>
          <cell r="H190" t="str">
            <v>ASSENTAMENTO DE TUBO DE CONCRETO PARA REDES COLETORAS DE ÁGUAS PLUVIAIS, DIÂMETRO DE 1500 MM, JUNTA RÍGIDA, INSTALADO EM LOCAL COM ALTO NÍVEL DE INTERFERÊNCIAS (NÃO INCLUI FORNECIMENTO). AF_12/2015</v>
          </cell>
          <cell r="I190" t="str">
            <v>M</v>
          </cell>
          <cell r="J190" t="str">
            <v>COEFICIENTE DE REPRESENTATIVIDADE</v>
          </cell>
          <cell r="K190" t="str">
            <v>188,32</v>
          </cell>
          <cell r="L190" t="str">
            <v>CAIXA REFERENCIAL</v>
          </cell>
        </row>
        <row r="191">
          <cell r="A191">
            <v>95565</v>
          </cell>
          <cell r="B191" t="str">
            <v>ASSENTAMENTO DE TUBOS E PECAS</v>
          </cell>
          <cell r="C191" t="str">
            <v>ASTU</v>
          </cell>
          <cell r="D191" t="str">
            <v>FORNEC E/OU ASSENT DE TUBO DE CONCRETO COM JUNTA ARGAMASSADA</v>
          </cell>
          <cell r="E191" t="str">
            <v>0052</v>
          </cell>
          <cell r="F191" t="str">
            <v/>
          </cell>
          <cell r="G191" t="str">
            <v/>
          </cell>
          <cell r="H191" t="str">
            <v>TUBO DE CONCRETO PARA REDES COLETORAS DE ÁGUAS PLUVIAIS, DIÂMETRO DE 300MM, JUNTA RÍGIDA, INSTALADO EM LOCAL COM BAIXO NÍVEL DE INTERFERÊNCIAS - FORNECIMENTO E ASSENTAMENTO. AF_12/2015</v>
          </cell>
          <cell r="I191" t="str">
            <v>M</v>
          </cell>
          <cell r="J191" t="str">
            <v>COEFICIENTE DE REPRESENTATIVIDADE</v>
          </cell>
          <cell r="K191" t="str">
            <v>102,86</v>
          </cell>
          <cell r="L191" t="str">
            <v>CAIXA REFERENCIAL</v>
          </cell>
        </row>
        <row r="192">
          <cell r="A192">
            <v>95566</v>
          </cell>
          <cell r="B192" t="str">
            <v>ASSENTAMENTO DE TUBOS E PECAS</v>
          </cell>
          <cell r="C192" t="str">
            <v>ASTU</v>
          </cell>
          <cell r="D192" t="str">
            <v>FORNEC E/OU ASSENT DE TUBO DE CONCRETO COM JUNTA ARGAMASSADA</v>
          </cell>
          <cell r="E192" t="str">
            <v>0052</v>
          </cell>
          <cell r="F192" t="str">
            <v/>
          </cell>
          <cell r="G192" t="str">
            <v/>
          </cell>
          <cell r="H192" t="str">
            <v>TUBO DE CONCRETO PARA REDES COLETORAS DE ÁGUAS PLUVIAIS, DIÂMETRO DE 300MM, JUNTA RÍGIDA, INSTALADO EM LOCAL COM ALTO NÍVEL DE INTERFERÊNCIAS - FORNECIMENTO E ASSENTAMENTO. AF_12/2015</v>
          </cell>
          <cell r="I192" t="str">
            <v>M</v>
          </cell>
          <cell r="J192" t="str">
            <v>COEFICIENTE DE REPRESENTATIVIDADE</v>
          </cell>
          <cell r="K192" t="str">
            <v>108,46</v>
          </cell>
          <cell r="L192" t="str">
            <v>CAIXA REFERENCIAL</v>
          </cell>
        </row>
        <row r="193">
          <cell r="A193">
            <v>95567</v>
          </cell>
          <cell r="B193" t="str">
            <v>ASSENTAMENTO DE TUBOS E PECAS</v>
          </cell>
          <cell r="C193" t="str">
            <v>ASTU</v>
          </cell>
          <cell r="D193" t="str">
            <v>FORNEC E/OU ASSENT DE TUBO DE CONCRETO COM JUNTA ARGAMASSADA</v>
          </cell>
          <cell r="E193" t="str">
            <v>0052</v>
          </cell>
          <cell r="F193" t="str">
            <v/>
          </cell>
          <cell r="G193" t="str">
            <v/>
          </cell>
          <cell r="H193" t="str">
            <v>TUBO DE CONCRETO (SIMPLES) PARA REDES COLETORAS DE ÁGUAS PLUVIAIS, DIÂMETRO DE 300 MM, JUNTA RÍGIDA, INSTALADO EM LOCAL COM BAIXO NÍVEL DE INTERFERÊNCIAS - FORNECIMENTO E ASSENTAMENTO. AF_12/2015</v>
          </cell>
          <cell r="I193" t="str">
            <v>M</v>
          </cell>
          <cell r="J193" t="str">
            <v>ATRIBUÍDO SÃO PAULO</v>
          </cell>
          <cell r="K193" t="str">
            <v>63,64</v>
          </cell>
          <cell r="L193" t="str">
            <v>CAIXA REFERENCIAL</v>
          </cell>
        </row>
        <row r="194">
          <cell r="A194">
            <v>95568</v>
          </cell>
          <cell r="B194" t="str">
            <v>ASSENTAMENTO DE TUBOS E PECAS</v>
          </cell>
          <cell r="C194" t="str">
            <v>ASTU</v>
          </cell>
          <cell r="D194" t="str">
            <v>FORNEC E/OU ASSENT DE TUBO DE CONCRETO COM JUNTA ARGAMASSADA</v>
          </cell>
          <cell r="E194" t="str">
            <v>0052</v>
          </cell>
          <cell r="F194" t="str">
            <v/>
          </cell>
          <cell r="G194" t="str">
            <v/>
          </cell>
          <cell r="H194" t="str">
            <v>TUBO DE CONCRETO (SIMPLES) PARA REDES COLETORAS DE ÁGUAS PLUVIAIS, DIÂMETRO DE 400 MM, JUNTA RÍGIDA, INSTALADO EM LOCAL COM BAIXO NÍVEL DE INTERFERÊNCIAS - FORNECIMENTO E ASSENTAMENTO. AF_12/2015</v>
          </cell>
          <cell r="I194" t="str">
            <v>M</v>
          </cell>
          <cell r="J194" t="str">
            <v>ATRIBUÍDO SÃO PAULO</v>
          </cell>
          <cell r="K194" t="str">
            <v>78,16</v>
          </cell>
          <cell r="L194" t="str">
            <v>CAIXA REFERENCIAL</v>
          </cell>
        </row>
        <row r="195">
          <cell r="A195">
            <v>95569</v>
          </cell>
          <cell r="B195" t="str">
            <v>ASSENTAMENTO DE TUBOS E PECAS</v>
          </cell>
          <cell r="C195" t="str">
            <v>ASTU</v>
          </cell>
          <cell r="D195" t="str">
            <v>FORNEC E/OU ASSENT DE TUBO DE CONCRETO COM JUNTA ARGAMASSADA</v>
          </cell>
          <cell r="E195" t="str">
            <v>0052</v>
          </cell>
          <cell r="F195" t="str">
            <v/>
          </cell>
          <cell r="G195" t="str">
            <v/>
          </cell>
          <cell r="H195" t="str">
            <v>TUBO DE CONCRETO (SIMPLES) PARA REDES COLETORAS DE ÁGUAS PLUVIAIS, DIÂMETRO DE 500 MM, JUNTA RÍGIDA, INSTALADO EM LOCAL COM BAIXO NÍVEL DE INTERFERÊNCIAS - FORNECIMENTO E ASSENTAMENTO. AF_12/2015</v>
          </cell>
          <cell r="I195" t="str">
            <v>M</v>
          </cell>
          <cell r="J195" t="str">
            <v>ATRIBUÍDO SÃO PAULO</v>
          </cell>
          <cell r="K195" t="str">
            <v>106,23</v>
          </cell>
          <cell r="L195" t="str">
            <v>CAIXA REFERENCIAL</v>
          </cell>
        </row>
        <row r="196">
          <cell r="A196">
            <v>95570</v>
          </cell>
          <cell r="B196" t="str">
            <v>ASSENTAMENTO DE TUBOS E PECAS</v>
          </cell>
          <cell r="C196" t="str">
            <v>ASTU</v>
          </cell>
          <cell r="D196" t="str">
            <v>FORNEC E/OU ASSENT DE TUBO DE CONCRETO COM JUNTA ARGAMASSADA</v>
          </cell>
          <cell r="E196" t="str">
            <v>0052</v>
          </cell>
          <cell r="F196" t="str">
            <v/>
          </cell>
          <cell r="G196" t="str">
            <v/>
          </cell>
          <cell r="H196" t="str">
            <v>TUBO DE CONCRETO (SIMPLES) PARA REDES COLETORAS DE ÁGUAS PLUVIAIS, DIÂMETRO DE 300 MM, JUNTA RÍGIDA, INSTALADO EM LOCAL COM ALTO NÍVEL DE INTERFERÊNCIAS - FORNECIMENTO E ASSENTAMENTO. AF_12/2015</v>
          </cell>
          <cell r="I196" t="str">
            <v>M</v>
          </cell>
          <cell r="J196" t="str">
            <v>ATRIBUÍDO SÃO PAULO</v>
          </cell>
          <cell r="K196" t="str">
            <v>69,24</v>
          </cell>
          <cell r="L196" t="str">
            <v>CAIXA REFERENCIAL</v>
          </cell>
        </row>
        <row r="197">
          <cell r="A197">
            <v>95571</v>
          </cell>
          <cell r="B197" t="str">
            <v>ASSENTAMENTO DE TUBOS E PECAS</v>
          </cell>
          <cell r="C197" t="str">
            <v>ASTU</v>
          </cell>
          <cell r="D197" t="str">
            <v>FORNEC E/OU ASSENT DE TUBO DE CONCRETO COM JUNTA ARGAMASSADA</v>
          </cell>
          <cell r="E197" t="str">
            <v>0052</v>
          </cell>
          <cell r="F197" t="str">
            <v/>
          </cell>
          <cell r="G197" t="str">
            <v/>
          </cell>
          <cell r="H197" t="str">
            <v>TUBO DE CONCRETO (SIMPLES) PARA REDES COLETORAS DE ÁGUAS PLUVIAIS, DIÂMETRO DE 400 MM, JUNTA RÍGIDA, INSTALADO EM LOCAL COM ALTO NÍVEL DE INTERFERÊNCIAS - FORNECIMENTO E ASSENTAMENTO. AF_12/2015</v>
          </cell>
          <cell r="I197" t="str">
            <v>M</v>
          </cell>
          <cell r="J197" t="str">
            <v>ATRIBUÍDO SÃO PAULO</v>
          </cell>
          <cell r="K197" t="str">
            <v>85,33</v>
          </cell>
          <cell r="L197" t="str">
            <v>CAIXA REFERENCIAL</v>
          </cell>
        </row>
        <row r="198">
          <cell r="A198">
            <v>95572</v>
          </cell>
          <cell r="B198" t="str">
            <v>ASSENTAMENTO DE TUBOS E PECAS</v>
          </cell>
          <cell r="C198" t="str">
            <v>ASTU</v>
          </cell>
          <cell r="D198" t="str">
            <v>FORNEC E/OU ASSENT DE TUBO DE CONCRETO COM JUNTA ARGAMASSADA</v>
          </cell>
          <cell r="E198" t="str">
            <v>0052</v>
          </cell>
          <cell r="F198" t="str">
            <v/>
          </cell>
          <cell r="G198" t="str">
            <v/>
          </cell>
          <cell r="H198" t="str">
            <v>TUBO DE CONCRETO (SIMPLES) PARA REDES COLETORAS DE ÁGUAS PLUVIAIS, DIÂMETRO DE 500 MM, JUNTA RÍGIDA, INSTALADO EM LOCAL COM ALTO NÍVEL DE INTERFERÊNCIAS - FORNECIMENTO E ASSENTAMENTO. AF_12/2015</v>
          </cell>
          <cell r="I198" t="str">
            <v>M</v>
          </cell>
          <cell r="J198" t="str">
            <v>ATRIBUÍDO SÃO PAULO</v>
          </cell>
          <cell r="K198" t="str">
            <v>115,11</v>
          </cell>
          <cell r="L198" t="str">
            <v>CAIXA REFERENCIAL</v>
          </cell>
        </row>
        <row r="199">
          <cell r="A199">
            <v>97127</v>
          </cell>
          <cell r="B199" t="str">
            <v>ASSENTAMENTO DE TUBOS E PECAS</v>
          </cell>
          <cell r="C199" t="str">
            <v>ASTU</v>
          </cell>
          <cell r="D199" t="str">
            <v>FORNEC E/OU ASSENT DE TUBO PVC DEFOFO COM JUNTA ELASTICA</v>
          </cell>
          <cell r="E199" t="str">
            <v>0230</v>
          </cell>
          <cell r="F199" t="str">
            <v/>
          </cell>
          <cell r="G199" t="str">
            <v/>
          </cell>
          <cell r="H199" t="str">
            <v>ASSENTAMENTO DE TUBO DE PVC DEFOFO OU PRFV OU RPVC PARA REDE DE ÁGUA, DN 150 MM, JUNTA ELÁSTICA INTEGRADA, INSTALADO EM LOCAL COM NÍVEL ALTO DE INTERFERÊNCIAS (NÃO INCLUI FORNECIMENTO). AF_11/2017</v>
          </cell>
          <cell r="I199" t="str">
            <v>M</v>
          </cell>
          <cell r="J199" t="str">
            <v>COEFICIENTE DE REPRESENTATIVIDADE</v>
          </cell>
          <cell r="K199" t="str">
            <v>4,10</v>
          </cell>
          <cell r="L199" t="str">
            <v>CAIXA REFERENCIAL</v>
          </cell>
        </row>
        <row r="200">
          <cell r="A200">
            <v>97128</v>
          </cell>
          <cell r="B200" t="str">
            <v>ASSENTAMENTO DE TUBOS E PECAS</v>
          </cell>
          <cell r="C200" t="str">
            <v>ASTU</v>
          </cell>
          <cell r="D200" t="str">
            <v>FORNEC E/OU ASSENT DE TUBO PVC DEFOFO COM JUNTA ELASTICA</v>
          </cell>
          <cell r="E200" t="str">
            <v>0230</v>
          </cell>
          <cell r="F200" t="str">
            <v/>
          </cell>
          <cell r="G200" t="str">
            <v/>
          </cell>
          <cell r="H200" t="str">
            <v>ASSENTAMENTO DE TUBO DE PVC DEFOFO OU PRFV OU RPVC PARA REDE DE ÁGUA, DN 200 MM, JUNTA ELÁSTICA INTEGRADA, INSTALADO EM LOCAL COM NÍVEL ALTO DE INTERFERÊNCIAS (NÃO INCLUI FORNECIMENTO). AF_11/2017</v>
          </cell>
          <cell r="I200" t="str">
            <v>M</v>
          </cell>
          <cell r="J200" t="str">
            <v>COEFICIENTE DE REPRESENTATIVIDADE</v>
          </cell>
          <cell r="K200" t="str">
            <v>7,80</v>
          </cell>
          <cell r="L200" t="str">
            <v>CAIXA REFERENCIAL</v>
          </cell>
        </row>
        <row r="201">
          <cell r="A201">
            <v>97129</v>
          </cell>
          <cell r="B201" t="str">
            <v>ASSENTAMENTO DE TUBOS E PECAS</v>
          </cell>
          <cell r="C201" t="str">
            <v>ASTU</v>
          </cell>
          <cell r="D201" t="str">
            <v>FORNEC E/OU ASSENT DE TUBO PVC DEFOFO COM JUNTA ELASTICA</v>
          </cell>
          <cell r="E201" t="str">
            <v>0230</v>
          </cell>
          <cell r="F201" t="str">
            <v/>
          </cell>
          <cell r="G201" t="str">
            <v/>
          </cell>
          <cell r="H201" t="str">
            <v>ASSENTAMENTO DE TUBO DE PVC DEFOFO OU PRFV OU RPVC PARA REDE DE ÁGUA, DN 250 MM, JUNTA ELÁSTICA INTEGRADA, INSTALADO EM LOCAL COM NÍVEL ALTO DE INTERFERÊNCIAS (NÃO INCLUI FORNECIMENTO). AF_11/2017</v>
          </cell>
          <cell r="I201" t="str">
            <v>M</v>
          </cell>
          <cell r="J201" t="str">
            <v>COEFICIENTE DE REPRESENTATIVIDADE</v>
          </cell>
          <cell r="K201" t="str">
            <v>9,59</v>
          </cell>
          <cell r="L201" t="str">
            <v>CAIXA REFERENCIAL</v>
          </cell>
        </row>
        <row r="202">
          <cell r="A202">
            <v>97130</v>
          </cell>
          <cell r="B202" t="str">
            <v>ASSENTAMENTO DE TUBOS E PECAS</v>
          </cell>
          <cell r="C202" t="str">
            <v>ASTU</v>
          </cell>
          <cell r="D202" t="str">
            <v>FORNEC E/OU ASSENT DE TUBO PVC DEFOFO COM JUNTA ELASTICA</v>
          </cell>
          <cell r="E202" t="str">
            <v>0230</v>
          </cell>
          <cell r="F202" t="str">
            <v/>
          </cell>
          <cell r="G202" t="str">
            <v/>
          </cell>
          <cell r="H202" t="str">
            <v>ASSENTAMENTO DE TUBO DE PVC DEFOFO OU PRFV OU RPVC PARA REDE DE ÁGUA, DN 300 MM, JUNTA ELÁSTICA INTEGRADA, INSTALADO EM LOCAL COM NÍVEL ALTO DE INTERFERÊNCIAS (NÃO INCLUI FORNECIMENTO). AF_11/2017</v>
          </cell>
          <cell r="I202" t="str">
            <v>M</v>
          </cell>
          <cell r="J202" t="str">
            <v>COEFICIENTE DE REPRESENTATIVIDADE</v>
          </cell>
          <cell r="K202" t="str">
            <v>11,40</v>
          </cell>
          <cell r="L202" t="str">
            <v>CAIXA REFERENCIAL</v>
          </cell>
        </row>
        <row r="203">
          <cell r="A203">
            <v>97131</v>
          </cell>
          <cell r="B203" t="str">
            <v>ASSENTAMENTO DE TUBOS E PECAS</v>
          </cell>
          <cell r="C203" t="str">
            <v>ASTU</v>
          </cell>
          <cell r="D203" t="str">
            <v>FORNEC E/OU ASSENT DE TUBO PVC DEFOFO COM JUNTA ELASTICA</v>
          </cell>
          <cell r="E203" t="str">
            <v>0230</v>
          </cell>
          <cell r="F203" t="str">
            <v/>
          </cell>
          <cell r="G203" t="str">
            <v/>
          </cell>
          <cell r="H203" t="str">
            <v>ASSENTAMENTO DE TUBO DE PVC DEFOFO OU PRFV OU RPVC PARA REDE DE ÁGUA, DN 350 MM, JUNTA ELÁSTICA INTEGRADA, INSTALADO EM LOCAL COM NÍVEL ALTO DE INTERFERÊNCIAS (NÃO INCLUI FORNECIMENTO). AF_11/2017</v>
          </cell>
          <cell r="I203" t="str">
            <v>M</v>
          </cell>
          <cell r="J203" t="str">
            <v>COEFICIENTE DE REPRESENTATIVIDADE</v>
          </cell>
          <cell r="K203" t="str">
            <v>13,19</v>
          </cell>
          <cell r="L203" t="str">
            <v>CAIXA REFERENCIAL</v>
          </cell>
        </row>
        <row r="204">
          <cell r="A204">
            <v>97132</v>
          </cell>
          <cell r="B204" t="str">
            <v>ASSENTAMENTO DE TUBOS E PECAS</v>
          </cell>
          <cell r="C204" t="str">
            <v>ASTU</v>
          </cell>
          <cell r="D204" t="str">
            <v>FORNEC E/OU ASSENT DE TUBO PVC DEFOFO COM JUNTA ELASTICA</v>
          </cell>
          <cell r="E204" t="str">
            <v>0230</v>
          </cell>
          <cell r="F204" t="str">
            <v/>
          </cell>
          <cell r="G204" t="str">
            <v/>
          </cell>
          <cell r="H204" t="str">
            <v>ASSENTAMENTO DE TUBO DE PVC DEFOFO OU PRFV OU RPVC PARA REDE DE ÁGUA, DN 400 MM, JUNTA ELÁSTICA INTEGRADA, INSTALADO EM LOCAL COM NÍVEL ALTO DE INTERFERÊNCIAS (NÃO INCLUI FORNECIMENTO). AF_11/2017</v>
          </cell>
          <cell r="I204" t="str">
            <v>M</v>
          </cell>
          <cell r="J204" t="str">
            <v>COEFICIENTE DE REPRESENTATIVIDADE</v>
          </cell>
          <cell r="K204" t="str">
            <v>14,97</v>
          </cell>
          <cell r="L204" t="str">
            <v>CAIXA REFERENCIAL</v>
          </cell>
        </row>
        <row r="205">
          <cell r="A205">
            <v>97133</v>
          </cell>
          <cell r="B205" t="str">
            <v>ASSENTAMENTO DE TUBOS E PECAS</v>
          </cell>
          <cell r="C205" t="str">
            <v>ASTU</v>
          </cell>
          <cell r="D205" t="str">
            <v>FORNEC E/OU ASSENT DE TUBO PVC DEFOFO COM JUNTA ELASTICA</v>
          </cell>
          <cell r="E205" t="str">
            <v>0230</v>
          </cell>
          <cell r="F205" t="str">
            <v/>
          </cell>
          <cell r="G205" t="str">
            <v/>
          </cell>
          <cell r="H205" t="str">
            <v>ASSENTAMENTO DE TUBO DE PVC DEFOFO OU PRFV OU RPVC PARA REDE DE ÁGUA, DN 500 MM, JUNTA ELÁSTICA INTEGRADA, INSTALADO EM LOCAL COM NÍVEL ALTO DE INTERFERÊNCIAS (NÃO INCLUI FORNECIMENTO). AF_11/2017</v>
          </cell>
          <cell r="I205" t="str">
            <v>M</v>
          </cell>
          <cell r="J205" t="str">
            <v>COEFICIENTE DE REPRESENTATIVIDADE</v>
          </cell>
          <cell r="K205" t="str">
            <v>18,57</v>
          </cell>
          <cell r="L205" t="str">
            <v>CAIXA REFERENCIAL</v>
          </cell>
        </row>
        <row r="206">
          <cell r="A206">
            <v>97134</v>
          </cell>
          <cell r="B206" t="str">
            <v>ASSENTAMENTO DE TUBOS E PECAS</v>
          </cell>
          <cell r="C206" t="str">
            <v>ASTU</v>
          </cell>
          <cell r="D206" t="str">
            <v>FORNEC E/OU ASSENT DE TUBO PVC DEFOFO COM JUNTA ELASTICA</v>
          </cell>
          <cell r="E206" t="str">
            <v>0230</v>
          </cell>
          <cell r="F206" t="str">
            <v/>
          </cell>
          <cell r="G206" t="str">
            <v/>
          </cell>
          <cell r="H206" t="str">
            <v>ASSENTAMENTO DE TUBO DE PVC DEFOFO OU PRFV OU RPVC PARA REDE DE ÁGUA, DN 150 MM, JUNTA ELÁSTICA INTEGRADA, INSTALADO EM LOCAL COM NÍVEL BAIXO DE INTERFERÊNCIAS (NÃO INCLUI FORNECIMENTO). AF_11/2017</v>
          </cell>
          <cell r="I206" t="str">
            <v>M</v>
          </cell>
          <cell r="J206" t="str">
            <v>COEFICIENTE DE REPRESENTATIVIDADE</v>
          </cell>
          <cell r="K206" t="str">
            <v>1,92</v>
          </cell>
          <cell r="L206" t="str">
            <v>CAIXA REFERENCIAL</v>
          </cell>
        </row>
        <row r="207">
          <cell r="A207">
            <v>97135</v>
          </cell>
          <cell r="B207" t="str">
            <v>ASSENTAMENTO DE TUBOS E PECAS</v>
          </cell>
          <cell r="C207" t="str">
            <v>ASTU</v>
          </cell>
          <cell r="D207" t="str">
            <v>FORNEC E/OU ASSENT DE TUBO PVC DEFOFO COM JUNTA ELASTICA</v>
          </cell>
          <cell r="E207" t="str">
            <v>0230</v>
          </cell>
          <cell r="F207" t="str">
            <v/>
          </cell>
          <cell r="G207" t="str">
            <v/>
          </cell>
          <cell r="H207" t="str">
            <v>ASSENTAMENTO DE TUBO DE PVC DEFOFO OU PRFV OU RPVC PARA REDE DE ÁGUA, DN 200 MM, JUNTA ELÁSTICA INTEGRADA, INSTALADO EM LOCAL COM NÍVEL BAIXO DE INTERFERÊNCIAS (NÃO INCLUI FORNECIMENTO). AF_11/2017</v>
          </cell>
          <cell r="I207" t="str">
            <v>M</v>
          </cell>
          <cell r="J207" t="str">
            <v>COEFICIENTE DE REPRESENTATIVIDADE</v>
          </cell>
          <cell r="K207" t="str">
            <v>3,97</v>
          </cell>
          <cell r="L207" t="str">
            <v>CAIXA REFERENCIAL</v>
          </cell>
        </row>
        <row r="208">
          <cell r="A208">
            <v>97136</v>
          </cell>
          <cell r="B208" t="str">
            <v>ASSENTAMENTO DE TUBOS E PECAS</v>
          </cell>
          <cell r="C208" t="str">
            <v>ASTU</v>
          </cell>
          <cell r="D208" t="str">
            <v>FORNEC E/OU ASSENT DE TUBO PVC DEFOFO COM JUNTA ELASTICA</v>
          </cell>
          <cell r="E208" t="str">
            <v>0230</v>
          </cell>
          <cell r="F208" t="str">
            <v/>
          </cell>
          <cell r="G208" t="str">
            <v/>
          </cell>
          <cell r="H208" t="str">
            <v>ASSENTAMENTO DE TUBO DE PVC DEFOFO OU PRFV OU RPVC PARA REDE DE ÁGUA, DN 250 MM, JUNTA ELÁSTICA INTEGRADA, INSTALADO EM LOCAL COM NÍVEL BAIXO DE INTERFERÊNCIAS (NÃO INCLUI FORNECIMENTO). AF_11/2017</v>
          </cell>
          <cell r="I208" t="str">
            <v>M</v>
          </cell>
          <cell r="J208" t="str">
            <v>COEFICIENTE DE REPRESENTATIVIDADE</v>
          </cell>
          <cell r="K208" t="str">
            <v>4,90</v>
          </cell>
          <cell r="L208" t="str">
            <v>CAIXA REFERENCIAL</v>
          </cell>
        </row>
        <row r="209">
          <cell r="A209">
            <v>97137</v>
          </cell>
          <cell r="B209" t="str">
            <v>ASSENTAMENTO DE TUBOS E PECAS</v>
          </cell>
          <cell r="C209" t="str">
            <v>ASTU</v>
          </cell>
          <cell r="D209" t="str">
            <v>FORNEC E/OU ASSENT DE TUBO PVC DEFOFO COM JUNTA ELASTICA</v>
          </cell>
          <cell r="E209" t="str">
            <v>0230</v>
          </cell>
          <cell r="F209" t="str">
            <v/>
          </cell>
          <cell r="G209" t="str">
            <v/>
          </cell>
          <cell r="H209" t="str">
            <v>ASSENTAMENTO DE TUBO DE PVC DEFOFO OU PRFV OU RPVC PARA REDE DE ÁGUA, DN 300 MM, JUNTA ELÁSTICA INTEGRADA, INSTALADO EM LOCAL COM NÍVEL BAIXO DE INTERFERÊNCIAS (NÃO INCLUI FORNECIMENTO). AF_11/2017</v>
          </cell>
          <cell r="I209" t="str">
            <v>M</v>
          </cell>
          <cell r="J209" t="str">
            <v>COEFICIENTE DE REPRESENTATIVIDADE</v>
          </cell>
          <cell r="K209" t="str">
            <v>5,82</v>
          </cell>
          <cell r="L209" t="str">
            <v>CAIXA REFERENCIAL</v>
          </cell>
        </row>
        <row r="210">
          <cell r="A210">
            <v>97138</v>
          </cell>
          <cell r="B210" t="str">
            <v>ASSENTAMENTO DE TUBOS E PECAS</v>
          </cell>
          <cell r="C210" t="str">
            <v>ASTU</v>
          </cell>
          <cell r="D210" t="str">
            <v>FORNEC E/OU ASSENT DE TUBO PVC DEFOFO COM JUNTA ELASTICA</v>
          </cell>
          <cell r="E210" t="str">
            <v>0230</v>
          </cell>
          <cell r="F210" t="str">
            <v/>
          </cell>
          <cell r="G210" t="str">
            <v/>
          </cell>
          <cell r="H210" t="str">
            <v>ASSENTAMENTO DE TUBO DE PVC DEFOFO OU PRFV OU RPVC PARA REDE DE ÁGUA, DN 350 MM, JUNTA ELÁSTICA INTEGRADA, INSTALADO EM LOCAL COM NÍVEL BAIXO DE INTERFERÊNCIAS (NÃO INCLUI FORNECIMENTO). AF_11/2017</v>
          </cell>
          <cell r="I210" t="str">
            <v>M</v>
          </cell>
          <cell r="J210" t="str">
            <v>COEFICIENTE DE REPRESENTATIVIDADE</v>
          </cell>
          <cell r="K210" t="str">
            <v>6,74</v>
          </cell>
          <cell r="L210" t="str">
            <v>CAIXA REFERENCIAL</v>
          </cell>
        </row>
        <row r="211">
          <cell r="A211">
            <v>97139</v>
          </cell>
          <cell r="B211" t="str">
            <v>ASSENTAMENTO DE TUBOS E PECAS</v>
          </cell>
          <cell r="C211" t="str">
            <v>ASTU</v>
          </cell>
          <cell r="D211" t="str">
            <v>FORNEC E/OU ASSENT DE TUBO PVC DEFOFO COM JUNTA ELASTICA</v>
          </cell>
          <cell r="E211" t="str">
            <v>0230</v>
          </cell>
          <cell r="F211" t="str">
            <v/>
          </cell>
          <cell r="G211" t="str">
            <v/>
          </cell>
          <cell r="H211" t="str">
            <v>ASSENTAMENTO DE TUBO DE PVC DEFOFO OU PRFV OU RPVC PARA REDE DE ÁGUA, DN 400 MM, JUNTA ELÁSTICA INTEGRADA, INSTALADO EM LOCAL COM NÍVEL BAIXO DE INTERFERÊNCIAS (NÃO INCLUI FORNECIMENTO). AF_11/2017</v>
          </cell>
          <cell r="I211" t="str">
            <v>M</v>
          </cell>
          <cell r="J211" t="str">
            <v>COEFICIENTE DE REPRESENTATIVIDADE</v>
          </cell>
          <cell r="K211" t="str">
            <v>7,64</v>
          </cell>
          <cell r="L211" t="str">
            <v>CAIXA REFERENCIAL</v>
          </cell>
        </row>
        <row r="212">
          <cell r="A212">
            <v>97140</v>
          </cell>
          <cell r="B212" t="str">
            <v>ASSENTAMENTO DE TUBOS E PECAS</v>
          </cell>
          <cell r="C212" t="str">
            <v>ASTU</v>
          </cell>
          <cell r="D212" t="str">
            <v>FORNEC E/OU ASSENT DE TUBO PVC DEFOFO COM JUNTA ELASTICA</v>
          </cell>
          <cell r="E212" t="str">
            <v>0230</v>
          </cell>
          <cell r="F212" t="str">
            <v/>
          </cell>
          <cell r="G212" t="str">
            <v/>
          </cell>
          <cell r="H212" t="str">
            <v>ASSENTAMENTO DE TUBO DE PVC DEFOFO OU PRFV OU RPVC PARA REDE DE ÁGUA, DN 500 MM, JUNTA ELÁSTICA INTEGRADA, INSTALADO EM LOCAL COM NÍVEL BAIXO DE INTERFERÊNCIAS (NÃO INCLUI FORNECIMENTO). AF_11/2017</v>
          </cell>
          <cell r="I212" t="str">
            <v>M</v>
          </cell>
          <cell r="J212" t="str">
            <v>COEFICIENTE DE REPRESENTATIVIDADE</v>
          </cell>
          <cell r="K212" t="str">
            <v>9,48</v>
          </cell>
          <cell r="L212" t="str">
            <v>CAIXA REFERENCIAL</v>
          </cell>
        </row>
        <row r="213">
          <cell r="A213">
            <v>93206</v>
          </cell>
          <cell r="B213" t="str">
            <v>CANTEIRO DE OBRAS</v>
          </cell>
          <cell r="C213" t="str">
            <v>CANT</v>
          </cell>
          <cell r="D213" t="str">
            <v>CONSTRUCAO DO CANTEIRO</v>
          </cell>
          <cell r="E213" t="str">
            <v>0001</v>
          </cell>
          <cell r="F213" t="str">
            <v/>
          </cell>
          <cell r="G213" t="str">
            <v/>
          </cell>
          <cell r="H213" t="str">
            <v>EXECUÇÃO DE ESCRITÓRIO EM CANTEIRO DE OBRA EM ALVENARIA, NÃO INCLUSO MOBILIÁRIO E EQUIPAMENTOS. AF_02/2016</v>
          </cell>
          <cell r="I213" t="str">
            <v>M2</v>
          </cell>
          <cell r="J213" t="str">
            <v>ATRIBUÍDO SÃO PAULO</v>
          </cell>
          <cell r="K213" t="str">
            <v>894,94</v>
          </cell>
          <cell r="L213" t="str">
            <v>CAIXA REFERENCIAL</v>
          </cell>
        </row>
        <row r="214">
          <cell r="A214">
            <v>93207</v>
          </cell>
          <cell r="B214" t="str">
            <v>CANTEIRO DE OBRAS</v>
          </cell>
          <cell r="C214" t="str">
            <v>CANT</v>
          </cell>
          <cell r="D214" t="str">
            <v>CONSTRUCAO DO CANTEIRO</v>
          </cell>
          <cell r="E214" t="str">
            <v>0001</v>
          </cell>
          <cell r="F214" t="str">
            <v/>
          </cell>
          <cell r="G214" t="str">
            <v/>
          </cell>
          <cell r="H214" t="str">
            <v>EXECUÇÃO DE ESCRITÓRIO EM CANTEIRO DE OBRA EM CHAPA DE MADEIRA COMPENSADA, NÃO INCLUSO MOBILIÁRIO E EQUIPAMENTOS. AF_02/2016</v>
          </cell>
          <cell r="I214" t="str">
            <v>M2</v>
          </cell>
          <cell r="J214" t="str">
            <v>ATRIBUÍDO SÃO PAULO</v>
          </cell>
          <cell r="K214" t="str">
            <v>834,85</v>
          </cell>
          <cell r="L214" t="str">
            <v>CAIXA REFERENCIAL</v>
          </cell>
        </row>
        <row r="215">
          <cell r="A215">
            <v>93208</v>
          </cell>
          <cell r="B215" t="str">
            <v>CANTEIRO DE OBRAS</v>
          </cell>
          <cell r="C215" t="str">
            <v>CANT</v>
          </cell>
          <cell r="D215" t="str">
            <v>CONSTRUCAO DO CANTEIRO</v>
          </cell>
          <cell r="E215" t="str">
            <v>0001</v>
          </cell>
          <cell r="F215" t="str">
            <v/>
          </cell>
          <cell r="G215" t="str">
            <v/>
          </cell>
          <cell r="H215" t="str">
            <v>EXECUÇÃO DE ALMOXARIFADO EM CANTEIRO DE OBRA EM CHAPA DE MADEIRA COMPENSADA, INCLUSO PRATELEIRAS. AF_02/2016</v>
          </cell>
          <cell r="I215" t="str">
            <v>M2</v>
          </cell>
          <cell r="J215" t="str">
            <v>ATRIBUÍDO SÃO PAULO</v>
          </cell>
          <cell r="K215" t="str">
            <v>663,55</v>
          </cell>
          <cell r="L215" t="str">
            <v>CAIXA REFERENCIAL</v>
          </cell>
        </row>
        <row r="216">
          <cell r="A216">
            <v>93209</v>
          </cell>
          <cell r="B216" t="str">
            <v>CANTEIRO DE OBRAS</v>
          </cell>
          <cell r="C216" t="str">
            <v>CANT</v>
          </cell>
          <cell r="D216" t="str">
            <v>CONSTRUCAO DO CANTEIRO</v>
          </cell>
          <cell r="E216" t="str">
            <v>0001</v>
          </cell>
          <cell r="F216" t="str">
            <v/>
          </cell>
          <cell r="G216" t="str">
            <v/>
          </cell>
          <cell r="H216" t="str">
            <v>EXECUÇÃO DE ALMOXARIFADO EM CANTEIRO DE OBRA EM ALVENARIA, INCLUSO PRATELEIRAS. AF_02/2016</v>
          </cell>
          <cell r="I216" t="str">
            <v>M2</v>
          </cell>
          <cell r="J216" t="str">
            <v>ATRIBUÍDO SÃO PAULO</v>
          </cell>
          <cell r="K216" t="str">
            <v>728,10</v>
          </cell>
          <cell r="L216" t="str">
            <v>CAIXA REFERENCIAL</v>
          </cell>
        </row>
        <row r="217">
          <cell r="A217">
            <v>93210</v>
          </cell>
          <cell r="B217" t="str">
            <v>CANTEIRO DE OBRAS</v>
          </cell>
          <cell r="C217" t="str">
            <v>CANT</v>
          </cell>
          <cell r="D217" t="str">
            <v>CONSTRUCAO DO CANTEIRO</v>
          </cell>
          <cell r="E217" t="str">
            <v>0001</v>
          </cell>
          <cell r="F217" t="str">
            <v/>
          </cell>
          <cell r="G217" t="str">
            <v/>
          </cell>
          <cell r="H217" t="str">
            <v>EXECUÇÃO DE REFEITÓRIO EM CANTEIRO DE OBRA EM CHAPA DE MADEIRA COMPENSADA, NÃO INCLUSO MOBILIÁRIO E EQUIPAMENTOS. AF_02/2016</v>
          </cell>
          <cell r="I217" t="str">
            <v>M2</v>
          </cell>
          <cell r="J217" t="str">
            <v>ATRIBUÍDO SÃO PAULO</v>
          </cell>
          <cell r="K217" t="str">
            <v>452,27</v>
          </cell>
          <cell r="L217" t="str">
            <v>CAIXA REFERENCIAL</v>
          </cell>
        </row>
        <row r="218">
          <cell r="A218">
            <v>93211</v>
          </cell>
          <cell r="B218" t="str">
            <v>CANTEIRO DE OBRAS</v>
          </cell>
          <cell r="C218" t="str">
            <v>CANT</v>
          </cell>
          <cell r="D218" t="str">
            <v>CONSTRUCAO DO CANTEIRO</v>
          </cell>
          <cell r="E218" t="str">
            <v>0001</v>
          </cell>
          <cell r="F218" t="str">
            <v/>
          </cell>
          <cell r="G218" t="str">
            <v/>
          </cell>
          <cell r="H218" t="str">
            <v>EXECUÇÃO DE REFEITÓRIO EM CANTEIRO DE OBRA EM ALVENARIA, NÃO INCLUSO MOBILIÁRIO E EQUIPAMENTOS. AF_02/2016</v>
          </cell>
          <cell r="I218" t="str">
            <v>M2</v>
          </cell>
          <cell r="J218" t="str">
            <v>ATRIBUÍDO SÃO PAULO</v>
          </cell>
          <cell r="K218" t="str">
            <v>458,11</v>
          </cell>
          <cell r="L218" t="str">
            <v>CAIXA REFERENCIAL</v>
          </cell>
        </row>
        <row r="219">
          <cell r="A219">
            <v>93212</v>
          </cell>
          <cell r="B219" t="str">
            <v>CANTEIRO DE OBRAS</v>
          </cell>
          <cell r="C219" t="str">
            <v>CANT</v>
          </cell>
          <cell r="D219" t="str">
            <v>CONSTRUCAO DO CANTEIRO</v>
          </cell>
          <cell r="E219" t="str">
            <v>0001</v>
          </cell>
          <cell r="F219" t="str">
            <v/>
          </cell>
          <cell r="G219" t="str">
            <v/>
          </cell>
          <cell r="H219" t="str">
            <v>EXECUÇÃO DE SANITÁRIO E VESTIÁRIO EM CANTEIRO DE OBRA EM CHAPA DE MADEIRA COMPENSADA, NÃO INCLUSO MOBILIÁRIO. AF_02/2016</v>
          </cell>
          <cell r="I219" t="str">
            <v>M2</v>
          </cell>
          <cell r="J219" t="str">
            <v>ATRIBUÍDO SÃO PAULO</v>
          </cell>
          <cell r="K219" t="str">
            <v>741,84</v>
          </cell>
          <cell r="L219" t="str">
            <v>CAIXA REFERENCIAL</v>
          </cell>
        </row>
        <row r="220">
          <cell r="A220">
            <v>93213</v>
          </cell>
          <cell r="B220" t="str">
            <v>CANTEIRO DE OBRAS</v>
          </cell>
          <cell r="C220" t="str">
            <v>CANT</v>
          </cell>
          <cell r="D220" t="str">
            <v>CONSTRUCAO DO CANTEIRO</v>
          </cell>
          <cell r="E220" t="str">
            <v>0001</v>
          </cell>
          <cell r="F220" t="str">
            <v/>
          </cell>
          <cell r="G220" t="str">
            <v/>
          </cell>
          <cell r="H220" t="str">
            <v>EXECUÇÃO DE SANITÁRIO E VESTIÁRIO EM CANTEIRO DE OBRA EM ALVENARIA, NÃO INCLUSO MOBILIÁRIO. AF_02/2016</v>
          </cell>
          <cell r="I220" t="str">
            <v>M2</v>
          </cell>
          <cell r="J220" t="str">
            <v>ATRIBUÍDO SÃO PAULO</v>
          </cell>
          <cell r="K220" t="str">
            <v>792,38</v>
          </cell>
          <cell r="L220" t="str">
            <v>CAIXA REFERENCIAL</v>
          </cell>
        </row>
        <row r="221">
          <cell r="A221">
            <v>93214</v>
          </cell>
          <cell r="B221" t="str">
            <v>CANTEIRO DE OBRAS</v>
          </cell>
          <cell r="C221" t="str">
            <v>CANT</v>
          </cell>
          <cell r="D221" t="str">
            <v>CONSTRUCAO DO CANTEIRO</v>
          </cell>
          <cell r="E221" t="str">
            <v>0001</v>
          </cell>
          <cell r="F221" t="str">
            <v/>
          </cell>
          <cell r="G221" t="str">
            <v/>
          </cell>
          <cell r="H221" t="str">
            <v>EXECUÇÃO DE RESERVATÓRIO ELEVADO DE ÁGUA (1000 LITROS) EM CANTEIRO DE OBRA, APOIADO EM ESTRUTURA DE MADEIRA. AF_02/2016</v>
          </cell>
          <cell r="I221" t="str">
            <v>UN</v>
          </cell>
          <cell r="J221" t="str">
            <v>COEFICIENTE DE REPRESENTATIVIDADE</v>
          </cell>
          <cell r="K221" t="str">
            <v>4.297,04</v>
          </cell>
          <cell r="L221" t="str">
            <v>CAIXA REFERENCIAL</v>
          </cell>
        </row>
        <row r="222">
          <cell r="A222">
            <v>93243</v>
          </cell>
          <cell r="B222" t="str">
            <v>CANTEIRO DE OBRAS</v>
          </cell>
          <cell r="C222" t="str">
            <v>CANT</v>
          </cell>
          <cell r="D222" t="str">
            <v>CONSTRUCAO DO CANTEIRO</v>
          </cell>
          <cell r="E222" t="str">
            <v>0001</v>
          </cell>
          <cell r="F222" t="str">
            <v/>
          </cell>
          <cell r="G222" t="str">
            <v/>
          </cell>
          <cell r="H222" t="str">
            <v>EXECUÇÃO DE RESERVATÓRIO ELEVADO DE ÁGUA (2000 LITROS) EM CANTEIRO DE OBRA, APOIADO EM ESTRUTURA DE MADEIRA. AF_02/2016</v>
          </cell>
          <cell r="I222" t="str">
            <v>UN</v>
          </cell>
          <cell r="J222" t="str">
            <v>COEFICIENTE DE REPRESENTATIVIDADE</v>
          </cell>
          <cell r="K222" t="str">
            <v>6.616,73</v>
          </cell>
          <cell r="L222" t="str">
            <v>CAIXA REFERENCIAL</v>
          </cell>
        </row>
        <row r="223">
          <cell r="A223">
            <v>93582</v>
          </cell>
          <cell r="B223" t="str">
            <v>CANTEIRO DE OBRAS</v>
          </cell>
          <cell r="C223" t="str">
            <v>CANT</v>
          </cell>
          <cell r="D223" t="str">
            <v>CONSTRUCAO DO CANTEIRO</v>
          </cell>
          <cell r="E223" t="str">
            <v>0001</v>
          </cell>
          <cell r="F223" t="str">
            <v/>
          </cell>
          <cell r="G223" t="str">
            <v/>
          </cell>
          <cell r="H223" t="str">
            <v>EXECUÇÃO DE CENTRAL DE ARMADURA EM CANTEIRO DE OBRA, NÃO INCLUSO MOBILIÁRIO E EQUIPAMENTOS. AF_04/2016</v>
          </cell>
          <cell r="I223" t="str">
            <v>M2</v>
          </cell>
          <cell r="J223" t="str">
            <v>ATRIBUÍDO SÃO PAULO</v>
          </cell>
          <cell r="K223" t="str">
            <v>197,62</v>
          </cell>
          <cell r="L223" t="str">
            <v>CAIXA REFERENCIAL</v>
          </cell>
        </row>
        <row r="224">
          <cell r="A224">
            <v>93583</v>
          </cell>
          <cell r="B224" t="str">
            <v>CANTEIRO DE OBRAS</v>
          </cell>
          <cell r="C224" t="str">
            <v>CANT</v>
          </cell>
          <cell r="D224" t="str">
            <v>CONSTRUCAO DO CANTEIRO</v>
          </cell>
          <cell r="E224" t="str">
            <v>0001</v>
          </cell>
          <cell r="F224" t="str">
            <v/>
          </cell>
          <cell r="G224" t="str">
            <v/>
          </cell>
          <cell r="H224" t="str">
            <v>EXECUÇÃO DE CENTRAL DE FÔRMAS, PRODUÇÃO DE ARGAMASSA OU CONCRETO EM CANTEIRO DE OBRA, NÃO INCLUSO MOBILIÁRIO E EQUIPAMENTOS. AF_04/2016</v>
          </cell>
          <cell r="I224" t="str">
            <v>M2</v>
          </cell>
          <cell r="J224" t="str">
            <v>ATRIBUÍDO SÃO PAULO</v>
          </cell>
          <cell r="K224" t="str">
            <v>331,44</v>
          </cell>
          <cell r="L224" t="str">
            <v>CAIXA REFERENCIAL</v>
          </cell>
        </row>
        <row r="225">
          <cell r="A225">
            <v>93584</v>
          </cell>
          <cell r="B225" t="str">
            <v>CANTEIRO DE OBRAS</v>
          </cell>
          <cell r="C225" t="str">
            <v>CANT</v>
          </cell>
          <cell r="D225" t="str">
            <v>CONSTRUCAO DO CANTEIRO</v>
          </cell>
          <cell r="E225" t="str">
            <v>0001</v>
          </cell>
          <cell r="F225" t="str">
            <v/>
          </cell>
          <cell r="G225" t="str">
            <v/>
          </cell>
          <cell r="H225" t="str">
            <v>EXECUÇÃO DE DEPÓSITO EM CANTEIRO DE OBRA EM CHAPA DE MADEIRA COMPENSADA, NÃO INCLUSO MOBILIÁRIO. AF_04/2016</v>
          </cell>
          <cell r="I225" t="str">
            <v>M2</v>
          </cell>
          <cell r="J225" t="str">
            <v>ATRIBUÍDO SÃO PAULO</v>
          </cell>
          <cell r="K225" t="str">
            <v>644,64</v>
          </cell>
          <cell r="L225" t="str">
            <v>CAIXA REFERENCIAL</v>
          </cell>
        </row>
        <row r="226">
          <cell r="A226">
            <v>93585</v>
          </cell>
          <cell r="B226" t="str">
            <v>CANTEIRO DE OBRAS</v>
          </cell>
          <cell r="C226" t="str">
            <v>CANT</v>
          </cell>
          <cell r="D226" t="str">
            <v>CONSTRUCAO DO CANTEIRO</v>
          </cell>
          <cell r="E226" t="str">
            <v>0001</v>
          </cell>
          <cell r="F226" t="str">
            <v/>
          </cell>
          <cell r="G226" t="str">
            <v/>
          </cell>
          <cell r="H226" t="str">
            <v>EXECUÇÃO DE GUARITA EM CANTEIRO DE OBRA EM CHAPA DE MADEIRA COMPENSADA, NÃO INCLUSO MOBILIÁRIO. AF_04/2016</v>
          </cell>
          <cell r="I226" t="str">
            <v>M2</v>
          </cell>
          <cell r="J226" t="str">
            <v>ATRIBUÍDO SÃO PAULO</v>
          </cell>
          <cell r="K226" t="str">
            <v>822,67</v>
          </cell>
          <cell r="L226" t="str">
            <v>CAIXA REFERENCIAL</v>
          </cell>
        </row>
        <row r="227">
          <cell r="A227">
            <v>98441</v>
          </cell>
          <cell r="B227" t="str">
            <v>CANTEIRO DE OBRAS</v>
          </cell>
          <cell r="C227" t="str">
            <v>CANT</v>
          </cell>
          <cell r="D227" t="str">
            <v>CONSTRUCAO DO CANTEIRO</v>
          </cell>
          <cell r="E227" t="str">
            <v>0001</v>
          </cell>
          <cell r="F227" t="str">
            <v/>
          </cell>
          <cell r="G227" t="str">
            <v/>
          </cell>
          <cell r="H227" t="str">
            <v>PAREDE DE MADEIRA COMPENSADA PARA CONSTRUÇÃO TEMPORÁRIA EM CHAPA SIMPLES, EXTERNA, COM ÁREA LÍQUIDA MAIOR OU IGUAL A 6 M², SEM VÃO. AF_05/2018</v>
          </cell>
          <cell r="I227" t="str">
            <v>M2</v>
          </cell>
          <cell r="J227" t="str">
            <v>COEFICIENTE DE REPRESENTATIVIDADE</v>
          </cell>
          <cell r="K227" t="str">
            <v>94,99</v>
          </cell>
          <cell r="L227" t="str">
            <v>CAIXA REFERENCIAL</v>
          </cell>
        </row>
        <row r="228">
          <cell r="A228">
            <v>98442</v>
          </cell>
          <cell r="B228" t="str">
            <v>CANTEIRO DE OBRAS</v>
          </cell>
          <cell r="C228" t="str">
            <v>CANT</v>
          </cell>
          <cell r="D228" t="str">
            <v>CONSTRUCAO DO CANTEIRO</v>
          </cell>
          <cell r="E228" t="str">
            <v>0001</v>
          </cell>
          <cell r="F228" t="str">
            <v/>
          </cell>
          <cell r="G228" t="str">
            <v/>
          </cell>
          <cell r="H228" t="str">
            <v>PAREDE DE MADEIRA COMPENSADA PARA CONSTRUÇÃO TEMPORÁRIA EM CHAPA SIMPLES, EXTERNA, COM ÁREA LÍQUIDA MENOR QUE 6 M², SEM VÃO. AF_05/2018</v>
          </cell>
          <cell r="I228" t="str">
            <v>M2</v>
          </cell>
          <cell r="J228" t="str">
            <v>COEFICIENTE DE REPRESENTATIVIDADE</v>
          </cell>
          <cell r="K228" t="str">
            <v>97,19</v>
          </cell>
          <cell r="L228" t="str">
            <v>CAIXA REFERENCIAL</v>
          </cell>
        </row>
        <row r="229">
          <cell r="A229">
            <v>98443</v>
          </cell>
          <cell r="B229" t="str">
            <v>CANTEIRO DE OBRAS</v>
          </cell>
          <cell r="C229" t="str">
            <v>CANT</v>
          </cell>
          <cell r="D229" t="str">
            <v>CONSTRUCAO DO CANTEIRO</v>
          </cell>
          <cell r="E229" t="str">
            <v>0001</v>
          </cell>
          <cell r="F229" t="str">
            <v/>
          </cell>
          <cell r="G229" t="str">
            <v/>
          </cell>
          <cell r="H229" t="str">
            <v>PAREDE DE MADEIRA COMPENSADA PARA CONSTRUÇÃO TEMPORÁRIA EM CHAPA SIMPLES, INTERNA, COM ÁREA LÍQUIDA MAIOR OU IGUAL A 6 M², SEM VÃO. AF_05/2018</v>
          </cell>
          <cell r="I229" t="str">
            <v>M2</v>
          </cell>
          <cell r="J229" t="str">
            <v>COEFICIENTE DE REPRESENTATIVIDADE</v>
          </cell>
          <cell r="K229" t="str">
            <v>82,37</v>
          </cell>
          <cell r="L229" t="str">
            <v>CAIXA REFERENCIAL</v>
          </cell>
        </row>
        <row r="230">
          <cell r="A230">
            <v>98444</v>
          </cell>
          <cell r="B230" t="str">
            <v>CANTEIRO DE OBRAS</v>
          </cell>
          <cell r="C230" t="str">
            <v>CANT</v>
          </cell>
          <cell r="D230" t="str">
            <v>CONSTRUCAO DO CANTEIRO</v>
          </cell>
          <cell r="E230" t="str">
            <v>0001</v>
          </cell>
          <cell r="F230" t="str">
            <v/>
          </cell>
          <cell r="G230" t="str">
            <v/>
          </cell>
          <cell r="H230" t="str">
            <v>PAREDE DE MADEIRA COMPENSADA PARA CONSTRUÇÃO TEMPORÁRIA EM CHAPA SIMPLES, INTERNA, COM ÁREA LÍQUIDA MENOR QUE 6 M², SEM VÃO. AF_05/2018</v>
          </cell>
          <cell r="I230" t="str">
            <v>M2</v>
          </cell>
          <cell r="J230" t="str">
            <v>COEFICIENTE DE REPRESENTATIVIDADE</v>
          </cell>
          <cell r="K230" t="str">
            <v>83,94</v>
          </cell>
          <cell r="L230" t="str">
            <v>CAIXA REFERENCIAL</v>
          </cell>
        </row>
        <row r="231">
          <cell r="A231">
            <v>98445</v>
          </cell>
          <cell r="B231" t="str">
            <v>CANTEIRO DE OBRAS</v>
          </cell>
          <cell r="C231" t="str">
            <v>CANT</v>
          </cell>
          <cell r="D231" t="str">
            <v>CONSTRUCAO DO CANTEIRO</v>
          </cell>
          <cell r="E231" t="str">
            <v>0001</v>
          </cell>
          <cell r="F231" t="str">
            <v/>
          </cell>
          <cell r="G231" t="str">
            <v/>
          </cell>
          <cell r="H231" t="str">
            <v>PAREDE DE MADEIRA COMPENSADA PARA CONSTRUÇÃO TEMPORÁRIA EM CHAPA SIMPLES, EXTERNA, COM ÁREA LÍQUIDA MAIOR OU IGUAL A 6 M², COM VÃO. AF_05/2018</v>
          </cell>
          <cell r="I231" t="str">
            <v>M2</v>
          </cell>
          <cell r="J231" t="str">
            <v>COEFICIENTE DE REPRESENTATIVIDADE</v>
          </cell>
          <cell r="K231" t="str">
            <v>115,38</v>
          </cell>
          <cell r="L231" t="str">
            <v>CAIXA REFERENCIAL</v>
          </cell>
        </row>
        <row r="232">
          <cell r="A232">
            <v>98446</v>
          </cell>
          <cell r="B232" t="str">
            <v>CANTEIRO DE OBRAS</v>
          </cell>
          <cell r="C232" t="str">
            <v>CANT</v>
          </cell>
          <cell r="D232" t="str">
            <v>CONSTRUCAO DO CANTEIRO</v>
          </cell>
          <cell r="E232" t="str">
            <v>0001</v>
          </cell>
          <cell r="F232" t="str">
            <v/>
          </cell>
          <cell r="G232" t="str">
            <v/>
          </cell>
          <cell r="H232" t="str">
            <v>PAREDE DE MADEIRA COMPENSADA PARA CONSTRUÇÃO TEMPORÁRIA EM CHAPA SIMPLES, EXTERNA, COM ÁREA LÍQUIDA MENOR QUE 6 M², COM VÃO. AF_05/2018</v>
          </cell>
          <cell r="I232" t="str">
            <v>M2</v>
          </cell>
          <cell r="J232" t="str">
            <v>COEFICIENTE DE REPRESENTATIVIDADE</v>
          </cell>
          <cell r="K232" t="str">
            <v>149,52</v>
          </cell>
          <cell r="L232" t="str">
            <v>CAIXA REFERENCIAL</v>
          </cell>
        </row>
        <row r="233">
          <cell r="A233">
            <v>98447</v>
          </cell>
          <cell r="B233" t="str">
            <v>CANTEIRO DE OBRAS</v>
          </cell>
          <cell r="C233" t="str">
            <v>CANT</v>
          </cell>
          <cell r="D233" t="str">
            <v>CONSTRUCAO DO CANTEIRO</v>
          </cell>
          <cell r="E233" t="str">
            <v>0001</v>
          </cell>
          <cell r="F233" t="str">
            <v/>
          </cell>
          <cell r="G233" t="str">
            <v/>
          </cell>
          <cell r="H233" t="str">
            <v>PAREDE DE MADEIRA COMPENSADA PARA CONSTRUÇÃO TEMPORÁRIA EM CHAPA SIMPLES, INTERNA, COM ÁREA LÍQUIDA MAIOR OU IGUAL A 6 M², COM VÃO. AF_05/2018</v>
          </cell>
          <cell r="I233" t="str">
            <v>M2</v>
          </cell>
          <cell r="J233" t="str">
            <v>COEFICIENTE DE REPRESENTATIVIDADE</v>
          </cell>
          <cell r="K233" t="str">
            <v>97,81</v>
          </cell>
          <cell r="L233" t="str">
            <v>CAIXA REFERENCIAL</v>
          </cell>
        </row>
        <row r="234">
          <cell r="A234">
            <v>98448</v>
          </cell>
          <cell r="B234" t="str">
            <v>CANTEIRO DE OBRAS</v>
          </cell>
          <cell r="C234" t="str">
            <v>CANT</v>
          </cell>
          <cell r="D234" t="str">
            <v>CONSTRUCAO DO CANTEIRO</v>
          </cell>
          <cell r="E234" t="str">
            <v>0001</v>
          </cell>
          <cell r="F234" t="str">
            <v/>
          </cell>
          <cell r="G234" t="str">
            <v/>
          </cell>
          <cell r="H234" t="str">
            <v>PAREDE DE MADEIRA COMPENSADA PARA CONSTRUÇÃO TEMPORÁRIA EM CHAPA SIMPLES, INTERNA, COM ÁREA LÍQUIDA MENOR QUE 6 M², COM VÃO. AF_05/2018</v>
          </cell>
          <cell r="I234" t="str">
            <v>M2</v>
          </cell>
          <cell r="J234" t="str">
            <v>COEFICIENTE DE REPRESENTATIVIDADE</v>
          </cell>
          <cell r="K234" t="str">
            <v>124,26</v>
          </cell>
          <cell r="L234" t="str">
            <v>CAIXA REFERENCIAL</v>
          </cell>
        </row>
        <row r="235">
          <cell r="A235">
            <v>98449</v>
          </cell>
          <cell r="B235" t="str">
            <v>CANTEIRO DE OBRAS</v>
          </cell>
          <cell r="C235" t="str">
            <v>CANT</v>
          </cell>
          <cell r="D235" t="str">
            <v>CONSTRUCAO DO CANTEIRO</v>
          </cell>
          <cell r="E235" t="str">
            <v>0001</v>
          </cell>
          <cell r="F235" t="str">
            <v/>
          </cell>
          <cell r="G235" t="str">
            <v/>
          </cell>
          <cell r="H235" t="str">
            <v>PAREDE DE MADEIRA COMPENSADA PARA CONSTRUÇÃO TEMPORÁRIA EM CHAPA DUPLA, EXTERNA, COM ÁREA LÍQUIDA MAIOR OU IGUAL A 6 M², SEM VÃO. AF_05/2018</v>
          </cell>
          <cell r="I235" t="str">
            <v>M2</v>
          </cell>
          <cell r="J235" t="str">
            <v>COEFICIENTE DE REPRESENTATIVIDADE</v>
          </cell>
          <cell r="K235" t="str">
            <v>119,83</v>
          </cell>
          <cell r="L235" t="str">
            <v>CAIXA REFERENCIAL</v>
          </cell>
        </row>
        <row r="236">
          <cell r="A236">
            <v>98450</v>
          </cell>
          <cell r="B236" t="str">
            <v>CANTEIRO DE OBRAS</v>
          </cell>
          <cell r="C236" t="str">
            <v>CANT</v>
          </cell>
          <cell r="D236" t="str">
            <v>CONSTRUCAO DO CANTEIRO</v>
          </cell>
          <cell r="E236" t="str">
            <v>0001</v>
          </cell>
          <cell r="F236" t="str">
            <v/>
          </cell>
          <cell r="G236" t="str">
            <v/>
          </cell>
          <cell r="H236" t="str">
            <v>PAREDE DE MADEIRA COMPENSADA PARA CONSTRUÇÃO TEMPORÁRIA EM CHAPA DUPLA, EXTERNA, COM ÁREA LÍQUIDA MENOR QUE 6 M², SEM VÃO. AF_05/2018</v>
          </cell>
          <cell r="I236" t="str">
            <v>M2</v>
          </cell>
          <cell r="J236" t="str">
            <v>COEFICIENTE DE REPRESENTATIVIDADE</v>
          </cell>
          <cell r="K236" t="str">
            <v>123,02</v>
          </cell>
          <cell r="L236" t="str">
            <v>CAIXA REFERENCIAL</v>
          </cell>
        </row>
        <row r="237">
          <cell r="A237">
            <v>98451</v>
          </cell>
          <cell r="B237" t="str">
            <v>CANTEIRO DE OBRAS</v>
          </cell>
          <cell r="C237" t="str">
            <v>CANT</v>
          </cell>
          <cell r="D237" t="str">
            <v>CONSTRUCAO DO CANTEIRO</v>
          </cell>
          <cell r="E237" t="str">
            <v>0001</v>
          </cell>
          <cell r="F237" t="str">
            <v/>
          </cell>
          <cell r="G237" t="str">
            <v/>
          </cell>
          <cell r="H237" t="str">
            <v>PAREDE DE MADEIRA COMPENSADA PARA CONSTRUÇÃO TEMPORÁRIA EM CHAPA DUPLA, INTERNA, COM ÁREA LÍQUIDA MAIOR OU IGUAL A 6 M², SEM VÃO. AF_05/2018</v>
          </cell>
          <cell r="I237" t="str">
            <v>M2</v>
          </cell>
          <cell r="J237" t="str">
            <v>COEFICIENTE DE REPRESENTATIVIDADE</v>
          </cell>
          <cell r="K237" t="str">
            <v>105,33</v>
          </cell>
          <cell r="L237" t="str">
            <v>CAIXA REFERENCIAL</v>
          </cell>
        </row>
        <row r="238">
          <cell r="A238">
            <v>98452</v>
          </cell>
          <cell r="B238" t="str">
            <v>CANTEIRO DE OBRAS</v>
          </cell>
          <cell r="C238" t="str">
            <v>CANT</v>
          </cell>
          <cell r="D238" t="str">
            <v>CONSTRUCAO DO CANTEIRO</v>
          </cell>
          <cell r="E238" t="str">
            <v>0001</v>
          </cell>
          <cell r="F238" t="str">
            <v/>
          </cell>
          <cell r="G238" t="str">
            <v/>
          </cell>
          <cell r="H238" t="str">
            <v>PAREDE DE MADEIRA COMPENSADA PARA CONSTRUÇÃO TEMPORÁRIA EM CHAPA DUPLA, INTERNA, COM ÁREA LÍQUIDA MENOR QUE 6 M², SEM VÃO. AF_05/2018</v>
          </cell>
          <cell r="I238" t="str">
            <v>M2</v>
          </cell>
          <cell r="J238" t="str">
            <v>COEFICIENTE DE REPRESENTATIVIDADE</v>
          </cell>
          <cell r="K238" t="str">
            <v>107,25</v>
          </cell>
          <cell r="L238" t="str">
            <v>CAIXA REFERENCIAL</v>
          </cell>
        </row>
        <row r="239">
          <cell r="A239">
            <v>98453</v>
          </cell>
          <cell r="B239" t="str">
            <v>CANTEIRO DE OBRAS</v>
          </cell>
          <cell r="C239" t="str">
            <v>CANT</v>
          </cell>
          <cell r="D239" t="str">
            <v>CONSTRUCAO DO CANTEIRO</v>
          </cell>
          <cell r="E239" t="str">
            <v>0001</v>
          </cell>
          <cell r="F239" t="str">
            <v/>
          </cell>
          <cell r="G239" t="str">
            <v/>
          </cell>
          <cell r="H239" t="str">
            <v>PAREDE DE MADEIRA COMPENSADA PARA CONSTRUÇÃO TEMPORÁRIA EM CHAPA DUPLA, EXTERNA, COM ÁREA LÍQUIDA MAIOR OU IGUAL A QUE 6 M², COM VÃO. AF_05/2018</v>
          </cell>
          <cell r="I239" t="str">
            <v>M2</v>
          </cell>
          <cell r="J239" t="str">
            <v>COEFICIENTE DE REPRESENTATIVIDADE</v>
          </cell>
          <cell r="K239" t="str">
            <v>144,04</v>
          </cell>
          <cell r="L239" t="str">
            <v>CAIXA REFERENCIAL</v>
          </cell>
        </row>
        <row r="240">
          <cell r="A240">
            <v>98454</v>
          </cell>
          <cell r="B240" t="str">
            <v>CANTEIRO DE OBRAS</v>
          </cell>
          <cell r="C240" t="str">
            <v>CANT</v>
          </cell>
          <cell r="D240" t="str">
            <v>CONSTRUCAO DO CANTEIRO</v>
          </cell>
          <cell r="E240" t="str">
            <v>0001</v>
          </cell>
          <cell r="F240" t="str">
            <v/>
          </cell>
          <cell r="G240" t="str">
            <v/>
          </cell>
          <cell r="H240" t="str">
            <v>PAREDE DE MADEIRA COMPENSADA PARA CONSTRUÇÃO TEMPORÁRIA EM CHAPA DUPLA, EXTERNA, COM ÁREA LÍQUIDA MENOR QUE 6 M², COM VÃO. AF_05/2018</v>
          </cell>
          <cell r="I240" t="str">
            <v>M2</v>
          </cell>
          <cell r="J240" t="str">
            <v>COEFICIENTE DE REPRESENTATIVIDADE</v>
          </cell>
          <cell r="K240" t="str">
            <v>187,40</v>
          </cell>
          <cell r="L240" t="str">
            <v>CAIXA REFERENCIAL</v>
          </cell>
        </row>
        <row r="241">
          <cell r="A241">
            <v>98455</v>
          </cell>
          <cell r="B241" t="str">
            <v>CANTEIRO DE OBRAS</v>
          </cell>
          <cell r="C241" t="str">
            <v>CANT</v>
          </cell>
          <cell r="D241" t="str">
            <v>CONSTRUCAO DO CANTEIRO</v>
          </cell>
          <cell r="E241" t="str">
            <v>0001</v>
          </cell>
          <cell r="F241" t="str">
            <v/>
          </cell>
          <cell r="G241" t="str">
            <v/>
          </cell>
          <cell r="H241" t="str">
            <v>PAREDE DE MADEIRA COMPENSADA PARA CONSTRUÇÃO TEMPORÁRIA EM CHAPA DUPLA, INTERNA, COM ÁREA LÍQUIDA MAIOR OU IGUAL A 6 M², COM VÃO. AF_05/2018</v>
          </cell>
          <cell r="I241" t="str">
            <v>M2</v>
          </cell>
          <cell r="J241" t="str">
            <v>COEFICIENTE DE REPRESENTATIVIDADE</v>
          </cell>
          <cell r="K241" t="str">
            <v>124,57</v>
          </cell>
          <cell r="L241" t="str">
            <v>CAIXA REFERENCIAL</v>
          </cell>
        </row>
        <row r="242">
          <cell r="A242">
            <v>98456</v>
          </cell>
          <cell r="B242" t="str">
            <v>CANTEIRO DE OBRAS</v>
          </cell>
          <cell r="C242" t="str">
            <v>CANT</v>
          </cell>
          <cell r="D242" t="str">
            <v>CONSTRUCAO DO CANTEIRO</v>
          </cell>
          <cell r="E242" t="str">
            <v>0001</v>
          </cell>
          <cell r="F242" t="str">
            <v/>
          </cell>
          <cell r="G242" t="str">
            <v/>
          </cell>
          <cell r="H242" t="str">
            <v>PAREDE DE MADEIRA COMPENSADA PARA CONSTRUÇÃO TEMPORÁRIA EM CHAPA DUPLA, INTERNA, COM ÁREA LÍQUIDA MENOR QUE 6 M², COM VÃO. AF_05/2018</v>
          </cell>
          <cell r="I242" t="str">
            <v>M2</v>
          </cell>
          <cell r="J242" t="str">
            <v>COEFICIENTE DE REPRESENTATIVIDADE</v>
          </cell>
          <cell r="K242" t="str">
            <v>159,60</v>
          </cell>
          <cell r="L242" t="str">
            <v>CAIXA REFERENCIAL</v>
          </cell>
        </row>
        <row r="243">
          <cell r="A243">
            <v>98458</v>
          </cell>
          <cell r="B243" t="str">
            <v>CANTEIRO DE OBRAS</v>
          </cell>
          <cell r="C243" t="str">
            <v>CANT</v>
          </cell>
          <cell r="D243" t="str">
            <v>CONSTRUCAO DO CANTEIRO</v>
          </cell>
          <cell r="E243" t="str">
            <v>0001</v>
          </cell>
          <cell r="F243" t="str">
            <v/>
          </cell>
          <cell r="G243" t="str">
            <v/>
          </cell>
          <cell r="H243" t="str">
            <v>TAPUME COM COMPENSADO DE MADEIRA. AF_05/2018</v>
          </cell>
          <cell r="I243" t="str">
            <v>M2</v>
          </cell>
          <cell r="J243" t="str">
            <v>COEFICIENTE DE REPRESENTATIVIDADE</v>
          </cell>
          <cell r="K243" t="str">
            <v>91,21</v>
          </cell>
          <cell r="L243" t="str">
            <v>CAIXA REFERENCIAL</v>
          </cell>
        </row>
        <row r="244">
          <cell r="A244">
            <v>98459</v>
          </cell>
          <cell r="B244" t="str">
            <v>CANTEIRO DE OBRAS</v>
          </cell>
          <cell r="C244" t="str">
            <v>CANT</v>
          </cell>
          <cell r="D244" t="str">
            <v>CONSTRUCAO DO CANTEIRO</v>
          </cell>
          <cell r="E244" t="str">
            <v>0001</v>
          </cell>
          <cell r="F244" t="str">
            <v/>
          </cell>
          <cell r="G244" t="str">
            <v/>
          </cell>
          <cell r="H244" t="str">
            <v>TAPUME COM TELHA METÁLICA. AF_05/2018</v>
          </cell>
          <cell r="I244" t="str">
            <v>M2</v>
          </cell>
          <cell r="J244" t="str">
            <v>ATRIBUÍDO SÃO PAULO</v>
          </cell>
          <cell r="K244" t="str">
            <v>91,36</v>
          </cell>
          <cell r="L244" t="str">
            <v>CAIXA REFERENCIAL</v>
          </cell>
        </row>
        <row r="245">
          <cell r="A245">
            <v>98460</v>
          </cell>
          <cell r="B245" t="str">
            <v>CANTEIRO DE OBRAS</v>
          </cell>
          <cell r="C245" t="str">
            <v>CANT</v>
          </cell>
          <cell r="D245" t="str">
            <v>CONSTRUCAO DO CANTEIRO</v>
          </cell>
          <cell r="E245" t="str">
            <v>0001</v>
          </cell>
          <cell r="F245" t="str">
            <v/>
          </cell>
          <cell r="G245" t="str">
            <v/>
          </cell>
          <cell r="H245" t="str">
            <v>PISO PARA CONSTRUÇÃO TEMPORÁRIA EM MADEIRA, SEM REAPROVEITAMENTO. AF_05/2018</v>
          </cell>
          <cell r="I245" t="str">
            <v>M2</v>
          </cell>
          <cell r="J245" t="str">
            <v>COEFICIENTE DE REPRESENTATIVIDADE</v>
          </cell>
          <cell r="K245" t="str">
            <v>99,77</v>
          </cell>
          <cell r="L245" t="str">
            <v>CAIXA REFERENCIAL</v>
          </cell>
        </row>
        <row r="246">
          <cell r="A246">
            <v>98461</v>
          </cell>
          <cell r="B246" t="str">
            <v>CANTEIRO DE OBRAS</v>
          </cell>
          <cell r="C246" t="str">
            <v>CANT</v>
          </cell>
          <cell r="D246" t="str">
            <v>CONSTRUCAO DO CANTEIRO</v>
          </cell>
          <cell r="E246" t="str">
            <v>0001</v>
          </cell>
          <cell r="F246" t="str">
            <v/>
          </cell>
          <cell r="G246" t="str">
            <v/>
          </cell>
          <cell r="H246" t="str">
            <v>ESTRUTURA DE MADEIRA PROVISÓRIA PARA SUPORTE DE CAIXA D ÁGUA ELEVADA DE 1000 LITROS. AF_05/2018_P</v>
          </cell>
          <cell r="I246" t="str">
            <v>UN</v>
          </cell>
          <cell r="J246" t="str">
            <v>COEFICIENTE DE REPRESENTATIVIDADE</v>
          </cell>
          <cell r="K246" t="str">
            <v>3.586,90</v>
          </cell>
          <cell r="L246" t="str">
            <v>CAIXA REFERENCIAL</v>
          </cell>
        </row>
        <row r="247">
          <cell r="A247">
            <v>98462</v>
          </cell>
          <cell r="B247" t="str">
            <v>CANTEIRO DE OBRAS</v>
          </cell>
          <cell r="C247" t="str">
            <v>CANT</v>
          </cell>
          <cell r="D247" t="str">
            <v>CONSTRUCAO DO CANTEIRO</v>
          </cell>
          <cell r="E247" t="str">
            <v>0001</v>
          </cell>
          <cell r="F247" t="str">
            <v/>
          </cell>
          <cell r="G247" t="str">
            <v/>
          </cell>
          <cell r="H247" t="str">
            <v>ESTRUTURA DE MADEIRA PROVISÓRIA PARA SUPORTE DE CAIXA D ÁGUA ELEVADA DE 3000 LITROS. AF_05/2018_P</v>
          </cell>
          <cell r="I247" t="str">
            <v>UN</v>
          </cell>
          <cell r="J247" t="str">
            <v>COEFICIENTE DE REPRESENTATIVIDADE</v>
          </cell>
          <cell r="K247" t="str">
            <v>5.347,50</v>
          </cell>
          <cell r="L247" t="str">
            <v>CAIXA REFERENCIAL</v>
          </cell>
        </row>
        <row r="248">
          <cell r="A248">
            <v>5631</v>
          </cell>
          <cell r="B248" t="str">
            <v>CUSTOS HORÁRIOS DE MÁQUINAS E EQUIPAMENTOS</v>
          </cell>
          <cell r="C248" t="str">
            <v>CHOR</v>
          </cell>
          <cell r="D248" t="str">
            <v>CUSTO HORÁRIO PRODUTIVO DIURNO</v>
          </cell>
          <cell r="E248" t="str">
            <v>0325</v>
          </cell>
          <cell r="F248" t="str">
            <v/>
          </cell>
          <cell r="G248" t="str">
            <v/>
          </cell>
          <cell r="H248" t="str">
            <v>ESCAVADEIRA HIDRÁULICA SOBRE ESTEIRAS, CAÇAMBA 0,80 M3, PESO OPERACIONAL 17 T, POTENCIA BRUTA 111 HP - CHP DIURNO. AF_06/2014</v>
          </cell>
          <cell r="I248" t="str">
            <v>CHP</v>
          </cell>
          <cell r="J248" t="str">
            <v>COLETADO</v>
          </cell>
          <cell r="K248" t="str">
            <v>144,58</v>
          </cell>
          <cell r="L248" t="str">
            <v>CAIXA REFERENCIAL</v>
          </cell>
        </row>
        <row r="249">
          <cell r="A249">
            <v>5678</v>
          </cell>
          <cell r="B249" t="str">
            <v>CUSTOS HORÁRIOS DE MÁQUINAS E EQUIPAMENTOS</v>
          </cell>
          <cell r="C249" t="str">
            <v>CHOR</v>
          </cell>
          <cell r="D249" t="str">
            <v>CUSTO HORÁRIO PRODUTIVO DIURNO</v>
          </cell>
          <cell r="E249" t="str">
            <v>0325</v>
          </cell>
          <cell r="F249" t="str">
            <v/>
          </cell>
          <cell r="G249" t="str">
            <v/>
          </cell>
          <cell r="H249" t="str">
            <v>RETROESCAVADEIRA SOBRE RODAS COM CARREGADEIRA, TRAÇÃO 4X4, POTÊNCIA LÍQ. 88 HP, CAÇAMBA CARREG. CAP. MÍN. 1 M3, CAÇAMBA RETRO CAP. 0,26 M3, PESO OPERACIONAL MÍN. 6.674 KG, PROFUNDIDADE ESCAVAÇÃO MÁX. 4,37 M - CHP DIURNO. AF_06/2014</v>
          </cell>
          <cell r="I249" t="str">
            <v>CHP</v>
          </cell>
          <cell r="J249" t="str">
            <v>COEFICIENTE DE REPRESENTATIVIDADE</v>
          </cell>
          <cell r="K249" t="str">
            <v>98,69</v>
          </cell>
          <cell r="L249" t="str">
            <v>CAIXA REFERENCIAL</v>
          </cell>
        </row>
        <row r="250">
          <cell r="A250">
            <v>5680</v>
          </cell>
          <cell r="B250" t="str">
            <v>CUSTOS HORÁRIOS DE MÁQUINAS E EQUIPAMENTOS</v>
          </cell>
          <cell r="C250" t="str">
            <v>CHOR</v>
          </cell>
          <cell r="D250" t="str">
            <v>CUSTO HORÁRIO PRODUTIVO DIURNO</v>
          </cell>
          <cell r="E250" t="str">
            <v>0325</v>
          </cell>
          <cell r="F250" t="str">
            <v/>
          </cell>
          <cell r="G250" t="str">
            <v/>
          </cell>
          <cell r="H250" t="str">
            <v>RETROESCAVADEIRA SOBRE RODAS COM CARREGADEIRA, TRAÇÃO 4X2, POTÊNCIA LÍQ. 79 HP, CAÇAMBA CARREG. CAP. MÍN. 1 M3, CAÇAMBA RETRO CAP. 0,20 M3, PESO OPERACIONAL MÍN. 6.570 KG, PROFUNDIDADE ESCAVAÇÃO MÁX. 4,37 M - CHP DIURNO. AF_06/2014</v>
          </cell>
          <cell r="I250" t="str">
            <v>CHP</v>
          </cell>
          <cell r="J250" t="str">
            <v>COEFICIENTE DE REPRESENTATIVIDADE</v>
          </cell>
          <cell r="K250" t="str">
            <v>91,36</v>
          </cell>
          <cell r="L250" t="str">
            <v>CAIXA REFERENCIAL</v>
          </cell>
        </row>
        <row r="251">
          <cell r="A251">
            <v>5684</v>
          </cell>
          <cell r="B251" t="str">
            <v>CUSTOS HORÁRIOS DE MÁQUINAS E EQUIPAMENTOS</v>
          </cell>
          <cell r="C251" t="str">
            <v>CHOR</v>
          </cell>
          <cell r="D251" t="str">
            <v>CUSTO HORÁRIO PRODUTIVO DIURNO</v>
          </cell>
          <cell r="E251" t="str">
            <v>0325</v>
          </cell>
          <cell r="F251" t="str">
            <v/>
          </cell>
          <cell r="G251" t="str">
            <v/>
          </cell>
          <cell r="H251" t="str">
            <v>ROLO COMPACTADOR VIBRATÓRIO DE UM CILINDRO AÇO LISO, POTÊNCIA 80 HP, PESO OPERACIONAL MÁXIMO 8,1 T, IMPACTO DINÂMICO 16,15 / 9,5 T, LARGURA DE TRABALHO 1,68 M - CHP DIURNO. AF_06/2014</v>
          </cell>
          <cell r="I251" t="str">
            <v>CHP</v>
          </cell>
          <cell r="J251" t="str">
            <v>ATRIBUÍDO SÃO PAULO</v>
          </cell>
          <cell r="K251" t="str">
            <v>104,76</v>
          </cell>
          <cell r="L251" t="str">
            <v>CAIXA REFERENCIAL</v>
          </cell>
        </row>
        <row r="252">
          <cell r="A252">
            <v>5689</v>
          </cell>
          <cell r="B252" t="str">
            <v>CUSTOS HORÁRIOS DE MÁQUINAS E EQUIPAMENTOS</v>
          </cell>
          <cell r="C252" t="str">
            <v>CHOR</v>
          </cell>
          <cell r="D252" t="str">
            <v>CUSTO HORÁRIO PRODUTIVO DIURNO</v>
          </cell>
          <cell r="E252" t="str">
            <v>0325</v>
          </cell>
          <cell r="F252" t="str">
            <v/>
          </cell>
          <cell r="G252" t="str">
            <v/>
          </cell>
          <cell r="H252" t="str">
            <v>GRADE DE DISCO CONTROLE REMOTO REBOCÁVEL, COM 24 DISCOS 24 X 6 MM COM PNEUS PARA TRANSPORTE - CHP DIURNO. AF_06/2014</v>
          </cell>
          <cell r="I252" t="str">
            <v>CHP</v>
          </cell>
          <cell r="J252" t="str">
            <v>ATRIBUÍDO SÃO PAULO</v>
          </cell>
          <cell r="K252" t="str">
            <v>4,07</v>
          </cell>
          <cell r="L252" t="str">
            <v>CAIXA REFERENCIAL</v>
          </cell>
        </row>
        <row r="253">
          <cell r="A253">
            <v>5795</v>
          </cell>
          <cell r="B253" t="str">
            <v>CUSTOS HORÁRIOS DE MÁQUINAS E EQUIPAMENTOS</v>
          </cell>
          <cell r="C253" t="str">
            <v>CHOR</v>
          </cell>
          <cell r="D253" t="str">
            <v>CUSTO HORÁRIO PRODUTIVO DIURNO</v>
          </cell>
          <cell r="E253" t="str">
            <v>0325</v>
          </cell>
          <cell r="F253" t="str">
            <v/>
          </cell>
          <cell r="G253" t="str">
            <v/>
          </cell>
          <cell r="H253" t="str">
            <v>MARTELETE OU ROMPEDOR PNEUMÁTICO MANUAL, 28 KG, COM SILENCIADOR - CHP DIURNO. AF_07/2016</v>
          </cell>
          <cell r="I253" t="str">
            <v>CHP</v>
          </cell>
          <cell r="J253" t="str">
            <v>COEFICIENTE DE REPRESENTATIVIDADE</v>
          </cell>
          <cell r="K253" t="str">
            <v>23,39</v>
          </cell>
          <cell r="L253" t="str">
            <v>CAIXA REFERENCIAL</v>
          </cell>
        </row>
        <row r="254">
          <cell r="A254">
            <v>5811</v>
          </cell>
          <cell r="B254" t="str">
            <v>CUSTOS HORÁRIOS DE MÁQUINAS E EQUIPAMENTOS</v>
          </cell>
          <cell r="C254" t="str">
            <v>CHOR</v>
          </cell>
          <cell r="D254" t="str">
            <v>CUSTO HORÁRIO PRODUTIVO DIURNO</v>
          </cell>
          <cell r="E254" t="str">
            <v>0325</v>
          </cell>
          <cell r="F254" t="str">
            <v/>
          </cell>
          <cell r="G254" t="str">
            <v/>
          </cell>
          <cell r="H254" t="str">
            <v>CAMINHÃO BASCULANTE 6 M3, PESO BRUTO TOTAL 16.000 KG, CARGA ÚTIL MÁXIMA 13.071 KG, DISTÂNCIA ENTRE EIXOS 4,80 M, POTÊNCIA 230 CV INCLUSIVE CAÇAMBA METÁLICA - CHP DIURNO. AF_06/2014</v>
          </cell>
          <cell r="I254" t="str">
            <v>CHP</v>
          </cell>
          <cell r="J254" t="str">
            <v>ATRIBUÍDO SÃO PAULO</v>
          </cell>
          <cell r="K254" t="str">
            <v>137,91</v>
          </cell>
          <cell r="L254" t="str">
            <v>CAIXA REFERENCIAL</v>
          </cell>
        </row>
        <row r="255">
          <cell r="A255">
            <v>5823</v>
          </cell>
          <cell r="B255" t="str">
            <v>CUSTOS HORÁRIOS DE MÁQUINAS E EQUIPAMENTOS</v>
          </cell>
          <cell r="C255" t="str">
            <v>CHOR</v>
          </cell>
          <cell r="D255" t="str">
            <v>CUSTO HORÁRIO PRODUTIVO DIURNO</v>
          </cell>
          <cell r="E255" t="str">
            <v>0325</v>
          </cell>
          <cell r="F255" t="str">
            <v/>
          </cell>
          <cell r="G255" t="str">
            <v/>
          </cell>
          <cell r="H255" t="str">
            <v>USINA DE CONCRETO FIXA, CAPACIDADE NOMINAL DE 90 A 120 M3/H, SEM SILO - CHP DIURNO. AF_07/2016</v>
          </cell>
          <cell r="I255" t="str">
            <v>CHP</v>
          </cell>
          <cell r="J255" t="str">
            <v>ATRIBUÍDO SÃO PAULO</v>
          </cell>
          <cell r="K255" t="str">
            <v>168,12</v>
          </cell>
          <cell r="L255" t="str">
            <v>CAIXA REFERENCIAL</v>
          </cell>
        </row>
        <row r="256">
          <cell r="A256">
            <v>5824</v>
          </cell>
          <cell r="B256" t="str">
            <v>CUSTOS HORÁRIOS DE MÁQUINAS E EQUIPAMENTOS</v>
          </cell>
          <cell r="C256" t="str">
            <v>CHOR</v>
          </cell>
          <cell r="D256" t="str">
            <v>CUSTO HORÁRIO PRODUTIVO DIURNO</v>
          </cell>
          <cell r="E256" t="str">
            <v>0325</v>
          </cell>
          <cell r="F256" t="str">
            <v/>
          </cell>
          <cell r="G256" t="str">
            <v/>
          </cell>
          <cell r="H256" t="str">
            <v>CAMINHÃO TOCO, PBT 16.000 KG, CARGA ÚTIL MÁX. 10.685 KG, DIST. ENTRE EIXOS 4,8 M, POTÊNCIA 189 CV, INCLUSIVE CARROCERIA FIXA ABERTA DE MADEIRA P/ TRANSPORTE GERAL DE CARGA SECA, DIMEN. APROX. 2,5 X 7,00 X 0,50 M - CHP DIURNO. AF_06/2014</v>
          </cell>
          <cell r="I256" t="str">
            <v>CHP</v>
          </cell>
          <cell r="J256" t="str">
            <v>ATRIBUÍDO SÃO PAULO</v>
          </cell>
          <cell r="K256" t="str">
            <v>131,23</v>
          </cell>
          <cell r="L256" t="str">
            <v>CAIXA REFERENCIAL</v>
          </cell>
        </row>
        <row r="257">
          <cell r="A257">
            <v>5835</v>
          </cell>
          <cell r="B257" t="str">
            <v>CUSTOS HORÁRIOS DE MÁQUINAS E EQUIPAMENTOS</v>
          </cell>
          <cell r="C257" t="str">
            <v>CHOR</v>
          </cell>
          <cell r="D257" t="str">
            <v>CUSTO HORÁRIO PRODUTIVO DIURNO</v>
          </cell>
          <cell r="E257" t="str">
            <v>0325</v>
          </cell>
          <cell r="F257" t="str">
            <v/>
          </cell>
          <cell r="G257" t="str">
            <v/>
          </cell>
          <cell r="H257" t="str">
            <v>VIBROACABADORA DE ASFALTO SOBRE ESTEIRAS, LARGURA DE PAVIMENTAÇÃO 1,90 M A 5,30 M, POTÊNCIA 105 HP CAPACIDADE 450 T/H - CHP DIURNO. AF_11/2014</v>
          </cell>
          <cell r="I257" t="str">
            <v>CHP</v>
          </cell>
          <cell r="J257" t="str">
            <v>ATRIBUÍDO SÃO PAULO</v>
          </cell>
          <cell r="K257" t="str">
            <v>250,47</v>
          </cell>
          <cell r="L257" t="str">
            <v>CAIXA REFERENCIAL</v>
          </cell>
        </row>
        <row r="258">
          <cell r="A258">
            <v>5839</v>
          </cell>
          <cell r="B258" t="str">
            <v>CUSTOS HORÁRIOS DE MÁQUINAS E EQUIPAMENTOS</v>
          </cell>
          <cell r="C258" t="str">
            <v>CHOR</v>
          </cell>
          <cell r="D258" t="str">
            <v>CUSTO HORÁRIO PRODUTIVO DIURNO</v>
          </cell>
          <cell r="E258" t="str">
            <v>0325</v>
          </cell>
          <cell r="F258" t="str">
            <v/>
          </cell>
          <cell r="G258" t="str">
            <v/>
          </cell>
          <cell r="H258" t="str">
            <v>VASSOURA MECÂNICA REBOCÁVEL COM ESCOVA CILÍNDRICA, LARGURA ÚTIL DE VARRIMENTO DE 2,44 M - CHP DIURNO. AF_06/2014</v>
          </cell>
          <cell r="I258" t="str">
            <v>CHP</v>
          </cell>
          <cell r="J258" t="str">
            <v>ATRIBUÍDO SÃO PAULO</v>
          </cell>
          <cell r="K258" t="str">
            <v>6,12</v>
          </cell>
          <cell r="L258" t="str">
            <v>CAIXA REFERENCIAL</v>
          </cell>
        </row>
        <row r="259">
          <cell r="A259">
            <v>5843</v>
          </cell>
          <cell r="B259" t="str">
            <v>CUSTOS HORÁRIOS DE MÁQUINAS E EQUIPAMENTOS</v>
          </cell>
          <cell r="C259" t="str">
            <v>CHOR</v>
          </cell>
          <cell r="D259" t="str">
            <v>CUSTO HORÁRIO PRODUTIVO DIURNO</v>
          </cell>
          <cell r="E259" t="str">
            <v>0325</v>
          </cell>
          <cell r="F259" t="str">
            <v/>
          </cell>
          <cell r="G259" t="str">
            <v/>
          </cell>
          <cell r="H259" t="str">
            <v>TRATOR DE PNEUS, POTÊNCIA 122 CV, TRAÇÃO 4X4, PESO COM LASTRO DE 4.510 KG - CHP DIURNO. AF_06/2014</v>
          </cell>
          <cell r="I259" t="str">
            <v>CHP</v>
          </cell>
          <cell r="J259" t="str">
            <v>ATRIBUÍDO SÃO PAULO</v>
          </cell>
          <cell r="K259" t="str">
            <v>169,82</v>
          </cell>
          <cell r="L259" t="str">
            <v>CAIXA REFERENCIAL</v>
          </cell>
        </row>
        <row r="260">
          <cell r="A260">
            <v>5847</v>
          </cell>
          <cell r="B260" t="str">
            <v>CUSTOS HORÁRIOS DE MÁQUINAS E EQUIPAMENTOS</v>
          </cell>
          <cell r="C260" t="str">
            <v>CHOR</v>
          </cell>
          <cell r="D260" t="str">
            <v>CUSTO HORÁRIO PRODUTIVO DIURNO</v>
          </cell>
          <cell r="E260" t="str">
            <v>0325</v>
          </cell>
          <cell r="F260" t="str">
            <v/>
          </cell>
          <cell r="G260" t="str">
            <v/>
          </cell>
          <cell r="H260" t="str">
            <v>TRATOR DE ESTEIRAS, POTÊNCIA 170 HP, PESO OPERACIONAL 19 T, CAÇAMBA 5,2 M3 - CHP DIURNO. AF_06/2014</v>
          </cell>
          <cell r="I260" t="str">
            <v>CHP</v>
          </cell>
          <cell r="J260" t="str">
            <v>COEFICIENTE DE REPRESENTATIVIDADE</v>
          </cell>
          <cell r="K260" t="str">
            <v>179,01</v>
          </cell>
          <cell r="L260" t="str">
            <v>CAIXA REFERENCIAL</v>
          </cell>
        </row>
        <row r="261">
          <cell r="A261">
            <v>5851</v>
          </cell>
          <cell r="B261" t="str">
            <v>CUSTOS HORÁRIOS DE MÁQUINAS E EQUIPAMENTOS</v>
          </cell>
          <cell r="C261" t="str">
            <v>CHOR</v>
          </cell>
          <cell r="D261" t="str">
            <v>CUSTO HORÁRIO PRODUTIVO DIURNO</v>
          </cell>
          <cell r="E261" t="str">
            <v>0325</v>
          </cell>
          <cell r="F261" t="str">
            <v/>
          </cell>
          <cell r="G261" t="str">
            <v/>
          </cell>
          <cell r="H261" t="str">
            <v>TRATOR DE ESTEIRAS, POTÊNCIA 150 HP, PESO OPERACIONAL 16,7 T, COM RODA MOTRIZ ELEVADA E LÂMINA 3,18 M3 - CHP DIURNO. AF_06/2014</v>
          </cell>
          <cell r="I261" t="str">
            <v>CHP</v>
          </cell>
          <cell r="J261" t="str">
            <v>COEFICIENTE DE REPRESENTATIVIDADE</v>
          </cell>
          <cell r="K261" t="str">
            <v>170,64</v>
          </cell>
          <cell r="L261" t="str">
            <v>CAIXA REFERENCIAL</v>
          </cell>
        </row>
        <row r="262">
          <cell r="A262">
            <v>5855</v>
          </cell>
          <cell r="B262" t="str">
            <v>CUSTOS HORÁRIOS DE MÁQUINAS E EQUIPAMENTOS</v>
          </cell>
          <cell r="C262" t="str">
            <v>CHOR</v>
          </cell>
          <cell r="D262" t="str">
            <v>CUSTO HORÁRIO PRODUTIVO DIURNO</v>
          </cell>
          <cell r="E262" t="str">
            <v>0325</v>
          </cell>
          <cell r="F262" t="str">
            <v/>
          </cell>
          <cell r="G262" t="str">
            <v/>
          </cell>
          <cell r="H262" t="str">
            <v>TRATOR DE ESTEIRAS, POTÊNCIA 347 HP, PESO OPERACIONAL 38,5 T, COM LÂMINA 8,70 M3 - CHP DIURNO. AF_06/2014</v>
          </cell>
          <cell r="I262" t="str">
            <v>CHP</v>
          </cell>
          <cell r="J262" t="str">
            <v>COEFICIENTE DE REPRESENTATIVIDADE</v>
          </cell>
          <cell r="K262" t="str">
            <v>452,30</v>
          </cell>
          <cell r="L262" t="str">
            <v>CAIXA REFERENCIAL</v>
          </cell>
        </row>
        <row r="263">
          <cell r="A263">
            <v>5863</v>
          </cell>
          <cell r="B263" t="str">
            <v>CUSTOS HORÁRIOS DE MÁQUINAS E EQUIPAMENTOS</v>
          </cell>
          <cell r="C263" t="str">
            <v>CHOR</v>
          </cell>
          <cell r="D263" t="str">
            <v>CUSTO HORÁRIO PRODUTIVO DIURNO</v>
          </cell>
          <cell r="E263" t="str">
            <v>0325</v>
          </cell>
          <cell r="F263" t="str">
            <v/>
          </cell>
          <cell r="G263" t="str">
            <v/>
          </cell>
          <cell r="H263" t="str">
            <v>ROLO COMPACTADOR VIBRATÓRIO REBOCÁVEL, CILINDRO DE AÇO LISO, POTÊNCIA DE TRAÇÃO DE 65 CV, PESO 4,7 T, IMPACTO DINÂMICO 18,3 T, LARGURA DE TRABALHO 1,67 M - CHP DIURNO. AF_02/2016</v>
          </cell>
          <cell r="I263" t="str">
            <v>CHP</v>
          </cell>
          <cell r="J263" t="str">
            <v>ATRIBUÍDO SÃO PAULO</v>
          </cell>
          <cell r="K263" t="str">
            <v>13,80</v>
          </cell>
          <cell r="L263" t="str">
            <v>CAIXA REFERENCIAL</v>
          </cell>
        </row>
        <row r="264">
          <cell r="A264">
            <v>5867</v>
          </cell>
          <cell r="B264" t="str">
            <v>CUSTOS HORÁRIOS DE MÁQUINAS E EQUIPAMENTOS</v>
          </cell>
          <cell r="C264" t="str">
            <v>CHOR</v>
          </cell>
          <cell r="D264" t="str">
            <v>CUSTO HORÁRIO PRODUTIVO DIURNO</v>
          </cell>
          <cell r="E264" t="str">
            <v>0325</v>
          </cell>
          <cell r="F264" t="str">
            <v/>
          </cell>
          <cell r="G264" t="str">
            <v/>
          </cell>
          <cell r="H264" t="str">
            <v>ROLO COMPACTADOR VIBRATÓRIO TANDEM AÇO LISO, POTÊNCIA 58 HP, PESO SEM/COM LASTRO 6,5 / 9,4 T, LARGURA DE TRABALHO 1,2 M - CHP DIURNO. AF_06/2014</v>
          </cell>
          <cell r="I264" t="str">
            <v>CHP</v>
          </cell>
          <cell r="J264" t="str">
            <v>ATRIBUÍDO SÃO PAULO</v>
          </cell>
          <cell r="K264" t="str">
            <v>103,98</v>
          </cell>
          <cell r="L264" t="str">
            <v>CAIXA REFERENCIAL</v>
          </cell>
        </row>
        <row r="265">
          <cell r="A265">
            <v>5875</v>
          </cell>
          <cell r="B265" t="str">
            <v>CUSTOS HORÁRIOS DE MÁQUINAS E EQUIPAMENTOS</v>
          </cell>
          <cell r="C265" t="str">
            <v>CHOR</v>
          </cell>
          <cell r="D265" t="str">
            <v>CUSTO HORÁRIO PRODUTIVO DIURNO</v>
          </cell>
          <cell r="E265" t="str">
            <v>0325</v>
          </cell>
          <cell r="F265" t="str">
            <v/>
          </cell>
          <cell r="G265" t="str">
            <v/>
          </cell>
          <cell r="H265" t="str">
            <v>RETROESCAVADEIRA SOBRE RODAS COM CARREGADEIRA, TRAÇÃO 4X4, POTÊNCIA LÍQ. 72 HP, CAÇAMBA CARREG. CAP. MÍN. 0,79 M3, CAÇAMBA RETRO CAP. 0,18 M3, PESO OPERACIONAL MÍN. 7.140 KG, PROFUNDIDADE ESCAVAÇÃO MÁX. 4,50 M - CHP DIURNO. AF_06/2014</v>
          </cell>
          <cell r="I265" t="str">
            <v>CHP</v>
          </cell>
          <cell r="J265" t="str">
            <v>COLETADO</v>
          </cell>
          <cell r="K265" t="str">
            <v>91,49</v>
          </cell>
          <cell r="L265" t="str">
            <v>CAIXA REFERENCIAL</v>
          </cell>
        </row>
        <row r="266">
          <cell r="A266">
            <v>5879</v>
          </cell>
          <cell r="B266" t="str">
            <v>CUSTOS HORÁRIOS DE MÁQUINAS E EQUIPAMENTOS</v>
          </cell>
          <cell r="C266" t="str">
            <v>CHOR</v>
          </cell>
          <cell r="D266" t="str">
            <v>CUSTO HORÁRIO PRODUTIVO DIURNO</v>
          </cell>
          <cell r="E266" t="str">
            <v>0325</v>
          </cell>
          <cell r="F266" t="str">
            <v/>
          </cell>
          <cell r="G266" t="str">
            <v/>
          </cell>
          <cell r="H266" t="str">
            <v>ROLO COMPACTADOR VIBRATÓRIO PÉ DE CARNEIRO, OPERADO POR CONTROLE REMOTO, POTÊNCIA 12,5 KW, PESO OPERACIONAL 1,675 T, LARGURA DE TRABALHO 0,85 M - CHP DIURNO. AF_02/2016</v>
          </cell>
          <cell r="I266" t="str">
            <v>CHP</v>
          </cell>
          <cell r="J266" t="str">
            <v>ATRIBUÍDO SÃO PAULO</v>
          </cell>
          <cell r="K266" t="str">
            <v>89,37</v>
          </cell>
          <cell r="L266" t="str">
            <v>CAIXA REFERENCIAL</v>
          </cell>
        </row>
        <row r="267">
          <cell r="A267">
            <v>5882</v>
          </cell>
          <cell r="B267" t="str">
            <v>CUSTOS HORÁRIOS DE MÁQUINAS E EQUIPAMENTOS</v>
          </cell>
          <cell r="C267" t="str">
            <v>CHOR</v>
          </cell>
          <cell r="D267" t="str">
            <v>CUSTO HORÁRIO PRODUTIVO DIURNO</v>
          </cell>
          <cell r="E267" t="str">
            <v>0325</v>
          </cell>
          <cell r="F267" t="str">
            <v/>
          </cell>
          <cell r="G267" t="str">
            <v/>
          </cell>
          <cell r="H267" t="str">
            <v>USINA DE LAMA ASFÁLTICA, PROD 30 A 50 T/H, SILO DE AGREGADO 7 M3, RESERVATÓRIOS PARA EMULSÃO E ÁGUA DE 2,3 M3 CADA, MISTURADOR TIPO PUG MILL A SER MONTADO SOBRE CAMINHÃO - CHP DIURNO. AF_10/2014</v>
          </cell>
          <cell r="I267" t="str">
            <v>CHP</v>
          </cell>
          <cell r="J267" t="str">
            <v>ATRIBUÍDO SÃO PAULO</v>
          </cell>
          <cell r="K267" t="str">
            <v>84,95</v>
          </cell>
          <cell r="L267" t="str">
            <v>CAIXA REFERENCIAL</v>
          </cell>
        </row>
        <row r="268">
          <cell r="A268">
            <v>5890</v>
          </cell>
          <cell r="B268" t="str">
            <v>CUSTOS HORÁRIOS DE MÁQUINAS E EQUIPAMENTOS</v>
          </cell>
          <cell r="C268" t="str">
            <v>CHOR</v>
          </cell>
          <cell r="D268" t="str">
            <v>CUSTO HORÁRIO PRODUTIVO DIURNO</v>
          </cell>
          <cell r="E268" t="str">
            <v>0325</v>
          </cell>
          <cell r="F268" t="str">
            <v/>
          </cell>
          <cell r="G268" t="str">
            <v/>
          </cell>
          <cell r="H268" t="str">
            <v>CAMINHÃO TOCO, PESO BRUTO TOTAL 14.300 KG, CARGA ÚTIL MÁXIMA 9590 KG, DISTÂNCIA ENTRE EIXOS 4,76 M, POTÊNCIA 185 CV (NÃO INCLUI CARROCERIA) - CHP DIURNO. AF_06/2014</v>
          </cell>
          <cell r="I268" t="str">
            <v>CHP</v>
          </cell>
          <cell r="J268" t="str">
            <v>ATRIBUÍDO SÃO PAULO</v>
          </cell>
          <cell r="K268" t="str">
            <v>132,19</v>
          </cell>
          <cell r="L268" t="str">
            <v>CAIXA REFERENCIAL</v>
          </cell>
        </row>
        <row r="269">
          <cell r="A269">
            <v>5894</v>
          </cell>
          <cell r="B269" t="str">
            <v>CUSTOS HORÁRIOS DE MÁQUINAS E EQUIPAMENTOS</v>
          </cell>
          <cell r="C269" t="str">
            <v>CHOR</v>
          </cell>
          <cell r="D269" t="str">
            <v>CUSTO HORÁRIO PRODUTIVO DIURNO</v>
          </cell>
          <cell r="E269" t="str">
            <v>0325</v>
          </cell>
          <cell r="F269" t="str">
            <v/>
          </cell>
          <cell r="G269" t="str">
            <v/>
          </cell>
          <cell r="H269" t="str">
            <v>CAMINHÃO TOCO, PESO BRUTO TOTAL 16.000 KG, CARGA ÚTIL MÁXIMA DE 10.685 KG, DISTÂNCIA ENTRE EIXOS 4,80 M, POTÊNCIA 189 CV EXCLUSIVE CARROCERIA - CHP DIURNO. AF_06/2014</v>
          </cell>
          <cell r="I269" t="str">
            <v>CHP</v>
          </cell>
          <cell r="J269" t="str">
            <v>ATRIBUÍDO SÃO PAULO</v>
          </cell>
          <cell r="K269" t="str">
            <v>128,67</v>
          </cell>
          <cell r="L269" t="str">
            <v>CAIXA REFERENCIAL</v>
          </cell>
        </row>
        <row r="270">
          <cell r="A270">
            <v>5901</v>
          </cell>
          <cell r="B270" t="str">
            <v>CUSTOS HORÁRIOS DE MÁQUINAS E EQUIPAMENTOS</v>
          </cell>
          <cell r="C270" t="str">
            <v>CHOR</v>
          </cell>
          <cell r="D270" t="str">
            <v>CUSTO HORÁRIO PRODUTIVO DIURNO</v>
          </cell>
          <cell r="E270" t="str">
            <v>0325</v>
          </cell>
          <cell r="F270" t="str">
            <v/>
          </cell>
          <cell r="G270" t="str">
            <v/>
          </cell>
          <cell r="H270" t="str">
            <v>CAMINHÃO PIPA 10.000 L TRUCADO, PESO BRUTO TOTAL 23.000 KG, CARGA ÚTIL MÁXIMA 15.935 KG, DISTÂNCIA ENTRE EIXOS 4,8 M, POTÊNCIA 230 CV, INCLUSIVE TANQUE DE AÇO PARA TRANSPORTE DE ÁGUA - CHP DIURNO. AF_06/2014</v>
          </cell>
          <cell r="I270" t="str">
            <v>CHP</v>
          </cell>
          <cell r="J270" t="str">
            <v>ATRIBUÍDO SÃO PAULO</v>
          </cell>
          <cell r="K270" t="str">
            <v>202,94</v>
          </cell>
          <cell r="L270" t="str">
            <v>CAIXA REFERENCIAL</v>
          </cell>
        </row>
        <row r="271">
          <cell r="A271">
            <v>5909</v>
          </cell>
          <cell r="B271" t="str">
            <v>CUSTOS HORÁRIOS DE MÁQUINAS E EQUIPAMENTOS</v>
          </cell>
          <cell r="C271" t="str">
            <v>CHOR</v>
          </cell>
          <cell r="D271" t="str">
            <v>CUSTO HORÁRIO PRODUTIVO DIURNO</v>
          </cell>
          <cell r="E271" t="str">
            <v>0325</v>
          </cell>
          <cell r="F271" t="str">
            <v/>
          </cell>
          <cell r="G271" t="str">
            <v/>
          </cell>
          <cell r="H271" t="str">
            <v>ESPARGIDOR DE ASFALTO PRESSURIZADO COM TANQUE DE 2500 L, REBOCÁVEL COM MOTOR A GASOLINA POTÊNCIA 3,4 HP - CHP DIURNO. AF_07/2014</v>
          </cell>
          <cell r="I271" t="str">
            <v>CHP</v>
          </cell>
          <cell r="J271" t="str">
            <v>ATRIBUÍDO SÃO PAULO</v>
          </cell>
          <cell r="K271" t="str">
            <v>24,07</v>
          </cell>
          <cell r="L271" t="str">
            <v>CAIXA REFERENCIAL</v>
          </cell>
        </row>
        <row r="272">
          <cell r="A272">
            <v>5921</v>
          </cell>
          <cell r="B272" t="str">
            <v>CUSTOS HORÁRIOS DE MÁQUINAS E EQUIPAMENTOS</v>
          </cell>
          <cell r="C272" t="str">
            <v>CHOR</v>
          </cell>
          <cell r="D272" t="str">
            <v>CUSTO HORÁRIO PRODUTIVO DIURNO</v>
          </cell>
          <cell r="E272" t="str">
            <v>0325</v>
          </cell>
          <cell r="F272" t="str">
            <v/>
          </cell>
          <cell r="G272" t="str">
            <v/>
          </cell>
          <cell r="H272" t="str">
            <v>GRADE DE DISCO REBOCÁVEL COM 20 DISCOS 24" X 6 MM COM PNEUS PARA TRANSPORTE - CHP DIURNO. AF_06/2014</v>
          </cell>
          <cell r="I272" t="str">
            <v>CHP</v>
          </cell>
          <cell r="J272" t="str">
            <v>ATRIBUÍDO SÃO PAULO</v>
          </cell>
          <cell r="K272" t="str">
            <v>3,19</v>
          </cell>
          <cell r="L272" t="str">
            <v>CAIXA REFERENCIAL</v>
          </cell>
        </row>
        <row r="273">
          <cell r="A273">
            <v>5928</v>
          </cell>
          <cell r="B273" t="str">
            <v>CUSTOS HORÁRIOS DE MÁQUINAS E EQUIPAMENTOS</v>
          </cell>
          <cell r="C273" t="str">
            <v>CHOR</v>
          </cell>
          <cell r="D273" t="str">
            <v>CUSTO HORÁRIO PRODUTIVO DIURNO</v>
          </cell>
          <cell r="E273" t="str">
            <v>0325</v>
          </cell>
          <cell r="F273" t="str">
            <v/>
          </cell>
          <cell r="G273" t="str">
            <v/>
          </cell>
          <cell r="H273" t="str">
            <v>GUINDAUTO HIDRÁULICO, CAPACIDADE MÁXIMA DE CARGA 6200 KG, MOMENTO MÁXIMO DE CARGA 11,7 TM, ALCANCE MÁXIMO HORIZONTAL 9,70 M, INCLUSIVE CAMINHÃO TOCO PBT 16.000 KG, POTÊNCIA DE 189 CV - CHP DIURNO. AF_06/2014</v>
          </cell>
          <cell r="I273" t="str">
            <v>CHP</v>
          </cell>
          <cell r="J273" t="str">
            <v>ATRIBUÍDO SÃO PAULO</v>
          </cell>
          <cell r="K273" t="str">
            <v>168,70</v>
          </cell>
          <cell r="L273" t="str">
            <v>CAIXA REFERENCIAL</v>
          </cell>
        </row>
        <row r="274">
          <cell r="A274">
            <v>5932</v>
          </cell>
          <cell r="B274" t="str">
            <v>CUSTOS HORÁRIOS DE MÁQUINAS E EQUIPAMENTOS</v>
          </cell>
          <cell r="C274" t="str">
            <v>CHOR</v>
          </cell>
          <cell r="D274" t="str">
            <v>CUSTO HORÁRIO PRODUTIVO DIURNO</v>
          </cell>
          <cell r="E274" t="str">
            <v>0325</v>
          </cell>
          <cell r="F274" t="str">
            <v/>
          </cell>
          <cell r="G274" t="str">
            <v/>
          </cell>
          <cell r="H274" t="str">
            <v>MOTONIVELADORA POTÊNCIA BÁSICA LÍQUIDA (PRIMEIRA MARCHA) 125 HP, PESO BRUTO 13032 KG, LARGURA DA LÂMINA DE 3,7 M - CHP DIURNO. AF_06/2014</v>
          </cell>
          <cell r="I274" t="str">
            <v>CHP</v>
          </cell>
          <cell r="J274" t="str">
            <v>COEFICIENTE DE REPRESENTATIVIDADE</v>
          </cell>
          <cell r="K274" t="str">
            <v>155,91</v>
          </cell>
          <cell r="L274" t="str">
            <v>CAIXA REFERENCIAL</v>
          </cell>
        </row>
        <row r="275">
          <cell r="A275">
            <v>5940</v>
          </cell>
          <cell r="B275" t="str">
            <v>CUSTOS HORÁRIOS DE MÁQUINAS E EQUIPAMENTOS</v>
          </cell>
          <cell r="C275" t="str">
            <v>CHOR</v>
          </cell>
          <cell r="D275" t="str">
            <v>CUSTO HORÁRIO PRODUTIVO DIURNO</v>
          </cell>
          <cell r="E275" t="str">
            <v>0325</v>
          </cell>
          <cell r="F275" t="str">
            <v/>
          </cell>
          <cell r="G275" t="str">
            <v/>
          </cell>
          <cell r="H275" t="str">
            <v>PÁ CARREGADEIRA SOBRE RODAS, POTÊNCIA LÍQUIDA 128 HP, CAPACIDADE DA CAÇAMBA 1,7 A 2,8 M3, PESO OPERACIONAL 11632 KG - CHP DIURNO. AF_06/2014</v>
          </cell>
          <cell r="I275" t="str">
            <v>CHP</v>
          </cell>
          <cell r="J275" t="str">
            <v>COEFICIENTE DE REPRESENTATIVIDADE</v>
          </cell>
          <cell r="K275" t="str">
            <v>123,64</v>
          </cell>
          <cell r="L275" t="str">
            <v>CAIXA REFERENCIAL</v>
          </cell>
        </row>
        <row r="276">
          <cell r="A276">
            <v>5944</v>
          </cell>
          <cell r="B276" t="str">
            <v>CUSTOS HORÁRIOS DE MÁQUINAS E EQUIPAMENTOS</v>
          </cell>
          <cell r="C276" t="str">
            <v>CHOR</v>
          </cell>
          <cell r="D276" t="str">
            <v>CUSTO HORÁRIO PRODUTIVO DIURNO</v>
          </cell>
          <cell r="E276" t="str">
            <v>0325</v>
          </cell>
          <cell r="F276" t="str">
            <v/>
          </cell>
          <cell r="G276" t="str">
            <v/>
          </cell>
          <cell r="H276" t="str">
            <v>PÁ CARREGADEIRA SOBRE RODAS, POTÊNCIA 197 HP, CAPACIDADE DA CAÇAMBA 2,5 A 3,5 M3, PESO OPERACIONAL 18338 KG - CHP DIURNO. AF_06/2014</v>
          </cell>
          <cell r="I276" t="str">
            <v>CHP</v>
          </cell>
          <cell r="J276" t="str">
            <v>COEFICIENTE DE REPRESENTATIVIDADE</v>
          </cell>
          <cell r="K276" t="str">
            <v>135,37</v>
          </cell>
          <cell r="L276" t="str">
            <v>CAIXA REFERENCIAL</v>
          </cell>
        </row>
        <row r="277">
          <cell r="A277">
            <v>5953</v>
          </cell>
          <cell r="B277" t="str">
            <v>CUSTOS HORÁRIOS DE MÁQUINAS E EQUIPAMENTOS</v>
          </cell>
          <cell r="C277" t="str">
            <v>CHOR</v>
          </cell>
          <cell r="D277" t="str">
            <v>CUSTO HORÁRIO PRODUTIVO DIURNO</v>
          </cell>
          <cell r="E277" t="str">
            <v>0325</v>
          </cell>
          <cell r="F277" t="str">
            <v/>
          </cell>
          <cell r="G277" t="str">
            <v/>
          </cell>
          <cell r="H277" t="str">
            <v>COMPRESSOR DE AR REBOCÁVEL, VAZÃO 189 PCM, PRESSÃO EFETIVA DE TRABALHO 102 PSI, MOTOR DIESEL, POTÊNCIA 63 CV - CHP DIURNO. AF_06/2015</v>
          </cell>
          <cell r="I277" t="str">
            <v>CHP</v>
          </cell>
          <cell r="J277" t="str">
            <v>ATRIBUÍDO SÃO PAULO</v>
          </cell>
          <cell r="K277" t="str">
            <v>40,56</v>
          </cell>
          <cell r="L277" t="str">
            <v>CAIXA REFERENCIAL</v>
          </cell>
        </row>
        <row r="278">
          <cell r="A278">
            <v>6259</v>
          </cell>
          <cell r="B278" t="str">
            <v>CUSTOS HORÁRIOS DE MÁQUINAS E EQUIPAMENTOS</v>
          </cell>
          <cell r="C278" t="str">
            <v>CHOR</v>
          </cell>
          <cell r="D278" t="str">
            <v>CUSTO HORÁRIO PRODUTIVO DIURNO</v>
          </cell>
          <cell r="E278" t="str">
            <v>0325</v>
          </cell>
          <cell r="F278" t="str">
            <v/>
          </cell>
          <cell r="G278" t="str">
            <v/>
          </cell>
          <cell r="H278" t="str">
            <v>CAMINHÃO PIPA 6.000 L, PESO BRUTO TOTAL 13.000 KG, DISTÂNCIA ENTRE EIXOS 4,80 M, POTÊNCIA 189 CV INCLUSIVE TANQUE DE AÇO PARA TRANSPORTE DE ÁGUA, CAPACIDADE 6 M3 - CHP DIURNO. AF_06/2014</v>
          </cell>
          <cell r="I278" t="str">
            <v>CHP</v>
          </cell>
          <cell r="J278" t="str">
            <v>ATRIBUÍDO SÃO PAULO</v>
          </cell>
          <cell r="K278" t="str">
            <v>167,85</v>
          </cell>
          <cell r="L278" t="str">
            <v>CAIXA REFERENCIAL</v>
          </cell>
        </row>
        <row r="279">
          <cell r="A279">
            <v>6879</v>
          </cell>
          <cell r="B279" t="str">
            <v>CUSTOS HORÁRIOS DE MÁQUINAS E EQUIPAMENTOS</v>
          </cell>
          <cell r="C279" t="str">
            <v>CHOR</v>
          </cell>
          <cell r="D279" t="str">
            <v>CUSTO HORÁRIO PRODUTIVO DIURNO</v>
          </cell>
          <cell r="E279" t="str">
            <v>0325</v>
          </cell>
          <cell r="F279" t="str">
            <v/>
          </cell>
          <cell r="G279" t="str">
            <v/>
          </cell>
          <cell r="H279" t="str">
            <v>ROLO COMPACTADOR DE PNEUS ESTÁTICO, PRESSÃO VARIÁVEL, POTÊNCIA 111 HP, PESO SEM/COM LASTRO 9,5 / 26 T, LARGURA DE TRABALHO 1,90 M - CHP DIURNO. AF_07/2014</v>
          </cell>
          <cell r="I279" t="str">
            <v>CHP</v>
          </cell>
          <cell r="J279" t="str">
            <v>ATRIBUÍDO SÃO PAULO</v>
          </cell>
          <cell r="K279" t="str">
            <v>135,71</v>
          </cell>
          <cell r="L279" t="str">
            <v>CAIXA REFERENCIAL</v>
          </cell>
        </row>
        <row r="280">
          <cell r="A280">
            <v>7030</v>
          </cell>
          <cell r="B280" t="str">
            <v>CUSTOS HORÁRIOS DE MÁQUINAS E EQUIPAMENTOS</v>
          </cell>
          <cell r="C280" t="str">
            <v>CHOR</v>
          </cell>
          <cell r="D280" t="str">
            <v>CUSTO HORÁRIO PRODUTIVO DIURNO</v>
          </cell>
          <cell r="E280" t="str">
            <v>0325</v>
          </cell>
          <cell r="F280" t="str">
            <v/>
          </cell>
          <cell r="G280" t="str">
            <v/>
          </cell>
          <cell r="H280" t="str">
            <v>TANQUE DE ASFALTO ESTACIONÁRIO COM SERPENTINA, CAPACIDADE 30.000 L - CHP DIURNO. AF_06/2014</v>
          </cell>
          <cell r="I280" t="str">
            <v>CHP</v>
          </cell>
          <cell r="J280" t="str">
            <v>ATRIBUÍDO SÃO PAULO</v>
          </cell>
          <cell r="K280" t="str">
            <v>163,37</v>
          </cell>
          <cell r="L280" t="str">
            <v>CAIXA REFERENCIAL</v>
          </cell>
        </row>
        <row r="281">
          <cell r="A281">
            <v>7042</v>
          </cell>
          <cell r="B281" t="str">
            <v>CUSTOS HORÁRIOS DE MÁQUINAS E EQUIPAMENTOS</v>
          </cell>
          <cell r="C281" t="str">
            <v>CHOR</v>
          </cell>
          <cell r="D281" t="str">
            <v>CUSTO HORÁRIO PRODUTIVO DIURNO</v>
          </cell>
          <cell r="E281" t="str">
            <v>0325</v>
          </cell>
          <cell r="F281" t="str">
            <v/>
          </cell>
          <cell r="G281" t="str">
            <v/>
          </cell>
          <cell r="H281" t="str">
            <v>MOTOBOMBA TRASH (PARA ÁGUA SUJA) AUTO ESCORVANTE, MOTOR GASOLINA DE 6,41 HP, DIÂMETROS DE SUCÇÃO X RECALQUE: 3" X 3", HM/Q = 10 MCA / 60 M3/H A 23 MCA / 0 M3/H - CHP DIURNO. AF_10/2014</v>
          </cell>
          <cell r="I281" t="str">
            <v>CHP</v>
          </cell>
          <cell r="J281" t="str">
            <v>COEFICIENTE DE REPRESENTATIVIDADE</v>
          </cell>
          <cell r="K281" t="str">
            <v>9,84</v>
          </cell>
          <cell r="L281" t="str">
            <v>CAIXA REFERENCIAL</v>
          </cell>
        </row>
        <row r="282">
          <cell r="A282">
            <v>7049</v>
          </cell>
          <cell r="B282" t="str">
            <v>CUSTOS HORÁRIOS DE MÁQUINAS E EQUIPAMENTOS</v>
          </cell>
          <cell r="C282" t="str">
            <v>CHOR</v>
          </cell>
          <cell r="D282" t="str">
            <v>CUSTO HORÁRIO PRODUTIVO DIURNO</v>
          </cell>
          <cell r="E282" t="str">
            <v>0325</v>
          </cell>
          <cell r="F282" t="str">
            <v/>
          </cell>
          <cell r="G282" t="str">
            <v/>
          </cell>
          <cell r="H282" t="str">
            <v>ROLO COMPACTADOR PE DE CARNEIRO VIBRATORIO, POTENCIA 125 HP, PESO OPERACIONAL SEM/COM LASTRO 11,95 / 13,30 T, IMPACTO DINAMICO 38,5 / 22,5 T, LARGURA DE TRABALHO 2,15 M - CHP DIURNO. AF_06/2014</v>
          </cell>
          <cell r="I282" t="str">
            <v>CHP</v>
          </cell>
          <cell r="J282" t="str">
            <v>ATRIBUÍDO SÃO PAULO</v>
          </cell>
          <cell r="K282" t="str">
            <v>145,30</v>
          </cell>
          <cell r="L282" t="str">
            <v>CAIXA REFERENCIAL</v>
          </cell>
        </row>
        <row r="283">
          <cell r="A283">
            <v>67826</v>
          </cell>
          <cell r="B283" t="str">
            <v>CUSTOS HORÁRIOS DE MÁQUINAS E EQUIPAMENTOS</v>
          </cell>
          <cell r="C283" t="str">
            <v>CHOR</v>
          </cell>
          <cell r="D283" t="str">
            <v>CUSTO HORÁRIO PRODUTIVO DIURNO</v>
          </cell>
          <cell r="E283" t="str">
            <v>0325</v>
          </cell>
          <cell r="F283" t="str">
            <v/>
          </cell>
          <cell r="G283" t="str">
            <v/>
          </cell>
          <cell r="H283" t="str">
            <v>CAMINHÃO BASCULANTE 6 M3 TOCO, PESO BRUTO TOTAL 16.000 KG, CARGA ÚTIL MÁXIMA 11.130 KG, DISTÂNCIA ENTRE EIXOS 5,36 M, POTÊNCIA 185 CV, INCLUSIVE CAÇAMBA METÁLICA - CHP DIURNO. AF_06/2014</v>
          </cell>
          <cell r="I283" t="str">
            <v>CHP</v>
          </cell>
          <cell r="J283" t="str">
            <v>ATRIBUÍDO SÃO PAULO</v>
          </cell>
          <cell r="K283" t="str">
            <v>121,62</v>
          </cell>
          <cell r="L283" t="str">
            <v>CAIXA REFERENCIAL</v>
          </cell>
        </row>
        <row r="284">
          <cell r="A284">
            <v>73417</v>
          </cell>
          <cell r="B284" t="str">
            <v>CUSTOS HORÁRIOS DE MÁQUINAS E EQUIPAMENTOS</v>
          </cell>
          <cell r="C284" t="str">
            <v>CHOR</v>
          </cell>
          <cell r="D284" t="str">
            <v>CUSTO HORÁRIO PRODUTIVO DIURNO</v>
          </cell>
          <cell r="E284" t="str">
            <v>0325</v>
          </cell>
          <cell r="F284" t="str">
            <v/>
          </cell>
          <cell r="G284" t="str">
            <v/>
          </cell>
          <cell r="H284" t="str">
            <v>GRUPO GERADOR ESTACIONÁRIO, MOTOR DIESEL POTÊNCIA 170 KVA - CHP DIURNO. AF_02/2016</v>
          </cell>
          <cell r="I284" t="str">
            <v>CHP</v>
          </cell>
          <cell r="J284" t="str">
            <v>ATRIBUÍDO SÃO PAULO</v>
          </cell>
          <cell r="K284" t="str">
            <v>133,71</v>
          </cell>
          <cell r="L284" t="str">
            <v>CAIXA REFERENCIAL</v>
          </cell>
        </row>
        <row r="285">
          <cell r="A285">
            <v>73436</v>
          </cell>
          <cell r="B285" t="str">
            <v>CUSTOS HORÁRIOS DE MÁQUINAS E EQUIPAMENTOS</v>
          </cell>
          <cell r="C285" t="str">
            <v>CHOR</v>
          </cell>
          <cell r="D285" t="str">
            <v>CUSTO HORÁRIO PRODUTIVO DIURNO</v>
          </cell>
          <cell r="E285" t="str">
            <v>0325</v>
          </cell>
          <cell r="F285" t="str">
            <v/>
          </cell>
          <cell r="G285" t="str">
            <v/>
          </cell>
          <cell r="H285" t="str">
            <v>ROLO COMPACTADOR VIBRATÓRIO PÉ DE CARNEIRO PARA SOLOS, POTÊNCIA 80 HP, PESO OPERACIONAL SEM/COM LASTRO 7,4 / 8,8 T, LARGURA DE TRABALHO 1,68 M - CHP DIURNO. AF_02/2016</v>
          </cell>
          <cell r="I285" t="str">
            <v>CHP</v>
          </cell>
          <cell r="J285" t="str">
            <v>ATRIBUÍDO SÃO PAULO</v>
          </cell>
          <cell r="K285" t="str">
            <v>143,26</v>
          </cell>
          <cell r="L285" t="str">
            <v>CAIXA REFERENCIAL</v>
          </cell>
        </row>
        <row r="286">
          <cell r="A286">
            <v>73467</v>
          </cell>
          <cell r="B286" t="str">
            <v>CUSTOS HORÁRIOS DE MÁQUINAS E EQUIPAMENTOS</v>
          </cell>
          <cell r="C286" t="str">
            <v>CHOR</v>
          </cell>
          <cell r="D286" t="str">
            <v>CUSTO HORÁRIO PRODUTIVO DIURNO</v>
          </cell>
          <cell r="E286" t="str">
            <v>0325</v>
          </cell>
          <cell r="F286" t="str">
            <v/>
          </cell>
          <cell r="G286" t="str">
            <v/>
          </cell>
          <cell r="H286" t="str">
            <v>CAMINHÃO TOCO, PBT 14.300 KG, CARGA ÚTIL MÁX. 9.710 KG, DIST. ENTRE EIXOS 3,56 M, POTÊNCIA 185 CV, INCLUSIVE CARROCERIA FIXA ABERTA DE MADEIRA P/ TRANSPORTE GERAL DE CARGA SECA, DIMEN. APROX. 2,50 X 6,50 X 0,50 M - CHP DIURNO. AF_06/2014</v>
          </cell>
          <cell r="I286" t="str">
            <v>CHP</v>
          </cell>
          <cell r="J286" t="str">
            <v>ATRIBUÍDO SÃO PAULO</v>
          </cell>
          <cell r="K286" t="str">
            <v>111,99</v>
          </cell>
          <cell r="L286" t="str">
            <v>CAIXA REFERENCIAL</v>
          </cell>
        </row>
        <row r="287">
          <cell r="A287">
            <v>73536</v>
          </cell>
          <cell r="B287" t="str">
            <v>CUSTOS HORÁRIOS DE MÁQUINAS E EQUIPAMENTOS</v>
          </cell>
          <cell r="C287" t="str">
            <v>CHOR</v>
          </cell>
          <cell r="D287" t="str">
            <v>CUSTO HORÁRIO PRODUTIVO DIURNO</v>
          </cell>
          <cell r="E287" t="str">
            <v>0325</v>
          </cell>
          <cell r="F287" t="str">
            <v/>
          </cell>
          <cell r="G287" t="str">
            <v/>
          </cell>
          <cell r="H287" t="str">
            <v>MOTOBOMBA CENTRÍFUGA, MOTOR A GASOLINA, POTÊNCIA 5,42 HP, BOCAIS 1 1/2" X 1", DIÂMETRO ROTOR 143 MM HM/Q = 6 MCA / 16,8 M3/H A 38 MCA / 6,6 M3/H - CHP DIURNO. AF_06/2014</v>
          </cell>
          <cell r="I287" t="str">
            <v>CHP</v>
          </cell>
          <cell r="J287" t="str">
            <v>COEFICIENTE DE REPRESENTATIVIDADE</v>
          </cell>
          <cell r="K287" t="str">
            <v>8,35</v>
          </cell>
          <cell r="L287" t="str">
            <v>CAIXA REFERENCIAL</v>
          </cell>
        </row>
        <row r="288">
          <cell r="A288">
            <v>83362</v>
          </cell>
          <cell r="B288" t="str">
            <v>CUSTOS HORÁRIOS DE MÁQUINAS E EQUIPAMENTOS</v>
          </cell>
          <cell r="C288" t="str">
            <v>CHOR</v>
          </cell>
          <cell r="D288" t="str">
            <v>CUSTO HORÁRIO PRODUTIVO DIURNO</v>
          </cell>
          <cell r="E288" t="str">
            <v>0325</v>
          </cell>
          <cell r="F288" t="str">
            <v/>
          </cell>
          <cell r="G288" t="str">
            <v/>
          </cell>
          <cell r="H288" t="str">
            <v>ESPARGIDOR DE ASFALTO PRESSURIZADO, TANQUE 6 M3 COM ISOLAÇÃO TÉRMICA, AQUECIDO COM 2 MAÇARICOS, COM BARRA ESPARGIDORA 3,60 M, MONTADO SOBRE CAMINHÃO  TOCO, PBT 14.300 KG, POTÊNCIA 185 CV - CHP DIURNO. AF_08/2015</v>
          </cell>
          <cell r="I288" t="str">
            <v>CHP</v>
          </cell>
          <cell r="J288" t="str">
            <v>ATRIBUÍDO SÃO PAULO</v>
          </cell>
          <cell r="K288" t="str">
            <v>203,75</v>
          </cell>
          <cell r="L288" t="str">
            <v>CAIXA REFERENCIAL</v>
          </cell>
        </row>
        <row r="289">
          <cell r="A289">
            <v>83765</v>
          </cell>
          <cell r="B289" t="str">
            <v>CUSTOS HORÁRIOS DE MÁQUINAS E EQUIPAMENTOS</v>
          </cell>
          <cell r="C289" t="str">
            <v>CHOR</v>
          </cell>
          <cell r="D289" t="str">
            <v>CUSTO HORÁRIO PRODUTIVO DIURNO</v>
          </cell>
          <cell r="E289" t="str">
            <v>0325</v>
          </cell>
          <cell r="F289" t="str">
            <v/>
          </cell>
          <cell r="G289" t="str">
            <v/>
          </cell>
          <cell r="H289" t="str">
            <v>GRUPO DE SOLDAGEM COM GERADOR A DIESEL 60 CV PARA SOLDA ELÉTRICA, SOBRE 04 RODAS, COM MOTOR 4 CILINDROS 600 A - CHP DIURNO. AF_02/2016</v>
          </cell>
          <cell r="I289" t="str">
            <v>CHP</v>
          </cell>
          <cell r="J289" t="str">
            <v>ATRIBUÍDO SÃO PAULO</v>
          </cell>
          <cell r="K289" t="str">
            <v>72,49</v>
          </cell>
          <cell r="L289" t="str">
            <v>CAIXA REFERENCIAL</v>
          </cell>
        </row>
        <row r="290">
          <cell r="A290">
            <v>87445</v>
          </cell>
          <cell r="B290" t="str">
            <v>CUSTOS HORÁRIOS DE MÁQUINAS E EQUIPAMENTOS</v>
          </cell>
          <cell r="C290" t="str">
            <v>CHOR</v>
          </cell>
          <cell r="D290" t="str">
            <v>CUSTO HORÁRIO PRODUTIVO DIURNO</v>
          </cell>
          <cell r="E290" t="str">
            <v>0325</v>
          </cell>
          <cell r="F290" t="str">
            <v/>
          </cell>
          <cell r="G290" t="str">
            <v/>
          </cell>
          <cell r="H290" t="str">
            <v>BETONEIRA CAPACIDADE NOMINAL 400 L, CAPACIDADE DE MISTURA 310 L, MOTOR A DIESEL POTÊNCIA 5,0 HP, SEM CARREGADOR - CHP DIURNO. AF_06/2014</v>
          </cell>
          <cell r="I290" t="str">
            <v>CHP</v>
          </cell>
          <cell r="J290" t="str">
            <v>COEFICIENTE DE REPRESENTATIVIDADE</v>
          </cell>
          <cell r="K290" t="str">
            <v>3,72</v>
          </cell>
          <cell r="L290" t="str">
            <v>CAIXA REFERENCIAL</v>
          </cell>
        </row>
        <row r="291">
          <cell r="A291">
            <v>88386</v>
          </cell>
          <cell r="B291" t="str">
            <v>CUSTOS HORÁRIOS DE MÁQUINAS E EQUIPAMENTOS</v>
          </cell>
          <cell r="C291" t="str">
            <v>CHOR</v>
          </cell>
          <cell r="D291" t="str">
            <v>CUSTO HORÁRIO PRODUTIVO DIURNO</v>
          </cell>
          <cell r="E291" t="str">
            <v>0325</v>
          </cell>
          <cell r="F291" t="str">
            <v/>
          </cell>
          <cell r="G291" t="str">
            <v/>
          </cell>
          <cell r="H291" t="str">
            <v>MISTURADOR DE ARGAMASSA, EIXO HORIZONTAL, CAPACIDADE DE MISTURA 300 KG, MOTOR ELÉTRICO POTÊNCIA 5 CV - CHP DIURNO. AF_06/2014</v>
          </cell>
          <cell r="I291" t="str">
            <v>CHP</v>
          </cell>
          <cell r="J291" t="str">
            <v>COEFICIENTE DE REPRESENTATIVIDADE</v>
          </cell>
          <cell r="K291" t="str">
            <v>4,23</v>
          </cell>
          <cell r="L291" t="str">
            <v>CAIXA REFERENCIAL</v>
          </cell>
        </row>
        <row r="292">
          <cell r="A292">
            <v>88393</v>
          </cell>
          <cell r="B292" t="str">
            <v>CUSTOS HORÁRIOS DE MÁQUINAS E EQUIPAMENTOS</v>
          </cell>
          <cell r="C292" t="str">
            <v>CHOR</v>
          </cell>
          <cell r="D292" t="str">
            <v>CUSTO HORÁRIO PRODUTIVO DIURNO</v>
          </cell>
          <cell r="E292" t="str">
            <v>0325</v>
          </cell>
          <cell r="F292" t="str">
            <v/>
          </cell>
          <cell r="G292" t="str">
            <v/>
          </cell>
          <cell r="H292" t="str">
            <v>MISTURADOR DE ARGAMASSA, EIXO HORIZONTAL, CAPACIDADE DE MISTURA 600 KG, MOTOR ELÉTRICO POTÊNCIA 7,5 CV - CHP DIURNO. AF_06/2014</v>
          </cell>
          <cell r="I292" t="str">
            <v>CHP</v>
          </cell>
          <cell r="J292" t="str">
            <v>COEFICIENTE DE REPRESENTATIVIDADE</v>
          </cell>
          <cell r="K292" t="str">
            <v>5,85</v>
          </cell>
          <cell r="L292" t="str">
            <v>CAIXA REFERENCIAL</v>
          </cell>
        </row>
        <row r="293">
          <cell r="A293">
            <v>88399</v>
          </cell>
          <cell r="B293" t="str">
            <v>CUSTOS HORÁRIOS DE MÁQUINAS E EQUIPAMENTOS</v>
          </cell>
          <cell r="C293" t="str">
            <v>CHOR</v>
          </cell>
          <cell r="D293" t="str">
            <v>CUSTO HORÁRIO PRODUTIVO DIURNO</v>
          </cell>
          <cell r="E293" t="str">
            <v>0325</v>
          </cell>
          <cell r="F293" t="str">
            <v/>
          </cell>
          <cell r="G293" t="str">
            <v/>
          </cell>
          <cell r="H293" t="str">
            <v>MISTURADOR DE ARGAMASSA, EIXO HORIZONTAL, CAPACIDADE DE MISTURA 160 KG, MOTOR ELÉTRICO POTÊNCIA 3 CV - CHP DIURNO. AF_06/2014</v>
          </cell>
          <cell r="I293" t="str">
            <v>CHP</v>
          </cell>
          <cell r="J293" t="str">
            <v>COEFICIENTE DE REPRESENTATIVIDADE</v>
          </cell>
          <cell r="K293" t="str">
            <v>3,08</v>
          </cell>
          <cell r="L293" t="str">
            <v>CAIXA REFERENCIAL</v>
          </cell>
        </row>
        <row r="294">
          <cell r="A294">
            <v>88418</v>
          </cell>
          <cell r="B294" t="str">
            <v>CUSTOS HORÁRIOS DE MÁQUINAS E EQUIPAMENTOS</v>
          </cell>
          <cell r="C294" t="str">
            <v>CHOR</v>
          </cell>
          <cell r="D294" t="str">
            <v>CUSTO HORÁRIO PRODUTIVO DIURNO</v>
          </cell>
          <cell r="E294" t="str">
            <v>0325</v>
          </cell>
          <cell r="F294" t="str">
            <v/>
          </cell>
          <cell r="G294" t="str">
            <v/>
          </cell>
          <cell r="H294" t="str">
            <v>PROJETOR DE ARGAMASSA, CAPACIDADE DE PROJEÇÃO 1,5 M3/H, ALCANCE DE 30 ATÉ 60 M, MOTOR ELÉTRICO POTÊNCIA 7,5 HP - CHP DIURNO. AF_06/2014</v>
          </cell>
          <cell r="I294" t="str">
            <v>CHP</v>
          </cell>
          <cell r="J294" t="str">
            <v>COEFICIENTE DE REPRESENTATIVIDADE</v>
          </cell>
          <cell r="K294" t="str">
            <v>13,14</v>
          </cell>
          <cell r="L294" t="str">
            <v>CAIXA REFERENCIAL</v>
          </cell>
        </row>
        <row r="295">
          <cell r="A295">
            <v>88433</v>
          </cell>
          <cell r="B295" t="str">
            <v>CUSTOS HORÁRIOS DE MÁQUINAS E EQUIPAMENTOS</v>
          </cell>
          <cell r="C295" t="str">
            <v>CHOR</v>
          </cell>
          <cell r="D295" t="str">
            <v>CUSTO HORÁRIO PRODUTIVO DIURNO</v>
          </cell>
          <cell r="E295" t="str">
            <v>0325</v>
          </cell>
          <cell r="F295" t="str">
            <v/>
          </cell>
          <cell r="G295" t="str">
            <v/>
          </cell>
          <cell r="H295" t="str">
            <v>PROJETOR DE ARGAMASSA, CAPACIDADE DE PROJEÇÃO 2 M3/H, ALCANCE ATÉ 50 M, MOTOR ELÉTRICO POTÊNCIA 7,5 HP - CHP DIURNO. AF_06/2014</v>
          </cell>
          <cell r="I295" t="str">
            <v>CHP</v>
          </cell>
          <cell r="J295" t="str">
            <v>COEFICIENTE DE REPRESENTATIVIDADE</v>
          </cell>
          <cell r="K295" t="str">
            <v>16,11</v>
          </cell>
          <cell r="L295" t="str">
            <v>CAIXA REFERENCIAL</v>
          </cell>
        </row>
        <row r="296">
          <cell r="A296">
            <v>88830</v>
          </cell>
          <cell r="B296" t="str">
            <v>CUSTOS HORÁRIOS DE MÁQUINAS E EQUIPAMENTOS</v>
          </cell>
          <cell r="C296" t="str">
            <v>CHOR</v>
          </cell>
          <cell r="D296" t="str">
            <v>CUSTO HORÁRIO PRODUTIVO DIURNO</v>
          </cell>
          <cell r="E296" t="str">
            <v>0325</v>
          </cell>
          <cell r="F296" t="str">
            <v/>
          </cell>
          <cell r="G296" t="str">
            <v/>
          </cell>
          <cell r="H296" t="str">
            <v>BETONEIRA CAPACIDADE NOMINAL DE 400 L, CAPACIDADE DE MISTURA 280 L, MOTOR ELÉTRICO TRIFÁSICO POTÊNCIA DE 2 CV, SEM CARREGADOR - CHP DIURNO. AF_10/2014</v>
          </cell>
          <cell r="I296" t="str">
            <v>CHP</v>
          </cell>
          <cell r="J296" t="str">
            <v>COEFICIENTE DE REPRESENTATIVIDADE</v>
          </cell>
          <cell r="K296" t="str">
            <v>1,57</v>
          </cell>
          <cell r="L296" t="str">
            <v>CAIXA REFERENCIAL</v>
          </cell>
        </row>
        <row r="297">
          <cell r="A297">
            <v>88843</v>
          </cell>
          <cell r="B297" t="str">
            <v>CUSTOS HORÁRIOS DE MÁQUINAS E EQUIPAMENTOS</v>
          </cell>
          <cell r="C297" t="str">
            <v>CHOR</v>
          </cell>
          <cell r="D297" t="str">
            <v>CUSTO HORÁRIO PRODUTIVO DIURNO</v>
          </cell>
          <cell r="E297" t="str">
            <v>0325</v>
          </cell>
          <cell r="F297" t="str">
            <v/>
          </cell>
          <cell r="G297" t="str">
            <v/>
          </cell>
          <cell r="H297" t="str">
            <v>TRATOR DE ESTEIRAS, POTÊNCIA 125 HP, PESO OPERACIONAL 12,9 T, COM LÂMINA 2,7 M3 - CHP DIURNO. AF_10/2014</v>
          </cell>
          <cell r="I297" t="str">
            <v>CHP</v>
          </cell>
          <cell r="J297" t="str">
            <v>COEFICIENTE DE REPRESENTATIVIDADE</v>
          </cell>
          <cell r="K297" t="str">
            <v>143,08</v>
          </cell>
          <cell r="L297" t="str">
            <v>CAIXA REFERENCIAL</v>
          </cell>
        </row>
        <row r="298">
          <cell r="A298">
            <v>88907</v>
          </cell>
          <cell r="B298" t="str">
            <v>CUSTOS HORÁRIOS DE MÁQUINAS E EQUIPAMENTOS</v>
          </cell>
          <cell r="C298" t="str">
            <v>CHOR</v>
          </cell>
          <cell r="D298" t="str">
            <v>CUSTO HORÁRIO PRODUTIVO DIURNO</v>
          </cell>
          <cell r="E298" t="str">
            <v>0325</v>
          </cell>
          <cell r="F298" t="str">
            <v/>
          </cell>
          <cell r="G298" t="str">
            <v/>
          </cell>
          <cell r="H298" t="str">
            <v>ESCAVADEIRA HIDRÁULICA SOBRE ESTEIRAS, CAÇAMBA 1,20 M3, PESO OPERACIONAL 21 T, POTÊNCIA BRUTA 155 HP - CHP DIURNO. AF_06/2014</v>
          </cell>
          <cell r="I298" t="str">
            <v>CHP</v>
          </cell>
          <cell r="J298" t="str">
            <v>COEFICIENTE DE REPRESENTATIVIDADE</v>
          </cell>
          <cell r="K298" t="str">
            <v>171,50</v>
          </cell>
          <cell r="L298" t="str">
            <v>CAIXA REFERENCIAL</v>
          </cell>
        </row>
        <row r="299">
          <cell r="A299">
            <v>89021</v>
          </cell>
          <cell r="B299" t="str">
            <v>CUSTOS HORÁRIOS DE MÁQUINAS E EQUIPAMENTOS</v>
          </cell>
          <cell r="C299" t="str">
            <v>CHOR</v>
          </cell>
          <cell r="D299" t="str">
            <v>CUSTO HORÁRIO PRODUTIVO DIURNO</v>
          </cell>
          <cell r="E299" t="str">
            <v>0325</v>
          </cell>
          <cell r="F299" t="str">
            <v/>
          </cell>
          <cell r="G299" t="str">
            <v/>
          </cell>
          <cell r="H299" t="str">
            <v>BOMBA SUBMERSÍVEL ELÉTRICA TRIFÁSICA, POTÊNCIA 2,96 HP, Ø ROTOR 144 MM SEMI-ABERTO, BOCAL DE SAÍDA Ø 2, HM/Q = 2 MCA / 38,8 M3/H A 28 MCA / 5 M3/H - CHP DIURNO. AF_06/2014</v>
          </cell>
          <cell r="I299" t="str">
            <v>CHP</v>
          </cell>
          <cell r="J299" t="str">
            <v>ATRIBUÍDO SÃO PAULO</v>
          </cell>
          <cell r="K299" t="str">
            <v>2,25</v>
          </cell>
          <cell r="L299" t="str">
            <v>CAIXA REFERENCIAL</v>
          </cell>
        </row>
        <row r="300">
          <cell r="A300">
            <v>89028</v>
          </cell>
          <cell r="B300" t="str">
            <v>CUSTOS HORÁRIOS DE MÁQUINAS E EQUIPAMENTOS</v>
          </cell>
          <cell r="C300" t="str">
            <v>CHOR</v>
          </cell>
          <cell r="D300" t="str">
            <v>CUSTO HORÁRIO PRODUTIVO DIURNO</v>
          </cell>
          <cell r="E300" t="str">
            <v>0325</v>
          </cell>
          <cell r="F300" t="str">
            <v/>
          </cell>
          <cell r="G300" t="str">
            <v/>
          </cell>
          <cell r="H300" t="str">
            <v>TANQUE DE ASFALTO ESTACIONÁRIO COM MAÇARICO, CAPACIDADE 20.000 L - CHP DIURNO. AF_06/2014</v>
          </cell>
          <cell r="I300" t="str">
            <v>CHP</v>
          </cell>
          <cell r="J300" t="str">
            <v>ATRIBUÍDO SÃO PAULO</v>
          </cell>
          <cell r="K300" t="str">
            <v>150,89</v>
          </cell>
          <cell r="L300" t="str">
            <v>CAIXA REFERENCIAL</v>
          </cell>
        </row>
        <row r="301">
          <cell r="A301">
            <v>89032</v>
          </cell>
          <cell r="B301" t="str">
            <v>CUSTOS HORÁRIOS DE MÁQUINAS E EQUIPAMENTOS</v>
          </cell>
          <cell r="C301" t="str">
            <v>CHOR</v>
          </cell>
          <cell r="D301" t="str">
            <v>CUSTO HORÁRIO PRODUTIVO DIURNO</v>
          </cell>
          <cell r="E301" t="str">
            <v>0325</v>
          </cell>
          <cell r="F301" t="str">
            <v/>
          </cell>
          <cell r="G301" t="str">
            <v/>
          </cell>
          <cell r="H301" t="str">
            <v>TRATOR DE ESTEIRAS, POTÊNCIA 100 HP, PESO OPERACIONAL 9,4 T, COM LÂMINA 2,19 M3 - CHP DIURNO. AF_06/2014</v>
          </cell>
          <cell r="I301" t="str">
            <v>CHP</v>
          </cell>
          <cell r="J301" t="str">
            <v>COEFICIENTE DE REPRESENTATIVIDADE</v>
          </cell>
          <cell r="K301" t="str">
            <v>128,86</v>
          </cell>
          <cell r="L301" t="str">
            <v>CAIXA REFERENCIAL</v>
          </cell>
        </row>
        <row r="302">
          <cell r="A302">
            <v>89035</v>
          </cell>
          <cell r="B302" t="str">
            <v>CUSTOS HORÁRIOS DE MÁQUINAS E EQUIPAMENTOS</v>
          </cell>
          <cell r="C302" t="str">
            <v>CHOR</v>
          </cell>
          <cell r="D302" t="str">
            <v>CUSTO HORÁRIO PRODUTIVO DIURNO</v>
          </cell>
          <cell r="E302" t="str">
            <v>0325</v>
          </cell>
          <cell r="F302" t="str">
            <v/>
          </cell>
          <cell r="G302" t="str">
            <v/>
          </cell>
          <cell r="H302" t="str">
            <v>TRATOR DE PNEUS, POTÊNCIA 85 CV, TRAÇÃO 4X4, PESO COM LASTRO DE 4.675 KG - CHP DIURNO. AF_06/2014</v>
          </cell>
          <cell r="I302" t="str">
            <v>CHP</v>
          </cell>
          <cell r="J302" t="str">
            <v>ATRIBUÍDO SÃO PAULO</v>
          </cell>
          <cell r="K302" t="str">
            <v>125,02</v>
          </cell>
          <cell r="L302" t="str">
            <v>CAIXA REFERENCIAL</v>
          </cell>
        </row>
        <row r="303">
          <cell r="A303">
            <v>89225</v>
          </cell>
          <cell r="B303" t="str">
            <v>CUSTOS HORÁRIOS DE MÁQUINAS E EQUIPAMENTOS</v>
          </cell>
          <cell r="C303" t="str">
            <v>CHOR</v>
          </cell>
          <cell r="D303" t="str">
            <v>CUSTO HORÁRIO PRODUTIVO DIURNO</v>
          </cell>
          <cell r="E303" t="str">
            <v>0325</v>
          </cell>
          <cell r="F303" t="str">
            <v/>
          </cell>
          <cell r="G303" t="str">
            <v/>
          </cell>
          <cell r="H303" t="str">
            <v>BETONEIRA CAPACIDADE NOMINAL DE 600 L, CAPACIDADE DE MISTURA 360 L, MOTOR ELÉTRICO TRIFÁSICO POTÊNCIA DE 4 CV, SEM CARREGADOR - CHP DIURNO. AF_11/2014</v>
          </cell>
          <cell r="I303" t="str">
            <v>CHP</v>
          </cell>
          <cell r="J303" t="str">
            <v>COEFICIENTE DE REPRESENTATIVIDADE</v>
          </cell>
          <cell r="K303" t="str">
            <v>4,22</v>
          </cell>
          <cell r="L303" t="str">
            <v>CAIXA REFERENCIAL</v>
          </cell>
        </row>
        <row r="304">
          <cell r="A304">
            <v>89234</v>
          </cell>
          <cell r="B304" t="str">
            <v>CUSTOS HORÁRIOS DE MÁQUINAS E EQUIPAMENTOS</v>
          </cell>
          <cell r="C304" t="str">
            <v>CHOR</v>
          </cell>
          <cell r="D304" t="str">
            <v>CUSTO HORÁRIO PRODUTIVO DIURNO</v>
          </cell>
          <cell r="E304" t="str">
            <v>0325</v>
          </cell>
          <cell r="F304" t="str">
            <v/>
          </cell>
          <cell r="G304" t="str">
            <v/>
          </cell>
          <cell r="H304" t="str">
            <v>FRESADORA DE ASFALTO A FRIO SOBRE RODAS, LARGURA FRESAGEM DE 1,0 M, POTÊNCIA 208 HP - CHP DIURNO. AF_11/2014</v>
          </cell>
          <cell r="I304" t="str">
            <v>CHP</v>
          </cell>
          <cell r="J304" t="str">
            <v>ATRIBUÍDO SÃO PAULO</v>
          </cell>
          <cell r="K304" t="str">
            <v>385,05</v>
          </cell>
          <cell r="L304" t="str">
            <v>CAIXA REFERENCIAL</v>
          </cell>
        </row>
        <row r="305">
          <cell r="A305">
            <v>89242</v>
          </cell>
          <cell r="B305" t="str">
            <v>CUSTOS HORÁRIOS DE MÁQUINAS E EQUIPAMENTOS</v>
          </cell>
          <cell r="C305" t="str">
            <v>CHOR</v>
          </cell>
          <cell r="D305" t="str">
            <v>CUSTO HORÁRIO PRODUTIVO DIURNO</v>
          </cell>
          <cell r="E305" t="str">
            <v>0325</v>
          </cell>
          <cell r="F305" t="str">
            <v/>
          </cell>
          <cell r="G305" t="str">
            <v/>
          </cell>
          <cell r="H305" t="str">
            <v>FRESADORA DE ASFALTO A FRIO SOBRE RODAS, LARGURA FRESAGEM DE 2,0 M, POTÊNCIA 550 HP - CHP DIURNO. AF_11/2014</v>
          </cell>
          <cell r="I305" t="str">
            <v>CHP</v>
          </cell>
          <cell r="J305" t="str">
            <v>ATRIBUÍDO SÃO PAULO</v>
          </cell>
          <cell r="K305" t="str">
            <v>909,68</v>
          </cell>
          <cell r="L305" t="str">
            <v>CAIXA REFERENCIAL</v>
          </cell>
        </row>
        <row r="306">
          <cell r="A306">
            <v>89250</v>
          </cell>
          <cell r="B306" t="str">
            <v>CUSTOS HORÁRIOS DE MÁQUINAS E EQUIPAMENTOS</v>
          </cell>
          <cell r="C306" t="str">
            <v>CHOR</v>
          </cell>
          <cell r="D306" t="str">
            <v>CUSTO HORÁRIO PRODUTIVO DIURNO</v>
          </cell>
          <cell r="E306" t="str">
            <v>0325</v>
          </cell>
          <cell r="F306" t="str">
            <v/>
          </cell>
          <cell r="G306" t="str">
            <v/>
          </cell>
          <cell r="H306" t="str">
            <v>RECICLADORA DE ASFALTO A FRIO SOBRE RODAS, LARGURA FRESAGEM DE 2,0 M, POTÊNCIA 422 HP - CHP DIURNO. AF_11/2014</v>
          </cell>
          <cell r="I306" t="str">
            <v>CHP</v>
          </cell>
          <cell r="J306" t="str">
            <v>ATRIBUÍDO SÃO PAULO</v>
          </cell>
          <cell r="K306" t="str">
            <v>787,85</v>
          </cell>
          <cell r="L306" t="str">
            <v>CAIXA REFERENCIAL</v>
          </cell>
        </row>
        <row r="307">
          <cell r="A307">
            <v>89257</v>
          </cell>
          <cell r="B307" t="str">
            <v>CUSTOS HORÁRIOS DE MÁQUINAS E EQUIPAMENTOS</v>
          </cell>
          <cell r="C307" t="str">
            <v>CHOR</v>
          </cell>
          <cell r="D307" t="str">
            <v>CUSTO HORÁRIO PRODUTIVO DIURNO</v>
          </cell>
          <cell r="E307" t="str">
            <v>0325</v>
          </cell>
          <cell r="F307" t="str">
            <v/>
          </cell>
          <cell r="G307" t="str">
            <v/>
          </cell>
          <cell r="H307" t="str">
            <v>VIBROACABADORA DE ASFALTO SOBRE ESTEIRAS, LARGURA DE PAVIMENTAÇÃO 2,13 M A 4,55 M, POTÊNCIA 100 HP CAPACIDADE 400 T/H - CHP DIURNO. AF_11/2014</v>
          </cell>
          <cell r="I307" t="str">
            <v>CHP</v>
          </cell>
          <cell r="J307" t="str">
            <v>ATRIBUÍDO SÃO PAULO</v>
          </cell>
          <cell r="K307" t="str">
            <v>217,24</v>
          </cell>
          <cell r="L307" t="str">
            <v>CAIXA REFERENCIAL</v>
          </cell>
        </row>
        <row r="308">
          <cell r="A308">
            <v>89272</v>
          </cell>
          <cell r="B308" t="str">
            <v>CUSTOS HORÁRIOS DE MÁQUINAS E EQUIPAMENTOS</v>
          </cell>
          <cell r="C308" t="str">
            <v>CHOR</v>
          </cell>
          <cell r="D308" t="str">
            <v>CUSTO HORÁRIO PRODUTIVO DIURNO</v>
          </cell>
          <cell r="E308" t="str">
            <v>0325</v>
          </cell>
          <cell r="F308" t="str">
            <v/>
          </cell>
          <cell r="G308" t="str">
            <v/>
          </cell>
          <cell r="H308" t="str">
            <v>GUINDASTE HIDRÁULICO AUTOPROPELIDO, COM LANÇA TELESCÓPICA 28,80 M, CAPACIDADE MÁXIMA 30 T, POTÊNCIA 97 KW, TRAÇÃO 4 X 4 - CHP DIURNO. AF_11/2014</v>
          </cell>
          <cell r="I308" t="str">
            <v>CHP</v>
          </cell>
          <cell r="J308" t="str">
            <v>ATRIBUÍDO SÃO PAULO</v>
          </cell>
          <cell r="K308" t="str">
            <v>128,39</v>
          </cell>
          <cell r="L308" t="str">
            <v>CAIXA REFERENCIAL</v>
          </cell>
        </row>
        <row r="309">
          <cell r="A309">
            <v>89278</v>
          </cell>
          <cell r="B309" t="str">
            <v>CUSTOS HORÁRIOS DE MÁQUINAS E EQUIPAMENTOS</v>
          </cell>
          <cell r="C309" t="str">
            <v>CHOR</v>
          </cell>
          <cell r="D309" t="str">
            <v>CUSTO HORÁRIO PRODUTIVO DIURNO</v>
          </cell>
          <cell r="E309" t="str">
            <v>0325</v>
          </cell>
          <cell r="F309" t="str">
            <v/>
          </cell>
          <cell r="G309" t="str">
            <v/>
          </cell>
          <cell r="H309" t="str">
            <v>BETONEIRA CAPACIDADE NOMINAL DE 600 L, CAPACIDADE DE MISTURA 440 L, MOTOR A DIESEL POTÊNCIA 10 HP, COM CARREGADOR - CHP DIURNO. AF_11/2014</v>
          </cell>
          <cell r="I309" t="str">
            <v>CHP</v>
          </cell>
          <cell r="J309" t="str">
            <v>COEFICIENTE DE REPRESENTATIVIDADE</v>
          </cell>
          <cell r="K309" t="str">
            <v>8,59</v>
          </cell>
          <cell r="L309" t="str">
            <v>CAIXA REFERENCIAL</v>
          </cell>
        </row>
        <row r="310">
          <cell r="A310">
            <v>89843</v>
          </cell>
          <cell r="B310" t="str">
            <v>CUSTOS HORÁRIOS DE MÁQUINAS E EQUIPAMENTOS</v>
          </cell>
          <cell r="C310" t="str">
            <v>CHOR</v>
          </cell>
          <cell r="D310" t="str">
            <v>CUSTO HORÁRIO PRODUTIVO DIURNO</v>
          </cell>
          <cell r="E310" t="str">
            <v>0325</v>
          </cell>
          <cell r="F310" t="str">
            <v/>
          </cell>
          <cell r="G310" t="str">
            <v/>
          </cell>
          <cell r="H310" t="str">
            <v>BATE-ESTACAS POR GRAVIDADE, POTÊNCIA DE 160 HP, PESO DO MARTELO ATÉ 3 TONELADAS - CHP DIURNO. AF_11/2014</v>
          </cell>
          <cell r="I310" t="str">
            <v>CHP</v>
          </cell>
          <cell r="J310" t="str">
            <v>ATRIBUÍDO SÃO PAULO</v>
          </cell>
          <cell r="K310" t="str">
            <v>145,30</v>
          </cell>
          <cell r="L310" t="str">
            <v>CAIXA REFERENCIAL</v>
          </cell>
        </row>
        <row r="311">
          <cell r="A311">
            <v>89876</v>
          </cell>
          <cell r="B311" t="str">
            <v>CUSTOS HORÁRIOS DE MÁQUINAS E EQUIPAMENTOS</v>
          </cell>
          <cell r="C311" t="str">
            <v>CHOR</v>
          </cell>
          <cell r="D311" t="str">
            <v>CUSTO HORÁRIO PRODUTIVO DIURNO</v>
          </cell>
          <cell r="E311" t="str">
            <v>0325</v>
          </cell>
          <cell r="F311" t="str">
            <v/>
          </cell>
          <cell r="G311" t="str">
            <v/>
          </cell>
          <cell r="H311" t="str">
            <v>CAMINHÃO BASCULANTE 14 M3, COM CAVALO MECÂNICO DE CAPACIDADE MÁXIMA DE TRAÇÃO COMBINADO DE 36000 KG, POTÊNCIA 286 CV, INCLUSIVE SEMIREBOQUE COM CAÇAMBA METÁLICA - CHP DIURNO. AF_12/2014</v>
          </cell>
          <cell r="I311" t="str">
            <v>CHP</v>
          </cell>
          <cell r="J311" t="str">
            <v>ATRIBUÍDO SÃO PAULO</v>
          </cell>
          <cell r="K311" t="str">
            <v>225,28</v>
          </cell>
          <cell r="L311" t="str">
            <v>CAIXA REFERENCIAL</v>
          </cell>
        </row>
        <row r="312">
          <cell r="A312">
            <v>89883</v>
          </cell>
          <cell r="B312" t="str">
            <v>CUSTOS HORÁRIOS DE MÁQUINAS E EQUIPAMENTOS</v>
          </cell>
          <cell r="C312" t="str">
            <v>CHOR</v>
          </cell>
          <cell r="D312" t="str">
            <v>CUSTO HORÁRIO PRODUTIVO DIURNO</v>
          </cell>
          <cell r="E312" t="str">
            <v>0325</v>
          </cell>
          <cell r="F312" t="str">
            <v/>
          </cell>
          <cell r="G312" t="str">
            <v/>
          </cell>
          <cell r="H312" t="str">
            <v>CAMINHÃO BASCULANTE 18 M3, COM CAVALO MECÂNICO DE CAPACIDADE MÁXIMA DE TRAÇÃO COMBINADO DE 45000 KG, POTÊNCIA 330 CV, INCLUSIVE SEMIREBOQUE COM CAÇAMBA METÁLICA - CHP DIURNO. AF_12/2014</v>
          </cell>
          <cell r="I312" t="str">
            <v>CHP</v>
          </cell>
          <cell r="J312" t="str">
            <v>ATRIBUÍDO SÃO PAULO</v>
          </cell>
          <cell r="K312" t="str">
            <v>249,16</v>
          </cell>
          <cell r="L312" t="str">
            <v>CAIXA REFERENCIAL</v>
          </cell>
        </row>
        <row r="313">
          <cell r="A313">
            <v>90586</v>
          </cell>
          <cell r="B313" t="str">
            <v>CUSTOS HORÁRIOS DE MÁQUINAS E EQUIPAMENTOS</v>
          </cell>
          <cell r="C313" t="str">
            <v>CHOR</v>
          </cell>
          <cell r="D313" t="str">
            <v>CUSTO HORÁRIO PRODUTIVO DIURNO</v>
          </cell>
          <cell r="E313" t="str">
            <v>0325</v>
          </cell>
          <cell r="F313" t="str">
            <v/>
          </cell>
          <cell r="G313" t="str">
            <v/>
          </cell>
          <cell r="H313" t="str">
            <v>VIBRADOR DE IMERSÃO, DIÂMETRO DE PONTEIRA 45MM, MOTOR ELÉTRICO TRIFÁSICO POTÊNCIA DE 2 CV - CHP DIURNO. AF_06/2015</v>
          </cell>
          <cell r="I313" t="str">
            <v>CHP</v>
          </cell>
          <cell r="J313" t="str">
            <v>ATRIBUÍDO SÃO PAULO</v>
          </cell>
          <cell r="K313" t="str">
            <v>1,76</v>
          </cell>
          <cell r="L313" t="str">
            <v>CAIXA REFERENCIAL</v>
          </cell>
        </row>
        <row r="314">
          <cell r="A314">
            <v>90625</v>
          </cell>
          <cell r="B314" t="str">
            <v>CUSTOS HORÁRIOS DE MÁQUINAS E EQUIPAMENTOS</v>
          </cell>
          <cell r="C314" t="str">
            <v>CHOR</v>
          </cell>
          <cell r="D314" t="str">
            <v>CUSTO HORÁRIO PRODUTIVO DIURNO</v>
          </cell>
          <cell r="E314" t="str">
            <v>0325</v>
          </cell>
          <cell r="F314" t="str">
            <v/>
          </cell>
          <cell r="G314" t="str">
            <v/>
          </cell>
          <cell r="H314" t="str">
            <v>PERFURATRIZ MANUAL, TORQUE MÁXIMO 83 N.M, POTÊNCIA 5 CV, COM DIÂMETRO MÁXIMO 4" - CHP DIURNO. AF_06/2015</v>
          </cell>
          <cell r="I314" t="str">
            <v>CHP</v>
          </cell>
          <cell r="J314" t="str">
            <v>COEFICIENTE DE REPRESENTATIVIDADE</v>
          </cell>
          <cell r="K314" t="str">
            <v>7,85</v>
          </cell>
          <cell r="L314" t="str">
            <v>CAIXA REFERENCIAL</v>
          </cell>
        </row>
        <row r="315">
          <cell r="A315">
            <v>90631</v>
          </cell>
          <cell r="B315" t="str">
            <v>CUSTOS HORÁRIOS DE MÁQUINAS E EQUIPAMENTOS</v>
          </cell>
          <cell r="C315" t="str">
            <v>CHOR</v>
          </cell>
          <cell r="D315" t="str">
            <v>CUSTO HORÁRIO PRODUTIVO DIURNO</v>
          </cell>
          <cell r="E315" t="str">
            <v>0325</v>
          </cell>
          <cell r="F315" t="str">
            <v/>
          </cell>
          <cell r="G315" t="str">
            <v/>
          </cell>
          <cell r="H315" t="str">
            <v>PERFURATRIZ SOBRE ESTEIRA, TORQUE MÁXIMO 600 KGF, PESO MÉDIO 1000 KG, POTÊNCIA 20 HP, DIÂMETRO MÁXIMO 10" - CHP DIURNO. AF_06/2015</v>
          </cell>
          <cell r="I315" t="str">
            <v>CHP</v>
          </cell>
          <cell r="J315" t="str">
            <v>COEFICIENTE DE REPRESENTATIVIDADE</v>
          </cell>
          <cell r="K315" t="str">
            <v>109,21</v>
          </cell>
          <cell r="L315" t="str">
            <v>CAIXA REFERENCIAL</v>
          </cell>
        </row>
        <row r="316">
          <cell r="A316">
            <v>90637</v>
          </cell>
          <cell r="B316" t="str">
            <v>CUSTOS HORÁRIOS DE MÁQUINAS E EQUIPAMENTOS</v>
          </cell>
          <cell r="C316" t="str">
            <v>CHOR</v>
          </cell>
          <cell r="D316" t="str">
            <v>CUSTO HORÁRIO PRODUTIVO DIURNO</v>
          </cell>
          <cell r="E316" t="str">
            <v>0325</v>
          </cell>
          <cell r="F316" t="str">
            <v/>
          </cell>
          <cell r="G316" t="str">
            <v/>
          </cell>
          <cell r="H316" t="str">
            <v>MISTURADOR DUPLO HORIZONTAL DE ALTA TURBULÊNCIA, CAPACIDADE / VOLUME 2 X 500 LITROS, MOTORES ELÉTRICOS MÍNIMO 5 CV CADA, PARA NATA CIMENTO, ARGAMASSA E OUTROS - CHP DIURNO. AF_06/2015</v>
          </cell>
          <cell r="I316" t="str">
            <v>CHP</v>
          </cell>
          <cell r="J316" t="str">
            <v>COEFICIENTE DE REPRESENTATIVIDADE</v>
          </cell>
          <cell r="K316" t="str">
            <v>12,32</v>
          </cell>
          <cell r="L316" t="str">
            <v>CAIXA REFERENCIAL</v>
          </cell>
        </row>
        <row r="317">
          <cell r="A317">
            <v>90643</v>
          </cell>
          <cell r="B317" t="str">
            <v>CUSTOS HORÁRIOS DE MÁQUINAS E EQUIPAMENTOS</v>
          </cell>
          <cell r="C317" t="str">
            <v>CHOR</v>
          </cell>
          <cell r="D317" t="str">
            <v>CUSTO HORÁRIO PRODUTIVO DIURNO</v>
          </cell>
          <cell r="E317" t="str">
            <v>0325</v>
          </cell>
          <cell r="F317" t="str">
            <v/>
          </cell>
          <cell r="G317" t="str">
            <v/>
          </cell>
          <cell r="H317" t="str">
            <v>BOMBA TRIPLEX, PARA INJEÇÃO DE NATA DE CIMENTO, VAZÃO MÁXIMA DE 100 LITROS/MINUTO, PRESSÃO MÁXIMA DE 70 BAR - CHP DIURNO. AF_06/2015</v>
          </cell>
          <cell r="I317" t="str">
            <v>CHP</v>
          </cell>
          <cell r="J317" t="str">
            <v>COEFICIENTE DE REPRESENTATIVIDADE</v>
          </cell>
          <cell r="K317" t="str">
            <v>17,02</v>
          </cell>
          <cell r="L317" t="str">
            <v>CAIXA REFERENCIAL</v>
          </cell>
        </row>
        <row r="318">
          <cell r="A318">
            <v>90650</v>
          </cell>
          <cell r="B318" t="str">
            <v>CUSTOS HORÁRIOS DE MÁQUINAS E EQUIPAMENTOS</v>
          </cell>
          <cell r="C318" t="str">
            <v>CHOR</v>
          </cell>
          <cell r="D318" t="str">
            <v>CUSTO HORÁRIO PRODUTIVO DIURNO</v>
          </cell>
          <cell r="E318" t="str">
            <v>0325</v>
          </cell>
          <cell r="F318" t="str">
            <v/>
          </cell>
          <cell r="G318" t="str">
            <v/>
          </cell>
          <cell r="H318" t="str">
            <v>BOMBA CENTRÍFUGA MONOESTÁGIO COM MOTOR ELÉTRICO MONOFÁSICO, POTÊNCIA 15 HP, DIÂMETRO DO ROTOR 173 MM, HM/Q = 30 MCA / 90 M3/H A 45 MCA / 55 M3/H - CHP DIURNO. AF_06/2015</v>
          </cell>
          <cell r="I318" t="str">
            <v>CHP</v>
          </cell>
          <cell r="J318" t="str">
            <v>COEFICIENTE DE REPRESENTATIVIDADE</v>
          </cell>
          <cell r="K318" t="str">
            <v>9,70</v>
          </cell>
          <cell r="L318" t="str">
            <v>CAIXA REFERENCIAL</v>
          </cell>
        </row>
        <row r="319">
          <cell r="A319">
            <v>90656</v>
          </cell>
          <cell r="B319" t="str">
            <v>CUSTOS HORÁRIOS DE MÁQUINAS E EQUIPAMENTOS</v>
          </cell>
          <cell r="C319" t="str">
            <v>CHOR</v>
          </cell>
          <cell r="D319" t="str">
            <v>CUSTO HORÁRIO PRODUTIVO DIURNO</v>
          </cell>
          <cell r="E319" t="str">
            <v>0325</v>
          </cell>
          <cell r="F319" t="str">
            <v/>
          </cell>
          <cell r="G319" t="str">
            <v/>
          </cell>
          <cell r="H319" t="str">
            <v>BOMBA DE PROJEÇÃO DE CONCRETO SECO, POTÊNCIA 10 CV, VAZÃO 3 M3/H - CHP DIURNO. AF_06/2015</v>
          </cell>
          <cell r="I319" t="str">
            <v>CHP</v>
          </cell>
          <cell r="J319" t="str">
            <v>COEFICIENTE DE REPRESENTATIVIDADE</v>
          </cell>
          <cell r="K319" t="str">
            <v>12,25</v>
          </cell>
          <cell r="L319" t="str">
            <v>CAIXA REFERENCIAL</v>
          </cell>
        </row>
        <row r="320">
          <cell r="A320">
            <v>90662</v>
          </cell>
          <cell r="B320" t="str">
            <v>CUSTOS HORÁRIOS DE MÁQUINAS E EQUIPAMENTOS</v>
          </cell>
          <cell r="C320" t="str">
            <v>CHOR</v>
          </cell>
          <cell r="D320" t="str">
            <v>CUSTO HORÁRIO PRODUTIVO DIURNO</v>
          </cell>
          <cell r="E320" t="str">
            <v>0325</v>
          </cell>
          <cell r="F320" t="str">
            <v/>
          </cell>
          <cell r="G320" t="str">
            <v/>
          </cell>
          <cell r="H320" t="str">
            <v>BOMBA DE PROJEÇÃO DE CONCRETO SECO, POTÊNCIA 10 CV, VAZÃO 6 M3/H - CHP DIURNO. AF_06/2015</v>
          </cell>
          <cell r="I320" t="str">
            <v>CHP</v>
          </cell>
          <cell r="J320" t="str">
            <v>COEFICIENTE DE REPRESENTATIVIDADE</v>
          </cell>
          <cell r="K320" t="str">
            <v>12,74</v>
          </cell>
          <cell r="L320" t="str">
            <v>CAIXA REFERENCIAL</v>
          </cell>
        </row>
        <row r="321">
          <cell r="A321">
            <v>90668</v>
          </cell>
          <cell r="B321" t="str">
            <v>CUSTOS HORÁRIOS DE MÁQUINAS E EQUIPAMENTOS</v>
          </cell>
          <cell r="C321" t="str">
            <v>CHOR</v>
          </cell>
          <cell r="D321" t="str">
            <v>CUSTO HORÁRIO PRODUTIVO DIURNO</v>
          </cell>
          <cell r="E321" t="str">
            <v>0325</v>
          </cell>
          <cell r="F321" t="str">
            <v/>
          </cell>
          <cell r="G321" t="str">
            <v/>
          </cell>
          <cell r="H321" t="str">
            <v>PROJETOR PNEUMÁTICO DE ARGAMASSA PARA CHAPISCO E REBOCO COM RECIPIENTE ACOPLADO, TIPO CANEQUINHA, COM COMPRESSOR DE AR REBOCÁVEL VAZÃO 89 PCM E MOTOR DIESEL DE 20 CV - CHP DIURNO. AF_06/2015</v>
          </cell>
          <cell r="I321" t="str">
            <v>CHP</v>
          </cell>
          <cell r="J321" t="str">
            <v>ATRIBUÍDO SÃO PAULO</v>
          </cell>
          <cell r="K321" t="str">
            <v>21,11</v>
          </cell>
          <cell r="L321" t="str">
            <v>CAIXA REFERENCIAL</v>
          </cell>
        </row>
        <row r="322">
          <cell r="A322">
            <v>90674</v>
          </cell>
          <cell r="B322" t="str">
            <v>CUSTOS HORÁRIOS DE MÁQUINAS E EQUIPAMENTOS</v>
          </cell>
          <cell r="C322" t="str">
            <v>CHOR</v>
          </cell>
          <cell r="D322" t="str">
            <v>CUSTO HORÁRIO PRODUTIVO DIURNO</v>
          </cell>
          <cell r="E322" t="str">
            <v>0325</v>
          </cell>
          <cell r="F322" t="str">
            <v/>
          </cell>
          <cell r="G322" t="str">
            <v/>
          </cell>
          <cell r="H322" t="str">
            <v>PERFURATRIZ COM TORRE METÁLICA PARA EXECUÇÃO DE ESTACA HÉLICE CONTÍNUA, PROFUNDIDADE MÁXIMA DE 30 M, DIÂMETRO MÁXIMO DE 800 MM, POTÊNCIA INSTALADA DE 268 HP, MESA ROTATIVA COM TORQUE MÁXIMO DE 170 KNM - CHP DIURNO. AF_06/2015</v>
          </cell>
          <cell r="I322" t="str">
            <v>CHP</v>
          </cell>
          <cell r="J322" t="str">
            <v>COEFICIENTE DE REPRESENTATIVIDADE</v>
          </cell>
          <cell r="K322" t="str">
            <v>469,60</v>
          </cell>
          <cell r="L322" t="str">
            <v>CAIXA REFERENCIAL</v>
          </cell>
        </row>
        <row r="323">
          <cell r="A323">
            <v>90680</v>
          </cell>
          <cell r="B323" t="str">
            <v>CUSTOS HORÁRIOS DE MÁQUINAS E EQUIPAMENTOS</v>
          </cell>
          <cell r="C323" t="str">
            <v>CHOR</v>
          </cell>
          <cell r="D323" t="str">
            <v>CUSTO HORÁRIO PRODUTIVO DIURNO</v>
          </cell>
          <cell r="E323" t="str">
            <v>0325</v>
          </cell>
          <cell r="F323" t="str">
            <v/>
          </cell>
          <cell r="G323" t="str">
            <v/>
          </cell>
          <cell r="H323" t="str">
            <v>PERFURATRIZ HIDRÁULICA SOBRE CAMINHÃO COM TRADO CURTO ACOPLADO, PROFUNDIDADE MÁXIMA DE 20 M, DIÂMETRO MÁXIMO DE 1500 MM, POTÊNCIA INSTALADA DE 137 HP, MESA ROTATIVA COM TORQUE MÁXIMO DE 30 KNM - CHP DIURNO. AF_06/2015</v>
          </cell>
          <cell r="I323" t="str">
            <v>CHP</v>
          </cell>
          <cell r="J323" t="str">
            <v>ATRIBUÍDO SÃO PAULO</v>
          </cell>
          <cell r="K323" t="str">
            <v>275,33</v>
          </cell>
          <cell r="L323" t="str">
            <v>CAIXA REFERENCIAL</v>
          </cell>
        </row>
        <row r="324">
          <cell r="A324">
            <v>90686</v>
          </cell>
          <cell r="B324" t="str">
            <v>CUSTOS HORÁRIOS DE MÁQUINAS E EQUIPAMENTOS</v>
          </cell>
          <cell r="C324" t="str">
            <v>CHOR</v>
          </cell>
          <cell r="D324" t="str">
            <v>CUSTO HORÁRIO PRODUTIVO DIURNO</v>
          </cell>
          <cell r="E324" t="str">
            <v>0325</v>
          </cell>
          <cell r="F324" t="str">
            <v/>
          </cell>
          <cell r="G324" t="str">
            <v/>
          </cell>
          <cell r="H324" t="str">
            <v>MANIPULADOR TELESCÓPICO, POTÊNCIA DE 85 HP, CAPACIDADE DE CARGA DE 3.500 KG, ALTURA MÁXIMA DE ELEVAÇÃO DE 12,3 M - CHP DIURNO. AF_06/2015</v>
          </cell>
          <cell r="I324" t="str">
            <v>CHP</v>
          </cell>
          <cell r="J324" t="str">
            <v>ATRIBUÍDO SÃO PAULO</v>
          </cell>
          <cell r="K324" t="str">
            <v>115,92</v>
          </cell>
          <cell r="L324" t="str">
            <v>CAIXA REFERENCIAL</v>
          </cell>
        </row>
        <row r="325">
          <cell r="A325">
            <v>90692</v>
          </cell>
          <cell r="B325" t="str">
            <v>CUSTOS HORÁRIOS DE MÁQUINAS E EQUIPAMENTOS</v>
          </cell>
          <cell r="C325" t="str">
            <v>CHOR</v>
          </cell>
          <cell r="D325" t="str">
            <v>CUSTO HORÁRIO PRODUTIVO DIURNO</v>
          </cell>
          <cell r="E325" t="str">
            <v>0325</v>
          </cell>
          <cell r="F325" t="str">
            <v/>
          </cell>
          <cell r="G325" t="str">
            <v/>
          </cell>
          <cell r="H325" t="str">
            <v>MINICARREGADEIRA SOBRE RODAS, POTÊNCIA LÍQUIDA DE 47 HP, CAPACIDADE NOMINAL DE OPERAÇÃO DE 646 KG - CHP DIURNO. AF_06/2015</v>
          </cell>
          <cell r="I325" t="str">
            <v>CHP</v>
          </cell>
          <cell r="J325" t="str">
            <v>ATRIBUÍDO SÃO PAULO</v>
          </cell>
          <cell r="K325" t="str">
            <v>83,65</v>
          </cell>
          <cell r="L325" t="str">
            <v>CAIXA REFERENCIAL</v>
          </cell>
        </row>
        <row r="326">
          <cell r="A326">
            <v>90964</v>
          </cell>
          <cell r="B326" t="str">
            <v>CUSTOS HORÁRIOS DE MÁQUINAS E EQUIPAMENTOS</v>
          </cell>
          <cell r="C326" t="str">
            <v>CHOR</v>
          </cell>
          <cell r="D326" t="str">
            <v>CUSTO HORÁRIO PRODUTIVO DIURNO</v>
          </cell>
          <cell r="E326" t="str">
            <v>0325</v>
          </cell>
          <cell r="F326" t="str">
            <v/>
          </cell>
          <cell r="G326" t="str">
            <v/>
          </cell>
          <cell r="H326" t="str">
            <v>COMPRESSOR DE AR REBOCÁVEL, VAZÃO 89 PCM, PRESSÃO EFETIVA DE TRABALHO 102 PSI, MOTOR DIESEL, POTÊNCIA 20 CV - CHP DIURNO. AF_06/2015</v>
          </cell>
          <cell r="I326" t="str">
            <v>CHP</v>
          </cell>
          <cell r="J326" t="str">
            <v>ATRIBUÍDO SÃO PAULO</v>
          </cell>
          <cell r="K326" t="str">
            <v>20,01</v>
          </cell>
          <cell r="L326" t="str">
            <v>CAIXA REFERENCIAL</v>
          </cell>
        </row>
        <row r="327">
          <cell r="A327">
            <v>90972</v>
          </cell>
          <cell r="B327" t="str">
            <v>CUSTOS HORÁRIOS DE MÁQUINAS E EQUIPAMENTOS</v>
          </cell>
          <cell r="C327" t="str">
            <v>CHOR</v>
          </cell>
          <cell r="D327" t="str">
            <v>CUSTO HORÁRIO PRODUTIVO DIURNO</v>
          </cell>
          <cell r="E327" t="str">
            <v>0325</v>
          </cell>
          <cell r="F327" t="str">
            <v/>
          </cell>
          <cell r="G327" t="str">
            <v/>
          </cell>
          <cell r="H327" t="str">
            <v>COMPRESSOR DE AR REBOCAVEL, VAZÃO 250 PCM, PRESSAO DE TRABALHO 102 PSI, MOTOR A DIESEL POTÊNCIA 81 CV - CHP DIURNO. AF_06/2015</v>
          </cell>
          <cell r="I327" t="str">
            <v>CHP</v>
          </cell>
          <cell r="J327" t="str">
            <v>ATRIBUÍDO SÃO PAULO</v>
          </cell>
          <cell r="K327" t="str">
            <v>52,54</v>
          </cell>
          <cell r="L327" t="str">
            <v>CAIXA REFERENCIAL</v>
          </cell>
        </row>
        <row r="328">
          <cell r="A328">
            <v>90979</v>
          </cell>
          <cell r="B328" t="str">
            <v>CUSTOS HORÁRIOS DE MÁQUINAS E EQUIPAMENTOS</v>
          </cell>
          <cell r="C328" t="str">
            <v>CHOR</v>
          </cell>
          <cell r="D328" t="str">
            <v>CUSTO HORÁRIO PRODUTIVO DIURNO</v>
          </cell>
          <cell r="E328" t="str">
            <v>0325</v>
          </cell>
          <cell r="F328" t="str">
            <v/>
          </cell>
          <cell r="G328" t="str">
            <v/>
          </cell>
          <cell r="H328" t="str">
            <v>COMPRESSOR DE AR REBOCÁVEL, VAZÃO 748 PCM, PRESSÃO EFETIVA DE TRABALHO 102 PSI, MOTOR DIESEL, POTÊNCIA 210 CV - CHP DIURNO. AF_06/2015</v>
          </cell>
          <cell r="I328" t="str">
            <v>CHP</v>
          </cell>
          <cell r="J328" t="str">
            <v>ATRIBUÍDO SÃO PAULO</v>
          </cell>
          <cell r="K328" t="str">
            <v>135,80</v>
          </cell>
          <cell r="L328" t="str">
            <v>CAIXA REFERENCIAL</v>
          </cell>
        </row>
        <row r="329">
          <cell r="A329">
            <v>90991</v>
          </cell>
          <cell r="B329" t="str">
            <v>CUSTOS HORÁRIOS DE MÁQUINAS E EQUIPAMENTOS</v>
          </cell>
          <cell r="C329" t="str">
            <v>CHOR</v>
          </cell>
          <cell r="D329" t="str">
            <v>CUSTO HORÁRIO PRODUTIVO DIURNO</v>
          </cell>
          <cell r="E329" t="str">
            <v>0325</v>
          </cell>
          <cell r="F329" t="str">
            <v/>
          </cell>
          <cell r="G329" t="str">
            <v/>
          </cell>
          <cell r="H329" t="str">
            <v>ESCAVADEIRA HIDRÁULICA SOBRE ESTEIRAS, CAÇAMBA 0,80 M3, PESO OPERACIONAL 17,8 T, POTÊNCIA LÍQUIDA 110 HP - CHP DIURNO. AF_10/2014</v>
          </cell>
          <cell r="I329" t="str">
            <v>CHP</v>
          </cell>
          <cell r="J329" t="str">
            <v>COEFICIENTE DE REPRESENTATIVIDADE</v>
          </cell>
          <cell r="K329" t="str">
            <v>140,56</v>
          </cell>
          <cell r="L329" t="str">
            <v>CAIXA REFERENCIAL</v>
          </cell>
        </row>
        <row r="330">
          <cell r="A330">
            <v>90999</v>
          </cell>
          <cell r="B330" t="str">
            <v>CUSTOS HORÁRIOS DE MÁQUINAS E EQUIPAMENTOS</v>
          </cell>
          <cell r="C330" t="str">
            <v>CHOR</v>
          </cell>
          <cell r="D330" t="str">
            <v>CUSTO HORÁRIO PRODUTIVO DIURNO</v>
          </cell>
          <cell r="E330" t="str">
            <v>0325</v>
          </cell>
          <cell r="F330" t="str">
            <v/>
          </cell>
          <cell r="G330" t="str">
            <v/>
          </cell>
          <cell r="H330" t="str">
            <v>COMPRESSOR DE AR REBOCAVEL, VAZÃO 400 PCM, PRESSAO DE TRABALHO 102 PSI, MOTOR A DIESEL POTÊNCIA 110 CV - CHP DIURNO. AF_06/2015</v>
          </cell>
          <cell r="I330" t="str">
            <v>CHP</v>
          </cell>
          <cell r="J330" t="str">
            <v>ATRIBUÍDO SÃO PAULO</v>
          </cell>
          <cell r="K330" t="str">
            <v>69,74</v>
          </cell>
          <cell r="L330" t="str">
            <v>CAIXA REFERENCIAL</v>
          </cell>
        </row>
        <row r="331">
          <cell r="A331">
            <v>91031</v>
          </cell>
          <cell r="B331" t="str">
            <v>CUSTOS HORÁRIOS DE MÁQUINAS E EQUIPAMENTOS</v>
          </cell>
          <cell r="C331" t="str">
            <v>CHOR</v>
          </cell>
          <cell r="D331" t="str">
            <v>CUSTO HORÁRIO PRODUTIVO DIURNO</v>
          </cell>
          <cell r="E331" t="str">
            <v>0325</v>
          </cell>
          <cell r="F331" t="str">
            <v/>
          </cell>
          <cell r="G331" t="str">
            <v/>
          </cell>
          <cell r="H331" t="str">
            <v>CAMINHÃO TRUCADO (C/ TERCEIRO EIXO) ELETRÔNICO - POTÊNCIA 231CV - PBT = 22000KG - DIST. ENTRE EIXOS 5170 MM - INCLUI CARROCERIA FIXA ABERTA DE MADEIRA - CHP DIURNO. AF_06/2015</v>
          </cell>
          <cell r="I331" t="str">
            <v>CHP</v>
          </cell>
          <cell r="J331" t="str">
            <v>ATRIBUÍDO SÃO PAULO</v>
          </cell>
          <cell r="K331" t="str">
            <v>162,23</v>
          </cell>
          <cell r="L331" t="str">
            <v>CAIXA REFERENCIAL</v>
          </cell>
        </row>
        <row r="332">
          <cell r="A332">
            <v>91277</v>
          </cell>
          <cell r="B332" t="str">
            <v>CUSTOS HORÁRIOS DE MÁQUINAS E EQUIPAMENTOS</v>
          </cell>
          <cell r="C332" t="str">
            <v>CHOR</v>
          </cell>
          <cell r="D332" t="str">
            <v>CUSTO HORÁRIO PRODUTIVO DIURNO</v>
          </cell>
          <cell r="E332" t="str">
            <v>0325</v>
          </cell>
          <cell r="F332" t="str">
            <v/>
          </cell>
          <cell r="G332" t="str">
            <v/>
          </cell>
          <cell r="H332" t="str">
            <v>PLACA VIBRATÓRIA REVERSÍVEL COM MOTOR 4 TEMPOS A GASOLINA, FORÇA CENTRÍFUGA DE 25 KN (2500 KGF), POTÊNCIA 5,5 CV - CHP DIURNO. AF_08/2015</v>
          </cell>
          <cell r="I332" t="str">
            <v>CHP</v>
          </cell>
          <cell r="J332" t="str">
            <v>ATRIBUÍDO SÃO PAULO</v>
          </cell>
          <cell r="K332" t="str">
            <v>9,07</v>
          </cell>
          <cell r="L332" t="str">
            <v>CAIXA REFERENCIAL</v>
          </cell>
        </row>
        <row r="333">
          <cell r="A333">
            <v>91283</v>
          </cell>
          <cell r="B333" t="str">
            <v>CUSTOS HORÁRIOS DE MÁQUINAS E EQUIPAMENTOS</v>
          </cell>
          <cell r="C333" t="str">
            <v>CHOR</v>
          </cell>
          <cell r="D333" t="str">
            <v>CUSTO HORÁRIO PRODUTIVO DIURNO</v>
          </cell>
          <cell r="E333" t="str">
            <v>0325</v>
          </cell>
          <cell r="F333" t="str">
            <v/>
          </cell>
          <cell r="G333" t="str">
            <v/>
          </cell>
          <cell r="H333" t="str">
            <v>CORTADORA DE PISO COM MOTOR 4 TEMPOS A GASOLINA, POTÊNCIA DE 13 HP, COM DISCO DE CORTE DIAMANTADO SEGMENTADO PARA CONCRETO, DIÂMETRO DE 350 MM, FURO DE 1" (14 X 1") - CHP DIURNO. AF_08/2015</v>
          </cell>
          <cell r="I333" t="str">
            <v>CHP</v>
          </cell>
          <cell r="J333" t="str">
            <v>COEFICIENTE DE REPRESENTATIVIDADE</v>
          </cell>
          <cell r="K333" t="str">
            <v>20,65</v>
          </cell>
          <cell r="L333" t="str">
            <v>CAIXA REFERENCIAL</v>
          </cell>
        </row>
        <row r="334">
          <cell r="A334">
            <v>91386</v>
          </cell>
          <cell r="B334" t="str">
            <v>CUSTOS HORÁRIOS DE MÁQUINAS E EQUIPAMENTOS</v>
          </cell>
          <cell r="C334" t="str">
            <v>CHOR</v>
          </cell>
          <cell r="D334" t="str">
            <v>CUSTO HORÁRIO PRODUTIVO DIURNO</v>
          </cell>
          <cell r="E334" t="str">
            <v>0325</v>
          </cell>
          <cell r="F334" t="str">
            <v/>
          </cell>
          <cell r="G334" t="str">
            <v/>
          </cell>
          <cell r="H334" t="str">
            <v>CAMINHÃO BASCULANTE 10 M3, TRUCADO CABINE SIMPLES, PESO BRUTO TOTAL 23.000 KG, CARGA ÚTIL MÁXIMA 15.935 KG, DISTÂNCIA ENTRE EIXOS 4,80 M, POTÊNCIA 230 CV INCLUSIVE CAÇAMBA METÁLICA - CHP DIURNO. AF_06/2014</v>
          </cell>
          <cell r="I334" t="str">
            <v>CHP</v>
          </cell>
          <cell r="J334" t="str">
            <v>ATRIBUÍDO SÃO PAULO</v>
          </cell>
          <cell r="K334" t="str">
            <v>173,20</v>
          </cell>
          <cell r="L334" t="str">
            <v>CAIXA REFERENCIAL</v>
          </cell>
        </row>
        <row r="335">
          <cell r="A335">
            <v>91533</v>
          </cell>
          <cell r="B335" t="str">
            <v>CUSTOS HORÁRIOS DE MÁQUINAS E EQUIPAMENTOS</v>
          </cell>
          <cell r="C335" t="str">
            <v>CHOR</v>
          </cell>
          <cell r="D335" t="str">
            <v>CUSTO HORÁRIO PRODUTIVO DIURNO</v>
          </cell>
          <cell r="E335" t="str">
            <v>0325</v>
          </cell>
          <cell r="F335" t="str">
            <v/>
          </cell>
          <cell r="G335" t="str">
            <v/>
          </cell>
          <cell r="H335" t="str">
            <v>COMPACTADOR DE SOLOS DE PERCUSSÃO (SOQUETE) COM MOTOR A GASOLINA 4 TEMPOS, POTÊNCIA 4 CV - CHP DIURNO. AF_08/2015</v>
          </cell>
          <cell r="I335" t="str">
            <v>CHP</v>
          </cell>
          <cell r="J335" t="str">
            <v>ATRIBUÍDO SÃO PAULO</v>
          </cell>
          <cell r="K335" t="str">
            <v>26,06</v>
          </cell>
          <cell r="L335" t="str">
            <v>CAIXA REFERENCIAL</v>
          </cell>
        </row>
        <row r="336">
          <cell r="A336">
            <v>91634</v>
          </cell>
          <cell r="B336" t="str">
            <v>CUSTOS HORÁRIOS DE MÁQUINAS E EQUIPAMENTOS</v>
          </cell>
          <cell r="C336" t="str">
            <v>CHOR</v>
          </cell>
          <cell r="D336" t="str">
            <v>CUSTO HORÁRIO PRODUTIVO DIURNO</v>
          </cell>
          <cell r="E336" t="str">
            <v>0325</v>
          </cell>
          <cell r="F336" t="str">
            <v/>
          </cell>
          <cell r="G336" t="str">
            <v/>
          </cell>
          <cell r="H336" t="str">
            <v>GUINDAUTO HIDRÁULICO, CAPACIDADE MÁXIMA DE CARGA 6500 KG, MOMENTO MÁXIMO DE CARGA 5,8 TM, ALCANCE MÁXIMO HORIZONTAL 7,60 M, INCLUSIVE CAMINHÃO TOCO PBT 9.700 KG, POTÊNCIA DE 160 CV - CHP DIURNO. AF_08/2015</v>
          </cell>
          <cell r="I336" t="str">
            <v>CHP</v>
          </cell>
          <cell r="J336" t="str">
            <v>ATRIBUÍDO SÃO PAULO</v>
          </cell>
          <cell r="K336" t="str">
            <v>148,72</v>
          </cell>
          <cell r="L336" t="str">
            <v>CAIXA REFERENCIAL</v>
          </cell>
        </row>
        <row r="337">
          <cell r="A337">
            <v>91645</v>
          </cell>
          <cell r="B337" t="str">
            <v>CUSTOS HORÁRIOS DE MÁQUINAS E EQUIPAMENTOS</v>
          </cell>
          <cell r="C337" t="str">
            <v>CHOR</v>
          </cell>
          <cell r="D337" t="str">
            <v>CUSTO HORÁRIO PRODUTIVO DIURNO</v>
          </cell>
          <cell r="E337" t="str">
            <v>0325</v>
          </cell>
          <cell r="F337" t="str">
            <v/>
          </cell>
          <cell r="G337" t="str">
            <v/>
          </cell>
          <cell r="H337" t="str">
            <v>CAMINHÃO DE TRANSPORTE DE MATERIAL ASFÁLTICO 30.000 L, COM CAVALO MECÂNICO DE CAPACIDADE MÁXIMA DE TRAÇÃO COMBINADO DE 66.000 KG, POTÊNCIA 360 CV, INCLUSIVE TANQUE DE ASFALTO COM SERPENTINA - CHP DIURNO. AF_08/2015</v>
          </cell>
          <cell r="I337" t="str">
            <v>CHP</v>
          </cell>
          <cell r="J337" t="str">
            <v>ATRIBUÍDO SÃO PAULO</v>
          </cell>
          <cell r="K337" t="str">
            <v>322,72</v>
          </cell>
          <cell r="L337" t="str">
            <v>CAIXA REFERENCIAL</v>
          </cell>
        </row>
        <row r="338">
          <cell r="A338">
            <v>91692</v>
          </cell>
          <cell r="B338" t="str">
            <v>CUSTOS HORÁRIOS DE MÁQUINAS E EQUIPAMENTOS</v>
          </cell>
          <cell r="C338" t="str">
            <v>CHOR</v>
          </cell>
          <cell r="D338" t="str">
            <v>CUSTO HORÁRIO PRODUTIVO DIURNO</v>
          </cell>
          <cell r="E338" t="str">
            <v>0325</v>
          </cell>
          <cell r="F338" t="str">
            <v/>
          </cell>
          <cell r="G338" t="str">
            <v/>
          </cell>
          <cell r="H338" t="str">
            <v>SERRA CIRCULAR DE BANCADA COM MOTOR ELÉTRICO POTÊNCIA DE 5HP, COM COIFA PARA DISCO 10" - CHP DIURNO. AF_08/2015</v>
          </cell>
          <cell r="I338" t="str">
            <v>CHP</v>
          </cell>
          <cell r="J338" t="str">
            <v>COEFICIENTE DE REPRESENTATIVIDADE</v>
          </cell>
          <cell r="K338" t="str">
            <v>21,46</v>
          </cell>
          <cell r="L338" t="str">
            <v>CAIXA REFERENCIAL</v>
          </cell>
        </row>
        <row r="339">
          <cell r="A339">
            <v>92043</v>
          </cell>
          <cell r="B339" t="str">
            <v>CUSTOS HORÁRIOS DE MÁQUINAS E EQUIPAMENTOS</v>
          </cell>
          <cell r="C339" t="str">
            <v>CHOR</v>
          </cell>
          <cell r="D339" t="str">
            <v>CUSTO HORÁRIO PRODUTIVO DIURNO</v>
          </cell>
          <cell r="E339" t="str">
            <v>0325</v>
          </cell>
          <cell r="F339" t="str">
            <v/>
          </cell>
          <cell r="G339" t="str">
            <v/>
          </cell>
          <cell r="H339" t="str">
            <v>DISTRIBUIDOR DE AGREGADOS REBOCAVEL, CAPACIDADE 1,9 M³, LARGURA DE TRABALHO 3,66 M - CHP DIURNO. AF_11/2015</v>
          </cell>
          <cell r="I339" t="str">
            <v>CHP</v>
          </cell>
          <cell r="J339" t="str">
            <v>ATRIBUÍDO SÃO PAULO</v>
          </cell>
          <cell r="K339" t="str">
            <v>9,05</v>
          </cell>
          <cell r="L339" t="str">
            <v>CAIXA REFERENCIAL</v>
          </cell>
        </row>
        <row r="340">
          <cell r="A340">
            <v>92106</v>
          </cell>
          <cell r="B340" t="str">
            <v>CUSTOS HORÁRIOS DE MÁQUINAS E EQUIPAMENTOS</v>
          </cell>
          <cell r="C340" t="str">
            <v>CHOR</v>
          </cell>
          <cell r="D340" t="str">
            <v>CUSTO HORÁRIO PRODUTIVO DIURNO</v>
          </cell>
          <cell r="E340" t="str">
            <v>0325</v>
          </cell>
          <cell r="F340" t="str">
            <v/>
          </cell>
          <cell r="G340" t="str">
            <v/>
          </cell>
          <cell r="H340" t="str">
            <v>CAMINHÃO PARA EQUIPAMENTO DE LIMPEZA A SUCÇÃO, COM CAMINHÃO TRUCADO DE PESO BRUTO TOTAL 23000 KG, CARGA ÚTIL MÁXIMA 15935 KG, DISTÂNCIA ENTRE EIXOS 4,80 M, POTÊNCIA 230 CV, INCLUSIVE LIMPADORA A SUCÇÃO, TANQUE 12000 L - CHP DIURNO. AF_11/2015</v>
          </cell>
          <cell r="I340" t="str">
            <v>CHP</v>
          </cell>
          <cell r="J340" t="str">
            <v>ATRIBUÍDO SÃO PAULO</v>
          </cell>
          <cell r="K340" t="str">
            <v>209,12</v>
          </cell>
          <cell r="L340" t="str">
            <v>CAIXA REFERENCIAL</v>
          </cell>
        </row>
        <row r="341">
          <cell r="A341">
            <v>92112</v>
          </cell>
          <cell r="B341" t="str">
            <v>CUSTOS HORÁRIOS DE MÁQUINAS E EQUIPAMENTOS</v>
          </cell>
          <cell r="C341" t="str">
            <v>CHOR</v>
          </cell>
          <cell r="D341" t="str">
            <v>CUSTO HORÁRIO PRODUTIVO DIURNO</v>
          </cell>
          <cell r="E341" t="str">
            <v>0325</v>
          </cell>
          <cell r="F341" t="str">
            <v/>
          </cell>
          <cell r="G341" t="str">
            <v/>
          </cell>
          <cell r="H341" t="str">
            <v>PENEIRA ROTATIVA COM MOTOR ELÉTRICO TRIFÁSICO DE 2 CV, CILINDRO DE 1 M X 0,60 M, COM FUROS DE 3,17 MM - CHP DIURNO. AF_11/2015</v>
          </cell>
          <cell r="I341" t="str">
            <v>CHP</v>
          </cell>
          <cell r="J341" t="str">
            <v>COEFICIENTE DE REPRESENTATIVIDADE</v>
          </cell>
          <cell r="K341" t="str">
            <v>2,45</v>
          </cell>
          <cell r="L341" t="str">
            <v>CAIXA REFERENCIAL</v>
          </cell>
        </row>
        <row r="342">
          <cell r="A342">
            <v>92118</v>
          </cell>
          <cell r="B342" t="str">
            <v>CUSTOS HORÁRIOS DE MÁQUINAS E EQUIPAMENTOS</v>
          </cell>
          <cell r="C342" t="str">
            <v>CHOR</v>
          </cell>
          <cell r="D342" t="str">
            <v>CUSTO HORÁRIO PRODUTIVO DIURNO</v>
          </cell>
          <cell r="E342" t="str">
            <v>0325</v>
          </cell>
          <cell r="F342" t="str">
            <v/>
          </cell>
          <cell r="G342" t="str">
            <v/>
          </cell>
          <cell r="H342" t="str">
            <v>DOSADOR DE AREIA, CAPACIDADE DE 26 LITROS - CHP DIURNO. AF_11/2015</v>
          </cell>
          <cell r="I342" t="str">
            <v>CHP</v>
          </cell>
          <cell r="J342" t="str">
            <v>COEFICIENTE DE REPRESENTATIVIDADE</v>
          </cell>
          <cell r="K342" t="str">
            <v>0,18</v>
          </cell>
          <cell r="L342" t="str">
            <v>CAIXA REFERENCIAL</v>
          </cell>
        </row>
        <row r="343">
          <cell r="A343">
            <v>92138</v>
          </cell>
          <cell r="B343" t="str">
            <v>CUSTOS HORÁRIOS DE MÁQUINAS E EQUIPAMENTOS</v>
          </cell>
          <cell r="C343" t="str">
            <v>CHOR</v>
          </cell>
          <cell r="D343" t="str">
            <v>CUSTO HORÁRIO PRODUTIVO DIURNO</v>
          </cell>
          <cell r="E343" t="str">
            <v>0325</v>
          </cell>
          <cell r="F343" t="str">
            <v/>
          </cell>
          <cell r="G343" t="str">
            <v/>
          </cell>
          <cell r="H343" t="str">
            <v>CAMINHONETE COM MOTOR A DIESEL, POTÊNCIA 180 CV, CABINE DUPLA, 4X4 - CHP DIURNO. AF_11/2015</v>
          </cell>
          <cell r="I343" t="str">
            <v>CHP</v>
          </cell>
          <cell r="J343" t="str">
            <v>COEFICIENTE DE REPRESENTATIVIDADE</v>
          </cell>
          <cell r="K343" t="str">
            <v>69,25</v>
          </cell>
          <cell r="L343" t="str">
            <v>CAIXA REFERENCIAL</v>
          </cell>
        </row>
        <row r="344">
          <cell r="A344">
            <v>92145</v>
          </cell>
          <cell r="B344" t="str">
            <v>CUSTOS HORÁRIOS DE MÁQUINAS E EQUIPAMENTOS</v>
          </cell>
          <cell r="C344" t="str">
            <v>CHOR</v>
          </cell>
          <cell r="D344" t="str">
            <v>CUSTO HORÁRIO PRODUTIVO DIURNO</v>
          </cell>
          <cell r="E344" t="str">
            <v>0325</v>
          </cell>
          <cell r="F344" t="str">
            <v/>
          </cell>
          <cell r="G344" t="str">
            <v/>
          </cell>
          <cell r="H344" t="str">
            <v>CAMINHONETE CABINE SIMPLES COM MOTOR 1.6 FLEX, CÂMBIO MANUAL, POTÊNCIA 101/104 CV, 2 PORTAS - CHP DIURNO. AF_11/2015</v>
          </cell>
          <cell r="I344" t="str">
            <v>CHP</v>
          </cell>
          <cell r="J344" t="str">
            <v>COEFICIENTE DE REPRESENTATIVIDADE</v>
          </cell>
          <cell r="K344" t="str">
            <v>62,87</v>
          </cell>
          <cell r="L344" t="str">
            <v>CAIXA REFERENCIAL</v>
          </cell>
        </row>
        <row r="345">
          <cell r="A345">
            <v>92242</v>
          </cell>
          <cell r="B345" t="str">
            <v>CUSTOS HORÁRIOS DE MÁQUINAS E EQUIPAMENTOS</v>
          </cell>
          <cell r="C345" t="str">
            <v>CHOR</v>
          </cell>
          <cell r="D345" t="str">
            <v>CUSTO HORÁRIO PRODUTIVO DIURNO</v>
          </cell>
          <cell r="E345" t="str">
            <v>0325</v>
          </cell>
          <cell r="F345" t="str">
            <v/>
          </cell>
          <cell r="G345" t="str">
            <v/>
          </cell>
          <cell r="H345" t="str">
            <v>CAMINHÃO DE TRANSPORTE DE MATERIAL ASFÁLTICO 20.000 L, COM CAVALO MECÂNICO DE CAPACIDADE MÁXIMA DE TRAÇÃO COMBINADO DE 45.000 KG, POTÊNCIA 330 CV, INCLUSIVE TANQUE DE ASFALTO COM MAÇARICO - CHP DIURNO. AF_12/2015</v>
          </cell>
          <cell r="I345" t="str">
            <v>CHP</v>
          </cell>
          <cell r="J345" t="str">
            <v>ATRIBUÍDO SÃO PAULO</v>
          </cell>
          <cell r="K345" t="str">
            <v>281,60</v>
          </cell>
          <cell r="L345" t="str">
            <v>CAIXA REFERENCIAL</v>
          </cell>
        </row>
        <row r="346">
          <cell r="A346">
            <v>92716</v>
          </cell>
          <cell r="B346" t="str">
            <v>CUSTOS HORÁRIOS DE MÁQUINAS E EQUIPAMENTOS</v>
          </cell>
          <cell r="C346" t="str">
            <v>CHOR</v>
          </cell>
          <cell r="D346" t="str">
            <v>CUSTO HORÁRIO PRODUTIVO DIURNO</v>
          </cell>
          <cell r="E346" t="str">
            <v>0325</v>
          </cell>
          <cell r="F346" t="str">
            <v/>
          </cell>
          <cell r="G346" t="str">
            <v/>
          </cell>
          <cell r="H346" t="str">
            <v>APARELHO PARA CORTE E SOLDA OXI-ACETILENO SOBRE RODAS, INCLUSIVE CILINDROS E MAÇARICOS - CHP DIURNO. AF_12/2015</v>
          </cell>
          <cell r="I346" t="str">
            <v>CHP</v>
          </cell>
          <cell r="J346" t="str">
            <v>COEFICIENTE DE REPRESENTATIVIDADE</v>
          </cell>
          <cell r="K346" t="str">
            <v>18,35</v>
          </cell>
          <cell r="L346" t="str">
            <v>CAIXA REFERENCIAL</v>
          </cell>
        </row>
        <row r="347">
          <cell r="A347">
            <v>92960</v>
          </cell>
          <cell r="B347" t="str">
            <v>CUSTOS HORÁRIOS DE MÁQUINAS E EQUIPAMENTOS</v>
          </cell>
          <cell r="C347" t="str">
            <v>CHOR</v>
          </cell>
          <cell r="D347" t="str">
            <v>CUSTO HORÁRIO PRODUTIVO DIURNO</v>
          </cell>
          <cell r="E347" t="str">
            <v>0325</v>
          </cell>
          <cell r="F347" t="str">
            <v/>
          </cell>
          <cell r="G347" t="str">
            <v/>
          </cell>
          <cell r="H347" t="str">
            <v>MÁQUINA EXTRUSORA DE CONCRETO PARA GUIAS E SARJETAS, MOTOR A DIESEL, POTÊNCIA 14 CV - CHP DIURNO. AF_12/2015</v>
          </cell>
          <cell r="I347" t="str">
            <v>CHP</v>
          </cell>
          <cell r="J347" t="str">
            <v>ATRIBUÍDO SÃO PAULO</v>
          </cell>
          <cell r="K347" t="str">
            <v>14,45</v>
          </cell>
          <cell r="L347" t="str">
            <v>CAIXA REFERENCIAL</v>
          </cell>
        </row>
        <row r="348">
          <cell r="A348">
            <v>92966</v>
          </cell>
          <cell r="B348" t="str">
            <v>CUSTOS HORÁRIOS DE MÁQUINAS E EQUIPAMENTOS</v>
          </cell>
          <cell r="C348" t="str">
            <v>CHOR</v>
          </cell>
          <cell r="D348" t="str">
            <v>CUSTO HORÁRIO PRODUTIVO DIURNO</v>
          </cell>
          <cell r="E348" t="str">
            <v>0325</v>
          </cell>
          <cell r="F348" t="str">
            <v/>
          </cell>
          <cell r="G348" t="str">
            <v/>
          </cell>
          <cell r="H348" t="str">
            <v>MARTELO PERFURADOR PNEUMÁTICO MANUAL, HASTE 25 X 75 MM, 21 KG - CHP DIURNO. AF_12/2015</v>
          </cell>
          <cell r="I348" t="str">
            <v>CHP</v>
          </cell>
          <cell r="J348" t="str">
            <v>COEFICIENTE DE REPRESENTATIVIDADE</v>
          </cell>
          <cell r="K348" t="str">
            <v>23,51</v>
          </cell>
          <cell r="L348" t="str">
            <v>CAIXA REFERENCIAL</v>
          </cell>
        </row>
        <row r="349">
          <cell r="A349">
            <v>93224</v>
          </cell>
          <cell r="B349" t="str">
            <v>CUSTOS HORÁRIOS DE MÁQUINAS E EQUIPAMENTOS</v>
          </cell>
          <cell r="C349" t="str">
            <v>CHOR</v>
          </cell>
          <cell r="D349" t="str">
            <v>CUSTO HORÁRIO PRODUTIVO DIURNO</v>
          </cell>
          <cell r="E349" t="str">
            <v>0325</v>
          </cell>
          <cell r="F349" t="str">
            <v/>
          </cell>
          <cell r="G349" t="str">
            <v/>
          </cell>
          <cell r="H349" t="str">
            <v>PERFURATRIZ COM TORRE METÁLICA PARA EXECUÇÃO DE ESTACA HÉLICE CONTÍNUA, PROFUNDIDADE MÁXIMA DE 32 M, DIÂMETRO MÁXIMO DE 1000 MM, POTÊNCIA INSTALADA DE 350 HP, MESA ROTATIVA COM TORQUE MÁXIMO DE 263 KNM - CHP DIURNO. AF_01/2016</v>
          </cell>
          <cell r="I349" t="str">
            <v>CHP</v>
          </cell>
          <cell r="J349" t="str">
            <v>COEFICIENTE DE REPRESENTATIVIDADE</v>
          </cell>
          <cell r="K349" t="str">
            <v>698,66</v>
          </cell>
          <cell r="L349" t="str">
            <v>CAIXA REFERENCIAL</v>
          </cell>
        </row>
        <row r="350">
          <cell r="A350">
            <v>93233</v>
          </cell>
          <cell r="B350" t="str">
            <v>CUSTOS HORÁRIOS DE MÁQUINAS E EQUIPAMENTOS</v>
          </cell>
          <cell r="C350" t="str">
            <v>CHOR</v>
          </cell>
          <cell r="D350" t="str">
            <v>CUSTO HORÁRIO PRODUTIVO DIURNO</v>
          </cell>
          <cell r="E350" t="str">
            <v>0325</v>
          </cell>
          <cell r="F350" t="str">
            <v/>
          </cell>
          <cell r="G350" t="str">
            <v/>
          </cell>
          <cell r="H350" t="str">
            <v>BETONEIRA CAPACIDADE NOMINAL 400 L, CAPACIDADE DE MISTURA 310 L, MOTOR A GASOLINA POTÊNCIA 5,5 HP, SEM CARREGADOR - CHP DIURNO. AF_02/2016</v>
          </cell>
          <cell r="I350" t="str">
            <v>CHP</v>
          </cell>
          <cell r="J350" t="str">
            <v>COEFICIENTE DE REPRESENTATIVIDADE</v>
          </cell>
          <cell r="K350" t="str">
            <v>8,69</v>
          </cell>
          <cell r="L350" t="str">
            <v>CAIXA REFERENCIAL</v>
          </cell>
        </row>
        <row r="351">
          <cell r="A351">
            <v>93272</v>
          </cell>
          <cell r="B351" t="str">
            <v>CUSTOS HORÁRIOS DE MÁQUINAS E EQUIPAMENTOS</v>
          </cell>
          <cell r="C351" t="str">
            <v>CHOR</v>
          </cell>
          <cell r="D351" t="str">
            <v>CUSTO HORÁRIO PRODUTIVO DIURNO</v>
          </cell>
          <cell r="E351" t="str">
            <v>0325</v>
          </cell>
          <cell r="F351" t="str">
            <v/>
          </cell>
          <cell r="G351" t="str">
            <v/>
          </cell>
          <cell r="H351" t="str">
            <v>GRUA ASCENSIONAL, LANCA DE 30 M, CAPACIDADE DE 1,0 T A 30 M, ALTURA ATE 39 M - CHP DIURNO. AF_03/2016</v>
          </cell>
          <cell r="I351" t="str">
            <v>CHP</v>
          </cell>
          <cell r="J351" t="str">
            <v>ATRIBUÍDO SÃO PAULO</v>
          </cell>
          <cell r="K351" t="str">
            <v>89,87</v>
          </cell>
          <cell r="L351" t="str">
            <v>CAIXA REFERENCIAL</v>
          </cell>
        </row>
        <row r="352">
          <cell r="A352">
            <v>93281</v>
          </cell>
          <cell r="B352" t="str">
            <v>CUSTOS HORÁRIOS DE MÁQUINAS E EQUIPAMENTOS</v>
          </cell>
          <cell r="C352" t="str">
            <v>CHOR</v>
          </cell>
          <cell r="D352" t="str">
            <v>CUSTO HORÁRIO PRODUTIVO DIURNO</v>
          </cell>
          <cell r="E352" t="str">
            <v>0325</v>
          </cell>
          <cell r="F352" t="str">
            <v/>
          </cell>
          <cell r="G352" t="str">
            <v/>
          </cell>
          <cell r="H352" t="str">
            <v>GUINCHO ELÉTRICO DE COLUNA, CAPACIDADE 400 KG, COM MOTO FREIO, MOTOR TRIFÁSICO DE 1,25 CV - CHP DIURNO. AF_03/2016</v>
          </cell>
          <cell r="I352" t="str">
            <v>CHP</v>
          </cell>
          <cell r="J352" t="str">
            <v>COEFICIENTE DE REPRESENTATIVIDADE</v>
          </cell>
          <cell r="K352" t="str">
            <v>18,26</v>
          </cell>
          <cell r="L352" t="str">
            <v>CAIXA REFERENCIAL</v>
          </cell>
        </row>
        <row r="353">
          <cell r="A353">
            <v>93287</v>
          </cell>
          <cell r="B353" t="str">
            <v>CUSTOS HORÁRIOS DE MÁQUINAS E EQUIPAMENTOS</v>
          </cell>
          <cell r="C353" t="str">
            <v>CHOR</v>
          </cell>
          <cell r="D353" t="str">
            <v>CUSTO HORÁRIO PRODUTIVO DIURNO</v>
          </cell>
          <cell r="E353" t="str">
            <v>0325</v>
          </cell>
          <cell r="F353" t="str">
            <v/>
          </cell>
          <cell r="G353" t="str">
            <v/>
          </cell>
          <cell r="H353" t="str">
            <v>GUINDASTE HIDRÁULICO AUTOPROPELIDO, COM LANÇA TELESCÓPICA 40 M, CAPACIDADE MÁXIMA 60 T, POTÊNCIA 260 KW - CHP DIURNO. AF_03/2016</v>
          </cell>
          <cell r="I353" t="str">
            <v>CHP</v>
          </cell>
          <cell r="J353" t="str">
            <v>ATRIBUÍDO SÃO PAULO</v>
          </cell>
          <cell r="K353" t="str">
            <v>377,96</v>
          </cell>
          <cell r="L353" t="str">
            <v>CAIXA REFERENCIAL</v>
          </cell>
        </row>
        <row r="354">
          <cell r="A354">
            <v>93402</v>
          </cell>
          <cell r="B354" t="str">
            <v>CUSTOS HORÁRIOS DE MÁQUINAS E EQUIPAMENTOS</v>
          </cell>
          <cell r="C354" t="str">
            <v>CHOR</v>
          </cell>
          <cell r="D354" t="str">
            <v>CUSTO HORÁRIO PRODUTIVO DIURNO</v>
          </cell>
          <cell r="E354" t="str">
            <v>0325</v>
          </cell>
          <cell r="F354" t="str">
            <v/>
          </cell>
          <cell r="G354" t="str">
            <v/>
          </cell>
          <cell r="H354" t="str">
            <v>GUINDAUTO HIDRÁULICO, CAPACIDADE MÁXIMA DE CARGA 3300 KG, MOMENTO MÁXIMO DE CARGA 5,8 TM, ALCANCE MÁXIMO HORIZONTAL 7,60 M, INCLUSIVE CAMINHÃO TOCO PBT 16.000 KG, POTÊNCIA DE 189 CV - CHP DIURNO. AF_03/2016</v>
          </cell>
          <cell r="I354" t="str">
            <v>CHP</v>
          </cell>
          <cell r="J354" t="str">
            <v>ATRIBUÍDO SÃO PAULO</v>
          </cell>
          <cell r="K354" t="str">
            <v>166,02</v>
          </cell>
          <cell r="L354" t="str">
            <v>CAIXA REFERENCIAL</v>
          </cell>
        </row>
        <row r="355">
          <cell r="A355">
            <v>93408</v>
          </cell>
          <cell r="B355" t="str">
            <v>CUSTOS HORÁRIOS DE MÁQUINAS E EQUIPAMENTOS</v>
          </cell>
          <cell r="C355" t="str">
            <v>CHOR</v>
          </cell>
          <cell r="D355" t="str">
            <v>CUSTO HORÁRIO PRODUTIVO DIURNO</v>
          </cell>
          <cell r="E355" t="str">
            <v>0325</v>
          </cell>
          <cell r="F355" t="str">
            <v/>
          </cell>
          <cell r="G355" t="str">
            <v/>
          </cell>
          <cell r="H355" t="str">
            <v>MÁQUINA JATO DE PRESSAO PORTÁTIL, CAMARA DE 1 SAIDA, CAPACIDADE 280 L, DIAMETRO 670 MM, BICO DE JATO CURTO VENTURI DE 5/16'' , MANGUEIRA DE 1'' COM COMPRESSOR DE AR REBOCÁVEL 189 PCM E MOTOR DIESEL 63 CV - CHP DIURNO. AF_03/2016</v>
          </cell>
          <cell r="I355" t="str">
            <v>CHP</v>
          </cell>
          <cell r="J355" t="str">
            <v>ATRIBUÍDO SÃO PAULO</v>
          </cell>
          <cell r="K355" t="str">
            <v>65,40</v>
          </cell>
          <cell r="L355" t="str">
            <v>CAIXA REFERENCIAL</v>
          </cell>
        </row>
        <row r="356">
          <cell r="A356">
            <v>93415</v>
          </cell>
          <cell r="B356" t="str">
            <v>CUSTOS HORÁRIOS DE MÁQUINAS E EQUIPAMENTOS</v>
          </cell>
          <cell r="C356" t="str">
            <v>CHOR</v>
          </cell>
          <cell r="D356" t="str">
            <v>CUSTO HORÁRIO PRODUTIVO DIURNO</v>
          </cell>
          <cell r="E356" t="str">
            <v>0325</v>
          </cell>
          <cell r="F356" t="str">
            <v/>
          </cell>
          <cell r="G356" t="str">
            <v/>
          </cell>
          <cell r="H356" t="str">
            <v>GERADOR PORTÁTIL MONOFÁSICO, POTÊNCIA 5500 VA, MOTOR A GASOLINA, POTÊNCIA DO MOTOR 13 CV - CHP DIURNO. AF_03/2016</v>
          </cell>
          <cell r="I356" t="str">
            <v>CHP</v>
          </cell>
          <cell r="J356" t="str">
            <v>ATRIBUÍDO SÃO PAULO</v>
          </cell>
          <cell r="K356" t="str">
            <v>14,25</v>
          </cell>
          <cell r="L356" t="str">
            <v>CAIXA REFERENCIAL</v>
          </cell>
        </row>
        <row r="357">
          <cell r="A357">
            <v>93421</v>
          </cell>
          <cell r="B357" t="str">
            <v>CUSTOS HORÁRIOS DE MÁQUINAS E EQUIPAMENTOS</v>
          </cell>
          <cell r="C357" t="str">
            <v>CHOR</v>
          </cell>
          <cell r="D357" t="str">
            <v>CUSTO HORÁRIO PRODUTIVO DIURNO</v>
          </cell>
          <cell r="E357" t="str">
            <v>0325</v>
          </cell>
          <cell r="F357" t="str">
            <v/>
          </cell>
          <cell r="G357" t="str">
            <v/>
          </cell>
          <cell r="H357" t="str">
            <v>GRUPO GERADOR REBOCÁVEL, POTÊNCIA 66 KVA, MOTOR A DIESEL - CHP DIURNO. AF_03/2016</v>
          </cell>
          <cell r="I357" t="str">
            <v>CHP</v>
          </cell>
          <cell r="J357" t="str">
            <v>ATRIBUÍDO SÃO PAULO</v>
          </cell>
          <cell r="K357" t="str">
            <v>52,49</v>
          </cell>
          <cell r="L357" t="str">
            <v>CAIXA REFERENCIAL</v>
          </cell>
        </row>
        <row r="358">
          <cell r="A358">
            <v>93427</v>
          </cell>
          <cell r="B358" t="str">
            <v>CUSTOS HORÁRIOS DE MÁQUINAS E EQUIPAMENTOS</v>
          </cell>
          <cell r="C358" t="str">
            <v>CHOR</v>
          </cell>
          <cell r="D358" t="str">
            <v>CUSTO HORÁRIO PRODUTIVO DIURNO</v>
          </cell>
          <cell r="E358" t="str">
            <v>0325</v>
          </cell>
          <cell r="F358" t="str">
            <v/>
          </cell>
          <cell r="G358" t="str">
            <v/>
          </cell>
          <cell r="H358" t="str">
            <v>GRUPO GERADOR ESTACIONÁRIO, POTÊNCIA 150 KVA, MOTOR A DIESEL- CHP DIURNO. AF_03/2016</v>
          </cell>
          <cell r="I358" t="str">
            <v>CHP</v>
          </cell>
          <cell r="J358" t="str">
            <v>ATRIBUÍDO SÃO PAULO</v>
          </cell>
          <cell r="K358" t="str">
            <v>120,83</v>
          </cell>
          <cell r="L358" t="str">
            <v>CAIXA REFERENCIAL</v>
          </cell>
        </row>
        <row r="359">
          <cell r="A359">
            <v>93433</v>
          </cell>
          <cell r="B359" t="str">
            <v>CUSTOS HORÁRIOS DE MÁQUINAS E EQUIPAMENTOS</v>
          </cell>
          <cell r="C359" t="str">
            <v>CHOR</v>
          </cell>
          <cell r="D359" t="str">
            <v>CUSTO HORÁRIO PRODUTIVO DIURNO</v>
          </cell>
          <cell r="E359" t="str">
            <v>0325</v>
          </cell>
          <cell r="F359" t="str">
            <v/>
          </cell>
          <cell r="G359" t="str">
            <v/>
          </cell>
          <cell r="H359" t="str">
            <v>USINA DE MISTURA ASFÁLTICA À QUENTE, TIPO CONTRA FLUXO, PROD 40 A 80 TON/HORA - CHP DIURNO. AF_03/2016</v>
          </cell>
          <cell r="I359" t="str">
            <v>CHP</v>
          </cell>
          <cell r="J359" t="str">
            <v>ATRIBUÍDO SÃO PAULO</v>
          </cell>
          <cell r="K359" t="str">
            <v>2.321,36</v>
          </cell>
          <cell r="L359" t="str">
            <v>CAIXA REFERENCIAL</v>
          </cell>
        </row>
        <row r="360">
          <cell r="A360">
            <v>93439</v>
          </cell>
          <cell r="B360" t="str">
            <v>CUSTOS HORÁRIOS DE MÁQUINAS E EQUIPAMENTOS</v>
          </cell>
          <cell r="C360" t="str">
            <v>CHOR</v>
          </cell>
          <cell r="D360" t="str">
            <v>CUSTO HORÁRIO PRODUTIVO DIURNO</v>
          </cell>
          <cell r="E360" t="str">
            <v>0325</v>
          </cell>
          <cell r="F360" t="str">
            <v/>
          </cell>
          <cell r="G360" t="str">
            <v/>
          </cell>
          <cell r="H360" t="str">
            <v>USINA DE ASFALTO À FRIO, CAPACIDADE DE 40 A 60 TON/HORA, ELÉTRICA POTÊNCIA 30 CV - CHP DIURNO. AF_03/2016</v>
          </cell>
          <cell r="I360" t="str">
            <v>CHP</v>
          </cell>
          <cell r="J360" t="str">
            <v>ATRIBUÍDO SÃO PAULO</v>
          </cell>
          <cell r="K360" t="str">
            <v>108,99</v>
          </cell>
          <cell r="L360" t="str">
            <v>CAIXA REFERENCIAL</v>
          </cell>
        </row>
        <row r="361">
          <cell r="A361">
            <v>95121</v>
          </cell>
          <cell r="B361" t="str">
            <v>CUSTOS HORÁRIOS DE MÁQUINAS E EQUIPAMENTOS</v>
          </cell>
          <cell r="C361" t="str">
            <v>CHOR</v>
          </cell>
          <cell r="D361" t="str">
            <v>CUSTO HORÁRIO PRODUTIVO DIURNO</v>
          </cell>
          <cell r="E361" t="str">
            <v>0325</v>
          </cell>
          <cell r="F361" t="str">
            <v/>
          </cell>
          <cell r="G361" t="str">
            <v/>
          </cell>
          <cell r="H361" t="str">
            <v>USINA MISTURADORA DE SOLOS, CAPACIDADE DE 200 A 500 TON/H, POTENCIA 75KW - CHP DIURNO. AF_07/2016</v>
          </cell>
          <cell r="I361" t="str">
            <v>CHP</v>
          </cell>
          <cell r="J361" t="str">
            <v>ATRIBUÍDO SÃO PAULO</v>
          </cell>
          <cell r="K361" t="str">
            <v>220,28</v>
          </cell>
          <cell r="L361" t="str">
            <v>CAIXA REFERENCIAL</v>
          </cell>
        </row>
        <row r="362">
          <cell r="A362">
            <v>95127</v>
          </cell>
          <cell r="B362" t="str">
            <v>CUSTOS HORÁRIOS DE MÁQUINAS E EQUIPAMENTOS</v>
          </cell>
          <cell r="C362" t="str">
            <v>CHOR</v>
          </cell>
          <cell r="D362" t="str">
            <v>CUSTO HORÁRIO PRODUTIVO DIURNO</v>
          </cell>
          <cell r="E362" t="str">
            <v>0325</v>
          </cell>
          <cell r="F362" t="str">
            <v/>
          </cell>
          <cell r="G362" t="str">
            <v/>
          </cell>
          <cell r="H362" t="str">
            <v>DISTRIBUIDOR DE AGREGADOS AUTOPROPELIDO, CAP 3 M3, A DIESEL, POTÊNCIA 176CV - CHP DIURNO. AF_07/2016</v>
          </cell>
          <cell r="I362" t="str">
            <v>CHP</v>
          </cell>
          <cell r="J362" t="str">
            <v>ATRIBUÍDO SÃO PAULO</v>
          </cell>
          <cell r="K362" t="str">
            <v>152,50</v>
          </cell>
          <cell r="L362" t="str">
            <v>CAIXA REFERENCIAL</v>
          </cell>
        </row>
        <row r="363">
          <cell r="A363">
            <v>95133</v>
          </cell>
          <cell r="B363" t="str">
            <v>CUSTOS HORÁRIOS DE MÁQUINAS E EQUIPAMENTOS</v>
          </cell>
          <cell r="C363" t="str">
            <v>CHOR</v>
          </cell>
          <cell r="D363" t="str">
            <v>CUSTO HORÁRIO PRODUTIVO DIURNO</v>
          </cell>
          <cell r="E363" t="str">
            <v>0325</v>
          </cell>
          <cell r="F363" t="str">
            <v/>
          </cell>
          <cell r="G363" t="str">
            <v/>
          </cell>
          <cell r="H363" t="str">
            <v>MÁQUINA DEMARCADORA DE FAIXA DE TRÁFEGO À FRIO, AUTOPROPELIDA, POTÊNCIA 38 HP - CHP DIURNO. AF_07/2016</v>
          </cell>
          <cell r="I363" t="str">
            <v>CHP</v>
          </cell>
          <cell r="J363" t="str">
            <v>ATRIBUÍDO SÃO PAULO</v>
          </cell>
          <cell r="K363" t="str">
            <v>111,98</v>
          </cell>
          <cell r="L363" t="str">
            <v>CAIXA REFERENCIAL</v>
          </cell>
        </row>
        <row r="364">
          <cell r="A364">
            <v>95139</v>
          </cell>
          <cell r="B364" t="str">
            <v>CUSTOS HORÁRIOS DE MÁQUINAS E EQUIPAMENTOS</v>
          </cell>
          <cell r="C364" t="str">
            <v>CHOR</v>
          </cell>
          <cell r="D364" t="str">
            <v>CUSTO HORÁRIO PRODUTIVO DIURNO</v>
          </cell>
          <cell r="E364" t="str">
            <v>0325</v>
          </cell>
          <cell r="F364" t="str">
            <v/>
          </cell>
          <cell r="G364" t="str">
            <v/>
          </cell>
          <cell r="H364" t="str">
            <v>TALHA MANUAL DE CORRENTE, CAPACIDADE DE 2 TON. COM ELEVAÇÃO DE 3 M - CHP DIURNO. AF_07/2016</v>
          </cell>
          <cell r="I364" t="str">
            <v>CHP</v>
          </cell>
          <cell r="J364" t="str">
            <v>COLETADO</v>
          </cell>
          <cell r="K364" t="str">
            <v>0,06</v>
          </cell>
          <cell r="L364" t="str">
            <v>CAIXA REFERENCIAL</v>
          </cell>
        </row>
        <row r="365">
          <cell r="A365">
            <v>95212</v>
          </cell>
          <cell r="B365" t="str">
            <v>CUSTOS HORÁRIOS DE MÁQUINAS E EQUIPAMENTOS</v>
          </cell>
          <cell r="C365" t="str">
            <v>CHOR</v>
          </cell>
          <cell r="D365" t="str">
            <v>CUSTO HORÁRIO PRODUTIVO DIURNO</v>
          </cell>
          <cell r="E365" t="str">
            <v>0325</v>
          </cell>
          <cell r="F365" t="str">
            <v/>
          </cell>
          <cell r="G365" t="str">
            <v/>
          </cell>
          <cell r="H365" t="str">
            <v>GRUA ASCENCIONAL, LANCA DE 42 M, CAPACIDADE DE 1,5 T A 30 M, ALTURA ATE 39 M - CHP DIURNO. AF_08/2016</v>
          </cell>
          <cell r="I365" t="str">
            <v>CHP</v>
          </cell>
          <cell r="J365" t="str">
            <v>ATRIBUÍDO SÃO PAULO</v>
          </cell>
          <cell r="K365" t="str">
            <v>98,21</v>
          </cell>
          <cell r="L365" t="str">
            <v>CAIXA REFERENCIAL</v>
          </cell>
        </row>
        <row r="366">
          <cell r="A366">
            <v>95218</v>
          </cell>
          <cell r="B366" t="str">
            <v>CUSTOS HORÁRIOS DE MÁQUINAS E EQUIPAMENTOS</v>
          </cell>
          <cell r="C366" t="str">
            <v>CHOR</v>
          </cell>
          <cell r="D366" t="str">
            <v>CUSTO HORÁRIO PRODUTIVO DIURNO</v>
          </cell>
          <cell r="E366" t="str">
            <v>0325</v>
          </cell>
          <cell r="F366" t="str">
            <v/>
          </cell>
          <cell r="G366" t="str">
            <v/>
          </cell>
          <cell r="H366" t="str">
            <v>PULVERIZADOR DE TINTA ELÉTRICO/MÁQUINA DE PINTURA AIRLESS, VAZÃO 2 L/MIN - CHP DIURNO. AF_08/2016</v>
          </cell>
          <cell r="I366" t="str">
            <v>CHP</v>
          </cell>
          <cell r="J366" t="str">
            <v>COEFICIENTE DE REPRESENTATIVIDADE</v>
          </cell>
          <cell r="K366" t="str">
            <v>19,67</v>
          </cell>
          <cell r="L366" t="str">
            <v>CAIXA REFERENCIAL</v>
          </cell>
        </row>
        <row r="367">
          <cell r="A367">
            <v>95258</v>
          </cell>
          <cell r="B367" t="str">
            <v>CUSTOS HORÁRIOS DE MÁQUINAS E EQUIPAMENTOS</v>
          </cell>
          <cell r="C367" t="str">
            <v>CHOR</v>
          </cell>
          <cell r="D367" t="str">
            <v>CUSTO HORÁRIO PRODUTIVO DIURNO</v>
          </cell>
          <cell r="E367" t="str">
            <v>0325</v>
          </cell>
          <cell r="F367" t="str">
            <v/>
          </cell>
          <cell r="G367" t="str">
            <v/>
          </cell>
          <cell r="H367" t="str">
            <v>MARTELO DEMOLIDOR PNEUMÁTICO MANUAL, 32 KG - CHP DIURNO. AF_09/2016</v>
          </cell>
          <cell r="I367" t="str">
            <v>CHP</v>
          </cell>
          <cell r="J367" t="str">
            <v>COEFICIENTE DE REPRESENTATIVIDADE</v>
          </cell>
          <cell r="K367" t="str">
            <v>22,96</v>
          </cell>
          <cell r="L367" t="str">
            <v>CAIXA REFERENCIAL</v>
          </cell>
        </row>
        <row r="368">
          <cell r="A368">
            <v>95264</v>
          </cell>
          <cell r="B368" t="str">
            <v>CUSTOS HORÁRIOS DE MÁQUINAS E EQUIPAMENTOS</v>
          </cell>
          <cell r="C368" t="str">
            <v>CHOR</v>
          </cell>
          <cell r="D368" t="str">
            <v>CUSTO HORÁRIO PRODUTIVO DIURNO</v>
          </cell>
          <cell r="E368" t="str">
            <v>0325</v>
          </cell>
          <cell r="F368" t="str">
            <v/>
          </cell>
          <cell r="G368" t="str">
            <v/>
          </cell>
          <cell r="H368" t="str">
            <v>COMPACTADOR DE SOLOS DE PERCUSÃO (SOQUETE) COM MOTOR A GASOLINA, POTÊNCIA 3 CV - CHP DIURNO. AF_09/2016</v>
          </cell>
          <cell r="I368" t="str">
            <v>CHP</v>
          </cell>
          <cell r="J368" t="str">
            <v>ATRIBUÍDO SÃO PAULO</v>
          </cell>
          <cell r="K368" t="str">
            <v>6,55</v>
          </cell>
          <cell r="L368" t="str">
            <v>CAIXA REFERENCIAL</v>
          </cell>
        </row>
        <row r="369">
          <cell r="A369">
            <v>95270</v>
          </cell>
          <cell r="B369" t="str">
            <v>CUSTOS HORÁRIOS DE MÁQUINAS E EQUIPAMENTOS</v>
          </cell>
          <cell r="C369" t="str">
            <v>CHOR</v>
          </cell>
          <cell r="D369" t="str">
            <v>CUSTO HORÁRIO PRODUTIVO DIURNO</v>
          </cell>
          <cell r="E369" t="str">
            <v>0325</v>
          </cell>
          <cell r="F369" t="str">
            <v/>
          </cell>
          <cell r="G369" t="str">
            <v/>
          </cell>
          <cell r="H369" t="str">
            <v>RÉGUA VIBRATÓRIA DUPLA PARA CONCRETO, PESO DE 60KG, COMPRIMENTO 4 M, COM MOTOR A GASOLINA, POTÊNCIA 5,5 HP - CHP DIURNO. AF_09/2016</v>
          </cell>
          <cell r="I369" t="str">
            <v>CHP</v>
          </cell>
          <cell r="J369" t="str">
            <v>ATRIBUÍDO SÃO PAULO</v>
          </cell>
          <cell r="K369" t="str">
            <v>8,91</v>
          </cell>
          <cell r="L369" t="str">
            <v>CAIXA REFERENCIAL</v>
          </cell>
        </row>
        <row r="370">
          <cell r="A370">
            <v>95276</v>
          </cell>
          <cell r="B370" t="str">
            <v>CUSTOS HORÁRIOS DE MÁQUINAS E EQUIPAMENTOS</v>
          </cell>
          <cell r="C370" t="str">
            <v>CHOR</v>
          </cell>
          <cell r="D370" t="str">
            <v>CUSTO HORÁRIO PRODUTIVO DIURNO</v>
          </cell>
          <cell r="E370" t="str">
            <v>0325</v>
          </cell>
          <cell r="F370" t="str">
            <v/>
          </cell>
          <cell r="G370" t="str">
            <v/>
          </cell>
          <cell r="H370" t="str">
            <v>POLIDORA DE PISO (POLITRIZ), PESO DE 100KG, DIÂMETRO 450 MM, MOTOR ELÉTRICO, POTÊNCIA 4 HP - CHP DIURNO. AF_09/2016</v>
          </cell>
          <cell r="I370" t="str">
            <v>CHP</v>
          </cell>
          <cell r="J370" t="str">
            <v>ATRIBUÍDO SÃO PAULO</v>
          </cell>
          <cell r="K370" t="str">
            <v>2,90</v>
          </cell>
          <cell r="L370" t="str">
            <v>CAIXA REFERENCIAL</v>
          </cell>
        </row>
        <row r="371">
          <cell r="A371">
            <v>95282</v>
          </cell>
          <cell r="B371" t="str">
            <v>CUSTOS HORÁRIOS DE MÁQUINAS E EQUIPAMENTOS</v>
          </cell>
          <cell r="C371" t="str">
            <v>CHOR</v>
          </cell>
          <cell r="D371" t="str">
            <v>CUSTO HORÁRIO PRODUTIVO DIURNO</v>
          </cell>
          <cell r="E371" t="str">
            <v>0325</v>
          </cell>
          <cell r="F371" t="str">
            <v/>
          </cell>
          <cell r="G371" t="str">
            <v/>
          </cell>
          <cell r="H371" t="str">
            <v>DESEMPENADEIRA DE CONCRETO, PESO DE 75KG, 4 PÁS, MOTOR A GASOLINA, POTÊNCIA 5,5 HP - CHP DIURNO. AF_09/2016</v>
          </cell>
          <cell r="I371" t="str">
            <v>CHP</v>
          </cell>
          <cell r="J371" t="str">
            <v>ATRIBUÍDO SÃO PAULO</v>
          </cell>
          <cell r="K371" t="str">
            <v>8,89</v>
          </cell>
          <cell r="L371" t="str">
            <v>CAIXA REFERENCIAL</v>
          </cell>
        </row>
        <row r="372">
          <cell r="A372">
            <v>95620</v>
          </cell>
          <cell r="B372" t="str">
            <v>CUSTOS HORÁRIOS DE MÁQUINAS E EQUIPAMENTOS</v>
          </cell>
          <cell r="C372" t="str">
            <v>CHOR</v>
          </cell>
          <cell r="D372" t="str">
            <v>CUSTO HORÁRIO PRODUTIVO DIURNO</v>
          </cell>
          <cell r="E372" t="str">
            <v>0325</v>
          </cell>
          <cell r="F372" t="str">
            <v/>
          </cell>
          <cell r="G372" t="str">
            <v/>
          </cell>
          <cell r="H372" t="str">
            <v>PERFURATRIZ PNEUMATICA MANUAL DE PESO MEDIO, MARTELETE, 18KG, COMPRIMENTO MÁXIMO DE CURSO DE 6 M, DIAMETRO DO PISTAO DE 5,5 CM - CHP DIURNO. AF_11/2016</v>
          </cell>
          <cell r="I372" t="str">
            <v>CHP</v>
          </cell>
          <cell r="J372" t="str">
            <v>COEFICIENTE DE REPRESENTATIVIDADE</v>
          </cell>
          <cell r="K372" t="str">
            <v>22,34</v>
          </cell>
          <cell r="L372" t="str">
            <v>CAIXA REFERENCIAL</v>
          </cell>
        </row>
        <row r="373">
          <cell r="A373">
            <v>95631</v>
          </cell>
          <cell r="B373" t="str">
            <v>CUSTOS HORÁRIOS DE MÁQUINAS E EQUIPAMENTOS</v>
          </cell>
          <cell r="C373" t="str">
            <v>CHOR</v>
          </cell>
          <cell r="D373" t="str">
            <v>CUSTO HORÁRIO PRODUTIVO DIURNO</v>
          </cell>
          <cell r="E373" t="str">
            <v>0325</v>
          </cell>
          <cell r="F373" t="str">
            <v/>
          </cell>
          <cell r="G373" t="str">
            <v/>
          </cell>
          <cell r="H373" t="str">
            <v>ROLO COMPACTADOR VIBRATORIO TANDEM, ACO LISO, POTENCIA 125 HP, PESO SEM/COM LASTRO 10,20/11,65 T, LARGURA DE TRABALHO 1,73 M - CHP DIURNO. AF_11/2016</v>
          </cell>
          <cell r="I373" t="str">
            <v>CHP</v>
          </cell>
          <cell r="J373" t="str">
            <v>ATRIBUÍDO SÃO PAULO</v>
          </cell>
          <cell r="K373" t="str">
            <v>150,32</v>
          </cell>
          <cell r="L373" t="str">
            <v>CAIXA REFERENCIAL</v>
          </cell>
        </row>
        <row r="374">
          <cell r="A374">
            <v>95702</v>
          </cell>
          <cell r="B374" t="str">
            <v>CUSTOS HORÁRIOS DE MÁQUINAS E EQUIPAMENTOS</v>
          </cell>
          <cell r="C374" t="str">
            <v>CHOR</v>
          </cell>
          <cell r="D374" t="str">
            <v>CUSTO HORÁRIO PRODUTIVO DIURNO</v>
          </cell>
          <cell r="E374" t="str">
            <v>0325</v>
          </cell>
          <cell r="F374" t="str">
            <v/>
          </cell>
          <cell r="G374" t="str">
            <v/>
          </cell>
          <cell r="H374" t="str">
            <v>PERFURATRIZ MANUAL, TORQUE MAXIMO 55 KGF.M, POTENCIA 5 CV, COM DIAMETRO MAXIMO 8 1/2" - CHP DIURNO. AF_11/2016</v>
          </cell>
          <cell r="I374" t="str">
            <v>CHP</v>
          </cell>
          <cell r="J374" t="str">
            <v>COEFICIENTE DE REPRESENTATIVIDADE</v>
          </cell>
          <cell r="K374" t="str">
            <v>32,82</v>
          </cell>
          <cell r="L374" t="str">
            <v>CAIXA REFERENCIAL</v>
          </cell>
        </row>
        <row r="375">
          <cell r="A375">
            <v>95708</v>
          </cell>
          <cell r="B375" t="str">
            <v>CUSTOS HORÁRIOS DE MÁQUINAS E EQUIPAMENTOS</v>
          </cell>
          <cell r="C375" t="str">
            <v>CHOR</v>
          </cell>
          <cell r="D375" t="str">
            <v>CUSTO HORÁRIO PRODUTIVO DIURNO</v>
          </cell>
          <cell r="E375" t="str">
            <v>0325</v>
          </cell>
          <cell r="F375" t="str">
            <v/>
          </cell>
          <cell r="G375" t="str">
            <v/>
          </cell>
          <cell r="H375" t="str">
            <v>PERFURATRIZ SOBRE ESTEIRA, TORQUE MÁXIMO 600 KGF, POTÊNCIA ENTRE 50 E 60 HP, DIÂMETRO MÁXIMO 10 - CHP DIURNO. AF_11/2016</v>
          </cell>
          <cell r="I375" t="str">
            <v>CHP</v>
          </cell>
          <cell r="J375" t="str">
            <v>COEFICIENTE DE REPRESENTATIVIDADE</v>
          </cell>
          <cell r="K375" t="str">
            <v>124,77</v>
          </cell>
          <cell r="L375" t="str">
            <v>CAIXA REFERENCIAL</v>
          </cell>
        </row>
        <row r="376">
          <cell r="A376">
            <v>95714</v>
          </cell>
          <cell r="B376" t="str">
            <v>CUSTOS HORÁRIOS DE MÁQUINAS E EQUIPAMENTOS</v>
          </cell>
          <cell r="C376" t="str">
            <v>CHOR</v>
          </cell>
          <cell r="D376" t="str">
            <v>CUSTO HORÁRIO PRODUTIVO DIURNO</v>
          </cell>
          <cell r="E376" t="str">
            <v>0325</v>
          </cell>
          <cell r="F376" t="str">
            <v/>
          </cell>
          <cell r="G376" t="str">
            <v/>
          </cell>
          <cell r="H376" t="str">
            <v>ESCAVADEIRA HIDRAULICA SOBRE ESTEIRA, COM GARRA GIRATORIA DE MANDIBULAS, PESO OPERACIONAL ENTRE 22,00 E 25,50 TON, POTENCIA LIQUIDA ENTRE 150 E 160 HP - CHP DIURNO. AF_11/2016</v>
          </cell>
          <cell r="I376" t="str">
            <v>CHP</v>
          </cell>
          <cell r="J376" t="str">
            <v>COEFICIENTE DE REPRESENTATIVIDADE</v>
          </cell>
          <cell r="K376" t="str">
            <v>176,20</v>
          </cell>
          <cell r="L376" t="str">
            <v>CAIXA REFERENCIAL</v>
          </cell>
        </row>
        <row r="377">
          <cell r="A377">
            <v>95720</v>
          </cell>
          <cell r="B377" t="str">
            <v>CUSTOS HORÁRIOS DE MÁQUINAS E EQUIPAMENTOS</v>
          </cell>
          <cell r="C377" t="str">
            <v>CHOR</v>
          </cell>
          <cell r="D377" t="str">
            <v>CUSTO HORÁRIO PRODUTIVO DIURNO</v>
          </cell>
          <cell r="E377" t="str">
            <v>0325</v>
          </cell>
          <cell r="F377" t="str">
            <v/>
          </cell>
          <cell r="G377" t="str">
            <v/>
          </cell>
          <cell r="H377" t="str">
            <v>ESCAVADEIRA HIDRAULICA SOBRE ESTEIRA, EQUIPADA COM CLAMSHELL, COM CAPACIDADE DA CAÇAMBA ENTRE 1,20 E 1,50 M3, PESO OPERACIONAL ENTRE 20,00 E 22,00 TON, POTENCIA LIQUIDA ENTRE 150 E 160 HP - CHP DIURNO. AF_11/2016</v>
          </cell>
          <cell r="I377" t="str">
            <v>CHP</v>
          </cell>
          <cell r="J377" t="str">
            <v>COEFICIENTE DE REPRESENTATIVIDADE</v>
          </cell>
          <cell r="K377" t="str">
            <v>172,77</v>
          </cell>
          <cell r="L377" t="str">
            <v>CAIXA REFERENCIAL</v>
          </cell>
        </row>
        <row r="378">
          <cell r="A378">
            <v>95872</v>
          </cell>
          <cell r="B378" t="str">
            <v>CUSTOS HORÁRIOS DE MÁQUINAS E EQUIPAMENTOS</v>
          </cell>
          <cell r="C378" t="str">
            <v>CHOR</v>
          </cell>
          <cell r="D378" t="str">
            <v>CUSTO HORÁRIO PRODUTIVO DIURNO</v>
          </cell>
          <cell r="E378" t="str">
            <v>0325</v>
          </cell>
          <cell r="F378" t="str">
            <v/>
          </cell>
          <cell r="G378" t="str">
            <v/>
          </cell>
          <cell r="H378" t="str">
            <v>GRUPO GERADOR COM CARENAGEM, MOTOR DIESEL POTÊNCIA STANDART ENTRE 250 E 260 KVA - CHP DIURNO. AF_12/2016</v>
          </cell>
          <cell r="I378" t="str">
            <v>CHP</v>
          </cell>
          <cell r="J378" t="str">
            <v>ATRIBUÍDO SÃO PAULO</v>
          </cell>
          <cell r="K378" t="str">
            <v>205,15</v>
          </cell>
          <cell r="L378" t="str">
            <v>CAIXA REFERENCIAL</v>
          </cell>
        </row>
        <row r="379">
          <cell r="A379">
            <v>96013</v>
          </cell>
          <cell r="B379" t="str">
            <v>CUSTOS HORÁRIOS DE MÁQUINAS E EQUIPAMENTOS</v>
          </cell>
          <cell r="C379" t="str">
            <v>CHOR</v>
          </cell>
          <cell r="D379" t="str">
            <v>CUSTO HORÁRIO PRODUTIVO DIURNO</v>
          </cell>
          <cell r="E379" t="str">
            <v>0325</v>
          </cell>
          <cell r="F379" t="str">
            <v/>
          </cell>
          <cell r="G379" t="str">
            <v/>
          </cell>
          <cell r="H379" t="str">
            <v>TRATOR DE PNEUS COM POTÊNCIA DE 122 CV, TRAÇÃO 4X4, COM VASSOURA MECÂNICA ACOPLADA - CHP DIURNO. AF_02/2017</v>
          </cell>
          <cell r="I379" t="str">
            <v>CHP</v>
          </cell>
          <cell r="J379" t="str">
            <v>ATRIBUÍDO SÃO PAULO</v>
          </cell>
          <cell r="K379" t="str">
            <v>175,29</v>
          </cell>
          <cell r="L379" t="str">
            <v>CAIXA REFERENCIAL</v>
          </cell>
        </row>
        <row r="380">
          <cell r="A380">
            <v>96020</v>
          </cell>
          <cell r="B380" t="str">
            <v>CUSTOS HORÁRIOS DE MÁQUINAS E EQUIPAMENTOS</v>
          </cell>
          <cell r="C380" t="str">
            <v>CHOR</v>
          </cell>
          <cell r="D380" t="str">
            <v>CUSTO HORÁRIO PRODUTIVO DIURNO</v>
          </cell>
          <cell r="E380" t="str">
            <v>0325</v>
          </cell>
          <cell r="F380" t="str">
            <v/>
          </cell>
          <cell r="G380" t="str">
            <v/>
          </cell>
          <cell r="H380" t="str">
            <v>TRATOR DE PNEUS COM POTÊNCIA DE 122 CV, TRAÇÃO 4X4, COM GRADE DE DISCOS ACOPLADA - CHP DIURNO. AF_02/2017</v>
          </cell>
          <cell r="I380" t="str">
            <v>CHP</v>
          </cell>
          <cell r="J380" t="str">
            <v>ATRIBUÍDO SÃO PAULO</v>
          </cell>
          <cell r="K380" t="str">
            <v>174,97</v>
          </cell>
          <cell r="L380" t="str">
            <v>CAIXA REFERENCIAL</v>
          </cell>
        </row>
        <row r="381">
          <cell r="A381">
            <v>96028</v>
          </cell>
          <cell r="B381" t="str">
            <v>CUSTOS HORÁRIOS DE MÁQUINAS E EQUIPAMENTOS</v>
          </cell>
          <cell r="C381" t="str">
            <v>CHOR</v>
          </cell>
          <cell r="D381" t="str">
            <v>CUSTO HORÁRIO PRODUTIVO DIURNO</v>
          </cell>
          <cell r="E381" t="str">
            <v>0325</v>
          </cell>
          <cell r="F381" t="str">
            <v/>
          </cell>
          <cell r="G381" t="str">
            <v/>
          </cell>
          <cell r="H381" t="str">
            <v>TRATOR DE PNEUS COM POTÊNCIA DE 85 CV, TRAÇÃO 4X4, COM GRADE DE DISCOS ACOPLADA - CHP DIURNO. AF_02/2017</v>
          </cell>
          <cell r="I381" t="str">
            <v>CHP</v>
          </cell>
          <cell r="J381" t="str">
            <v>ATRIBUÍDO SÃO PAULO</v>
          </cell>
          <cell r="K381" t="str">
            <v>130,17</v>
          </cell>
          <cell r="L381" t="str">
            <v>CAIXA REFERENCIAL</v>
          </cell>
        </row>
        <row r="382">
          <cell r="A382">
            <v>96035</v>
          </cell>
          <cell r="B382" t="str">
            <v>CUSTOS HORÁRIOS DE MÁQUINAS E EQUIPAMENTOS</v>
          </cell>
          <cell r="C382" t="str">
            <v>CHOR</v>
          </cell>
          <cell r="D382" t="str">
            <v>CUSTO HORÁRIO PRODUTIVO DIURNO</v>
          </cell>
          <cell r="E382" t="str">
            <v>0325</v>
          </cell>
          <cell r="F382" t="str">
            <v/>
          </cell>
          <cell r="G382" t="str">
            <v/>
          </cell>
          <cell r="H382" t="str">
            <v>CAMINHÃO BASCULANTE 10 M3, TRUCADO, POTÊNCIA 230 CV, INCLUSIVE CAÇAMBA METÁLICA, COM DISTRIBUIDOR DE AGREGADOS ACOPLADO - CHP DIURNO. AF_02/2017</v>
          </cell>
          <cell r="I382" t="str">
            <v>CHP</v>
          </cell>
          <cell r="J382" t="str">
            <v>ATRIBUÍDO SÃO PAULO</v>
          </cell>
          <cell r="K382" t="str">
            <v>181,31</v>
          </cell>
          <cell r="L382" t="str">
            <v>CAIXA REFERENCIAL</v>
          </cell>
        </row>
        <row r="383">
          <cell r="A383">
            <v>96157</v>
          </cell>
          <cell r="B383" t="str">
            <v>CUSTOS HORÁRIOS DE MÁQUINAS E EQUIPAMENTOS</v>
          </cell>
          <cell r="C383" t="str">
            <v>CHOR</v>
          </cell>
          <cell r="D383" t="str">
            <v>CUSTO HORÁRIO PRODUTIVO DIURNO</v>
          </cell>
          <cell r="E383" t="str">
            <v>0325</v>
          </cell>
          <cell r="F383" t="str">
            <v/>
          </cell>
          <cell r="G383" t="str">
            <v/>
          </cell>
          <cell r="H383" t="str">
            <v>TRATOR DE PNEUS COM POTÊNCIA DE 85 CV, TRAÇÃO 4X4, COM VASSOURA MECÂNICA ACOPLADA - CHP DIURNO. AF_03/2017</v>
          </cell>
          <cell r="I383" t="str">
            <v>CHP</v>
          </cell>
          <cell r="J383" t="str">
            <v>ATRIBUÍDO SÃO PAULO</v>
          </cell>
          <cell r="K383" t="str">
            <v>130,49</v>
          </cell>
          <cell r="L383" t="str">
            <v>CAIXA REFERENCIAL</v>
          </cell>
        </row>
        <row r="384">
          <cell r="A384">
            <v>96158</v>
          </cell>
          <cell r="B384" t="str">
            <v>CUSTOS HORÁRIOS DE MÁQUINAS E EQUIPAMENTOS</v>
          </cell>
          <cell r="C384" t="str">
            <v>CHOR</v>
          </cell>
          <cell r="D384" t="str">
            <v>CUSTO HORÁRIO PRODUTIVO DIURNO</v>
          </cell>
          <cell r="E384" t="str">
            <v>0325</v>
          </cell>
          <cell r="F384" t="str">
            <v/>
          </cell>
          <cell r="G384" t="str">
            <v/>
          </cell>
          <cell r="H384" t="str">
            <v>MINICARREGADEIRA SOBRE RODAS POTENCIA 47HP CAPACIDADE OPERACAO 646 KG, COM VASSOURA MECÂNICA ACOPLADA - CHP DIURNO. AF_03/2017</v>
          </cell>
          <cell r="I384" t="str">
            <v>CHP</v>
          </cell>
          <cell r="J384" t="str">
            <v>ATRIBUÍDO SÃO PAULO</v>
          </cell>
          <cell r="K384" t="str">
            <v>92,28</v>
          </cell>
          <cell r="L384" t="str">
            <v>CAIXA REFERENCIAL</v>
          </cell>
        </row>
        <row r="385">
          <cell r="A385">
            <v>96245</v>
          </cell>
          <cell r="B385" t="str">
            <v>CUSTOS HORÁRIOS DE MÁQUINAS E EQUIPAMENTOS</v>
          </cell>
          <cell r="C385" t="str">
            <v>CHOR</v>
          </cell>
          <cell r="D385" t="str">
            <v>CUSTO HORÁRIO PRODUTIVO DIURNO</v>
          </cell>
          <cell r="E385" t="str">
            <v>0325</v>
          </cell>
          <cell r="F385" t="str">
            <v/>
          </cell>
          <cell r="G385" t="str">
            <v/>
          </cell>
          <cell r="H385" t="str">
            <v>MINIESCAVADEIRA SOBRE ESTEIRAS, POTENCIA LIQUIDA DE *30* HP, PESO OPERACIONAL DE *3.500* KG - CHP DIURNO. AF_04/2017</v>
          </cell>
          <cell r="I385" t="str">
            <v>CHP</v>
          </cell>
          <cell r="J385" t="str">
            <v>ATRIBUÍDO SÃO PAULO</v>
          </cell>
          <cell r="K385" t="str">
            <v>62,84</v>
          </cell>
          <cell r="L385" t="str">
            <v>CAIXA REFERENCIAL</v>
          </cell>
        </row>
        <row r="386">
          <cell r="A386">
            <v>96303</v>
          </cell>
          <cell r="B386" t="str">
            <v>CUSTOS HORÁRIOS DE MÁQUINAS E EQUIPAMENTOS</v>
          </cell>
          <cell r="C386" t="str">
            <v>CHOR</v>
          </cell>
          <cell r="D386" t="str">
            <v>CUSTO HORÁRIO PRODUTIVO DIURNO</v>
          </cell>
          <cell r="E386" t="str">
            <v>0325</v>
          </cell>
          <cell r="F386" t="str">
            <v/>
          </cell>
          <cell r="G386" t="str">
            <v/>
          </cell>
          <cell r="H386" t="str">
            <v>PERFURATRIZ ROTATIVA SOBRE ESTEIRA, TORQUE MAXIMO 2500 KGM, POTENCIA 110 HP, MOTOR DIESEL- CHP DIURNO. AF_05/2017</v>
          </cell>
          <cell r="I386" t="str">
            <v>CHP</v>
          </cell>
          <cell r="J386" t="str">
            <v>COEFICIENTE DE REPRESENTATIVIDADE</v>
          </cell>
          <cell r="K386" t="str">
            <v>172,85</v>
          </cell>
          <cell r="L386" t="str">
            <v>CAIXA REFERENCIAL</v>
          </cell>
        </row>
        <row r="387">
          <cell r="A387">
            <v>96309</v>
          </cell>
          <cell r="B387" t="str">
            <v>CUSTOS HORÁRIOS DE MÁQUINAS E EQUIPAMENTOS</v>
          </cell>
          <cell r="C387" t="str">
            <v>CHOR</v>
          </cell>
          <cell r="D387" t="str">
            <v>CUSTO HORÁRIO PRODUTIVO DIURNO</v>
          </cell>
          <cell r="E387" t="str">
            <v>0325</v>
          </cell>
          <cell r="F387" t="str">
            <v/>
          </cell>
          <cell r="G387" t="str">
            <v/>
          </cell>
          <cell r="H387" t="str">
            <v>COMPRESSOR DE AR, VAZAO DE 10 PCM, RESERVATORIO 100 L, PRESSAO DE TRABALHO ENTRE 6,9 E 9,7 BAR, POTENCIA 2 HP, TENSAO 110/220 V - CHP DIURNO. AF_05/2017</v>
          </cell>
          <cell r="I387" t="str">
            <v>CHP</v>
          </cell>
          <cell r="J387" t="str">
            <v>ATRIBUÍDO SÃO PAULO</v>
          </cell>
          <cell r="K387" t="str">
            <v>1,41</v>
          </cell>
          <cell r="L387" t="str">
            <v>CAIXA REFERENCIAL</v>
          </cell>
        </row>
        <row r="388">
          <cell r="A388">
            <v>96463</v>
          </cell>
          <cell r="B388" t="str">
            <v>CUSTOS HORÁRIOS DE MÁQUINAS E EQUIPAMENTOS</v>
          </cell>
          <cell r="C388" t="str">
            <v>CHOR</v>
          </cell>
          <cell r="D388" t="str">
            <v>CUSTO HORÁRIO PRODUTIVO DIURNO</v>
          </cell>
          <cell r="E388" t="str">
            <v>0325</v>
          </cell>
          <cell r="F388" t="str">
            <v/>
          </cell>
          <cell r="G388" t="str">
            <v/>
          </cell>
          <cell r="H388" t="str">
            <v>ROLO COMPACTADOR DE PNEUS, ESTATICO, PRESSAO VARIAVEL, POTENCIA 110 HP, PESO SEM/COM LASTRO 10,8/27 T, LARGURA DE ROLAGEM 2,30 M - CHP DIURNO. AF_06/2017</v>
          </cell>
          <cell r="I388" t="str">
            <v>CHP</v>
          </cell>
          <cell r="J388" t="str">
            <v>ATRIBUÍDO SÃO PAULO</v>
          </cell>
          <cell r="K388" t="str">
            <v>139,68</v>
          </cell>
          <cell r="L388" t="str">
            <v>CAIXA REFERENCIAL</v>
          </cell>
        </row>
        <row r="389">
          <cell r="A389">
            <v>98764</v>
          </cell>
          <cell r="B389" t="str">
            <v>CUSTOS HORÁRIOS DE MÁQUINAS E EQUIPAMENTOS</v>
          </cell>
          <cell r="C389" t="str">
            <v>CHOR</v>
          </cell>
          <cell r="D389" t="str">
            <v>CUSTO HORÁRIO PRODUTIVO DIURNO</v>
          </cell>
          <cell r="E389" t="str">
            <v>0325</v>
          </cell>
          <cell r="F389" t="str">
            <v/>
          </cell>
          <cell r="G389" t="str">
            <v/>
          </cell>
          <cell r="H389" t="str">
            <v>INVERSOR DE SOLDA MONOFÁSICO DE 160 A, POTÊNCIA DE 5400 W, TENSÃO DE 220 V, PARA SOLDA COM ELETRODOS DE 2,0 A 4,0 MM E PROCESSO TIG - CHP DIURNO. AF_06/2018</v>
          </cell>
          <cell r="I389" t="str">
            <v>CHP</v>
          </cell>
          <cell r="J389" t="str">
            <v>COEFICIENTE DE REPRESENTATIVIDADE</v>
          </cell>
          <cell r="K389" t="str">
            <v>4,06</v>
          </cell>
          <cell r="L389" t="str">
            <v>CAIXA REFERENCIAL</v>
          </cell>
        </row>
        <row r="390">
          <cell r="A390">
            <v>99833</v>
          </cell>
          <cell r="B390" t="str">
            <v>CUSTOS HORÁRIOS DE MÁQUINAS E EQUIPAMENTOS</v>
          </cell>
          <cell r="C390" t="str">
            <v>CHOR</v>
          </cell>
          <cell r="D390" t="str">
            <v>CUSTO HORÁRIO PRODUTIVO DIURNO</v>
          </cell>
          <cell r="E390" t="str">
            <v>0325</v>
          </cell>
          <cell r="F390" t="str">
            <v/>
          </cell>
          <cell r="G390" t="str">
            <v/>
          </cell>
          <cell r="H390" t="str">
            <v>LAVADORA DE ALTA PRESSAO (LAVA-JATO) PARA AGUA FRIA, PRESSAO DE OPERACAO ENTRE 1400 E 1900 LIB/POL2, VAZAO MAXIMA ENTRE 400 E 700 L/H - CHP DIURNO. AF_04/2019</v>
          </cell>
          <cell r="I390" t="str">
            <v>CHP</v>
          </cell>
          <cell r="J390" t="str">
            <v>COEFICIENTE DE REPRESENTATIVIDADE</v>
          </cell>
          <cell r="K390" t="str">
            <v>1,24</v>
          </cell>
          <cell r="L390" t="str">
            <v>CAIXA REFERENCIAL</v>
          </cell>
        </row>
        <row r="391">
          <cell r="A391">
            <v>100641</v>
          </cell>
          <cell r="B391" t="str">
            <v>CUSTOS HORÁRIOS DE MÁQUINAS E EQUIPAMENTOS</v>
          </cell>
          <cell r="C391" t="str">
            <v>CHOR</v>
          </cell>
          <cell r="D391" t="str">
            <v>CUSTO HORÁRIO PRODUTIVO DIURNO</v>
          </cell>
          <cell r="E391" t="str">
            <v>0325</v>
          </cell>
          <cell r="F391" t="str">
            <v/>
          </cell>
          <cell r="G391" t="str">
            <v/>
          </cell>
          <cell r="H391" t="str">
            <v>USINA DE MISTURA ASFÁLTICA À QUENTE, TIPO CONTRA FLUXO, PROD 100 A 140 TON/HORA - CHP DIURNO. AF_12/2019</v>
          </cell>
          <cell r="I391" t="str">
            <v>CHP</v>
          </cell>
          <cell r="J391" t="str">
            <v>ATRIBUÍDO SÃO PAULO</v>
          </cell>
          <cell r="K391" t="str">
            <v>466,46</v>
          </cell>
          <cell r="L391" t="str">
            <v>CAIXA REFERENCIAL</v>
          </cell>
        </row>
        <row r="392">
          <cell r="A392">
            <v>100647</v>
          </cell>
          <cell r="B392" t="str">
            <v>CUSTOS HORÁRIOS DE MÁQUINAS E EQUIPAMENTOS</v>
          </cell>
          <cell r="C392" t="str">
            <v>CHOR</v>
          </cell>
          <cell r="D392" t="str">
            <v>CUSTO HORÁRIO PRODUTIVO DIURNO</v>
          </cell>
          <cell r="E392" t="str">
            <v>0325</v>
          </cell>
          <cell r="F392" t="str">
            <v/>
          </cell>
          <cell r="G392" t="str">
            <v/>
          </cell>
          <cell r="H392" t="str">
            <v>USINA DE ASFALTO, TIPO GRAVIMÉTRICA, PROD 150 TON/HORA - CHP DIURNO. AF_12/2019</v>
          </cell>
          <cell r="I392" t="str">
            <v>CHP</v>
          </cell>
          <cell r="J392" t="str">
            <v>ATRIBUÍDO SÃO PAULO</v>
          </cell>
          <cell r="K392" t="str">
            <v>955,74</v>
          </cell>
          <cell r="L392" t="str">
            <v>CAIXA REFERENCIAL</v>
          </cell>
        </row>
        <row r="393">
          <cell r="A393">
            <v>102275</v>
          </cell>
          <cell r="B393" t="str">
            <v>CUSTOS HORÁRIOS DE MÁQUINAS E EQUIPAMENTOS</v>
          </cell>
          <cell r="C393" t="str">
            <v>CHOR</v>
          </cell>
          <cell r="D393" t="str">
            <v>CUSTO HORÁRIO PRODUTIVO DIURNO</v>
          </cell>
          <cell r="E393" t="str">
            <v>0325</v>
          </cell>
          <cell r="F393" t="str">
            <v/>
          </cell>
          <cell r="G393" t="str">
            <v/>
          </cell>
          <cell r="H393" t="str">
            <v>MARTELO DEMOLIDOR ELÉTRICO, COM POTÊNCIA DE 2.000 W, 1.000 IMPACTOS POR MINUTO, PESO DE 30 KG - CHP DIURNO. AF_01/2021</v>
          </cell>
          <cell r="I393" t="str">
            <v>CHP</v>
          </cell>
          <cell r="J393" t="str">
            <v>COEFICIENTE DE REPRESENTATIVIDADE</v>
          </cell>
          <cell r="K393" t="str">
            <v>22,59</v>
          </cell>
          <cell r="L393" t="str">
            <v>CAIXA REFERENCIAL</v>
          </cell>
        </row>
        <row r="394">
          <cell r="A394">
            <v>5632</v>
          </cell>
          <cell r="B394" t="str">
            <v>CUSTOS HORÁRIOS DE MÁQUINAS E EQUIPAMENTOS</v>
          </cell>
          <cell r="C394" t="str">
            <v>CHOR</v>
          </cell>
          <cell r="D394" t="str">
            <v>CUSTO HORÁRIO IMPRODUTIVO DIURNO</v>
          </cell>
          <cell r="E394" t="str">
            <v>0327</v>
          </cell>
          <cell r="F394" t="str">
            <v/>
          </cell>
          <cell r="G394" t="str">
            <v/>
          </cell>
          <cell r="H394" t="str">
            <v>ESCAVADEIRA HIDRÁULICA SOBRE ESTEIRAS, CAÇAMBA 0,80 M3, PESO OPERACIONAL 17 T, POTENCIA BRUTA 111 HP - CHI DIURNO. AF_06/2014</v>
          </cell>
          <cell r="I394" t="str">
            <v>CHI</v>
          </cell>
          <cell r="J394" t="str">
            <v>COLETADO</v>
          </cell>
          <cell r="K394" t="str">
            <v>57,75</v>
          </cell>
          <cell r="L394" t="str">
            <v>CAIXA REFERENCIAL</v>
          </cell>
        </row>
        <row r="395">
          <cell r="A395">
            <v>5679</v>
          </cell>
          <cell r="B395" t="str">
            <v>CUSTOS HORÁRIOS DE MÁQUINAS E EQUIPAMENTOS</v>
          </cell>
          <cell r="C395" t="str">
            <v>CHOR</v>
          </cell>
          <cell r="D395" t="str">
            <v>CUSTO HORÁRIO IMPRODUTIVO DIURNO</v>
          </cell>
          <cell r="E395" t="str">
            <v>0327</v>
          </cell>
          <cell r="F395" t="str">
            <v/>
          </cell>
          <cell r="G395" t="str">
            <v/>
          </cell>
          <cell r="H395" t="str">
            <v>RETROESCAVADEIRA SOBRE RODAS COM CARREGADEIRA, TRAÇÃO 4X4, POTÊNCIA LÍQ. 88 HP, CAÇAMBA CARREG. CAP. MÍN. 1 M3, CAÇAMBA RETRO CAP. 0,26 M3, PESO OPERACIONAL MÍN. 6.674 KG, PROFUNDIDADE ESCAVAÇÃO MÁX. 4,37 M - CHI DIURNO. AF_06/2014</v>
          </cell>
          <cell r="I395" t="str">
            <v>CHI</v>
          </cell>
          <cell r="J395" t="str">
            <v>COEFICIENTE DE REPRESENTATIVIDADE</v>
          </cell>
          <cell r="K395" t="str">
            <v>39,66</v>
          </cell>
          <cell r="L395" t="str">
            <v>CAIXA REFERENCIAL</v>
          </cell>
        </row>
        <row r="396">
          <cell r="A396">
            <v>5681</v>
          </cell>
          <cell r="B396" t="str">
            <v>CUSTOS HORÁRIOS DE MÁQUINAS E EQUIPAMENTOS</v>
          </cell>
          <cell r="C396" t="str">
            <v>CHOR</v>
          </cell>
          <cell r="D396" t="str">
            <v>CUSTO HORÁRIO IMPRODUTIVO DIURNO</v>
          </cell>
          <cell r="E396" t="str">
            <v>0327</v>
          </cell>
          <cell r="F396" t="str">
            <v/>
          </cell>
          <cell r="G396" t="str">
            <v/>
          </cell>
          <cell r="H396" t="str">
            <v>RETROESCAVADEIRA SOBRE RODAS COM CARREGADEIRA, TRAÇÃO 4X2, POTÊNCIA LÍQ. 79 HP, CAÇAMBA CARREG. CAP. MÍN. 1 M3, CAÇAMBA RETRO CAP. 0,20 M3, PESO OPERACIONAL MÍN. 6.570 KG, PROFUNDIDADE ESCAVAÇÃO MÁX. 4,37 M - CHI DIURNO. AF_06/2014</v>
          </cell>
          <cell r="I396" t="str">
            <v>CHI</v>
          </cell>
          <cell r="J396" t="str">
            <v>COEFICIENTE DE REPRESENTATIVIDADE</v>
          </cell>
          <cell r="K396" t="str">
            <v>37,55</v>
          </cell>
          <cell r="L396" t="str">
            <v>CAIXA REFERENCIAL</v>
          </cell>
        </row>
        <row r="397">
          <cell r="A397">
            <v>5685</v>
          </cell>
          <cell r="B397" t="str">
            <v>CUSTOS HORÁRIOS DE MÁQUINAS E EQUIPAMENTOS</v>
          </cell>
          <cell r="C397" t="str">
            <v>CHOR</v>
          </cell>
          <cell r="D397" t="str">
            <v>CUSTO HORÁRIO IMPRODUTIVO DIURNO</v>
          </cell>
          <cell r="E397" t="str">
            <v>0327</v>
          </cell>
          <cell r="F397" t="str">
            <v/>
          </cell>
          <cell r="G397" t="str">
            <v/>
          </cell>
          <cell r="H397" t="str">
            <v>ROLO COMPACTADOR VIBRATÓRIO DE UM CILINDRO AÇO LISO, POTÊNCIA 80 HP, PESO OPERACIONAL MÁXIMO 8,1 T, IMPACTO DINÂMICO 16,15 / 9,5 T, LARGURA DE TRABALHO 1,68 M - CHI DIURNO. AF_06/2014</v>
          </cell>
          <cell r="I397" t="str">
            <v>CHI</v>
          </cell>
          <cell r="J397" t="str">
            <v>ATRIBUÍDO SÃO PAULO</v>
          </cell>
          <cell r="K397" t="str">
            <v>40,13</v>
          </cell>
          <cell r="L397" t="str">
            <v>CAIXA REFERENCIAL</v>
          </cell>
        </row>
        <row r="398">
          <cell r="A398">
            <v>5690</v>
          </cell>
          <cell r="B398" t="str">
            <v>CUSTOS HORÁRIOS DE MÁQUINAS E EQUIPAMENTOS</v>
          </cell>
          <cell r="C398" t="str">
            <v>CHOR</v>
          </cell>
          <cell r="D398" t="str">
            <v>CUSTO HORÁRIO IMPRODUTIVO DIURNO</v>
          </cell>
          <cell r="E398" t="str">
            <v>0327</v>
          </cell>
          <cell r="F398" t="str">
            <v/>
          </cell>
          <cell r="G398" t="str">
            <v/>
          </cell>
          <cell r="H398" t="str">
            <v>GRADE DE DISCO CONTROLE REMOTO REBOCÁVEL, COM 24 DISCOS 24 X 6 MM COM PNEUS PARA TRANSPORTE - CHI DIURNO. AF_06/2014</v>
          </cell>
          <cell r="I398" t="str">
            <v>CHI</v>
          </cell>
          <cell r="J398" t="str">
            <v>ATRIBUÍDO SÃO PAULO</v>
          </cell>
          <cell r="K398" t="str">
            <v>2,53</v>
          </cell>
          <cell r="L398" t="str">
            <v>CAIXA REFERENCIAL</v>
          </cell>
        </row>
        <row r="399">
          <cell r="A399">
            <v>5806</v>
          </cell>
          <cell r="B399" t="str">
            <v>CUSTOS HORÁRIOS DE MÁQUINAS E EQUIPAMENTOS</v>
          </cell>
          <cell r="C399" t="str">
            <v>CHOR</v>
          </cell>
          <cell r="D399" t="str">
            <v>CUSTO HORÁRIO IMPRODUTIVO DIURNO</v>
          </cell>
          <cell r="E399" t="str">
            <v>0327</v>
          </cell>
          <cell r="F399" t="str">
            <v/>
          </cell>
          <cell r="G399" t="str">
            <v/>
          </cell>
          <cell r="H399" t="str">
            <v>MOTOBOMBA CENTRÍFUGA, MOTOR A GASOLINA, POTÊNCIA 5,42 HP, BOCAIS 1 1/2" X 1", DIÂMETRO ROTOR 143 MM HM/Q = 6 MCA / 16,8 M3/H A 38 MCA / 6,6 M3/H - CHI DIURNO. AF_06/2014</v>
          </cell>
          <cell r="I399" t="str">
            <v>CHI</v>
          </cell>
          <cell r="J399" t="str">
            <v>COEFICIENTE DE REPRESENTATIVIDADE</v>
          </cell>
          <cell r="K399" t="str">
            <v>0,20</v>
          </cell>
          <cell r="L399" t="str">
            <v>CAIXA REFERENCIAL</v>
          </cell>
        </row>
        <row r="400">
          <cell r="A400">
            <v>5826</v>
          </cell>
          <cell r="B400" t="str">
            <v>CUSTOS HORÁRIOS DE MÁQUINAS E EQUIPAMENTOS</v>
          </cell>
          <cell r="C400" t="str">
            <v>CHOR</v>
          </cell>
          <cell r="D400" t="str">
            <v>CUSTO HORÁRIO IMPRODUTIVO DIURNO</v>
          </cell>
          <cell r="E400" t="str">
            <v>0327</v>
          </cell>
          <cell r="F400" t="str">
            <v/>
          </cell>
          <cell r="G400" t="str">
            <v/>
          </cell>
          <cell r="H400" t="str">
            <v>CAMINHÃO TOCO, PBT 16.000 KG, CARGA ÚTIL MÁX. 10.685 KG, DIST. ENTRE EIXOS 4,8 M, POTÊNCIA 189 CV, INCLUSIVE CARROCERIA FIXA ABERTA DE MADEIRA P/ TRANSPORTE GERAL DE CARGA SECA, DIMEN. APROX. 2,5 X 7,00 X 0,50 M - CHI DIURNO. AF_06/2014</v>
          </cell>
          <cell r="I400" t="str">
            <v>CHI</v>
          </cell>
          <cell r="J400" t="str">
            <v>ATRIBUÍDO SÃO PAULO</v>
          </cell>
          <cell r="K400" t="str">
            <v>30,13</v>
          </cell>
          <cell r="L400" t="str">
            <v>CAIXA REFERENCIAL</v>
          </cell>
        </row>
        <row r="401">
          <cell r="A401">
            <v>5829</v>
          </cell>
          <cell r="B401" t="str">
            <v>CUSTOS HORÁRIOS DE MÁQUINAS E EQUIPAMENTOS</v>
          </cell>
          <cell r="C401" t="str">
            <v>CHOR</v>
          </cell>
          <cell r="D401" t="str">
            <v>CUSTO HORÁRIO IMPRODUTIVO DIURNO</v>
          </cell>
          <cell r="E401" t="str">
            <v>0327</v>
          </cell>
          <cell r="F401" t="str">
            <v/>
          </cell>
          <cell r="G401" t="str">
            <v/>
          </cell>
          <cell r="H401" t="str">
            <v>USINA DE CONCRETO FIXA, CAPACIDADE NOMINAL DE 90 A 120 M3/H, SEM SILO - CHI DIURNO. AF_07/2016</v>
          </cell>
          <cell r="I401" t="str">
            <v>CHI</v>
          </cell>
          <cell r="J401" t="str">
            <v>ATRIBUÍDO SÃO PAULO</v>
          </cell>
          <cell r="K401" t="str">
            <v>112,89</v>
          </cell>
          <cell r="L401" t="str">
            <v>CAIXA REFERENCIAL</v>
          </cell>
        </row>
        <row r="402">
          <cell r="A402">
            <v>5837</v>
          </cell>
          <cell r="B402" t="str">
            <v>CUSTOS HORÁRIOS DE MÁQUINAS E EQUIPAMENTOS</v>
          </cell>
          <cell r="C402" t="str">
            <v>CHOR</v>
          </cell>
          <cell r="D402" t="str">
            <v>CUSTO HORÁRIO IMPRODUTIVO DIURNO</v>
          </cell>
          <cell r="E402" t="str">
            <v>0327</v>
          </cell>
          <cell r="F402" t="str">
            <v/>
          </cell>
          <cell r="G402" t="str">
            <v/>
          </cell>
          <cell r="H402" t="str">
            <v>VIBROACABADORA DE ASFALTO SOBRE ESTEIRAS, LARGURA DE PAVIMENTAÇÃO 1,90 M A 5,30 M, POTÊNCIA 105 HP CAPACIDADE 450 T/H - CHI DIURNO. AF_11/2014</v>
          </cell>
          <cell r="I402" t="str">
            <v>CHI</v>
          </cell>
          <cell r="J402" t="str">
            <v>ATRIBUÍDO SÃO PAULO</v>
          </cell>
          <cell r="K402" t="str">
            <v>90,64</v>
          </cell>
          <cell r="L402" t="str">
            <v>CAIXA REFERENCIAL</v>
          </cell>
        </row>
        <row r="403">
          <cell r="A403">
            <v>5841</v>
          </cell>
          <cell r="B403" t="str">
            <v>CUSTOS HORÁRIOS DE MÁQUINAS E EQUIPAMENTOS</v>
          </cell>
          <cell r="C403" t="str">
            <v>CHOR</v>
          </cell>
          <cell r="D403" t="str">
            <v>CUSTO HORÁRIO IMPRODUTIVO DIURNO</v>
          </cell>
          <cell r="E403" t="str">
            <v>0327</v>
          </cell>
          <cell r="F403" t="str">
            <v/>
          </cell>
          <cell r="G403" t="str">
            <v/>
          </cell>
          <cell r="H403" t="str">
            <v>VASSOURA MECÂNICA REBOCÁVEL COM ESCOVA CILÍNDRICA, LARGURA ÚTIL DE VARRIMENTO DE 2,44 M - CHI DIURNO. AF_06/2014</v>
          </cell>
          <cell r="I403" t="str">
            <v>CHI</v>
          </cell>
          <cell r="J403" t="str">
            <v>ATRIBUÍDO SÃO PAULO</v>
          </cell>
          <cell r="K403" t="str">
            <v>2,91</v>
          </cell>
          <cell r="L403" t="str">
            <v>CAIXA REFERENCIAL</v>
          </cell>
        </row>
        <row r="404">
          <cell r="A404">
            <v>5845</v>
          </cell>
          <cell r="B404" t="str">
            <v>CUSTOS HORÁRIOS DE MÁQUINAS E EQUIPAMENTOS</v>
          </cell>
          <cell r="C404" t="str">
            <v>CHOR</v>
          </cell>
          <cell r="D404" t="str">
            <v>CUSTO HORÁRIO IMPRODUTIVO DIURNO</v>
          </cell>
          <cell r="E404" t="str">
            <v>0327</v>
          </cell>
          <cell r="F404" t="str">
            <v/>
          </cell>
          <cell r="G404" t="str">
            <v/>
          </cell>
          <cell r="H404" t="str">
            <v>TRATOR DE PNEUS, POTÊNCIA 122 CV, TRAÇÃO 4X4, PESO COM LASTRO DE 4.510 KG - CHI DIURNO. AF_06/2014</v>
          </cell>
          <cell r="I404" t="str">
            <v>CHI</v>
          </cell>
          <cell r="J404" t="str">
            <v>ATRIBUÍDO SÃO PAULO</v>
          </cell>
          <cell r="K404" t="str">
            <v>33,32</v>
          </cell>
          <cell r="L404" t="str">
            <v>CAIXA REFERENCIAL</v>
          </cell>
        </row>
        <row r="405">
          <cell r="A405">
            <v>5849</v>
          </cell>
          <cell r="B405" t="str">
            <v>CUSTOS HORÁRIOS DE MÁQUINAS E EQUIPAMENTOS</v>
          </cell>
          <cell r="C405" t="str">
            <v>CHOR</v>
          </cell>
          <cell r="D405" t="str">
            <v>CUSTO HORÁRIO IMPRODUTIVO DIURNO</v>
          </cell>
          <cell r="E405" t="str">
            <v>0327</v>
          </cell>
          <cell r="F405" t="str">
            <v/>
          </cell>
          <cell r="G405" t="str">
            <v/>
          </cell>
          <cell r="H405" t="str">
            <v>TRATOR DE ESTEIRAS, POTÊNCIA 170 HP, PESO OPERACIONAL 19 T, CAÇAMBA 5,2 M3 - CHI DIURNO. AF_06/2014</v>
          </cell>
          <cell r="I405" t="str">
            <v>CHI</v>
          </cell>
          <cell r="J405" t="str">
            <v>COEFICIENTE DE REPRESENTATIVIDADE</v>
          </cell>
          <cell r="K405" t="str">
            <v>53,08</v>
          </cell>
          <cell r="L405" t="str">
            <v>CAIXA REFERENCIAL</v>
          </cell>
        </row>
        <row r="406">
          <cell r="A406">
            <v>5853</v>
          </cell>
          <cell r="B406" t="str">
            <v>CUSTOS HORÁRIOS DE MÁQUINAS E EQUIPAMENTOS</v>
          </cell>
          <cell r="C406" t="str">
            <v>CHOR</v>
          </cell>
          <cell r="D406" t="str">
            <v>CUSTO HORÁRIO IMPRODUTIVO DIURNO</v>
          </cell>
          <cell r="E406" t="str">
            <v>0327</v>
          </cell>
          <cell r="F406" t="str">
            <v/>
          </cell>
          <cell r="G406" t="str">
            <v/>
          </cell>
          <cell r="H406" t="str">
            <v>TRATOR DE ESTEIRAS, POTÊNCIA 150 HP, PESO OPERACIONAL 16,7 T, COM RODA MOTRIZ ELEVADA E LÂMINA 3,18 M3 - CHI DIURNO. AF_06/2014</v>
          </cell>
          <cell r="I406" t="str">
            <v>CHI</v>
          </cell>
          <cell r="J406" t="str">
            <v>COEFICIENTE DE REPRESENTATIVIDADE</v>
          </cell>
          <cell r="K406" t="str">
            <v>53,30</v>
          </cell>
          <cell r="L406" t="str">
            <v>CAIXA REFERENCIAL</v>
          </cell>
        </row>
        <row r="407">
          <cell r="A407">
            <v>5857</v>
          </cell>
          <cell r="B407" t="str">
            <v>CUSTOS HORÁRIOS DE MÁQUINAS E EQUIPAMENTOS</v>
          </cell>
          <cell r="C407" t="str">
            <v>CHOR</v>
          </cell>
          <cell r="D407" t="str">
            <v>CUSTO HORÁRIO IMPRODUTIVO DIURNO</v>
          </cell>
          <cell r="E407" t="str">
            <v>0327</v>
          </cell>
          <cell r="F407" t="str">
            <v/>
          </cell>
          <cell r="G407" t="str">
            <v/>
          </cell>
          <cell r="H407" t="str">
            <v>TRATOR DE ESTEIRAS, POTÊNCIA 347 HP, PESO OPERACIONAL 38,5 T, COM LÂMINA 8,70 M3 - CHI DIURNO. AF_06/2014</v>
          </cell>
          <cell r="I407" t="str">
            <v>CHI</v>
          </cell>
          <cell r="J407" t="str">
            <v>COEFICIENTE DE REPRESENTATIVIDADE</v>
          </cell>
          <cell r="K407" t="str">
            <v>132,19</v>
          </cell>
          <cell r="L407" t="str">
            <v>CAIXA REFERENCIAL</v>
          </cell>
        </row>
        <row r="408">
          <cell r="A408">
            <v>5865</v>
          </cell>
          <cell r="B408" t="str">
            <v>CUSTOS HORÁRIOS DE MÁQUINAS E EQUIPAMENTOS</v>
          </cell>
          <cell r="C408" t="str">
            <v>CHOR</v>
          </cell>
          <cell r="D408" t="str">
            <v>CUSTO HORÁRIO IMPRODUTIVO DIURNO</v>
          </cell>
          <cell r="E408" t="str">
            <v>0327</v>
          </cell>
          <cell r="F408" t="str">
            <v/>
          </cell>
          <cell r="G408" t="str">
            <v/>
          </cell>
          <cell r="H408" t="str">
            <v>ROLO COMPACTADOR VIBRATÓRIO REBOCÁVEL, CILINDRO DE AÇO LISO, POTÊNCIA DE TRAÇÃO DE 65 CV, PESO 4,7 T, IMPACTO DINÂMICO 18,3 T, LARGURA DE TRABALHO 1,67 M - CHI DIURNO. AF_02/2016</v>
          </cell>
          <cell r="I408" t="str">
            <v>CHI</v>
          </cell>
          <cell r="J408" t="str">
            <v>ATRIBUÍDO SÃO PAULO</v>
          </cell>
          <cell r="K408" t="str">
            <v>6,57</v>
          </cell>
          <cell r="L408" t="str">
            <v>CAIXA REFERENCIAL</v>
          </cell>
        </row>
        <row r="409">
          <cell r="A409">
            <v>5869</v>
          </cell>
          <cell r="B409" t="str">
            <v>CUSTOS HORÁRIOS DE MÁQUINAS E EQUIPAMENTOS</v>
          </cell>
          <cell r="C409" t="str">
            <v>CHOR</v>
          </cell>
          <cell r="D409" t="str">
            <v>CUSTO HORÁRIO IMPRODUTIVO DIURNO</v>
          </cell>
          <cell r="E409" t="str">
            <v>0327</v>
          </cell>
          <cell r="F409" t="str">
            <v/>
          </cell>
          <cell r="G409" t="str">
            <v/>
          </cell>
          <cell r="H409" t="str">
            <v>ROLO COMPACTADOR VIBRATÓRIO TANDEM AÇO LISO, POTÊNCIA 58 HP, PESO SEM/COM LASTRO 6,5 / 9,4 T, LARGURA DE TRABALHO 1,2 M - CHI DIURNO. AF_06/2014</v>
          </cell>
          <cell r="I409" t="str">
            <v>CHI</v>
          </cell>
          <cell r="J409" t="str">
            <v>ATRIBUÍDO SÃO PAULO</v>
          </cell>
          <cell r="K409" t="str">
            <v>45,10</v>
          </cell>
          <cell r="L409" t="str">
            <v>CAIXA REFERENCIAL</v>
          </cell>
        </row>
        <row r="410">
          <cell r="A410">
            <v>5877</v>
          </cell>
          <cell r="B410" t="str">
            <v>CUSTOS HORÁRIOS DE MÁQUINAS E EQUIPAMENTOS</v>
          </cell>
          <cell r="C410" t="str">
            <v>CHOR</v>
          </cell>
          <cell r="D410" t="str">
            <v>CUSTO HORÁRIO IMPRODUTIVO DIURNO</v>
          </cell>
          <cell r="E410" t="str">
            <v>0327</v>
          </cell>
          <cell r="F410" t="str">
            <v/>
          </cell>
          <cell r="G410" t="str">
            <v/>
          </cell>
          <cell r="H410" t="str">
            <v>RETROESCAVADEIRA SOBRE RODAS COM CARREGADEIRA, TRAÇÃO 4X4, POTÊNCIA LÍQ. 72 HP, CAÇAMBA CARREG. CAP. MÍN. 0,79 M3, CAÇAMBA RETRO CAP. 0,18 M3, PESO OPERACIONAL MÍN. 7.140 KG, PROFUNDIDADE ESCAVAÇÃO MÁX. 4,50 M - CHI DIURNO. AF_06/2014</v>
          </cell>
          <cell r="I410" t="str">
            <v>CHI</v>
          </cell>
          <cell r="J410" t="str">
            <v>COLETADO</v>
          </cell>
          <cell r="K410" t="str">
            <v>38,99</v>
          </cell>
          <cell r="L410" t="str">
            <v>CAIXA REFERENCIAL</v>
          </cell>
        </row>
        <row r="411">
          <cell r="A411">
            <v>5881</v>
          </cell>
          <cell r="B411" t="str">
            <v>CUSTOS HORÁRIOS DE MÁQUINAS E EQUIPAMENTOS</v>
          </cell>
          <cell r="C411" t="str">
            <v>CHOR</v>
          </cell>
          <cell r="D411" t="str">
            <v>CUSTO HORÁRIO IMPRODUTIVO DIURNO</v>
          </cell>
          <cell r="E411" t="str">
            <v>0327</v>
          </cell>
          <cell r="F411" t="str">
            <v/>
          </cell>
          <cell r="G411" t="str">
            <v/>
          </cell>
          <cell r="H411" t="str">
            <v>ROLO COMPACTADOR VIBRATÓRIO PÉ DE CARNEIRO, OPERADO POR CONTROLE REMOTO, POTÊNCIA 12,5 KW, PESO OPERACIONAL 1,675 T, LARGURA DE TRABALHO 0,85 M - CHI DIURNO. AF_02/2016</v>
          </cell>
          <cell r="I411" t="str">
            <v>CHI</v>
          </cell>
          <cell r="J411" t="str">
            <v>ATRIBUÍDO SÃO PAULO</v>
          </cell>
          <cell r="K411" t="str">
            <v>48,12</v>
          </cell>
          <cell r="L411" t="str">
            <v>CAIXA REFERENCIAL</v>
          </cell>
        </row>
        <row r="412">
          <cell r="A412">
            <v>5884</v>
          </cell>
          <cell r="B412" t="str">
            <v>CUSTOS HORÁRIOS DE MÁQUINAS E EQUIPAMENTOS</v>
          </cell>
          <cell r="C412" t="str">
            <v>CHOR</v>
          </cell>
          <cell r="D412" t="str">
            <v>CUSTO HORÁRIO IMPRODUTIVO DIURNO</v>
          </cell>
          <cell r="E412" t="str">
            <v>0327</v>
          </cell>
          <cell r="F412" t="str">
            <v/>
          </cell>
          <cell r="G412" t="str">
            <v/>
          </cell>
          <cell r="H412" t="str">
            <v>USINA DE LAMA ASFÁLTICA, PROD 30 A 50 T/H, SILO DE AGREGADO 7 M3, RESERVATÓRIOS PARA EMULSÃO E ÁGUA DE 2,3 M3 CADA, MISTURADOR TIPO PUG MILL A SER MONTADO SOBRE CAMINHÃO - CHI DIURNO. AF_10/2014</v>
          </cell>
          <cell r="I412" t="str">
            <v>CHI</v>
          </cell>
          <cell r="J412" t="str">
            <v>ATRIBUÍDO SÃO PAULO</v>
          </cell>
          <cell r="K412" t="str">
            <v>34,46</v>
          </cell>
          <cell r="L412" t="str">
            <v>CAIXA REFERENCIAL</v>
          </cell>
        </row>
        <row r="413">
          <cell r="A413">
            <v>5892</v>
          </cell>
          <cell r="B413" t="str">
            <v>CUSTOS HORÁRIOS DE MÁQUINAS E EQUIPAMENTOS</v>
          </cell>
          <cell r="C413" t="str">
            <v>CHOR</v>
          </cell>
          <cell r="D413" t="str">
            <v>CUSTO HORÁRIO IMPRODUTIVO DIURNO</v>
          </cell>
          <cell r="E413" t="str">
            <v>0327</v>
          </cell>
          <cell r="F413" t="str">
            <v/>
          </cell>
          <cell r="G413" t="str">
            <v/>
          </cell>
          <cell r="H413" t="str">
            <v>CAMINHÃO TOCO, PESO BRUTO TOTAL 14.300 KG, CARGA ÚTIL MÁXIMA 9590 KG, DISTÂNCIA ENTRE EIXOS 4,76 M, POTÊNCIA 185 CV (NÃO INCLUI CARROCERIA) - CHI DIURNO. AF_06/2014</v>
          </cell>
          <cell r="I413" t="str">
            <v>CHI</v>
          </cell>
          <cell r="J413" t="str">
            <v>ATRIBUÍDO SÃO PAULO</v>
          </cell>
          <cell r="K413" t="str">
            <v>31,24</v>
          </cell>
          <cell r="L413" t="str">
            <v>CAIXA REFERENCIAL</v>
          </cell>
        </row>
        <row r="414">
          <cell r="A414">
            <v>5896</v>
          </cell>
          <cell r="B414" t="str">
            <v>CUSTOS HORÁRIOS DE MÁQUINAS E EQUIPAMENTOS</v>
          </cell>
          <cell r="C414" t="str">
            <v>CHOR</v>
          </cell>
          <cell r="D414" t="str">
            <v>CUSTO HORÁRIO IMPRODUTIVO DIURNO</v>
          </cell>
          <cell r="E414" t="str">
            <v>0327</v>
          </cell>
          <cell r="F414" t="str">
            <v/>
          </cell>
          <cell r="G414" t="str">
            <v/>
          </cell>
          <cell r="H414" t="str">
            <v>CAMINHÃO TOCO, PESO BRUTO TOTAL 16.000 KG, CARGA ÚTIL MÁXIMA DE 10.685 KG, DISTÂNCIA ENTRE EIXOS 4,80 M, POTÊNCIA 189 CV EXCLUSIVE CARROCERIA - CHI DIURNO. AF_06/2014</v>
          </cell>
          <cell r="I414" t="str">
            <v>CHI</v>
          </cell>
          <cell r="J414" t="str">
            <v>ATRIBUÍDO SÃO PAULO</v>
          </cell>
          <cell r="K414" t="str">
            <v>29,09</v>
          </cell>
          <cell r="L414" t="str">
            <v>CAIXA REFERENCIAL</v>
          </cell>
        </row>
        <row r="415">
          <cell r="A415">
            <v>5903</v>
          </cell>
          <cell r="B415" t="str">
            <v>CUSTOS HORÁRIOS DE MÁQUINAS E EQUIPAMENTOS</v>
          </cell>
          <cell r="C415" t="str">
            <v>CHOR</v>
          </cell>
          <cell r="D415" t="str">
            <v>CUSTO HORÁRIO IMPRODUTIVO DIURNO</v>
          </cell>
          <cell r="E415" t="str">
            <v>0327</v>
          </cell>
          <cell r="F415" t="str">
            <v/>
          </cell>
          <cell r="G415" t="str">
            <v/>
          </cell>
          <cell r="H415" t="str">
            <v>CAMINHÃO PIPA 10.000 L TRUCADO, PESO BRUTO TOTAL 23.000 KG, CARGA ÚTIL MÁXIMA 15.935 KG, DISTÂNCIA ENTRE EIXOS 4,8 M, POTÊNCIA 230 CV, INCLUSIVE TANQUE DE AÇO PARA TRANSPORTE DE ÁGUA - CHI DIURNO. AF_06/2014</v>
          </cell>
          <cell r="I415" t="str">
            <v>CHI</v>
          </cell>
          <cell r="J415" t="str">
            <v>ATRIBUÍDO SÃO PAULO</v>
          </cell>
          <cell r="K415" t="str">
            <v>37,32</v>
          </cell>
          <cell r="L415" t="str">
            <v>CAIXA REFERENCIAL</v>
          </cell>
        </row>
        <row r="416">
          <cell r="A416">
            <v>5911</v>
          </cell>
          <cell r="B416" t="str">
            <v>CUSTOS HORÁRIOS DE MÁQUINAS E EQUIPAMENTOS</v>
          </cell>
          <cell r="C416" t="str">
            <v>CHOR</v>
          </cell>
          <cell r="D416" t="str">
            <v>CUSTO HORÁRIO IMPRODUTIVO DIURNO</v>
          </cell>
          <cell r="E416" t="str">
            <v>0327</v>
          </cell>
          <cell r="F416" t="str">
            <v/>
          </cell>
          <cell r="G416" t="str">
            <v/>
          </cell>
          <cell r="H416" t="str">
            <v>ESPARGIDOR DE ASFALTO PRESSURIZADO COM TANQUE DE 2500 L, REBOCÁVEL COM MOTOR A GASOLINA POTÊNCIA 3,4 HP - CHI DIURNO. AF_07/2014</v>
          </cell>
          <cell r="I416" t="str">
            <v>CHI</v>
          </cell>
          <cell r="J416" t="str">
            <v>ATRIBUÍDO SÃO PAULO</v>
          </cell>
          <cell r="K416" t="str">
            <v>17,93</v>
          </cell>
          <cell r="L416" t="str">
            <v>CAIXA REFERENCIAL</v>
          </cell>
        </row>
        <row r="417">
          <cell r="A417">
            <v>5923</v>
          </cell>
          <cell r="B417" t="str">
            <v>CUSTOS HORÁRIOS DE MÁQUINAS E EQUIPAMENTOS</v>
          </cell>
          <cell r="C417" t="str">
            <v>CHOR</v>
          </cell>
          <cell r="D417" t="str">
            <v>CUSTO HORÁRIO IMPRODUTIVO DIURNO</v>
          </cell>
          <cell r="E417" t="str">
            <v>0327</v>
          </cell>
          <cell r="F417" t="str">
            <v/>
          </cell>
          <cell r="G417" t="str">
            <v/>
          </cell>
          <cell r="H417" t="str">
            <v>GRADE DE DISCO REBOCÁVEL COM 20 DISCOS 24" X 6 MM COM PNEUS PARA TRANSPORTE - CHI DIURNO. AF_06/2014</v>
          </cell>
          <cell r="I417" t="str">
            <v>CHI</v>
          </cell>
          <cell r="J417" t="str">
            <v>ATRIBUÍDO SÃO PAULO</v>
          </cell>
          <cell r="K417" t="str">
            <v>1,98</v>
          </cell>
          <cell r="L417" t="str">
            <v>CAIXA REFERENCIAL</v>
          </cell>
        </row>
        <row r="418">
          <cell r="A418">
            <v>5930</v>
          </cell>
          <cell r="B418" t="str">
            <v>CUSTOS HORÁRIOS DE MÁQUINAS E EQUIPAMENTOS</v>
          </cell>
          <cell r="C418" t="str">
            <v>CHOR</v>
          </cell>
          <cell r="D418" t="str">
            <v>CUSTO HORÁRIO IMPRODUTIVO DIURNO</v>
          </cell>
          <cell r="E418" t="str">
            <v>0327</v>
          </cell>
          <cell r="F418" t="str">
            <v/>
          </cell>
          <cell r="G418" t="str">
            <v/>
          </cell>
          <cell r="H418" t="str">
            <v>GUINDAUTO HIDRÁULICO, CAPACIDADE MÁXIMA DE CARGA 6200 KG, MOMENTO MÁXIMO DE CARGA 11,7 TM, ALCANCE MÁXIMO HORIZONTAL 9,70 M, INCLUSIVE CAMINHÃO TOCO PBT 16.000 KG, POTÊNCIA DE 189 CV - CHI DIURNO. AF_06/2014</v>
          </cell>
          <cell r="I418" t="str">
            <v>CHI</v>
          </cell>
          <cell r="J418" t="str">
            <v>ATRIBUÍDO SÃO PAULO</v>
          </cell>
          <cell r="K418" t="str">
            <v>33,95</v>
          </cell>
          <cell r="L418" t="str">
            <v>CAIXA REFERENCIAL</v>
          </cell>
        </row>
        <row r="419">
          <cell r="A419">
            <v>5934</v>
          </cell>
          <cell r="B419" t="str">
            <v>CUSTOS HORÁRIOS DE MÁQUINAS E EQUIPAMENTOS</v>
          </cell>
          <cell r="C419" t="str">
            <v>CHOR</v>
          </cell>
          <cell r="D419" t="str">
            <v>CUSTO HORÁRIO IMPRODUTIVO DIURNO</v>
          </cell>
          <cell r="E419" t="str">
            <v>0327</v>
          </cell>
          <cell r="F419" t="str">
            <v/>
          </cell>
          <cell r="G419" t="str">
            <v/>
          </cell>
          <cell r="H419" t="str">
            <v>MOTONIVELADORA POTÊNCIA BÁSICA LÍQUIDA (PRIMEIRA MARCHA) 125 HP, PESO BRUTO 13032 KG, LARGURA DA LÂMINA DE 3,7 M - CHI DIURNO. AF_06/2014</v>
          </cell>
          <cell r="I419" t="str">
            <v>CHI</v>
          </cell>
          <cell r="J419" t="str">
            <v>COEFICIENTE DE REPRESENTATIVIDADE</v>
          </cell>
          <cell r="K419" t="str">
            <v>53,89</v>
          </cell>
          <cell r="L419" t="str">
            <v>CAIXA REFERENCIAL</v>
          </cell>
        </row>
        <row r="420">
          <cell r="A420">
            <v>5942</v>
          </cell>
          <cell r="B420" t="str">
            <v>CUSTOS HORÁRIOS DE MÁQUINAS E EQUIPAMENTOS</v>
          </cell>
          <cell r="C420" t="str">
            <v>CHOR</v>
          </cell>
          <cell r="D420" t="str">
            <v>CUSTO HORÁRIO IMPRODUTIVO DIURNO</v>
          </cell>
          <cell r="E420" t="str">
            <v>0327</v>
          </cell>
          <cell r="F420" t="str">
            <v/>
          </cell>
          <cell r="G420" t="str">
            <v/>
          </cell>
          <cell r="H420" t="str">
            <v>PÁ CARREGADEIRA SOBRE RODAS, POTÊNCIA LÍQUIDA 128 HP, CAPACIDADE DA CAÇAMBA 1,7 A 2,8 M3, PESO OPERACIONAL 11632 KG - CHI DIURNO. AF_06/2014</v>
          </cell>
          <cell r="I420" t="str">
            <v>CHI</v>
          </cell>
          <cell r="J420" t="str">
            <v>COEFICIENTE DE REPRESENTATIVIDADE</v>
          </cell>
          <cell r="K420" t="str">
            <v>41,49</v>
          </cell>
          <cell r="L420" t="str">
            <v>CAIXA REFERENCIAL</v>
          </cell>
        </row>
        <row r="421">
          <cell r="A421">
            <v>5946</v>
          </cell>
          <cell r="B421" t="str">
            <v>CUSTOS HORÁRIOS DE MÁQUINAS E EQUIPAMENTOS</v>
          </cell>
          <cell r="C421" t="str">
            <v>CHOR</v>
          </cell>
          <cell r="D421" t="str">
            <v>CUSTO HORÁRIO IMPRODUTIVO DIURNO</v>
          </cell>
          <cell r="E421" t="str">
            <v>0327</v>
          </cell>
          <cell r="F421" t="str">
            <v/>
          </cell>
          <cell r="G421" t="str">
            <v/>
          </cell>
          <cell r="H421" t="str">
            <v>PÁ CARREGADEIRA SOBRE RODAS, POTÊNCIA 197 HP, CAPACIDADE DA CAÇAMBA 2,5 A 3,5 M3, PESO OPERACIONAL 18338 KG - CHI DIURNO. AF_06/2014</v>
          </cell>
          <cell r="I421" t="str">
            <v>CHI</v>
          </cell>
          <cell r="J421" t="str">
            <v>COEFICIENTE DE REPRESENTATIVIDADE</v>
          </cell>
          <cell r="K421" t="str">
            <v>50,34</v>
          </cell>
          <cell r="L421" t="str">
            <v>CAIXA REFERENCIAL</v>
          </cell>
        </row>
        <row r="422">
          <cell r="A422">
            <v>5952</v>
          </cell>
          <cell r="B422" t="str">
            <v>CUSTOS HORÁRIOS DE MÁQUINAS E EQUIPAMENTOS</v>
          </cell>
          <cell r="C422" t="str">
            <v>CHOR</v>
          </cell>
          <cell r="D422" t="str">
            <v>CUSTO HORÁRIO IMPRODUTIVO DIURNO</v>
          </cell>
          <cell r="E422" t="str">
            <v>0327</v>
          </cell>
          <cell r="F422" t="str">
            <v/>
          </cell>
          <cell r="G422" t="str">
            <v/>
          </cell>
          <cell r="H422" t="str">
            <v>MARTELETE OU ROMPEDOR PNEUMÁTICO MANUAL, 28 KG, COM SILENCIADOR - CHI DIURNO. AF_07/2016</v>
          </cell>
          <cell r="I422" t="str">
            <v>CHI</v>
          </cell>
          <cell r="J422" t="str">
            <v>COEFICIENTE DE REPRESENTATIVIDADE</v>
          </cell>
          <cell r="K422" t="str">
            <v>21,33</v>
          </cell>
          <cell r="L422" t="str">
            <v>CAIXA REFERENCIAL</v>
          </cell>
        </row>
        <row r="423">
          <cell r="A423">
            <v>5954</v>
          </cell>
          <cell r="B423" t="str">
            <v>CUSTOS HORÁRIOS DE MÁQUINAS E EQUIPAMENTOS</v>
          </cell>
          <cell r="C423" t="str">
            <v>CHOR</v>
          </cell>
          <cell r="D423" t="str">
            <v>CUSTO HORÁRIO IMPRODUTIVO DIURNO</v>
          </cell>
          <cell r="E423" t="str">
            <v>0327</v>
          </cell>
          <cell r="F423" t="str">
            <v/>
          </cell>
          <cell r="G423" t="str">
            <v/>
          </cell>
          <cell r="H423" t="str">
            <v>COMPRESSOR DE AR REBOCÁVEL, VAZÃO 189 PCM, PRESSÃO EFETIVA DE TRABALHO 102 PSI, MOTOR DIESEL, POTÊNCIA 63 CV - CHI DIURNO. AF_06/2015</v>
          </cell>
          <cell r="I423" t="str">
            <v>CHI</v>
          </cell>
          <cell r="J423" t="str">
            <v>ATRIBUÍDO SÃO PAULO</v>
          </cell>
          <cell r="K423" t="str">
            <v>3,33</v>
          </cell>
          <cell r="L423" t="str">
            <v>CAIXA REFERENCIAL</v>
          </cell>
        </row>
        <row r="424">
          <cell r="A424">
            <v>5961</v>
          </cell>
          <cell r="B424" t="str">
            <v>CUSTOS HORÁRIOS DE MÁQUINAS E EQUIPAMENTOS</v>
          </cell>
          <cell r="C424" t="str">
            <v>CHOR</v>
          </cell>
          <cell r="D424" t="str">
            <v>CUSTO HORÁRIO IMPRODUTIVO DIURNO</v>
          </cell>
          <cell r="E424" t="str">
            <v>0327</v>
          </cell>
          <cell r="F424" t="str">
            <v/>
          </cell>
          <cell r="G424" t="str">
            <v/>
          </cell>
          <cell r="H424" t="str">
            <v>CAMINHÃO BASCULANTE 6 M3, PESO BRUTO TOTAL 16.000 KG, CARGA ÚTIL MÁXIMA 13.071 KG, DISTÂNCIA ENTRE EIXOS 4,80 M, POTÊNCIA 230 CV INCLUSIVE CAÇAMBA METÁLICA - CHI DIURNO. AF_06/2014</v>
          </cell>
          <cell r="I424" t="str">
            <v>CHI</v>
          </cell>
          <cell r="J424" t="str">
            <v>ATRIBUÍDO SÃO PAULO</v>
          </cell>
          <cell r="K424" t="str">
            <v>36,51</v>
          </cell>
          <cell r="L424" t="str">
            <v>CAIXA REFERENCIAL</v>
          </cell>
        </row>
        <row r="425">
          <cell r="A425">
            <v>6260</v>
          </cell>
          <cell r="B425" t="str">
            <v>CUSTOS HORÁRIOS DE MÁQUINAS E EQUIPAMENTOS</v>
          </cell>
          <cell r="C425" t="str">
            <v>CHOR</v>
          </cell>
          <cell r="D425" t="str">
            <v>CUSTO HORÁRIO IMPRODUTIVO DIURNO</v>
          </cell>
          <cell r="E425" t="str">
            <v>0327</v>
          </cell>
          <cell r="F425" t="str">
            <v/>
          </cell>
          <cell r="G425" t="str">
            <v/>
          </cell>
          <cell r="H425" t="str">
            <v>CAMINHÃO PIPA 6.000 L, PESO BRUTO TOTAL 13.000 KG, DISTÂNCIA ENTRE EIXOS 4,80 M, POTÊNCIA 189 CV INCLUSIVE TANQUE DE AÇO PARA TRANSPORTE DE ÁGUA, CAPACIDADE 6 M3 - CHI DIURNO. AF_06/2014</v>
          </cell>
          <cell r="I425" t="str">
            <v>CHI</v>
          </cell>
          <cell r="J425" t="str">
            <v>ATRIBUÍDO SÃO PAULO</v>
          </cell>
          <cell r="K425" t="str">
            <v>32,96</v>
          </cell>
          <cell r="L425" t="str">
            <v>CAIXA REFERENCIAL</v>
          </cell>
        </row>
        <row r="426">
          <cell r="A426">
            <v>6880</v>
          </cell>
          <cell r="B426" t="str">
            <v>CUSTOS HORÁRIOS DE MÁQUINAS E EQUIPAMENTOS</v>
          </cell>
          <cell r="C426" t="str">
            <v>CHOR</v>
          </cell>
          <cell r="D426" t="str">
            <v>CUSTO HORÁRIO IMPRODUTIVO DIURNO</v>
          </cell>
          <cell r="E426" t="str">
            <v>0327</v>
          </cell>
          <cell r="F426" t="str">
            <v/>
          </cell>
          <cell r="G426" t="str">
            <v/>
          </cell>
          <cell r="H426" t="str">
            <v>ROLO COMPACTADOR DE PNEUS ESTÁTICO, PRESSÃO VARIÁVEL, POTÊNCIA 111 HP, PESO SEM/COM LASTRO 9,5 / 26 T, LARGURA DE TRABALHO 1,90 M - CHI DIURNO. AF_07/2014</v>
          </cell>
          <cell r="I426" t="str">
            <v>CHI</v>
          </cell>
          <cell r="J426" t="str">
            <v>ATRIBUÍDO SÃO PAULO</v>
          </cell>
          <cell r="K426" t="str">
            <v>52,40</v>
          </cell>
          <cell r="L426" t="str">
            <v>CAIXA REFERENCIAL</v>
          </cell>
        </row>
        <row r="427">
          <cell r="A427">
            <v>7031</v>
          </cell>
          <cell r="B427" t="str">
            <v>CUSTOS HORÁRIOS DE MÁQUINAS E EQUIPAMENTOS</v>
          </cell>
          <cell r="C427" t="str">
            <v>CHOR</v>
          </cell>
          <cell r="D427" t="str">
            <v>CUSTO HORÁRIO IMPRODUTIVO DIURNO</v>
          </cell>
          <cell r="E427" t="str">
            <v>0327</v>
          </cell>
          <cell r="F427" t="str">
            <v/>
          </cell>
          <cell r="G427" t="str">
            <v/>
          </cell>
          <cell r="H427" t="str">
            <v>TANQUE DE ASFALTO ESTACIONÁRIO COM SERPENTINA, CAPACIDADE 30.000 L - CHI DIURNO. AF_06/2014</v>
          </cell>
          <cell r="I427" t="str">
            <v>CHI</v>
          </cell>
          <cell r="J427" t="str">
            <v>ATRIBUÍDO SÃO PAULO</v>
          </cell>
          <cell r="K427" t="str">
            <v>4,30</v>
          </cell>
          <cell r="L427" t="str">
            <v>CAIXA REFERENCIAL</v>
          </cell>
        </row>
        <row r="428">
          <cell r="A428">
            <v>7043</v>
          </cell>
          <cell r="B428" t="str">
            <v>CUSTOS HORÁRIOS DE MÁQUINAS E EQUIPAMENTOS</v>
          </cell>
          <cell r="C428" t="str">
            <v>CHOR</v>
          </cell>
          <cell r="D428" t="str">
            <v>CUSTO HORÁRIO IMPRODUTIVO DIURNO</v>
          </cell>
          <cell r="E428" t="str">
            <v>0327</v>
          </cell>
          <cell r="F428" t="str">
            <v/>
          </cell>
          <cell r="G428" t="str">
            <v/>
          </cell>
          <cell r="H428" t="str">
            <v>MOTOBOMBA TRASH (PARA ÁGUA SUJA) AUTO ESCORVANTE, MOTOR GASOLINA DE 6,41 HP, DIÂMETROS DE SUCÇÃO X RECALQUE: 3" X 3", HM/Q = 10 MCA / 60 M3/H A 23 MCA / 0 M3/H - CHI DIURNO. AF_10/2014</v>
          </cell>
          <cell r="I428" t="str">
            <v>CHI</v>
          </cell>
          <cell r="J428" t="str">
            <v>COEFICIENTE DE REPRESENTATIVIDADE</v>
          </cell>
          <cell r="K428" t="str">
            <v>0,24</v>
          </cell>
          <cell r="L428" t="str">
            <v>CAIXA REFERENCIAL</v>
          </cell>
        </row>
        <row r="429">
          <cell r="A429">
            <v>7050</v>
          </cell>
          <cell r="B429" t="str">
            <v>CUSTOS HORÁRIOS DE MÁQUINAS E EQUIPAMENTOS</v>
          </cell>
          <cell r="C429" t="str">
            <v>CHOR</v>
          </cell>
          <cell r="D429" t="str">
            <v>CUSTO HORÁRIO IMPRODUTIVO DIURNO</v>
          </cell>
          <cell r="E429" t="str">
            <v>0327</v>
          </cell>
          <cell r="F429" t="str">
            <v/>
          </cell>
          <cell r="G429" t="str">
            <v/>
          </cell>
          <cell r="H429" t="str">
            <v>ROLO COMPACTADOR PE DE CARNEIRO VIBRATORIO, POTENCIA 125 HP, PESO OPERACIONAL SEM/COM LASTRO 11,95 / 13,30 T, IMPACTO DINAMICO 38,5 / 22,5 T, LARGURA DE TRABALHO 2,15 M - CHI DIURNO. AF_06/2014</v>
          </cell>
          <cell r="I429" t="str">
            <v>CHI</v>
          </cell>
          <cell r="J429" t="str">
            <v>ATRIBUÍDO SÃO PAULO</v>
          </cell>
          <cell r="K429" t="str">
            <v>48,55</v>
          </cell>
          <cell r="L429" t="str">
            <v>CAIXA REFERENCIAL</v>
          </cell>
        </row>
        <row r="430">
          <cell r="A430">
            <v>67827</v>
          </cell>
          <cell r="B430" t="str">
            <v>CUSTOS HORÁRIOS DE MÁQUINAS E EQUIPAMENTOS</v>
          </cell>
          <cell r="C430" t="str">
            <v>CHOR</v>
          </cell>
          <cell r="D430" t="str">
            <v>CUSTO HORÁRIO IMPRODUTIVO DIURNO</v>
          </cell>
          <cell r="E430" t="str">
            <v>0327</v>
          </cell>
          <cell r="F430" t="str">
            <v/>
          </cell>
          <cell r="G430" t="str">
            <v/>
          </cell>
          <cell r="H430" t="str">
            <v>CAMINHÃO BASCULANTE 6 M3 TOCO, PESO BRUTO TOTAL 16.000 KG, CARGA ÚTIL MÁXIMA 11.130 KG, DISTÂNCIA ENTRE EIXOS 5,36 M, POTÊNCIA 185 CV, INCLUSIVE CAÇAMBA METÁLICA - CHI DIURNO. AF_06/2014</v>
          </cell>
          <cell r="I430" t="str">
            <v>CHI</v>
          </cell>
          <cell r="J430" t="str">
            <v>ATRIBUÍDO SÃO PAULO</v>
          </cell>
          <cell r="K430" t="str">
            <v>35,63</v>
          </cell>
          <cell r="L430" t="str">
            <v>CAIXA REFERENCIAL</v>
          </cell>
        </row>
        <row r="431">
          <cell r="A431">
            <v>73395</v>
          </cell>
          <cell r="B431" t="str">
            <v>CUSTOS HORÁRIOS DE MÁQUINAS E EQUIPAMENTOS</v>
          </cell>
          <cell r="C431" t="str">
            <v>CHOR</v>
          </cell>
          <cell r="D431" t="str">
            <v>CUSTO HORÁRIO IMPRODUTIVO DIURNO</v>
          </cell>
          <cell r="E431" t="str">
            <v>0327</v>
          </cell>
          <cell r="F431" t="str">
            <v/>
          </cell>
          <cell r="G431" t="str">
            <v/>
          </cell>
          <cell r="H431" t="str">
            <v>GRUPO GERADOR ESTACIONÁRIO, MOTOR DIESEL POTÊNCIA 170 KVA - CHI DIURNO. AF_02/2016</v>
          </cell>
          <cell r="I431" t="str">
            <v>CHI</v>
          </cell>
          <cell r="J431" t="str">
            <v>ATRIBUÍDO SÃO PAULO</v>
          </cell>
          <cell r="K431" t="str">
            <v>4,29</v>
          </cell>
          <cell r="L431" t="str">
            <v>CAIXA REFERENCIAL</v>
          </cell>
        </row>
        <row r="432">
          <cell r="A432">
            <v>83766</v>
          </cell>
          <cell r="B432" t="str">
            <v>CUSTOS HORÁRIOS DE MÁQUINAS E EQUIPAMENTOS</v>
          </cell>
          <cell r="C432" t="str">
            <v>CHOR</v>
          </cell>
          <cell r="D432" t="str">
            <v>CUSTO HORÁRIO IMPRODUTIVO DIURNO</v>
          </cell>
          <cell r="E432" t="str">
            <v>0327</v>
          </cell>
          <cell r="F432" t="str">
            <v/>
          </cell>
          <cell r="G432" t="str">
            <v/>
          </cell>
          <cell r="H432" t="str">
            <v>GRUPO DE SOLDAGEM COM GERADOR A DIESEL 60 CV PARA SOLDA ELÉTRICA, SOBRE 04 RODAS, COM MOTOR 4 CILINDROS 600 A - CHI DIURNO. AF_02/2016</v>
          </cell>
          <cell r="I432" t="str">
            <v>CHI</v>
          </cell>
          <cell r="J432" t="str">
            <v>ATRIBUÍDO SÃO PAULO</v>
          </cell>
          <cell r="K432" t="str">
            <v>27,04</v>
          </cell>
          <cell r="L432" t="str">
            <v>CAIXA REFERENCIAL</v>
          </cell>
        </row>
        <row r="433">
          <cell r="A433">
            <v>84013</v>
          </cell>
          <cell r="B433" t="str">
            <v>CUSTOS HORÁRIOS DE MÁQUINAS E EQUIPAMENTOS</v>
          </cell>
          <cell r="C433" t="str">
            <v>CHOR</v>
          </cell>
          <cell r="D433" t="str">
            <v>CUSTO HORÁRIO IMPRODUTIVO DIURNO</v>
          </cell>
          <cell r="E433" t="str">
            <v>0327</v>
          </cell>
          <cell r="F433" t="str">
            <v/>
          </cell>
          <cell r="G433" t="str">
            <v/>
          </cell>
          <cell r="H433" t="str">
            <v>ESCAVADEIRA HIDRÁULICA SOBRE ESTEIRAS, CAÇAMBA 0,80 M3, PESO OPERACIONAL 17,8 T, POTÊNCIA LÍQUIDA 110 HP - CHI DIURNO. AF_10/2014</v>
          </cell>
          <cell r="I433" t="str">
            <v>CHI</v>
          </cell>
          <cell r="J433" t="str">
            <v>COEFICIENTE DE REPRESENTATIVIDADE</v>
          </cell>
          <cell r="K433" t="str">
            <v>56,04</v>
          </cell>
          <cell r="L433" t="str">
            <v>CAIXA REFERENCIAL</v>
          </cell>
        </row>
        <row r="434">
          <cell r="A434">
            <v>87446</v>
          </cell>
          <cell r="B434" t="str">
            <v>CUSTOS HORÁRIOS DE MÁQUINAS E EQUIPAMENTOS</v>
          </cell>
          <cell r="C434" t="str">
            <v>CHOR</v>
          </cell>
          <cell r="D434" t="str">
            <v>CUSTO HORÁRIO IMPRODUTIVO DIURNO</v>
          </cell>
          <cell r="E434" t="str">
            <v>0327</v>
          </cell>
          <cell r="F434" t="str">
            <v/>
          </cell>
          <cell r="G434" t="str">
            <v/>
          </cell>
          <cell r="H434" t="str">
            <v>BETONEIRA CAPACIDADE NOMINAL 400 L, CAPACIDADE DE MISTURA 310 L, MOTOR A DIESEL POTÊNCIA 5,0 HP, SEM CARREGADOR - CHI DIURNO. AF_06/2014</v>
          </cell>
          <cell r="I434" t="str">
            <v>CHI</v>
          </cell>
          <cell r="J434" t="str">
            <v>COEFICIENTE DE REPRESENTATIVIDADE</v>
          </cell>
          <cell r="K434" t="str">
            <v>0,38</v>
          </cell>
          <cell r="L434" t="str">
            <v>CAIXA REFERENCIAL</v>
          </cell>
        </row>
        <row r="435">
          <cell r="A435">
            <v>88392</v>
          </cell>
          <cell r="B435" t="str">
            <v>CUSTOS HORÁRIOS DE MÁQUINAS E EQUIPAMENTOS</v>
          </cell>
          <cell r="C435" t="str">
            <v>CHOR</v>
          </cell>
          <cell r="D435" t="str">
            <v>CUSTO HORÁRIO IMPRODUTIVO DIURNO</v>
          </cell>
          <cell r="E435" t="str">
            <v>0327</v>
          </cell>
          <cell r="F435" t="str">
            <v/>
          </cell>
          <cell r="G435" t="str">
            <v/>
          </cell>
          <cell r="H435" t="str">
            <v>MISTURADOR DE ARGAMASSA, EIXO HORIZONTAL, CAPACIDADE DE MISTURA 300 KG, MOTOR ELÉTRICO POTÊNCIA 5 CV - CHI DIURNO. AF_06/2014</v>
          </cell>
          <cell r="I435" t="str">
            <v>CHI</v>
          </cell>
          <cell r="J435" t="str">
            <v>COEFICIENTE DE REPRESENTATIVIDADE</v>
          </cell>
          <cell r="K435" t="str">
            <v>0,74</v>
          </cell>
          <cell r="L435" t="str">
            <v>CAIXA REFERENCIAL</v>
          </cell>
        </row>
        <row r="436">
          <cell r="A436">
            <v>88398</v>
          </cell>
          <cell r="B436" t="str">
            <v>CUSTOS HORÁRIOS DE MÁQUINAS E EQUIPAMENTOS</v>
          </cell>
          <cell r="C436" t="str">
            <v>CHOR</v>
          </cell>
          <cell r="D436" t="str">
            <v>CUSTO HORÁRIO IMPRODUTIVO DIURNO</v>
          </cell>
          <cell r="E436" t="str">
            <v>0327</v>
          </cell>
          <cell r="F436" t="str">
            <v/>
          </cell>
          <cell r="G436" t="str">
            <v/>
          </cell>
          <cell r="H436" t="str">
            <v>MISTURADOR DE ARGAMASSA, EIXO HORIZONTAL, CAPACIDADE DE MISTURA 600 KG, MOTOR ELÉTRICO POTÊNCIA 7,5 CV - CHI DIURNO. AF_06/2014</v>
          </cell>
          <cell r="I436" t="str">
            <v>CHI</v>
          </cell>
          <cell r="J436" t="str">
            <v>COEFICIENTE DE REPRESENTATIVIDADE</v>
          </cell>
          <cell r="K436" t="str">
            <v>0,88</v>
          </cell>
          <cell r="L436" t="str">
            <v>CAIXA REFERENCIAL</v>
          </cell>
        </row>
        <row r="437">
          <cell r="A437">
            <v>88404</v>
          </cell>
          <cell r="B437" t="str">
            <v>CUSTOS HORÁRIOS DE MÁQUINAS E EQUIPAMENTOS</v>
          </cell>
          <cell r="C437" t="str">
            <v>CHOR</v>
          </cell>
          <cell r="D437" t="str">
            <v>CUSTO HORÁRIO IMPRODUTIVO DIURNO</v>
          </cell>
          <cell r="E437" t="str">
            <v>0327</v>
          </cell>
          <cell r="F437" t="str">
            <v/>
          </cell>
          <cell r="G437" t="str">
            <v/>
          </cell>
          <cell r="H437" t="str">
            <v>MISTURADOR DE ARGAMASSA, EIXO HORIZONTAL, CAPACIDADE DE MISTURA 160 KG, MOTOR ELÉTRICO POTÊNCIA 3 CV - CHI DIURNO. AF_06/2014</v>
          </cell>
          <cell r="I437" t="str">
            <v>CHI</v>
          </cell>
          <cell r="J437" t="str">
            <v>COEFICIENTE DE REPRESENTATIVIDADE</v>
          </cell>
          <cell r="K437" t="str">
            <v>0,70</v>
          </cell>
          <cell r="L437" t="str">
            <v>CAIXA REFERENCIAL</v>
          </cell>
        </row>
        <row r="438">
          <cell r="A438">
            <v>88430</v>
          </cell>
          <cell r="B438" t="str">
            <v>CUSTOS HORÁRIOS DE MÁQUINAS E EQUIPAMENTOS</v>
          </cell>
          <cell r="C438" t="str">
            <v>CHOR</v>
          </cell>
          <cell r="D438" t="str">
            <v>CUSTO HORÁRIO IMPRODUTIVO DIURNO</v>
          </cell>
          <cell r="E438" t="str">
            <v>0327</v>
          </cell>
          <cell r="F438" t="str">
            <v/>
          </cell>
          <cell r="G438" t="str">
            <v/>
          </cell>
          <cell r="H438" t="str">
            <v>PROJETOR DE ARGAMASSA, CAPACIDADE DE PROJEÇÃO 1,5 M3/H, ALCANCE DE 30 ATÉ 60 M, MOTOR ELÉTRICO POTÊNCIA 7,5 HP - CHI DIURNO. AF_06/2014</v>
          </cell>
          <cell r="I438" t="str">
            <v>CHI</v>
          </cell>
          <cell r="J438" t="str">
            <v>COEFICIENTE DE REPRESENTATIVIDADE</v>
          </cell>
          <cell r="K438" t="str">
            <v>4,60</v>
          </cell>
          <cell r="L438" t="str">
            <v>CAIXA REFERENCIAL</v>
          </cell>
        </row>
        <row r="439">
          <cell r="A439">
            <v>88438</v>
          </cell>
          <cell r="B439" t="str">
            <v>CUSTOS HORÁRIOS DE MÁQUINAS E EQUIPAMENTOS</v>
          </cell>
          <cell r="C439" t="str">
            <v>CHOR</v>
          </cell>
          <cell r="D439" t="str">
            <v>CUSTO HORÁRIO IMPRODUTIVO DIURNO</v>
          </cell>
          <cell r="E439" t="str">
            <v>0327</v>
          </cell>
          <cell r="F439" t="str">
            <v/>
          </cell>
          <cell r="G439" t="str">
            <v/>
          </cell>
          <cell r="H439" t="str">
            <v>PROJETOR DE ARGAMASSA, CAPACIDADE DE PROJEÇÃO 2 M3/H, ALCANCE ATÉ 50 M, MOTOR ELÉTRICO POTÊNCIA 7,5 HP - CHI DIURNO. AF_06/2014</v>
          </cell>
          <cell r="I439" t="str">
            <v>CHI</v>
          </cell>
          <cell r="J439" t="str">
            <v>COEFICIENTE DE REPRESENTATIVIDADE</v>
          </cell>
          <cell r="K439" t="str">
            <v>6,10</v>
          </cell>
          <cell r="L439" t="str">
            <v>CAIXA REFERENCIAL</v>
          </cell>
        </row>
        <row r="440">
          <cell r="A440">
            <v>88831</v>
          </cell>
          <cell r="B440" t="str">
            <v>CUSTOS HORÁRIOS DE MÁQUINAS E EQUIPAMENTOS</v>
          </cell>
          <cell r="C440" t="str">
            <v>CHOR</v>
          </cell>
          <cell r="D440" t="str">
            <v>CUSTO HORÁRIO IMPRODUTIVO DIURNO</v>
          </cell>
          <cell r="E440" t="str">
            <v>0327</v>
          </cell>
          <cell r="F440" t="str">
            <v/>
          </cell>
          <cell r="G440" t="str">
            <v/>
          </cell>
          <cell r="H440" t="str">
            <v>BETONEIRA CAPACIDADE NOMINAL DE 400 L, CAPACIDADE DE MISTURA 280 L, MOTOR ELÉTRICO TRIFÁSICO POTÊNCIA DE 2 CV, SEM CARREGADOR - CHI DIURNO. AF_10/2014</v>
          </cell>
          <cell r="I440" t="str">
            <v>CHI</v>
          </cell>
          <cell r="J440" t="str">
            <v>COLETADO</v>
          </cell>
          <cell r="K440" t="str">
            <v>0,28</v>
          </cell>
          <cell r="L440" t="str">
            <v>CAIXA REFERENCIAL</v>
          </cell>
        </row>
        <row r="441">
          <cell r="A441">
            <v>88844</v>
          </cell>
          <cell r="B441" t="str">
            <v>CUSTOS HORÁRIOS DE MÁQUINAS E EQUIPAMENTOS</v>
          </cell>
          <cell r="C441" t="str">
            <v>CHOR</v>
          </cell>
          <cell r="D441" t="str">
            <v>CUSTO HORÁRIO IMPRODUTIVO DIURNO</v>
          </cell>
          <cell r="E441" t="str">
            <v>0327</v>
          </cell>
          <cell r="F441" t="str">
            <v/>
          </cell>
          <cell r="G441" t="str">
            <v/>
          </cell>
          <cell r="H441" t="str">
            <v>TRATOR DE ESTEIRAS, POTÊNCIA 125 HP, PESO OPERACIONAL 12,9 T, COM LÂMINA 2,7 M3 - CHI DIURNO. AF_10/2014</v>
          </cell>
          <cell r="I441" t="str">
            <v>CHI</v>
          </cell>
          <cell r="J441" t="str">
            <v>COEFICIENTE DE REPRESENTATIVIDADE</v>
          </cell>
          <cell r="K441" t="str">
            <v>46,61</v>
          </cell>
          <cell r="L441" t="str">
            <v>CAIXA REFERENCIAL</v>
          </cell>
        </row>
        <row r="442">
          <cell r="A442">
            <v>88908</v>
          </cell>
          <cell r="B442" t="str">
            <v>CUSTOS HORÁRIOS DE MÁQUINAS E EQUIPAMENTOS</v>
          </cell>
          <cell r="C442" t="str">
            <v>CHOR</v>
          </cell>
          <cell r="D442" t="str">
            <v>CUSTO HORÁRIO IMPRODUTIVO DIURNO</v>
          </cell>
          <cell r="E442" t="str">
            <v>0327</v>
          </cell>
          <cell r="F442" t="str">
            <v/>
          </cell>
          <cell r="G442" t="str">
            <v/>
          </cell>
          <cell r="H442" t="str">
            <v>ESCAVADEIRA HIDRÁULICA SOBRE ESTEIRAS, CAÇAMBA 1,20 M3, PESO OPERACIONAL 21 T, POTÊNCIA BRUTA 155 HP - CHI DIURNO. AF_06/2014</v>
          </cell>
          <cell r="I442" t="str">
            <v>CHI</v>
          </cell>
          <cell r="J442" t="str">
            <v>COEFICIENTE DE REPRESENTATIVIDADE</v>
          </cell>
          <cell r="K442" t="str">
            <v>61,93</v>
          </cell>
          <cell r="L442" t="str">
            <v>CAIXA REFERENCIAL</v>
          </cell>
        </row>
        <row r="443">
          <cell r="A443">
            <v>89022</v>
          </cell>
          <cell r="B443" t="str">
            <v>CUSTOS HORÁRIOS DE MÁQUINAS E EQUIPAMENTOS</v>
          </cell>
          <cell r="C443" t="str">
            <v>CHOR</v>
          </cell>
          <cell r="D443" t="str">
            <v>CUSTO HORÁRIO IMPRODUTIVO DIURNO</v>
          </cell>
          <cell r="E443" t="str">
            <v>0327</v>
          </cell>
          <cell r="F443" t="str">
            <v/>
          </cell>
          <cell r="G443" t="str">
            <v/>
          </cell>
          <cell r="H443" t="str">
            <v>BOMBA SUBMERSÍVEL ELÉTRICA TRIFÁSICA, POTÊNCIA 2,96 HP, Ø ROTOR 144 MM SEMI-ABERTO, BOCAL DE SAÍDA Ø 2, HM/Q = 2 MCA / 38,8 M3/H A 28 MCA / 5 M3/H - CHI DIURNO. AF_06/2014</v>
          </cell>
          <cell r="I443" t="str">
            <v>CHI</v>
          </cell>
          <cell r="J443" t="str">
            <v>ATRIBUÍDO SÃO PAULO</v>
          </cell>
          <cell r="K443" t="str">
            <v>0,31</v>
          </cell>
          <cell r="L443" t="str">
            <v>CAIXA REFERENCIAL</v>
          </cell>
        </row>
        <row r="444">
          <cell r="A444">
            <v>89027</v>
          </cell>
          <cell r="B444" t="str">
            <v>CUSTOS HORÁRIOS DE MÁQUINAS E EQUIPAMENTOS</v>
          </cell>
          <cell r="C444" t="str">
            <v>CHOR</v>
          </cell>
          <cell r="D444" t="str">
            <v>CUSTO HORÁRIO IMPRODUTIVO DIURNO</v>
          </cell>
          <cell r="E444" t="str">
            <v>0327</v>
          </cell>
          <cell r="F444" t="str">
            <v/>
          </cell>
          <cell r="G444" t="str">
            <v/>
          </cell>
          <cell r="H444" t="str">
            <v>TANQUE DE ASFALTO ESTACIONÁRIO COM MAÇARICO, CAPACIDADE 20.000 L - CHI DIURNO. AF_06/2014</v>
          </cell>
          <cell r="I444" t="str">
            <v>CHI</v>
          </cell>
          <cell r="J444" t="str">
            <v>ATRIBUÍDO SÃO PAULO</v>
          </cell>
          <cell r="K444" t="str">
            <v>3,49</v>
          </cell>
          <cell r="L444" t="str">
            <v>CAIXA REFERENCIAL</v>
          </cell>
        </row>
        <row r="445">
          <cell r="A445">
            <v>89031</v>
          </cell>
          <cell r="B445" t="str">
            <v>CUSTOS HORÁRIOS DE MÁQUINAS E EQUIPAMENTOS</v>
          </cell>
          <cell r="C445" t="str">
            <v>CHOR</v>
          </cell>
          <cell r="D445" t="str">
            <v>CUSTO HORÁRIO IMPRODUTIVO DIURNO</v>
          </cell>
          <cell r="E445" t="str">
            <v>0327</v>
          </cell>
          <cell r="F445" t="str">
            <v/>
          </cell>
          <cell r="G445" t="str">
            <v/>
          </cell>
          <cell r="H445" t="str">
            <v>TRATOR DE ESTEIRAS, POTÊNCIA 100 HP, PESO OPERACIONAL 9,4 T, COM LÂMINA 2,19 M3 - CHI DIURNO. AF_06/2014</v>
          </cell>
          <cell r="I445" t="str">
            <v>CHI</v>
          </cell>
          <cell r="J445" t="str">
            <v>COEFICIENTE DE REPRESENTATIVIDADE</v>
          </cell>
          <cell r="K445" t="str">
            <v>45,37</v>
          </cell>
          <cell r="L445" t="str">
            <v>CAIXA REFERENCIAL</v>
          </cell>
        </row>
        <row r="446">
          <cell r="A446">
            <v>89036</v>
          </cell>
          <cell r="B446" t="str">
            <v>CUSTOS HORÁRIOS DE MÁQUINAS E EQUIPAMENTOS</v>
          </cell>
          <cell r="C446" t="str">
            <v>CHOR</v>
          </cell>
          <cell r="D446" t="str">
            <v>CUSTO HORÁRIO IMPRODUTIVO DIURNO</v>
          </cell>
          <cell r="E446" t="str">
            <v>0327</v>
          </cell>
          <cell r="F446" t="str">
            <v/>
          </cell>
          <cell r="G446" t="str">
            <v/>
          </cell>
          <cell r="H446" t="str">
            <v>TRATOR DE PNEUS, POTÊNCIA 85 CV, TRAÇÃO 4X4, PESO COM LASTRO DE 4.675 KG - CHI DIURNO. AF_06/2014</v>
          </cell>
          <cell r="I446" t="str">
            <v>CHI</v>
          </cell>
          <cell r="J446" t="str">
            <v>ATRIBUÍDO SÃO PAULO</v>
          </cell>
          <cell r="K446" t="str">
            <v>29,40</v>
          </cell>
          <cell r="L446" t="str">
            <v>CAIXA REFERENCIAL</v>
          </cell>
        </row>
        <row r="447">
          <cell r="A447">
            <v>89218</v>
          </cell>
          <cell r="B447" t="str">
            <v>CUSTOS HORÁRIOS DE MÁQUINAS E EQUIPAMENTOS</v>
          </cell>
          <cell r="C447" t="str">
            <v>CHOR</v>
          </cell>
          <cell r="D447" t="str">
            <v>CUSTO HORÁRIO IMPRODUTIVO DIURNO</v>
          </cell>
          <cell r="E447" t="str">
            <v>0327</v>
          </cell>
          <cell r="F447" t="str">
            <v/>
          </cell>
          <cell r="G447" t="str">
            <v/>
          </cell>
          <cell r="H447" t="str">
            <v>BATE-ESTACAS POR GRAVIDADE, POTÊNCIA DE 160 HP, PESO DO MARTELO ATÉ 3 TONELADAS - CHI DIURNO. AF_11/2014</v>
          </cell>
          <cell r="I447" t="str">
            <v>CHI</v>
          </cell>
          <cell r="J447" t="str">
            <v>ATRIBUÍDO SÃO PAULO</v>
          </cell>
          <cell r="K447" t="str">
            <v>62,48</v>
          </cell>
          <cell r="L447" t="str">
            <v>CAIXA REFERENCIAL</v>
          </cell>
        </row>
        <row r="448">
          <cell r="A448">
            <v>89226</v>
          </cell>
          <cell r="B448" t="str">
            <v>CUSTOS HORÁRIOS DE MÁQUINAS E EQUIPAMENTOS</v>
          </cell>
          <cell r="C448" t="str">
            <v>CHOR</v>
          </cell>
          <cell r="D448" t="str">
            <v>CUSTO HORÁRIO IMPRODUTIVO DIURNO</v>
          </cell>
          <cell r="E448" t="str">
            <v>0327</v>
          </cell>
          <cell r="F448" t="str">
            <v/>
          </cell>
          <cell r="G448" t="str">
            <v/>
          </cell>
          <cell r="H448" t="str">
            <v>BETONEIRA CAPACIDADE NOMINAL DE 600 L, CAPACIDADE DE MISTURA 360 L, MOTOR ELÉTRICO TRIFÁSICO POTÊNCIA DE 4 CV, SEM CARREGADOR - CHI DIURNO. AF_11/2014</v>
          </cell>
          <cell r="I448" t="str">
            <v>CHI</v>
          </cell>
          <cell r="J448" t="str">
            <v>COEFICIENTE DE REPRESENTATIVIDADE</v>
          </cell>
          <cell r="K448" t="str">
            <v>1,14</v>
          </cell>
          <cell r="L448" t="str">
            <v>CAIXA REFERENCIAL</v>
          </cell>
        </row>
        <row r="449">
          <cell r="A449">
            <v>89235</v>
          </cell>
          <cell r="B449" t="str">
            <v>CUSTOS HORÁRIOS DE MÁQUINAS E EQUIPAMENTOS</v>
          </cell>
          <cell r="C449" t="str">
            <v>CHOR</v>
          </cell>
          <cell r="D449" t="str">
            <v>CUSTO HORÁRIO IMPRODUTIVO DIURNO</v>
          </cell>
          <cell r="E449" t="str">
            <v>0327</v>
          </cell>
          <cell r="F449" t="str">
            <v/>
          </cell>
          <cell r="G449" t="str">
            <v/>
          </cell>
          <cell r="H449" t="str">
            <v>FRESADORA DE ASFALTO A FRIO SOBRE RODAS, LARGURA FRESAGEM DE 1,0 M, POTÊNCIA 208 HP - CHI DIURNO. AF_11/2014</v>
          </cell>
          <cell r="I449" t="str">
            <v>CHI</v>
          </cell>
          <cell r="J449" t="str">
            <v>ATRIBUÍDO SÃO PAULO</v>
          </cell>
          <cell r="K449" t="str">
            <v>116,79</v>
          </cell>
          <cell r="L449" t="str">
            <v>CAIXA REFERENCIAL</v>
          </cell>
        </row>
        <row r="450">
          <cell r="A450">
            <v>89243</v>
          </cell>
          <cell r="B450" t="str">
            <v>CUSTOS HORÁRIOS DE MÁQUINAS E EQUIPAMENTOS</v>
          </cell>
          <cell r="C450" t="str">
            <v>CHOR</v>
          </cell>
          <cell r="D450" t="str">
            <v>CUSTO HORÁRIO IMPRODUTIVO DIURNO</v>
          </cell>
          <cell r="E450" t="str">
            <v>0327</v>
          </cell>
          <cell r="F450" t="str">
            <v/>
          </cell>
          <cell r="G450" t="str">
            <v/>
          </cell>
          <cell r="H450" t="str">
            <v>FRESADORA DE ASFALTO A FRIO SOBRE RODAS, LARGURA FRESAGEM DE 2,0 M, POTÊNCIA 550 HP - CHI DIURNO. AF_11/2014</v>
          </cell>
          <cell r="I450" t="str">
            <v>CHI</v>
          </cell>
          <cell r="J450" t="str">
            <v>ATRIBUÍDO SÃO PAULO</v>
          </cell>
          <cell r="K450" t="str">
            <v>246,31</v>
          </cell>
          <cell r="L450" t="str">
            <v>CAIXA REFERENCIAL</v>
          </cell>
        </row>
        <row r="451">
          <cell r="A451">
            <v>89251</v>
          </cell>
          <cell r="B451" t="str">
            <v>CUSTOS HORÁRIOS DE MÁQUINAS E EQUIPAMENTOS</v>
          </cell>
          <cell r="C451" t="str">
            <v>CHOR</v>
          </cell>
          <cell r="D451" t="str">
            <v>CUSTO HORÁRIO IMPRODUTIVO DIURNO</v>
          </cell>
          <cell r="E451" t="str">
            <v>0327</v>
          </cell>
          <cell r="F451" t="str">
            <v/>
          </cell>
          <cell r="G451" t="str">
            <v/>
          </cell>
          <cell r="H451" t="str">
            <v>RECICLADORA DE ASFALTO A FRIO SOBRE RODAS, LARGURA FRESAGEM DE 2,0 M, POTÊNCIA 422 HP - CHI DIURNO. AF_11/2014</v>
          </cell>
          <cell r="I451" t="str">
            <v>CHI</v>
          </cell>
          <cell r="J451" t="str">
            <v>ATRIBUÍDO SÃO PAULO</v>
          </cell>
          <cell r="K451" t="str">
            <v>216,63</v>
          </cell>
          <cell r="L451" t="str">
            <v>CAIXA REFERENCIAL</v>
          </cell>
        </row>
        <row r="452">
          <cell r="A452">
            <v>89258</v>
          </cell>
          <cell r="B452" t="str">
            <v>CUSTOS HORÁRIOS DE MÁQUINAS E EQUIPAMENTOS</v>
          </cell>
          <cell r="C452" t="str">
            <v>CHOR</v>
          </cell>
          <cell r="D452" t="str">
            <v>CUSTO HORÁRIO IMPRODUTIVO DIURNO</v>
          </cell>
          <cell r="E452" t="str">
            <v>0327</v>
          </cell>
          <cell r="F452" t="str">
            <v/>
          </cell>
          <cell r="G452" t="str">
            <v/>
          </cell>
          <cell r="H452" t="str">
            <v>VIBROACABADORA DE ASFALTO SOBRE ESTEIRAS, LARGURA DE PAVIMENTAÇÃO 2,13 M A 4,55 M, POTÊNCIA 100 HP, CAPACIDADE 400 T/H - CHI DIURNO. AF_11/2014</v>
          </cell>
          <cell r="I452" t="str">
            <v>CHI</v>
          </cell>
          <cell r="J452" t="str">
            <v>ATRIBUÍDO SÃO PAULO</v>
          </cell>
          <cell r="K452" t="str">
            <v>77,85</v>
          </cell>
          <cell r="L452" t="str">
            <v>CAIXA REFERENCIAL</v>
          </cell>
        </row>
        <row r="453">
          <cell r="A453">
            <v>89273</v>
          </cell>
          <cell r="B453" t="str">
            <v>CUSTOS HORÁRIOS DE MÁQUINAS E EQUIPAMENTOS</v>
          </cell>
          <cell r="C453" t="str">
            <v>CHOR</v>
          </cell>
          <cell r="D453" t="str">
            <v>CUSTO HORÁRIO IMPRODUTIVO DIURNO</v>
          </cell>
          <cell r="E453" t="str">
            <v>0327</v>
          </cell>
          <cell r="F453" t="str">
            <v/>
          </cell>
          <cell r="G453" t="str">
            <v/>
          </cell>
          <cell r="H453" t="str">
            <v>GUINDASTE HIDRÁULICO AUTOPROPELIDO, COM LANÇA TELESCÓPICA 28,80 M, CAPACIDADE MÁXIMA 30 T, POTÊNCIA 97 KW, TRAÇÃO 4 X 4 - CHI DIURNO. AF_11/2014</v>
          </cell>
          <cell r="I453" t="str">
            <v>CHI</v>
          </cell>
          <cell r="J453" t="str">
            <v>ATRIBUÍDO SÃO PAULO</v>
          </cell>
          <cell r="K453" t="str">
            <v>57,91</v>
          </cell>
          <cell r="L453" t="str">
            <v>CAIXA REFERENCIAL</v>
          </cell>
        </row>
        <row r="454">
          <cell r="A454">
            <v>89279</v>
          </cell>
          <cell r="B454" t="str">
            <v>CUSTOS HORÁRIOS DE MÁQUINAS E EQUIPAMENTOS</v>
          </cell>
          <cell r="C454" t="str">
            <v>CHOR</v>
          </cell>
          <cell r="D454" t="str">
            <v>CUSTO HORÁRIO IMPRODUTIVO DIURNO</v>
          </cell>
          <cell r="E454" t="str">
            <v>0327</v>
          </cell>
          <cell r="F454" t="str">
            <v/>
          </cell>
          <cell r="G454" t="str">
            <v/>
          </cell>
          <cell r="H454" t="str">
            <v>BETONEIRA CAPACIDADE NOMINAL DE 600 L, CAPACIDADE DE MISTURA 440 L, MOTOR A DIESEL POTÊNCIA 10 HP, COM CARREGADOR - CHI DIURNO. AF_11/2014</v>
          </cell>
          <cell r="I454" t="str">
            <v>CHI</v>
          </cell>
          <cell r="J454" t="str">
            <v>COEFICIENTE DE REPRESENTATIVIDADE</v>
          </cell>
          <cell r="K454" t="str">
            <v>1,38</v>
          </cell>
          <cell r="L454" t="str">
            <v>CAIXA REFERENCIAL</v>
          </cell>
        </row>
        <row r="455">
          <cell r="A455">
            <v>89877</v>
          </cell>
          <cell r="B455" t="str">
            <v>CUSTOS HORÁRIOS DE MÁQUINAS E EQUIPAMENTOS</v>
          </cell>
          <cell r="C455" t="str">
            <v>CHOR</v>
          </cell>
          <cell r="D455" t="str">
            <v>CUSTO HORÁRIO IMPRODUTIVO DIURNO</v>
          </cell>
          <cell r="E455" t="str">
            <v>0327</v>
          </cell>
          <cell r="F455" t="str">
            <v/>
          </cell>
          <cell r="G455" t="str">
            <v/>
          </cell>
          <cell r="H455" t="str">
            <v>CAMINHÃO BASCULANTE 14 M3, COM CAVALO MECÂNICO DE CAPACIDADE MÁXIMA DE TRAÇÃO COMBINADO DE 36000 KG, POTÊNCIA 286 CV, INCLUSIVE SEMIREBOQUE COM CAÇAMBA METÁLICA - CHI DIURNO. AF_12/2014</v>
          </cell>
          <cell r="I455" t="str">
            <v>CHI</v>
          </cell>
          <cell r="J455" t="str">
            <v>ATRIBUÍDO SÃO PAULO</v>
          </cell>
          <cell r="K455" t="str">
            <v>50,13</v>
          </cell>
          <cell r="L455" t="str">
            <v>CAIXA REFERENCIAL</v>
          </cell>
        </row>
        <row r="456">
          <cell r="A456">
            <v>89884</v>
          </cell>
          <cell r="B456" t="str">
            <v>CUSTOS HORÁRIOS DE MÁQUINAS E EQUIPAMENTOS</v>
          </cell>
          <cell r="C456" t="str">
            <v>CHOR</v>
          </cell>
          <cell r="D456" t="str">
            <v>CUSTO HORÁRIO IMPRODUTIVO DIURNO</v>
          </cell>
          <cell r="E456" t="str">
            <v>0327</v>
          </cell>
          <cell r="F456" t="str">
            <v/>
          </cell>
          <cell r="G456" t="str">
            <v/>
          </cell>
          <cell r="H456" t="str">
            <v>CAMINHÃO BASCULANTE 18 M3, COM CAVALO MECÂNICO DE CAPACIDADE MÁXIMA DE TRAÇÃO COMBINADO DE 45000 KG, POTÊNCIA 330 CV, INCLUSIVE SEMIREBOQUE COM CAÇAMBA METÁLICA - CHI DIURNO. AF_12/2014</v>
          </cell>
          <cell r="I456" t="str">
            <v>CHI</v>
          </cell>
          <cell r="J456" t="str">
            <v>ATRIBUÍDO SÃO PAULO</v>
          </cell>
          <cell r="K456" t="str">
            <v>51,97</v>
          </cell>
          <cell r="L456" t="str">
            <v>CAIXA REFERENCIAL</v>
          </cell>
        </row>
        <row r="457">
          <cell r="A457">
            <v>90587</v>
          </cell>
          <cell r="B457" t="str">
            <v>CUSTOS HORÁRIOS DE MÁQUINAS E EQUIPAMENTOS</v>
          </cell>
          <cell r="C457" t="str">
            <v>CHOR</v>
          </cell>
          <cell r="D457" t="str">
            <v>CUSTO HORÁRIO IMPRODUTIVO DIURNO</v>
          </cell>
          <cell r="E457" t="str">
            <v>0327</v>
          </cell>
          <cell r="F457" t="str">
            <v/>
          </cell>
          <cell r="G457" t="str">
            <v/>
          </cell>
          <cell r="H457" t="str">
            <v>VIBRADOR DE IMERSÃO, DIÂMETRO DE PONTEIRA 45MM, MOTOR ELÉTRICO TRIFÁSICO POTÊNCIA DE 2 CV - CHI DIURNO. AF_06/2015</v>
          </cell>
          <cell r="I457" t="str">
            <v>CHI</v>
          </cell>
          <cell r="J457" t="str">
            <v>ATRIBUÍDO SÃO PAULO</v>
          </cell>
          <cell r="K457" t="str">
            <v>0,41</v>
          </cell>
          <cell r="L457" t="str">
            <v>CAIXA REFERENCIAL</v>
          </cell>
        </row>
        <row r="458">
          <cell r="A458">
            <v>90626</v>
          </cell>
          <cell r="B458" t="str">
            <v>CUSTOS HORÁRIOS DE MÁQUINAS E EQUIPAMENTOS</v>
          </cell>
          <cell r="C458" t="str">
            <v>CHOR</v>
          </cell>
          <cell r="D458" t="str">
            <v>CUSTO HORÁRIO IMPRODUTIVO DIURNO</v>
          </cell>
          <cell r="E458" t="str">
            <v>0327</v>
          </cell>
          <cell r="F458" t="str">
            <v/>
          </cell>
          <cell r="G458" t="str">
            <v/>
          </cell>
          <cell r="H458" t="str">
            <v>PERFURATRIZ MANUAL, TORQUE MÁXIMO 83 N.M, POTÊNCIA 5 CV, COM DIÂMETRO MÁXIMO 4" - CHI DIURNO. AF_06/2015</v>
          </cell>
          <cell r="I458" t="str">
            <v>CHI</v>
          </cell>
          <cell r="J458" t="str">
            <v>COEFICIENTE DE REPRESENTATIVIDADE</v>
          </cell>
          <cell r="K458" t="str">
            <v>2,45</v>
          </cell>
          <cell r="L458" t="str">
            <v>CAIXA REFERENCIAL</v>
          </cell>
        </row>
        <row r="459">
          <cell r="A459">
            <v>90632</v>
          </cell>
          <cell r="B459" t="str">
            <v>CUSTOS HORÁRIOS DE MÁQUINAS E EQUIPAMENTOS</v>
          </cell>
          <cell r="C459" t="str">
            <v>CHOR</v>
          </cell>
          <cell r="D459" t="str">
            <v>CUSTO HORÁRIO IMPRODUTIVO DIURNO</v>
          </cell>
          <cell r="E459" t="str">
            <v>0327</v>
          </cell>
          <cell r="F459" t="str">
            <v/>
          </cell>
          <cell r="G459" t="str">
            <v/>
          </cell>
          <cell r="H459" t="str">
            <v>PERFURATRIZ SOBRE ESTEIRA, TORQUE MÁXIMO 600 KGF, PESO MÉDIO 1000 KG, POTÊNCIA 20 HP, DIÂMETRO MÁXIMO 10" - CHI DIURNO. AF_06/2015</v>
          </cell>
          <cell r="I459" t="str">
            <v>CHI</v>
          </cell>
          <cell r="J459" t="str">
            <v>COEFICIENTE DE REPRESENTATIVIDADE</v>
          </cell>
          <cell r="K459" t="str">
            <v>56,72</v>
          </cell>
          <cell r="L459" t="str">
            <v>CAIXA REFERENCIAL</v>
          </cell>
        </row>
        <row r="460">
          <cell r="A460">
            <v>90638</v>
          </cell>
          <cell r="B460" t="str">
            <v>CUSTOS HORÁRIOS DE MÁQUINAS E EQUIPAMENTOS</v>
          </cell>
          <cell r="C460" t="str">
            <v>CHOR</v>
          </cell>
          <cell r="D460" t="str">
            <v>CUSTO HORÁRIO IMPRODUTIVO DIURNO</v>
          </cell>
          <cell r="E460" t="str">
            <v>0327</v>
          </cell>
          <cell r="F460" t="str">
            <v/>
          </cell>
          <cell r="G460" t="str">
            <v/>
          </cell>
          <cell r="H460" t="str">
            <v>MISTURADOR DUPLO HORIZONTAL DE ALTA TURBULÊNCIA, CAPACIDADE / VOLUME 2 X 500 LITROS, MOTORES ELÉTRICOS MÍNIMO 5 CV CADA, PARA NATA CIMENTO, ARGAMASSA E OUTROS - CHI DIURNO. AF_06/2015</v>
          </cell>
          <cell r="I460" t="str">
            <v>CHI</v>
          </cell>
          <cell r="J460" t="str">
            <v>COEFICIENTE DE REPRESENTATIVIDADE</v>
          </cell>
          <cell r="K460" t="str">
            <v>3,54</v>
          </cell>
          <cell r="L460" t="str">
            <v>CAIXA REFERENCIAL</v>
          </cell>
        </row>
        <row r="461">
          <cell r="A461">
            <v>90644</v>
          </cell>
          <cell r="B461" t="str">
            <v>CUSTOS HORÁRIOS DE MÁQUINAS E EQUIPAMENTOS</v>
          </cell>
          <cell r="C461" t="str">
            <v>CHOR</v>
          </cell>
          <cell r="D461" t="str">
            <v>CUSTO HORÁRIO IMPRODUTIVO DIURNO</v>
          </cell>
          <cell r="E461" t="str">
            <v>0327</v>
          </cell>
          <cell r="F461" t="str">
            <v/>
          </cell>
          <cell r="G461" t="str">
            <v/>
          </cell>
          <cell r="H461" t="str">
            <v>BOMBA TRIPLEX, PARA INJEÇÃO DE NATA DE CIMENTO, VAZÃO MÁXIMA DE 100 LITROS/MINUTO, PRESSÃO MÁXIMA DE 70 BAR - CHI DIURNO. AF_06/2015</v>
          </cell>
          <cell r="I461" t="str">
            <v>CHI</v>
          </cell>
          <cell r="J461" t="str">
            <v>COEFICIENTE DE REPRESENTATIVIDADE</v>
          </cell>
          <cell r="K461" t="str">
            <v>5,29</v>
          </cell>
          <cell r="L461" t="str">
            <v>CAIXA REFERENCIAL</v>
          </cell>
        </row>
        <row r="462">
          <cell r="A462">
            <v>90651</v>
          </cell>
          <cell r="B462" t="str">
            <v>CUSTOS HORÁRIOS DE MÁQUINAS E EQUIPAMENTOS</v>
          </cell>
          <cell r="C462" t="str">
            <v>CHOR</v>
          </cell>
          <cell r="D462" t="str">
            <v>CUSTO HORÁRIO IMPRODUTIVO DIURNO</v>
          </cell>
          <cell r="E462" t="str">
            <v>0327</v>
          </cell>
          <cell r="F462" t="str">
            <v/>
          </cell>
          <cell r="G462" t="str">
            <v/>
          </cell>
          <cell r="H462" t="str">
            <v>BOMBA CENTRÍFUGA MONOESTÁGIO COM MOTOR ELÉTRICO MONOFÁSICO, POTÊNCIA 15 HP, DIÂMETRO DO ROTOR 173 MM, HM/Q = 30 MCA / 90 M3/H A 45 MCA / 55 M3/H - CHI DIURNO. AF_06/2015</v>
          </cell>
          <cell r="I462" t="str">
            <v>CHI</v>
          </cell>
          <cell r="J462" t="str">
            <v>COEFICIENTE DE REPRESENTATIVIDADE</v>
          </cell>
          <cell r="K462" t="str">
            <v>0,72</v>
          </cell>
          <cell r="L462" t="str">
            <v>CAIXA REFERENCIAL</v>
          </cell>
        </row>
        <row r="463">
          <cell r="A463">
            <v>90657</v>
          </cell>
          <cell r="B463" t="str">
            <v>CUSTOS HORÁRIOS DE MÁQUINAS E EQUIPAMENTOS</v>
          </cell>
          <cell r="C463" t="str">
            <v>CHOR</v>
          </cell>
          <cell r="D463" t="str">
            <v>CUSTO HORÁRIO IMPRODUTIVO DIURNO</v>
          </cell>
          <cell r="E463" t="str">
            <v>0327</v>
          </cell>
          <cell r="F463" t="str">
            <v/>
          </cell>
          <cell r="G463" t="str">
            <v/>
          </cell>
          <cell r="H463" t="str">
            <v>BOMBA DE PROJEÇÃO DE CONCRETO SECO, POTÊNCIA 10 CV, VAZÃO 3 M3/H - CHI DIURNO. AF_06/2015</v>
          </cell>
          <cell r="I463" t="str">
            <v>CHI</v>
          </cell>
          <cell r="J463" t="str">
            <v>COEFICIENTE DE REPRESENTATIVIDADE</v>
          </cell>
          <cell r="K463" t="str">
            <v>3,44</v>
          </cell>
          <cell r="L463" t="str">
            <v>CAIXA REFERENCIAL</v>
          </cell>
        </row>
        <row r="464">
          <cell r="A464">
            <v>90663</v>
          </cell>
          <cell r="B464" t="str">
            <v>CUSTOS HORÁRIOS DE MÁQUINAS E EQUIPAMENTOS</v>
          </cell>
          <cell r="C464" t="str">
            <v>CHOR</v>
          </cell>
          <cell r="D464" t="str">
            <v>CUSTO HORÁRIO IMPRODUTIVO DIURNO</v>
          </cell>
          <cell r="E464" t="str">
            <v>0327</v>
          </cell>
          <cell r="F464" t="str">
            <v/>
          </cell>
          <cell r="G464" t="str">
            <v/>
          </cell>
          <cell r="H464" t="str">
            <v>BOMBA DE PROJEÇÃO DE CONCRETO SECO, POTÊNCIA 10 CV, VAZÃO 6 M3/H - CHI DIURNO. AF_06/2015</v>
          </cell>
          <cell r="I464" t="str">
            <v>CHI</v>
          </cell>
          <cell r="J464" t="str">
            <v>COEFICIENTE DE REPRESENTATIVIDADE</v>
          </cell>
          <cell r="K464" t="str">
            <v>3,69</v>
          </cell>
          <cell r="L464" t="str">
            <v>CAIXA REFERENCIAL</v>
          </cell>
        </row>
        <row r="465">
          <cell r="A465">
            <v>90669</v>
          </cell>
          <cell r="B465" t="str">
            <v>CUSTOS HORÁRIOS DE MÁQUINAS E EQUIPAMENTOS</v>
          </cell>
          <cell r="C465" t="str">
            <v>CHOR</v>
          </cell>
          <cell r="D465" t="str">
            <v>CUSTO HORÁRIO IMPRODUTIVO DIURNO</v>
          </cell>
          <cell r="E465" t="str">
            <v>0327</v>
          </cell>
          <cell r="F465" t="str">
            <v/>
          </cell>
          <cell r="G465" t="str">
            <v/>
          </cell>
          <cell r="H465" t="str">
            <v>PROJETOR PNEUMÁTICO DE ARGAMASSA PARA CHAPISCO E REBOCO COM RECIPIENTE ACOPLADO, TIPO CANEQUINHA, COM COMPRESSOR DE AR REBOCÁVEL VAZÃO 89 PCM E MOTOR DIESEL DE 20 CV - CHI DIURNO. AF_06/2015</v>
          </cell>
          <cell r="I465" t="str">
            <v>CHI</v>
          </cell>
          <cell r="J465" t="str">
            <v>ATRIBUÍDO SÃO PAULO</v>
          </cell>
          <cell r="K465" t="str">
            <v>5,28</v>
          </cell>
          <cell r="L465" t="str">
            <v>CAIXA REFERENCIAL</v>
          </cell>
        </row>
        <row r="466">
          <cell r="A466">
            <v>90675</v>
          </cell>
          <cell r="B466" t="str">
            <v>CUSTOS HORÁRIOS DE MÁQUINAS E EQUIPAMENTOS</v>
          </cell>
          <cell r="C466" t="str">
            <v>CHOR</v>
          </cell>
          <cell r="D466" t="str">
            <v>CUSTO HORÁRIO IMPRODUTIVO DIURNO</v>
          </cell>
          <cell r="E466" t="str">
            <v>0327</v>
          </cell>
          <cell r="F466" t="str">
            <v/>
          </cell>
          <cell r="G466" t="str">
            <v/>
          </cell>
          <cell r="H466" t="str">
            <v>PERFURATRIZ COM TORRE METÁLICA PARA EXECUÇÃO DE ESTACA HÉLICE CONTÍNUA, PROFUNDIDADE MÁXIMA DE 30 M, DIÂMETRO MÁXIMO DE 800 MM, POTÊNCIA INSTALADA DE 268 HP, MESA ROTATIVA COM TORQUE MÁXIMO DE 170 KNM - CHI DIURNO. AF_06/2015</v>
          </cell>
          <cell r="I466" t="str">
            <v>CHI</v>
          </cell>
          <cell r="J466" t="str">
            <v>COEFICIENTE DE REPRESENTATIVIDADE</v>
          </cell>
          <cell r="K466" t="str">
            <v>192,90</v>
          </cell>
          <cell r="L466" t="str">
            <v>CAIXA REFERENCIAL</v>
          </cell>
        </row>
        <row r="467">
          <cell r="A467">
            <v>90681</v>
          </cell>
          <cell r="B467" t="str">
            <v>CUSTOS HORÁRIOS DE MÁQUINAS E EQUIPAMENTOS</v>
          </cell>
          <cell r="C467" t="str">
            <v>CHOR</v>
          </cell>
          <cell r="D467" t="str">
            <v>CUSTO HORÁRIO IMPRODUTIVO DIURNO</v>
          </cell>
          <cell r="E467" t="str">
            <v>0327</v>
          </cell>
          <cell r="F467" t="str">
            <v/>
          </cell>
          <cell r="G467" t="str">
            <v/>
          </cell>
          <cell r="H467" t="str">
            <v>PERFURATRIZ HIDRÁULICA SOBRE CAMINHÃO COM TRADO CURTO ACOPLADO, PROFUNDIDADE MÁXIMA DE 20 M, DIÂMETRO MÁXIMO DE 1500 MM, POTÊNCIA INSTALADA DE 137 HP, MESA ROTATIVA COM TORQUE MÁXIMO DE 30 KNM - CHI DIURNO. AF_06/2015</v>
          </cell>
          <cell r="I467" t="str">
            <v>CHI</v>
          </cell>
          <cell r="J467" t="str">
            <v>ATRIBUÍDO SÃO PAULO</v>
          </cell>
          <cell r="K467" t="str">
            <v>112,04</v>
          </cell>
          <cell r="L467" t="str">
            <v>CAIXA REFERENCIAL</v>
          </cell>
        </row>
        <row r="468">
          <cell r="A468">
            <v>90687</v>
          </cell>
          <cell r="B468" t="str">
            <v>CUSTOS HORÁRIOS DE MÁQUINAS E EQUIPAMENTOS</v>
          </cell>
          <cell r="C468" t="str">
            <v>CHOR</v>
          </cell>
          <cell r="D468" t="str">
            <v>CUSTO HORÁRIO IMPRODUTIVO DIURNO</v>
          </cell>
          <cell r="E468" t="str">
            <v>0327</v>
          </cell>
          <cell r="F468" t="str">
            <v/>
          </cell>
          <cell r="G468" t="str">
            <v/>
          </cell>
          <cell r="H468" t="str">
            <v>MANIPULADOR TELESCÓPICO, POTÊNCIA DE 85 HP, CAPACIDADE DE CARGA DE 3.500 KG, ALTURA MÁXIMA DE ELEVAÇÃO DE 12,3 M - CHI DIURNO. AF_06/2015</v>
          </cell>
          <cell r="I468" t="str">
            <v>CHI</v>
          </cell>
          <cell r="J468" t="str">
            <v>ATRIBUÍDO SÃO PAULO</v>
          </cell>
          <cell r="K468" t="str">
            <v>47,32</v>
          </cell>
          <cell r="L468" t="str">
            <v>CAIXA REFERENCIAL</v>
          </cell>
        </row>
        <row r="469">
          <cell r="A469">
            <v>90693</v>
          </cell>
          <cell r="B469" t="str">
            <v>CUSTOS HORÁRIOS DE MÁQUINAS E EQUIPAMENTOS</v>
          </cell>
          <cell r="C469" t="str">
            <v>CHOR</v>
          </cell>
          <cell r="D469" t="str">
            <v>CUSTO HORÁRIO IMPRODUTIVO DIURNO</v>
          </cell>
          <cell r="E469" t="str">
            <v>0327</v>
          </cell>
          <cell r="F469" t="str">
            <v/>
          </cell>
          <cell r="G469" t="str">
            <v/>
          </cell>
          <cell r="H469" t="str">
            <v>MINICARREGADEIRA SOBRE RODAS, POTÊNCIA LÍQUIDA DE 47 HP, CAPACIDADE NOMINAL DE OPERAÇÃO DE 646 KG - CHI DIURNO. AF_06/2015</v>
          </cell>
          <cell r="I469" t="str">
            <v>CHI</v>
          </cell>
          <cell r="J469" t="str">
            <v>ATRIBUÍDO SÃO PAULO</v>
          </cell>
          <cell r="K469" t="str">
            <v>31,59</v>
          </cell>
          <cell r="L469" t="str">
            <v>CAIXA REFERENCIAL</v>
          </cell>
        </row>
        <row r="470">
          <cell r="A470">
            <v>90965</v>
          </cell>
          <cell r="B470" t="str">
            <v>CUSTOS HORÁRIOS DE MÁQUINAS E EQUIPAMENTOS</v>
          </cell>
          <cell r="C470" t="str">
            <v>CHOR</v>
          </cell>
          <cell r="D470" t="str">
            <v>CUSTO HORÁRIO IMPRODUTIVO DIURNO</v>
          </cell>
          <cell r="E470" t="str">
            <v>0327</v>
          </cell>
          <cell r="F470" t="str">
            <v/>
          </cell>
          <cell r="G470" t="str">
            <v/>
          </cell>
          <cell r="H470" t="str">
            <v>COMPRESSOR DE AR REBOCÁVEL, VAZÃO 89 PCM, PRESSÃO EFETIVA DE TRABALHO 102 PSI, MOTOR DIESEL, POTÊNCIA 20 CV - CHI DIURNO. AF_06/2015</v>
          </cell>
          <cell r="I470" t="str">
            <v>CHI</v>
          </cell>
          <cell r="J470" t="str">
            <v>ATRIBUÍDO SÃO PAULO</v>
          </cell>
          <cell r="K470" t="str">
            <v>4,46</v>
          </cell>
          <cell r="L470" t="str">
            <v>CAIXA REFERENCIAL</v>
          </cell>
        </row>
        <row r="471">
          <cell r="A471">
            <v>90973</v>
          </cell>
          <cell r="B471" t="str">
            <v>CUSTOS HORÁRIOS DE MÁQUINAS E EQUIPAMENTOS</v>
          </cell>
          <cell r="C471" t="str">
            <v>CHOR</v>
          </cell>
          <cell r="D471" t="str">
            <v>CUSTO HORÁRIO IMPRODUTIVO DIURNO</v>
          </cell>
          <cell r="E471" t="str">
            <v>0327</v>
          </cell>
          <cell r="F471" t="str">
            <v/>
          </cell>
          <cell r="G471" t="str">
            <v/>
          </cell>
          <cell r="H471" t="str">
            <v>COMPRESSOR DE AR REBOCAVEL, VAZÃO 250 PCM, PRESSAO DE TRABALHO 102 PSI, MOTOR A DIESEL POTÊNCIA 81 CV - CHI DIURNO. AF_06/2015</v>
          </cell>
          <cell r="I471" t="str">
            <v>CHI</v>
          </cell>
          <cell r="J471" t="str">
            <v>ATRIBUÍDO SÃO PAULO</v>
          </cell>
          <cell r="K471" t="str">
            <v>4,47</v>
          </cell>
          <cell r="L471" t="str">
            <v>CAIXA REFERENCIAL</v>
          </cell>
        </row>
        <row r="472">
          <cell r="A472">
            <v>90982</v>
          </cell>
          <cell r="B472" t="str">
            <v>CUSTOS HORÁRIOS DE MÁQUINAS E EQUIPAMENTOS</v>
          </cell>
          <cell r="C472" t="str">
            <v>CHOR</v>
          </cell>
          <cell r="D472" t="str">
            <v>CUSTO HORÁRIO IMPRODUTIVO DIURNO</v>
          </cell>
          <cell r="E472" t="str">
            <v>0327</v>
          </cell>
          <cell r="F472" t="str">
            <v/>
          </cell>
          <cell r="G472" t="str">
            <v/>
          </cell>
          <cell r="H472" t="str">
            <v>COMPRESSOR DE AR REBOCÁVEL, VAZÃO 748 PCM, PRESSÃO EFETIVA DE TRABALHO 102 PSI, MOTOR DIESEL, POTÊNCIA 210 CV - CHI DIURNO. AF_06/2015</v>
          </cell>
          <cell r="I472" t="str">
            <v>CHI</v>
          </cell>
          <cell r="J472" t="str">
            <v>ATRIBUÍDO SÃO PAULO</v>
          </cell>
          <cell r="K472" t="str">
            <v>11,36</v>
          </cell>
          <cell r="L472" t="str">
            <v>CAIXA REFERENCIAL</v>
          </cell>
        </row>
        <row r="473">
          <cell r="A473">
            <v>91001</v>
          </cell>
          <cell r="B473" t="str">
            <v>CUSTOS HORÁRIOS DE MÁQUINAS E EQUIPAMENTOS</v>
          </cell>
          <cell r="C473" t="str">
            <v>CHOR</v>
          </cell>
          <cell r="D473" t="str">
            <v>CUSTO HORÁRIO IMPRODUTIVO DIURNO</v>
          </cell>
          <cell r="E473" t="str">
            <v>0327</v>
          </cell>
          <cell r="F473" t="str">
            <v/>
          </cell>
          <cell r="G473" t="str">
            <v/>
          </cell>
          <cell r="H473" t="str">
            <v>COMPRESSOR DE AR REBOCAVEL, VAZÃO 400 PCM, PRESSAO DE TRABALHO 102 PSI, MOTOR A DIESEL POTÊNCIA 110 CV - CHI DIURNO. AF_06/2015</v>
          </cell>
          <cell r="I473" t="str">
            <v>CHI</v>
          </cell>
          <cell r="J473" t="str">
            <v>ATRIBUÍDO SÃO PAULO</v>
          </cell>
          <cell r="K473" t="str">
            <v>5,30</v>
          </cell>
          <cell r="L473" t="str">
            <v>CAIXA REFERENCIAL</v>
          </cell>
        </row>
        <row r="474">
          <cell r="A474">
            <v>91032</v>
          </cell>
          <cell r="B474" t="str">
            <v>CUSTOS HORÁRIOS DE MÁQUINAS E EQUIPAMENTOS</v>
          </cell>
          <cell r="C474" t="str">
            <v>CHOR</v>
          </cell>
          <cell r="D474" t="str">
            <v>CUSTO HORÁRIO IMPRODUTIVO DIURNO</v>
          </cell>
          <cell r="E474" t="str">
            <v>0327</v>
          </cell>
          <cell r="F474" t="str">
            <v/>
          </cell>
          <cell r="G474" t="str">
            <v/>
          </cell>
          <cell r="H474" t="str">
            <v>CAMINHÃO TRUCADO (C/ TERCEIRO EIXO) ELETRÔNICO - POTÊNCIA 231CV - PBT = 22000KG - DIST. ENTRE EIXOS 5170 MM - INCLUI CARROCERIA FIXA ABERTA DE MADEIRA - CHI DIURNO. AF_06/2015</v>
          </cell>
          <cell r="I474" t="str">
            <v>CHI</v>
          </cell>
          <cell r="J474" t="str">
            <v>ATRIBUÍDO SÃO PAULO</v>
          </cell>
          <cell r="K474" t="str">
            <v>35,24</v>
          </cell>
          <cell r="L474" t="str">
            <v>CAIXA REFERENCIAL</v>
          </cell>
        </row>
        <row r="475">
          <cell r="A475">
            <v>91278</v>
          </cell>
          <cell r="B475" t="str">
            <v>CUSTOS HORÁRIOS DE MÁQUINAS E EQUIPAMENTOS</v>
          </cell>
          <cell r="C475" t="str">
            <v>CHOR</v>
          </cell>
          <cell r="D475" t="str">
            <v>CUSTO HORÁRIO IMPRODUTIVO DIURNO</v>
          </cell>
          <cell r="E475" t="str">
            <v>0327</v>
          </cell>
          <cell r="F475" t="str">
            <v/>
          </cell>
          <cell r="G475" t="str">
            <v/>
          </cell>
          <cell r="H475" t="str">
            <v>PLACA VIBRATÓRIA REVERSÍVEL COM MOTOR 4 TEMPOS A GASOLINA, FORÇA CENTRÍFUGA DE 25 KN (2500 KGF), POTÊNCIA 5,5 CV - CHI DIURNO. AF_08/2015</v>
          </cell>
          <cell r="I475" t="str">
            <v>CHI</v>
          </cell>
          <cell r="J475" t="str">
            <v>ATRIBUÍDO SÃO PAULO</v>
          </cell>
          <cell r="K475" t="str">
            <v>0,53</v>
          </cell>
          <cell r="L475" t="str">
            <v>CAIXA REFERENCIAL</v>
          </cell>
        </row>
        <row r="476">
          <cell r="A476">
            <v>91285</v>
          </cell>
          <cell r="B476" t="str">
            <v>CUSTOS HORÁRIOS DE MÁQUINAS E EQUIPAMENTOS</v>
          </cell>
          <cell r="C476" t="str">
            <v>CHOR</v>
          </cell>
          <cell r="D476" t="str">
            <v>CUSTO HORÁRIO IMPRODUTIVO DIURNO</v>
          </cell>
          <cell r="E476" t="str">
            <v>0327</v>
          </cell>
          <cell r="F476" t="str">
            <v/>
          </cell>
          <cell r="G476" t="str">
            <v/>
          </cell>
          <cell r="H476" t="str">
            <v>CORTADORA DE PISO COM MOTOR 4 TEMPOS A GASOLINA, POTÊNCIA DE 13 HP, COM DISCO DE CORTE DIAMANTADO SEGMENTADO PARA CONCRETO, DIÂMETRO DE 350 MM, FURO DE 1" (14 X 1") - CHI DIURNO. AF_08/2015</v>
          </cell>
          <cell r="I476" t="str">
            <v>CHI</v>
          </cell>
          <cell r="J476" t="str">
            <v>COEFICIENTE DE REPRESENTATIVIDADE</v>
          </cell>
          <cell r="K476" t="str">
            <v>0,77</v>
          </cell>
          <cell r="L476" t="str">
            <v>CAIXA REFERENCIAL</v>
          </cell>
        </row>
        <row r="477">
          <cell r="A477">
            <v>91387</v>
          </cell>
          <cell r="B477" t="str">
            <v>CUSTOS HORÁRIOS DE MÁQUINAS E EQUIPAMENTOS</v>
          </cell>
          <cell r="C477" t="str">
            <v>CHOR</v>
          </cell>
          <cell r="D477" t="str">
            <v>CUSTO HORÁRIO IMPRODUTIVO DIURNO</v>
          </cell>
          <cell r="E477" t="str">
            <v>0327</v>
          </cell>
          <cell r="F477" t="str">
            <v/>
          </cell>
          <cell r="G477" t="str">
            <v/>
          </cell>
          <cell r="H477" t="str">
            <v>CAMINHÃO BASCULANTE 10 M3, TRUCADO CABINE SIMPLES, PESO BRUTO TOTAL 23.000 KG, CARGA ÚTIL MÁXIMA 15.935 KG, DISTÂNCIA ENTRE EIXOS 4,80 M, POTÊNCIA 230 CV INCLUSIVE CAÇAMBA METÁLICA - CHI DIURNO. AF_06/2014</v>
          </cell>
          <cell r="I477" t="str">
            <v>CHI</v>
          </cell>
          <cell r="J477" t="str">
            <v>ATRIBUÍDO SÃO PAULO</v>
          </cell>
          <cell r="K477" t="str">
            <v>39,09</v>
          </cell>
          <cell r="L477" t="str">
            <v>CAIXA REFERENCIAL</v>
          </cell>
        </row>
        <row r="478">
          <cell r="A478">
            <v>91395</v>
          </cell>
          <cell r="B478" t="str">
            <v>CUSTOS HORÁRIOS DE MÁQUINAS E EQUIPAMENTOS</v>
          </cell>
          <cell r="C478" t="str">
            <v>CHOR</v>
          </cell>
          <cell r="D478" t="str">
            <v>CUSTO HORÁRIO IMPRODUTIVO DIURNO</v>
          </cell>
          <cell r="E478" t="str">
            <v>0327</v>
          </cell>
          <cell r="F478" t="str">
            <v/>
          </cell>
          <cell r="G478" t="str">
            <v/>
          </cell>
          <cell r="H478" t="str">
            <v>CAMINHÃO TOCO, PBT 14.300 KG, CARGA ÚTIL MÁX. 9.710 KG, DIST. ENTRE EIXOS 3,56 M, POTÊNCIA 185 CV, INCLUSIVE CARROCERIA FIXA ABERTA DE MADEIRA P/ TRANSPORTE GERAL DE CARGA SECA, DIMEN. APROX. 2,50 X 6,50 X 0,50 M - CHI DIURNO. AF_06/2014</v>
          </cell>
          <cell r="I478" t="str">
            <v>CHI</v>
          </cell>
          <cell r="J478" t="str">
            <v>ATRIBUÍDO SÃO PAULO</v>
          </cell>
          <cell r="K478" t="str">
            <v>32,44</v>
          </cell>
          <cell r="L478" t="str">
            <v>CAIXA REFERENCIAL</v>
          </cell>
        </row>
        <row r="479">
          <cell r="A479">
            <v>91486</v>
          </cell>
          <cell r="B479" t="str">
            <v>CUSTOS HORÁRIOS DE MÁQUINAS E EQUIPAMENTOS</v>
          </cell>
          <cell r="C479" t="str">
            <v>CHOR</v>
          </cell>
          <cell r="D479" t="str">
            <v>CUSTO HORÁRIO IMPRODUTIVO DIURNO</v>
          </cell>
          <cell r="E479" t="str">
            <v>0327</v>
          </cell>
          <cell r="F479" t="str">
            <v/>
          </cell>
          <cell r="G479" t="str">
            <v/>
          </cell>
          <cell r="H479" t="str">
            <v>ESPARGIDOR DE ASFALTO PRESSURIZADO, TANQUE 6 M3 COM ISOLAÇÃO TÉRMICA, AQUECIDO COM 2 MAÇARICOS, COM BARRA ESPARGIDORA 3,60 M, MONTADO SOBRE CAMINHÃO  TOCO, PBT 14.300 KG, POTÊNCIA 185 CV - CHI DIURNO. AF_08/2015</v>
          </cell>
          <cell r="I479" t="str">
            <v>CHI</v>
          </cell>
          <cell r="J479" t="str">
            <v>ATRIBUÍDO SÃO PAULO</v>
          </cell>
          <cell r="K479" t="str">
            <v>38,35</v>
          </cell>
          <cell r="L479" t="str">
            <v>CAIXA REFERENCIAL</v>
          </cell>
        </row>
        <row r="480">
          <cell r="A480">
            <v>91534</v>
          </cell>
          <cell r="B480" t="str">
            <v>CUSTOS HORÁRIOS DE MÁQUINAS E EQUIPAMENTOS</v>
          </cell>
          <cell r="C480" t="str">
            <v>CHOR</v>
          </cell>
          <cell r="D480" t="str">
            <v>CUSTO HORÁRIO IMPRODUTIVO DIURNO</v>
          </cell>
          <cell r="E480" t="str">
            <v>0327</v>
          </cell>
          <cell r="F480" t="str">
            <v/>
          </cell>
          <cell r="G480" t="str">
            <v/>
          </cell>
          <cell r="H480" t="str">
            <v>COMPACTADOR DE SOLOS DE PERCUSSÃO (SOQUETE) COM MOTOR A GASOLINA 4 TEMPOS, POTÊNCIA 4 CV - CHI DIURNO. AF_08/2015</v>
          </cell>
          <cell r="I480" t="str">
            <v>CHI</v>
          </cell>
          <cell r="J480" t="str">
            <v>ATRIBUÍDO SÃO PAULO</v>
          </cell>
          <cell r="K480" t="str">
            <v>19,42</v>
          </cell>
          <cell r="L480" t="str">
            <v>CAIXA REFERENCIAL</v>
          </cell>
        </row>
        <row r="481">
          <cell r="A481">
            <v>91635</v>
          </cell>
          <cell r="B481" t="str">
            <v>CUSTOS HORÁRIOS DE MÁQUINAS E EQUIPAMENTOS</v>
          </cell>
          <cell r="C481" t="str">
            <v>CHOR</v>
          </cell>
          <cell r="D481" t="str">
            <v>CUSTO HORÁRIO IMPRODUTIVO DIURNO</v>
          </cell>
          <cell r="E481" t="str">
            <v>0327</v>
          </cell>
          <cell r="F481" t="str">
            <v/>
          </cell>
          <cell r="G481" t="str">
            <v/>
          </cell>
          <cell r="H481" t="str">
            <v>GUINDAUTO HIDRÁULICO, CAPACIDADE MÁXIMA DE CARGA 6500 KG, MOMENTO MÁXIMO DE CARGA 5,8 TM, ALCANCE MÁXIMO HORIZONTAL 7,60 M, INCLUSIVE CAMINHÃO TOCO PBT 9.700 KG, POTÊNCIA DE 160 CV - CHI DIURNO. AF_08/2015</v>
          </cell>
          <cell r="I481" t="str">
            <v>CHI</v>
          </cell>
          <cell r="J481" t="str">
            <v>ATRIBUÍDO SÃO PAULO</v>
          </cell>
          <cell r="K481" t="str">
            <v>32,86</v>
          </cell>
          <cell r="L481" t="str">
            <v>CAIXA REFERENCIAL</v>
          </cell>
        </row>
        <row r="482">
          <cell r="A482">
            <v>91646</v>
          </cell>
          <cell r="B482" t="str">
            <v>CUSTOS HORÁRIOS DE MÁQUINAS E EQUIPAMENTOS</v>
          </cell>
          <cell r="C482" t="str">
            <v>CHOR</v>
          </cell>
          <cell r="D482" t="str">
            <v>CUSTO HORÁRIO IMPRODUTIVO DIURNO</v>
          </cell>
          <cell r="E482" t="str">
            <v>0327</v>
          </cell>
          <cell r="F482" t="str">
            <v/>
          </cell>
          <cell r="G482" t="str">
            <v/>
          </cell>
          <cell r="H482" t="str">
            <v>CAMINHÃO DE TRANSPORTE DE MATERIAL ASFÁLTICO 30.000 L, COM CAVALO MECÂNICO DE CAPACIDADE MÁXIMA DE TRAÇÃO COMBINADO DE 66.000 KG, POTÊNCIA 360 CV, INCLUSIVE TANQUE DE ASFALTO COM SERPENTINA - CHI DIURNO. AF_08/2015</v>
          </cell>
          <cell r="I482" t="str">
            <v>CHI</v>
          </cell>
          <cell r="J482" t="str">
            <v>ATRIBUÍDO SÃO PAULO</v>
          </cell>
          <cell r="K482" t="str">
            <v>57,21</v>
          </cell>
          <cell r="L482" t="str">
            <v>CAIXA REFERENCIAL</v>
          </cell>
        </row>
        <row r="483">
          <cell r="A483">
            <v>91693</v>
          </cell>
          <cell r="B483" t="str">
            <v>CUSTOS HORÁRIOS DE MÁQUINAS E EQUIPAMENTOS</v>
          </cell>
          <cell r="C483" t="str">
            <v>CHOR</v>
          </cell>
          <cell r="D483" t="str">
            <v>CUSTO HORÁRIO IMPRODUTIVO DIURNO</v>
          </cell>
          <cell r="E483" t="str">
            <v>0327</v>
          </cell>
          <cell r="F483" t="str">
            <v/>
          </cell>
          <cell r="G483" t="str">
            <v/>
          </cell>
          <cell r="H483" t="str">
            <v>SERRA CIRCULAR DE BANCADA COM MOTOR ELÉTRICO POTÊNCIA DE 5HP, COM COIFA PARA DISCO 10" - CHI DIURNO. AF_08/2015</v>
          </cell>
          <cell r="I483" t="str">
            <v>CHI</v>
          </cell>
          <cell r="J483" t="str">
            <v>COEFICIENTE DE REPRESENTATIVIDADE</v>
          </cell>
          <cell r="K483" t="str">
            <v>18,72</v>
          </cell>
          <cell r="L483" t="str">
            <v>CAIXA REFERENCIAL</v>
          </cell>
        </row>
        <row r="484">
          <cell r="A484">
            <v>92044</v>
          </cell>
          <cell r="B484" t="str">
            <v>CUSTOS HORÁRIOS DE MÁQUINAS E EQUIPAMENTOS</v>
          </cell>
          <cell r="C484" t="str">
            <v>CHOR</v>
          </cell>
          <cell r="D484" t="str">
            <v>CUSTO HORÁRIO IMPRODUTIVO DIURNO</v>
          </cell>
          <cell r="E484" t="str">
            <v>0327</v>
          </cell>
          <cell r="F484" t="str">
            <v/>
          </cell>
          <cell r="G484" t="str">
            <v/>
          </cell>
          <cell r="H484" t="str">
            <v>DISTRIBUIDOR DE AGREGADOS REBOCAVEL, CAPACIDADE 1,9 M³, LARGURA DE TRABALHO 3,66 M - CHI DIURNO. AF_11/2015</v>
          </cell>
          <cell r="I484" t="str">
            <v>CHI</v>
          </cell>
          <cell r="J484" t="str">
            <v>ATRIBUÍDO SÃO PAULO</v>
          </cell>
          <cell r="K484" t="str">
            <v>5,16</v>
          </cell>
          <cell r="L484" t="str">
            <v>CAIXA REFERENCIAL</v>
          </cell>
        </row>
        <row r="485">
          <cell r="A485">
            <v>92107</v>
          </cell>
          <cell r="B485" t="str">
            <v>CUSTOS HORÁRIOS DE MÁQUINAS E EQUIPAMENTOS</v>
          </cell>
          <cell r="C485" t="str">
            <v>CHOR</v>
          </cell>
          <cell r="D485" t="str">
            <v>CUSTO HORÁRIO IMPRODUTIVO DIURNO</v>
          </cell>
          <cell r="E485" t="str">
            <v>0327</v>
          </cell>
          <cell r="F485" t="str">
            <v/>
          </cell>
          <cell r="G485" t="str">
            <v/>
          </cell>
          <cell r="H485" t="str">
            <v>CAMINHÃO PARA EQUIPAMENTO DE LIMPEZA A SUCÇÃO COM CAMINHÃO TRUCADO DE PESO BRUTO TOTAL 23000 KG, CARGA ÚTIL MÁXIMA 15935 KG, DISTÂNCIA ENTRE EIXOS 4,80 M, POTÊNCIA 230 CV, INCLUSIVE LIMPADORA A SUCÇÃO, TANQUE 12000 L - CHI DIURNO. AF_11/2015</v>
          </cell>
          <cell r="I485" t="str">
            <v>CHI</v>
          </cell>
          <cell r="J485" t="str">
            <v>ATRIBUÍDO SÃO PAULO</v>
          </cell>
          <cell r="K485" t="str">
            <v>39,84</v>
          </cell>
          <cell r="L485" t="str">
            <v>CAIXA REFERENCIAL</v>
          </cell>
        </row>
        <row r="486">
          <cell r="A486">
            <v>92113</v>
          </cell>
          <cell r="B486" t="str">
            <v>CUSTOS HORÁRIOS DE MÁQUINAS E EQUIPAMENTOS</v>
          </cell>
          <cell r="C486" t="str">
            <v>CHOR</v>
          </cell>
          <cell r="D486" t="str">
            <v>CUSTO HORÁRIO IMPRODUTIVO DIURNO</v>
          </cell>
          <cell r="E486" t="str">
            <v>0327</v>
          </cell>
          <cell r="F486" t="str">
            <v/>
          </cell>
          <cell r="G486" t="str">
            <v/>
          </cell>
          <cell r="H486" t="str">
            <v>PENEIRA ROTATIVA COM MOTOR ELÉTRICO TRIFÁSICO DE 2 CV, CILINDRO DE 1 M X 0,60 M, COM FUROS DE 3,17 MM - CHI DIURNO. AF_11/2015</v>
          </cell>
          <cell r="I486" t="str">
            <v>CHI</v>
          </cell>
          <cell r="J486" t="str">
            <v>COEFICIENTE DE REPRESENTATIVIDADE</v>
          </cell>
          <cell r="K486" t="str">
            <v>0,82</v>
          </cell>
          <cell r="L486" t="str">
            <v>CAIXA REFERENCIAL</v>
          </cell>
        </row>
        <row r="487">
          <cell r="A487">
            <v>92119</v>
          </cell>
          <cell r="B487" t="str">
            <v>CUSTOS HORÁRIOS DE MÁQUINAS E EQUIPAMENTOS</v>
          </cell>
          <cell r="C487" t="str">
            <v>CHOR</v>
          </cell>
          <cell r="D487" t="str">
            <v>CUSTO HORÁRIO IMPRODUTIVO DIURNO</v>
          </cell>
          <cell r="E487" t="str">
            <v>0327</v>
          </cell>
          <cell r="F487" t="str">
            <v/>
          </cell>
          <cell r="G487" t="str">
            <v/>
          </cell>
          <cell r="H487" t="str">
            <v>DOSADOR DE AREIA, CAPACIDADE DE 26 LITROS - CHI DIURNO. AF_11/2015</v>
          </cell>
          <cell r="I487" t="str">
            <v>CHI</v>
          </cell>
          <cell r="J487" t="str">
            <v>COEFICIENTE DE REPRESENTATIVIDADE</v>
          </cell>
          <cell r="K487" t="str">
            <v>0,08</v>
          </cell>
          <cell r="L487" t="str">
            <v>CAIXA REFERENCIAL</v>
          </cell>
        </row>
        <row r="488">
          <cell r="A488">
            <v>92139</v>
          </cell>
          <cell r="B488" t="str">
            <v>CUSTOS HORÁRIOS DE MÁQUINAS E EQUIPAMENTOS</v>
          </cell>
          <cell r="C488" t="str">
            <v>CHOR</v>
          </cell>
          <cell r="D488" t="str">
            <v>CUSTO HORÁRIO IMPRODUTIVO DIURNO</v>
          </cell>
          <cell r="E488" t="str">
            <v>0327</v>
          </cell>
          <cell r="F488" t="str">
            <v/>
          </cell>
          <cell r="G488" t="str">
            <v/>
          </cell>
          <cell r="H488" t="str">
            <v>CAMINHONETE COM MOTOR A DIESEL, POTÊNCIA 180 CV, CABINE DUPLA, 4X4 - CHI DIURNO. AF_11/2015</v>
          </cell>
          <cell r="I488" t="str">
            <v>CHI</v>
          </cell>
          <cell r="J488" t="str">
            <v>COEFICIENTE DE REPRESENTATIVIDADE</v>
          </cell>
          <cell r="K488" t="str">
            <v>29,67</v>
          </cell>
          <cell r="L488" t="str">
            <v>CAIXA REFERENCIAL</v>
          </cell>
        </row>
        <row r="489">
          <cell r="A489">
            <v>92146</v>
          </cell>
          <cell r="B489" t="str">
            <v>CUSTOS HORÁRIOS DE MÁQUINAS E EQUIPAMENTOS</v>
          </cell>
          <cell r="C489" t="str">
            <v>CHOR</v>
          </cell>
          <cell r="D489" t="str">
            <v>CUSTO HORÁRIO IMPRODUTIVO DIURNO</v>
          </cell>
          <cell r="E489" t="str">
            <v>0327</v>
          </cell>
          <cell r="F489" t="str">
            <v/>
          </cell>
          <cell r="G489" t="str">
            <v/>
          </cell>
          <cell r="H489" t="str">
            <v>CAMINHONETE CABINE SIMPLES COM MOTOR 1.6 FLEX, CÂMBIO MANUAL, POTÊNCIA 101/104 CV, 2 PORTAS - CHI DIURNO. AF_11/2015</v>
          </cell>
          <cell r="I489" t="str">
            <v>CHI</v>
          </cell>
          <cell r="J489" t="str">
            <v>COEFICIENTE DE REPRESENTATIVIDADE</v>
          </cell>
          <cell r="K489" t="str">
            <v>21,94</v>
          </cell>
          <cell r="L489" t="str">
            <v>CAIXA REFERENCIAL</v>
          </cell>
        </row>
        <row r="490">
          <cell r="A490">
            <v>92243</v>
          </cell>
          <cell r="B490" t="str">
            <v>CUSTOS HORÁRIOS DE MÁQUINAS E EQUIPAMENTOS</v>
          </cell>
          <cell r="C490" t="str">
            <v>CHOR</v>
          </cell>
          <cell r="D490" t="str">
            <v>CUSTO HORÁRIO IMPRODUTIVO DIURNO</v>
          </cell>
          <cell r="E490" t="str">
            <v>0327</v>
          </cell>
          <cell r="F490" t="str">
            <v/>
          </cell>
          <cell r="G490" t="str">
            <v/>
          </cell>
          <cell r="H490" t="str">
            <v>CAMINHÃO DE TRANSPORTE DE MATERIAL ASFÁLTICO 20.000 L, COM CAVALO MECÂNICO DE CAPACIDADE MÁXIMA DE TRAÇÃO COMBINADO DE 45.000 KG, POTÊNCIA 330 CV, INCLUSIVE TANQUE DE ASFALTO COM MAÇARICO - CHI DIURNO. AF_12/2015</v>
          </cell>
          <cell r="I490" t="str">
            <v>CHI</v>
          </cell>
          <cell r="J490" t="str">
            <v>ATRIBUÍDO SÃO PAULO</v>
          </cell>
          <cell r="K490" t="str">
            <v>47,71</v>
          </cell>
          <cell r="L490" t="str">
            <v>CAIXA REFERENCIAL</v>
          </cell>
        </row>
        <row r="491">
          <cell r="A491">
            <v>92717</v>
          </cell>
          <cell r="B491" t="str">
            <v>CUSTOS HORÁRIOS DE MÁQUINAS E EQUIPAMENTOS</v>
          </cell>
          <cell r="C491" t="str">
            <v>CHOR</v>
          </cell>
          <cell r="D491" t="str">
            <v>CUSTO HORÁRIO IMPRODUTIVO DIURNO</v>
          </cell>
          <cell r="E491" t="str">
            <v>0327</v>
          </cell>
          <cell r="F491" t="str">
            <v/>
          </cell>
          <cell r="G491" t="str">
            <v/>
          </cell>
          <cell r="H491" t="str">
            <v>APARELHO PARA CORTE E SOLDA OXI-ACETILENO SOBRE RODAS, INCLUSIVE CILINDROS E MAÇARICOS - CHI DIURNO. AF_12/2015</v>
          </cell>
          <cell r="I491" t="str">
            <v>CHI</v>
          </cell>
          <cell r="J491" t="str">
            <v>COEFICIENTE DE REPRESENTATIVIDADE</v>
          </cell>
          <cell r="K491" t="str">
            <v>0,20</v>
          </cell>
          <cell r="L491" t="str">
            <v>CAIXA REFERENCIAL</v>
          </cell>
        </row>
        <row r="492">
          <cell r="A492">
            <v>92961</v>
          </cell>
          <cell r="B492" t="str">
            <v>CUSTOS HORÁRIOS DE MÁQUINAS E EQUIPAMENTOS</v>
          </cell>
          <cell r="C492" t="str">
            <v>CHOR</v>
          </cell>
          <cell r="D492" t="str">
            <v>CUSTO HORÁRIO IMPRODUTIVO DIURNO</v>
          </cell>
          <cell r="E492" t="str">
            <v>0327</v>
          </cell>
          <cell r="F492" t="str">
            <v/>
          </cell>
          <cell r="G492" t="str">
            <v/>
          </cell>
          <cell r="H492" t="str">
            <v>MÁQUINA EXTRUSORA DE CONCRETO PARA GUIAS E SARJETAS, MOTOR A DIESEL, POTÊNCIA 14 CV - CHI DIURNO. AF_12/2015</v>
          </cell>
          <cell r="I492" t="str">
            <v>CHI</v>
          </cell>
          <cell r="J492" t="str">
            <v>ATRIBUÍDO SÃO PAULO</v>
          </cell>
          <cell r="K492" t="str">
            <v>3,97</v>
          </cell>
          <cell r="L492" t="str">
            <v>CAIXA REFERENCIAL</v>
          </cell>
        </row>
        <row r="493">
          <cell r="A493">
            <v>92967</v>
          </cell>
          <cell r="B493" t="str">
            <v>CUSTOS HORÁRIOS DE MÁQUINAS E EQUIPAMENTOS</v>
          </cell>
          <cell r="C493" t="str">
            <v>CHOR</v>
          </cell>
          <cell r="D493" t="str">
            <v>CUSTO HORÁRIO IMPRODUTIVO DIURNO</v>
          </cell>
          <cell r="E493" t="str">
            <v>0327</v>
          </cell>
          <cell r="F493" t="str">
            <v/>
          </cell>
          <cell r="G493" t="str">
            <v/>
          </cell>
          <cell r="H493" t="str">
            <v>MARTELO PERFURADOR PNEUMÁTICO MANUAL, HASTE 25 X 75 MM, 21 KG - CHI DIURNO. AF_12/2015</v>
          </cell>
          <cell r="I493" t="str">
            <v>CHI</v>
          </cell>
          <cell r="J493" t="str">
            <v>COEFICIENTE DE REPRESENTATIVIDADE</v>
          </cell>
          <cell r="K493" t="str">
            <v>21,39</v>
          </cell>
          <cell r="L493" t="str">
            <v>CAIXA REFERENCIAL</v>
          </cell>
        </row>
        <row r="494">
          <cell r="A494">
            <v>93225</v>
          </cell>
          <cell r="B494" t="str">
            <v>CUSTOS HORÁRIOS DE MÁQUINAS E EQUIPAMENTOS</v>
          </cell>
          <cell r="C494" t="str">
            <v>CHOR</v>
          </cell>
          <cell r="D494" t="str">
            <v>CUSTO HORÁRIO IMPRODUTIVO DIURNO</v>
          </cell>
          <cell r="E494" t="str">
            <v>0327</v>
          </cell>
          <cell r="F494" t="str">
            <v/>
          </cell>
          <cell r="G494" t="str">
            <v/>
          </cell>
          <cell r="H494" t="str">
            <v>PERFURATRIZ COM TORRE METÁLICA PARA EXECUÇÃO DE ESTACA HÉLICE CONTÍNUA, PROFUNDIDADE MÁXIMA DE 32 M, DIÂMETRO MÁXIMO DE 1000 MM, POTÊNCIA INSTALADA DE 350 HP, MESA ROTATIVA COM TORQUE MÁXIMO DE 263 KNM - CHI DIURNO. AF_01/2016</v>
          </cell>
          <cell r="I494" t="str">
            <v>CHI</v>
          </cell>
          <cell r="J494" t="str">
            <v>COEFICIENTE DE REPRESENTATIVIDADE</v>
          </cell>
          <cell r="K494" t="str">
            <v>289,61</v>
          </cell>
          <cell r="L494" t="str">
            <v>CAIXA REFERENCIAL</v>
          </cell>
        </row>
        <row r="495">
          <cell r="A495">
            <v>93234</v>
          </cell>
          <cell r="B495" t="str">
            <v>CUSTOS HORÁRIOS DE MÁQUINAS E EQUIPAMENTOS</v>
          </cell>
          <cell r="C495" t="str">
            <v>CHOR</v>
          </cell>
          <cell r="D495" t="str">
            <v>CUSTO HORÁRIO IMPRODUTIVO DIURNO</v>
          </cell>
          <cell r="E495" t="str">
            <v>0327</v>
          </cell>
          <cell r="F495" t="str">
            <v/>
          </cell>
          <cell r="G495" t="str">
            <v/>
          </cell>
          <cell r="H495" t="str">
            <v>BETONEIRA CAPACIDADE NOMINAL 400 L, CAPACIDADE DE MISTURA 310 L, MOTOR A GASOLINA POTÊNCIA 5,5 HP, SEM CARREGADOR - CHI DIURNO. AF_02/2016</v>
          </cell>
          <cell r="I495" t="str">
            <v>CHI</v>
          </cell>
          <cell r="J495" t="str">
            <v>COEFICIENTE DE REPRESENTATIVIDADE</v>
          </cell>
          <cell r="K495" t="str">
            <v>0,34</v>
          </cell>
          <cell r="L495" t="str">
            <v>CAIXA REFERENCIAL</v>
          </cell>
        </row>
        <row r="496">
          <cell r="A496">
            <v>93244</v>
          </cell>
          <cell r="B496" t="str">
            <v>CUSTOS HORÁRIOS DE MÁQUINAS E EQUIPAMENTOS</v>
          </cell>
          <cell r="C496" t="str">
            <v>CHOR</v>
          </cell>
          <cell r="D496" t="str">
            <v>CUSTO HORÁRIO IMPRODUTIVO DIURNO</v>
          </cell>
          <cell r="E496" t="str">
            <v>0327</v>
          </cell>
          <cell r="F496" t="str">
            <v/>
          </cell>
          <cell r="G496" t="str">
            <v/>
          </cell>
          <cell r="H496" t="str">
            <v>ROLO COMPACTADOR VIBRATÓRIO PÉ DE CARNEIRO PARA SOLOS, POTÊNCIA 80 HP, PESO OPERACIONAL SEM/COM LASTRO 7,4 / 8,8 T, LARGURA DE TRABALHO 1,68 M - CHI DIURNO. AF_02/2016</v>
          </cell>
          <cell r="I496" t="str">
            <v>CHI</v>
          </cell>
          <cell r="J496" t="str">
            <v>ATRIBUÍDO SÃO PAULO</v>
          </cell>
          <cell r="K496" t="str">
            <v>41,00</v>
          </cell>
          <cell r="L496" t="str">
            <v>CAIXA REFERENCIAL</v>
          </cell>
        </row>
        <row r="497">
          <cell r="A497">
            <v>93274</v>
          </cell>
          <cell r="B497" t="str">
            <v>CUSTOS HORÁRIOS DE MÁQUINAS E EQUIPAMENTOS</v>
          </cell>
          <cell r="C497" t="str">
            <v>CHOR</v>
          </cell>
          <cell r="D497" t="str">
            <v>CUSTO HORÁRIO IMPRODUTIVO DIURNO</v>
          </cell>
          <cell r="E497" t="str">
            <v>0327</v>
          </cell>
          <cell r="F497" t="str">
            <v/>
          </cell>
          <cell r="G497" t="str">
            <v/>
          </cell>
          <cell r="H497" t="str">
            <v>GRUA ASCENSIONAL, LANÇA DE 30 M, CAPACIDADE DE 1,0 T A 30 M, ALTURA ATÉ 39 M - CHI DIURNO. AF_03/2016</v>
          </cell>
          <cell r="I497" t="str">
            <v>CHI</v>
          </cell>
          <cell r="J497" t="str">
            <v>ATRIBUÍDO SÃO PAULO</v>
          </cell>
          <cell r="K497" t="str">
            <v>50,91</v>
          </cell>
          <cell r="L497" t="str">
            <v>CAIXA REFERENCIAL</v>
          </cell>
        </row>
        <row r="498">
          <cell r="A498">
            <v>93282</v>
          </cell>
          <cell r="B498" t="str">
            <v>CUSTOS HORÁRIOS DE MÁQUINAS E EQUIPAMENTOS</v>
          </cell>
          <cell r="C498" t="str">
            <v>CHOR</v>
          </cell>
          <cell r="D498" t="str">
            <v>CUSTO HORÁRIO IMPRODUTIVO DIURNO</v>
          </cell>
          <cell r="E498" t="str">
            <v>0327</v>
          </cell>
          <cell r="F498" t="str">
            <v/>
          </cell>
          <cell r="G498" t="str">
            <v/>
          </cell>
          <cell r="H498" t="str">
            <v>GUINCHO ELÉTRICO DE COLUNA, CAPACIDADE 400 KG, COM MOTO FREIO, MOTOR TRIFÁSICO DE 1,25 CV - CHI DIURNO. AF_03/2016</v>
          </cell>
          <cell r="I498" t="str">
            <v>CHI</v>
          </cell>
          <cell r="J498" t="str">
            <v>COEFICIENTE DE REPRESENTATIVIDADE</v>
          </cell>
          <cell r="K498" t="str">
            <v>17,35</v>
          </cell>
          <cell r="L498" t="str">
            <v>CAIXA REFERENCIAL</v>
          </cell>
        </row>
        <row r="499">
          <cell r="A499">
            <v>93288</v>
          </cell>
          <cell r="B499" t="str">
            <v>CUSTOS HORÁRIOS DE MÁQUINAS E EQUIPAMENTOS</v>
          </cell>
          <cell r="C499" t="str">
            <v>CHOR</v>
          </cell>
          <cell r="D499" t="str">
            <v>CUSTO HORÁRIO IMPRODUTIVO DIURNO</v>
          </cell>
          <cell r="E499" t="str">
            <v>0327</v>
          </cell>
          <cell r="F499" t="str">
            <v/>
          </cell>
          <cell r="G499" t="str">
            <v/>
          </cell>
          <cell r="H499" t="str">
            <v>GUINDASTE HIDRÁULICO AUTOPROPELIDO, COM LANÇA TELESCÓPICA 40 M, CAPACIDADE MÁXIMA 60 T, POTÊNCIA 260 KW - CHI DIURNO. AF_03/2016</v>
          </cell>
          <cell r="I499" t="str">
            <v>CHI</v>
          </cell>
          <cell r="J499" t="str">
            <v>ATRIBUÍDO SÃO PAULO</v>
          </cell>
          <cell r="K499" t="str">
            <v>94,29</v>
          </cell>
          <cell r="L499" t="str">
            <v>CAIXA REFERENCIAL</v>
          </cell>
        </row>
        <row r="500">
          <cell r="A500">
            <v>93403</v>
          </cell>
          <cell r="B500" t="str">
            <v>CUSTOS HORÁRIOS DE MÁQUINAS E EQUIPAMENTOS</v>
          </cell>
          <cell r="C500" t="str">
            <v>CHOR</v>
          </cell>
          <cell r="D500" t="str">
            <v>CUSTO HORÁRIO IMPRODUTIVO DIURNO</v>
          </cell>
          <cell r="E500" t="str">
            <v>0327</v>
          </cell>
          <cell r="F500" t="str">
            <v/>
          </cell>
          <cell r="G500" t="str">
            <v/>
          </cell>
          <cell r="H500" t="str">
            <v>GUINDAUTO HIDRÁULICO, CAPACIDADE MÁXIMA DE CARGA 3300 KG, MOMENTO MÁXIMO DE CARGA 5,8 TM, ALCANCE MÁXIMO HORIZONTAL 7,60 M, INCLUSIVE CAMINHÃO TOCO PBT 16.000 KG, POTÊNCIA DE 189 CV - CHI DIURNO. AF_03/2016</v>
          </cell>
          <cell r="I500" t="str">
            <v>CHI</v>
          </cell>
          <cell r="J500" t="str">
            <v>ATRIBUÍDO SÃO PAULO</v>
          </cell>
          <cell r="K500" t="str">
            <v>32,86</v>
          </cell>
          <cell r="L500" t="str">
            <v>CAIXA REFERENCIAL</v>
          </cell>
        </row>
        <row r="501">
          <cell r="A501">
            <v>93409</v>
          </cell>
          <cell r="B501" t="str">
            <v>CUSTOS HORÁRIOS DE MÁQUINAS E EQUIPAMENTOS</v>
          </cell>
          <cell r="C501" t="str">
            <v>CHOR</v>
          </cell>
          <cell r="D501" t="str">
            <v>CUSTO HORÁRIO IMPRODUTIVO DIURNO</v>
          </cell>
          <cell r="E501" t="str">
            <v>0327</v>
          </cell>
          <cell r="F501" t="str">
            <v/>
          </cell>
          <cell r="G501" t="str">
            <v/>
          </cell>
          <cell r="H501" t="str">
            <v>MÁQUINA JATO DE PRESSAO PORTÁTIL, CAMARA DE 1 SAIDA, CAPACIDADE 280 L, DIAMETRO 670 MM, BICO DE JATO CURTO VENTURI DE 5/16'' , MANGUEIRA DE 1'' COM COMPRESSOR DE AR REBOCÁVEL 189 PCM E MOTOR DIESEL 63 CV - CHI DIURNO. AF_03/2016</v>
          </cell>
          <cell r="I501" t="str">
            <v>CHI</v>
          </cell>
          <cell r="J501" t="str">
            <v>ATRIBUÍDO SÃO PAULO</v>
          </cell>
          <cell r="K501" t="str">
            <v>24,93</v>
          </cell>
          <cell r="L501" t="str">
            <v>CAIXA REFERENCIAL</v>
          </cell>
        </row>
        <row r="502">
          <cell r="A502">
            <v>93416</v>
          </cell>
          <cell r="B502" t="str">
            <v>CUSTOS HORÁRIOS DE MÁQUINAS E EQUIPAMENTOS</v>
          </cell>
          <cell r="C502" t="str">
            <v>CHOR</v>
          </cell>
          <cell r="D502" t="str">
            <v>CUSTO HORÁRIO IMPRODUTIVO DIURNO</v>
          </cell>
          <cell r="E502" t="str">
            <v>0327</v>
          </cell>
          <cell r="F502" t="str">
            <v/>
          </cell>
          <cell r="G502" t="str">
            <v/>
          </cell>
          <cell r="H502" t="str">
            <v>GERADOR PORTÁTIL MONOFÁSICO, POTÊNCIA 5500 VA, MOTOR A GASOLINA, POTÊNCIA DO MOTOR 13 CV - CHI DIURNO. AF_03/2016</v>
          </cell>
          <cell r="I502" t="str">
            <v>CHI</v>
          </cell>
          <cell r="J502" t="str">
            <v>ATRIBUÍDO SÃO PAULO</v>
          </cell>
          <cell r="K502" t="str">
            <v>0,20</v>
          </cell>
          <cell r="L502" t="str">
            <v>CAIXA REFERENCIAL</v>
          </cell>
        </row>
        <row r="503">
          <cell r="A503">
            <v>93422</v>
          </cell>
          <cell r="B503" t="str">
            <v>CUSTOS HORÁRIOS DE MÁQUINAS E EQUIPAMENTOS</v>
          </cell>
          <cell r="C503" t="str">
            <v>CHOR</v>
          </cell>
          <cell r="D503" t="str">
            <v>CUSTO HORÁRIO IMPRODUTIVO DIURNO</v>
          </cell>
          <cell r="E503" t="str">
            <v>0327</v>
          </cell>
          <cell r="F503" t="str">
            <v/>
          </cell>
          <cell r="G503" t="str">
            <v/>
          </cell>
          <cell r="H503" t="str">
            <v>GRUPO GERADOR REBOCÁVEL, POTÊNCIA 66 KVA, MOTOR A DIESEL - CHI DIURNO. AF_03/2016</v>
          </cell>
          <cell r="I503" t="str">
            <v>CHI</v>
          </cell>
          <cell r="J503" t="str">
            <v>ATRIBUÍDO SÃO PAULO</v>
          </cell>
          <cell r="K503" t="str">
            <v>2,70</v>
          </cell>
          <cell r="L503" t="str">
            <v>CAIXA REFERENCIAL</v>
          </cell>
        </row>
        <row r="504">
          <cell r="A504">
            <v>93428</v>
          </cell>
          <cell r="B504" t="str">
            <v>CUSTOS HORÁRIOS DE MÁQUINAS E EQUIPAMENTOS</v>
          </cell>
          <cell r="C504" t="str">
            <v>CHOR</v>
          </cell>
          <cell r="D504" t="str">
            <v>CUSTO HORÁRIO IMPRODUTIVO DIURNO</v>
          </cell>
          <cell r="E504" t="str">
            <v>0327</v>
          </cell>
          <cell r="F504" t="str">
            <v/>
          </cell>
          <cell r="G504" t="str">
            <v/>
          </cell>
          <cell r="H504" t="str">
            <v>GRUPO GERADOR ESTACIONÁRIO, POTÊNCIA 150 KVA, MOTOR A DIESEL- CHI DIURNO. AF_03/2016</v>
          </cell>
          <cell r="I504" t="str">
            <v>CHI</v>
          </cell>
          <cell r="J504" t="str">
            <v>ATRIBUÍDO SÃO PAULO</v>
          </cell>
          <cell r="K504" t="str">
            <v>3,82</v>
          </cell>
          <cell r="L504" t="str">
            <v>CAIXA REFERENCIAL</v>
          </cell>
        </row>
        <row r="505">
          <cell r="A505">
            <v>93434</v>
          </cell>
          <cell r="B505" t="str">
            <v>CUSTOS HORÁRIOS DE MÁQUINAS E EQUIPAMENTOS</v>
          </cell>
          <cell r="C505" t="str">
            <v>CHOR</v>
          </cell>
          <cell r="D505" t="str">
            <v>CUSTO HORÁRIO IMPRODUTIVO DIURNO</v>
          </cell>
          <cell r="E505" t="str">
            <v>0327</v>
          </cell>
          <cell r="F505" t="str">
            <v/>
          </cell>
          <cell r="G505" t="str">
            <v/>
          </cell>
          <cell r="H505" t="str">
            <v>USINA DE MISTURA ASFÁLTICA À QUENTE, TIPO CONTRA FLUXO, PROD 40 A 80 TON/HORA - CHI DIURNO. AF_03/2016</v>
          </cell>
          <cell r="I505" t="str">
            <v>CHI</v>
          </cell>
          <cell r="J505" t="str">
            <v>ATRIBUÍDO SÃO PAULO</v>
          </cell>
          <cell r="K505" t="str">
            <v>160,82</v>
          </cell>
          <cell r="L505" t="str">
            <v>CAIXA REFERENCIAL</v>
          </cell>
        </row>
        <row r="506">
          <cell r="A506">
            <v>93440</v>
          </cell>
          <cell r="B506" t="str">
            <v>CUSTOS HORÁRIOS DE MÁQUINAS E EQUIPAMENTOS</v>
          </cell>
          <cell r="C506" t="str">
            <v>CHOR</v>
          </cell>
          <cell r="D506" t="str">
            <v>CUSTO HORÁRIO IMPRODUTIVO DIURNO</v>
          </cell>
          <cell r="E506" t="str">
            <v>0327</v>
          </cell>
          <cell r="F506" t="str">
            <v/>
          </cell>
          <cell r="G506" t="str">
            <v/>
          </cell>
          <cell r="H506" t="str">
            <v>USINA DE ASFALTO À FRIO, CAPACIDADE DE 40 A 60 TON/HORA, ELÉTRICA POTÊNCIA 30 CV - CHI DIURNO. AF_03/2016</v>
          </cell>
          <cell r="I506" t="str">
            <v>CHI</v>
          </cell>
          <cell r="J506" t="str">
            <v>ATRIBUÍDO SÃO PAULO</v>
          </cell>
          <cell r="K506" t="str">
            <v>80,56</v>
          </cell>
          <cell r="L506" t="str">
            <v>CAIXA REFERENCIAL</v>
          </cell>
        </row>
        <row r="507">
          <cell r="A507">
            <v>95122</v>
          </cell>
          <cell r="B507" t="str">
            <v>CUSTOS HORÁRIOS DE MÁQUINAS E EQUIPAMENTOS</v>
          </cell>
          <cell r="C507" t="str">
            <v>CHOR</v>
          </cell>
          <cell r="D507" t="str">
            <v>CUSTO HORÁRIO IMPRODUTIVO DIURNO</v>
          </cell>
          <cell r="E507" t="str">
            <v>0327</v>
          </cell>
          <cell r="F507" t="str">
            <v/>
          </cell>
          <cell r="G507" t="str">
            <v/>
          </cell>
          <cell r="H507" t="str">
            <v>USINA MISTURADORA DE SOLOS, CAPACIDADE DE 200 A 500 TON/H, POTENCIA 75KW - CHI DIURNO. AF_07/2016</v>
          </cell>
          <cell r="I507" t="str">
            <v>CHI</v>
          </cell>
          <cell r="J507" t="str">
            <v>ATRIBUÍDO SÃO PAULO</v>
          </cell>
          <cell r="K507" t="str">
            <v>119,68</v>
          </cell>
          <cell r="L507" t="str">
            <v>CAIXA REFERENCIAL</v>
          </cell>
        </row>
        <row r="508">
          <cell r="A508">
            <v>95128</v>
          </cell>
          <cell r="B508" t="str">
            <v>CUSTOS HORÁRIOS DE MÁQUINAS E EQUIPAMENTOS</v>
          </cell>
          <cell r="C508" t="str">
            <v>CHOR</v>
          </cell>
          <cell r="D508" t="str">
            <v>CUSTO HORÁRIO IMPRODUTIVO DIURNO</v>
          </cell>
          <cell r="E508" t="str">
            <v>0327</v>
          </cell>
          <cell r="F508" t="str">
            <v/>
          </cell>
          <cell r="G508" t="str">
            <v/>
          </cell>
          <cell r="H508" t="str">
            <v>DISTRIBUIDOR DE AGREGADOS AUTOPROPELIDO, CAP 3 M3, A DIESEL, POTÊNCIA 176CV - CHI DIURNO. AF_07/2016</v>
          </cell>
          <cell r="I508" t="str">
            <v>CHI</v>
          </cell>
          <cell r="J508" t="str">
            <v>ATRIBUÍDO SÃO PAULO</v>
          </cell>
          <cell r="K508" t="str">
            <v>33,56</v>
          </cell>
          <cell r="L508" t="str">
            <v>CAIXA REFERENCIAL</v>
          </cell>
        </row>
        <row r="509">
          <cell r="A509">
            <v>95140</v>
          </cell>
          <cell r="B509" t="str">
            <v>CUSTOS HORÁRIOS DE MÁQUINAS E EQUIPAMENTOS</v>
          </cell>
          <cell r="C509" t="str">
            <v>CHOR</v>
          </cell>
          <cell r="D509" t="str">
            <v>CUSTO HORÁRIO IMPRODUTIVO DIURNO</v>
          </cell>
          <cell r="E509" t="str">
            <v>0327</v>
          </cell>
          <cell r="F509" t="str">
            <v/>
          </cell>
          <cell r="G509" t="str">
            <v/>
          </cell>
          <cell r="H509" t="str">
            <v>TALHA MANUAL DE CORRENTE, CAPACIDADE DE 2 TON. COM ELEVAÇÃO DE 3 M - CHI DIURNO. AF_07/2016</v>
          </cell>
          <cell r="I509" t="str">
            <v>CHI</v>
          </cell>
          <cell r="J509" t="str">
            <v>COLETADO</v>
          </cell>
          <cell r="K509" t="str">
            <v>0,04</v>
          </cell>
          <cell r="L509" t="str">
            <v>CAIXA REFERENCIAL</v>
          </cell>
        </row>
        <row r="510">
          <cell r="A510">
            <v>95213</v>
          </cell>
          <cell r="B510" t="str">
            <v>CUSTOS HORÁRIOS DE MÁQUINAS E EQUIPAMENTOS</v>
          </cell>
          <cell r="C510" t="str">
            <v>CHOR</v>
          </cell>
          <cell r="D510" t="str">
            <v>CUSTO HORÁRIO IMPRODUTIVO DIURNO</v>
          </cell>
          <cell r="E510" t="str">
            <v>0327</v>
          </cell>
          <cell r="F510" t="str">
            <v/>
          </cell>
          <cell r="G510" t="str">
            <v/>
          </cell>
          <cell r="H510" t="str">
            <v>GRUA ASCENCIONAL, LANÇA DE 42 M, CAPACIDADE DE 1,5 T A 30 M, ALTURA ATÉ 39 M - CHI DIURNO. AF_08/2016</v>
          </cell>
          <cell r="I510" t="str">
            <v>CHI</v>
          </cell>
          <cell r="J510" t="str">
            <v>ATRIBUÍDO SÃO PAULO</v>
          </cell>
          <cell r="K510" t="str">
            <v>55,13</v>
          </cell>
          <cell r="L510" t="str">
            <v>CAIXA REFERENCIAL</v>
          </cell>
        </row>
        <row r="511">
          <cell r="A511">
            <v>95219</v>
          </cell>
          <cell r="B511" t="str">
            <v>CUSTOS HORÁRIOS DE MÁQUINAS E EQUIPAMENTOS</v>
          </cell>
          <cell r="C511" t="str">
            <v>CHOR</v>
          </cell>
          <cell r="D511" t="str">
            <v>CUSTO HORÁRIO IMPRODUTIVO DIURNO</v>
          </cell>
          <cell r="E511" t="str">
            <v>0327</v>
          </cell>
          <cell r="F511" t="str">
            <v/>
          </cell>
          <cell r="G511" t="str">
            <v/>
          </cell>
          <cell r="H511" t="str">
            <v>PULVERIZADOR DE TINTA ELÉTRICO/MÁQUINA DE PINTURA AIRLESS, VAZÃO 2 L/MIN - CHI DIURNO. AF_08/2016</v>
          </cell>
          <cell r="I511" t="str">
            <v>CHI</v>
          </cell>
          <cell r="J511" t="str">
            <v>COEFICIENTE DE REPRESENTATIVIDADE</v>
          </cell>
          <cell r="K511" t="str">
            <v>19,02</v>
          </cell>
          <cell r="L511" t="str">
            <v>CAIXA REFERENCIAL</v>
          </cell>
        </row>
        <row r="512">
          <cell r="A512">
            <v>95259</v>
          </cell>
          <cell r="B512" t="str">
            <v>CUSTOS HORÁRIOS DE MÁQUINAS E EQUIPAMENTOS</v>
          </cell>
          <cell r="C512" t="str">
            <v>CHOR</v>
          </cell>
          <cell r="D512" t="str">
            <v>CUSTO HORÁRIO IMPRODUTIVO DIURNO</v>
          </cell>
          <cell r="E512" t="str">
            <v>0327</v>
          </cell>
          <cell r="F512" t="str">
            <v/>
          </cell>
          <cell r="G512" t="str">
            <v/>
          </cell>
          <cell r="H512" t="str">
            <v>MARTELO DEMOLIDOR PNEUMÁTICO MANUAL, 32 KG - CHI DIURNO. AF_09/2016</v>
          </cell>
          <cell r="I512" t="str">
            <v>CHI</v>
          </cell>
          <cell r="J512" t="str">
            <v>COEFICIENTE DE REPRESENTATIVIDADE</v>
          </cell>
          <cell r="K512" t="str">
            <v>21,13</v>
          </cell>
          <cell r="L512" t="str">
            <v>CAIXA REFERENCIAL</v>
          </cell>
        </row>
        <row r="513">
          <cell r="A513">
            <v>95265</v>
          </cell>
          <cell r="B513" t="str">
            <v>CUSTOS HORÁRIOS DE MÁQUINAS E EQUIPAMENTOS</v>
          </cell>
          <cell r="C513" t="str">
            <v>CHOR</v>
          </cell>
          <cell r="D513" t="str">
            <v>CUSTO HORÁRIO IMPRODUTIVO DIURNO</v>
          </cell>
          <cell r="E513" t="str">
            <v>0327</v>
          </cell>
          <cell r="F513" t="str">
            <v/>
          </cell>
          <cell r="G513" t="str">
            <v/>
          </cell>
          <cell r="H513" t="str">
            <v>COMPACTADOR DE SOLOS DE PERCUSÃO (SOQUETE) COM MOTOR A GASOLINA, POTÊNCIA 3 CV - CHI DIURNO. AF_09/2016</v>
          </cell>
          <cell r="I513" t="str">
            <v>CHI</v>
          </cell>
          <cell r="J513" t="str">
            <v>ATRIBUÍDO SÃO PAULO</v>
          </cell>
          <cell r="K513" t="str">
            <v>0,72</v>
          </cell>
          <cell r="L513" t="str">
            <v>CAIXA REFERENCIAL</v>
          </cell>
        </row>
        <row r="514">
          <cell r="A514">
            <v>95271</v>
          </cell>
          <cell r="B514" t="str">
            <v>CUSTOS HORÁRIOS DE MÁQUINAS E EQUIPAMENTOS</v>
          </cell>
          <cell r="C514" t="str">
            <v>CHOR</v>
          </cell>
          <cell r="D514" t="str">
            <v>CUSTO HORÁRIO IMPRODUTIVO DIURNO</v>
          </cell>
          <cell r="E514" t="str">
            <v>0327</v>
          </cell>
          <cell r="F514" t="str">
            <v/>
          </cell>
          <cell r="G514" t="str">
            <v/>
          </cell>
          <cell r="H514" t="str">
            <v>RÉGUA VIBRATÓRIA DUPLA PARA CONCRETO, PESO DE 60KG, COMPRIMENTO 4 M, COM MOTOR A GASOLINA, POTÊNCIA 5,5 HP - CHI DIURNO. AF_09/2016</v>
          </cell>
          <cell r="I514" t="str">
            <v>CHI</v>
          </cell>
          <cell r="J514" t="str">
            <v>ATRIBUÍDO SÃO PAULO</v>
          </cell>
          <cell r="K514" t="str">
            <v>0,45</v>
          </cell>
          <cell r="L514" t="str">
            <v>CAIXA REFERENCIAL</v>
          </cell>
        </row>
        <row r="515">
          <cell r="A515">
            <v>95277</v>
          </cell>
          <cell r="B515" t="str">
            <v>CUSTOS HORÁRIOS DE MÁQUINAS E EQUIPAMENTOS</v>
          </cell>
          <cell r="C515" t="str">
            <v>CHOR</v>
          </cell>
          <cell r="D515" t="str">
            <v>CUSTO HORÁRIO IMPRODUTIVO DIURNO</v>
          </cell>
          <cell r="E515" t="str">
            <v>0327</v>
          </cell>
          <cell r="F515" t="str">
            <v/>
          </cell>
          <cell r="G515" t="str">
            <v/>
          </cell>
          <cell r="H515" t="str">
            <v>POLIDORA DE PISO (POLITRIZ), PESO DE 100KG, DIÂMETRO 450 MM, MOTOR ELÉTRICO, POTÊNCIA 4 HP - CHI DIURNO. AF_09/2016</v>
          </cell>
          <cell r="I515" t="str">
            <v>CHI</v>
          </cell>
          <cell r="J515" t="str">
            <v>ATRIBUÍDO SÃO PAULO</v>
          </cell>
          <cell r="K515" t="str">
            <v>0,44</v>
          </cell>
          <cell r="L515" t="str">
            <v>CAIXA REFERENCIAL</v>
          </cell>
        </row>
        <row r="516">
          <cell r="A516">
            <v>95283</v>
          </cell>
          <cell r="B516" t="str">
            <v>CUSTOS HORÁRIOS DE MÁQUINAS E EQUIPAMENTOS</v>
          </cell>
          <cell r="C516" t="str">
            <v>CHOR</v>
          </cell>
          <cell r="D516" t="str">
            <v>CUSTO HORÁRIO IMPRODUTIVO DIURNO</v>
          </cell>
          <cell r="E516" t="str">
            <v>0327</v>
          </cell>
          <cell r="F516" t="str">
            <v/>
          </cell>
          <cell r="G516" t="str">
            <v/>
          </cell>
          <cell r="H516" t="str">
            <v>DESEMPENADEIRA DE CONCRETO, PESO DE 75KG, 4 PÁS, MOTOR A GASOLINA, POTÊNCIA 5,5 HP - CHI DIURNO. AF_09/2016</v>
          </cell>
          <cell r="I516" t="str">
            <v>CHI</v>
          </cell>
          <cell r="J516" t="str">
            <v>ATRIBUÍDO SÃO PAULO</v>
          </cell>
          <cell r="K516" t="str">
            <v>0,49</v>
          </cell>
          <cell r="L516" t="str">
            <v>CAIXA REFERENCIAL</v>
          </cell>
        </row>
        <row r="517">
          <cell r="A517">
            <v>95621</v>
          </cell>
          <cell r="B517" t="str">
            <v>CUSTOS HORÁRIOS DE MÁQUINAS E EQUIPAMENTOS</v>
          </cell>
          <cell r="C517" t="str">
            <v>CHOR</v>
          </cell>
          <cell r="D517" t="str">
            <v>CUSTO HORÁRIO IMPRODUTIVO DIURNO</v>
          </cell>
          <cell r="E517" t="str">
            <v>0327</v>
          </cell>
          <cell r="F517" t="str">
            <v/>
          </cell>
          <cell r="G517" t="str">
            <v/>
          </cell>
          <cell r="H517" t="str">
            <v>PERFURATRIZ PNEUMATICA MANUAL DE PESO MEDIO, MARTELETE, 18KG, COMPRIMENTO MÁXIMO DE CURSO DE 6 M, DIAMETRO DO PISTAO DE 5,5 CM - CHI DIURNO. AF_11/2016</v>
          </cell>
          <cell r="I517" t="str">
            <v>CHI</v>
          </cell>
          <cell r="J517" t="str">
            <v>COEFICIENTE DE REPRESENTATIVIDADE</v>
          </cell>
          <cell r="K517" t="str">
            <v>20,84</v>
          </cell>
          <cell r="L517" t="str">
            <v>CAIXA REFERENCIAL</v>
          </cell>
        </row>
        <row r="518">
          <cell r="A518">
            <v>95632</v>
          </cell>
          <cell r="B518" t="str">
            <v>CUSTOS HORÁRIOS DE MÁQUINAS E EQUIPAMENTOS</v>
          </cell>
          <cell r="C518" t="str">
            <v>CHOR</v>
          </cell>
          <cell r="D518" t="str">
            <v>CUSTO HORÁRIO IMPRODUTIVO DIURNO</v>
          </cell>
          <cell r="E518" t="str">
            <v>0327</v>
          </cell>
          <cell r="F518" t="str">
            <v/>
          </cell>
          <cell r="G518" t="str">
            <v/>
          </cell>
          <cell r="H518" t="str">
            <v>ROLO COMPACTADOR VIBRATORIO TANDEM, ACO LISO, POTENCIA 125 HP, PESO SEM/COM LASTRO 10,20/11,65 T, LARGURA DE TRABALHO 1,73 M - CHI DIURNO. AF_11/2016</v>
          </cell>
          <cell r="I518" t="str">
            <v>CHI</v>
          </cell>
          <cell r="J518" t="str">
            <v>ATRIBUÍDO SÃO PAULO</v>
          </cell>
          <cell r="K518" t="str">
            <v>50,94</v>
          </cell>
          <cell r="L518" t="str">
            <v>CAIXA REFERENCIAL</v>
          </cell>
        </row>
        <row r="519">
          <cell r="A519">
            <v>95703</v>
          </cell>
          <cell r="B519" t="str">
            <v>CUSTOS HORÁRIOS DE MÁQUINAS E EQUIPAMENTOS</v>
          </cell>
          <cell r="C519" t="str">
            <v>CHOR</v>
          </cell>
          <cell r="D519" t="str">
            <v>CUSTO HORÁRIO IMPRODUTIVO DIURNO</v>
          </cell>
          <cell r="E519" t="str">
            <v>0327</v>
          </cell>
          <cell r="F519" t="str">
            <v/>
          </cell>
          <cell r="G519" t="str">
            <v/>
          </cell>
          <cell r="H519" t="str">
            <v>PERFURATRIZ MANUAL, TORQUE MAXIMO 55 KGF.M, POTENCIA 5 CV, COM DIAMETRO MAXIMO 8 1/2" - CHI DIURNO. AF_11/2016</v>
          </cell>
          <cell r="I519" t="str">
            <v>CHI</v>
          </cell>
          <cell r="J519" t="str">
            <v>COEFICIENTE DE REPRESENTATIVIDADE</v>
          </cell>
          <cell r="K519" t="str">
            <v>24,07</v>
          </cell>
          <cell r="L519" t="str">
            <v>CAIXA REFERENCIAL</v>
          </cell>
        </row>
        <row r="520">
          <cell r="A520">
            <v>95709</v>
          </cell>
          <cell r="B520" t="str">
            <v>CUSTOS HORÁRIOS DE MÁQUINAS E EQUIPAMENTOS</v>
          </cell>
          <cell r="C520" t="str">
            <v>CHOR</v>
          </cell>
          <cell r="D520" t="str">
            <v>CUSTO HORÁRIO IMPRODUTIVO DIURNO</v>
          </cell>
          <cell r="E520" t="str">
            <v>0327</v>
          </cell>
          <cell r="F520" t="str">
            <v/>
          </cell>
          <cell r="G520" t="str">
            <v/>
          </cell>
          <cell r="H520" t="str">
            <v>PERFURATRIZ SOBRE ESTEIRA, TORQUE MÁXIMO 600 KGF, POTÊNCIA ENTRE 50 E 60 HP, DIÂMETRO MÁXIMO 10 - CHI DIURNO. AF_11/2016</v>
          </cell>
          <cell r="I520" t="str">
            <v>CHI</v>
          </cell>
          <cell r="J520" t="str">
            <v>COEFICIENTE DE REPRESENTATIVIDADE</v>
          </cell>
          <cell r="K520" t="str">
            <v>55,14</v>
          </cell>
          <cell r="L520" t="str">
            <v>CAIXA REFERENCIAL</v>
          </cell>
        </row>
        <row r="521">
          <cell r="A521">
            <v>95715</v>
          </cell>
          <cell r="B521" t="str">
            <v>CUSTOS HORÁRIOS DE MÁQUINAS E EQUIPAMENTOS</v>
          </cell>
          <cell r="C521" t="str">
            <v>CHOR</v>
          </cell>
          <cell r="D521" t="str">
            <v>CUSTO HORÁRIO IMPRODUTIVO DIURNO</v>
          </cell>
          <cell r="E521" t="str">
            <v>0327</v>
          </cell>
          <cell r="F521" t="str">
            <v/>
          </cell>
          <cell r="G521" t="str">
            <v/>
          </cell>
          <cell r="H521" t="str">
            <v>ESCAVADEIRA HIDRAULICA SOBRE ESTEIRA, COM GARRA GIRATORIA DE MANDIBULAS, PESO OPERACIONAL ENTRE 22,00 E 25,50 TON, POTENCIA LIQUIDA ENTRE 150 E 160 HP - CHI DIURNO. AF_11/2016</v>
          </cell>
          <cell r="I521" t="str">
            <v>CHI</v>
          </cell>
          <cell r="J521" t="str">
            <v>COEFICIENTE DE REPRESENTATIVIDADE</v>
          </cell>
          <cell r="K521" t="str">
            <v>64,17</v>
          </cell>
          <cell r="L521" t="str">
            <v>CAIXA REFERENCIAL</v>
          </cell>
        </row>
        <row r="522">
          <cell r="A522">
            <v>95721</v>
          </cell>
          <cell r="B522" t="str">
            <v>CUSTOS HORÁRIOS DE MÁQUINAS E EQUIPAMENTOS</v>
          </cell>
          <cell r="C522" t="str">
            <v>CHOR</v>
          </cell>
          <cell r="D522" t="str">
            <v>CUSTO HORÁRIO IMPRODUTIVO DIURNO</v>
          </cell>
          <cell r="E522" t="str">
            <v>0327</v>
          </cell>
          <cell r="F522" t="str">
            <v/>
          </cell>
          <cell r="G522" t="str">
            <v/>
          </cell>
          <cell r="H522" t="str">
            <v>ESCAVADEIRA HIDRAULICA SOBRE ESTEIRA, EQUIPADA COM CLAMSHELL, COM CAPACIDADE DA CAÇAMBA ENTRE 1,20 E 1,50 M3, PESO OPERACIONAL ENTRE 20,00 E 22,00 TON, POTENCIA LIQUIDA ENTRE 150 E 160 HP - CHI DIURNO. AF_11/2016</v>
          </cell>
          <cell r="I522" t="str">
            <v>CHI</v>
          </cell>
          <cell r="J522" t="str">
            <v>COEFICIENTE DE REPRESENTATIVIDADE</v>
          </cell>
          <cell r="K522" t="str">
            <v>62,53</v>
          </cell>
          <cell r="L522" t="str">
            <v>CAIXA REFERENCIAL</v>
          </cell>
        </row>
        <row r="523">
          <cell r="A523">
            <v>95873</v>
          </cell>
          <cell r="B523" t="str">
            <v>CUSTOS HORÁRIOS DE MÁQUINAS E EQUIPAMENTOS</v>
          </cell>
          <cell r="C523" t="str">
            <v>CHOR</v>
          </cell>
          <cell r="D523" t="str">
            <v>CUSTO HORÁRIO IMPRODUTIVO DIURNO</v>
          </cell>
          <cell r="E523" t="str">
            <v>0327</v>
          </cell>
          <cell r="F523" t="str">
            <v/>
          </cell>
          <cell r="G523" t="str">
            <v/>
          </cell>
          <cell r="H523" t="str">
            <v>GRUPO GERADOR COM CARENAGEM, MOTOR DIESEL POTÊNCIA STANDART ENTRE 250 E 260 KVA - CHI DIURNO. AF_12/2016</v>
          </cell>
          <cell r="I523" t="str">
            <v>CHI</v>
          </cell>
          <cell r="J523" t="str">
            <v>ATRIBUÍDO SÃO PAULO</v>
          </cell>
          <cell r="K523" t="str">
            <v>6,11</v>
          </cell>
          <cell r="L523" t="str">
            <v>CAIXA REFERENCIAL</v>
          </cell>
        </row>
        <row r="524">
          <cell r="A524">
            <v>96014</v>
          </cell>
          <cell r="B524" t="str">
            <v>CUSTOS HORÁRIOS DE MÁQUINAS E EQUIPAMENTOS</v>
          </cell>
          <cell r="C524" t="str">
            <v>CHOR</v>
          </cell>
          <cell r="D524" t="str">
            <v>CUSTO HORÁRIO IMPRODUTIVO DIURNO</v>
          </cell>
          <cell r="E524" t="str">
            <v>0327</v>
          </cell>
          <cell r="F524" t="str">
            <v/>
          </cell>
          <cell r="G524" t="str">
            <v/>
          </cell>
          <cell r="H524" t="str">
            <v>TRATOR DE PNEUS COM POTÊNCIA DE 122 CV, TRAÇÃO 4X4, COM VASSOURA MECÂNICA ACOPLADA - CHI DIURNO. AF_02/2017</v>
          </cell>
          <cell r="I524" t="str">
            <v>CHI</v>
          </cell>
          <cell r="J524" t="str">
            <v>ATRIBUÍDO SÃO PAULO</v>
          </cell>
          <cell r="K524" t="str">
            <v>36,11</v>
          </cell>
          <cell r="L524" t="str">
            <v>CAIXA REFERENCIAL</v>
          </cell>
        </row>
        <row r="525">
          <cell r="A525">
            <v>96021</v>
          </cell>
          <cell r="B525" t="str">
            <v>CUSTOS HORÁRIOS DE MÁQUINAS E EQUIPAMENTOS</v>
          </cell>
          <cell r="C525" t="str">
            <v>CHOR</v>
          </cell>
          <cell r="D525" t="str">
            <v>CUSTO HORÁRIO IMPRODUTIVO DIURNO</v>
          </cell>
          <cell r="E525" t="str">
            <v>0327</v>
          </cell>
          <cell r="F525" t="str">
            <v/>
          </cell>
          <cell r="G525" t="str">
            <v/>
          </cell>
          <cell r="H525" t="str">
            <v>TRATOR DE PNEUS COM POTÊNCIA DE 122 CV, TRAÇÃO 4X4, COM GRADE DE DISCOS ACOPLADA - CHI DIURNO. AF_02/2017</v>
          </cell>
          <cell r="I525" t="str">
            <v>CHI</v>
          </cell>
          <cell r="J525" t="str">
            <v>ATRIBUÍDO SÃO PAULO</v>
          </cell>
          <cell r="K525" t="str">
            <v>35,95</v>
          </cell>
          <cell r="L525" t="str">
            <v>CAIXA REFERENCIAL</v>
          </cell>
        </row>
        <row r="526">
          <cell r="A526">
            <v>96029</v>
          </cell>
          <cell r="B526" t="str">
            <v>CUSTOS HORÁRIOS DE MÁQUINAS E EQUIPAMENTOS</v>
          </cell>
          <cell r="C526" t="str">
            <v>CHOR</v>
          </cell>
          <cell r="D526" t="str">
            <v>CUSTO HORÁRIO IMPRODUTIVO DIURNO</v>
          </cell>
          <cell r="E526" t="str">
            <v>0327</v>
          </cell>
          <cell r="F526" t="str">
            <v/>
          </cell>
          <cell r="G526" t="str">
            <v/>
          </cell>
          <cell r="H526" t="str">
            <v>TRATOR DE PNEUS COM POTÊNCIA DE 85 CV, TRAÇÃO 4X4, COM GRADE DE DISCOS ACOPLADA - CHI DIURNO. AF_02/2017</v>
          </cell>
          <cell r="I526" t="str">
            <v>CHI</v>
          </cell>
          <cell r="J526" t="str">
            <v>ATRIBUÍDO SÃO PAULO</v>
          </cell>
          <cell r="K526" t="str">
            <v>32,03</v>
          </cell>
          <cell r="L526" t="str">
            <v>CAIXA REFERENCIAL</v>
          </cell>
        </row>
        <row r="527">
          <cell r="A527">
            <v>96036</v>
          </cell>
          <cell r="B527" t="str">
            <v>CUSTOS HORÁRIOS DE MÁQUINAS E EQUIPAMENTOS</v>
          </cell>
          <cell r="C527" t="str">
            <v>CHOR</v>
          </cell>
          <cell r="D527" t="str">
            <v>CUSTO HORÁRIO IMPRODUTIVO DIURNO</v>
          </cell>
          <cell r="E527" t="str">
            <v>0327</v>
          </cell>
          <cell r="F527" t="str">
            <v/>
          </cell>
          <cell r="G527" t="str">
            <v/>
          </cell>
          <cell r="H527" t="str">
            <v>CAMINHÃO BASCULANTE 10 M3, TRUCADO, POTÊNCIA 230 CV, INCLUSIVE CAÇAMBA METÁLICA, COM DISTRIBUIDOR DE AGREGADOS ACOPLADO - CHI DIURNO. AF_02/2017</v>
          </cell>
          <cell r="I527" t="str">
            <v>CHI</v>
          </cell>
          <cell r="J527" t="str">
            <v>ATRIBUÍDO SÃO PAULO</v>
          </cell>
          <cell r="K527" t="str">
            <v>42,34</v>
          </cell>
          <cell r="L527" t="str">
            <v>CAIXA REFERENCIAL</v>
          </cell>
        </row>
        <row r="528">
          <cell r="A528">
            <v>96155</v>
          </cell>
          <cell r="B528" t="str">
            <v>CUSTOS HORÁRIOS DE MÁQUINAS E EQUIPAMENTOS</v>
          </cell>
          <cell r="C528" t="str">
            <v>CHOR</v>
          </cell>
          <cell r="D528" t="str">
            <v>CUSTO HORÁRIO IMPRODUTIVO DIURNO</v>
          </cell>
          <cell r="E528" t="str">
            <v>0327</v>
          </cell>
          <cell r="F528" t="str">
            <v/>
          </cell>
          <cell r="G528" t="str">
            <v/>
          </cell>
          <cell r="H528" t="str">
            <v>TRATOR DE PNEUS COM POTÊNCIA DE 85 CV, TRAÇÃO 4X4, COM VASSOURA MECÂNICA ACOPLADA - CHI DIURNO. AF_02/2017</v>
          </cell>
          <cell r="I528" t="str">
            <v>CHI</v>
          </cell>
          <cell r="J528" t="str">
            <v>ATRIBUÍDO SÃO PAULO</v>
          </cell>
          <cell r="K528" t="str">
            <v>32,19</v>
          </cell>
          <cell r="L528" t="str">
            <v>CAIXA REFERENCIAL</v>
          </cell>
        </row>
        <row r="529">
          <cell r="A529">
            <v>96156</v>
          </cell>
          <cell r="B529" t="str">
            <v>CUSTOS HORÁRIOS DE MÁQUINAS E EQUIPAMENTOS</v>
          </cell>
          <cell r="C529" t="str">
            <v>CHOR</v>
          </cell>
          <cell r="D529" t="str">
            <v>CUSTO HORÁRIO IMPRODUTIVO DIURNO</v>
          </cell>
          <cell r="E529" t="str">
            <v>0327</v>
          </cell>
          <cell r="F529" t="str">
            <v/>
          </cell>
          <cell r="G529" t="str">
            <v/>
          </cell>
          <cell r="H529" t="str">
            <v>MINICARREGADEIRA SOBRE RODAS POTENCIA 47HP CAPACIDADE OPERACAO 646 KG, COM VASSOURA MECÂNICA ACOPLADA - CHI DIURNO. AF_03/2017</v>
          </cell>
          <cell r="I529" t="str">
            <v>CHI</v>
          </cell>
          <cell r="J529" t="str">
            <v>ATRIBUÍDO SÃO PAULO</v>
          </cell>
          <cell r="K529" t="str">
            <v>35,63</v>
          </cell>
          <cell r="L529" t="str">
            <v>CAIXA REFERENCIAL</v>
          </cell>
        </row>
        <row r="530">
          <cell r="A530">
            <v>96159</v>
          </cell>
          <cell r="B530" t="str">
            <v>CUSTOS HORÁRIOS DE MÁQUINAS E EQUIPAMENTOS</v>
          </cell>
          <cell r="C530" t="str">
            <v>CHOR</v>
          </cell>
          <cell r="D530" t="str">
            <v>CUSTO HORÁRIO IMPRODUTIVO DIURNO</v>
          </cell>
          <cell r="E530" t="str">
            <v>0327</v>
          </cell>
          <cell r="F530" t="str">
            <v/>
          </cell>
          <cell r="G530" t="str">
            <v/>
          </cell>
          <cell r="H530" t="str">
            <v>MÁQUINA DEMARCADORA DE FAIXA DE TRÁFEGO À FRIO, AUTOPROPELIDA, POTÊNCIA 38 HP - CHI DIURNO. AF_07/2016</v>
          </cell>
          <cell r="I530" t="str">
            <v>CHI</v>
          </cell>
          <cell r="J530" t="str">
            <v>ATRIBUÍDO SÃO PAULO</v>
          </cell>
          <cell r="K530" t="str">
            <v>46,11</v>
          </cell>
          <cell r="L530" t="str">
            <v>CAIXA REFERENCIAL</v>
          </cell>
        </row>
        <row r="531">
          <cell r="A531">
            <v>96246</v>
          </cell>
          <cell r="B531" t="str">
            <v>CUSTOS HORÁRIOS DE MÁQUINAS E EQUIPAMENTOS</v>
          </cell>
          <cell r="C531" t="str">
            <v>CHOR</v>
          </cell>
          <cell r="D531" t="str">
            <v>CUSTO HORÁRIO IMPRODUTIVO DIURNO</v>
          </cell>
          <cell r="E531" t="str">
            <v>0327</v>
          </cell>
          <cell r="F531" t="str">
            <v/>
          </cell>
          <cell r="G531" t="str">
            <v/>
          </cell>
          <cell r="H531" t="str">
            <v>MINIESCAVADEIRA SOBRE ESTEIRAS, POTENCIA LIQUIDA DE *30* HP, PESO OPERACIONAL DE *3.500* KG - CHI DIURNO. AF_04/2017</v>
          </cell>
          <cell r="I531" t="str">
            <v>CHI</v>
          </cell>
          <cell r="J531" t="str">
            <v>ATRIBUÍDO SÃO PAULO</v>
          </cell>
          <cell r="K531" t="str">
            <v>34,78</v>
          </cell>
          <cell r="L531" t="str">
            <v>CAIXA REFERENCIAL</v>
          </cell>
        </row>
        <row r="532">
          <cell r="A532">
            <v>96302</v>
          </cell>
          <cell r="B532" t="str">
            <v>CUSTOS HORÁRIOS DE MÁQUINAS E EQUIPAMENTOS</v>
          </cell>
          <cell r="C532" t="str">
            <v>CHOR</v>
          </cell>
          <cell r="D532" t="str">
            <v>CUSTO HORÁRIO IMPRODUTIVO DIURNO</v>
          </cell>
          <cell r="E532" t="str">
            <v>0327</v>
          </cell>
          <cell r="F532" t="str">
            <v/>
          </cell>
          <cell r="G532" t="str">
            <v/>
          </cell>
          <cell r="H532" t="str">
            <v>PERFURATRIZ ROTATIVA SOBRE ESTEIRA, TORQUE MAXIMO 2500 KGM, POTENCIA 110 HP, MOTOR DIESEL - CHI DIURNO. AF_05/2017</v>
          </cell>
          <cell r="I532" t="str">
            <v>CHI</v>
          </cell>
          <cell r="J532" t="str">
            <v>COEFICIENTE DE REPRESENTATIVIDADE</v>
          </cell>
          <cell r="K532" t="str">
            <v>75,44</v>
          </cell>
          <cell r="L532" t="str">
            <v>CAIXA REFERENCIAL</v>
          </cell>
        </row>
        <row r="533">
          <cell r="A533">
            <v>96308</v>
          </cell>
          <cell r="B533" t="str">
            <v>CUSTOS HORÁRIOS DE MÁQUINAS E EQUIPAMENTOS</v>
          </cell>
          <cell r="C533" t="str">
            <v>CHOR</v>
          </cell>
          <cell r="D533" t="str">
            <v>CUSTO HORÁRIO IMPRODUTIVO DIURNO</v>
          </cell>
          <cell r="E533" t="str">
            <v>0327</v>
          </cell>
          <cell r="F533" t="str">
            <v/>
          </cell>
          <cell r="G533" t="str">
            <v/>
          </cell>
          <cell r="H533" t="str">
            <v>COMPRESSOR DE AR, VAZAO DE 10 PCM, RESERVATORIO 100 L, PRESSAO DE TRABALHO ENTRE 6,9 E 9,7 BAR  POTENCIA 2 HP, TENSAO 110/220 V  CHI DIURNO. AF_05/2017</v>
          </cell>
          <cell r="I533" t="str">
            <v>CHI</v>
          </cell>
          <cell r="J533" t="str">
            <v>ATRIBUÍDO SÃO PAULO</v>
          </cell>
          <cell r="K533" t="str">
            <v>0,16</v>
          </cell>
          <cell r="L533" t="str">
            <v>CAIXA REFERENCIAL</v>
          </cell>
        </row>
        <row r="534">
          <cell r="A534">
            <v>96464</v>
          </cell>
          <cell r="B534" t="str">
            <v>CUSTOS HORÁRIOS DE MÁQUINAS E EQUIPAMENTOS</v>
          </cell>
          <cell r="C534" t="str">
            <v>CHOR</v>
          </cell>
          <cell r="D534" t="str">
            <v>CUSTO HORÁRIO IMPRODUTIVO DIURNO</v>
          </cell>
          <cell r="E534" t="str">
            <v>0327</v>
          </cell>
          <cell r="F534" t="str">
            <v/>
          </cell>
          <cell r="G534" t="str">
            <v/>
          </cell>
          <cell r="H534" t="str">
            <v>ROLO COMPACTADOR DE PNEUS, ESTATICO, PRESSAO VARIAVEL, POTENCIA 110 HP, PESO SEM/COM LASTRO 10,8/27 T, LARGURA DE ROLAGEM 2,30 M - CHI DIURNO. AF_06/2017</v>
          </cell>
          <cell r="I534" t="str">
            <v>CHI</v>
          </cell>
          <cell r="J534" t="str">
            <v>ATRIBUÍDO SÃO PAULO</v>
          </cell>
          <cell r="K534" t="str">
            <v>54,49</v>
          </cell>
          <cell r="L534" t="str">
            <v>CAIXA REFERENCIAL</v>
          </cell>
        </row>
        <row r="535">
          <cell r="A535">
            <v>98765</v>
          </cell>
          <cell r="B535" t="str">
            <v>CUSTOS HORÁRIOS DE MÁQUINAS E EQUIPAMENTOS</v>
          </cell>
          <cell r="C535" t="str">
            <v>CHOR</v>
          </cell>
          <cell r="D535" t="str">
            <v>CUSTO HORÁRIO IMPRODUTIVO DIURNO</v>
          </cell>
          <cell r="E535" t="str">
            <v>0327</v>
          </cell>
          <cell r="F535" t="str">
            <v/>
          </cell>
          <cell r="G535" t="str">
            <v/>
          </cell>
          <cell r="H535" t="str">
            <v>INVERSOR DE SOLDA MONOFÁSICO DE 160 A, POTÊNCIA DE 5400 W, TENSÃO DE 220 V, PARA SOLDA COM ELETRODOS DE 2,0 A 4,0 MM E PROCESSO TIG - CHI DIURNO. AF_06/2018</v>
          </cell>
          <cell r="I535" t="str">
            <v>CHI</v>
          </cell>
          <cell r="J535" t="str">
            <v>COLETADO</v>
          </cell>
          <cell r="K535" t="str">
            <v>0,08</v>
          </cell>
          <cell r="L535" t="str">
            <v>CAIXA REFERENCIAL</v>
          </cell>
        </row>
        <row r="536">
          <cell r="A536">
            <v>99834</v>
          </cell>
          <cell r="B536" t="str">
            <v>CUSTOS HORÁRIOS DE MÁQUINAS E EQUIPAMENTOS</v>
          </cell>
          <cell r="C536" t="str">
            <v>CHOR</v>
          </cell>
          <cell r="D536" t="str">
            <v>CUSTO HORÁRIO IMPRODUTIVO DIURNO</v>
          </cell>
          <cell r="E536" t="str">
            <v>0327</v>
          </cell>
          <cell r="F536" t="str">
            <v/>
          </cell>
          <cell r="G536" t="str">
            <v/>
          </cell>
          <cell r="H536" t="str">
            <v>LAVADORA DE ALTA PRESSAO (LAVA-JATO) PARA AGUA FRIA, PRESSAO DE OPERACAO ENTRE 1400 E 1900 LIB/POL2, VAZAO MAXIMA ENTRE 400 E 700 L/H - CHI DIURNO. AF_04/2019</v>
          </cell>
          <cell r="I536" t="str">
            <v>CHI</v>
          </cell>
          <cell r="J536" t="str">
            <v>COLETADO</v>
          </cell>
          <cell r="K536" t="str">
            <v>0,10</v>
          </cell>
          <cell r="L536" t="str">
            <v>CAIXA REFERENCIAL</v>
          </cell>
        </row>
        <row r="537">
          <cell r="A537">
            <v>100642</v>
          </cell>
          <cell r="B537" t="str">
            <v>CUSTOS HORÁRIOS DE MÁQUINAS E EQUIPAMENTOS</v>
          </cell>
          <cell r="C537" t="str">
            <v>CHOR</v>
          </cell>
          <cell r="D537" t="str">
            <v>CUSTO HORÁRIO IMPRODUTIVO DIURNO</v>
          </cell>
          <cell r="E537" t="str">
            <v>0327</v>
          </cell>
          <cell r="F537" t="str">
            <v/>
          </cell>
          <cell r="G537" t="str">
            <v/>
          </cell>
          <cell r="H537" t="str">
            <v>USINA DE MISTURA ASFÁLTICA À QUENTE, TIPO CONTRA FLUXO, PROD 100 A 140 TON/HORA - CHI DIURNO. AF_12/2019</v>
          </cell>
          <cell r="I537" t="str">
            <v>CHI</v>
          </cell>
          <cell r="J537" t="str">
            <v>ATRIBUÍDO SÃO PAULO</v>
          </cell>
          <cell r="K537" t="str">
            <v>122,00</v>
          </cell>
          <cell r="L537" t="str">
            <v>CAIXA REFERENCIAL</v>
          </cell>
        </row>
        <row r="538">
          <cell r="A538">
            <v>100648</v>
          </cell>
          <cell r="B538" t="str">
            <v>CUSTOS HORÁRIOS DE MÁQUINAS E EQUIPAMENTOS</v>
          </cell>
          <cell r="C538" t="str">
            <v>CHOR</v>
          </cell>
          <cell r="D538" t="str">
            <v>CUSTO HORÁRIO IMPRODUTIVO DIURNO</v>
          </cell>
          <cell r="E538" t="str">
            <v>0327</v>
          </cell>
          <cell r="F538" t="str">
            <v/>
          </cell>
          <cell r="G538" t="str">
            <v/>
          </cell>
          <cell r="H538" t="str">
            <v>USINA DE ASFALTO, TIPO GRAVIMÉTRICA, PROD 150 TON/HORA - CHI DIURNO. AF_12/2019</v>
          </cell>
          <cell r="I538" t="str">
            <v>CHI</v>
          </cell>
          <cell r="J538" t="str">
            <v>ATRIBUÍDO SÃO PAULO</v>
          </cell>
          <cell r="K538" t="str">
            <v>292,42</v>
          </cell>
          <cell r="L538" t="str">
            <v>CAIXA REFERENCIAL</v>
          </cell>
        </row>
        <row r="539">
          <cell r="A539">
            <v>102274</v>
          </cell>
          <cell r="B539" t="str">
            <v>CUSTOS HORÁRIOS DE MÁQUINAS E EQUIPAMENTOS</v>
          </cell>
          <cell r="C539" t="str">
            <v>CHOR</v>
          </cell>
          <cell r="D539" t="str">
            <v>CUSTO HORÁRIO IMPRODUTIVO DIURNO</v>
          </cell>
          <cell r="E539" t="str">
            <v>0327</v>
          </cell>
          <cell r="F539" t="str">
            <v/>
          </cell>
          <cell r="G539" t="str">
            <v/>
          </cell>
          <cell r="H539" t="str">
            <v>MARTELO DEMOLIDOR ELÉTRICO, COM POTÊNCIA DE 2.000 W, 1.000 IMPACTOS POR MINUTO, PESO DE 30 KG -  CHI DIURNO. AF_01/2021</v>
          </cell>
          <cell r="I539" t="str">
            <v>CHI</v>
          </cell>
          <cell r="J539" t="str">
            <v>COEFICIENTE DE REPRESENTATIVIDADE</v>
          </cell>
          <cell r="K539" t="str">
            <v>20,59</v>
          </cell>
          <cell r="L539" t="str">
            <v>CAIXA REFERENCIAL</v>
          </cell>
        </row>
        <row r="540">
          <cell r="A540">
            <v>5089</v>
          </cell>
          <cell r="B540" t="str">
            <v>CUSTOS HORÁRIOS DE MÁQUINAS E EQUIPAMENTOS</v>
          </cell>
          <cell r="C540" t="str">
            <v>CHOR</v>
          </cell>
          <cell r="D540" t="str">
            <v>COMPOSIÇÕES AUXILIARES</v>
          </cell>
          <cell r="E540" t="str">
            <v>0329</v>
          </cell>
          <cell r="F540" t="str">
            <v/>
          </cell>
          <cell r="G540" t="str">
            <v/>
          </cell>
          <cell r="H540" t="str">
            <v>ROLO COMPACTADOR VIBRATÓRIO PÉ DE CARNEIRO PARA SOLOS, POTÊNCIA 80 HP, PESO OPERACIONAL SEM/COM LASTRO 7,4 / 8,8 T, LARGURA DE TRABALHO 1,68 M - MANUTENÇÃO. AF_02/2016</v>
          </cell>
          <cell r="I540" t="str">
            <v>H</v>
          </cell>
          <cell r="J540" t="str">
            <v>ATRIBUÍDO SÃO PAULO</v>
          </cell>
          <cell r="K540" t="str">
            <v>24,90</v>
          </cell>
          <cell r="L540" t="str">
            <v>CAIXA REFERENCIAL</v>
          </cell>
        </row>
        <row r="541">
          <cell r="A541">
            <v>5627</v>
          </cell>
          <cell r="B541" t="str">
            <v>CUSTOS HORÁRIOS DE MÁQUINAS E EQUIPAMENTOS</v>
          </cell>
          <cell r="C541" t="str">
            <v>CHOR</v>
          </cell>
          <cell r="D541" t="str">
            <v>COMPOSIÇÕES AUXILIARES</v>
          </cell>
          <cell r="E541" t="str">
            <v>0329</v>
          </cell>
          <cell r="F541" t="str">
            <v/>
          </cell>
          <cell r="G541" t="str">
            <v/>
          </cell>
          <cell r="H541" t="str">
            <v>ESCAVADEIRA HIDRÁULICA SOBRE ESTEIRAS, CAÇAMBA 0,80 M3, PESO OPERACIONAL 17 T, POTENCIA BRUTA 111 HP - DEPRECIAÇÃO. AF_06/2014</v>
          </cell>
          <cell r="I541" t="str">
            <v>H</v>
          </cell>
          <cell r="J541" t="str">
            <v>COLETADO</v>
          </cell>
          <cell r="K541" t="str">
            <v>32,76</v>
          </cell>
          <cell r="L541" t="str">
            <v>CAIXA REFERENCIAL</v>
          </cell>
        </row>
        <row r="542">
          <cell r="A542">
            <v>5628</v>
          </cell>
          <cell r="B542" t="str">
            <v>CUSTOS HORÁRIOS DE MÁQUINAS E EQUIPAMENTOS</v>
          </cell>
          <cell r="C542" t="str">
            <v>CHOR</v>
          </cell>
          <cell r="D542" t="str">
            <v>COMPOSIÇÕES AUXILIARES</v>
          </cell>
          <cell r="E542" t="str">
            <v>0329</v>
          </cell>
          <cell r="F542" t="str">
            <v/>
          </cell>
          <cell r="G542" t="str">
            <v/>
          </cell>
          <cell r="H542" t="str">
            <v>ESCAVADEIRA HIDRÁULICA SOBRE ESTEIRAS, CAÇAMBA 0,80 M3, PESO OPERACIONAL 17 T, POTENCIA BRUTA 111 HP - JUROS. AF_06/2014</v>
          </cell>
          <cell r="I542" t="str">
            <v>H</v>
          </cell>
          <cell r="J542" t="str">
            <v>COLETADO</v>
          </cell>
          <cell r="K542" t="str">
            <v>4,44</v>
          </cell>
          <cell r="L542" t="str">
            <v>CAIXA REFERENCIAL</v>
          </cell>
        </row>
        <row r="543">
          <cell r="A543">
            <v>5629</v>
          </cell>
          <cell r="B543" t="str">
            <v>CUSTOS HORÁRIOS DE MÁQUINAS E EQUIPAMENTOS</v>
          </cell>
          <cell r="C543" t="str">
            <v>CHOR</v>
          </cell>
          <cell r="D543" t="str">
            <v>COMPOSIÇÕES AUXILIARES</v>
          </cell>
          <cell r="E543" t="str">
            <v>0329</v>
          </cell>
          <cell r="F543" t="str">
            <v/>
          </cell>
          <cell r="G543" t="str">
            <v/>
          </cell>
          <cell r="H543" t="str">
            <v>ESCAVADEIRA HIDRÁULICA SOBRE ESTEIRAS, CAÇAMBA 0,80 M3, PESO OPERACIONAL 17 T, POTENCIA BRUTA 111 HP - MANUTENÇÃO. AF_06/2014</v>
          </cell>
          <cell r="I543" t="str">
            <v>H</v>
          </cell>
          <cell r="J543" t="str">
            <v>COLETADO</v>
          </cell>
          <cell r="K543" t="str">
            <v>40,95</v>
          </cell>
          <cell r="L543" t="str">
            <v>CAIXA REFERENCIAL</v>
          </cell>
        </row>
        <row r="544">
          <cell r="A544">
            <v>5630</v>
          </cell>
          <cell r="B544" t="str">
            <v>CUSTOS HORÁRIOS DE MÁQUINAS E EQUIPAMENTOS</v>
          </cell>
          <cell r="C544" t="str">
            <v>CHOR</v>
          </cell>
          <cell r="D544" t="str">
            <v>COMPOSIÇÕES AUXILIARES</v>
          </cell>
          <cell r="E544" t="str">
            <v>0329</v>
          </cell>
          <cell r="F544" t="str">
            <v/>
          </cell>
          <cell r="G544" t="str">
            <v/>
          </cell>
          <cell r="H544" t="str">
            <v>ESCAVADEIRA HIDRÁULICA SOBRE ESTEIRAS, CAÇAMBA 0,80 M3, PESO OPERACIONAL 17 T, POTENCIA BRUTA 111 HP - MATERIAIS NA OPERAÇÃO. AF_06/2014</v>
          </cell>
          <cell r="I544" t="str">
            <v>H</v>
          </cell>
          <cell r="J544" t="str">
            <v>COLETADO</v>
          </cell>
          <cell r="K544" t="str">
            <v>45,88</v>
          </cell>
          <cell r="L544" t="str">
            <v>CAIXA REFERENCIAL</v>
          </cell>
        </row>
        <row r="545">
          <cell r="A545">
            <v>5658</v>
          </cell>
          <cell r="B545" t="str">
            <v>CUSTOS HORÁRIOS DE MÁQUINAS E EQUIPAMENTOS</v>
          </cell>
          <cell r="C545" t="str">
            <v>CHOR</v>
          </cell>
          <cell r="D545" t="str">
            <v>COMPOSIÇÕES AUXILIARES</v>
          </cell>
          <cell r="E545" t="str">
            <v>0329</v>
          </cell>
          <cell r="F545" t="str">
            <v/>
          </cell>
          <cell r="G545" t="str">
            <v/>
          </cell>
          <cell r="H545" t="str">
            <v>GRADE DE DISCO CONTROLE REMOTO REBOCÁVEL, COM 24 DISCOS 24 X 6 MM COM PNEUS PARA TRANSPORTE - MANUTENÇÃO. AF_06/2014</v>
          </cell>
          <cell r="I545" t="str">
            <v>H</v>
          </cell>
          <cell r="J545" t="str">
            <v>ATRIBUÍDO SÃO PAULO</v>
          </cell>
          <cell r="K545" t="str">
            <v>1,54</v>
          </cell>
          <cell r="L545" t="str">
            <v>CAIXA REFERENCIAL</v>
          </cell>
        </row>
        <row r="546">
          <cell r="A546">
            <v>5664</v>
          </cell>
          <cell r="B546" t="str">
            <v>CUSTOS HORÁRIOS DE MÁQUINAS E EQUIPAMENTOS</v>
          </cell>
          <cell r="C546" t="str">
            <v>CHOR</v>
          </cell>
          <cell r="D546" t="str">
            <v>COMPOSIÇÕES AUXILIARES</v>
          </cell>
          <cell r="E546" t="str">
            <v>0329</v>
          </cell>
          <cell r="F546" t="str">
            <v/>
          </cell>
          <cell r="G546" t="str">
            <v/>
          </cell>
          <cell r="H546" t="str">
            <v>RETROESCAVADEIRA SOBRE RODAS COM CARREGADEIRA, TRAÇÃO 4X4, POTÊNCIA LÍQ. 88 HP, CAÇAMBA CARREG. CAP. MÍN. 1 M3, CAÇAMBA RETRO CAP. 0,26 M3, PESO OPERACIONAL MÍN. 6.674 KG, PROFUNDIDADE ESCAVAÇÃO MÁX. 4,37 M - MANUTENÇÃO. AF_06/2014</v>
          </cell>
          <cell r="I546" t="str">
            <v>H</v>
          </cell>
          <cell r="J546" t="str">
            <v>COEFICIENTE DE REPRESENTATIVIDADE</v>
          </cell>
          <cell r="K546" t="str">
            <v>21,04</v>
          </cell>
          <cell r="L546" t="str">
            <v>CAIXA REFERENCIAL</v>
          </cell>
        </row>
        <row r="547">
          <cell r="A547">
            <v>5667</v>
          </cell>
          <cell r="B547" t="str">
            <v>CUSTOS HORÁRIOS DE MÁQUINAS E EQUIPAMENTOS</v>
          </cell>
          <cell r="C547" t="str">
            <v>CHOR</v>
          </cell>
          <cell r="D547" t="str">
            <v>COMPOSIÇÕES AUXILIARES</v>
          </cell>
          <cell r="E547" t="str">
            <v>0329</v>
          </cell>
          <cell r="F547" t="str">
            <v/>
          </cell>
          <cell r="G547" t="str">
            <v/>
          </cell>
          <cell r="H547" t="str">
            <v>RETROESCAVADEIRA SOBRE RODAS COM CARREGADEIRA, TRAÇÃO 4X2, POTÊNCIA LÍQ. 79 HP, CAÇAMBA CARREG. CAP. MÍN. 1 M3, CAÇAMBA RETRO CAP. 0,20 M3, PESO OPERACIONAL MÍN. 6.570 KG, PROFUNDIDADE ESCAVAÇÃO MÁX. 4,37 M - MANUTENÇÃO. AF_06/2014</v>
          </cell>
          <cell r="I547" t="str">
            <v>H</v>
          </cell>
          <cell r="J547" t="str">
            <v>COEFICIENTE DE REPRESENTATIVIDADE</v>
          </cell>
          <cell r="K547" t="str">
            <v>18,71</v>
          </cell>
          <cell r="L547" t="str">
            <v>CAIXA REFERENCIAL</v>
          </cell>
        </row>
        <row r="548">
          <cell r="A548">
            <v>5668</v>
          </cell>
          <cell r="B548" t="str">
            <v>CUSTOS HORÁRIOS DE MÁQUINAS E EQUIPAMENTOS</v>
          </cell>
          <cell r="C548" t="str">
            <v>CHOR</v>
          </cell>
          <cell r="D548" t="str">
            <v>COMPOSIÇÕES AUXILIARES</v>
          </cell>
          <cell r="E548" t="str">
            <v>0329</v>
          </cell>
          <cell r="F548" t="str">
            <v/>
          </cell>
          <cell r="G548" t="str">
            <v/>
          </cell>
          <cell r="H548" t="str">
            <v>RETROESCAVADEIRA SOBRE RODAS COM CARREGADEIRA, TRAÇÃO 4X2, POTÊNCIA LÍQ. 79 HP, CAÇAMBA CARREG. CAP. MÍN. 1 M3, CAÇAMBA RETRO CAP. 0,20 M3, PESO OPERACIONAL MÍN. 6.570 KG, PROFUNDIDADE ESCAVAÇÃO MÁX. 4,37 M - MATERIAIS NA OPERAÇÃO. AF_06/2014</v>
          </cell>
          <cell r="I548" t="str">
            <v>H</v>
          </cell>
          <cell r="J548" t="str">
            <v>COLETADO</v>
          </cell>
          <cell r="K548" t="str">
            <v>35,10</v>
          </cell>
          <cell r="L548" t="str">
            <v>CAIXA REFERENCIAL</v>
          </cell>
        </row>
        <row r="549">
          <cell r="A549">
            <v>5674</v>
          </cell>
          <cell r="B549" t="str">
            <v>CUSTOS HORÁRIOS DE MÁQUINAS E EQUIPAMENTOS</v>
          </cell>
          <cell r="C549" t="str">
            <v>CHOR</v>
          </cell>
          <cell r="D549" t="str">
            <v>COMPOSIÇÕES AUXILIARES</v>
          </cell>
          <cell r="E549" t="str">
            <v>0329</v>
          </cell>
          <cell r="F549" t="str">
            <v/>
          </cell>
          <cell r="G549" t="str">
            <v/>
          </cell>
          <cell r="H549" t="str">
            <v>ROLO COMPACTADOR VIBRATÓRIO DE UM CILINDRO AÇO LISO, POTÊNCIA 80 HP, PESO OPERACIONAL MÁXIMO 8,1 T, IMPACTO DINÂMICO 16,15 / 9,5 T, LARGURA DE TRABALHO 1,68 M - MANUTENÇÃO. AF_06/2014</v>
          </cell>
          <cell r="I549" t="str">
            <v>H</v>
          </cell>
          <cell r="J549" t="str">
            <v>ATRIBUÍDO SÃO PAULO</v>
          </cell>
          <cell r="K549" t="str">
            <v>23,95</v>
          </cell>
          <cell r="L549" t="str">
            <v>CAIXA REFERENCIAL</v>
          </cell>
        </row>
        <row r="550">
          <cell r="A550">
            <v>5692</v>
          </cell>
          <cell r="B550" t="str">
            <v>CUSTOS HORÁRIOS DE MÁQUINAS E EQUIPAMENTOS</v>
          </cell>
          <cell r="C550" t="str">
            <v>CHOR</v>
          </cell>
          <cell r="D550" t="str">
            <v>COMPOSIÇÕES AUXILIARES</v>
          </cell>
          <cell r="E550" t="str">
            <v>0329</v>
          </cell>
          <cell r="F550" t="str">
            <v/>
          </cell>
          <cell r="G550" t="str">
            <v/>
          </cell>
          <cell r="H550" t="str">
            <v>MOTOBOMBA CENTRÍFUGA, MOTOR A GASOLINA, POTÊNCIA 5,42 HP, BOCAIS 1 1/2" X 1", DIÂMETRO ROTOR 143 MM HM/Q = 6 MCA / 16,8 M3/H A 38 MCA / 6,6 M3/H - MANUTENÇÃO. AF_06/2014</v>
          </cell>
          <cell r="I550" t="str">
            <v>H</v>
          </cell>
          <cell r="J550" t="str">
            <v>COEFICIENTE DE REPRESENTATIVIDADE</v>
          </cell>
          <cell r="K550" t="str">
            <v>0,20</v>
          </cell>
          <cell r="L550" t="str">
            <v>CAIXA REFERENCIAL</v>
          </cell>
        </row>
        <row r="551">
          <cell r="A551">
            <v>5693</v>
          </cell>
          <cell r="B551" t="str">
            <v>CUSTOS HORÁRIOS DE MÁQUINAS E EQUIPAMENTOS</v>
          </cell>
          <cell r="C551" t="str">
            <v>CHOR</v>
          </cell>
          <cell r="D551" t="str">
            <v>COMPOSIÇÕES AUXILIARES</v>
          </cell>
          <cell r="E551" t="str">
            <v>0329</v>
          </cell>
          <cell r="F551" t="str">
            <v/>
          </cell>
          <cell r="G551" t="str">
            <v/>
          </cell>
          <cell r="H551" t="str">
            <v>MOTOBOMBA CENTRÍFUGA, MOTOR A GASOLINA, POTÊNCIA 5,42 HP, BOCAIS 1 1/2" X 1", DIÂMETRO ROTOR 143 MM HM/Q = 6 MCA / 16,8 M3/H A 38 MCA / 6,6 M3/H - MATERIAIS NA OPERAÇÃO. AF_06/2014</v>
          </cell>
          <cell r="I551" t="str">
            <v>H</v>
          </cell>
          <cell r="J551" t="str">
            <v>COLETADO</v>
          </cell>
          <cell r="K551" t="str">
            <v>7,95</v>
          </cell>
          <cell r="L551" t="str">
            <v>CAIXA REFERENCIAL</v>
          </cell>
        </row>
        <row r="552">
          <cell r="A552">
            <v>5695</v>
          </cell>
          <cell r="B552" t="str">
            <v>CUSTOS HORÁRIOS DE MÁQUINAS E EQUIPAMENTOS</v>
          </cell>
          <cell r="C552" t="str">
            <v>CHOR</v>
          </cell>
          <cell r="D552" t="str">
            <v>COMPOSIÇÕES AUXILIARES</v>
          </cell>
          <cell r="E552" t="str">
            <v>0329</v>
          </cell>
          <cell r="F552" t="str">
            <v/>
          </cell>
          <cell r="G552" t="str">
            <v/>
          </cell>
          <cell r="H552" t="str">
            <v>CAMINHÃO BASCULANTE 6 M3, PESO BRUTO TOTAL 16.000 KG, CARGA ÚTIL MÁXIMA 13.071 KG, DISTÂNCIA ENTRE EIXOS 4,80 M, POTÊNCIA 230 CV INCLUSIVE CAÇAMBA METÁLICA - MANUTENÇÃO. AF_06/2014</v>
          </cell>
          <cell r="I552" t="str">
            <v>H</v>
          </cell>
          <cell r="J552" t="str">
            <v>ATRIBUÍDO SÃO PAULO</v>
          </cell>
          <cell r="K552" t="str">
            <v>29,28</v>
          </cell>
          <cell r="L552" t="str">
            <v>CAIXA REFERENCIAL</v>
          </cell>
        </row>
        <row r="553">
          <cell r="A553">
            <v>5703</v>
          </cell>
          <cell r="B553" t="str">
            <v>CUSTOS HORÁRIOS DE MÁQUINAS E EQUIPAMENTOS</v>
          </cell>
          <cell r="C553" t="str">
            <v>CHOR</v>
          </cell>
          <cell r="D553" t="str">
            <v>COMPOSIÇÕES AUXILIARES</v>
          </cell>
          <cell r="E553" t="str">
            <v>0329</v>
          </cell>
          <cell r="F553" t="str">
            <v/>
          </cell>
          <cell r="G553" t="str">
            <v/>
          </cell>
          <cell r="H553" t="str">
            <v>USINA DE CONCRETO FIXA, CAPACIDADE NOMINAL DE 90 A 120 M3/H, SEM SILO - MATERIAIS NA OPERAÇÃO. AF_07/2016</v>
          </cell>
          <cell r="I553" t="str">
            <v>H</v>
          </cell>
          <cell r="J553" t="str">
            <v>COEFICIENTE DE REPRESENTATIVIDADE</v>
          </cell>
          <cell r="K553" t="str">
            <v>20,23</v>
          </cell>
          <cell r="L553" t="str">
            <v>CAIXA REFERENCIAL</v>
          </cell>
        </row>
        <row r="554">
          <cell r="A554">
            <v>5705</v>
          </cell>
          <cell r="B554" t="str">
            <v>CUSTOS HORÁRIOS DE MÁQUINAS E EQUIPAMENTOS</v>
          </cell>
          <cell r="C554" t="str">
            <v>CHOR</v>
          </cell>
          <cell r="D554" t="str">
            <v>COMPOSIÇÕES AUXILIARES</v>
          </cell>
          <cell r="E554" t="str">
            <v>0329</v>
          </cell>
          <cell r="F554" t="str">
            <v/>
          </cell>
          <cell r="G554" t="str">
            <v/>
          </cell>
          <cell r="H554" t="str">
            <v>CAMINHÃO TOCO, PBT 16.000 KG, CARGA ÚTIL MÁX. 10.685 KG, DIST. ENTRE EIXOS 4,8 M, POTÊNCIA 189 CV, INCLUSIVE CARROCERIA FIXA ABERTA DE MADEIRA P/ TRANSPORTE GERAL DE CARGA SECA, DIMEN. APROX. 2,5 X 7,00 X 0,50 M - MANUTENÇÃO. AF_06/2014</v>
          </cell>
          <cell r="I554" t="str">
            <v>H</v>
          </cell>
          <cell r="J554" t="str">
            <v>ATRIBUÍDO SÃO PAULO</v>
          </cell>
          <cell r="K554" t="str">
            <v>18,16</v>
          </cell>
          <cell r="L554" t="str">
            <v>CAIXA REFERENCIAL</v>
          </cell>
        </row>
        <row r="555">
          <cell r="A555">
            <v>5707</v>
          </cell>
          <cell r="B555" t="str">
            <v>CUSTOS HORÁRIOS DE MÁQUINAS E EQUIPAMENTOS</v>
          </cell>
          <cell r="C555" t="str">
            <v>CHOR</v>
          </cell>
          <cell r="D555" t="str">
            <v>COMPOSIÇÕES AUXILIARES</v>
          </cell>
          <cell r="E555" t="str">
            <v>0329</v>
          </cell>
          <cell r="F555" t="str">
            <v/>
          </cell>
          <cell r="G555" t="str">
            <v/>
          </cell>
          <cell r="H555" t="str">
            <v>USINA MISTURADORA DE SOLOS, CAPACIDADE DE 200 A 500 TON/H, POTENCIA 75KW - MANUTENÇÃO. AF_07/2016</v>
          </cell>
          <cell r="I555" t="str">
            <v>H</v>
          </cell>
          <cell r="J555" t="str">
            <v>ATRIBUÍDO SÃO PAULO</v>
          </cell>
          <cell r="K555" t="str">
            <v>46,42</v>
          </cell>
          <cell r="L555" t="str">
            <v>CAIXA REFERENCIAL</v>
          </cell>
        </row>
        <row r="556">
          <cell r="A556">
            <v>5710</v>
          </cell>
          <cell r="B556" t="str">
            <v>CUSTOS HORÁRIOS DE MÁQUINAS E EQUIPAMENTOS</v>
          </cell>
          <cell r="C556" t="str">
            <v>CHOR</v>
          </cell>
          <cell r="D556" t="str">
            <v>COMPOSIÇÕES AUXILIARES</v>
          </cell>
          <cell r="E556" t="str">
            <v>0329</v>
          </cell>
          <cell r="F556" t="str">
            <v/>
          </cell>
          <cell r="G556" t="str">
            <v/>
          </cell>
          <cell r="H556" t="str">
            <v>VIBROACABADORA DE ASFALTO SOBRE ESTEIRAS, LARGURA DE PAVIMENTAÇÃO 1,90 M A 5,30 M, POTÊNCIA 105 HP CAPACIDADE 450 T/H - MANUTENÇÃO. AF_11/2014</v>
          </cell>
          <cell r="I556" t="str">
            <v>H</v>
          </cell>
          <cell r="J556" t="str">
            <v>ATRIBUÍDO SÃO PAULO</v>
          </cell>
          <cell r="K556" t="str">
            <v>96,45</v>
          </cell>
          <cell r="L556" t="str">
            <v>CAIXA REFERENCIAL</v>
          </cell>
        </row>
        <row r="557">
          <cell r="A557">
            <v>5711</v>
          </cell>
          <cell r="B557" t="str">
            <v>CUSTOS HORÁRIOS DE MÁQUINAS E EQUIPAMENTOS</v>
          </cell>
          <cell r="C557" t="str">
            <v>CHOR</v>
          </cell>
          <cell r="D557" t="str">
            <v>COMPOSIÇÕES AUXILIARES</v>
          </cell>
          <cell r="E557" t="str">
            <v>0329</v>
          </cell>
          <cell r="F557" t="str">
            <v/>
          </cell>
          <cell r="G557" t="str">
            <v/>
          </cell>
          <cell r="H557" t="str">
            <v>VIBROACABADORA DE ASFALTO SOBRE ESTEIRAS, LARGURA DE PAVIMENTAÇÃO 1,90 M A 5,30 M, POTÊNCIA 105 HP CAPACIDADE 450 T/H - MATERIAIS NA OPERAÇÃO. AF_11/2014</v>
          </cell>
          <cell r="I557" t="str">
            <v>H</v>
          </cell>
          <cell r="J557" t="str">
            <v>COLETADO</v>
          </cell>
          <cell r="K557" t="str">
            <v>63,38</v>
          </cell>
          <cell r="L557" t="str">
            <v>CAIXA REFERENCIAL</v>
          </cell>
        </row>
        <row r="558">
          <cell r="A558">
            <v>5714</v>
          </cell>
          <cell r="B558" t="str">
            <v>CUSTOS HORÁRIOS DE MÁQUINAS E EQUIPAMENTOS</v>
          </cell>
          <cell r="C558" t="str">
            <v>CHOR</v>
          </cell>
          <cell r="D558" t="str">
            <v>COMPOSIÇÕES AUXILIARES</v>
          </cell>
          <cell r="E558" t="str">
            <v>0329</v>
          </cell>
          <cell r="F558" t="str">
            <v/>
          </cell>
          <cell r="G558" t="str">
            <v/>
          </cell>
          <cell r="H558" t="str">
            <v>TRATOR DE PNEUS, POTÊNCIA 85 CV, TRAÇÃO 4X4, PESO COM LASTRO DE 4.675 KG - MANUTENÇÃO. AF_06/2014</v>
          </cell>
          <cell r="I558" t="str">
            <v>H</v>
          </cell>
          <cell r="J558" t="str">
            <v>ATRIBUÍDO SÃO PAULO</v>
          </cell>
          <cell r="K558" t="str">
            <v>10,34</v>
          </cell>
          <cell r="L558" t="str">
            <v>CAIXA REFERENCIAL</v>
          </cell>
        </row>
        <row r="559">
          <cell r="A559">
            <v>5715</v>
          </cell>
          <cell r="B559" t="str">
            <v>CUSTOS HORÁRIOS DE MÁQUINAS E EQUIPAMENTOS</v>
          </cell>
          <cell r="C559" t="str">
            <v>CHOR</v>
          </cell>
          <cell r="D559" t="str">
            <v>COMPOSIÇÕES AUXILIARES</v>
          </cell>
          <cell r="E559" t="str">
            <v>0329</v>
          </cell>
          <cell r="F559" t="str">
            <v/>
          </cell>
          <cell r="G559" t="str">
            <v/>
          </cell>
          <cell r="H559" t="str">
            <v>TRATOR DE PNEUS, POTÊNCIA 85 CV, TRAÇÃO 4X4, PESO COM LASTRO DE 4.675 KG - MATERIAIS NA OPERAÇÃO. AF_06/2014</v>
          </cell>
          <cell r="I559" t="str">
            <v>H</v>
          </cell>
          <cell r="J559" t="str">
            <v>COLETADO</v>
          </cell>
          <cell r="K559" t="str">
            <v>85,28</v>
          </cell>
          <cell r="L559" t="str">
            <v>CAIXA REFERENCIAL</v>
          </cell>
        </row>
        <row r="560">
          <cell r="A560">
            <v>5718</v>
          </cell>
          <cell r="B560" t="str">
            <v>CUSTOS HORÁRIOS DE MÁQUINAS E EQUIPAMENTOS</v>
          </cell>
          <cell r="C560" t="str">
            <v>CHOR</v>
          </cell>
          <cell r="D560" t="str">
            <v>COMPOSIÇÕES AUXILIARES</v>
          </cell>
          <cell r="E560" t="str">
            <v>0329</v>
          </cell>
          <cell r="F560" t="str">
            <v/>
          </cell>
          <cell r="G560" t="str">
            <v/>
          </cell>
          <cell r="H560" t="str">
            <v>TRATOR DE ESTEIRAS, POTÊNCIA 170 HP, PESO OPERACIONAL 19 T, CAÇAMBA 5,2 M3 - MATERIAIS NA OPERAÇÃO. AF_06/2014</v>
          </cell>
          <cell r="I560" t="str">
            <v>H</v>
          </cell>
          <cell r="J560" t="str">
            <v>COLETADO</v>
          </cell>
          <cell r="K560" t="str">
            <v>75,65</v>
          </cell>
          <cell r="L560" t="str">
            <v>CAIXA REFERENCIAL</v>
          </cell>
        </row>
        <row r="561">
          <cell r="A561">
            <v>5721</v>
          </cell>
          <cell r="B561" t="str">
            <v>CUSTOS HORÁRIOS DE MÁQUINAS E EQUIPAMENTOS</v>
          </cell>
          <cell r="C561" t="str">
            <v>CHOR</v>
          </cell>
          <cell r="D561" t="str">
            <v>COMPOSIÇÕES AUXILIARES</v>
          </cell>
          <cell r="E561" t="str">
            <v>0329</v>
          </cell>
          <cell r="F561" t="str">
            <v/>
          </cell>
          <cell r="G561" t="str">
            <v/>
          </cell>
          <cell r="H561" t="str">
            <v>TRATOR DE ESTEIRAS, POTÊNCIA 150 HP, PESO OPERACIONAL 16,7 T, COM RODA MOTRIZ ELEVADA E LÂMINA 3,18 M3 - MATERIAIS NA OPERAÇÃO. AF_06/2014</v>
          </cell>
          <cell r="I561" t="str">
            <v>H</v>
          </cell>
          <cell r="J561" t="str">
            <v>COLETADO</v>
          </cell>
          <cell r="K561" t="str">
            <v>66,75</v>
          </cell>
          <cell r="L561" t="str">
            <v>CAIXA REFERENCIAL</v>
          </cell>
        </row>
        <row r="562">
          <cell r="A562">
            <v>5722</v>
          </cell>
          <cell r="B562" t="str">
            <v>CUSTOS HORÁRIOS DE MÁQUINAS E EQUIPAMENTOS</v>
          </cell>
          <cell r="C562" t="str">
            <v>CHOR</v>
          </cell>
          <cell r="D562" t="str">
            <v>COMPOSIÇÕES AUXILIARES</v>
          </cell>
          <cell r="E562" t="str">
            <v>0329</v>
          </cell>
          <cell r="F562" t="str">
            <v/>
          </cell>
          <cell r="G562" t="str">
            <v/>
          </cell>
          <cell r="H562" t="str">
            <v>TRATOR DE ESTEIRAS, POTÊNCIA 347 HP, PESO OPERACIONAL 38,5 T, COM LÂMINA 8,70 M3 - MATERIAIS NA OPERAÇÃO. AF_06/2014</v>
          </cell>
          <cell r="I562" t="str">
            <v>H</v>
          </cell>
          <cell r="J562" t="str">
            <v>COLETADO</v>
          </cell>
          <cell r="K562" t="str">
            <v>154,38</v>
          </cell>
          <cell r="L562" t="str">
            <v>CAIXA REFERENCIAL</v>
          </cell>
        </row>
        <row r="563">
          <cell r="A563">
            <v>5724</v>
          </cell>
          <cell r="B563" t="str">
            <v>CUSTOS HORÁRIOS DE MÁQUINAS E EQUIPAMENTOS</v>
          </cell>
          <cell r="C563" t="str">
            <v>CHOR</v>
          </cell>
          <cell r="D563" t="str">
            <v>COMPOSIÇÕES AUXILIARES</v>
          </cell>
          <cell r="E563" t="str">
            <v>0329</v>
          </cell>
          <cell r="F563" t="str">
            <v/>
          </cell>
          <cell r="G563" t="str">
            <v/>
          </cell>
          <cell r="H563" t="str">
            <v>TRATOR DE ESTEIRAS, POTÊNCIA 100 HP, PESO OPERACIONAL 9,4 T, COM LÂMINA 2,19 M3 - MANUTENÇÃO. AF_06/2014</v>
          </cell>
          <cell r="I563" t="str">
            <v>H</v>
          </cell>
          <cell r="J563" t="str">
            <v>COEFICIENTE DE REPRESENTATIVIDADE</v>
          </cell>
          <cell r="K563" t="str">
            <v>39,02</v>
          </cell>
          <cell r="L563" t="str">
            <v>CAIXA REFERENCIAL</v>
          </cell>
        </row>
        <row r="564">
          <cell r="A564">
            <v>5727</v>
          </cell>
          <cell r="B564" t="str">
            <v>CUSTOS HORÁRIOS DE MÁQUINAS E EQUIPAMENTOS</v>
          </cell>
          <cell r="C564" t="str">
            <v>CHOR</v>
          </cell>
          <cell r="D564" t="str">
            <v>COMPOSIÇÕES AUXILIARES</v>
          </cell>
          <cell r="E564" t="str">
            <v>0329</v>
          </cell>
          <cell r="F564" t="str">
            <v/>
          </cell>
          <cell r="G564" t="str">
            <v/>
          </cell>
          <cell r="H564" t="str">
            <v>ROLO COMPACTADOR VIBRATÓRIO REBOCÁVEL, CILINDRO DE AÇO LISO, POTÊNCIA DE TRAÇÃO DE 65 CV, PESO 4,7 T, IMPACTO DINÂMICO 18,3 T, LARGURA DE TRABALHO 1,67 M - MANUTENÇÃO. AF_02/2016</v>
          </cell>
          <cell r="I564" t="str">
            <v>H</v>
          </cell>
          <cell r="J564" t="str">
            <v>ATRIBUÍDO SÃO PAULO</v>
          </cell>
          <cell r="K564" t="str">
            <v>7,23</v>
          </cell>
          <cell r="L564" t="str">
            <v>CAIXA REFERENCIAL</v>
          </cell>
        </row>
        <row r="565">
          <cell r="A565">
            <v>5729</v>
          </cell>
          <cell r="B565" t="str">
            <v>CUSTOS HORÁRIOS DE MÁQUINAS E EQUIPAMENTOS</v>
          </cell>
          <cell r="C565" t="str">
            <v>CHOR</v>
          </cell>
          <cell r="D565" t="str">
            <v>COMPOSIÇÕES AUXILIARES</v>
          </cell>
          <cell r="E565" t="str">
            <v>0329</v>
          </cell>
          <cell r="F565" t="str">
            <v/>
          </cell>
          <cell r="G565" t="str">
            <v/>
          </cell>
          <cell r="H565" t="str">
            <v>ROLO COMPACTADOR VIBRATÓRIO TANDEM AÇO LISO, POTÊNCIA 58 HP, PESO SEM/COM LASTRO 6,5 / 9,4 T, LARGURA DE TRABALHO 1,2 M - MANUTENÇÃO. AF_06/2014</v>
          </cell>
          <cell r="I565" t="str">
            <v>H</v>
          </cell>
          <cell r="J565" t="str">
            <v>ATRIBUÍDO SÃO PAULO</v>
          </cell>
          <cell r="K565" t="str">
            <v>29,41</v>
          </cell>
          <cell r="L565" t="str">
            <v>CAIXA REFERENCIAL</v>
          </cell>
        </row>
        <row r="566">
          <cell r="A566">
            <v>5730</v>
          </cell>
          <cell r="B566" t="str">
            <v>CUSTOS HORÁRIOS DE MÁQUINAS E EQUIPAMENTOS</v>
          </cell>
          <cell r="C566" t="str">
            <v>CHOR</v>
          </cell>
          <cell r="D566" t="str">
            <v>COMPOSIÇÕES AUXILIARES</v>
          </cell>
          <cell r="E566" t="str">
            <v>0329</v>
          </cell>
          <cell r="F566" t="str">
            <v/>
          </cell>
          <cell r="G566" t="str">
            <v/>
          </cell>
          <cell r="H566" t="str">
            <v>ROLO COMPACTADOR VIBRATÓRIO TANDEM AÇO LISO, POTÊNCIA 58 HP, PESO SEM/COM LASTRO 6,5 / 9,4 T, LARGURA DE TRABALHO 1,2 M - MATERIAIS NA OPERAÇÃO. AF_06/2014</v>
          </cell>
          <cell r="I566" t="str">
            <v>H</v>
          </cell>
          <cell r="J566" t="str">
            <v>COLETADO</v>
          </cell>
          <cell r="K566" t="str">
            <v>29,47</v>
          </cell>
          <cell r="L566" t="str">
            <v>CAIXA REFERENCIAL</v>
          </cell>
        </row>
        <row r="567">
          <cell r="A567">
            <v>5735</v>
          </cell>
          <cell r="B567" t="str">
            <v>CUSTOS HORÁRIOS DE MÁQUINAS E EQUIPAMENTOS</v>
          </cell>
          <cell r="C567" t="str">
            <v>CHOR</v>
          </cell>
          <cell r="D567" t="str">
            <v>COMPOSIÇÕES AUXILIARES</v>
          </cell>
          <cell r="E567" t="str">
            <v>0329</v>
          </cell>
          <cell r="F567" t="str">
            <v/>
          </cell>
          <cell r="G567" t="str">
            <v/>
          </cell>
          <cell r="H567" t="str">
            <v>RETROESCAVADEIRA SOBRE RODAS COM CARREGADEIRA, TRAÇÃO 4X4, POTÊNCIA LÍQ. 72 HP, CAÇAMBA CARREG. CAP. MÍN. 0,79 M3, CAÇAMBA RETRO CAP. 0,18 M3, PESO OPERACIONAL MÍN. 7.140 KG, PROFUNDIDADE ESCAVAÇÃO MÁX. 4,50 M - MANUTENÇÃO. AF_06/2014</v>
          </cell>
          <cell r="I567" t="str">
            <v>H</v>
          </cell>
          <cell r="J567" t="str">
            <v>COLETADO</v>
          </cell>
          <cell r="K567" t="str">
            <v>20,30</v>
          </cell>
          <cell r="L567" t="str">
            <v>CAIXA REFERENCIAL</v>
          </cell>
        </row>
        <row r="568">
          <cell r="A568">
            <v>5736</v>
          </cell>
          <cell r="B568" t="str">
            <v>CUSTOS HORÁRIOS DE MÁQUINAS E EQUIPAMENTOS</v>
          </cell>
          <cell r="C568" t="str">
            <v>CHOR</v>
          </cell>
          <cell r="D568" t="str">
            <v>COMPOSIÇÕES AUXILIARES</v>
          </cell>
          <cell r="E568" t="str">
            <v>0329</v>
          </cell>
          <cell r="F568" t="str">
            <v/>
          </cell>
          <cell r="G568" t="str">
            <v/>
          </cell>
          <cell r="H568" t="str">
            <v>RETROESCAVADEIRA SOBRE RODAS COM CARREGADEIRA, TRAÇÃO 4X4, POTÊNCIA LÍQ. 72 HP, CAÇAMBA CARREG. CAP. MÍN. 0,79 M3, CAÇAMBA RETRO CAP. 0,18 M3, PESO OPERACIONAL MÍN. 7.140 KG, PROFUNDIDADE ESCAVAÇÃO MÁX. 4,50 M - MATERIAIS NA OPERAÇÃO. AF_06/2014</v>
          </cell>
          <cell r="I568" t="str">
            <v>H</v>
          </cell>
          <cell r="J568" t="str">
            <v>COLETADO</v>
          </cell>
          <cell r="K568" t="str">
            <v>32,20</v>
          </cell>
          <cell r="L568" t="str">
            <v>CAIXA REFERENCIAL</v>
          </cell>
        </row>
        <row r="569">
          <cell r="A569">
            <v>5738</v>
          </cell>
          <cell r="B569" t="str">
            <v>CUSTOS HORÁRIOS DE MÁQUINAS E EQUIPAMENTOS</v>
          </cell>
          <cell r="C569" t="str">
            <v>CHOR</v>
          </cell>
          <cell r="D569" t="str">
            <v>COMPOSIÇÕES AUXILIARES</v>
          </cell>
          <cell r="E569" t="str">
            <v>0329</v>
          </cell>
          <cell r="F569" t="str">
            <v/>
          </cell>
          <cell r="G569" t="str">
            <v/>
          </cell>
          <cell r="H569" t="str">
            <v>ROLO COMPACTADOR VIBRATÓRIO PÉ DE CARNEIRO, OPERADO POR CONTROLE REMOTO, POTÊNCIA 12,5 KW, PESO OPERACIONAL 1,675 T, LARGURA DE TRABALHO 0,85 M - DEPRECIAÇÃO. AF_02/2016</v>
          </cell>
          <cell r="I569" t="str">
            <v>H</v>
          </cell>
          <cell r="J569" t="str">
            <v>ATRIBUÍDO SÃO PAULO</v>
          </cell>
          <cell r="K569" t="str">
            <v>26,15</v>
          </cell>
          <cell r="L569" t="str">
            <v>CAIXA REFERENCIAL</v>
          </cell>
        </row>
        <row r="570">
          <cell r="A570">
            <v>5739</v>
          </cell>
          <cell r="B570" t="str">
            <v>CUSTOS HORÁRIOS DE MÁQUINAS E EQUIPAMENTOS</v>
          </cell>
          <cell r="C570" t="str">
            <v>CHOR</v>
          </cell>
          <cell r="D570" t="str">
            <v>COMPOSIÇÕES AUXILIARES</v>
          </cell>
          <cell r="E570" t="str">
            <v>0329</v>
          </cell>
          <cell r="F570" t="str">
            <v/>
          </cell>
          <cell r="G570" t="str">
            <v/>
          </cell>
          <cell r="H570" t="str">
            <v>ROLO COMPACTADOR VIBRATÓRIO PÉ DE CARNEIRO, OPERADO POR CONTROLE REMOTO, POTÊNCIA 12,5 KW, PESO OPERACIONAL 1,675 T, LARGURA DE TRABALHO 0,85 M - MANUTENÇÃO. AF_02/2016</v>
          </cell>
          <cell r="I570" t="str">
            <v>H</v>
          </cell>
          <cell r="J570" t="str">
            <v>ATRIBUÍDO SÃO PAULO</v>
          </cell>
          <cell r="K570" t="str">
            <v>32,73</v>
          </cell>
          <cell r="L570" t="str">
            <v>CAIXA REFERENCIAL</v>
          </cell>
        </row>
        <row r="571">
          <cell r="A571">
            <v>5741</v>
          </cell>
          <cell r="B571" t="str">
            <v>CUSTOS HORÁRIOS DE MÁQUINAS E EQUIPAMENTOS</v>
          </cell>
          <cell r="C571" t="str">
            <v>CHOR</v>
          </cell>
          <cell r="D571" t="str">
            <v>COMPOSIÇÕES AUXILIARES</v>
          </cell>
          <cell r="E571" t="str">
            <v>0329</v>
          </cell>
          <cell r="F571" t="str">
            <v/>
          </cell>
          <cell r="G571" t="str">
            <v/>
          </cell>
          <cell r="H571" t="str">
            <v>USINA DE LAMA ASFÁLTICA, PROD 30 A 50 T/H, SILO DE AGREGADO 7 M3, RESERVATÓRIOS PARA EMULSÃO E ÁGUA DE 2,3 M3 CADA, MISTURADOR TIPO PUG MILL A SER MONTADO SOBRE CAMINHÃO - MANUTENÇÃO. AF_10/2014</v>
          </cell>
          <cell r="I571" t="str">
            <v>H</v>
          </cell>
          <cell r="J571" t="str">
            <v>ATRIBUÍDO SÃO PAULO</v>
          </cell>
          <cell r="K571" t="str">
            <v>30,86</v>
          </cell>
          <cell r="L571" t="str">
            <v>CAIXA REFERENCIAL</v>
          </cell>
        </row>
        <row r="572">
          <cell r="A572">
            <v>5742</v>
          </cell>
          <cell r="B572" t="str">
            <v>CUSTOS HORÁRIOS DE MÁQUINAS E EQUIPAMENTOS</v>
          </cell>
          <cell r="C572" t="str">
            <v>CHOR</v>
          </cell>
          <cell r="D572" t="str">
            <v>COMPOSIÇÕES AUXILIARES</v>
          </cell>
          <cell r="E572" t="str">
            <v>0329</v>
          </cell>
          <cell r="F572" t="str">
            <v/>
          </cell>
          <cell r="G572" t="str">
            <v/>
          </cell>
          <cell r="H572" t="str">
            <v>USINA DE LAMA ASFÁLTICA, PROD 30 A 50 T/H, SILO DE AGREGADO 7 M3, RESERVATÓRIOS PARA EMULSÃO E ÁGUA DE 2,3 M3 CADA, MISTURADOR TIPO PUG MILL A SER MONTADO SOBRE CAMINHÃO - MATERIAIS NA OPERAÇÃO. AF_10/2014</v>
          </cell>
          <cell r="I572" t="str">
            <v>H</v>
          </cell>
          <cell r="J572" t="str">
            <v>COLETADO</v>
          </cell>
          <cell r="K572" t="str">
            <v>19,63</v>
          </cell>
          <cell r="L572" t="str">
            <v>CAIXA REFERENCIAL</v>
          </cell>
        </row>
        <row r="573">
          <cell r="A573">
            <v>5747</v>
          </cell>
          <cell r="B573" t="str">
            <v>CUSTOS HORÁRIOS DE MÁQUINAS E EQUIPAMENTOS</v>
          </cell>
          <cell r="C573" t="str">
            <v>CHOR</v>
          </cell>
          <cell r="D573" t="str">
            <v>COMPOSIÇÕES AUXILIARES</v>
          </cell>
          <cell r="E573" t="str">
            <v>0329</v>
          </cell>
          <cell r="F573" t="str">
            <v/>
          </cell>
          <cell r="G573" t="str">
            <v/>
          </cell>
          <cell r="H573" t="str">
            <v>CAMINHÃO PIPA 6.000 L, PESO BRUTO TOTAL 13.000 KG, DISTÂNCIA ENTRE EIXOS 4,80 M, POTÊNCIA 189 CV INCLUSIVE TANQUE DE AÇO PARA TRANSPORTE DE ÁGUA, CAPACIDADE 6 M3 - MATERIAIS NA OPERAÇÃO. AF_06/2014</v>
          </cell>
          <cell r="I573" t="str">
            <v>H</v>
          </cell>
          <cell r="J573" t="str">
            <v>COLETADO</v>
          </cell>
          <cell r="K573" t="str">
            <v>112,59</v>
          </cell>
          <cell r="L573" t="str">
            <v>CAIXA REFERENCIAL</v>
          </cell>
        </row>
        <row r="574">
          <cell r="A574">
            <v>5751</v>
          </cell>
          <cell r="B574" t="str">
            <v>CUSTOS HORÁRIOS DE MÁQUINAS E EQUIPAMENTOS</v>
          </cell>
          <cell r="C574" t="str">
            <v>CHOR</v>
          </cell>
          <cell r="D574" t="str">
            <v>COMPOSIÇÕES AUXILIARES</v>
          </cell>
          <cell r="E574" t="str">
            <v>0329</v>
          </cell>
          <cell r="F574" t="str">
            <v/>
          </cell>
          <cell r="G574" t="str">
            <v/>
          </cell>
          <cell r="H574" t="str">
            <v>CAMINHÃO TOCO, PESO BRUTO TOTAL 14.300 KG, CARGA ÚTIL MÁXIMA 9590 KG, DISTÂNCIA ENTRE EIXOS 4,76 M, POTÊNCIA 185 CV (NÃO INCLUI CARROCERIA) - MANUTENÇÃO. AF_06/2014</v>
          </cell>
          <cell r="I574" t="str">
            <v>H</v>
          </cell>
          <cell r="J574" t="str">
            <v>ATRIBUÍDO SÃO PAULO</v>
          </cell>
          <cell r="K574" t="str">
            <v>19,76</v>
          </cell>
          <cell r="L574" t="str">
            <v>CAIXA REFERENCIAL</v>
          </cell>
        </row>
        <row r="575">
          <cell r="A575">
            <v>5754</v>
          </cell>
          <cell r="B575" t="str">
            <v>CUSTOS HORÁRIOS DE MÁQUINAS E EQUIPAMENTOS</v>
          </cell>
          <cell r="C575" t="str">
            <v>CHOR</v>
          </cell>
          <cell r="D575" t="str">
            <v>COMPOSIÇÕES AUXILIARES</v>
          </cell>
          <cell r="E575" t="str">
            <v>0329</v>
          </cell>
          <cell r="F575" t="str">
            <v/>
          </cell>
          <cell r="G575" t="str">
            <v/>
          </cell>
          <cell r="H575" t="str">
            <v>CAMINHÃO TOCO, PESO BRUTO TOTAL 16.000 KG, CARGA ÚTIL MÁXIMA DE 10.685 KG, DISTÂNCIA ENTRE EIXOS 4,80 M, POTÊNCIA 189 CV EXCLUSIVE CARROCERIA - MANUTENÇÃO. AF_06/2014</v>
          </cell>
          <cell r="I575" t="str">
            <v>H</v>
          </cell>
          <cell r="J575" t="str">
            <v>ATRIBUÍDO SÃO PAULO</v>
          </cell>
          <cell r="K575" t="str">
            <v>16,64</v>
          </cell>
          <cell r="L575" t="str">
            <v>CAIXA REFERENCIAL</v>
          </cell>
        </row>
        <row r="576">
          <cell r="A576">
            <v>5763</v>
          </cell>
          <cell r="B576" t="str">
            <v>CUSTOS HORÁRIOS DE MÁQUINAS E EQUIPAMENTOS</v>
          </cell>
          <cell r="C576" t="str">
            <v>CHOR</v>
          </cell>
          <cell r="D576" t="str">
            <v>COMPOSIÇÕES AUXILIARES</v>
          </cell>
          <cell r="E576" t="str">
            <v>0329</v>
          </cell>
          <cell r="F576" t="str">
            <v/>
          </cell>
          <cell r="G576" t="str">
            <v/>
          </cell>
          <cell r="H576" t="str">
            <v>CAMINHÃO PIPA 10.000 L TRUCADO, PESO BRUTO TOTAL 23.000 KG, CARGA ÚTIL MÁXIMA 15.935 KG, DISTÂNCIA ENTRE EIXOS 4,8 M, POTÊNCIA 230 CV, INCLUSIVE TANQUE DE AÇO PARA TRANSPORTE DE ÁGUA - MANUTENÇÃO. AF_06/2014</v>
          </cell>
          <cell r="I576" t="str">
            <v>H</v>
          </cell>
          <cell r="J576" t="str">
            <v>ATRIBUÍDO SÃO PAULO</v>
          </cell>
          <cell r="K576" t="str">
            <v>28,62</v>
          </cell>
          <cell r="L576" t="str">
            <v>CAIXA REFERENCIAL</v>
          </cell>
        </row>
        <row r="577">
          <cell r="A577">
            <v>5765</v>
          </cell>
          <cell r="B577" t="str">
            <v>CUSTOS HORÁRIOS DE MÁQUINAS E EQUIPAMENTOS</v>
          </cell>
          <cell r="C577" t="str">
            <v>CHOR</v>
          </cell>
          <cell r="D577" t="str">
            <v>COMPOSIÇÕES AUXILIARES</v>
          </cell>
          <cell r="E577" t="str">
            <v>0329</v>
          </cell>
          <cell r="F577" t="str">
            <v/>
          </cell>
          <cell r="G577" t="str">
            <v/>
          </cell>
          <cell r="H577" t="str">
            <v>ESPARGIDOR DE ASFALTO PRESSURIZADO COM TANQUE DE 2500 L, REBOCÁVEL COM MOTOR A GASOLINA POTÊNCIA 3,4 HP - MANUTENÇÃO. AF_07/2014</v>
          </cell>
          <cell r="I577" t="str">
            <v>H</v>
          </cell>
          <cell r="J577" t="str">
            <v>ATRIBUÍDO SÃO PAULO</v>
          </cell>
          <cell r="K577" t="str">
            <v>2,17</v>
          </cell>
          <cell r="L577" t="str">
            <v>CAIXA REFERENCIAL</v>
          </cell>
        </row>
        <row r="578">
          <cell r="A578">
            <v>5766</v>
          </cell>
          <cell r="B578" t="str">
            <v>CUSTOS HORÁRIOS DE MÁQUINAS E EQUIPAMENTOS</v>
          </cell>
          <cell r="C578" t="str">
            <v>CHOR</v>
          </cell>
          <cell r="D578" t="str">
            <v>COMPOSIÇÕES AUXILIARES</v>
          </cell>
          <cell r="E578" t="str">
            <v>0329</v>
          </cell>
          <cell r="F578" t="str">
            <v/>
          </cell>
          <cell r="G578" t="str">
            <v/>
          </cell>
          <cell r="H578" t="str">
            <v>ESPARGIDOR DE ASFALTO PRESSURIZADO COM TANQUE DE 2500 L, REBOCÁVEL COM MOTOR A GASOLINA POTÊNCIA 3,4 HP - MATERIAIS NA OPERAÇÃO. AF_07/2014</v>
          </cell>
          <cell r="I578" t="str">
            <v>H</v>
          </cell>
          <cell r="J578" t="str">
            <v>COLETADO</v>
          </cell>
          <cell r="K578" t="str">
            <v>3,97</v>
          </cell>
          <cell r="L578" t="str">
            <v>CAIXA REFERENCIAL</v>
          </cell>
        </row>
        <row r="579">
          <cell r="A579">
            <v>5779</v>
          </cell>
          <cell r="B579" t="str">
            <v>CUSTOS HORÁRIOS DE MÁQUINAS E EQUIPAMENTOS</v>
          </cell>
          <cell r="C579" t="str">
            <v>CHOR</v>
          </cell>
          <cell r="D579" t="str">
            <v>COMPOSIÇÕES AUXILIARES</v>
          </cell>
          <cell r="E579" t="str">
            <v>0329</v>
          </cell>
          <cell r="F579" t="str">
            <v/>
          </cell>
          <cell r="G579" t="str">
            <v/>
          </cell>
          <cell r="H579" t="str">
            <v>MOTONIVELADORA POTÊNCIA BÁSICA LÍQUIDA (PRIMEIRA MARCHA) 125 HP, PESO BRUTO 13032 KG, LARGURA DA LÂMINA DE 3,7 M - MANUTENÇÃO. AF_06/2014</v>
          </cell>
          <cell r="I579" t="str">
            <v>H</v>
          </cell>
          <cell r="J579" t="str">
            <v>COLETADO</v>
          </cell>
          <cell r="K579" t="str">
            <v>42,43</v>
          </cell>
          <cell r="L579" t="str">
            <v>CAIXA REFERENCIAL</v>
          </cell>
        </row>
        <row r="580">
          <cell r="A580">
            <v>5787</v>
          </cell>
          <cell r="B580" t="str">
            <v>CUSTOS HORÁRIOS DE MÁQUINAS E EQUIPAMENTOS</v>
          </cell>
          <cell r="C580" t="str">
            <v>CHOR</v>
          </cell>
          <cell r="D580" t="str">
            <v>COMPOSIÇÕES AUXILIARES</v>
          </cell>
          <cell r="E580" t="str">
            <v>0329</v>
          </cell>
          <cell r="F580" t="str">
            <v/>
          </cell>
          <cell r="G580" t="str">
            <v/>
          </cell>
          <cell r="H580" t="str">
            <v>PÁ CARREGADEIRA SOBRE RODAS, POTÊNCIA 197 HP, CAPACIDADE DA CAÇAMBA 2,5 A 3,5 M3, PESO OPERACIONAL 18338 KG - MATERIAIS NA OPERAÇÃO. AF_06/2014</v>
          </cell>
          <cell r="I580" t="str">
            <v>H</v>
          </cell>
          <cell r="J580" t="str">
            <v>COLETADO</v>
          </cell>
          <cell r="K580" t="str">
            <v>50,09</v>
          </cell>
          <cell r="L580" t="str">
            <v>CAIXA REFERENCIAL</v>
          </cell>
        </row>
        <row r="581">
          <cell r="A581">
            <v>5797</v>
          </cell>
          <cell r="B581" t="str">
            <v>CUSTOS HORÁRIOS DE MÁQUINAS E EQUIPAMENTOS</v>
          </cell>
          <cell r="C581" t="str">
            <v>CHOR</v>
          </cell>
          <cell r="D581" t="str">
            <v>COMPOSIÇÕES AUXILIARES</v>
          </cell>
          <cell r="E581" t="str">
            <v>0329</v>
          </cell>
          <cell r="F581" t="str">
            <v/>
          </cell>
          <cell r="G581" t="str">
            <v/>
          </cell>
          <cell r="H581" t="str">
            <v>COMPRESSOR DE AR REBOCÁVEL, VAZÃO 189 PCM, PRESSÃO EFETIVA DE TRABALHO 102 PSI, MOTOR DIESEL, POTÊNCIA 63 CV - MANUTENÇÃO. AF_06/2015</v>
          </cell>
          <cell r="I581" t="str">
            <v>H</v>
          </cell>
          <cell r="J581" t="str">
            <v>ATRIBUÍDO SÃO PAULO</v>
          </cell>
          <cell r="K581" t="str">
            <v>3,67</v>
          </cell>
          <cell r="L581" t="str">
            <v>CAIXA REFERENCIAL</v>
          </cell>
        </row>
        <row r="582">
          <cell r="A582">
            <v>5800</v>
          </cell>
          <cell r="B582" t="str">
            <v>CUSTOS HORÁRIOS DE MÁQUINAS E EQUIPAMENTOS</v>
          </cell>
          <cell r="C582" t="str">
            <v>CHOR</v>
          </cell>
          <cell r="D582" t="str">
            <v>COMPOSIÇÕES AUXILIARES</v>
          </cell>
          <cell r="E582" t="str">
            <v>0329</v>
          </cell>
          <cell r="F582" t="str">
            <v/>
          </cell>
          <cell r="G582" t="str">
            <v/>
          </cell>
          <cell r="H582" t="str">
            <v>BOMBA SUBMERSÍVEL ELÉTRICA TRIFÁSICA, POTÊNCIA 2,96 HP, Ø ROTOR 144 MM SEMI-ABERTO, BOCAL DE SAÍDA Ø 2, HM/Q = 2 MCA / 38,8 M3/H A 28 MCA / 5 M3/H - MANUTENÇÃO. AF_06/2014</v>
          </cell>
          <cell r="I582" t="str">
            <v>H</v>
          </cell>
          <cell r="J582" t="str">
            <v>ATRIBUÍDO SÃO PAULO</v>
          </cell>
          <cell r="K582" t="str">
            <v>0,31</v>
          </cell>
          <cell r="L582" t="str">
            <v>CAIXA REFERENCIAL</v>
          </cell>
        </row>
        <row r="583">
          <cell r="A583">
            <v>7032</v>
          </cell>
          <cell r="B583" t="str">
            <v>CUSTOS HORÁRIOS DE MÁQUINAS E EQUIPAMENTOS</v>
          </cell>
          <cell r="C583" t="str">
            <v>CHOR</v>
          </cell>
          <cell r="D583" t="str">
            <v>COMPOSIÇÕES AUXILIARES</v>
          </cell>
          <cell r="E583" t="str">
            <v>0329</v>
          </cell>
          <cell r="F583" t="str">
            <v/>
          </cell>
          <cell r="G583" t="str">
            <v/>
          </cell>
          <cell r="H583" t="str">
            <v>TANQUE DE ASFALTO ESTACIONÁRIO COM SERPENTINA, CAPACIDADE 30.000 L - DEPRECIAÇÃO. AF_06/2014</v>
          </cell>
          <cell r="I583" t="str">
            <v>H</v>
          </cell>
          <cell r="J583" t="str">
            <v>ATRIBUÍDO SÃO PAULO</v>
          </cell>
          <cell r="K583" t="str">
            <v>3,69</v>
          </cell>
          <cell r="L583" t="str">
            <v>CAIXA REFERENCIAL</v>
          </cell>
        </row>
        <row r="584">
          <cell r="A584">
            <v>7033</v>
          </cell>
          <cell r="B584" t="str">
            <v>CUSTOS HORÁRIOS DE MÁQUINAS E EQUIPAMENTOS</v>
          </cell>
          <cell r="C584" t="str">
            <v>CHOR</v>
          </cell>
          <cell r="D584" t="str">
            <v>COMPOSIÇÕES AUXILIARES</v>
          </cell>
          <cell r="E584" t="str">
            <v>0329</v>
          </cell>
          <cell r="F584" t="str">
            <v/>
          </cell>
          <cell r="G584" t="str">
            <v/>
          </cell>
          <cell r="H584" t="str">
            <v>TANQUE DE ASFALTO ESTACIONÁRIO COM SERPENTINA, CAPACIDADE 30.000 L - JUROS. AF_06/2014</v>
          </cell>
          <cell r="I584" t="str">
            <v>H</v>
          </cell>
          <cell r="J584" t="str">
            <v>ATRIBUÍDO SÃO PAULO</v>
          </cell>
          <cell r="K584" t="str">
            <v>0,61</v>
          </cell>
          <cell r="L584" t="str">
            <v>CAIXA REFERENCIAL</v>
          </cell>
        </row>
        <row r="585">
          <cell r="A585">
            <v>7034</v>
          </cell>
          <cell r="B585" t="str">
            <v>CUSTOS HORÁRIOS DE MÁQUINAS E EQUIPAMENTOS</v>
          </cell>
          <cell r="C585" t="str">
            <v>CHOR</v>
          </cell>
          <cell r="D585" t="str">
            <v>COMPOSIÇÕES AUXILIARES</v>
          </cell>
          <cell r="E585" t="str">
            <v>0329</v>
          </cell>
          <cell r="F585" t="str">
            <v/>
          </cell>
          <cell r="G585" t="str">
            <v/>
          </cell>
          <cell r="H585" t="str">
            <v>TANQUE DE ASFALTO ESTACIONÁRIO COM SERPENTINA, CAPACIDADE 30.000 L - MANUTENÇÃO. AF_06/2014</v>
          </cell>
          <cell r="I585" t="str">
            <v>H</v>
          </cell>
          <cell r="J585" t="str">
            <v>ATRIBUÍDO SÃO PAULO</v>
          </cell>
          <cell r="K585" t="str">
            <v>6,92</v>
          </cell>
          <cell r="L585" t="str">
            <v>CAIXA REFERENCIAL</v>
          </cell>
        </row>
        <row r="586">
          <cell r="A586">
            <v>7035</v>
          </cell>
          <cell r="B586" t="str">
            <v>CUSTOS HORÁRIOS DE MÁQUINAS E EQUIPAMENTOS</v>
          </cell>
          <cell r="C586" t="str">
            <v>CHOR</v>
          </cell>
          <cell r="D586" t="str">
            <v>COMPOSIÇÕES AUXILIARES</v>
          </cell>
          <cell r="E586" t="str">
            <v>0329</v>
          </cell>
          <cell r="F586" t="str">
            <v/>
          </cell>
          <cell r="G586" t="str">
            <v/>
          </cell>
          <cell r="H586" t="str">
            <v>TANQUE DE ASFALTO ESTACIONÁRIO COM SERPENTINA, CAPACIDADE 30.000 L - MATERIAIS NA OPERAÇÃO. AF_06/2014</v>
          </cell>
          <cell r="I586" t="str">
            <v>H</v>
          </cell>
          <cell r="J586" t="str">
            <v>COLETADO</v>
          </cell>
          <cell r="K586" t="str">
            <v>152,15</v>
          </cell>
          <cell r="L586" t="str">
            <v>CAIXA REFERENCIAL</v>
          </cell>
        </row>
        <row r="587">
          <cell r="A587">
            <v>7038</v>
          </cell>
          <cell r="B587" t="str">
            <v>CUSTOS HORÁRIOS DE MÁQUINAS E EQUIPAMENTOS</v>
          </cell>
          <cell r="C587" t="str">
            <v>CHOR</v>
          </cell>
          <cell r="D587" t="str">
            <v>COMPOSIÇÕES AUXILIARES</v>
          </cell>
          <cell r="E587" t="str">
            <v>0329</v>
          </cell>
          <cell r="F587" t="str">
            <v/>
          </cell>
          <cell r="G587" t="str">
            <v/>
          </cell>
          <cell r="H587" t="str">
            <v>ROLO COMPACTADOR DE PNEUS ESTÁTICO, PRESSÃO VARIÁVEL, POTÊNCIA 111 HP, PESO SEM/COM LASTRO 9,5 / 26 T, LARGURA DE TRABALHO 1,90 M - DEPRECIAÇÃO. AF_07/2014</v>
          </cell>
          <cell r="I587" t="str">
            <v>H</v>
          </cell>
          <cell r="J587" t="str">
            <v>ATRIBUÍDO SÃO PAULO</v>
          </cell>
          <cell r="K587" t="str">
            <v>29,91</v>
          </cell>
          <cell r="L587" t="str">
            <v>CAIXA REFERENCIAL</v>
          </cell>
        </row>
        <row r="588">
          <cell r="A588">
            <v>7039</v>
          </cell>
          <cell r="B588" t="str">
            <v>CUSTOS HORÁRIOS DE MÁQUINAS E EQUIPAMENTOS</v>
          </cell>
          <cell r="C588" t="str">
            <v>CHOR</v>
          </cell>
          <cell r="D588" t="str">
            <v>COMPOSIÇÕES AUXILIARES</v>
          </cell>
          <cell r="E588" t="str">
            <v>0329</v>
          </cell>
          <cell r="F588" t="str">
            <v/>
          </cell>
          <cell r="G588" t="str">
            <v/>
          </cell>
          <cell r="H588" t="str">
            <v>ROLO COMPACTADOR DE PNEUS ESTÁTICO, PRESSÃO VARIÁVEL, POTÊNCIA 111 HP, PESO SEM/COM LASTRO 9,5 / 26 T, LARGURA DE TRABALHO 1,90 M - JUROS. AF_07/2014</v>
          </cell>
          <cell r="I588" t="str">
            <v>H</v>
          </cell>
          <cell r="J588" t="str">
            <v>ATRIBUÍDO SÃO PAULO</v>
          </cell>
          <cell r="K588" t="str">
            <v>4,15</v>
          </cell>
          <cell r="L588" t="str">
            <v>CAIXA REFERENCIAL</v>
          </cell>
        </row>
        <row r="589">
          <cell r="A589">
            <v>7040</v>
          </cell>
          <cell r="B589" t="str">
            <v>CUSTOS HORÁRIOS DE MÁQUINAS E EQUIPAMENTOS</v>
          </cell>
          <cell r="C589" t="str">
            <v>CHOR</v>
          </cell>
          <cell r="D589" t="str">
            <v>COMPOSIÇÕES AUXILIARES</v>
          </cell>
          <cell r="E589" t="str">
            <v>0329</v>
          </cell>
          <cell r="F589" t="str">
            <v/>
          </cell>
          <cell r="G589" t="str">
            <v/>
          </cell>
          <cell r="H589" t="str">
            <v>ROLO COMPACTADOR DE PNEUS ESTÁTICO, PRESSÃO VARIÁVEL, POTÊNCIA 111 HP, PESO SEM/COM LASTRO 9,5 / 26 T, LARGURA DE TRABALHO 1,90 M - MANUTENÇÃO. AF_07/2014</v>
          </cell>
          <cell r="I589" t="str">
            <v>H</v>
          </cell>
          <cell r="J589" t="str">
            <v>ATRIBUÍDO SÃO PAULO</v>
          </cell>
          <cell r="K589" t="str">
            <v>37,43</v>
          </cell>
          <cell r="L589" t="str">
            <v>CAIXA REFERENCIAL</v>
          </cell>
        </row>
        <row r="590">
          <cell r="A590">
            <v>7044</v>
          </cell>
          <cell r="B590" t="str">
            <v>CUSTOS HORÁRIOS DE MÁQUINAS E EQUIPAMENTOS</v>
          </cell>
          <cell r="C590" t="str">
            <v>CHOR</v>
          </cell>
          <cell r="D590" t="str">
            <v>COMPOSIÇÕES AUXILIARES</v>
          </cell>
          <cell r="E590" t="str">
            <v>0329</v>
          </cell>
          <cell r="F590" t="str">
            <v/>
          </cell>
          <cell r="G590" t="str">
            <v/>
          </cell>
          <cell r="H590" t="str">
            <v>MOTOBOMBA TRASH (PARA ÁGUA SUJA) AUTO ESCORVANTE, MOTOR GASOLINA DE 6,41 HP, DIÂMETROS DE SUCÇÃO X RECALQUE: 3" X 3", HM/Q = 10 MCA / 60 M3/H A 23 MCA / 0 M3/H - DEPRECIAÇÃO. AF_10/2014</v>
          </cell>
          <cell r="I590" t="str">
            <v>H</v>
          </cell>
          <cell r="J590" t="str">
            <v>COEFICIENTE DE REPRESENTATIVIDADE</v>
          </cell>
          <cell r="K590" t="str">
            <v>0,22</v>
          </cell>
          <cell r="L590" t="str">
            <v>CAIXA REFERENCIAL</v>
          </cell>
        </row>
        <row r="591">
          <cell r="A591">
            <v>7045</v>
          </cell>
          <cell r="B591" t="str">
            <v>CUSTOS HORÁRIOS DE MÁQUINAS E EQUIPAMENTOS</v>
          </cell>
          <cell r="C591" t="str">
            <v>CHOR</v>
          </cell>
          <cell r="D591" t="str">
            <v>COMPOSIÇÕES AUXILIARES</v>
          </cell>
          <cell r="E591" t="str">
            <v>0329</v>
          </cell>
          <cell r="F591" t="str">
            <v/>
          </cell>
          <cell r="G591" t="str">
            <v/>
          </cell>
          <cell r="H591" t="str">
            <v>MOTOBOMBA TRASH (PARA ÁGUA SUJA) AUTO ESCORVANTE, MOTOR GASOLINA DE 6,41 HP, DIÂMETROS DE SUCÇÃO X RECALQUE: 3" X 3", HM/Q = 10 MCA / 60 M3/H A 23 MCA / 0 M3/H - JUROS. AF_10/2014</v>
          </cell>
          <cell r="I591" t="str">
            <v>H</v>
          </cell>
          <cell r="J591" t="str">
            <v>COEFICIENTE DE REPRESENTATIVIDADE</v>
          </cell>
          <cell r="K591" t="str">
            <v>0,02</v>
          </cell>
          <cell r="L591" t="str">
            <v>CAIXA REFERENCIAL</v>
          </cell>
        </row>
        <row r="592">
          <cell r="A592">
            <v>7046</v>
          </cell>
          <cell r="B592" t="str">
            <v>CUSTOS HORÁRIOS DE MÁQUINAS E EQUIPAMENTOS</v>
          </cell>
          <cell r="C592" t="str">
            <v>CHOR</v>
          </cell>
          <cell r="D592" t="str">
            <v>COMPOSIÇÕES AUXILIARES</v>
          </cell>
          <cell r="E592" t="str">
            <v>0329</v>
          </cell>
          <cell r="F592" t="str">
            <v/>
          </cell>
          <cell r="G592" t="str">
            <v/>
          </cell>
          <cell r="H592" t="str">
            <v>MOTOBOMBA TRASH (PARA ÁGUA SUJA) AUTO ESCORVANTE, MOTOR GASOLINA DE 6,41 HP, DIÂMETROS DE SUCÇÃO X RECALQUE: 3" X 3", HM/Q = 10 MCA / 60 M3/H A 23 MCA / 0 M3/H - MANUTENÇÃO. AF_10/2014</v>
          </cell>
          <cell r="I592" t="str">
            <v>H</v>
          </cell>
          <cell r="J592" t="str">
            <v>COEFICIENTE DE REPRESENTATIVIDADE</v>
          </cell>
          <cell r="K592" t="str">
            <v>0,25</v>
          </cell>
          <cell r="L592" t="str">
            <v>CAIXA REFERENCIAL</v>
          </cell>
        </row>
        <row r="593">
          <cell r="A593">
            <v>7047</v>
          </cell>
          <cell r="B593" t="str">
            <v>CUSTOS HORÁRIOS DE MÁQUINAS E EQUIPAMENTOS</v>
          </cell>
          <cell r="C593" t="str">
            <v>CHOR</v>
          </cell>
          <cell r="D593" t="str">
            <v>COMPOSIÇÕES AUXILIARES</v>
          </cell>
          <cell r="E593" t="str">
            <v>0329</v>
          </cell>
          <cell r="F593" t="str">
            <v/>
          </cell>
          <cell r="G593" t="str">
            <v/>
          </cell>
          <cell r="H593" t="str">
            <v>MOTOBOMBA TRASH (PARA ÁGUA SUJA) AUTO ESCORVANTE, MOTOR GASOLINA DE 6,41 HP, DIÂMETROS DE SUCÇÃO X RECALQUE: 3" X 3", HM/Q = 10 MCA / 60 M3/H A 23 MCA / 0 M3/H - MATERIAIS NA OPERAÇÃO. AF_10/2014</v>
          </cell>
          <cell r="I593" t="str">
            <v>H</v>
          </cell>
          <cell r="J593" t="str">
            <v>COLETADO</v>
          </cell>
          <cell r="K593" t="str">
            <v>9,35</v>
          </cell>
          <cell r="L593" t="str">
            <v>CAIXA REFERENCIAL</v>
          </cell>
        </row>
        <row r="594">
          <cell r="A594">
            <v>7051</v>
          </cell>
          <cell r="B594" t="str">
            <v>CUSTOS HORÁRIOS DE MÁQUINAS E EQUIPAMENTOS</v>
          </cell>
          <cell r="C594" t="str">
            <v>CHOR</v>
          </cell>
          <cell r="D594" t="str">
            <v>COMPOSIÇÕES AUXILIARES</v>
          </cell>
          <cell r="E594" t="str">
            <v>0329</v>
          </cell>
          <cell r="F594" t="str">
            <v/>
          </cell>
          <cell r="G594" t="str">
            <v/>
          </cell>
          <cell r="H594" t="str">
            <v>ROLO COMPACTADOR PE DE CARNEIRO VIBRATORIO, POTENCIA 125 HP, PESO OPERACIONAL SEM/COM LASTRO 11,95 / 13,30 T, IMPACTO DINAMICO 38,5 / 22,5 T, LARGURA DE TRABALHO 2,15 M - DEPRECIAÇÃO. AF_06/2014</v>
          </cell>
          <cell r="I594" t="str">
            <v>H</v>
          </cell>
          <cell r="J594" t="str">
            <v>ATRIBUÍDO SÃO PAULO</v>
          </cell>
          <cell r="K594" t="str">
            <v>26,53</v>
          </cell>
          <cell r="L594" t="str">
            <v>CAIXA REFERENCIAL</v>
          </cell>
        </row>
        <row r="595">
          <cell r="A595">
            <v>7052</v>
          </cell>
          <cell r="B595" t="str">
            <v>CUSTOS HORÁRIOS DE MÁQUINAS E EQUIPAMENTOS</v>
          </cell>
          <cell r="C595" t="str">
            <v>CHOR</v>
          </cell>
          <cell r="D595" t="str">
            <v>COMPOSIÇÕES AUXILIARES</v>
          </cell>
          <cell r="E595" t="str">
            <v>0329</v>
          </cell>
          <cell r="F595" t="str">
            <v/>
          </cell>
          <cell r="G595" t="str">
            <v/>
          </cell>
          <cell r="H595" t="str">
            <v>ROLO COMPACTADOR PE DE CARNEIRO VIBRATORIO, POTENCIA 125 HP, PESO OPERACIONAL SEM/COM LASTRO 11,95 / 13,30 T, IMPACTO DINAMICO 38,5 / 22,5 T, LARGURA DE TRABALHO 2,15 M - JUROS. AF_06/2014</v>
          </cell>
          <cell r="I595" t="str">
            <v>H</v>
          </cell>
          <cell r="J595" t="str">
            <v>ATRIBUÍDO SÃO PAULO</v>
          </cell>
          <cell r="K595" t="str">
            <v>3,68</v>
          </cell>
          <cell r="L595" t="str">
            <v>CAIXA REFERENCIAL</v>
          </cell>
        </row>
        <row r="596">
          <cell r="A596">
            <v>7053</v>
          </cell>
          <cell r="B596" t="str">
            <v>CUSTOS HORÁRIOS DE MÁQUINAS E EQUIPAMENTOS</v>
          </cell>
          <cell r="C596" t="str">
            <v>CHOR</v>
          </cell>
          <cell r="D596" t="str">
            <v>COMPOSIÇÕES AUXILIARES</v>
          </cell>
          <cell r="E596" t="str">
            <v>0329</v>
          </cell>
          <cell r="F596" t="str">
            <v/>
          </cell>
          <cell r="G596" t="str">
            <v/>
          </cell>
          <cell r="H596" t="str">
            <v>ROLO COMPACTADOR PE DE CARNEIRO VIBRATORIO, POTENCIA 125 HP, PESO OPERACIONAL SEM/COM LASTRO 11,95 / 13,30 T, IMPACTO DINAMICO 38,5 / 22,5 T, LARGURA DE TRABALHO 2,15 M - MANUTENÇÃO. AF_06/2014</v>
          </cell>
          <cell r="I596" t="str">
            <v>H</v>
          </cell>
          <cell r="J596" t="str">
            <v>ATRIBUÍDO SÃO PAULO</v>
          </cell>
          <cell r="K596" t="str">
            <v>33,20</v>
          </cell>
          <cell r="L596" t="str">
            <v>CAIXA REFERENCIAL</v>
          </cell>
        </row>
        <row r="597">
          <cell r="A597">
            <v>7054</v>
          </cell>
          <cell r="B597" t="str">
            <v>CUSTOS HORÁRIOS DE MÁQUINAS E EQUIPAMENTOS</v>
          </cell>
          <cell r="C597" t="str">
            <v>CHOR</v>
          </cell>
          <cell r="D597" t="str">
            <v>COMPOSIÇÕES AUXILIARES</v>
          </cell>
          <cell r="E597" t="str">
            <v>0329</v>
          </cell>
          <cell r="F597" t="str">
            <v/>
          </cell>
          <cell r="G597" t="str">
            <v/>
          </cell>
          <cell r="H597" t="str">
            <v>ROLO COMPACTADOR PE DE CARNEIRO VIBRATORIO, POTENCIA 125 HP, PESO OPERACIONAL SEM/COM LASTRO 11,95 / 13,30 T, IMPACTO DINAMICO 38,5 / 22,5 T, LARGURA DE TRABALHO 2,15 M - MATERIAIS NA OPERAÇÃO. AF_06/2014</v>
          </cell>
          <cell r="I597" t="str">
            <v>H</v>
          </cell>
          <cell r="J597" t="str">
            <v>COLETADO</v>
          </cell>
          <cell r="K597" t="str">
            <v>63,55</v>
          </cell>
          <cell r="L597" t="str">
            <v>CAIXA REFERENCIAL</v>
          </cell>
        </row>
        <row r="598">
          <cell r="A598">
            <v>7058</v>
          </cell>
          <cell r="B598" t="str">
            <v>CUSTOS HORÁRIOS DE MÁQUINAS E EQUIPAMENTOS</v>
          </cell>
          <cell r="C598" t="str">
            <v>CHOR</v>
          </cell>
          <cell r="D598" t="str">
            <v>COMPOSIÇÕES AUXILIARES</v>
          </cell>
          <cell r="E598" t="str">
            <v>0329</v>
          </cell>
          <cell r="F598" t="str">
            <v/>
          </cell>
          <cell r="G598" t="str">
            <v/>
          </cell>
          <cell r="H598" t="str">
            <v>CAMINHÃO BASCULANTE 6 M3 TOCO, PESO BRUTO TOTAL 16.000 KG, CARGA ÚTIL MÁXIMA 11.130 KG, DISTÂNCIA ENTRE EIXOS 5,36 M, POTÊNCIA 185 CV, INCLUSIVE CAÇAMBA METÁLICA - DEPRECIAÇÃO. AF_06/2014</v>
          </cell>
          <cell r="I598" t="str">
            <v>H</v>
          </cell>
          <cell r="J598" t="str">
            <v>ATRIBUÍDO SÃO PAULO</v>
          </cell>
          <cell r="K598" t="str">
            <v>14,92</v>
          </cell>
          <cell r="L598" t="str">
            <v>CAIXA REFERENCIAL</v>
          </cell>
        </row>
        <row r="599">
          <cell r="A599">
            <v>7059</v>
          </cell>
          <cell r="B599" t="str">
            <v>CUSTOS HORÁRIOS DE MÁQUINAS E EQUIPAMENTOS</v>
          </cell>
          <cell r="C599" t="str">
            <v>CHOR</v>
          </cell>
          <cell r="D599" t="str">
            <v>COMPOSIÇÕES AUXILIARES</v>
          </cell>
          <cell r="E599" t="str">
            <v>0329</v>
          </cell>
          <cell r="F599" t="str">
            <v/>
          </cell>
          <cell r="G599" t="str">
            <v/>
          </cell>
          <cell r="H599" t="str">
            <v>CAMINHÃO BASCULANTE 6 M3 TOCO, PESO BRUTO TOTAL 16.000 KG, CARGA ÚTIL MÁXIMA 11.130 KG, DISTÂNCIA ENTRE EIXOS 5,36 M, POTÊNCIA 185 CV, INCLUSIVE CAÇAMBA METÁLICA - JUROS. AF_06/2014</v>
          </cell>
          <cell r="I599" t="str">
            <v>H</v>
          </cell>
          <cell r="J599" t="str">
            <v>ATRIBUÍDO SÃO PAULO</v>
          </cell>
          <cell r="K599" t="str">
            <v>2,75</v>
          </cell>
          <cell r="L599" t="str">
            <v>CAIXA REFERENCIAL</v>
          </cell>
        </row>
        <row r="600">
          <cell r="A600">
            <v>7060</v>
          </cell>
          <cell r="B600" t="str">
            <v>CUSTOS HORÁRIOS DE MÁQUINAS E EQUIPAMENTOS</v>
          </cell>
          <cell r="C600" t="str">
            <v>CHOR</v>
          </cell>
          <cell r="D600" t="str">
            <v>COMPOSIÇÕES AUXILIARES</v>
          </cell>
          <cell r="E600" t="str">
            <v>0329</v>
          </cell>
          <cell r="F600" t="str">
            <v/>
          </cell>
          <cell r="G600" t="str">
            <v/>
          </cell>
          <cell r="H600" t="str">
            <v>CAMINHÃO BASCULANTE 6 M3 TOCO, PESO BRUTO TOTAL 16.000 KG, CARGA ÚTIL MÁXIMA 11.130 KG, DISTÂNCIA ENTRE EIXOS 5,36 M, POTÊNCIA 185 CV, INCLUSIVE CAÇAMBA METÁLICA - MANUTENÇÃO. AF_06/2014</v>
          </cell>
          <cell r="I600" t="str">
            <v>H</v>
          </cell>
          <cell r="J600" t="str">
            <v>ATRIBUÍDO SÃO PAULO</v>
          </cell>
          <cell r="K600" t="str">
            <v>27,97</v>
          </cell>
          <cell r="L600" t="str">
            <v>CAIXA REFERENCIAL</v>
          </cell>
        </row>
        <row r="601">
          <cell r="A601">
            <v>7061</v>
          </cell>
          <cell r="B601" t="str">
            <v>CUSTOS HORÁRIOS DE MÁQUINAS E EQUIPAMENTOS</v>
          </cell>
          <cell r="C601" t="str">
            <v>CHOR</v>
          </cell>
          <cell r="D601" t="str">
            <v>COMPOSIÇÕES AUXILIARES</v>
          </cell>
          <cell r="E601" t="str">
            <v>0329</v>
          </cell>
          <cell r="F601" t="str">
            <v/>
          </cell>
          <cell r="G601" t="str">
            <v/>
          </cell>
          <cell r="H601" t="str">
            <v>CAMINHÃO BASCULANTE 6 M3 TOCO, PESO BRUTO TOTAL 16.000 KG, CARGA ÚTIL MÁXIMA 11.130 KG, DISTÂNCIA ENTRE EIXOS 5,36 M, POTÊNCIA 185 CV, INCLUSIVE CAÇAMBA METÁLICA - MATERIAIS NA OPERAÇÃO. AF_06/2014</v>
          </cell>
          <cell r="I601" t="str">
            <v>H</v>
          </cell>
          <cell r="J601" t="str">
            <v>COLETADO</v>
          </cell>
          <cell r="K601" t="str">
            <v>58,02</v>
          </cell>
          <cell r="L601" t="str">
            <v>CAIXA REFERENCIAL</v>
          </cell>
        </row>
        <row r="602">
          <cell r="A602">
            <v>7063</v>
          </cell>
          <cell r="B602" t="str">
            <v>CUSTOS HORÁRIOS DE MÁQUINAS E EQUIPAMENTOS</v>
          </cell>
          <cell r="C602" t="str">
            <v>CHOR</v>
          </cell>
          <cell r="D602" t="str">
            <v>COMPOSIÇÕES AUXILIARES</v>
          </cell>
          <cell r="E602" t="str">
            <v>0329</v>
          </cell>
          <cell r="F602" t="str">
            <v/>
          </cell>
          <cell r="G602" t="str">
            <v/>
          </cell>
          <cell r="H602" t="str">
            <v>TRATOR DE PNEUS, POTÊNCIA 122 CV, TRAÇÃO 4X4, PESO COM LASTRO DE 4.510 KG - DEPRECIAÇÃO. AF_06/2014</v>
          </cell>
          <cell r="I602" t="str">
            <v>H</v>
          </cell>
          <cell r="J602" t="str">
            <v>ATRIBUÍDO SÃO PAULO</v>
          </cell>
          <cell r="K602" t="str">
            <v>12,90</v>
          </cell>
          <cell r="L602" t="str">
            <v>CAIXA REFERENCIAL</v>
          </cell>
        </row>
        <row r="603">
          <cell r="A603">
            <v>7064</v>
          </cell>
          <cell r="B603" t="str">
            <v>CUSTOS HORÁRIOS DE MÁQUINAS E EQUIPAMENTOS</v>
          </cell>
          <cell r="C603" t="str">
            <v>CHOR</v>
          </cell>
          <cell r="D603" t="str">
            <v>COMPOSIÇÕES AUXILIARES</v>
          </cell>
          <cell r="E603" t="str">
            <v>0329</v>
          </cell>
          <cell r="F603" t="str">
            <v/>
          </cell>
          <cell r="G603" t="str">
            <v/>
          </cell>
          <cell r="H603" t="str">
            <v>TRATOR DE PNEUS, POTÊNCIA 122 CV, TRAÇÃO 4X4, PESO COM LASTRO DE 4.510 KG - JUROS. AF_06/2014</v>
          </cell>
          <cell r="I603" t="str">
            <v>H</v>
          </cell>
          <cell r="J603" t="str">
            <v>ATRIBUÍDO SÃO PAULO</v>
          </cell>
          <cell r="K603" t="str">
            <v>1,79</v>
          </cell>
          <cell r="L603" t="str">
            <v>CAIXA REFERENCIAL</v>
          </cell>
        </row>
        <row r="604">
          <cell r="A604">
            <v>7065</v>
          </cell>
          <cell r="B604" t="str">
            <v>CUSTOS HORÁRIOS DE MÁQUINAS E EQUIPAMENTOS</v>
          </cell>
          <cell r="C604" t="str">
            <v>CHOR</v>
          </cell>
          <cell r="D604" t="str">
            <v>COMPOSIÇÕES AUXILIARES</v>
          </cell>
          <cell r="E604" t="str">
            <v>0329</v>
          </cell>
          <cell r="F604" t="str">
            <v/>
          </cell>
          <cell r="G604" t="str">
            <v/>
          </cell>
          <cell r="H604" t="str">
            <v>TRATOR DE PNEUS, POTÊNCIA 122 CV, TRAÇÃO 4X4, PESO COM LASTRO DE 4.510 KG - MANUTENÇÃO. AF_06/2014</v>
          </cell>
          <cell r="I604" t="str">
            <v>H</v>
          </cell>
          <cell r="J604" t="str">
            <v>ATRIBUÍDO SÃO PAULO</v>
          </cell>
          <cell r="K604" t="str">
            <v>14,12</v>
          </cell>
          <cell r="L604" t="str">
            <v>CAIXA REFERENCIAL</v>
          </cell>
        </row>
        <row r="605">
          <cell r="A605">
            <v>7066</v>
          </cell>
          <cell r="B605" t="str">
            <v>CUSTOS HORÁRIOS DE MÁQUINAS E EQUIPAMENTOS</v>
          </cell>
          <cell r="C605" t="str">
            <v>CHOR</v>
          </cell>
          <cell r="D605" t="str">
            <v>COMPOSIÇÕES AUXILIARES</v>
          </cell>
          <cell r="E605" t="str">
            <v>0329</v>
          </cell>
          <cell r="F605" t="str">
            <v/>
          </cell>
          <cell r="G605" t="str">
            <v/>
          </cell>
          <cell r="H605" t="str">
            <v>TRATOR DE PNEUS, POTÊNCIA 122 CV, TRAÇÃO 4X4, PESO COM LASTRO DE 4.510 KG - MATERIAIS NA OPERAÇÃO. AF_06/2014</v>
          </cell>
          <cell r="I605" t="str">
            <v>H</v>
          </cell>
          <cell r="J605" t="str">
            <v>COLETADO</v>
          </cell>
          <cell r="K605" t="str">
            <v>122,38</v>
          </cell>
          <cell r="L605" t="str">
            <v>CAIXA REFERENCIAL</v>
          </cell>
        </row>
        <row r="606">
          <cell r="A606">
            <v>53786</v>
          </cell>
          <cell r="B606" t="str">
            <v>CUSTOS HORÁRIOS DE MÁQUINAS E EQUIPAMENTOS</v>
          </cell>
          <cell r="C606" t="str">
            <v>CHOR</v>
          </cell>
          <cell r="D606" t="str">
            <v>COMPOSIÇÕES AUXILIARES</v>
          </cell>
          <cell r="E606" t="str">
            <v>0329</v>
          </cell>
          <cell r="F606" t="str">
            <v/>
          </cell>
          <cell r="G606" t="str">
            <v/>
          </cell>
          <cell r="H606" t="str">
            <v>RETROESCAVADEIRA SOBRE RODAS COM CARREGADEIRA, TRAÇÃO 4X4, POTÊNCIA LÍQ. 88 HP, CAÇAMBA CARREG. CAP. MÍN. 1 M3, CAÇAMBA RETRO CAP. 0,26 M3, PESO OPERACIONAL MÍN. 6.674 KG, PROFUNDIDADE ESCAVAÇÃO MÁX. 4,37 M - MATERIAIS NA OPERAÇÃO. AF_06/2014</v>
          </cell>
          <cell r="I606" t="str">
            <v>H</v>
          </cell>
          <cell r="J606" t="str">
            <v>COLETADO</v>
          </cell>
          <cell r="K606" t="str">
            <v>37,99</v>
          </cell>
          <cell r="L606" t="str">
            <v>CAIXA REFERENCIAL</v>
          </cell>
        </row>
        <row r="607">
          <cell r="A607">
            <v>53788</v>
          </cell>
          <cell r="B607" t="str">
            <v>CUSTOS HORÁRIOS DE MÁQUINAS E EQUIPAMENTOS</v>
          </cell>
          <cell r="C607" t="str">
            <v>CHOR</v>
          </cell>
          <cell r="D607" t="str">
            <v>COMPOSIÇÕES AUXILIARES</v>
          </cell>
          <cell r="E607" t="str">
            <v>0329</v>
          </cell>
          <cell r="F607" t="str">
            <v/>
          </cell>
          <cell r="G607" t="str">
            <v/>
          </cell>
          <cell r="H607" t="str">
            <v>ROLO COMPACTADOR VIBRATÓRIO DE UM CILINDRO AÇO LISO, POTÊNCIA 80 HP, PESO OPERACIONAL MÁXIMO 8,1 T, IMPACTO DINÂMICO 16,15 / 9,5 T, LARGURA DE TRABALHO 1,68 M - MATERIAIS NA OPERAÇÃO. AF_06/2014</v>
          </cell>
          <cell r="I607" t="str">
            <v>H</v>
          </cell>
          <cell r="J607" t="str">
            <v>COLETADO</v>
          </cell>
          <cell r="K607" t="str">
            <v>40,68</v>
          </cell>
          <cell r="L607" t="str">
            <v>CAIXA REFERENCIAL</v>
          </cell>
        </row>
        <row r="608">
          <cell r="A608">
            <v>53792</v>
          </cell>
          <cell r="B608" t="str">
            <v>CUSTOS HORÁRIOS DE MÁQUINAS E EQUIPAMENTOS</v>
          </cell>
          <cell r="C608" t="str">
            <v>CHOR</v>
          </cell>
          <cell r="D608" t="str">
            <v>COMPOSIÇÕES AUXILIARES</v>
          </cell>
          <cell r="E608" t="str">
            <v>0329</v>
          </cell>
          <cell r="F608" t="str">
            <v/>
          </cell>
          <cell r="G608" t="str">
            <v/>
          </cell>
          <cell r="H608" t="str">
            <v>CAMINHÃO BASCULANTE 6 M3, PESO BRUTO TOTAL 16.000 KG, CARGA ÚTIL MÁXIMA 13.071 KG, DISTÂNCIA ENTRE EIXOS 4,80 M, POTÊNCIA 230 CV INCLUSIVE CAÇAMBA METÁLICA - MATERIAIS NA OPERAÇÃO. AF_06/2014</v>
          </cell>
          <cell r="I608" t="str">
            <v>H</v>
          </cell>
          <cell r="J608" t="str">
            <v>COLETADO</v>
          </cell>
          <cell r="K608" t="str">
            <v>72,12</v>
          </cell>
          <cell r="L608" t="str">
            <v>CAIXA REFERENCIAL</v>
          </cell>
        </row>
        <row r="609">
          <cell r="A609">
            <v>53794</v>
          </cell>
          <cell r="B609" t="str">
            <v>CUSTOS HORÁRIOS DE MÁQUINAS E EQUIPAMENTOS</v>
          </cell>
          <cell r="C609" t="str">
            <v>CHOR</v>
          </cell>
          <cell r="D609" t="str">
            <v>COMPOSIÇÕES AUXILIARES</v>
          </cell>
          <cell r="E609" t="str">
            <v>0329</v>
          </cell>
          <cell r="F609" t="str">
            <v/>
          </cell>
          <cell r="G609" t="str">
            <v/>
          </cell>
          <cell r="H609" t="str">
            <v>USINA DE CONCRETO FIXA, CAPACIDADE NOMINAL DE 90 A 120 M3/H, SEM SILO - MANUTENÇÃO. AF_07/2016</v>
          </cell>
          <cell r="I609" t="str">
            <v>H</v>
          </cell>
          <cell r="J609" t="str">
            <v>ATRIBUÍDO SÃO PAULO</v>
          </cell>
          <cell r="K609" t="str">
            <v>35,00</v>
          </cell>
          <cell r="L609" t="str">
            <v>CAIXA REFERENCIAL</v>
          </cell>
        </row>
        <row r="610">
          <cell r="A610">
            <v>53797</v>
          </cell>
          <cell r="B610" t="str">
            <v>CUSTOS HORÁRIOS DE MÁQUINAS E EQUIPAMENTOS</v>
          </cell>
          <cell r="C610" t="str">
            <v>CHOR</v>
          </cell>
          <cell r="D610" t="str">
            <v>COMPOSIÇÕES AUXILIARES</v>
          </cell>
          <cell r="E610" t="str">
            <v>0329</v>
          </cell>
          <cell r="F610" t="str">
            <v/>
          </cell>
          <cell r="G610" t="str">
            <v/>
          </cell>
          <cell r="H610" t="str">
            <v>CAMINHÃO TOCO, PBT 16.000 KG, CARGA ÚTIL MÁX. 10.685 KG, DIST. ENTRE EIXOS 4,8 M, POTÊNCIA 189 CV, INCLUSIVE CARROCERIA FIXA ABERTA DE MADEIRA P/ TRANSPORTE GERAL DE CARGA SECA, DIMEN. APROX. 2,5 X 7,00 X 0,50 M - MATERIAIS NA OPERAÇÃO. AF_06/2014</v>
          </cell>
          <cell r="I610" t="str">
            <v>H</v>
          </cell>
          <cell r="J610" t="str">
            <v>COLETADO</v>
          </cell>
          <cell r="K610" t="str">
            <v>82,94</v>
          </cell>
          <cell r="L610" t="str">
            <v>CAIXA REFERENCIAL</v>
          </cell>
        </row>
        <row r="611">
          <cell r="A611">
            <v>53804</v>
          </cell>
          <cell r="B611" t="str">
            <v>CUSTOS HORÁRIOS DE MÁQUINAS E EQUIPAMENTOS</v>
          </cell>
          <cell r="C611" t="str">
            <v>CHOR</v>
          </cell>
          <cell r="D611" t="str">
            <v>COMPOSIÇÕES AUXILIARES</v>
          </cell>
          <cell r="E611" t="str">
            <v>0329</v>
          </cell>
          <cell r="F611" t="str">
            <v/>
          </cell>
          <cell r="G611" t="str">
            <v/>
          </cell>
          <cell r="H611" t="str">
            <v>VASSOURA MECÂNICA REBOCÁVEL COM ESCOVA CILÍNDRICA, LARGURA ÚTIL DE VARRIMENTO DE 2,44 M - MANUTENÇÃO. AF_06/2014</v>
          </cell>
          <cell r="I611" t="str">
            <v>H</v>
          </cell>
          <cell r="J611" t="str">
            <v>ATRIBUÍDO SÃO PAULO</v>
          </cell>
          <cell r="K611" t="str">
            <v>3,21</v>
          </cell>
          <cell r="L611" t="str">
            <v>CAIXA REFERENCIAL</v>
          </cell>
        </row>
        <row r="612">
          <cell r="A612">
            <v>53806</v>
          </cell>
          <cell r="B612" t="str">
            <v>CUSTOS HORÁRIOS DE MÁQUINAS E EQUIPAMENTOS</v>
          </cell>
          <cell r="C612" t="str">
            <v>CHOR</v>
          </cell>
          <cell r="D612" t="str">
            <v>COMPOSIÇÕES AUXILIARES</v>
          </cell>
          <cell r="E612" t="str">
            <v>0329</v>
          </cell>
          <cell r="F612" t="str">
            <v/>
          </cell>
          <cell r="G612" t="str">
            <v/>
          </cell>
          <cell r="H612" t="str">
            <v>TRATOR DE ESTEIRAS, POTÊNCIA 170 HP, PESO OPERACIONAL 19 T, CAÇAMBA 5,2 M3 - MANUTENÇÃO. AF_06/2014</v>
          </cell>
          <cell r="I612" t="str">
            <v>H</v>
          </cell>
          <cell r="J612" t="str">
            <v>COEFICIENTE DE REPRESENTATIVIDADE</v>
          </cell>
          <cell r="K612" t="str">
            <v>50,28</v>
          </cell>
          <cell r="L612" t="str">
            <v>CAIXA REFERENCIAL</v>
          </cell>
        </row>
        <row r="613">
          <cell r="A613">
            <v>53810</v>
          </cell>
          <cell r="B613" t="str">
            <v>CUSTOS HORÁRIOS DE MÁQUINAS E EQUIPAMENTOS</v>
          </cell>
          <cell r="C613" t="str">
            <v>CHOR</v>
          </cell>
          <cell r="D613" t="str">
            <v>COMPOSIÇÕES AUXILIARES</v>
          </cell>
          <cell r="E613" t="str">
            <v>0329</v>
          </cell>
          <cell r="F613" t="str">
            <v/>
          </cell>
          <cell r="G613" t="str">
            <v/>
          </cell>
          <cell r="H613" t="str">
            <v>TRATOR DE ESTEIRAS, POTÊNCIA 150 HP, PESO OPERACIONAL 16,7 T, COM RODA MOTRIZ ELEVADA E LÂMINA 3,18 M3 - MANUTENÇÃO. AF_06/2014</v>
          </cell>
          <cell r="I613" t="str">
            <v>H</v>
          </cell>
          <cell r="J613" t="str">
            <v>COLETADO</v>
          </cell>
          <cell r="K613" t="str">
            <v>50,59</v>
          </cell>
          <cell r="L613" t="str">
            <v>CAIXA REFERENCIAL</v>
          </cell>
        </row>
        <row r="614">
          <cell r="A614">
            <v>53814</v>
          </cell>
          <cell r="B614" t="str">
            <v>CUSTOS HORÁRIOS DE MÁQUINAS E EQUIPAMENTOS</v>
          </cell>
          <cell r="C614" t="str">
            <v>CHOR</v>
          </cell>
          <cell r="D614" t="str">
            <v>COMPOSIÇÕES AUXILIARES</v>
          </cell>
          <cell r="E614" t="str">
            <v>0329</v>
          </cell>
          <cell r="F614" t="str">
            <v/>
          </cell>
          <cell r="G614" t="str">
            <v/>
          </cell>
          <cell r="H614" t="str">
            <v>TRATOR DE ESTEIRAS, POTÊNCIA 347 HP, PESO OPERACIONAL 38,5 T, COM LÂMINA 8,70 M3 - MANUTENÇÃO. AF_06/2014</v>
          </cell>
          <cell r="I614" t="str">
            <v>H</v>
          </cell>
          <cell r="J614" t="str">
            <v>COEFICIENTE DE REPRESENTATIVIDADE</v>
          </cell>
          <cell r="K614" t="str">
            <v>165,73</v>
          </cell>
          <cell r="L614" t="str">
            <v>CAIXA REFERENCIAL</v>
          </cell>
        </row>
        <row r="615">
          <cell r="A615">
            <v>53817</v>
          </cell>
          <cell r="B615" t="str">
            <v>CUSTOS HORÁRIOS DE MÁQUINAS E EQUIPAMENTOS</v>
          </cell>
          <cell r="C615" t="str">
            <v>CHOR</v>
          </cell>
          <cell r="D615" t="str">
            <v>COMPOSIÇÕES AUXILIARES</v>
          </cell>
          <cell r="E615" t="str">
            <v>0329</v>
          </cell>
          <cell r="F615" t="str">
            <v/>
          </cell>
          <cell r="G615" t="str">
            <v/>
          </cell>
          <cell r="H615" t="str">
            <v>TRATOR DE ESTEIRAS, POTÊNCIA 100 HP, PESO OPERACIONAL 9,4 T, COM LÂMINA 2,19 M3 - MATERIAIS NA OPERAÇÃO. AF_06/2014</v>
          </cell>
          <cell r="I615" t="str">
            <v>H</v>
          </cell>
          <cell r="J615" t="str">
            <v>COLETADO</v>
          </cell>
          <cell r="K615" t="str">
            <v>44,47</v>
          </cell>
          <cell r="L615" t="str">
            <v>CAIXA REFERENCIAL</v>
          </cell>
        </row>
        <row r="616">
          <cell r="A616">
            <v>53818</v>
          </cell>
          <cell r="B616" t="str">
            <v>CUSTOS HORÁRIOS DE MÁQUINAS E EQUIPAMENTOS</v>
          </cell>
          <cell r="C616" t="str">
            <v>CHOR</v>
          </cell>
          <cell r="D616" t="str">
            <v>COMPOSIÇÕES AUXILIARES</v>
          </cell>
          <cell r="E616" t="str">
            <v>0329</v>
          </cell>
          <cell r="F616" t="str">
            <v/>
          </cell>
          <cell r="G616" t="str">
            <v/>
          </cell>
          <cell r="H616" t="str">
            <v>ROLO COMPACTADOR VIBRATÓRIO REBOCÁVEL, CILINDRO DE AÇO LISO, POTÊNCIA DE TRAÇÃO DE 65 CV, PESO 4,7 T, IMPACTO DINÂMICO 18,3 T, LARGURA DE TRABALHO 1,67 M - DEPRECIAÇÃO. AF_02/2016</v>
          </cell>
          <cell r="I616" t="str">
            <v>H</v>
          </cell>
          <cell r="J616" t="str">
            <v>ATRIBUÍDO SÃO PAULO</v>
          </cell>
          <cell r="K616" t="str">
            <v>5,77</v>
          </cell>
          <cell r="L616" t="str">
            <v>CAIXA REFERENCIAL</v>
          </cell>
        </row>
        <row r="617">
          <cell r="A617">
            <v>53827</v>
          </cell>
          <cell r="B617" t="str">
            <v>CUSTOS HORÁRIOS DE MÁQUINAS E EQUIPAMENTOS</v>
          </cell>
          <cell r="C617" t="str">
            <v>CHOR</v>
          </cell>
          <cell r="D617" t="str">
            <v>COMPOSIÇÕES AUXILIARES</v>
          </cell>
          <cell r="E617" t="str">
            <v>0329</v>
          </cell>
          <cell r="F617" t="str">
            <v/>
          </cell>
          <cell r="G617" t="str">
            <v/>
          </cell>
          <cell r="H617" t="str">
            <v>CAMINHÃO TOCO, PESO BRUTO TOTAL 14.300 KG, CARGA ÚTIL MÁXIMA 9590 KG, DISTÂNCIA ENTRE EIXOS 4,76 M, POTÊNCIA 185 CV (NÃO INCLUI CARROCERIA) - MATERIAIS NA OPERAÇÃO. AF_06/2014</v>
          </cell>
          <cell r="I617" t="str">
            <v>H</v>
          </cell>
          <cell r="J617" t="str">
            <v>COLETADO</v>
          </cell>
          <cell r="K617" t="str">
            <v>81,19</v>
          </cell>
          <cell r="L617" t="str">
            <v>CAIXA REFERENCIAL</v>
          </cell>
        </row>
        <row r="618">
          <cell r="A618">
            <v>53829</v>
          </cell>
          <cell r="B618" t="str">
            <v>CUSTOS HORÁRIOS DE MÁQUINAS E EQUIPAMENTOS</v>
          </cell>
          <cell r="C618" t="str">
            <v>CHOR</v>
          </cell>
          <cell r="D618" t="str">
            <v>COMPOSIÇÕES AUXILIARES</v>
          </cell>
          <cell r="E618" t="str">
            <v>0329</v>
          </cell>
          <cell r="F618" t="str">
            <v/>
          </cell>
          <cell r="G618" t="str">
            <v/>
          </cell>
          <cell r="H618" t="str">
            <v>CAMINHÃO TOCO, PESO BRUTO TOTAL 16.000 KG, CARGA ÚTIL MÁXIMA DE 10.685 KG, DISTÂNCIA ENTRE EIXOS 4,80 M, POTÊNCIA 189 CV EXCLUSIVE CARROCERIA - MATERIAIS NA OPERAÇÃO. AF_06/2014</v>
          </cell>
          <cell r="I618" t="str">
            <v>H</v>
          </cell>
          <cell r="J618" t="str">
            <v>COLETADO</v>
          </cell>
          <cell r="K618" t="str">
            <v>82,94</v>
          </cell>
          <cell r="L618" t="str">
            <v>CAIXA REFERENCIAL</v>
          </cell>
        </row>
        <row r="619">
          <cell r="A619">
            <v>53831</v>
          </cell>
          <cell r="B619" t="str">
            <v>CUSTOS HORÁRIOS DE MÁQUINAS E EQUIPAMENTOS</v>
          </cell>
          <cell r="C619" t="str">
            <v>CHOR</v>
          </cell>
          <cell r="D619" t="str">
            <v>COMPOSIÇÕES AUXILIARES</v>
          </cell>
          <cell r="E619" t="str">
            <v>0329</v>
          </cell>
          <cell r="F619" t="str">
            <v/>
          </cell>
          <cell r="G619" t="str">
            <v/>
          </cell>
          <cell r="H619" t="str">
            <v>CAMINHÃO PIPA 10.000 L TRUCADO, PESO BRUTO TOTAL 23.000 KG, CARGA ÚTIL MÁXIMA 15.935 KG, DISTÂNCIA ENTRE EIXOS 4,8 M, POTÊNCIA 230 CV, INCLUSIVE TANQUE DE AÇO PARA TRANSPORTE DE ÁGUA - MATERIAIS NA OPERAÇÃO. AF_06/2014</v>
          </cell>
          <cell r="I619" t="str">
            <v>H</v>
          </cell>
          <cell r="J619" t="str">
            <v>COLETADO</v>
          </cell>
          <cell r="K619" t="str">
            <v>137,00</v>
          </cell>
          <cell r="L619" t="str">
            <v>CAIXA REFERENCIAL</v>
          </cell>
        </row>
        <row r="620">
          <cell r="A620">
            <v>53840</v>
          </cell>
          <cell r="B620" t="str">
            <v>CUSTOS HORÁRIOS DE MÁQUINAS E EQUIPAMENTOS</v>
          </cell>
          <cell r="C620" t="str">
            <v>CHOR</v>
          </cell>
          <cell r="D620" t="str">
            <v>COMPOSIÇÕES AUXILIARES</v>
          </cell>
          <cell r="E620" t="str">
            <v>0329</v>
          </cell>
          <cell r="F620" t="str">
            <v/>
          </cell>
          <cell r="G620" t="str">
            <v/>
          </cell>
          <cell r="H620" t="str">
            <v>GRADE DE DISCO REBOCÁVEL COM 20 DISCOS 24" X 6 MM COM PNEUS PARA TRANSPORTE - DEPRECIAÇÃO. AF_06/2014</v>
          </cell>
          <cell r="I620" t="str">
            <v>H</v>
          </cell>
          <cell r="J620" t="str">
            <v>ATRIBUÍDO SÃO PAULO</v>
          </cell>
          <cell r="K620" t="str">
            <v>1,74</v>
          </cell>
          <cell r="L620" t="str">
            <v>CAIXA REFERENCIAL</v>
          </cell>
        </row>
        <row r="621">
          <cell r="A621">
            <v>53841</v>
          </cell>
          <cell r="B621" t="str">
            <v>CUSTOS HORÁRIOS DE MÁQUINAS E EQUIPAMENTOS</v>
          </cell>
          <cell r="C621" t="str">
            <v>CHOR</v>
          </cell>
          <cell r="D621" t="str">
            <v>COMPOSIÇÕES AUXILIARES</v>
          </cell>
          <cell r="E621" t="str">
            <v>0329</v>
          </cell>
          <cell r="F621" t="str">
            <v/>
          </cell>
          <cell r="G621" t="str">
            <v/>
          </cell>
          <cell r="H621" t="str">
            <v>GRADE DE DISCO REBOCÁVEL COM 20 DISCOS 24" X 6 MM COM PNEUS PARA TRANSPORTE - MANUTENÇÃO. AF_06/2014</v>
          </cell>
          <cell r="I621" t="str">
            <v>H</v>
          </cell>
          <cell r="J621" t="str">
            <v>ATRIBUÍDO SÃO PAULO</v>
          </cell>
          <cell r="K621" t="str">
            <v>1,21</v>
          </cell>
          <cell r="L621" t="str">
            <v>CAIXA REFERENCIAL</v>
          </cell>
        </row>
        <row r="622">
          <cell r="A622">
            <v>53849</v>
          </cell>
          <cell r="B622" t="str">
            <v>CUSTOS HORÁRIOS DE MÁQUINAS E EQUIPAMENTOS</v>
          </cell>
          <cell r="C622" t="str">
            <v>CHOR</v>
          </cell>
          <cell r="D622" t="str">
            <v>COMPOSIÇÕES AUXILIARES</v>
          </cell>
          <cell r="E622" t="str">
            <v>0329</v>
          </cell>
          <cell r="F622" t="str">
            <v/>
          </cell>
          <cell r="G622" t="str">
            <v/>
          </cell>
          <cell r="H622" t="str">
            <v>MOTONIVELADORA POTÊNCIA BÁSICA LÍQUIDA (PRIMEIRA MARCHA) 125 HP, PESO BRUTO 13032 KG, LARGURA DA LÂMINA DE 3,7 M - MATERIAIS NA OPERAÇÃO. AF_06/2014</v>
          </cell>
          <cell r="I622" t="str">
            <v>H</v>
          </cell>
          <cell r="J622" t="str">
            <v>COLETADO</v>
          </cell>
          <cell r="K622" t="str">
            <v>59,59</v>
          </cell>
          <cell r="L622" t="str">
            <v>CAIXA REFERENCIAL</v>
          </cell>
        </row>
        <row r="623">
          <cell r="A623">
            <v>53857</v>
          </cell>
          <cell r="B623" t="str">
            <v>CUSTOS HORÁRIOS DE MÁQUINAS E EQUIPAMENTOS</v>
          </cell>
          <cell r="C623" t="str">
            <v>CHOR</v>
          </cell>
          <cell r="D623" t="str">
            <v>COMPOSIÇÕES AUXILIARES</v>
          </cell>
          <cell r="E623" t="str">
            <v>0329</v>
          </cell>
          <cell r="F623" t="str">
            <v/>
          </cell>
          <cell r="G623" t="str">
            <v/>
          </cell>
          <cell r="H623" t="str">
            <v>PÁ CARREGADEIRA SOBRE RODAS, POTÊNCIA LÍQUIDA 128 HP, CAPACIDADE DA CAÇAMBA 1,7 A 2,8 M3, PESO OPERACIONAL 11632 KG - MANUTENÇÃO. AF_06/2014</v>
          </cell>
          <cell r="I623" t="str">
            <v>H</v>
          </cell>
          <cell r="J623" t="str">
            <v>COLETADO</v>
          </cell>
          <cell r="K623" t="str">
            <v>25,20</v>
          </cell>
          <cell r="L623" t="str">
            <v>CAIXA REFERENCIAL</v>
          </cell>
        </row>
        <row r="624">
          <cell r="A624">
            <v>53858</v>
          </cell>
          <cell r="B624" t="str">
            <v>CUSTOS HORÁRIOS DE MÁQUINAS E EQUIPAMENTOS</v>
          </cell>
          <cell r="C624" t="str">
            <v>CHOR</v>
          </cell>
          <cell r="D624" t="str">
            <v>COMPOSIÇÕES AUXILIARES</v>
          </cell>
          <cell r="E624" t="str">
            <v>0329</v>
          </cell>
          <cell r="F624" t="str">
            <v/>
          </cell>
          <cell r="G624" t="str">
            <v/>
          </cell>
          <cell r="H624" t="str">
            <v>PÁ CARREGADEIRA SOBRE RODAS, POTÊNCIA LÍQUIDA 128 HP, CAPACIDADE DA CAÇAMBA 1,7 A 2,8 M3, PESO OPERACIONAL 11632 KG - MATERIAIS NA OPERAÇÃO. AF_06/2014</v>
          </cell>
          <cell r="I624" t="str">
            <v>H</v>
          </cell>
          <cell r="J624" t="str">
            <v>COLETADO</v>
          </cell>
          <cell r="K624" t="str">
            <v>56,95</v>
          </cell>
          <cell r="L624" t="str">
            <v>CAIXA REFERENCIAL</v>
          </cell>
        </row>
        <row r="625">
          <cell r="A625">
            <v>53861</v>
          </cell>
          <cell r="B625" t="str">
            <v>CUSTOS HORÁRIOS DE MÁQUINAS E EQUIPAMENTOS</v>
          </cell>
          <cell r="C625" t="str">
            <v>CHOR</v>
          </cell>
          <cell r="D625" t="str">
            <v>COMPOSIÇÕES AUXILIARES</v>
          </cell>
          <cell r="E625" t="str">
            <v>0329</v>
          </cell>
          <cell r="F625" t="str">
            <v/>
          </cell>
          <cell r="G625" t="str">
            <v/>
          </cell>
          <cell r="H625" t="str">
            <v>PÁ CARREGADEIRA SOBRE RODAS, POTÊNCIA 197 HP, CAPACIDADE DA CAÇAMBA 2,5 A 3,5 M3, PESO OPERACIONAL 18338 KG - MANUTENÇÃO. AF_06/2014</v>
          </cell>
          <cell r="I625" t="str">
            <v>H</v>
          </cell>
          <cell r="J625" t="str">
            <v>COEFICIENTE DE REPRESENTATIVIDADE</v>
          </cell>
          <cell r="K625" t="str">
            <v>34,94</v>
          </cell>
          <cell r="L625" t="str">
            <v>CAIXA REFERENCIAL</v>
          </cell>
        </row>
        <row r="626">
          <cell r="A626">
            <v>53863</v>
          </cell>
          <cell r="B626" t="str">
            <v>CUSTOS HORÁRIOS DE MÁQUINAS E EQUIPAMENTOS</v>
          </cell>
          <cell r="C626" t="str">
            <v>CHOR</v>
          </cell>
          <cell r="D626" t="str">
            <v>COMPOSIÇÕES AUXILIARES</v>
          </cell>
          <cell r="E626" t="str">
            <v>0329</v>
          </cell>
          <cell r="F626" t="str">
            <v/>
          </cell>
          <cell r="G626" t="str">
            <v/>
          </cell>
          <cell r="H626" t="str">
            <v>MARTELETE OU ROMPEDOR PNEUMÁTICO MANUAL, 28 KG, COM SILENCIADOR - MANUTENÇÃO. AF_07/2016</v>
          </cell>
          <cell r="I626" t="str">
            <v>H</v>
          </cell>
          <cell r="J626" t="str">
            <v>COEFICIENTE DE REPRESENTATIVIDADE</v>
          </cell>
          <cell r="K626" t="str">
            <v>2,06</v>
          </cell>
          <cell r="L626" t="str">
            <v>CAIXA REFERENCIAL</v>
          </cell>
        </row>
        <row r="627">
          <cell r="A627">
            <v>53865</v>
          </cell>
          <cell r="B627" t="str">
            <v>CUSTOS HORÁRIOS DE MÁQUINAS E EQUIPAMENTOS</v>
          </cell>
          <cell r="C627" t="str">
            <v>CHOR</v>
          </cell>
          <cell r="D627" t="str">
            <v>COMPOSIÇÕES AUXILIARES</v>
          </cell>
          <cell r="E627" t="str">
            <v>0329</v>
          </cell>
          <cell r="F627" t="str">
            <v/>
          </cell>
          <cell r="G627" t="str">
            <v/>
          </cell>
          <cell r="H627" t="str">
            <v>COMPRESSOR DE AR REBOCÁVEL, VAZÃO 189 PCM, PRESSÃO EFETIVA DE TRABALHO 102 PSI, MOTOR DIESEL, POTÊNCIA 63 CV - MATERIAIS NA OPERAÇÃO. AF_06/2015</v>
          </cell>
          <cell r="I627" t="str">
            <v>H</v>
          </cell>
          <cell r="J627" t="str">
            <v>COLETADO</v>
          </cell>
          <cell r="K627" t="str">
            <v>33,56</v>
          </cell>
          <cell r="L627" t="str">
            <v>CAIXA REFERENCIAL</v>
          </cell>
        </row>
        <row r="628">
          <cell r="A628">
            <v>53866</v>
          </cell>
          <cell r="B628" t="str">
            <v>CUSTOS HORÁRIOS DE MÁQUINAS E EQUIPAMENTOS</v>
          </cell>
          <cell r="C628" t="str">
            <v>CHOR</v>
          </cell>
          <cell r="D628" t="str">
            <v>COMPOSIÇÕES AUXILIARES</v>
          </cell>
          <cell r="E628" t="str">
            <v>0329</v>
          </cell>
          <cell r="F628" t="str">
            <v/>
          </cell>
          <cell r="G628" t="str">
            <v/>
          </cell>
          <cell r="H628" t="str">
            <v>BOMBA SUBMERSÍVEL ELÉTRICA TRIFÁSICA, POTÊNCIA 2,96 HP, Ø ROTOR 144 MM SEMI-ABERTO, BOCAL DE SAÍDA Ø 2, HM/Q = 2 MCA / 38,8 M3/H A 28 MCA / 5 M3/H - MATERIAIS NA OPERAÇÃO. AF_06/2014</v>
          </cell>
          <cell r="I628" t="str">
            <v>H</v>
          </cell>
          <cell r="J628" t="str">
            <v>COLETADO</v>
          </cell>
          <cell r="K628" t="str">
            <v>1,63</v>
          </cell>
          <cell r="L628" t="str">
            <v>CAIXA REFERENCIAL</v>
          </cell>
        </row>
        <row r="629">
          <cell r="A629">
            <v>53882</v>
          </cell>
          <cell r="B629" t="str">
            <v>CUSTOS HORÁRIOS DE MÁQUINAS E EQUIPAMENTOS</v>
          </cell>
          <cell r="C629" t="str">
            <v>CHOR</v>
          </cell>
          <cell r="D629" t="str">
            <v>COMPOSIÇÕES AUXILIARES</v>
          </cell>
          <cell r="E629" t="str">
            <v>0329</v>
          </cell>
          <cell r="F629" t="str">
            <v/>
          </cell>
          <cell r="G629" t="str">
            <v/>
          </cell>
          <cell r="H629" t="str">
            <v>CAMINHÃO PIPA 6.000 L, PESO BRUTO TOTAL 13.000 KG, DISTÂNCIA ENTRE EIXOS 4,80 M, POTÊNCIA 189 CV INCLUSIVE TANQUE DE AÇO PARA TRANSPORTE DE ÁGUA, CAPACIDADE 6 M3 - MANUTENÇÃO. AF_06/2014</v>
          </cell>
          <cell r="I629" t="str">
            <v>H</v>
          </cell>
          <cell r="J629" t="str">
            <v>ATRIBUÍDO SÃO PAULO</v>
          </cell>
          <cell r="K629" t="str">
            <v>22,30</v>
          </cell>
          <cell r="L629" t="str">
            <v>CAIXA REFERENCIAL</v>
          </cell>
        </row>
        <row r="630">
          <cell r="A630">
            <v>55263</v>
          </cell>
          <cell r="B630" t="str">
            <v>CUSTOS HORÁRIOS DE MÁQUINAS E EQUIPAMENTOS</v>
          </cell>
          <cell r="C630" t="str">
            <v>CHOR</v>
          </cell>
          <cell r="D630" t="str">
            <v>COMPOSIÇÕES AUXILIARES</v>
          </cell>
          <cell r="E630" t="str">
            <v>0329</v>
          </cell>
          <cell r="F630" t="str">
            <v/>
          </cell>
          <cell r="G630" t="str">
            <v/>
          </cell>
          <cell r="H630" t="str">
            <v>ROLO COMPACTADOR DE PNEUS ESTÁTICO, PRESSÃO VARIÁVEL, POTÊNCIA 111 HP, PESO SEM/COM LASTRO 9,5 / 26 T, LARGURA DE TRABALHO 1,90 M - MATERIAIS NA OPERAÇÃO. AF_07/2014</v>
          </cell>
          <cell r="I630" t="str">
            <v>H</v>
          </cell>
          <cell r="J630" t="str">
            <v>COLETADO</v>
          </cell>
          <cell r="K630" t="str">
            <v>45,88</v>
          </cell>
          <cell r="L630" t="str">
            <v>CAIXA REFERENCIAL</v>
          </cell>
        </row>
        <row r="631">
          <cell r="A631">
            <v>73303</v>
          </cell>
          <cell r="B631" t="str">
            <v>CUSTOS HORÁRIOS DE MÁQUINAS E EQUIPAMENTOS</v>
          </cell>
          <cell r="C631" t="str">
            <v>CHOR</v>
          </cell>
          <cell r="D631" t="str">
            <v>COMPOSIÇÕES AUXILIARES</v>
          </cell>
          <cell r="E631" t="str">
            <v>0329</v>
          </cell>
          <cell r="F631" t="str">
            <v/>
          </cell>
          <cell r="G631" t="str">
            <v/>
          </cell>
          <cell r="H631" t="str">
            <v>GRUPO GERADOR ESTACIONÁRIO, MOTOR DIESEL POTÊNCIA 170 KVA - DEPRECIAÇÃO. AF_02/2016</v>
          </cell>
          <cell r="I631" t="str">
            <v>H</v>
          </cell>
          <cell r="J631" t="str">
            <v>ATRIBUÍDO SÃO PAULO</v>
          </cell>
          <cell r="K631" t="str">
            <v>3,64</v>
          </cell>
          <cell r="L631" t="str">
            <v>CAIXA REFERENCIAL</v>
          </cell>
        </row>
        <row r="632">
          <cell r="A632">
            <v>73307</v>
          </cell>
          <cell r="B632" t="str">
            <v>CUSTOS HORÁRIOS DE MÁQUINAS E EQUIPAMENTOS</v>
          </cell>
          <cell r="C632" t="str">
            <v>CHOR</v>
          </cell>
          <cell r="D632" t="str">
            <v>COMPOSIÇÕES AUXILIARES</v>
          </cell>
          <cell r="E632" t="str">
            <v>0329</v>
          </cell>
          <cell r="F632" t="str">
            <v/>
          </cell>
          <cell r="G632" t="str">
            <v/>
          </cell>
          <cell r="H632" t="str">
            <v>GRUPO GERADOR ESTACIONÁRIO, MOTOR DIESEL POTÊNCIA 170 KVA - MANUTENÇÃO. AF_02/2016</v>
          </cell>
          <cell r="I632" t="str">
            <v>H</v>
          </cell>
          <cell r="J632" t="str">
            <v>ATRIBUÍDO SÃO PAULO</v>
          </cell>
          <cell r="K632" t="str">
            <v>3,25</v>
          </cell>
          <cell r="L632" t="str">
            <v>CAIXA REFERENCIAL</v>
          </cell>
        </row>
        <row r="633">
          <cell r="A633">
            <v>73309</v>
          </cell>
          <cell r="B633" t="str">
            <v>CUSTOS HORÁRIOS DE MÁQUINAS E EQUIPAMENTOS</v>
          </cell>
          <cell r="C633" t="str">
            <v>CHOR</v>
          </cell>
          <cell r="D633" t="str">
            <v>COMPOSIÇÕES AUXILIARES</v>
          </cell>
          <cell r="E633" t="str">
            <v>0329</v>
          </cell>
          <cell r="F633" t="str">
            <v/>
          </cell>
          <cell r="G633" t="str">
            <v/>
          </cell>
          <cell r="H633" t="str">
            <v>ROLO COMPACTADOR VIBRATÓRIO PÉ DE CARNEIRO PARA SOLOS, POTÊNCIA 80 HP, PESO OPERACIONAL SEM/COM LASTRO 7,4 / 8,8 T, LARGURA DE TRABALHO 1,68 M - DEPRECIAÇÃO. AF_02/2016</v>
          </cell>
          <cell r="I633" t="str">
            <v>H</v>
          </cell>
          <cell r="J633" t="str">
            <v>ATRIBUÍDO SÃO PAULO</v>
          </cell>
          <cell r="K633" t="str">
            <v>19,90</v>
          </cell>
          <cell r="L633" t="str">
            <v>CAIXA REFERENCIAL</v>
          </cell>
        </row>
        <row r="634">
          <cell r="A634">
            <v>73311</v>
          </cell>
          <cell r="B634" t="str">
            <v>CUSTOS HORÁRIOS DE MÁQUINAS E EQUIPAMENTOS</v>
          </cell>
          <cell r="C634" t="str">
            <v>CHOR</v>
          </cell>
          <cell r="D634" t="str">
            <v>COMPOSIÇÕES AUXILIARES</v>
          </cell>
          <cell r="E634" t="str">
            <v>0329</v>
          </cell>
          <cell r="F634" t="str">
            <v/>
          </cell>
          <cell r="G634" t="str">
            <v/>
          </cell>
          <cell r="H634" t="str">
            <v>GRUPO GERADOR ESTACIONÁRIO, MOTOR DIESEL POTÊNCIA 170 KVA - MATERIAIS NA OPERAÇÃO. AF_02/2016</v>
          </cell>
          <cell r="I634" t="str">
            <v>H</v>
          </cell>
          <cell r="J634" t="str">
            <v>COLETADO</v>
          </cell>
          <cell r="K634" t="str">
            <v>126,82</v>
          </cell>
          <cell r="L634" t="str">
            <v>CAIXA REFERENCIAL</v>
          </cell>
        </row>
        <row r="635">
          <cell r="A635">
            <v>73313</v>
          </cell>
          <cell r="B635" t="str">
            <v>CUSTOS HORÁRIOS DE MÁQUINAS E EQUIPAMENTOS</v>
          </cell>
          <cell r="C635" t="str">
            <v>CHOR</v>
          </cell>
          <cell r="D635" t="str">
            <v>COMPOSIÇÕES AUXILIARES</v>
          </cell>
          <cell r="E635" t="str">
            <v>0329</v>
          </cell>
          <cell r="F635" t="str">
            <v/>
          </cell>
          <cell r="G635" t="str">
            <v/>
          </cell>
          <cell r="H635" t="str">
            <v>ROLO COMPACTADOR VIBRATÓRIO PÉ DE CARNEIRO PARA SOLOS, POTÊNCIA 80 HP, PESO OPERACIONAL SEM/COM LASTRO 7,4 / 8,8 T, LARGURA DE TRABALHO 1,68 M - JUROS. AF_02/2016</v>
          </cell>
          <cell r="I635" t="str">
            <v>H</v>
          </cell>
          <cell r="J635" t="str">
            <v>ATRIBUÍDO SÃO PAULO</v>
          </cell>
          <cell r="K635" t="str">
            <v>2,76</v>
          </cell>
          <cell r="L635" t="str">
            <v>CAIXA REFERENCIAL</v>
          </cell>
        </row>
        <row r="636">
          <cell r="A636">
            <v>73315</v>
          </cell>
          <cell r="B636" t="str">
            <v>CUSTOS HORÁRIOS DE MÁQUINAS E EQUIPAMENTOS</v>
          </cell>
          <cell r="C636" t="str">
            <v>CHOR</v>
          </cell>
          <cell r="D636" t="str">
            <v>COMPOSIÇÕES AUXILIARES</v>
          </cell>
          <cell r="E636" t="str">
            <v>0329</v>
          </cell>
          <cell r="F636" t="str">
            <v/>
          </cell>
          <cell r="G636" t="str">
            <v/>
          </cell>
          <cell r="H636" t="str">
            <v>ROLO COMPACTADOR VIBRATÓRIO PÉ DE CARNEIRO PARA SOLOS, POTÊNCIA 80 HP, PESO OPERACIONAL SEM/COM LASTRO 7,4 / 8,8 T, LARGURA DE TRABALHO 1,68 M - MATERIAIS NA OPERAÇÃO. AF_02/2016</v>
          </cell>
          <cell r="I636" t="str">
            <v>H</v>
          </cell>
          <cell r="J636" t="str">
            <v>COLETADO</v>
          </cell>
          <cell r="K636" t="str">
            <v>40,68</v>
          </cell>
          <cell r="L636" t="str">
            <v>CAIXA REFERENCIAL</v>
          </cell>
        </row>
        <row r="637">
          <cell r="A637">
            <v>73335</v>
          </cell>
          <cell r="B637" t="str">
            <v>CUSTOS HORÁRIOS DE MÁQUINAS E EQUIPAMENTOS</v>
          </cell>
          <cell r="C637" t="str">
            <v>CHOR</v>
          </cell>
          <cell r="D637" t="str">
            <v>COMPOSIÇÕES AUXILIARES</v>
          </cell>
          <cell r="E637" t="str">
            <v>0329</v>
          </cell>
          <cell r="F637" t="str">
            <v/>
          </cell>
          <cell r="G637" t="str">
            <v/>
          </cell>
          <cell r="H637" t="str">
            <v>CAMINHÃO TOCO, PBT 14.300 KG, CARGA ÚTIL MÁX. 9.710 KG, DIST. ENTRE EIXOS 3,56 M, POTÊNCIA 185 CV, INCLUSIVE CARROCERIA FIXA ABERTA DE MADEIRA P/ TRANSPORTE GERAL DE CARGA SECA, DIMEN. APROX. 2,50 X 6,50 X 0,50 M - MANUTENÇÃO. AF_06/2014</v>
          </cell>
          <cell r="I637" t="str">
            <v>H</v>
          </cell>
          <cell r="J637" t="str">
            <v>ATRIBUÍDO SÃO PAULO</v>
          </cell>
          <cell r="K637" t="str">
            <v>21,53</v>
          </cell>
          <cell r="L637" t="str">
            <v>CAIXA REFERENCIAL</v>
          </cell>
        </row>
        <row r="638">
          <cell r="A638">
            <v>73340</v>
          </cell>
          <cell r="B638" t="str">
            <v>CUSTOS HORÁRIOS DE MÁQUINAS E EQUIPAMENTOS</v>
          </cell>
          <cell r="C638" t="str">
            <v>CHOR</v>
          </cell>
          <cell r="D638" t="str">
            <v>COMPOSIÇÕES AUXILIARES</v>
          </cell>
          <cell r="E638" t="str">
            <v>0329</v>
          </cell>
          <cell r="F638" t="str">
            <v/>
          </cell>
          <cell r="G638" t="str">
            <v/>
          </cell>
          <cell r="H638" t="str">
            <v>CAMINHÃO TOCO, PBT 14.300 KG, CARGA ÚTIL MÁX. 9.710 KG, DIST. ENTRE EIXOS 3,56 M, POTÊNCIA 185 CV, INCLUSIVE CARROCERIA FIXA ABERTA DE MADEIRA P/ TRANSPORTE GERAL DE CARGA SECA, DIMEN. APROX. 2,50 X 6,50 X 0,50 M - MATERIAIS NA OPERAÇÃO. AF_06/2014</v>
          </cell>
          <cell r="I638" t="str">
            <v>H</v>
          </cell>
          <cell r="J638" t="str">
            <v>COLETADO</v>
          </cell>
          <cell r="K638" t="str">
            <v>58,02</v>
          </cell>
          <cell r="L638" t="str">
            <v>CAIXA REFERENCIAL</v>
          </cell>
        </row>
        <row r="639">
          <cell r="A639">
            <v>83361</v>
          </cell>
          <cell r="B639" t="str">
            <v>CUSTOS HORÁRIOS DE MÁQUINAS E EQUIPAMENTOS</v>
          </cell>
          <cell r="C639" t="str">
            <v>CHOR</v>
          </cell>
          <cell r="D639" t="str">
            <v>COMPOSIÇÕES AUXILIARES</v>
          </cell>
          <cell r="E639" t="str">
            <v>0329</v>
          </cell>
          <cell r="F639" t="str">
            <v/>
          </cell>
          <cell r="G639" t="str">
            <v/>
          </cell>
          <cell r="H639" t="str">
            <v>ESPARGIDOR DE ASFALTO PRESSURIZADO, TANQUE 6 M3 COM ISOLAÇÃO TÉRMICA, AQUECIDO COM 2 MAÇARICOS, COM BARRA ESPARGIDORA 3,60 M, MONTADO SOBRE CAMINHÃO  TOCO, PBT 14.300 KG, POTÊNCIA 185 CV - MANUTENÇÃO. AF_08/2015</v>
          </cell>
          <cell r="I639" t="str">
            <v>H</v>
          </cell>
          <cell r="J639" t="str">
            <v>ATRIBUÍDO SÃO PAULO</v>
          </cell>
          <cell r="K639" t="str">
            <v>12,60</v>
          </cell>
          <cell r="L639" t="str">
            <v>CAIXA REFERENCIAL</v>
          </cell>
        </row>
        <row r="640">
          <cell r="A640">
            <v>83761</v>
          </cell>
          <cell r="B640" t="str">
            <v>CUSTOS HORÁRIOS DE MÁQUINAS E EQUIPAMENTOS</v>
          </cell>
          <cell r="C640" t="str">
            <v>CHOR</v>
          </cell>
          <cell r="D640" t="str">
            <v>COMPOSIÇÕES AUXILIARES</v>
          </cell>
          <cell r="E640" t="str">
            <v>0329</v>
          </cell>
          <cell r="F640" t="str">
            <v/>
          </cell>
          <cell r="G640" t="str">
            <v/>
          </cell>
          <cell r="H640" t="str">
            <v>GRUPO DE SOLDAGEM COM GERADOR A DIESEL 60 CV PARA SOLDA ELÉTRICA, SOBRE 04 RODAS, COM MOTOR 4 CILINDROS 600 A - DEPRECIAÇÃO. AF_02/2016</v>
          </cell>
          <cell r="I640" t="str">
            <v>H</v>
          </cell>
          <cell r="J640" t="str">
            <v>ATRIBUÍDO SÃO PAULO</v>
          </cell>
          <cell r="K640" t="str">
            <v>7,77</v>
          </cell>
          <cell r="L640" t="str">
            <v>CAIXA REFERENCIAL</v>
          </cell>
        </row>
        <row r="641">
          <cell r="A641">
            <v>83762</v>
          </cell>
          <cell r="B641" t="str">
            <v>CUSTOS HORÁRIOS DE MÁQUINAS E EQUIPAMENTOS</v>
          </cell>
          <cell r="C641" t="str">
            <v>CHOR</v>
          </cell>
          <cell r="D641" t="str">
            <v>COMPOSIÇÕES AUXILIARES</v>
          </cell>
          <cell r="E641" t="str">
            <v>0329</v>
          </cell>
          <cell r="F641" t="str">
            <v/>
          </cell>
          <cell r="G641" t="str">
            <v/>
          </cell>
          <cell r="H641" t="str">
            <v>GRUPO DE SOLDAGEM COM GERADOR A DIESEL 60 CV PARA SOLDA ELÉTRICA, SOBRE 04 RODAS, COM MOTOR 4 CILINDROS 600 A - MANUTENÇÃO. AF_02/2016</v>
          </cell>
          <cell r="I641" t="str">
            <v>H</v>
          </cell>
          <cell r="J641" t="str">
            <v>ATRIBUÍDO SÃO PAULO</v>
          </cell>
          <cell r="K641" t="str">
            <v>9,71</v>
          </cell>
          <cell r="L641" t="str">
            <v>CAIXA REFERENCIAL</v>
          </cell>
        </row>
        <row r="642">
          <cell r="A642">
            <v>83763</v>
          </cell>
          <cell r="B642" t="str">
            <v>CUSTOS HORÁRIOS DE MÁQUINAS E EQUIPAMENTOS</v>
          </cell>
          <cell r="C642" t="str">
            <v>CHOR</v>
          </cell>
          <cell r="D642" t="str">
            <v>COMPOSIÇÕES AUXILIARES</v>
          </cell>
          <cell r="E642" t="str">
            <v>0329</v>
          </cell>
          <cell r="F642" t="str">
            <v/>
          </cell>
          <cell r="G642" t="str">
            <v/>
          </cell>
          <cell r="H642" t="str">
            <v>GRUPO DE SOLDAGEM COM GERADOR A DIESEL 60 CV PARA SOLDA ELÉTRICA, SOBRE 04 RODAS, COM MOTOR 4 CILINDROS 600 A - MATERIAIS NA OPERAÇÃO. AF_02/2016</v>
          </cell>
          <cell r="I642" t="str">
            <v>H</v>
          </cell>
          <cell r="J642" t="str">
            <v>COLETADO</v>
          </cell>
          <cell r="K642" t="str">
            <v>35,74</v>
          </cell>
          <cell r="L642" t="str">
            <v>CAIXA REFERENCIAL</v>
          </cell>
        </row>
        <row r="643">
          <cell r="A643">
            <v>83764</v>
          </cell>
          <cell r="B643" t="str">
            <v>CUSTOS HORÁRIOS DE MÁQUINAS E EQUIPAMENTOS</v>
          </cell>
          <cell r="C643" t="str">
            <v>CHOR</v>
          </cell>
          <cell r="D643" t="str">
            <v>COMPOSIÇÕES AUXILIARES</v>
          </cell>
          <cell r="E643" t="str">
            <v>0329</v>
          </cell>
          <cell r="F643" t="str">
            <v/>
          </cell>
          <cell r="G643" t="str">
            <v/>
          </cell>
          <cell r="H643" t="str">
            <v>GRUPO DE SOLDAGEM COM GERADOR A DIESEL 60 CV PARA SOLDA ELÉTRICA, SOBRE 04 RODAS, COM MOTOR 4 CILINDROS 600 A - JUROS. AF_02/2016</v>
          </cell>
          <cell r="I643" t="str">
            <v>H</v>
          </cell>
          <cell r="J643" t="str">
            <v>ATRIBUÍDO SÃO PAULO</v>
          </cell>
          <cell r="K643" t="str">
            <v>0,87</v>
          </cell>
          <cell r="L643" t="str">
            <v>CAIXA REFERENCIAL</v>
          </cell>
        </row>
        <row r="644">
          <cell r="A644">
            <v>87026</v>
          </cell>
          <cell r="B644" t="str">
            <v>CUSTOS HORÁRIOS DE MÁQUINAS E EQUIPAMENTOS</v>
          </cell>
          <cell r="C644" t="str">
            <v>CHOR</v>
          </cell>
          <cell r="D644" t="str">
            <v>COMPOSIÇÕES AUXILIARES</v>
          </cell>
          <cell r="E644" t="str">
            <v>0329</v>
          </cell>
          <cell r="F644" t="str">
            <v/>
          </cell>
          <cell r="G644" t="str">
            <v/>
          </cell>
          <cell r="H644" t="str">
            <v>GRADE DE DISCO REBOCÁVEL COM 20 DISCOS 24" X 6 MM COM PNEUS PARA TRANSPORTE - JUROS. AF_06/2014</v>
          </cell>
          <cell r="I644" t="str">
            <v>H</v>
          </cell>
          <cell r="J644" t="str">
            <v>ATRIBUÍDO SÃO PAULO</v>
          </cell>
          <cell r="K644" t="str">
            <v>0,24</v>
          </cell>
          <cell r="L644" t="str">
            <v>CAIXA REFERENCIAL</v>
          </cell>
        </row>
        <row r="645">
          <cell r="A645">
            <v>87441</v>
          </cell>
          <cell r="B645" t="str">
            <v>CUSTOS HORÁRIOS DE MÁQUINAS E EQUIPAMENTOS</v>
          </cell>
          <cell r="C645" t="str">
            <v>CHOR</v>
          </cell>
          <cell r="D645" t="str">
            <v>COMPOSIÇÕES AUXILIARES</v>
          </cell>
          <cell r="E645" t="str">
            <v>0329</v>
          </cell>
          <cell r="F645" t="str">
            <v/>
          </cell>
          <cell r="G645" t="str">
            <v/>
          </cell>
          <cell r="H645" t="str">
            <v>BETONEIRA CAPACIDADE NOMINAL 400 L, CAPACIDADE DE MISTURA 310 L, MOTOR A DIESEL POTÊNCIA 5,0 HP, SEM CARREGADOR - DEPRECIAÇÃO. AF_06/2014</v>
          </cell>
          <cell r="I645" t="str">
            <v>H</v>
          </cell>
          <cell r="J645" t="str">
            <v>COEFICIENTE DE REPRESENTATIVIDADE</v>
          </cell>
          <cell r="K645" t="str">
            <v>0,34</v>
          </cell>
          <cell r="L645" t="str">
            <v>CAIXA REFERENCIAL</v>
          </cell>
        </row>
        <row r="646">
          <cell r="A646">
            <v>87442</v>
          </cell>
          <cell r="B646" t="str">
            <v>CUSTOS HORÁRIOS DE MÁQUINAS E EQUIPAMENTOS</v>
          </cell>
          <cell r="C646" t="str">
            <v>CHOR</v>
          </cell>
          <cell r="D646" t="str">
            <v>COMPOSIÇÕES AUXILIARES</v>
          </cell>
          <cell r="E646" t="str">
            <v>0329</v>
          </cell>
          <cell r="F646" t="str">
            <v/>
          </cell>
          <cell r="G646" t="str">
            <v/>
          </cell>
          <cell r="H646" t="str">
            <v>BETONEIRA CAPACIDADE NOMINAL 400 L, CAPACIDADE DE MISTURA 310 L, MOTOR A DIESEL POTÊNCIA 5,0 HP, SEM CARREGADOR - JUROS. AF_06/2014</v>
          </cell>
          <cell r="I646" t="str">
            <v>H</v>
          </cell>
          <cell r="J646" t="str">
            <v>COEFICIENTE DE REPRESENTATIVIDADE</v>
          </cell>
          <cell r="K646" t="str">
            <v>0,04</v>
          </cell>
          <cell r="L646" t="str">
            <v>CAIXA REFERENCIAL</v>
          </cell>
        </row>
        <row r="647">
          <cell r="A647">
            <v>87443</v>
          </cell>
          <cell r="B647" t="str">
            <v>CUSTOS HORÁRIOS DE MÁQUINAS E EQUIPAMENTOS</v>
          </cell>
          <cell r="C647" t="str">
            <v>CHOR</v>
          </cell>
          <cell r="D647" t="str">
            <v>COMPOSIÇÕES AUXILIARES</v>
          </cell>
          <cell r="E647" t="str">
            <v>0329</v>
          </cell>
          <cell r="F647" t="str">
            <v/>
          </cell>
          <cell r="G647" t="str">
            <v/>
          </cell>
          <cell r="H647" t="str">
            <v>BETONEIRA CAPACIDADE NOMINAL 400 L, CAPACIDADE DE MISTURA 310 L, MOTOR A DIESEL POTÊNCIA 5,0 HP, SEM CARREGADOR - MANUTENÇÃO. AF_06/2014</v>
          </cell>
          <cell r="I647" t="str">
            <v>H</v>
          </cell>
          <cell r="J647" t="str">
            <v>COEFICIENTE DE REPRESENTATIVIDADE</v>
          </cell>
          <cell r="K647" t="str">
            <v>0,32</v>
          </cell>
          <cell r="L647" t="str">
            <v>CAIXA REFERENCIAL</v>
          </cell>
        </row>
        <row r="648">
          <cell r="A648">
            <v>87444</v>
          </cell>
          <cell r="B648" t="str">
            <v>CUSTOS HORÁRIOS DE MÁQUINAS E EQUIPAMENTOS</v>
          </cell>
          <cell r="C648" t="str">
            <v>CHOR</v>
          </cell>
          <cell r="D648" t="str">
            <v>COMPOSIÇÕES AUXILIARES</v>
          </cell>
          <cell r="E648" t="str">
            <v>0329</v>
          </cell>
          <cell r="F648" t="str">
            <v/>
          </cell>
          <cell r="G648" t="str">
            <v/>
          </cell>
          <cell r="H648" t="str">
            <v>BETONEIRA CAPACIDADE NOMINAL 400 L, CAPACIDADE DE MISTURA 310 L, MOTOR A DIESEL POTÊNCIA 5,0 HP, SEM CARREGADOR - MATERIAIS NA OPERAÇÃO. AF_06/2014</v>
          </cell>
          <cell r="I648" t="str">
            <v>H</v>
          </cell>
          <cell r="J648" t="str">
            <v>COLETADO</v>
          </cell>
          <cell r="K648" t="str">
            <v>3,02</v>
          </cell>
          <cell r="L648" t="str">
            <v>CAIXA REFERENCIAL</v>
          </cell>
        </row>
        <row r="649">
          <cell r="A649">
            <v>88387</v>
          </cell>
          <cell r="B649" t="str">
            <v>CUSTOS HORÁRIOS DE MÁQUINAS E EQUIPAMENTOS</v>
          </cell>
          <cell r="C649" t="str">
            <v>CHOR</v>
          </cell>
          <cell r="D649" t="str">
            <v>COMPOSIÇÕES AUXILIARES</v>
          </cell>
          <cell r="E649" t="str">
            <v>0329</v>
          </cell>
          <cell r="F649" t="str">
            <v/>
          </cell>
          <cell r="G649" t="str">
            <v/>
          </cell>
          <cell r="H649" t="str">
            <v>MISTURADOR DE ARGAMASSA, EIXO HORIZONTAL, CAPACIDADE DE MISTURA 300 KG, MOTOR ELÉTRICO POTÊNCIA 5 CV - DEPRECIAÇÃO. AF_06/2014</v>
          </cell>
          <cell r="I649" t="str">
            <v>H</v>
          </cell>
          <cell r="J649" t="str">
            <v>COEFICIENTE DE REPRESENTATIVIDADE</v>
          </cell>
          <cell r="K649" t="str">
            <v>0,67</v>
          </cell>
          <cell r="L649" t="str">
            <v>CAIXA REFERENCIAL</v>
          </cell>
        </row>
        <row r="650">
          <cell r="A650">
            <v>88389</v>
          </cell>
          <cell r="B650" t="str">
            <v>CUSTOS HORÁRIOS DE MÁQUINAS E EQUIPAMENTOS</v>
          </cell>
          <cell r="C650" t="str">
            <v>CHOR</v>
          </cell>
          <cell r="D650" t="str">
            <v>COMPOSIÇÕES AUXILIARES</v>
          </cell>
          <cell r="E650" t="str">
            <v>0329</v>
          </cell>
          <cell r="F650" t="str">
            <v/>
          </cell>
          <cell r="G650" t="str">
            <v/>
          </cell>
          <cell r="H650" t="str">
            <v>MISTURADOR DE ARGAMASSA, EIXO HORIZONTAL, CAPACIDADE DE MISTURA 300 KG, MOTOR ELÉTRICO POTÊNCIA 5 CV - JUROS. AF_06/2014</v>
          </cell>
          <cell r="I650" t="str">
            <v>H</v>
          </cell>
          <cell r="J650" t="str">
            <v>COEFICIENTE DE REPRESENTATIVIDADE</v>
          </cell>
          <cell r="K650" t="str">
            <v>0,07</v>
          </cell>
          <cell r="L650" t="str">
            <v>CAIXA REFERENCIAL</v>
          </cell>
        </row>
        <row r="651">
          <cell r="A651">
            <v>88390</v>
          </cell>
          <cell r="B651" t="str">
            <v>CUSTOS HORÁRIOS DE MÁQUINAS E EQUIPAMENTOS</v>
          </cell>
          <cell r="C651" t="str">
            <v>CHOR</v>
          </cell>
          <cell r="D651" t="str">
            <v>COMPOSIÇÕES AUXILIARES</v>
          </cell>
          <cell r="E651" t="str">
            <v>0329</v>
          </cell>
          <cell r="F651" t="str">
            <v/>
          </cell>
          <cell r="G651" t="str">
            <v/>
          </cell>
          <cell r="H651" t="str">
            <v>MISTURADOR DE ARGAMASSA, EIXO HORIZONTAL, CAPACIDADE DE MISTURA 300 KG, MOTOR ELÉTRICO POTÊNCIA 5 CV - MANUTENÇÃO. AF_06/2014</v>
          </cell>
          <cell r="I651" t="str">
            <v>H</v>
          </cell>
          <cell r="J651" t="str">
            <v>COEFICIENTE DE REPRESENTATIVIDADE</v>
          </cell>
          <cell r="K651" t="str">
            <v>0,83</v>
          </cell>
          <cell r="L651" t="str">
            <v>CAIXA REFERENCIAL</v>
          </cell>
        </row>
        <row r="652">
          <cell r="A652">
            <v>88391</v>
          </cell>
          <cell r="B652" t="str">
            <v>CUSTOS HORÁRIOS DE MÁQUINAS E EQUIPAMENTOS</v>
          </cell>
          <cell r="C652" t="str">
            <v>CHOR</v>
          </cell>
          <cell r="D652" t="str">
            <v>COMPOSIÇÕES AUXILIARES</v>
          </cell>
          <cell r="E652" t="str">
            <v>0329</v>
          </cell>
          <cell r="F652" t="str">
            <v/>
          </cell>
          <cell r="G652" t="str">
            <v/>
          </cell>
          <cell r="H652" t="str">
            <v>MISTURADOR DE ARGAMASSA, EIXO HORIZONTAL, CAPACIDADE DE MISTURA 300 KG, MOTOR ELÉTRICO POTÊNCIA 5 CV - MATERIAIS NA OPERAÇÃO. AF_06/2014</v>
          </cell>
          <cell r="I652" t="str">
            <v>H</v>
          </cell>
          <cell r="J652" t="str">
            <v>COEFICIENTE DE REPRESENTATIVIDADE</v>
          </cell>
          <cell r="K652" t="str">
            <v>2,66</v>
          </cell>
          <cell r="L652" t="str">
            <v>CAIXA REFERENCIAL</v>
          </cell>
        </row>
        <row r="653">
          <cell r="A653">
            <v>88394</v>
          </cell>
          <cell r="B653" t="str">
            <v>CUSTOS HORÁRIOS DE MÁQUINAS E EQUIPAMENTOS</v>
          </cell>
          <cell r="C653" t="str">
            <v>CHOR</v>
          </cell>
          <cell r="D653" t="str">
            <v>COMPOSIÇÕES AUXILIARES</v>
          </cell>
          <cell r="E653" t="str">
            <v>0329</v>
          </cell>
          <cell r="F653" t="str">
            <v/>
          </cell>
          <cell r="G653" t="str">
            <v/>
          </cell>
          <cell r="H653" t="str">
            <v>MISTURADOR DE ARGAMASSA, EIXO HORIZONTAL, CAPACIDADE DE MISTURA 600 KG, MOTOR ELÉTRICO POTÊNCIA 7,5 CV - DEPRECIAÇÃO. AF_06/2014</v>
          </cell>
          <cell r="I653" t="str">
            <v>H</v>
          </cell>
          <cell r="J653" t="str">
            <v>COEFICIENTE DE REPRESENTATIVIDADE</v>
          </cell>
          <cell r="K653" t="str">
            <v>0,79</v>
          </cell>
          <cell r="L653" t="str">
            <v>CAIXA REFERENCIAL</v>
          </cell>
        </row>
        <row r="654">
          <cell r="A654">
            <v>88395</v>
          </cell>
          <cell r="B654" t="str">
            <v>CUSTOS HORÁRIOS DE MÁQUINAS E EQUIPAMENTOS</v>
          </cell>
          <cell r="C654" t="str">
            <v>CHOR</v>
          </cell>
          <cell r="D654" t="str">
            <v>COMPOSIÇÕES AUXILIARES</v>
          </cell>
          <cell r="E654" t="str">
            <v>0329</v>
          </cell>
          <cell r="F654" t="str">
            <v/>
          </cell>
          <cell r="G654" t="str">
            <v/>
          </cell>
          <cell r="H654" t="str">
            <v>MISTURADOR DE ARGAMASSA, EIXO HORIZONTAL, CAPACIDADE DE MISTURA 600 KG, MOTOR ELÉTRICO POTÊNCIA 7,5 CV - JUROS. AF_06/2014</v>
          </cell>
          <cell r="I654" t="str">
            <v>H</v>
          </cell>
          <cell r="J654" t="str">
            <v>COEFICIENTE DE REPRESENTATIVIDADE</v>
          </cell>
          <cell r="K654" t="str">
            <v>0,09</v>
          </cell>
          <cell r="L654" t="str">
            <v>CAIXA REFERENCIAL</v>
          </cell>
        </row>
        <row r="655">
          <cell r="A655">
            <v>88396</v>
          </cell>
          <cell r="B655" t="str">
            <v>CUSTOS HORÁRIOS DE MÁQUINAS E EQUIPAMENTOS</v>
          </cell>
          <cell r="C655" t="str">
            <v>CHOR</v>
          </cell>
          <cell r="D655" t="str">
            <v>COMPOSIÇÕES AUXILIARES</v>
          </cell>
          <cell r="E655" t="str">
            <v>0329</v>
          </cell>
          <cell r="F655" t="str">
            <v/>
          </cell>
          <cell r="G655" t="str">
            <v/>
          </cell>
          <cell r="H655" t="str">
            <v>MISTURADOR DE ARGAMASSA, EIXO HORIZONTAL, CAPACIDADE DE MISTURA 600 KG, MOTOR ELÉTRICO POTÊNCIA 7,5 CV - MANUTENÇÃO. AF_06/2014</v>
          </cell>
          <cell r="I655" t="str">
            <v>H</v>
          </cell>
          <cell r="J655" t="str">
            <v>COEFICIENTE DE REPRESENTATIVIDADE</v>
          </cell>
          <cell r="K655" t="str">
            <v>0,99</v>
          </cell>
          <cell r="L655" t="str">
            <v>CAIXA REFERENCIAL</v>
          </cell>
        </row>
        <row r="656">
          <cell r="A656">
            <v>88397</v>
          </cell>
          <cell r="B656" t="str">
            <v>CUSTOS HORÁRIOS DE MÁQUINAS E EQUIPAMENTOS</v>
          </cell>
          <cell r="C656" t="str">
            <v>CHOR</v>
          </cell>
          <cell r="D656" t="str">
            <v>COMPOSIÇÕES AUXILIARES</v>
          </cell>
          <cell r="E656" t="str">
            <v>0329</v>
          </cell>
          <cell r="F656" t="str">
            <v/>
          </cell>
          <cell r="G656" t="str">
            <v/>
          </cell>
          <cell r="H656" t="str">
            <v>MISTURADOR DE ARGAMASSA, EIXO HORIZONTAL, CAPACIDADE DE MISTURA 600 KG, MOTOR ELÉTRICO POTÊNCIA 7,5 CV - MATERIAIS NA OPERAÇÃO. AF_06/2014</v>
          </cell>
          <cell r="I656" t="str">
            <v>H</v>
          </cell>
          <cell r="J656" t="str">
            <v>COEFICIENTE DE REPRESENTATIVIDADE</v>
          </cell>
          <cell r="K656" t="str">
            <v>3,98</v>
          </cell>
          <cell r="L656" t="str">
            <v>CAIXA REFERENCIAL</v>
          </cell>
        </row>
        <row r="657">
          <cell r="A657">
            <v>88400</v>
          </cell>
          <cell r="B657" t="str">
            <v>CUSTOS HORÁRIOS DE MÁQUINAS E EQUIPAMENTOS</v>
          </cell>
          <cell r="C657" t="str">
            <v>CHOR</v>
          </cell>
          <cell r="D657" t="str">
            <v>COMPOSIÇÕES AUXILIARES</v>
          </cell>
          <cell r="E657" t="str">
            <v>0329</v>
          </cell>
          <cell r="F657" t="str">
            <v/>
          </cell>
          <cell r="G657" t="str">
            <v/>
          </cell>
          <cell r="H657" t="str">
            <v>MISTURADOR DE ARGAMASSA, EIXO HORIZONTAL, CAPACIDADE DE MISTURA 160 KG, MOTOR ELÉTRICO POTÊNCIA 3 CV - DEPRECIAÇÃO. AF_06/2014</v>
          </cell>
          <cell r="I657" t="str">
            <v>H</v>
          </cell>
          <cell r="J657" t="str">
            <v>COEFICIENTE DE REPRESENTATIVIDADE</v>
          </cell>
          <cell r="K657" t="str">
            <v>0,63</v>
          </cell>
          <cell r="L657" t="str">
            <v>CAIXA REFERENCIAL</v>
          </cell>
        </row>
        <row r="658">
          <cell r="A658">
            <v>88401</v>
          </cell>
          <cell r="B658" t="str">
            <v>CUSTOS HORÁRIOS DE MÁQUINAS E EQUIPAMENTOS</v>
          </cell>
          <cell r="C658" t="str">
            <v>CHOR</v>
          </cell>
          <cell r="D658" t="str">
            <v>COMPOSIÇÕES AUXILIARES</v>
          </cell>
          <cell r="E658" t="str">
            <v>0329</v>
          </cell>
          <cell r="F658" t="str">
            <v/>
          </cell>
          <cell r="G658" t="str">
            <v/>
          </cell>
          <cell r="H658" t="str">
            <v>MISTURADOR DE ARGAMASSA, EIXO HORIZONTAL, CAPACIDADE DE MISTURA 160 KG, MOTOR ELÉTRICO POTÊNCIA 3 CV - JUROS. AF_06/2014</v>
          </cell>
          <cell r="I658" t="str">
            <v>H</v>
          </cell>
          <cell r="J658" t="str">
            <v>COEFICIENTE DE REPRESENTATIVIDADE</v>
          </cell>
          <cell r="K658" t="str">
            <v>0,07</v>
          </cell>
          <cell r="L658" t="str">
            <v>CAIXA REFERENCIAL</v>
          </cell>
        </row>
        <row r="659">
          <cell r="A659">
            <v>88402</v>
          </cell>
          <cell r="B659" t="str">
            <v>CUSTOS HORÁRIOS DE MÁQUINAS E EQUIPAMENTOS</v>
          </cell>
          <cell r="C659" t="str">
            <v>CHOR</v>
          </cell>
          <cell r="D659" t="str">
            <v>COMPOSIÇÕES AUXILIARES</v>
          </cell>
          <cell r="E659" t="str">
            <v>0329</v>
          </cell>
          <cell r="F659" t="str">
            <v/>
          </cell>
          <cell r="G659" t="str">
            <v/>
          </cell>
          <cell r="H659" t="str">
            <v>MISTURADOR DE ARGAMASSA, EIXO HORIZONTAL, CAPACIDADE DE MISTURA 160 KG, MOTOR ELÉTRICO POTÊNCIA 3 CV - MANUTENÇÃO. AF_06/2014</v>
          </cell>
          <cell r="I659" t="str">
            <v>H</v>
          </cell>
          <cell r="J659" t="str">
            <v>COEFICIENTE DE REPRESENTATIVIDADE</v>
          </cell>
          <cell r="K659" t="str">
            <v>0,79</v>
          </cell>
          <cell r="L659" t="str">
            <v>CAIXA REFERENCIAL</v>
          </cell>
        </row>
        <row r="660">
          <cell r="A660">
            <v>88403</v>
          </cell>
          <cell r="B660" t="str">
            <v>CUSTOS HORÁRIOS DE MÁQUINAS E EQUIPAMENTOS</v>
          </cell>
          <cell r="C660" t="str">
            <v>CHOR</v>
          </cell>
          <cell r="D660" t="str">
            <v>COMPOSIÇÕES AUXILIARES</v>
          </cell>
          <cell r="E660" t="str">
            <v>0329</v>
          </cell>
          <cell r="F660" t="str">
            <v/>
          </cell>
          <cell r="G660" t="str">
            <v/>
          </cell>
          <cell r="H660" t="str">
            <v>MISTURADOR DE ARGAMASSA, EIXO HORIZONTAL, CAPACIDADE DE MISTURA 160 KG, MOTOR ELÉTRICO POTÊNCIA 3 CV - MATERIAIS NA OPERAÇÃO. AF_06/2014</v>
          </cell>
          <cell r="I660" t="str">
            <v>H</v>
          </cell>
          <cell r="J660" t="str">
            <v>COEFICIENTE DE REPRESENTATIVIDADE</v>
          </cell>
          <cell r="K660" t="str">
            <v>1,59</v>
          </cell>
          <cell r="L660" t="str">
            <v>CAIXA REFERENCIAL</v>
          </cell>
        </row>
        <row r="661">
          <cell r="A661">
            <v>88419</v>
          </cell>
          <cell r="B661" t="str">
            <v>CUSTOS HORÁRIOS DE MÁQUINAS E EQUIPAMENTOS</v>
          </cell>
          <cell r="C661" t="str">
            <v>CHOR</v>
          </cell>
          <cell r="D661" t="str">
            <v>COMPOSIÇÕES AUXILIARES</v>
          </cell>
          <cell r="E661" t="str">
            <v>0329</v>
          </cell>
          <cell r="F661" t="str">
            <v/>
          </cell>
          <cell r="G661" t="str">
            <v/>
          </cell>
          <cell r="H661" t="str">
            <v>PROJETOR DE ARGAMASSA, CAPACIDADE DE PROJEÇÃO 1,5 M3/H, ALCANCE DE 30 ATÉ 60 M, MOTOR ELÉTRICO POTÊNCIA 7,5 HP - DEPRECIAÇÃO. AF_06/2014</v>
          </cell>
          <cell r="I661" t="str">
            <v>H</v>
          </cell>
          <cell r="J661" t="str">
            <v>COEFICIENTE DE REPRESENTATIVIDADE</v>
          </cell>
          <cell r="K661" t="str">
            <v>4,12</v>
          </cell>
          <cell r="L661" t="str">
            <v>CAIXA REFERENCIAL</v>
          </cell>
        </row>
        <row r="662">
          <cell r="A662">
            <v>88422</v>
          </cell>
          <cell r="B662" t="str">
            <v>CUSTOS HORÁRIOS DE MÁQUINAS E EQUIPAMENTOS</v>
          </cell>
          <cell r="C662" t="str">
            <v>CHOR</v>
          </cell>
          <cell r="D662" t="str">
            <v>COMPOSIÇÕES AUXILIARES</v>
          </cell>
          <cell r="E662" t="str">
            <v>0329</v>
          </cell>
          <cell r="F662" t="str">
            <v/>
          </cell>
          <cell r="G662" t="str">
            <v/>
          </cell>
          <cell r="H662" t="str">
            <v>PROJETOR DE ARGAMASSA, CAPACIDADE DE PROJEÇÃO 1,5 M3/H, ALCANCE DE 30 ATÉ 60 M, MOTOR ELÉTRICO POTÊNCIA 7,5 HP - JUROS. AF_06/2014</v>
          </cell>
          <cell r="I662" t="str">
            <v>H</v>
          </cell>
          <cell r="J662" t="str">
            <v>COEFICIENTE DE REPRESENTATIVIDADE</v>
          </cell>
          <cell r="K662" t="str">
            <v>0,48</v>
          </cell>
          <cell r="L662" t="str">
            <v>CAIXA REFERENCIAL</v>
          </cell>
        </row>
        <row r="663">
          <cell r="A663">
            <v>88425</v>
          </cell>
          <cell r="B663" t="str">
            <v>CUSTOS HORÁRIOS DE MÁQUINAS E EQUIPAMENTOS</v>
          </cell>
          <cell r="C663" t="str">
            <v>CHOR</v>
          </cell>
          <cell r="D663" t="str">
            <v>COMPOSIÇÕES AUXILIARES</v>
          </cell>
          <cell r="E663" t="str">
            <v>0329</v>
          </cell>
          <cell r="F663" t="str">
            <v/>
          </cell>
          <cell r="G663" t="str">
            <v/>
          </cell>
          <cell r="H663" t="str">
            <v>PROJETOR DE ARGAMASSA, CAPACIDADE DE PROJEÇÃO 1,5 M3/H, ALCANCE DE 30 ATÉ 60 M, MOTOR ELÉTRICO POTÊNCIA 7,5 HP - MANUTENÇÃO. AF_06/2014</v>
          </cell>
          <cell r="I663" t="str">
            <v>H</v>
          </cell>
          <cell r="J663" t="str">
            <v>COEFICIENTE DE REPRESENTATIVIDADE</v>
          </cell>
          <cell r="K663" t="str">
            <v>4,50</v>
          </cell>
          <cell r="L663" t="str">
            <v>CAIXA REFERENCIAL</v>
          </cell>
        </row>
        <row r="664">
          <cell r="A664">
            <v>88427</v>
          </cell>
          <cell r="B664" t="str">
            <v>CUSTOS HORÁRIOS DE MÁQUINAS E EQUIPAMENTOS</v>
          </cell>
          <cell r="C664" t="str">
            <v>CHOR</v>
          </cell>
          <cell r="D664" t="str">
            <v>COMPOSIÇÕES AUXILIARES</v>
          </cell>
          <cell r="E664" t="str">
            <v>0329</v>
          </cell>
          <cell r="F664" t="str">
            <v/>
          </cell>
          <cell r="G664" t="str">
            <v/>
          </cell>
          <cell r="H664" t="str">
            <v>PROJETOR DE ARGAMASSA, CAPACIDADE DE PROJEÇÃO 1,5 M3/H, ALCANCE DE 30 ATÉ 60 M, MOTOR ELÉTRICO POTÊNCIA 7,5 HP - MATERIAIS NA OPERAÇÃO. AF_06/2014</v>
          </cell>
          <cell r="I664" t="str">
            <v>H</v>
          </cell>
          <cell r="J664" t="str">
            <v>COEFICIENTE DE REPRESENTATIVIDADE</v>
          </cell>
          <cell r="K664" t="str">
            <v>4,04</v>
          </cell>
          <cell r="L664" t="str">
            <v>CAIXA REFERENCIAL</v>
          </cell>
        </row>
        <row r="665">
          <cell r="A665">
            <v>88434</v>
          </cell>
          <cell r="B665" t="str">
            <v>CUSTOS HORÁRIOS DE MÁQUINAS E EQUIPAMENTOS</v>
          </cell>
          <cell r="C665" t="str">
            <v>CHOR</v>
          </cell>
          <cell r="D665" t="str">
            <v>COMPOSIÇÕES AUXILIARES</v>
          </cell>
          <cell r="E665" t="str">
            <v>0329</v>
          </cell>
          <cell r="F665" t="str">
            <v/>
          </cell>
          <cell r="G665" t="str">
            <v/>
          </cell>
          <cell r="H665" t="str">
            <v>PROJETOR DE ARGAMASSA, CAPACIDADE DE PROJEÇÃO 2 M3/H, ALCANCE ATÉ 50 M, MOTOR ELÉTRICO POTÊNCIA 7,5 HP - DEPRECIAÇÃO. AF_06/2014</v>
          </cell>
          <cell r="I665" t="str">
            <v>H</v>
          </cell>
          <cell r="J665" t="str">
            <v>COEFICIENTE DE REPRESENTATIVIDADE</v>
          </cell>
          <cell r="K665" t="str">
            <v>5,46</v>
          </cell>
          <cell r="L665" t="str">
            <v>CAIXA REFERENCIAL</v>
          </cell>
        </row>
        <row r="666">
          <cell r="A666">
            <v>88435</v>
          </cell>
          <cell r="B666" t="str">
            <v>CUSTOS HORÁRIOS DE MÁQUINAS E EQUIPAMENTOS</v>
          </cell>
          <cell r="C666" t="str">
            <v>CHOR</v>
          </cell>
          <cell r="D666" t="str">
            <v>COMPOSIÇÕES AUXILIARES</v>
          </cell>
          <cell r="E666" t="str">
            <v>0329</v>
          </cell>
          <cell r="F666" t="str">
            <v/>
          </cell>
          <cell r="G666" t="str">
            <v/>
          </cell>
          <cell r="H666" t="str">
            <v>PROJETOR DE ARGAMASSA, CAPACIDADE DE PROJEÇÃO 2 M3/H, ALCANCE ATÉ 50 M, MOTOR ELÉTRICO POTÊNCIA 7,5 HP - JUROS. AF_06/2014</v>
          </cell>
          <cell r="I666" t="str">
            <v>H</v>
          </cell>
          <cell r="J666" t="str">
            <v>COEFICIENTE DE REPRESENTATIVIDADE</v>
          </cell>
          <cell r="K666" t="str">
            <v>0,64</v>
          </cell>
          <cell r="L666" t="str">
            <v>CAIXA REFERENCIAL</v>
          </cell>
        </row>
        <row r="667">
          <cell r="A667">
            <v>88436</v>
          </cell>
          <cell r="B667" t="str">
            <v>CUSTOS HORÁRIOS DE MÁQUINAS E EQUIPAMENTOS</v>
          </cell>
          <cell r="C667" t="str">
            <v>CHOR</v>
          </cell>
          <cell r="D667" t="str">
            <v>COMPOSIÇÕES AUXILIARES</v>
          </cell>
          <cell r="E667" t="str">
            <v>0329</v>
          </cell>
          <cell r="F667" t="str">
            <v/>
          </cell>
          <cell r="G667" t="str">
            <v/>
          </cell>
          <cell r="H667" t="str">
            <v>PROJETOR DE ARGAMASSA, CAPACIDADE DE PROJEÇÃO 2 M3/H, ALCANCE ATÉ 50 M, MOTOR ELÉTRICO POTÊNCIA 7,5 HP - MANUTENÇÃO. AF_06/2014</v>
          </cell>
          <cell r="I667" t="str">
            <v>H</v>
          </cell>
          <cell r="J667" t="str">
            <v>COEFICIENTE DE REPRESENTATIVIDADE</v>
          </cell>
          <cell r="K667" t="str">
            <v>5,97</v>
          </cell>
          <cell r="L667" t="str">
            <v>CAIXA REFERENCIAL</v>
          </cell>
        </row>
        <row r="668">
          <cell r="A668">
            <v>88437</v>
          </cell>
          <cell r="B668" t="str">
            <v>CUSTOS HORÁRIOS DE MÁQUINAS E EQUIPAMENTOS</v>
          </cell>
          <cell r="C668" t="str">
            <v>CHOR</v>
          </cell>
          <cell r="D668" t="str">
            <v>COMPOSIÇÕES AUXILIARES</v>
          </cell>
          <cell r="E668" t="str">
            <v>0329</v>
          </cell>
          <cell r="F668" t="str">
            <v/>
          </cell>
          <cell r="G668" t="str">
            <v/>
          </cell>
          <cell r="H668" t="str">
            <v>PROJETOR DE ARGAMASSA, CAPACIDADE DE PROJEÇÃO 2 M3/H, ALCANCE ATÉ 50 M, MOTOR ELÉTRICO POTÊNCIA 7,5 HP - MATERIAIS NA OPERAÇÃO. AF_06/2014</v>
          </cell>
          <cell r="I668" t="str">
            <v>H</v>
          </cell>
          <cell r="J668" t="str">
            <v>COEFICIENTE DE REPRESENTATIVIDADE</v>
          </cell>
          <cell r="K668" t="str">
            <v>4,04</v>
          </cell>
          <cell r="L668" t="str">
            <v>CAIXA REFERENCIAL</v>
          </cell>
        </row>
        <row r="669">
          <cell r="A669">
            <v>88569</v>
          </cell>
          <cell r="B669" t="str">
            <v>CUSTOS HORÁRIOS DE MÁQUINAS E EQUIPAMENTOS</v>
          </cell>
          <cell r="C669" t="str">
            <v>CHOR</v>
          </cell>
          <cell r="D669" t="str">
            <v>COMPOSIÇÕES AUXILIARES</v>
          </cell>
          <cell r="E669" t="str">
            <v>0329</v>
          </cell>
          <cell r="F669" t="str">
            <v/>
          </cell>
          <cell r="G669" t="str">
            <v/>
          </cell>
          <cell r="H669" t="str">
            <v>ESPARGIDOR DE ASFALTO PRESSURIZADO COM TANQUE DE 2500 L, REBOCÁVEL COM MOTOR A GASOLINA POTÊNCIA 3,4 HP - DEPRECIAÇÃO. AF_07/2014</v>
          </cell>
          <cell r="I669" t="str">
            <v>H</v>
          </cell>
          <cell r="J669" t="str">
            <v>ATRIBUÍDO SÃO PAULO</v>
          </cell>
          <cell r="K669" t="str">
            <v>2,78</v>
          </cell>
          <cell r="L669" t="str">
            <v>CAIXA REFERENCIAL</v>
          </cell>
        </row>
        <row r="670">
          <cell r="A670">
            <v>88570</v>
          </cell>
          <cell r="B670" t="str">
            <v>CUSTOS HORÁRIOS DE MÁQUINAS E EQUIPAMENTOS</v>
          </cell>
          <cell r="C670" t="str">
            <v>CHOR</v>
          </cell>
          <cell r="D670" t="str">
            <v>COMPOSIÇÕES AUXILIARES</v>
          </cell>
          <cell r="E670" t="str">
            <v>0329</v>
          </cell>
          <cell r="F670" t="str">
            <v/>
          </cell>
          <cell r="G670" t="str">
            <v/>
          </cell>
          <cell r="H670" t="str">
            <v>ESPARGIDOR DE ASFALTO PRESSURIZADO COM TANQUE DE 2500 L, REBOCÁVEL COM MOTOR A GASOLINA POTÊNCIA 3,4 HP - JUROS. AF_07/2014</v>
          </cell>
          <cell r="I670" t="str">
            <v>H</v>
          </cell>
          <cell r="J670" t="str">
            <v>ATRIBUÍDO SÃO PAULO</v>
          </cell>
          <cell r="K670" t="str">
            <v>0,60</v>
          </cell>
          <cell r="L670" t="str">
            <v>CAIXA REFERENCIAL</v>
          </cell>
        </row>
        <row r="671">
          <cell r="A671">
            <v>88826</v>
          </cell>
          <cell r="B671" t="str">
            <v>CUSTOS HORÁRIOS DE MÁQUINAS E EQUIPAMENTOS</v>
          </cell>
          <cell r="C671" t="str">
            <v>CHOR</v>
          </cell>
          <cell r="D671" t="str">
            <v>COMPOSIÇÕES AUXILIARES</v>
          </cell>
          <cell r="E671" t="str">
            <v>0329</v>
          </cell>
          <cell r="F671" t="str">
            <v/>
          </cell>
          <cell r="G671" t="str">
            <v/>
          </cell>
          <cell r="H671" t="str">
            <v>BETONEIRA CAPACIDADE NOMINAL DE 400 L, CAPACIDADE DE MISTURA 280 L, MOTOR ELÉTRICO TRIFÁSICO POTÊNCIA DE 2 CV, SEM CARREGADOR - DEPRECIAÇÃO. AF_10/2014</v>
          </cell>
          <cell r="I671" t="str">
            <v>H</v>
          </cell>
          <cell r="J671" t="str">
            <v>COLETADO</v>
          </cell>
          <cell r="K671" t="str">
            <v>0,25</v>
          </cell>
          <cell r="L671" t="str">
            <v>CAIXA REFERENCIAL</v>
          </cell>
        </row>
        <row r="672">
          <cell r="A672">
            <v>88827</v>
          </cell>
          <cell r="B672" t="str">
            <v>CUSTOS HORÁRIOS DE MÁQUINAS E EQUIPAMENTOS</v>
          </cell>
          <cell r="C672" t="str">
            <v>CHOR</v>
          </cell>
          <cell r="D672" t="str">
            <v>COMPOSIÇÕES AUXILIARES</v>
          </cell>
          <cell r="E672" t="str">
            <v>0329</v>
          </cell>
          <cell r="F672" t="str">
            <v/>
          </cell>
          <cell r="G672" t="str">
            <v/>
          </cell>
          <cell r="H672" t="str">
            <v>BETONEIRA CAPACIDADE NOMINAL DE 400 L, CAPACIDADE DE MISTURA 280 L, MOTOR ELÉTRICO TRIFÁSICO POTÊNCIA DE 2 CV, SEM CARREGADOR - JUROS. AF_10/2014</v>
          </cell>
          <cell r="I672" t="str">
            <v>H</v>
          </cell>
          <cell r="J672" t="str">
            <v>COLETADO</v>
          </cell>
          <cell r="K672" t="str">
            <v>0,03</v>
          </cell>
          <cell r="L672" t="str">
            <v>CAIXA REFERENCIAL</v>
          </cell>
        </row>
        <row r="673">
          <cell r="A673">
            <v>88828</v>
          </cell>
          <cell r="B673" t="str">
            <v>CUSTOS HORÁRIOS DE MÁQUINAS E EQUIPAMENTOS</v>
          </cell>
          <cell r="C673" t="str">
            <v>CHOR</v>
          </cell>
          <cell r="D673" t="str">
            <v>COMPOSIÇÕES AUXILIARES</v>
          </cell>
          <cell r="E673" t="str">
            <v>0329</v>
          </cell>
          <cell r="F673" t="str">
            <v/>
          </cell>
          <cell r="G673" t="str">
            <v/>
          </cell>
          <cell r="H673" t="str">
            <v>BETONEIRA CAPACIDADE NOMINAL DE 400 L, CAPACIDADE DE MISTURA 280 L, MOTOR ELÉTRICO TRIFÁSICO POTÊNCIA DE 2 CV, SEM CARREGADOR - MANUTENÇÃO. AF_10/2014</v>
          </cell>
          <cell r="I673" t="str">
            <v>H</v>
          </cell>
          <cell r="J673" t="str">
            <v>COLETADO</v>
          </cell>
          <cell r="K673" t="str">
            <v>0,23</v>
          </cell>
          <cell r="L673" t="str">
            <v>CAIXA REFERENCIAL</v>
          </cell>
        </row>
        <row r="674">
          <cell r="A674">
            <v>88829</v>
          </cell>
          <cell r="B674" t="str">
            <v>CUSTOS HORÁRIOS DE MÁQUINAS E EQUIPAMENTOS</v>
          </cell>
          <cell r="C674" t="str">
            <v>CHOR</v>
          </cell>
          <cell r="D674" t="str">
            <v>COMPOSIÇÕES AUXILIARES</v>
          </cell>
          <cell r="E674" t="str">
            <v>0329</v>
          </cell>
          <cell r="F674" t="str">
            <v/>
          </cell>
          <cell r="G674" t="str">
            <v/>
          </cell>
          <cell r="H674" t="str">
            <v>BETONEIRA CAPACIDADE NOMINAL DE 400 L, CAPACIDADE DE MISTURA 280 L, MOTOR ELÉTRICO TRIFÁSICO POTÊNCIA DE 2 CV, SEM CARREGADOR - MATERIAIS NA OPERAÇÃO. AF_10/2014</v>
          </cell>
          <cell r="I674" t="str">
            <v>H</v>
          </cell>
          <cell r="J674" t="str">
            <v>COEFICIENTE DE REPRESENTATIVIDADE</v>
          </cell>
          <cell r="K674" t="str">
            <v>1,06</v>
          </cell>
          <cell r="L674" t="str">
            <v>CAIXA REFERENCIAL</v>
          </cell>
        </row>
        <row r="675">
          <cell r="A675">
            <v>88832</v>
          </cell>
          <cell r="B675" t="str">
            <v>CUSTOS HORÁRIOS DE MÁQUINAS E EQUIPAMENTOS</v>
          </cell>
          <cell r="C675" t="str">
            <v>CHOR</v>
          </cell>
          <cell r="D675" t="str">
            <v>COMPOSIÇÕES AUXILIARES</v>
          </cell>
          <cell r="E675" t="str">
            <v>0329</v>
          </cell>
          <cell r="F675" t="str">
            <v/>
          </cell>
          <cell r="G675" t="str">
            <v/>
          </cell>
          <cell r="H675" t="str">
            <v>ESCAVADEIRA HIDRÁULICA SOBRE ESTEIRAS, CAÇAMBA 0,80 M3, PESO OPERACIONAL 17,8 T, POTÊNCIA LÍQUIDA 110 HP - DEPRECIAÇÃO. AF_10/2014</v>
          </cell>
          <cell r="I675" t="str">
            <v>H</v>
          </cell>
          <cell r="J675" t="str">
            <v>COEFICIENTE DE REPRESENTATIVIDADE</v>
          </cell>
          <cell r="K675" t="str">
            <v>31,25</v>
          </cell>
          <cell r="L675" t="str">
            <v>CAIXA REFERENCIAL</v>
          </cell>
        </row>
        <row r="676">
          <cell r="A676">
            <v>88834</v>
          </cell>
          <cell r="B676" t="str">
            <v>CUSTOS HORÁRIOS DE MÁQUINAS E EQUIPAMENTOS</v>
          </cell>
          <cell r="C676" t="str">
            <v>CHOR</v>
          </cell>
          <cell r="D676" t="str">
            <v>COMPOSIÇÕES AUXILIARES</v>
          </cell>
          <cell r="E676" t="str">
            <v>0329</v>
          </cell>
          <cell r="F676" t="str">
            <v/>
          </cell>
          <cell r="G676" t="str">
            <v/>
          </cell>
          <cell r="H676" t="str">
            <v>ESCAVADEIRA HIDRÁULICA SOBRE ESTEIRAS, CAÇAMBA 0,80 M3, PESO OPERACIONAL 17,8 T, POTÊNCIA LÍQUIDA 110 HP - JUROS. AF_10/2014</v>
          </cell>
          <cell r="I676" t="str">
            <v>H</v>
          </cell>
          <cell r="J676" t="str">
            <v>COEFICIENTE DE REPRESENTATIVIDADE</v>
          </cell>
          <cell r="K676" t="str">
            <v>4,24</v>
          </cell>
          <cell r="L676" t="str">
            <v>CAIXA REFERENCIAL</v>
          </cell>
        </row>
        <row r="677">
          <cell r="A677">
            <v>88835</v>
          </cell>
          <cell r="B677" t="str">
            <v>CUSTOS HORÁRIOS DE MÁQUINAS E EQUIPAMENTOS</v>
          </cell>
          <cell r="C677" t="str">
            <v>CHOR</v>
          </cell>
          <cell r="D677" t="str">
            <v>COMPOSIÇÕES AUXILIARES</v>
          </cell>
          <cell r="E677" t="str">
            <v>0329</v>
          </cell>
          <cell r="F677" t="str">
            <v/>
          </cell>
          <cell r="G677" t="str">
            <v/>
          </cell>
          <cell r="H677" t="str">
            <v>ESCAVADEIRA HIDRÁULICA SOBRE ESTEIRAS, CAÇAMBA 0,80 M3, PESO OPERACIONAL 17,8 T, POTÊNCIA LÍQUIDA 110 HP - MANUTENÇÃO. AF_10/2014</v>
          </cell>
          <cell r="I677" t="str">
            <v>H</v>
          </cell>
          <cell r="J677" t="str">
            <v>COEFICIENTE DE REPRESENTATIVIDADE</v>
          </cell>
          <cell r="K677" t="str">
            <v>39,07</v>
          </cell>
          <cell r="L677" t="str">
            <v>CAIXA REFERENCIAL</v>
          </cell>
        </row>
        <row r="678">
          <cell r="A678">
            <v>88836</v>
          </cell>
          <cell r="B678" t="str">
            <v>CUSTOS HORÁRIOS DE MÁQUINAS E EQUIPAMENTOS</v>
          </cell>
          <cell r="C678" t="str">
            <v>CHOR</v>
          </cell>
          <cell r="D678" t="str">
            <v>COMPOSIÇÕES AUXILIARES</v>
          </cell>
          <cell r="E678" t="str">
            <v>0329</v>
          </cell>
          <cell r="F678" t="str">
            <v/>
          </cell>
          <cell r="G678" t="str">
            <v/>
          </cell>
          <cell r="H678" t="str">
            <v>ESCAVADEIRA HIDRÁULICA SOBRE ESTEIRAS, CAÇAMBA 0,80 M3, PESO OPERACIONAL 17,8 T, POTÊNCIA LÍQUIDA 110 HP - MATERIAIS NA OPERAÇÃO. AF_10/2014</v>
          </cell>
          <cell r="I678" t="str">
            <v>H</v>
          </cell>
          <cell r="J678" t="str">
            <v>COLETADO</v>
          </cell>
          <cell r="K678" t="str">
            <v>45,45</v>
          </cell>
          <cell r="L678" t="str">
            <v>CAIXA REFERENCIAL</v>
          </cell>
        </row>
        <row r="679">
          <cell r="A679">
            <v>88839</v>
          </cell>
          <cell r="B679" t="str">
            <v>CUSTOS HORÁRIOS DE MÁQUINAS E EQUIPAMENTOS</v>
          </cell>
          <cell r="C679" t="str">
            <v>CHOR</v>
          </cell>
          <cell r="D679" t="str">
            <v>COMPOSIÇÕES AUXILIARES</v>
          </cell>
          <cell r="E679" t="str">
            <v>0329</v>
          </cell>
          <cell r="F679" t="str">
            <v/>
          </cell>
          <cell r="G679" t="str">
            <v/>
          </cell>
          <cell r="H679" t="str">
            <v>TRATOR DE ESTEIRAS, POTÊNCIA 125 HP, PESO OPERACIONAL 12,9 T, COM LÂMINA 2,7 M3 - DEPRECIAÇÃO. AF_10/2014</v>
          </cell>
          <cell r="I679" t="str">
            <v>H</v>
          </cell>
          <cell r="J679" t="str">
            <v>COEFICIENTE DE REPRESENTATIVIDADE</v>
          </cell>
          <cell r="K679" t="str">
            <v>22,84</v>
          </cell>
          <cell r="L679" t="str">
            <v>CAIXA REFERENCIAL</v>
          </cell>
        </row>
        <row r="680">
          <cell r="A680">
            <v>88840</v>
          </cell>
          <cell r="B680" t="str">
            <v>CUSTOS HORÁRIOS DE MÁQUINAS E EQUIPAMENTOS</v>
          </cell>
          <cell r="C680" t="str">
            <v>CHOR</v>
          </cell>
          <cell r="D680" t="str">
            <v>COMPOSIÇÕES AUXILIARES</v>
          </cell>
          <cell r="E680" t="str">
            <v>0329</v>
          </cell>
          <cell r="F680" t="str">
            <v/>
          </cell>
          <cell r="G680" t="str">
            <v/>
          </cell>
          <cell r="H680" t="str">
            <v>TRATOR DE ESTEIRAS, POTÊNCIA 125 HP, PESO OPERACIONAL 12,9 T, COM LÂMINA 2,7 M3 - JUROS. AF_10/2014</v>
          </cell>
          <cell r="I680" t="str">
            <v>H</v>
          </cell>
          <cell r="J680" t="str">
            <v>COEFICIENTE DE REPRESENTATIVIDADE</v>
          </cell>
          <cell r="K680" t="str">
            <v>5,14</v>
          </cell>
          <cell r="L680" t="str">
            <v>CAIXA REFERENCIAL</v>
          </cell>
        </row>
        <row r="681">
          <cell r="A681">
            <v>88841</v>
          </cell>
          <cell r="B681" t="str">
            <v>CUSTOS HORÁRIOS DE MÁQUINAS E EQUIPAMENTOS</v>
          </cell>
          <cell r="C681" t="str">
            <v>CHOR</v>
          </cell>
          <cell r="D681" t="str">
            <v>COMPOSIÇÕES AUXILIARES</v>
          </cell>
          <cell r="E681" t="str">
            <v>0329</v>
          </cell>
          <cell r="F681" t="str">
            <v/>
          </cell>
          <cell r="G681" t="str">
            <v/>
          </cell>
          <cell r="H681" t="str">
            <v>TRATOR DE ESTEIRAS, POTÊNCIA 125 HP, PESO OPERACIONAL 12,9 T, COM LÂMINA 2,7 M3 - MANUTENÇÃO. AF_10/2014</v>
          </cell>
          <cell r="I681" t="str">
            <v>H</v>
          </cell>
          <cell r="J681" t="str">
            <v>COEFICIENTE DE REPRESENTATIVIDADE</v>
          </cell>
          <cell r="K681" t="str">
            <v>40,84</v>
          </cell>
          <cell r="L681" t="str">
            <v>CAIXA REFERENCIAL</v>
          </cell>
        </row>
        <row r="682">
          <cell r="A682">
            <v>88842</v>
          </cell>
          <cell r="B682" t="str">
            <v>CUSTOS HORÁRIOS DE MÁQUINAS E EQUIPAMENTOS</v>
          </cell>
          <cell r="C682" t="str">
            <v>CHOR</v>
          </cell>
          <cell r="D682" t="str">
            <v>COMPOSIÇÕES AUXILIARES</v>
          </cell>
          <cell r="E682" t="str">
            <v>0329</v>
          </cell>
          <cell r="F682" t="str">
            <v/>
          </cell>
          <cell r="G682" t="str">
            <v/>
          </cell>
          <cell r="H682" t="str">
            <v>TRATOR DE ESTEIRAS, POTÊNCIA 125 HP, PESO OPERACIONAL 12,9 T, COM LÂMINA 2,7 M3 - MATERIAIS NA OPERAÇÃO. AF_10/2014</v>
          </cell>
          <cell r="I682" t="str">
            <v>H</v>
          </cell>
          <cell r="J682" t="str">
            <v>COLETADO</v>
          </cell>
          <cell r="K682" t="str">
            <v>55,63</v>
          </cell>
          <cell r="L682" t="str">
            <v>CAIXA REFERENCIAL</v>
          </cell>
        </row>
        <row r="683">
          <cell r="A683">
            <v>88847</v>
          </cell>
          <cell r="B683" t="str">
            <v>CUSTOS HORÁRIOS DE MÁQUINAS E EQUIPAMENTOS</v>
          </cell>
          <cell r="C683" t="str">
            <v>CHOR</v>
          </cell>
          <cell r="D683" t="str">
            <v>COMPOSIÇÕES AUXILIARES</v>
          </cell>
          <cell r="E683" t="str">
            <v>0329</v>
          </cell>
          <cell r="F683" t="str">
            <v/>
          </cell>
          <cell r="G683" t="str">
            <v/>
          </cell>
          <cell r="H683" t="str">
            <v>USINA DE LAMA ASFÁLTICA, PROD 30 A 50 T/H, SILO DE AGREGADO 7 M3, RESERVATÓRIOS PARA EMULSÃO E ÁGUA DE 2,3 M3 CADA, MISTURADOR TIPO PUG MILL A SER MONTADO SOBRE CAMINHÃO - DEPRECIAÇÃO. AF_10/2014</v>
          </cell>
          <cell r="I683" t="str">
            <v>H</v>
          </cell>
          <cell r="J683" t="str">
            <v>ATRIBUÍDO SÃO PAULO</v>
          </cell>
          <cell r="K683" t="str">
            <v>16,46</v>
          </cell>
          <cell r="L683" t="str">
            <v>CAIXA REFERENCIAL</v>
          </cell>
        </row>
        <row r="684">
          <cell r="A684">
            <v>88848</v>
          </cell>
          <cell r="B684" t="str">
            <v>CUSTOS HORÁRIOS DE MÁQUINAS E EQUIPAMENTOS</v>
          </cell>
          <cell r="C684" t="str">
            <v>CHOR</v>
          </cell>
          <cell r="D684" t="str">
            <v>COMPOSIÇÕES AUXILIARES</v>
          </cell>
          <cell r="E684" t="str">
            <v>0329</v>
          </cell>
          <cell r="F684" t="str">
            <v/>
          </cell>
          <cell r="G684" t="str">
            <v/>
          </cell>
          <cell r="H684" t="str">
            <v>USINA DE LAMA ASFÁLTICA, PROD 30 A 50 T/H, SILO DE AGREGADO 7 M3, RESERVATÓRIOS PARA EMULSÃO E ÁGUA DE 2,3 M3 CADA, MISTURADOR TIPO PUG MILL A SER MONTADO SOBRE CAMINHÃO - JUROS. AF_10/2014</v>
          </cell>
          <cell r="I684" t="str">
            <v>H</v>
          </cell>
          <cell r="J684" t="str">
            <v>ATRIBUÍDO SÃO PAULO</v>
          </cell>
          <cell r="K684" t="str">
            <v>3,45</v>
          </cell>
          <cell r="L684" t="str">
            <v>CAIXA REFERENCIAL</v>
          </cell>
        </row>
        <row r="685">
          <cell r="A685">
            <v>88853</v>
          </cell>
          <cell r="B685" t="str">
            <v>CUSTOS HORÁRIOS DE MÁQUINAS E EQUIPAMENTOS</v>
          </cell>
          <cell r="C685" t="str">
            <v>CHOR</v>
          </cell>
          <cell r="D685" t="str">
            <v>COMPOSIÇÕES AUXILIARES</v>
          </cell>
          <cell r="E685" t="str">
            <v>0329</v>
          </cell>
          <cell r="F685" t="str">
            <v/>
          </cell>
          <cell r="G685" t="str">
            <v/>
          </cell>
          <cell r="H685" t="str">
            <v>MOTOBOMBA CENTRÍFUGA, MOTOR A GASOLINA, POTÊNCIA 5,42 HP, BOCAIS 1 1/2" X 1", DIÂMETRO ROTOR 143 MM HM/Q = 6 MCA / 16,8 M3/H A 38 MCA / 6,6 M3/H - DEPRECIAÇÃO. AF_06/2014</v>
          </cell>
          <cell r="I685" t="str">
            <v>H</v>
          </cell>
          <cell r="J685" t="str">
            <v>COEFICIENTE DE REPRESENTATIVIDADE</v>
          </cell>
          <cell r="K685" t="str">
            <v>0,18</v>
          </cell>
          <cell r="L685" t="str">
            <v>CAIXA REFERENCIAL</v>
          </cell>
        </row>
        <row r="686">
          <cell r="A686">
            <v>88854</v>
          </cell>
          <cell r="B686" t="str">
            <v>CUSTOS HORÁRIOS DE MÁQUINAS E EQUIPAMENTOS</v>
          </cell>
          <cell r="C686" t="str">
            <v>CHOR</v>
          </cell>
          <cell r="D686" t="str">
            <v>COMPOSIÇÕES AUXILIARES</v>
          </cell>
          <cell r="E686" t="str">
            <v>0329</v>
          </cell>
          <cell r="F686" t="str">
            <v/>
          </cell>
          <cell r="G686" t="str">
            <v/>
          </cell>
          <cell r="H686" t="str">
            <v>MOTOBOMBA CENTRÍFUGA, MOTOR A GASOLINA, POTÊNCIA 5,42 HP, BOCAIS 1 1/2" X 1", DIÂMETRO ROTOR 143 MM HM/Q = 6 MCA / 16,8 M3/H A 38 MCA / 6,6 M3/H - JUROS. AF_06/2014</v>
          </cell>
          <cell r="I686" t="str">
            <v>H</v>
          </cell>
          <cell r="J686" t="str">
            <v>COEFICIENTE DE REPRESENTATIVIDADE</v>
          </cell>
          <cell r="K686" t="str">
            <v>0,02</v>
          </cell>
          <cell r="L686" t="str">
            <v>CAIXA REFERENCIAL</v>
          </cell>
        </row>
        <row r="687">
          <cell r="A687">
            <v>88855</v>
          </cell>
          <cell r="B687" t="str">
            <v>CUSTOS HORÁRIOS DE MÁQUINAS E EQUIPAMENTOS</v>
          </cell>
          <cell r="C687" t="str">
            <v>CHOR</v>
          </cell>
          <cell r="D687" t="str">
            <v>COMPOSIÇÕES AUXILIARES</v>
          </cell>
          <cell r="E687" t="str">
            <v>0329</v>
          </cell>
          <cell r="F687" t="str">
            <v/>
          </cell>
          <cell r="G687" t="str">
            <v/>
          </cell>
          <cell r="H687" t="str">
            <v>GRADE DE DISCO CONTROLE REMOTO REBOCÁVEL, COM 24 DISCOS 24 X 6 MM COM PNEUS PARA TRANSPORTE - DEPRECIAÇÃO. AF_06/2014</v>
          </cell>
          <cell r="I687" t="str">
            <v>H</v>
          </cell>
          <cell r="J687" t="str">
            <v>ATRIBUÍDO SÃO PAULO</v>
          </cell>
          <cell r="K687" t="str">
            <v>2,22</v>
          </cell>
          <cell r="L687" t="str">
            <v>CAIXA REFERENCIAL</v>
          </cell>
        </row>
        <row r="688">
          <cell r="A688">
            <v>88856</v>
          </cell>
          <cell r="B688" t="str">
            <v>CUSTOS HORÁRIOS DE MÁQUINAS E EQUIPAMENTOS</v>
          </cell>
          <cell r="C688" t="str">
            <v>CHOR</v>
          </cell>
          <cell r="D688" t="str">
            <v>COMPOSIÇÕES AUXILIARES</v>
          </cell>
          <cell r="E688" t="str">
            <v>0329</v>
          </cell>
          <cell r="F688" t="str">
            <v/>
          </cell>
          <cell r="G688" t="str">
            <v/>
          </cell>
          <cell r="H688" t="str">
            <v>GRADE DE DISCO CONTROLE REMOTO REBOCÁVEL, COM 24 DISCOS 24 X 6 MM COM PNEUS PARA TRANSPORTE - JUROS. AF_06/2014</v>
          </cell>
          <cell r="I688" t="str">
            <v>H</v>
          </cell>
          <cell r="J688" t="str">
            <v>ATRIBUÍDO SÃO PAULO</v>
          </cell>
          <cell r="K688" t="str">
            <v>0,31</v>
          </cell>
          <cell r="L688" t="str">
            <v>CAIXA REFERENCIAL</v>
          </cell>
        </row>
        <row r="689">
          <cell r="A689">
            <v>88857</v>
          </cell>
          <cell r="B689" t="str">
            <v>CUSTOS HORÁRIOS DE MÁQUINAS E EQUIPAMENTOS</v>
          </cell>
          <cell r="C689" t="str">
            <v>CHOR</v>
          </cell>
          <cell r="D689" t="str">
            <v>COMPOSIÇÕES AUXILIARES</v>
          </cell>
          <cell r="E689" t="str">
            <v>0329</v>
          </cell>
          <cell r="F689" t="str">
            <v/>
          </cell>
          <cell r="G689" t="str">
            <v/>
          </cell>
          <cell r="H689" t="str">
            <v>RETROESCAVADEIRA SOBRE RODAS COM CARREGADEIRA, TRAÇÃO 4X4, POTÊNCIA LÍQ. 88 HP, CAÇAMBA CARREG. CAP. MÍN. 1 M3, CAÇAMBA RETRO CAP. 0,26 M3, PESO OPERACIONAL MÍN. 6.674 KG, PROFUNDIDADE ESCAVAÇÃO MÁX. 4,37 M - DEPRECIAÇÃO. AF_06/2014</v>
          </cell>
          <cell r="I689" t="str">
            <v>H</v>
          </cell>
          <cell r="J689" t="str">
            <v>COEFICIENTE DE REPRESENTATIVIDADE</v>
          </cell>
          <cell r="K689" t="str">
            <v>16,83</v>
          </cell>
          <cell r="L689" t="str">
            <v>CAIXA REFERENCIAL</v>
          </cell>
        </row>
        <row r="690">
          <cell r="A690">
            <v>88858</v>
          </cell>
          <cell r="B690" t="str">
            <v>CUSTOS HORÁRIOS DE MÁQUINAS E EQUIPAMENTOS</v>
          </cell>
          <cell r="C690" t="str">
            <v>CHOR</v>
          </cell>
          <cell r="D690" t="str">
            <v>COMPOSIÇÕES AUXILIARES</v>
          </cell>
          <cell r="E690" t="str">
            <v>0329</v>
          </cell>
          <cell r="F690" t="str">
            <v/>
          </cell>
          <cell r="G690" t="str">
            <v/>
          </cell>
          <cell r="H690" t="str">
            <v>RETROESCAVADEIRA SOBRE RODAS COM CARREGADEIRA, TRAÇÃO 4X4, POTÊNCIA LÍQ. 88 HP, CAÇAMBA CARREG. CAP. MÍN. 1 M3, CAÇAMBA RETRO CAP. 0,26 M3, PESO OPERACIONAL MÍN. 6.674 KG, PROFUNDIDADE ESCAVAÇÃO MÁX. 4,37 M - JUROS. AF_06/2014</v>
          </cell>
          <cell r="I690" t="str">
            <v>H</v>
          </cell>
          <cell r="J690" t="str">
            <v>COEFICIENTE DE REPRESENTATIVIDADE</v>
          </cell>
          <cell r="K690" t="str">
            <v>2,28</v>
          </cell>
          <cell r="L690" t="str">
            <v>CAIXA REFERENCIAL</v>
          </cell>
        </row>
        <row r="691">
          <cell r="A691">
            <v>88859</v>
          </cell>
          <cell r="B691" t="str">
            <v>CUSTOS HORÁRIOS DE MÁQUINAS E EQUIPAMENTOS</v>
          </cell>
          <cell r="C691" t="str">
            <v>CHOR</v>
          </cell>
          <cell r="D691" t="str">
            <v>COMPOSIÇÕES AUXILIARES</v>
          </cell>
          <cell r="E691" t="str">
            <v>0329</v>
          </cell>
          <cell r="F691" t="str">
            <v/>
          </cell>
          <cell r="G691" t="str">
            <v/>
          </cell>
          <cell r="H691" t="str">
            <v>RETROESCAVADEIRA SOBRE RODAS COM CARREGADEIRA, TRAÇÃO 4X2, POTÊNCIA LÍQ. 79 HP, CAÇAMBA CARREG. CAP. MÍN. 1 M3, CAÇAMBA RETRO CAP. 0,20 M3, PESO OPERACIONAL MÍN. 6.570 KG, PROFUNDIDADE ESCAVAÇÃO MÁX. 4,37 M - DEPRECIAÇÃO. AF_06/2014</v>
          </cell>
          <cell r="I691" t="str">
            <v>H</v>
          </cell>
          <cell r="J691" t="str">
            <v>COEFICIENTE DE REPRESENTATIVIDADE</v>
          </cell>
          <cell r="K691" t="str">
            <v>14,97</v>
          </cell>
          <cell r="L691" t="str">
            <v>CAIXA REFERENCIAL</v>
          </cell>
        </row>
        <row r="692">
          <cell r="A692">
            <v>88860</v>
          </cell>
          <cell r="B692" t="str">
            <v>CUSTOS HORÁRIOS DE MÁQUINAS E EQUIPAMENTOS</v>
          </cell>
          <cell r="C692" t="str">
            <v>CHOR</v>
          </cell>
          <cell r="D692" t="str">
            <v>COMPOSIÇÕES AUXILIARES</v>
          </cell>
          <cell r="E692" t="str">
            <v>0329</v>
          </cell>
          <cell r="F692" t="str">
            <v/>
          </cell>
          <cell r="G692" t="str">
            <v/>
          </cell>
          <cell r="H692" t="str">
            <v>RETROESCAVADEIRA SOBRE RODAS COM CARREGADEIRA, TRAÇÃO 4X2, POTÊNCIA LÍQ. 79 HP, CAÇAMBA CARREG. CAP. MÍN. 1 M3, CAÇAMBA RETRO CAP. 0,20 M3, PESO OPERACIONAL MÍN. 6.570 KG, PROFUNDIDADE ESCAVAÇÃO MÁX. 4,37 M - JUROS. AF_06/2014</v>
          </cell>
          <cell r="I692" t="str">
            <v>H</v>
          </cell>
          <cell r="J692" t="str">
            <v>COEFICIENTE DE REPRESENTATIVIDADE</v>
          </cell>
          <cell r="K692" t="str">
            <v>2,03</v>
          </cell>
          <cell r="L692" t="str">
            <v>CAIXA REFERENCIAL</v>
          </cell>
        </row>
        <row r="693">
          <cell r="A693">
            <v>88900</v>
          </cell>
          <cell r="B693" t="str">
            <v>CUSTOS HORÁRIOS DE MÁQUINAS E EQUIPAMENTOS</v>
          </cell>
          <cell r="C693" t="str">
            <v>CHOR</v>
          </cell>
          <cell r="D693" t="str">
            <v>COMPOSIÇÕES AUXILIARES</v>
          </cell>
          <cell r="E693" t="str">
            <v>0329</v>
          </cell>
          <cell r="F693" t="str">
            <v/>
          </cell>
          <cell r="G693" t="str">
            <v/>
          </cell>
          <cell r="H693" t="str">
            <v>ESCAVADEIRA HIDRÁULICA SOBRE ESTEIRAS, CAÇAMBA 1,20 M3, PESO OPERACIONAL 21 T, POTÊNCIA BRUTA 155 HP - DEPRECIAÇÃO. AF_06/2014</v>
          </cell>
          <cell r="I693" t="str">
            <v>H</v>
          </cell>
          <cell r="J693" t="str">
            <v>COEFICIENTE DE REPRESENTATIVIDADE</v>
          </cell>
          <cell r="K693" t="str">
            <v>36,44</v>
          </cell>
          <cell r="L693" t="str">
            <v>CAIXA REFERENCIAL</v>
          </cell>
        </row>
        <row r="694">
          <cell r="A694">
            <v>88902</v>
          </cell>
          <cell r="B694" t="str">
            <v>CUSTOS HORÁRIOS DE MÁQUINAS E EQUIPAMENTOS</v>
          </cell>
          <cell r="C694" t="str">
            <v>CHOR</v>
          </cell>
          <cell r="D694" t="str">
            <v>COMPOSIÇÕES AUXILIARES</v>
          </cell>
          <cell r="E694" t="str">
            <v>0329</v>
          </cell>
          <cell r="F694" t="str">
            <v/>
          </cell>
          <cell r="G694" t="str">
            <v/>
          </cell>
          <cell r="H694" t="str">
            <v>ESCAVADEIRA HIDRÁULICA SOBRE ESTEIRAS, CAÇAMBA 1,20 M3, PESO OPERACIONAL 21 T, POTÊNCIA BRUTA 155 HP - JUROS. AF_06/2014</v>
          </cell>
          <cell r="I694" t="str">
            <v>H</v>
          </cell>
          <cell r="J694" t="str">
            <v>COEFICIENTE DE REPRESENTATIVIDADE</v>
          </cell>
          <cell r="K694" t="str">
            <v>4,94</v>
          </cell>
          <cell r="L694" t="str">
            <v>CAIXA REFERENCIAL</v>
          </cell>
        </row>
        <row r="695">
          <cell r="A695">
            <v>88903</v>
          </cell>
          <cell r="B695" t="str">
            <v>CUSTOS HORÁRIOS DE MÁQUINAS E EQUIPAMENTOS</v>
          </cell>
          <cell r="C695" t="str">
            <v>CHOR</v>
          </cell>
          <cell r="D695" t="str">
            <v>COMPOSIÇÕES AUXILIARES</v>
          </cell>
          <cell r="E695" t="str">
            <v>0329</v>
          </cell>
          <cell r="F695" t="str">
            <v/>
          </cell>
          <cell r="G695" t="str">
            <v/>
          </cell>
          <cell r="H695" t="str">
            <v>ESCAVADEIRA HIDRÁULICA SOBRE ESTEIRAS, CAÇAMBA 1,20 M3, PESO OPERACIONAL 21 T, POTÊNCIA BRUTA 155 HP - MANUTENÇÃO. AF_06/2014</v>
          </cell>
          <cell r="I695" t="str">
            <v>H</v>
          </cell>
          <cell r="J695" t="str">
            <v>COEFICIENTE DE REPRESENTATIVIDADE</v>
          </cell>
          <cell r="K695" t="str">
            <v>45,55</v>
          </cell>
          <cell r="L695" t="str">
            <v>CAIXA REFERENCIAL</v>
          </cell>
        </row>
        <row r="696">
          <cell r="A696">
            <v>88904</v>
          </cell>
          <cell r="B696" t="str">
            <v>CUSTOS HORÁRIOS DE MÁQUINAS E EQUIPAMENTOS</v>
          </cell>
          <cell r="C696" t="str">
            <v>CHOR</v>
          </cell>
          <cell r="D696" t="str">
            <v>COMPOSIÇÕES AUXILIARES</v>
          </cell>
          <cell r="E696" t="str">
            <v>0329</v>
          </cell>
          <cell r="F696" t="str">
            <v/>
          </cell>
          <cell r="G696" t="str">
            <v/>
          </cell>
          <cell r="H696" t="str">
            <v>ESCAVADEIRA HIDRÁULICA SOBRE ESTEIRAS, CAÇAMBA 1,20 M3, PESO OPERACIONAL 21 T, POTÊNCIA BRUTA 155 HP - MATERIAIS NA OPERAÇÃO. AF_06/2014</v>
          </cell>
          <cell r="I696" t="str">
            <v>H</v>
          </cell>
          <cell r="J696" t="str">
            <v>COLETADO</v>
          </cell>
          <cell r="K696" t="str">
            <v>64,02</v>
          </cell>
          <cell r="L696" t="str">
            <v>CAIXA REFERENCIAL</v>
          </cell>
        </row>
        <row r="697">
          <cell r="A697">
            <v>89009</v>
          </cell>
          <cell r="B697" t="str">
            <v>CUSTOS HORÁRIOS DE MÁQUINAS E EQUIPAMENTOS</v>
          </cell>
          <cell r="C697" t="str">
            <v>CHOR</v>
          </cell>
          <cell r="D697" t="str">
            <v>COMPOSIÇÕES AUXILIARES</v>
          </cell>
          <cell r="E697" t="str">
            <v>0329</v>
          </cell>
          <cell r="F697" t="str">
            <v/>
          </cell>
          <cell r="G697" t="str">
            <v/>
          </cell>
          <cell r="H697" t="str">
            <v>TRATOR DE ESTEIRAS, POTÊNCIA 150 HP, PESO OPERACIONAL 16,7 T, COM RODA MOTRIZ ELEVADA E LÂMINA 3,18 M3 - DEPRECIAÇÃO. AF_06/2014</v>
          </cell>
          <cell r="I697" t="str">
            <v>H</v>
          </cell>
          <cell r="J697" t="str">
            <v>COLETADO</v>
          </cell>
          <cell r="K697" t="str">
            <v>28,30</v>
          </cell>
          <cell r="L697" t="str">
            <v>CAIXA REFERENCIAL</v>
          </cell>
        </row>
        <row r="698">
          <cell r="A698">
            <v>89010</v>
          </cell>
          <cell r="B698" t="str">
            <v>CUSTOS HORÁRIOS DE MÁQUINAS E EQUIPAMENTOS</v>
          </cell>
          <cell r="C698" t="str">
            <v>CHOR</v>
          </cell>
          <cell r="D698" t="str">
            <v>COMPOSIÇÕES AUXILIARES</v>
          </cell>
          <cell r="E698" t="str">
            <v>0329</v>
          </cell>
          <cell r="F698" t="str">
            <v/>
          </cell>
          <cell r="G698" t="str">
            <v/>
          </cell>
          <cell r="H698" t="str">
            <v>TRATOR DE ESTEIRAS, POTÊNCIA 150 HP, PESO OPERACIONAL 16,7 T, COM RODA MOTRIZ ELEVADA E LÂMINA 3,18 M3 - JUROS. AF_06/2014</v>
          </cell>
          <cell r="I698" t="str">
            <v>H</v>
          </cell>
          <cell r="J698" t="str">
            <v>COLETADO</v>
          </cell>
          <cell r="K698" t="str">
            <v>6,37</v>
          </cell>
          <cell r="L698" t="str">
            <v>CAIXA REFERENCIAL</v>
          </cell>
        </row>
        <row r="699">
          <cell r="A699">
            <v>89011</v>
          </cell>
          <cell r="B699" t="str">
            <v>CUSTOS HORÁRIOS DE MÁQUINAS E EQUIPAMENTOS</v>
          </cell>
          <cell r="C699" t="str">
            <v>CHOR</v>
          </cell>
          <cell r="D699" t="str">
            <v>COMPOSIÇÕES AUXILIARES</v>
          </cell>
          <cell r="E699" t="str">
            <v>0329</v>
          </cell>
          <cell r="F699" t="str">
            <v/>
          </cell>
          <cell r="G699" t="str">
            <v/>
          </cell>
          <cell r="H699" t="str">
            <v>RETROESCAVADEIRA SOBRE RODAS COM CARREGADEIRA, TRAÇÃO 4X4, POTÊNCIA LÍQ. 72 HP, CAÇAMBA CARREG. CAP. MÍN. 0,79 M3, CAÇAMBA RETRO CAP. 0,18 M3, PESO OPERACIONAL MÍN. 7.140 KG, PROFUNDIDADE ESCAVAÇÃO MÁX. 4,50 M - DEPRECIAÇÃO. AF_06/2014</v>
          </cell>
          <cell r="I699" t="str">
            <v>H</v>
          </cell>
          <cell r="J699" t="str">
            <v>COLETADO</v>
          </cell>
          <cell r="K699" t="str">
            <v>16,24</v>
          </cell>
          <cell r="L699" t="str">
            <v>CAIXA REFERENCIAL</v>
          </cell>
        </row>
        <row r="700">
          <cell r="A700">
            <v>89012</v>
          </cell>
          <cell r="B700" t="str">
            <v>CUSTOS HORÁRIOS DE MÁQUINAS E EQUIPAMENTOS</v>
          </cell>
          <cell r="C700" t="str">
            <v>CHOR</v>
          </cell>
          <cell r="D700" t="str">
            <v>COMPOSIÇÕES AUXILIARES</v>
          </cell>
          <cell r="E700" t="str">
            <v>0329</v>
          </cell>
          <cell r="F700" t="str">
            <v/>
          </cell>
          <cell r="G700" t="str">
            <v/>
          </cell>
          <cell r="H700" t="str">
            <v>RETROESCAVADEIRA SOBRE RODAS COM CARREGADEIRA, TRAÇÃO 4X4, POTÊNCIA LÍQ. 72 HP, CAÇAMBA CARREG. CAP. MÍN. 0,79 M3, CAÇAMBA RETRO CAP. 0,18 M3, PESO OPERACIONAL MÍN. 7.140 KG, PROFUNDIDADE ESCAVAÇÃO MÁX. 4,50 M - JUROS. AF_06/2014</v>
          </cell>
          <cell r="I700" t="str">
            <v>H</v>
          </cell>
          <cell r="J700" t="str">
            <v>COLETADO</v>
          </cell>
          <cell r="K700" t="str">
            <v>2,20</v>
          </cell>
          <cell r="L700" t="str">
            <v>CAIXA REFERENCIAL</v>
          </cell>
        </row>
        <row r="701">
          <cell r="A701">
            <v>89013</v>
          </cell>
          <cell r="B701" t="str">
            <v>CUSTOS HORÁRIOS DE MÁQUINAS E EQUIPAMENTOS</v>
          </cell>
          <cell r="C701" t="str">
            <v>CHOR</v>
          </cell>
          <cell r="D701" t="str">
            <v>COMPOSIÇÕES AUXILIARES</v>
          </cell>
          <cell r="E701" t="str">
            <v>0329</v>
          </cell>
          <cell r="F701" t="str">
            <v/>
          </cell>
          <cell r="G701" t="str">
            <v/>
          </cell>
          <cell r="H701" t="str">
            <v>TRATOR DE ESTEIRAS, POTÊNCIA 347 HP, PESO OPERACIONAL 38,5 T, COM LÂMINA 8,70 M3 - DEPRECIAÇÃO. AF_06/2014</v>
          </cell>
          <cell r="I701" t="str">
            <v>H</v>
          </cell>
          <cell r="J701" t="str">
            <v>COEFICIENTE DE REPRESENTATIVIDADE</v>
          </cell>
          <cell r="K701" t="str">
            <v>92,70</v>
          </cell>
          <cell r="L701" t="str">
            <v>CAIXA REFERENCIAL</v>
          </cell>
        </row>
        <row r="702">
          <cell r="A702">
            <v>89014</v>
          </cell>
          <cell r="B702" t="str">
            <v>CUSTOS HORÁRIOS DE MÁQUINAS E EQUIPAMENTOS</v>
          </cell>
          <cell r="C702" t="str">
            <v>CHOR</v>
          </cell>
          <cell r="D702" t="str">
            <v>COMPOSIÇÕES AUXILIARES</v>
          </cell>
          <cell r="E702" t="str">
            <v>0329</v>
          </cell>
          <cell r="F702" t="str">
            <v/>
          </cell>
          <cell r="G702" t="str">
            <v/>
          </cell>
          <cell r="H702" t="str">
            <v>TRATOR DE ESTEIRAS, POTÊNCIA 347 HP, PESO OPERACIONAL 38,5 T, COM LÂMINA 8,70 M3 - JUROS. AF_06/2014</v>
          </cell>
          <cell r="I702" t="str">
            <v>H</v>
          </cell>
          <cell r="J702" t="str">
            <v>COEFICIENTE DE REPRESENTATIVIDADE</v>
          </cell>
          <cell r="K702" t="str">
            <v>20,86</v>
          </cell>
          <cell r="L702" t="str">
            <v>CAIXA REFERENCIAL</v>
          </cell>
        </row>
        <row r="703">
          <cell r="A703">
            <v>89015</v>
          </cell>
          <cell r="B703" t="str">
            <v>CUSTOS HORÁRIOS DE MÁQUINAS E EQUIPAMENTOS</v>
          </cell>
          <cell r="C703" t="str">
            <v>CHOR</v>
          </cell>
          <cell r="D703" t="str">
            <v>COMPOSIÇÕES AUXILIARES</v>
          </cell>
          <cell r="E703" t="str">
            <v>0329</v>
          </cell>
          <cell r="F703" t="str">
            <v/>
          </cell>
          <cell r="G703" t="str">
            <v/>
          </cell>
          <cell r="H703" t="str">
            <v>VASSOURA MECÂNICA REBOCÁVEL COM ESCOVA CILÍNDRICA, LARGURA ÚTIL DE VARRIMENTO DE 2,44 M - DEPRECIAÇÃO. AF_06/2014</v>
          </cell>
          <cell r="I703" t="str">
            <v>H</v>
          </cell>
          <cell r="J703" t="str">
            <v>ATRIBUÍDO SÃO PAULO</v>
          </cell>
          <cell r="K703" t="str">
            <v>2,57</v>
          </cell>
          <cell r="L703" t="str">
            <v>CAIXA REFERENCIAL</v>
          </cell>
        </row>
        <row r="704">
          <cell r="A704">
            <v>89016</v>
          </cell>
          <cell r="B704" t="str">
            <v>CUSTOS HORÁRIOS DE MÁQUINAS E EQUIPAMENTOS</v>
          </cell>
          <cell r="C704" t="str">
            <v>CHOR</v>
          </cell>
          <cell r="D704" t="str">
            <v>COMPOSIÇÕES AUXILIARES</v>
          </cell>
          <cell r="E704" t="str">
            <v>0329</v>
          </cell>
          <cell r="F704" t="str">
            <v/>
          </cell>
          <cell r="G704" t="str">
            <v/>
          </cell>
          <cell r="H704" t="str">
            <v>VASSOURA MECÂNICA REBOCÁVEL COM ESCOVA CILÍNDRICA, LARGURA ÚTIL DE VARRIMENTO DE 2,44 M - JUROS. AF_06/2014</v>
          </cell>
          <cell r="I704" t="str">
            <v>H</v>
          </cell>
          <cell r="J704" t="str">
            <v>ATRIBUÍDO SÃO PAULO</v>
          </cell>
          <cell r="K704" t="str">
            <v>0,34</v>
          </cell>
          <cell r="L704" t="str">
            <v>CAIXA REFERENCIAL</v>
          </cell>
        </row>
        <row r="705">
          <cell r="A705">
            <v>89017</v>
          </cell>
          <cell r="B705" t="str">
            <v>CUSTOS HORÁRIOS DE MÁQUINAS E EQUIPAMENTOS</v>
          </cell>
          <cell r="C705" t="str">
            <v>CHOR</v>
          </cell>
          <cell r="D705" t="str">
            <v>COMPOSIÇÕES AUXILIARES</v>
          </cell>
          <cell r="E705" t="str">
            <v>0329</v>
          </cell>
          <cell r="F705" t="str">
            <v/>
          </cell>
          <cell r="G705" t="str">
            <v/>
          </cell>
          <cell r="H705" t="str">
            <v>TRATOR DE ESTEIRAS, POTÊNCIA 170 HP, PESO OPERACIONAL 19 T, CAÇAMBA 5,2 M3 - DEPRECIAÇÃO. AF_06/2014</v>
          </cell>
          <cell r="I705" t="str">
            <v>H</v>
          </cell>
          <cell r="J705" t="str">
            <v>COEFICIENTE DE REPRESENTATIVIDADE</v>
          </cell>
          <cell r="K705" t="str">
            <v>28,12</v>
          </cell>
          <cell r="L705" t="str">
            <v>CAIXA REFERENCIAL</v>
          </cell>
        </row>
        <row r="706">
          <cell r="A706">
            <v>89018</v>
          </cell>
          <cell r="B706" t="str">
            <v>CUSTOS HORÁRIOS DE MÁQUINAS E EQUIPAMENTOS</v>
          </cell>
          <cell r="C706" t="str">
            <v>CHOR</v>
          </cell>
          <cell r="D706" t="str">
            <v>COMPOSIÇÕES AUXILIARES</v>
          </cell>
          <cell r="E706" t="str">
            <v>0329</v>
          </cell>
          <cell r="F706" t="str">
            <v/>
          </cell>
          <cell r="G706" t="str">
            <v/>
          </cell>
          <cell r="H706" t="str">
            <v>TRATOR DE ESTEIRAS, POTÊNCIA 170 HP, PESO OPERACIONAL 19 T, CAÇAMBA 5,2 M3 - JUROS. AF_06/2014</v>
          </cell>
          <cell r="I706" t="str">
            <v>H</v>
          </cell>
          <cell r="J706" t="str">
            <v>COEFICIENTE DE REPRESENTATIVIDADE</v>
          </cell>
          <cell r="K706" t="str">
            <v>6,33</v>
          </cell>
          <cell r="L706" t="str">
            <v>CAIXA REFERENCIAL</v>
          </cell>
        </row>
        <row r="707">
          <cell r="A707">
            <v>89019</v>
          </cell>
          <cell r="B707" t="str">
            <v>CUSTOS HORÁRIOS DE MÁQUINAS E EQUIPAMENTOS</v>
          </cell>
          <cell r="C707" t="str">
            <v>CHOR</v>
          </cell>
          <cell r="D707" t="str">
            <v>COMPOSIÇÕES AUXILIARES</v>
          </cell>
          <cell r="E707" t="str">
            <v>0329</v>
          </cell>
          <cell r="F707" t="str">
            <v/>
          </cell>
          <cell r="G707" t="str">
            <v/>
          </cell>
          <cell r="H707" t="str">
            <v>BOMBA SUBMERSÍVEL ELÉTRICA TRIFÁSICA, POTÊNCIA 2,96 HP, Ø ROTOR 144 MM SEMI-ABERTO, BOCAL DE SAÍDA Ø 2, HM/Q = 2 MCA / 38,8 M3/H A 28 MCA / 5 M3/H - DEPRECIAÇÃO. AF_06/2014</v>
          </cell>
          <cell r="I707" t="str">
            <v>H</v>
          </cell>
          <cell r="J707" t="str">
            <v>ATRIBUÍDO SÃO PAULO</v>
          </cell>
          <cell r="K707" t="str">
            <v>0,28</v>
          </cell>
          <cell r="L707" t="str">
            <v>CAIXA REFERENCIAL</v>
          </cell>
        </row>
        <row r="708">
          <cell r="A708">
            <v>89020</v>
          </cell>
          <cell r="B708" t="str">
            <v>CUSTOS HORÁRIOS DE MÁQUINAS E EQUIPAMENTOS</v>
          </cell>
          <cell r="C708" t="str">
            <v>CHOR</v>
          </cell>
          <cell r="D708" t="str">
            <v>COMPOSIÇÕES AUXILIARES</v>
          </cell>
          <cell r="E708" t="str">
            <v>0329</v>
          </cell>
          <cell r="F708" t="str">
            <v/>
          </cell>
          <cell r="G708" t="str">
            <v/>
          </cell>
          <cell r="H708" t="str">
            <v>BOMBA SUBMERSÍVEL ELÉTRICA TRIFÁSICA, POTÊNCIA 2,96 HP, Ø ROTOR 144 MM SEMI-ABERTO, BOCAL DE SAÍDA Ø 2, HM/Q = 2 MCA / 38,8 M3/H A 28 MCA / 5 M3/H - JUROS. AF_06/2014</v>
          </cell>
          <cell r="I708" t="str">
            <v>H</v>
          </cell>
          <cell r="J708" t="str">
            <v>ATRIBUÍDO SÃO PAULO</v>
          </cell>
          <cell r="K708" t="str">
            <v>0,03</v>
          </cell>
          <cell r="L708" t="str">
            <v>CAIXA REFERENCIAL</v>
          </cell>
        </row>
        <row r="709">
          <cell r="A709">
            <v>89023</v>
          </cell>
          <cell r="B709" t="str">
            <v>CUSTOS HORÁRIOS DE MÁQUINAS E EQUIPAMENTOS</v>
          </cell>
          <cell r="C709" t="str">
            <v>CHOR</v>
          </cell>
          <cell r="D709" t="str">
            <v>COMPOSIÇÕES AUXILIARES</v>
          </cell>
          <cell r="E709" t="str">
            <v>0329</v>
          </cell>
          <cell r="F709" t="str">
            <v/>
          </cell>
          <cell r="G709" t="str">
            <v/>
          </cell>
          <cell r="H709" t="str">
            <v>TANQUE DE ASFALTO ESTACIONÁRIO COM MAÇARICO, CAPACIDADE 20.000 L - DEPRECIAÇÃO. AF_06/2014</v>
          </cell>
          <cell r="I709" t="str">
            <v>H</v>
          </cell>
          <cell r="J709" t="str">
            <v>ATRIBUÍDO SÃO PAULO</v>
          </cell>
          <cell r="K709" t="str">
            <v>3,00</v>
          </cell>
          <cell r="L709" t="str">
            <v>CAIXA REFERENCIAL</v>
          </cell>
        </row>
        <row r="710">
          <cell r="A710">
            <v>89024</v>
          </cell>
          <cell r="B710" t="str">
            <v>CUSTOS HORÁRIOS DE MÁQUINAS E EQUIPAMENTOS</v>
          </cell>
          <cell r="C710" t="str">
            <v>CHOR</v>
          </cell>
          <cell r="D710" t="str">
            <v>COMPOSIÇÕES AUXILIARES</v>
          </cell>
          <cell r="E710" t="str">
            <v>0329</v>
          </cell>
          <cell r="F710" t="str">
            <v/>
          </cell>
          <cell r="G710" t="str">
            <v/>
          </cell>
          <cell r="H710" t="str">
            <v>TANQUE DE ASFALTO ESTACIONÁRIO COM MAÇARICO, CAPACIDADE 20.000 L - JUROS. AF_06/2014</v>
          </cell>
          <cell r="I710" t="str">
            <v>H</v>
          </cell>
          <cell r="J710" t="str">
            <v>ATRIBUÍDO SÃO PAULO</v>
          </cell>
          <cell r="K710" t="str">
            <v>0,49</v>
          </cell>
          <cell r="L710" t="str">
            <v>CAIXA REFERENCIAL</v>
          </cell>
        </row>
        <row r="711">
          <cell r="A711">
            <v>89025</v>
          </cell>
          <cell r="B711" t="str">
            <v>CUSTOS HORÁRIOS DE MÁQUINAS E EQUIPAMENTOS</v>
          </cell>
          <cell r="C711" t="str">
            <v>CHOR</v>
          </cell>
          <cell r="D711" t="str">
            <v>COMPOSIÇÕES AUXILIARES</v>
          </cell>
          <cell r="E711" t="str">
            <v>0329</v>
          </cell>
          <cell r="F711" t="str">
            <v/>
          </cell>
          <cell r="G711" t="str">
            <v/>
          </cell>
          <cell r="H711" t="str">
            <v>TANQUE DE ASFALTO ESTACIONÁRIO COM MAÇARICO, CAPACIDADE 20.000 L - MANUTENÇÃO. AF_06/2014</v>
          </cell>
          <cell r="I711" t="str">
            <v>H</v>
          </cell>
          <cell r="J711" t="str">
            <v>ATRIBUÍDO SÃO PAULO</v>
          </cell>
          <cell r="K711" t="str">
            <v>5,63</v>
          </cell>
          <cell r="L711" t="str">
            <v>CAIXA REFERENCIAL</v>
          </cell>
        </row>
        <row r="712">
          <cell r="A712">
            <v>89026</v>
          </cell>
          <cell r="B712" t="str">
            <v>CUSTOS HORÁRIOS DE MÁQUINAS E EQUIPAMENTOS</v>
          </cell>
          <cell r="C712" t="str">
            <v>CHOR</v>
          </cell>
          <cell r="D712" t="str">
            <v>COMPOSIÇÕES AUXILIARES</v>
          </cell>
          <cell r="E712" t="str">
            <v>0329</v>
          </cell>
          <cell r="F712" t="str">
            <v/>
          </cell>
          <cell r="G712" t="str">
            <v/>
          </cell>
          <cell r="H712" t="str">
            <v>TANQUE DE ASFALTO ESTACIONÁRIO COM MAÇARICO, CAPACIDADE 20.000 L - MATERIAIS NA OPERAÇÃO. AF_06/2014</v>
          </cell>
          <cell r="I712" t="str">
            <v>H</v>
          </cell>
          <cell r="J712" t="str">
            <v>COLETADO</v>
          </cell>
          <cell r="K712" t="str">
            <v>141,77</v>
          </cell>
          <cell r="L712" t="str">
            <v>CAIXA REFERENCIAL</v>
          </cell>
        </row>
        <row r="713">
          <cell r="A713">
            <v>89029</v>
          </cell>
          <cell r="B713" t="str">
            <v>CUSTOS HORÁRIOS DE MÁQUINAS E EQUIPAMENTOS</v>
          </cell>
          <cell r="C713" t="str">
            <v>CHOR</v>
          </cell>
          <cell r="D713" t="str">
            <v>COMPOSIÇÕES AUXILIARES</v>
          </cell>
          <cell r="E713" t="str">
            <v>0329</v>
          </cell>
          <cell r="F713" t="str">
            <v/>
          </cell>
          <cell r="G713" t="str">
            <v/>
          </cell>
          <cell r="H713" t="str">
            <v>TRATOR DE ESTEIRAS, POTÊNCIA 100 HP, PESO OPERACIONAL 9,4 T, COM LÂMINA 2,19 M3 - DEPRECIAÇÃO. AF_06/2014</v>
          </cell>
          <cell r="I713" t="str">
            <v>H</v>
          </cell>
          <cell r="J713" t="str">
            <v>COEFICIENTE DE REPRESENTATIVIDADE</v>
          </cell>
          <cell r="K713" t="str">
            <v>21,83</v>
          </cell>
          <cell r="L713" t="str">
            <v>CAIXA REFERENCIAL</v>
          </cell>
        </row>
        <row r="714">
          <cell r="A714">
            <v>89030</v>
          </cell>
          <cell r="B714" t="str">
            <v>CUSTOS HORÁRIOS DE MÁQUINAS E EQUIPAMENTOS</v>
          </cell>
          <cell r="C714" t="str">
            <v>CHOR</v>
          </cell>
          <cell r="D714" t="str">
            <v>COMPOSIÇÕES AUXILIARES</v>
          </cell>
          <cell r="E714" t="str">
            <v>0329</v>
          </cell>
          <cell r="F714" t="str">
            <v/>
          </cell>
          <cell r="G714" t="str">
            <v/>
          </cell>
          <cell r="H714" t="str">
            <v>TRATOR DE ESTEIRAS, POTÊNCIA 100 HP, PESO OPERACIONAL 9,4 T, COM LÂMINA 2,19 M3 - JUROS. AF_06/2014</v>
          </cell>
          <cell r="I714" t="str">
            <v>H</v>
          </cell>
          <cell r="J714" t="str">
            <v>COEFICIENTE DE REPRESENTATIVIDADE</v>
          </cell>
          <cell r="K714" t="str">
            <v>4,91</v>
          </cell>
          <cell r="L714" t="str">
            <v>CAIXA REFERENCIAL</v>
          </cell>
        </row>
        <row r="715">
          <cell r="A715">
            <v>89033</v>
          </cell>
          <cell r="B715" t="str">
            <v>CUSTOS HORÁRIOS DE MÁQUINAS E EQUIPAMENTOS</v>
          </cell>
          <cell r="C715" t="str">
            <v>CHOR</v>
          </cell>
          <cell r="D715" t="str">
            <v>COMPOSIÇÕES AUXILIARES</v>
          </cell>
          <cell r="E715" t="str">
            <v>0329</v>
          </cell>
          <cell r="F715" t="str">
            <v/>
          </cell>
          <cell r="G715" t="str">
            <v/>
          </cell>
          <cell r="H715" t="str">
            <v>TRATOR DE PNEUS, POTÊNCIA 85 CV, TRAÇÃO 4X4, PESO COM LASTRO DE 4.675 KG - DEPRECIAÇÃO. AF_06/2014</v>
          </cell>
          <cell r="I715" t="str">
            <v>H</v>
          </cell>
          <cell r="J715" t="str">
            <v>ATRIBUÍDO SÃO PAULO</v>
          </cell>
          <cell r="K715" t="str">
            <v>9,46</v>
          </cell>
          <cell r="L715" t="str">
            <v>CAIXA REFERENCIAL</v>
          </cell>
        </row>
        <row r="716">
          <cell r="A716">
            <v>89034</v>
          </cell>
          <cell r="B716" t="str">
            <v>CUSTOS HORÁRIOS DE MÁQUINAS E EQUIPAMENTOS</v>
          </cell>
          <cell r="C716" t="str">
            <v>CHOR</v>
          </cell>
          <cell r="D716" t="str">
            <v>COMPOSIÇÕES AUXILIARES</v>
          </cell>
          <cell r="E716" t="str">
            <v>0329</v>
          </cell>
          <cell r="F716" t="str">
            <v/>
          </cell>
          <cell r="G716" t="str">
            <v/>
          </cell>
          <cell r="H716" t="str">
            <v>TRATOR DE PNEUS, POTÊNCIA 85 CV, TRAÇÃO 4X4, PESO COM LASTRO DE 4.675 KG - JUROS. AF_06/2014</v>
          </cell>
          <cell r="I716" t="str">
            <v>H</v>
          </cell>
          <cell r="J716" t="str">
            <v>ATRIBUÍDO SÃO PAULO</v>
          </cell>
          <cell r="K716" t="str">
            <v>1,31</v>
          </cell>
          <cell r="L716" t="str">
            <v>CAIXA REFERENCIAL</v>
          </cell>
        </row>
        <row r="717">
          <cell r="A717">
            <v>89128</v>
          </cell>
          <cell r="B717" t="str">
            <v>CUSTOS HORÁRIOS DE MÁQUINAS E EQUIPAMENTOS</v>
          </cell>
          <cell r="C717" t="str">
            <v>CHOR</v>
          </cell>
          <cell r="D717" t="str">
            <v>COMPOSIÇÕES AUXILIARES</v>
          </cell>
          <cell r="E717" t="str">
            <v>0329</v>
          </cell>
          <cell r="F717" t="str">
            <v/>
          </cell>
          <cell r="G717" t="str">
            <v/>
          </cell>
          <cell r="H717" t="str">
            <v>PÁ CARREGADEIRA SOBRE RODAS, POTÊNCIA LÍQUIDA 128 HP, CAPACIDADE DA CAÇAMBA 1,7 A 2,8 M3, PESO OPERACIONAL 11632 KG - DEPRECIAÇÃO. AF_06/2014</v>
          </cell>
          <cell r="I717" t="str">
            <v>H</v>
          </cell>
          <cell r="J717" t="str">
            <v>COLETADO</v>
          </cell>
          <cell r="K717" t="str">
            <v>20,16</v>
          </cell>
          <cell r="L717" t="str">
            <v>CAIXA REFERENCIAL</v>
          </cell>
        </row>
        <row r="718">
          <cell r="A718">
            <v>89129</v>
          </cell>
          <cell r="B718" t="str">
            <v>CUSTOS HORÁRIOS DE MÁQUINAS E EQUIPAMENTOS</v>
          </cell>
          <cell r="C718" t="str">
            <v>CHOR</v>
          </cell>
          <cell r="D718" t="str">
            <v>COMPOSIÇÕES AUXILIARES</v>
          </cell>
          <cell r="E718" t="str">
            <v>0329</v>
          </cell>
          <cell r="F718" t="str">
            <v/>
          </cell>
          <cell r="G718" t="str">
            <v/>
          </cell>
          <cell r="H718" t="str">
            <v>PÁ CARREGADEIRA SOBRE RODAS, POTÊNCIA LÍQUIDA 128 HP, CAPACIDADE DA CAÇAMBA 1,7 A 2,8 M3, PESO OPERACIONAL 11632 KG - JUROS. AF_06/2014</v>
          </cell>
          <cell r="I718" t="str">
            <v>H</v>
          </cell>
          <cell r="J718" t="str">
            <v>COLETADO</v>
          </cell>
          <cell r="K718" t="str">
            <v>2,73</v>
          </cell>
          <cell r="L718" t="str">
            <v>CAIXA REFERENCIAL</v>
          </cell>
        </row>
        <row r="719">
          <cell r="A719">
            <v>89130</v>
          </cell>
          <cell r="B719" t="str">
            <v>CUSTOS HORÁRIOS DE MÁQUINAS E EQUIPAMENTOS</v>
          </cell>
          <cell r="C719" t="str">
            <v>CHOR</v>
          </cell>
          <cell r="D719" t="str">
            <v>COMPOSIÇÕES AUXILIARES</v>
          </cell>
          <cell r="E719" t="str">
            <v>0329</v>
          </cell>
          <cell r="F719" t="str">
            <v/>
          </cell>
          <cell r="G719" t="str">
            <v/>
          </cell>
          <cell r="H719" t="str">
            <v>PÁ CARREGADEIRA SOBRE RODAS, POTÊNCIA 197 HP, CAPACIDADE DA CAÇAMBA 2,5 A 3,5 M3, PESO OPERACIONAL 18338 KG - DEPRECIAÇÃO. AF_06/2014</v>
          </cell>
          <cell r="I719" t="str">
            <v>H</v>
          </cell>
          <cell r="J719" t="str">
            <v>COEFICIENTE DE REPRESENTATIVIDADE</v>
          </cell>
          <cell r="K719" t="str">
            <v>27,95</v>
          </cell>
          <cell r="L719" t="str">
            <v>CAIXA REFERENCIAL</v>
          </cell>
        </row>
        <row r="720">
          <cell r="A720">
            <v>89131</v>
          </cell>
          <cell r="B720" t="str">
            <v>CUSTOS HORÁRIOS DE MÁQUINAS E EQUIPAMENTOS</v>
          </cell>
          <cell r="C720" t="str">
            <v>CHOR</v>
          </cell>
          <cell r="D720" t="str">
            <v>COMPOSIÇÕES AUXILIARES</v>
          </cell>
          <cell r="E720" t="str">
            <v>0329</v>
          </cell>
          <cell r="F720" t="str">
            <v/>
          </cell>
          <cell r="G720" t="str">
            <v/>
          </cell>
          <cell r="H720" t="str">
            <v>PÁ CARREGADEIRA SOBRE RODAS, POTÊNCIA 197 HP, CAPACIDADE DA CAÇAMBA 2,5 A 3,5 M3, PESO OPERACIONAL 18338 KG - JUROS. AF_06/2014</v>
          </cell>
          <cell r="I720" t="str">
            <v>H</v>
          </cell>
          <cell r="J720" t="str">
            <v>COEFICIENTE DE REPRESENTATIVIDADE</v>
          </cell>
          <cell r="K720" t="str">
            <v>3,79</v>
          </cell>
          <cell r="L720" t="str">
            <v>CAIXA REFERENCIAL</v>
          </cell>
        </row>
        <row r="721">
          <cell r="A721">
            <v>89210</v>
          </cell>
          <cell r="B721" t="str">
            <v>CUSTOS HORÁRIOS DE MÁQUINAS E EQUIPAMENTOS</v>
          </cell>
          <cell r="C721" t="str">
            <v>CHOR</v>
          </cell>
          <cell r="D721" t="str">
            <v>COMPOSIÇÕES AUXILIARES</v>
          </cell>
          <cell r="E721" t="str">
            <v>0329</v>
          </cell>
          <cell r="F721" t="str">
            <v/>
          </cell>
          <cell r="G721" t="str">
            <v/>
          </cell>
          <cell r="H721" t="str">
            <v>ROLO COMPACTADOR VIBRATÓRIO DE UM CILINDRO AÇO LISO, POTÊNCIA 80 HP, PESO OPERACIONAL MÁXIMO 8,1 T, IMPACTO DINÂMICO 16,15 / 9,5 T, LARGURA DE TRABALHO 1,68 M - DEPRECIAÇÃO. AF_06/2014</v>
          </cell>
          <cell r="I721" t="str">
            <v>H</v>
          </cell>
          <cell r="J721" t="str">
            <v>ATRIBUÍDO SÃO PAULO</v>
          </cell>
          <cell r="K721" t="str">
            <v>19,14</v>
          </cell>
          <cell r="L721" t="str">
            <v>CAIXA REFERENCIAL</v>
          </cell>
        </row>
        <row r="722">
          <cell r="A722">
            <v>89211</v>
          </cell>
          <cell r="B722" t="str">
            <v>CUSTOS HORÁRIOS DE MÁQUINAS E EQUIPAMENTOS</v>
          </cell>
          <cell r="C722" t="str">
            <v>CHOR</v>
          </cell>
          <cell r="D722" t="str">
            <v>COMPOSIÇÕES AUXILIARES</v>
          </cell>
          <cell r="E722" t="str">
            <v>0329</v>
          </cell>
          <cell r="F722" t="str">
            <v/>
          </cell>
          <cell r="G722" t="str">
            <v/>
          </cell>
          <cell r="H722" t="str">
            <v>ROLO COMPACTADOR VIBRATÓRIO DE UM CILINDRO AÇO LISO, POTÊNCIA 80 HP, PESO OPERACIONAL MÁXIMO 8,1 T, IMPACTO DINÂMICO 16,15 / 9,5 T, LARGURA DE TRABALHO 1,68 M - JUROS. AF_06/2014</v>
          </cell>
          <cell r="I722" t="str">
            <v>H</v>
          </cell>
          <cell r="J722" t="str">
            <v>ATRIBUÍDO SÃO PAULO</v>
          </cell>
          <cell r="K722" t="str">
            <v>2,65</v>
          </cell>
          <cell r="L722" t="str">
            <v>CAIXA REFERENCIAL</v>
          </cell>
        </row>
        <row r="723">
          <cell r="A723">
            <v>89212</v>
          </cell>
          <cell r="B723" t="str">
            <v>CUSTOS HORÁRIOS DE MÁQUINAS E EQUIPAMENTOS</v>
          </cell>
          <cell r="C723" t="str">
            <v>CHOR</v>
          </cell>
          <cell r="D723" t="str">
            <v>COMPOSIÇÕES AUXILIARES</v>
          </cell>
          <cell r="E723" t="str">
            <v>0329</v>
          </cell>
          <cell r="F723" t="str">
            <v/>
          </cell>
          <cell r="G723" t="str">
            <v/>
          </cell>
          <cell r="H723" t="str">
            <v>BATE-ESTACAS POR GRAVIDADE, POTÊNCIA DE 160 HP, PESO DO MARTELO ATÉ 3 TONELADAS - DEPRECIAÇÃO. AF_11/2014</v>
          </cell>
          <cell r="I723" t="str">
            <v>H</v>
          </cell>
          <cell r="J723" t="str">
            <v>ATRIBUÍDO SÃO PAULO</v>
          </cell>
          <cell r="K723" t="str">
            <v>17,80</v>
          </cell>
          <cell r="L723" t="str">
            <v>CAIXA REFERENCIAL</v>
          </cell>
        </row>
        <row r="724">
          <cell r="A724">
            <v>89213</v>
          </cell>
          <cell r="B724" t="str">
            <v>CUSTOS HORÁRIOS DE MÁQUINAS E EQUIPAMENTOS</v>
          </cell>
          <cell r="C724" t="str">
            <v>CHOR</v>
          </cell>
          <cell r="D724" t="str">
            <v>COMPOSIÇÕES AUXILIARES</v>
          </cell>
          <cell r="E724" t="str">
            <v>0329</v>
          </cell>
          <cell r="F724" t="str">
            <v/>
          </cell>
          <cell r="G724" t="str">
            <v/>
          </cell>
          <cell r="H724" t="str">
            <v>BATE-ESTACAS POR GRAVIDADE, POTÊNCIA DE 160 HP, PESO DO MARTELO ATÉ 3 TONELADAS - JUROS. AF_11/2014</v>
          </cell>
          <cell r="I724" t="str">
            <v>H</v>
          </cell>
          <cell r="J724" t="str">
            <v>ATRIBUÍDO SÃO PAULO</v>
          </cell>
          <cell r="K724" t="str">
            <v>2,80</v>
          </cell>
          <cell r="L724" t="str">
            <v>CAIXA REFERENCIAL</v>
          </cell>
        </row>
        <row r="725">
          <cell r="A725">
            <v>89214</v>
          </cell>
          <cell r="B725" t="str">
            <v>CUSTOS HORÁRIOS DE MÁQUINAS E EQUIPAMENTOS</v>
          </cell>
          <cell r="C725" t="str">
            <v>CHOR</v>
          </cell>
          <cell r="D725" t="str">
            <v>COMPOSIÇÕES AUXILIARES</v>
          </cell>
          <cell r="E725" t="str">
            <v>0329</v>
          </cell>
          <cell r="F725" t="str">
            <v/>
          </cell>
          <cell r="G725" t="str">
            <v/>
          </cell>
          <cell r="H725" t="str">
            <v>BATE-ESTACAS POR GRAVIDADE, POTÊNCIA DE 160 HP, PESO DO MARTELO ATÉ 3 TONELADAS - MANUTENÇÃO. AF_11/2014</v>
          </cell>
          <cell r="I725" t="str">
            <v>H</v>
          </cell>
          <cell r="J725" t="str">
            <v>ATRIBUÍDO SÃO PAULO</v>
          </cell>
          <cell r="K725" t="str">
            <v>16,71</v>
          </cell>
          <cell r="L725" t="str">
            <v>CAIXA REFERENCIAL</v>
          </cell>
        </row>
        <row r="726">
          <cell r="A726">
            <v>89215</v>
          </cell>
          <cell r="B726" t="str">
            <v>CUSTOS HORÁRIOS DE MÁQUINAS E EQUIPAMENTOS</v>
          </cell>
          <cell r="C726" t="str">
            <v>CHOR</v>
          </cell>
          <cell r="D726" t="str">
            <v>COMPOSIÇÕES AUXILIARES</v>
          </cell>
          <cell r="E726" t="str">
            <v>0329</v>
          </cell>
          <cell r="F726" t="str">
            <v/>
          </cell>
          <cell r="G726" t="str">
            <v/>
          </cell>
          <cell r="H726" t="str">
            <v>BATE-ESTACAS POR GRAVIDADE, POTÊNCIA DE 160 HP, PESO DO MARTELO ATÉ 3 TONELADAS - MATERIAIS NA OPERAÇÃO. AF_11/2014</v>
          </cell>
          <cell r="I726" t="str">
            <v>H</v>
          </cell>
          <cell r="J726" t="str">
            <v>COLETADO</v>
          </cell>
          <cell r="K726" t="str">
            <v>66,11</v>
          </cell>
          <cell r="L726" t="str">
            <v>CAIXA REFERENCIAL</v>
          </cell>
        </row>
        <row r="727">
          <cell r="A727">
            <v>89221</v>
          </cell>
          <cell r="B727" t="str">
            <v>CUSTOS HORÁRIOS DE MÁQUINAS E EQUIPAMENTOS</v>
          </cell>
          <cell r="C727" t="str">
            <v>CHOR</v>
          </cell>
          <cell r="D727" t="str">
            <v>COMPOSIÇÕES AUXILIARES</v>
          </cell>
          <cell r="E727" t="str">
            <v>0329</v>
          </cell>
          <cell r="F727" t="str">
            <v/>
          </cell>
          <cell r="G727" t="str">
            <v/>
          </cell>
          <cell r="H727" t="str">
            <v>BETONEIRA CAPACIDADE NOMINAL DE 600 L, CAPACIDADE DE MISTURA 360 L, MOTOR ELÉTRICO TRIFÁSICO POTÊNCIA DE 4 CV, SEM CARREGADOR - DEPRECIAÇÃO. AF_11/2014</v>
          </cell>
          <cell r="I727" t="str">
            <v>H</v>
          </cell>
          <cell r="J727" t="str">
            <v>COEFICIENTE DE REPRESENTATIVIDADE</v>
          </cell>
          <cell r="K727" t="str">
            <v>1,02</v>
          </cell>
          <cell r="L727" t="str">
            <v>CAIXA REFERENCIAL</v>
          </cell>
        </row>
        <row r="728">
          <cell r="A728">
            <v>89222</v>
          </cell>
          <cell r="B728" t="str">
            <v>CUSTOS HORÁRIOS DE MÁQUINAS E EQUIPAMENTOS</v>
          </cell>
          <cell r="C728" t="str">
            <v>CHOR</v>
          </cell>
          <cell r="D728" t="str">
            <v>COMPOSIÇÕES AUXILIARES</v>
          </cell>
          <cell r="E728" t="str">
            <v>0329</v>
          </cell>
          <cell r="F728" t="str">
            <v/>
          </cell>
          <cell r="G728" t="str">
            <v/>
          </cell>
          <cell r="H728" t="str">
            <v>BETONEIRA CAPACIDADE NOMINAL DE 600 L, CAPACIDADE DE MISTURA 360 L, MOTOR ELÉTRICO TRIFÁSICO POTÊNCIA DE 4 CV, SEM CARREGADOR - JUROS. AF_11/2014</v>
          </cell>
          <cell r="I728" t="str">
            <v>H</v>
          </cell>
          <cell r="J728" t="str">
            <v>COEFICIENTE DE REPRESENTATIVIDADE</v>
          </cell>
          <cell r="K728" t="str">
            <v>0,12</v>
          </cell>
          <cell r="L728" t="str">
            <v>CAIXA REFERENCIAL</v>
          </cell>
        </row>
        <row r="729">
          <cell r="A729">
            <v>89223</v>
          </cell>
          <cell r="B729" t="str">
            <v>CUSTOS HORÁRIOS DE MÁQUINAS E EQUIPAMENTOS</v>
          </cell>
          <cell r="C729" t="str">
            <v>CHOR</v>
          </cell>
          <cell r="D729" t="str">
            <v>COMPOSIÇÕES AUXILIARES</v>
          </cell>
          <cell r="E729" t="str">
            <v>0329</v>
          </cell>
          <cell r="F729" t="str">
            <v/>
          </cell>
          <cell r="G729" t="str">
            <v/>
          </cell>
          <cell r="H729" t="str">
            <v>BETONEIRA CAPACIDADE NOMINAL DE 600 L, CAPACIDADE DE MISTURA 360 L, MOTOR ELÉTRICO TRIFÁSICO POTÊNCIA DE 4 CV, SEM CARREGADOR - MANUTENÇÃO. AF_11/2014</v>
          </cell>
          <cell r="I729" t="str">
            <v>H</v>
          </cell>
          <cell r="J729" t="str">
            <v>COEFICIENTE DE REPRESENTATIVIDADE</v>
          </cell>
          <cell r="K729" t="str">
            <v>0,96</v>
          </cell>
          <cell r="L729" t="str">
            <v>CAIXA REFERENCIAL</v>
          </cell>
        </row>
        <row r="730">
          <cell r="A730">
            <v>89224</v>
          </cell>
          <cell r="B730" t="str">
            <v>CUSTOS HORÁRIOS DE MÁQUINAS E EQUIPAMENTOS</v>
          </cell>
          <cell r="C730" t="str">
            <v>CHOR</v>
          </cell>
          <cell r="D730" t="str">
            <v>COMPOSIÇÕES AUXILIARES</v>
          </cell>
          <cell r="E730" t="str">
            <v>0329</v>
          </cell>
          <cell r="F730" t="str">
            <v/>
          </cell>
          <cell r="G730" t="str">
            <v/>
          </cell>
          <cell r="H730" t="str">
            <v>BETONEIRA CAPACIDADE NOMINAL DE 600 L, CAPACIDADE DE MISTURA 360 L, MOTOR ELÉTRICO TRIFÁSICO POTÊNCIA DE 4 CV, SEM CARREGADOR - MATERIAIS NA OPERAÇÃO. AF_11/2014</v>
          </cell>
          <cell r="I730" t="str">
            <v>H</v>
          </cell>
          <cell r="J730" t="str">
            <v>COEFICIENTE DE REPRESENTATIVIDADE</v>
          </cell>
          <cell r="K730" t="str">
            <v>2,12</v>
          </cell>
          <cell r="L730" t="str">
            <v>CAIXA REFERENCIAL</v>
          </cell>
        </row>
        <row r="731">
          <cell r="A731">
            <v>89228</v>
          </cell>
          <cell r="B731" t="str">
            <v>CUSTOS HORÁRIOS DE MÁQUINAS E EQUIPAMENTOS</v>
          </cell>
          <cell r="C731" t="str">
            <v>CHOR</v>
          </cell>
          <cell r="D731" t="str">
            <v>COMPOSIÇÕES AUXILIARES</v>
          </cell>
          <cell r="E731" t="str">
            <v>0329</v>
          </cell>
          <cell r="F731" t="str">
            <v/>
          </cell>
          <cell r="G731" t="str">
            <v/>
          </cell>
          <cell r="H731" t="str">
            <v>MOTONIVELADORA POTÊNCIA BÁSICA LÍQUIDA (PRIMEIRA MARCHA) 125 HP, PESO BRUTO 13032 KG, LARGURA DA LÂMINA DE 3,7 M - DEPRECIAÇÃO. AF_06/2014</v>
          </cell>
          <cell r="I731" t="str">
            <v>H</v>
          </cell>
          <cell r="J731" t="str">
            <v>COLETADO</v>
          </cell>
          <cell r="K731" t="str">
            <v>26,40</v>
          </cell>
          <cell r="L731" t="str">
            <v>CAIXA REFERENCIAL</v>
          </cell>
        </row>
        <row r="732">
          <cell r="A732">
            <v>89229</v>
          </cell>
          <cell r="B732" t="str">
            <v>CUSTOS HORÁRIOS DE MÁQUINAS E EQUIPAMENTOS</v>
          </cell>
          <cell r="C732" t="str">
            <v>CHOR</v>
          </cell>
          <cell r="D732" t="str">
            <v>COMPOSIÇÕES AUXILIARES</v>
          </cell>
          <cell r="E732" t="str">
            <v>0329</v>
          </cell>
          <cell r="F732" t="str">
            <v/>
          </cell>
          <cell r="G732" t="str">
            <v/>
          </cell>
          <cell r="H732" t="str">
            <v>MOTONIVELADORA POTÊNCIA BÁSICA LÍQUIDA (PRIMEIRA MARCHA) 125 HP, PESO BRUTO 13032 KG, LARGURA DA LÂMINA DE 3,7 M - JUROS. AF_06/2014</v>
          </cell>
          <cell r="I732" t="str">
            <v>H</v>
          </cell>
          <cell r="J732" t="str">
            <v>COLETADO</v>
          </cell>
          <cell r="K732" t="str">
            <v>4,75</v>
          </cell>
          <cell r="L732" t="str">
            <v>CAIXA REFERENCIAL</v>
          </cell>
        </row>
        <row r="733">
          <cell r="A733">
            <v>89230</v>
          </cell>
          <cell r="B733" t="str">
            <v>CUSTOS HORÁRIOS DE MÁQUINAS E EQUIPAMENTOS</v>
          </cell>
          <cell r="C733" t="str">
            <v>CHOR</v>
          </cell>
          <cell r="D733" t="str">
            <v>COMPOSIÇÕES AUXILIARES</v>
          </cell>
          <cell r="E733" t="str">
            <v>0329</v>
          </cell>
          <cell r="F733" t="str">
            <v/>
          </cell>
          <cell r="G733" t="str">
            <v/>
          </cell>
          <cell r="H733" t="str">
            <v>FRESADORA DE ASFALTO A FRIO SOBRE RODAS, LARGURA FRESAGEM DE 1,0 M, POTÊNCIA 208 HP - DEPRECIAÇÃO. AF_11/2014</v>
          </cell>
          <cell r="I733" t="str">
            <v>H</v>
          </cell>
          <cell r="J733" t="str">
            <v>ATRIBUÍDO SÃO PAULO</v>
          </cell>
          <cell r="K733" t="str">
            <v>83,69</v>
          </cell>
          <cell r="L733" t="str">
            <v>CAIXA REFERENCIAL</v>
          </cell>
        </row>
        <row r="734">
          <cell r="A734">
            <v>89231</v>
          </cell>
          <cell r="B734" t="str">
            <v>CUSTOS HORÁRIOS DE MÁQUINAS E EQUIPAMENTOS</v>
          </cell>
          <cell r="C734" t="str">
            <v>CHOR</v>
          </cell>
          <cell r="D734" t="str">
            <v>COMPOSIÇÕES AUXILIARES</v>
          </cell>
          <cell r="E734" t="str">
            <v>0329</v>
          </cell>
          <cell r="F734" t="str">
            <v/>
          </cell>
          <cell r="G734" t="str">
            <v/>
          </cell>
          <cell r="H734" t="str">
            <v>FRESADORA DE ASFALTO A FRIO SOBRE RODAS, LARGURA FRESAGEM DE 1,0 M, POTÊNCIA 208 HP - JUROS. AF_11/2014</v>
          </cell>
          <cell r="I734" t="str">
            <v>H</v>
          </cell>
          <cell r="J734" t="str">
            <v>ATRIBUÍDO SÃO PAULO</v>
          </cell>
          <cell r="K734" t="str">
            <v>13,26</v>
          </cell>
          <cell r="L734" t="str">
            <v>CAIXA REFERENCIAL</v>
          </cell>
        </row>
        <row r="735">
          <cell r="A735">
            <v>89232</v>
          </cell>
          <cell r="B735" t="str">
            <v>CUSTOS HORÁRIOS DE MÁQUINAS E EQUIPAMENTOS</v>
          </cell>
          <cell r="C735" t="str">
            <v>CHOR</v>
          </cell>
          <cell r="D735" t="str">
            <v>COMPOSIÇÕES AUXILIARES</v>
          </cell>
          <cell r="E735" t="str">
            <v>0329</v>
          </cell>
          <cell r="F735" t="str">
            <v/>
          </cell>
          <cell r="G735" t="str">
            <v/>
          </cell>
          <cell r="H735" t="str">
            <v>FRESADORA DE ASFALTO A FRIO SOBRE RODAS, LARGURA FRESAGEM DE 1,0 M, POTÊNCIA 208 HP - MANUTENÇÃO. AF_11/2014</v>
          </cell>
          <cell r="I735" t="str">
            <v>H</v>
          </cell>
          <cell r="J735" t="str">
            <v>ATRIBUÍDO SÃO PAULO</v>
          </cell>
          <cell r="K735" t="str">
            <v>149,28</v>
          </cell>
          <cell r="L735" t="str">
            <v>CAIXA REFERENCIAL</v>
          </cell>
        </row>
        <row r="736">
          <cell r="A736">
            <v>89233</v>
          </cell>
          <cell r="B736" t="str">
            <v>CUSTOS HORÁRIOS DE MÁQUINAS E EQUIPAMENTOS</v>
          </cell>
          <cell r="C736" t="str">
            <v>CHOR</v>
          </cell>
          <cell r="D736" t="str">
            <v>COMPOSIÇÕES AUXILIARES</v>
          </cell>
          <cell r="E736" t="str">
            <v>0329</v>
          </cell>
          <cell r="F736" t="str">
            <v/>
          </cell>
          <cell r="G736" t="str">
            <v/>
          </cell>
          <cell r="H736" t="str">
            <v>FRESADORA DE ASFALTO A FRIO SOBRE RODAS, LARGURA FRESAGEM DE 1,0 M, POTÊNCIA 208 HP - MATERIAIS NA OPERAÇÃO. AF_11/2014</v>
          </cell>
          <cell r="I736" t="str">
            <v>H</v>
          </cell>
          <cell r="J736" t="str">
            <v>COLETADO</v>
          </cell>
          <cell r="K736" t="str">
            <v>118,98</v>
          </cell>
          <cell r="L736" t="str">
            <v>CAIXA REFERENCIAL</v>
          </cell>
        </row>
        <row r="737">
          <cell r="A737">
            <v>89236</v>
          </cell>
          <cell r="B737" t="str">
            <v>CUSTOS HORÁRIOS DE MÁQUINAS E EQUIPAMENTOS</v>
          </cell>
          <cell r="C737" t="str">
            <v>CHOR</v>
          </cell>
          <cell r="D737" t="str">
            <v>COMPOSIÇÕES AUXILIARES</v>
          </cell>
          <cell r="E737" t="str">
            <v>0329</v>
          </cell>
          <cell r="F737" t="str">
            <v/>
          </cell>
          <cell r="G737" t="str">
            <v/>
          </cell>
          <cell r="H737" t="str">
            <v>FRESADORA DE ASFALTO A FRIO SOBRE RODAS, LARGURA FRESAGEM DE 2,0 M, POTÊNCIA 550 HP - DEPRECIAÇÃO. AF_11/2014</v>
          </cell>
          <cell r="I737" t="str">
            <v>H</v>
          </cell>
          <cell r="J737" t="str">
            <v>ATRIBUÍDO SÃO PAULO</v>
          </cell>
          <cell r="K737" t="str">
            <v>195,50</v>
          </cell>
          <cell r="L737" t="str">
            <v>CAIXA REFERENCIAL</v>
          </cell>
        </row>
        <row r="738">
          <cell r="A738">
            <v>89237</v>
          </cell>
          <cell r="B738" t="str">
            <v>CUSTOS HORÁRIOS DE MÁQUINAS E EQUIPAMENTOS</v>
          </cell>
          <cell r="C738" t="str">
            <v>CHOR</v>
          </cell>
          <cell r="D738" t="str">
            <v>COMPOSIÇÕES AUXILIARES</v>
          </cell>
          <cell r="E738" t="str">
            <v>0329</v>
          </cell>
          <cell r="F738" t="str">
            <v/>
          </cell>
          <cell r="G738" t="str">
            <v/>
          </cell>
          <cell r="H738" t="str">
            <v>FRESADORA DE ASFALTO A FRIO SOBRE RODAS, LARGURA FRESAGEM DE 2,0 M, POTÊNCIA 550 HP - JUROS. AF_11/2014</v>
          </cell>
          <cell r="I738" t="str">
            <v>H</v>
          </cell>
          <cell r="J738" t="str">
            <v>ATRIBUÍDO SÃO PAULO</v>
          </cell>
          <cell r="K738" t="str">
            <v>30,97</v>
          </cell>
          <cell r="L738" t="str">
            <v>CAIXA REFERENCIAL</v>
          </cell>
        </row>
        <row r="739">
          <cell r="A739">
            <v>89238</v>
          </cell>
          <cell r="B739" t="str">
            <v>CUSTOS HORÁRIOS DE MÁQUINAS E EQUIPAMENTOS</v>
          </cell>
          <cell r="C739" t="str">
            <v>CHOR</v>
          </cell>
          <cell r="D739" t="str">
            <v>COMPOSIÇÕES AUXILIARES</v>
          </cell>
          <cell r="E739" t="str">
            <v>0329</v>
          </cell>
          <cell r="F739" t="str">
            <v/>
          </cell>
          <cell r="G739" t="str">
            <v/>
          </cell>
          <cell r="H739" t="str">
            <v>FRESADORA DE ASFALTO A FRIO SOBRE RODAS, LARGURA FRESAGEM DE 2,0 M, POTÊNCIA 550 HP - MANUTENÇÃO. AF_11/2014</v>
          </cell>
          <cell r="I739" t="str">
            <v>H</v>
          </cell>
          <cell r="J739" t="str">
            <v>ATRIBUÍDO SÃO PAULO</v>
          </cell>
          <cell r="K739" t="str">
            <v>348,73</v>
          </cell>
          <cell r="L739" t="str">
            <v>CAIXA REFERENCIAL</v>
          </cell>
        </row>
        <row r="740">
          <cell r="A740">
            <v>89239</v>
          </cell>
          <cell r="B740" t="str">
            <v>CUSTOS HORÁRIOS DE MÁQUINAS E EQUIPAMENTOS</v>
          </cell>
          <cell r="C740" t="str">
            <v>CHOR</v>
          </cell>
          <cell r="D740" t="str">
            <v>COMPOSIÇÕES AUXILIARES</v>
          </cell>
          <cell r="E740" t="str">
            <v>0329</v>
          </cell>
          <cell r="F740" t="str">
            <v/>
          </cell>
          <cell r="G740" t="str">
            <v/>
          </cell>
          <cell r="H740" t="str">
            <v>FRESADORA DE ASFALTO A FRIO SOBRE RODAS, LARGURA FRESAGEM DE 2,0 M, POTÊNCIA 550 HP - MATERIAIS NA OPERAÇÃO. AF_11/2014</v>
          </cell>
          <cell r="I740" t="str">
            <v>H</v>
          </cell>
          <cell r="J740" t="str">
            <v>COLETADO</v>
          </cell>
          <cell r="K740" t="str">
            <v>314,64</v>
          </cell>
          <cell r="L740" t="str">
            <v>CAIXA REFERENCIAL</v>
          </cell>
        </row>
        <row r="741">
          <cell r="A741">
            <v>89240</v>
          </cell>
          <cell r="B741" t="str">
            <v>CUSTOS HORÁRIOS DE MÁQUINAS E EQUIPAMENTOS</v>
          </cell>
          <cell r="C741" t="str">
            <v>CHOR</v>
          </cell>
          <cell r="D741" t="str">
            <v>COMPOSIÇÕES AUXILIARES</v>
          </cell>
          <cell r="E741" t="str">
            <v>0329</v>
          </cell>
          <cell r="F741" t="str">
            <v/>
          </cell>
          <cell r="G741" t="str">
            <v/>
          </cell>
          <cell r="H741" t="str">
            <v>VIBROACABADORA DE ASFALTO SOBRE ESTEIRAS, LARGURA DE PAVIMENTAÇÃO 1,90 M A 5,30 M, POTÊNCIA 105 HP CAPACIDADE 450 T/H - DEPRECIAÇÃO. AF_11/2014</v>
          </cell>
          <cell r="I741" t="str">
            <v>H</v>
          </cell>
          <cell r="J741" t="str">
            <v>ATRIBUÍDO SÃO PAULO</v>
          </cell>
          <cell r="K741" t="str">
            <v>60,00</v>
          </cell>
          <cell r="L741" t="str">
            <v>CAIXA REFERENCIAL</v>
          </cell>
        </row>
        <row r="742">
          <cell r="A742">
            <v>89241</v>
          </cell>
          <cell r="B742" t="str">
            <v>CUSTOS HORÁRIOS DE MÁQUINAS E EQUIPAMENTOS</v>
          </cell>
          <cell r="C742" t="str">
            <v>CHOR</v>
          </cell>
          <cell r="D742" t="str">
            <v>COMPOSIÇÕES AUXILIARES</v>
          </cell>
          <cell r="E742" t="str">
            <v>0329</v>
          </cell>
          <cell r="F742" t="str">
            <v/>
          </cell>
          <cell r="G742" t="str">
            <v/>
          </cell>
          <cell r="H742" t="str">
            <v>VIBROACABADORA DE ASFALTO SOBRE ESTEIRAS, LARGURA DE PAVIMENTAÇÃO 1,90 M A 5,30 M, POTÊNCIA 105 HP CAPACIDADE 450 T/H - JUROS. AF_11/2014</v>
          </cell>
          <cell r="I742" t="str">
            <v>H</v>
          </cell>
          <cell r="J742" t="str">
            <v>ATRIBUÍDO SÃO PAULO</v>
          </cell>
          <cell r="K742" t="str">
            <v>10,80</v>
          </cell>
          <cell r="L742" t="str">
            <v>CAIXA REFERENCIAL</v>
          </cell>
        </row>
        <row r="743">
          <cell r="A743">
            <v>89246</v>
          </cell>
          <cell r="B743" t="str">
            <v>CUSTOS HORÁRIOS DE MÁQUINAS E EQUIPAMENTOS</v>
          </cell>
          <cell r="C743" t="str">
            <v>CHOR</v>
          </cell>
          <cell r="D743" t="str">
            <v>COMPOSIÇÕES AUXILIARES</v>
          </cell>
          <cell r="E743" t="str">
            <v>0329</v>
          </cell>
          <cell r="F743" t="str">
            <v/>
          </cell>
          <cell r="G743" t="str">
            <v/>
          </cell>
          <cell r="H743" t="str">
            <v>RECICLADORA DE ASFALTO A FRIO SOBRE RODAS, LARGURA FRESAGEM DE 2,0 M, POTÊNCIA 422 HP - DEPRECIAÇÃO. AF_11/2014</v>
          </cell>
          <cell r="I743" t="str">
            <v>H</v>
          </cell>
          <cell r="J743" t="str">
            <v>ATRIBUÍDO SÃO PAULO</v>
          </cell>
          <cell r="K743" t="str">
            <v>169,88</v>
          </cell>
          <cell r="L743" t="str">
            <v>CAIXA REFERENCIAL</v>
          </cell>
        </row>
        <row r="744">
          <cell r="A744">
            <v>89247</v>
          </cell>
          <cell r="B744" t="str">
            <v>CUSTOS HORÁRIOS DE MÁQUINAS E EQUIPAMENTOS</v>
          </cell>
          <cell r="C744" t="str">
            <v>CHOR</v>
          </cell>
          <cell r="D744" t="str">
            <v>COMPOSIÇÕES AUXILIARES</v>
          </cell>
          <cell r="E744" t="str">
            <v>0329</v>
          </cell>
          <cell r="F744" t="str">
            <v/>
          </cell>
          <cell r="G744" t="str">
            <v/>
          </cell>
          <cell r="H744" t="str">
            <v>RECICLADORA DE ASFALTO A FRIO SOBRE RODAS, LARGURA FRESAGEM DE 2,0 M, POTÊNCIA 422 HP - JUROS. AF_11/2014</v>
          </cell>
          <cell r="I744" t="str">
            <v>H</v>
          </cell>
          <cell r="J744" t="str">
            <v>ATRIBUÍDO SÃO PAULO</v>
          </cell>
          <cell r="K744" t="str">
            <v>26,91</v>
          </cell>
          <cell r="L744" t="str">
            <v>CAIXA REFERENCIAL</v>
          </cell>
        </row>
        <row r="745">
          <cell r="A745">
            <v>89248</v>
          </cell>
          <cell r="B745" t="str">
            <v>CUSTOS HORÁRIOS DE MÁQUINAS E EQUIPAMENTOS</v>
          </cell>
          <cell r="C745" t="str">
            <v>CHOR</v>
          </cell>
          <cell r="D745" t="str">
            <v>COMPOSIÇÕES AUXILIARES</v>
          </cell>
          <cell r="E745" t="str">
            <v>0329</v>
          </cell>
          <cell r="F745" t="str">
            <v/>
          </cell>
          <cell r="G745" t="str">
            <v/>
          </cell>
          <cell r="H745" t="str">
            <v>RECICLADORA DE ASFALTO A FRIO SOBRE RODAS, LARGURA FRESAGEM DE 2,0 M, POTÊNCIA 422 HP - MANUTENÇÃO. AF_11/2014</v>
          </cell>
          <cell r="I745" t="str">
            <v>H</v>
          </cell>
          <cell r="J745" t="str">
            <v>ATRIBUÍDO SÃO PAULO</v>
          </cell>
          <cell r="K745" t="str">
            <v>303,02</v>
          </cell>
          <cell r="L745" t="str">
            <v>CAIXA REFERENCIAL</v>
          </cell>
        </row>
        <row r="746">
          <cell r="A746">
            <v>89249</v>
          </cell>
          <cell r="B746" t="str">
            <v>CUSTOS HORÁRIOS DE MÁQUINAS E EQUIPAMENTOS</v>
          </cell>
          <cell r="C746" t="str">
            <v>CHOR</v>
          </cell>
          <cell r="D746" t="str">
            <v>COMPOSIÇÕES AUXILIARES</v>
          </cell>
          <cell r="E746" t="str">
            <v>0329</v>
          </cell>
          <cell r="F746" t="str">
            <v/>
          </cell>
          <cell r="G746" t="str">
            <v/>
          </cell>
          <cell r="H746" t="str">
            <v>RECICLADORA DE ASFALTO A FRIO SOBRE RODAS, LARGURA FRESAGEM DE 2,0 M, POTÊNCIA 422 HP - MATERIAIS NA OPERAÇÃO. AF_11/2014</v>
          </cell>
          <cell r="I746" t="str">
            <v>H</v>
          </cell>
          <cell r="J746" t="str">
            <v>COLETADO</v>
          </cell>
          <cell r="K746" t="str">
            <v>268,20</v>
          </cell>
          <cell r="L746" t="str">
            <v>CAIXA REFERENCIAL</v>
          </cell>
        </row>
        <row r="747">
          <cell r="A747">
            <v>89253</v>
          </cell>
          <cell r="B747" t="str">
            <v>CUSTOS HORÁRIOS DE MÁQUINAS E EQUIPAMENTOS</v>
          </cell>
          <cell r="C747" t="str">
            <v>CHOR</v>
          </cell>
          <cell r="D747" t="str">
            <v>COMPOSIÇÕES AUXILIARES</v>
          </cell>
          <cell r="E747" t="str">
            <v>0329</v>
          </cell>
          <cell r="F747" t="str">
            <v/>
          </cell>
          <cell r="G747" t="str">
            <v/>
          </cell>
          <cell r="H747" t="str">
            <v>VIBROACABADORA DE ASFALTO SOBRE ESTEIRAS, LARGURA DE PAVIMENTAÇÃO 2,13 M A 4,55 M, POTÊNCIA 100 HP, CAPACIDADE 400 T/H - DEPRECIAÇÃO. AF_11/2014</v>
          </cell>
          <cell r="I747" t="str">
            <v>H</v>
          </cell>
          <cell r="J747" t="str">
            <v>ATRIBUÍDO SÃO PAULO</v>
          </cell>
          <cell r="K747" t="str">
            <v>49,16</v>
          </cell>
          <cell r="L747" t="str">
            <v>CAIXA REFERENCIAL</v>
          </cell>
        </row>
        <row r="748">
          <cell r="A748">
            <v>89254</v>
          </cell>
          <cell r="B748" t="str">
            <v>CUSTOS HORÁRIOS DE MÁQUINAS E EQUIPAMENTOS</v>
          </cell>
          <cell r="C748" t="str">
            <v>CHOR</v>
          </cell>
          <cell r="D748" t="str">
            <v>COMPOSIÇÕES AUXILIARES</v>
          </cell>
          <cell r="E748" t="str">
            <v>0329</v>
          </cell>
          <cell r="F748" t="str">
            <v/>
          </cell>
          <cell r="G748" t="str">
            <v/>
          </cell>
          <cell r="H748" t="str">
            <v>VIBROACABADORA DE ASFALTO SOBRE ESTEIRAS, LARGURA DE PAVIMENTAÇÃO 2,13 M A 4,55 M, POTÊNCIA 100 HP, CAPACIDADE 400 T/H - JUROS. AF_11/2014</v>
          </cell>
          <cell r="I748" t="str">
            <v>H</v>
          </cell>
          <cell r="J748" t="str">
            <v>ATRIBUÍDO SÃO PAULO</v>
          </cell>
          <cell r="K748" t="str">
            <v>8,85</v>
          </cell>
          <cell r="L748" t="str">
            <v>CAIXA REFERENCIAL</v>
          </cell>
        </row>
        <row r="749">
          <cell r="A749">
            <v>89255</v>
          </cell>
          <cell r="B749" t="str">
            <v>CUSTOS HORÁRIOS DE MÁQUINAS E EQUIPAMENTOS</v>
          </cell>
          <cell r="C749" t="str">
            <v>CHOR</v>
          </cell>
          <cell r="D749" t="str">
            <v>COMPOSIÇÕES AUXILIARES</v>
          </cell>
          <cell r="E749" t="str">
            <v>0329</v>
          </cell>
          <cell r="F749" t="str">
            <v/>
          </cell>
          <cell r="G749" t="str">
            <v/>
          </cell>
          <cell r="H749" t="str">
            <v>VIBROACABADORA DE ASFALTO SOBRE ESTEIRAS, LARGURA DE PAVIMENTAÇÃO 2,13 M A 4,55 M, POTÊNCIA 100 HP, CAPACIDADE 400 T/H - MANUTENÇÃO. AF_11/2014</v>
          </cell>
          <cell r="I749" t="str">
            <v>H</v>
          </cell>
          <cell r="J749" t="str">
            <v>ATRIBUÍDO SÃO PAULO</v>
          </cell>
          <cell r="K749" t="str">
            <v>79,03</v>
          </cell>
          <cell r="L749" t="str">
            <v>CAIXA REFERENCIAL</v>
          </cell>
        </row>
        <row r="750">
          <cell r="A750">
            <v>89256</v>
          </cell>
          <cell r="B750" t="str">
            <v>CUSTOS HORÁRIOS DE MÁQUINAS E EQUIPAMENTOS</v>
          </cell>
          <cell r="C750" t="str">
            <v>CHOR</v>
          </cell>
          <cell r="D750" t="str">
            <v>COMPOSIÇÕES AUXILIARES</v>
          </cell>
          <cell r="E750" t="str">
            <v>0329</v>
          </cell>
          <cell r="F750" t="str">
            <v/>
          </cell>
          <cell r="G750" t="str">
            <v/>
          </cell>
          <cell r="H750" t="str">
            <v>VIBROACABADORA DE ASFALTO SOBRE ESTEIRAS, LARGURA DE PAVIMENTAÇÃO 2,13 M A 4,55 M, POTÊNCIA 100 HP, CAPACIDADE 400 T/H - MATERIAIS NA OPERAÇÃO. AF_11/2014</v>
          </cell>
          <cell r="I750" t="str">
            <v>H</v>
          </cell>
          <cell r="J750" t="str">
            <v>COLETADO</v>
          </cell>
          <cell r="K750" t="str">
            <v>60,36</v>
          </cell>
          <cell r="L750" t="str">
            <v>CAIXA REFERENCIAL</v>
          </cell>
        </row>
        <row r="751">
          <cell r="A751">
            <v>89259</v>
          </cell>
          <cell r="B751" t="str">
            <v>CUSTOS HORÁRIOS DE MÁQUINAS E EQUIPAMENTOS</v>
          </cell>
          <cell r="C751" t="str">
            <v>CHOR</v>
          </cell>
          <cell r="D751" t="str">
            <v>COMPOSIÇÕES AUXILIARES</v>
          </cell>
          <cell r="E751" t="str">
            <v>0329</v>
          </cell>
          <cell r="F751" t="str">
            <v/>
          </cell>
          <cell r="G751" t="str">
            <v/>
          </cell>
          <cell r="H751" t="str">
            <v>GUINDAUTO HIDRÁULICO, CAPACIDADE MÁXIMA DE CARGA 6200 KG, MOMENTO MÁXIMO DE CARGA 11,7 TM, ALCANCE MÁXIMO HORIZONTAL 9,70 M, INCLUSIVE CAMINHÃO TOCO PBT 16.000 KG, POTÊNCIA DE 189 CV - DEPRECIAÇÃO. AF_06/2014</v>
          </cell>
          <cell r="I751" t="str">
            <v>H</v>
          </cell>
          <cell r="J751" t="str">
            <v>ATRIBUÍDO SÃO PAULO</v>
          </cell>
          <cell r="K751" t="str">
            <v>11,82</v>
          </cell>
          <cell r="L751" t="str">
            <v>CAIXA REFERENCIAL</v>
          </cell>
        </row>
        <row r="752">
          <cell r="A752">
            <v>89260</v>
          </cell>
          <cell r="B752" t="str">
            <v>CUSTOS HORÁRIOS DE MÁQUINAS E EQUIPAMENTOS</v>
          </cell>
          <cell r="C752" t="str">
            <v>CHOR</v>
          </cell>
          <cell r="D752" t="str">
            <v>COMPOSIÇÕES AUXILIARES</v>
          </cell>
          <cell r="E752" t="str">
            <v>0329</v>
          </cell>
          <cell r="F752" t="str">
            <v/>
          </cell>
          <cell r="G752" t="str">
            <v/>
          </cell>
          <cell r="H752" t="str">
            <v>GUINDAUTO HIDRÁULICO, CAPACIDADE MÁXIMA DE CARGA 6200 KG, MOMENTO MÁXIMO DE CARGA 11,7 TM, ALCANCE MÁXIMO HORIZONTAL 9,70 M, INCLUSIVE CAMINHÃO TOCO PBT 16.000 KG, POTÊNCIA DE 189 CV - JUROS. AF_06/2014</v>
          </cell>
          <cell r="I752" t="str">
            <v>H</v>
          </cell>
          <cell r="J752" t="str">
            <v>ATRIBUÍDO SÃO PAULO</v>
          </cell>
          <cell r="K752" t="str">
            <v>2,47</v>
          </cell>
          <cell r="L752" t="str">
            <v>CAIXA REFERENCIAL</v>
          </cell>
        </row>
        <row r="753">
          <cell r="A753">
            <v>89262</v>
          </cell>
          <cell r="B753" t="str">
            <v>CUSTOS HORÁRIOS DE MÁQUINAS E EQUIPAMENTOS</v>
          </cell>
          <cell r="C753" t="str">
            <v>CHOR</v>
          </cell>
          <cell r="D753" t="str">
            <v>COMPOSIÇÕES AUXILIARES</v>
          </cell>
          <cell r="E753" t="str">
            <v>0329</v>
          </cell>
          <cell r="F753" t="str">
            <v/>
          </cell>
          <cell r="G753" t="str">
            <v/>
          </cell>
          <cell r="H753" t="str">
            <v>GUINDAUTO HIDRÁULICO, CAPACIDADE MÁXIMA DE CARGA 6200 KG, MOMENTO MÁXIMO DE CARGA 11,7 TM, ALCANCE MÁXIMO HORIZONTAL 9,70 M, INCLUSIVE CAMINHÃO TOCO PBT 16.000 KG, POTÊNCIA DE 189 CV - MANUTENÇÃO. AF_06/2014</v>
          </cell>
          <cell r="I753" t="str">
            <v>H</v>
          </cell>
          <cell r="J753" t="str">
            <v>ATRIBUÍDO SÃO PAULO</v>
          </cell>
          <cell r="K753" t="str">
            <v>22,16</v>
          </cell>
          <cell r="L753" t="str">
            <v>CAIXA REFERENCIAL</v>
          </cell>
        </row>
        <row r="754">
          <cell r="A754">
            <v>89264</v>
          </cell>
          <cell r="B754" t="str">
            <v>CUSTOS HORÁRIOS DE MÁQUINAS E EQUIPAMENTOS</v>
          </cell>
          <cell r="C754" t="str">
            <v>CHOR</v>
          </cell>
          <cell r="D754" t="str">
            <v>COMPOSIÇÕES AUXILIARES</v>
          </cell>
          <cell r="E754" t="str">
            <v>0329</v>
          </cell>
          <cell r="F754" t="str">
            <v/>
          </cell>
          <cell r="G754" t="str">
            <v/>
          </cell>
          <cell r="H754" t="str">
            <v>CAMINHÃO TOCO, PBT 16.000 KG, CARGA ÚTIL MÁX. 10.685 KG, DIST. ENTRE EIXOS 4,8 M, POTÊNCIA 189 CV, INCLUSIVE CARROCERIA FIXA ABERTA DE MADEIRA P/ TRANSPORTE GERAL DE CARGA SECA, DIMEN. APROX. 2,5 X 7,00 X 0,50 M - DEPRECIAÇÃO. AF_06/2014</v>
          </cell>
          <cell r="I754" t="str">
            <v>H</v>
          </cell>
          <cell r="J754" t="str">
            <v>ATRIBUÍDO SÃO PAULO</v>
          </cell>
          <cell r="K754" t="str">
            <v>9,69</v>
          </cell>
          <cell r="L754" t="str">
            <v>CAIXA REFERENCIAL</v>
          </cell>
        </row>
        <row r="755">
          <cell r="A755">
            <v>89265</v>
          </cell>
          <cell r="B755" t="str">
            <v>CUSTOS HORÁRIOS DE MÁQUINAS E EQUIPAMENTOS</v>
          </cell>
          <cell r="C755" t="str">
            <v>CHOR</v>
          </cell>
          <cell r="D755" t="str">
            <v>COMPOSIÇÕES AUXILIARES</v>
          </cell>
          <cell r="E755" t="str">
            <v>0329</v>
          </cell>
          <cell r="F755" t="str">
            <v/>
          </cell>
          <cell r="G755" t="str">
            <v/>
          </cell>
          <cell r="H755" t="str">
            <v>CAMINHÃO TOCO, PBT 16.000 KG, CARGA ÚTIL MÁX. 10.685 KG, DIST. ENTRE EIXOS 4,8 M, POTÊNCIA 189 CV, INCLUSIVE CARROCERIA FIXA ABERTA DE MADEIRA P/ TRANSPORTE GERAL DE CARGA SECA, DIMEN. APROX. 2,5 X 7,00 X 0,50 M - JUROS. AF_06/2014</v>
          </cell>
          <cell r="I755" t="str">
            <v>H</v>
          </cell>
          <cell r="J755" t="str">
            <v>ATRIBUÍDO SÃO PAULO</v>
          </cell>
          <cell r="K755" t="str">
            <v>2,03</v>
          </cell>
          <cell r="L755" t="str">
            <v>CAIXA REFERENCIAL</v>
          </cell>
        </row>
        <row r="756">
          <cell r="A756">
            <v>89266</v>
          </cell>
          <cell r="B756" t="str">
            <v>CUSTOS HORÁRIOS DE MÁQUINAS E EQUIPAMENTOS</v>
          </cell>
          <cell r="C756" t="str">
            <v>CHOR</v>
          </cell>
          <cell r="D756" t="str">
            <v>COMPOSIÇÕES AUXILIARES</v>
          </cell>
          <cell r="E756" t="str">
            <v>0329</v>
          </cell>
          <cell r="F756" t="str">
            <v/>
          </cell>
          <cell r="G756" t="str">
            <v/>
          </cell>
          <cell r="H756" t="str">
            <v>CAMINHÃO TOCO, PBT 16.000 KG, CARGA ÚTIL MÁX. 10.685 KG, DIST. ENTRE EIXOS 4,8 M, POTÊNCIA 189 CV, INCLUSIVE CARROCERIA FIXA ABERTA DE MADEIRA P/ TRANSPORTE GERAL DE CARGA SECA, DIMEN. APROX. 2,5 X 7,00 X 0,50 M - IMPOSTOS E SEGUROS. AF_06/2014</v>
          </cell>
          <cell r="I756" t="str">
            <v>H</v>
          </cell>
          <cell r="J756" t="str">
            <v>ATRIBUÍDO SÃO PAULO</v>
          </cell>
          <cell r="K756" t="str">
            <v>0,78</v>
          </cell>
          <cell r="L756" t="str">
            <v>CAIXA REFERENCIAL</v>
          </cell>
        </row>
        <row r="757">
          <cell r="A757">
            <v>89267</v>
          </cell>
          <cell r="B757" t="str">
            <v>CUSTOS HORÁRIOS DE MÁQUINAS E EQUIPAMENTOS</v>
          </cell>
          <cell r="C757" t="str">
            <v>CHOR</v>
          </cell>
          <cell r="D757" t="str">
            <v>COMPOSIÇÕES AUXILIARES</v>
          </cell>
          <cell r="E757" t="str">
            <v>0329</v>
          </cell>
          <cell r="F757" t="str">
            <v/>
          </cell>
          <cell r="G757" t="str">
            <v/>
          </cell>
          <cell r="H757" t="str">
            <v>GUINDASTE HIDRÁULICO AUTOPROPELIDO, COM LANÇA TELESCÓPICA 28,80 M, CAPACIDADE MÁXIMA 30 T, POTÊNCIA 97 KW, TRAÇÃO 4 X 4 - DEPRECIAÇÃO. AF_11/2014</v>
          </cell>
          <cell r="I757" t="str">
            <v>H</v>
          </cell>
          <cell r="J757" t="str">
            <v>ATRIBUÍDO SÃO PAULO</v>
          </cell>
          <cell r="K757" t="str">
            <v>30,99</v>
          </cell>
          <cell r="L757" t="str">
            <v>CAIXA REFERENCIAL</v>
          </cell>
        </row>
        <row r="758">
          <cell r="A758">
            <v>89268</v>
          </cell>
          <cell r="B758" t="str">
            <v>CUSTOS HORÁRIOS DE MÁQUINAS E EQUIPAMENTOS</v>
          </cell>
          <cell r="C758" t="str">
            <v>CHOR</v>
          </cell>
          <cell r="D758" t="str">
            <v>COMPOSIÇÕES AUXILIARES</v>
          </cell>
          <cell r="E758" t="str">
            <v>0329</v>
          </cell>
          <cell r="F758" t="str">
            <v/>
          </cell>
          <cell r="G758" t="str">
            <v/>
          </cell>
          <cell r="H758" t="str">
            <v>GUINDASTE HIDRÁULICO AUTOPROPELIDO, COM LANÇA TELESCÓPICA 28,80 M, CAPACIDADE MÁXIMA 30 T, POTÊNCIA 97 KW, TRAÇÃO 4 X 4 - JUROS. AF_11/2014</v>
          </cell>
          <cell r="I758" t="str">
            <v>H</v>
          </cell>
          <cell r="J758" t="str">
            <v>ATRIBUÍDO SÃO PAULO</v>
          </cell>
          <cell r="K758" t="str">
            <v>5,57</v>
          </cell>
          <cell r="L758" t="str">
            <v>CAIXA REFERENCIAL</v>
          </cell>
        </row>
        <row r="759">
          <cell r="A759">
            <v>89269</v>
          </cell>
          <cell r="B759" t="str">
            <v>CUSTOS HORÁRIOS DE MÁQUINAS E EQUIPAMENTOS</v>
          </cell>
          <cell r="C759" t="str">
            <v>CHOR</v>
          </cell>
          <cell r="D759" t="str">
            <v>COMPOSIÇÕES AUXILIARES</v>
          </cell>
          <cell r="E759" t="str">
            <v>0329</v>
          </cell>
          <cell r="F759" t="str">
            <v/>
          </cell>
          <cell r="G759" t="str">
            <v/>
          </cell>
          <cell r="H759" t="str">
            <v>GUINDASTE HIDRÁULICO AUTOPROPELIDO, COM LANÇA TELESCÓPICA 28,80 M, CAPACIDADE MÁXIMA 30 T, POTÊNCIA 97 KW, TRAÇÃO 4 X 4 - IMPOSTOS E SEGUROS. AF_11/2014</v>
          </cell>
          <cell r="I759" t="str">
            <v>H</v>
          </cell>
          <cell r="J759" t="str">
            <v>ATRIBUÍDO SÃO PAULO</v>
          </cell>
          <cell r="K759" t="str">
            <v>2,16</v>
          </cell>
          <cell r="L759" t="str">
            <v>CAIXA REFERENCIAL</v>
          </cell>
        </row>
        <row r="760">
          <cell r="A760">
            <v>89270</v>
          </cell>
          <cell r="B760" t="str">
            <v>CUSTOS HORÁRIOS DE MÁQUINAS E EQUIPAMENTOS</v>
          </cell>
          <cell r="C760" t="str">
            <v>CHOR</v>
          </cell>
          <cell r="D760" t="str">
            <v>COMPOSIÇÕES AUXILIARES</v>
          </cell>
          <cell r="E760" t="str">
            <v>0329</v>
          </cell>
          <cell r="F760" t="str">
            <v/>
          </cell>
          <cell r="G760" t="str">
            <v/>
          </cell>
          <cell r="H760" t="str">
            <v>GUINDASTE HIDRÁULICO AUTOPROPELIDO, COM LANÇA TELESCÓPICA 28,80 M, CAPACIDADE MÁXIMA 30 T, POTÊNCIA 97 KW, TRAÇÃO 4 X 4 - MANUTENÇÃO. AF_11/2014</v>
          </cell>
          <cell r="I760" t="str">
            <v>H</v>
          </cell>
          <cell r="J760" t="str">
            <v>ATRIBUÍDO SÃO PAULO</v>
          </cell>
          <cell r="K760" t="str">
            <v>49,82</v>
          </cell>
          <cell r="L760" t="str">
            <v>CAIXA REFERENCIAL</v>
          </cell>
        </row>
        <row r="761">
          <cell r="A761">
            <v>89271</v>
          </cell>
          <cell r="B761" t="str">
            <v>CUSTOS HORÁRIOS DE MÁQUINAS E EQUIPAMENTOS</v>
          </cell>
          <cell r="C761" t="str">
            <v>CHOR</v>
          </cell>
          <cell r="D761" t="str">
            <v>COMPOSIÇÕES AUXILIARES</v>
          </cell>
          <cell r="E761" t="str">
            <v>0329</v>
          </cell>
          <cell r="F761" t="str">
            <v/>
          </cell>
          <cell r="G761" t="str">
            <v/>
          </cell>
          <cell r="H761" t="str">
            <v>GUINDASTE HIDRÁULICO AUTOPROPELIDO, COM LANÇA TELESCÓPICA 28,80 M, CAPACIDADE MÁXIMA 30 T, POTÊNCIA 97 KW, TRAÇÃO 4 X 4 - MATERIAIS NA OPERAÇÃO. AF_11/2014</v>
          </cell>
          <cell r="I761" t="str">
            <v>H</v>
          </cell>
          <cell r="J761" t="str">
            <v>COLETADO</v>
          </cell>
          <cell r="K761" t="str">
            <v>20,66</v>
          </cell>
          <cell r="L761" t="str">
            <v>CAIXA REFERENCIAL</v>
          </cell>
        </row>
        <row r="762">
          <cell r="A762">
            <v>89274</v>
          </cell>
          <cell r="B762" t="str">
            <v>CUSTOS HORÁRIOS DE MÁQUINAS E EQUIPAMENTOS</v>
          </cell>
          <cell r="C762" t="str">
            <v>CHOR</v>
          </cell>
          <cell r="D762" t="str">
            <v>COMPOSIÇÕES AUXILIARES</v>
          </cell>
          <cell r="E762" t="str">
            <v>0329</v>
          </cell>
          <cell r="F762" t="str">
            <v/>
          </cell>
          <cell r="G762" t="str">
            <v/>
          </cell>
          <cell r="H762" t="str">
            <v>BETONEIRA CAPACIDADE NOMINAL DE 600 L, CAPACIDADE DE MISTURA 440 L, MOTOR A DIESEL POTÊNCIA 10 HP, COM CARREGADOR - DEPRECIAÇÃO. AF_11/2014</v>
          </cell>
          <cell r="I762" t="str">
            <v>H</v>
          </cell>
          <cell r="J762" t="str">
            <v>COEFICIENTE DE REPRESENTATIVIDADE</v>
          </cell>
          <cell r="K762" t="str">
            <v>1,24</v>
          </cell>
          <cell r="L762" t="str">
            <v>CAIXA REFERENCIAL</v>
          </cell>
        </row>
        <row r="763">
          <cell r="A763">
            <v>89275</v>
          </cell>
          <cell r="B763" t="str">
            <v>CUSTOS HORÁRIOS DE MÁQUINAS E EQUIPAMENTOS</v>
          </cell>
          <cell r="C763" t="str">
            <v>CHOR</v>
          </cell>
          <cell r="D763" t="str">
            <v>COMPOSIÇÕES AUXILIARES</v>
          </cell>
          <cell r="E763" t="str">
            <v>0329</v>
          </cell>
          <cell r="F763" t="str">
            <v/>
          </cell>
          <cell r="G763" t="str">
            <v/>
          </cell>
          <cell r="H763" t="str">
            <v>BETONEIRA CAPACIDADE NOMINAL DE 600 L, CAPACIDADE DE MISTURA 440 L, MOTOR A DIESEL POTÊNCIA 10 HP, COM CARREGADOR - JUROS. AF_11/2014</v>
          </cell>
          <cell r="I763" t="str">
            <v>H</v>
          </cell>
          <cell r="J763" t="str">
            <v>COEFICIENTE DE REPRESENTATIVIDADE</v>
          </cell>
          <cell r="K763" t="str">
            <v>0,14</v>
          </cell>
          <cell r="L763" t="str">
            <v>CAIXA REFERENCIAL</v>
          </cell>
        </row>
        <row r="764">
          <cell r="A764">
            <v>89276</v>
          </cell>
          <cell r="B764" t="str">
            <v>CUSTOS HORÁRIOS DE MÁQUINAS E EQUIPAMENTOS</v>
          </cell>
          <cell r="C764" t="str">
            <v>CHOR</v>
          </cell>
          <cell r="D764" t="str">
            <v>COMPOSIÇÕES AUXILIARES</v>
          </cell>
          <cell r="E764" t="str">
            <v>0329</v>
          </cell>
          <cell r="F764" t="str">
            <v/>
          </cell>
          <cell r="G764" t="str">
            <v/>
          </cell>
          <cell r="H764" t="str">
            <v>BETONEIRA CAPACIDADE NOMINAL DE 600 L, CAPACIDADE DE MISTURA 440 L, MOTOR A DIESEL POTÊNCIA 10 HP, COM CARREGADOR - MANUTENÇÃO. AF_11/2014</v>
          </cell>
          <cell r="I764" t="str">
            <v>H</v>
          </cell>
          <cell r="J764" t="str">
            <v>COEFICIENTE DE REPRESENTATIVIDADE</v>
          </cell>
          <cell r="K764" t="str">
            <v>1,17</v>
          </cell>
          <cell r="L764" t="str">
            <v>CAIXA REFERENCIAL</v>
          </cell>
        </row>
        <row r="765">
          <cell r="A765">
            <v>89277</v>
          </cell>
          <cell r="B765" t="str">
            <v>CUSTOS HORÁRIOS DE MÁQUINAS E EQUIPAMENTOS</v>
          </cell>
          <cell r="C765" t="str">
            <v>CHOR</v>
          </cell>
          <cell r="D765" t="str">
            <v>COMPOSIÇÕES AUXILIARES</v>
          </cell>
          <cell r="E765" t="str">
            <v>0329</v>
          </cell>
          <cell r="F765" t="str">
            <v/>
          </cell>
          <cell r="G765" t="str">
            <v/>
          </cell>
          <cell r="H765" t="str">
            <v>BETONEIRA CAPACIDADE NOMINAL DE 600 L, CAPACIDADE DE MISTURA 440 L, MOTOR A DIESEL POTÊNCIA 10 HP, COM CARREGADOR - MATERIAIS NA OPERAÇÃO. AF_11/2014</v>
          </cell>
          <cell r="I765" t="str">
            <v>H</v>
          </cell>
          <cell r="J765" t="str">
            <v>COLETADO</v>
          </cell>
          <cell r="K765" t="str">
            <v>6,04</v>
          </cell>
          <cell r="L765" t="str">
            <v>CAIXA REFERENCIAL</v>
          </cell>
        </row>
        <row r="766">
          <cell r="A766">
            <v>89280</v>
          </cell>
          <cell r="B766" t="str">
            <v>CUSTOS HORÁRIOS DE MÁQUINAS E EQUIPAMENTOS</v>
          </cell>
          <cell r="C766" t="str">
            <v>CHOR</v>
          </cell>
          <cell r="D766" t="str">
            <v>COMPOSIÇÕES AUXILIARES</v>
          </cell>
          <cell r="E766" t="str">
            <v>0329</v>
          </cell>
          <cell r="F766" t="str">
            <v/>
          </cell>
          <cell r="G766" t="str">
            <v/>
          </cell>
          <cell r="H766" t="str">
            <v>ROLO COMPACTADOR VIBRATÓRIO TANDEM AÇO LISO, POTÊNCIA 58 HP, PESO SEM/COM LASTRO 6,5 / 9,4 T, LARGURA DE TRABALHO 1,2 M - DEPRECIAÇÃO. AF_06/2014</v>
          </cell>
          <cell r="I766" t="str">
            <v>H</v>
          </cell>
          <cell r="J766" t="str">
            <v>ATRIBUÍDO SÃO PAULO</v>
          </cell>
          <cell r="K766" t="str">
            <v>23,50</v>
          </cell>
          <cell r="L766" t="str">
            <v>CAIXA REFERENCIAL</v>
          </cell>
        </row>
        <row r="767">
          <cell r="A767">
            <v>89281</v>
          </cell>
          <cell r="B767" t="str">
            <v>CUSTOS HORÁRIOS DE MÁQUINAS E EQUIPAMENTOS</v>
          </cell>
          <cell r="C767" t="str">
            <v>CHOR</v>
          </cell>
          <cell r="D767" t="str">
            <v>COMPOSIÇÕES AUXILIARES</v>
          </cell>
          <cell r="E767" t="str">
            <v>0329</v>
          </cell>
          <cell r="F767" t="str">
            <v/>
          </cell>
          <cell r="G767" t="str">
            <v/>
          </cell>
          <cell r="H767" t="str">
            <v>ROLO COMPACTADOR VIBRATÓRIO TANDEM AÇO LISO, POTÊNCIA 58 HP, PESO SEM/COM LASTRO 6,5 / 9,4 T, LARGURA DE TRABALHO 1,2 M - JUROS. AF_06/2014</v>
          </cell>
          <cell r="I767" t="str">
            <v>H</v>
          </cell>
          <cell r="J767" t="str">
            <v>ATRIBUÍDO SÃO PAULO</v>
          </cell>
          <cell r="K767" t="str">
            <v>3,26</v>
          </cell>
          <cell r="L767" t="str">
            <v>CAIXA REFERENCIAL</v>
          </cell>
        </row>
        <row r="768">
          <cell r="A768">
            <v>89870</v>
          </cell>
          <cell r="B768" t="str">
            <v>CUSTOS HORÁRIOS DE MÁQUINAS E EQUIPAMENTOS</v>
          </cell>
          <cell r="C768" t="str">
            <v>CHOR</v>
          </cell>
          <cell r="D768" t="str">
            <v>COMPOSIÇÕES AUXILIARES</v>
          </cell>
          <cell r="E768" t="str">
            <v>0329</v>
          </cell>
          <cell r="F768" t="str">
            <v/>
          </cell>
          <cell r="G768" t="str">
            <v/>
          </cell>
          <cell r="H768" t="str">
            <v>CAMINHÃO BASCULANTE 14 M3, COM CAVALO MECÂNICO DE CAPACIDADE MÁXIMA DE TRAÇÃO COMBINADO DE 36000 KG, POTÊNCIA 286 CV, INCLUSIVE SEMIREBOQUE COM CAÇAMBA METÁLICA - DEPRECIAÇÃO. AF_12/2014</v>
          </cell>
          <cell r="I768" t="str">
            <v>H</v>
          </cell>
          <cell r="J768" t="str">
            <v>ATRIBUÍDO SÃO PAULO</v>
          </cell>
          <cell r="K768" t="str">
            <v>26,45</v>
          </cell>
          <cell r="L768" t="str">
            <v>CAIXA REFERENCIAL</v>
          </cell>
        </row>
        <row r="769">
          <cell r="A769">
            <v>89871</v>
          </cell>
          <cell r="B769" t="str">
            <v>CUSTOS HORÁRIOS DE MÁQUINAS E EQUIPAMENTOS</v>
          </cell>
          <cell r="C769" t="str">
            <v>CHOR</v>
          </cell>
          <cell r="D769" t="str">
            <v>COMPOSIÇÕES AUXILIARES</v>
          </cell>
          <cell r="E769" t="str">
            <v>0329</v>
          </cell>
          <cell r="F769" t="str">
            <v/>
          </cell>
          <cell r="G769" t="str">
            <v/>
          </cell>
          <cell r="H769" t="str">
            <v>CAMINHÃO BASCULANTE 14 M3, COM CAVALO MECÂNICO DE CAPACIDADE MÁXIMA DE TRAÇÃO COMBINADO DE 36000 KG, POTÊNCIA 286 CV, INCLUSIVE SEMIREBOQUE COM CAÇAMBA METÁLICA - JUROS. AF_12/2014</v>
          </cell>
          <cell r="I769" t="str">
            <v>H</v>
          </cell>
          <cell r="J769" t="str">
            <v>ATRIBUÍDO SÃO PAULO</v>
          </cell>
          <cell r="K769" t="str">
            <v>4,89</v>
          </cell>
          <cell r="L769" t="str">
            <v>CAIXA REFERENCIAL</v>
          </cell>
        </row>
        <row r="770">
          <cell r="A770">
            <v>89872</v>
          </cell>
          <cell r="B770" t="str">
            <v>CUSTOS HORÁRIOS DE MÁQUINAS E EQUIPAMENTOS</v>
          </cell>
          <cell r="C770" t="str">
            <v>CHOR</v>
          </cell>
          <cell r="D770" t="str">
            <v>COMPOSIÇÕES AUXILIARES</v>
          </cell>
          <cell r="E770" t="str">
            <v>0329</v>
          </cell>
          <cell r="F770" t="str">
            <v/>
          </cell>
          <cell r="G770" t="str">
            <v/>
          </cell>
          <cell r="H770" t="str">
            <v>CAMINHÃO BASCULANTE 14 M3, COM CAVALO MECÂNICO DE CAPACIDADE MÁXIMA DE TRAÇÃO COMBINADO DE 36000 KG, POTÊNCIA 286 CV, INCLUSIVE SEMIREBOQUE COM CAÇAMBA METÁLICA - IMPOSTOS E SEGUROS. AF_12/2014</v>
          </cell>
          <cell r="I770" t="str">
            <v>H</v>
          </cell>
          <cell r="J770" t="str">
            <v>ATRIBUÍDO SÃO PAULO</v>
          </cell>
          <cell r="K770" t="str">
            <v>1,91</v>
          </cell>
          <cell r="L770" t="str">
            <v>CAIXA REFERENCIAL</v>
          </cell>
        </row>
        <row r="771">
          <cell r="A771">
            <v>89873</v>
          </cell>
          <cell r="B771" t="str">
            <v>CUSTOS HORÁRIOS DE MÁQUINAS E EQUIPAMENTOS</v>
          </cell>
          <cell r="C771" t="str">
            <v>CHOR</v>
          </cell>
          <cell r="D771" t="str">
            <v>COMPOSIÇÕES AUXILIARES</v>
          </cell>
          <cell r="E771" t="str">
            <v>0329</v>
          </cell>
          <cell r="F771" t="str">
            <v/>
          </cell>
          <cell r="G771" t="str">
            <v/>
          </cell>
          <cell r="H771" t="str">
            <v>CAMINHÃO BASCULANTE 14 M3, COM CAVALO MECÂNICO DE CAPACIDADE MÁXIMA DE TRAÇÃO COMBINADO DE 36000 KG, POTÊNCIA 286 CV, INCLUSIVE SEMIREBOQUE COM CAÇAMBA METÁLICA - MANUTENÇÃO. AF_12/2014</v>
          </cell>
          <cell r="I771" t="str">
            <v>H</v>
          </cell>
          <cell r="J771" t="str">
            <v>ATRIBUÍDO SÃO PAULO</v>
          </cell>
          <cell r="K771" t="str">
            <v>49,61</v>
          </cell>
          <cell r="L771" t="str">
            <v>CAIXA REFERENCIAL</v>
          </cell>
        </row>
        <row r="772">
          <cell r="A772">
            <v>89874</v>
          </cell>
          <cell r="B772" t="str">
            <v>CUSTOS HORÁRIOS DE MÁQUINAS E EQUIPAMENTOS</v>
          </cell>
          <cell r="C772" t="str">
            <v>CHOR</v>
          </cell>
          <cell r="D772" t="str">
            <v>COMPOSIÇÕES AUXILIARES</v>
          </cell>
          <cell r="E772" t="str">
            <v>0329</v>
          </cell>
          <cell r="F772" t="str">
            <v/>
          </cell>
          <cell r="G772" t="str">
            <v/>
          </cell>
          <cell r="H772" t="str">
            <v>CAMINHÃO BASCULANTE 14 M3, COM CAVALO MECÂNICO DE CAPACIDADE MÁXIMA DE TRAÇÃO COMBINADO DE 36000 KG, POTÊNCIA 286 CV, INCLUSIVE SEMIREBOQUE COM CAÇAMBA METÁLICA - MATERIAIS NA OPERAÇÃO. AF_12/2014</v>
          </cell>
          <cell r="I772" t="str">
            <v>H</v>
          </cell>
          <cell r="J772" t="str">
            <v>COLETADO</v>
          </cell>
          <cell r="K772" t="str">
            <v>125,54</v>
          </cell>
          <cell r="L772" t="str">
            <v>CAIXA REFERENCIAL</v>
          </cell>
        </row>
        <row r="773">
          <cell r="A773">
            <v>89878</v>
          </cell>
          <cell r="B773" t="str">
            <v>CUSTOS HORÁRIOS DE MÁQUINAS E EQUIPAMENTOS</v>
          </cell>
          <cell r="C773" t="str">
            <v>CHOR</v>
          </cell>
          <cell r="D773" t="str">
            <v>COMPOSIÇÕES AUXILIARES</v>
          </cell>
          <cell r="E773" t="str">
            <v>0329</v>
          </cell>
          <cell r="F773" t="str">
            <v/>
          </cell>
          <cell r="G773" t="str">
            <v/>
          </cell>
          <cell r="H773" t="str">
            <v>CAMINHÃO BASCULANTE 18 M3, COM CAVALO MECÂNICO DE CAPACIDADE MÁXIMA DE TRAÇÃO COMBINADO DE 45000 KG, POTÊNCIA 330 CV, INCLUSIVE SEMIREBOQUE COM CAÇAMBA METÁLICA - DEPRECIAÇÃO. AF_12/2014</v>
          </cell>
          <cell r="I773" t="str">
            <v>H</v>
          </cell>
          <cell r="J773" t="str">
            <v>ATRIBUÍDO SÃO PAULO</v>
          </cell>
          <cell r="K773" t="str">
            <v>27,92</v>
          </cell>
          <cell r="L773" t="str">
            <v>CAIXA REFERENCIAL</v>
          </cell>
        </row>
        <row r="774">
          <cell r="A774">
            <v>89879</v>
          </cell>
          <cell r="B774" t="str">
            <v>CUSTOS HORÁRIOS DE MÁQUINAS E EQUIPAMENTOS</v>
          </cell>
          <cell r="C774" t="str">
            <v>CHOR</v>
          </cell>
          <cell r="D774" t="str">
            <v>COMPOSIÇÕES AUXILIARES</v>
          </cell>
          <cell r="E774" t="str">
            <v>0329</v>
          </cell>
          <cell r="F774" t="str">
            <v/>
          </cell>
          <cell r="G774" t="str">
            <v/>
          </cell>
          <cell r="H774" t="str">
            <v>CAMINHÃO BASCULANTE 18 M3, COM CAVALO MECÂNICO DE CAPACIDADE MÁXIMA DE TRAÇÃO COMBINADO DE 45000 KG, POTÊNCIA 330 CV, INCLUSIVE SEMIREBOQUE COM CAÇAMBA METÁLICA - JUROS. AF_12/2014</v>
          </cell>
          <cell r="I774" t="str">
            <v>H</v>
          </cell>
          <cell r="J774" t="str">
            <v>ATRIBUÍDO SÃO PAULO</v>
          </cell>
          <cell r="K774" t="str">
            <v>5,16</v>
          </cell>
          <cell r="L774" t="str">
            <v>CAIXA REFERENCIAL</v>
          </cell>
        </row>
        <row r="775">
          <cell r="A775">
            <v>89880</v>
          </cell>
          <cell r="B775" t="str">
            <v>CUSTOS HORÁRIOS DE MÁQUINAS E EQUIPAMENTOS</v>
          </cell>
          <cell r="C775" t="str">
            <v>CHOR</v>
          </cell>
          <cell r="D775" t="str">
            <v>COMPOSIÇÕES AUXILIARES</v>
          </cell>
          <cell r="E775" t="str">
            <v>0329</v>
          </cell>
          <cell r="F775" t="str">
            <v/>
          </cell>
          <cell r="G775" t="str">
            <v/>
          </cell>
          <cell r="H775" t="str">
            <v>CAMINHÃO BASCULANTE 18 M3, COM CAVALO MECÂNICO DE CAPACIDADE MÁXIMA DE TRAÇÃO COMBINADO DE 45000 KG, POTÊNCIA 330 CV, INCLUSIVE SEMIREBOQUE COM CAÇAMBA METÁLICA - IMPOSTOS E SEGUROS. AF_12/2014</v>
          </cell>
          <cell r="I775" t="str">
            <v>H</v>
          </cell>
          <cell r="J775" t="str">
            <v>ATRIBUÍDO SÃO PAULO</v>
          </cell>
          <cell r="K775" t="str">
            <v>2,01</v>
          </cell>
          <cell r="L775" t="str">
            <v>CAIXA REFERENCIAL</v>
          </cell>
        </row>
        <row r="776">
          <cell r="A776">
            <v>89881</v>
          </cell>
          <cell r="B776" t="str">
            <v>CUSTOS HORÁRIOS DE MÁQUINAS E EQUIPAMENTOS</v>
          </cell>
          <cell r="C776" t="str">
            <v>CHOR</v>
          </cell>
          <cell r="D776" t="str">
            <v>COMPOSIÇÕES AUXILIARES</v>
          </cell>
          <cell r="E776" t="str">
            <v>0329</v>
          </cell>
          <cell r="F776" t="str">
            <v/>
          </cell>
          <cell r="G776" t="str">
            <v/>
          </cell>
          <cell r="H776" t="str">
            <v>CAMINHÃO BASCULANTE 18 M3, COM CAVALO MECÂNICO DE CAPACIDADE MÁXIMA DE TRAÇÃO COMBINADO DE 45000 KG, POTÊNCIA 330 CV, INCLUSIVE SEMIREBOQUE COM CAÇAMBA METÁLICA - MANUTENÇÃO. AF_12/2014</v>
          </cell>
          <cell r="I776" t="str">
            <v>H</v>
          </cell>
          <cell r="J776" t="str">
            <v>ATRIBUÍDO SÃO PAULO</v>
          </cell>
          <cell r="K776" t="str">
            <v>52,35</v>
          </cell>
          <cell r="L776" t="str">
            <v>CAIXA REFERENCIAL</v>
          </cell>
        </row>
        <row r="777">
          <cell r="A777">
            <v>89882</v>
          </cell>
          <cell r="B777" t="str">
            <v>CUSTOS HORÁRIOS DE MÁQUINAS E EQUIPAMENTOS</v>
          </cell>
          <cell r="C777" t="str">
            <v>CHOR</v>
          </cell>
          <cell r="D777" t="str">
            <v>COMPOSIÇÕES AUXILIARES</v>
          </cell>
          <cell r="E777" t="str">
            <v>0329</v>
          </cell>
          <cell r="F777" t="str">
            <v/>
          </cell>
          <cell r="G777" t="str">
            <v/>
          </cell>
          <cell r="H777" t="str">
            <v>CAMINHÃO BASCULANTE 18 M3, COM CAVALO MECÂNICO DE CAPACIDADE MÁXIMA DE TRAÇÃO COMBINADO DE 45000 KG, POTÊNCIA 330 CV, INCLUSIVE SEMIREBOQUE COM CAÇAMBA METÁLICA - MATERIAIS NA OPERAÇÃO. AF_12/2014</v>
          </cell>
          <cell r="I777" t="str">
            <v>H</v>
          </cell>
          <cell r="J777" t="str">
            <v>COLETADO</v>
          </cell>
          <cell r="K777" t="str">
            <v>144,84</v>
          </cell>
          <cell r="L777" t="str">
            <v>CAIXA REFERENCIAL</v>
          </cell>
        </row>
        <row r="778">
          <cell r="A778">
            <v>90582</v>
          </cell>
          <cell r="B778" t="str">
            <v>CUSTOS HORÁRIOS DE MÁQUINAS E EQUIPAMENTOS</v>
          </cell>
          <cell r="C778" t="str">
            <v>CHOR</v>
          </cell>
          <cell r="D778" t="str">
            <v>COMPOSIÇÕES AUXILIARES</v>
          </cell>
          <cell r="E778" t="str">
            <v>0329</v>
          </cell>
          <cell r="F778" t="str">
            <v/>
          </cell>
          <cell r="G778" t="str">
            <v/>
          </cell>
          <cell r="H778" t="str">
            <v>VIBRADOR DE IMERSÃO, DIÂMETRO DE PONTEIRA 45MM, MOTOR ELÉTRICO TRIFÁSICO POTÊNCIA DE 2 CV - DEPRECIAÇÃO. AF_06/2015</v>
          </cell>
          <cell r="I778" t="str">
            <v>H</v>
          </cell>
          <cell r="J778" t="str">
            <v>ATRIBUÍDO SÃO PAULO</v>
          </cell>
          <cell r="K778" t="str">
            <v>0,37</v>
          </cell>
          <cell r="L778" t="str">
            <v>CAIXA REFERENCIAL</v>
          </cell>
        </row>
        <row r="779">
          <cell r="A779">
            <v>90583</v>
          </cell>
          <cell r="B779" t="str">
            <v>CUSTOS HORÁRIOS DE MÁQUINAS E EQUIPAMENTOS</v>
          </cell>
          <cell r="C779" t="str">
            <v>CHOR</v>
          </cell>
          <cell r="D779" t="str">
            <v>COMPOSIÇÕES AUXILIARES</v>
          </cell>
          <cell r="E779" t="str">
            <v>0329</v>
          </cell>
          <cell r="F779" t="str">
            <v/>
          </cell>
          <cell r="G779" t="str">
            <v/>
          </cell>
          <cell r="H779" t="str">
            <v>VIBRADOR DE IMERSÃO, DIÂMETRO DE PONTEIRA 45MM, MOTOR ELÉTRICO TRIFÁSICO POTÊNCIA DE 2 CV - JUROS. AF_06/2015</v>
          </cell>
          <cell r="I779" t="str">
            <v>H</v>
          </cell>
          <cell r="J779" t="str">
            <v>ATRIBUÍDO SÃO PAULO</v>
          </cell>
          <cell r="K779" t="str">
            <v>0,04</v>
          </cell>
          <cell r="L779" t="str">
            <v>CAIXA REFERENCIAL</v>
          </cell>
        </row>
        <row r="780">
          <cell r="A780">
            <v>90584</v>
          </cell>
          <cell r="B780" t="str">
            <v>CUSTOS HORÁRIOS DE MÁQUINAS E EQUIPAMENTOS</v>
          </cell>
          <cell r="C780" t="str">
            <v>CHOR</v>
          </cell>
          <cell r="D780" t="str">
            <v>COMPOSIÇÕES AUXILIARES</v>
          </cell>
          <cell r="E780" t="str">
            <v>0329</v>
          </cell>
          <cell r="F780" t="str">
            <v/>
          </cell>
          <cell r="G780" t="str">
            <v/>
          </cell>
          <cell r="H780" t="str">
            <v>VIBRADOR DE IMERSÃO, DIÂMETRO DE PONTEIRA 45MM, MOTOR ELÉTRICO TRIFÁSICO POTÊNCIA DE 2 CV - MANUTENÇÃO. AF_06/2015</v>
          </cell>
          <cell r="I780" t="str">
            <v>H</v>
          </cell>
          <cell r="J780" t="str">
            <v>ATRIBUÍDO SÃO PAULO</v>
          </cell>
          <cell r="K780" t="str">
            <v>0,29</v>
          </cell>
          <cell r="L780" t="str">
            <v>CAIXA REFERENCIAL</v>
          </cell>
        </row>
        <row r="781">
          <cell r="A781">
            <v>90585</v>
          </cell>
          <cell r="B781" t="str">
            <v>CUSTOS HORÁRIOS DE MÁQUINAS E EQUIPAMENTOS</v>
          </cell>
          <cell r="C781" t="str">
            <v>CHOR</v>
          </cell>
          <cell r="D781" t="str">
            <v>COMPOSIÇÕES AUXILIARES</v>
          </cell>
          <cell r="E781" t="str">
            <v>0329</v>
          </cell>
          <cell r="F781" t="str">
            <v/>
          </cell>
          <cell r="G781" t="str">
            <v/>
          </cell>
          <cell r="H781" t="str">
            <v>VIBRADOR DE IMERSÃO, DIÂMETRO DE PONTEIRA 45MM, MOTOR ELÉTRICO TRIFÁSICO POTÊNCIA DE 2 CV - MATERIAIS NA OPERAÇÃO. AF_06/2015</v>
          </cell>
          <cell r="I781" t="str">
            <v>H</v>
          </cell>
          <cell r="J781" t="str">
            <v>COEFICIENTE DE REPRESENTATIVIDADE</v>
          </cell>
          <cell r="K781" t="str">
            <v>1,06</v>
          </cell>
          <cell r="L781" t="str">
            <v>CAIXA REFERENCIAL</v>
          </cell>
        </row>
        <row r="782">
          <cell r="A782">
            <v>90621</v>
          </cell>
          <cell r="B782" t="str">
            <v>CUSTOS HORÁRIOS DE MÁQUINAS E EQUIPAMENTOS</v>
          </cell>
          <cell r="C782" t="str">
            <v>CHOR</v>
          </cell>
          <cell r="D782" t="str">
            <v>COMPOSIÇÕES AUXILIARES</v>
          </cell>
          <cell r="E782" t="str">
            <v>0329</v>
          </cell>
          <cell r="F782" t="str">
            <v/>
          </cell>
          <cell r="G782" t="str">
            <v/>
          </cell>
          <cell r="H782" t="str">
            <v>PERFURATRIZ MANUAL, TORQUE MÁXIMO 83 N.M, POTÊNCIA 5 CV, COM DIÂMETRO MÁXIMO 4" - DEPRECIAÇÃO. AF_06/2015</v>
          </cell>
          <cell r="I782" t="str">
            <v>H</v>
          </cell>
          <cell r="J782" t="str">
            <v>COEFICIENTE DE REPRESENTATIVIDADE</v>
          </cell>
          <cell r="K782" t="str">
            <v>2,19</v>
          </cell>
          <cell r="L782" t="str">
            <v>CAIXA REFERENCIAL</v>
          </cell>
        </row>
        <row r="783">
          <cell r="A783">
            <v>90622</v>
          </cell>
          <cell r="B783" t="str">
            <v>CUSTOS HORÁRIOS DE MÁQUINAS E EQUIPAMENTOS</v>
          </cell>
          <cell r="C783" t="str">
            <v>CHOR</v>
          </cell>
          <cell r="D783" t="str">
            <v>COMPOSIÇÕES AUXILIARES</v>
          </cell>
          <cell r="E783" t="str">
            <v>0329</v>
          </cell>
          <cell r="F783" t="str">
            <v/>
          </cell>
          <cell r="G783" t="str">
            <v/>
          </cell>
          <cell r="H783" t="str">
            <v>PERFURATRIZ MANUAL, TORQUE MÁXIMO 83 N.M, POTÊNCIA 5 CV, COM DIÂMETRO MÁXIMO 4" - JUROS. AF_06/2015</v>
          </cell>
          <cell r="I783" t="str">
            <v>H</v>
          </cell>
          <cell r="J783" t="str">
            <v>COEFICIENTE DE REPRESENTATIVIDADE</v>
          </cell>
          <cell r="K783" t="str">
            <v>0,26</v>
          </cell>
          <cell r="L783" t="str">
            <v>CAIXA REFERENCIAL</v>
          </cell>
        </row>
        <row r="784">
          <cell r="A784">
            <v>90623</v>
          </cell>
          <cell r="B784" t="str">
            <v>CUSTOS HORÁRIOS DE MÁQUINAS E EQUIPAMENTOS</v>
          </cell>
          <cell r="C784" t="str">
            <v>CHOR</v>
          </cell>
          <cell r="D784" t="str">
            <v>COMPOSIÇÕES AUXILIARES</v>
          </cell>
          <cell r="E784" t="str">
            <v>0329</v>
          </cell>
          <cell r="F784" t="str">
            <v/>
          </cell>
          <cell r="G784" t="str">
            <v/>
          </cell>
          <cell r="H784" t="str">
            <v>PERFURATRIZ MANUAL, TORQUE MÁXIMO 83 N.M, POTÊNCIA 5 CV, COM DIÂMETRO MÁXIMO 4" - MANUTENÇÃO. AF_06/2015</v>
          </cell>
          <cell r="I784" t="str">
            <v>H</v>
          </cell>
          <cell r="J784" t="str">
            <v>COEFICIENTE DE REPRESENTATIVIDADE</v>
          </cell>
          <cell r="K784" t="str">
            <v>2,74</v>
          </cell>
          <cell r="L784" t="str">
            <v>CAIXA REFERENCIAL</v>
          </cell>
        </row>
        <row r="785">
          <cell r="A785">
            <v>90624</v>
          </cell>
          <cell r="B785" t="str">
            <v>CUSTOS HORÁRIOS DE MÁQUINAS E EQUIPAMENTOS</v>
          </cell>
          <cell r="C785" t="str">
            <v>CHOR</v>
          </cell>
          <cell r="D785" t="str">
            <v>COMPOSIÇÕES AUXILIARES</v>
          </cell>
          <cell r="E785" t="str">
            <v>0329</v>
          </cell>
          <cell r="F785" t="str">
            <v/>
          </cell>
          <cell r="G785" t="str">
            <v/>
          </cell>
          <cell r="H785" t="str">
            <v>PERFURATRIZ MANUAL, TORQUE MÁXIMO 83 N.M, POTÊNCIA 5 CV, COM DIÂMETRO MÁXIMO 4" - MATERIAIS NA OPERAÇÃO. AF_06/2015</v>
          </cell>
          <cell r="I785" t="str">
            <v>H</v>
          </cell>
          <cell r="J785" t="str">
            <v>COEFICIENTE DE REPRESENTATIVIDADE</v>
          </cell>
          <cell r="K785" t="str">
            <v>2,66</v>
          </cell>
          <cell r="L785" t="str">
            <v>CAIXA REFERENCIAL</v>
          </cell>
        </row>
        <row r="786">
          <cell r="A786">
            <v>90627</v>
          </cell>
          <cell r="B786" t="str">
            <v>CUSTOS HORÁRIOS DE MÁQUINAS E EQUIPAMENTOS</v>
          </cell>
          <cell r="C786" t="str">
            <v>CHOR</v>
          </cell>
          <cell r="D786" t="str">
            <v>COMPOSIÇÕES AUXILIARES</v>
          </cell>
          <cell r="E786" t="str">
            <v>0329</v>
          </cell>
          <cell r="F786" t="str">
            <v/>
          </cell>
          <cell r="G786" t="str">
            <v/>
          </cell>
          <cell r="H786" t="str">
            <v>PERFURATRIZ SOBRE ESTEIRA, TORQUE MÁXIMO 600 KGF, PESO MÉDIO 1000 KG, POTÊNCIA 20 HP, DIÂMETRO MÁXIMO 10" - DEPRECIAÇÃO. AF_06/2015</v>
          </cell>
          <cell r="I786" t="str">
            <v>H</v>
          </cell>
          <cell r="J786" t="str">
            <v>COEFICIENTE DE REPRESENTATIVIDADE</v>
          </cell>
          <cell r="K786" t="str">
            <v>33,34</v>
          </cell>
          <cell r="L786" t="str">
            <v>CAIXA REFERENCIAL</v>
          </cell>
        </row>
        <row r="787">
          <cell r="A787">
            <v>90628</v>
          </cell>
          <cell r="B787" t="str">
            <v>CUSTOS HORÁRIOS DE MÁQUINAS E EQUIPAMENTOS</v>
          </cell>
          <cell r="C787" t="str">
            <v>CHOR</v>
          </cell>
          <cell r="D787" t="str">
            <v>COMPOSIÇÕES AUXILIARES</v>
          </cell>
          <cell r="E787" t="str">
            <v>0329</v>
          </cell>
          <cell r="F787" t="str">
            <v/>
          </cell>
          <cell r="G787" t="str">
            <v/>
          </cell>
          <cell r="H787" t="str">
            <v>PERFURATRIZ SOBRE ESTEIRA, TORQUE MÁXIMO 600 KGF, PESO MÉDIO 1000 KG, POTÊNCIA 20 HP, DIÂMETRO MÁXIMO 10" - JUROS. AF_06/2015</v>
          </cell>
          <cell r="I787" t="str">
            <v>H</v>
          </cell>
          <cell r="J787" t="str">
            <v>COEFICIENTE DE REPRESENTATIVIDADE</v>
          </cell>
          <cell r="K787" t="str">
            <v>4,75</v>
          </cell>
          <cell r="L787" t="str">
            <v>CAIXA REFERENCIAL</v>
          </cell>
        </row>
        <row r="788">
          <cell r="A788">
            <v>90629</v>
          </cell>
          <cell r="B788" t="str">
            <v>CUSTOS HORÁRIOS DE MÁQUINAS E EQUIPAMENTOS</v>
          </cell>
          <cell r="C788" t="str">
            <v>CHOR</v>
          </cell>
          <cell r="D788" t="str">
            <v>COMPOSIÇÕES AUXILIARES</v>
          </cell>
          <cell r="E788" t="str">
            <v>0329</v>
          </cell>
          <cell r="F788" t="str">
            <v/>
          </cell>
          <cell r="G788" t="str">
            <v/>
          </cell>
          <cell r="H788" t="str">
            <v>PERFURATRIZ SOBRE ESTEIRA, TORQUE MÁXIMO 600 KGF, PESO MÉDIO 1000 KG, POTÊNCIA 20 HP, DIÂMETRO MÁXIMO 10" - MANUTENÇÃO. AF_06/2015</v>
          </cell>
          <cell r="I788" t="str">
            <v>H</v>
          </cell>
          <cell r="J788" t="str">
            <v>COEFICIENTE DE REPRESENTATIVIDADE</v>
          </cell>
          <cell r="K788" t="str">
            <v>41,72</v>
          </cell>
          <cell r="L788" t="str">
            <v>CAIXA REFERENCIAL</v>
          </cell>
        </row>
        <row r="789">
          <cell r="A789">
            <v>90630</v>
          </cell>
          <cell r="B789" t="str">
            <v>CUSTOS HORÁRIOS DE MÁQUINAS E EQUIPAMENTOS</v>
          </cell>
          <cell r="C789" t="str">
            <v>CHOR</v>
          </cell>
          <cell r="D789" t="str">
            <v>COMPOSIÇÕES AUXILIARES</v>
          </cell>
          <cell r="E789" t="str">
            <v>0329</v>
          </cell>
          <cell r="F789" t="str">
            <v/>
          </cell>
          <cell r="G789" t="str">
            <v/>
          </cell>
          <cell r="H789" t="str">
            <v>PERFURATRIZ SOBRE ESTEIRA, TORQUE MÁXIMO 600 KGF, PESO MÉDIO 1000 KG, POTÊNCIA 20 HP, DIÂMETRO MÁXIMO 10" - MATERIAIS NA OPERAÇÃO. AF_06/2015</v>
          </cell>
          <cell r="I789" t="str">
            <v>H</v>
          </cell>
          <cell r="J789" t="str">
            <v>COEFICIENTE DE REPRESENTATIVIDADE</v>
          </cell>
          <cell r="K789" t="str">
            <v>10,77</v>
          </cell>
          <cell r="L789" t="str">
            <v>CAIXA REFERENCIAL</v>
          </cell>
        </row>
        <row r="790">
          <cell r="A790">
            <v>90633</v>
          </cell>
          <cell r="B790" t="str">
            <v>CUSTOS HORÁRIOS DE MÁQUINAS E EQUIPAMENTOS</v>
          </cell>
          <cell r="C790" t="str">
            <v>CHOR</v>
          </cell>
          <cell r="D790" t="str">
            <v>COMPOSIÇÕES AUXILIARES</v>
          </cell>
          <cell r="E790" t="str">
            <v>0329</v>
          </cell>
          <cell r="F790" t="str">
            <v/>
          </cell>
          <cell r="G790" t="str">
            <v/>
          </cell>
          <cell r="H790" t="str">
            <v>MISTURADOR DUPLO HORIZONTAL DE ALTA TURBULÊNCIA, CAPACIDADE / VOLUME 2 X 500 LITROS, MOTORES ELÉTRICOS MÍNIMO 5 CV CADA, PARA NATA CIMENTO, ARGAMASSA E OUTROS - DEPRECIAÇÃO. AF_06/2015</v>
          </cell>
          <cell r="I790" t="str">
            <v>H</v>
          </cell>
          <cell r="J790" t="str">
            <v>COEFICIENTE DE REPRESENTATIVIDADE</v>
          </cell>
          <cell r="K790" t="str">
            <v>3,17</v>
          </cell>
          <cell r="L790" t="str">
            <v>CAIXA REFERENCIAL</v>
          </cell>
        </row>
        <row r="791">
          <cell r="A791">
            <v>90634</v>
          </cell>
          <cell r="B791" t="str">
            <v>CUSTOS HORÁRIOS DE MÁQUINAS E EQUIPAMENTOS</v>
          </cell>
          <cell r="C791" t="str">
            <v>CHOR</v>
          </cell>
          <cell r="D791" t="str">
            <v>COMPOSIÇÕES AUXILIARES</v>
          </cell>
          <cell r="E791" t="str">
            <v>0329</v>
          </cell>
          <cell r="F791" t="str">
            <v/>
          </cell>
          <cell r="G791" t="str">
            <v/>
          </cell>
          <cell r="H791" t="str">
            <v>MISTURADOR DUPLO HORIZONTAL DE ALTA TURBULÊNCIA, CAPACIDADE / VOLUME 2 X 500 LITROS, MOTORES ELÉTRICOS MÍNIMO 5 CV CADA, PARA NATA CIMENTO, ARGAMASSA E OUTROS - JUROS. AF_06/2015</v>
          </cell>
          <cell r="I791" t="str">
            <v>H</v>
          </cell>
          <cell r="J791" t="str">
            <v>COEFICIENTE DE REPRESENTATIVIDADE</v>
          </cell>
          <cell r="K791" t="str">
            <v>0,37</v>
          </cell>
          <cell r="L791" t="str">
            <v>CAIXA REFERENCIAL</v>
          </cell>
        </row>
        <row r="792">
          <cell r="A792">
            <v>90635</v>
          </cell>
          <cell r="B792" t="str">
            <v>CUSTOS HORÁRIOS DE MÁQUINAS E EQUIPAMENTOS</v>
          </cell>
          <cell r="C792" t="str">
            <v>CHOR</v>
          </cell>
          <cell r="D792" t="str">
            <v>COMPOSIÇÕES AUXILIARES</v>
          </cell>
          <cell r="E792" t="str">
            <v>0329</v>
          </cell>
          <cell r="F792" t="str">
            <v/>
          </cell>
          <cell r="G792" t="str">
            <v/>
          </cell>
          <cell r="H792" t="str">
            <v>MISTURADOR DUPLO HORIZONTAL DE ALTA TURBULÊNCIA, CAPACIDADE / VOLUME 2 X 500 LITROS, MOTORES ELÉTRICOS MÍNIMO 5 CV CADA, PARA NATA CIMENTO, ARGAMASSA E OUTROS - MANUTENÇÃO. AF_06/2015</v>
          </cell>
          <cell r="I792" t="str">
            <v>H</v>
          </cell>
          <cell r="J792" t="str">
            <v>COEFICIENTE DE REPRESENTATIVIDADE</v>
          </cell>
          <cell r="K792" t="str">
            <v>3,46</v>
          </cell>
          <cell r="L792" t="str">
            <v>CAIXA REFERENCIAL</v>
          </cell>
        </row>
        <row r="793">
          <cell r="A793">
            <v>90636</v>
          </cell>
          <cell r="B793" t="str">
            <v>CUSTOS HORÁRIOS DE MÁQUINAS E EQUIPAMENTOS</v>
          </cell>
          <cell r="C793" t="str">
            <v>CHOR</v>
          </cell>
          <cell r="D793" t="str">
            <v>COMPOSIÇÕES AUXILIARES</v>
          </cell>
          <cell r="E793" t="str">
            <v>0329</v>
          </cell>
          <cell r="F793" t="str">
            <v/>
          </cell>
          <cell r="G793" t="str">
            <v/>
          </cell>
          <cell r="H793" t="str">
            <v>MISTURADOR DUPLO HORIZONTAL DE ALTA TURBULÊNCIA, CAPACIDADE / VOLUME 2 X 500 LITROS, MOTORES ELÉTRICOS MÍNIMO 5 CV CADA, PARA NATA CIMENTO, ARGAMASSA E OUTROS - MATERIAIS NA OPERAÇÃO. AF_06/2015</v>
          </cell>
          <cell r="I793" t="str">
            <v>H</v>
          </cell>
          <cell r="J793" t="str">
            <v>COEFICIENTE DE REPRESENTATIVIDADE</v>
          </cell>
          <cell r="K793" t="str">
            <v>5,32</v>
          </cell>
          <cell r="L793" t="str">
            <v>CAIXA REFERENCIAL</v>
          </cell>
        </row>
        <row r="794">
          <cell r="A794">
            <v>90639</v>
          </cell>
          <cell r="B794" t="str">
            <v>CUSTOS HORÁRIOS DE MÁQUINAS E EQUIPAMENTOS</v>
          </cell>
          <cell r="C794" t="str">
            <v>CHOR</v>
          </cell>
          <cell r="D794" t="str">
            <v>COMPOSIÇÕES AUXILIARES</v>
          </cell>
          <cell r="E794" t="str">
            <v>0329</v>
          </cell>
          <cell r="F794" t="str">
            <v/>
          </cell>
          <cell r="G794" t="str">
            <v/>
          </cell>
          <cell r="H794" t="str">
            <v>BOMBA TRIPLEX, PARA INJEÇÃO DE NATA DE CIMENTO, VAZÃO MÁXIMA DE 100 LITROS/MINUTO, PRESSÃO MÁXIMA DE 70 BAR - DEPRECIAÇÃO. AF_06/2015</v>
          </cell>
          <cell r="I794" t="str">
            <v>H</v>
          </cell>
          <cell r="J794" t="str">
            <v>COEFICIENTE DE REPRESENTATIVIDADE</v>
          </cell>
          <cell r="K794" t="str">
            <v>4,73</v>
          </cell>
          <cell r="L794" t="str">
            <v>CAIXA REFERENCIAL</v>
          </cell>
        </row>
        <row r="795">
          <cell r="A795">
            <v>90640</v>
          </cell>
          <cell r="B795" t="str">
            <v>CUSTOS HORÁRIOS DE MÁQUINAS E EQUIPAMENTOS</v>
          </cell>
          <cell r="C795" t="str">
            <v>CHOR</v>
          </cell>
          <cell r="D795" t="str">
            <v>COMPOSIÇÕES AUXILIARES</v>
          </cell>
          <cell r="E795" t="str">
            <v>0329</v>
          </cell>
          <cell r="F795" t="str">
            <v/>
          </cell>
          <cell r="G795" t="str">
            <v/>
          </cell>
          <cell r="H795" t="str">
            <v>BOMBA TRIPLEX, PARA INJEÇÃO DE NATA DE CIMENTO, VAZÃO MÁXIMA DE 100 LITROS/MINUTO, PRESSÃO MÁXIMA DE 70 BAR - JUROS. AF_06/2015</v>
          </cell>
          <cell r="I795" t="str">
            <v>H</v>
          </cell>
          <cell r="J795" t="str">
            <v>COEFICIENTE DE REPRESENTATIVIDADE</v>
          </cell>
          <cell r="K795" t="str">
            <v>0,56</v>
          </cell>
          <cell r="L795" t="str">
            <v>CAIXA REFERENCIAL</v>
          </cell>
        </row>
        <row r="796">
          <cell r="A796">
            <v>90641</v>
          </cell>
          <cell r="B796" t="str">
            <v>CUSTOS HORÁRIOS DE MÁQUINAS E EQUIPAMENTOS</v>
          </cell>
          <cell r="C796" t="str">
            <v>CHOR</v>
          </cell>
          <cell r="D796" t="str">
            <v>COMPOSIÇÕES AUXILIARES</v>
          </cell>
          <cell r="E796" t="str">
            <v>0329</v>
          </cell>
          <cell r="F796" t="str">
            <v/>
          </cell>
          <cell r="G796" t="str">
            <v/>
          </cell>
          <cell r="H796" t="str">
            <v>BOMBA TRIPLEX, PARA INJEÇÃO DE NATA DE CIMENTO, VAZÃO MÁXIMA DE 100 LITROS/MINUTO, PRESSÃO MÁXIMA DE 70 BAR - MANUTENÇÃO. AF_06/2015</v>
          </cell>
          <cell r="I796" t="str">
            <v>H</v>
          </cell>
          <cell r="J796" t="str">
            <v>COEFICIENTE DE REPRESENTATIVIDADE</v>
          </cell>
          <cell r="K796" t="str">
            <v>5,17</v>
          </cell>
          <cell r="L796" t="str">
            <v>CAIXA REFERENCIAL</v>
          </cell>
        </row>
        <row r="797">
          <cell r="A797">
            <v>90642</v>
          </cell>
          <cell r="B797" t="str">
            <v>CUSTOS HORÁRIOS DE MÁQUINAS E EQUIPAMENTOS</v>
          </cell>
          <cell r="C797" t="str">
            <v>CHOR</v>
          </cell>
          <cell r="D797" t="str">
            <v>COMPOSIÇÕES AUXILIARES</v>
          </cell>
          <cell r="E797" t="str">
            <v>0329</v>
          </cell>
          <cell r="F797" t="str">
            <v/>
          </cell>
          <cell r="G797" t="str">
            <v/>
          </cell>
          <cell r="H797" t="str">
            <v>BOMBA TRIPLEX, PARA INJEÇÃO DE NATA DE CIMENTO, VAZÃO MÁXIMA DE 100 LITROS/MINUTO, PRESSÃO MÁXIMA DE 70 BAR - MATERIAIS NA OPERAÇÃO. AF_06/2015</v>
          </cell>
          <cell r="I797" t="str">
            <v>H</v>
          </cell>
          <cell r="J797" t="str">
            <v>COLETADO</v>
          </cell>
          <cell r="K797" t="str">
            <v>6,56</v>
          </cell>
          <cell r="L797" t="str">
            <v>CAIXA REFERENCIAL</v>
          </cell>
        </row>
        <row r="798">
          <cell r="A798">
            <v>90646</v>
          </cell>
          <cell r="B798" t="str">
            <v>CUSTOS HORÁRIOS DE MÁQUINAS E EQUIPAMENTOS</v>
          </cell>
          <cell r="C798" t="str">
            <v>CHOR</v>
          </cell>
          <cell r="D798" t="str">
            <v>COMPOSIÇÕES AUXILIARES</v>
          </cell>
          <cell r="E798" t="str">
            <v>0329</v>
          </cell>
          <cell r="F798" t="str">
            <v/>
          </cell>
          <cell r="G798" t="str">
            <v/>
          </cell>
          <cell r="H798" t="str">
            <v>BOMBA CENTRÍFUGA MONOESTÁGIO COM MOTOR ELÉTRICO MONOFÁSICO, POTÊNCIA 15 HP, DIÂMETRO DO ROTOR 173 MM, HM/Q = 30 MCA / 90 M3/H A 45 MCA / 55 M3/H - DEPRECIAÇÃO. AF_06/2015</v>
          </cell>
          <cell r="I798" t="str">
            <v>H</v>
          </cell>
          <cell r="J798" t="str">
            <v>COEFICIENTE DE REPRESENTATIVIDADE</v>
          </cell>
          <cell r="K798" t="str">
            <v>0,65</v>
          </cell>
          <cell r="L798" t="str">
            <v>CAIXA REFERENCIAL</v>
          </cell>
        </row>
        <row r="799">
          <cell r="A799">
            <v>90647</v>
          </cell>
          <cell r="B799" t="str">
            <v>CUSTOS HORÁRIOS DE MÁQUINAS E EQUIPAMENTOS</v>
          </cell>
          <cell r="C799" t="str">
            <v>CHOR</v>
          </cell>
          <cell r="D799" t="str">
            <v>COMPOSIÇÕES AUXILIARES</v>
          </cell>
          <cell r="E799" t="str">
            <v>0329</v>
          </cell>
          <cell r="F799" t="str">
            <v/>
          </cell>
          <cell r="G799" t="str">
            <v/>
          </cell>
          <cell r="H799" t="str">
            <v>BOMBA CENTRÍFUGA MONOESTÁGIO COM MOTOR ELÉTRICO MONOFÁSICO, POTÊNCIA 15 HP, DIÂMETRO DO ROTOR 173 MM, HM/Q = 30 MCA / 90 M3/H A 45 MCA / 55 M3/H - JUROS. AF_06/2015</v>
          </cell>
          <cell r="I799" t="str">
            <v>H</v>
          </cell>
          <cell r="J799" t="str">
            <v>COEFICIENTE DE REPRESENTATIVIDADE</v>
          </cell>
          <cell r="K799" t="str">
            <v>0,07</v>
          </cell>
          <cell r="L799" t="str">
            <v>CAIXA REFERENCIAL</v>
          </cell>
        </row>
        <row r="800">
          <cell r="A800">
            <v>90648</v>
          </cell>
          <cell r="B800" t="str">
            <v>CUSTOS HORÁRIOS DE MÁQUINAS E EQUIPAMENTOS</v>
          </cell>
          <cell r="C800" t="str">
            <v>CHOR</v>
          </cell>
          <cell r="D800" t="str">
            <v>COMPOSIÇÕES AUXILIARES</v>
          </cell>
          <cell r="E800" t="str">
            <v>0329</v>
          </cell>
          <cell r="F800" t="str">
            <v/>
          </cell>
          <cell r="G800" t="str">
            <v/>
          </cell>
          <cell r="H800" t="str">
            <v>BOMBA CENTRÍFUGA MONOESTÁGIO COM MOTOR ELÉTRICO MONOFÁSICO, POTÊNCIA 15 HP, DIÂMETRO DO ROTOR 173 MM, HM/Q = 30 MCA / 90 M3/H A 45 MCA / 55 M3/H - MANUTENÇÃO. AF_06/2015</v>
          </cell>
          <cell r="I800" t="str">
            <v>H</v>
          </cell>
          <cell r="J800" t="str">
            <v>COEFICIENTE DE REPRESENTATIVIDADE</v>
          </cell>
          <cell r="K800" t="str">
            <v>0,71</v>
          </cell>
          <cell r="L800" t="str">
            <v>CAIXA REFERENCIAL</v>
          </cell>
        </row>
        <row r="801">
          <cell r="A801">
            <v>90649</v>
          </cell>
          <cell r="B801" t="str">
            <v>CUSTOS HORÁRIOS DE MÁQUINAS E EQUIPAMENTOS</v>
          </cell>
          <cell r="C801" t="str">
            <v>CHOR</v>
          </cell>
          <cell r="D801" t="str">
            <v>COMPOSIÇÕES AUXILIARES</v>
          </cell>
          <cell r="E801" t="str">
            <v>0329</v>
          </cell>
          <cell r="F801" t="str">
            <v/>
          </cell>
          <cell r="G801" t="str">
            <v/>
          </cell>
          <cell r="H801" t="str">
            <v>BOMBA CENTRÍFUGA MONOESTÁGIO COM MOTOR ELÉTRICO MONOFÁSICO, POTÊNCIA 15 HP, DIÂMETRO DO ROTOR 173 MM, HM/Q = 30 MCA / 90 M3/H A 45 MCA / 55 M3/H - MATERIAIS NA OPERAÇÃO. AF_06/2015</v>
          </cell>
          <cell r="I801" t="str">
            <v>H</v>
          </cell>
          <cell r="J801" t="str">
            <v>COLETADO</v>
          </cell>
          <cell r="K801" t="str">
            <v>8,27</v>
          </cell>
          <cell r="L801" t="str">
            <v>CAIXA REFERENCIAL</v>
          </cell>
        </row>
        <row r="802">
          <cell r="A802">
            <v>90652</v>
          </cell>
          <cell r="B802" t="str">
            <v>CUSTOS HORÁRIOS DE MÁQUINAS E EQUIPAMENTOS</v>
          </cell>
          <cell r="C802" t="str">
            <v>CHOR</v>
          </cell>
          <cell r="D802" t="str">
            <v>COMPOSIÇÕES AUXILIARES</v>
          </cell>
          <cell r="E802" t="str">
            <v>0329</v>
          </cell>
          <cell r="F802" t="str">
            <v/>
          </cell>
          <cell r="G802" t="str">
            <v/>
          </cell>
          <cell r="H802" t="str">
            <v>BOMBA DE PROJEÇÃO DE CONCRETO SECO, POTÊNCIA 10 CV, VAZÃO 3 M3/H - DEPRECIAÇÃO. AF_06/2015</v>
          </cell>
          <cell r="I802" t="str">
            <v>H</v>
          </cell>
          <cell r="J802" t="str">
            <v>COEFICIENTE DE REPRESENTATIVIDADE</v>
          </cell>
          <cell r="K802" t="str">
            <v>3,08</v>
          </cell>
          <cell r="L802" t="str">
            <v>CAIXA REFERENCIAL</v>
          </cell>
        </row>
        <row r="803">
          <cell r="A803">
            <v>90653</v>
          </cell>
          <cell r="B803" t="str">
            <v>CUSTOS HORÁRIOS DE MÁQUINAS E EQUIPAMENTOS</v>
          </cell>
          <cell r="C803" t="str">
            <v>CHOR</v>
          </cell>
          <cell r="D803" t="str">
            <v>COMPOSIÇÕES AUXILIARES</v>
          </cell>
          <cell r="E803" t="str">
            <v>0329</v>
          </cell>
          <cell r="F803" t="str">
            <v/>
          </cell>
          <cell r="G803" t="str">
            <v/>
          </cell>
          <cell r="H803" t="str">
            <v>BOMBA DE PROJEÇÃO DE CONCRETO SECO, POTÊNCIA 10 CV, VAZÃO 3 M3/H - JUROS. AF_06/2015</v>
          </cell>
          <cell r="I803" t="str">
            <v>H</v>
          </cell>
          <cell r="J803" t="str">
            <v>COEFICIENTE DE REPRESENTATIVIDADE</v>
          </cell>
          <cell r="K803" t="str">
            <v>0,36</v>
          </cell>
          <cell r="L803" t="str">
            <v>CAIXA REFERENCIAL</v>
          </cell>
        </row>
        <row r="804">
          <cell r="A804">
            <v>90654</v>
          </cell>
          <cell r="B804" t="str">
            <v>CUSTOS HORÁRIOS DE MÁQUINAS E EQUIPAMENTOS</v>
          </cell>
          <cell r="C804" t="str">
            <v>CHOR</v>
          </cell>
          <cell r="D804" t="str">
            <v>COMPOSIÇÕES AUXILIARES</v>
          </cell>
          <cell r="E804" t="str">
            <v>0329</v>
          </cell>
          <cell r="F804" t="str">
            <v/>
          </cell>
          <cell r="G804" t="str">
            <v/>
          </cell>
          <cell r="H804" t="str">
            <v>BOMBA DE PROJEÇÃO DE CONCRETO SECO, POTÊNCIA 10 CV, VAZÃO 3 M3/H - MANUTENÇÃO. AF_06/2015</v>
          </cell>
          <cell r="I804" t="str">
            <v>H</v>
          </cell>
          <cell r="J804" t="str">
            <v>COEFICIENTE DE REPRESENTATIVIDADE</v>
          </cell>
          <cell r="K804" t="str">
            <v>3,37</v>
          </cell>
          <cell r="L804" t="str">
            <v>CAIXA REFERENCIAL</v>
          </cell>
        </row>
        <row r="805">
          <cell r="A805">
            <v>90655</v>
          </cell>
          <cell r="B805" t="str">
            <v>CUSTOS HORÁRIOS DE MÁQUINAS E EQUIPAMENTOS</v>
          </cell>
          <cell r="C805" t="str">
            <v>CHOR</v>
          </cell>
          <cell r="D805" t="str">
            <v>COMPOSIÇÕES AUXILIARES</v>
          </cell>
          <cell r="E805" t="str">
            <v>0329</v>
          </cell>
          <cell r="F805" t="str">
            <v/>
          </cell>
          <cell r="G805" t="str">
            <v/>
          </cell>
          <cell r="H805" t="str">
            <v>BOMBA DE PROJEÇÃO DE CONCRETO SECO, POTÊNCIA 10 CV, VAZÃO 3 M3/H - MATERIAIS NA OPERAÇÃO. AF_06/2015</v>
          </cell>
          <cell r="I805" t="str">
            <v>H</v>
          </cell>
          <cell r="J805" t="str">
            <v>COLETADO</v>
          </cell>
          <cell r="K805" t="str">
            <v>5,44</v>
          </cell>
          <cell r="L805" t="str">
            <v>CAIXA REFERENCIAL</v>
          </cell>
        </row>
        <row r="806">
          <cell r="A806">
            <v>90658</v>
          </cell>
          <cell r="B806" t="str">
            <v>CUSTOS HORÁRIOS DE MÁQUINAS E EQUIPAMENTOS</v>
          </cell>
          <cell r="C806" t="str">
            <v>CHOR</v>
          </cell>
          <cell r="D806" t="str">
            <v>COMPOSIÇÕES AUXILIARES</v>
          </cell>
          <cell r="E806" t="str">
            <v>0329</v>
          </cell>
          <cell r="F806" t="str">
            <v/>
          </cell>
          <cell r="G806" t="str">
            <v/>
          </cell>
          <cell r="H806" t="str">
            <v>BOMBA DE PROJEÇÃO DE CONCRETO SECO, POTÊNCIA 10 CV, VAZÃO 6 M3/H - DEPRECIAÇÃO. AF_06/2015</v>
          </cell>
          <cell r="I806" t="str">
            <v>H</v>
          </cell>
          <cell r="J806" t="str">
            <v>COEFICIENTE DE REPRESENTATIVIDADE</v>
          </cell>
          <cell r="K806" t="str">
            <v>3,30</v>
          </cell>
          <cell r="L806" t="str">
            <v>CAIXA REFERENCIAL</v>
          </cell>
        </row>
        <row r="807">
          <cell r="A807">
            <v>90659</v>
          </cell>
          <cell r="B807" t="str">
            <v>CUSTOS HORÁRIOS DE MÁQUINAS E EQUIPAMENTOS</v>
          </cell>
          <cell r="C807" t="str">
            <v>CHOR</v>
          </cell>
          <cell r="D807" t="str">
            <v>COMPOSIÇÕES AUXILIARES</v>
          </cell>
          <cell r="E807" t="str">
            <v>0329</v>
          </cell>
          <cell r="F807" t="str">
            <v/>
          </cell>
          <cell r="G807" t="str">
            <v/>
          </cell>
          <cell r="H807" t="str">
            <v>BOMBA DE PROJEÇÃO DE CONCRETO SECO, POTÊNCIA 10 CV, VAZÃO 6 M3/H - JUROS. AF_06/2015</v>
          </cell>
          <cell r="I807" t="str">
            <v>H</v>
          </cell>
          <cell r="J807" t="str">
            <v>COEFICIENTE DE REPRESENTATIVIDADE</v>
          </cell>
          <cell r="K807" t="str">
            <v>0,39</v>
          </cell>
          <cell r="L807" t="str">
            <v>CAIXA REFERENCIAL</v>
          </cell>
        </row>
        <row r="808">
          <cell r="A808">
            <v>90660</v>
          </cell>
          <cell r="B808" t="str">
            <v>CUSTOS HORÁRIOS DE MÁQUINAS E EQUIPAMENTOS</v>
          </cell>
          <cell r="C808" t="str">
            <v>CHOR</v>
          </cell>
          <cell r="D808" t="str">
            <v>COMPOSIÇÕES AUXILIARES</v>
          </cell>
          <cell r="E808" t="str">
            <v>0329</v>
          </cell>
          <cell r="F808" t="str">
            <v/>
          </cell>
          <cell r="G808" t="str">
            <v/>
          </cell>
          <cell r="H808" t="str">
            <v>BOMBA DE PROJEÇÃO DE CONCRETO SECO, POTÊNCIA 10 CV, VAZÃO 6 M3/H - MANUTENÇÃO. AF_06/2015</v>
          </cell>
          <cell r="I808" t="str">
            <v>H</v>
          </cell>
          <cell r="J808" t="str">
            <v>COEFICIENTE DE REPRESENTATIVIDADE</v>
          </cell>
          <cell r="K808" t="str">
            <v>3,61</v>
          </cell>
          <cell r="L808" t="str">
            <v>CAIXA REFERENCIAL</v>
          </cell>
        </row>
        <row r="809">
          <cell r="A809">
            <v>90661</v>
          </cell>
          <cell r="B809" t="str">
            <v>CUSTOS HORÁRIOS DE MÁQUINAS E EQUIPAMENTOS</v>
          </cell>
          <cell r="C809" t="str">
            <v>CHOR</v>
          </cell>
          <cell r="D809" t="str">
            <v>COMPOSIÇÕES AUXILIARES</v>
          </cell>
          <cell r="E809" t="str">
            <v>0329</v>
          </cell>
          <cell r="F809" t="str">
            <v/>
          </cell>
          <cell r="G809" t="str">
            <v/>
          </cell>
          <cell r="H809" t="str">
            <v>BOMBA DE PROJEÇÃO DE CONCRETO SECO, POTÊNCIA 10 CV, VAZÃO 6 M3/H - MATERIAIS NA OPERAÇÃO. AF_06/2015</v>
          </cell>
          <cell r="I809" t="str">
            <v>H</v>
          </cell>
          <cell r="J809" t="str">
            <v>COLETADO</v>
          </cell>
          <cell r="K809" t="str">
            <v>5,44</v>
          </cell>
          <cell r="L809" t="str">
            <v>CAIXA REFERENCIAL</v>
          </cell>
        </row>
        <row r="810">
          <cell r="A810">
            <v>90664</v>
          </cell>
          <cell r="B810" t="str">
            <v>CUSTOS HORÁRIOS DE MÁQUINAS E EQUIPAMENTOS</v>
          </cell>
          <cell r="C810" t="str">
            <v>CHOR</v>
          </cell>
          <cell r="D810" t="str">
            <v>COMPOSIÇÕES AUXILIARES</v>
          </cell>
          <cell r="E810" t="str">
            <v>0329</v>
          </cell>
          <cell r="F810" t="str">
            <v/>
          </cell>
          <cell r="G810" t="str">
            <v/>
          </cell>
          <cell r="H810" t="str">
            <v>PROJETOR PNEUMÁTICO DE ARGAMASSA PARA CHAPISCO E REBOCO COM RECIPIENTE ACOPLADO, TIPO CANEQUINHA, COM COMPRESSOR DE AR REBOCÁVEL VAZÃO 89 PCM E MOTOR DIESEL DE 20 CV - DEPRECIAÇÃO. AF_06/2015</v>
          </cell>
          <cell r="I810" t="str">
            <v>H</v>
          </cell>
          <cell r="J810" t="str">
            <v>ATRIBUÍDO SÃO PAULO</v>
          </cell>
          <cell r="K810" t="str">
            <v>4,74</v>
          </cell>
          <cell r="L810" t="str">
            <v>CAIXA REFERENCIAL</v>
          </cell>
        </row>
        <row r="811">
          <cell r="A811">
            <v>90665</v>
          </cell>
          <cell r="B811" t="str">
            <v>CUSTOS HORÁRIOS DE MÁQUINAS E EQUIPAMENTOS</v>
          </cell>
          <cell r="C811" t="str">
            <v>CHOR</v>
          </cell>
          <cell r="D811" t="str">
            <v>COMPOSIÇÕES AUXILIARES</v>
          </cell>
          <cell r="E811" t="str">
            <v>0329</v>
          </cell>
          <cell r="F811" t="str">
            <v/>
          </cell>
          <cell r="G811" t="str">
            <v/>
          </cell>
          <cell r="H811" t="str">
            <v>PROJETOR PNEUMÁTICO DE ARGAMASSA PARA CHAPISCO E REBOCO COM RECIPIENTE ACOPLADO, TIPO CANEQUINHA, COM COMPRESSOR DE AR REBOCÁVEL VAZÃO 89 PCM E MOTOR DIESEL DE 20 CV - JUROS. AF_06/2015</v>
          </cell>
          <cell r="I811" t="str">
            <v>H</v>
          </cell>
          <cell r="J811" t="str">
            <v>ATRIBUÍDO SÃO PAULO</v>
          </cell>
          <cell r="K811" t="str">
            <v>0,54</v>
          </cell>
          <cell r="L811" t="str">
            <v>CAIXA REFERENCIAL</v>
          </cell>
        </row>
        <row r="812">
          <cell r="A812">
            <v>90666</v>
          </cell>
          <cell r="B812" t="str">
            <v>CUSTOS HORÁRIOS DE MÁQUINAS E EQUIPAMENTOS</v>
          </cell>
          <cell r="C812" t="str">
            <v>CHOR</v>
          </cell>
          <cell r="D812" t="str">
            <v>COMPOSIÇÕES AUXILIARES</v>
          </cell>
          <cell r="E812" t="str">
            <v>0329</v>
          </cell>
          <cell r="F812" t="str">
            <v/>
          </cell>
          <cell r="G812" t="str">
            <v/>
          </cell>
          <cell r="H812" t="str">
            <v>PROJETOR PNEUMÁTICO DE ARGAMASSA PARA CHAPISCO E REBOCO COM RECIPIENTE ACOPLADO, TIPO CANEQUINHA, COM COMPRESSOR DE AR REBOCÁVEL VAZÃO 89 PCM E MOTOR DIESEL DE 20 CV - MANUTENÇÃO. AF_06/2015</v>
          </cell>
          <cell r="I812" t="str">
            <v>H</v>
          </cell>
          <cell r="J812" t="str">
            <v>ATRIBUÍDO SÃO PAULO</v>
          </cell>
          <cell r="K812" t="str">
            <v>5,18</v>
          </cell>
          <cell r="L812" t="str">
            <v>CAIXA REFERENCIAL</v>
          </cell>
        </row>
        <row r="813">
          <cell r="A813">
            <v>90667</v>
          </cell>
          <cell r="B813" t="str">
            <v>CUSTOS HORÁRIOS DE MÁQUINAS E EQUIPAMENTOS</v>
          </cell>
          <cell r="C813" t="str">
            <v>CHOR</v>
          </cell>
          <cell r="D813" t="str">
            <v>COMPOSIÇÕES AUXILIARES</v>
          </cell>
          <cell r="E813" t="str">
            <v>0329</v>
          </cell>
          <cell r="F813" t="str">
            <v/>
          </cell>
          <cell r="G813" t="str">
            <v/>
          </cell>
          <cell r="H813" t="str">
            <v>PROJETOR PNEUMÁTICO DE ARGAMASSA PARA CHAPISCO E REBOCO COM RECIPIENTE ACOPLADO, TIPO CANEQUINHA, COM COMPRESSOR DE AR REBOCÁVEL VAZÃO 89 PCM E MOTOR DIESEL DE 20 CV - MATERIAIS NA OPERAÇÃO. AF_06/2015</v>
          </cell>
          <cell r="I813" t="str">
            <v>H</v>
          </cell>
          <cell r="J813" t="str">
            <v>COLETADO</v>
          </cell>
          <cell r="K813" t="str">
            <v>10,65</v>
          </cell>
          <cell r="L813" t="str">
            <v>CAIXA REFERENCIAL</v>
          </cell>
        </row>
        <row r="814">
          <cell r="A814">
            <v>90670</v>
          </cell>
          <cell r="B814" t="str">
            <v>CUSTOS HORÁRIOS DE MÁQUINAS E EQUIPAMENTOS</v>
          </cell>
          <cell r="C814" t="str">
            <v>CHOR</v>
          </cell>
          <cell r="D814" t="str">
            <v>COMPOSIÇÕES AUXILIARES</v>
          </cell>
          <cell r="E814" t="str">
            <v>0329</v>
          </cell>
          <cell r="F814" t="str">
            <v/>
          </cell>
          <cell r="G814" t="str">
            <v/>
          </cell>
          <cell r="H814" t="str">
            <v>PERFURATRIZ COM TORRE METÁLICA PARA EXECUÇÃO DE ESTACA HÉLICE CONTÍNUA, PROFUNDIDADE MÁXIMA DE 30 M, DIÂMETRO MÁXIMO DE 800 MM, POTÊNCIA INSTALADA DE 268 HP, MESA ROTATIVA COM TORQUE MÁXIMO DE 170 KNM - DEPRECIAÇÃO. AF_06/2015</v>
          </cell>
          <cell r="I814" t="str">
            <v>H</v>
          </cell>
          <cell r="J814" t="str">
            <v>COEFICIENTE DE REPRESENTATIVIDADE</v>
          </cell>
          <cell r="K814" t="str">
            <v>153,03</v>
          </cell>
          <cell r="L814" t="str">
            <v>CAIXA REFERENCIAL</v>
          </cell>
        </row>
        <row r="815">
          <cell r="A815">
            <v>90671</v>
          </cell>
          <cell r="B815" t="str">
            <v>CUSTOS HORÁRIOS DE MÁQUINAS E EQUIPAMENTOS</v>
          </cell>
          <cell r="C815" t="str">
            <v>CHOR</v>
          </cell>
          <cell r="D815" t="str">
            <v>COMPOSIÇÕES AUXILIARES</v>
          </cell>
          <cell r="E815" t="str">
            <v>0329</v>
          </cell>
          <cell r="F815" t="str">
            <v/>
          </cell>
          <cell r="G815" t="str">
            <v/>
          </cell>
          <cell r="H815" t="str">
            <v>PERFURATRIZ COM TORRE METÁLICA PARA EXECUÇÃO DE ESTACA HÉLICE CONTÍNUA, PROFUNDIDADE MÁXIMA DE 30 M, DIÂMETRO MÁXIMO DE 800 MM, POTÊNCIA INSTALADA DE 268 HP, MESA ROTATIVA COM TORQUE MÁXIMO DE 170 KNM - JUROS. AF_06/2015</v>
          </cell>
          <cell r="I815" t="str">
            <v>H</v>
          </cell>
          <cell r="J815" t="str">
            <v>COEFICIENTE DE REPRESENTATIVIDADE</v>
          </cell>
          <cell r="K815" t="str">
            <v>21,24</v>
          </cell>
          <cell r="L815" t="str">
            <v>CAIXA REFERENCIAL</v>
          </cell>
        </row>
        <row r="816">
          <cell r="A816">
            <v>90672</v>
          </cell>
          <cell r="B816" t="str">
            <v>CUSTOS HORÁRIOS DE MÁQUINAS E EQUIPAMENTOS</v>
          </cell>
          <cell r="C816" t="str">
            <v>CHOR</v>
          </cell>
          <cell r="D816" t="str">
            <v>COMPOSIÇÕES AUXILIARES</v>
          </cell>
          <cell r="E816" t="str">
            <v>0329</v>
          </cell>
          <cell r="F816" t="str">
            <v/>
          </cell>
          <cell r="G816" t="str">
            <v/>
          </cell>
          <cell r="H816" t="str">
            <v>PERFURATRIZ COM TORRE METÁLICA PARA EXECUÇÃO DE ESTACA HÉLICE CONTÍNUA, PROFUNDIDADE MÁXIMA DE 30 M, DIÂMETRO MÁXIMO DE 800 MM, POTÊNCIA INSTALADA DE 268 HP, MESA ROTATIVA COM TORQUE MÁXIMO DE 170 KNM - MANUTENÇÃO. AF_06/2015</v>
          </cell>
          <cell r="I816" t="str">
            <v>H</v>
          </cell>
          <cell r="J816" t="str">
            <v>COEFICIENTE DE REPRESENTATIVIDADE</v>
          </cell>
          <cell r="K816" t="str">
            <v>191,50</v>
          </cell>
          <cell r="L816" t="str">
            <v>CAIXA REFERENCIAL</v>
          </cell>
        </row>
        <row r="817">
          <cell r="A817">
            <v>90673</v>
          </cell>
          <cell r="B817" t="str">
            <v>CUSTOS HORÁRIOS DE MÁQUINAS E EQUIPAMENTOS</v>
          </cell>
          <cell r="C817" t="str">
            <v>CHOR</v>
          </cell>
          <cell r="D817" t="str">
            <v>COMPOSIÇÕES AUXILIARES</v>
          </cell>
          <cell r="E817" t="str">
            <v>0329</v>
          </cell>
          <cell r="F817" t="str">
            <v/>
          </cell>
          <cell r="G817" t="str">
            <v/>
          </cell>
          <cell r="H817" t="str">
            <v>PERFURATRIZ COM TORRE METÁLICA PARA EXECUÇÃO DE ESTACA HÉLICE CONTÍNUA, PROFUNDIDADE MÁXIMA DE 30 M, DIÂMETRO MÁXIMO DE 800 MM, POTÊNCIA INSTALADA DE 268 HP, MESA ROTATIVA COM TORQUE MÁXIMO DE 170 KNM - MATERIAIS NA OPERAÇÃO. AF_06/2015</v>
          </cell>
          <cell r="I817" t="str">
            <v>H</v>
          </cell>
          <cell r="J817" t="str">
            <v>COLETADO</v>
          </cell>
          <cell r="K817" t="str">
            <v>85,20</v>
          </cell>
          <cell r="L817" t="str">
            <v>CAIXA REFERENCIAL</v>
          </cell>
        </row>
        <row r="818">
          <cell r="A818">
            <v>90676</v>
          </cell>
          <cell r="B818" t="str">
            <v>CUSTOS HORÁRIOS DE MÁQUINAS E EQUIPAMENTOS</v>
          </cell>
          <cell r="C818" t="str">
            <v>CHOR</v>
          </cell>
          <cell r="D818" t="str">
            <v>COMPOSIÇÕES AUXILIARES</v>
          </cell>
          <cell r="E818" t="str">
            <v>0329</v>
          </cell>
          <cell r="F818" t="str">
            <v/>
          </cell>
          <cell r="G818" t="str">
            <v/>
          </cell>
          <cell r="H818" t="str">
            <v>PERFURATRIZ HIDRÁULICA SOBRE CAMINHÃO COM TRADO CURTO ACOPLADO, PROFUNDIDADE MÁXIMA DE 20 M, DIÂMETRO MÁXIMO DE 1500 MM, POTÊNCIA INSTALADA DE 137 HP, MESA ROTATIVA COM TORQUE MÁXIMO DE 30 KNM - DEPRECIAÇÃO. AF_06/2015</v>
          </cell>
          <cell r="I818" t="str">
            <v>H</v>
          </cell>
          <cell r="J818" t="str">
            <v>ATRIBUÍDO SÃO PAULO</v>
          </cell>
          <cell r="K818" t="str">
            <v>78,30</v>
          </cell>
          <cell r="L818" t="str">
            <v>CAIXA REFERENCIAL</v>
          </cell>
        </row>
        <row r="819">
          <cell r="A819">
            <v>90677</v>
          </cell>
          <cell r="B819" t="str">
            <v>CUSTOS HORÁRIOS DE MÁQUINAS E EQUIPAMENTOS</v>
          </cell>
          <cell r="C819" t="str">
            <v>CHOR</v>
          </cell>
          <cell r="D819" t="str">
            <v>COMPOSIÇÕES AUXILIARES</v>
          </cell>
          <cell r="E819" t="str">
            <v>0329</v>
          </cell>
          <cell r="F819" t="str">
            <v/>
          </cell>
          <cell r="G819" t="str">
            <v/>
          </cell>
          <cell r="H819" t="str">
            <v>PERFURATRIZ HIDRÁULICA SOBRE CAMINHÃO COM TRADO CURTO ACOPLADO, PROFUNDIDADE MÁXIMA DE 20 M, DIÂMETRO MÁXIMO DE 1500 MM, POTÊNCIA INSTALADA DE 137 HP, MESA ROTATIVA COM TORQUE MÁXIMO DE 30 KNM - JUROS. AF_06/2015</v>
          </cell>
          <cell r="I819" t="str">
            <v>H</v>
          </cell>
          <cell r="J819" t="str">
            <v>ATRIBUÍDO SÃO PAULO</v>
          </cell>
          <cell r="K819" t="str">
            <v>10,86</v>
          </cell>
          <cell r="L819" t="str">
            <v>CAIXA REFERENCIAL</v>
          </cell>
        </row>
        <row r="820">
          <cell r="A820">
            <v>90678</v>
          </cell>
          <cell r="B820" t="str">
            <v>CUSTOS HORÁRIOS DE MÁQUINAS E EQUIPAMENTOS</v>
          </cell>
          <cell r="C820" t="str">
            <v>CHOR</v>
          </cell>
          <cell r="D820" t="str">
            <v>COMPOSIÇÕES AUXILIARES</v>
          </cell>
          <cell r="E820" t="str">
            <v>0329</v>
          </cell>
          <cell r="F820" t="str">
            <v/>
          </cell>
          <cell r="G820" t="str">
            <v/>
          </cell>
          <cell r="H820" t="str">
            <v>PERFURATRIZ HIDRÁULICA SOBRE CAMINHÃO COM TRADO CURTO ACOPLADO, PROFUNDIDADE MÁXIMA DE 20 M, DIÂMETRO MÁXIMO DE 1500 MM, POTÊNCIA INSTALADA DE 137 HP, MESA ROTATIVA COM TORQUE MÁXIMO DE 30 KNM - MANUTENÇÃO. AF_06/2015</v>
          </cell>
          <cell r="I820" t="str">
            <v>H</v>
          </cell>
          <cell r="J820" t="str">
            <v>ATRIBUÍDO SÃO PAULO</v>
          </cell>
          <cell r="K820" t="str">
            <v>97,99</v>
          </cell>
          <cell r="L820" t="str">
            <v>CAIXA REFERENCIAL</v>
          </cell>
        </row>
        <row r="821">
          <cell r="A821">
            <v>90679</v>
          </cell>
          <cell r="B821" t="str">
            <v>CUSTOS HORÁRIOS DE MÁQUINAS E EQUIPAMENTOS</v>
          </cell>
          <cell r="C821" t="str">
            <v>CHOR</v>
          </cell>
          <cell r="D821" t="str">
            <v>COMPOSIÇÕES AUXILIARES</v>
          </cell>
          <cell r="E821" t="str">
            <v>0329</v>
          </cell>
          <cell r="F821" t="str">
            <v/>
          </cell>
          <cell r="G821" t="str">
            <v/>
          </cell>
          <cell r="H821" t="str">
            <v>PERFURATRIZ HIDRÁULICA SOBRE CAMINHÃO COM TRADO CURTO ACOPLADO, PROFUNDIDADE MÁXIMA DE 20 M, DIÂMETRO MÁXIMO DE 1500 MM, POTÊNCIA INSTALADA DE 137 HP, MESA ROTATIVA COM TORQUE MÁXIMO DE 30 KNM - MATERIAIS NA OPERAÇÃO. AF_06/2015</v>
          </cell>
          <cell r="I821" t="str">
            <v>H</v>
          </cell>
          <cell r="J821" t="str">
            <v>COLETADO</v>
          </cell>
          <cell r="K821" t="str">
            <v>65,30</v>
          </cell>
          <cell r="L821" t="str">
            <v>CAIXA REFERENCIAL</v>
          </cell>
        </row>
        <row r="822">
          <cell r="A822">
            <v>90682</v>
          </cell>
          <cell r="B822" t="str">
            <v>CUSTOS HORÁRIOS DE MÁQUINAS E EQUIPAMENTOS</v>
          </cell>
          <cell r="C822" t="str">
            <v>CHOR</v>
          </cell>
          <cell r="D822" t="str">
            <v>COMPOSIÇÕES AUXILIARES</v>
          </cell>
          <cell r="E822" t="str">
            <v>0329</v>
          </cell>
          <cell r="F822" t="str">
            <v/>
          </cell>
          <cell r="G822" t="str">
            <v/>
          </cell>
          <cell r="H822" t="str">
            <v>MANIPULADOR TELESCÓPICO, POTÊNCIA DE 85 HP, CAPACIDADE DE CARGA DE 3.500 KG, ALTURA MÁXIMA DE ELEVAÇÃO DE 12,3 M - DEPRECIAÇÃO. AF_06/2015</v>
          </cell>
          <cell r="I822" t="str">
            <v>H</v>
          </cell>
          <cell r="J822" t="str">
            <v>ATRIBUÍDO SÃO PAULO</v>
          </cell>
          <cell r="K822" t="str">
            <v>25,68</v>
          </cell>
          <cell r="L822" t="str">
            <v>CAIXA REFERENCIAL</v>
          </cell>
        </row>
        <row r="823">
          <cell r="A823">
            <v>90683</v>
          </cell>
          <cell r="B823" t="str">
            <v>CUSTOS HORÁRIOS DE MÁQUINAS E EQUIPAMENTOS</v>
          </cell>
          <cell r="C823" t="str">
            <v>CHOR</v>
          </cell>
          <cell r="D823" t="str">
            <v>COMPOSIÇÕES AUXILIARES</v>
          </cell>
          <cell r="E823" t="str">
            <v>0329</v>
          </cell>
          <cell r="F823" t="str">
            <v/>
          </cell>
          <cell r="G823" t="str">
            <v/>
          </cell>
          <cell r="H823" t="str">
            <v>MANIPULADOR TELESCÓPICO, POTÊNCIA DE 85 HP, CAPACIDADE DE CARGA DE 3.500 KG, ALTURA MÁXIMA DE ELEVAÇÃO DE 12,3 M - JUROS. AF_06/2015</v>
          </cell>
          <cell r="I823" t="str">
            <v>H</v>
          </cell>
          <cell r="J823" t="str">
            <v>ATRIBUÍDO SÃO PAULO</v>
          </cell>
          <cell r="K823" t="str">
            <v>3,04</v>
          </cell>
          <cell r="L823" t="str">
            <v>CAIXA REFERENCIAL</v>
          </cell>
        </row>
        <row r="824">
          <cell r="A824">
            <v>90684</v>
          </cell>
          <cell r="B824" t="str">
            <v>CUSTOS HORÁRIOS DE MÁQUINAS E EQUIPAMENTOS</v>
          </cell>
          <cell r="C824" t="str">
            <v>CHOR</v>
          </cell>
          <cell r="D824" t="str">
            <v>COMPOSIÇÕES AUXILIARES</v>
          </cell>
          <cell r="E824" t="str">
            <v>0329</v>
          </cell>
          <cell r="F824" t="str">
            <v/>
          </cell>
          <cell r="G824" t="str">
            <v/>
          </cell>
          <cell r="H824" t="str">
            <v>MANIPULADOR TELESCÓPICO, POTÊNCIA DE 85 HP, CAPACIDADE DE CARGA DE 3.500 KG, ALTURA MÁXIMA DE ELEVAÇÃO DE 12,3 M - MANUTENÇÃO. AF_06/2015</v>
          </cell>
          <cell r="I824" t="str">
            <v>H</v>
          </cell>
          <cell r="J824" t="str">
            <v>ATRIBUÍDO SÃO PAULO</v>
          </cell>
          <cell r="K824" t="str">
            <v>28,09</v>
          </cell>
          <cell r="L824" t="str">
            <v>CAIXA REFERENCIAL</v>
          </cell>
        </row>
        <row r="825">
          <cell r="A825">
            <v>90685</v>
          </cell>
          <cell r="B825" t="str">
            <v>CUSTOS HORÁRIOS DE MÁQUINAS E EQUIPAMENTOS</v>
          </cell>
          <cell r="C825" t="str">
            <v>CHOR</v>
          </cell>
          <cell r="D825" t="str">
            <v>COMPOSIÇÕES AUXILIARES</v>
          </cell>
          <cell r="E825" t="str">
            <v>0329</v>
          </cell>
          <cell r="F825" t="str">
            <v/>
          </cell>
          <cell r="G825" t="str">
            <v/>
          </cell>
          <cell r="H825" t="str">
            <v>MANIPULADOR TELESCÓPICO, POTÊNCIA DE 85 HP, CAPACIDADE DE CARGA DE 3.500 KG, ALTURA MÁXIMA DE ELEVAÇÃO DE 12,3 M - MATERIAIS NA OPERAÇÃO. AF_06/2015</v>
          </cell>
          <cell r="I825" t="str">
            <v>H</v>
          </cell>
          <cell r="J825" t="str">
            <v>COLETADO</v>
          </cell>
          <cell r="K825" t="str">
            <v>40,51</v>
          </cell>
          <cell r="L825" t="str">
            <v>CAIXA REFERENCIAL</v>
          </cell>
        </row>
        <row r="826">
          <cell r="A826">
            <v>90688</v>
          </cell>
          <cell r="B826" t="str">
            <v>CUSTOS HORÁRIOS DE MÁQUINAS E EQUIPAMENTOS</v>
          </cell>
          <cell r="C826" t="str">
            <v>CHOR</v>
          </cell>
          <cell r="D826" t="str">
            <v>COMPOSIÇÕES AUXILIARES</v>
          </cell>
          <cell r="E826" t="str">
            <v>0329</v>
          </cell>
          <cell r="F826" t="str">
            <v/>
          </cell>
          <cell r="G826" t="str">
            <v/>
          </cell>
          <cell r="H826" t="str">
            <v>MINICARREGADEIRA SOBRE RODAS, POTÊNCIA LÍQUIDA DE 47 HP, CAPACIDADE NOMINAL DE OPERAÇÃO DE 646 KG - DEPRECIAÇÃO. AF_06/2015</v>
          </cell>
          <cell r="I826" t="str">
            <v>H</v>
          </cell>
          <cell r="J826" t="str">
            <v>ATRIBUÍDO SÃO PAULO</v>
          </cell>
          <cell r="K826" t="str">
            <v>11,80</v>
          </cell>
          <cell r="L826" t="str">
            <v>CAIXA REFERENCIAL</v>
          </cell>
        </row>
        <row r="827">
          <cell r="A827">
            <v>90689</v>
          </cell>
          <cell r="B827" t="str">
            <v>CUSTOS HORÁRIOS DE MÁQUINAS E EQUIPAMENTOS</v>
          </cell>
          <cell r="C827" t="str">
            <v>CHOR</v>
          </cell>
          <cell r="D827" t="str">
            <v>COMPOSIÇÕES AUXILIARES</v>
          </cell>
          <cell r="E827" t="str">
            <v>0329</v>
          </cell>
          <cell r="F827" t="str">
            <v/>
          </cell>
          <cell r="G827" t="str">
            <v/>
          </cell>
          <cell r="H827" t="str">
            <v>MINICARREGADEIRA SOBRE RODAS, POTÊNCIA LÍQUIDA DE 47 HP, CAPACIDADE NOMINAL DE OPERAÇÃO DE 646 KG - JUROS. AF_06/2015</v>
          </cell>
          <cell r="I827" t="str">
            <v>H</v>
          </cell>
          <cell r="J827" t="str">
            <v>ATRIBUÍDO SÃO PAULO</v>
          </cell>
          <cell r="K827" t="str">
            <v>1,19</v>
          </cell>
          <cell r="L827" t="str">
            <v>CAIXA REFERENCIAL</v>
          </cell>
        </row>
        <row r="828">
          <cell r="A828">
            <v>90690</v>
          </cell>
          <cell r="B828" t="str">
            <v>CUSTOS HORÁRIOS DE MÁQUINAS E EQUIPAMENTOS</v>
          </cell>
          <cell r="C828" t="str">
            <v>CHOR</v>
          </cell>
          <cell r="D828" t="str">
            <v>COMPOSIÇÕES AUXILIARES</v>
          </cell>
          <cell r="E828" t="str">
            <v>0329</v>
          </cell>
          <cell r="F828" t="str">
            <v/>
          </cell>
          <cell r="G828" t="str">
            <v/>
          </cell>
          <cell r="H828" t="str">
            <v>MINICARREGADEIRA SOBRE RODAS, POTÊNCIA LÍQUIDA DE 47 HP, CAPACIDADE NOMINAL DE OPERAÇÃO DE 646 KG - MANUTENÇÃO. AF_06/2015</v>
          </cell>
          <cell r="I828" t="str">
            <v>H</v>
          </cell>
          <cell r="J828" t="str">
            <v>ATRIBUÍDO SÃO PAULO</v>
          </cell>
          <cell r="K828" t="str">
            <v>14,75</v>
          </cell>
          <cell r="L828" t="str">
            <v>CAIXA REFERENCIAL</v>
          </cell>
        </row>
        <row r="829">
          <cell r="A829">
            <v>90691</v>
          </cell>
          <cell r="B829" t="str">
            <v>CUSTOS HORÁRIOS DE MÁQUINAS E EQUIPAMENTOS</v>
          </cell>
          <cell r="C829" t="str">
            <v>CHOR</v>
          </cell>
          <cell r="D829" t="str">
            <v>COMPOSIÇÕES AUXILIARES</v>
          </cell>
          <cell r="E829" t="str">
            <v>0329</v>
          </cell>
          <cell r="F829" t="str">
            <v/>
          </cell>
          <cell r="G829" t="str">
            <v/>
          </cell>
          <cell r="H829" t="str">
            <v>MINICARREGADEIRA SOBRE RODAS, POTÊNCIA LÍQUIDA DE 47 HP, CAPACIDADE NOMINAL DE OPERAÇÃO DE 646 KG - MATERIAIS NA OPERAÇÃO. AF_06/2015</v>
          </cell>
          <cell r="I829" t="str">
            <v>H</v>
          </cell>
          <cell r="J829" t="str">
            <v>COLETADO</v>
          </cell>
          <cell r="K829" t="str">
            <v>37,31</v>
          </cell>
          <cell r="L829" t="str">
            <v>CAIXA REFERENCIAL</v>
          </cell>
        </row>
        <row r="830">
          <cell r="A830">
            <v>90957</v>
          </cell>
          <cell r="B830" t="str">
            <v>CUSTOS HORÁRIOS DE MÁQUINAS E EQUIPAMENTOS</v>
          </cell>
          <cell r="C830" t="str">
            <v>CHOR</v>
          </cell>
          <cell r="D830" t="str">
            <v>COMPOSIÇÕES AUXILIARES</v>
          </cell>
          <cell r="E830" t="str">
            <v>0329</v>
          </cell>
          <cell r="F830" t="str">
            <v/>
          </cell>
          <cell r="G830" t="str">
            <v/>
          </cell>
          <cell r="H830" t="str">
            <v>COMPRESSOR DE AR REBOCÁVEL, VAZÃO 189 PCM, PRESSÃO EFETIVA DE TRABALHO 102 PSI, MOTOR DIESEL, POTÊNCIA 63 CV - DEPRECIAÇÃO. AF_06/2015</v>
          </cell>
          <cell r="I830" t="str">
            <v>H</v>
          </cell>
          <cell r="J830" t="str">
            <v>ATRIBUÍDO SÃO PAULO</v>
          </cell>
          <cell r="K830" t="str">
            <v>2,93</v>
          </cell>
          <cell r="L830" t="str">
            <v>CAIXA REFERENCIAL</v>
          </cell>
        </row>
        <row r="831">
          <cell r="A831">
            <v>90958</v>
          </cell>
          <cell r="B831" t="str">
            <v>CUSTOS HORÁRIOS DE MÁQUINAS E EQUIPAMENTOS</v>
          </cell>
          <cell r="C831" t="str">
            <v>CHOR</v>
          </cell>
          <cell r="D831" t="str">
            <v>COMPOSIÇÕES AUXILIARES</v>
          </cell>
          <cell r="E831" t="str">
            <v>0329</v>
          </cell>
          <cell r="F831" t="str">
            <v/>
          </cell>
          <cell r="G831" t="str">
            <v/>
          </cell>
          <cell r="H831" t="str">
            <v>COMPRESSOR DE AR REBOCÁVEL, VAZÃO 189 PCM, PRESSÃO EFETIVA DE TRABALHO 102 PSI, MOTOR DIESEL, POTÊNCIA 63 CV - JUROS. AF_06/2015</v>
          </cell>
          <cell r="I831" t="str">
            <v>H</v>
          </cell>
          <cell r="J831" t="str">
            <v>ATRIBUÍDO SÃO PAULO</v>
          </cell>
          <cell r="K831" t="str">
            <v>0,40</v>
          </cell>
          <cell r="L831" t="str">
            <v>CAIXA REFERENCIAL</v>
          </cell>
        </row>
        <row r="832">
          <cell r="A832">
            <v>90960</v>
          </cell>
          <cell r="B832" t="str">
            <v>CUSTOS HORÁRIOS DE MÁQUINAS E EQUIPAMENTOS</v>
          </cell>
          <cell r="C832" t="str">
            <v>CHOR</v>
          </cell>
          <cell r="D832" t="str">
            <v>COMPOSIÇÕES AUXILIARES</v>
          </cell>
          <cell r="E832" t="str">
            <v>0329</v>
          </cell>
          <cell r="F832" t="str">
            <v/>
          </cell>
          <cell r="G832" t="str">
            <v/>
          </cell>
          <cell r="H832" t="str">
            <v>COMPRESSOR DE AR REBOCÁVEL, VAZÃO 89 PCM, PRESSÃO EFETIVA DE TRABALHO 102 PSI, MOTOR DIESEL, POTÊNCIA 20 CV - DEPRECIAÇÃO. AF_06/2015</v>
          </cell>
          <cell r="I832" t="str">
            <v>H</v>
          </cell>
          <cell r="J832" t="str">
            <v>ATRIBUÍDO SÃO PAULO</v>
          </cell>
          <cell r="K832" t="str">
            <v>3,92</v>
          </cell>
          <cell r="L832" t="str">
            <v>CAIXA REFERENCIAL</v>
          </cell>
        </row>
        <row r="833">
          <cell r="A833">
            <v>90961</v>
          </cell>
          <cell r="B833" t="str">
            <v>CUSTOS HORÁRIOS DE MÁQUINAS E EQUIPAMENTOS</v>
          </cell>
          <cell r="C833" t="str">
            <v>CHOR</v>
          </cell>
          <cell r="D833" t="str">
            <v>COMPOSIÇÕES AUXILIARES</v>
          </cell>
          <cell r="E833" t="str">
            <v>0329</v>
          </cell>
          <cell r="F833" t="str">
            <v/>
          </cell>
          <cell r="G833" t="str">
            <v/>
          </cell>
          <cell r="H833" t="str">
            <v>COMPRESSOR DE AR REBOCÁVEL, VAZÃO 89 PCM, PRESSÃO EFETIVA DE TRABALHO 102 PSI, MOTOR DIESEL, POTÊNCIA 20 CV - JUROS. AF_06/2015</v>
          </cell>
          <cell r="I833" t="str">
            <v>H</v>
          </cell>
          <cell r="J833" t="str">
            <v>ATRIBUÍDO SÃO PAULO</v>
          </cell>
          <cell r="K833" t="str">
            <v>0,54</v>
          </cell>
          <cell r="L833" t="str">
            <v>CAIXA REFERENCIAL</v>
          </cell>
        </row>
        <row r="834">
          <cell r="A834">
            <v>90962</v>
          </cell>
          <cell r="B834" t="str">
            <v>CUSTOS HORÁRIOS DE MÁQUINAS E EQUIPAMENTOS</v>
          </cell>
          <cell r="C834" t="str">
            <v>CHOR</v>
          </cell>
          <cell r="D834" t="str">
            <v>COMPOSIÇÕES AUXILIARES</v>
          </cell>
          <cell r="E834" t="str">
            <v>0329</v>
          </cell>
          <cell r="F834" t="str">
            <v/>
          </cell>
          <cell r="G834" t="str">
            <v/>
          </cell>
          <cell r="H834" t="str">
            <v>COMPRESSOR DE AR REBOCÁVEL, VAZÃO 89 PCM, PRESSÃO EFETIVA DE TRABALHO 102 PSI, MOTOR DIESEL, POTÊNCIA 20 CV - MANUTENÇÃO. AF_06/2015</v>
          </cell>
          <cell r="I834" t="str">
            <v>H</v>
          </cell>
          <cell r="J834" t="str">
            <v>ATRIBUÍDO SÃO PAULO</v>
          </cell>
          <cell r="K834" t="str">
            <v>4,90</v>
          </cell>
          <cell r="L834" t="str">
            <v>CAIXA REFERENCIAL</v>
          </cell>
        </row>
        <row r="835">
          <cell r="A835">
            <v>90963</v>
          </cell>
          <cell r="B835" t="str">
            <v>CUSTOS HORÁRIOS DE MÁQUINAS E EQUIPAMENTOS</v>
          </cell>
          <cell r="C835" t="str">
            <v>CHOR</v>
          </cell>
          <cell r="D835" t="str">
            <v>COMPOSIÇÕES AUXILIARES</v>
          </cell>
          <cell r="E835" t="str">
            <v>0329</v>
          </cell>
          <cell r="F835" t="str">
            <v/>
          </cell>
          <cell r="G835" t="str">
            <v/>
          </cell>
          <cell r="H835" t="str">
            <v>COMPRESSOR DE AR REBOCÁVEL, VAZÃO 89 PCM, PRESSÃO EFETIVA DE TRABALHO 102 PSI, MOTOR DIESEL, POTÊNCIA 20 CV - MATERIAIS NA OPERAÇÃO. AF_06/2015</v>
          </cell>
          <cell r="I835" t="str">
            <v>H</v>
          </cell>
          <cell r="J835" t="str">
            <v>COLETADO</v>
          </cell>
          <cell r="K835" t="str">
            <v>10,65</v>
          </cell>
          <cell r="L835" t="str">
            <v>CAIXA REFERENCIAL</v>
          </cell>
        </row>
        <row r="836">
          <cell r="A836">
            <v>90968</v>
          </cell>
          <cell r="B836" t="str">
            <v>CUSTOS HORÁRIOS DE MÁQUINAS E EQUIPAMENTOS</v>
          </cell>
          <cell r="C836" t="str">
            <v>CHOR</v>
          </cell>
          <cell r="D836" t="str">
            <v>COMPOSIÇÕES AUXILIARES</v>
          </cell>
          <cell r="E836" t="str">
            <v>0329</v>
          </cell>
          <cell r="F836" t="str">
            <v/>
          </cell>
          <cell r="G836" t="str">
            <v/>
          </cell>
          <cell r="H836" t="str">
            <v>COMPRESSOR DE AR REBOCAVEL, VAZÃO 250 PCM, PRESSAO DE TRABALHO 102 PSI, MOTOR A DIESEL POTÊNCIA 81 CV - DEPRECIAÇÃO. AF_06/2015</v>
          </cell>
          <cell r="I836" t="str">
            <v>H</v>
          </cell>
          <cell r="J836" t="str">
            <v>ATRIBUÍDO SÃO PAULO</v>
          </cell>
          <cell r="K836" t="str">
            <v>3,93</v>
          </cell>
          <cell r="L836" t="str">
            <v>CAIXA REFERENCIAL</v>
          </cell>
        </row>
        <row r="837">
          <cell r="A837">
            <v>90969</v>
          </cell>
          <cell r="B837" t="str">
            <v>CUSTOS HORÁRIOS DE MÁQUINAS E EQUIPAMENTOS</v>
          </cell>
          <cell r="C837" t="str">
            <v>CHOR</v>
          </cell>
          <cell r="D837" t="str">
            <v>COMPOSIÇÕES AUXILIARES</v>
          </cell>
          <cell r="E837" t="str">
            <v>0329</v>
          </cell>
          <cell r="F837" t="str">
            <v/>
          </cell>
          <cell r="G837" t="str">
            <v/>
          </cell>
          <cell r="H837" t="str">
            <v>COMPRESSOR DE AR REBOCAVEL, VAZÃO 250 PCM, PRESSAO DE TRABALHO 102 PSI, MOTOR A DIESEL POTÊNCIA 81 CV - JUROS. AF_06/2015</v>
          </cell>
          <cell r="I837" t="str">
            <v>H</v>
          </cell>
          <cell r="J837" t="str">
            <v>ATRIBUÍDO SÃO PAULO</v>
          </cell>
          <cell r="K837" t="str">
            <v>0,54</v>
          </cell>
          <cell r="L837" t="str">
            <v>CAIXA REFERENCIAL</v>
          </cell>
        </row>
        <row r="838">
          <cell r="A838">
            <v>90970</v>
          </cell>
          <cell r="B838" t="str">
            <v>CUSTOS HORÁRIOS DE MÁQUINAS E EQUIPAMENTOS</v>
          </cell>
          <cell r="C838" t="str">
            <v>CHOR</v>
          </cell>
          <cell r="D838" t="str">
            <v>COMPOSIÇÕES AUXILIARES</v>
          </cell>
          <cell r="E838" t="str">
            <v>0329</v>
          </cell>
          <cell r="F838" t="str">
            <v/>
          </cell>
          <cell r="G838" t="str">
            <v/>
          </cell>
          <cell r="H838" t="str">
            <v>COMPRESSOR DE AR REBOCAVEL, VAZÃO 250 PCM, PRESSAO DE TRABALHO 102 PSI, MOTOR A DIESEL POTÊNCIA 81 CV - MANUTENÇÃO. AF_06/2015</v>
          </cell>
          <cell r="I838" t="str">
            <v>H</v>
          </cell>
          <cell r="J838" t="str">
            <v>ATRIBUÍDO SÃO PAULO</v>
          </cell>
          <cell r="K838" t="str">
            <v>4,92</v>
          </cell>
          <cell r="L838" t="str">
            <v>CAIXA REFERENCIAL</v>
          </cell>
        </row>
        <row r="839">
          <cell r="A839">
            <v>90971</v>
          </cell>
          <cell r="B839" t="str">
            <v>CUSTOS HORÁRIOS DE MÁQUINAS E EQUIPAMENTOS</v>
          </cell>
          <cell r="C839" t="str">
            <v>CHOR</v>
          </cell>
          <cell r="D839" t="str">
            <v>COMPOSIÇÕES AUXILIARES</v>
          </cell>
          <cell r="E839" t="str">
            <v>0329</v>
          </cell>
          <cell r="F839" t="str">
            <v/>
          </cell>
          <cell r="G839" t="str">
            <v/>
          </cell>
          <cell r="H839" t="str">
            <v>COMPRESSOR DE AR REBOCAVEL, VAZÃO 250 PCM, PRESSAO DE TRABALHO 102 PSI, MOTOR A DIESEL POTÊNCIA 81 CV - MATERIAIS NA OPERAÇÃO. AF_06/2015</v>
          </cell>
          <cell r="I839" t="str">
            <v>H</v>
          </cell>
          <cell r="J839" t="str">
            <v>COLETADO</v>
          </cell>
          <cell r="K839" t="str">
            <v>43,15</v>
          </cell>
          <cell r="L839" t="str">
            <v>CAIXA REFERENCIAL</v>
          </cell>
        </row>
        <row r="840">
          <cell r="A840">
            <v>90975</v>
          </cell>
          <cell r="B840" t="str">
            <v>CUSTOS HORÁRIOS DE MÁQUINAS E EQUIPAMENTOS</v>
          </cell>
          <cell r="C840" t="str">
            <v>CHOR</v>
          </cell>
          <cell r="D840" t="str">
            <v>COMPOSIÇÕES AUXILIARES</v>
          </cell>
          <cell r="E840" t="str">
            <v>0329</v>
          </cell>
          <cell r="F840" t="str">
            <v/>
          </cell>
          <cell r="G840" t="str">
            <v/>
          </cell>
          <cell r="H840" t="str">
            <v>COMPRESSOR DE AR REBOCÁVEL, VAZÃO 748 PCM, PRESSÃO EFETIVA DE TRABALHO 102 PSI, MOTOR DIESEL, POTÊNCIA 210 CV - DEPRECIAÇÃO. AF_06/2015</v>
          </cell>
          <cell r="I840" t="str">
            <v>H</v>
          </cell>
          <cell r="J840" t="str">
            <v>ATRIBUÍDO SÃO PAULO</v>
          </cell>
          <cell r="K840" t="str">
            <v>9,98</v>
          </cell>
          <cell r="L840" t="str">
            <v>CAIXA REFERENCIAL</v>
          </cell>
        </row>
        <row r="841">
          <cell r="A841">
            <v>90976</v>
          </cell>
          <cell r="B841" t="str">
            <v>CUSTOS HORÁRIOS DE MÁQUINAS E EQUIPAMENTOS</v>
          </cell>
          <cell r="C841" t="str">
            <v>CHOR</v>
          </cell>
          <cell r="D841" t="str">
            <v>COMPOSIÇÕES AUXILIARES</v>
          </cell>
          <cell r="E841" t="str">
            <v>0329</v>
          </cell>
          <cell r="F841" t="str">
            <v/>
          </cell>
          <cell r="G841" t="str">
            <v/>
          </cell>
          <cell r="H841" t="str">
            <v>COMPRESSOR DE AR REBOCÁVEL, VAZÃO 748 PCM, PRESSÃO EFETIVA DE TRABALHO 102 PSI, MOTOR DIESEL, POTÊNCIA 210 CV - JUROS. AF_06/2015</v>
          </cell>
          <cell r="I841" t="str">
            <v>H</v>
          </cell>
          <cell r="J841" t="str">
            <v>ATRIBUÍDO SÃO PAULO</v>
          </cell>
          <cell r="K841" t="str">
            <v>1,38</v>
          </cell>
          <cell r="L841" t="str">
            <v>CAIXA REFERENCIAL</v>
          </cell>
        </row>
        <row r="842">
          <cell r="A842">
            <v>90977</v>
          </cell>
          <cell r="B842" t="str">
            <v>CUSTOS HORÁRIOS DE MÁQUINAS E EQUIPAMENTOS</v>
          </cell>
          <cell r="C842" t="str">
            <v>CHOR</v>
          </cell>
          <cell r="D842" t="str">
            <v>COMPOSIÇÕES AUXILIARES</v>
          </cell>
          <cell r="E842" t="str">
            <v>0329</v>
          </cell>
          <cell r="F842" t="str">
            <v/>
          </cell>
          <cell r="G842" t="str">
            <v/>
          </cell>
          <cell r="H842" t="str">
            <v>COMPRESSOR DE AR REBOCÁVEL, VAZÃO 748 PCM, PRESSÃO EFETIVA DE TRABALHO 102 PSI, MOTOR DIESEL, POTÊNCIA 210 CV - MANUTENÇÃO. AF_06/2015</v>
          </cell>
          <cell r="I842" t="str">
            <v>H</v>
          </cell>
          <cell r="J842" t="str">
            <v>ATRIBUÍDO SÃO PAULO</v>
          </cell>
          <cell r="K842" t="str">
            <v>12,49</v>
          </cell>
          <cell r="L842" t="str">
            <v>CAIXA REFERENCIAL</v>
          </cell>
        </row>
        <row r="843">
          <cell r="A843">
            <v>90978</v>
          </cell>
          <cell r="B843" t="str">
            <v>CUSTOS HORÁRIOS DE MÁQUINAS E EQUIPAMENTOS</v>
          </cell>
          <cell r="C843" t="str">
            <v>CHOR</v>
          </cell>
          <cell r="D843" t="str">
            <v>COMPOSIÇÕES AUXILIARES</v>
          </cell>
          <cell r="E843" t="str">
            <v>0329</v>
          </cell>
          <cell r="F843" t="str">
            <v/>
          </cell>
          <cell r="G843" t="str">
            <v/>
          </cell>
          <cell r="H843" t="str">
            <v>COMPRESSOR DE AR REBOCÁVEL, VAZÃO 748 PCM, PRESSÃO EFETIVA DE TRABALHO 102 PSI, MOTOR DIESEL, POTÊNCIA 210 CV - MATERIAIS NA OPERAÇÃO. AF_06/2015</v>
          </cell>
          <cell r="I843" t="str">
            <v>H</v>
          </cell>
          <cell r="J843" t="str">
            <v>COLETADO</v>
          </cell>
          <cell r="K843" t="str">
            <v>111,95</v>
          </cell>
          <cell r="L843" t="str">
            <v>CAIXA REFERENCIAL</v>
          </cell>
        </row>
        <row r="844">
          <cell r="A844">
            <v>90992</v>
          </cell>
          <cell r="B844" t="str">
            <v>CUSTOS HORÁRIOS DE MÁQUINAS E EQUIPAMENTOS</v>
          </cell>
          <cell r="C844" t="str">
            <v>CHOR</v>
          </cell>
          <cell r="D844" t="str">
            <v>COMPOSIÇÕES AUXILIARES</v>
          </cell>
          <cell r="E844" t="str">
            <v>0329</v>
          </cell>
          <cell r="F844" t="str">
            <v/>
          </cell>
          <cell r="G844" t="str">
            <v/>
          </cell>
          <cell r="H844" t="str">
            <v>COMPRESSOR DE AR REBOCAVEL, VAZÃO 400 PCM, PRESSAO DE TRABALHO 102 PSI, MOTOR A DIESEL POTÊNCIA 110 CV - DEPRECIAÇÃO. AF_06/2015</v>
          </cell>
          <cell r="I844" t="str">
            <v>H</v>
          </cell>
          <cell r="J844" t="str">
            <v>ATRIBUÍDO SÃO PAULO</v>
          </cell>
          <cell r="K844" t="str">
            <v>4,66</v>
          </cell>
          <cell r="L844" t="str">
            <v>CAIXA REFERENCIAL</v>
          </cell>
        </row>
        <row r="845">
          <cell r="A845">
            <v>90993</v>
          </cell>
          <cell r="B845" t="str">
            <v>CUSTOS HORÁRIOS DE MÁQUINAS E EQUIPAMENTOS</v>
          </cell>
          <cell r="C845" t="str">
            <v>CHOR</v>
          </cell>
          <cell r="D845" t="str">
            <v>COMPOSIÇÕES AUXILIARES</v>
          </cell>
          <cell r="E845" t="str">
            <v>0329</v>
          </cell>
          <cell r="F845" t="str">
            <v/>
          </cell>
          <cell r="G845" t="str">
            <v/>
          </cell>
          <cell r="H845" t="str">
            <v>COMPRESSOR DE AR REBOCAVEL, VAZÃO 400 PCM, PRESSAO DE TRABALHO 102 PSI, MOTOR A DIESEL POTÊNCIA 110 CV - JUROS. AF_06/2015</v>
          </cell>
          <cell r="I845" t="str">
            <v>H</v>
          </cell>
          <cell r="J845" t="str">
            <v>ATRIBUÍDO SÃO PAULO</v>
          </cell>
          <cell r="K845" t="str">
            <v>0,64</v>
          </cell>
          <cell r="L845" t="str">
            <v>CAIXA REFERENCIAL</v>
          </cell>
        </row>
        <row r="846">
          <cell r="A846">
            <v>90994</v>
          </cell>
          <cell r="B846" t="str">
            <v>CUSTOS HORÁRIOS DE MÁQUINAS E EQUIPAMENTOS</v>
          </cell>
          <cell r="C846" t="str">
            <v>CHOR</v>
          </cell>
          <cell r="D846" t="str">
            <v>COMPOSIÇÕES AUXILIARES</v>
          </cell>
          <cell r="E846" t="str">
            <v>0329</v>
          </cell>
          <cell r="F846" t="str">
            <v/>
          </cell>
          <cell r="G846" t="str">
            <v/>
          </cell>
          <cell r="H846" t="str">
            <v>COMPRESSOR DE AR REBOCAVEL, VAZÃO 400 PCM, PRESSAO DE TRABALHO 102 PSI, MOTOR A DIESEL POTÊNCIA 110 CV - MANUTENÇÃO. AF_06/2015</v>
          </cell>
          <cell r="I846" t="str">
            <v>H</v>
          </cell>
          <cell r="J846" t="str">
            <v>ATRIBUÍDO SÃO PAULO</v>
          </cell>
          <cell r="K846" t="str">
            <v>5,83</v>
          </cell>
          <cell r="L846" t="str">
            <v>CAIXA REFERENCIAL</v>
          </cell>
        </row>
        <row r="847">
          <cell r="A847">
            <v>90995</v>
          </cell>
          <cell r="B847" t="str">
            <v>CUSTOS HORÁRIOS DE MÁQUINAS E EQUIPAMENTOS</v>
          </cell>
          <cell r="C847" t="str">
            <v>CHOR</v>
          </cell>
          <cell r="D847" t="str">
            <v>COMPOSIÇÕES AUXILIARES</v>
          </cell>
          <cell r="E847" t="str">
            <v>0329</v>
          </cell>
          <cell r="F847" t="str">
            <v/>
          </cell>
          <cell r="G847" t="str">
            <v/>
          </cell>
          <cell r="H847" t="str">
            <v>COMPRESSOR DE AR REBOCAVEL, VAZÃO 400 PCM, PRESSAO DE TRABALHO 102 PSI, MOTOR A DIESEL POTÊNCIA 110 CV - MATERIAIS NA OPERAÇÃO. AF_06/2015</v>
          </cell>
          <cell r="I847" t="str">
            <v>H</v>
          </cell>
          <cell r="J847" t="str">
            <v>COLETADO</v>
          </cell>
          <cell r="K847" t="str">
            <v>58,61</v>
          </cell>
          <cell r="L847" t="str">
            <v>CAIXA REFERENCIAL</v>
          </cell>
        </row>
        <row r="848">
          <cell r="A848">
            <v>91021</v>
          </cell>
          <cell r="B848" t="str">
            <v>CUSTOS HORÁRIOS DE MÁQUINAS E EQUIPAMENTOS</v>
          </cell>
          <cell r="C848" t="str">
            <v>CHOR</v>
          </cell>
          <cell r="D848" t="str">
            <v>COMPOSIÇÕES AUXILIARES</v>
          </cell>
          <cell r="E848" t="str">
            <v>0329</v>
          </cell>
          <cell r="F848" t="str">
            <v/>
          </cell>
          <cell r="G848" t="str">
            <v/>
          </cell>
          <cell r="H848" t="str">
            <v>PERFURATRIZ HIDRÁULICA SOBRE CAMINHÃO COM TRADO CURTO ACOPLADO, PROFUNDIDADE MÁXIMA DE 20 M, DIÂMETRO MÁXIMO DE 1500 MM, POTÊNCIA INSTALADA DE 137 HP, MESA ROTATIVA COM TORQUE MÁXIMO DE 30 KNM - IMPOSTOS E SEGUROS. AF_06/2015</v>
          </cell>
          <cell r="I848" t="str">
            <v>H</v>
          </cell>
          <cell r="J848" t="str">
            <v>ATRIBUÍDO SÃO PAULO</v>
          </cell>
          <cell r="K848" t="str">
            <v>4,25</v>
          </cell>
          <cell r="L848" t="str">
            <v>CAIXA REFERENCIAL</v>
          </cell>
        </row>
        <row r="849">
          <cell r="A849">
            <v>91026</v>
          </cell>
          <cell r="B849" t="str">
            <v>CUSTOS HORÁRIOS DE MÁQUINAS E EQUIPAMENTOS</v>
          </cell>
          <cell r="C849" t="str">
            <v>CHOR</v>
          </cell>
          <cell r="D849" t="str">
            <v>COMPOSIÇÕES AUXILIARES</v>
          </cell>
          <cell r="E849" t="str">
            <v>0329</v>
          </cell>
          <cell r="F849" t="str">
            <v/>
          </cell>
          <cell r="G849" t="str">
            <v/>
          </cell>
          <cell r="H849" t="str">
            <v>CAMINHÃO TRUCADO (C/ TERCEIRO EIXO) ELETRÔNICO - POTÊNCIA 231CV - PBT = 22000KG - DIST. ENTRE EIXOS 5170 MM - INCLUI CARROCERIA FIXA ABERTA DE MADEIRA - DEPRECIAÇÃO. AF_06/2015</v>
          </cell>
          <cell r="I849" t="str">
            <v>H</v>
          </cell>
          <cell r="J849" t="str">
            <v>ATRIBUÍDO SÃO PAULO</v>
          </cell>
          <cell r="K849" t="str">
            <v>13,65</v>
          </cell>
          <cell r="L849" t="str">
            <v>CAIXA REFERENCIAL</v>
          </cell>
        </row>
        <row r="850">
          <cell r="A850">
            <v>91027</v>
          </cell>
          <cell r="B850" t="str">
            <v>CUSTOS HORÁRIOS DE MÁQUINAS E EQUIPAMENTOS</v>
          </cell>
          <cell r="C850" t="str">
            <v>CHOR</v>
          </cell>
          <cell r="D850" t="str">
            <v>COMPOSIÇÕES AUXILIARES</v>
          </cell>
          <cell r="E850" t="str">
            <v>0329</v>
          </cell>
          <cell r="F850" t="str">
            <v/>
          </cell>
          <cell r="G850" t="str">
            <v/>
          </cell>
          <cell r="H850" t="str">
            <v>CAMINHÃO TRUCADO (C/ TERCEIRO EIXO) ELETRÔNICO - POTÊNCIA 231CV - PBT = 22000KG - DIST. ENTRE EIXOS 5170 MM - INCLUI CARROCERIA FIXA ABERTA DE MADEIRA - JUROS. AF_06/2015</v>
          </cell>
          <cell r="I850" t="str">
            <v>H</v>
          </cell>
          <cell r="J850" t="str">
            <v>ATRIBUÍDO SÃO PAULO</v>
          </cell>
          <cell r="K850" t="str">
            <v>2,85</v>
          </cell>
          <cell r="L850" t="str">
            <v>CAIXA REFERENCIAL</v>
          </cell>
        </row>
        <row r="851">
          <cell r="A851">
            <v>91028</v>
          </cell>
          <cell r="B851" t="str">
            <v>CUSTOS HORÁRIOS DE MÁQUINAS E EQUIPAMENTOS</v>
          </cell>
          <cell r="C851" t="str">
            <v>CHOR</v>
          </cell>
          <cell r="D851" t="str">
            <v>COMPOSIÇÕES AUXILIARES</v>
          </cell>
          <cell r="E851" t="str">
            <v>0329</v>
          </cell>
          <cell r="F851" t="str">
            <v/>
          </cell>
          <cell r="G851" t="str">
            <v/>
          </cell>
          <cell r="H851" t="str">
            <v>CAMINHÃO TRUCADO (C/ TERCEIRO EIXO) ELETRÔNICO - POTÊNCIA 231CV - PBT = 22000KG - DIST. ENTRE EIXOS 5170 MM - INCLUI CARROCERIA FIXA ABERTA DE MADEIRA - IMPOSTOS E SEGUROS. AF_06/2015</v>
          </cell>
          <cell r="I851" t="str">
            <v>H</v>
          </cell>
          <cell r="J851" t="str">
            <v>ATRIBUÍDO SÃO PAULO</v>
          </cell>
          <cell r="K851" t="str">
            <v>1,11</v>
          </cell>
          <cell r="L851" t="str">
            <v>CAIXA REFERENCIAL</v>
          </cell>
        </row>
        <row r="852">
          <cell r="A852">
            <v>91029</v>
          </cell>
          <cell r="B852" t="str">
            <v>CUSTOS HORÁRIOS DE MÁQUINAS E EQUIPAMENTOS</v>
          </cell>
          <cell r="C852" t="str">
            <v>CHOR</v>
          </cell>
          <cell r="D852" t="str">
            <v>COMPOSIÇÕES AUXILIARES</v>
          </cell>
          <cell r="E852" t="str">
            <v>0329</v>
          </cell>
          <cell r="F852" t="str">
            <v/>
          </cell>
          <cell r="G852" t="str">
            <v/>
          </cell>
          <cell r="H852" t="str">
            <v>CAMINHÃO TRUCADO (C/ TERCEIRO EIXO) ELETRÔNICO - POTÊNCIA 231CV - PBT = 22000KG - DIST. ENTRE EIXOS 5170 MM - INCLUI CARROCERIA FIXA ABERTA DE MADEIRA - MANUTENÇÃO. AF_06/2015</v>
          </cell>
          <cell r="I852" t="str">
            <v>H</v>
          </cell>
          <cell r="J852" t="str">
            <v>ATRIBUÍDO SÃO PAULO</v>
          </cell>
          <cell r="K852" t="str">
            <v>25,61</v>
          </cell>
          <cell r="L852" t="str">
            <v>CAIXA REFERENCIAL</v>
          </cell>
        </row>
        <row r="853">
          <cell r="A853">
            <v>91030</v>
          </cell>
          <cell r="B853" t="str">
            <v>CUSTOS HORÁRIOS DE MÁQUINAS E EQUIPAMENTOS</v>
          </cell>
          <cell r="C853" t="str">
            <v>CHOR</v>
          </cell>
          <cell r="D853" t="str">
            <v>COMPOSIÇÕES AUXILIARES</v>
          </cell>
          <cell r="E853" t="str">
            <v>0329</v>
          </cell>
          <cell r="F853" t="str">
            <v/>
          </cell>
          <cell r="G853" t="str">
            <v/>
          </cell>
          <cell r="H853" t="str">
            <v>CAMINHÃO TRUCADO (C/ TERCEIRO EIXO) ELETRÔNICO - POTÊNCIA 231CV - PBT = 22000KG - DIST. ENTRE EIXOS 5170 MM - INCLUI CARROCERIA FIXA ABERTA DE MADEIRA - MATERIAIS NA OPERAÇÃO. AF_06/2015</v>
          </cell>
          <cell r="I853" t="str">
            <v>H</v>
          </cell>
          <cell r="J853" t="str">
            <v>COLETADO</v>
          </cell>
          <cell r="K853" t="str">
            <v>101,38</v>
          </cell>
          <cell r="L853" t="str">
            <v>CAIXA REFERENCIAL</v>
          </cell>
        </row>
        <row r="854">
          <cell r="A854">
            <v>91273</v>
          </cell>
          <cell r="B854" t="str">
            <v>CUSTOS HORÁRIOS DE MÁQUINAS E EQUIPAMENTOS</v>
          </cell>
          <cell r="C854" t="str">
            <v>CHOR</v>
          </cell>
          <cell r="D854" t="str">
            <v>COMPOSIÇÕES AUXILIARES</v>
          </cell>
          <cell r="E854" t="str">
            <v>0329</v>
          </cell>
          <cell r="F854" t="str">
            <v/>
          </cell>
          <cell r="G854" t="str">
            <v/>
          </cell>
          <cell r="H854" t="str">
            <v>PLACA VIBRATÓRIA REVERSÍVEL COM MOTOR 4 TEMPOS A GASOLINA, FORÇA CENTRÍFUGA DE 25 KN (2500 KGF), POTÊNCIA 5,5 CV - DEPRECIAÇÃO. AF_08/2015</v>
          </cell>
          <cell r="I854" t="str">
            <v>H</v>
          </cell>
          <cell r="J854" t="str">
            <v>ATRIBUÍDO SÃO PAULO</v>
          </cell>
          <cell r="K854" t="str">
            <v>0,47</v>
          </cell>
          <cell r="L854" t="str">
            <v>CAIXA REFERENCIAL</v>
          </cell>
        </row>
        <row r="855">
          <cell r="A855">
            <v>91274</v>
          </cell>
          <cell r="B855" t="str">
            <v>CUSTOS HORÁRIOS DE MÁQUINAS E EQUIPAMENTOS</v>
          </cell>
          <cell r="C855" t="str">
            <v>CHOR</v>
          </cell>
          <cell r="D855" t="str">
            <v>COMPOSIÇÕES AUXILIARES</v>
          </cell>
          <cell r="E855" t="str">
            <v>0329</v>
          </cell>
          <cell r="F855" t="str">
            <v/>
          </cell>
          <cell r="G855" t="str">
            <v/>
          </cell>
          <cell r="H855" t="str">
            <v>PLACA VIBRATÓRIA REVERSÍVEL COM MOTOR 4 TEMPOS A GASOLINA, FORÇA CENTRÍFUGA DE 25 KN (2500 KGF), POTÊNCIA 5,5 CV - JUROS. AF_08/2015</v>
          </cell>
          <cell r="I855" t="str">
            <v>H</v>
          </cell>
          <cell r="J855" t="str">
            <v>ATRIBUÍDO SÃO PAULO</v>
          </cell>
          <cell r="K855" t="str">
            <v>0,06</v>
          </cell>
          <cell r="L855" t="str">
            <v>CAIXA REFERENCIAL</v>
          </cell>
        </row>
        <row r="856">
          <cell r="A856">
            <v>91275</v>
          </cell>
          <cell r="B856" t="str">
            <v>CUSTOS HORÁRIOS DE MÁQUINAS E EQUIPAMENTOS</v>
          </cell>
          <cell r="C856" t="str">
            <v>CHOR</v>
          </cell>
          <cell r="D856" t="str">
            <v>COMPOSIÇÕES AUXILIARES</v>
          </cell>
          <cell r="E856" t="str">
            <v>0329</v>
          </cell>
          <cell r="F856" t="str">
            <v/>
          </cell>
          <cell r="G856" t="str">
            <v/>
          </cell>
          <cell r="H856" t="str">
            <v>PLACA VIBRATÓRIA REVERSÍVEL COM MOTOR 4 TEMPOS A GASOLINA, FORÇA CENTRÍFUGA DE 25 KN (2500 KGF), POTÊNCIA 5,5 CV - MANUTENÇÃO. AF_08/2015</v>
          </cell>
          <cell r="I856" t="str">
            <v>H</v>
          </cell>
          <cell r="J856" t="str">
            <v>ATRIBUÍDO SÃO PAULO</v>
          </cell>
          <cell r="K856" t="str">
            <v>0,59</v>
          </cell>
          <cell r="L856" t="str">
            <v>CAIXA REFERENCIAL</v>
          </cell>
        </row>
        <row r="857">
          <cell r="A857">
            <v>91276</v>
          </cell>
          <cell r="B857" t="str">
            <v>CUSTOS HORÁRIOS DE MÁQUINAS E EQUIPAMENTOS</v>
          </cell>
          <cell r="C857" t="str">
            <v>CHOR</v>
          </cell>
          <cell r="D857" t="str">
            <v>COMPOSIÇÕES AUXILIARES</v>
          </cell>
          <cell r="E857" t="str">
            <v>0329</v>
          </cell>
          <cell r="F857" t="str">
            <v/>
          </cell>
          <cell r="G857" t="str">
            <v/>
          </cell>
          <cell r="H857" t="str">
            <v>PLACA VIBRATÓRIA REVERSÍVEL COM MOTOR 4 TEMPOS A GASOLINA, FORÇA CENTRÍFUGA DE 25 KN (2500 KGF), POTÊNCIA 5,5 CV - MATERIAIS NA OPERAÇÃO. AF_08/2015</v>
          </cell>
          <cell r="I857" t="str">
            <v>H</v>
          </cell>
          <cell r="J857" t="str">
            <v>COLETADO</v>
          </cell>
          <cell r="K857" t="str">
            <v>7,95</v>
          </cell>
          <cell r="L857" t="str">
            <v>CAIXA REFERENCIAL</v>
          </cell>
        </row>
        <row r="858">
          <cell r="A858">
            <v>91279</v>
          </cell>
          <cell r="B858" t="str">
            <v>CUSTOS HORÁRIOS DE MÁQUINAS E EQUIPAMENTOS</v>
          </cell>
          <cell r="C858" t="str">
            <v>CHOR</v>
          </cell>
          <cell r="D858" t="str">
            <v>COMPOSIÇÕES AUXILIARES</v>
          </cell>
          <cell r="E858" t="str">
            <v>0329</v>
          </cell>
          <cell r="F858" t="str">
            <v/>
          </cell>
          <cell r="G858" t="str">
            <v/>
          </cell>
          <cell r="H858" t="str">
            <v>CORTADORA DE PISO COM MOTOR 4 TEMPOS A GASOLINA, POTÊNCIA DE 13 HP, COM DISCO DE CORTE DIAMANTADO SEGMENTADO PARA CONCRETO, DIÂMETRO DE 350 MM, FURO DE 1" (14 X 1") - DEPRECIAÇÃO. AF_08/2015</v>
          </cell>
          <cell r="I858" t="str">
            <v>H</v>
          </cell>
          <cell r="J858" t="str">
            <v>COEFICIENTE DE REPRESENTATIVIDADE</v>
          </cell>
          <cell r="K858" t="str">
            <v>0,69</v>
          </cell>
          <cell r="L858" t="str">
            <v>CAIXA REFERENCIAL</v>
          </cell>
        </row>
        <row r="859">
          <cell r="A859">
            <v>91280</v>
          </cell>
          <cell r="B859" t="str">
            <v>CUSTOS HORÁRIOS DE MÁQUINAS E EQUIPAMENTOS</v>
          </cell>
          <cell r="C859" t="str">
            <v>CHOR</v>
          </cell>
          <cell r="D859" t="str">
            <v>COMPOSIÇÕES AUXILIARES</v>
          </cell>
          <cell r="E859" t="str">
            <v>0329</v>
          </cell>
          <cell r="F859" t="str">
            <v/>
          </cell>
          <cell r="G859" t="str">
            <v/>
          </cell>
          <cell r="H859" t="str">
            <v>CORTADORA DE PISO COM MOTOR 4 TEMPOS A GASOLINA, POTÊNCIA DE 13 HP, COM DISCO DE CORTE DIAMANTADO SEGMENTADO PARA CONCRETO, DIÂMETRO DE 350 MM, FURO DE 1" (14 X 1") - JUROS. AF_08/2015</v>
          </cell>
          <cell r="I859" t="str">
            <v>H</v>
          </cell>
          <cell r="J859" t="str">
            <v>COEFICIENTE DE REPRESENTATIVIDADE</v>
          </cell>
          <cell r="K859" t="str">
            <v>0,08</v>
          </cell>
          <cell r="L859" t="str">
            <v>CAIXA REFERENCIAL</v>
          </cell>
        </row>
        <row r="860">
          <cell r="A860">
            <v>91281</v>
          </cell>
          <cell r="B860" t="str">
            <v>CUSTOS HORÁRIOS DE MÁQUINAS E EQUIPAMENTOS</v>
          </cell>
          <cell r="C860" t="str">
            <v>CHOR</v>
          </cell>
          <cell r="D860" t="str">
            <v>COMPOSIÇÕES AUXILIARES</v>
          </cell>
          <cell r="E860" t="str">
            <v>0329</v>
          </cell>
          <cell r="F860" t="str">
            <v/>
          </cell>
          <cell r="G860" t="str">
            <v/>
          </cell>
          <cell r="H860" t="str">
            <v>CORTADORA DE PISO COM MOTOR 4 TEMPOS A GASOLINA, POTÊNCIA DE 13 HP, COM DISCO DE CORTE DIAMANTADO SEGMENTADO PARA CONCRETO, DIÂMETRO DE 350 MM, FURO DE 1" (14 X 1") - MANUTENÇÃO. AF_08/2015</v>
          </cell>
          <cell r="I860" t="str">
            <v>H</v>
          </cell>
          <cell r="J860" t="str">
            <v>COEFICIENTE DE REPRESENTATIVIDADE</v>
          </cell>
          <cell r="K860" t="str">
            <v>0,87</v>
          </cell>
          <cell r="L860" t="str">
            <v>CAIXA REFERENCIAL</v>
          </cell>
        </row>
        <row r="861">
          <cell r="A861">
            <v>91282</v>
          </cell>
          <cell r="B861" t="str">
            <v>CUSTOS HORÁRIOS DE MÁQUINAS E EQUIPAMENTOS</v>
          </cell>
          <cell r="C861" t="str">
            <v>CHOR</v>
          </cell>
          <cell r="D861" t="str">
            <v>COMPOSIÇÕES AUXILIARES</v>
          </cell>
          <cell r="E861" t="str">
            <v>0329</v>
          </cell>
          <cell r="F861" t="str">
            <v/>
          </cell>
          <cell r="G861" t="str">
            <v/>
          </cell>
          <cell r="H861" t="str">
            <v>CORTADORA DE PISO COM MOTOR 4 TEMPOS A GASOLINA, POTÊNCIA DE 13 HP, COM DISCO DE CORTE DIAMANTADO SEGMENTADO PARA CONCRETO, DIÂMETRO DE 350 MM, FURO DE 1" (14 X 1") - MATERIAIS NA OPERAÇÃO. AF_08/2015</v>
          </cell>
          <cell r="I861" t="str">
            <v>H</v>
          </cell>
          <cell r="J861" t="str">
            <v>COLETADO</v>
          </cell>
          <cell r="K861" t="str">
            <v>19,01</v>
          </cell>
          <cell r="L861" t="str">
            <v>CAIXA REFERENCIAL</v>
          </cell>
        </row>
        <row r="862">
          <cell r="A862">
            <v>91354</v>
          </cell>
          <cell r="B862" t="str">
            <v>CUSTOS HORÁRIOS DE MÁQUINAS E EQUIPAMENTOS</v>
          </cell>
          <cell r="C862" t="str">
            <v>CHOR</v>
          </cell>
          <cell r="D862" t="str">
            <v>COMPOSIÇÕES AUXILIARES</v>
          </cell>
          <cell r="E862" t="str">
            <v>0329</v>
          </cell>
          <cell r="F862" t="str">
            <v/>
          </cell>
          <cell r="G862" t="str">
            <v/>
          </cell>
          <cell r="H862" t="str">
            <v>CAMINHÃO TOCO, PESO BRUTO TOTAL 14.300 KG, CARGA ÚTIL MÁXIMA 9590 KG, DISTÂNCIA ENTRE EIXOS 4,76 M, POTÊNCIA 185 CV (NÃO INCLUI CARROCERIA) - DEPRECIAÇÃO. AF_06/2014</v>
          </cell>
          <cell r="I862" t="str">
            <v>H</v>
          </cell>
          <cell r="J862" t="str">
            <v>ATRIBUÍDO SÃO PAULO</v>
          </cell>
          <cell r="K862" t="str">
            <v>10,54</v>
          </cell>
          <cell r="L862" t="str">
            <v>CAIXA REFERENCIAL</v>
          </cell>
        </row>
        <row r="863">
          <cell r="A863">
            <v>91355</v>
          </cell>
          <cell r="B863" t="str">
            <v>CUSTOS HORÁRIOS DE MÁQUINAS E EQUIPAMENTOS</v>
          </cell>
          <cell r="C863" t="str">
            <v>CHOR</v>
          </cell>
          <cell r="D863" t="str">
            <v>COMPOSIÇÕES AUXILIARES</v>
          </cell>
          <cell r="E863" t="str">
            <v>0329</v>
          </cell>
          <cell r="F863" t="str">
            <v/>
          </cell>
          <cell r="G863" t="str">
            <v/>
          </cell>
          <cell r="H863" t="str">
            <v>CAMINHÃO TOCO, PESO BRUTO TOTAL 14.300 KG, CARGA ÚTIL MÁXIMA 9590 KG, DISTÂNCIA ENTRE EIXOS 4,76 M, POTÊNCIA 185 CV (NÃO INCLUI CARROCERIA) - JUROS. AF_06/2014</v>
          </cell>
          <cell r="I863" t="str">
            <v>H</v>
          </cell>
          <cell r="J863" t="str">
            <v>ATRIBUÍDO SÃO PAULO</v>
          </cell>
          <cell r="K863" t="str">
            <v>2,21</v>
          </cell>
          <cell r="L863" t="str">
            <v>CAIXA REFERENCIAL</v>
          </cell>
        </row>
        <row r="864">
          <cell r="A864">
            <v>91356</v>
          </cell>
          <cell r="B864" t="str">
            <v>CUSTOS HORÁRIOS DE MÁQUINAS E EQUIPAMENTOS</v>
          </cell>
          <cell r="C864" t="str">
            <v>CHOR</v>
          </cell>
          <cell r="D864" t="str">
            <v>COMPOSIÇÕES AUXILIARES</v>
          </cell>
          <cell r="E864" t="str">
            <v>0329</v>
          </cell>
          <cell r="F864" t="str">
            <v/>
          </cell>
          <cell r="G864" t="str">
            <v/>
          </cell>
          <cell r="H864" t="str">
            <v>CAMINHÃO TOCO, PESO BRUTO TOTAL 14.300 KG, CARGA ÚTIL MÁXIMA 9590 KG, DISTÂNCIA ENTRE EIXOS 4,76 M, POTÊNCIA 185 CV (NÃO INCLUI CARROCERIA) - IMPOSTOS E SEGUROS. AF_06/2014</v>
          </cell>
          <cell r="I864" t="str">
            <v>H</v>
          </cell>
          <cell r="J864" t="str">
            <v>ATRIBUÍDO SÃO PAULO</v>
          </cell>
          <cell r="K864" t="str">
            <v>0,86</v>
          </cell>
          <cell r="L864" t="str">
            <v>CAIXA REFERENCIAL</v>
          </cell>
        </row>
        <row r="865">
          <cell r="A865">
            <v>91359</v>
          </cell>
          <cell r="B865" t="str">
            <v>CUSTOS HORÁRIOS DE MÁQUINAS E EQUIPAMENTOS</v>
          </cell>
          <cell r="C865" t="str">
            <v>CHOR</v>
          </cell>
          <cell r="D865" t="str">
            <v>COMPOSIÇÕES AUXILIARES</v>
          </cell>
          <cell r="E865" t="str">
            <v>0329</v>
          </cell>
          <cell r="F865" t="str">
            <v/>
          </cell>
          <cell r="G865" t="str">
            <v/>
          </cell>
          <cell r="H865" t="str">
            <v>CAMINHÃO PIPA 6.000 L, PESO BRUTO TOTAL 13.000 KG, DISTÂNCIA ENTRE EIXOS 4,80 M, POTÊNCIA 189 CV INCLUSIVE TANQUE DE AÇO PARA TRANSPORTE DE ÁGUA, CAPACIDADE 6 M3 - DEPRECIAÇÃO. AF_06/2014</v>
          </cell>
          <cell r="I865" t="str">
            <v>H</v>
          </cell>
          <cell r="J865" t="str">
            <v>ATRIBUÍDO SÃO PAULO</v>
          </cell>
          <cell r="K865" t="str">
            <v>11,89</v>
          </cell>
          <cell r="L865" t="str">
            <v>CAIXA REFERENCIAL</v>
          </cell>
        </row>
        <row r="866">
          <cell r="A866">
            <v>91360</v>
          </cell>
          <cell r="B866" t="str">
            <v>CUSTOS HORÁRIOS DE MÁQUINAS E EQUIPAMENTOS</v>
          </cell>
          <cell r="C866" t="str">
            <v>CHOR</v>
          </cell>
          <cell r="D866" t="str">
            <v>COMPOSIÇÕES AUXILIARES</v>
          </cell>
          <cell r="E866" t="str">
            <v>0329</v>
          </cell>
          <cell r="F866" t="str">
            <v/>
          </cell>
          <cell r="G866" t="str">
            <v/>
          </cell>
          <cell r="H866" t="str">
            <v>CAMINHÃO PIPA 6.000 L, PESO BRUTO TOTAL 13.000 KG, DISTÂNCIA ENTRE EIXOS 4,80 M, POTÊNCIA 189 CV INCLUSIVE TANQUE DE AÇO PARA TRANSPORTE DE ÁGUA, CAPACIDADE 6 M3 - JUROS. AF_06/2014</v>
          </cell>
          <cell r="I866" t="str">
            <v>H</v>
          </cell>
          <cell r="J866" t="str">
            <v>ATRIBUÍDO SÃO PAULO</v>
          </cell>
          <cell r="K866" t="str">
            <v>2,48</v>
          </cell>
          <cell r="L866" t="str">
            <v>CAIXA REFERENCIAL</v>
          </cell>
        </row>
        <row r="867">
          <cell r="A867">
            <v>91361</v>
          </cell>
          <cell r="B867" t="str">
            <v>CUSTOS HORÁRIOS DE MÁQUINAS E EQUIPAMENTOS</v>
          </cell>
          <cell r="C867" t="str">
            <v>CHOR</v>
          </cell>
          <cell r="D867" t="str">
            <v>COMPOSIÇÕES AUXILIARES</v>
          </cell>
          <cell r="E867" t="str">
            <v>0329</v>
          </cell>
          <cell r="F867" t="str">
            <v/>
          </cell>
          <cell r="G867" t="str">
            <v/>
          </cell>
          <cell r="H867" t="str">
            <v>CAMINHÃO PIPA 6.000 L, PESO BRUTO TOTAL 13.000 KG, DISTÂNCIA ENTRE EIXOS 4,80 M, POTÊNCIA 189 CV INCLUSIVE TANQUE DE AÇO PARA TRANSPORTE DE ÁGUA, CAPACIDADE 6 M3 - IMPOSTOS E SEGUROS. AF_06/2014</v>
          </cell>
          <cell r="I867" t="str">
            <v>H</v>
          </cell>
          <cell r="J867" t="str">
            <v>ATRIBUÍDO SÃO PAULO</v>
          </cell>
          <cell r="K867" t="str">
            <v>0,96</v>
          </cell>
          <cell r="L867" t="str">
            <v>CAIXA REFERENCIAL</v>
          </cell>
        </row>
        <row r="868">
          <cell r="A868">
            <v>91367</v>
          </cell>
          <cell r="B868" t="str">
            <v>CUSTOS HORÁRIOS DE MÁQUINAS E EQUIPAMENTOS</v>
          </cell>
          <cell r="C868" t="str">
            <v>CHOR</v>
          </cell>
          <cell r="D868" t="str">
            <v>COMPOSIÇÕES AUXILIARES</v>
          </cell>
          <cell r="E868" t="str">
            <v>0329</v>
          </cell>
          <cell r="F868" t="str">
            <v/>
          </cell>
          <cell r="G868" t="str">
            <v/>
          </cell>
          <cell r="H868" t="str">
            <v>CAMINHÃO BASCULANTE 6 M3, PESO BRUTO TOTAL 16.000 KG, CARGA ÚTIL MÁXIMA 13.071 KG, DISTÂNCIA ENTRE EIXOS 4,80 M, POTÊNCIA 230 CV INCLUSIVE CAÇAMBA METÁLICA - DEPRECIAÇÃO. AF_06/2014</v>
          </cell>
          <cell r="I868" t="str">
            <v>H</v>
          </cell>
          <cell r="J868" t="str">
            <v>ATRIBUÍDO SÃO PAULO</v>
          </cell>
          <cell r="K868" t="str">
            <v>15,62</v>
          </cell>
          <cell r="L868" t="str">
            <v>CAIXA REFERENCIAL</v>
          </cell>
        </row>
        <row r="869">
          <cell r="A869">
            <v>91368</v>
          </cell>
          <cell r="B869" t="str">
            <v>CUSTOS HORÁRIOS DE MÁQUINAS E EQUIPAMENTOS</v>
          </cell>
          <cell r="C869" t="str">
            <v>CHOR</v>
          </cell>
          <cell r="D869" t="str">
            <v>COMPOSIÇÕES AUXILIARES</v>
          </cell>
          <cell r="E869" t="str">
            <v>0329</v>
          </cell>
          <cell r="F869" t="str">
            <v/>
          </cell>
          <cell r="G869" t="str">
            <v/>
          </cell>
          <cell r="H869" t="str">
            <v>CAMINHÃO BASCULANTE 6 M3, PESO BRUTO TOTAL 16.000 KG, CARGA ÚTIL MÁXIMA 13.071 KG, DISTÂNCIA ENTRE EIXOS 4,80 M, POTÊNCIA 230 CV INCLUSIVE CAÇAMBA METÁLICA - JUROS. AF_06/2014</v>
          </cell>
          <cell r="I869" t="str">
            <v>H</v>
          </cell>
          <cell r="J869" t="str">
            <v>ATRIBUÍDO SÃO PAULO</v>
          </cell>
          <cell r="K869" t="str">
            <v>2,88</v>
          </cell>
          <cell r="L869" t="str">
            <v>CAIXA REFERENCIAL</v>
          </cell>
        </row>
        <row r="870">
          <cell r="A870">
            <v>91369</v>
          </cell>
          <cell r="B870" t="str">
            <v>CUSTOS HORÁRIOS DE MÁQUINAS E EQUIPAMENTOS</v>
          </cell>
          <cell r="C870" t="str">
            <v>CHOR</v>
          </cell>
          <cell r="D870" t="str">
            <v>COMPOSIÇÕES AUXILIARES</v>
          </cell>
          <cell r="E870" t="str">
            <v>0329</v>
          </cell>
          <cell r="F870" t="str">
            <v/>
          </cell>
          <cell r="G870" t="str">
            <v/>
          </cell>
          <cell r="H870" t="str">
            <v>CAMINHÃO BASCULANTE 6 M3, PESO BRUTO TOTAL 16.000 KG, CARGA ÚTIL MÁXIMA 13.071 KG, DISTÂNCIA ENTRE EIXOS 4,80 M, POTÊNCIA 230 CV INCLUSIVE CAÇAMBA METÁLICA - IMPOSTOS E SEGUROS. AF_06/2014</v>
          </cell>
          <cell r="I870" t="str">
            <v>H</v>
          </cell>
          <cell r="J870" t="str">
            <v>ATRIBUÍDO SÃO PAULO</v>
          </cell>
          <cell r="K870" t="str">
            <v>1,13</v>
          </cell>
          <cell r="L870" t="str">
            <v>CAIXA REFERENCIAL</v>
          </cell>
        </row>
        <row r="871">
          <cell r="A871">
            <v>91375</v>
          </cell>
          <cell r="B871" t="str">
            <v>CUSTOS HORÁRIOS DE MÁQUINAS E EQUIPAMENTOS</v>
          </cell>
          <cell r="C871" t="str">
            <v>CHOR</v>
          </cell>
          <cell r="D871" t="str">
            <v>COMPOSIÇÕES AUXILIARES</v>
          </cell>
          <cell r="E871" t="str">
            <v>0329</v>
          </cell>
          <cell r="F871" t="str">
            <v/>
          </cell>
          <cell r="G871" t="str">
            <v/>
          </cell>
          <cell r="H871" t="str">
            <v>CAMINHÃO TOCO, PESO BRUTO TOTAL 16.000 KG, CARGA ÚTIL MÁXIMA DE 10.685 KG, DISTÂNCIA ENTRE EIXOS 4,80 M, POTÊNCIA 189 CV EXCLUSIVE CARROCERIA - DEPRECIAÇÃO. AF_06/2014</v>
          </cell>
          <cell r="I871" t="str">
            <v>H</v>
          </cell>
          <cell r="J871" t="str">
            <v>ATRIBUÍDO SÃO PAULO</v>
          </cell>
          <cell r="K871" t="str">
            <v>8,88</v>
          </cell>
          <cell r="L871" t="str">
            <v>CAIXA REFERENCIAL</v>
          </cell>
        </row>
        <row r="872">
          <cell r="A872">
            <v>91376</v>
          </cell>
          <cell r="B872" t="str">
            <v>CUSTOS HORÁRIOS DE MÁQUINAS E EQUIPAMENTOS</v>
          </cell>
          <cell r="C872" t="str">
            <v>CHOR</v>
          </cell>
          <cell r="D872" t="str">
            <v>COMPOSIÇÕES AUXILIARES</v>
          </cell>
          <cell r="E872" t="str">
            <v>0329</v>
          </cell>
          <cell r="F872" t="str">
            <v/>
          </cell>
          <cell r="G872" t="str">
            <v/>
          </cell>
          <cell r="H872" t="str">
            <v>CAMINHÃO TOCO, PESO BRUTO TOTAL 16.000 KG, CARGA ÚTIL MÁXIMA DE 10.685 KG, DISTÂNCIA ENTRE EIXOS 4,80 M, POTÊNCIA 189 CV EXCLUSIVE CARROCERIA - JUROS. AF_06/2014</v>
          </cell>
          <cell r="I872" t="str">
            <v>H</v>
          </cell>
          <cell r="J872" t="str">
            <v>ATRIBUÍDO SÃO PAULO</v>
          </cell>
          <cell r="K872" t="str">
            <v>1,86</v>
          </cell>
          <cell r="L872" t="str">
            <v>CAIXA REFERENCIAL</v>
          </cell>
        </row>
        <row r="873">
          <cell r="A873">
            <v>91377</v>
          </cell>
          <cell r="B873" t="str">
            <v>CUSTOS HORÁRIOS DE MÁQUINAS E EQUIPAMENTOS</v>
          </cell>
          <cell r="C873" t="str">
            <v>CHOR</v>
          </cell>
          <cell r="D873" t="str">
            <v>COMPOSIÇÕES AUXILIARES</v>
          </cell>
          <cell r="E873" t="str">
            <v>0329</v>
          </cell>
          <cell r="F873" t="str">
            <v/>
          </cell>
          <cell r="G873" t="str">
            <v/>
          </cell>
          <cell r="H873" t="str">
            <v>CAMINHÃO TOCO, PESO BRUTO TOTAL 16.000 KG, CARGA ÚTIL MÁXIMA DE 10.685 KG, DISTÂNCIA ENTRE EIXOS 4,80 M, POTÊNCIA 189 CV EXCLUSIVE CARROCERIA - IMPOSTOS E SEGUROS. AF_06/2014</v>
          </cell>
          <cell r="I873" t="str">
            <v>H</v>
          </cell>
          <cell r="J873" t="str">
            <v>ATRIBUÍDO SÃO PAULO</v>
          </cell>
          <cell r="K873" t="str">
            <v>0,72</v>
          </cell>
          <cell r="L873" t="str">
            <v>CAIXA REFERENCIAL</v>
          </cell>
        </row>
        <row r="874">
          <cell r="A874">
            <v>91380</v>
          </cell>
          <cell r="B874" t="str">
            <v>CUSTOS HORÁRIOS DE MÁQUINAS E EQUIPAMENTOS</v>
          </cell>
          <cell r="C874" t="str">
            <v>CHOR</v>
          </cell>
          <cell r="D874" t="str">
            <v>COMPOSIÇÕES AUXILIARES</v>
          </cell>
          <cell r="E874" t="str">
            <v>0329</v>
          </cell>
          <cell r="F874" t="str">
            <v/>
          </cell>
          <cell r="G874" t="str">
            <v/>
          </cell>
          <cell r="H874" t="str">
            <v>CAMINHÃO BASCULANTE 10 M3, TRUCADO CABINE SIMPLES, PESO BRUTO TOTAL 23.000 KG, CARGA ÚTIL MÁXIMA 15.935 KG, DISTÂNCIA ENTRE EIXOS 4,80 M, POTÊNCIA 230 CV INCLUSIVE CAÇAMBA METÁLICA - DEPRECIAÇÃO. AF_06/2014</v>
          </cell>
          <cell r="I874" t="str">
            <v>H</v>
          </cell>
          <cell r="J874" t="str">
            <v>ATRIBUÍDO SÃO PAULO</v>
          </cell>
          <cell r="K874" t="str">
            <v>17,68</v>
          </cell>
          <cell r="L874" t="str">
            <v>CAIXA REFERENCIAL</v>
          </cell>
        </row>
        <row r="875">
          <cell r="A875">
            <v>91381</v>
          </cell>
          <cell r="B875" t="str">
            <v>CUSTOS HORÁRIOS DE MÁQUINAS E EQUIPAMENTOS</v>
          </cell>
          <cell r="C875" t="str">
            <v>CHOR</v>
          </cell>
          <cell r="D875" t="str">
            <v>COMPOSIÇÕES AUXILIARES</v>
          </cell>
          <cell r="E875" t="str">
            <v>0329</v>
          </cell>
          <cell r="F875" t="str">
            <v/>
          </cell>
          <cell r="G875" t="str">
            <v/>
          </cell>
          <cell r="H875" t="str">
            <v>CAMINHÃO BASCULANTE 10 M3, TRUCADO CABINE SIMPLES, PESO BRUTO TOTAL 23.000 KG, CARGA ÚTIL MÁXIMA 15.935 KG, DISTÂNCIA ENTRE EIXOS 4,80 M, POTÊNCIA 230 CV INCLUSIVE CAÇAMBA METÁLICA - JUROS. AF_06/2014</v>
          </cell>
          <cell r="I875" t="str">
            <v>H</v>
          </cell>
          <cell r="J875" t="str">
            <v>ATRIBUÍDO SÃO PAULO</v>
          </cell>
          <cell r="K875" t="str">
            <v>3,26</v>
          </cell>
          <cell r="L875" t="str">
            <v>CAIXA REFERENCIAL</v>
          </cell>
        </row>
        <row r="876">
          <cell r="A876">
            <v>91382</v>
          </cell>
          <cell r="B876" t="str">
            <v>CUSTOS HORÁRIOS DE MÁQUINAS E EQUIPAMENTOS</v>
          </cell>
          <cell r="C876" t="str">
            <v>CHOR</v>
          </cell>
          <cell r="D876" t="str">
            <v>COMPOSIÇÕES AUXILIARES</v>
          </cell>
          <cell r="E876" t="str">
            <v>0329</v>
          </cell>
          <cell r="F876" t="str">
            <v/>
          </cell>
          <cell r="G876" t="str">
            <v/>
          </cell>
          <cell r="H876" t="str">
            <v>CAMINHÃO BASCULANTE 10 M3, TRUCADO CABINE SIMPLES, PESO BRUTO TOTAL 23.000 KG, CARGA ÚTIL MÁXIMA 15.935 KG, DISTÂNCIA ENTRE EIXOS 4,80 M, POTÊNCIA 230 CV INCLUSIVE CAÇAMBA METÁLICA - IMPOSTOS E SEGUROS. AF_06/2014</v>
          </cell>
          <cell r="I876" t="str">
            <v>H</v>
          </cell>
          <cell r="J876" t="str">
            <v>ATRIBUÍDO SÃO PAULO</v>
          </cell>
          <cell r="K876" t="str">
            <v>1,27</v>
          </cell>
          <cell r="L876" t="str">
            <v>CAIXA REFERENCIAL</v>
          </cell>
        </row>
        <row r="877">
          <cell r="A877">
            <v>91383</v>
          </cell>
          <cell r="B877" t="str">
            <v>CUSTOS HORÁRIOS DE MÁQUINAS E EQUIPAMENTOS</v>
          </cell>
          <cell r="C877" t="str">
            <v>CHOR</v>
          </cell>
          <cell r="D877" t="str">
            <v>COMPOSIÇÕES AUXILIARES</v>
          </cell>
          <cell r="E877" t="str">
            <v>0329</v>
          </cell>
          <cell r="F877" t="str">
            <v/>
          </cell>
          <cell r="G877" t="str">
            <v/>
          </cell>
          <cell r="H877" t="str">
            <v>CAMINHÃO BASCULANTE 10 M3, TRUCADO CABINE SIMPLES, PESO BRUTO TOTAL 23.000 KG, CARGA ÚTIL MÁXIMA 15.935 KG, DISTÂNCIA ENTRE EIXOS 4,80 M, POTÊNCIA 230 CV INCLUSIVE CAÇAMBA METÁLICA - MANUTENÇÃO. AF_06/2014</v>
          </cell>
          <cell r="I877" t="str">
            <v>H</v>
          </cell>
          <cell r="J877" t="str">
            <v>ATRIBUÍDO SÃO PAULO</v>
          </cell>
          <cell r="K877" t="str">
            <v>33,15</v>
          </cell>
          <cell r="L877" t="str">
            <v>CAIXA REFERENCIAL</v>
          </cell>
        </row>
        <row r="878">
          <cell r="A878">
            <v>91384</v>
          </cell>
          <cell r="B878" t="str">
            <v>CUSTOS HORÁRIOS DE MÁQUINAS E EQUIPAMENTOS</v>
          </cell>
          <cell r="C878" t="str">
            <v>CHOR</v>
          </cell>
          <cell r="D878" t="str">
            <v>COMPOSIÇÕES AUXILIARES</v>
          </cell>
          <cell r="E878" t="str">
            <v>0329</v>
          </cell>
          <cell r="F878" t="str">
            <v/>
          </cell>
          <cell r="G878" t="str">
            <v/>
          </cell>
          <cell r="H878" t="str">
            <v>CAMINHÃO BASCULANTE 10 M3, TRUCADO CABINE SIMPLES, PESO BRUTO TOTAL 23.000 KG, CARGA ÚTIL MÁXIMA 15.935 KG, DISTÂNCIA ENTRE EIXOS 4,80 M, POTÊNCIA 230 CV INCLUSIVE CAÇAMBA METÁLICA - MATERIAIS NA OPERAÇÃO. AF_06/2014</v>
          </cell>
          <cell r="I878" t="str">
            <v>H</v>
          </cell>
          <cell r="J878" t="str">
            <v>COLETADO</v>
          </cell>
          <cell r="K878" t="str">
            <v>100,96</v>
          </cell>
          <cell r="L878" t="str">
            <v>CAIXA REFERENCIAL</v>
          </cell>
        </row>
        <row r="879">
          <cell r="A879">
            <v>91390</v>
          </cell>
          <cell r="B879" t="str">
            <v>CUSTOS HORÁRIOS DE MÁQUINAS E EQUIPAMENTOS</v>
          </cell>
          <cell r="C879" t="str">
            <v>CHOR</v>
          </cell>
          <cell r="D879" t="str">
            <v>COMPOSIÇÕES AUXILIARES</v>
          </cell>
          <cell r="E879" t="str">
            <v>0329</v>
          </cell>
          <cell r="F879" t="str">
            <v/>
          </cell>
          <cell r="G879" t="str">
            <v/>
          </cell>
          <cell r="H879" t="str">
            <v>CAMINHÃO TOCO, PBT 14.300 KG, CARGA ÚTIL MÁX. 9.710 KG, DIST. ENTRE EIXOS 3,56 M, POTÊNCIA 185 CV, INCLUSIVE CARROCERIA FIXA ABERTA DE MADEIRA P/ TRANSPORTE GERAL DE CARGA SECA, DIMEN. APROX. 2,50 X 6,50 X 0,50 M - DEPRECIAÇÃO. AF_06/2014</v>
          </cell>
          <cell r="I879" t="str">
            <v>H</v>
          </cell>
          <cell r="J879" t="str">
            <v>ATRIBUÍDO SÃO PAULO</v>
          </cell>
          <cell r="K879" t="str">
            <v>11,48</v>
          </cell>
          <cell r="L879" t="str">
            <v>CAIXA REFERENCIAL</v>
          </cell>
        </row>
        <row r="880">
          <cell r="A880">
            <v>91391</v>
          </cell>
          <cell r="B880" t="str">
            <v>CUSTOS HORÁRIOS DE MÁQUINAS E EQUIPAMENTOS</v>
          </cell>
          <cell r="C880" t="str">
            <v>CHOR</v>
          </cell>
          <cell r="D880" t="str">
            <v>COMPOSIÇÕES AUXILIARES</v>
          </cell>
          <cell r="E880" t="str">
            <v>0329</v>
          </cell>
          <cell r="F880" t="str">
            <v/>
          </cell>
          <cell r="G880" t="str">
            <v/>
          </cell>
          <cell r="H880" t="str">
            <v>CAMINHÃO TOCO, PBT 14.300 KG, CARGA ÚTIL MÁX. 9.710 KG, DIST. ENTRE EIXOS 3,56 M, POTÊNCIA 185 CV, INCLUSIVE CARROCERIA FIXA ABERTA DE MADEIRA P/ TRANSPORTE GERAL DE CARGA SECA, DIMEN. APROX. 2,50 X 6,50 X 0,50 M - JUROS. AF_06/2014</v>
          </cell>
          <cell r="I880" t="str">
            <v>H</v>
          </cell>
          <cell r="J880" t="str">
            <v>ATRIBUÍDO SÃO PAULO</v>
          </cell>
          <cell r="K880" t="str">
            <v>2,40</v>
          </cell>
          <cell r="L880" t="str">
            <v>CAIXA REFERENCIAL</v>
          </cell>
        </row>
        <row r="881">
          <cell r="A881">
            <v>91392</v>
          </cell>
          <cell r="B881" t="str">
            <v>CUSTOS HORÁRIOS DE MÁQUINAS E EQUIPAMENTOS</v>
          </cell>
          <cell r="C881" t="str">
            <v>CHOR</v>
          </cell>
          <cell r="D881" t="str">
            <v>COMPOSIÇÕES AUXILIARES</v>
          </cell>
          <cell r="E881" t="str">
            <v>0329</v>
          </cell>
          <cell r="F881" t="str">
            <v/>
          </cell>
          <cell r="G881" t="str">
            <v/>
          </cell>
          <cell r="H881" t="str">
            <v>CAMINHÃO TOCO, PBT 14.300 KG, CARGA ÚTIL MÁX. 9.710 KG, DIST. ENTRE EIXOS 3,56 M, POTÊNCIA 185 CV, INCLUSIVE CARROCERIA FIXA ABERTA DE MADEIRA P/ TRANSPORTE GERAL DE CARGA SECA, DIMEN. APROX. 2,50 X 6,50 X 0,50 M - IMPOSTOS E SEGUROS. AF_06/2014</v>
          </cell>
          <cell r="I881" t="str">
            <v>H</v>
          </cell>
          <cell r="J881" t="str">
            <v>ATRIBUÍDO SÃO PAULO</v>
          </cell>
          <cell r="K881" t="str">
            <v>0,93</v>
          </cell>
          <cell r="L881" t="str">
            <v>CAIXA REFERENCIAL</v>
          </cell>
        </row>
        <row r="882">
          <cell r="A882">
            <v>91396</v>
          </cell>
          <cell r="B882" t="str">
            <v>CUSTOS HORÁRIOS DE MÁQUINAS E EQUIPAMENTOS</v>
          </cell>
          <cell r="C882" t="str">
            <v>CHOR</v>
          </cell>
          <cell r="D882" t="str">
            <v>COMPOSIÇÕES AUXILIARES</v>
          </cell>
          <cell r="E882" t="str">
            <v>0329</v>
          </cell>
          <cell r="F882" t="str">
            <v/>
          </cell>
          <cell r="G882" t="str">
            <v/>
          </cell>
          <cell r="H882" t="str">
            <v>CAMINHÃO PIPA 10.000 L TRUCADO, PESO BRUTO TOTAL 23.000 KG, CARGA ÚTIL MÁXIMA 15.935 KG, DISTÂNCIA ENTRE EIXOS 4,8 M, POTÊNCIA 230 CV, INCLUSIVE TANQUE DE AÇO PARA TRANSPORTE DE ÁGUA - DEPRECIAÇÃO. AF_06/2014</v>
          </cell>
          <cell r="I882" t="str">
            <v>H</v>
          </cell>
          <cell r="J882" t="str">
            <v>ATRIBUÍDO SÃO PAULO</v>
          </cell>
          <cell r="K882" t="str">
            <v>15,26</v>
          </cell>
          <cell r="L882" t="str">
            <v>CAIXA REFERENCIAL</v>
          </cell>
        </row>
        <row r="883">
          <cell r="A883">
            <v>91397</v>
          </cell>
          <cell r="B883" t="str">
            <v>CUSTOS HORÁRIOS DE MÁQUINAS E EQUIPAMENTOS</v>
          </cell>
          <cell r="C883" t="str">
            <v>CHOR</v>
          </cell>
          <cell r="D883" t="str">
            <v>COMPOSIÇÕES AUXILIARES</v>
          </cell>
          <cell r="E883" t="str">
            <v>0329</v>
          </cell>
          <cell r="F883" t="str">
            <v/>
          </cell>
          <cell r="G883" t="str">
            <v/>
          </cell>
          <cell r="H883" t="str">
            <v>CAMINHÃO PIPA 10.000 L TRUCADO, PESO BRUTO TOTAL 23.000 KG, CARGA ÚTIL MÁXIMA 15.935 KG, DISTÂNCIA ENTRE EIXOS 4,8 M, POTÊNCIA 230 CV, INCLUSIVE TANQUE DE AÇO PARA TRANSPORTE DE ÁGUA - JUROS. AF_06/2014</v>
          </cell>
          <cell r="I883" t="str">
            <v>H</v>
          </cell>
          <cell r="J883" t="str">
            <v>ATRIBUÍDO SÃO PAULO</v>
          </cell>
          <cell r="K883" t="str">
            <v>3,20</v>
          </cell>
          <cell r="L883" t="str">
            <v>CAIXA REFERENCIAL</v>
          </cell>
        </row>
        <row r="884">
          <cell r="A884">
            <v>91398</v>
          </cell>
          <cell r="B884" t="str">
            <v>CUSTOS HORÁRIOS DE MÁQUINAS E EQUIPAMENTOS</v>
          </cell>
          <cell r="C884" t="str">
            <v>CHOR</v>
          </cell>
          <cell r="D884" t="str">
            <v>COMPOSIÇÕES AUXILIARES</v>
          </cell>
          <cell r="E884" t="str">
            <v>0329</v>
          </cell>
          <cell r="F884" t="str">
            <v/>
          </cell>
          <cell r="G884" t="str">
            <v/>
          </cell>
          <cell r="H884" t="str">
            <v>CAMINHÃO PIPA 10.000 L TRUCADO, PESO BRUTO TOTAL 23.000 KG, CARGA ÚTIL MÁXIMA 15.935 KG, DISTÂNCIA ENTRE EIXOS 4,8 M, POTÊNCIA 230 CV, INCLUSIVE TANQUE DE AÇO PARA TRANSPORTE DE ÁGUA - IMPOSTOS E SEGUROS. AF_06/2014</v>
          </cell>
          <cell r="I884" t="str">
            <v>H</v>
          </cell>
          <cell r="J884" t="str">
            <v>ATRIBUÍDO SÃO PAULO</v>
          </cell>
          <cell r="K884" t="str">
            <v>1,23</v>
          </cell>
          <cell r="L884" t="str">
            <v>CAIXA REFERENCIAL</v>
          </cell>
        </row>
        <row r="885">
          <cell r="A885">
            <v>91402</v>
          </cell>
          <cell r="B885" t="str">
            <v>CUSTOS HORÁRIOS DE MÁQUINAS E EQUIPAMENTOS</v>
          </cell>
          <cell r="C885" t="str">
            <v>CHOR</v>
          </cell>
          <cell r="D885" t="str">
            <v>COMPOSIÇÕES AUXILIARES</v>
          </cell>
          <cell r="E885" t="str">
            <v>0329</v>
          </cell>
          <cell r="F885" t="str">
            <v/>
          </cell>
          <cell r="G885" t="str">
            <v/>
          </cell>
          <cell r="H885" t="str">
            <v>CAMINHÃO BASCULANTE 6 M3 TOCO, PESO BRUTO TOTAL 16.000 KG, CARGA ÚTIL MÁXIMA 11.130 KG, DISTÂNCIA ENTRE EIXOS 5,36 M, POTÊNCIA 185 CV, INCLUSIVE CAÇAMBA METÁLICA - IMPOSTOS E SEGUROS. AF_06/2014</v>
          </cell>
          <cell r="I885" t="str">
            <v>H</v>
          </cell>
          <cell r="J885" t="str">
            <v>ATRIBUÍDO SÃO PAULO</v>
          </cell>
          <cell r="K885" t="str">
            <v>1,08</v>
          </cell>
          <cell r="L885" t="str">
            <v>CAIXA REFERENCIAL</v>
          </cell>
        </row>
        <row r="886">
          <cell r="A886">
            <v>91466</v>
          </cell>
          <cell r="B886" t="str">
            <v>CUSTOS HORÁRIOS DE MÁQUINAS E EQUIPAMENTOS</v>
          </cell>
          <cell r="C886" t="str">
            <v>CHOR</v>
          </cell>
          <cell r="D886" t="str">
            <v>COMPOSIÇÕES AUXILIARES</v>
          </cell>
          <cell r="E886" t="str">
            <v>0329</v>
          </cell>
          <cell r="F886" t="str">
            <v/>
          </cell>
          <cell r="G886" t="str">
            <v/>
          </cell>
          <cell r="H886" t="str">
            <v>GUINDAUTO HIDRÁULICO, CAPACIDADE MÁXIMA DE CARGA 6200 KG, MOMENTO MÁXIMO DE CARGA 11,7 TM, ALCANCE MÁXIMO HORIZONTAL 9,70 M, INCLUSIVE CAMINHÃO TOCO PBT 16.000 KG, POTÊNCIA DE 189 CV - IMPOSTOS E SEGUROS. AF_08/2015</v>
          </cell>
          <cell r="I886" t="str">
            <v>H</v>
          </cell>
          <cell r="J886" t="str">
            <v>ATRIBUÍDO SÃO PAULO</v>
          </cell>
          <cell r="K886" t="str">
            <v>0,96</v>
          </cell>
          <cell r="L886" t="str">
            <v>CAIXA REFERENCIAL</v>
          </cell>
        </row>
        <row r="887">
          <cell r="A887">
            <v>91467</v>
          </cell>
          <cell r="B887" t="str">
            <v>CUSTOS HORÁRIOS DE MÁQUINAS E EQUIPAMENTOS</v>
          </cell>
          <cell r="C887" t="str">
            <v>CHOR</v>
          </cell>
          <cell r="D887" t="str">
            <v>COMPOSIÇÕES AUXILIARES</v>
          </cell>
          <cell r="E887" t="str">
            <v>0329</v>
          </cell>
          <cell r="F887" t="str">
            <v/>
          </cell>
          <cell r="G887" t="str">
            <v/>
          </cell>
          <cell r="H887" t="str">
            <v>GUINDAUTO HIDRÁULICO, CAPACIDADE MÁXIMA DE CARGA 6200 KG, MOMENTO MÁXIMO DE CARGA 11,7 TM, ALCANCE MÁXIMO HORIZONTAL 9,70 M, INCLUSIVE CAMINHÃO TOCO PBT 16.000 KG, POTÊNCIA DE 189 CV - MATERIAIS NA OPERAÇÃO. AF_08/2015</v>
          </cell>
          <cell r="I887" t="str">
            <v>H</v>
          </cell>
          <cell r="J887" t="str">
            <v>COLETADO</v>
          </cell>
          <cell r="K887" t="str">
            <v>112,59</v>
          </cell>
          <cell r="L887" t="str">
            <v>CAIXA REFERENCIAL</v>
          </cell>
        </row>
        <row r="888">
          <cell r="A888">
            <v>91468</v>
          </cell>
          <cell r="B888" t="str">
            <v>CUSTOS HORÁRIOS DE MÁQUINAS E EQUIPAMENTOS</v>
          </cell>
          <cell r="C888" t="str">
            <v>CHOR</v>
          </cell>
          <cell r="D888" t="str">
            <v>COMPOSIÇÕES AUXILIARES</v>
          </cell>
          <cell r="E888" t="str">
            <v>0329</v>
          </cell>
          <cell r="F888" t="str">
            <v/>
          </cell>
          <cell r="G888" t="str">
            <v/>
          </cell>
          <cell r="H888" t="str">
            <v>ESPARGIDOR DE ASFALTO PRESSURIZADO, TANQUE 6 M3 COM ISOLAÇÃO TÉRMICA, AQUECIDO COM 2 MAÇARICOS, COM BARRA ESPARGIDORA 3,60 M, MONTADO SOBRE CAMINHÃO  TOCO, PBT 14.300 KG, POTÊNCIA 185 CV - DEPRECIAÇÃO. AF_08/2015</v>
          </cell>
          <cell r="I888" t="str">
            <v>H</v>
          </cell>
          <cell r="J888" t="str">
            <v>ATRIBUÍDO SÃO PAULO</v>
          </cell>
          <cell r="K888" t="str">
            <v>16,14</v>
          </cell>
          <cell r="L888" t="str">
            <v>CAIXA REFERENCIAL</v>
          </cell>
        </row>
        <row r="889">
          <cell r="A889">
            <v>91469</v>
          </cell>
          <cell r="B889" t="str">
            <v>CUSTOS HORÁRIOS DE MÁQUINAS E EQUIPAMENTOS</v>
          </cell>
          <cell r="C889" t="str">
            <v>CHOR</v>
          </cell>
          <cell r="D889" t="str">
            <v>COMPOSIÇÕES AUXILIARES</v>
          </cell>
          <cell r="E889" t="str">
            <v>0329</v>
          </cell>
          <cell r="F889" t="str">
            <v/>
          </cell>
          <cell r="G889" t="str">
            <v/>
          </cell>
          <cell r="H889" t="str">
            <v>ESPARGIDOR DE ASFALTO PRESSURIZADO, TANQUE 6 M3 COM ISOLAÇÃO TÉRMICA, AQUECIDO COM 2 MAÇARICOS, COM BARRA ESPARGIDORA 3,60 M, MONTADO SOBRE CAMINHÃO  TOCO, PBT 14.300 KG, POTÊNCIA 185 CV - JUROS. AF_08/2015</v>
          </cell>
          <cell r="I889" t="str">
            <v>H</v>
          </cell>
          <cell r="J889" t="str">
            <v>ATRIBUÍDO SÃO PAULO</v>
          </cell>
          <cell r="K889" t="str">
            <v>3,48</v>
          </cell>
          <cell r="L889" t="str">
            <v>CAIXA REFERENCIAL</v>
          </cell>
        </row>
        <row r="890">
          <cell r="A890">
            <v>91484</v>
          </cell>
          <cell r="B890" t="str">
            <v>CUSTOS HORÁRIOS DE MÁQUINAS E EQUIPAMENTOS</v>
          </cell>
          <cell r="C890" t="str">
            <v>CHOR</v>
          </cell>
          <cell r="D890" t="str">
            <v>COMPOSIÇÕES AUXILIARES</v>
          </cell>
          <cell r="E890" t="str">
            <v>0329</v>
          </cell>
          <cell r="F890" t="str">
            <v/>
          </cell>
          <cell r="G890" t="str">
            <v/>
          </cell>
          <cell r="H890" t="str">
            <v>ESPARGIDOR DE ASFALTO PRESSURIZADO, TANQUE 6 M3 COM ISOLAÇÃO TÉRMICA, AQUECIDO COM 2 MAÇARICOS, COM BARRA ESPARGIDORA 3,60 M, MONTADO SOBRE CAMINHÃO  TOCO, PBT 14.300 KG, POTÊNCIA 185 CV - IMPOSTOS E SEGUROS. AF_08/2015</v>
          </cell>
          <cell r="I890" t="str">
            <v>H</v>
          </cell>
          <cell r="J890" t="str">
            <v>ATRIBUÍDO SÃO PAULO</v>
          </cell>
          <cell r="K890" t="str">
            <v>1,10</v>
          </cell>
          <cell r="L890" t="str">
            <v>CAIXA REFERENCIAL</v>
          </cell>
        </row>
        <row r="891">
          <cell r="A891">
            <v>91485</v>
          </cell>
          <cell r="B891" t="str">
            <v>CUSTOS HORÁRIOS DE MÁQUINAS E EQUIPAMENTOS</v>
          </cell>
          <cell r="C891" t="str">
            <v>CHOR</v>
          </cell>
          <cell r="D891" t="str">
            <v>COMPOSIÇÕES AUXILIARES</v>
          </cell>
          <cell r="E891" t="str">
            <v>0329</v>
          </cell>
          <cell r="F891" t="str">
            <v/>
          </cell>
          <cell r="G891" t="str">
            <v/>
          </cell>
          <cell r="H891" t="str">
            <v>ESPARGIDOR DE ASFALTO PRESSURIZADO, TANQUE 6 M3 COM ISOLAÇÃO TÉRMICA, AQUECIDO COM 2 MAÇARICOS, COM BARRA ESPARGIDORA 3,60 M, MONTADO SOBRE CAMINHÃO  TOCO, PBT 14.300 KG, POTÊNCIA 185 CV - MATERIAIS NA OPERAÇÃO. AF_08/2015</v>
          </cell>
          <cell r="I891" t="str">
            <v>H</v>
          </cell>
          <cell r="J891" t="str">
            <v>COLETADO</v>
          </cell>
          <cell r="K891" t="str">
            <v>152,80</v>
          </cell>
          <cell r="L891" t="str">
            <v>CAIXA REFERENCIAL</v>
          </cell>
        </row>
        <row r="892">
          <cell r="A892">
            <v>91529</v>
          </cell>
          <cell r="B892" t="str">
            <v>CUSTOS HORÁRIOS DE MÁQUINAS E EQUIPAMENTOS</v>
          </cell>
          <cell r="C892" t="str">
            <v>CHOR</v>
          </cell>
          <cell r="D892" t="str">
            <v>COMPOSIÇÕES AUXILIARES</v>
          </cell>
          <cell r="E892" t="str">
            <v>0329</v>
          </cell>
          <cell r="F892" t="str">
            <v/>
          </cell>
          <cell r="G892" t="str">
            <v/>
          </cell>
          <cell r="H892" t="str">
            <v>COMPACTADOR DE SOLOS DE PERCUSSÃO (SOQUETE) COM MOTOR A GASOLINA 4 TEMPOS, POTÊNCIA 4 CV - DEPRECIAÇÃO. AF_08/2015</v>
          </cell>
          <cell r="I892" t="str">
            <v>H</v>
          </cell>
          <cell r="J892" t="str">
            <v>ATRIBUÍDO SÃO PAULO</v>
          </cell>
          <cell r="K892" t="str">
            <v>0,70</v>
          </cell>
          <cell r="L892" t="str">
            <v>CAIXA REFERENCIAL</v>
          </cell>
        </row>
        <row r="893">
          <cell r="A893">
            <v>91530</v>
          </cell>
          <cell r="B893" t="str">
            <v>CUSTOS HORÁRIOS DE MÁQUINAS E EQUIPAMENTOS</v>
          </cell>
          <cell r="C893" t="str">
            <v>CHOR</v>
          </cell>
          <cell r="D893" t="str">
            <v>COMPOSIÇÕES AUXILIARES</v>
          </cell>
          <cell r="E893" t="str">
            <v>0329</v>
          </cell>
          <cell r="F893" t="str">
            <v/>
          </cell>
          <cell r="G893" t="str">
            <v/>
          </cell>
          <cell r="H893" t="str">
            <v>COMPACTADOR DE SOLOS DE PERCUSSÃO (SOQUETE) COM MOTOR A GASOLINA 4 TEMPOS, POTÊNCIA 4 CV - JUROS. AF_08/2015</v>
          </cell>
          <cell r="I893" t="str">
            <v>H</v>
          </cell>
          <cell r="J893" t="str">
            <v>ATRIBUÍDO SÃO PAULO</v>
          </cell>
          <cell r="K893" t="str">
            <v>0,09</v>
          </cell>
          <cell r="L893" t="str">
            <v>CAIXA REFERENCIAL</v>
          </cell>
        </row>
        <row r="894">
          <cell r="A894">
            <v>91531</v>
          </cell>
          <cell r="B894" t="str">
            <v>CUSTOS HORÁRIOS DE MÁQUINAS E EQUIPAMENTOS</v>
          </cell>
          <cell r="C894" t="str">
            <v>CHOR</v>
          </cell>
          <cell r="D894" t="str">
            <v>COMPOSIÇÕES AUXILIARES</v>
          </cell>
          <cell r="E894" t="str">
            <v>0329</v>
          </cell>
          <cell r="F894" t="str">
            <v/>
          </cell>
          <cell r="G894" t="str">
            <v/>
          </cell>
          <cell r="H894" t="str">
            <v>COMPACTADOR DE SOLOS DE PERCUSSÃO (SOQUETE) COM MOTOR A GASOLINA 4 TEMPOS, POTÊNCIA 4 CV - MANUTENÇÃO. AF_08/2015</v>
          </cell>
          <cell r="I894" t="str">
            <v>H</v>
          </cell>
          <cell r="J894" t="str">
            <v>ATRIBUÍDO SÃO PAULO</v>
          </cell>
          <cell r="K894" t="str">
            <v>0,88</v>
          </cell>
          <cell r="L894" t="str">
            <v>CAIXA REFERENCIAL</v>
          </cell>
        </row>
        <row r="895">
          <cell r="A895">
            <v>91532</v>
          </cell>
          <cell r="B895" t="str">
            <v>CUSTOS HORÁRIOS DE MÁQUINAS E EQUIPAMENTOS</v>
          </cell>
          <cell r="C895" t="str">
            <v>CHOR</v>
          </cell>
          <cell r="D895" t="str">
            <v>COMPOSIÇÕES AUXILIARES</v>
          </cell>
          <cell r="E895" t="str">
            <v>0329</v>
          </cell>
          <cell r="F895" t="str">
            <v/>
          </cell>
          <cell r="G895" t="str">
            <v/>
          </cell>
          <cell r="H895" t="str">
            <v>COMPACTADOR DE SOLOS DE PERCUSSÃO (SOQUETE) COM MOTOR A GASOLINA 4 TEMPOS, POTÊNCIA 4 CV - MATERIAIS NA OPERAÇÃO. AF_08/2015</v>
          </cell>
          <cell r="I895" t="str">
            <v>H</v>
          </cell>
          <cell r="J895" t="str">
            <v>COLETADO</v>
          </cell>
          <cell r="K895" t="str">
            <v>5,76</v>
          </cell>
          <cell r="L895" t="str">
            <v>CAIXA REFERENCIAL</v>
          </cell>
        </row>
        <row r="896">
          <cell r="A896">
            <v>91629</v>
          </cell>
          <cell r="B896" t="str">
            <v>CUSTOS HORÁRIOS DE MÁQUINAS E EQUIPAMENTOS</v>
          </cell>
          <cell r="C896" t="str">
            <v>CHOR</v>
          </cell>
          <cell r="D896" t="str">
            <v>COMPOSIÇÕES AUXILIARES</v>
          </cell>
          <cell r="E896" t="str">
            <v>0329</v>
          </cell>
          <cell r="F896" t="str">
            <v/>
          </cell>
          <cell r="G896" t="str">
            <v/>
          </cell>
          <cell r="H896" t="str">
            <v>GUINDAUTO HIDRÁULICO, CAPACIDADE MÁXIMA DE CARGA 6500 KG, MOMENTO MÁXIMO DE CARGA 5,8 TM, ALCANCE MÁXIMO HORIZONTAL 7,60 M, INCLUSIVE CAMINHÃO TOCO PBT 9.700 KG, POTÊNCIA DE 160 CV - DEPRECIAÇÃO. AF_08/2015</v>
          </cell>
          <cell r="I896" t="str">
            <v>H</v>
          </cell>
          <cell r="J896" t="str">
            <v>ATRIBUÍDO SÃO PAULO</v>
          </cell>
          <cell r="K896" t="str">
            <v>10,97</v>
          </cell>
          <cell r="L896" t="str">
            <v>CAIXA REFERENCIAL</v>
          </cell>
        </row>
        <row r="897">
          <cell r="A897">
            <v>91630</v>
          </cell>
          <cell r="B897" t="str">
            <v>CUSTOS HORÁRIOS DE MÁQUINAS E EQUIPAMENTOS</v>
          </cell>
          <cell r="C897" t="str">
            <v>CHOR</v>
          </cell>
          <cell r="D897" t="str">
            <v>COMPOSIÇÕES AUXILIARES</v>
          </cell>
          <cell r="E897" t="str">
            <v>0329</v>
          </cell>
          <cell r="F897" t="str">
            <v/>
          </cell>
          <cell r="G897" t="str">
            <v/>
          </cell>
          <cell r="H897" t="str">
            <v>GUINDAUTO HIDRÁULICO, CAPACIDADE MÁXIMA DE CARGA 6500 KG, MOMENTO MÁXIMO DE CARGA 5,8 TM, ALCANCE MÁXIMO HORIZONTAL 7,60 M, INCLUSIVE CAMINHÃO TOCO PBT 9.700 KG, POTÊNCIA DE 160 CV - JUROS. AF_08/2015</v>
          </cell>
          <cell r="I897" t="str">
            <v>H</v>
          </cell>
          <cell r="J897" t="str">
            <v>ATRIBUÍDO SÃO PAULO</v>
          </cell>
          <cell r="K897" t="str">
            <v>2,30</v>
          </cell>
          <cell r="L897" t="str">
            <v>CAIXA REFERENCIAL</v>
          </cell>
        </row>
        <row r="898">
          <cell r="A898">
            <v>91631</v>
          </cell>
          <cell r="B898" t="str">
            <v>CUSTOS HORÁRIOS DE MÁQUINAS E EQUIPAMENTOS</v>
          </cell>
          <cell r="C898" t="str">
            <v>CHOR</v>
          </cell>
          <cell r="D898" t="str">
            <v>COMPOSIÇÕES AUXILIARES</v>
          </cell>
          <cell r="E898" t="str">
            <v>0329</v>
          </cell>
          <cell r="F898" t="str">
            <v/>
          </cell>
          <cell r="G898" t="str">
            <v/>
          </cell>
          <cell r="H898" t="str">
            <v>GUINDAUTO HIDRÁULICO, CAPACIDADE MÁXIMA DE CARGA 6500 KG, MOMENTO MÁXIMO DE CARGA 5,8 TM, ALCANCE MÁXIMO HORIZONTAL 7,60 M, INCLUSIVE CAMINHÃO TOCO PBT 9.700 KG, POTÊNCIA DE 160 CV - IMPOSTOS E SEGUROS. AF_08/2015</v>
          </cell>
          <cell r="I898" t="str">
            <v>H</v>
          </cell>
          <cell r="J898" t="str">
            <v>ATRIBUÍDO SÃO PAULO</v>
          </cell>
          <cell r="K898" t="str">
            <v>0,89</v>
          </cell>
          <cell r="L898" t="str">
            <v>CAIXA REFERENCIAL</v>
          </cell>
        </row>
        <row r="899">
          <cell r="A899">
            <v>91632</v>
          </cell>
          <cell r="B899" t="str">
            <v>CUSTOS HORÁRIOS DE MÁQUINAS E EQUIPAMENTOS</v>
          </cell>
          <cell r="C899" t="str">
            <v>CHOR</v>
          </cell>
          <cell r="D899" t="str">
            <v>COMPOSIÇÕES AUXILIARES</v>
          </cell>
          <cell r="E899" t="str">
            <v>0329</v>
          </cell>
          <cell r="F899" t="str">
            <v/>
          </cell>
          <cell r="G899" t="str">
            <v/>
          </cell>
          <cell r="H899" t="str">
            <v>GUINDAUTO HIDRÁULICO, CAPACIDADE MÁXIMA DE CARGA 6500 KG, MOMENTO MÁXIMO DE CARGA 5,8 TM, ALCANCE MÁXIMO HORIZONTAL 7,60 M, INCLUSIVE CAMINHÃO TOCO PBT 9.700 KG, POTÊNCIA DE 160 CV - MANUTENÇÃO. AF_08/2015</v>
          </cell>
          <cell r="I899" t="str">
            <v>H</v>
          </cell>
          <cell r="J899" t="str">
            <v>ATRIBUÍDO SÃO PAULO</v>
          </cell>
          <cell r="K899" t="str">
            <v>20,57</v>
          </cell>
          <cell r="L899" t="str">
            <v>CAIXA REFERENCIAL</v>
          </cell>
        </row>
        <row r="900">
          <cell r="A900">
            <v>91633</v>
          </cell>
          <cell r="B900" t="str">
            <v>CUSTOS HORÁRIOS DE MÁQUINAS E EQUIPAMENTOS</v>
          </cell>
          <cell r="C900" t="str">
            <v>CHOR</v>
          </cell>
          <cell r="D900" t="str">
            <v>COMPOSIÇÕES AUXILIARES</v>
          </cell>
          <cell r="E900" t="str">
            <v>0329</v>
          </cell>
          <cell r="F900" t="str">
            <v/>
          </cell>
          <cell r="G900" t="str">
            <v/>
          </cell>
          <cell r="H900" t="str">
            <v>GUINDAUTO HIDRÁULICO, CAPACIDADE MÁXIMA DE CARGA 6500 KG, MOMENTO MÁXIMO DE CARGA 5,8 TM, ALCANCE MÁXIMO HORIZONTAL 7,60 M, INCLUSIVE CAMINHÃO TOCO PBT 9.700 KG, POTÊNCIA DE 160 CV - MATERIAIS NA OPERAÇÃO. AF_08/2015</v>
          </cell>
          <cell r="I900" t="str">
            <v>H</v>
          </cell>
          <cell r="J900" t="str">
            <v>COLETADO</v>
          </cell>
          <cell r="K900" t="str">
            <v>95,29</v>
          </cell>
          <cell r="L900" t="str">
            <v>CAIXA REFERENCIAL</v>
          </cell>
        </row>
        <row r="901">
          <cell r="A901">
            <v>91640</v>
          </cell>
          <cell r="B901" t="str">
            <v>CUSTOS HORÁRIOS DE MÁQUINAS E EQUIPAMENTOS</v>
          </cell>
          <cell r="C901" t="str">
            <v>CHOR</v>
          </cell>
          <cell r="D901" t="str">
            <v>COMPOSIÇÕES AUXILIARES</v>
          </cell>
          <cell r="E901" t="str">
            <v>0329</v>
          </cell>
          <cell r="F901" t="str">
            <v/>
          </cell>
          <cell r="G901" t="str">
            <v/>
          </cell>
          <cell r="H901" t="str">
            <v>CAMINHÃO DE TRANSPORTE DE MATERIAL ASFÁLTICO 30.000 L, COM CAVALO MECÂNICO DE CAPACIDADE MÁXIMA DE TRAÇÃO COMBINADO DE 66.000 KG, POTÊNCIA 360 CV, INCLUSIVE TANQUE DE ASFALTO COM SERPENTINA - DEPRECIAÇÃO. AF_08/2015</v>
          </cell>
          <cell r="I901" t="str">
            <v>H</v>
          </cell>
          <cell r="J901" t="str">
            <v>ATRIBUÍDO SÃO PAULO</v>
          </cell>
          <cell r="K901" t="str">
            <v>27,24</v>
          </cell>
          <cell r="L901" t="str">
            <v>CAIXA REFERENCIAL</v>
          </cell>
        </row>
        <row r="902">
          <cell r="A902">
            <v>91641</v>
          </cell>
          <cell r="B902" t="str">
            <v>CUSTOS HORÁRIOS DE MÁQUINAS E EQUIPAMENTOS</v>
          </cell>
          <cell r="C902" t="str">
            <v>CHOR</v>
          </cell>
          <cell r="D902" t="str">
            <v>COMPOSIÇÕES AUXILIARES</v>
          </cell>
          <cell r="E902" t="str">
            <v>0329</v>
          </cell>
          <cell r="F902" t="str">
            <v/>
          </cell>
          <cell r="G902" t="str">
            <v/>
          </cell>
          <cell r="H902" t="str">
            <v>CAMINHÃO DE TRANSPORTE DE MATERIAL ASFÁLTICO 30.000 L, COM CAVALO MECÂNICO DE CAPACIDADE MÁXIMA DE TRAÇÃO COMBINADO DE 66.000 KG, POTÊNCIA 360 CV, INCLUSIVE TANQUE DE ASFALTO COM SERPENTINA - JUROS. AF_08/2015</v>
          </cell>
          <cell r="I902" t="str">
            <v>H</v>
          </cell>
          <cell r="J902" t="str">
            <v>ATRIBUÍDO SÃO PAULO</v>
          </cell>
          <cell r="K902" t="str">
            <v>5,71</v>
          </cell>
          <cell r="L902" t="str">
            <v>CAIXA REFERENCIAL</v>
          </cell>
        </row>
        <row r="903">
          <cell r="A903">
            <v>91642</v>
          </cell>
          <cell r="B903" t="str">
            <v>CUSTOS HORÁRIOS DE MÁQUINAS E EQUIPAMENTOS</v>
          </cell>
          <cell r="C903" t="str">
            <v>CHOR</v>
          </cell>
          <cell r="D903" t="str">
            <v>COMPOSIÇÕES AUXILIARES</v>
          </cell>
          <cell r="E903" t="str">
            <v>0329</v>
          </cell>
          <cell r="F903" t="str">
            <v/>
          </cell>
          <cell r="G903" t="str">
            <v/>
          </cell>
          <cell r="H903" t="str">
            <v>CAMINHÃO DE TRANSPORTE DE MATERIAL ASFÁLTICO 30.000 L, COM CAVALO MECÂNICO DE CAPACIDADE MÁXIMA DE TRAÇÃO COMBINADO DE 66.000 KG, POTÊNCIA 360 CV, INCLUSIVE TANQUE DE ASFALTO COM SERPENTINA - IMPOSTOS E SEGUROS. AF_08/2015</v>
          </cell>
          <cell r="I903" t="str">
            <v>H</v>
          </cell>
          <cell r="J903" t="str">
            <v>ATRIBUÍDO SÃO PAULO</v>
          </cell>
          <cell r="K903" t="str">
            <v>2,22</v>
          </cell>
          <cell r="L903" t="str">
            <v>CAIXA REFERENCIAL</v>
          </cell>
        </row>
        <row r="904">
          <cell r="A904">
            <v>91643</v>
          </cell>
          <cell r="B904" t="str">
            <v>CUSTOS HORÁRIOS DE MÁQUINAS E EQUIPAMENTOS</v>
          </cell>
          <cell r="C904" t="str">
            <v>CHOR</v>
          </cell>
          <cell r="D904" t="str">
            <v>COMPOSIÇÕES AUXILIARES</v>
          </cell>
          <cell r="E904" t="str">
            <v>0329</v>
          </cell>
          <cell r="F904" t="str">
            <v/>
          </cell>
          <cell r="G904" t="str">
            <v/>
          </cell>
          <cell r="H904" t="str">
            <v>CAMINHÃO DE TRANSPORTE DE MATERIAL ASFÁLTICO 30.000 L, COM CAVALO MECÂNICO DE CAPACIDADE MÁXIMA DE TRAÇÃO COMBINADO DE 66.000 KG, POTÊNCIA 360 CV, INCLUSIVE TANQUE DE ASFALTO COM SERPENTINA - MANUTENÇÃO. AF_08/2015</v>
          </cell>
          <cell r="I904" t="str">
            <v>H</v>
          </cell>
          <cell r="J904" t="str">
            <v>ATRIBUÍDO SÃO PAULO</v>
          </cell>
          <cell r="K904" t="str">
            <v>51,07</v>
          </cell>
          <cell r="L904" t="str">
            <v>CAIXA REFERENCIAL</v>
          </cell>
        </row>
        <row r="905">
          <cell r="A905">
            <v>91644</v>
          </cell>
          <cell r="B905" t="str">
            <v>CUSTOS HORÁRIOS DE MÁQUINAS E EQUIPAMENTOS</v>
          </cell>
          <cell r="C905" t="str">
            <v>CHOR</v>
          </cell>
          <cell r="D905" t="str">
            <v>COMPOSIÇÕES AUXILIARES</v>
          </cell>
          <cell r="E905" t="str">
            <v>0329</v>
          </cell>
          <cell r="F905" t="str">
            <v/>
          </cell>
          <cell r="G905" t="str">
            <v/>
          </cell>
          <cell r="H905" t="str">
            <v>CAMINHÃO DE TRANSPORTE DE MATERIAL ASFÁLTICO 30.000 L, COM CAVALO MECÂNICO DE CAPACIDADE MÁXIMA DE TRAÇÃO COMBINADO DE 66.000 KG, POTÊNCIA 360 CV, INCLUSIVE TANQUE DE ASFALTO COM SERPENTINA - MATERIAIS NA OPERAÇÃO. AF_08/2015</v>
          </cell>
          <cell r="I905" t="str">
            <v>H</v>
          </cell>
          <cell r="J905" t="str">
            <v>COLETADO</v>
          </cell>
          <cell r="K905" t="str">
            <v>214,44</v>
          </cell>
          <cell r="L905" t="str">
            <v>CAIXA REFERENCIAL</v>
          </cell>
        </row>
        <row r="906">
          <cell r="A906">
            <v>91688</v>
          </cell>
          <cell r="B906" t="str">
            <v>CUSTOS HORÁRIOS DE MÁQUINAS E EQUIPAMENTOS</v>
          </cell>
          <cell r="C906" t="str">
            <v>CHOR</v>
          </cell>
          <cell r="D906" t="str">
            <v>COMPOSIÇÕES AUXILIARES</v>
          </cell>
          <cell r="E906" t="str">
            <v>0329</v>
          </cell>
          <cell r="F906" t="str">
            <v/>
          </cell>
          <cell r="G906" t="str">
            <v/>
          </cell>
          <cell r="H906" t="str">
            <v>SERRA CIRCULAR DE BANCADA COM MOTOR ELÉTRICO POTÊNCIA DE 5HP, COM COIFA PARA DISCO 10" - DEPRECIAÇÃO. AF_08/2015</v>
          </cell>
          <cell r="I906" t="str">
            <v>H</v>
          </cell>
          <cell r="J906" t="str">
            <v>COEFICIENTE DE REPRESENTATIVIDADE</v>
          </cell>
          <cell r="K906" t="str">
            <v>0,08</v>
          </cell>
          <cell r="L906" t="str">
            <v>CAIXA REFERENCIAL</v>
          </cell>
        </row>
        <row r="907">
          <cell r="A907">
            <v>91689</v>
          </cell>
          <cell r="B907" t="str">
            <v>CUSTOS HORÁRIOS DE MÁQUINAS E EQUIPAMENTOS</v>
          </cell>
          <cell r="C907" t="str">
            <v>CHOR</v>
          </cell>
          <cell r="D907" t="str">
            <v>COMPOSIÇÕES AUXILIARES</v>
          </cell>
          <cell r="E907" t="str">
            <v>0329</v>
          </cell>
          <cell r="F907" t="str">
            <v/>
          </cell>
          <cell r="G907" t="str">
            <v/>
          </cell>
          <cell r="H907" t="str">
            <v>SERRA CIRCULAR DE BANCADA COM MOTOR ELÉTRICO POTÊNCIA DE 5HP, COM COIFA PARA DISCO 10" - JUROS. AF_08/2015</v>
          </cell>
          <cell r="I907" t="str">
            <v>H</v>
          </cell>
          <cell r="J907" t="str">
            <v>COEFICIENTE DE REPRESENTATIVIDADE</v>
          </cell>
          <cell r="K907" t="str">
            <v>0,01</v>
          </cell>
          <cell r="L907" t="str">
            <v>CAIXA REFERENCIAL</v>
          </cell>
        </row>
        <row r="908">
          <cell r="A908">
            <v>91690</v>
          </cell>
          <cell r="B908" t="str">
            <v>CUSTOS HORÁRIOS DE MÁQUINAS E EQUIPAMENTOS</v>
          </cell>
          <cell r="C908" t="str">
            <v>CHOR</v>
          </cell>
          <cell r="D908" t="str">
            <v>COMPOSIÇÕES AUXILIARES</v>
          </cell>
          <cell r="E908" t="str">
            <v>0329</v>
          </cell>
          <cell r="F908" t="str">
            <v/>
          </cell>
          <cell r="G908" t="str">
            <v/>
          </cell>
          <cell r="H908" t="str">
            <v>SERRA CIRCULAR DE BANCADA COM MOTOR ELÉTRICO POTÊNCIA DE 5HP, COM COIFA PARA DISCO 10" - MANUTENÇÃO. AF_08/2015</v>
          </cell>
          <cell r="I908" t="str">
            <v>H</v>
          </cell>
          <cell r="J908" t="str">
            <v>COEFICIENTE DE REPRESENTATIVIDADE</v>
          </cell>
          <cell r="K908" t="str">
            <v>0,05</v>
          </cell>
          <cell r="L908" t="str">
            <v>CAIXA REFERENCIAL</v>
          </cell>
        </row>
        <row r="909">
          <cell r="A909">
            <v>91691</v>
          </cell>
          <cell r="B909" t="str">
            <v>CUSTOS HORÁRIOS DE MÁQUINAS E EQUIPAMENTOS</v>
          </cell>
          <cell r="C909" t="str">
            <v>CHOR</v>
          </cell>
          <cell r="D909" t="str">
            <v>COMPOSIÇÕES AUXILIARES</v>
          </cell>
          <cell r="E909" t="str">
            <v>0329</v>
          </cell>
          <cell r="F909" t="str">
            <v/>
          </cell>
          <cell r="G909" t="str">
            <v/>
          </cell>
          <cell r="H909" t="str">
            <v>SERRA CIRCULAR DE BANCADA COM MOTOR ELÉTRICO POTÊNCIA DE 5HP, COM COIFA PARA DISCO 10" - MATERIAIS NA OPERAÇÃO. AF_08/2015</v>
          </cell>
          <cell r="I909" t="str">
            <v>H</v>
          </cell>
          <cell r="J909" t="str">
            <v>COEFICIENTE DE REPRESENTATIVIDADE</v>
          </cell>
          <cell r="K909" t="str">
            <v>2,69</v>
          </cell>
          <cell r="L909" t="str">
            <v>CAIXA REFERENCIAL</v>
          </cell>
        </row>
        <row r="910">
          <cell r="A910">
            <v>92040</v>
          </cell>
          <cell r="B910" t="str">
            <v>CUSTOS HORÁRIOS DE MÁQUINAS E EQUIPAMENTOS</v>
          </cell>
          <cell r="C910" t="str">
            <v>CHOR</v>
          </cell>
          <cell r="D910" t="str">
            <v>COMPOSIÇÕES AUXILIARES</v>
          </cell>
          <cell r="E910" t="str">
            <v>0329</v>
          </cell>
          <cell r="F910" t="str">
            <v/>
          </cell>
          <cell r="G910" t="str">
            <v/>
          </cell>
          <cell r="H910" t="str">
            <v>DISTRIBUIDOR DE AGREGADOS REBOCAVEL, CAPACIDADE 1,9 M³, LARGURA DE TRABALHO 3,66 M - DEPRECIAÇÃO. AF_11/2015</v>
          </cell>
          <cell r="I910" t="str">
            <v>H</v>
          </cell>
          <cell r="J910" t="str">
            <v>ATRIBUÍDO SÃO PAULO</v>
          </cell>
          <cell r="K910" t="str">
            <v>4,67</v>
          </cell>
          <cell r="L910" t="str">
            <v>CAIXA REFERENCIAL</v>
          </cell>
        </row>
        <row r="911">
          <cell r="A911">
            <v>92041</v>
          </cell>
          <cell r="B911" t="str">
            <v>CUSTOS HORÁRIOS DE MÁQUINAS E EQUIPAMENTOS</v>
          </cell>
          <cell r="C911" t="str">
            <v>CHOR</v>
          </cell>
          <cell r="D911" t="str">
            <v>COMPOSIÇÕES AUXILIARES</v>
          </cell>
          <cell r="E911" t="str">
            <v>0329</v>
          </cell>
          <cell r="F911" t="str">
            <v/>
          </cell>
          <cell r="G911" t="str">
            <v/>
          </cell>
          <cell r="H911" t="str">
            <v>DISTRIBUIDOR DE AGREGADOS REBOCAVEL, CAPACIDADE 1,9 M³, LARGURA DE TRABALHO 3,66 M - JUROS. AF_11/2015</v>
          </cell>
          <cell r="I911" t="str">
            <v>H</v>
          </cell>
          <cell r="J911" t="str">
            <v>ATRIBUÍDO SÃO PAULO</v>
          </cell>
          <cell r="K911" t="str">
            <v>0,49</v>
          </cell>
          <cell r="L911" t="str">
            <v>CAIXA REFERENCIAL</v>
          </cell>
        </row>
        <row r="912">
          <cell r="A912">
            <v>92042</v>
          </cell>
          <cell r="B912" t="str">
            <v>CUSTOS HORÁRIOS DE MÁQUINAS E EQUIPAMENTOS</v>
          </cell>
          <cell r="C912" t="str">
            <v>CHOR</v>
          </cell>
          <cell r="D912" t="str">
            <v>COMPOSIÇÕES AUXILIARES</v>
          </cell>
          <cell r="E912" t="str">
            <v>0329</v>
          </cell>
          <cell r="F912" t="str">
            <v/>
          </cell>
          <cell r="G912" t="str">
            <v/>
          </cell>
          <cell r="H912" t="str">
            <v>DISTRIBUIDOR DE AGREGADOS REBOCAVEL, CAPACIDADE 1,9 M³, LARGURA DE TRABALHO 3,66 M - MANUTENÇÃO. AF_11/2015</v>
          </cell>
          <cell r="I912" t="str">
            <v>H</v>
          </cell>
          <cell r="J912" t="str">
            <v>ATRIBUÍDO SÃO PAULO</v>
          </cell>
          <cell r="K912" t="str">
            <v>3,89</v>
          </cell>
          <cell r="L912" t="str">
            <v>CAIXA REFERENCIAL</v>
          </cell>
        </row>
        <row r="913">
          <cell r="A913">
            <v>92101</v>
          </cell>
          <cell r="B913" t="str">
            <v>CUSTOS HORÁRIOS DE MÁQUINAS E EQUIPAMENTOS</v>
          </cell>
          <cell r="C913" t="str">
            <v>CHOR</v>
          </cell>
          <cell r="D913" t="str">
            <v>COMPOSIÇÕES AUXILIARES</v>
          </cell>
          <cell r="E913" t="str">
            <v>0329</v>
          </cell>
          <cell r="F913" t="str">
            <v/>
          </cell>
          <cell r="G913" t="str">
            <v/>
          </cell>
          <cell r="H913" t="str">
            <v>CAMINHÃO PARA EQUIPAMENTO DE LIMPEZA A SUCÇÃO COM CAMINHÃO TRUCADO DE PESO BRUTO TOTAL 23000 KG, CARGA ÚTIL MÁXIMA 15935 KG, DISTÂNCIA ENTRE EIXOS 4,80 M, POTÊNCIA 230 CV, INCLUSIVE LIMPADORA A SUCÇÃO, TANQUE 12000 L - DEPRECIAÇÃO. AF_11/2015</v>
          </cell>
          <cell r="I913" t="str">
            <v>H</v>
          </cell>
          <cell r="J913" t="str">
            <v>ATRIBUÍDO SÃO PAULO</v>
          </cell>
          <cell r="K913" t="str">
            <v>17,21</v>
          </cell>
          <cell r="L913" t="str">
            <v>CAIXA REFERENCIAL</v>
          </cell>
        </row>
        <row r="914">
          <cell r="A914">
            <v>92102</v>
          </cell>
          <cell r="B914" t="str">
            <v>CUSTOS HORÁRIOS DE MÁQUINAS E EQUIPAMENTOS</v>
          </cell>
          <cell r="C914" t="str">
            <v>CHOR</v>
          </cell>
          <cell r="D914" t="str">
            <v>COMPOSIÇÕES AUXILIARES</v>
          </cell>
          <cell r="E914" t="str">
            <v>0329</v>
          </cell>
          <cell r="F914" t="str">
            <v/>
          </cell>
          <cell r="G914" t="str">
            <v/>
          </cell>
          <cell r="H914" t="str">
            <v>CAMINHÃO PARA EQUIPAMENTO DE LIMPEZA A SUCÇÃO COM CAMINHÃO TRUCADO DE PESO BRUTO TOTAL 23000 KG, CARGA ÚTIL MÁXIMA 15935 KG, DISTÂNCIA ENTRE EIXOS 4,80 M, POTÊNCIA 230 CV, INCLUSIVE LIMPADORA A SUCÇÃO, TANQUE 12000 L - JUROS. AF_11/2015</v>
          </cell>
          <cell r="I914" t="str">
            <v>H</v>
          </cell>
          <cell r="J914" t="str">
            <v>ATRIBUÍDO SÃO PAULO</v>
          </cell>
          <cell r="K914" t="str">
            <v>3,61</v>
          </cell>
          <cell r="L914" t="str">
            <v>CAIXA REFERENCIAL</v>
          </cell>
        </row>
        <row r="915">
          <cell r="A915">
            <v>92103</v>
          </cell>
          <cell r="B915" t="str">
            <v>CUSTOS HORÁRIOS DE MÁQUINAS E EQUIPAMENTOS</v>
          </cell>
          <cell r="C915" t="str">
            <v>CHOR</v>
          </cell>
          <cell r="D915" t="str">
            <v>COMPOSIÇÕES AUXILIARES</v>
          </cell>
          <cell r="E915" t="str">
            <v>0329</v>
          </cell>
          <cell r="F915" t="str">
            <v/>
          </cell>
          <cell r="G915" t="str">
            <v/>
          </cell>
          <cell r="H915" t="str">
            <v>CAMINHÃO PARA EQUIPAMENTO DE LIMPEZA A SUCÇÃO COM CAMINHÃO TRUCADO DE PESO BRUTO TOTAL 23000 KG, CARGA ÚTIL MÁXIMA 15935 KG, DISTÂNCIA ENTRE EIXOS 4,80 M, POTÊNCIA 230 CV, INCLUSIVE LIMPADORA A SUCÇÃO, TANQUE 12000 L - IMPOSTOS E SEGUROS. AF_11/2015</v>
          </cell>
          <cell r="I915" t="str">
            <v>H</v>
          </cell>
          <cell r="J915" t="str">
            <v>ATRIBUÍDO SÃO PAULO</v>
          </cell>
          <cell r="K915" t="str">
            <v>1,39</v>
          </cell>
          <cell r="L915" t="str">
            <v>CAIXA REFERENCIAL</v>
          </cell>
        </row>
        <row r="916">
          <cell r="A916">
            <v>92104</v>
          </cell>
          <cell r="B916" t="str">
            <v>CUSTOS HORÁRIOS DE MÁQUINAS E EQUIPAMENTOS</v>
          </cell>
          <cell r="C916" t="str">
            <v>CHOR</v>
          </cell>
          <cell r="D916" t="str">
            <v>COMPOSIÇÕES AUXILIARES</v>
          </cell>
          <cell r="E916" t="str">
            <v>0329</v>
          </cell>
          <cell r="F916" t="str">
            <v/>
          </cell>
          <cell r="G916" t="str">
            <v/>
          </cell>
          <cell r="H916" t="str">
            <v>CAMINHÃO PARA EQUIPAMENTO DE LIMPEZA A SUCÇÃO COM CAMINHÃO TRUCADO DE PESO BRUTO TOTAL 23000 KG, CARGA ÚTIL MÁXIMA 15935 KG, DISTÂNCIA ENTRE EIXOS 4,80 M, POTÊNCIA 230 CV, INCLUSIVE LIMPADORA A SUCÇÃO, TANQUE 12000 L - MANUTENÇÃO. AF_11/2015</v>
          </cell>
          <cell r="I916" t="str">
            <v>H</v>
          </cell>
          <cell r="J916" t="str">
            <v>ATRIBUÍDO SÃO PAULO</v>
          </cell>
          <cell r="K916" t="str">
            <v>32,28</v>
          </cell>
          <cell r="L916" t="str">
            <v>CAIXA REFERENCIAL</v>
          </cell>
        </row>
        <row r="917">
          <cell r="A917">
            <v>92105</v>
          </cell>
          <cell r="B917" t="str">
            <v>CUSTOS HORÁRIOS DE MÁQUINAS E EQUIPAMENTOS</v>
          </cell>
          <cell r="C917" t="str">
            <v>CHOR</v>
          </cell>
          <cell r="D917" t="str">
            <v>COMPOSIÇÕES AUXILIARES</v>
          </cell>
          <cell r="E917" t="str">
            <v>0329</v>
          </cell>
          <cell r="F917" t="str">
            <v/>
          </cell>
          <cell r="G917" t="str">
            <v/>
          </cell>
          <cell r="H917" t="str">
            <v>CAMINHÃO PARA EQUIPAMENTO DE LIMPEZA A SUCÇÃO COM CAMINHÃO TRUCADO DE PESO BRUTO TOTAL 23000 KG, CARGA ÚTIL MÁX. 15935 KG, DISTÂNCIA ENTRE EIXOS 4,80 M, POTÊNCIA 230 CV, INCLUSIVE LIMPADORA A SUCÇÃO, TANQUE 12000 L - MATERIAIS NA OPERAÇÃO. AF_11/2015</v>
          </cell>
          <cell r="I917" t="str">
            <v>H</v>
          </cell>
          <cell r="J917" t="str">
            <v>COLETADO</v>
          </cell>
          <cell r="K917" t="str">
            <v>137,00</v>
          </cell>
          <cell r="L917" t="str">
            <v>CAIXA REFERENCIAL</v>
          </cell>
        </row>
        <row r="918">
          <cell r="A918">
            <v>92108</v>
          </cell>
          <cell r="B918" t="str">
            <v>CUSTOS HORÁRIOS DE MÁQUINAS E EQUIPAMENTOS</v>
          </cell>
          <cell r="C918" t="str">
            <v>CHOR</v>
          </cell>
          <cell r="D918" t="str">
            <v>COMPOSIÇÕES AUXILIARES</v>
          </cell>
          <cell r="E918" t="str">
            <v>0329</v>
          </cell>
          <cell r="F918" t="str">
            <v/>
          </cell>
          <cell r="G918" t="str">
            <v/>
          </cell>
          <cell r="H918" t="str">
            <v>PENEIRA ROTATIVA COM MOTOR ELÉTRICO TRIFÁSICO DE 2 CV, CILINDRO DE 1 M X 0,60 M, COM FUROS DE 3,17 MM - DEPRECIAÇÃO. AF_11/2015</v>
          </cell>
          <cell r="I918" t="str">
            <v>H</v>
          </cell>
          <cell r="J918" t="str">
            <v>COEFICIENTE DE REPRESENTATIVIDADE</v>
          </cell>
          <cell r="K918" t="str">
            <v>0,74</v>
          </cell>
          <cell r="L918" t="str">
            <v>CAIXA REFERENCIAL</v>
          </cell>
        </row>
        <row r="919">
          <cell r="A919">
            <v>92109</v>
          </cell>
          <cell r="B919" t="str">
            <v>CUSTOS HORÁRIOS DE MÁQUINAS E EQUIPAMENTOS</v>
          </cell>
          <cell r="C919" t="str">
            <v>CHOR</v>
          </cell>
          <cell r="D919" t="str">
            <v>COMPOSIÇÕES AUXILIARES</v>
          </cell>
          <cell r="E919" t="str">
            <v>0329</v>
          </cell>
          <cell r="F919" t="str">
            <v/>
          </cell>
          <cell r="G919" t="str">
            <v/>
          </cell>
          <cell r="H919" t="str">
            <v>PENEIRA ROTATIVA COM MOTOR ELÉTRICO TRIFÁSICO DE 2 CV, CILINDRO DE 1 M X 0,60 M, COM FUROS DE 3,17 MM - JUROS. AF_11/2015</v>
          </cell>
          <cell r="I919" t="str">
            <v>H</v>
          </cell>
          <cell r="J919" t="str">
            <v>COEFICIENTE DE REPRESENTATIVIDADE</v>
          </cell>
          <cell r="K919" t="str">
            <v>0,08</v>
          </cell>
          <cell r="L919" t="str">
            <v>CAIXA REFERENCIAL</v>
          </cell>
        </row>
        <row r="920">
          <cell r="A920">
            <v>92110</v>
          </cell>
          <cell r="B920" t="str">
            <v>CUSTOS HORÁRIOS DE MÁQUINAS E EQUIPAMENTOS</v>
          </cell>
          <cell r="C920" t="str">
            <v>CHOR</v>
          </cell>
          <cell r="D920" t="str">
            <v>COMPOSIÇÕES AUXILIARES</v>
          </cell>
          <cell r="E920" t="str">
            <v>0329</v>
          </cell>
          <cell r="F920" t="str">
            <v/>
          </cell>
          <cell r="G920" t="str">
            <v/>
          </cell>
          <cell r="H920" t="str">
            <v>PENEIRA ROTATIVA COM MOTOR ELÉTRICO TRIFÁSICO DE 2 CV, CILINDRO DE 1 M X 0,60 M, COM FUROS DE 3,17 MM - MANUTENÇÃO. AF_11/2015</v>
          </cell>
          <cell r="I920" t="str">
            <v>H</v>
          </cell>
          <cell r="J920" t="str">
            <v>COEFICIENTE DE REPRESENTATIVIDADE</v>
          </cell>
          <cell r="K920" t="str">
            <v>0,57</v>
          </cell>
          <cell r="L920" t="str">
            <v>CAIXA REFERENCIAL</v>
          </cell>
        </row>
        <row r="921">
          <cell r="A921">
            <v>92111</v>
          </cell>
          <cell r="B921" t="str">
            <v>CUSTOS HORÁRIOS DE MÁQUINAS E EQUIPAMENTOS</v>
          </cell>
          <cell r="C921" t="str">
            <v>CHOR</v>
          </cell>
          <cell r="D921" t="str">
            <v>COMPOSIÇÕES AUXILIARES</v>
          </cell>
          <cell r="E921" t="str">
            <v>0329</v>
          </cell>
          <cell r="F921" t="str">
            <v/>
          </cell>
          <cell r="G921" t="str">
            <v/>
          </cell>
          <cell r="H921" t="str">
            <v>PENEIRA ROTATIVA COM MOTOR ELÉTRICO TRIFÁSICO DE 2 CV, CILINDRO DE 1 M X 0,60 M, COM FUROS DE 3,17 MM - MATERIAIS NA OPERAÇÃO. AF_11/2015</v>
          </cell>
          <cell r="I921" t="str">
            <v>H</v>
          </cell>
          <cell r="J921" t="str">
            <v>COEFICIENTE DE REPRESENTATIVIDADE</v>
          </cell>
          <cell r="K921" t="str">
            <v>1,06</v>
          </cell>
          <cell r="L921" t="str">
            <v>CAIXA REFERENCIAL</v>
          </cell>
        </row>
        <row r="922">
          <cell r="A922">
            <v>92114</v>
          </cell>
          <cell r="B922" t="str">
            <v>CUSTOS HORÁRIOS DE MÁQUINAS E EQUIPAMENTOS</v>
          </cell>
          <cell r="C922" t="str">
            <v>CHOR</v>
          </cell>
          <cell r="D922" t="str">
            <v>COMPOSIÇÕES AUXILIARES</v>
          </cell>
          <cell r="E922" t="str">
            <v>0329</v>
          </cell>
          <cell r="F922" t="str">
            <v/>
          </cell>
          <cell r="G922" t="str">
            <v/>
          </cell>
          <cell r="H922" t="str">
            <v>DOSADOR DE AREIA, CAPACIDADE DE 26 LITROS - DEPRECIAÇÃO. AF_11/2015</v>
          </cell>
          <cell r="I922" t="str">
            <v>H</v>
          </cell>
          <cell r="J922" t="str">
            <v>COEFICIENTE DE REPRESENTATIVIDADE</v>
          </cell>
          <cell r="K922" t="str">
            <v>0,08</v>
          </cell>
          <cell r="L922" t="str">
            <v>CAIXA REFERENCIAL</v>
          </cell>
        </row>
        <row r="923">
          <cell r="A923">
            <v>92115</v>
          </cell>
          <cell r="B923" t="str">
            <v>CUSTOS HORÁRIOS DE MÁQUINAS E EQUIPAMENTOS</v>
          </cell>
          <cell r="C923" t="str">
            <v>CHOR</v>
          </cell>
          <cell r="D923" t="str">
            <v>COMPOSIÇÕES AUXILIARES</v>
          </cell>
          <cell r="E923" t="str">
            <v>0329</v>
          </cell>
          <cell r="F923" t="str">
            <v/>
          </cell>
          <cell r="G923" t="str">
            <v/>
          </cell>
          <cell r="H923" t="str">
            <v>DOSADOR DE AREIA, CAPACIDADE DE 26 LITROS - JUROS. AF_11/2015</v>
          </cell>
          <cell r="I923" t="str">
            <v>H</v>
          </cell>
          <cell r="J923" t="str">
            <v>COEFICIENTE DE REPRESENTATIVIDADE</v>
          </cell>
          <cell r="K923" t="str">
            <v>0,00</v>
          </cell>
          <cell r="L923" t="str">
            <v>CAIXA REFERENCIAL</v>
          </cell>
        </row>
        <row r="924">
          <cell r="A924">
            <v>92116</v>
          </cell>
          <cell r="B924" t="str">
            <v>CUSTOS HORÁRIOS DE MÁQUINAS E EQUIPAMENTOS</v>
          </cell>
          <cell r="C924" t="str">
            <v>CHOR</v>
          </cell>
          <cell r="D924" t="str">
            <v>COMPOSIÇÕES AUXILIARES</v>
          </cell>
          <cell r="E924" t="str">
            <v>0329</v>
          </cell>
          <cell r="F924" t="str">
            <v/>
          </cell>
          <cell r="G924" t="str">
            <v/>
          </cell>
          <cell r="H924" t="str">
            <v>DOSADOR DE AREIA, CAPACIDADE DE 26 LITROS - MANUTENÇÃO. AF_11/2015</v>
          </cell>
          <cell r="I924" t="str">
            <v>H</v>
          </cell>
          <cell r="J924" t="str">
            <v>COEFICIENTE DE REPRESENTATIVIDADE</v>
          </cell>
          <cell r="K924" t="str">
            <v>0,10</v>
          </cell>
          <cell r="L924" t="str">
            <v>CAIXA REFERENCIAL</v>
          </cell>
        </row>
        <row r="925">
          <cell r="A925">
            <v>92133</v>
          </cell>
          <cell r="B925" t="str">
            <v>CUSTOS HORÁRIOS DE MÁQUINAS E EQUIPAMENTOS</v>
          </cell>
          <cell r="C925" t="str">
            <v>CHOR</v>
          </cell>
          <cell r="D925" t="str">
            <v>COMPOSIÇÕES AUXILIARES</v>
          </cell>
          <cell r="E925" t="str">
            <v>0329</v>
          </cell>
          <cell r="F925" t="str">
            <v/>
          </cell>
          <cell r="G925" t="str">
            <v/>
          </cell>
          <cell r="H925" t="str">
            <v>CAMINHONETE COM MOTOR A DIESEL, POTÊNCIA 180 CV, CABINE DUPLA, 4X4 - DEPRECIAÇÃO. AF_11/2015</v>
          </cell>
          <cell r="I925" t="str">
            <v>H</v>
          </cell>
          <cell r="J925" t="str">
            <v>COLETADO</v>
          </cell>
          <cell r="K925" t="str">
            <v>9,10</v>
          </cell>
          <cell r="L925" t="str">
            <v>CAIXA REFERENCIAL</v>
          </cell>
        </row>
        <row r="926">
          <cell r="A926">
            <v>92134</v>
          </cell>
          <cell r="B926" t="str">
            <v>CUSTOS HORÁRIOS DE MÁQUINAS E EQUIPAMENTOS</v>
          </cell>
          <cell r="C926" t="str">
            <v>CHOR</v>
          </cell>
          <cell r="D926" t="str">
            <v>COMPOSIÇÕES AUXILIARES</v>
          </cell>
          <cell r="E926" t="str">
            <v>0329</v>
          </cell>
          <cell r="F926" t="str">
            <v/>
          </cell>
          <cell r="G926" t="str">
            <v/>
          </cell>
          <cell r="H926" t="str">
            <v>CAMINHONETE COM MOTOR A DIESEL, POTÊNCIA 180 CV, CABINE DUPLA, 4X4 - JUROS. AF_11/2015</v>
          </cell>
          <cell r="I926" t="str">
            <v>H</v>
          </cell>
          <cell r="J926" t="str">
            <v>COLETADO</v>
          </cell>
          <cell r="K926" t="str">
            <v>1,44</v>
          </cell>
          <cell r="L926" t="str">
            <v>CAIXA REFERENCIAL</v>
          </cell>
        </row>
        <row r="927">
          <cell r="A927">
            <v>92135</v>
          </cell>
          <cell r="B927" t="str">
            <v>CUSTOS HORÁRIOS DE MÁQUINAS E EQUIPAMENTOS</v>
          </cell>
          <cell r="C927" t="str">
            <v>CHOR</v>
          </cell>
          <cell r="D927" t="str">
            <v>COMPOSIÇÕES AUXILIARES</v>
          </cell>
          <cell r="E927" t="str">
            <v>0329</v>
          </cell>
          <cell r="F927" t="str">
            <v/>
          </cell>
          <cell r="G927" t="str">
            <v/>
          </cell>
          <cell r="H927" t="str">
            <v>CAMINHONETE COM MOTOR A DIESEL, POTÊNCIA 180 CV, CABINE DUPLA, 4X4 - IMPOSTOS E SEGUROS. AF_11/2015</v>
          </cell>
          <cell r="I927" t="str">
            <v>H</v>
          </cell>
          <cell r="J927" t="str">
            <v>COLETADO</v>
          </cell>
          <cell r="K927" t="str">
            <v>0,56</v>
          </cell>
          <cell r="L927" t="str">
            <v>CAIXA REFERENCIAL</v>
          </cell>
        </row>
        <row r="928">
          <cell r="A928">
            <v>92136</v>
          </cell>
          <cell r="B928" t="str">
            <v>CUSTOS HORÁRIOS DE MÁQUINAS E EQUIPAMENTOS</v>
          </cell>
          <cell r="C928" t="str">
            <v>CHOR</v>
          </cell>
          <cell r="D928" t="str">
            <v>COMPOSIÇÕES AUXILIARES</v>
          </cell>
          <cell r="E928" t="str">
            <v>0329</v>
          </cell>
          <cell r="F928" t="str">
            <v/>
          </cell>
          <cell r="G928" t="str">
            <v/>
          </cell>
          <cell r="H928" t="str">
            <v>CAMINHONETE COM MOTOR A DIESEL, POTÊNCIA 180 CV, CABINE DUPLA, 4X4 - MANUTENÇÃO. AF_11/2015</v>
          </cell>
          <cell r="I928" t="str">
            <v>H</v>
          </cell>
          <cell r="J928" t="str">
            <v>COLETADO</v>
          </cell>
          <cell r="K928" t="str">
            <v>11,38</v>
          </cell>
          <cell r="L928" t="str">
            <v>CAIXA REFERENCIAL</v>
          </cell>
        </row>
        <row r="929">
          <cell r="A929">
            <v>92137</v>
          </cell>
          <cell r="B929" t="str">
            <v>CUSTOS HORÁRIOS DE MÁQUINAS E EQUIPAMENTOS</v>
          </cell>
          <cell r="C929" t="str">
            <v>CHOR</v>
          </cell>
          <cell r="D929" t="str">
            <v>COMPOSIÇÕES AUXILIARES</v>
          </cell>
          <cell r="E929" t="str">
            <v>0329</v>
          </cell>
          <cell r="F929" t="str">
            <v/>
          </cell>
          <cell r="G929" t="str">
            <v/>
          </cell>
          <cell r="H929" t="str">
            <v>CAMINHONETE COM MOTOR A DIESEL, POTÊNCIA 180 CV, CABINE DUPLA, 4X4 - MATERIAIS NA OPERAÇÃO. AF_11/2015</v>
          </cell>
          <cell r="I929" t="str">
            <v>H</v>
          </cell>
          <cell r="J929" t="str">
            <v>COLETADO</v>
          </cell>
          <cell r="K929" t="str">
            <v>28,20</v>
          </cell>
          <cell r="L929" t="str">
            <v>CAIXA REFERENCIAL</v>
          </cell>
        </row>
        <row r="930">
          <cell r="A930">
            <v>92140</v>
          </cell>
          <cell r="B930" t="str">
            <v>CUSTOS HORÁRIOS DE MÁQUINAS E EQUIPAMENTOS</v>
          </cell>
          <cell r="C930" t="str">
            <v>CHOR</v>
          </cell>
          <cell r="D930" t="str">
            <v>COMPOSIÇÕES AUXILIARES</v>
          </cell>
          <cell r="E930" t="str">
            <v>0329</v>
          </cell>
          <cell r="F930" t="str">
            <v/>
          </cell>
          <cell r="G930" t="str">
            <v/>
          </cell>
          <cell r="H930" t="str">
            <v>CAMINHONETE CABINE SIMPLES COM MOTOR 1.6 FLEX, CÂMBIO MANUAL, POTÊNCIA 101/104 CV, 2 PORTAS - DEPRECIAÇÃO. AF_11/2015</v>
          </cell>
          <cell r="I930" t="str">
            <v>H</v>
          </cell>
          <cell r="J930" t="str">
            <v>COEFICIENTE DE REPRESENTATIVIDADE</v>
          </cell>
          <cell r="K930" t="str">
            <v>2,77</v>
          </cell>
          <cell r="L930" t="str">
            <v>CAIXA REFERENCIAL</v>
          </cell>
        </row>
        <row r="931">
          <cell r="A931">
            <v>92141</v>
          </cell>
          <cell r="B931" t="str">
            <v>CUSTOS HORÁRIOS DE MÁQUINAS E EQUIPAMENTOS</v>
          </cell>
          <cell r="C931" t="str">
            <v>CHOR</v>
          </cell>
          <cell r="D931" t="str">
            <v>COMPOSIÇÕES AUXILIARES</v>
          </cell>
          <cell r="E931" t="str">
            <v>0329</v>
          </cell>
          <cell r="F931" t="str">
            <v/>
          </cell>
          <cell r="G931" t="str">
            <v/>
          </cell>
          <cell r="H931" t="str">
            <v>CAMINHONETE CABINE SIMPLES COM MOTOR 1.6 FLEX, CÂMBIO MANUAL, POTÊNCIA 101/104 CV, 2 PORTAS - JUROS. AF_11/2015</v>
          </cell>
          <cell r="I931" t="str">
            <v>H</v>
          </cell>
          <cell r="J931" t="str">
            <v>COEFICIENTE DE REPRESENTATIVIDADE</v>
          </cell>
          <cell r="K931" t="str">
            <v>0,43</v>
          </cell>
          <cell r="L931" t="str">
            <v>CAIXA REFERENCIAL</v>
          </cell>
        </row>
        <row r="932">
          <cell r="A932">
            <v>92142</v>
          </cell>
          <cell r="B932" t="str">
            <v>CUSTOS HORÁRIOS DE MÁQUINAS E EQUIPAMENTOS</v>
          </cell>
          <cell r="C932" t="str">
            <v>CHOR</v>
          </cell>
          <cell r="D932" t="str">
            <v>COMPOSIÇÕES AUXILIARES</v>
          </cell>
          <cell r="E932" t="str">
            <v>0329</v>
          </cell>
          <cell r="F932" t="str">
            <v/>
          </cell>
          <cell r="G932" t="str">
            <v/>
          </cell>
          <cell r="H932" t="str">
            <v>CAMINHONETE CABINE SIMPLES COM MOTOR 1.6 FLEX, CÂMBIO MANUAL, POTÊNCIA 101/104 CV, 2 PORTAS - IMPOSTOS E SEGUROS. AF_11/2015</v>
          </cell>
          <cell r="I932" t="str">
            <v>H</v>
          </cell>
          <cell r="J932" t="str">
            <v>COEFICIENTE DE REPRESENTATIVIDADE</v>
          </cell>
          <cell r="K932" t="str">
            <v>0,17</v>
          </cell>
          <cell r="L932" t="str">
            <v>CAIXA REFERENCIAL</v>
          </cell>
        </row>
        <row r="933">
          <cell r="A933">
            <v>92143</v>
          </cell>
          <cell r="B933" t="str">
            <v>CUSTOS HORÁRIOS DE MÁQUINAS E EQUIPAMENTOS</v>
          </cell>
          <cell r="C933" t="str">
            <v>CHOR</v>
          </cell>
          <cell r="D933" t="str">
            <v>COMPOSIÇÕES AUXILIARES</v>
          </cell>
          <cell r="E933" t="str">
            <v>0329</v>
          </cell>
          <cell r="F933" t="str">
            <v/>
          </cell>
          <cell r="G933" t="str">
            <v/>
          </cell>
          <cell r="H933" t="str">
            <v>CAMINHONETE CABINE SIMPLES COM MOTOR 1.6 FLEX, CÂMBIO MANUAL, POTÊNCIA 101/104 CV, 2 PORTAS - MANUTENÇÃO. AF_11/2015</v>
          </cell>
          <cell r="I933" t="str">
            <v>H</v>
          </cell>
          <cell r="J933" t="str">
            <v>COEFICIENTE DE REPRESENTATIVIDADE</v>
          </cell>
          <cell r="K933" t="str">
            <v>3,47</v>
          </cell>
          <cell r="L933" t="str">
            <v>CAIXA REFERENCIAL</v>
          </cell>
        </row>
        <row r="934">
          <cell r="A934">
            <v>92144</v>
          </cell>
          <cell r="B934" t="str">
            <v>CUSTOS HORÁRIOS DE MÁQUINAS E EQUIPAMENTOS</v>
          </cell>
          <cell r="C934" t="str">
            <v>CHOR</v>
          </cell>
          <cell r="D934" t="str">
            <v>COMPOSIÇÕES AUXILIARES</v>
          </cell>
          <cell r="E934" t="str">
            <v>0329</v>
          </cell>
          <cell r="F934" t="str">
            <v/>
          </cell>
          <cell r="G934" t="str">
            <v/>
          </cell>
          <cell r="H934" t="str">
            <v>CAMINHONETE CABINE SIMPLES COM MOTOR 1.6 FLEX, CÂMBIO MANUAL, POTÊNCIA 101/104 CV, 2 PORTAS - MATERIAIS NA OPERAÇÃO. AF_11/2015</v>
          </cell>
          <cell r="I934" t="str">
            <v>H</v>
          </cell>
          <cell r="J934" t="str">
            <v>COLETADO</v>
          </cell>
          <cell r="K934" t="str">
            <v>37,46</v>
          </cell>
          <cell r="L934" t="str">
            <v>CAIXA REFERENCIAL</v>
          </cell>
        </row>
        <row r="935">
          <cell r="A935">
            <v>92237</v>
          </cell>
          <cell r="B935" t="str">
            <v>CUSTOS HORÁRIOS DE MÁQUINAS E EQUIPAMENTOS</v>
          </cell>
          <cell r="C935" t="str">
            <v>CHOR</v>
          </cell>
          <cell r="D935" t="str">
            <v>COMPOSIÇÕES AUXILIARES</v>
          </cell>
          <cell r="E935" t="str">
            <v>0329</v>
          </cell>
          <cell r="F935" t="str">
            <v/>
          </cell>
          <cell r="G935" t="str">
            <v/>
          </cell>
          <cell r="H935" t="str">
            <v>CAMINHÃO DE TRANSPORTE DE MATERIAL ASFÁLTICO 20.000 L, COM CAVALO MECÂNICO DE CAPACIDADE MÁXIMA DE TRAÇÃO COMBINADO DE 45.000 KG, POTÊNCIA 330 CV, INCLUSIVE TANQUE DE ASFALTO COM MAÇARICO - DEPRECIAÇÃO. AF_12/2015</v>
          </cell>
          <cell r="I935" t="str">
            <v>H</v>
          </cell>
          <cell r="J935" t="str">
            <v>ATRIBUÍDO SÃO PAULO</v>
          </cell>
          <cell r="K935" t="str">
            <v>19,89</v>
          </cell>
          <cell r="L935" t="str">
            <v>CAIXA REFERENCIAL</v>
          </cell>
        </row>
        <row r="936">
          <cell r="A936">
            <v>92238</v>
          </cell>
          <cell r="B936" t="str">
            <v>CUSTOS HORÁRIOS DE MÁQUINAS E EQUIPAMENTOS</v>
          </cell>
          <cell r="C936" t="str">
            <v>CHOR</v>
          </cell>
          <cell r="D936" t="str">
            <v>COMPOSIÇÕES AUXILIARES</v>
          </cell>
          <cell r="E936" t="str">
            <v>0329</v>
          </cell>
          <cell r="F936" t="str">
            <v/>
          </cell>
          <cell r="G936" t="str">
            <v/>
          </cell>
          <cell r="H936" t="str">
            <v>CAMINHÃO DE TRANSPORTE DE MATERIAL ASFÁLTICO 20.000 L, COM CAVALO MECÂNICO DE CAPACIDADE MÁXIMA DE TRAÇÃO COMBINADO DE 45.000 KG, POTÊNCIA 330 CV, INCLUSIVE TANQUE DE ASFALTO COM MAÇARICO - JUROS. AF_12/2015</v>
          </cell>
          <cell r="I936" t="str">
            <v>H</v>
          </cell>
          <cell r="J936" t="str">
            <v>ATRIBUÍDO SÃO PAULO</v>
          </cell>
          <cell r="K936" t="str">
            <v>4,17</v>
          </cell>
          <cell r="L936" t="str">
            <v>CAIXA REFERENCIAL</v>
          </cell>
        </row>
        <row r="937">
          <cell r="A937">
            <v>92239</v>
          </cell>
          <cell r="B937" t="str">
            <v>CUSTOS HORÁRIOS DE MÁQUINAS E EQUIPAMENTOS</v>
          </cell>
          <cell r="C937" t="str">
            <v>CHOR</v>
          </cell>
          <cell r="D937" t="str">
            <v>COMPOSIÇÕES AUXILIARES</v>
          </cell>
          <cell r="E937" t="str">
            <v>0329</v>
          </cell>
          <cell r="F937" t="str">
            <v/>
          </cell>
          <cell r="G937" t="str">
            <v/>
          </cell>
          <cell r="H937" t="str">
            <v>CAMINHÃO DE TRANSPORTE DE MATERIAL ASFÁLTICO 20.000 L, COM CAVALO MECÂNICO DE CAPACIDADE MÁXIMA DE TRAÇÃO COMBINADO DE 45.000 KG, POTÊNCIA 330 CV, INCLUSIVE TANQUE DE ASFALTO COM MAÇARICO - IMPOSTOS E SEGUROS. AF_12/2015</v>
          </cell>
          <cell r="I937" t="str">
            <v>H</v>
          </cell>
          <cell r="J937" t="str">
            <v>ATRIBUÍDO SÃO PAULO</v>
          </cell>
          <cell r="K937" t="str">
            <v>1,61</v>
          </cell>
          <cell r="L937" t="str">
            <v>CAIXA REFERENCIAL</v>
          </cell>
        </row>
        <row r="938">
          <cell r="A938">
            <v>92240</v>
          </cell>
          <cell r="B938" t="str">
            <v>CUSTOS HORÁRIOS DE MÁQUINAS E EQUIPAMENTOS</v>
          </cell>
          <cell r="C938" t="str">
            <v>CHOR</v>
          </cell>
          <cell r="D938" t="str">
            <v>COMPOSIÇÕES AUXILIARES</v>
          </cell>
          <cell r="E938" t="str">
            <v>0329</v>
          </cell>
          <cell r="F938" t="str">
            <v/>
          </cell>
          <cell r="G938" t="str">
            <v/>
          </cell>
          <cell r="H938" t="str">
            <v>CAMINHÃO DE TRANSPORTE DE MATERIAL ASFÁLTICO 20.000 L, COM CAVALO MECÂNICO DE CAPACIDADE MÁXIMA DE TRAÇÃO COMBINADO DE 45.000 KG, POTÊNCIA 330 CV, INCLUSIVE TANQUE DE ASFALTO COM MAÇARICO - MANUTENÇÃO. AF_12/2015</v>
          </cell>
          <cell r="I938" t="str">
            <v>H</v>
          </cell>
          <cell r="J938" t="str">
            <v>ATRIBUÍDO SÃO PAULO</v>
          </cell>
          <cell r="K938" t="str">
            <v>37,30</v>
          </cell>
          <cell r="L938" t="str">
            <v>CAIXA REFERENCIAL</v>
          </cell>
        </row>
        <row r="939">
          <cell r="A939">
            <v>92241</v>
          </cell>
          <cell r="B939" t="str">
            <v>CUSTOS HORÁRIOS DE MÁQUINAS E EQUIPAMENTOS</v>
          </cell>
          <cell r="C939" t="str">
            <v>CHOR</v>
          </cell>
          <cell r="D939" t="str">
            <v>COMPOSIÇÕES AUXILIARES</v>
          </cell>
          <cell r="E939" t="str">
            <v>0329</v>
          </cell>
          <cell r="F939" t="str">
            <v/>
          </cell>
          <cell r="G939" t="str">
            <v/>
          </cell>
          <cell r="H939" t="str">
            <v>CAMINHÃO DE TRANSPORTE DE MATERIAL ASFÁLTICO 20.000 L, COM CAVALO MECÂNICO DE CAPACIDADE MÁXIMA DE TRAÇÃO COMBINADO DE 45.000 KG, POTÊNCIA 330 CV, INCLUSIVE TANQUE DE ASFALTO COM MAÇARICO - MATERIAIS NA OPERAÇÃO. AF_12/2015</v>
          </cell>
          <cell r="I939" t="str">
            <v>H</v>
          </cell>
          <cell r="J939" t="str">
            <v>COLETADO</v>
          </cell>
          <cell r="K939" t="str">
            <v>196,59</v>
          </cell>
          <cell r="L939" t="str">
            <v>CAIXA REFERENCIAL</v>
          </cell>
        </row>
        <row r="940">
          <cell r="A940">
            <v>92712</v>
          </cell>
          <cell r="B940" t="str">
            <v>CUSTOS HORÁRIOS DE MÁQUINAS E EQUIPAMENTOS</v>
          </cell>
          <cell r="C940" t="str">
            <v>CHOR</v>
          </cell>
          <cell r="D940" t="str">
            <v>COMPOSIÇÕES AUXILIARES</v>
          </cell>
          <cell r="E940" t="str">
            <v>0329</v>
          </cell>
          <cell r="F940" t="str">
            <v/>
          </cell>
          <cell r="G940" t="str">
            <v/>
          </cell>
          <cell r="H940" t="str">
            <v>APARELHO PARA CORTE E SOLDA OXI-ACETILENO SOBRE RODAS, INCLUSIVE CILINDROS E MAÇARICOS - DEPRECIAÇÃO. AF_12/2015</v>
          </cell>
          <cell r="I940" t="str">
            <v>H</v>
          </cell>
          <cell r="J940" t="str">
            <v>COEFICIENTE DE REPRESENTATIVIDADE</v>
          </cell>
          <cell r="K940" t="str">
            <v>0,18</v>
          </cell>
          <cell r="L940" t="str">
            <v>CAIXA REFERENCIAL</v>
          </cell>
        </row>
        <row r="941">
          <cell r="A941">
            <v>92713</v>
          </cell>
          <cell r="B941" t="str">
            <v>CUSTOS HORÁRIOS DE MÁQUINAS E EQUIPAMENTOS</v>
          </cell>
          <cell r="C941" t="str">
            <v>CHOR</v>
          </cell>
          <cell r="D941" t="str">
            <v>COMPOSIÇÕES AUXILIARES</v>
          </cell>
          <cell r="E941" t="str">
            <v>0329</v>
          </cell>
          <cell r="F941" t="str">
            <v/>
          </cell>
          <cell r="G941" t="str">
            <v/>
          </cell>
          <cell r="H941" t="str">
            <v>APARELHO PARA CORTE E SOLDA OXI-ACETILENO SOBRE RODAS, INCLUSIVE CILINDROS E MAÇARICOS - JUROS. AF_12/2015</v>
          </cell>
          <cell r="I941" t="str">
            <v>H</v>
          </cell>
          <cell r="J941" t="str">
            <v>COEFICIENTE DE REPRESENTATIVIDADE</v>
          </cell>
          <cell r="K941" t="str">
            <v>0,02</v>
          </cell>
          <cell r="L941" t="str">
            <v>CAIXA REFERENCIAL</v>
          </cell>
        </row>
        <row r="942">
          <cell r="A942">
            <v>92714</v>
          </cell>
          <cell r="B942" t="str">
            <v>CUSTOS HORÁRIOS DE MÁQUINAS E EQUIPAMENTOS</v>
          </cell>
          <cell r="C942" t="str">
            <v>CHOR</v>
          </cell>
          <cell r="D942" t="str">
            <v>COMPOSIÇÕES AUXILIARES</v>
          </cell>
          <cell r="E942" t="str">
            <v>0329</v>
          </cell>
          <cell r="F942" t="str">
            <v/>
          </cell>
          <cell r="G942" t="str">
            <v/>
          </cell>
          <cell r="H942" t="str">
            <v>APARELHO PARA CORTE E SOLDA OXI-ACETILENO SOBRE RODAS, INCLUSIVE CILINDROS E MAÇARICOS - MANUTENÇÃO. AF_12/2015</v>
          </cell>
          <cell r="I942" t="str">
            <v>H</v>
          </cell>
          <cell r="J942" t="str">
            <v>COEFICIENTE DE REPRESENTATIVIDADE</v>
          </cell>
          <cell r="K942" t="str">
            <v>0,23</v>
          </cell>
          <cell r="L942" t="str">
            <v>CAIXA REFERENCIAL</v>
          </cell>
        </row>
        <row r="943">
          <cell r="A943">
            <v>92715</v>
          </cell>
          <cell r="B943" t="str">
            <v>CUSTOS HORÁRIOS DE MÁQUINAS E EQUIPAMENTOS</v>
          </cell>
          <cell r="C943" t="str">
            <v>CHOR</v>
          </cell>
          <cell r="D943" t="str">
            <v>COMPOSIÇÕES AUXILIARES</v>
          </cell>
          <cell r="E943" t="str">
            <v>0329</v>
          </cell>
          <cell r="F943" t="str">
            <v/>
          </cell>
          <cell r="G943" t="str">
            <v/>
          </cell>
          <cell r="H943" t="str">
            <v>APARELHO PARA CORTE E SOLDA OXI-ACETILENO SOBRE RODAS, INCLUSIVE CILINDROS E MAÇARICOS - MATERIAIS NA OPERAÇÃO. AF_12/2015</v>
          </cell>
          <cell r="I943" t="str">
            <v>H</v>
          </cell>
          <cell r="J943" t="str">
            <v>COEFICIENTE DE REPRESENTATIVIDADE</v>
          </cell>
          <cell r="K943" t="str">
            <v>17,92</v>
          </cell>
          <cell r="L943" t="str">
            <v>CAIXA REFERENCIAL</v>
          </cell>
        </row>
        <row r="944">
          <cell r="A944">
            <v>92956</v>
          </cell>
          <cell r="B944" t="str">
            <v>CUSTOS HORÁRIOS DE MÁQUINAS E EQUIPAMENTOS</v>
          </cell>
          <cell r="C944" t="str">
            <v>CHOR</v>
          </cell>
          <cell r="D944" t="str">
            <v>COMPOSIÇÕES AUXILIARES</v>
          </cell>
          <cell r="E944" t="str">
            <v>0329</v>
          </cell>
          <cell r="F944" t="str">
            <v/>
          </cell>
          <cell r="G944" t="str">
            <v/>
          </cell>
          <cell r="H944" t="str">
            <v>MÁQUINA EXTRUSORA DE CONCRETO PARA GUIAS E SARJETAS, MOTOR A DIESEL, POTÊNCIA 14 CV - DEPRECIAÇÃO. AF_12/2015</v>
          </cell>
          <cell r="I944" t="str">
            <v>H</v>
          </cell>
          <cell r="J944" t="str">
            <v>ATRIBUÍDO SÃO PAULO</v>
          </cell>
          <cell r="K944" t="str">
            <v>3,55</v>
          </cell>
          <cell r="L944" t="str">
            <v>CAIXA REFERENCIAL</v>
          </cell>
        </row>
        <row r="945">
          <cell r="A945">
            <v>92957</v>
          </cell>
          <cell r="B945" t="str">
            <v>CUSTOS HORÁRIOS DE MÁQUINAS E EQUIPAMENTOS</v>
          </cell>
          <cell r="C945" t="str">
            <v>CHOR</v>
          </cell>
          <cell r="D945" t="str">
            <v>COMPOSIÇÕES AUXILIARES</v>
          </cell>
          <cell r="E945" t="str">
            <v>0329</v>
          </cell>
          <cell r="F945" t="str">
            <v/>
          </cell>
          <cell r="G945" t="str">
            <v/>
          </cell>
          <cell r="H945" t="str">
            <v>MÁQUINA EXTRUSORA DE CONCRETO PARA GUIAS E SARJETAS, MOTOR A DIESEL, POTÊNCIA 14 CV - JUROS. AF_12/2015</v>
          </cell>
          <cell r="I945" t="str">
            <v>H</v>
          </cell>
          <cell r="J945" t="str">
            <v>ATRIBUÍDO SÃO PAULO</v>
          </cell>
          <cell r="K945" t="str">
            <v>0,42</v>
          </cell>
          <cell r="L945" t="str">
            <v>CAIXA REFERENCIAL</v>
          </cell>
        </row>
        <row r="946">
          <cell r="A946">
            <v>92958</v>
          </cell>
          <cell r="B946" t="str">
            <v>CUSTOS HORÁRIOS DE MÁQUINAS E EQUIPAMENTOS</v>
          </cell>
          <cell r="C946" t="str">
            <v>CHOR</v>
          </cell>
          <cell r="D946" t="str">
            <v>COMPOSIÇÕES AUXILIARES</v>
          </cell>
          <cell r="E946" t="str">
            <v>0329</v>
          </cell>
          <cell r="F946" t="str">
            <v/>
          </cell>
          <cell r="G946" t="str">
            <v/>
          </cell>
          <cell r="H946" t="str">
            <v>MÁQUINA EXTRUSORA DE CONCRETO PARA GUIAS E SARJETAS, MOTOR A DIESEL, POTÊNCIA 14 CV - MANUTENÇÃO. AF_12/2015</v>
          </cell>
          <cell r="I946" t="str">
            <v>H</v>
          </cell>
          <cell r="J946" t="str">
            <v>ATRIBUÍDO SÃO PAULO</v>
          </cell>
          <cell r="K946" t="str">
            <v>3,88</v>
          </cell>
          <cell r="L946" t="str">
            <v>CAIXA REFERENCIAL</v>
          </cell>
        </row>
        <row r="947">
          <cell r="A947">
            <v>92959</v>
          </cell>
          <cell r="B947" t="str">
            <v>CUSTOS HORÁRIOS DE MÁQUINAS E EQUIPAMENTOS</v>
          </cell>
          <cell r="C947" t="str">
            <v>CHOR</v>
          </cell>
          <cell r="D947" t="str">
            <v>COMPOSIÇÕES AUXILIARES</v>
          </cell>
          <cell r="E947" t="str">
            <v>0329</v>
          </cell>
          <cell r="F947" t="str">
            <v/>
          </cell>
          <cell r="G947" t="str">
            <v/>
          </cell>
          <cell r="H947" t="str">
            <v>MÁQUINA EXTRUSORA DE CONCRETO PARA GUIAS E SARJETAS, MOTOR A DIESEL, POTÊNCIA 14 CV - MATERIAIS NA OPERAÇÃO. AF_12/2015</v>
          </cell>
          <cell r="I947" t="str">
            <v>H</v>
          </cell>
          <cell r="J947" t="str">
            <v>COLETADO</v>
          </cell>
          <cell r="K947" t="str">
            <v>6,60</v>
          </cell>
          <cell r="L947" t="str">
            <v>CAIXA REFERENCIAL</v>
          </cell>
        </row>
        <row r="948">
          <cell r="A948">
            <v>92963</v>
          </cell>
          <cell r="B948" t="str">
            <v>CUSTOS HORÁRIOS DE MÁQUINAS E EQUIPAMENTOS</v>
          </cell>
          <cell r="C948" t="str">
            <v>CHOR</v>
          </cell>
          <cell r="D948" t="str">
            <v>COMPOSIÇÕES AUXILIARES</v>
          </cell>
          <cell r="E948" t="str">
            <v>0329</v>
          </cell>
          <cell r="F948" t="str">
            <v/>
          </cell>
          <cell r="G948" t="str">
            <v/>
          </cell>
          <cell r="H948" t="str">
            <v>MARTELO PERFURADOR PNEUMÁTICO MANUAL, HASTE 25 X 75 MM, 21 KG - DEPRECIAÇÃO. AF_12/2015</v>
          </cell>
          <cell r="I948" t="str">
            <v>H</v>
          </cell>
          <cell r="J948" t="str">
            <v>COEFICIENTE DE REPRESENTATIVIDADE</v>
          </cell>
          <cell r="K948" t="str">
            <v>1,69</v>
          </cell>
          <cell r="L948" t="str">
            <v>CAIXA REFERENCIAL</v>
          </cell>
        </row>
        <row r="949">
          <cell r="A949">
            <v>92964</v>
          </cell>
          <cell r="B949" t="str">
            <v>CUSTOS HORÁRIOS DE MÁQUINAS E EQUIPAMENTOS</v>
          </cell>
          <cell r="C949" t="str">
            <v>CHOR</v>
          </cell>
          <cell r="D949" t="str">
            <v>COMPOSIÇÕES AUXILIARES</v>
          </cell>
          <cell r="E949" t="str">
            <v>0329</v>
          </cell>
          <cell r="F949" t="str">
            <v/>
          </cell>
          <cell r="G949" t="str">
            <v/>
          </cell>
          <cell r="H949" t="str">
            <v>MARTELO PERFURADOR PNEUMÁTICO MANUAL, HASTE 25 X 75 MM, 21 KG - JUROS. AF_12/2015</v>
          </cell>
          <cell r="I949" t="str">
            <v>H</v>
          </cell>
          <cell r="J949" t="str">
            <v>COEFICIENTE DE REPRESENTATIVIDADE</v>
          </cell>
          <cell r="K949" t="str">
            <v>0,20</v>
          </cell>
          <cell r="L949" t="str">
            <v>CAIXA REFERENCIAL</v>
          </cell>
        </row>
        <row r="950">
          <cell r="A950">
            <v>92965</v>
          </cell>
          <cell r="B950" t="str">
            <v>CUSTOS HORÁRIOS DE MÁQUINAS E EQUIPAMENTOS</v>
          </cell>
          <cell r="C950" t="str">
            <v>CHOR</v>
          </cell>
          <cell r="D950" t="str">
            <v>COMPOSIÇÕES AUXILIARES</v>
          </cell>
          <cell r="E950" t="str">
            <v>0329</v>
          </cell>
          <cell r="F950" t="str">
            <v/>
          </cell>
          <cell r="G950" t="str">
            <v/>
          </cell>
          <cell r="H950" t="str">
            <v>MARTELO PERFURADOR PNEUMÁTICO MANUAL, HASTE 25 X 75 MM, 21 KG - MANUTENÇÃO. AF_12/2015</v>
          </cell>
          <cell r="I950" t="str">
            <v>H</v>
          </cell>
          <cell r="J950" t="str">
            <v>COEFICIENTE DE REPRESENTATIVIDADE</v>
          </cell>
          <cell r="K950" t="str">
            <v>2,12</v>
          </cell>
          <cell r="L950" t="str">
            <v>CAIXA REFERENCIAL</v>
          </cell>
        </row>
        <row r="951">
          <cell r="A951">
            <v>93220</v>
          </cell>
          <cell r="B951" t="str">
            <v>CUSTOS HORÁRIOS DE MÁQUINAS E EQUIPAMENTOS</v>
          </cell>
          <cell r="C951" t="str">
            <v>CHOR</v>
          </cell>
          <cell r="D951" t="str">
            <v>COMPOSIÇÕES AUXILIARES</v>
          </cell>
          <cell r="E951" t="str">
            <v>0329</v>
          </cell>
          <cell r="F951" t="str">
            <v/>
          </cell>
          <cell r="G951" t="str">
            <v/>
          </cell>
          <cell r="H951" t="str">
            <v>PERFURATRIZ COM TORRE METÁLICA PARA EXECUÇÃO DE ESTACA HÉLICE CONTÍNUA, PROFUNDIDADE MÁXIMA DE 32 M, DIÂMETRO MÁXIMO DE 1000 MM, POTÊNCIA INSTALADA DE 350 HP, MESA ROTATIVA COM TORQUE MÁXIMO DE 263 KNM - DEPRECIAÇÃO. AF_01/2016</v>
          </cell>
          <cell r="I951" t="str">
            <v>H</v>
          </cell>
          <cell r="J951" t="str">
            <v>COEFICIENTE DE REPRESENTATIVIDADE</v>
          </cell>
          <cell r="K951" t="str">
            <v>237,95</v>
          </cell>
          <cell r="L951" t="str">
            <v>CAIXA REFERENCIAL</v>
          </cell>
        </row>
        <row r="952">
          <cell r="A952">
            <v>93221</v>
          </cell>
          <cell r="B952" t="str">
            <v>CUSTOS HORÁRIOS DE MÁQUINAS E EQUIPAMENTOS</v>
          </cell>
          <cell r="C952" t="str">
            <v>CHOR</v>
          </cell>
          <cell r="D952" t="str">
            <v>COMPOSIÇÕES AUXILIARES</v>
          </cell>
          <cell r="E952" t="str">
            <v>0329</v>
          </cell>
          <cell r="F952" t="str">
            <v/>
          </cell>
          <cell r="G952" t="str">
            <v/>
          </cell>
          <cell r="H952" t="str">
            <v>PERFURATRIZ COM TORRE METÁLICA PARA EXECUÇÃO DE ESTACA HÉLICE CONTÍNUA, PROFUNDIDADE MÁXIMA DE 32 M, DIÂMETRO MÁXIMO DE 1000 MM, POTÊNCIA INSTALADA DE 350 HP, MESA ROTATIVA COM TORQUE MÁXIMO DE 263 KNM - JUROS. AF_01/2016</v>
          </cell>
          <cell r="I952" t="str">
            <v>H</v>
          </cell>
          <cell r="J952" t="str">
            <v>COEFICIENTE DE REPRESENTATIVIDADE</v>
          </cell>
          <cell r="K952" t="str">
            <v>33,03</v>
          </cell>
          <cell r="L952" t="str">
            <v>CAIXA REFERENCIAL</v>
          </cell>
        </row>
        <row r="953">
          <cell r="A953">
            <v>93222</v>
          </cell>
          <cell r="B953" t="str">
            <v>CUSTOS HORÁRIOS DE MÁQUINAS E EQUIPAMENTOS</v>
          </cell>
          <cell r="C953" t="str">
            <v>CHOR</v>
          </cell>
          <cell r="D953" t="str">
            <v>COMPOSIÇÕES AUXILIARES</v>
          </cell>
          <cell r="E953" t="str">
            <v>0329</v>
          </cell>
          <cell r="F953" t="str">
            <v/>
          </cell>
          <cell r="G953" t="str">
            <v/>
          </cell>
          <cell r="H953" t="str">
            <v>PERFURATRIZ COM TORRE METÁLICA PARA EXECUÇÃO DE ESTACA HÉLICE CONTÍNUA, PROFUNDIDADE MÁXIMA DE 32 M, DIÂMETRO MÁXIMO DE 1000 MM, POTÊNCIA INSTALADA DE 350 HP, MESA ROTATIVA COM TORQUE MÁXIMO DE 263 KNM - MANUTENÇÃO. AF_01/2016</v>
          </cell>
          <cell r="I953" t="str">
            <v>H</v>
          </cell>
          <cell r="J953" t="str">
            <v>COEFICIENTE DE REPRESENTATIVIDADE</v>
          </cell>
          <cell r="K953" t="str">
            <v>297,78</v>
          </cell>
          <cell r="L953" t="str">
            <v>CAIXA REFERENCIAL</v>
          </cell>
        </row>
        <row r="954">
          <cell r="A954">
            <v>93223</v>
          </cell>
          <cell r="B954" t="str">
            <v>CUSTOS HORÁRIOS DE MÁQUINAS E EQUIPAMENTOS</v>
          </cell>
          <cell r="C954" t="str">
            <v>CHOR</v>
          </cell>
          <cell r="D954" t="str">
            <v>COMPOSIÇÕES AUXILIARES</v>
          </cell>
          <cell r="E954" t="str">
            <v>0329</v>
          </cell>
          <cell r="F954" t="str">
            <v/>
          </cell>
          <cell r="G954" t="str">
            <v/>
          </cell>
          <cell r="H954" t="str">
            <v>PERFURATRIZ COM TORRE METÁLICA PARA EXECUÇÃO DE ESTACA HÉLICE CONTÍNUA, PROFUNDIDADE MÁXIMA DE 32 M, DIÂMETRO MÁXIMO DE 1000 MM, POTÊNCIA INSTALADA DE 350 HP, MESA ROTATIVA COM TORQUE MÁXIMO DE 263 KNM  MATERIAIS NA OPERAÇÃO. AF_01/2016</v>
          </cell>
          <cell r="I954" t="str">
            <v>H</v>
          </cell>
          <cell r="J954" t="str">
            <v>COLETADO</v>
          </cell>
          <cell r="K954" t="str">
            <v>111,27</v>
          </cell>
          <cell r="L954" t="str">
            <v>CAIXA REFERENCIAL</v>
          </cell>
        </row>
        <row r="955">
          <cell r="A955">
            <v>93229</v>
          </cell>
          <cell r="B955" t="str">
            <v>CUSTOS HORÁRIOS DE MÁQUINAS E EQUIPAMENTOS</v>
          </cell>
          <cell r="C955" t="str">
            <v>CHOR</v>
          </cell>
          <cell r="D955" t="str">
            <v>COMPOSIÇÕES AUXILIARES</v>
          </cell>
          <cell r="E955" t="str">
            <v>0329</v>
          </cell>
          <cell r="F955" t="str">
            <v/>
          </cell>
          <cell r="G955" t="str">
            <v/>
          </cell>
          <cell r="H955" t="str">
            <v>BETONEIRA CAPACIDADE NOMINAL 400 L, CAPACIDADE DE MISTURA 310 L, MOTOR A GASOLINA POTÊNCIA 5,5 HP, SEM CARREGADOR - DEPRECIAÇÃO. AF_02/2016</v>
          </cell>
          <cell r="I955" t="str">
            <v>H</v>
          </cell>
          <cell r="J955" t="str">
            <v>COEFICIENTE DE REPRESENTATIVIDADE</v>
          </cell>
          <cell r="K955" t="str">
            <v>0,31</v>
          </cell>
          <cell r="L955" t="str">
            <v>CAIXA REFERENCIAL</v>
          </cell>
        </row>
        <row r="956">
          <cell r="A956">
            <v>93230</v>
          </cell>
          <cell r="B956" t="str">
            <v>CUSTOS HORÁRIOS DE MÁQUINAS E EQUIPAMENTOS</v>
          </cell>
          <cell r="C956" t="str">
            <v>CHOR</v>
          </cell>
          <cell r="D956" t="str">
            <v>COMPOSIÇÕES AUXILIARES</v>
          </cell>
          <cell r="E956" t="str">
            <v>0329</v>
          </cell>
          <cell r="F956" t="str">
            <v/>
          </cell>
          <cell r="G956" t="str">
            <v/>
          </cell>
          <cell r="H956" t="str">
            <v>BETONEIRA CAPACIDADE NOMINAL 400 L, CAPACIDADE DE MISTURA 310 L, MOTOR A GASOLINA POTÊNCIA 5,5 HP, SEM CARREGADOR - JUROS. AF_02/2016</v>
          </cell>
          <cell r="I956" t="str">
            <v>H</v>
          </cell>
          <cell r="J956" t="str">
            <v>COEFICIENTE DE REPRESENTATIVIDADE</v>
          </cell>
          <cell r="K956" t="str">
            <v>0,03</v>
          </cell>
          <cell r="L956" t="str">
            <v>CAIXA REFERENCIAL</v>
          </cell>
        </row>
        <row r="957">
          <cell r="A957">
            <v>93231</v>
          </cell>
          <cell r="B957" t="str">
            <v>CUSTOS HORÁRIOS DE MÁQUINAS E EQUIPAMENTOS</v>
          </cell>
          <cell r="C957" t="str">
            <v>CHOR</v>
          </cell>
          <cell r="D957" t="str">
            <v>COMPOSIÇÕES AUXILIARES</v>
          </cell>
          <cell r="E957" t="str">
            <v>0329</v>
          </cell>
          <cell r="F957" t="str">
            <v/>
          </cell>
          <cell r="G957" t="str">
            <v/>
          </cell>
          <cell r="H957" t="str">
            <v>BETONEIRA CAPACIDADE NOMINAL 400 L, CAPACIDADE DE MISTURA 310 L, MOTOR A GASOLINA POTÊNCIA 5,5 HP, SEM CARREGADOR - MANUTENÇÃO. AF_02/2016</v>
          </cell>
          <cell r="I957" t="str">
            <v>H</v>
          </cell>
          <cell r="J957" t="str">
            <v>COEFICIENTE DE REPRESENTATIVIDADE</v>
          </cell>
          <cell r="K957" t="str">
            <v>0,29</v>
          </cell>
          <cell r="L957" t="str">
            <v>CAIXA REFERENCIAL</v>
          </cell>
        </row>
        <row r="958">
          <cell r="A958">
            <v>93232</v>
          </cell>
          <cell r="B958" t="str">
            <v>CUSTOS HORÁRIOS DE MÁQUINAS E EQUIPAMENTOS</v>
          </cell>
          <cell r="C958" t="str">
            <v>CHOR</v>
          </cell>
          <cell r="D958" t="str">
            <v>COMPOSIÇÕES AUXILIARES</v>
          </cell>
          <cell r="E958" t="str">
            <v>0329</v>
          </cell>
          <cell r="F958" t="str">
            <v/>
          </cell>
          <cell r="G958" t="str">
            <v/>
          </cell>
          <cell r="H958" t="str">
            <v>BETONEIRA CAPACIDADE NOMINAL 400 L, CAPACIDADE DE MISTURA 310 L, MOTOR A GASOLINA POTÊNCIA 5,5 HP, SEM CARREGADOR - MATERIAIS NA OPERAÇÃO. AF_02/2016</v>
          </cell>
          <cell r="I958" t="str">
            <v>H</v>
          </cell>
          <cell r="J958" t="str">
            <v>COLETADO</v>
          </cell>
          <cell r="K958" t="str">
            <v>8,06</v>
          </cell>
          <cell r="L958" t="str">
            <v>CAIXA REFERENCIAL</v>
          </cell>
        </row>
        <row r="959">
          <cell r="A959">
            <v>93235</v>
          </cell>
          <cell r="B959" t="str">
            <v>CUSTOS HORÁRIOS DE MÁQUINAS E EQUIPAMENTOS</v>
          </cell>
          <cell r="C959" t="str">
            <v>CHOR</v>
          </cell>
          <cell r="D959" t="str">
            <v>COMPOSIÇÕES AUXILIARES</v>
          </cell>
          <cell r="E959" t="str">
            <v>0329</v>
          </cell>
          <cell r="F959" t="str">
            <v/>
          </cell>
          <cell r="G959" t="str">
            <v/>
          </cell>
          <cell r="H959" t="str">
            <v>GRUPO GERADOR ESTACIONÁRIO, MOTOR DIESEL POTÊNCIA 170 KVA - JUROS. AF_02/2016</v>
          </cell>
          <cell r="I959" t="str">
            <v>H</v>
          </cell>
          <cell r="J959" t="str">
            <v>ATRIBUÍDO SÃO PAULO</v>
          </cell>
          <cell r="K959" t="str">
            <v>0,65</v>
          </cell>
          <cell r="L959" t="str">
            <v>CAIXA REFERENCIAL</v>
          </cell>
        </row>
        <row r="960">
          <cell r="A960">
            <v>93238</v>
          </cell>
          <cell r="B960" t="str">
            <v>CUSTOS HORÁRIOS DE MÁQUINAS E EQUIPAMENTOS</v>
          </cell>
          <cell r="C960" t="str">
            <v>CHOR</v>
          </cell>
          <cell r="D960" t="str">
            <v>COMPOSIÇÕES AUXILIARES</v>
          </cell>
          <cell r="E960" t="str">
            <v>0329</v>
          </cell>
          <cell r="F960" t="str">
            <v/>
          </cell>
          <cell r="G960" t="str">
            <v/>
          </cell>
          <cell r="H960" t="str">
            <v>ROLO COMPACTADOR VIBRATÓRIO REBOCÁVEL, CILINDRO DE AÇO LISO, POTÊNCIA DE TRAÇÃO DE 65 CV, PESO 4,7 T, IMPACTO DINÂMICO 18,3 T, LARGURA DE TRABALHO 1,67 M - JUROS. AF_02/2016</v>
          </cell>
          <cell r="I960" t="str">
            <v>H</v>
          </cell>
          <cell r="J960" t="str">
            <v>ATRIBUÍDO SÃO PAULO</v>
          </cell>
          <cell r="K960" t="str">
            <v>0,80</v>
          </cell>
          <cell r="L960" t="str">
            <v>CAIXA REFERENCIAL</v>
          </cell>
        </row>
        <row r="961">
          <cell r="A961">
            <v>93239</v>
          </cell>
          <cell r="B961" t="str">
            <v>CUSTOS HORÁRIOS DE MÁQUINAS E EQUIPAMENTOS</v>
          </cell>
          <cell r="C961" t="str">
            <v>CHOR</v>
          </cell>
          <cell r="D961" t="str">
            <v>COMPOSIÇÕES AUXILIARES</v>
          </cell>
          <cell r="E961" t="str">
            <v>0329</v>
          </cell>
          <cell r="F961" t="str">
            <v/>
          </cell>
          <cell r="G961" t="str">
            <v/>
          </cell>
          <cell r="H961" t="str">
            <v>ROLO COMPACTADOR VIBRATÓRIO PÉ DE CARNEIRO, OPERADO POR CONTROLE REMOTO, POTÊNCIA 12,5 KW, PESO OPERACIONAL 1,675 T, LARGURA DE TRABALHO 0,85 M - JUROS. AF_02/2016</v>
          </cell>
          <cell r="I961" t="str">
            <v>H</v>
          </cell>
          <cell r="J961" t="str">
            <v>ATRIBUÍDO SÃO PAULO</v>
          </cell>
          <cell r="K961" t="str">
            <v>3,63</v>
          </cell>
          <cell r="L961" t="str">
            <v>CAIXA REFERENCIAL</v>
          </cell>
        </row>
        <row r="962">
          <cell r="A962">
            <v>93240</v>
          </cell>
          <cell r="B962" t="str">
            <v>CUSTOS HORÁRIOS DE MÁQUINAS E EQUIPAMENTOS</v>
          </cell>
          <cell r="C962" t="str">
            <v>CHOR</v>
          </cell>
          <cell r="D962" t="str">
            <v>COMPOSIÇÕES AUXILIARES</v>
          </cell>
          <cell r="E962" t="str">
            <v>0329</v>
          </cell>
          <cell r="F962" t="str">
            <v/>
          </cell>
          <cell r="G962" t="str">
            <v/>
          </cell>
          <cell r="H962" t="str">
            <v>ROLO COMPACTADOR VIBRATÓRIO PÉ DE CARNEIRO, OPERADO POR CONTROLE REMOTO, POTÊNCIA 12,5 KW, PESO OPERACIONAL 1,675 T, LARGURA DE TRABALHO 0,85 M - MATERIAIS NA OPERAÇÃO. AF_02/2016</v>
          </cell>
          <cell r="I962" t="str">
            <v>H</v>
          </cell>
          <cell r="J962" t="str">
            <v>COLETADO</v>
          </cell>
          <cell r="K962" t="str">
            <v>8,52</v>
          </cell>
          <cell r="L962" t="str">
            <v>CAIXA REFERENCIAL</v>
          </cell>
        </row>
        <row r="963">
          <cell r="A963">
            <v>93267</v>
          </cell>
          <cell r="B963" t="str">
            <v>CUSTOS HORÁRIOS DE MÁQUINAS E EQUIPAMENTOS</v>
          </cell>
          <cell r="C963" t="str">
            <v>CHOR</v>
          </cell>
          <cell r="D963" t="str">
            <v>COMPOSIÇÕES AUXILIARES</v>
          </cell>
          <cell r="E963" t="str">
            <v>0329</v>
          </cell>
          <cell r="F963" t="str">
            <v/>
          </cell>
          <cell r="G963" t="str">
            <v/>
          </cell>
          <cell r="H963" t="str">
            <v>GRUA ASCENCIONAL, LANÇA DE 30 M, CAPACIDADE DE 1,0 T A 30 M, ALTURA ATÉ 39 M  DEPRECIAÇÃO. AF_03/2016</v>
          </cell>
          <cell r="I963" t="str">
            <v>H</v>
          </cell>
          <cell r="J963" t="str">
            <v>ATRIBUÍDO SÃO PAULO</v>
          </cell>
          <cell r="K963" t="str">
            <v>28,36</v>
          </cell>
          <cell r="L963" t="str">
            <v>CAIXA REFERENCIAL</v>
          </cell>
        </row>
        <row r="964">
          <cell r="A964">
            <v>93269</v>
          </cell>
          <cell r="B964" t="str">
            <v>CUSTOS HORÁRIOS DE MÁQUINAS E EQUIPAMENTOS</v>
          </cell>
          <cell r="C964" t="str">
            <v>CHOR</v>
          </cell>
          <cell r="D964" t="str">
            <v>COMPOSIÇÕES AUXILIARES</v>
          </cell>
          <cell r="E964" t="str">
            <v>0329</v>
          </cell>
          <cell r="F964" t="str">
            <v/>
          </cell>
          <cell r="G964" t="str">
            <v/>
          </cell>
          <cell r="H964" t="str">
            <v>GRUA ASCENCIONAL, LANÇA DE 30 M, CAPACIDADE DE 1,0 T A 30 M, ALTURA ATÉ 39 M   JUROS. AF_03/2016</v>
          </cell>
          <cell r="I964" t="str">
            <v>H</v>
          </cell>
          <cell r="J964" t="str">
            <v>ATRIBUÍDO SÃO PAULO</v>
          </cell>
          <cell r="K964" t="str">
            <v>3,36</v>
          </cell>
          <cell r="L964" t="str">
            <v>CAIXA REFERENCIAL</v>
          </cell>
        </row>
        <row r="965">
          <cell r="A965">
            <v>93270</v>
          </cell>
          <cell r="B965" t="str">
            <v>CUSTOS HORÁRIOS DE MÁQUINAS E EQUIPAMENTOS</v>
          </cell>
          <cell r="C965" t="str">
            <v>CHOR</v>
          </cell>
          <cell r="D965" t="str">
            <v>COMPOSIÇÕES AUXILIARES</v>
          </cell>
          <cell r="E965" t="str">
            <v>0329</v>
          </cell>
          <cell r="F965" t="str">
            <v/>
          </cell>
          <cell r="G965" t="str">
            <v/>
          </cell>
          <cell r="H965" t="str">
            <v>GRUA ASCENCIONAL, LANÇA DE 30 M, CAPACIDADE DE 1,0 T A 30 M, ALTURA ATÉ 39 M   MANUTENÇÃO. AF_03/2016</v>
          </cell>
          <cell r="I965" t="str">
            <v>H</v>
          </cell>
          <cell r="J965" t="str">
            <v>ATRIBUÍDO SÃO PAULO</v>
          </cell>
          <cell r="K965" t="str">
            <v>31,02</v>
          </cell>
          <cell r="L965" t="str">
            <v>CAIXA REFERENCIAL</v>
          </cell>
        </row>
        <row r="966">
          <cell r="A966">
            <v>93271</v>
          </cell>
          <cell r="B966" t="str">
            <v>CUSTOS HORÁRIOS DE MÁQUINAS E EQUIPAMENTOS</v>
          </cell>
          <cell r="C966" t="str">
            <v>CHOR</v>
          </cell>
          <cell r="D966" t="str">
            <v>COMPOSIÇÕES AUXILIARES</v>
          </cell>
          <cell r="E966" t="str">
            <v>0329</v>
          </cell>
          <cell r="F966" t="str">
            <v/>
          </cell>
          <cell r="G966" t="str">
            <v/>
          </cell>
          <cell r="H966" t="str">
            <v>GRUA ASCENCIONAL, LANÇA DE 30 M, CAPACIDADE DE 1,0 T A 30 M, ALTURA ATÉ 39 M   MATERIAIS NA OPERAÇÃO. AF_03/2016</v>
          </cell>
          <cell r="I966" t="str">
            <v>H</v>
          </cell>
          <cell r="J966" t="str">
            <v>COEFICIENTE DE REPRESENTATIVIDADE</v>
          </cell>
          <cell r="K966" t="str">
            <v>7,94</v>
          </cell>
          <cell r="L966" t="str">
            <v>CAIXA REFERENCIAL</v>
          </cell>
        </row>
        <row r="967">
          <cell r="A967">
            <v>93277</v>
          </cell>
          <cell r="B967" t="str">
            <v>CUSTOS HORÁRIOS DE MÁQUINAS E EQUIPAMENTOS</v>
          </cell>
          <cell r="C967" t="str">
            <v>CHOR</v>
          </cell>
          <cell r="D967" t="str">
            <v>COMPOSIÇÕES AUXILIARES</v>
          </cell>
          <cell r="E967" t="str">
            <v>0329</v>
          </cell>
          <cell r="F967" t="str">
            <v/>
          </cell>
          <cell r="G967" t="str">
            <v/>
          </cell>
          <cell r="H967" t="str">
            <v>GUINCHO ELÉTRICO DE COLUNA, CAPACIDADE 400 KG, COM MOTO FREIO, MOTOR TRIFÁSICO DE 1,25 CV - DEPRECIAÇÃO. AF_03/2016</v>
          </cell>
          <cell r="I967" t="str">
            <v>H</v>
          </cell>
          <cell r="J967" t="str">
            <v>COEFICIENTE DE REPRESENTATIVIDADE</v>
          </cell>
          <cell r="K967" t="str">
            <v>0,27</v>
          </cell>
          <cell r="L967" t="str">
            <v>CAIXA REFERENCIAL</v>
          </cell>
        </row>
        <row r="968">
          <cell r="A968">
            <v>93278</v>
          </cell>
          <cell r="B968" t="str">
            <v>CUSTOS HORÁRIOS DE MÁQUINAS E EQUIPAMENTOS</v>
          </cell>
          <cell r="C968" t="str">
            <v>CHOR</v>
          </cell>
          <cell r="D968" t="str">
            <v>COMPOSIÇÕES AUXILIARES</v>
          </cell>
          <cell r="E968" t="str">
            <v>0329</v>
          </cell>
          <cell r="F968" t="str">
            <v/>
          </cell>
          <cell r="G968" t="str">
            <v/>
          </cell>
          <cell r="H968" t="str">
            <v>GUINCHO ELÉTRICO DE COLUNA, CAPACIDADE 400 KG, COM MOTO FREIO, MOTOR TRIFÁSICO DE 1,25 CV - JUROS. AF_03/2016</v>
          </cell>
          <cell r="I968" t="str">
            <v>H</v>
          </cell>
          <cell r="J968" t="str">
            <v>COEFICIENTE DE REPRESENTATIVIDADE</v>
          </cell>
          <cell r="K968" t="str">
            <v>0,03</v>
          </cell>
          <cell r="L968" t="str">
            <v>CAIXA REFERENCIAL</v>
          </cell>
        </row>
        <row r="969">
          <cell r="A969">
            <v>93279</v>
          </cell>
          <cell r="B969" t="str">
            <v>CUSTOS HORÁRIOS DE MÁQUINAS E EQUIPAMENTOS</v>
          </cell>
          <cell r="C969" t="str">
            <v>CHOR</v>
          </cell>
          <cell r="D969" t="str">
            <v>COMPOSIÇÕES AUXILIARES</v>
          </cell>
          <cell r="E969" t="str">
            <v>0329</v>
          </cell>
          <cell r="F969" t="str">
            <v/>
          </cell>
          <cell r="G969" t="str">
            <v/>
          </cell>
          <cell r="H969" t="str">
            <v>GUINCHO ELÉTRICO DE COLUNA, CAPACIDADE 400 KG, COM MOTO FREIO, MOTOR TRIFÁSICO DE 1,25 CV - MANUTENÇÃO. AF_03/2016</v>
          </cell>
          <cell r="I969" t="str">
            <v>H</v>
          </cell>
          <cell r="J969" t="str">
            <v>COEFICIENTE DE REPRESENTATIVIDADE</v>
          </cell>
          <cell r="K969" t="str">
            <v>0,25</v>
          </cell>
          <cell r="L969" t="str">
            <v>CAIXA REFERENCIAL</v>
          </cell>
        </row>
        <row r="970">
          <cell r="A970">
            <v>93280</v>
          </cell>
          <cell r="B970" t="str">
            <v>CUSTOS HORÁRIOS DE MÁQUINAS E EQUIPAMENTOS</v>
          </cell>
          <cell r="C970" t="str">
            <v>CHOR</v>
          </cell>
          <cell r="D970" t="str">
            <v>COMPOSIÇÕES AUXILIARES</v>
          </cell>
          <cell r="E970" t="str">
            <v>0329</v>
          </cell>
          <cell r="F970" t="str">
            <v/>
          </cell>
          <cell r="G970" t="str">
            <v/>
          </cell>
          <cell r="H970" t="str">
            <v>GUINCHO ELÉTRICO DE COLUNA, CAPACIDADE 400 KG, COM MOTO FREIO, MOTOR TRIFÁSICO DE 1,25 CV - MATERIAIS NA OPERAÇÃO. AF_03/2016</v>
          </cell>
          <cell r="I970" t="str">
            <v>H</v>
          </cell>
          <cell r="J970" t="str">
            <v>COEFICIENTE DE REPRESENTATIVIDADE</v>
          </cell>
          <cell r="K970" t="str">
            <v>0,66</v>
          </cell>
          <cell r="L970" t="str">
            <v>CAIXA REFERENCIAL</v>
          </cell>
        </row>
        <row r="971">
          <cell r="A971">
            <v>93283</v>
          </cell>
          <cell r="B971" t="str">
            <v>CUSTOS HORÁRIOS DE MÁQUINAS E EQUIPAMENTOS</v>
          </cell>
          <cell r="C971" t="str">
            <v>CHOR</v>
          </cell>
          <cell r="D971" t="str">
            <v>COMPOSIÇÕES AUXILIARES</v>
          </cell>
          <cell r="E971" t="str">
            <v>0329</v>
          </cell>
          <cell r="F971" t="str">
            <v/>
          </cell>
          <cell r="G971" t="str">
            <v/>
          </cell>
          <cell r="H971" t="str">
            <v>GUINDASTE HIDRÁULICO AUTOPROPELIDO, COM LANÇA TELESCÓPICA 40 M, CAPACIDADE MÁXIMA 60 T, POTÊNCIA 260 KW - DEPRECIAÇÃO. AF_03/2016</v>
          </cell>
          <cell r="I971" t="str">
            <v>H</v>
          </cell>
          <cell r="J971" t="str">
            <v>ATRIBUÍDO SÃO PAULO</v>
          </cell>
          <cell r="K971" t="str">
            <v>59,61</v>
          </cell>
          <cell r="L971" t="str">
            <v>CAIXA REFERENCIAL</v>
          </cell>
        </row>
        <row r="972">
          <cell r="A972">
            <v>93284</v>
          </cell>
          <cell r="B972" t="str">
            <v>CUSTOS HORÁRIOS DE MÁQUINAS E EQUIPAMENTOS</v>
          </cell>
          <cell r="C972" t="str">
            <v>CHOR</v>
          </cell>
          <cell r="D972" t="str">
            <v>COMPOSIÇÕES AUXILIARES</v>
          </cell>
          <cell r="E972" t="str">
            <v>0329</v>
          </cell>
          <cell r="F972" t="str">
            <v/>
          </cell>
          <cell r="G972" t="str">
            <v/>
          </cell>
          <cell r="H972" t="str">
            <v>GUINDASTE HIDRÁULICO AUTOPROPELIDO, COM LANÇA TELESCÓPICA 40 M, CAPACIDADE MÁXIMA 60 T, POTÊNCIA 260 KW - JUROS. AF_03/2016</v>
          </cell>
          <cell r="I972" t="str">
            <v>H</v>
          </cell>
          <cell r="J972" t="str">
            <v>ATRIBUÍDO SÃO PAULO</v>
          </cell>
          <cell r="K972" t="str">
            <v>11,32</v>
          </cell>
          <cell r="L972" t="str">
            <v>CAIXA REFERENCIAL</v>
          </cell>
        </row>
        <row r="973">
          <cell r="A973">
            <v>93285</v>
          </cell>
          <cell r="B973" t="str">
            <v>CUSTOS HORÁRIOS DE MÁQUINAS E EQUIPAMENTOS</v>
          </cell>
          <cell r="C973" t="str">
            <v>CHOR</v>
          </cell>
          <cell r="D973" t="str">
            <v>COMPOSIÇÕES AUXILIARES</v>
          </cell>
          <cell r="E973" t="str">
            <v>0329</v>
          </cell>
          <cell r="F973" t="str">
            <v/>
          </cell>
          <cell r="G973" t="str">
            <v/>
          </cell>
          <cell r="H973" t="str">
            <v>GUINDASTE HIDRÁULICO AUTOPROPELIDO, COM LANÇA TELESCÓPICA 40 M, CAPACIDADE MÁXIMA 60 T, POTÊNCIA 260 KW - MANUTENÇÃO. AF_03/2016</v>
          </cell>
          <cell r="I973" t="str">
            <v>H</v>
          </cell>
          <cell r="J973" t="str">
            <v>ATRIBUÍDO SÃO PAULO</v>
          </cell>
          <cell r="K973" t="str">
            <v>95,82</v>
          </cell>
          <cell r="L973" t="str">
            <v>CAIXA REFERENCIAL</v>
          </cell>
        </row>
        <row r="974">
          <cell r="A974">
            <v>93286</v>
          </cell>
          <cell r="B974" t="str">
            <v>CUSTOS HORÁRIOS DE MÁQUINAS E EQUIPAMENTOS</v>
          </cell>
          <cell r="C974" t="str">
            <v>CHOR</v>
          </cell>
          <cell r="D974" t="str">
            <v>COMPOSIÇÕES AUXILIARES</v>
          </cell>
          <cell r="E974" t="str">
            <v>0329</v>
          </cell>
          <cell r="F974" t="str">
            <v/>
          </cell>
          <cell r="G974" t="str">
            <v/>
          </cell>
          <cell r="H974" t="str">
            <v>GUINDASTE HIDRÁULICO AUTOPROPELIDO, COM LANÇA TELESCÓPICA 40 M, CAPACIDADE MÁXIMA 60 T, POTÊNCIA 260 KW - MATERIAIS NA OPERAÇÃO. AF_03/2016</v>
          </cell>
          <cell r="I974" t="str">
            <v>H</v>
          </cell>
          <cell r="J974" t="str">
            <v>COEFICIENTE DE REPRESENTATIVIDADE</v>
          </cell>
          <cell r="K974" t="str">
            <v>187,85</v>
          </cell>
          <cell r="L974" t="str">
            <v>CAIXA REFERENCIAL</v>
          </cell>
        </row>
        <row r="975">
          <cell r="A975">
            <v>93296</v>
          </cell>
          <cell r="B975" t="str">
            <v>CUSTOS HORÁRIOS DE MÁQUINAS E EQUIPAMENTOS</v>
          </cell>
          <cell r="C975" t="str">
            <v>CHOR</v>
          </cell>
          <cell r="D975" t="str">
            <v>COMPOSIÇÕES AUXILIARES</v>
          </cell>
          <cell r="E975" t="str">
            <v>0329</v>
          </cell>
          <cell r="F975" t="str">
            <v/>
          </cell>
          <cell r="G975" t="str">
            <v/>
          </cell>
          <cell r="H975" t="str">
            <v>GUINDASTE HIDRÁULICO AUTOPROPELIDO, COM LANÇA TELESCÓPICA 40 M, CAPACIDADE MÁXIMA 60 T, POTÊNCIA 260 KW - IMPOSTOS E SEGUROS. AF_03/2016</v>
          </cell>
          <cell r="I975" t="str">
            <v>H</v>
          </cell>
          <cell r="J975" t="str">
            <v>ATRIBUÍDO SÃO PAULO</v>
          </cell>
          <cell r="K975" t="str">
            <v>4,17</v>
          </cell>
          <cell r="L975" t="str">
            <v>CAIXA REFERENCIAL</v>
          </cell>
        </row>
        <row r="976">
          <cell r="A976">
            <v>93397</v>
          </cell>
          <cell r="B976" t="str">
            <v>CUSTOS HORÁRIOS DE MÁQUINAS E EQUIPAMENTOS</v>
          </cell>
          <cell r="C976" t="str">
            <v>CHOR</v>
          </cell>
          <cell r="D976" t="str">
            <v>COMPOSIÇÕES AUXILIARES</v>
          </cell>
          <cell r="E976" t="str">
            <v>0329</v>
          </cell>
          <cell r="F976" t="str">
            <v/>
          </cell>
          <cell r="G976" t="str">
            <v/>
          </cell>
          <cell r="H976" t="str">
            <v>GUINDAUTO HIDRÁULICO, CAPACIDADE MÁXIMA DE CARGA 3300 KG, MOMENTO MÁXIMO DE CARGA 5,8 TM, ALCANCE MÁXIMO HORIZONTAL 7,60 M, INCLUSIVE CAMINHÃO TOCO PBT 16.000 KG, POTÊNCIA DE 189 CV - DEPRECIAÇÃO. AF_03/2016</v>
          </cell>
          <cell r="I976" t="str">
            <v>H</v>
          </cell>
          <cell r="J976" t="str">
            <v>ATRIBUÍDO SÃO PAULO</v>
          </cell>
          <cell r="K976" t="str">
            <v>10,97</v>
          </cell>
          <cell r="L976" t="str">
            <v>CAIXA REFERENCIAL</v>
          </cell>
        </row>
        <row r="977">
          <cell r="A977">
            <v>93398</v>
          </cell>
          <cell r="B977" t="str">
            <v>CUSTOS HORÁRIOS DE MÁQUINAS E EQUIPAMENTOS</v>
          </cell>
          <cell r="C977" t="str">
            <v>CHOR</v>
          </cell>
          <cell r="D977" t="str">
            <v>COMPOSIÇÕES AUXILIARES</v>
          </cell>
          <cell r="E977" t="str">
            <v>0329</v>
          </cell>
          <cell r="F977" t="str">
            <v/>
          </cell>
          <cell r="G977" t="str">
            <v/>
          </cell>
          <cell r="H977" t="str">
            <v>GUINDAUTO HIDRÁULICO, CAPACIDADE MÁXIMA DE CARGA 3300 KG, MOMENTO MÁXIMO DE CARGA 5,8 TM, ALCANCE MÁXIMO HORIZONTAL 7,60 M, INCLUSIVE CAMINHÃO TOCO PBT 16.000 KG, POTÊNCIA DE 189 CV - JUROS. AF_03/2016</v>
          </cell>
          <cell r="I977" t="str">
            <v>H</v>
          </cell>
          <cell r="J977" t="str">
            <v>ATRIBUÍDO SÃO PAULO</v>
          </cell>
          <cell r="K977" t="str">
            <v>2,30</v>
          </cell>
          <cell r="L977" t="str">
            <v>CAIXA REFERENCIAL</v>
          </cell>
        </row>
        <row r="978">
          <cell r="A978">
            <v>93399</v>
          </cell>
          <cell r="B978" t="str">
            <v>CUSTOS HORÁRIOS DE MÁQUINAS E EQUIPAMENTOS</v>
          </cell>
          <cell r="C978" t="str">
            <v>CHOR</v>
          </cell>
          <cell r="D978" t="str">
            <v>COMPOSIÇÕES AUXILIARES</v>
          </cell>
          <cell r="E978" t="str">
            <v>0329</v>
          </cell>
          <cell r="F978" t="str">
            <v/>
          </cell>
          <cell r="G978" t="str">
            <v/>
          </cell>
          <cell r="H978" t="str">
            <v>GUINDAUTO HIDRÁULICO, CAPACIDADE MÁXIMA DE CARGA 3300 KG, MOMENTO MÁXIMO DE CARGA 5,8 TM, ALCANCE MÁXIMO HORIZONTAL 7,60 M, INCLUSIVE CAMINHÃO TOCO PBT 16.000 KG, POTÊNCIA DE 189 CV  IMPOSTOS E SEGUROS. AF_03/2016</v>
          </cell>
          <cell r="I978" t="str">
            <v>H</v>
          </cell>
          <cell r="J978" t="str">
            <v>ATRIBUÍDO SÃO PAULO</v>
          </cell>
          <cell r="K978" t="str">
            <v>0,89</v>
          </cell>
          <cell r="L978" t="str">
            <v>CAIXA REFERENCIAL</v>
          </cell>
        </row>
        <row r="979">
          <cell r="A979">
            <v>93400</v>
          </cell>
          <cell r="B979" t="str">
            <v>CUSTOS HORÁRIOS DE MÁQUINAS E EQUIPAMENTOS</v>
          </cell>
          <cell r="C979" t="str">
            <v>CHOR</v>
          </cell>
          <cell r="D979" t="str">
            <v>COMPOSIÇÕES AUXILIARES</v>
          </cell>
          <cell r="E979" t="str">
            <v>0329</v>
          </cell>
          <cell r="F979" t="str">
            <v/>
          </cell>
          <cell r="G979" t="str">
            <v/>
          </cell>
          <cell r="H979" t="str">
            <v>GUINDAUTO HIDRÁULICO, CAPACIDADE MÁXIMA DE CARGA 3300 KG, MOMENTO MÁXIMO DE CARGA 5,8 TM, ALCANCE MÁXIMO HORIZONTAL 7,60 M, INCLUSIVE CAMINHÃO TOCO PBT 16.000 KG, POTÊNCIA DE 189 CV - MANUTENÇÃO. AF_03/2016</v>
          </cell>
          <cell r="I979" t="str">
            <v>H</v>
          </cell>
          <cell r="J979" t="str">
            <v>ATRIBUÍDO SÃO PAULO</v>
          </cell>
          <cell r="K979" t="str">
            <v>20,57</v>
          </cell>
          <cell r="L979" t="str">
            <v>CAIXA REFERENCIAL</v>
          </cell>
        </row>
        <row r="980">
          <cell r="A980">
            <v>93401</v>
          </cell>
          <cell r="B980" t="str">
            <v>CUSTOS HORÁRIOS DE MÁQUINAS E EQUIPAMENTOS</v>
          </cell>
          <cell r="C980" t="str">
            <v>CHOR</v>
          </cell>
          <cell r="D980" t="str">
            <v>COMPOSIÇÕES AUXILIARES</v>
          </cell>
          <cell r="E980" t="str">
            <v>0329</v>
          </cell>
          <cell r="F980" t="str">
            <v/>
          </cell>
          <cell r="G980" t="str">
            <v/>
          </cell>
          <cell r="H980" t="str">
            <v>GUINDAUTO HIDRÁULICO, CAPACIDADE MÁXIMA DE CARGA 3300 KG, MOMENTO MÁXIMO DE CARGA 5,8 TM, ALCANCE MÁXIMO HORIZONTAL 7,60 M, INCLUSIVE CAMINHÃO TOCO PBT 16.000 KG, POTÊNCIA DE 189 CV - MATERIAIS NA OPERAÇÃO. AF_03/2016</v>
          </cell>
          <cell r="I980" t="str">
            <v>H</v>
          </cell>
          <cell r="J980" t="str">
            <v>COLETADO</v>
          </cell>
          <cell r="K980" t="str">
            <v>112,59</v>
          </cell>
          <cell r="L980" t="str">
            <v>CAIXA REFERENCIAL</v>
          </cell>
        </row>
        <row r="981">
          <cell r="A981">
            <v>93404</v>
          </cell>
          <cell r="B981" t="str">
            <v>CUSTOS HORÁRIOS DE MÁQUINAS E EQUIPAMENTOS</v>
          </cell>
          <cell r="C981" t="str">
            <v>CHOR</v>
          </cell>
          <cell r="D981" t="str">
            <v>COMPOSIÇÕES AUXILIARES</v>
          </cell>
          <cell r="E981" t="str">
            <v>0329</v>
          </cell>
          <cell r="F981" t="str">
            <v/>
          </cell>
          <cell r="G981" t="str">
            <v/>
          </cell>
          <cell r="H981" t="str">
            <v>MÁQUINA JATO DE PRESSAO PORTÁTIL, CAMARA DE 1 SAIDA, CAPACIDADE 280 L, DIAMETRO 670 MM, BICO DE JATO CURTO VENTURI DE 5/16'' , MANGUEIRA DE 1'' COM COMPRESSOR DE AR REBOCÁVEL 189 PCM E MOTOR DIESEL 63 CV - DEPRECIAÇÃO. AF_03/2016</v>
          </cell>
          <cell r="I981" t="str">
            <v>H</v>
          </cell>
          <cell r="J981" t="str">
            <v>ATRIBUÍDO SÃO PAULO</v>
          </cell>
          <cell r="K981" t="str">
            <v>5,52</v>
          </cell>
          <cell r="L981" t="str">
            <v>CAIXA REFERENCIAL</v>
          </cell>
        </row>
        <row r="982">
          <cell r="A982">
            <v>93405</v>
          </cell>
          <cell r="B982" t="str">
            <v>CUSTOS HORÁRIOS DE MÁQUINAS E EQUIPAMENTOS</v>
          </cell>
          <cell r="C982" t="str">
            <v>CHOR</v>
          </cell>
          <cell r="D982" t="str">
            <v>COMPOSIÇÕES AUXILIARES</v>
          </cell>
          <cell r="E982" t="str">
            <v>0329</v>
          </cell>
          <cell r="F982" t="str">
            <v/>
          </cell>
          <cell r="G982" t="str">
            <v/>
          </cell>
          <cell r="H982" t="str">
            <v>MÁQUINA JATO DE PRESSAO PORTÁTIL, CAMARA DE 1 SAIDA, CAPACIDADE 280 L, DIAMETRO 670 MM, BICO DE JATO CURTO VENTURI DE 5/16'' , MANGUEIRA DE 1'' COM COMPRESSOR DE AR REBOCÁVEL 189 PCM E MOTOR DIESEL 63 CV - JUROS. AF_03/2016</v>
          </cell>
          <cell r="I982" t="str">
            <v>H</v>
          </cell>
          <cell r="J982" t="str">
            <v>ATRIBUÍDO SÃO PAULO</v>
          </cell>
          <cell r="K982" t="str">
            <v>0,56</v>
          </cell>
          <cell r="L982" t="str">
            <v>CAIXA REFERENCIAL</v>
          </cell>
        </row>
        <row r="983">
          <cell r="A983">
            <v>93406</v>
          </cell>
          <cell r="B983" t="str">
            <v>CUSTOS HORÁRIOS DE MÁQUINAS E EQUIPAMENTOS</v>
          </cell>
          <cell r="C983" t="str">
            <v>CHOR</v>
          </cell>
          <cell r="D983" t="str">
            <v>COMPOSIÇÕES AUXILIARES</v>
          </cell>
          <cell r="E983" t="str">
            <v>0329</v>
          </cell>
          <cell r="F983" t="str">
            <v/>
          </cell>
          <cell r="G983" t="str">
            <v/>
          </cell>
          <cell r="H983" t="str">
            <v>MÁQUINA JATO DE PRESSAO PORTÁTIL, CAMARA DE 1 SAIDA, CAPACIDADE 280 L, DIAMETRO 670 MM, BICO DE JATO CURTO VENTURI DE 5/16'' , MANGUEIRA DE 1'' COM COMPRESSOR DE AR REBOCÁVEL 189 PCM E MOTOR DIESEL 63 CV - MANUTENÇÃO. AF_03/2016</v>
          </cell>
          <cell r="I983" t="str">
            <v>H</v>
          </cell>
          <cell r="J983" t="str">
            <v>ATRIBUÍDO SÃO PAULO</v>
          </cell>
          <cell r="K983" t="str">
            <v>6,91</v>
          </cell>
          <cell r="L983" t="str">
            <v>CAIXA REFERENCIAL</v>
          </cell>
        </row>
        <row r="984">
          <cell r="A984">
            <v>93407</v>
          </cell>
          <cell r="B984" t="str">
            <v>CUSTOS HORÁRIOS DE MÁQUINAS E EQUIPAMENTOS</v>
          </cell>
          <cell r="C984" t="str">
            <v>CHOR</v>
          </cell>
          <cell r="D984" t="str">
            <v>COMPOSIÇÕES AUXILIARES</v>
          </cell>
          <cell r="E984" t="str">
            <v>0329</v>
          </cell>
          <cell r="F984" t="str">
            <v/>
          </cell>
          <cell r="G984" t="str">
            <v/>
          </cell>
          <cell r="H984" t="str">
            <v>MÁQUINA JATO DE PRESSAO PORTÁTIL, CAMARA DE 1 SAIDA, CAPACIDADE 280 L, DIAMETRO 670 MM, BICO DE JATO CURTO VENTURI DE 5/16'' , MANGUEIRA DE 1'' COM COMPRESSOR DE AR REBOCÁVEL 189 PCM E MOTOR DIESEL 63 CV - MATERIAIS NA OPERAÇÃO. AF_03/2016</v>
          </cell>
          <cell r="I984" t="str">
            <v>H</v>
          </cell>
          <cell r="J984" t="str">
            <v>COLETADO</v>
          </cell>
          <cell r="K984" t="str">
            <v>33,56</v>
          </cell>
          <cell r="L984" t="str">
            <v>CAIXA REFERENCIAL</v>
          </cell>
        </row>
        <row r="985">
          <cell r="A985">
            <v>93411</v>
          </cell>
          <cell r="B985" t="str">
            <v>CUSTOS HORÁRIOS DE MÁQUINAS E EQUIPAMENTOS</v>
          </cell>
          <cell r="C985" t="str">
            <v>CHOR</v>
          </cell>
          <cell r="D985" t="str">
            <v>COMPOSIÇÕES AUXILIARES</v>
          </cell>
          <cell r="E985" t="str">
            <v>0329</v>
          </cell>
          <cell r="F985" t="str">
            <v/>
          </cell>
          <cell r="G985" t="str">
            <v/>
          </cell>
          <cell r="H985" t="str">
            <v>GERADOR PORTÁTIL MONOFÁSICO, POTÊNCIA 5500 VA, MOTOR A GASOLINA, POTÊNCIA DO MOTOR 13 CV - DEPRECIAÇÃO. AF_03/2016</v>
          </cell>
          <cell r="I985" t="str">
            <v>H</v>
          </cell>
          <cell r="J985" t="str">
            <v>ATRIBUÍDO SÃO PAULO</v>
          </cell>
          <cell r="K985" t="str">
            <v>0,17</v>
          </cell>
          <cell r="L985" t="str">
            <v>CAIXA REFERENCIAL</v>
          </cell>
        </row>
        <row r="986">
          <cell r="A986">
            <v>93412</v>
          </cell>
          <cell r="B986" t="str">
            <v>CUSTOS HORÁRIOS DE MÁQUINAS E EQUIPAMENTOS</v>
          </cell>
          <cell r="C986" t="str">
            <v>CHOR</v>
          </cell>
          <cell r="D986" t="str">
            <v>COMPOSIÇÕES AUXILIARES</v>
          </cell>
          <cell r="E986" t="str">
            <v>0329</v>
          </cell>
          <cell r="F986" t="str">
            <v/>
          </cell>
          <cell r="G986" t="str">
            <v/>
          </cell>
          <cell r="H986" t="str">
            <v>GERADOR PORTÁTIL MONOFÁSICO, POTÊNCIA 5500 VA, MOTOR A GASOLINA, POTÊNCIA DO MOTOR 13 CV - JUROS. AF_03/2016</v>
          </cell>
          <cell r="I986" t="str">
            <v>H</v>
          </cell>
          <cell r="J986" t="str">
            <v>ATRIBUÍDO SÃO PAULO</v>
          </cell>
          <cell r="K986" t="str">
            <v>0,03</v>
          </cell>
          <cell r="L986" t="str">
            <v>CAIXA REFERENCIAL</v>
          </cell>
        </row>
        <row r="987">
          <cell r="A987">
            <v>93413</v>
          </cell>
          <cell r="B987" t="str">
            <v>CUSTOS HORÁRIOS DE MÁQUINAS E EQUIPAMENTOS</v>
          </cell>
          <cell r="C987" t="str">
            <v>CHOR</v>
          </cell>
          <cell r="D987" t="str">
            <v>COMPOSIÇÕES AUXILIARES</v>
          </cell>
          <cell r="E987" t="str">
            <v>0329</v>
          </cell>
          <cell r="F987" t="str">
            <v/>
          </cell>
          <cell r="G987" t="str">
            <v/>
          </cell>
          <cell r="H987" t="str">
            <v>GERADOR PORTÁTIL MONOFÁSICO, POTÊNCIA 5500 VA, MOTOR A GASOLINA, POTÊNCIA DO MOTOR 13 CV - MANUTENÇÃO. AF_03/2016</v>
          </cell>
          <cell r="I987" t="str">
            <v>H</v>
          </cell>
          <cell r="J987" t="str">
            <v>ATRIBUÍDO SÃO PAULO</v>
          </cell>
          <cell r="K987" t="str">
            <v>0,15</v>
          </cell>
          <cell r="L987" t="str">
            <v>CAIXA REFERENCIAL</v>
          </cell>
        </row>
        <row r="988">
          <cell r="A988">
            <v>93414</v>
          </cell>
          <cell r="B988" t="str">
            <v>CUSTOS HORÁRIOS DE MÁQUINAS E EQUIPAMENTOS</v>
          </cell>
          <cell r="C988" t="str">
            <v>CHOR</v>
          </cell>
          <cell r="D988" t="str">
            <v>COMPOSIÇÕES AUXILIARES</v>
          </cell>
          <cell r="E988" t="str">
            <v>0329</v>
          </cell>
          <cell r="F988" t="str">
            <v/>
          </cell>
          <cell r="G988" t="str">
            <v/>
          </cell>
          <cell r="H988" t="str">
            <v>GERADOR PORTÁTIL MONOFÁSICO, POTÊNCIA 5500 VA, MOTOR A GASOLINA, POTÊNCIA DO MOTOR 13 CV - MATERIAIS NA OPERAÇÃO. AF_03/2016</v>
          </cell>
          <cell r="I988" t="str">
            <v>H</v>
          </cell>
          <cell r="J988" t="str">
            <v>COLETADO</v>
          </cell>
          <cell r="K988" t="str">
            <v>13,90</v>
          </cell>
          <cell r="L988" t="str">
            <v>CAIXA REFERENCIAL</v>
          </cell>
        </row>
        <row r="989">
          <cell r="A989">
            <v>93417</v>
          </cell>
          <cell r="B989" t="str">
            <v>CUSTOS HORÁRIOS DE MÁQUINAS E EQUIPAMENTOS</v>
          </cell>
          <cell r="C989" t="str">
            <v>CHOR</v>
          </cell>
          <cell r="D989" t="str">
            <v>COMPOSIÇÕES AUXILIARES</v>
          </cell>
          <cell r="E989" t="str">
            <v>0329</v>
          </cell>
          <cell r="F989" t="str">
            <v/>
          </cell>
          <cell r="G989" t="str">
            <v/>
          </cell>
          <cell r="H989" t="str">
            <v>GRUPO GERADOR REBOCÁVEL, POTÊNCIA 66 KVA, MOTOR A DIESEL - DEPRECIAÇÃO. AF_03/2016</v>
          </cell>
          <cell r="I989" t="str">
            <v>H</v>
          </cell>
          <cell r="J989" t="str">
            <v>ATRIBUÍDO SÃO PAULO</v>
          </cell>
          <cell r="K989" t="str">
            <v>2,29</v>
          </cell>
          <cell r="L989" t="str">
            <v>CAIXA REFERENCIAL</v>
          </cell>
        </row>
        <row r="990">
          <cell r="A990">
            <v>93418</v>
          </cell>
          <cell r="B990" t="str">
            <v>CUSTOS HORÁRIOS DE MÁQUINAS E EQUIPAMENTOS</v>
          </cell>
          <cell r="C990" t="str">
            <v>CHOR</v>
          </cell>
          <cell r="D990" t="str">
            <v>COMPOSIÇÕES AUXILIARES</v>
          </cell>
          <cell r="E990" t="str">
            <v>0329</v>
          </cell>
          <cell r="F990" t="str">
            <v/>
          </cell>
          <cell r="G990" t="str">
            <v/>
          </cell>
          <cell r="H990" t="str">
            <v>GRUPO GERADOR REBOCÁVEL, POTÊNCIA 66 KVA, MOTOR A DIESEL - JUROS. AF_03/2016</v>
          </cell>
          <cell r="I990" t="str">
            <v>H</v>
          </cell>
          <cell r="J990" t="str">
            <v>ATRIBUÍDO SÃO PAULO</v>
          </cell>
          <cell r="K990" t="str">
            <v>0,41</v>
          </cell>
          <cell r="L990" t="str">
            <v>CAIXA REFERENCIAL</v>
          </cell>
        </row>
        <row r="991">
          <cell r="A991">
            <v>93419</v>
          </cell>
          <cell r="B991" t="str">
            <v>CUSTOS HORÁRIOS DE MÁQUINAS E EQUIPAMENTOS</v>
          </cell>
          <cell r="C991" t="str">
            <v>CHOR</v>
          </cell>
          <cell r="D991" t="str">
            <v>COMPOSIÇÕES AUXILIARES</v>
          </cell>
          <cell r="E991" t="str">
            <v>0329</v>
          </cell>
          <cell r="F991" t="str">
            <v/>
          </cell>
          <cell r="G991" t="str">
            <v/>
          </cell>
          <cell r="H991" t="str">
            <v>GRUPO GERADOR REBOCÁVEL, POTÊNCIA 66 KVA, MOTOR A DIESEL - MANUTENÇÃO. AF_03/2016</v>
          </cell>
          <cell r="I991" t="str">
            <v>H</v>
          </cell>
          <cell r="J991" t="str">
            <v>ATRIBUÍDO SÃO PAULO</v>
          </cell>
          <cell r="K991" t="str">
            <v>2,04</v>
          </cell>
          <cell r="L991" t="str">
            <v>CAIXA REFERENCIAL</v>
          </cell>
        </row>
        <row r="992">
          <cell r="A992">
            <v>93420</v>
          </cell>
          <cell r="B992" t="str">
            <v>CUSTOS HORÁRIOS DE MÁQUINAS E EQUIPAMENTOS</v>
          </cell>
          <cell r="C992" t="str">
            <v>CHOR</v>
          </cell>
          <cell r="D992" t="str">
            <v>COMPOSIÇÕES AUXILIARES</v>
          </cell>
          <cell r="E992" t="str">
            <v>0329</v>
          </cell>
          <cell r="F992" t="str">
            <v/>
          </cell>
          <cell r="G992" t="str">
            <v/>
          </cell>
          <cell r="H992" t="str">
            <v>GRUPO GERADOR REBOCÁVEL, POTÊNCIA 66 KVA, MOTOR A DIESEL - MATERIAIS NA OPERAÇÃO. AF_03/2016</v>
          </cell>
          <cell r="I992" t="str">
            <v>H</v>
          </cell>
          <cell r="J992" t="str">
            <v>COLETADO</v>
          </cell>
          <cell r="K992" t="str">
            <v>47,75</v>
          </cell>
          <cell r="L992" t="str">
            <v>CAIXA REFERENCIAL</v>
          </cell>
        </row>
        <row r="993">
          <cell r="A993">
            <v>93423</v>
          </cell>
          <cell r="B993" t="str">
            <v>CUSTOS HORÁRIOS DE MÁQUINAS E EQUIPAMENTOS</v>
          </cell>
          <cell r="C993" t="str">
            <v>CHOR</v>
          </cell>
          <cell r="D993" t="str">
            <v>COMPOSIÇÕES AUXILIARES</v>
          </cell>
          <cell r="E993" t="str">
            <v>0329</v>
          </cell>
          <cell r="F993" t="str">
            <v/>
          </cell>
          <cell r="G993" t="str">
            <v/>
          </cell>
          <cell r="H993" t="str">
            <v>GRUPO GERADOR ESTACIONÁRIO, POTÊNCIA 150 KVA, MOTOR A DIESEL- DEPRECIAÇÃO. AF_03/2016</v>
          </cell>
          <cell r="I993" t="str">
            <v>H</v>
          </cell>
          <cell r="J993" t="str">
            <v>ATRIBUÍDO SÃO PAULO</v>
          </cell>
          <cell r="K993" t="str">
            <v>3,24</v>
          </cell>
          <cell r="L993" t="str">
            <v>CAIXA REFERENCIAL</v>
          </cell>
        </row>
        <row r="994">
          <cell r="A994">
            <v>93424</v>
          </cell>
          <cell r="B994" t="str">
            <v>CUSTOS HORÁRIOS DE MÁQUINAS E EQUIPAMENTOS</v>
          </cell>
          <cell r="C994" t="str">
            <v>CHOR</v>
          </cell>
          <cell r="D994" t="str">
            <v>COMPOSIÇÕES AUXILIARES</v>
          </cell>
          <cell r="E994" t="str">
            <v>0329</v>
          </cell>
          <cell r="F994" t="str">
            <v/>
          </cell>
          <cell r="G994" t="str">
            <v/>
          </cell>
          <cell r="H994" t="str">
            <v>GRUPO GERADOR ESTACIONÁRIO, POTÊNCIA 150 KVA, MOTOR A DIESEL- JUROS. AF_03/2016</v>
          </cell>
          <cell r="I994" t="str">
            <v>H</v>
          </cell>
          <cell r="J994" t="str">
            <v>ATRIBUÍDO SÃO PAULO</v>
          </cell>
          <cell r="K994" t="str">
            <v>0,58</v>
          </cell>
          <cell r="L994" t="str">
            <v>CAIXA REFERENCIAL</v>
          </cell>
        </row>
        <row r="995">
          <cell r="A995">
            <v>93425</v>
          </cell>
          <cell r="B995" t="str">
            <v>CUSTOS HORÁRIOS DE MÁQUINAS E EQUIPAMENTOS</v>
          </cell>
          <cell r="C995" t="str">
            <v>CHOR</v>
          </cell>
          <cell r="D995" t="str">
            <v>COMPOSIÇÕES AUXILIARES</v>
          </cell>
          <cell r="E995" t="str">
            <v>0329</v>
          </cell>
          <cell r="F995" t="str">
            <v/>
          </cell>
          <cell r="G995" t="str">
            <v/>
          </cell>
          <cell r="H995" t="str">
            <v>GRUPO GERADOR ESTACIONÁRIO, POTÊNCIA 150 KVA, MOTOR A DIESEL- MANUTENÇÃO. AF_03/2016</v>
          </cell>
          <cell r="I995" t="str">
            <v>H</v>
          </cell>
          <cell r="J995" t="str">
            <v>ATRIBUÍDO SÃO PAULO</v>
          </cell>
          <cell r="K995" t="str">
            <v>2,89</v>
          </cell>
          <cell r="L995" t="str">
            <v>CAIXA REFERENCIAL</v>
          </cell>
        </row>
        <row r="996">
          <cell r="A996">
            <v>93426</v>
          </cell>
          <cell r="B996" t="str">
            <v>CUSTOS HORÁRIOS DE MÁQUINAS E EQUIPAMENTOS</v>
          </cell>
          <cell r="C996" t="str">
            <v>CHOR</v>
          </cell>
          <cell r="D996" t="str">
            <v>COMPOSIÇÕES AUXILIARES</v>
          </cell>
          <cell r="E996" t="str">
            <v>0329</v>
          </cell>
          <cell r="F996" t="str">
            <v/>
          </cell>
          <cell r="G996" t="str">
            <v/>
          </cell>
          <cell r="H996" t="str">
            <v>GRUPO GERADOR ESTACIONÁRIO, POTÊNCIA 150 KVA, MOTOR A DIESEL- MATERIAIS NA OPERAÇÃO. AF_03/2016</v>
          </cell>
          <cell r="I996" t="str">
            <v>H</v>
          </cell>
          <cell r="J996" t="str">
            <v>COLETADO</v>
          </cell>
          <cell r="K996" t="str">
            <v>114,12</v>
          </cell>
          <cell r="L996" t="str">
            <v>CAIXA REFERENCIAL</v>
          </cell>
        </row>
        <row r="997">
          <cell r="A997">
            <v>93429</v>
          </cell>
          <cell r="B997" t="str">
            <v>CUSTOS HORÁRIOS DE MÁQUINAS E EQUIPAMENTOS</v>
          </cell>
          <cell r="C997" t="str">
            <v>CHOR</v>
          </cell>
          <cell r="D997" t="str">
            <v>COMPOSIÇÕES AUXILIARES</v>
          </cell>
          <cell r="E997" t="str">
            <v>0329</v>
          </cell>
          <cell r="F997" t="str">
            <v/>
          </cell>
          <cell r="G997" t="str">
            <v/>
          </cell>
          <cell r="H997" t="str">
            <v>USINA DE MISTURA ASFÁLTICA À QUENTE, TIPO CONTRA FLUXO, PROD 40 A 80 TON/HORA - DEPRECIAÇÃO. AF_03/2016</v>
          </cell>
          <cell r="I997" t="str">
            <v>H</v>
          </cell>
          <cell r="J997" t="str">
            <v>ATRIBUÍDO SÃO PAULO</v>
          </cell>
          <cell r="K997" t="str">
            <v>72,00</v>
          </cell>
          <cell r="L997" t="str">
            <v>CAIXA REFERENCIAL</v>
          </cell>
        </row>
        <row r="998">
          <cell r="A998">
            <v>93430</v>
          </cell>
          <cell r="B998" t="str">
            <v>CUSTOS HORÁRIOS DE MÁQUINAS E EQUIPAMENTOS</v>
          </cell>
          <cell r="C998" t="str">
            <v>CHOR</v>
          </cell>
          <cell r="D998" t="str">
            <v>COMPOSIÇÕES AUXILIARES</v>
          </cell>
          <cell r="E998" t="str">
            <v>0329</v>
          </cell>
          <cell r="F998" t="str">
            <v/>
          </cell>
          <cell r="G998" t="str">
            <v/>
          </cell>
          <cell r="H998" t="str">
            <v>USINA DE MISTURA ASFÁLTICA À QUENTE, TIPO CONTRA FLUXO, PROD 40 A 80 TON/HORA - JUROS. AF_03/2016</v>
          </cell>
          <cell r="I998" t="str">
            <v>H</v>
          </cell>
          <cell r="J998" t="str">
            <v>ATRIBUÍDO SÃO PAULO</v>
          </cell>
          <cell r="K998" t="str">
            <v>12,96</v>
          </cell>
          <cell r="L998" t="str">
            <v>CAIXA REFERENCIAL</v>
          </cell>
        </row>
        <row r="999">
          <cell r="A999">
            <v>93431</v>
          </cell>
          <cell r="B999" t="str">
            <v>CUSTOS HORÁRIOS DE MÁQUINAS E EQUIPAMENTOS</v>
          </cell>
          <cell r="C999" t="str">
            <v>CHOR</v>
          </cell>
          <cell r="D999" t="str">
            <v>COMPOSIÇÕES AUXILIARES</v>
          </cell>
          <cell r="E999" t="str">
            <v>0329</v>
          </cell>
          <cell r="F999" t="str">
            <v/>
          </cell>
          <cell r="G999" t="str">
            <v/>
          </cell>
          <cell r="H999" t="str">
            <v>USINA DE MISTURA ASFÁLTICA À QUENTE, TIPO CONTRA FLUXO, PROD 40 A 80 TON/HORA - MANUTENÇÃO. AF_03/2016</v>
          </cell>
          <cell r="I999" t="str">
            <v>H</v>
          </cell>
          <cell r="J999" t="str">
            <v>ATRIBUÍDO SÃO PAULO</v>
          </cell>
          <cell r="K999" t="str">
            <v>115,74</v>
          </cell>
          <cell r="L999" t="str">
            <v>CAIXA REFERENCIAL</v>
          </cell>
        </row>
        <row r="1000">
          <cell r="A1000">
            <v>93432</v>
          </cell>
          <cell r="B1000" t="str">
            <v>CUSTOS HORÁRIOS DE MÁQUINAS E EQUIPAMENTOS</v>
          </cell>
          <cell r="C1000" t="str">
            <v>CHOR</v>
          </cell>
          <cell r="D1000" t="str">
            <v>COMPOSIÇÕES AUXILIARES</v>
          </cell>
          <cell r="E1000" t="str">
            <v>0329</v>
          </cell>
          <cell r="F1000" t="str">
            <v/>
          </cell>
          <cell r="G1000" t="str">
            <v/>
          </cell>
          <cell r="H1000" t="str">
            <v>USINA DE MISTURA ASFÁLTICA À QUENTE, TIPO CONTRA FLUXO, PROD 40 A 80 TON/HORA - MATERIAIS NA OPERAÇÃO. AF_03/2016</v>
          </cell>
          <cell r="I1000" t="str">
            <v>H</v>
          </cell>
          <cell r="J1000" t="str">
            <v>COLETADO</v>
          </cell>
          <cell r="K1000" t="str">
            <v>2.044,80</v>
          </cell>
          <cell r="L1000" t="str">
            <v>CAIXA REFERENCIAL</v>
          </cell>
        </row>
        <row r="1001">
          <cell r="A1001">
            <v>93435</v>
          </cell>
          <cell r="B1001" t="str">
            <v>CUSTOS HORÁRIOS DE MÁQUINAS E EQUIPAMENTOS</v>
          </cell>
          <cell r="C1001" t="str">
            <v>CHOR</v>
          </cell>
          <cell r="D1001" t="str">
            <v>COMPOSIÇÕES AUXILIARES</v>
          </cell>
          <cell r="E1001" t="str">
            <v>0329</v>
          </cell>
          <cell r="F1001" t="str">
            <v/>
          </cell>
          <cell r="G1001" t="str">
            <v/>
          </cell>
          <cell r="H1001" t="str">
            <v>USINA DE ASFALTO À FRIO, CAPACIDADE DE 40 A 60 TON/HORA, ELÉTRICA POTÊNCIA 30 CV - DEPRECIAÇÃO. AF_03/2016</v>
          </cell>
          <cell r="I1001" t="str">
            <v>H</v>
          </cell>
          <cell r="J1001" t="str">
            <v>ATRIBUÍDO SÃO PAULO</v>
          </cell>
          <cell r="K1001" t="str">
            <v>3,89</v>
          </cell>
          <cell r="L1001" t="str">
            <v>CAIXA REFERENCIAL</v>
          </cell>
        </row>
        <row r="1002">
          <cell r="A1002">
            <v>93436</v>
          </cell>
          <cell r="B1002" t="str">
            <v>CUSTOS HORÁRIOS DE MÁQUINAS E EQUIPAMENTOS</v>
          </cell>
          <cell r="C1002" t="str">
            <v>CHOR</v>
          </cell>
          <cell r="D1002" t="str">
            <v>COMPOSIÇÕES AUXILIARES</v>
          </cell>
          <cell r="E1002" t="str">
            <v>0329</v>
          </cell>
          <cell r="F1002" t="str">
            <v/>
          </cell>
          <cell r="G1002" t="str">
            <v/>
          </cell>
          <cell r="H1002" t="str">
            <v>USINA DE ASFALTO À FRIO, CAPACIDADE DE 40 A 60 TON/HORA, ELÉTRICA POTÊNCIA 30 CV - JUROS. AF_03/2016</v>
          </cell>
          <cell r="I1002" t="str">
            <v>H</v>
          </cell>
          <cell r="J1002" t="str">
            <v>ATRIBUÍDO SÃO PAULO</v>
          </cell>
          <cell r="K1002" t="str">
            <v>0,81</v>
          </cell>
          <cell r="L1002" t="str">
            <v>CAIXA REFERENCIAL</v>
          </cell>
        </row>
        <row r="1003">
          <cell r="A1003">
            <v>93437</v>
          </cell>
          <cell r="B1003" t="str">
            <v>CUSTOS HORÁRIOS DE MÁQUINAS E EQUIPAMENTOS</v>
          </cell>
          <cell r="C1003" t="str">
            <v>CHOR</v>
          </cell>
          <cell r="D1003" t="str">
            <v>COMPOSIÇÕES AUXILIARES</v>
          </cell>
          <cell r="E1003" t="str">
            <v>0329</v>
          </cell>
          <cell r="F1003" t="str">
            <v/>
          </cell>
          <cell r="G1003" t="str">
            <v/>
          </cell>
          <cell r="H1003" t="str">
            <v>USINA DE ASFALTO À FRIO, CAPACIDADE DE 40 A 60 TON/HORA, ELÉTRICA POTÊNCIA 30 CV - MANUTENÇÃO. AF_03/2016</v>
          </cell>
          <cell r="I1003" t="str">
            <v>H</v>
          </cell>
          <cell r="J1003" t="str">
            <v>ATRIBUÍDO SÃO PAULO</v>
          </cell>
          <cell r="K1003" t="str">
            <v>7,30</v>
          </cell>
          <cell r="L1003" t="str">
            <v>CAIXA REFERENCIAL</v>
          </cell>
        </row>
        <row r="1004">
          <cell r="A1004">
            <v>93438</v>
          </cell>
          <cell r="B1004" t="str">
            <v>CUSTOS HORÁRIOS DE MÁQUINAS E EQUIPAMENTOS</v>
          </cell>
          <cell r="C1004" t="str">
            <v>CHOR</v>
          </cell>
          <cell r="D1004" t="str">
            <v>COMPOSIÇÕES AUXILIARES</v>
          </cell>
          <cell r="E1004" t="str">
            <v>0329</v>
          </cell>
          <cell r="F1004" t="str">
            <v/>
          </cell>
          <cell r="G1004" t="str">
            <v/>
          </cell>
          <cell r="H1004" t="str">
            <v>USINA DE ASFALTO À FRIO, CAPACIDADE DE 40 A 60 TON/HORA, ELÉTRICA POTÊNCIA 30 CV - MATERIAIS NA OPERAÇÃO. AF_03/2016</v>
          </cell>
          <cell r="I1004" t="str">
            <v>H</v>
          </cell>
          <cell r="J1004" t="str">
            <v>COLETADO</v>
          </cell>
          <cell r="K1004" t="str">
            <v>21,13</v>
          </cell>
          <cell r="L1004" t="str">
            <v>CAIXA REFERENCIAL</v>
          </cell>
        </row>
        <row r="1005">
          <cell r="A1005">
            <v>95114</v>
          </cell>
          <cell r="B1005" t="str">
            <v>CUSTOS HORÁRIOS DE MÁQUINAS E EQUIPAMENTOS</v>
          </cell>
          <cell r="C1005" t="str">
            <v>CHOR</v>
          </cell>
          <cell r="D1005" t="str">
            <v>COMPOSIÇÕES AUXILIARES</v>
          </cell>
          <cell r="E1005" t="str">
            <v>0329</v>
          </cell>
          <cell r="F1005" t="str">
            <v/>
          </cell>
          <cell r="G1005" t="str">
            <v/>
          </cell>
          <cell r="H1005" t="str">
            <v>MARTELETE OU ROMPEDOR PNEUMÁTICO MANUAL, 28 KG, COM SILENCIADOR - DEPRECIAÇÃO. AF_07/2016</v>
          </cell>
          <cell r="I1005" t="str">
            <v>H</v>
          </cell>
          <cell r="J1005" t="str">
            <v>COEFICIENTE DE REPRESENTATIVIDADE</v>
          </cell>
          <cell r="K1005" t="str">
            <v>1,64</v>
          </cell>
          <cell r="L1005" t="str">
            <v>CAIXA REFERENCIAL</v>
          </cell>
        </row>
        <row r="1006">
          <cell r="A1006">
            <v>95115</v>
          </cell>
          <cell r="B1006" t="str">
            <v>CUSTOS HORÁRIOS DE MÁQUINAS E EQUIPAMENTOS</v>
          </cell>
          <cell r="C1006" t="str">
            <v>CHOR</v>
          </cell>
          <cell r="D1006" t="str">
            <v>COMPOSIÇÕES AUXILIARES</v>
          </cell>
          <cell r="E1006" t="str">
            <v>0329</v>
          </cell>
          <cell r="F1006" t="str">
            <v/>
          </cell>
          <cell r="G1006" t="str">
            <v/>
          </cell>
          <cell r="H1006" t="str">
            <v>MARTELETE OU ROMPEDOR PNEUMÁTICO MANUAL, 28 KG, COM SILENCIADOR - JUROS. AF_07/2016</v>
          </cell>
          <cell r="I1006" t="str">
            <v>H</v>
          </cell>
          <cell r="J1006" t="str">
            <v>COEFICIENTE DE REPRESENTATIVIDADE</v>
          </cell>
          <cell r="K1006" t="str">
            <v>0,19</v>
          </cell>
          <cell r="L1006" t="str">
            <v>CAIXA REFERENCIAL</v>
          </cell>
        </row>
        <row r="1007">
          <cell r="A1007">
            <v>95116</v>
          </cell>
          <cell r="B1007" t="str">
            <v>CUSTOS HORÁRIOS DE MÁQUINAS E EQUIPAMENTOS</v>
          </cell>
          <cell r="C1007" t="str">
            <v>CHOR</v>
          </cell>
          <cell r="D1007" t="str">
            <v>COMPOSIÇÕES AUXILIARES</v>
          </cell>
          <cell r="E1007" t="str">
            <v>0329</v>
          </cell>
          <cell r="F1007" t="str">
            <v/>
          </cell>
          <cell r="G1007" t="str">
            <v/>
          </cell>
          <cell r="H1007" t="str">
            <v>USINA DE CONCRETO FIXA, CAPACIDADE NOMINAL DE 90 A 120 M3/H, SEM SILO - DEPRECIAÇÃO. AF_07/2016</v>
          </cell>
          <cell r="I1007" t="str">
            <v>H</v>
          </cell>
          <cell r="J1007" t="str">
            <v>ATRIBUÍDO SÃO PAULO</v>
          </cell>
          <cell r="K1007" t="str">
            <v>31,99</v>
          </cell>
          <cell r="L1007" t="str">
            <v>CAIXA REFERENCIAL</v>
          </cell>
        </row>
        <row r="1008">
          <cell r="A1008">
            <v>95117</v>
          </cell>
          <cell r="B1008" t="str">
            <v>CUSTOS HORÁRIOS DE MÁQUINAS E EQUIPAMENTOS</v>
          </cell>
          <cell r="C1008" t="str">
            <v>CHOR</v>
          </cell>
          <cell r="D1008" t="str">
            <v>COMPOSIÇÕES AUXILIARES</v>
          </cell>
          <cell r="E1008" t="str">
            <v>0329</v>
          </cell>
          <cell r="F1008" t="str">
            <v/>
          </cell>
          <cell r="G1008" t="str">
            <v/>
          </cell>
          <cell r="H1008" t="str">
            <v>USINA DE CONCRETO FIXA, CAPACIDADE NOMINAL DE 90 A 120 M3/H, SEM SILO - JUROS. AF_07/2016</v>
          </cell>
          <cell r="I1008" t="str">
            <v>H</v>
          </cell>
          <cell r="J1008" t="str">
            <v>ATRIBUÍDO SÃO PAULO</v>
          </cell>
          <cell r="K1008" t="str">
            <v>5,04</v>
          </cell>
          <cell r="L1008" t="str">
            <v>CAIXA REFERENCIAL</v>
          </cell>
        </row>
        <row r="1009">
          <cell r="A1009">
            <v>95118</v>
          </cell>
          <cell r="B1009" t="str">
            <v>CUSTOS HORÁRIOS DE MÁQUINAS E EQUIPAMENTOS</v>
          </cell>
          <cell r="C1009" t="str">
            <v>CHOR</v>
          </cell>
          <cell r="D1009" t="str">
            <v>COMPOSIÇÕES AUXILIARES</v>
          </cell>
          <cell r="E1009" t="str">
            <v>0329</v>
          </cell>
          <cell r="F1009" t="str">
            <v/>
          </cell>
          <cell r="G1009" t="str">
            <v/>
          </cell>
          <cell r="H1009" t="str">
            <v>USINA MISTURADORA DE SOLOS, CAPACIDADE DE 200 A 500 TON/H, POTENCIA 75KW - DEPRECIAÇÃO. AF_07/2016</v>
          </cell>
          <cell r="I1009" t="str">
            <v>H</v>
          </cell>
          <cell r="J1009" t="str">
            <v>ATRIBUÍDO SÃO PAULO</v>
          </cell>
          <cell r="K1009" t="str">
            <v>37,14</v>
          </cell>
          <cell r="L1009" t="str">
            <v>CAIXA REFERENCIAL</v>
          </cell>
        </row>
        <row r="1010">
          <cell r="A1010">
            <v>95119</v>
          </cell>
          <cell r="B1010" t="str">
            <v>CUSTOS HORÁRIOS DE MÁQUINAS E EQUIPAMENTOS</v>
          </cell>
          <cell r="C1010" t="str">
            <v>CHOR</v>
          </cell>
          <cell r="D1010" t="str">
            <v>COMPOSIÇÕES AUXILIARES</v>
          </cell>
          <cell r="E1010" t="str">
            <v>0329</v>
          </cell>
          <cell r="F1010" t="str">
            <v/>
          </cell>
          <cell r="G1010" t="str">
            <v/>
          </cell>
          <cell r="H1010" t="str">
            <v>USINA MISTURADORA DE SOLOS, CAPACIDADE DE 200 A 500 TON/H, POTENCIA 75KW - JUROS. AF_07/2016</v>
          </cell>
          <cell r="I1010" t="str">
            <v>H</v>
          </cell>
          <cell r="J1010" t="str">
            <v>ATRIBUÍDO SÃO PAULO</v>
          </cell>
          <cell r="K1010" t="str">
            <v>6,68</v>
          </cell>
          <cell r="L1010" t="str">
            <v>CAIXA REFERENCIAL</v>
          </cell>
        </row>
        <row r="1011">
          <cell r="A1011">
            <v>95120</v>
          </cell>
          <cell r="B1011" t="str">
            <v>CUSTOS HORÁRIOS DE MÁQUINAS E EQUIPAMENTOS</v>
          </cell>
          <cell r="C1011" t="str">
            <v>CHOR</v>
          </cell>
          <cell r="D1011" t="str">
            <v>COMPOSIÇÕES AUXILIARES</v>
          </cell>
          <cell r="E1011" t="str">
            <v>0329</v>
          </cell>
          <cell r="F1011" t="str">
            <v/>
          </cell>
          <cell r="G1011" t="str">
            <v/>
          </cell>
          <cell r="H1011" t="str">
            <v>USINA MISTURADORA DE SOLOS, CAPACIDADE DE 200 A 500 TON/H, POTENCIA 75KW - MATERIAIS NA OPERAÇÃO. AF_07/2016</v>
          </cell>
          <cell r="I1011" t="str">
            <v>H</v>
          </cell>
          <cell r="J1011" t="str">
            <v>COEFICIENTE DE REPRESENTATIVIDADE</v>
          </cell>
          <cell r="K1011" t="str">
            <v>54,18</v>
          </cell>
          <cell r="L1011" t="str">
            <v>CAIXA REFERENCIAL</v>
          </cell>
        </row>
        <row r="1012">
          <cell r="A1012">
            <v>95123</v>
          </cell>
          <cell r="B1012" t="str">
            <v>CUSTOS HORÁRIOS DE MÁQUINAS E EQUIPAMENTOS</v>
          </cell>
          <cell r="C1012" t="str">
            <v>CHOR</v>
          </cell>
          <cell r="D1012" t="str">
            <v>COMPOSIÇÕES AUXILIARES</v>
          </cell>
          <cell r="E1012" t="str">
            <v>0329</v>
          </cell>
          <cell r="F1012" t="str">
            <v/>
          </cell>
          <cell r="G1012" t="str">
            <v/>
          </cell>
          <cell r="H1012" t="str">
            <v>DISTRIBUIDOR DE AGREGADOS AUTOPROPELIDO, CAP 3 M3, A DIESEL, POTÊNCIA 176CV - DEPRECIAÇÃO. AF_07/2016</v>
          </cell>
          <cell r="I1012" t="str">
            <v>H</v>
          </cell>
          <cell r="J1012" t="str">
            <v>ATRIBUÍDO SÃO PAULO</v>
          </cell>
          <cell r="K1012" t="str">
            <v>12,90</v>
          </cell>
          <cell r="L1012" t="str">
            <v>CAIXA REFERENCIAL</v>
          </cell>
        </row>
        <row r="1013">
          <cell r="A1013">
            <v>95124</v>
          </cell>
          <cell r="B1013" t="str">
            <v>CUSTOS HORÁRIOS DE MÁQUINAS E EQUIPAMENTOS</v>
          </cell>
          <cell r="C1013" t="str">
            <v>CHOR</v>
          </cell>
          <cell r="D1013" t="str">
            <v>COMPOSIÇÕES AUXILIARES</v>
          </cell>
          <cell r="E1013" t="str">
            <v>0329</v>
          </cell>
          <cell r="F1013" t="str">
            <v/>
          </cell>
          <cell r="G1013" t="str">
            <v/>
          </cell>
          <cell r="H1013" t="str">
            <v>DISTRIBUIDOR DE AGREGADOS AUTOPROPELIDO, C/AP 3 M3, A DIESEL, POTÊNCIA 176CV - JUROS. AF_07/2016</v>
          </cell>
          <cell r="I1013" t="str">
            <v>H</v>
          </cell>
          <cell r="J1013" t="str">
            <v>ATRIBUÍDO SÃO PAULO</v>
          </cell>
          <cell r="K1013" t="str">
            <v>2,03</v>
          </cell>
          <cell r="L1013" t="str">
            <v>CAIXA REFERENCIAL</v>
          </cell>
        </row>
        <row r="1014">
          <cell r="A1014">
            <v>95125</v>
          </cell>
          <cell r="B1014" t="str">
            <v>CUSTOS HORÁRIOS DE MÁQUINAS E EQUIPAMENTOS</v>
          </cell>
          <cell r="C1014" t="str">
            <v>CHOR</v>
          </cell>
          <cell r="D1014" t="str">
            <v>COMPOSIÇÕES AUXILIARES</v>
          </cell>
          <cell r="E1014" t="str">
            <v>0329</v>
          </cell>
          <cell r="F1014" t="str">
            <v/>
          </cell>
          <cell r="G1014" t="str">
            <v/>
          </cell>
          <cell r="H1014" t="str">
            <v>DISTRIBUIDOR DE AGREGADOS AUTOPROPELIDO, CAP 3 M3, A DIESEL, POTÊNCIA 176CV - MANUTENÇÃO. AF_07/2016</v>
          </cell>
          <cell r="I1014" t="str">
            <v>H</v>
          </cell>
          <cell r="J1014" t="str">
            <v>ATRIBUÍDO SÃO PAULO</v>
          </cell>
          <cell r="K1014" t="str">
            <v>14,11</v>
          </cell>
          <cell r="L1014" t="str">
            <v>CAIXA REFERENCIAL</v>
          </cell>
        </row>
        <row r="1015">
          <cell r="A1015">
            <v>95126</v>
          </cell>
          <cell r="B1015" t="str">
            <v>CUSTOS HORÁRIOS DE MÁQUINAS E EQUIPAMENTOS</v>
          </cell>
          <cell r="C1015" t="str">
            <v>CHOR</v>
          </cell>
          <cell r="D1015" t="str">
            <v>COMPOSIÇÕES AUXILIARES</v>
          </cell>
          <cell r="E1015" t="str">
            <v>0329</v>
          </cell>
          <cell r="F1015" t="str">
            <v/>
          </cell>
          <cell r="G1015" t="str">
            <v/>
          </cell>
          <cell r="H1015" t="str">
            <v>DISTRIBUIDOR DE AGREGADOS AUTOPROPELIDO, CAP 3 M3, A DIESEL, POTÊNCIA 176CV  MATERIAIS NA OPERAÇÃO. AF_07/2016</v>
          </cell>
          <cell r="I1015" t="str">
            <v>H</v>
          </cell>
          <cell r="J1015" t="str">
            <v>COLETADO</v>
          </cell>
          <cell r="K1015" t="str">
            <v>104,83</v>
          </cell>
          <cell r="L1015" t="str">
            <v>CAIXA REFERENCIAL</v>
          </cell>
        </row>
        <row r="1016">
          <cell r="A1016">
            <v>95129</v>
          </cell>
          <cell r="B1016" t="str">
            <v>CUSTOS HORÁRIOS DE MÁQUINAS E EQUIPAMENTOS</v>
          </cell>
          <cell r="C1016" t="str">
            <v>CHOR</v>
          </cell>
          <cell r="D1016" t="str">
            <v>COMPOSIÇÕES AUXILIARES</v>
          </cell>
          <cell r="E1016" t="str">
            <v>0329</v>
          </cell>
          <cell r="F1016" t="str">
            <v/>
          </cell>
          <cell r="G1016" t="str">
            <v/>
          </cell>
          <cell r="H1016" t="str">
            <v>MÁQUINA DEMARCADORA DE FAIXA DE TRÁFEGO À FRIO, AUTOPROPELIDA, POTÊNCIA 38 HP - DEPRECIAÇÃO. AF_07/2016</v>
          </cell>
          <cell r="I1016" t="str">
            <v>H</v>
          </cell>
          <cell r="J1016" t="str">
            <v>ATRIBUÍDO SÃO PAULO</v>
          </cell>
          <cell r="K1016" t="str">
            <v>22,88</v>
          </cell>
          <cell r="L1016" t="str">
            <v>CAIXA REFERENCIAL</v>
          </cell>
        </row>
        <row r="1017">
          <cell r="A1017">
            <v>95130</v>
          </cell>
          <cell r="B1017" t="str">
            <v>CUSTOS HORÁRIOS DE MÁQUINAS E EQUIPAMENTOS</v>
          </cell>
          <cell r="C1017" t="str">
            <v>CHOR</v>
          </cell>
          <cell r="D1017" t="str">
            <v>COMPOSIÇÕES AUXILIARES</v>
          </cell>
          <cell r="E1017" t="str">
            <v>0329</v>
          </cell>
          <cell r="F1017" t="str">
            <v/>
          </cell>
          <cell r="G1017" t="str">
            <v/>
          </cell>
          <cell r="H1017" t="str">
            <v>MÁQUINA DEMARCADORA DE FAIXA DE TRÁFEGO À FRIO, AUTOPROPELIDA, POTÊNCIA 38 HP - JUROS. AF_07/2016</v>
          </cell>
          <cell r="I1017" t="str">
            <v>H</v>
          </cell>
          <cell r="J1017" t="str">
            <v>ATRIBUÍDO SÃO PAULO</v>
          </cell>
          <cell r="K1017" t="str">
            <v>4,12</v>
          </cell>
          <cell r="L1017" t="str">
            <v>CAIXA REFERENCIAL</v>
          </cell>
        </row>
        <row r="1018">
          <cell r="A1018">
            <v>95131</v>
          </cell>
          <cell r="B1018" t="str">
            <v>CUSTOS HORÁRIOS DE MÁQUINAS E EQUIPAMENTOS</v>
          </cell>
          <cell r="C1018" t="str">
            <v>CHOR</v>
          </cell>
          <cell r="D1018" t="str">
            <v>COMPOSIÇÕES AUXILIARES</v>
          </cell>
          <cell r="E1018" t="str">
            <v>0329</v>
          </cell>
          <cell r="F1018" t="str">
            <v/>
          </cell>
          <cell r="G1018" t="str">
            <v/>
          </cell>
          <cell r="H1018" t="str">
            <v>MÁQUINA DEMARCADORA DE FAIXA DE TRÁFEGO À FRIO, AUTOPROPELIDA, POTÊNCIA 38 HP - MANUTENÇÃO. AF_07/2016</v>
          </cell>
          <cell r="I1018" t="str">
            <v>H</v>
          </cell>
          <cell r="J1018" t="str">
            <v>ATRIBUÍDO SÃO PAULO</v>
          </cell>
          <cell r="K1018" t="str">
            <v>42,91</v>
          </cell>
          <cell r="L1018" t="str">
            <v>CAIXA REFERENCIAL</v>
          </cell>
        </row>
        <row r="1019">
          <cell r="A1019">
            <v>95132</v>
          </cell>
          <cell r="B1019" t="str">
            <v>CUSTOS HORÁRIOS DE MÁQUINAS E EQUIPAMENTOS</v>
          </cell>
          <cell r="C1019" t="str">
            <v>CHOR</v>
          </cell>
          <cell r="D1019" t="str">
            <v>COMPOSIÇÕES AUXILIARES</v>
          </cell>
          <cell r="E1019" t="str">
            <v>0329</v>
          </cell>
          <cell r="F1019" t="str">
            <v/>
          </cell>
          <cell r="G1019" t="str">
            <v/>
          </cell>
          <cell r="H1019" t="str">
            <v>MÁQUINA DEMARCADORA DE FAIXA DE TRÁFEGO À FRIO, AUTOPROPELIDA, POTÊNCIA 38 HP - MATERIAIS NA OPERAÇÃO. AF_07/2016</v>
          </cell>
          <cell r="I1019" t="str">
            <v>H</v>
          </cell>
          <cell r="J1019" t="str">
            <v>COLETADO</v>
          </cell>
          <cell r="K1019" t="str">
            <v>22,96</v>
          </cell>
          <cell r="L1019" t="str">
            <v>CAIXA REFERENCIAL</v>
          </cell>
        </row>
        <row r="1020">
          <cell r="A1020">
            <v>95136</v>
          </cell>
          <cell r="B1020" t="str">
            <v>CUSTOS HORÁRIOS DE MÁQUINAS E EQUIPAMENTOS</v>
          </cell>
          <cell r="C1020" t="str">
            <v>CHOR</v>
          </cell>
          <cell r="D1020" t="str">
            <v>COMPOSIÇÕES AUXILIARES</v>
          </cell>
          <cell r="E1020" t="str">
            <v>0329</v>
          </cell>
          <cell r="F1020" t="str">
            <v/>
          </cell>
          <cell r="G1020" t="str">
            <v/>
          </cell>
          <cell r="H1020" t="str">
            <v>TALHA MANUAL DE CORRENTE, CAPACIDADE DE 2 TON. COM ELEVAÇÃO DE 3 M - DEPRECIAÇÃO. AF_07/2016</v>
          </cell>
          <cell r="I1020" t="str">
            <v>H</v>
          </cell>
          <cell r="J1020" t="str">
            <v>COLETADO</v>
          </cell>
          <cell r="K1020" t="str">
            <v>0,03</v>
          </cell>
          <cell r="L1020" t="str">
            <v>CAIXA REFERENCIAL</v>
          </cell>
        </row>
        <row r="1021">
          <cell r="A1021">
            <v>95137</v>
          </cell>
          <cell r="B1021" t="str">
            <v>CUSTOS HORÁRIOS DE MÁQUINAS E EQUIPAMENTOS</v>
          </cell>
          <cell r="C1021" t="str">
            <v>CHOR</v>
          </cell>
          <cell r="D1021" t="str">
            <v>COMPOSIÇÕES AUXILIARES</v>
          </cell>
          <cell r="E1021" t="str">
            <v>0329</v>
          </cell>
          <cell r="F1021" t="str">
            <v/>
          </cell>
          <cell r="G1021" t="str">
            <v/>
          </cell>
          <cell r="H1021" t="str">
            <v>TALHA MANUAL DE CORRENTE, CAPACIDADE DE 2 TON. COM ELEVAÇÃO DE 3 M - JUROS. AF_07/2016</v>
          </cell>
          <cell r="I1021" t="str">
            <v>H</v>
          </cell>
          <cell r="J1021" t="str">
            <v>COLETADO</v>
          </cell>
          <cell r="K1021" t="str">
            <v>0,01</v>
          </cell>
          <cell r="L1021" t="str">
            <v>CAIXA REFERENCIAL</v>
          </cell>
        </row>
        <row r="1022">
          <cell r="A1022">
            <v>95138</v>
          </cell>
          <cell r="B1022" t="str">
            <v>CUSTOS HORÁRIOS DE MÁQUINAS E EQUIPAMENTOS</v>
          </cell>
          <cell r="C1022" t="str">
            <v>CHOR</v>
          </cell>
          <cell r="D1022" t="str">
            <v>COMPOSIÇÕES AUXILIARES</v>
          </cell>
          <cell r="E1022" t="str">
            <v>0329</v>
          </cell>
          <cell r="F1022" t="str">
            <v/>
          </cell>
          <cell r="G1022" t="str">
            <v/>
          </cell>
          <cell r="H1022" t="str">
            <v>TALHA MANUAL DE CORRENTE, CAPACIDADE DE 2 TON. COM ELEVAÇÃO DE 3 M - MANUTENÇÃO. AF_07/2016</v>
          </cell>
          <cell r="I1022" t="str">
            <v>H</v>
          </cell>
          <cell r="J1022" t="str">
            <v>COLETADO</v>
          </cell>
          <cell r="K1022" t="str">
            <v>0,02</v>
          </cell>
          <cell r="L1022" t="str">
            <v>CAIXA REFERENCIAL</v>
          </cell>
        </row>
        <row r="1023">
          <cell r="A1023">
            <v>95208</v>
          </cell>
          <cell r="B1023" t="str">
            <v>CUSTOS HORÁRIOS DE MÁQUINAS E EQUIPAMENTOS</v>
          </cell>
          <cell r="C1023" t="str">
            <v>CHOR</v>
          </cell>
          <cell r="D1023" t="str">
            <v>COMPOSIÇÕES AUXILIARES</v>
          </cell>
          <cell r="E1023" t="str">
            <v>0329</v>
          </cell>
          <cell r="F1023" t="str">
            <v/>
          </cell>
          <cell r="G1023" t="str">
            <v/>
          </cell>
          <cell r="H1023" t="str">
            <v>GRUA ASCENCIONAL, LANÇA DE 42 M, CAPACIDADE DE 1,5 T A 30 M, ALTURA ATÉ 39 M  DEPRECIAÇÃO. AF_08/2016</v>
          </cell>
          <cell r="I1023" t="str">
            <v>H</v>
          </cell>
          <cell r="J1023" t="str">
            <v>ATRIBUÍDO SÃO PAULO</v>
          </cell>
          <cell r="K1023" t="str">
            <v>32,13</v>
          </cell>
          <cell r="L1023" t="str">
            <v>CAIXA REFERENCIAL</v>
          </cell>
        </row>
        <row r="1024">
          <cell r="A1024">
            <v>95209</v>
          </cell>
          <cell r="B1024" t="str">
            <v>CUSTOS HORÁRIOS DE MÁQUINAS E EQUIPAMENTOS</v>
          </cell>
          <cell r="C1024" t="str">
            <v>CHOR</v>
          </cell>
          <cell r="D1024" t="str">
            <v>COMPOSIÇÕES AUXILIARES</v>
          </cell>
          <cell r="E1024" t="str">
            <v>0329</v>
          </cell>
          <cell r="F1024" t="str">
            <v/>
          </cell>
          <cell r="G1024" t="str">
            <v/>
          </cell>
          <cell r="H1024" t="str">
            <v>GRUA ASCENCIONAL, LANCA DE 42 M, CAPACIDADE DE 1,5 T A 30 M, ALTURA ATE 39 M  JUROS. AF_08/2016</v>
          </cell>
          <cell r="I1024" t="str">
            <v>H</v>
          </cell>
          <cell r="J1024" t="str">
            <v>ATRIBUÍDO SÃO PAULO</v>
          </cell>
          <cell r="K1024" t="str">
            <v>3,81</v>
          </cell>
          <cell r="L1024" t="str">
            <v>CAIXA REFERENCIAL</v>
          </cell>
        </row>
        <row r="1025">
          <cell r="A1025">
            <v>95210</v>
          </cell>
          <cell r="B1025" t="str">
            <v>CUSTOS HORÁRIOS DE MÁQUINAS E EQUIPAMENTOS</v>
          </cell>
          <cell r="C1025" t="str">
            <v>CHOR</v>
          </cell>
          <cell r="D1025" t="str">
            <v>COMPOSIÇÕES AUXILIARES</v>
          </cell>
          <cell r="E1025" t="str">
            <v>0329</v>
          </cell>
          <cell r="F1025" t="str">
            <v/>
          </cell>
          <cell r="G1025" t="str">
            <v/>
          </cell>
          <cell r="H1025" t="str">
            <v>GRUA ASCENCIONAL, LANCA DE 42 M, CAPACIDADE DE 1,5 T A 30 M, ALTURA ATE 39 M  MANUTENÇÃO. AF_08/2016</v>
          </cell>
          <cell r="I1025" t="str">
            <v>H</v>
          </cell>
          <cell r="J1025" t="str">
            <v>ATRIBUÍDO SÃO PAULO</v>
          </cell>
          <cell r="K1025" t="str">
            <v>35,14</v>
          </cell>
          <cell r="L1025" t="str">
            <v>CAIXA REFERENCIAL</v>
          </cell>
        </row>
        <row r="1026">
          <cell r="A1026">
            <v>95211</v>
          </cell>
          <cell r="B1026" t="str">
            <v>CUSTOS HORÁRIOS DE MÁQUINAS E EQUIPAMENTOS</v>
          </cell>
          <cell r="C1026" t="str">
            <v>CHOR</v>
          </cell>
          <cell r="D1026" t="str">
            <v>COMPOSIÇÕES AUXILIARES</v>
          </cell>
          <cell r="E1026" t="str">
            <v>0329</v>
          </cell>
          <cell r="F1026" t="str">
            <v/>
          </cell>
          <cell r="G1026" t="str">
            <v/>
          </cell>
          <cell r="H1026" t="str">
            <v>GRUA ASCENCIONAL, LANCA DE 42 M, CAPACIDADE DE 1,5 T A 30 M, ALTURA ATE 39 M  MATERIAIS NA OPERAÇÃO. AF_08/2016</v>
          </cell>
          <cell r="I1026" t="str">
            <v>H</v>
          </cell>
          <cell r="J1026" t="str">
            <v>COEFICIENTE DE REPRESENTATIVIDADE</v>
          </cell>
          <cell r="K1026" t="str">
            <v>7,94</v>
          </cell>
          <cell r="L1026" t="str">
            <v>CAIXA REFERENCIAL</v>
          </cell>
        </row>
        <row r="1027">
          <cell r="A1027">
            <v>95214</v>
          </cell>
          <cell r="B1027" t="str">
            <v>CUSTOS HORÁRIOS DE MÁQUINAS E EQUIPAMENTOS</v>
          </cell>
          <cell r="C1027" t="str">
            <v>CHOR</v>
          </cell>
          <cell r="D1027" t="str">
            <v>COMPOSIÇÕES AUXILIARES</v>
          </cell>
          <cell r="E1027" t="str">
            <v>0329</v>
          </cell>
          <cell r="F1027" t="str">
            <v/>
          </cell>
          <cell r="G1027" t="str">
            <v/>
          </cell>
          <cell r="H1027" t="str">
            <v>PULVERIZADOR DE TINTA ELÉTRICO/MÁQUINA DE PINTURA AIRLESS, VAZÃO 2 L/MIN - DEPRECIAÇÃO. AF_08/2016</v>
          </cell>
          <cell r="I1027" t="str">
            <v>H</v>
          </cell>
          <cell r="J1027" t="str">
            <v>COEFICIENTE DE REPRESENTATIVIDADE</v>
          </cell>
          <cell r="K1027" t="str">
            <v>0,18</v>
          </cell>
          <cell r="L1027" t="str">
            <v>CAIXA REFERENCIAL</v>
          </cell>
        </row>
        <row r="1028">
          <cell r="A1028">
            <v>95215</v>
          </cell>
          <cell r="B1028" t="str">
            <v>CUSTOS HORÁRIOS DE MÁQUINAS E EQUIPAMENTOS</v>
          </cell>
          <cell r="C1028" t="str">
            <v>CHOR</v>
          </cell>
          <cell r="D1028" t="str">
            <v>COMPOSIÇÕES AUXILIARES</v>
          </cell>
          <cell r="E1028" t="str">
            <v>0329</v>
          </cell>
          <cell r="F1028" t="str">
            <v/>
          </cell>
          <cell r="G1028" t="str">
            <v/>
          </cell>
          <cell r="H1028" t="str">
            <v>PULVERIZADOR DE TINTA ELÉTRICO/MÁQUINA DE PINTURA AIRLESS, VAZÃO 2 L/MIN - JUROS. AF_08/2016</v>
          </cell>
          <cell r="I1028" t="str">
            <v>H</v>
          </cell>
          <cell r="J1028" t="str">
            <v>COEFICIENTE DE REPRESENTATIVIDADE</v>
          </cell>
          <cell r="K1028" t="str">
            <v>0,01</v>
          </cell>
          <cell r="L1028" t="str">
            <v>CAIXA REFERENCIAL</v>
          </cell>
        </row>
        <row r="1029">
          <cell r="A1029">
            <v>95216</v>
          </cell>
          <cell r="B1029" t="str">
            <v>CUSTOS HORÁRIOS DE MÁQUINAS E EQUIPAMENTOS</v>
          </cell>
          <cell r="C1029" t="str">
            <v>CHOR</v>
          </cell>
          <cell r="D1029" t="str">
            <v>COMPOSIÇÕES AUXILIARES</v>
          </cell>
          <cell r="E1029" t="str">
            <v>0329</v>
          </cell>
          <cell r="F1029" t="str">
            <v/>
          </cell>
          <cell r="G1029" t="str">
            <v/>
          </cell>
          <cell r="H1029" t="str">
            <v>PULVERIZADOR DE TINTA ELÉTRICO/MÁQUINA DE PINTURA AIRLESS, VAZÃO 2 L/MIN - MANUTENÇÃO. AF_08/2016</v>
          </cell>
          <cell r="I1029" t="str">
            <v>H</v>
          </cell>
          <cell r="J1029" t="str">
            <v>COEFICIENTE DE REPRESENTATIVIDADE</v>
          </cell>
          <cell r="K1029" t="str">
            <v>0,12</v>
          </cell>
          <cell r="L1029" t="str">
            <v>CAIXA REFERENCIAL</v>
          </cell>
        </row>
        <row r="1030">
          <cell r="A1030">
            <v>95217</v>
          </cell>
          <cell r="B1030" t="str">
            <v>CUSTOS HORÁRIOS DE MÁQUINAS E EQUIPAMENTOS</v>
          </cell>
          <cell r="C1030" t="str">
            <v>CHOR</v>
          </cell>
          <cell r="D1030" t="str">
            <v>COMPOSIÇÕES AUXILIARES</v>
          </cell>
          <cell r="E1030" t="str">
            <v>0329</v>
          </cell>
          <cell r="F1030" t="str">
            <v/>
          </cell>
          <cell r="G1030" t="str">
            <v/>
          </cell>
          <cell r="H1030" t="str">
            <v>PULVERIZADOR DE TINTA ELÉTRICO/MÁQUINA DE PINTURA AIRLESS, VAZÃO 2 L/MIN - MATERIAIS NA OPERAÇÃO. AF_08/2016</v>
          </cell>
          <cell r="I1030" t="str">
            <v>H</v>
          </cell>
          <cell r="J1030" t="str">
            <v>COEFICIENTE DE REPRESENTATIVIDADE</v>
          </cell>
          <cell r="K1030" t="str">
            <v>0,53</v>
          </cell>
          <cell r="L1030" t="str">
            <v>CAIXA REFERENCIAL</v>
          </cell>
        </row>
        <row r="1031">
          <cell r="A1031">
            <v>95255</v>
          </cell>
          <cell r="B1031" t="str">
            <v>CUSTOS HORÁRIOS DE MÁQUINAS E EQUIPAMENTOS</v>
          </cell>
          <cell r="C1031" t="str">
            <v>CHOR</v>
          </cell>
          <cell r="D1031" t="str">
            <v>COMPOSIÇÕES AUXILIARES</v>
          </cell>
          <cell r="E1031" t="str">
            <v>0329</v>
          </cell>
          <cell r="F1031" t="str">
            <v/>
          </cell>
          <cell r="G1031" t="str">
            <v/>
          </cell>
          <cell r="H1031" t="str">
            <v>MARTELO DEMOLIDOR PNEUMÁTICO MANUAL, 32 KG - DEPRECIAÇÃO. AF_09/2016</v>
          </cell>
          <cell r="I1031" t="str">
            <v>H</v>
          </cell>
          <cell r="J1031" t="str">
            <v>COEFICIENTE DE REPRESENTATIVIDADE</v>
          </cell>
          <cell r="K1031" t="str">
            <v>1,46</v>
          </cell>
          <cell r="L1031" t="str">
            <v>CAIXA REFERENCIAL</v>
          </cell>
        </row>
        <row r="1032">
          <cell r="A1032">
            <v>95256</v>
          </cell>
          <cell r="B1032" t="str">
            <v>CUSTOS HORÁRIOS DE MÁQUINAS E EQUIPAMENTOS</v>
          </cell>
          <cell r="C1032" t="str">
            <v>CHOR</v>
          </cell>
          <cell r="D1032" t="str">
            <v>COMPOSIÇÕES AUXILIARES</v>
          </cell>
          <cell r="E1032" t="str">
            <v>0329</v>
          </cell>
          <cell r="F1032" t="str">
            <v/>
          </cell>
          <cell r="G1032" t="str">
            <v/>
          </cell>
          <cell r="H1032" t="str">
            <v>MARTELO DEMOLIDOR PNEUMÁTICO MANUAL, 32 KG - JUROS. AF_09/2016</v>
          </cell>
          <cell r="I1032" t="str">
            <v>H</v>
          </cell>
          <cell r="J1032" t="str">
            <v>COEFICIENTE DE REPRESENTATIVIDADE</v>
          </cell>
          <cell r="K1032" t="str">
            <v>0,17</v>
          </cell>
          <cell r="L1032" t="str">
            <v>CAIXA REFERENCIAL</v>
          </cell>
        </row>
        <row r="1033">
          <cell r="A1033">
            <v>95257</v>
          </cell>
          <cell r="B1033" t="str">
            <v>CUSTOS HORÁRIOS DE MÁQUINAS E EQUIPAMENTOS</v>
          </cell>
          <cell r="C1033" t="str">
            <v>CHOR</v>
          </cell>
          <cell r="D1033" t="str">
            <v>COMPOSIÇÕES AUXILIARES</v>
          </cell>
          <cell r="E1033" t="str">
            <v>0329</v>
          </cell>
          <cell r="F1033" t="str">
            <v/>
          </cell>
          <cell r="G1033" t="str">
            <v/>
          </cell>
          <cell r="H1033" t="str">
            <v>MARTELO DEMOLIDOR PNEUMÁTICO MANUAL, 32 KG - MANUTENÇÃO. AF_09/2016</v>
          </cell>
          <cell r="I1033" t="str">
            <v>H</v>
          </cell>
          <cell r="J1033" t="str">
            <v>COEFICIENTE DE REPRESENTATIVIDADE</v>
          </cell>
          <cell r="K1033" t="str">
            <v>1,83</v>
          </cell>
          <cell r="L1033" t="str">
            <v>CAIXA REFERENCIAL</v>
          </cell>
        </row>
        <row r="1034">
          <cell r="A1034">
            <v>95260</v>
          </cell>
          <cell r="B1034" t="str">
            <v>CUSTOS HORÁRIOS DE MÁQUINAS E EQUIPAMENTOS</v>
          </cell>
          <cell r="C1034" t="str">
            <v>CHOR</v>
          </cell>
          <cell r="D1034" t="str">
            <v>COMPOSIÇÕES AUXILIARES</v>
          </cell>
          <cell r="E1034" t="str">
            <v>0329</v>
          </cell>
          <cell r="F1034" t="str">
            <v/>
          </cell>
          <cell r="G1034" t="str">
            <v/>
          </cell>
          <cell r="H1034" t="str">
            <v>COMPACTADOR DE SOLOS DE PERCUSÃO (SOQUETE) COM MOTOR A GASOLINA, POTÊNCIA 3 CV - DEPRECIAÇÃO. AF_09/2016</v>
          </cell>
          <cell r="I1034" t="str">
            <v>H</v>
          </cell>
          <cell r="J1034" t="str">
            <v>ATRIBUÍDO SÃO PAULO</v>
          </cell>
          <cell r="K1034" t="str">
            <v>0,56</v>
          </cell>
          <cell r="L1034" t="str">
            <v>CAIXA REFERENCIAL</v>
          </cell>
        </row>
        <row r="1035">
          <cell r="A1035">
            <v>95261</v>
          </cell>
          <cell r="B1035" t="str">
            <v>CUSTOS HORÁRIOS DE MÁQUINAS E EQUIPAMENTOS</v>
          </cell>
          <cell r="C1035" t="str">
            <v>CHOR</v>
          </cell>
          <cell r="D1035" t="str">
            <v>COMPOSIÇÕES AUXILIARES</v>
          </cell>
          <cell r="E1035" t="str">
            <v>0329</v>
          </cell>
          <cell r="F1035" t="str">
            <v/>
          </cell>
          <cell r="G1035" t="str">
            <v/>
          </cell>
          <cell r="H1035" t="str">
            <v>COMPACTADOR DE SOLOS DE PERCUSÃO (SOQUETE) COM MOTOR A GASOLINA, POTÊNCIA 3 CV - JUROS. AF_09/2016</v>
          </cell>
          <cell r="I1035" t="str">
            <v>H</v>
          </cell>
          <cell r="J1035" t="str">
            <v>COEFICIENTE DE REPRESENTATIVIDADE</v>
          </cell>
          <cell r="K1035" t="str">
            <v>0,16</v>
          </cell>
          <cell r="L1035" t="str">
            <v>CAIXA REFERENCIAL</v>
          </cell>
        </row>
        <row r="1036">
          <cell r="A1036">
            <v>95262</v>
          </cell>
          <cell r="B1036" t="str">
            <v>CUSTOS HORÁRIOS DE MÁQUINAS E EQUIPAMENTOS</v>
          </cell>
          <cell r="C1036" t="str">
            <v>CHOR</v>
          </cell>
          <cell r="D1036" t="str">
            <v>COMPOSIÇÕES AUXILIARES</v>
          </cell>
          <cell r="E1036" t="str">
            <v>0329</v>
          </cell>
          <cell r="F1036" t="str">
            <v/>
          </cell>
          <cell r="G1036" t="str">
            <v/>
          </cell>
          <cell r="H1036" t="str">
            <v>COMPACTADOR DE SOLOS DE PERCUSÃO (SOQUETE) COM MOTOR A GASOLINA, POTÊNCIA 3 CV - MANUTENÇÃO. AF_09/2016</v>
          </cell>
          <cell r="I1036" t="str">
            <v>H</v>
          </cell>
          <cell r="J1036" t="str">
            <v>COEFICIENTE DE REPRESENTATIVIDADE</v>
          </cell>
          <cell r="K1036" t="str">
            <v>1,52</v>
          </cell>
          <cell r="L1036" t="str">
            <v>CAIXA REFERENCIAL</v>
          </cell>
        </row>
        <row r="1037">
          <cell r="A1037">
            <v>95263</v>
          </cell>
          <cell r="B1037" t="str">
            <v>CUSTOS HORÁRIOS DE MÁQUINAS E EQUIPAMENTOS</v>
          </cell>
          <cell r="C1037" t="str">
            <v>CHOR</v>
          </cell>
          <cell r="D1037" t="str">
            <v>COMPOSIÇÕES AUXILIARES</v>
          </cell>
          <cell r="E1037" t="str">
            <v>0329</v>
          </cell>
          <cell r="F1037" t="str">
            <v/>
          </cell>
          <cell r="G1037" t="str">
            <v/>
          </cell>
          <cell r="H1037" t="str">
            <v>COMPACTADOR DE SOLOS DE PERCUSÃO (SOQUETE) COM MOTOR A GASOLINA, POTÊNCIA 3 CV - MATERIAIS NA OPERAÇÃO. AF_09/2016</v>
          </cell>
          <cell r="I1037" t="str">
            <v>H</v>
          </cell>
          <cell r="J1037" t="str">
            <v>COLETADO</v>
          </cell>
          <cell r="K1037" t="str">
            <v>4,31</v>
          </cell>
          <cell r="L1037" t="str">
            <v>CAIXA REFERENCIAL</v>
          </cell>
        </row>
        <row r="1038">
          <cell r="A1038">
            <v>95266</v>
          </cell>
          <cell r="B1038" t="str">
            <v>CUSTOS HORÁRIOS DE MÁQUINAS E EQUIPAMENTOS</v>
          </cell>
          <cell r="C1038" t="str">
            <v>CHOR</v>
          </cell>
          <cell r="D1038" t="str">
            <v>COMPOSIÇÕES AUXILIARES</v>
          </cell>
          <cell r="E1038" t="str">
            <v>0329</v>
          </cell>
          <cell r="F1038" t="str">
            <v/>
          </cell>
          <cell r="G1038" t="str">
            <v/>
          </cell>
          <cell r="H1038" t="str">
            <v>RÉGUA VIBRATÓRIA DUPLA PARA CONCRETO, PESO DE 60KG, COMPRIMENTO 4 M, COM MOTOR A GASOLINA, POTÊNCIA 5,5 HP - DEPRECIAÇÃO. AF_09/2016</v>
          </cell>
          <cell r="I1038" t="str">
            <v>H</v>
          </cell>
          <cell r="J1038" t="str">
            <v>ATRIBUÍDO SÃO PAULO</v>
          </cell>
          <cell r="K1038" t="str">
            <v>0,41</v>
          </cell>
          <cell r="L1038" t="str">
            <v>CAIXA REFERENCIAL</v>
          </cell>
        </row>
        <row r="1039">
          <cell r="A1039">
            <v>95267</v>
          </cell>
          <cell r="B1039" t="str">
            <v>CUSTOS HORÁRIOS DE MÁQUINAS E EQUIPAMENTOS</v>
          </cell>
          <cell r="C1039" t="str">
            <v>CHOR</v>
          </cell>
          <cell r="D1039" t="str">
            <v>COMPOSIÇÕES AUXILIARES</v>
          </cell>
          <cell r="E1039" t="str">
            <v>0329</v>
          </cell>
          <cell r="F1039" t="str">
            <v/>
          </cell>
          <cell r="G1039" t="str">
            <v/>
          </cell>
          <cell r="H1039" t="str">
            <v>RÉGUA VIBRATÓRIA DUPLA PARA CONCRETO, PESO DE 60KG, COMPRIMENTO 4 M, COM MOTOR A GASOLINA, POTÊNCIA 5,5 HP - JUROS. AF_09/2016</v>
          </cell>
          <cell r="I1039" t="str">
            <v>H</v>
          </cell>
          <cell r="J1039" t="str">
            <v>ATRIBUÍDO SÃO PAULO</v>
          </cell>
          <cell r="K1039" t="str">
            <v>0,04</v>
          </cell>
          <cell r="L1039" t="str">
            <v>CAIXA REFERENCIAL</v>
          </cell>
        </row>
        <row r="1040">
          <cell r="A1040">
            <v>95268</v>
          </cell>
          <cell r="B1040" t="str">
            <v>CUSTOS HORÁRIOS DE MÁQUINAS E EQUIPAMENTOS</v>
          </cell>
          <cell r="C1040" t="str">
            <v>CHOR</v>
          </cell>
          <cell r="D1040" t="str">
            <v>COMPOSIÇÕES AUXILIARES</v>
          </cell>
          <cell r="E1040" t="str">
            <v>0329</v>
          </cell>
          <cell r="F1040" t="str">
            <v/>
          </cell>
          <cell r="G1040" t="str">
            <v/>
          </cell>
          <cell r="H1040" t="str">
            <v>RÉGUA VIBRATÓRIA DUPLA PARA CONCRETO, PESO DE 60KG, COMPRIMENTO 4 M, COM MOTOR A GASOLINA, POTÊNCIA 5,5 HP - MANUTENÇÃO. AF_09/2016</v>
          </cell>
          <cell r="I1040" t="str">
            <v>H</v>
          </cell>
          <cell r="J1040" t="str">
            <v>ATRIBUÍDO SÃO PAULO</v>
          </cell>
          <cell r="K1040" t="str">
            <v>0,40</v>
          </cell>
          <cell r="L1040" t="str">
            <v>CAIXA REFERENCIAL</v>
          </cell>
        </row>
        <row r="1041">
          <cell r="A1041">
            <v>95269</v>
          </cell>
          <cell r="B1041" t="str">
            <v>CUSTOS HORÁRIOS DE MÁQUINAS E EQUIPAMENTOS</v>
          </cell>
          <cell r="C1041" t="str">
            <v>CHOR</v>
          </cell>
          <cell r="D1041" t="str">
            <v>COMPOSIÇÕES AUXILIARES</v>
          </cell>
          <cell r="E1041" t="str">
            <v>0329</v>
          </cell>
          <cell r="F1041" t="str">
            <v/>
          </cell>
          <cell r="G1041" t="str">
            <v/>
          </cell>
          <cell r="H1041" t="str">
            <v>RÉGUA VIBRATÓRIA DUPLA PARA CONCRETO, PESO DE 60KG, COMPRIMENTO 4 M, COM MOTOR A GASOLINA, POTÊNCIA 5,5 HP  MATERIAIS NA OPERAÇÃO. AF_09/2016</v>
          </cell>
          <cell r="I1041" t="str">
            <v>H</v>
          </cell>
          <cell r="J1041" t="str">
            <v>COLETADO</v>
          </cell>
          <cell r="K1041" t="str">
            <v>8,06</v>
          </cell>
          <cell r="L1041" t="str">
            <v>CAIXA REFERENCIAL</v>
          </cell>
        </row>
        <row r="1042">
          <cell r="A1042">
            <v>95272</v>
          </cell>
          <cell r="B1042" t="str">
            <v>CUSTOS HORÁRIOS DE MÁQUINAS E EQUIPAMENTOS</v>
          </cell>
          <cell r="C1042" t="str">
            <v>CHOR</v>
          </cell>
          <cell r="D1042" t="str">
            <v>COMPOSIÇÕES AUXILIARES</v>
          </cell>
          <cell r="E1042" t="str">
            <v>0329</v>
          </cell>
          <cell r="F1042" t="str">
            <v/>
          </cell>
          <cell r="G1042" t="str">
            <v/>
          </cell>
          <cell r="H1042" t="str">
            <v>POLIDORA DE PISO (POLITRIZ), PESO DE 100KG, DIÂMETRO 450 MM, MOTOR ELÉTRICO, POTÊNCIA 4 HP - DEPRECIAÇÃO. AF_09/2016</v>
          </cell>
          <cell r="I1042" t="str">
            <v>H</v>
          </cell>
          <cell r="J1042" t="str">
            <v>ATRIBUÍDO SÃO PAULO</v>
          </cell>
          <cell r="K1042" t="str">
            <v>0,40</v>
          </cell>
          <cell r="L1042" t="str">
            <v>CAIXA REFERENCIAL</v>
          </cell>
        </row>
        <row r="1043">
          <cell r="A1043">
            <v>95273</v>
          </cell>
          <cell r="B1043" t="str">
            <v>CUSTOS HORÁRIOS DE MÁQUINAS E EQUIPAMENTOS</v>
          </cell>
          <cell r="C1043" t="str">
            <v>CHOR</v>
          </cell>
          <cell r="D1043" t="str">
            <v>COMPOSIÇÕES AUXILIARES</v>
          </cell>
          <cell r="E1043" t="str">
            <v>0329</v>
          </cell>
          <cell r="F1043" t="str">
            <v/>
          </cell>
          <cell r="G1043" t="str">
            <v/>
          </cell>
          <cell r="H1043" t="str">
            <v>POLIDORA DE PISO (POLITRIZ), PESO DE 100KG, DIÂMETRO 450 MM, MOTOR ELÉTRICO, POTÊNCIA 4 HP - JUROS. AF_09/2016</v>
          </cell>
          <cell r="I1043" t="str">
            <v>H</v>
          </cell>
          <cell r="J1043" t="str">
            <v>ATRIBUÍDO SÃO PAULO</v>
          </cell>
          <cell r="K1043" t="str">
            <v>0,04</v>
          </cell>
          <cell r="L1043" t="str">
            <v>CAIXA REFERENCIAL</v>
          </cell>
        </row>
        <row r="1044">
          <cell r="A1044">
            <v>95274</v>
          </cell>
          <cell r="B1044" t="str">
            <v>CUSTOS HORÁRIOS DE MÁQUINAS E EQUIPAMENTOS</v>
          </cell>
          <cell r="C1044" t="str">
            <v>CHOR</v>
          </cell>
          <cell r="D1044" t="str">
            <v>COMPOSIÇÕES AUXILIARES</v>
          </cell>
          <cell r="E1044" t="str">
            <v>0329</v>
          </cell>
          <cell r="F1044" t="str">
            <v/>
          </cell>
          <cell r="G1044" t="str">
            <v/>
          </cell>
          <cell r="H1044" t="str">
            <v>POLIDORA DE PISO (POLITRIZ), PESO DE 100KG, DIÂMETRO 450 MM, MOTOR ELÉTRICO, POTÊNCIA 4 HP - MANUTENÇÃO. AF_09/2016</v>
          </cell>
          <cell r="I1044" t="str">
            <v>H</v>
          </cell>
          <cell r="J1044" t="str">
            <v>ATRIBUÍDO SÃO PAULO</v>
          </cell>
          <cell r="K1044" t="str">
            <v>0,31</v>
          </cell>
          <cell r="L1044" t="str">
            <v>CAIXA REFERENCIAL</v>
          </cell>
        </row>
        <row r="1045">
          <cell r="A1045">
            <v>95275</v>
          </cell>
          <cell r="B1045" t="str">
            <v>CUSTOS HORÁRIOS DE MÁQUINAS E EQUIPAMENTOS</v>
          </cell>
          <cell r="C1045" t="str">
            <v>CHOR</v>
          </cell>
          <cell r="D1045" t="str">
            <v>COMPOSIÇÕES AUXILIARES</v>
          </cell>
          <cell r="E1045" t="str">
            <v>0329</v>
          </cell>
          <cell r="F1045" t="str">
            <v/>
          </cell>
          <cell r="G1045" t="str">
            <v/>
          </cell>
          <cell r="H1045" t="str">
            <v>POLIDORA DE PISO (POLITRIZ), PESO DE 100KG, DIÂMETRO 450 MM, MOTOR ELÉTRICO, POTÊNCIA 4 HP  MATERIAIS NA OPERAÇÃO. AF_09/2016</v>
          </cell>
          <cell r="I1045" t="str">
            <v>H</v>
          </cell>
          <cell r="J1045" t="str">
            <v>COEFICIENTE DE REPRESENTATIVIDADE</v>
          </cell>
          <cell r="K1045" t="str">
            <v>2,15</v>
          </cell>
          <cell r="L1045" t="str">
            <v>CAIXA REFERENCIAL</v>
          </cell>
        </row>
        <row r="1046">
          <cell r="A1046">
            <v>95278</v>
          </cell>
          <cell r="B1046" t="str">
            <v>CUSTOS HORÁRIOS DE MÁQUINAS E EQUIPAMENTOS</v>
          </cell>
          <cell r="C1046" t="str">
            <v>CHOR</v>
          </cell>
          <cell r="D1046" t="str">
            <v>COMPOSIÇÕES AUXILIARES</v>
          </cell>
          <cell r="E1046" t="str">
            <v>0329</v>
          </cell>
          <cell r="F1046" t="str">
            <v/>
          </cell>
          <cell r="G1046" t="str">
            <v/>
          </cell>
          <cell r="H1046" t="str">
            <v>DESEMPENADEIRA DE CONCRETO, PESO DE 75KG, 4 PÁS, MOTOR A GASOLINA, POTÊNCIA 5,5 HP - DEPRECIAÇÃO. AF_09/2016</v>
          </cell>
          <cell r="I1046" t="str">
            <v>H</v>
          </cell>
          <cell r="J1046" t="str">
            <v>ATRIBUÍDO SÃO PAULO</v>
          </cell>
          <cell r="K1046" t="str">
            <v>0,44</v>
          </cell>
          <cell r="L1046" t="str">
            <v>CAIXA REFERENCIAL</v>
          </cell>
        </row>
        <row r="1047">
          <cell r="A1047">
            <v>95279</v>
          </cell>
          <cell r="B1047" t="str">
            <v>CUSTOS HORÁRIOS DE MÁQUINAS E EQUIPAMENTOS</v>
          </cell>
          <cell r="C1047" t="str">
            <v>CHOR</v>
          </cell>
          <cell r="D1047" t="str">
            <v>COMPOSIÇÕES AUXILIARES</v>
          </cell>
          <cell r="E1047" t="str">
            <v>0329</v>
          </cell>
          <cell r="F1047" t="str">
            <v/>
          </cell>
          <cell r="G1047" t="str">
            <v/>
          </cell>
          <cell r="H1047" t="str">
            <v>DESEMPENADEIRA DE CONCRETO, PESO DE 75KG, 4 PÁS, MOTOR A GASOLINA, POTÊNCIA 5,5 HP - JUROS. AF_09/2016</v>
          </cell>
          <cell r="I1047" t="str">
            <v>H</v>
          </cell>
          <cell r="J1047" t="str">
            <v>ATRIBUÍDO SÃO PAULO</v>
          </cell>
          <cell r="K1047" t="str">
            <v>0,05</v>
          </cell>
          <cell r="L1047" t="str">
            <v>CAIXA REFERENCIAL</v>
          </cell>
        </row>
        <row r="1048">
          <cell r="A1048">
            <v>95280</v>
          </cell>
          <cell r="B1048" t="str">
            <v>CUSTOS HORÁRIOS DE MÁQUINAS E EQUIPAMENTOS</v>
          </cell>
          <cell r="C1048" t="str">
            <v>CHOR</v>
          </cell>
          <cell r="D1048" t="str">
            <v>COMPOSIÇÕES AUXILIARES</v>
          </cell>
          <cell r="E1048" t="str">
            <v>0329</v>
          </cell>
          <cell r="F1048" t="str">
            <v/>
          </cell>
          <cell r="G1048" t="str">
            <v/>
          </cell>
          <cell r="H1048" t="str">
            <v>DESEMPENADEIRA DE CONCRETO, PESO DE 75KG, 4 PÁS, MOTOR A GASOLINA, POTÊNCIA 5,5 HP - MANUTENÇÃO. AF_09/2016</v>
          </cell>
          <cell r="I1048" t="str">
            <v>H</v>
          </cell>
          <cell r="J1048" t="str">
            <v>ATRIBUÍDO SÃO PAULO</v>
          </cell>
          <cell r="K1048" t="str">
            <v>0,34</v>
          </cell>
          <cell r="L1048" t="str">
            <v>CAIXA REFERENCIAL</v>
          </cell>
        </row>
        <row r="1049">
          <cell r="A1049">
            <v>95281</v>
          </cell>
          <cell r="B1049" t="str">
            <v>CUSTOS HORÁRIOS DE MÁQUINAS E EQUIPAMENTOS</v>
          </cell>
          <cell r="C1049" t="str">
            <v>CHOR</v>
          </cell>
          <cell r="D1049" t="str">
            <v>COMPOSIÇÕES AUXILIARES</v>
          </cell>
          <cell r="E1049" t="str">
            <v>0329</v>
          </cell>
          <cell r="F1049" t="str">
            <v/>
          </cell>
          <cell r="G1049" t="str">
            <v/>
          </cell>
          <cell r="H1049" t="str">
            <v>DESEMPENADEIRA DE CONCRETO, PESO DE 75KG, 4 PÁS, MOTOR A GASOLINA, POTÊNCIA 5,5 HP  MATERIAIS NA OPERAÇÃO. AF_09/2016</v>
          </cell>
          <cell r="I1049" t="str">
            <v>H</v>
          </cell>
          <cell r="J1049" t="str">
            <v>COLETADO</v>
          </cell>
          <cell r="K1049" t="str">
            <v>8,06</v>
          </cell>
          <cell r="L1049" t="str">
            <v>CAIXA REFERENCIAL</v>
          </cell>
        </row>
        <row r="1050">
          <cell r="A1050">
            <v>95617</v>
          </cell>
          <cell r="B1050" t="str">
            <v>CUSTOS HORÁRIOS DE MÁQUINAS E EQUIPAMENTOS</v>
          </cell>
          <cell r="C1050" t="str">
            <v>CHOR</v>
          </cell>
          <cell r="D1050" t="str">
            <v>COMPOSIÇÕES AUXILIARES</v>
          </cell>
          <cell r="E1050" t="str">
            <v>0329</v>
          </cell>
          <cell r="F1050" t="str">
            <v/>
          </cell>
          <cell r="G1050" t="str">
            <v/>
          </cell>
          <cell r="H1050" t="str">
            <v>PERFURATRIZ PNEUMATICA MANUAL DE PESO MEDIO, MARTELETE, 18KG, COMPRIMENTO MÁXIMO DE CURSO DE 6 M, DIAMETRO DO PISTAO DE 5,5 CM - DEPRECIAÇÃO. AF_11/2016</v>
          </cell>
          <cell r="I1050" t="str">
            <v>H</v>
          </cell>
          <cell r="J1050" t="str">
            <v>COEFICIENTE DE REPRESENTATIVIDADE</v>
          </cell>
          <cell r="K1050" t="str">
            <v>1,20</v>
          </cell>
          <cell r="L1050" t="str">
            <v>CAIXA REFERENCIAL</v>
          </cell>
        </row>
        <row r="1051">
          <cell r="A1051">
            <v>95618</v>
          </cell>
          <cell r="B1051" t="str">
            <v>CUSTOS HORÁRIOS DE MÁQUINAS E EQUIPAMENTOS</v>
          </cell>
          <cell r="C1051" t="str">
            <v>CHOR</v>
          </cell>
          <cell r="D1051" t="str">
            <v>COMPOSIÇÕES AUXILIARES</v>
          </cell>
          <cell r="E1051" t="str">
            <v>0329</v>
          </cell>
          <cell r="F1051" t="str">
            <v/>
          </cell>
          <cell r="G1051" t="str">
            <v/>
          </cell>
          <cell r="H1051" t="str">
            <v>PERFURATRIZ PNEUMATICA MANUAL DE PESO MEDIO, MARTELETE, 18KG, COMPRIMENTO MÁXIMO DE CURSO DE 6 M, DIAMETRO DO PISTAO DE 5,5 CM - JUROS. AF_11/2016</v>
          </cell>
          <cell r="I1051" t="str">
            <v>H</v>
          </cell>
          <cell r="J1051" t="str">
            <v>COEFICIENTE DE REPRESENTATIVIDADE</v>
          </cell>
          <cell r="K1051" t="str">
            <v>0,14</v>
          </cell>
          <cell r="L1051" t="str">
            <v>CAIXA REFERENCIAL</v>
          </cell>
        </row>
        <row r="1052">
          <cell r="A1052">
            <v>95619</v>
          </cell>
          <cell r="B1052" t="str">
            <v>CUSTOS HORÁRIOS DE MÁQUINAS E EQUIPAMENTOS</v>
          </cell>
          <cell r="C1052" t="str">
            <v>CHOR</v>
          </cell>
          <cell r="D1052" t="str">
            <v>COMPOSIÇÕES AUXILIARES</v>
          </cell>
          <cell r="E1052" t="str">
            <v>0329</v>
          </cell>
          <cell r="F1052" t="str">
            <v/>
          </cell>
          <cell r="G1052" t="str">
            <v/>
          </cell>
          <cell r="H1052" t="str">
            <v>PERFURATRIZ PNEUMATICA MANUAL DE PESO MEDIO, MARTELETE, 18KG, COMPRIMENTO MÁXIMO DE CURSO DE 6 M, DIAMETRO DO PISTAO DE 5,5 CM - MANUTENÇÃO. AF_11/2016</v>
          </cell>
          <cell r="I1052" t="str">
            <v>H</v>
          </cell>
          <cell r="J1052" t="str">
            <v>COEFICIENTE DE REPRESENTATIVIDADE</v>
          </cell>
          <cell r="K1052" t="str">
            <v>1,50</v>
          </cell>
          <cell r="L1052" t="str">
            <v>CAIXA REFERENCIAL</v>
          </cell>
        </row>
        <row r="1053">
          <cell r="A1053">
            <v>95627</v>
          </cell>
          <cell r="B1053" t="str">
            <v>CUSTOS HORÁRIOS DE MÁQUINAS E EQUIPAMENTOS</v>
          </cell>
          <cell r="C1053" t="str">
            <v>CHOR</v>
          </cell>
          <cell r="D1053" t="str">
            <v>COMPOSIÇÕES AUXILIARES</v>
          </cell>
          <cell r="E1053" t="str">
            <v>0329</v>
          </cell>
          <cell r="F1053" t="str">
            <v/>
          </cell>
          <cell r="G1053" t="str">
            <v/>
          </cell>
          <cell r="H1053" t="str">
            <v>ROLO COMPACTADOR VIBRATORIO TANDEM, ACO LISO, POTENCIA 125 HP, PESO SEM/COM LASTRO 10,20/11,65 T, LARGURA DE TRABALHO 1,73 M - DEPRECIAÇÃO. AF_11/2016</v>
          </cell>
          <cell r="I1053" t="str">
            <v>H</v>
          </cell>
          <cell r="J1053" t="str">
            <v>ATRIBUÍDO SÃO PAULO</v>
          </cell>
          <cell r="K1053" t="str">
            <v>28,63</v>
          </cell>
          <cell r="L1053" t="str">
            <v>CAIXA REFERENCIAL</v>
          </cell>
        </row>
        <row r="1054">
          <cell r="A1054">
            <v>95628</v>
          </cell>
          <cell r="B1054" t="str">
            <v>CUSTOS HORÁRIOS DE MÁQUINAS E EQUIPAMENTOS</v>
          </cell>
          <cell r="C1054" t="str">
            <v>CHOR</v>
          </cell>
          <cell r="D1054" t="str">
            <v>COMPOSIÇÕES AUXILIARES</v>
          </cell>
          <cell r="E1054" t="str">
            <v>0329</v>
          </cell>
          <cell r="F1054" t="str">
            <v/>
          </cell>
          <cell r="G1054" t="str">
            <v/>
          </cell>
          <cell r="H1054" t="str">
            <v>ROLO COMPACTADOR VIBRATORIO TANDEM, ACO LISO, POTENCIA 125 HP, PESO SEM/COM LASTRO 10,20/11,65 T, LARGURA DE TRABALHO 1,73 M - JUROS. AF_11/2016</v>
          </cell>
          <cell r="I1054" t="str">
            <v>H</v>
          </cell>
          <cell r="J1054" t="str">
            <v>ATRIBUÍDO SÃO PAULO</v>
          </cell>
          <cell r="K1054" t="str">
            <v>3,97</v>
          </cell>
          <cell r="L1054" t="str">
            <v>CAIXA REFERENCIAL</v>
          </cell>
        </row>
        <row r="1055">
          <cell r="A1055">
            <v>95629</v>
          </cell>
          <cell r="B1055" t="str">
            <v>CUSTOS HORÁRIOS DE MÁQUINAS E EQUIPAMENTOS</v>
          </cell>
          <cell r="C1055" t="str">
            <v>CHOR</v>
          </cell>
          <cell r="D1055" t="str">
            <v>COMPOSIÇÕES AUXILIARES</v>
          </cell>
          <cell r="E1055" t="str">
            <v>0329</v>
          </cell>
          <cell r="F1055" t="str">
            <v/>
          </cell>
          <cell r="G1055" t="str">
            <v/>
          </cell>
          <cell r="H1055" t="str">
            <v>ROLO COMPACTADOR VIBRATORIO TANDEM, ACO LISO, POTENCIA 125 HP, PESO SEM/COM LASTRO 10,20/11,65 T, LARGURA DE TRABALHO 1,73 M - MANUTENÇÃO. AF_11/2016</v>
          </cell>
          <cell r="I1055" t="str">
            <v>H</v>
          </cell>
          <cell r="J1055" t="str">
            <v>ATRIBUÍDO SÃO PAULO</v>
          </cell>
          <cell r="K1055" t="str">
            <v>35,83</v>
          </cell>
          <cell r="L1055" t="str">
            <v>CAIXA REFERENCIAL</v>
          </cell>
        </row>
        <row r="1056">
          <cell r="A1056">
            <v>95630</v>
          </cell>
          <cell r="B1056" t="str">
            <v>CUSTOS HORÁRIOS DE MÁQUINAS E EQUIPAMENTOS</v>
          </cell>
          <cell r="C1056" t="str">
            <v>CHOR</v>
          </cell>
          <cell r="D1056" t="str">
            <v>COMPOSIÇÕES AUXILIARES</v>
          </cell>
          <cell r="E1056" t="str">
            <v>0329</v>
          </cell>
          <cell r="F1056" t="str">
            <v/>
          </cell>
          <cell r="G1056" t="str">
            <v/>
          </cell>
          <cell r="H1056" t="str">
            <v>ROLO COMPACTADOR VIBRATORIO TANDEM, ACO LISO, POTENCIA 125 HP, PESO SEM/COM LASTRO 10,20/11,65 T, LARGURA DE TRABALHO 1,73 M - MATERIAIS NA OPERAÇÃO. AF_11/2016</v>
          </cell>
          <cell r="I1056" t="str">
            <v>H</v>
          </cell>
          <cell r="J1056" t="str">
            <v>COLETADO</v>
          </cell>
          <cell r="K1056" t="str">
            <v>63,55</v>
          </cell>
          <cell r="L1056" t="str">
            <v>CAIXA REFERENCIAL</v>
          </cell>
        </row>
        <row r="1057">
          <cell r="A1057">
            <v>95698</v>
          </cell>
          <cell r="B1057" t="str">
            <v>CUSTOS HORÁRIOS DE MÁQUINAS E EQUIPAMENTOS</v>
          </cell>
          <cell r="C1057" t="str">
            <v>CHOR</v>
          </cell>
          <cell r="D1057" t="str">
            <v>COMPOSIÇÕES AUXILIARES</v>
          </cell>
          <cell r="E1057" t="str">
            <v>0329</v>
          </cell>
          <cell r="F1057" t="str">
            <v/>
          </cell>
          <cell r="G1057" t="str">
            <v/>
          </cell>
          <cell r="H1057" t="str">
            <v>PERFURATRIZ MANUAL, TORQUE MAXIMO 55 KGF.M, POTENCIA 5 CV, COM DIAMETRO MAXIMO 8 1/2" - DEPRECIAÇÃO. AF_11/2016</v>
          </cell>
          <cell r="I1057" t="str">
            <v>H</v>
          </cell>
          <cell r="J1057" t="str">
            <v>COEFICIENTE DE REPRESENTATIVIDADE</v>
          </cell>
          <cell r="K1057" t="str">
            <v>4,87</v>
          </cell>
          <cell r="L1057" t="str">
            <v>CAIXA REFERENCIAL</v>
          </cell>
        </row>
        <row r="1058">
          <cell r="A1058">
            <v>95699</v>
          </cell>
          <cell r="B1058" t="str">
            <v>CUSTOS HORÁRIOS DE MÁQUINAS E EQUIPAMENTOS</v>
          </cell>
          <cell r="C1058" t="str">
            <v>CHOR</v>
          </cell>
          <cell r="D1058" t="str">
            <v>COMPOSIÇÕES AUXILIARES</v>
          </cell>
          <cell r="E1058" t="str">
            <v>0329</v>
          </cell>
          <cell r="F1058" t="str">
            <v/>
          </cell>
          <cell r="G1058" t="str">
            <v/>
          </cell>
          <cell r="H1058" t="str">
            <v>PERFURATRIZ MANUAL, TORQUE MAXIMO 55 KGF.M, POTENCIA 5 CV, COM DIAMETRO MAXIMO 8 1/2" - JUROS. AF_11/2016</v>
          </cell>
          <cell r="I1058" t="str">
            <v>H</v>
          </cell>
          <cell r="J1058" t="str">
            <v>COEFICIENTE DE REPRESENTATIVIDADE</v>
          </cell>
          <cell r="K1058" t="str">
            <v>0,57</v>
          </cell>
          <cell r="L1058" t="str">
            <v>CAIXA REFERENCIAL</v>
          </cell>
        </row>
        <row r="1059">
          <cell r="A1059">
            <v>95700</v>
          </cell>
          <cell r="B1059" t="str">
            <v>CUSTOS HORÁRIOS DE MÁQUINAS E EQUIPAMENTOS</v>
          </cell>
          <cell r="C1059" t="str">
            <v>CHOR</v>
          </cell>
          <cell r="D1059" t="str">
            <v>COMPOSIÇÕES AUXILIARES</v>
          </cell>
          <cell r="E1059" t="str">
            <v>0329</v>
          </cell>
          <cell r="F1059" t="str">
            <v/>
          </cell>
          <cell r="G1059" t="str">
            <v/>
          </cell>
          <cell r="H1059" t="str">
            <v>PERFURATRIZ MANUAL, TORQUE MAXIMO 55 KGF.M, POTENCIA 5 CV, COM DIAMETRO MAXIMO 8 1/2" - MANUTENÇÃO. AF_11/2016</v>
          </cell>
          <cell r="I1059" t="str">
            <v>H</v>
          </cell>
          <cell r="J1059" t="str">
            <v>COEFICIENTE DE REPRESENTATIVIDADE</v>
          </cell>
          <cell r="K1059" t="str">
            <v>6,09</v>
          </cell>
          <cell r="L1059" t="str">
            <v>CAIXA REFERENCIAL</v>
          </cell>
        </row>
        <row r="1060">
          <cell r="A1060">
            <v>95701</v>
          </cell>
          <cell r="B1060" t="str">
            <v>CUSTOS HORÁRIOS DE MÁQUINAS E EQUIPAMENTOS</v>
          </cell>
          <cell r="C1060" t="str">
            <v>CHOR</v>
          </cell>
          <cell r="D1060" t="str">
            <v>COMPOSIÇÕES AUXILIARES</v>
          </cell>
          <cell r="E1060" t="str">
            <v>0329</v>
          </cell>
          <cell r="F1060" t="str">
            <v/>
          </cell>
          <cell r="G1060" t="str">
            <v/>
          </cell>
          <cell r="H1060" t="str">
            <v>PERFURATRIZ MANUAL, TORQUE MAXIMO 55 KGF.M, POTENCIA 5 CV, COM DIAMETRO MAXIMO 8 1/2" - MATERIAIS NA OPERAÇÃO. AF_11/2016</v>
          </cell>
          <cell r="I1060" t="str">
            <v>H</v>
          </cell>
          <cell r="J1060" t="str">
            <v>COEFICIENTE DE REPRESENTATIVIDADE</v>
          </cell>
          <cell r="K1060" t="str">
            <v>2,66</v>
          </cell>
          <cell r="L1060" t="str">
            <v>CAIXA REFERENCIAL</v>
          </cell>
        </row>
        <row r="1061">
          <cell r="A1061">
            <v>95704</v>
          </cell>
          <cell r="B1061" t="str">
            <v>CUSTOS HORÁRIOS DE MÁQUINAS E EQUIPAMENTOS</v>
          </cell>
          <cell r="C1061" t="str">
            <v>CHOR</v>
          </cell>
          <cell r="D1061" t="str">
            <v>COMPOSIÇÕES AUXILIARES</v>
          </cell>
          <cell r="E1061" t="str">
            <v>0329</v>
          </cell>
          <cell r="F1061" t="str">
            <v/>
          </cell>
          <cell r="G1061" t="str">
            <v/>
          </cell>
          <cell r="H1061" t="str">
            <v>PERFURATRIZ SOBRE ESTEIRA, TORQUE MÁXIMO 600 KGF, POTÊNCIA ENTRE 50 E 60 HP, DIÂMETRO MÁXIMO 10 - DEPRECIAÇÃO. AF_11/2016</v>
          </cell>
          <cell r="I1061" t="str">
            <v>H</v>
          </cell>
          <cell r="J1061" t="str">
            <v>COEFICIENTE DE REPRESENTATIVIDADE</v>
          </cell>
          <cell r="K1061" t="str">
            <v>31,96</v>
          </cell>
          <cell r="L1061" t="str">
            <v>CAIXA REFERENCIAL</v>
          </cell>
        </row>
        <row r="1062">
          <cell r="A1062">
            <v>95705</v>
          </cell>
          <cell r="B1062" t="str">
            <v>CUSTOS HORÁRIOS DE MÁQUINAS E EQUIPAMENTOS</v>
          </cell>
          <cell r="C1062" t="str">
            <v>CHOR</v>
          </cell>
          <cell r="D1062" t="str">
            <v>COMPOSIÇÕES AUXILIARES</v>
          </cell>
          <cell r="E1062" t="str">
            <v>0329</v>
          </cell>
          <cell r="F1062" t="str">
            <v/>
          </cell>
          <cell r="G1062" t="str">
            <v/>
          </cell>
          <cell r="H1062" t="str">
            <v>PERFURATRIZ SOBRE ESTEIRA, TORQUE MÁXIMO 600 KGF, POTÊNCIA ENTRE 50 E 60 HP, DIÂMETRO MÁXIMO 10 - JUROS. AF_11/2016</v>
          </cell>
          <cell r="I1062" t="str">
            <v>H</v>
          </cell>
          <cell r="J1062" t="str">
            <v>COEFICIENTE DE REPRESENTATIVIDADE</v>
          </cell>
          <cell r="K1062" t="str">
            <v>4,55</v>
          </cell>
          <cell r="L1062" t="str">
            <v>CAIXA REFERENCIAL</v>
          </cell>
        </row>
        <row r="1063">
          <cell r="A1063">
            <v>95706</v>
          </cell>
          <cell r="B1063" t="str">
            <v>CUSTOS HORÁRIOS DE MÁQUINAS E EQUIPAMENTOS</v>
          </cell>
          <cell r="C1063" t="str">
            <v>CHOR</v>
          </cell>
          <cell r="D1063" t="str">
            <v>COMPOSIÇÕES AUXILIARES</v>
          </cell>
          <cell r="E1063" t="str">
            <v>0329</v>
          </cell>
          <cell r="F1063" t="str">
            <v/>
          </cell>
          <cell r="G1063" t="str">
            <v/>
          </cell>
          <cell r="H1063" t="str">
            <v>PERFURATRIZ SOBRE ESTEIRA, TORQUE MÁXIMO 600 KGF, POTÊNCIA ENTRE 50 E 60 HP, DIÂMETRO MÁXIMO 10 - MANUTENÇÃO. AF_11/2016</v>
          </cell>
          <cell r="I1063" t="str">
            <v>H</v>
          </cell>
          <cell r="J1063" t="str">
            <v>COEFICIENTE DE REPRESENTATIVIDADE</v>
          </cell>
          <cell r="K1063" t="str">
            <v>39,99</v>
          </cell>
          <cell r="L1063" t="str">
            <v>CAIXA REFERENCIAL</v>
          </cell>
        </row>
        <row r="1064">
          <cell r="A1064">
            <v>95707</v>
          </cell>
          <cell r="B1064" t="str">
            <v>CUSTOS HORÁRIOS DE MÁQUINAS E EQUIPAMENTOS</v>
          </cell>
          <cell r="C1064" t="str">
            <v>CHOR</v>
          </cell>
          <cell r="D1064" t="str">
            <v>COMPOSIÇÕES AUXILIARES</v>
          </cell>
          <cell r="E1064" t="str">
            <v>0329</v>
          </cell>
          <cell r="F1064" t="str">
            <v/>
          </cell>
          <cell r="G1064" t="str">
            <v/>
          </cell>
          <cell r="H1064" t="str">
            <v>PERFURATRIZ SOBRE ESTEIRA, TORQUE MÁXIMO 600 KGF, POTÊNCIA ENTRE 50 E 60 HP, DIÂMETRO MÁXIMO 10 - MATERIAIS NA OPERAÇÃO. AF_11/2016</v>
          </cell>
          <cell r="I1064" t="str">
            <v>H</v>
          </cell>
          <cell r="J1064" t="str">
            <v>COEFICIENTE DE REPRESENTATIVIDADE</v>
          </cell>
          <cell r="K1064" t="str">
            <v>29,64</v>
          </cell>
          <cell r="L1064" t="str">
            <v>CAIXA REFERENCIAL</v>
          </cell>
        </row>
        <row r="1065">
          <cell r="A1065">
            <v>95710</v>
          </cell>
          <cell r="B1065" t="str">
            <v>CUSTOS HORÁRIOS DE MÁQUINAS E EQUIPAMENTOS</v>
          </cell>
          <cell r="C1065" t="str">
            <v>CHOR</v>
          </cell>
          <cell r="D1065" t="str">
            <v>COMPOSIÇÕES AUXILIARES</v>
          </cell>
          <cell r="E1065" t="str">
            <v>0329</v>
          </cell>
          <cell r="F1065" t="str">
            <v/>
          </cell>
          <cell r="G1065" t="str">
            <v/>
          </cell>
          <cell r="H1065" t="str">
            <v>ESCAVADEIRA HIDRAULICA SOBRE ESTEIRA, COM GARRA GIRATORIA DE MANDIBULAS, PESO OPERACIONAL ENTRE 22,00 E 25,50 TON, POTENCIA LIQUIDA ENTRE 150 E 160 HP - DEPRECIAÇÃO. AF_11/2016</v>
          </cell>
          <cell r="I1065" t="str">
            <v>H</v>
          </cell>
          <cell r="J1065" t="str">
            <v>COEFICIENTE DE REPRESENTATIVIDADE</v>
          </cell>
          <cell r="K1065" t="str">
            <v>38,41</v>
          </cell>
          <cell r="L1065" t="str">
            <v>CAIXA REFERENCIAL</v>
          </cell>
        </row>
        <row r="1066">
          <cell r="A1066">
            <v>95711</v>
          </cell>
          <cell r="B1066" t="str">
            <v>CUSTOS HORÁRIOS DE MÁQUINAS E EQUIPAMENTOS</v>
          </cell>
          <cell r="C1066" t="str">
            <v>CHOR</v>
          </cell>
          <cell r="D1066" t="str">
            <v>COMPOSIÇÕES AUXILIARES</v>
          </cell>
          <cell r="E1066" t="str">
            <v>0329</v>
          </cell>
          <cell r="F1066" t="str">
            <v/>
          </cell>
          <cell r="G1066" t="str">
            <v/>
          </cell>
          <cell r="H1066" t="str">
            <v>ESCAVADEIRA HIDRAULICA SOBRE ESTEIRA, COM GARRA GIRATORIA DE MANDIBULAS, PESO OPERACIONAL ENTRE 22,00 E 25,50 TON, POTENCIA LIQUIDA ENTRE 150 E 160 HP - JUROS. AF_11/2016</v>
          </cell>
          <cell r="I1066" t="str">
            <v>H</v>
          </cell>
          <cell r="J1066" t="str">
            <v>COEFICIENTE DE REPRESENTATIVIDADE</v>
          </cell>
          <cell r="K1066" t="str">
            <v>5,21</v>
          </cell>
          <cell r="L1066" t="str">
            <v>CAIXA REFERENCIAL</v>
          </cell>
        </row>
        <row r="1067">
          <cell r="A1067">
            <v>95712</v>
          </cell>
          <cell r="B1067" t="str">
            <v>CUSTOS HORÁRIOS DE MÁQUINAS E EQUIPAMENTOS</v>
          </cell>
          <cell r="C1067" t="str">
            <v>CHOR</v>
          </cell>
          <cell r="D1067" t="str">
            <v>COMPOSIÇÕES AUXILIARES</v>
          </cell>
          <cell r="E1067" t="str">
            <v>0329</v>
          </cell>
          <cell r="F1067" t="str">
            <v/>
          </cell>
          <cell r="G1067" t="str">
            <v/>
          </cell>
          <cell r="H1067" t="str">
            <v>ESCAVADEIRA HIDRAULICA SOBRE ESTEIRA, COM GARRA GIRATORIA DE MANDIBULAS, PESO OPERACIONAL ENTRE 22,00 E 25,50 TON, POTENCIA LIQUIDA ENTRE 150 E 160 HP - MANUTENÇÃO. AF_11/2016</v>
          </cell>
          <cell r="I1067" t="str">
            <v>H</v>
          </cell>
          <cell r="J1067" t="str">
            <v>COEFICIENTE DE REPRESENTATIVIDADE</v>
          </cell>
          <cell r="K1067" t="str">
            <v>48,01</v>
          </cell>
          <cell r="L1067" t="str">
            <v>CAIXA REFERENCIAL</v>
          </cell>
        </row>
        <row r="1068">
          <cell r="A1068">
            <v>95713</v>
          </cell>
          <cell r="B1068" t="str">
            <v>CUSTOS HORÁRIOS DE MÁQUINAS E EQUIPAMENTOS</v>
          </cell>
          <cell r="C1068" t="str">
            <v>CHOR</v>
          </cell>
          <cell r="D1068" t="str">
            <v>COMPOSIÇÕES AUXILIARES</v>
          </cell>
          <cell r="E1068" t="str">
            <v>0329</v>
          </cell>
          <cell r="F1068" t="str">
            <v/>
          </cell>
          <cell r="G1068" t="str">
            <v/>
          </cell>
          <cell r="H1068" t="str">
            <v>ESCAVADEIRA HIDRAULICA SOBRE ESTEIRA, COM GARRA GIRATORIA DE MANDIBULAS, PESO OPERACIONAL ENTRE 22,00 E 25,50 TON, POTENCIA LIQUIDA ENTRE 150 E 160 HP - MATERIAIS NA OPERAÇÃO. AF_11/2016</v>
          </cell>
          <cell r="I1068" t="str">
            <v>H</v>
          </cell>
          <cell r="J1068" t="str">
            <v>COLETADO</v>
          </cell>
          <cell r="K1068" t="str">
            <v>64,02</v>
          </cell>
          <cell r="L1068" t="str">
            <v>CAIXA REFERENCIAL</v>
          </cell>
        </row>
        <row r="1069">
          <cell r="A1069">
            <v>95716</v>
          </cell>
          <cell r="B1069" t="str">
            <v>CUSTOS HORÁRIOS DE MÁQUINAS E EQUIPAMENTOS</v>
          </cell>
          <cell r="C1069" t="str">
            <v>CHOR</v>
          </cell>
          <cell r="D1069" t="str">
            <v>COMPOSIÇÕES AUXILIARES</v>
          </cell>
          <cell r="E1069" t="str">
            <v>0329</v>
          </cell>
          <cell r="F1069" t="str">
            <v/>
          </cell>
          <cell r="G1069" t="str">
            <v/>
          </cell>
          <cell r="H1069" t="str">
            <v>ESCAVADEIRA HIDRAULICA SOBRE ESTEIRA, EQUIPADA COM CLAMSHELL, COM CAPACIDADE DA CAÇAMBA ENTRE 1,20 E 1,50 M3, PESO OPERACIONAL ENTRE 20,00 E 22,00 TON, POTENCIA LIQUIDA ENTRE 150 E 160 HP - DEPRECIAÇÃO. AF_11/2016</v>
          </cell>
          <cell r="I1069" t="str">
            <v>H</v>
          </cell>
          <cell r="J1069" t="str">
            <v>COEFICIENTE DE REPRESENTATIVIDADE</v>
          </cell>
          <cell r="K1069" t="str">
            <v>36,97</v>
          </cell>
          <cell r="L1069" t="str">
            <v>CAIXA REFERENCIAL</v>
          </cell>
        </row>
        <row r="1070">
          <cell r="A1070">
            <v>95717</v>
          </cell>
          <cell r="B1070" t="str">
            <v>CUSTOS HORÁRIOS DE MÁQUINAS E EQUIPAMENTOS</v>
          </cell>
          <cell r="C1070" t="str">
            <v>CHOR</v>
          </cell>
          <cell r="D1070" t="str">
            <v>COMPOSIÇÕES AUXILIARES</v>
          </cell>
          <cell r="E1070" t="str">
            <v>0329</v>
          </cell>
          <cell r="F1070" t="str">
            <v/>
          </cell>
          <cell r="G1070" t="str">
            <v/>
          </cell>
          <cell r="H1070" t="str">
            <v>ESCAVADEIRA HIDRAULICA SOBRE ESTEIRA, EQUIPADA COM CLAMSHELL, COM CAPACIDADE DA CAÇAMBA ENTRE 1,20 E 1,50 M3, PESO OPERACIONAL ENTRE 20,00 E 22,00 TON, POTENCIA LIQUIDA ENTRE 150 E 160 HP - JUROS. AF_11/2016</v>
          </cell>
          <cell r="I1070" t="str">
            <v>H</v>
          </cell>
          <cell r="J1070" t="str">
            <v>COEFICIENTE DE REPRESENTATIVIDADE</v>
          </cell>
          <cell r="K1070" t="str">
            <v>5,01</v>
          </cell>
          <cell r="L1070" t="str">
            <v>CAIXA REFERENCIAL</v>
          </cell>
        </row>
        <row r="1071">
          <cell r="A1071">
            <v>95718</v>
          </cell>
          <cell r="B1071" t="str">
            <v>CUSTOS HORÁRIOS DE MÁQUINAS E EQUIPAMENTOS</v>
          </cell>
          <cell r="C1071" t="str">
            <v>CHOR</v>
          </cell>
          <cell r="D1071" t="str">
            <v>COMPOSIÇÕES AUXILIARES</v>
          </cell>
          <cell r="E1071" t="str">
            <v>0329</v>
          </cell>
          <cell r="F1071" t="str">
            <v/>
          </cell>
          <cell r="G1071" t="str">
            <v/>
          </cell>
          <cell r="H1071" t="str">
            <v>ESCAVADEIRA HIDRAULICA SOBRE ESTEIRA, EQUIPADA COM CLAMSHELL, COM CAPACIDADE DA CAÇAMBA ENTRE 1,20 E 1,50 M3, PESO OPERACIONAL ENTRE 20,00 E 22,00 TON, POTENCIA LIQUIDA ENTRE 150 E 160 HP - MANUTENÇÃO. AF_11/2016</v>
          </cell>
          <cell r="I1071" t="str">
            <v>H</v>
          </cell>
          <cell r="J1071" t="str">
            <v>COEFICIENTE DE REPRESENTATIVIDADE</v>
          </cell>
          <cell r="K1071" t="str">
            <v>46,22</v>
          </cell>
          <cell r="L1071" t="str">
            <v>CAIXA REFERENCIAL</v>
          </cell>
        </row>
        <row r="1072">
          <cell r="A1072">
            <v>95719</v>
          </cell>
          <cell r="B1072" t="str">
            <v>CUSTOS HORÁRIOS DE MÁQUINAS E EQUIPAMENTOS</v>
          </cell>
          <cell r="C1072" t="str">
            <v>CHOR</v>
          </cell>
          <cell r="D1072" t="str">
            <v>COMPOSIÇÕES AUXILIARES</v>
          </cell>
          <cell r="E1072" t="str">
            <v>0329</v>
          </cell>
          <cell r="F1072" t="str">
            <v/>
          </cell>
          <cell r="G1072" t="str">
            <v/>
          </cell>
          <cell r="H1072" t="str">
            <v>ESCAVADEIRA HIDRAULICA SOBRE ESTEIRA, EQUIPADA COM CLAMSHELL, COM CAPACIDADE DA CAÇAMBA ENTRE 1,20 E 1,50 M3, PESO OPERACIONAL ENTRE 20,00 E 22,00 TON, POTENCIA LIQUIDA ENTRE 150 E 160 HP - MATERIAIS NA OPERAÇÃO. AF_11/2016</v>
          </cell>
          <cell r="I1072" t="str">
            <v>H</v>
          </cell>
          <cell r="J1072" t="str">
            <v>COLETADO</v>
          </cell>
          <cell r="K1072" t="str">
            <v>64,02</v>
          </cell>
          <cell r="L1072" t="str">
            <v>CAIXA REFERENCIAL</v>
          </cell>
        </row>
        <row r="1073">
          <cell r="A1073">
            <v>95869</v>
          </cell>
          <cell r="B1073" t="str">
            <v>CUSTOS HORÁRIOS DE MÁQUINAS E EQUIPAMENTOS</v>
          </cell>
          <cell r="C1073" t="str">
            <v>CHOR</v>
          </cell>
          <cell r="D1073" t="str">
            <v>COMPOSIÇÕES AUXILIARES</v>
          </cell>
          <cell r="E1073" t="str">
            <v>0329</v>
          </cell>
          <cell r="F1073" t="str">
            <v/>
          </cell>
          <cell r="G1073" t="str">
            <v/>
          </cell>
          <cell r="H1073" t="str">
            <v>GRUPO GERADOR COM CARENAGEM, MOTOR DIESEL POTÊNCIA STANDART ENTRE 250 E 260 KVA - JUROS. AF_12/2016</v>
          </cell>
          <cell r="I1073" t="str">
            <v>H</v>
          </cell>
          <cell r="J1073" t="str">
            <v>ATRIBUÍDO SÃO PAULO</v>
          </cell>
          <cell r="K1073" t="str">
            <v>0,93</v>
          </cell>
          <cell r="L1073" t="str">
            <v>CAIXA REFERENCIAL</v>
          </cell>
        </row>
        <row r="1074">
          <cell r="A1074">
            <v>95870</v>
          </cell>
          <cell r="B1074" t="str">
            <v>CUSTOS HORÁRIOS DE MÁQUINAS E EQUIPAMENTOS</v>
          </cell>
          <cell r="C1074" t="str">
            <v>CHOR</v>
          </cell>
          <cell r="D1074" t="str">
            <v>COMPOSIÇÕES AUXILIARES</v>
          </cell>
          <cell r="E1074" t="str">
            <v>0329</v>
          </cell>
          <cell r="F1074" t="str">
            <v/>
          </cell>
          <cell r="G1074" t="str">
            <v/>
          </cell>
          <cell r="H1074" t="str">
            <v>GRUPO GERADOR COM CARENAGEM, MOTOR DIESEL POTÊNCIA STANDART ENTRE 250 E 260 KVA - MANUTENÇÃO. AF_12/2016</v>
          </cell>
          <cell r="I1074" t="str">
            <v>H</v>
          </cell>
          <cell r="J1074" t="str">
            <v>ATRIBUÍDO SÃO PAULO</v>
          </cell>
          <cell r="K1074" t="str">
            <v>4,62</v>
          </cell>
          <cell r="L1074" t="str">
            <v>CAIXA REFERENCIAL</v>
          </cell>
        </row>
        <row r="1075">
          <cell r="A1075">
            <v>95871</v>
          </cell>
          <cell r="B1075" t="str">
            <v>CUSTOS HORÁRIOS DE MÁQUINAS E EQUIPAMENTOS</v>
          </cell>
          <cell r="C1075" t="str">
            <v>CHOR</v>
          </cell>
          <cell r="D1075" t="str">
            <v>COMPOSIÇÕES AUXILIARES</v>
          </cell>
          <cell r="E1075" t="str">
            <v>0329</v>
          </cell>
          <cell r="F1075" t="str">
            <v/>
          </cell>
          <cell r="G1075" t="str">
            <v/>
          </cell>
          <cell r="H1075" t="str">
            <v>GRUPO GERADOR COM CARENAGEM, MOTOR DIESEL POTÊNCIA STANDART ENTRE 250 E 260 KVA - MATERIAIS NA OPERAÇÃO. AF_12/2016</v>
          </cell>
          <cell r="I1075" t="str">
            <v>H</v>
          </cell>
          <cell r="J1075" t="str">
            <v>COLETADO</v>
          </cell>
          <cell r="K1075" t="str">
            <v>194,42</v>
          </cell>
          <cell r="L1075" t="str">
            <v>CAIXA REFERENCIAL</v>
          </cell>
        </row>
        <row r="1076">
          <cell r="A1076">
            <v>95874</v>
          </cell>
          <cell r="B1076" t="str">
            <v>CUSTOS HORÁRIOS DE MÁQUINAS E EQUIPAMENTOS</v>
          </cell>
          <cell r="C1076" t="str">
            <v>CHOR</v>
          </cell>
          <cell r="D1076" t="str">
            <v>COMPOSIÇÕES AUXILIARES</v>
          </cell>
          <cell r="E1076" t="str">
            <v>0329</v>
          </cell>
          <cell r="F1076" t="str">
            <v/>
          </cell>
          <cell r="G1076" t="str">
            <v/>
          </cell>
          <cell r="H1076" t="str">
            <v>GRUPO GERADOR COM CARENAGEM, MOTOR DIESEL POTÊNCIA STANDART ENTRE 250 E 260 KVA - DEPRECIAÇÃO. AF_12/2016</v>
          </cell>
          <cell r="I1076" t="str">
            <v>H</v>
          </cell>
          <cell r="J1076" t="str">
            <v>ATRIBUÍDO SÃO PAULO</v>
          </cell>
          <cell r="K1076" t="str">
            <v>5,18</v>
          </cell>
          <cell r="L1076" t="str">
            <v>CAIXA REFERENCIAL</v>
          </cell>
        </row>
        <row r="1077">
          <cell r="A1077">
            <v>96008</v>
          </cell>
          <cell r="B1077" t="str">
            <v>CUSTOS HORÁRIOS DE MÁQUINAS E EQUIPAMENTOS</v>
          </cell>
          <cell r="C1077" t="str">
            <v>CHOR</v>
          </cell>
          <cell r="D1077" t="str">
            <v>COMPOSIÇÕES AUXILIARES</v>
          </cell>
          <cell r="E1077" t="str">
            <v>0329</v>
          </cell>
          <cell r="F1077" t="str">
            <v/>
          </cell>
          <cell r="G1077" t="str">
            <v/>
          </cell>
          <cell r="H1077" t="str">
            <v>TRATOR DE PNEUS COM POTÊNCIA DE 122 CV, TRAÇÃO 4X4, COM VASSOURA MECÂNICA ACOPLADA - DEPRECIAÇÃO. AF_02/2017</v>
          </cell>
          <cell r="I1077" t="str">
            <v>H</v>
          </cell>
          <cell r="J1077" t="str">
            <v>ATRIBUÍDO SÃO PAULO</v>
          </cell>
          <cell r="K1077" t="str">
            <v>15,35</v>
          </cell>
          <cell r="L1077" t="str">
            <v>CAIXA REFERENCIAL</v>
          </cell>
        </row>
        <row r="1078">
          <cell r="A1078">
            <v>96009</v>
          </cell>
          <cell r="B1078" t="str">
            <v>CUSTOS HORÁRIOS DE MÁQUINAS E EQUIPAMENTOS</v>
          </cell>
          <cell r="C1078" t="str">
            <v>CHOR</v>
          </cell>
          <cell r="D1078" t="str">
            <v>COMPOSIÇÕES AUXILIARES</v>
          </cell>
          <cell r="E1078" t="str">
            <v>0329</v>
          </cell>
          <cell r="F1078" t="str">
            <v/>
          </cell>
          <cell r="G1078" t="str">
            <v/>
          </cell>
          <cell r="H1078" t="str">
            <v>TRATOR DE PNEUS COM POTÊNCIA DE 122 CV, TRAÇÃO 4X4, COM VASSOURA MECÂNICA ACOPLADA - JUROS. AF_02/2017</v>
          </cell>
          <cell r="I1078" t="str">
            <v>H</v>
          </cell>
          <cell r="J1078" t="str">
            <v>ATRIBUÍDO SÃO PAULO</v>
          </cell>
          <cell r="K1078" t="str">
            <v>2,13</v>
          </cell>
          <cell r="L1078" t="str">
            <v>CAIXA REFERENCIAL</v>
          </cell>
        </row>
        <row r="1079">
          <cell r="A1079">
            <v>96011</v>
          </cell>
          <cell r="B1079" t="str">
            <v>CUSTOS HORÁRIOS DE MÁQUINAS E EQUIPAMENTOS</v>
          </cell>
          <cell r="C1079" t="str">
            <v>CHOR</v>
          </cell>
          <cell r="D1079" t="str">
            <v>COMPOSIÇÕES AUXILIARES</v>
          </cell>
          <cell r="E1079" t="str">
            <v>0329</v>
          </cell>
          <cell r="F1079" t="str">
            <v/>
          </cell>
          <cell r="G1079" t="str">
            <v/>
          </cell>
          <cell r="H1079" t="str">
            <v>TRATOR DE PNEUS COM POTÊNCIA DE 122 CV, TRAÇÃO 4X4, COM VASSOURA MECÂNICA ACOPLADA - MANUTENÇÃO. AF_02/2017</v>
          </cell>
          <cell r="I1079" t="str">
            <v>H</v>
          </cell>
          <cell r="J1079" t="str">
            <v>ATRIBUÍDO SÃO PAULO</v>
          </cell>
          <cell r="K1079" t="str">
            <v>16,80</v>
          </cell>
          <cell r="L1079" t="str">
            <v>CAIXA REFERENCIAL</v>
          </cell>
        </row>
        <row r="1080">
          <cell r="A1080">
            <v>96012</v>
          </cell>
          <cell r="B1080" t="str">
            <v>CUSTOS HORÁRIOS DE MÁQUINAS E EQUIPAMENTOS</v>
          </cell>
          <cell r="C1080" t="str">
            <v>CHOR</v>
          </cell>
          <cell r="D1080" t="str">
            <v>COMPOSIÇÕES AUXILIARES</v>
          </cell>
          <cell r="E1080" t="str">
            <v>0329</v>
          </cell>
          <cell r="F1080" t="str">
            <v/>
          </cell>
          <cell r="G1080" t="str">
            <v/>
          </cell>
          <cell r="H1080" t="str">
            <v>TRATOR DE PNEUS COM POTÊNCIA DE 122 CV, TRAÇÃO 4X4, COM VASSOURA MECÂNICA ACOPLADA - MATERIAIS NA OPERAÇÃO. AF_02/2017</v>
          </cell>
          <cell r="I1080" t="str">
            <v>H</v>
          </cell>
          <cell r="J1080" t="str">
            <v>COLETADO</v>
          </cell>
          <cell r="K1080" t="str">
            <v>122,38</v>
          </cell>
          <cell r="L1080" t="str">
            <v>CAIXA REFERENCIAL</v>
          </cell>
        </row>
        <row r="1081">
          <cell r="A1081">
            <v>96015</v>
          </cell>
          <cell r="B1081" t="str">
            <v>CUSTOS HORÁRIOS DE MÁQUINAS E EQUIPAMENTOS</v>
          </cell>
          <cell r="C1081" t="str">
            <v>CHOR</v>
          </cell>
          <cell r="D1081" t="str">
            <v>COMPOSIÇÕES AUXILIARES</v>
          </cell>
          <cell r="E1081" t="str">
            <v>0329</v>
          </cell>
          <cell r="F1081" t="str">
            <v/>
          </cell>
          <cell r="G1081" t="str">
            <v/>
          </cell>
          <cell r="H1081" t="str">
            <v>TRATOR DE PNEUS COM POTÊNCIA DE 122 CV, TRAÇÃO 4X4, COM GRADE DE DISCOS ACOPLADA - DEPRECIAÇÃO. AF_02/2017</v>
          </cell>
          <cell r="I1081" t="str">
            <v>H</v>
          </cell>
          <cell r="J1081" t="str">
            <v>ATRIBUÍDO SÃO PAULO</v>
          </cell>
          <cell r="K1081" t="str">
            <v>15,21</v>
          </cell>
          <cell r="L1081" t="str">
            <v>CAIXA REFERENCIAL</v>
          </cell>
        </row>
        <row r="1082">
          <cell r="A1082">
            <v>96016</v>
          </cell>
          <cell r="B1082" t="str">
            <v>CUSTOS HORÁRIOS DE MÁQUINAS E EQUIPAMENTOS</v>
          </cell>
          <cell r="C1082" t="str">
            <v>CHOR</v>
          </cell>
          <cell r="D1082" t="str">
            <v>COMPOSIÇÕES AUXILIARES</v>
          </cell>
          <cell r="E1082" t="str">
            <v>0329</v>
          </cell>
          <cell r="F1082" t="str">
            <v/>
          </cell>
          <cell r="G1082" t="str">
            <v/>
          </cell>
          <cell r="H1082" t="str">
            <v>TRATOR DE PNEUS COM POTÊNCIA DE 122 CV, TRAÇÃO 4X4, COM GRADE DE DISCOS ACOPLADA - JUROS. AF_02/2017</v>
          </cell>
          <cell r="I1082" t="str">
            <v>H</v>
          </cell>
          <cell r="J1082" t="str">
            <v>ATRIBUÍDO SÃO PAULO</v>
          </cell>
          <cell r="K1082" t="str">
            <v>2,11</v>
          </cell>
          <cell r="L1082" t="str">
            <v>CAIXA REFERENCIAL</v>
          </cell>
        </row>
        <row r="1083">
          <cell r="A1083">
            <v>96018</v>
          </cell>
          <cell r="B1083" t="str">
            <v>CUSTOS HORÁRIOS DE MÁQUINAS E EQUIPAMENTOS</v>
          </cell>
          <cell r="C1083" t="str">
            <v>CHOR</v>
          </cell>
          <cell r="D1083" t="str">
            <v>COMPOSIÇÕES AUXILIARES</v>
          </cell>
          <cell r="E1083" t="str">
            <v>0329</v>
          </cell>
          <cell r="F1083" t="str">
            <v/>
          </cell>
          <cell r="G1083" t="str">
            <v/>
          </cell>
          <cell r="H1083" t="str">
            <v>TRATOR DE PNEUS COM POTÊNCIA DE 122 CV, TRAÇÃO 4X4, COM GRADE DE DISCOS ACOPLADA - MANUTENÇÃO. AF_02/2017</v>
          </cell>
          <cell r="I1083" t="str">
            <v>H</v>
          </cell>
          <cell r="J1083" t="str">
            <v>ATRIBUÍDO SÃO PAULO</v>
          </cell>
          <cell r="K1083" t="str">
            <v>16,64</v>
          </cell>
          <cell r="L1083" t="str">
            <v>CAIXA REFERENCIAL</v>
          </cell>
        </row>
        <row r="1084">
          <cell r="A1084">
            <v>96019</v>
          </cell>
          <cell r="B1084" t="str">
            <v>CUSTOS HORÁRIOS DE MÁQUINAS E EQUIPAMENTOS</v>
          </cell>
          <cell r="C1084" t="str">
            <v>CHOR</v>
          </cell>
          <cell r="D1084" t="str">
            <v>COMPOSIÇÕES AUXILIARES</v>
          </cell>
          <cell r="E1084" t="str">
            <v>0329</v>
          </cell>
          <cell r="F1084" t="str">
            <v/>
          </cell>
          <cell r="G1084" t="str">
            <v/>
          </cell>
          <cell r="H1084" t="str">
            <v>TRATOR DE PNEUS COM POTÊNCIA DE 122 CV, TRAÇÃO 4X4, COM GRADE DE DISCOS ACOPLADA - MATERIAIS NA OPERAÇÃO. AF_02/2017</v>
          </cell>
          <cell r="I1084" t="str">
            <v>H</v>
          </cell>
          <cell r="J1084" t="str">
            <v>COLETADO</v>
          </cell>
          <cell r="K1084" t="str">
            <v>122,38</v>
          </cell>
          <cell r="L1084" t="str">
            <v>CAIXA REFERENCIAL</v>
          </cell>
        </row>
        <row r="1085">
          <cell r="A1085">
            <v>96023</v>
          </cell>
          <cell r="B1085" t="str">
            <v>CUSTOS HORÁRIOS DE MÁQUINAS E EQUIPAMENTOS</v>
          </cell>
          <cell r="C1085" t="str">
            <v>CHOR</v>
          </cell>
          <cell r="D1085" t="str">
            <v>COMPOSIÇÕES AUXILIARES</v>
          </cell>
          <cell r="E1085" t="str">
            <v>0329</v>
          </cell>
          <cell r="F1085" t="str">
            <v/>
          </cell>
          <cell r="G1085" t="str">
            <v/>
          </cell>
          <cell r="H1085" t="str">
            <v>TRATOR DE PNEUS COM POTÊNCIA DE 85 CV, TRAÇÃO 4X4, COM GRADE DE DISCOS ACOPLADA - DEPRECIAÇÃO. AF_02/2017</v>
          </cell>
          <cell r="I1085" t="str">
            <v>H</v>
          </cell>
          <cell r="J1085" t="str">
            <v>ATRIBUÍDO SÃO PAULO</v>
          </cell>
          <cell r="K1085" t="str">
            <v>11,77</v>
          </cell>
          <cell r="L1085" t="str">
            <v>CAIXA REFERENCIAL</v>
          </cell>
        </row>
        <row r="1086">
          <cell r="A1086">
            <v>96024</v>
          </cell>
          <cell r="B1086" t="str">
            <v>CUSTOS HORÁRIOS DE MÁQUINAS E EQUIPAMENTOS</v>
          </cell>
          <cell r="C1086" t="str">
            <v>CHOR</v>
          </cell>
          <cell r="D1086" t="str">
            <v>COMPOSIÇÕES AUXILIARES</v>
          </cell>
          <cell r="E1086" t="str">
            <v>0329</v>
          </cell>
          <cell r="F1086" t="str">
            <v/>
          </cell>
          <cell r="G1086" t="str">
            <v/>
          </cell>
          <cell r="H1086" t="str">
            <v>TRATOR DE PNEUS COM POTÊNCIA DE 85 CV, TRAÇÃO 4X4, COM GRADE DE DISCOS ACOPLADA - JUROS. AF_02/2017</v>
          </cell>
          <cell r="I1086" t="str">
            <v>H</v>
          </cell>
          <cell r="J1086" t="str">
            <v>ATRIBUÍDO SÃO PAULO</v>
          </cell>
          <cell r="K1086" t="str">
            <v>1,63</v>
          </cell>
          <cell r="L1086" t="str">
            <v>CAIXA REFERENCIAL</v>
          </cell>
        </row>
        <row r="1087">
          <cell r="A1087">
            <v>96026</v>
          </cell>
          <cell r="B1087" t="str">
            <v>CUSTOS HORÁRIOS DE MÁQUINAS E EQUIPAMENTOS</v>
          </cell>
          <cell r="C1087" t="str">
            <v>CHOR</v>
          </cell>
          <cell r="D1087" t="str">
            <v>COMPOSIÇÕES AUXILIARES</v>
          </cell>
          <cell r="E1087" t="str">
            <v>0329</v>
          </cell>
          <cell r="F1087" t="str">
            <v/>
          </cell>
          <cell r="G1087" t="str">
            <v/>
          </cell>
          <cell r="H1087" t="str">
            <v>TRATOR DE PNEUS COM POTÊNCIA DE 85 CV, TRAÇÃO 4X4, COM GRADE DE DISCOS ACOPLADA - MANUTENÇÃO. AF_02/2017</v>
          </cell>
          <cell r="I1087" t="str">
            <v>H</v>
          </cell>
          <cell r="J1087" t="str">
            <v>ATRIBUÍDO SÃO PAULO</v>
          </cell>
          <cell r="K1087" t="str">
            <v>12,86</v>
          </cell>
          <cell r="L1087" t="str">
            <v>CAIXA REFERENCIAL</v>
          </cell>
        </row>
        <row r="1088">
          <cell r="A1088">
            <v>96027</v>
          </cell>
          <cell r="B1088" t="str">
            <v>CUSTOS HORÁRIOS DE MÁQUINAS E EQUIPAMENTOS</v>
          </cell>
          <cell r="C1088" t="str">
            <v>CHOR</v>
          </cell>
          <cell r="D1088" t="str">
            <v>COMPOSIÇÕES AUXILIARES</v>
          </cell>
          <cell r="E1088" t="str">
            <v>0329</v>
          </cell>
          <cell r="F1088" t="str">
            <v/>
          </cell>
          <cell r="G1088" t="str">
            <v/>
          </cell>
          <cell r="H1088" t="str">
            <v>TRATOR DE PNEUS COM POTÊNCIA DE 85 CV, TRAÇÃO 4X4, COM GRADE DE DISCOS ACOPLADA - MATERIAIS NA OPERAÇÃO. AF_02/2017</v>
          </cell>
          <cell r="I1088" t="str">
            <v>H</v>
          </cell>
          <cell r="J1088" t="str">
            <v>COLETADO</v>
          </cell>
          <cell r="K1088" t="str">
            <v>85,28</v>
          </cell>
          <cell r="L1088" t="str">
            <v>CAIXA REFERENCIAL</v>
          </cell>
        </row>
        <row r="1089">
          <cell r="A1089">
            <v>96030</v>
          </cell>
          <cell r="B1089" t="str">
            <v>CUSTOS HORÁRIOS DE MÁQUINAS E EQUIPAMENTOS</v>
          </cell>
          <cell r="C1089" t="str">
            <v>CHOR</v>
          </cell>
          <cell r="D1089" t="str">
            <v>COMPOSIÇÕES AUXILIARES</v>
          </cell>
          <cell r="E1089" t="str">
            <v>0329</v>
          </cell>
          <cell r="F1089" t="str">
            <v/>
          </cell>
          <cell r="G1089" t="str">
            <v/>
          </cell>
          <cell r="H1089" t="str">
            <v>CAMINHÃO BASCULANTE 10 M3, TRUCADO, POTÊNCIA 230 CV, INCLUSIVE CAÇAMBA METÁLICA, COM DISTRIBUIDOR DE AGREGADOS ACOPLADO - DEPRECIAÇÃO. AF_02/2017</v>
          </cell>
          <cell r="I1089" t="str">
            <v>H</v>
          </cell>
          <cell r="J1089" t="str">
            <v>ATRIBUÍDO SÃO PAULO</v>
          </cell>
          <cell r="K1089" t="str">
            <v>20,27</v>
          </cell>
          <cell r="L1089" t="str">
            <v>CAIXA REFERENCIAL</v>
          </cell>
        </row>
        <row r="1090">
          <cell r="A1090">
            <v>96031</v>
          </cell>
          <cell r="B1090" t="str">
            <v>CUSTOS HORÁRIOS DE MÁQUINAS E EQUIPAMENTOS</v>
          </cell>
          <cell r="C1090" t="str">
            <v>CHOR</v>
          </cell>
          <cell r="D1090" t="str">
            <v>COMPOSIÇÕES AUXILIARES</v>
          </cell>
          <cell r="E1090" t="str">
            <v>0329</v>
          </cell>
          <cell r="F1090" t="str">
            <v/>
          </cell>
          <cell r="G1090" t="str">
            <v/>
          </cell>
          <cell r="H1090" t="str">
            <v>CAMINHÃO BASCULANTE 10 M3, TRUCADO, POTÊNCIA 230 CV, INCLUSIVE CAÇAMBA METÁLICA, COM DISTRIBUIDOR DE AGREGADOS ACOPLADO - JUROS. AF_02/2017</v>
          </cell>
          <cell r="I1090" t="str">
            <v>H</v>
          </cell>
          <cell r="J1090" t="str">
            <v>ATRIBUÍDO SÃO PAULO</v>
          </cell>
          <cell r="K1090" t="str">
            <v>3,74</v>
          </cell>
          <cell r="L1090" t="str">
            <v>CAIXA REFERENCIAL</v>
          </cell>
        </row>
        <row r="1091">
          <cell r="A1091">
            <v>96032</v>
          </cell>
          <cell r="B1091" t="str">
            <v>CUSTOS HORÁRIOS DE MÁQUINAS E EQUIPAMENTOS</v>
          </cell>
          <cell r="C1091" t="str">
            <v>CHOR</v>
          </cell>
          <cell r="D1091" t="str">
            <v>COMPOSIÇÕES AUXILIARES</v>
          </cell>
          <cell r="E1091" t="str">
            <v>0329</v>
          </cell>
          <cell r="F1091" t="str">
            <v/>
          </cell>
          <cell r="G1091" t="str">
            <v/>
          </cell>
          <cell r="H1091" t="str">
            <v>CAMINHÃO BASCULANTE 10 M3, TRUCADO, POTÊNCIA 230 CV, INCLUSIVE CAÇAMBA METÁLICA, COM DISTRIBUIDOR DE AGREGADOS ACOPLADO - IMPOSTOS E SEGUROS. AF_02/2017</v>
          </cell>
          <cell r="I1091" t="str">
            <v>H</v>
          </cell>
          <cell r="J1091" t="str">
            <v>ATRIBUÍDO SÃO PAULO</v>
          </cell>
          <cell r="K1091" t="str">
            <v>1,45</v>
          </cell>
          <cell r="L1091" t="str">
            <v>CAIXA REFERENCIAL</v>
          </cell>
        </row>
        <row r="1092">
          <cell r="A1092">
            <v>96033</v>
          </cell>
          <cell r="B1092" t="str">
            <v>CUSTOS HORÁRIOS DE MÁQUINAS E EQUIPAMENTOS</v>
          </cell>
          <cell r="C1092" t="str">
            <v>CHOR</v>
          </cell>
          <cell r="D1092" t="str">
            <v>COMPOSIÇÕES AUXILIARES</v>
          </cell>
          <cell r="E1092" t="str">
            <v>0329</v>
          </cell>
          <cell r="F1092" t="str">
            <v/>
          </cell>
          <cell r="G1092" t="str">
            <v/>
          </cell>
          <cell r="H1092" t="str">
            <v>CAMINHÃO BASCULANTE 10 M3, TRUCADO, POTÊNCIA 230 CV, INCLUSIVE CAÇAMBA METÁLICA, COM DISTRIBUIDOR DE AGREGADOS ACOPLADO - MANUTENÇÃO. AF_02/2017</v>
          </cell>
          <cell r="I1092" t="str">
            <v>H</v>
          </cell>
          <cell r="J1092" t="str">
            <v>ATRIBUÍDO SÃO PAULO</v>
          </cell>
          <cell r="K1092" t="str">
            <v>38,01</v>
          </cell>
          <cell r="L1092" t="str">
            <v>CAIXA REFERENCIAL</v>
          </cell>
        </row>
        <row r="1093">
          <cell r="A1093">
            <v>96034</v>
          </cell>
          <cell r="B1093" t="str">
            <v>CUSTOS HORÁRIOS DE MÁQUINAS E EQUIPAMENTOS</v>
          </cell>
          <cell r="C1093" t="str">
            <v>CHOR</v>
          </cell>
          <cell r="D1093" t="str">
            <v>COMPOSIÇÕES AUXILIARES</v>
          </cell>
          <cell r="E1093" t="str">
            <v>0329</v>
          </cell>
          <cell r="F1093" t="str">
            <v/>
          </cell>
          <cell r="G1093" t="str">
            <v/>
          </cell>
          <cell r="H1093" t="str">
            <v>CAMINHÃO BASCULANTE 10 M3, TRUCADO, POTÊNCIA 230 CV, INCLUSIVE CAÇAMBA METÁLICA, COM DISTRIBUIDOR DE AGREGADOS ACOPLADO - MATERIAIS NA OPERAÇÃO. AF_02/2017</v>
          </cell>
          <cell r="I1093" t="str">
            <v>H</v>
          </cell>
          <cell r="J1093" t="str">
            <v>COLETADO</v>
          </cell>
          <cell r="K1093" t="str">
            <v>100,96</v>
          </cell>
          <cell r="L1093" t="str">
            <v>CAIXA REFERENCIAL</v>
          </cell>
        </row>
        <row r="1094">
          <cell r="A1094">
            <v>96053</v>
          </cell>
          <cell r="B1094" t="str">
            <v>CUSTOS HORÁRIOS DE MÁQUINAS E EQUIPAMENTOS</v>
          </cell>
          <cell r="C1094" t="str">
            <v>CHOR</v>
          </cell>
          <cell r="D1094" t="str">
            <v>COMPOSIÇÕES AUXILIARES</v>
          </cell>
          <cell r="E1094" t="str">
            <v>0329</v>
          </cell>
          <cell r="F1094" t="str">
            <v/>
          </cell>
          <cell r="G1094" t="str">
            <v/>
          </cell>
          <cell r="H1094" t="str">
            <v>TRATOR DE PNEUS COM POTÊNCIA DE 85 CV, TRAÇÃO 4X4, COM VASSOURA MECÂNICA ACOPLADA - DEPRECIAÇÃO. AF_03/2017</v>
          </cell>
          <cell r="I1094" t="str">
            <v>H</v>
          </cell>
          <cell r="J1094" t="str">
            <v>ATRIBUÍDO SÃO PAULO</v>
          </cell>
          <cell r="K1094" t="str">
            <v>11,91</v>
          </cell>
          <cell r="L1094" t="str">
            <v>CAIXA REFERENCIAL</v>
          </cell>
        </row>
        <row r="1095">
          <cell r="A1095">
            <v>96054</v>
          </cell>
          <cell r="B1095" t="str">
            <v>CUSTOS HORÁRIOS DE MÁQUINAS E EQUIPAMENTOS</v>
          </cell>
          <cell r="C1095" t="str">
            <v>CHOR</v>
          </cell>
          <cell r="D1095" t="str">
            <v>COMPOSIÇÕES AUXILIARES</v>
          </cell>
          <cell r="E1095" t="str">
            <v>0329</v>
          </cell>
          <cell r="F1095" t="str">
            <v/>
          </cell>
          <cell r="G1095" t="str">
            <v/>
          </cell>
          <cell r="H1095" t="str">
            <v>MINICARREGADEIRA SOBRE RODAS POTENCIA 47HP CAPACIDADE OPERACAO 646 KG, COM VASSOURA MECÂNICA ACOPLADA - DEPRECIAÇÃO. AF_03/2017</v>
          </cell>
          <cell r="I1095" t="str">
            <v>H</v>
          </cell>
          <cell r="J1095" t="str">
            <v>ATRIBUÍDO SÃO PAULO</v>
          </cell>
          <cell r="K1095" t="str">
            <v>15,47</v>
          </cell>
          <cell r="L1095" t="str">
            <v>CAIXA REFERENCIAL</v>
          </cell>
        </row>
        <row r="1096">
          <cell r="A1096">
            <v>96055</v>
          </cell>
          <cell r="B1096" t="str">
            <v>CUSTOS HORÁRIOS DE MÁQUINAS E EQUIPAMENTOS</v>
          </cell>
          <cell r="C1096" t="str">
            <v>CHOR</v>
          </cell>
          <cell r="D1096" t="str">
            <v>COMPOSIÇÕES AUXILIARES</v>
          </cell>
          <cell r="E1096" t="str">
            <v>0329</v>
          </cell>
          <cell r="F1096" t="str">
            <v/>
          </cell>
          <cell r="G1096" t="str">
            <v/>
          </cell>
          <cell r="H1096" t="str">
            <v>TRATOR DE PNEUS COM POTÊNCIA DE 85 CV, TRAÇÃO 4X4, COM VASSOURA MECÂNICA ACOPLADA - JUROS. AF_03/2017</v>
          </cell>
          <cell r="I1096" t="str">
            <v>H</v>
          </cell>
          <cell r="J1096" t="str">
            <v>ATRIBUÍDO SÃO PAULO</v>
          </cell>
          <cell r="K1096" t="str">
            <v>1,65</v>
          </cell>
          <cell r="L1096" t="str">
            <v>CAIXA REFERENCIAL</v>
          </cell>
        </row>
        <row r="1097">
          <cell r="A1097">
            <v>96056</v>
          </cell>
          <cell r="B1097" t="str">
            <v>CUSTOS HORÁRIOS DE MÁQUINAS E EQUIPAMENTOS</v>
          </cell>
          <cell r="C1097" t="str">
            <v>CHOR</v>
          </cell>
          <cell r="D1097" t="str">
            <v>COMPOSIÇÕES AUXILIARES</v>
          </cell>
          <cell r="E1097" t="str">
            <v>0329</v>
          </cell>
          <cell r="F1097" t="str">
            <v/>
          </cell>
          <cell r="G1097" t="str">
            <v/>
          </cell>
          <cell r="H1097" t="str">
            <v>TRATOR DE PNEUS COM POTÊNCIA DE 85 CV, TRAÇÃO 4X4, COM VASSOURA MECÂNICA ACOPLADA - MANUTENÇÃO. AF_03/2017</v>
          </cell>
          <cell r="I1097" t="str">
            <v>H</v>
          </cell>
          <cell r="J1097" t="str">
            <v>ATRIBUÍDO SÃO PAULO</v>
          </cell>
          <cell r="K1097" t="str">
            <v>13,02</v>
          </cell>
          <cell r="L1097" t="str">
            <v>CAIXA REFERENCIAL</v>
          </cell>
        </row>
        <row r="1098">
          <cell r="A1098">
            <v>96057</v>
          </cell>
          <cell r="B1098" t="str">
            <v>CUSTOS HORÁRIOS DE MÁQUINAS E EQUIPAMENTOS</v>
          </cell>
          <cell r="C1098" t="str">
            <v>CHOR</v>
          </cell>
          <cell r="D1098" t="str">
            <v>COMPOSIÇÕES AUXILIARES</v>
          </cell>
          <cell r="E1098" t="str">
            <v>0329</v>
          </cell>
          <cell r="F1098" t="str">
            <v/>
          </cell>
          <cell r="G1098" t="str">
            <v/>
          </cell>
          <cell r="H1098" t="str">
            <v>TRATOR DE PNEUS COM POTÊNCIA DE 85 CV, TRAÇÃO 4X4, COM VASSOURA MECÂNICA ACOPLADA - MATERIAIS NA OPERAÇÃO. AF_03/2017</v>
          </cell>
          <cell r="I1098" t="str">
            <v>H</v>
          </cell>
          <cell r="J1098" t="str">
            <v>COLETADO</v>
          </cell>
          <cell r="K1098" t="str">
            <v>85,28</v>
          </cell>
          <cell r="L1098" t="str">
            <v>CAIXA REFERENCIAL</v>
          </cell>
        </row>
        <row r="1099">
          <cell r="A1099">
            <v>96060</v>
          </cell>
          <cell r="B1099" t="str">
            <v>CUSTOS HORÁRIOS DE MÁQUINAS E EQUIPAMENTOS</v>
          </cell>
          <cell r="C1099" t="str">
            <v>CHOR</v>
          </cell>
          <cell r="D1099" t="str">
            <v>COMPOSIÇÕES AUXILIARES</v>
          </cell>
          <cell r="E1099" t="str">
            <v>0329</v>
          </cell>
          <cell r="F1099" t="str">
            <v/>
          </cell>
          <cell r="G1099" t="str">
            <v/>
          </cell>
          <cell r="H1099" t="str">
            <v>MINICARREGADEIRA SOBRE RODAS POTENCIA 47HP CAPACIDADE OPERACAO 646 KG, COM VASSOURA MECÂNICA ACOPLADA - JUROS. AF_03/2017</v>
          </cell>
          <cell r="I1099" t="str">
            <v>H</v>
          </cell>
          <cell r="J1099" t="str">
            <v>ATRIBUÍDO SÃO PAULO</v>
          </cell>
          <cell r="K1099" t="str">
            <v>1,56</v>
          </cell>
          <cell r="L1099" t="str">
            <v>CAIXA REFERENCIAL</v>
          </cell>
        </row>
        <row r="1100">
          <cell r="A1100">
            <v>96061</v>
          </cell>
          <cell r="B1100" t="str">
            <v>CUSTOS HORÁRIOS DE MÁQUINAS E EQUIPAMENTOS</v>
          </cell>
          <cell r="C1100" t="str">
            <v>CHOR</v>
          </cell>
          <cell r="D1100" t="str">
            <v>COMPOSIÇÕES AUXILIARES</v>
          </cell>
          <cell r="E1100" t="str">
            <v>0329</v>
          </cell>
          <cell r="F1100" t="str">
            <v/>
          </cell>
          <cell r="G1100" t="str">
            <v/>
          </cell>
          <cell r="H1100" t="str">
            <v>MINICARREGADEIRA SOBRE RODAS POTENCIA 47HP CAPACIDADE OPERACAO 646 KG, COM VASSOURA MECÂNICA ACOPLADA - MANUTENÇÃO. AF_03/2017</v>
          </cell>
          <cell r="I1100" t="str">
            <v>H</v>
          </cell>
          <cell r="J1100" t="str">
            <v>ATRIBUÍDO SÃO PAULO</v>
          </cell>
          <cell r="K1100" t="str">
            <v>19,34</v>
          </cell>
          <cell r="L1100" t="str">
            <v>CAIXA REFERENCIAL</v>
          </cell>
        </row>
        <row r="1101">
          <cell r="A1101">
            <v>96062</v>
          </cell>
          <cell r="B1101" t="str">
            <v>CUSTOS HORÁRIOS DE MÁQUINAS E EQUIPAMENTOS</v>
          </cell>
          <cell r="C1101" t="str">
            <v>CHOR</v>
          </cell>
          <cell r="D1101" t="str">
            <v>COMPOSIÇÕES AUXILIARES</v>
          </cell>
          <cell r="E1101" t="str">
            <v>0329</v>
          </cell>
          <cell r="F1101" t="str">
            <v/>
          </cell>
          <cell r="G1101" t="str">
            <v/>
          </cell>
          <cell r="H1101" t="str">
            <v>MINICARREGADEIRA SOBRE RODAS POTENCIA 47HP CAPACIDADE OPERACAO 646 KG, COM VASSOURA MECÂNICA ACOPLADA - MATERIAIS NA OPERAÇÃO. AF_03/2017</v>
          </cell>
          <cell r="I1101" t="str">
            <v>H</v>
          </cell>
          <cell r="J1101" t="str">
            <v>COLETADO</v>
          </cell>
          <cell r="K1101" t="str">
            <v>37,31</v>
          </cell>
          <cell r="L1101" t="str">
            <v>CAIXA REFERENCIAL</v>
          </cell>
        </row>
        <row r="1102">
          <cell r="A1102">
            <v>96241</v>
          </cell>
          <cell r="B1102" t="str">
            <v>CUSTOS HORÁRIOS DE MÁQUINAS E EQUIPAMENTOS</v>
          </cell>
          <cell r="C1102" t="str">
            <v>CHOR</v>
          </cell>
          <cell r="D1102" t="str">
            <v>COMPOSIÇÕES AUXILIARES</v>
          </cell>
          <cell r="E1102" t="str">
            <v>0329</v>
          </cell>
          <cell r="F1102" t="str">
            <v/>
          </cell>
          <cell r="G1102" t="str">
            <v/>
          </cell>
          <cell r="H1102" t="str">
            <v>MINIESCAVADEIRA SOBRE ESTEIRAS, POTENCIA LIQUIDA DE *30* HP, PESO OPERACIONAL DE *3.500* KG - DEPRECIACAO. AF_04/2017</v>
          </cell>
          <cell r="I1102" t="str">
            <v>H</v>
          </cell>
          <cell r="J1102" t="str">
            <v>ATRIBUÍDO SÃO PAULO</v>
          </cell>
          <cell r="K1102" t="str">
            <v>12,53</v>
          </cell>
          <cell r="L1102" t="str">
            <v>CAIXA REFERENCIAL</v>
          </cell>
        </row>
        <row r="1103">
          <cell r="A1103">
            <v>96242</v>
          </cell>
          <cell r="B1103" t="str">
            <v>CUSTOS HORÁRIOS DE MÁQUINAS E EQUIPAMENTOS</v>
          </cell>
          <cell r="C1103" t="str">
            <v>CHOR</v>
          </cell>
          <cell r="D1103" t="str">
            <v>COMPOSIÇÕES AUXILIARES</v>
          </cell>
          <cell r="E1103" t="str">
            <v>0329</v>
          </cell>
          <cell r="F1103" t="str">
            <v/>
          </cell>
          <cell r="G1103" t="str">
            <v/>
          </cell>
          <cell r="H1103" t="str">
            <v>MINIESCAVADEIRA SOBRE ESTEIRAS, POTENCIA LIQUIDA DE *30* HP, PESO OPERACIONAL DE *3.500* KG - JUROS. AF_04/2017</v>
          </cell>
          <cell r="I1103" t="str">
            <v>H</v>
          </cell>
          <cell r="J1103" t="str">
            <v>ATRIBUÍDO SÃO PAULO</v>
          </cell>
          <cell r="K1103" t="str">
            <v>1,70</v>
          </cell>
          <cell r="L1103" t="str">
            <v>CAIXA REFERENCIAL</v>
          </cell>
        </row>
        <row r="1104">
          <cell r="A1104">
            <v>96243</v>
          </cell>
          <cell r="B1104" t="str">
            <v>CUSTOS HORÁRIOS DE MÁQUINAS E EQUIPAMENTOS</v>
          </cell>
          <cell r="C1104" t="str">
            <v>CHOR</v>
          </cell>
          <cell r="D1104" t="str">
            <v>COMPOSIÇÕES AUXILIARES</v>
          </cell>
          <cell r="E1104" t="str">
            <v>0329</v>
          </cell>
          <cell r="F1104" t="str">
            <v/>
          </cell>
          <cell r="G1104" t="str">
            <v/>
          </cell>
          <cell r="H1104" t="str">
            <v>MINIESCAVADEIRA SOBRE ESTEIRAS, POTENCIA LIQUIDA DE *30* HP, PESO OPERACIONAL DE *3.500* KG - MANUTENCAO. AF_04/2017</v>
          </cell>
          <cell r="I1104" t="str">
            <v>H</v>
          </cell>
          <cell r="J1104" t="str">
            <v>ATRIBUÍDO SÃO PAULO</v>
          </cell>
          <cell r="K1104" t="str">
            <v>15,67</v>
          </cell>
          <cell r="L1104" t="str">
            <v>CAIXA REFERENCIAL</v>
          </cell>
        </row>
        <row r="1105">
          <cell r="A1105">
            <v>96244</v>
          </cell>
          <cell r="B1105" t="str">
            <v>CUSTOS HORÁRIOS DE MÁQUINAS E EQUIPAMENTOS</v>
          </cell>
          <cell r="C1105" t="str">
            <v>CHOR</v>
          </cell>
          <cell r="D1105" t="str">
            <v>COMPOSIÇÕES AUXILIARES</v>
          </cell>
          <cell r="E1105" t="str">
            <v>0329</v>
          </cell>
          <cell r="F1105" t="str">
            <v/>
          </cell>
          <cell r="G1105" t="str">
            <v/>
          </cell>
          <cell r="H1105" t="str">
            <v>MINIESCAVADEIRA SOBRE ESTEIRAS, POTENCIA LIQUIDA DE *30* HP, PESO OPERACIONAL DE *3.500* KG - MATERIAIS NA OPERACAO. AF_04/2017</v>
          </cell>
          <cell r="I1105" t="str">
            <v>H</v>
          </cell>
          <cell r="J1105" t="str">
            <v>COLETADO</v>
          </cell>
          <cell r="K1105" t="str">
            <v>12,39</v>
          </cell>
          <cell r="L1105" t="str">
            <v>CAIXA REFERENCIAL</v>
          </cell>
        </row>
        <row r="1106">
          <cell r="A1106">
            <v>96298</v>
          </cell>
          <cell r="B1106" t="str">
            <v>CUSTOS HORÁRIOS DE MÁQUINAS E EQUIPAMENTOS</v>
          </cell>
          <cell r="C1106" t="str">
            <v>CHOR</v>
          </cell>
          <cell r="D1106" t="str">
            <v>COMPOSIÇÕES AUXILIARES</v>
          </cell>
          <cell r="E1106" t="str">
            <v>0329</v>
          </cell>
          <cell r="F1106" t="str">
            <v/>
          </cell>
          <cell r="G1106" t="str">
            <v/>
          </cell>
          <cell r="H1106" t="str">
            <v>PERFURATRIZ ROTATIVA SOBRE ESTEIRA, TORQUE MAXIMO 2500 KGM, POTENCIA 110 HP, MOTOR DIESEL - DEPRECIAÇÃO. AF_05/2017</v>
          </cell>
          <cell r="I1106" t="str">
            <v>H</v>
          </cell>
          <cell r="J1106" t="str">
            <v>COEFICIENTE DE REPRESENTATIVIDADE</v>
          </cell>
          <cell r="K1106" t="str">
            <v>49,89</v>
          </cell>
          <cell r="L1106" t="str">
            <v>CAIXA REFERENCIAL</v>
          </cell>
        </row>
        <row r="1107">
          <cell r="A1107">
            <v>96299</v>
          </cell>
          <cell r="B1107" t="str">
            <v>CUSTOS HORÁRIOS DE MÁQUINAS E EQUIPAMENTOS</v>
          </cell>
          <cell r="C1107" t="str">
            <v>CHOR</v>
          </cell>
          <cell r="D1107" t="str">
            <v>COMPOSIÇÕES AUXILIARES</v>
          </cell>
          <cell r="E1107" t="str">
            <v>0329</v>
          </cell>
          <cell r="F1107" t="str">
            <v/>
          </cell>
          <cell r="G1107" t="str">
            <v/>
          </cell>
          <cell r="H1107" t="str">
            <v>PERFURATRIZ ROTATIVA SOBRE ESTEIRA, TORQUE MAXIMO 2500 KGM, POTENCIA 110 HP, MOTOR DIESEL - JUROS. AF_05/2017</v>
          </cell>
          <cell r="I1107" t="str">
            <v>H</v>
          </cell>
          <cell r="J1107" t="str">
            <v>COEFICIENTE DE REPRESENTATIVIDADE</v>
          </cell>
          <cell r="K1107" t="str">
            <v>6,92</v>
          </cell>
          <cell r="L1107" t="str">
            <v>CAIXA REFERENCIAL</v>
          </cell>
        </row>
        <row r="1108">
          <cell r="A1108">
            <v>96300</v>
          </cell>
          <cell r="B1108" t="str">
            <v>CUSTOS HORÁRIOS DE MÁQUINAS E EQUIPAMENTOS</v>
          </cell>
          <cell r="C1108" t="str">
            <v>CHOR</v>
          </cell>
          <cell r="D1108" t="str">
            <v>COMPOSIÇÕES AUXILIARES</v>
          </cell>
          <cell r="E1108" t="str">
            <v>0329</v>
          </cell>
          <cell r="F1108" t="str">
            <v/>
          </cell>
          <cell r="G1108" t="str">
            <v/>
          </cell>
          <cell r="H1108" t="str">
            <v>PERFURATRIZ ROTATIVA SOBRE ESTEIRA, TORQUE MAXIMO 2500 KGM, POTENCIA 110 HP, MOTOR DIESEL - MANUTENÇÃO. AF_05/2017</v>
          </cell>
          <cell r="I1108" t="str">
            <v>H</v>
          </cell>
          <cell r="J1108" t="str">
            <v>COEFICIENTE DE REPRESENTATIVIDADE</v>
          </cell>
          <cell r="K1108" t="str">
            <v>62,44</v>
          </cell>
          <cell r="L1108" t="str">
            <v>CAIXA REFERENCIAL</v>
          </cell>
        </row>
        <row r="1109">
          <cell r="A1109">
            <v>96301</v>
          </cell>
          <cell r="B1109" t="str">
            <v>CUSTOS HORÁRIOS DE MÁQUINAS E EQUIPAMENTOS</v>
          </cell>
          <cell r="C1109" t="str">
            <v>CHOR</v>
          </cell>
          <cell r="D1109" t="str">
            <v>COMPOSIÇÕES AUXILIARES</v>
          </cell>
          <cell r="E1109" t="str">
            <v>0329</v>
          </cell>
          <cell r="F1109" t="str">
            <v/>
          </cell>
          <cell r="G1109" t="str">
            <v/>
          </cell>
          <cell r="H1109" t="str">
            <v>PERFURATRIZ ROTATIVA SOBRE ESTEIRA, TORQUE MAXIMO 2500 KGM, POTENCIA 110 HP, MOTOR DIESEL - MATERIAIS NA OPERAÇÃO. AF_05/2017</v>
          </cell>
          <cell r="I1109" t="str">
            <v>H</v>
          </cell>
          <cell r="J1109" t="str">
            <v>COLETADO</v>
          </cell>
          <cell r="K1109" t="str">
            <v>34,97</v>
          </cell>
          <cell r="L1109" t="str">
            <v>CAIXA REFERENCIAL</v>
          </cell>
        </row>
        <row r="1110">
          <cell r="A1110">
            <v>96304</v>
          </cell>
          <cell r="B1110" t="str">
            <v>CUSTOS HORÁRIOS DE MÁQUINAS E EQUIPAMENTOS</v>
          </cell>
          <cell r="C1110" t="str">
            <v>CHOR</v>
          </cell>
          <cell r="D1110" t="str">
            <v>COMPOSIÇÕES AUXILIARES</v>
          </cell>
          <cell r="E1110" t="str">
            <v>0329</v>
          </cell>
          <cell r="F1110" t="str">
            <v/>
          </cell>
          <cell r="G1110" t="str">
            <v/>
          </cell>
          <cell r="H1110" t="str">
            <v>COMPRESSOR DE AR, VAZAO DE 10 PCM, RESERVATORIO 100 L, PRESSAO DE TRABALHO ENTRE 6,9 E 9,7 BAR,  POTENCIA 2 HP, TENSAO 110/220 V - DEPRECIAÇÃO. AF_05/2017</v>
          </cell>
          <cell r="I1110" t="str">
            <v>H</v>
          </cell>
          <cell r="J1110" t="str">
            <v>ATRIBUÍDO SÃO PAULO</v>
          </cell>
          <cell r="K1110" t="str">
            <v>0,14</v>
          </cell>
          <cell r="L1110" t="str">
            <v>CAIXA REFERENCIAL</v>
          </cell>
        </row>
        <row r="1111">
          <cell r="A1111">
            <v>96305</v>
          </cell>
          <cell r="B1111" t="str">
            <v>CUSTOS HORÁRIOS DE MÁQUINAS E EQUIPAMENTOS</v>
          </cell>
          <cell r="C1111" t="str">
            <v>CHOR</v>
          </cell>
          <cell r="D1111" t="str">
            <v>COMPOSIÇÕES AUXILIARES</v>
          </cell>
          <cell r="E1111" t="str">
            <v>0329</v>
          </cell>
          <cell r="F1111" t="str">
            <v/>
          </cell>
          <cell r="G1111" t="str">
            <v/>
          </cell>
          <cell r="H1111" t="str">
            <v>COMPRESSOR DE AR, VAZAO DE 10 PCM, RESERVATORIO 100 L, PRESSAO DE TRABALHO ENTRE 6,9 E 9,7 BAR,  POTENCIA 2 HP, TENSAO 110/220 V - JUROS. AF_05/2017</v>
          </cell>
          <cell r="I1111" t="str">
            <v>H</v>
          </cell>
          <cell r="J1111" t="str">
            <v>ATRIBUÍDO SÃO PAULO</v>
          </cell>
          <cell r="K1111" t="str">
            <v>0,02</v>
          </cell>
          <cell r="L1111" t="str">
            <v>CAIXA REFERENCIAL</v>
          </cell>
        </row>
        <row r="1112">
          <cell r="A1112">
            <v>96306</v>
          </cell>
          <cell r="B1112" t="str">
            <v>CUSTOS HORÁRIOS DE MÁQUINAS E EQUIPAMENTOS</v>
          </cell>
          <cell r="C1112" t="str">
            <v>CHOR</v>
          </cell>
          <cell r="D1112" t="str">
            <v>COMPOSIÇÕES AUXILIARES</v>
          </cell>
          <cell r="E1112" t="str">
            <v>0329</v>
          </cell>
          <cell r="F1112" t="str">
            <v/>
          </cell>
          <cell r="G1112" t="str">
            <v/>
          </cell>
          <cell r="H1112" t="str">
            <v>COMPRESSOR DE AR, VAZAO DE 10 PCM, RESERVATORIO 100 L, PRESSAO DE TRABALHO ENTRE 6,9 E 9,7 BAR,  POTENCIA 2 HP, TENSAO 110/220 V - MANUTENÇÃO. AF_05/2017</v>
          </cell>
          <cell r="I1112" t="str">
            <v>H</v>
          </cell>
          <cell r="J1112" t="str">
            <v>ATRIBUÍDO SÃO PAULO</v>
          </cell>
          <cell r="K1112" t="str">
            <v>0,18</v>
          </cell>
          <cell r="L1112" t="str">
            <v>CAIXA REFERENCIAL</v>
          </cell>
        </row>
        <row r="1113">
          <cell r="A1113">
            <v>96307</v>
          </cell>
          <cell r="B1113" t="str">
            <v>CUSTOS HORÁRIOS DE MÁQUINAS E EQUIPAMENTOS</v>
          </cell>
          <cell r="C1113" t="str">
            <v>CHOR</v>
          </cell>
          <cell r="D1113" t="str">
            <v>COMPOSIÇÕES AUXILIARES</v>
          </cell>
          <cell r="E1113" t="str">
            <v>0329</v>
          </cell>
          <cell r="F1113" t="str">
            <v/>
          </cell>
          <cell r="G1113" t="str">
            <v/>
          </cell>
          <cell r="H1113" t="str">
            <v>COMPRESSOR DE AR, VAZAO DE 10 PCM, RESERVATORIO 100 L, PRESSAO DE TRABALHO ENTRE 6,9 E 9,7 BAR, POTENCIA 2 HP, TENSAO 110/220 V - MATERIAIS NA OPERAÇÃO. AF_05/2017</v>
          </cell>
          <cell r="I1113" t="str">
            <v>H</v>
          </cell>
          <cell r="J1113" t="str">
            <v>COEFICIENTE DE REPRESENTATIVIDADE</v>
          </cell>
          <cell r="K1113" t="str">
            <v>1,07</v>
          </cell>
          <cell r="L1113" t="str">
            <v>CAIXA REFERENCIAL</v>
          </cell>
        </row>
        <row r="1114">
          <cell r="A1114">
            <v>96457</v>
          </cell>
          <cell r="B1114" t="str">
            <v>CUSTOS HORÁRIOS DE MÁQUINAS E EQUIPAMENTOS</v>
          </cell>
          <cell r="C1114" t="str">
            <v>CHOR</v>
          </cell>
          <cell r="D1114" t="str">
            <v>COMPOSIÇÕES AUXILIARES</v>
          </cell>
          <cell r="E1114" t="str">
            <v>0329</v>
          </cell>
          <cell r="F1114" t="str">
            <v/>
          </cell>
          <cell r="G1114" t="str">
            <v/>
          </cell>
          <cell r="H1114" t="str">
            <v>ROLO COMPACTADOR DE PNEUS, ESTATICO, PRESSAO VARIAVEL, POTENCIA 110 HP, PESO SEM/COM LASTRO 10,8/27 T, LARGURA DE ROLAGEM 2,30 M - MATERIAIS NA OPERACAO. AF_06/2017</v>
          </cell>
          <cell r="I1114" t="str">
            <v>H</v>
          </cell>
          <cell r="J1114" t="str">
            <v>COLETADO</v>
          </cell>
          <cell r="K1114" t="str">
            <v>45,45</v>
          </cell>
          <cell r="L1114" t="str">
            <v>CAIXA REFERENCIAL</v>
          </cell>
        </row>
        <row r="1115">
          <cell r="A1115">
            <v>96458</v>
          </cell>
          <cell r="B1115" t="str">
            <v>CUSTOS HORÁRIOS DE MÁQUINAS E EQUIPAMENTOS</v>
          </cell>
          <cell r="C1115" t="str">
            <v>CHOR</v>
          </cell>
          <cell r="D1115" t="str">
            <v>COMPOSIÇÕES AUXILIARES</v>
          </cell>
          <cell r="E1115" t="str">
            <v>0329</v>
          </cell>
          <cell r="F1115" t="str">
            <v/>
          </cell>
          <cell r="G1115" t="str">
            <v/>
          </cell>
          <cell r="H1115" t="str">
            <v>ROLO COMPACTADOR DE PNEUS, ESTATICO, PRESSAO VARIAVEL, POTENCIA 110 HP, PESO SEM/COM LASTRO 10,8/27 T, LARGURA DE ROLAGEM 2,30 M - MANUTENCAO. AF_06/2017</v>
          </cell>
          <cell r="I1115" t="str">
            <v>H</v>
          </cell>
          <cell r="J1115" t="str">
            <v>ATRIBUÍDO SÃO PAULO</v>
          </cell>
          <cell r="K1115" t="str">
            <v>39,74</v>
          </cell>
          <cell r="L1115" t="str">
            <v>CAIXA REFERENCIAL</v>
          </cell>
        </row>
        <row r="1116">
          <cell r="A1116">
            <v>96459</v>
          </cell>
          <cell r="B1116" t="str">
            <v>CUSTOS HORÁRIOS DE MÁQUINAS E EQUIPAMENTOS</v>
          </cell>
          <cell r="C1116" t="str">
            <v>CHOR</v>
          </cell>
          <cell r="D1116" t="str">
            <v>COMPOSIÇÕES AUXILIARES</v>
          </cell>
          <cell r="E1116" t="str">
            <v>0329</v>
          </cell>
          <cell r="F1116" t="str">
            <v/>
          </cell>
          <cell r="G1116" t="str">
            <v/>
          </cell>
          <cell r="H1116" t="str">
            <v>ROLO COMPACTADOR DE PNEUS, ESTATICO, PRESSAO VARIAVEL, POTENCIA 110 HP, PESO SEM/COM LASTRO 10,8/27 T, LARGURA DE ROLAGEM 2,30 M - JUROS. AF_06/2017</v>
          </cell>
          <cell r="I1116" t="str">
            <v>H</v>
          </cell>
          <cell r="J1116" t="str">
            <v>ATRIBUÍDO SÃO PAULO</v>
          </cell>
          <cell r="K1116" t="str">
            <v>4,40</v>
          </cell>
          <cell r="L1116" t="str">
            <v>CAIXA REFERENCIAL</v>
          </cell>
        </row>
        <row r="1117">
          <cell r="A1117">
            <v>96460</v>
          </cell>
          <cell r="B1117" t="str">
            <v>CUSTOS HORÁRIOS DE MÁQUINAS E EQUIPAMENTOS</v>
          </cell>
          <cell r="C1117" t="str">
            <v>CHOR</v>
          </cell>
          <cell r="D1117" t="str">
            <v>COMPOSIÇÕES AUXILIARES</v>
          </cell>
          <cell r="E1117" t="str">
            <v>0329</v>
          </cell>
          <cell r="F1117" t="str">
            <v/>
          </cell>
          <cell r="G1117" t="str">
            <v/>
          </cell>
          <cell r="H1117" t="str">
            <v>ROLO COMPACTADOR DE PNEUS, ESTATICO, PRESSAO VARIAVEL, POTENCIA 110 HP, PESO SEM/COM LASTRO 10,8/27 T, LARGURA DE ROLAGEM 2,30 M - DEPRECIAÇÃO. AF_06/2017</v>
          </cell>
          <cell r="I1117" t="str">
            <v>H</v>
          </cell>
          <cell r="J1117" t="str">
            <v>ATRIBUÍDO SÃO PAULO</v>
          </cell>
          <cell r="K1117" t="str">
            <v>31,75</v>
          </cell>
          <cell r="L1117" t="str">
            <v>CAIXA REFERENCIAL</v>
          </cell>
        </row>
        <row r="1118">
          <cell r="A1118">
            <v>98760</v>
          </cell>
          <cell r="B1118" t="str">
            <v>CUSTOS HORÁRIOS DE MÁQUINAS E EQUIPAMENTOS</v>
          </cell>
          <cell r="C1118" t="str">
            <v>CHOR</v>
          </cell>
          <cell r="D1118" t="str">
            <v>COMPOSIÇÕES AUXILIARES</v>
          </cell>
          <cell r="E1118" t="str">
            <v>0329</v>
          </cell>
          <cell r="F1118" t="str">
            <v/>
          </cell>
          <cell r="G1118" t="str">
            <v/>
          </cell>
          <cell r="H1118" t="str">
            <v>INVERSOR DE SOLDA MONOFÁSICO DE 160 A, POTÊNCIA DE 5400 W, TENSÃO DE 220 V, PARA SOLDA COM ELETRODOS DE 2,0 A 4,0 MM E PROCESSO TIG - DEPRECIAÇÃO. AF_06/2018</v>
          </cell>
          <cell r="I1118" t="str">
            <v>H</v>
          </cell>
          <cell r="J1118" t="str">
            <v>COLETADO</v>
          </cell>
          <cell r="K1118" t="str">
            <v>0,07</v>
          </cell>
          <cell r="L1118" t="str">
            <v>CAIXA REFERENCIAL</v>
          </cell>
        </row>
        <row r="1119">
          <cell r="A1119">
            <v>98761</v>
          </cell>
          <cell r="B1119" t="str">
            <v>CUSTOS HORÁRIOS DE MÁQUINAS E EQUIPAMENTOS</v>
          </cell>
          <cell r="C1119" t="str">
            <v>CHOR</v>
          </cell>
          <cell r="D1119" t="str">
            <v>COMPOSIÇÕES AUXILIARES</v>
          </cell>
          <cell r="E1119" t="str">
            <v>0329</v>
          </cell>
          <cell r="F1119" t="str">
            <v/>
          </cell>
          <cell r="G1119" t="str">
            <v/>
          </cell>
          <cell r="H1119" t="str">
            <v>INVERSOR DE SOLDA MONOFÁSICO DE 160 A, POTÊNCIA DE 5400 W, TENSÃO DE 220 V, PARA SOLDA COM ELETRODOS DE 2,0 A 4,0 MM E PROCESSO TIG - JUROS. AF_06/2018</v>
          </cell>
          <cell r="I1119" t="str">
            <v>H</v>
          </cell>
          <cell r="J1119" t="str">
            <v>COLETADO</v>
          </cell>
          <cell r="K1119" t="str">
            <v>0,01</v>
          </cell>
          <cell r="L1119" t="str">
            <v>CAIXA REFERENCIAL</v>
          </cell>
        </row>
        <row r="1120">
          <cell r="A1120">
            <v>98762</v>
          </cell>
          <cell r="B1120" t="str">
            <v>CUSTOS HORÁRIOS DE MÁQUINAS E EQUIPAMENTOS</v>
          </cell>
          <cell r="C1120" t="str">
            <v>CHOR</v>
          </cell>
          <cell r="D1120" t="str">
            <v>COMPOSIÇÕES AUXILIARES</v>
          </cell>
          <cell r="E1120" t="str">
            <v>0329</v>
          </cell>
          <cell r="F1120" t="str">
            <v/>
          </cell>
          <cell r="G1120" t="str">
            <v/>
          </cell>
          <cell r="H1120" t="str">
            <v>INVERSOR DE SOLDA MONOFÁSICO DE 160 A, POTÊNCIA DE 5400 W, TENSÃO DE 220 V, PARA SOLDA COM ELETRODOS DE 2,0 A 4,0 MM E PROCESSO TIG - MANUTENÇÃO. AF_06/2018</v>
          </cell>
          <cell r="I1120" t="str">
            <v>H</v>
          </cell>
          <cell r="J1120" t="str">
            <v>COLETADO</v>
          </cell>
          <cell r="K1120" t="str">
            <v>0,08</v>
          </cell>
          <cell r="L1120" t="str">
            <v>CAIXA REFERENCIAL</v>
          </cell>
        </row>
        <row r="1121">
          <cell r="A1121">
            <v>98763</v>
          </cell>
          <cell r="B1121" t="str">
            <v>CUSTOS HORÁRIOS DE MÁQUINAS E EQUIPAMENTOS</v>
          </cell>
          <cell r="C1121" t="str">
            <v>CHOR</v>
          </cell>
          <cell r="D1121" t="str">
            <v>COMPOSIÇÕES AUXILIARES</v>
          </cell>
          <cell r="E1121" t="str">
            <v>0329</v>
          </cell>
          <cell r="F1121" t="str">
            <v/>
          </cell>
          <cell r="G1121" t="str">
            <v/>
          </cell>
          <cell r="H1121" t="str">
            <v>INVERSOR DE SOLDA MONOFÁSICO DE 160 A, POTÊNCIA DE 5400 W, TENSÃO DE 220 V, PARA SOLDA COM ELETRODOS DE 2,0 A 4,0 MM E PROCESSO TIG - MATERIAIS NA OPERAÇÃO. AF_06/2018</v>
          </cell>
          <cell r="I1121" t="str">
            <v>H</v>
          </cell>
          <cell r="J1121" t="str">
            <v>COEFICIENTE DE REPRESENTATIVIDADE</v>
          </cell>
          <cell r="K1121" t="str">
            <v>3,90</v>
          </cell>
          <cell r="L1121" t="str">
            <v>CAIXA REFERENCIAL</v>
          </cell>
        </row>
        <row r="1122">
          <cell r="A1122">
            <v>99829</v>
          </cell>
          <cell r="B1122" t="str">
            <v>CUSTOS HORÁRIOS DE MÁQUINAS E EQUIPAMENTOS</v>
          </cell>
          <cell r="C1122" t="str">
            <v>CHOR</v>
          </cell>
          <cell r="D1122" t="str">
            <v>COMPOSIÇÕES AUXILIARES</v>
          </cell>
          <cell r="E1122" t="str">
            <v>0329</v>
          </cell>
          <cell r="F1122" t="str">
            <v/>
          </cell>
          <cell r="G1122" t="str">
            <v/>
          </cell>
          <cell r="H1122" t="str">
            <v>LAVADORA DE ALTA PRESSAO (LAVA-JATO) PARA AGUA FRIA, PRESSAO DE OPERACAO ENTRE 1400 E 1900 LIB/POL2, VAZAO MAXIMA ENTRE 400 E 700 L/H - DEPRECIAÇÃO. AF_04/2019</v>
          </cell>
          <cell r="I1122" t="str">
            <v>H</v>
          </cell>
          <cell r="J1122" t="str">
            <v>COLETADO</v>
          </cell>
          <cell r="K1122" t="str">
            <v>0,09</v>
          </cell>
          <cell r="L1122" t="str">
            <v>CAIXA REFERENCIAL</v>
          </cell>
        </row>
        <row r="1123">
          <cell r="A1123">
            <v>99830</v>
          </cell>
          <cell r="B1123" t="str">
            <v>CUSTOS HORÁRIOS DE MÁQUINAS E EQUIPAMENTOS</v>
          </cell>
          <cell r="C1123" t="str">
            <v>CHOR</v>
          </cell>
          <cell r="D1123" t="str">
            <v>COMPOSIÇÕES AUXILIARES</v>
          </cell>
          <cell r="E1123" t="str">
            <v>0329</v>
          </cell>
          <cell r="F1123" t="str">
            <v/>
          </cell>
          <cell r="G1123" t="str">
            <v/>
          </cell>
          <cell r="H1123" t="str">
            <v>LAVADORA DE ALTA PRESSAO (LAVA-JATO) PARA AGUA FRIA, PRESSAO DE OPERACAO ENTRE 1400 E 1900 LIB/POL2, VAZAO MAXIMA ENTRE 400 E 700 L/H - JUROS. AF_04/2019</v>
          </cell>
          <cell r="I1123" t="str">
            <v>H</v>
          </cell>
          <cell r="J1123" t="str">
            <v>COLETADO</v>
          </cell>
          <cell r="K1123" t="str">
            <v>0,01</v>
          </cell>
          <cell r="L1123" t="str">
            <v>CAIXA REFERENCIAL</v>
          </cell>
        </row>
        <row r="1124">
          <cell r="A1124">
            <v>99831</v>
          </cell>
          <cell r="B1124" t="str">
            <v>CUSTOS HORÁRIOS DE MÁQUINAS E EQUIPAMENTOS</v>
          </cell>
          <cell r="C1124" t="str">
            <v>CHOR</v>
          </cell>
          <cell r="D1124" t="str">
            <v>COMPOSIÇÕES AUXILIARES</v>
          </cell>
          <cell r="E1124" t="str">
            <v>0329</v>
          </cell>
          <cell r="F1124" t="str">
            <v/>
          </cell>
          <cell r="G1124" t="str">
            <v/>
          </cell>
          <cell r="H1124" t="str">
            <v>LAVADORA DE ALTA PRESSAO (LAVA-JATO) PARA AGUA FRIA, PRESSAO DE OPERACAO ENTRE 1400 E 1900 LIB/POL2, VAZAO MAXIMA ENTRE 400 E 700 L/H - MANUTENÇÃO. AF_04/2019</v>
          </cell>
          <cell r="I1124" t="str">
            <v>H</v>
          </cell>
          <cell r="J1124" t="str">
            <v>COLETADO</v>
          </cell>
          <cell r="K1124" t="str">
            <v>0,13</v>
          </cell>
          <cell r="L1124" t="str">
            <v>CAIXA REFERENCIAL</v>
          </cell>
        </row>
        <row r="1125">
          <cell r="A1125">
            <v>99832</v>
          </cell>
          <cell r="B1125" t="str">
            <v>CUSTOS HORÁRIOS DE MÁQUINAS E EQUIPAMENTOS</v>
          </cell>
          <cell r="C1125" t="str">
            <v>CHOR</v>
          </cell>
          <cell r="D1125" t="str">
            <v>COMPOSIÇÕES AUXILIARES</v>
          </cell>
          <cell r="E1125" t="str">
            <v>0329</v>
          </cell>
          <cell r="F1125" t="str">
            <v/>
          </cell>
          <cell r="G1125" t="str">
            <v/>
          </cell>
          <cell r="H1125" t="str">
            <v>LAVADORA DE ALTA PRESSAO (LAVA-JATO) PARA AGUA FRIA, PRESSAO DE OPERACAO ENTRE 1400 E 1900 LIB/POL2, VAZAO MAXIMA ENTRE 400 E 700 L/H - MATERIAIS NA OPERAÇÃO. AF_04/2019</v>
          </cell>
          <cell r="I1125" t="str">
            <v>H</v>
          </cell>
          <cell r="J1125" t="str">
            <v>COEFICIENTE DE REPRESENTATIVIDADE</v>
          </cell>
          <cell r="K1125" t="str">
            <v>1,01</v>
          </cell>
          <cell r="L1125" t="str">
            <v>CAIXA REFERENCIAL</v>
          </cell>
        </row>
        <row r="1126">
          <cell r="A1126">
            <v>100637</v>
          </cell>
          <cell r="B1126" t="str">
            <v>CUSTOS HORÁRIOS DE MÁQUINAS E EQUIPAMENTOS</v>
          </cell>
          <cell r="C1126" t="str">
            <v>CHOR</v>
          </cell>
          <cell r="D1126" t="str">
            <v>COMPOSIÇÕES AUXILIARES</v>
          </cell>
          <cell r="E1126" t="str">
            <v>0329</v>
          </cell>
          <cell r="F1126" t="str">
            <v/>
          </cell>
          <cell r="G1126" t="str">
            <v/>
          </cell>
          <cell r="H1126" t="str">
            <v>USINA DE MISTURA ASFÁLTICA À QUENTE, TIPO CONTRA FLUXO, PROD 100 A 140 TON/HORA - DEPRECIAÇÃO. AF_12/2019</v>
          </cell>
          <cell r="I1126" t="str">
            <v>H</v>
          </cell>
          <cell r="J1126" t="str">
            <v>ATRIBUÍDO SÃO PAULO</v>
          </cell>
          <cell r="K1126" t="str">
            <v>88,43</v>
          </cell>
          <cell r="L1126" t="str">
            <v>CAIXA REFERENCIAL</v>
          </cell>
        </row>
        <row r="1127">
          <cell r="A1127">
            <v>100638</v>
          </cell>
          <cell r="B1127" t="str">
            <v>CUSTOS HORÁRIOS DE MÁQUINAS E EQUIPAMENTOS</v>
          </cell>
          <cell r="C1127" t="str">
            <v>CHOR</v>
          </cell>
          <cell r="D1127" t="str">
            <v>COMPOSIÇÕES AUXILIARES</v>
          </cell>
          <cell r="E1127" t="str">
            <v>0329</v>
          </cell>
          <cell r="F1127" t="str">
            <v/>
          </cell>
          <cell r="G1127" t="str">
            <v/>
          </cell>
          <cell r="H1127" t="str">
            <v>USINA DE MISTURA ASFÁLTICA À QUENTE, TIPO CONTRA FLUXO, PROD 100 A 140 TON/HORA - JUROS. AF_12/2019</v>
          </cell>
          <cell r="I1127" t="str">
            <v>H</v>
          </cell>
          <cell r="J1127" t="str">
            <v>ATRIBUÍDO SÃO PAULO</v>
          </cell>
          <cell r="K1127" t="str">
            <v>15,91</v>
          </cell>
          <cell r="L1127" t="str">
            <v>CAIXA REFERENCIAL</v>
          </cell>
        </row>
        <row r="1128">
          <cell r="A1128">
            <v>100639</v>
          </cell>
          <cell r="B1128" t="str">
            <v>CUSTOS HORÁRIOS DE MÁQUINAS E EQUIPAMENTOS</v>
          </cell>
          <cell r="C1128" t="str">
            <v>CHOR</v>
          </cell>
          <cell r="D1128" t="str">
            <v>COMPOSIÇÕES AUXILIARES</v>
          </cell>
          <cell r="E1128" t="str">
            <v>0329</v>
          </cell>
          <cell r="F1128" t="str">
            <v/>
          </cell>
          <cell r="G1128" t="str">
            <v/>
          </cell>
          <cell r="H1128" t="str">
            <v>USINA DE MISTURA ASFÁLTICA À QUENTE, TIPO CONTRA FLUXO, PROD 100 A 140 TON/HORA - MANUTENÇÃO. AF_12/2019</v>
          </cell>
          <cell r="I1128" t="str">
            <v>H</v>
          </cell>
          <cell r="J1128" t="str">
            <v>ATRIBUÍDO SÃO PAULO</v>
          </cell>
          <cell r="K1128" t="str">
            <v>142,16</v>
          </cell>
          <cell r="L1128" t="str">
            <v>CAIXA REFERENCIAL</v>
          </cell>
        </row>
        <row r="1129">
          <cell r="A1129">
            <v>100640</v>
          </cell>
          <cell r="B1129" t="str">
            <v>CUSTOS HORÁRIOS DE MÁQUINAS E EQUIPAMENTOS</v>
          </cell>
          <cell r="C1129" t="str">
            <v>CHOR</v>
          </cell>
          <cell r="D1129" t="str">
            <v>COMPOSIÇÕES AUXILIARES</v>
          </cell>
          <cell r="E1129" t="str">
            <v>0329</v>
          </cell>
          <cell r="F1129" t="str">
            <v/>
          </cell>
          <cell r="G1129" t="str">
            <v/>
          </cell>
          <cell r="H1129" t="str">
            <v>USINA DE MISTURA ASFÁLTICA À QUENTE, TIPO CONTRA FLUXO, PROD 100 A 140 TON/HORA - MATERIAIS NA OPERAÇÃO. AF_12/2019</v>
          </cell>
          <cell r="I1129" t="str">
            <v>H</v>
          </cell>
          <cell r="J1129" t="str">
            <v>COEFICIENTE DE REPRESENTATIVIDADE</v>
          </cell>
          <cell r="K1129" t="str">
            <v>202,30</v>
          </cell>
          <cell r="L1129" t="str">
            <v>CAIXA REFERENCIAL</v>
          </cell>
        </row>
        <row r="1130">
          <cell r="A1130">
            <v>100643</v>
          </cell>
          <cell r="B1130" t="str">
            <v>CUSTOS HORÁRIOS DE MÁQUINAS E EQUIPAMENTOS</v>
          </cell>
          <cell r="C1130" t="str">
            <v>CHOR</v>
          </cell>
          <cell r="D1130" t="str">
            <v>COMPOSIÇÕES AUXILIARES</v>
          </cell>
          <cell r="E1130" t="str">
            <v>0329</v>
          </cell>
          <cell r="F1130" t="str">
            <v/>
          </cell>
          <cell r="G1130" t="str">
            <v/>
          </cell>
          <cell r="H1130" t="str">
            <v>USINA DE ASFALTO, TIPO GRAVIMÉTRICA, PROD 150 TON/HORA - DEPRECIAÇÃO. AF_12/2019</v>
          </cell>
          <cell r="I1130" t="str">
            <v>H</v>
          </cell>
          <cell r="J1130" t="str">
            <v>ATRIBUÍDO SÃO PAULO</v>
          </cell>
          <cell r="K1130" t="str">
            <v>232,85</v>
          </cell>
          <cell r="L1130" t="str">
            <v>CAIXA REFERENCIAL</v>
          </cell>
        </row>
        <row r="1131">
          <cell r="A1131">
            <v>100644</v>
          </cell>
          <cell r="B1131" t="str">
            <v>CUSTOS HORÁRIOS DE MÁQUINAS E EQUIPAMENTOS</v>
          </cell>
          <cell r="C1131" t="str">
            <v>CHOR</v>
          </cell>
          <cell r="D1131" t="str">
            <v>COMPOSIÇÕES AUXILIARES</v>
          </cell>
          <cell r="E1131" t="str">
            <v>0329</v>
          </cell>
          <cell r="F1131" t="str">
            <v/>
          </cell>
          <cell r="G1131" t="str">
            <v/>
          </cell>
          <cell r="H1131" t="str">
            <v>USINA DE ASFALTO, TIPO GRAVIMÉTRICA, PROD 150 TON/HORA - JUROS. AF_12/2019</v>
          </cell>
          <cell r="I1131" t="str">
            <v>H</v>
          </cell>
          <cell r="J1131" t="str">
            <v>ATRIBUÍDO SÃO PAULO</v>
          </cell>
          <cell r="K1131" t="str">
            <v>41,91</v>
          </cell>
          <cell r="L1131" t="str">
            <v>CAIXA REFERENCIAL</v>
          </cell>
        </row>
        <row r="1132">
          <cell r="A1132">
            <v>100645</v>
          </cell>
          <cell r="B1132" t="str">
            <v>CUSTOS HORÁRIOS DE MÁQUINAS E EQUIPAMENTOS</v>
          </cell>
          <cell r="C1132" t="str">
            <v>CHOR</v>
          </cell>
          <cell r="D1132" t="str">
            <v>COMPOSIÇÕES AUXILIARES</v>
          </cell>
          <cell r="E1132" t="str">
            <v>0329</v>
          </cell>
          <cell r="F1132" t="str">
            <v/>
          </cell>
          <cell r="G1132" t="str">
            <v/>
          </cell>
          <cell r="H1132" t="str">
            <v>USINA DE ASFALTO, TIPO GRAVIMÉTRICA, PROD 150 TON/HORA - MANUTENÇÃO. AF_12/2019</v>
          </cell>
          <cell r="I1132" t="str">
            <v>H</v>
          </cell>
          <cell r="J1132" t="str">
            <v>ATRIBUÍDO SÃO PAULO</v>
          </cell>
          <cell r="K1132" t="str">
            <v>374,32</v>
          </cell>
          <cell r="L1132" t="str">
            <v>CAIXA REFERENCIAL</v>
          </cell>
        </row>
        <row r="1133">
          <cell r="A1133">
            <v>100646</v>
          </cell>
          <cell r="B1133" t="str">
            <v>CUSTOS HORÁRIOS DE MÁQUINAS E EQUIPAMENTOS</v>
          </cell>
          <cell r="C1133" t="str">
            <v>CHOR</v>
          </cell>
          <cell r="D1133" t="str">
            <v>COMPOSIÇÕES AUXILIARES</v>
          </cell>
          <cell r="E1133" t="str">
            <v>0329</v>
          </cell>
          <cell r="F1133" t="str">
            <v/>
          </cell>
          <cell r="G1133" t="str">
            <v/>
          </cell>
          <cell r="H1133" t="str">
            <v>USINA DE ASFALTO, TIPO GRAVIMÉTRICA, PROD 150 TON/HORA - MATERIAIS NA OPERAÇÃO. AF_12/2019</v>
          </cell>
          <cell r="I1133" t="str">
            <v>H</v>
          </cell>
          <cell r="J1133" t="str">
            <v>COEFICIENTE DE REPRESENTATIVIDADE</v>
          </cell>
          <cell r="K1133" t="str">
            <v>289,00</v>
          </cell>
          <cell r="L1133" t="str">
            <v>CAIXA REFERENCIAL</v>
          </cell>
        </row>
        <row r="1134">
          <cell r="A1134">
            <v>102270</v>
          </cell>
          <cell r="B1134" t="str">
            <v>CUSTOS HORÁRIOS DE MÁQUINAS E EQUIPAMENTOS</v>
          </cell>
          <cell r="C1134" t="str">
            <v>CHOR</v>
          </cell>
          <cell r="D1134" t="str">
            <v>COMPOSIÇÕES AUXILIARES</v>
          </cell>
          <cell r="E1134" t="str">
            <v>0329</v>
          </cell>
          <cell r="F1134" t="str">
            <v/>
          </cell>
          <cell r="G1134" t="str">
            <v/>
          </cell>
          <cell r="H1134" t="str">
            <v>MARTELO DEMOLIDOR ELÉTRICO, COM POTÊNCIA DE 2.000 W, 1.000 IMPACTOS POR MINUTO, PESO DE 30 KG - DEPRECIAÇÃO. AF_01/2021</v>
          </cell>
          <cell r="I1134" t="str">
            <v>H</v>
          </cell>
          <cell r="J1134" t="str">
            <v>COLETADO</v>
          </cell>
          <cell r="K1134" t="str">
            <v>0,85</v>
          </cell>
          <cell r="L1134" t="str">
            <v>CAIXA REFERENCIAL</v>
          </cell>
        </row>
        <row r="1135">
          <cell r="A1135">
            <v>102271</v>
          </cell>
          <cell r="B1135" t="str">
            <v>CUSTOS HORÁRIOS DE MÁQUINAS E EQUIPAMENTOS</v>
          </cell>
          <cell r="C1135" t="str">
            <v>CHOR</v>
          </cell>
          <cell r="D1135" t="str">
            <v>COMPOSIÇÕES AUXILIARES</v>
          </cell>
          <cell r="E1135" t="str">
            <v>0329</v>
          </cell>
          <cell r="F1135" t="str">
            <v/>
          </cell>
          <cell r="G1135" t="str">
            <v/>
          </cell>
          <cell r="H1135" t="str">
            <v>MARTELO DEMOLIDOR ELÉTRICO, COM POTÊNCIA DE 2.000 W, 1.000 IMPACTOS POR MINUTO, PESO DE 30 KG - JUROS. AF_01/2021</v>
          </cell>
          <cell r="I1135" t="str">
            <v>H</v>
          </cell>
          <cell r="J1135" t="str">
            <v>COLETADO</v>
          </cell>
          <cell r="K1135" t="str">
            <v>0,24</v>
          </cell>
          <cell r="L1135" t="str">
            <v>CAIXA REFERENCIAL</v>
          </cell>
        </row>
        <row r="1136">
          <cell r="A1136">
            <v>102272</v>
          </cell>
          <cell r="B1136" t="str">
            <v>CUSTOS HORÁRIOS DE MÁQUINAS E EQUIPAMENTOS</v>
          </cell>
          <cell r="C1136" t="str">
            <v>CHOR</v>
          </cell>
          <cell r="D1136" t="str">
            <v>COMPOSIÇÕES AUXILIARES</v>
          </cell>
          <cell r="E1136" t="str">
            <v>0329</v>
          </cell>
          <cell r="F1136" t="str">
            <v/>
          </cell>
          <cell r="G1136" t="str">
            <v/>
          </cell>
          <cell r="H1136" t="str">
            <v>MARTELO DEMOLIDOR ELÉTRICO, COM POTÊNCIA DE 2.000 W, 1.000 IMPACTOS POR MINUTO, PESO DE 30 KG - MANUTENÇÃO. AF_01/2021</v>
          </cell>
          <cell r="I1136" t="str">
            <v>H</v>
          </cell>
          <cell r="J1136" t="str">
            <v>COLETADO</v>
          </cell>
          <cell r="K1136" t="str">
            <v>0,56</v>
          </cell>
          <cell r="L1136" t="str">
            <v>CAIXA REFERENCIAL</v>
          </cell>
        </row>
        <row r="1137">
          <cell r="A1137">
            <v>102273</v>
          </cell>
          <cell r="B1137" t="str">
            <v>CUSTOS HORÁRIOS DE MÁQUINAS E EQUIPAMENTOS</v>
          </cell>
          <cell r="C1137" t="str">
            <v>CHOR</v>
          </cell>
          <cell r="D1137" t="str">
            <v>COMPOSIÇÕES AUXILIARES</v>
          </cell>
          <cell r="E1137" t="str">
            <v>0329</v>
          </cell>
          <cell r="F1137" t="str">
            <v/>
          </cell>
          <cell r="G1137" t="str">
            <v/>
          </cell>
          <cell r="H1137" t="str">
            <v>MARTELO DEMOLIDOR ELÉTRICO, COM POTÊNCIA DE 2.000 W, 1.000 IMPACTOS POR MINUTO, PESO DE 30 KG - MATERIAIS NA OPERAÇÃO. AF_01/2021</v>
          </cell>
          <cell r="I1137" t="str">
            <v>H</v>
          </cell>
          <cell r="J1137" t="str">
            <v>COEFICIENTE DE REPRESENTATIVIDADE</v>
          </cell>
          <cell r="K1137" t="str">
            <v>1,44</v>
          </cell>
          <cell r="L1137" t="str">
            <v>CAIXA REFERENCIAL</v>
          </cell>
        </row>
        <row r="1138">
          <cell r="A1138">
            <v>92259</v>
          </cell>
          <cell r="B1138" t="str">
            <v>COBERTURA</v>
          </cell>
          <cell r="C1138" t="str">
            <v>COBE</v>
          </cell>
          <cell r="D1138" t="str">
            <v>MADEIRAMENTO</v>
          </cell>
          <cell r="E1138" t="str">
            <v>0073</v>
          </cell>
          <cell r="F1138" t="str">
            <v/>
          </cell>
          <cell r="G1138" t="str">
            <v/>
          </cell>
          <cell r="H1138" t="str">
            <v>INSTALAÇÃO DE TESOURA (INTEIRA OU MEIA), BIAPOIADA, EM MADEIRA NÃO APARELHADA, PARA VÃOS MAIORES OU IGUAIS A 3,0 M E MENORES QUE 6,0 M, INCLUSO IÇAMENTO. AF_07/2019</v>
          </cell>
          <cell r="I1138" t="str">
            <v>UN</v>
          </cell>
          <cell r="J1138" t="str">
            <v>ATRIBUÍDO SÃO PAULO</v>
          </cell>
          <cell r="K1138" t="str">
            <v>322,47</v>
          </cell>
          <cell r="L1138" t="str">
            <v>CAIXA REFERENCIAL</v>
          </cell>
        </row>
        <row r="1139">
          <cell r="A1139">
            <v>92260</v>
          </cell>
          <cell r="B1139" t="str">
            <v>COBERTURA</v>
          </cell>
          <cell r="C1139" t="str">
            <v>COBE</v>
          </cell>
          <cell r="D1139" t="str">
            <v>MADEIRAMENTO</v>
          </cell>
          <cell r="E1139" t="str">
            <v>0073</v>
          </cell>
          <cell r="F1139" t="str">
            <v/>
          </cell>
          <cell r="G1139" t="str">
            <v/>
          </cell>
          <cell r="H1139" t="str">
            <v>INSTALAÇÃO DE TESOURA (INTEIRA OU MEIA), BIAPOIADA, EM MADEIRA NÃO APARELHADA, PARA VÃOS MAIORES OU IGUAIS A 6,0 M E MENORES QUE 8,0 M, INCLUSO IÇAMENTO. AF_07/2019</v>
          </cell>
          <cell r="I1139" t="str">
            <v>UN</v>
          </cell>
          <cell r="J1139" t="str">
            <v>ATRIBUÍDO SÃO PAULO</v>
          </cell>
          <cell r="K1139" t="str">
            <v>364,67</v>
          </cell>
          <cell r="L1139" t="str">
            <v>CAIXA REFERENCIAL</v>
          </cell>
        </row>
        <row r="1140">
          <cell r="A1140">
            <v>92261</v>
          </cell>
          <cell r="B1140" t="str">
            <v>COBERTURA</v>
          </cell>
          <cell r="C1140" t="str">
            <v>COBE</v>
          </cell>
          <cell r="D1140" t="str">
            <v>MADEIRAMENTO</v>
          </cell>
          <cell r="E1140" t="str">
            <v>0073</v>
          </cell>
          <cell r="F1140" t="str">
            <v/>
          </cell>
          <cell r="G1140" t="str">
            <v/>
          </cell>
          <cell r="H1140" t="str">
            <v>INSTALAÇÃO DE TESOURA (INTEIRA OU MEIA), BIAPOIADA, EM MADEIRA NÃO APARELHADA, PARA VÃOS MAIORES OU IGUAIS A 8,0 M E MENORES QUE 10,0 M, INCLUSO IÇAMENTO. AF_07/2019</v>
          </cell>
          <cell r="I1140" t="str">
            <v>UN</v>
          </cell>
          <cell r="J1140" t="str">
            <v>ATRIBUÍDO SÃO PAULO</v>
          </cell>
          <cell r="K1140" t="str">
            <v>405,56</v>
          </cell>
          <cell r="L1140" t="str">
            <v>CAIXA REFERENCIAL</v>
          </cell>
        </row>
        <row r="1141">
          <cell r="A1141">
            <v>92262</v>
          </cell>
          <cell r="B1141" t="str">
            <v>COBERTURA</v>
          </cell>
          <cell r="C1141" t="str">
            <v>COBE</v>
          </cell>
          <cell r="D1141" t="str">
            <v>MADEIRAMENTO</v>
          </cell>
          <cell r="E1141" t="str">
            <v>0073</v>
          </cell>
          <cell r="F1141" t="str">
            <v/>
          </cell>
          <cell r="G1141" t="str">
            <v/>
          </cell>
          <cell r="H1141" t="str">
            <v>INSTALAÇÃO DE TESOURA (INTEIRA OU MEIA), BIAPOIADA, EM MADEIRA NÃO APARELHADA, PARA VÃOS MAIORES OU IGUAIS A 10,0 M E MENORES QUE 12,0 M, INCLUSO IÇAMENTO. AF_07/2019</v>
          </cell>
          <cell r="I1141" t="str">
            <v>UN</v>
          </cell>
          <cell r="J1141" t="str">
            <v>ATRIBUÍDO SÃO PAULO</v>
          </cell>
          <cell r="K1141" t="str">
            <v>471,41</v>
          </cell>
          <cell r="L1141" t="str">
            <v>CAIXA REFERENCIAL</v>
          </cell>
        </row>
        <row r="1142">
          <cell r="A1142">
            <v>92539</v>
          </cell>
          <cell r="B1142" t="str">
            <v>COBERTURA</v>
          </cell>
          <cell r="C1142" t="str">
            <v>COBE</v>
          </cell>
          <cell r="D1142" t="str">
            <v>MADEIRAMENTO</v>
          </cell>
          <cell r="E1142" t="str">
            <v>0073</v>
          </cell>
          <cell r="F1142" t="str">
            <v/>
          </cell>
          <cell r="G1142" t="str">
            <v/>
          </cell>
          <cell r="H1142" t="str">
            <v>TRAMA DE MADEIRA COMPOSTA POR RIPAS, CAIBROS E TERÇAS PARA TELHADOS DE ATÉ 2 ÁGUAS PARA TELHA DE ENCAIXE DE CERÂMICA OU DE CONCRETO, INCLUSO TRANSPORTE VERTICAL. AF_07/2019</v>
          </cell>
          <cell r="I1142" t="str">
            <v>M2</v>
          </cell>
          <cell r="J1142" t="str">
            <v>COEFICIENTE DE REPRESENTATIVIDADE</v>
          </cell>
          <cell r="K1142" t="str">
            <v>51,08</v>
          </cell>
          <cell r="L1142" t="str">
            <v>CAIXA REFERENCIAL</v>
          </cell>
        </row>
        <row r="1143">
          <cell r="A1143">
            <v>92540</v>
          </cell>
          <cell r="B1143" t="str">
            <v>COBERTURA</v>
          </cell>
          <cell r="C1143" t="str">
            <v>COBE</v>
          </cell>
          <cell r="D1143" t="str">
            <v>MADEIRAMENTO</v>
          </cell>
          <cell r="E1143" t="str">
            <v>0073</v>
          </cell>
          <cell r="F1143" t="str">
            <v/>
          </cell>
          <cell r="G1143" t="str">
            <v/>
          </cell>
          <cell r="H1143" t="str">
            <v>TRAMA DE MADEIRA COMPOSTA POR RIPAS, CAIBROS E TERÇAS PARA TELHADOS DE MAIS QUE 2 ÁGUAS PARA TELHA DE ENCAIXE DE CERÂMICA OU DE CONCRETO, INCLUSO TRANSPORTE VERTICAL. AF_07/2019</v>
          </cell>
          <cell r="I1143" t="str">
            <v>M2</v>
          </cell>
          <cell r="J1143" t="str">
            <v>COEFICIENTE DE REPRESENTATIVIDADE</v>
          </cell>
          <cell r="K1143" t="str">
            <v>57,38</v>
          </cell>
          <cell r="L1143" t="str">
            <v>CAIXA REFERENCIAL</v>
          </cell>
        </row>
        <row r="1144">
          <cell r="A1144">
            <v>92541</v>
          </cell>
          <cell r="B1144" t="str">
            <v>COBERTURA</v>
          </cell>
          <cell r="C1144" t="str">
            <v>COBE</v>
          </cell>
          <cell r="D1144" t="str">
            <v>MADEIRAMENTO</v>
          </cell>
          <cell r="E1144" t="str">
            <v>0073</v>
          </cell>
          <cell r="F1144" t="str">
            <v/>
          </cell>
          <cell r="G1144" t="str">
            <v/>
          </cell>
          <cell r="H1144" t="str">
            <v>TRAMA DE MADEIRA COMPOSTA POR RIPAS, CAIBROS E TERÇAS PARA TELHADOS DE ATÉ 2 ÁGUAS PARA TELHA CERÂMICA CAPA-CANAL, INCLUSO TRANSPORTE VERTICAL. AF_07/2019</v>
          </cell>
          <cell r="I1144" t="str">
            <v>M2</v>
          </cell>
          <cell r="J1144" t="str">
            <v>COEFICIENTE DE REPRESENTATIVIDADE</v>
          </cell>
          <cell r="K1144" t="str">
            <v>55,03</v>
          </cell>
          <cell r="L1144" t="str">
            <v>CAIXA REFERENCIAL</v>
          </cell>
        </row>
        <row r="1145">
          <cell r="A1145">
            <v>92542</v>
          </cell>
          <cell r="B1145" t="str">
            <v>COBERTURA</v>
          </cell>
          <cell r="C1145" t="str">
            <v>COBE</v>
          </cell>
          <cell r="D1145" t="str">
            <v>MADEIRAMENTO</v>
          </cell>
          <cell r="E1145" t="str">
            <v>0073</v>
          </cell>
          <cell r="F1145" t="str">
            <v/>
          </cell>
          <cell r="G1145" t="str">
            <v/>
          </cell>
          <cell r="H1145" t="str">
            <v>TRAMA DE MADEIRA COMPOSTA POR RIPAS, CAIBROS E TERÇAS PARA TELHADOS DE MAIS QUE 2 ÁGUAS PARA TELHA CERÂMICA CAPA-CANAL, INCLUSO TRANSPORTE VERTICAL. AF_07/2019</v>
          </cell>
          <cell r="I1145" t="str">
            <v>M2</v>
          </cell>
          <cell r="J1145" t="str">
            <v>COEFICIENTE DE REPRESENTATIVIDADE</v>
          </cell>
          <cell r="K1145" t="str">
            <v>66,79</v>
          </cell>
          <cell r="L1145" t="str">
            <v>CAIXA REFERENCIAL</v>
          </cell>
        </row>
        <row r="1146">
          <cell r="A1146">
            <v>92543</v>
          </cell>
          <cell r="B1146" t="str">
            <v>COBERTURA</v>
          </cell>
          <cell r="C1146" t="str">
            <v>COBE</v>
          </cell>
          <cell r="D1146" t="str">
            <v>MADEIRAMENTO</v>
          </cell>
          <cell r="E1146" t="str">
            <v>0073</v>
          </cell>
          <cell r="F1146" t="str">
            <v/>
          </cell>
          <cell r="G1146" t="str">
            <v/>
          </cell>
          <cell r="H1146" t="str">
            <v>TRAMA DE MADEIRA COMPOSTA POR TERÇAS PARA TELHADOS DE ATÉ 2 ÁGUAS PARA TELHA ONDULADA DE FIBROCIMENTO, METÁLICA, PLÁSTICA OU TERMOACÚSTICA, INCLUSO TRANSPORTE VERTICAL. AF_07/2019</v>
          </cell>
          <cell r="I1146" t="str">
            <v>M2</v>
          </cell>
          <cell r="J1146" t="str">
            <v>COEFICIENTE DE REPRESENTATIVIDADE</v>
          </cell>
          <cell r="K1146" t="str">
            <v>15,30</v>
          </cell>
          <cell r="L1146" t="str">
            <v>CAIXA REFERENCIAL</v>
          </cell>
        </row>
        <row r="1147">
          <cell r="A1147">
            <v>92544</v>
          </cell>
          <cell r="B1147" t="str">
            <v>COBERTURA</v>
          </cell>
          <cell r="C1147" t="str">
            <v>COBE</v>
          </cell>
          <cell r="D1147" t="str">
            <v>MADEIRAMENTO</v>
          </cell>
          <cell r="E1147" t="str">
            <v>0073</v>
          </cell>
          <cell r="F1147" t="str">
            <v/>
          </cell>
          <cell r="G1147" t="str">
            <v/>
          </cell>
          <cell r="H1147" t="str">
            <v>TRAMA DE MADEIRA COMPOSTA POR TERÇAS PARA TELHADOS DE ATÉ 2 ÁGUAS PARA TELHA ESTRUTURAL DE FIBROCIMENTO, INCLUSO TRANSPORTE VERTICAL. AF_07/2019</v>
          </cell>
          <cell r="I1147" t="str">
            <v>M2</v>
          </cell>
          <cell r="J1147" t="str">
            <v>COEFICIENTE DE REPRESENTATIVIDADE</v>
          </cell>
          <cell r="K1147" t="str">
            <v>12,16</v>
          </cell>
          <cell r="L1147" t="str">
            <v>CAIXA REFERENCIAL</v>
          </cell>
        </row>
        <row r="1148">
          <cell r="A1148">
            <v>92545</v>
          </cell>
          <cell r="B1148" t="str">
            <v>COBERTURA</v>
          </cell>
          <cell r="C1148" t="str">
            <v>COBE</v>
          </cell>
          <cell r="D1148" t="str">
            <v>MADEIRAMENTO</v>
          </cell>
          <cell r="E1148" t="str">
            <v>0073</v>
          </cell>
          <cell r="F1148" t="str">
            <v/>
          </cell>
          <cell r="G1148" t="str">
            <v/>
          </cell>
          <cell r="H1148" t="str">
            <v>FABRICAÇÃO E INSTALAÇÃO DE TESOURA INTEIRA EM MADEIRA NÃO APARELHADA, VÃO DE 3 M, PARA TELHA CERÂMICA OU DE CONCRETO, INCLUSO IÇAMENTO. AF_07/2019</v>
          </cell>
          <cell r="I1148" t="str">
            <v>UN</v>
          </cell>
          <cell r="J1148" t="str">
            <v>ATRIBUÍDO SÃO PAULO</v>
          </cell>
          <cell r="K1148" t="str">
            <v>685,83</v>
          </cell>
          <cell r="L1148" t="str">
            <v>CAIXA REFERENCIAL</v>
          </cell>
        </row>
        <row r="1149">
          <cell r="A1149">
            <v>92546</v>
          </cell>
          <cell r="B1149" t="str">
            <v>COBERTURA</v>
          </cell>
          <cell r="C1149" t="str">
            <v>COBE</v>
          </cell>
          <cell r="D1149" t="str">
            <v>MADEIRAMENTO</v>
          </cell>
          <cell r="E1149" t="str">
            <v>0073</v>
          </cell>
          <cell r="F1149" t="str">
            <v/>
          </cell>
          <cell r="G1149" t="str">
            <v/>
          </cell>
          <cell r="H1149" t="str">
            <v>FABRICAÇÃO E INSTALAÇÃO DE TESOURA INTEIRA EM MADEIRA NÃO APARELHADA, VÃO DE 4 M, PARA TELHA CERÂMICA OU DE CONCRETO, INCLUSO IÇAMENTO. AF_07/2019</v>
          </cell>
          <cell r="I1149" t="str">
            <v>UN</v>
          </cell>
          <cell r="J1149" t="str">
            <v>ATRIBUÍDO SÃO PAULO</v>
          </cell>
          <cell r="K1149" t="str">
            <v>840,06</v>
          </cell>
          <cell r="L1149" t="str">
            <v>CAIXA REFERENCIAL</v>
          </cell>
        </row>
        <row r="1150">
          <cell r="A1150">
            <v>92547</v>
          </cell>
          <cell r="B1150" t="str">
            <v>COBERTURA</v>
          </cell>
          <cell r="C1150" t="str">
            <v>COBE</v>
          </cell>
          <cell r="D1150" t="str">
            <v>MADEIRAMENTO</v>
          </cell>
          <cell r="E1150" t="str">
            <v>0073</v>
          </cell>
          <cell r="F1150" t="str">
            <v/>
          </cell>
          <cell r="G1150" t="str">
            <v/>
          </cell>
          <cell r="H1150" t="str">
            <v>FABRICAÇÃO E INSTALAÇÃO DE TESOURA INTEIRA EM MADEIRA NÃO APARELHADA, VÃO DE 5 M, PARA TELHA CERÂMICA OU DE CONCRETO, INCLUSO IÇAMENTO. AF_07/2019</v>
          </cell>
          <cell r="I1150" t="str">
            <v>UN</v>
          </cell>
          <cell r="J1150" t="str">
            <v>ATRIBUÍDO SÃO PAULO</v>
          </cell>
          <cell r="K1150" t="str">
            <v>887,57</v>
          </cell>
          <cell r="L1150" t="str">
            <v>CAIXA REFERENCIAL</v>
          </cell>
        </row>
        <row r="1151">
          <cell r="A1151">
            <v>92548</v>
          </cell>
          <cell r="B1151" t="str">
            <v>COBERTURA</v>
          </cell>
          <cell r="C1151" t="str">
            <v>COBE</v>
          </cell>
          <cell r="D1151" t="str">
            <v>MADEIRAMENTO</v>
          </cell>
          <cell r="E1151" t="str">
            <v>0073</v>
          </cell>
          <cell r="F1151" t="str">
            <v/>
          </cell>
          <cell r="G1151" t="str">
            <v/>
          </cell>
          <cell r="H1151" t="str">
            <v>FABRICAÇÃO E INSTALAÇÃO DE TESOURA INTEIRA EM MADEIRA NÃO APARELHADA, VÃO DE 6 M, PARA TELHA CERÂMICA OU DE CONCRETO, INCLUSO IÇAMENTO. AF_07/2019</v>
          </cell>
          <cell r="I1151" t="str">
            <v>UN</v>
          </cell>
          <cell r="J1151" t="str">
            <v>ATRIBUÍDO SÃO PAULO</v>
          </cell>
          <cell r="K1151" t="str">
            <v>986,45</v>
          </cell>
          <cell r="L1151" t="str">
            <v>CAIXA REFERENCIAL</v>
          </cell>
        </row>
        <row r="1152">
          <cell r="A1152">
            <v>92549</v>
          </cell>
          <cell r="B1152" t="str">
            <v>COBERTURA</v>
          </cell>
          <cell r="C1152" t="str">
            <v>COBE</v>
          </cell>
          <cell r="D1152" t="str">
            <v>MADEIRAMENTO</v>
          </cell>
          <cell r="E1152" t="str">
            <v>0073</v>
          </cell>
          <cell r="F1152" t="str">
            <v/>
          </cell>
          <cell r="G1152" t="str">
            <v/>
          </cell>
          <cell r="H1152" t="str">
            <v>FABRICAÇÃO E INSTALAÇÃO DE TESOURA INTEIRA EM MADEIRA NÃO APARELHADA, VÃO DE 7 M, PARA TELHA CERÂMICA OU DE CONCRETO, INCLUSO IÇAMENTO. AF_07/2019</v>
          </cell>
          <cell r="I1152" t="str">
            <v>UN</v>
          </cell>
          <cell r="J1152" t="str">
            <v>ATRIBUÍDO SÃO PAULO</v>
          </cell>
          <cell r="K1152" t="str">
            <v>1.231,23</v>
          </cell>
          <cell r="L1152" t="str">
            <v>CAIXA REFERENCIAL</v>
          </cell>
        </row>
        <row r="1153">
          <cell r="A1153">
            <v>92550</v>
          </cell>
          <cell r="B1153" t="str">
            <v>COBERTURA</v>
          </cell>
          <cell r="C1153" t="str">
            <v>COBE</v>
          </cell>
          <cell r="D1153" t="str">
            <v>MADEIRAMENTO</v>
          </cell>
          <cell r="E1153" t="str">
            <v>0073</v>
          </cell>
          <cell r="F1153" t="str">
            <v/>
          </cell>
          <cell r="G1153" t="str">
            <v/>
          </cell>
          <cell r="H1153" t="str">
            <v>FABRICAÇÃO E INSTALAÇÃO DE TESOURA INTEIRA EM MADEIRA NÃO APARELHADA, VÃO DE 8 M, PARA TELHA CERÂMICA OU DE CONCRETO, INCLUSO IÇAMENTO. AF_07/2019</v>
          </cell>
          <cell r="I1153" t="str">
            <v>UN</v>
          </cell>
          <cell r="J1153" t="str">
            <v>ATRIBUÍDO SÃO PAULO</v>
          </cell>
          <cell r="K1153" t="str">
            <v>1.544,62</v>
          </cell>
          <cell r="L1153" t="str">
            <v>CAIXA REFERENCIAL</v>
          </cell>
        </row>
        <row r="1154">
          <cell r="A1154">
            <v>92551</v>
          </cell>
          <cell r="B1154" t="str">
            <v>COBERTURA</v>
          </cell>
          <cell r="C1154" t="str">
            <v>COBE</v>
          </cell>
          <cell r="D1154" t="str">
            <v>MADEIRAMENTO</v>
          </cell>
          <cell r="E1154" t="str">
            <v>0073</v>
          </cell>
          <cell r="F1154" t="str">
            <v/>
          </cell>
          <cell r="G1154" t="str">
            <v/>
          </cell>
          <cell r="H1154" t="str">
            <v>FABRICAÇÃO E INSTALAÇÃO DE TESOURA INTEIRA EM MADEIRA NÃO APARELHADA, VÃO DE 9 M, PARA TELHA CERÂMICA OU DE CONCRETO, INCLUSO IÇAMENTO. AF_07/2019</v>
          </cell>
          <cell r="I1154" t="str">
            <v>UN</v>
          </cell>
          <cell r="J1154" t="str">
            <v>ATRIBUÍDO SÃO PAULO</v>
          </cell>
          <cell r="K1154" t="str">
            <v>1.605,60</v>
          </cell>
          <cell r="L1154" t="str">
            <v>CAIXA REFERENCIAL</v>
          </cell>
        </row>
        <row r="1155">
          <cell r="A1155">
            <v>92552</v>
          </cell>
          <cell r="B1155" t="str">
            <v>COBERTURA</v>
          </cell>
          <cell r="C1155" t="str">
            <v>COBE</v>
          </cell>
          <cell r="D1155" t="str">
            <v>MADEIRAMENTO</v>
          </cell>
          <cell r="E1155" t="str">
            <v>0073</v>
          </cell>
          <cell r="F1155" t="str">
            <v/>
          </cell>
          <cell r="G1155" t="str">
            <v/>
          </cell>
          <cell r="H1155" t="str">
            <v>FABRICAÇÃO E INSTALAÇÃO DE TESOURA INTEIRA EM MADEIRA NÃO APARELHADA, VÃO DE 10 M, PARA TELHA CERÂMICA OU DE CONCRETO, INCLUSO IÇAMENTO. AF_07/2019</v>
          </cell>
          <cell r="I1155" t="str">
            <v>UN</v>
          </cell>
          <cell r="J1155" t="str">
            <v>ATRIBUÍDO SÃO PAULO</v>
          </cell>
          <cell r="K1155" t="str">
            <v>1.741,61</v>
          </cell>
          <cell r="L1155" t="str">
            <v>CAIXA REFERENCIAL</v>
          </cell>
        </row>
        <row r="1156">
          <cell r="A1156">
            <v>92553</v>
          </cell>
          <cell r="B1156" t="str">
            <v>COBERTURA</v>
          </cell>
          <cell r="C1156" t="str">
            <v>COBE</v>
          </cell>
          <cell r="D1156" t="str">
            <v>MADEIRAMENTO</v>
          </cell>
          <cell r="E1156" t="str">
            <v>0073</v>
          </cell>
          <cell r="F1156" t="str">
            <v/>
          </cell>
          <cell r="G1156" t="str">
            <v/>
          </cell>
          <cell r="H1156" t="str">
            <v>FABRICAÇÃO E INSTALAÇÃO DE TESOURA INTEIRA EM MADEIRA NÃO APARELHADA, VÃO DE 11 M, PARA TELHA CERÂMICA OU DE CONCRETO, INCLUSO IÇAMENTO. AF_07/2019</v>
          </cell>
          <cell r="I1156" t="str">
            <v>UN</v>
          </cell>
          <cell r="J1156" t="str">
            <v>ATRIBUÍDO SÃO PAULO</v>
          </cell>
          <cell r="K1156" t="str">
            <v>1.993,20</v>
          </cell>
          <cell r="L1156" t="str">
            <v>CAIXA REFERENCIAL</v>
          </cell>
        </row>
        <row r="1157">
          <cell r="A1157">
            <v>92554</v>
          </cell>
          <cell r="B1157" t="str">
            <v>COBERTURA</v>
          </cell>
          <cell r="C1157" t="str">
            <v>COBE</v>
          </cell>
          <cell r="D1157" t="str">
            <v>MADEIRAMENTO</v>
          </cell>
          <cell r="E1157" t="str">
            <v>0073</v>
          </cell>
          <cell r="F1157" t="str">
            <v/>
          </cell>
          <cell r="G1157" t="str">
            <v/>
          </cell>
          <cell r="H1157" t="str">
            <v>FABRICAÇÃO E INSTALAÇÃO DE TESOURA INTEIRA EM MADEIRA NÃO APARELHADA, VÃO DE 12 M, PARA TELHA CERÂMICA OU DE CONCRETO, INCLUSO IÇAMENTO. AF_07/2019</v>
          </cell>
          <cell r="I1157" t="str">
            <v>UN</v>
          </cell>
          <cell r="J1157" t="str">
            <v>ATRIBUÍDO SÃO PAULO</v>
          </cell>
          <cell r="K1157" t="str">
            <v>2.063,07</v>
          </cell>
          <cell r="L1157" t="str">
            <v>CAIXA REFERENCIAL</v>
          </cell>
        </row>
        <row r="1158">
          <cell r="A1158">
            <v>92555</v>
          </cell>
          <cell r="B1158" t="str">
            <v>COBERTURA</v>
          </cell>
          <cell r="C1158" t="str">
            <v>COBE</v>
          </cell>
          <cell r="D1158" t="str">
            <v>MADEIRAMENTO</v>
          </cell>
          <cell r="E1158" t="str">
            <v>0073</v>
          </cell>
          <cell r="F1158" t="str">
            <v/>
          </cell>
          <cell r="G1158" t="str">
            <v/>
          </cell>
          <cell r="H1158" t="str">
            <v>FABRICAÇÃO E INSTALAÇÃO DE TESOURA INTEIRA EM MADEIRA NÃO APARELHADA, VÃO DE 3 M, PARA TELHA ONDULADA DE FIBROCIMENTO, METÁLICA, PLÁSTICA OU TERMOACÚSTICA, INCLUSO IÇAMENTO. AF_07/2019</v>
          </cell>
          <cell r="I1158" t="str">
            <v>UN</v>
          </cell>
          <cell r="J1158" t="str">
            <v>ATRIBUÍDO SÃO PAULO</v>
          </cell>
          <cell r="K1158" t="str">
            <v>676,65</v>
          </cell>
          <cell r="L1158" t="str">
            <v>CAIXA REFERENCIAL</v>
          </cell>
        </row>
        <row r="1159">
          <cell r="A1159">
            <v>92556</v>
          </cell>
          <cell r="B1159" t="str">
            <v>COBERTURA</v>
          </cell>
          <cell r="C1159" t="str">
            <v>COBE</v>
          </cell>
          <cell r="D1159" t="str">
            <v>MADEIRAMENTO</v>
          </cell>
          <cell r="E1159" t="str">
            <v>0073</v>
          </cell>
          <cell r="F1159" t="str">
            <v/>
          </cell>
          <cell r="G1159" t="str">
            <v/>
          </cell>
          <cell r="H1159" t="str">
            <v>FABRICAÇÃO E INSTALAÇÃO DE TESOURA INTEIRA EM MADEIRA NÃO APARELHADA, VÃO DE 4 M, PARA TELHA ONDULADA DE FIBROCIMENTO, METÁLICA, PLÁSTICA OU TERMOACÚSTICA, INCLUSO IÇAMENTO. AF_07/2019</v>
          </cell>
          <cell r="I1159" t="str">
            <v>UN</v>
          </cell>
          <cell r="J1159" t="str">
            <v>ATRIBUÍDO SÃO PAULO</v>
          </cell>
          <cell r="K1159" t="str">
            <v>823,98</v>
          </cell>
          <cell r="L1159" t="str">
            <v>CAIXA REFERENCIAL</v>
          </cell>
        </row>
        <row r="1160">
          <cell r="A1160">
            <v>92557</v>
          </cell>
          <cell r="B1160" t="str">
            <v>COBERTURA</v>
          </cell>
          <cell r="C1160" t="str">
            <v>COBE</v>
          </cell>
          <cell r="D1160" t="str">
            <v>MADEIRAMENTO</v>
          </cell>
          <cell r="E1160" t="str">
            <v>0073</v>
          </cell>
          <cell r="F1160" t="str">
            <v/>
          </cell>
          <cell r="G1160" t="str">
            <v/>
          </cell>
          <cell r="H1160" t="str">
            <v>FABRICAÇÃO E INSTALAÇÃO DE TESOURA INTEIRA EM MADEIRA NÃO APARELHADA, VÃO DE 5 M, PARA TELHA ONDULADA DE FIBROCIMENTO, METÁLICA, PLÁSTICA OU TERMOACÚSTICA, INCLUSO IÇAMENTO. AF_07/2019</v>
          </cell>
          <cell r="I1160" t="str">
            <v>UN</v>
          </cell>
          <cell r="J1160" t="str">
            <v>ATRIBUÍDO SÃO PAULO</v>
          </cell>
          <cell r="K1160" t="str">
            <v>871,48</v>
          </cell>
          <cell r="L1160" t="str">
            <v>CAIXA REFERENCIAL</v>
          </cell>
        </row>
        <row r="1161">
          <cell r="A1161">
            <v>92558</v>
          </cell>
          <cell r="B1161" t="str">
            <v>COBERTURA</v>
          </cell>
          <cell r="C1161" t="str">
            <v>COBE</v>
          </cell>
          <cell r="D1161" t="str">
            <v>MADEIRAMENTO</v>
          </cell>
          <cell r="E1161" t="str">
            <v>0073</v>
          </cell>
          <cell r="F1161" t="str">
            <v/>
          </cell>
          <cell r="G1161" t="str">
            <v/>
          </cell>
          <cell r="H1161" t="str">
            <v>FABRICAÇÃO E INSTALAÇÃO DE TESOURA INTEIRA EM MADEIRA NÃO APARELHADA, VÃO DE 6 M, PARA TELHA ONDULADA DE FIBROCIMENTO, METÁLICA, PLÁSTICA OU TERMOACÚSTICA, INCLUSO IÇAMENTO. AF_07/2019</v>
          </cell>
          <cell r="I1161" t="str">
            <v>UN</v>
          </cell>
          <cell r="J1161" t="str">
            <v>ATRIBUÍDO SÃO PAULO</v>
          </cell>
          <cell r="K1161" t="str">
            <v>977,27</v>
          </cell>
          <cell r="L1161" t="str">
            <v>CAIXA REFERENCIAL</v>
          </cell>
        </row>
        <row r="1162">
          <cell r="A1162">
            <v>92559</v>
          </cell>
          <cell r="B1162" t="str">
            <v>COBERTURA</v>
          </cell>
          <cell r="C1162" t="str">
            <v>COBE</v>
          </cell>
          <cell r="D1162" t="str">
            <v>MADEIRAMENTO</v>
          </cell>
          <cell r="E1162" t="str">
            <v>0073</v>
          </cell>
          <cell r="F1162" t="str">
            <v/>
          </cell>
          <cell r="G1162" t="str">
            <v/>
          </cell>
          <cell r="H1162" t="str">
            <v>FABRICAÇÃO E INSTALAÇÃO DE TESOURA INTEIRA EM MADEIRA NÃO APARELHADA, VÃO DE 7 M, PARA TELHA ONDULADA DE FIBROCIMENTO, METÁLICA, PLÁSTICA OU TERMOACÚSTICA, INCLUSO IÇAMENTO. AF_07/2019</v>
          </cell>
          <cell r="I1162" t="str">
            <v>UN</v>
          </cell>
          <cell r="J1162" t="str">
            <v>ATRIBUÍDO SÃO PAULO</v>
          </cell>
          <cell r="K1162" t="str">
            <v>1.214,14</v>
          </cell>
          <cell r="L1162" t="str">
            <v>CAIXA REFERENCIAL</v>
          </cell>
        </row>
        <row r="1163">
          <cell r="A1163">
            <v>92560</v>
          </cell>
          <cell r="B1163" t="str">
            <v>COBERTURA</v>
          </cell>
          <cell r="C1163" t="str">
            <v>COBE</v>
          </cell>
          <cell r="D1163" t="str">
            <v>MADEIRAMENTO</v>
          </cell>
          <cell r="E1163" t="str">
            <v>0073</v>
          </cell>
          <cell r="F1163" t="str">
            <v/>
          </cell>
          <cell r="G1163" t="str">
            <v/>
          </cell>
          <cell r="H1163" t="str">
            <v>FABRICAÇÃO E INSTALAÇÃO DE TESOURA INTEIRA EM MADEIRA NÃO APARELHADA, VÃO DE 8 M, PARA TELHA ONDULADA DE FIBROCIMENTO, METÁLICA, PLÁSTICA OU TERMOACÚSTICA, INCLUSO IÇAMENTO. AF_07/2019</v>
          </cell>
          <cell r="I1163" t="str">
            <v>UN</v>
          </cell>
          <cell r="J1163" t="str">
            <v>ATRIBUÍDO SÃO PAULO</v>
          </cell>
          <cell r="K1163" t="str">
            <v>1.521,34</v>
          </cell>
          <cell r="L1163" t="str">
            <v>CAIXA REFERENCIAL</v>
          </cell>
        </row>
        <row r="1164">
          <cell r="A1164">
            <v>92561</v>
          </cell>
          <cell r="B1164" t="str">
            <v>COBERTURA</v>
          </cell>
          <cell r="C1164" t="str">
            <v>COBE</v>
          </cell>
          <cell r="D1164" t="str">
            <v>MADEIRAMENTO</v>
          </cell>
          <cell r="E1164" t="str">
            <v>0073</v>
          </cell>
          <cell r="F1164" t="str">
            <v/>
          </cell>
          <cell r="G1164" t="str">
            <v/>
          </cell>
          <cell r="H1164" t="str">
            <v>FABRICAÇÃO E INSTALAÇÃO DE TESOURA INTEIRA EM MADEIRA NÃO APARELHADA, VÃO DE 9 M, PARA TELHA ONDULADA DE FIBROCIMENTO, METÁLICA, PLÁSTICA OU TERMOACÚSTICA, INCLUSO IÇAMENTO. AF_07/2019</v>
          </cell>
          <cell r="I1164" t="str">
            <v>UN</v>
          </cell>
          <cell r="J1164" t="str">
            <v>ATRIBUÍDO SÃO PAULO</v>
          </cell>
          <cell r="K1164" t="str">
            <v>1.582,95</v>
          </cell>
          <cell r="L1164" t="str">
            <v>CAIXA REFERENCIAL</v>
          </cell>
        </row>
        <row r="1165">
          <cell r="A1165">
            <v>92562</v>
          </cell>
          <cell r="B1165" t="str">
            <v>COBERTURA</v>
          </cell>
          <cell r="C1165" t="str">
            <v>COBE</v>
          </cell>
          <cell r="D1165" t="str">
            <v>MADEIRAMENTO</v>
          </cell>
          <cell r="E1165" t="str">
            <v>0073</v>
          </cell>
          <cell r="F1165" t="str">
            <v/>
          </cell>
          <cell r="G1165" t="str">
            <v/>
          </cell>
          <cell r="H1165" t="str">
            <v>FABRICAÇÃO E INSTALAÇÃO DE TESOURA INTEIRA EM MADEIRA NÃO APARELHADA, VÃO DE 10 M, PARA TELHA ONDULADA DE FIBROCIMENTO, METÁLICA, PLÁSTICA OU TERMOACÚSTICA, INCLUSO IÇAMENTO. AF_07/2019</v>
          </cell>
          <cell r="I1165" t="str">
            <v>UN</v>
          </cell>
          <cell r="J1165" t="str">
            <v>ATRIBUÍDO SÃO PAULO</v>
          </cell>
          <cell r="K1165" t="str">
            <v>1.702,88</v>
          </cell>
          <cell r="L1165" t="str">
            <v>CAIXA REFERENCIAL</v>
          </cell>
        </row>
        <row r="1166">
          <cell r="A1166">
            <v>92563</v>
          </cell>
          <cell r="B1166" t="str">
            <v>COBERTURA</v>
          </cell>
          <cell r="C1166" t="str">
            <v>COBE</v>
          </cell>
          <cell r="D1166" t="str">
            <v>MADEIRAMENTO</v>
          </cell>
          <cell r="E1166" t="str">
            <v>0073</v>
          </cell>
          <cell r="F1166" t="str">
            <v/>
          </cell>
          <cell r="G1166" t="str">
            <v/>
          </cell>
          <cell r="H1166" t="str">
            <v>FABRICAÇÃO E INSTALAÇÃO DE TESOURA INTEIRA EM MADEIRA NÃO APARELHADA, VÃO DE 11 M, PARA TELHA ONDULADA DE FIBROCIMENTO, METÁLICA, PLÁSTICA OU TERMOACÚSTICA, INCLUSO IÇAMENTO. AF_07/2019</v>
          </cell>
          <cell r="I1166" t="str">
            <v>UN</v>
          </cell>
          <cell r="J1166" t="str">
            <v>ATRIBUÍDO SÃO PAULO</v>
          </cell>
          <cell r="K1166" t="str">
            <v>1.947,91</v>
          </cell>
          <cell r="L1166" t="str">
            <v>CAIXA REFERENCIAL</v>
          </cell>
        </row>
        <row r="1167">
          <cell r="A1167">
            <v>92564</v>
          </cell>
          <cell r="B1167" t="str">
            <v>COBERTURA</v>
          </cell>
          <cell r="C1167" t="str">
            <v>COBE</v>
          </cell>
          <cell r="D1167" t="str">
            <v>MADEIRAMENTO</v>
          </cell>
          <cell r="E1167" t="str">
            <v>0073</v>
          </cell>
          <cell r="F1167" t="str">
            <v/>
          </cell>
          <cell r="G1167" t="str">
            <v/>
          </cell>
          <cell r="H1167" t="str">
            <v>FABRICAÇÃO E INSTALAÇÃO DE TESOURA INTEIRA EM MADEIRA NÃO APARELHADA, VÃO DE 12 M, PARA TELHA ONDULADA DE FIBROCIMENTO, METÁLICA, PLÁSTICA OU TERMOACÚSTICA, INCLUSO IÇAMENTO. AF_07/2019</v>
          </cell>
          <cell r="I1167" t="str">
            <v>UN</v>
          </cell>
          <cell r="J1167" t="str">
            <v>ATRIBUÍDO SÃO PAULO</v>
          </cell>
          <cell r="K1167" t="str">
            <v>2.007,60</v>
          </cell>
          <cell r="L1167" t="str">
            <v>CAIXA REFERENCIAL</v>
          </cell>
        </row>
        <row r="1168">
          <cell r="A1168">
            <v>92565</v>
          </cell>
          <cell r="B1168" t="str">
            <v>COBERTURA</v>
          </cell>
          <cell r="C1168" t="str">
            <v>COBE</v>
          </cell>
          <cell r="D1168" t="str">
            <v>MADEIRAMENTO</v>
          </cell>
          <cell r="E1168" t="str">
            <v>0073</v>
          </cell>
          <cell r="F1168" t="str">
            <v/>
          </cell>
          <cell r="G1168" t="str">
            <v/>
          </cell>
          <cell r="H1168" t="str">
            <v>FABRICAÇÃO E INSTALAÇÃO DE ESTRUTURA PONTALETADA DE MADEIRA NÃO APARELHADA PARA TELHADOS COM ATÉ 2 ÁGUAS E PARA TELHA CERÂMICA OU DE CONCRETO, INCLUSO TRANSPORTE VERTICAL. AF_12/2015</v>
          </cell>
          <cell r="I1168" t="str">
            <v>M2</v>
          </cell>
          <cell r="J1168" t="str">
            <v>COEFICIENTE DE REPRESENTATIVIDADE</v>
          </cell>
          <cell r="K1168" t="str">
            <v>25,45</v>
          </cell>
          <cell r="L1168" t="str">
            <v>CAIXA REFERENCIAL</v>
          </cell>
        </row>
        <row r="1169">
          <cell r="A1169">
            <v>92566</v>
          </cell>
          <cell r="B1169" t="str">
            <v>COBERTURA</v>
          </cell>
          <cell r="C1169" t="str">
            <v>COBE</v>
          </cell>
          <cell r="D1169" t="str">
            <v>MADEIRAMENTO</v>
          </cell>
          <cell r="E1169" t="str">
            <v>0073</v>
          </cell>
          <cell r="F1169" t="str">
            <v/>
          </cell>
          <cell r="G1169" t="str">
            <v/>
          </cell>
          <cell r="H1169" t="str">
            <v>FABRICAÇÃO E INSTALAÇÃO DE ESTRUTURA PONTALETADA DE MADEIRA NÃO APARELHADA PARA TELHADOS COM ATÉ 2 ÁGUAS E PARA TELHA ONDULADA DE FIBROCIMENTO, METÁLICA, PLÁSTICA OU TERMOACÚSTICA, INCLUSO TRANSPORTE VERTICAL. AF_12/2015</v>
          </cell>
          <cell r="I1169" t="str">
            <v>M2</v>
          </cell>
          <cell r="J1169" t="str">
            <v>COEFICIENTE DE REPRESENTATIVIDADE</v>
          </cell>
          <cell r="K1169" t="str">
            <v>15,66</v>
          </cell>
          <cell r="L1169" t="str">
            <v>CAIXA REFERENCIAL</v>
          </cell>
        </row>
        <row r="1170">
          <cell r="A1170">
            <v>92567</v>
          </cell>
          <cell r="B1170" t="str">
            <v>COBERTURA</v>
          </cell>
          <cell r="C1170" t="str">
            <v>COBE</v>
          </cell>
          <cell r="D1170" t="str">
            <v>MADEIRAMENTO</v>
          </cell>
          <cell r="E1170" t="str">
            <v>0073</v>
          </cell>
          <cell r="F1170" t="str">
            <v/>
          </cell>
          <cell r="G1170" t="str">
            <v/>
          </cell>
          <cell r="H1170" t="str">
            <v>FABRICAÇÃO E INSTALAÇÃO DE ESTRUTURA PONTALETADA DE MADEIRA NÃO APARELHADA PARA TELHADOS COM MAIS QUE 2 ÁGUAS E PARA TELHA CERÂMICA OU DE CONCRETO, INCLUSO TRANSPORTE VERTICAL. AF_12/2015</v>
          </cell>
          <cell r="I1170" t="str">
            <v>M2</v>
          </cell>
          <cell r="J1170" t="str">
            <v>COEFICIENTE DE REPRESENTATIVIDADE</v>
          </cell>
          <cell r="K1170" t="str">
            <v>22,88</v>
          </cell>
          <cell r="L1170" t="str">
            <v>CAIXA REFERENCIAL</v>
          </cell>
        </row>
        <row r="1171">
          <cell r="A1171">
            <v>100379</v>
          </cell>
          <cell r="B1171" t="str">
            <v>COBERTURA</v>
          </cell>
          <cell r="C1171" t="str">
            <v>COBE</v>
          </cell>
          <cell r="D1171" t="str">
            <v>MADEIRAMENTO</v>
          </cell>
          <cell r="E1171" t="str">
            <v>0073</v>
          </cell>
          <cell r="F1171" t="str">
            <v/>
          </cell>
          <cell r="G1171" t="str">
            <v/>
          </cell>
          <cell r="H1171" t="str">
            <v>FABRICAÇÃO E INSTALAÇÃO DE PONTALETES DE MADEIRA NÃO APARELHADA PARA TELHADOS COM ATÉ 2 ÁGUAS E COM TELHA CERÂMICA OU DE CONCRETO EM EDIFÍCIO RESIDENCIAL TÉRREO, INCLUSO TRANSPORTE VERTICAL. AF_07/2019</v>
          </cell>
          <cell r="I1171" t="str">
            <v>M2</v>
          </cell>
          <cell r="J1171" t="str">
            <v>COEFICIENTE DE REPRESENTATIVIDADE</v>
          </cell>
          <cell r="K1171" t="str">
            <v>25,45</v>
          </cell>
          <cell r="L1171" t="str">
            <v>CAIXA REFERENCIAL</v>
          </cell>
        </row>
        <row r="1172">
          <cell r="A1172">
            <v>100380</v>
          </cell>
          <cell r="B1172" t="str">
            <v>COBERTURA</v>
          </cell>
          <cell r="C1172" t="str">
            <v>COBE</v>
          </cell>
          <cell r="D1172" t="str">
            <v>MADEIRAMENTO</v>
          </cell>
          <cell r="E1172" t="str">
            <v>0073</v>
          </cell>
          <cell r="F1172" t="str">
            <v/>
          </cell>
          <cell r="G1172" t="str">
            <v/>
          </cell>
          <cell r="H1172" t="str">
            <v>FABRICAÇÃO E INSTALAÇÃO DE PONTALETES DE MADEIRA NÃO APARELHADA PARA TELHADOS COM ATÉ 2 ÁGUAS E COM TELHA CERÂMICA OU DE CONCRETO EM EDIFÍCIO RESIDENCIAL DE MÚLTIPLOS PAVIMENTOS, INCLUSO TRANSPORTE VERTICAL. AF_07/2019</v>
          </cell>
          <cell r="I1172" t="str">
            <v>M2</v>
          </cell>
          <cell r="J1172" t="str">
            <v>ATRIBUÍDO SÃO PAULO</v>
          </cell>
          <cell r="K1172" t="str">
            <v>33,59</v>
          </cell>
          <cell r="L1172" t="str">
            <v>CAIXA REFERENCIAL</v>
          </cell>
        </row>
        <row r="1173">
          <cell r="A1173">
            <v>100381</v>
          </cell>
          <cell r="B1173" t="str">
            <v>COBERTURA</v>
          </cell>
          <cell r="C1173" t="str">
            <v>COBE</v>
          </cell>
          <cell r="D1173" t="str">
            <v>MADEIRAMENTO</v>
          </cell>
          <cell r="E1173" t="str">
            <v>0073</v>
          </cell>
          <cell r="F1173" t="str">
            <v/>
          </cell>
          <cell r="G1173" t="str">
            <v/>
          </cell>
          <cell r="H1173" t="str">
            <v>FABRICAÇÃO E INSTALAÇÃO DE PONTALETES DE MADEIRA NÃO APARELHADA PARA TELHADOS COM ATÉ 2 ÁGUAS E COM TELHA CERÂMICA OU DE CONCRETO EM EDIFÍCIO INSTITUCIONAL TÉRREO, INCLUSO TRANSPORTE VERTICAL. AF_07/2019</v>
          </cell>
          <cell r="I1173" t="str">
            <v>M2</v>
          </cell>
          <cell r="J1173" t="str">
            <v>COEFICIENTE DE REPRESENTATIVIDADE</v>
          </cell>
          <cell r="K1173" t="str">
            <v>37,57</v>
          </cell>
          <cell r="L1173" t="str">
            <v>CAIXA REFERENCIAL</v>
          </cell>
        </row>
        <row r="1174">
          <cell r="A1174">
            <v>100383</v>
          </cell>
          <cell r="B1174" t="str">
            <v>COBERTURA</v>
          </cell>
          <cell r="C1174" t="str">
            <v>COBE</v>
          </cell>
          <cell r="D1174" t="str">
            <v>MADEIRAMENTO</v>
          </cell>
          <cell r="E1174" t="str">
            <v>0073</v>
          </cell>
          <cell r="F1174" t="str">
            <v/>
          </cell>
          <cell r="G1174" t="str">
            <v/>
          </cell>
          <cell r="H1174" t="str">
            <v>FABRICAÇÃO E INSTALAÇÃO DE PONTALETES DE MADEIRA NÃO APARELHADA PARA TELHADOS COM ATÉ 2 ÁGUAS E COM TELHA ONDULADA DE FIBROCIMENTO, ALUMÍNIO OU PLÁSTICA EM EDIFÍCIO RESIDENCIAL DE MÚLTIPLOS PAVIMENTOS, INCLUSO TRANSPORTE VERTICAL. AF_07/2019</v>
          </cell>
          <cell r="I1174" t="str">
            <v>M2</v>
          </cell>
          <cell r="J1174" t="str">
            <v>ATRIBUÍDO SÃO PAULO</v>
          </cell>
          <cell r="K1174" t="str">
            <v>17,02</v>
          </cell>
          <cell r="L1174" t="str">
            <v>CAIXA REFERENCIAL</v>
          </cell>
        </row>
        <row r="1175">
          <cell r="A1175">
            <v>100384</v>
          </cell>
          <cell r="B1175" t="str">
            <v>COBERTURA</v>
          </cell>
          <cell r="C1175" t="str">
            <v>COBE</v>
          </cell>
          <cell r="D1175" t="str">
            <v>MADEIRAMENTO</v>
          </cell>
          <cell r="E1175" t="str">
            <v>0073</v>
          </cell>
          <cell r="F1175" t="str">
            <v/>
          </cell>
          <cell r="G1175" t="str">
            <v/>
          </cell>
          <cell r="H1175" t="str">
            <v>FABRICAÇÃO E INSTALAÇÃO DE PONTALETES DE MADEIRA NÃO APARELHADA PARA TELHADOS COM ATÉ 2 ÁGUAS E COM TELHA ONDULADA DE FIBROCIMENTO, ALUMÍNIO OU PLÁSTICA EM EDIFÍCIO INSTITUCIONAL TÉRREO, INCLUSO TRANSPORTE VERTICAL. AF_07/2019</v>
          </cell>
          <cell r="I1175" t="str">
            <v>M2</v>
          </cell>
          <cell r="J1175" t="str">
            <v>COEFICIENTE DE REPRESENTATIVIDADE</v>
          </cell>
          <cell r="K1175" t="str">
            <v>17,84</v>
          </cell>
          <cell r="L1175" t="str">
            <v>CAIXA REFERENCIAL</v>
          </cell>
        </row>
        <row r="1176">
          <cell r="A1176">
            <v>100385</v>
          </cell>
          <cell r="B1176" t="str">
            <v>COBERTURA</v>
          </cell>
          <cell r="C1176" t="str">
            <v>COBE</v>
          </cell>
          <cell r="D1176" t="str">
            <v>MADEIRAMENTO</v>
          </cell>
          <cell r="E1176" t="str">
            <v>0073</v>
          </cell>
          <cell r="F1176" t="str">
            <v/>
          </cell>
          <cell r="G1176" t="str">
            <v/>
          </cell>
          <cell r="H1176" t="str">
            <v>FABRICAÇÃO E INSTALAÇÃO DE PONTALETES DE MADEIRA NÃO APARELHADA PARA TELHADOS COM MAIS QUE 2 ÁGUAS E COM TELHA CERÂMICA OU DE CONCRETO EM EDIFÍCIO RESIDENCIAL TÉRREO, INCLUSO TRANSPORTE VERTICAL. AF_07/2019</v>
          </cell>
          <cell r="I1176" t="str">
            <v>M2</v>
          </cell>
          <cell r="J1176" t="str">
            <v>COEFICIENTE DE REPRESENTATIVIDADE</v>
          </cell>
          <cell r="K1176" t="str">
            <v>22,88</v>
          </cell>
          <cell r="L1176" t="str">
            <v>CAIXA REFERENCIAL</v>
          </cell>
        </row>
        <row r="1177">
          <cell r="A1177">
            <v>100386</v>
          </cell>
          <cell r="B1177" t="str">
            <v>COBERTURA</v>
          </cell>
          <cell r="C1177" t="str">
            <v>COBE</v>
          </cell>
          <cell r="D1177" t="str">
            <v>MADEIRAMENTO</v>
          </cell>
          <cell r="E1177" t="str">
            <v>0073</v>
          </cell>
          <cell r="F1177" t="str">
            <v/>
          </cell>
          <cell r="G1177" t="str">
            <v/>
          </cell>
          <cell r="H1177" t="str">
            <v>FABRICAÇÃO E INSTALAÇÃO DE PONTALETES DE MADEIRA NÃO APARELHADA PARA TELHADOS COM MAIS QUE 2 ÁGUAS E COM TELHA CERÂMICA OU DE CONCRETO EM EDIFÍCIO RESIDENCIAL DE MÚLTIPLOS PAVIMENTOS. AF_07/2019</v>
          </cell>
          <cell r="I1177" t="str">
            <v>M2</v>
          </cell>
          <cell r="J1177" t="str">
            <v>ATRIBUÍDO SÃO PAULO</v>
          </cell>
          <cell r="K1177" t="str">
            <v>29,31</v>
          </cell>
          <cell r="L1177" t="str">
            <v>CAIXA REFERENCIAL</v>
          </cell>
        </row>
        <row r="1178">
          <cell r="A1178">
            <v>100387</v>
          </cell>
          <cell r="B1178" t="str">
            <v>COBERTURA</v>
          </cell>
          <cell r="C1178" t="str">
            <v>COBE</v>
          </cell>
          <cell r="D1178" t="str">
            <v>MADEIRAMENTO</v>
          </cell>
          <cell r="E1178" t="str">
            <v>0073</v>
          </cell>
          <cell r="F1178" t="str">
            <v/>
          </cell>
          <cell r="G1178" t="str">
            <v/>
          </cell>
          <cell r="H1178" t="str">
            <v>FABRICAÇÃO E INSTALAÇÃO DE PONTALETES DE MADEIRA NÃO APARELHADA PARA TELHADOS COM MAIS QUE 2 ÁGUAS E COM TELHA CERÂMICA OU DE CONCRETO EM EDIFÍCIO INSTITUCIONAL TÉRREO, INCLUSO TRANSPORTE VERTICAL. AF_07/2019</v>
          </cell>
          <cell r="I1178" t="str">
            <v>M2</v>
          </cell>
          <cell r="J1178" t="str">
            <v>COEFICIENTE DE REPRESENTATIVIDADE</v>
          </cell>
          <cell r="K1178" t="str">
            <v>35,69</v>
          </cell>
          <cell r="L1178" t="str">
            <v>CAIXA REFERENCIAL</v>
          </cell>
        </row>
        <row r="1179">
          <cell r="A1179">
            <v>100388</v>
          </cell>
          <cell r="B1179" t="str">
            <v>COBERTURA</v>
          </cell>
          <cell r="C1179" t="str">
            <v>COBE</v>
          </cell>
          <cell r="D1179" t="str">
            <v>MADEIRAMENTO</v>
          </cell>
          <cell r="E1179" t="str">
            <v>0073</v>
          </cell>
          <cell r="F1179" t="str">
            <v/>
          </cell>
          <cell r="G1179" t="str">
            <v/>
          </cell>
          <cell r="H1179" t="str">
            <v>RETIRADA E RECOLOCAÇÃO DE RIPA EM TELHADOS DE ATÉ 2 ÁGUAS COM TELHA CERÂMICA OU DE CONCRETO DE ENCAIXE, INCLUSO TRANSPORTE VERTICAL. AF_07/2019</v>
          </cell>
          <cell r="I1179" t="str">
            <v>M2</v>
          </cell>
          <cell r="J1179" t="str">
            <v>COEFICIENTE DE REPRESENTATIVIDADE</v>
          </cell>
          <cell r="K1179" t="str">
            <v>12,95</v>
          </cell>
          <cell r="L1179" t="str">
            <v>CAIXA REFERENCIAL</v>
          </cell>
        </row>
        <row r="1180">
          <cell r="A1180">
            <v>100389</v>
          </cell>
          <cell r="B1180" t="str">
            <v>COBERTURA</v>
          </cell>
          <cell r="C1180" t="str">
            <v>COBE</v>
          </cell>
          <cell r="D1180" t="str">
            <v>MADEIRAMENTO</v>
          </cell>
          <cell r="E1180" t="str">
            <v>0073</v>
          </cell>
          <cell r="F1180" t="str">
            <v/>
          </cell>
          <cell r="G1180" t="str">
            <v/>
          </cell>
          <cell r="H1180" t="str">
            <v>RETIRADA E RECOLOCAÇÃO DE CAIBRO EM TELHADOS DE ATÉ 2 ÁGUAS COM TELHA CERÂMICA OU DE CONCRETO DE ENCAIXE, INCLUSO TRANSPORTE VERTICAL. AF_07/2019</v>
          </cell>
          <cell r="I1180" t="str">
            <v>M2</v>
          </cell>
          <cell r="J1180" t="str">
            <v>COEFICIENTE DE REPRESENTATIVIDADE</v>
          </cell>
          <cell r="K1180" t="str">
            <v>11,57</v>
          </cell>
          <cell r="L1180" t="str">
            <v>CAIXA REFERENCIAL</v>
          </cell>
        </row>
        <row r="1181">
          <cell r="A1181">
            <v>100390</v>
          </cell>
          <cell r="B1181" t="str">
            <v>COBERTURA</v>
          </cell>
          <cell r="C1181" t="str">
            <v>COBE</v>
          </cell>
          <cell r="D1181" t="str">
            <v>MADEIRAMENTO</v>
          </cell>
          <cell r="E1181" t="str">
            <v>0073</v>
          </cell>
          <cell r="F1181" t="str">
            <v/>
          </cell>
          <cell r="G1181" t="str">
            <v/>
          </cell>
          <cell r="H1181" t="str">
            <v>RETIRADA E RECOLOCAÇÃO DE RIPA EM TELHADOS DE MAIS DE 2 ÁGUAS COM TELHA CERÂMICA OU DE CONCRETO DE ENCAIXE, INCLUSO TRANSPORTE VERTICAL. AF_07/2019</v>
          </cell>
          <cell r="I1181" t="str">
            <v>M2</v>
          </cell>
          <cell r="J1181" t="str">
            <v>COEFICIENTE DE REPRESENTATIVIDADE</v>
          </cell>
          <cell r="K1181" t="str">
            <v>15,44</v>
          </cell>
          <cell r="L1181" t="str">
            <v>CAIXA REFERENCIAL</v>
          </cell>
        </row>
        <row r="1182">
          <cell r="A1182">
            <v>100391</v>
          </cell>
          <cell r="B1182" t="str">
            <v>COBERTURA</v>
          </cell>
          <cell r="C1182" t="str">
            <v>COBE</v>
          </cell>
          <cell r="D1182" t="str">
            <v>MADEIRAMENTO</v>
          </cell>
          <cell r="E1182" t="str">
            <v>0073</v>
          </cell>
          <cell r="F1182" t="str">
            <v/>
          </cell>
          <cell r="G1182" t="str">
            <v/>
          </cell>
          <cell r="H1182" t="str">
            <v>RETIRADA E RECOLOCAÇÃO DE CAIBRO EM TELHADOS DE MAIS DE 2 ÁGUAS COM TELHA CERÂMICA OU DE CONCRETO DE ENCAIXE, INCLUSO TRANSPORTE VERTICAL. AF_07/2019</v>
          </cell>
          <cell r="I1182" t="str">
            <v>M2</v>
          </cell>
          <cell r="J1182" t="str">
            <v>COEFICIENTE DE REPRESENTATIVIDADE</v>
          </cell>
          <cell r="K1182" t="str">
            <v>13,19</v>
          </cell>
          <cell r="L1182" t="str">
            <v>CAIXA REFERENCIAL</v>
          </cell>
        </row>
        <row r="1183">
          <cell r="A1183">
            <v>100392</v>
          </cell>
          <cell r="B1183" t="str">
            <v>COBERTURA</v>
          </cell>
          <cell r="C1183" t="str">
            <v>COBE</v>
          </cell>
          <cell r="D1183" t="str">
            <v>MADEIRAMENTO</v>
          </cell>
          <cell r="E1183" t="str">
            <v>0073</v>
          </cell>
          <cell r="F1183" t="str">
            <v/>
          </cell>
          <cell r="G1183" t="str">
            <v/>
          </cell>
          <cell r="H1183" t="str">
            <v>RETIRADA E RECOLOCAÇÃO DE RIPA EM TELHADOS DE ATÉ 2 ÁGUAS COM TELHA CERÂMICA CAPA-CANAL, INCLUSO TRANSPORTE VERTICAL. AF_07/2019</v>
          </cell>
          <cell r="I1183" t="str">
            <v>M2</v>
          </cell>
          <cell r="J1183" t="str">
            <v>COEFICIENTE DE REPRESENTATIVIDADE</v>
          </cell>
          <cell r="K1183" t="str">
            <v>10,21</v>
          </cell>
          <cell r="L1183" t="str">
            <v>CAIXA REFERENCIAL</v>
          </cell>
        </row>
        <row r="1184">
          <cell r="A1184">
            <v>100393</v>
          </cell>
          <cell r="B1184" t="str">
            <v>COBERTURA</v>
          </cell>
          <cell r="C1184" t="str">
            <v>COBE</v>
          </cell>
          <cell r="D1184" t="str">
            <v>MADEIRAMENTO</v>
          </cell>
          <cell r="E1184" t="str">
            <v>0073</v>
          </cell>
          <cell r="F1184" t="str">
            <v/>
          </cell>
          <cell r="G1184" t="str">
            <v/>
          </cell>
          <cell r="H1184" t="str">
            <v>RETIRADA E RECOLOCAÇÃO DE CAIBRO EM TELHADOS DE ATÉ 2 ÁGUAS COM TELHA CERÂMICA CAPA-CANAL, INCLUSO TRANSPORTE VERTICAL. AF_07/2019</v>
          </cell>
          <cell r="I1184" t="str">
            <v>M2</v>
          </cell>
          <cell r="J1184" t="str">
            <v>COEFICIENTE DE REPRESENTATIVIDADE</v>
          </cell>
          <cell r="K1184" t="str">
            <v>13,22</v>
          </cell>
          <cell r="L1184" t="str">
            <v>CAIXA REFERENCIAL</v>
          </cell>
        </row>
        <row r="1185">
          <cell r="A1185">
            <v>100394</v>
          </cell>
          <cell r="B1185" t="str">
            <v>COBERTURA</v>
          </cell>
          <cell r="C1185" t="str">
            <v>COBE</v>
          </cell>
          <cell r="D1185" t="str">
            <v>MADEIRAMENTO</v>
          </cell>
          <cell r="E1185" t="str">
            <v>0073</v>
          </cell>
          <cell r="F1185" t="str">
            <v/>
          </cell>
          <cell r="G1185" t="str">
            <v/>
          </cell>
          <cell r="H1185" t="str">
            <v>RETIRADA E RECOLOCAÇÃO DE RIPA EM TELHADOS DE MAIS DE 2 ÁGUAS COM TELHA CERÂMICA CAPA-CANAL, INCLUSO TRANSPORTE VERTICAL. AF_07/2019</v>
          </cell>
          <cell r="I1185" t="str">
            <v>M2</v>
          </cell>
          <cell r="J1185" t="str">
            <v>COEFICIENTE DE REPRESENTATIVIDADE</v>
          </cell>
          <cell r="K1185" t="str">
            <v>12,17</v>
          </cell>
          <cell r="L1185" t="str">
            <v>CAIXA REFERENCIAL</v>
          </cell>
        </row>
        <row r="1186">
          <cell r="A1186">
            <v>100395</v>
          </cell>
          <cell r="B1186" t="str">
            <v>COBERTURA</v>
          </cell>
          <cell r="C1186" t="str">
            <v>COBE</v>
          </cell>
          <cell r="D1186" t="str">
            <v>MADEIRAMENTO</v>
          </cell>
          <cell r="E1186" t="str">
            <v>0073</v>
          </cell>
          <cell r="F1186" t="str">
            <v/>
          </cell>
          <cell r="G1186" t="str">
            <v/>
          </cell>
          <cell r="H1186" t="str">
            <v>RETIRADA E RECOLOCAÇÃO DE CAIBRO EM TELHADOS DE MAIS DE 2 ÁGUAS COM TELHA CERÂMICA CAPA-CANAL, INCLUSO TRANSPORTE VERTICAL. AF_07/2019</v>
          </cell>
          <cell r="I1186" t="str">
            <v>M2</v>
          </cell>
          <cell r="J1186" t="str">
            <v>COEFICIENTE DE REPRESENTATIVIDADE</v>
          </cell>
          <cell r="K1186" t="str">
            <v>15,72</v>
          </cell>
          <cell r="L1186" t="str">
            <v>CAIXA REFERENCIAL</v>
          </cell>
        </row>
        <row r="1187">
          <cell r="A1187">
            <v>94189</v>
          </cell>
          <cell r="B1187" t="str">
            <v>COBERTURA</v>
          </cell>
          <cell r="C1187" t="str">
            <v>COBE</v>
          </cell>
          <cell r="D1187" t="str">
            <v>TELHAMENTO COM TELHA CERAMICA</v>
          </cell>
          <cell r="E1187" t="str">
            <v>0074</v>
          </cell>
          <cell r="F1187" t="str">
            <v/>
          </cell>
          <cell r="G1187" t="str">
            <v/>
          </cell>
          <cell r="H1187" t="str">
            <v>TELHAMENTO COM TELHA DE CONCRETO DE ENCAIXE, COM ATÉ 2 ÁGUAS, INCLUSO TRANSPORTE VERTICAL. AF_07/2019</v>
          </cell>
          <cell r="I1187" t="str">
            <v>M2</v>
          </cell>
          <cell r="J1187" t="str">
            <v>COEFICIENTE DE REPRESENTATIVIDADE</v>
          </cell>
          <cell r="K1187" t="str">
            <v>28,57</v>
          </cell>
          <cell r="L1187" t="str">
            <v>CAIXA REFERENCIAL</v>
          </cell>
        </row>
        <row r="1188">
          <cell r="A1188">
            <v>94192</v>
          </cell>
          <cell r="B1188" t="str">
            <v>COBERTURA</v>
          </cell>
          <cell r="C1188" t="str">
            <v>COBE</v>
          </cell>
          <cell r="D1188" t="str">
            <v>TELHAMENTO COM TELHA CERAMICA</v>
          </cell>
          <cell r="E1188" t="str">
            <v>0074</v>
          </cell>
          <cell r="F1188" t="str">
            <v/>
          </cell>
          <cell r="G1188" t="str">
            <v/>
          </cell>
          <cell r="H1188" t="str">
            <v>TELHAMENTO COM TELHA DE CONCRETO DE ENCAIXE, COM MAIS DE 2 ÁGUAS, INCLUSO TRANSPORTE VERTICAL. AF_07/2019</v>
          </cell>
          <cell r="I1188" t="str">
            <v>M2</v>
          </cell>
          <cell r="J1188" t="str">
            <v>COEFICIENTE DE REPRESENTATIVIDADE</v>
          </cell>
          <cell r="K1188" t="str">
            <v>30,38</v>
          </cell>
          <cell r="L1188" t="str">
            <v>CAIXA REFERENCIAL</v>
          </cell>
        </row>
        <row r="1189">
          <cell r="A1189">
            <v>94195</v>
          </cell>
          <cell r="B1189" t="str">
            <v>COBERTURA</v>
          </cell>
          <cell r="C1189" t="str">
            <v>COBE</v>
          </cell>
          <cell r="D1189" t="str">
            <v>TELHAMENTO COM TELHA CERAMICA</v>
          </cell>
          <cell r="E1189" t="str">
            <v>0074</v>
          </cell>
          <cell r="F1189" t="str">
            <v/>
          </cell>
          <cell r="G1189" t="str">
            <v/>
          </cell>
          <cell r="H1189" t="str">
            <v>TELHAMENTO COM TELHA CERÂMICA DE ENCAIXE, TIPO PORTUGUESA, COM ATÉ 2 ÁGUAS, INCLUSO TRANSPORTE VERTICAL. AF_07/2019</v>
          </cell>
          <cell r="I1189" t="str">
            <v>M2</v>
          </cell>
          <cell r="J1189" t="str">
            <v>COEFICIENTE DE REPRESENTATIVIDADE</v>
          </cell>
          <cell r="K1189" t="str">
            <v>29,99</v>
          </cell>
          <cell r="L1189" t="str">
            <v>CAIXA REFERENCIAL</v>
          </cell>
        </row>
        <row r="1190">
          <cell r="A1190">
            <v>94198</v>
          </cell>
          <cell r="B1190" t="str">
            <v>COBERTURA</v>
          </cell>
          <cell r="C1190" t="str">
            <v>COBE</v>
          </cell>
          <cell r="D1190" t="str">
            <v>TELHAMENTO COM TELHA CERAMICA</v>
          </cell>
          <cell r="E1190" t="str">
            <v>0074</v>
          </cell>
          <cell r="F1190" t="str">
            <v/>
          </cell>
          <cell r="G1190" t="str">
            <v/>
          </cell>
          <cell r="H1190" t="str">
            <v>TELHAMENTO COM TELHA CERÂMICA DE ENCAIXE, TIPO PORTUGUESA, COM MAIS DE 2 ÁGUAS, INCLUSO TRANSPORTE VERTICAL. AF_07/2019</v>
          </cell>
          <cell r="I1190" t="str">
            <v>M2</v>
          </cell>
          <cell r="J1190" t="str">
            <v>COEFICIENTE DE REPRESENTATIVIDADE</v>
          </cell>
          <cell r="K1190" t="str">
            <v>32,36</v>
          </cell>
          <cell r="L1190" t="str">
            <v>CAIXA REFERENCIAL</v>
          </cell>
        </row>
        <row r="1191">
          <cell r="A1191">
            <v>94201</v>
          </cell>
          <cell r="B1191" t="str">
            <v>COBERTURA</v>
          </cell>
          <cell r="C1191" t="str">
            <v>COBE</v>
          </cell>
          <cell r="D1191" t="str">
            <v>TELHAMENTO COM TELHA CERAMICA</v>
          </cell>
          <cell r="E1191" t="str">
            <v>0074</v>
          </cell>
          <cell r="F1191" t="str">
            <v/>
          </cell>
          <cell r="G1191" t="str">
            <v/>
          </cell>
          <cell r="H1191" t="str">
            <v>TELHAMENTO COM TELHA CERÂMICA CAPA-CANAL, TIPO COLONIAL, COM ATÉ 2 ÁGUAS, INCLUSO TRANSPORTE VERTICAL. AF_07/2019</v>
          </cell>
          <cell r="I1191" t="str">
            <v>M2</v>
          </cell>
          <cell r="J1191" t="str">
            <v>COEFICIENTE DE REPRESENTATIVIDADE</v>
          </cell>
          <cell r="K1191" t="str">
            <v>42,41</v>
          </cell>
          <cell r="L1191" t="str">
            <v>CAIXA REFERENCIAL</v>
          </cell>
        </row>
        <row r="1192">
          <cell r="A1192">
            <v>94204</v>
          </cell>
          <cell r="B1192" t="str">
            <v>COBERTURA</v>
          </cell>
          <cell r="C1192" t="str">
            <v>COBE</v>
          </cell>
          <cell r="D1192" t="str">
            <v>TELHAMENTO COM TELHA CERAMICA</v>
          </cell>
          <cell r="E1192" t="str">
            <v>0074</v>
          </cell>
          <cell r="F1192" t="str">
            <v/>
          </cell>
          <cell r="G1192" t="str">
            <v/>
          </cell>
          <cell r="H1192" t="str">
            <v>TELHAMENTO COM TELHA CERÂMICA CAPA-CANAL, TIPO COLONIAL, COM MAIS DE 2 ÁGUAS, INCLUSO TRANSPORTE VERTICAL. AF_07/2019</v>
          </cell>
          <cell r="I1192" t="str">
            <v>M2</v>
          </cell>
          <cell r="J1192" t="str">
            <v>COEFICIENTE DE REPRESENTATIVIDADE</v>
          </cell>
          <cell r="K1192" t="str">
            <v>46,46</v>
          </cell>
          <cell r="L1192" t="str">
            <v>CAIXA REFERENCIAL</v>
          </cell>
        </row>
        <row r="1193">
          <cell r="A1193">
            <v>94224</v>
          </cell>
          <cell r="B1193" t="str">
            <v>COBERTURA</v>
          </cell>
          <cell r="C1193" t="str">
            <v>COBE</v>
          </cell>
          <cell r="D1193" t="str">
            <v>TELHAMENTO COM TELHA CERAMICA</v>
          </cell>
          <cell r="E1193" t="str">
            <v>0074</v>
          </cell>
          <cell r="F1193" t="str">
            <v/>
          </cell>
          <cell r="G1193" t="str">
            <v/>
          </cell>
          <cell r="H1193" t="str">
            <v>EMBOÇAMENTO COM ARGAMASSA TRAÇO 1:2:9 (CIMENTO, CAL E AREIA). AF_07/2019</v>
          </cell>
          <cell r="I1193" t="str">
            <v>M</v>
          </cell>
          <cell r="J1193" t="str">
            <v>COEFICIENTE DE REPRESENTATIVIDADE</v>
          </cell>
          <cell r="K1193" t="str">
            <v>18,18</v>
          </cell>
          <cell r="L1193" t="str">
            <v>CAIXA REFERENCIAL</v>
          </cell>
        </row>
        <row r="1194">
          <cell r="A1194">
            <v>94225</v>
          </cell>
          <cell r="B1194" t="str">
            <v>COBERTURA</v>
          </cell>
          <cell r="C1194" t="str">
            <v>COBE</v>
          </cell>
          <cell r="D1194" t="str">
            <v>TELHAMENTO COM TELHA CERAMICA</v>
          </cell>
          <cell r="E1194" t="str">
            <v>0074</v>
          </cell>
          <cell r="F1194" t="str">
            <v/>
          </cell>
          <cell r="G1194" t="str">
            <v/>
          </cell>
          <cell r="H1194" t="str">
            <v>ISOLAMENTO TERMOACÚSTICO COM LÃ MINERAL NA SUBCOBERTURA, INCLUSO TRANSPORTE VERTICAL. AF_07/2019</v>
          </cell>
          <cell r="I1194" t="str">
            <v>M2</v>
          </cell>
          <cell r="J1194" t="str">
            <v>ATRIBUÍDO SÃO PAULO</v>
          </cell>
          <cell r="K1194" t="str">
            <v>31,90</v>
          </cell>
          <cell r="L1194" t="str">
            <v>CAIXA REFERENCIAL</v>
          </cell>
        </row>
        <row r="1195">
          <cell r="A1195">
            <v>94226</v>
          </cell>
          <cell r="B1195" t="str">
            <v>COBERTURA</v>
          </cell>
          <cell r="C1195" t="str">
            <v>COBE</v>
          </cell>
          <cell r="D1195" t="str">
            <v>TELHAMENTO COM TELHA CERAMICA</v>
          </cell>
          <cell r="E1195" t="str">
            <v>0074</v>
          </cell>
          <cell r="F1195" t="str">
            <v/>
          </cell>
          <cell r="G1195" t="str">
            <v/>
          </cell>
          <cell r="H1195" t="str">
            <v>SUBCOBERTURA COM MANTA PLÁSTICA REVESTIDA POR PELÍCULA DE ALUMÍNO, INCLUSO TRANSPORTE VERTICAL. AF_07/2019</v>
          </cell>
          <cell r="I1195" t="str">
            <v>M2</v>
          </cell>
          <cell r="J1195" t="str">
            <v>ATRIBUÍDO SÃO PAULO</v>
          </cell>
          <cell r="K1195" t="str">
            <v>15,77</v>
          </cell>
          <cell r="L1195" t="str">
            <v>CAIXA REFERENCIAL</v>
          </cell>
        </row>
        <row r="1196">
          <cell r="A1196">
            <v>94232</v>
          </cell>
          <cell r="B1196" t="str">
            <v>COBERTURA</v>
          </cell>
          <cell r="C1196" t="str">
            <v>COBE</v>
          </cell>
          <cell r="D1196" t="str">
            <v>TELHAMENTO COM TELHA CERAMICA</v>
          </cell>
          <cell r="E1196" t="str">
            <v>0074</v>
          </cell>
          <cell r="F1196" t="str">
            <v/>
          </cell>
          <cell r="G1196" t="str">
            <v/>
          </cell>
          <cell r="H1196" t="str">
            <v>AMARRAÇÃO DE TELHAS CERÂMICAS OU DE CONCRETO. AF_07/2019</v>
          </cell>
          <cell r="I1196" t="str">
            <v>UN</v>
          </cell>
          <cell r="J1196" t="str">
            <v>COEFICIENTE DE REPRESENTATIVIDADE</v>
          </cell>
          <cell r="K1196" t="str">
            <v>2,03</v>
          </cell>
          <cell r="L1196" t="str">
            <v>CAIXA REFERENCIAL</v>
          </cell>
        </row>
        <row r="1197">
          <cell r="A1197">
            <v>94440</v>
          </cell>
          <cell r="B1197" t="str">
            <v>COBERTURA</v>
          </cell>
          <cell r="C1197" t="str">
            <v>COBE</v>
          </cell>
          <cell r="D1197" t="str">
            <v>TELHAMENTO COM TELHA CERAMICA</v>
          </cell>
          <cell r="E1197" t="str">
            <v>0074</v>
          </cell>
          <cell r="F1197" t="str">
            <v/>
          </cell>
          <cell r="G1197" t="str">
            <v/>
          </cell>
          <cell r="H1197" t="str">
            <v>TELHAMENTO COM TELHA CERÂMICA DE ENCAIXE, TIPO FRANCESA, COM ATÉ 2 ÁGUAS, INCLUSO TRANSPORTE VERTICAL. AF_07/2019</v>
          </cell>
          <cell r="I1197" t="str">
            <v>M2</v>
          </cell>
          <cell r="J1197" t="str">
            <v>COEFICIENTE DE REPRESENTATIVIDADE</v>
          </cell>
          <cell r="K1197" t="str">
            <v>29,99</v>
          </cell>
          <cell r="L1197" t="str">
            <v>CAIXA REFERENCIAL</v>
          </cell>
        </row>
        <row r="1198">
          <cell r="A1198">
            <v>94441</v>
          </cell>
          <cell r="B1198" t="str">
            <v>COBERTURA</v>
          </cell>
          <cell r="C1198" t="str">
            <v>COBE</v>
          </cell>
          <cell r="D1198" t="str">
            <v>TELHAMENTO COM TELHA CERAMICA</v>
          </cell>
          <cell r="E1198" t="str">
            <v>0074</v>
          </cell>
          <cell r="F1198" t="str">
            <v/>
          </cell>
          <cell r="G1198" t="str">
            <v/>
          </cell>
          <cell r="H1198" t="str">
            <v>TELHAMENTO COM TELHA CERÂMICA DE ENCAIXE, TIPO FRANCESA, COM MAIS DE 2 ÁGUAS, INCLUSO TRANSPORTE VERTICAL. AF_07/2019</v>
          </cell>
          <cell r="I1198" t="str">
            <v>M2</v>
          </cell>
          <cell r="J1198" t="str">
            <v>COEFICIENTE DE REPRESENTATIVIDADE</v>
          </cell>
          <cell r="K1198" t="str">
            <v>32,36</v>
          </cell>
          <cell r="L1198" t="str">
            <v>CAIXA REFERENCIAL</v>
          </cell>
        </row>
        <row r="1199">
          <cell r="A1199">
            <v>94442</v>
          </cell>
          <cell r="B1199" t="str">
            <v>COBERTURA</v>
          </cell>
          <cell r="C1199" t="str">
            <v>COBE</v>
          </cell>
          <cell r="D1199" t="str">
            <v>TELHAMENTO COM TELHA CERAMICA</v>
          </cell>
          <cell r="E1199" t="str">
            <v>0074</v>
          </cell>
          <cell r="F1199" t="str">
            <v/>
          </cell>
          <cell r="G1199" t="str">
            <v/>
          </cell>
          <cell r="H1199" t="str">
            <v>TELHAMENTO COM TELHA CERÂMICA DE ENCAIXE, TIPO ROMANA, COM ATÉ 2 ÁGUAS, INCLUSO TRANSPORTE VERTICAL. AF_07/2019</v>
          </cell>
          <cell r="I1199" t="str">
            <v>M2</v>
          </cell>
          <cell r="J1199" t="str">
            <v>COEFICIENTE DE REPRESENTATIVIDADE</v>
          </cell>
          <cell r="K1199" t="str">
            <v>29,99</v>
          </cell>
          <cell r="L1199" t="str">
            <v>CAIXA REFERENCIAL</v>
          </cell>
        </row>
        <row r="1200">
          <cell r="A1200">
            <v>94443</v>
          </cell>
          <cell r="B1200" t="str">
            <v>COBERTURA</v>
          </cell>
          <cell r="C1200" t="str">
            <v>COBE</v>
          </cell>
          <cell r="D1200" t="str">
            <v>TELHAMENTO COM TELHA CERAMICA</v>
          </cell>
          <cell r="E1200" t="str">
            <v>0074</v>
          </cell>
          <cell r="F1200" t="str">
            <v/>
          </cell>
          <cell r="G1200" t="str">
            <v/>
          </cell>
          <cell r="H1200" t="str">
            <v>TELHAMENTO COM TELHA CERÂMICA DE ENCAIXE, TIPO ROMANA, COM MAIS DE 2 ÁGUAS, INCLUSO TRANSPORTE VERTICAL. AF_07/2019</v>
          </cell>
          <cell r="I1200" t="str">
            <v>M2</v>
          </cell>
          <cell r="J1200" t="str">
            <v>COEFICIENTE DE REPRESENTATIVIDADE</v>
          </cell>
          <cell r="K1200" t="str">
            <v>32,36</v>
          </cell>
          <cell r="L1200" t="str">
            <v>CAIXA REFERENCIAL</v>
          </cell>
        </row>
        <row r="1201">
          <cell r="A1201">
            <v>94445</v>
          </cell>
          <cell r="B1201" t="str">
            <v>COBERTURA</v>
          </cell>
          <cell r="C1201" t="str">
            <v>COBE</v>
          </cell>
          <cell r="D1201" t="str">
            <v>TELHAMENTO COM TELHA CERAMICA</v>
          </cell>
          <cell r="E1201" t="str">
            <v>0074</v>
          </cell>
          <cell r="F1201" t="str">
            <v/>
          </cell>
          <cell r="G1201" t="str">
            <v/>
          </cell>
          <cell r="H1201" t="str">
            <v>TELHAMENTO COM TELHA CERÂMICA CAPA-CANAL, TIPO PLAN, COM ATÉ 2 ÁGUAS, INCLUSO TRANSPORTE VERTICAL. AF_07/2019</v>
          </cell>
          <cell r="I1201" t="str">
            <v>M2</v>
          </cell>
          <cell r="J1201" t="str">
            <v>COEFICIENTE DE REPRESENTATIVIDADE</v>
          </cell>
          <cell r="K1201" t="str">
            <v>42,41</v>
          </cell>
          <cell r="L1201" t="str">
            <v>CAIXA REFERENCIAL</v>
          </cell>
        </row>
        <row r="1202">
          <cell r="A1202">
            <v>94446</v>
          </cell>
          <cell r="B1202" t="str">
            <v>COBERTURA</v>
          </cell>
          <cell r="C1202" t="str">
            <v>COBE</v>
          </cell>
          <cell r="D1202" t="str">
            <v>TELHAMENTO COM TELHA CERAMICA</v>
          </cell>
          <cell r="E1202" t="str">
            <v>0074</v>
          </cell>
          <cell r="F1202" t="str">
            <v/>
          </cell>
          <cell r="G1202" t="str">
            <v/>
          </cell>
          <cell r="H1202" t="str">
            <v>TELHAMENTO COM TELHA CERÂMICA CAPA-CANAL, TIPO PLAN, COM MAIS DE 2 ÁGUAS, INCLUSO TRANSPORTE VERTICAL. AF_07/2019</v>
          </cell>
          <cell r="I1202" t="str">
            <v>M2</v>
          </cell>
          <cell r="J1202" t="str">
            <v>COEFICIENTE DE REPRESENTATIVIDADE</v>
          </cell>
          <cell r="K1202" t="str">
            <v>46,46</v>
          </cell>
          <cell r="L1202" t="str">
            <v>CAIXA REFERENCIAL</v>
          </cell>
        </row>
        <row r="1203">
          <cell r="A1203">
            <v>94447</v>
          </cell>
          <cell r="B1203" t="str">
            <v>COBERTURA</v>
          </cell>
          <cell r="C1203" t="str">
            <v>COBE</v>
          </cell>
          <cell r="D1203" t="str">
            <v>TELHAMENTO COM TELHA CERAMICA</v>
          </cell>
          <cell r="E1203" t="str">
            <v>0074</v>
          </cell>
          <cell r="F1203" t="str">
            <v/>
          </cell>
          <cell r="G1203" t="str">
            <v/>
          </cell>
          <cell r="H1203" t="str">
            <v>TELHAMENTO COM TELHA CERÂMICA CAPA-CANAL, TIPO PAULISTA, COM ATÉ 2 ÁGUAS, INCLUSO TRANSPORTE VERTICAL. AF_07/2019</v>
          </cell>
          <cell r="I1203" t="str">
            <v>M2</v>
          </cell>
          <cell r="J1203" t="str">
            <v>COEFICIENTE DE REPRESENTATIVIDADE</v>
          </cell>
          <cell r="K1203" t="str">
            <v>42,41</v>
          </cell>
          <cell r="L1203" t="str">
            <v>CAIXA REFERENCIAL</v>
          </cell>
        </row>
        <row r="1204">
          <cell r="A1204">
            <v>94448</v>
          </cell>
          <cell r="B1204" t="str">
            <v>COBERTURA</v>
          </cell>
          <cell r="C1204" t="str">
            <v>COBE</v>
          </cell>
          <cell r="D1204" t="str">
            <v>TELHAMENTO COM TELHA CERAMICA</v>
          </cell>
          <cell r="E1204" t="str">
            <v>0074</v>
          </cell>
          <cell r="F1204" t="str">
            <v/>
          </cell>
          <cell r="G1204" t="str">
            <v/>
          </cell>
          <cell r="H1204" t="str">
            <v>TELHAMENTO COM TELHA CERÂMICA CAPA-CANAL, TIPO PAULISTA, COM MAIS DE 2 ÁGUAS, INCLUSO TRANSPORTE VERTICAL. AF_07/2019</v>
          </cell>
          <cell r="I1204" t="str">
            <v>M2</v>
          </cell>
          <cell r="J1204" t="str">
            <v>COEFICIENTE DE REPRESENTATIVIDADE</v>
          </cell>
          <cell r="K1204" t="str">
            <v>46,46</v>
          </cell>
          <cell r="L1204" t="str">
            <v>CAIXA REFERENCIAL</v>
          </cell>
        </row>
        <row r="1205">
          <cell r="A1205">
            <v>94207</v>
          </cell>
          <cell r="B1205" t="str">
            <v>COBERTURA</v>
          </cell>
          <cell r="C1205" t="str">
            <v>COBE</v>
          </cell>
          <cell r="D1205" t="str">
            <v>TELHAMENTO COM TELHA DE FIBROCIMENTO</v>
          </cell>
          <cell r="E1205" t="str">
            <v>0075</v>
          </cell>
          <cell r="F1205" t="str">
            <v/>
          </cell>
          <cell r="G1205" t="str">
            <v/>
          </cell>
          <cell r="H1205" t="str">
            <v>TELHAMENTO COM TELHA ONDULADA DE FIBROCIMENTO E = 6 MM, COM RECOBRIMENTO LATERAL DE 1/4 DE ONDA PARA TELHADO COM INCLINAÇÃO MAIOR QUE 10°, COM ATÉ 2 ÁGUAS, INCLUSO IÇAMENTO. AF_07/2019</v>
          </cell>
          <cell r="I1205" t="str">
            <v>M2</v>
          </cell>
          <cell r="J1205" t="str">
            <v>COEFICIENTE DE REPRESENTATIVIDADE</v>
          </cell>
          <cell r="K1205" t="str">
            <v>35,59</v>
          </cell>
          <cell r="L1205" t="str">
            <v>CAIXA REFERENCIAL</v>
          </cell>
        </row>
        <row r="1206">
          <cell r="A1206">
            <v>94210</v>
          </cell>
          <cell r="B1206" t="str">
            <v>COBERTURA</v>
          </cell>
          <cell r="C1206" t="str">
            <v>COBE</v>
          </cell>
          <cell r="D1206" t="str">
            <v>TELHAMENTO COM TELHA DE FIBROCIMENTO</v>
          </cell>
          <cell r="E1206" t="str">
            <v>0075</v>
          </cell>
          <cell r="F1206" t="str">
            <v/>
          </cell>
          <cell r="G1206" t="str">
            <v/>
          </cell>
          <cell r="H1206" t="str">
            <v>TELHAMENTO COM TELHA ONDULADA DE FIBROCIMENTO E = 6 MM, COM RECOBRIMENTO LATERAL DE 1 1/4 DE ONDA PARA TELHADO COM INCLINAÇÃO MÁXIMA DE 10°, COM ATÉ 2 ÁGUAS, INCLUSO IÇAMENTO. AF_07/2019</v>
          </cell>
          <cell r="I1206" t="str">
            <v>M2</v>
          </cell>
          <cell r="J1206" t="str">
            <v>COEFICIENTE DE REPRESENTATIVIDADE</v>
          </cell>
          <cell r="K1206" t="str">
            <v>37,85</v>
          </cell>
          <cell r="L1206" t="str">
            <v>CAIXA REFERENCIAL</v>
          </cell>
        </row>
        <row r="1207">
          <cell r="A1207">
            <v>94218</v>
          </cell>
          <cell r="B1207" t="str">
            <v>COBERTURA</v>
          </cell>
          <cell r="C1207" t="str">
            <v>COBE</v>
          </cell>
          <cell r="D1207" t="str">
            <v>TELHAMENTO COM TELHA DE FIBROCIMENTO</v>
          </cell>
          <cell r="E1207" t="str">
            <v>0075</v>
          </cell>
          <cell r="F1207" t="str">
            <v/>
          </cell>
          <cell r="G1207" t="str">
            <v/>
          </cell>
          <cell r="H1207" t="str">
            <v>TELHAMENTO COM TELHA ESTRUTURAL DE FIBROCIMENTO E= 6 MM, COM ATÉ 2 ÁGUAS, INCLUSO IÇAMENTO. AF_07/2019</v>
          </cell>
          <cell r="I1207" t="str">
            <v>M2</v>
          </cell>
          <cell r="J1207" t="str">
            <v>COEFICIENTE DE REPRESENTATIVIDADE</v>
          </cell>
          <cell r="K1207" t="str">
            <v>79,38</v>
          </cell>
          <cell r="L1207" t="str">
            <v>CAIXA REFERENCIAL</v>
          </cell>
        </row>
        <row r="1208">
          <cell r="A1208">
            <v>94213</v>
          </cell>
          <cell r="B1208" t="str">
            <v>COBERTURA</v>
          </cell>
          <cell r="C1208" t="str">
            <v>COBE</v>
          </cell>
          <cell r="D1208" t="str">
            <v>TELHAMENTO COM TELHA METALICA</v>
          </cell>
          <cell r="E1208" t="str">
            <v>0076</v>
          </cell>
          <cell r="F1208" t="str">
            <v/>
          </cell>
          <cell r="G1208" t="str">
            <v/>
          </cell>
          <cell r="H1208" t="str">
            <v>TELHAMENTO COM TELHA DE AÇO/ALUMÍNIO E = 0,5 MM, COM ATÉ 2 ÁGUAS, INCLUSO IÇAMENTO. AF_07/2019</v>
          </cell>
          <cell r="I1208" t="str">
            <v>M2</v>
          </cell>
          <cell r="J1208" t="str">
            <v>ATRIBUÍDO SÃO PAULO</v>
          </cell>
          <cell r="K1208" t="str">
            <v>79,75</v>
          </cell>
          <cell r="L1208" t="str">
            <v>CAIXA REFERENCIAL</v>
          </cell>
        </row>
        <row r="1209">
          <cell r="A1209">
            <v>94216</v>
          </cell>
          <cell r="B1209" t="str">
            <v>COBERTURA</v>
          </cell>
          <cell r="C1209" t="str">
            <v>COBE</v>
          </cell>
          <cell r="D1209" t="str">
            <v>TELHAMENTO COM TELHA METALICA</v>
          </cell>
          <cell r="E1209" t="str">
            <v>0076</v>
          </cell>
          <cell r="F1209" t="str">
            <v/>
          </cell>
          <cell r="G1209" t="str">
            <v/>
          </cell>
          <cell r="H1209" t="str">
            <v>TELHAMENTO COM TELHA METÁLICA TERMOACÚSTICA E = 30 MM, COM ATÉ 2 ÁGUAS, INCLUSO IÇAMENTO. AF_07/2019</v>
          </cell>
          <cell r="I1209" t="str">
            <v>M2</v>
          </cell>
          <cell r="J1209" t="str">
            <v>ATRIBUÍDO SÃO PAULO</v>
          </cell>
          <cell r="K1209" t="str">
            <v>243,00</v>
          </cell>
          <cell r="L1209" t="str">
            <v>CAIXA REFERENCIAL</v>
          </cell>
        </row>
        <row r="1210">
          <cell r="A1210">
            <v>94219</v>
          </cell>
          <cell r="B1210" t="str">
            <v>COBERTURA</v>
          </cell>
          <cell r="C1210" t="str">
            <v>COBE</v>
          </cell>
          <cell r="D1210" t="str">
            <v>CUMEEIRA CERAMICA</v>
          </cell>
          <cell r="E1210" t="str">
            <v>0079</v>
          </cell>
          <cell r="F1210" t="str">
            <v/>
          </cell>
          <cell r="G1210" t="str">
            <v/>
          </cell>
          <cell r="H1210" t="str">
            <v>CUMEEIRA E ESPIGÃO PARA TELHA CERÂMICA EMBOÇADA COM ARGAMASSA TRAÇO 1:2:9 (CIMENTO, CAL E AREIA), PARA TELHADOS COM MAIS DE 2 ÁGUAS, INCLUSO TRANSPORTE VERTICAL. AF_07/2019</v>
          </cell>
          <cell r="I1210" t="str">
            <v>M</v>
          </cell>
          <cell r="J1210" t="str">
            <v>COEFICIENTE DE REPRESENTATIVIDADE</v>
          </cell>
          <cell r="K1210" t="str">
            <v>24,88</v>
          </cell>
          <cell r="L1210" t="str">
            <v>CAIXA REFERENCIAL</v>
          </cell>
        </row>
        <row r="1211">
          <cell r="A1211">
            <v>94220</v>
          </cell>
          <cell r="B1211" t="str">
            <v>COBERTURA</v>
          </cell>
          <cell r="C1211" t="str">
            <v>COBE</v>
          </cell>
          <cell r="D1211" t="str">
            <v>CUMEEIRA CERAMICA</v>
          </cell>
          <cell r="E1211" t="str">
            <v>0079</v>
          </cell>
          <cell r="F1211" t="str">
            <v/>
          </cell>
          <cell r="G1211" t="str">
            <v/>
          </cell>
          <cell r="H1211" t="str">
            <v>CUMEEIRA E ESPIGÃO PARA TELHA DE CONCRETO EMBOÇADA COM ARGAMASSA TRAÇO 1:2:9 (CIMENTO, CAL E AREIA), PARA TELHADOS COM MAIS DE 2 ÁGUAS, INCLUSO TRANSPORTE VERTICAL. AF_07/2019</v>
          </cell>
          <cell r="I1211" t="str">
            <v>M</v>
          </cell>
          <cell r="J1211" t="str">
            <v>COEFICIENTE DE REPRESENTATIVIDADE</v>
          </cell>
          <cell r="K1211" t="str">
            <v>39,25</v>
          </cell>
          <cell r="L1211" t="str">
            <v>CAIXA REFERENCIAL</v>
          </cell>
        </row>
        <row r="1212">
          <cell r="A1212">
            <v>94221</v>
          </cell>
          <cell r="B1212" t="str">
            <v>COBERTURA</v>
          </cell>
          <cell r="C1212" t="str">
            <v>COBE</v>
          </cell>
          <cell r="D1212" t="str">
            <v>CUMEEIRA CERAMICA</v>
          </cell>
          <cell r="E1212" t="str">
            <v>0079</v>
          </cell>
          <cell r="F1212" t="str">
            <v/>
          </cell>
          <cell r="G1212" t="str">
            <v/>
          </cell>
          <cell r="H1212" t="str">
            <v>CUMEEIRA PARA TELHA CERÂMICA EMBOÇADA COM ARGAMASSA TRAÇO 1:2:9 (CIMENTO, CAL E AREIA) PARA TELHADOS COM ATÉ 2 ÁGUAS, INCLUSO TRANSPORTE VERTICAL. AF_07/2019</v>
          </cell>
          <cell r="I1212" t="str">
            <v>M</v>
          </cell>
          <cell r="J1212" t="str">
            <v>COEFICIENTE DE REPRESENTATIVIDADE</v>
          </cell>
          <cell r="K1212" t="str">
            <v>20,19</v>
          </cell>
          <cell r="L1212" t="str">
            <v>CAIXA REFERENCIAL</v>
          </cell>
        </row>
        <row r="1213">
          <cell r="A1213">
            <v>94222</v>
          </cell>
          <cell r="B1213" t="str">
            <v>COBERTURA</v>
          </cell>
          <cell r="C1213" t="str">
            <v>COBE</v>
          </cell>
          <cell r="D1213" t="str">
            <v>CUMEEIRA CERAMICA</v>
          </cell>
          <cell r="E1213" t="str">
            <v>0079</v>
          </cell>
          <cell r="F1213" t="str">
            <v/>
          </cell>
          <cell r="G1213" t="str">
            <v/>
          </cell>
          <cell r="H1213" t="str">
            <v>CUMEEIRA PARA TELHA DE CONCRETO EMBOÇADA COM ARGAMASSA TRAÇO 1:2:9 (CIMENTO, CAL E AREIA) PARA TELHADOS COM ATÉ 2 ÁGUAS, INCLUSO TRANSPORTE VERTICAL. AF_07/2019</v>
          </cell>
          <cell r="I1213" t="str">
            <v>M</v>
          </cell>
          <cell r="J1213" t="str">
            <v>COEFICIENTE DE REPRESENTATIVIDADE</v>
          </cell>
          <cell r="K1213" t="str">
            <v>34,56</v>
          </cell>
          <cell r="L1213" t="str">
            <v>CAIXA REFERENCIAL</v>
          </cell>
        </row>
        <row r="1214">
          <cell r="A1214">
            <v>94223</v>
          </cell>
          <cell r="B1214" t="str">
            <v>COBERTURA</v>
          </cell>
          <cell r="C1214" t="str">
            <v>COBE</v>
          </cell>
          <cell r="D1214" t="str">
            <v>CUMEEIRA DE FIBROCIMENTO</v>
          </cell>
          <cell r="E1214" t="str">
            <v>0080</v>
          </cell>
          <cell r="F1214" t="str">
            <v/>
          </cell>
          <cell r="G1214" t="str">
            <v/>
          </cell>
          <cell r="H1214" t="str">
            <v>CUMEEIRA PARA TELHA DE FIBROCIMENTO ONDULADA E = 6 MM, INCLUSO ACESSÓRIOS DE FIXAÇÃO E IÇAMENTO. AF_07/2019</v>
          </cell>
          <cell r="I1214" t="str">
            <v>M</v>
          </cell>
          <cell r="J1214" t="str">
            <v>COEFICIENTE DE REPRESENTATIVIDADE</v>
          </cell>
          <cell r="K1214" t="str">
            <v>44,62</v>
          </cell>
          <cell r="L1214" t="str">
            <v>CAIXA REFERENCIAL</v>
          </cell>
        </row>
        <row r="1215">
          <cell r="A1215">
            <v>94451</v>
          </cell>
          <cell r="B1215" t="str">
            <v>COBERTURA</v>
          </cell>
          <cell r="C1215" t="str">
            <v>COBE</v>
          </cell>
          <cell r="D1215" t="str">
            <v>CUMEEIRA DE FIBROCIMENTO</v>
          </cell>
          <cell r="E1215" t="str">
            <v>0080</v>
          </cell>
          <cell r="F1215" t="str">
            <v/>
          </cell>
          <cell r="G1215" t="str">
            <v/>
          </cell>
          <cell r="H1215" t="str">
            <v>CUMEEIRA PARA TELHA DE FIBROCIMENTO ESTRUTURAL E = 6 MM, INCLUSO ACESSÓRIOS DE FIXAÇÃO E IÇAMENTO. AF_07/2019</v>
          </cell>
          <cell r="I1215" t="str">
            <v>M</v>
          </cell>
          <cell r="J1215" t="str">
            <v>COEFICIENTE DE REPRESENTATIVIDADE</v>
          </cell>
          <cell r="K1215" t="str">
            <v>102,98</v>
          </cell>
          <cell r="L1215" t="str">
            <v>CAIXA REFERENCIAL</v>
          </cell>
        </row>
        <row r="1216">
          <cell r="A1216">
            <v>100325</v>
          </cell>
          <cell r="B1216" t="str">
            <v>COBERTURA</v>
          </cell>
          <cell r="C1216" t="str">
            <v>COBE</v>
          </cell>
          <cell r="D1216" t="str">
            <v>CUMEEIRA DE FIBROCIMENTO</v>
          </cell>
          <cell r="E1216" t="str">
            <v>0080</v>
          </cell>
          <cell r="F1216" t="str">
            <v/>
          </cell>
          <cell r="G1216" t="str">
            <v/>
          </cell>
          <cell r="H1216" t="str">
            <v>CUMEEIRA SHED PARA TELHA ONDULADA DE FIBROCIMENTO, E = 6 MM, INCLUSO ACESSÓRIOS DE FIXAÇÃO E IÇAMENTO. AF_07/2019</v>
          </cell>
          <cell r="I1216" t="str">
            <v>M</v>
          </cell>
          <cell r="J1216" t="str">
            <v>COEFICIENTE DE REPRESENTATIVIDADE</v>
          </cell>
          <cell r="K1216" t="str">
            <v>42,91</v>
          </cell>
          <cell r="L1216" t="str">
            <v>CAIXA REFERENCIAL</v>
          </cell>
        </row>
        <row r="1217">
          <cell r="A1217">
            <v>100327</v>
          </cell>
          <cell r="B1217" t="str">
            <v>COBERTURA</v>
          </cell>
          <cell r="C1217" t="str">
            <v>COBE</v>
          </cell>
          <cell r="D1217" t="str">
            <v>CUMEEIRA DE FIBROCIMENTO</v>
          </cell>
          <cell r="E1217" t="str">
            <v>0080</v>
          </cell>
          <cell r="F1217" t="str">
            <v/>
          </cell>
          <cell r="G1217" t="str">
            <v/>
          </cell>
          <cell r="H1217" t="str">
            <v>RUFO EXTERNO/INTERNO EM CHAPA DE AÇO GALVANIZADO NÚMERO 26, CORTE DE 33 CM, INCLUSO IÇAMENTO. AF_07/2019</v>
          </cell>
          <cell r="I1217" t="str">
            <v>M</v>
          </cell>
          <cell r="J1217" t="str">
            <v>ATRIBUÍDO SÃO PAULO</v>
          </cell>
          <cell r="K1217" t="str">
            <v>55,07</v>
          </cell>
          <cell r="L1217" t="str">
            <v>CAIXA REFERENCIAL</v>
          </cell>
        </row>
        <row r="1218">
          <cell r="A1218">
            <v>100328</v>
          </cell>
          <cell r="B1218" t="str">
            <v>COBERTURA</v>
          </cell>
          <cell r="C1218" t="str">
            <v>COBE</v>
          </cell>
          <cell r="D1218" t="str">
            <v>CUMEEIRA DE FIBROCIMENTO</v>
          </cell>
          <cell r="E1218" t="str">
            <v>0080</v>
          </cell>
          <cell r="F1218" t="str">
            <v/>
          </cell>
          <cell r="G1218" t="str">
            <v/>
          </cell>
          <cell r="H1218" t="str">
            <v>RETIRADA E RECOLOCAÇÃO DE  TELHA CERÂMICA DE ENCAIXE, COM ATÉ DUAS ÁGUAS, INCLUSO IÇAMENTO. AF_07/2019</v>
          </cell>
          <cell r="I1218" t="str">
            <v>M2</v>
          </cell>
          <cell r="J1218" t="str">
            <v>COEFICIENTE DE REPRESENTATIVIDADE</v>
          </cell>
          <cell r="K1218" t="str">
            <v>10,60</v>
          </cell>
          <cell r="L1218" t="str">
            <v>CAIXA REFERENCIAL</v>
          </cell>
        </row>
        <row r="1219">
          <cell r="A1219">
            <v>100329</v>
          </cell>
          <cell r="B1219" t="str">
            <v>COBERTURA</v>
          </cell>
          <cell r="C1219" t="str">
            <v>COBE</v>
          </cell>
          <cell r="D1219" t="str">
            <v>CUMEEIRA DE FIBROCIMENTO</v>
          </cell>
          <cell r="E1219" t="str">
            <v>0080</v>
          </cell>
          <cell r="F1219" t="str">
            <v/>
          </cell>
          <cell r="G1219" t="str">
            <v/>
          </cell>
          <cell r="H1219" t="str">
            <v>RETIRADA E RECOLOCAÇÃO DE  TELHA CERÂMICA DE ENCAIXE, COM MAIS DE DUAS ÁGUAS, INCLUSO IÇAMENTO. AF_07/2019</v>
          </cell>
          <cell r="I1219" t="str">
            <v>M2</v>
          </cell>
          <cell r="J1219" t="str">
            <v>COEFICIENTE DE REPRESENTATIVIDADE</v>
          </cell>
          <cell r="K1219" t="str">
            <v>12,98</v>
          </cell>
          <cell r="L1219" t="str">
            <v>CAIXA REFERENCIAL</v>
          </cell>
        </row>
        <row r="1220">
          <cell r="A1220">
            <v>100330</v>
          </cell>
          <cell r="B1220" t="str">
            <v>COBERTURA</v>
          </cell>
          <cell r="C1220" t="str">
            <v>COBE</v>
          </cell>
          <cell r="D1220" t="str">
            <v>CUMEEIRA DE FIBROCIMENTO</v>
          </cell>
          <cell r="E1220" t="str">
            <v>0080</v>
          </cell>
          <cell r="F1220" t="str">
            <v/>
          </cell>
          <cell r="G1220" t="str">
            <v/>
          </cell>
          <cell r="H1220" t="str">
            <v>RETIRADA E RECOLOCAÇÃO DE  TELHA CERÂMICA CAPA-CANAL, COM ATÉ DUAS ÁGUAS, INCLUSO IÇAMENTO. AF_07/2019</v>
          </cell>
          <cell r="I1220" t="str">
            <v>M2</v>
          </cell>
          <cell r="J1220" t="str">
            <v>COEFICIENTE DE REPRESENTATIVIDADE</v>
          </cell>
          <cell r="K1220" t="str">
            <v>14,38</v>
          </cell>
          <cell r="L1220" t="str">
            <v>CAIXA REFERENCIAL</v>
          </cell>
        </row>
        <row r="1221">
          <cell r="A1221">
            <v>100331</v>
          </cell>
          <cell r="B1221" t="str">
            <v>COBERTURA</v>
          </cell>
          <cell r="C1221" t="str">
            <v>COBE</v>
          </cell>
          <cell r="D1221" t="str">
            <v>CUMEEIRA DE FIBROCIMENTO</v>
          </cell>
          <cell r="E1221" t="str">
            <v>0080</v>
          </cell>
          <cell r="F1221" t="str">
            <v/>
          </cell>
          <cell r="G1221" t="str">
            <v/>
          </cell>
          <cell r="H1221" t="str">
            <v>RETIRADA E RECOLOCAÇÃO DE  TELHA CERÂMICA CAPA-CANAL, COM MAIS DE DUAS ÁGUAS, INCLUSO IÇAMENTO. AF_07/2019</v>
          </cell>
          <cell r="I1221" t="str">
            <v>M2</v>
          </cell>
          <cell r="J1221" t="str">
            <v>COEFICIENTE DE REPRESENTATIVIDADE</v>
          </cell>
          <cell r="K1221" t="str">
            <v>18,44</v>
          </cell>
          <cell r="L1221" t="str">
            <v>CAIXA REFERENCIAL</v>
          </cell>
        </row>
        <row r="1222">
          <cell r="A1222">
            <v>100434</v>
          </cell>
          <cell r="B1222" t="str">
            <v>COBERTURA</v>
          </cell>
          <cell r="C1222" t="str">
            <v>COBE</v>
          </cell>
          <cell r="D1222" t="str">
            <v>CALHA DE PVC, PECAS E ACESSORIOS</v>
          </cell>
          <cell r="E1222" t="str">
            <v>0083</v>
          </cell>
          <cell r="F1222" t="str">
            <v/>
          </cell>
          <cell r="G1222" t="str">
            <v/>
          </cell>
          <cell r="H1222" t="str">
            <v>CALHA DE BEIRAL, SEMICIRCULAR DE PVC, DIAMETRO 125 MM, INCLUINDO CABECEIRAS, EMENDAS, BOCAIS, SUPORTES E VEDAÇÕES, EXCLUINDO CONDUTORES, INCLUSO TRANSPORTE VERTICAL. AF_07/2019</v>
          </cell>
          <cell r="I1222" t="str">
            <v>M</v>
          </cell>
          <cell r="J1222" t="str">
            <v>ATRIBUÍDO SÃO PAULO</v>
          </cell>
          <cell r="K1222" t="str">
            <v>56,16</v>
          </cell>
          <cell r="L1222" t="str">
            <v>CAIXA REFERENCIAL</v>
          </cell>
        </row>
        <row r="1223">
          <cell r="A1223">
            <v>100435</v>
          </cell>
          <cell r="B1223" t="str">
            <v>COBERTURA</v>
          </cell>
          <cell r="C1223" t="str">
            <v>COBE</v>
          </cell>
          <cell r="D1223" t="str">
            <v>CALHA DE PVC, PECAS E ACESSORIOS</v>
          </cell>
          <cell r="E1223" t="str">
            <v>0083</v>
          </cell>
          <cell r="F1223" t="str">
            <v/>
          </cell>
          <cell r="G1223" t="str">
            <v/>
          </cell>
          <cell r="H1223" t="str">
            <v>RUFO EM FIBROCIMENTO PARA TELHA ONDULADA E = 6 MM, ABA DE 26 CM, INCLUSO TRANSPORTE VERTICAL, EXCETO CONTRARRUFO. AF_07/2019</v>
          </cell>
          <cell r="I1223" t="str">
            <v>M</v>
          </cell>
          <cell r="J1223" t="str">
            <v>COEFICIENTE DE REPRESENTATIVIDADE</v>
          </cell>
          <cell r="K1223" t="str">
            <v>24,02</v>
          </cell>
          <cell r="L1223" t="str">
            <v>CAIXA REFERENCIAL</v>
          </cell>
        </row>
        <row r="1224">
          <cell r="A1224">
            <v>94227</v>
          </cell>
          <cell r="B1224" t="str">
            <v>COBERTURA</v>
          </cell>
          <cell r="C1224" t="str">
            <v>COBE</v>
          </cell>
          <cell r="D1224" t="str">
            <v>CALHA METALICA</v>
          </cell>
          <cell r="E1224" t="str">
            <v>0084</v>
          </cell>
          <cell r="F1224" t="str">
            <v/>
          </cell>
          <cell r="G1224" t="str">
            <v/>
          </cell>
          <cell r="H1224" t="str">
            <v>CALHA EM CHAPA DE AÇO GALVANIZADO NÚMERO 24, DESENVOLVIMENTO DE 33 CM, INCLUSO TRANSPORTE VERTICAL. AF_07/2019</v>
          </cell>
          <cell r="I1224" t="str">
            <v>M</v>
          </cell>
          <cell r="J1224" t="str">
            <v>ATRIBUÍDO SÃO PAULO</v>
          </cell>
          <cell r="K1224" t="str">
            <v>63,02</v>
          </cell>
          <cell r="L1224" t="str">
            <v>CAIXA REFERENCIAL</v>
          </cell>
        </row>
        <row r="1225">
          <cell r="A1225">
            <v>94228</v>
          </cell>
          <cell r="B1225" t="str">
            <v>COBERTURA</v>
          </cell>
          <cell r="C1225" t="str">
            <v>COBE</v>
          </cell>
          <cell r="D1225" t="str">
            <v>CALHA METALICA</v>
          </cell>
          <cell r="E1225" t="str">
            <v>0084</v>
          </cell>
          <cell r="F1225" t="str">
            <v/>
          </cell>
          <cell r="G1225" t="str">
            <v/>
          </cell>
          <cell r="H1225" t="str">
            <v>CALHA EM CHAPA DE AÇO GALVANIZADO NÚMERO 24, DESENVOLVIMENTO DE 50 CM, INCLUSO TRANSPORTE VERTICAL. AF_07/2019</v>
          </cell>
          <cell r="I1225" t="str">
            <v>M</v>
          </cell>
          <cell r="J1225" t="str">
            <v>ATRIBUÍDO SÃO PAULO</v>
          </cell>
          <cell r="K1225" t="str">
            <v>84,35</v>
          </cell>
          <cell r="L1225" t="str">
            <v>CAIXA REFERENCIAL</v>
          </cell>
        </row>
        <row r="1226">
          <cell r="A1226">
            <v>94229</v>
          </cell>
          <cell r="B1226" t="str">
            <v>COBERTURA</v>
          </cell>
          <cell r="C1226" t="str">
            <v>COBE</v>
          </cell>
          <cell r="D1226" t="str">
            <v>CALHA METALICA</v>
          </cell>
          <cell r="E1226" t="str">
            <v>0084</v>
          </cell>
          <cell r="F1226" t="str">
            <v/>
          </cell>
          <cell r="G1226" t="str">
            <v/>
          </cell>
          <cell r="H1226" t="str">
            <v>CALHA EM CHAPA DE AÇO GALVANIZADO NÚMERO 24, DESENVOLVIMENTO DE 100 CM, INCLUSO TRANSPORTE VERTICAL. AF_07/2019</v>
          </cell>
          <cell r="I1226" t="str">
            <v>M</v>
          </cell>
          <cell r="J1226" t="str">
            <v>ATRIBUÍDO SÃO PAULO</v>
          </cell>
          <cell r="K1226" t="str">
            <v>163,62</v>
          </cell>
          <cell r="L1226" t="str">
            <v>CAIXA REFERENCIAL</v>
          </cell>
        </row>
        <row r="1227">
          <cell r="A1227">
            <v>94231</v>
          </cell>
          <cell r="B1227" t="str">
            <v>COBERTURA</v>
          </cell>
          <cell r="C1227" t="str">
            <v>COBE</v>
          </cell>
          <cell r="D1227" t="str">
            <v>RUFO METALICO</v>
          </cell>
          <cell r="E1227" t="str">
            <v>0086</v>
          </cell>
          <cell r="F1227" t="str">
            <v/>
          </cell>
          <cell r="G1227" t="str">
            <v/>
          </cell>
          <cell r="H1227" t="str">
            <v>RUFO EM CHAPA DE AÇO GALVANIZADO NÚMERO 24, CORTE DE 25 CM, INCLUSO TRANSPORTE VERTICAL. AF_07/2019</v>
          </cell>
          <cell r="I1227" t="str">
            <v>M</v>
          </cell>
          <cell r="J1227" t="str">
            <v>ATRIBUÍDO SÃO PAULO</v>
          </cell>
          <cell r="K1227" t="str">
            <v>49,64</v>
          </cell>
          <cell r="L1227" t="str">
            <v>CAIXA REFERENCIAL</v>
          </cell>
        </row>
        <row r="1228">
          <cell r="A1228">
            <v>94449</v>
          </cell>
          <cell r="B1228" t="str">
            <v>COBERTURA</v>
          </cell>
          <cell r="C1228" t="str">
            <v>COBE</v>
          </cell>
          <cell r="D1228" t="str">
            <v>TELHAMENTO COM TELHA DE FIBRA DE VIDRO</v>
          </cell>
          <cell r="E1228" t="str">
            <v>0252</v>
          </cell>
          <cell r="F1228" t="str">
            <v/>
          </cell>
          <cell r="G1228" t="str">
            <v/>
          </cell>
          <cell r="H1228" t="str">
            <v>TELHAMENTO COM TELHA ONDULADA DE FIBRA DE VIDRO E = 0,6 MM, PARA TELHADO COM INCLINAÇÃO MAIOR QUE 10°, COM ATÉ 2 ÁGUAS, INCLUSO IÇAMENTO. AF_07/2019</v>
          </cell>
          <cell r="I1228" t="str">
            <v>M2</v>
          </cell>
          <cell r="J1228" t="str">
            <v>ATRIBUÍDO SÃO PAULO</v>
          </cell>
          <cell r="K1228" t="str">
            <v>47,36</v>
          </cell>
          <cell r="L1228" t="str">
            <v>CAIXA REFERENCIAL</v>
          </cell>
        </row>
        <row r="1229">
          <cell r="A1229">
            <v>92255</v>
          </cell>
          <cell r="B1229" t="str">
            <v>COBERTURA</v>
          </cell>
          <cell r="C1229" t="str">
            <v>COBE</v>
          </cell>
          <cell r="D1229" t="str">
            <v>ESTRUTURA METALICA</v>
          </cell>
          <cell r="E1229" t="str">
            <v>0291</v>
          </cell>
          <cell r="F1229" t="str">
            <v/>
          </cell>
          <cell r="G1229" t="str">
            <v/>
          </cell>
          <cell r="H1229" t="str">
            <v>INSTALAÇÃO DE TESOURA (INTEIRA OU MEIA), EM AÇO, PARA VÃOS MAIORES OU IGUAIS A 3,0 M E MENORES QUE 6,0 M, INCLUSO IÇAMENTO. AF_07/2019</v>
          </cell>
          <cell r="I1229" t="str">
            <v>UN</v>
          </cell>
          <cell r="J1229" t="str">
            <v>ATRIBUÍDO SÃO PAULO</v>
          </cell>
          <cell r="K1229" t="str">
            <v>137,24</v>
          </cell>
          <cell r="L1229" t="str">
            <v>CAIXA REFERENCIAL</v>
          </cell>
        </row>
        <row r="1230">
          <cell r="A1230">
            <v>92256</v>
          </cell>
          <cell r="B1230" t="str">
            <v>COBERTURA</v>
          </cell>
          <cell r="C1230" t="str">
            <v>COBE</v>
          </cell>
          <cell r="D1230" t="str">
            <v>ESTRUTURA METALICA</v>
          </cell>
          <cell r="E1230" t="str">
            <v>0291</v>
          </cell>
          <cell r="F1230" t="str">
            <v/>
          </cell>
          <cell r="G1230" t="str">
            <v/>
          </cell>
          <cell r="H1230" t="str">
            <v>INSTALAÇÃO DE TESOURA (INTEIRA OU MEIA), EM AÇO, PARA VÃOS MAIORES OU IGUAIS A 6,0 M E MENORES QUE 8,0 M, INCLUSO IÇAMENTO. AF_07/2019</v>
          </cell>
          <cell r="I1230" t="str">
            <v>UN</v>
          </cell>
          <cell r="J1230" t="str">
            <v>ATRIBUÍDO SÃO PAULO</v>
          </cell>
          <cell r="K1230" t="str">
            <v>168,11</v>
          </cell>
          <cell r="L1230" t="str">
            <v>CAIXA REFERENCIAL</v>
          </cell>
        </row>
        <row r="1231">
          <cell r="A1231">
            <v>92257</v>
          </cell>
          <cell r="B1231" t="str">
            <v>COBERTURA</v>
          </cell>
          <cell r="C1231" t="str">
            <v>COBE</v>
          </cell>
          <cell r="D1231" t="str">
            <v>ESTRUTURA METALICA</v>
          </cell>
          <cell r="E1231" t="str">
            <v>0291</v>
          </cell>
          <cell r="F1231" t="str">
            <v/>
          </cell>
          <cell r="G1231" t="str">
            <v/>
          </cell>
          <cell r="H1231" t="str">
            <v>INSTALAÇÃO DE TESOURA (INTEIRA OU MEIA), EM AÇO, PARA VÃOS MAIORES OU IGUAIS A 8,0 M E MENORES QUE 10,0 M, INCLUSO IÇAMENTO. AF_07/2019</v>
          </cell>
          <cell r="I1231" t="str">
            <v>UN</v>
          </cell>
          <cell r="J1231" t="str">
            <v>ATRIBUÍDO SÃO PAULO</v>
          </cell>
          <cell r="K1231" t="str">
            <v>198,61</v>
          </cell>
          <cell r="L1231" t="str">
            <v>CAIXA REFERENCIAL</v>
          </cell>
        </row>
        <row r="1232">
          <cell r="A1232">
            <v>92258</v>
          </cell>
          <cell r="B1232" t="str">
            <v>COBERTURA</v>
          </cell>
          <cell r="C1232" t="str">
            <v>COBE</v>
          </cell>
          <cell r="D1232" t="str">
            <v>ESTRUTURA METALICA</v>
          </cell>
          <cell r="E1232" t="str">
            <v>0291</v>
          </cell>
          <cell r="F1232" t="str">
            <v/>
          </cell>
          <cell r="G1232" t="str">
            <v/>
          </cell>
          <cell r="H1232" t="str">
            <v>INSTALAÇÃO DE TESOURA (INTEIRA OU MEIA), EM AÇO, PARA VÃOS MAIORES OU IGUAIS A 10,0 M E MENORES QUE 12,0 M, INCLUSO IÇAMENTO. AF_07/2019</v>
          </cell>
          <cell r="I1232" t="str">
            <v>UN</v>
          </cell>
          <cell r="J1232" t="str">
            <v>ATRIBUÍDO SÃO PAULO</v>
          </cell>
          <cell r="K1232" t="str">
            <v>247,67</v>
          </cell>
          <cell r="L1232" t="str">
            <v>CAIXA REFERENCIAL</v>
          </cell>
        </row>
        <row r="1233">
          <cell r="A1233">
            <v>92568</v>
          </cell>
          <cell r="B1233" t="str">
            <v>COBERTURA</v>
          </cell>
          <cell r="C1233" t="str">
            <v>COBE</v>
          </cell>
          <cell r="D1233" t="str">
            <v>ESTRUTURA METALICA</v>
          </cell>
          <cell r="E1233" t="str">
            <v>0291</v>
          </cell>
          <cell r="F1233" t="str">
            <v/>
          </cell>
          <cell r="G1233" t="str">
            <v/>
          </cell>
          <cell r="H1233" t="str">
            <v>TRAMA DE AÇO COMPOSTA POR RIPAS, CAIBROS E TERÇAS PARA TELHADOS DE ATÉ 2 ÁGUAS PARA TELHA DE ENCAIXE DE CERÂMICA OU DE CONCRETO, INCLUSO TRANSPORTE VERTICAL. AF_07/2019</v>
          </cell>
          <cell r="I1233" t="str">
            <v>M2</v>
          </cell>
          <cell r="J1233" t="str">
            <v>ATRIBUÍDO SÃO PAULO</v>
          </cell>
          <cell r="K1233" t="str">
            <v>97,46</v>
          </cell>
          <cell r="L1233" t="str">
            <v>CAIXA REFERENCIAL</v>
          </cell>
        </row>
        <row r="1234">
          <cell r="A1234">
            <v>92569</v>
          </cell>
          <cell r="B1234" t="str">
            <v>COBERTURA</v>
          </cell>
          <cell r="C1234" t="str">
            <v>COBE</v>
          </cell>
          <cell r="D1234" t="str">
            <v>ESTRUTURA METALICA</v>
          </cell>
          <cell r="E1234" t="str">
            <v>0291</v>
          </cell>
          <cell r="F1234" t="str">
            <v/>
          </cell>
          <cell r="G1234" t="str">
            <v/>
          </cell>
          <cell r="H1234" t="str">
            <v>TRAMA DE AÇO COMPOSTA POR RIPAS E CAIBROS PARA TELHADOS DE ATÉ 2 ÁGUAS PARA TELHA DE ENCAIXE DE CERÂMICA OU DE CONCRETO, INCLUSO TRANSPORTE VERTICAL. AF_07/2019</v>
          </cell>
          <cell r="I1234" t="str">
            <v>M2</v>
          </cell>
          <cell r="J1234" t="str">
            <v>ATRIBUÍDO SÃO PAULO</v>
          </cell>
          <cell r="K1234" t="str">
            <v>53,65</v>
          </cell>
          <cell r="L1234" t="str">
            <v>CAIXA REFERENCIAL</v>
          </cell>
        </row>
        <row r="1235">
          <cell r="A1235">
            <v>92570</v>
          </cell>
          <cell r="B1235" t="str">
            <v>COBERTURA</v>
          </cell>
          <cell r="C1235" t="str">
            <v>COBE</v>
          </cell>
          <cell r="D1235" t="str">
            <v>ESTRUTURA METALICA</v>
          </cell>
          <cell r="E1235" t="str">
            <v>0291</v>
          </cell>
          <cell r="F1235" t="str">
            <v/>
          </cell>
          <cell r="G1235" t="str">
            <v/>
          </cell>
          <cell r="H1235" t="str">
            <v>TRAMA DE AÇO COMPOSTA POR RIPAS PARA TELHADOS DE ATÉ 2 ÁGUAS PARA TELHA DE ENCAIXE DE CERÂMICA OU DE CONCRETO, INCLUSO TRANSPORTE VERTICAL. AF_07/2019</v>
          </cell>
          <cell r="I1235" t="str">
            <v>M2</v>
          </cell>
          <cell r="J1235" t="str">
            <v>ATRIBUÍDO SÃO PAULO</v>
          </cell>
          <cell r="K1235" t="str">
            <v>33,46</v>
          </cell>
          <cell r="L1235" t="str">
            <v>CAIXA REFERENCIAL</v>
          </cell>
        </row>
        <row r="1236">
          <cell r="A1236">
            <v>92571</v>
          </cell>
          <cell r="B1236" t="str">
            <v>COBERTURA</v>
          </cell>
          <cell r="C1236" t="str">
            <v>COBE</v>
          </cell>
          <cell r="D1236" t="str">
            <v>ESTRUTURA METALICA</v>
          </cell>
          <cell r="E1236" t="str">
            <v>0291</v>
          </cell>
          <cell r="F1236" t="str">
            <v/>
          </cell>
          <cell r="G1236" t="str">
            <v/>
          </cell>
          <cell r="H1236" t="str">
            <v>TRAMA DE AÇO COMPOSTA POR RIPAS, CAIBROS E TERÇAS PARA TELHADOS DE MAIS DE 2 ÁGUAS PARA TELHA DE ENCAIXE DE CERÂMICA OU DE CONCRETO, INCLUSO TRANSPORTE VERTICAL. AF_07/2019</v>
          </cell>
          <cell r="I1236" t="str">
            <v>M2</v>
          </cell>
          <cell r="J1236" t="str">
            <v>ATRIBUÍDO SÃO PAULO</v>
          </cell>
          <cell r="K1236" t="str">
            <v>103,48</v>
          </cell>
          <cell r="L1236" t="str">
            <v>CAIXA REFERENCIAL</v>
          </cell>
        </row>
        <row r="1237">
          <cell r="A1237">
            <v>92572</v>
          </cell>
          <cell r="B1237" t="str">
            <v>COBERTURA</v>
          </cell>
          <cell r="C1237" t="str">
            <v>COBE</v>
          </cell>
          <cell r="D1237" t="str">
            <v>ESTRUTURA METALICA</v>
          </cell>
          <cell r="E1237" t="str">
            <v>0291</v>
          </cell>
          <cell r="F1237" t="str">
            <v/>
          </cell>
          <cell r="G1237" t="str">
            <v/>
          </cell>
          <cell r="H1237" t="str">
            <v>TRAMA DE AÇO COMPOSTA POR RIPAS E CAIBROS PARA TELHADOS DE MAIS DE 2 ÁGUAS PARA TELHA DE ENCAIXE DE CERÂMICA OU DE CONCRETO, INCLUSO TRANSPORTE VERTICAL. AF_07/2019</v>
          </cell>
          <cell r="I1237" t="str">
            <v>M2</v>
          </cell>
          <cell r="J1237" t="str">
            <v>ATRIBUÍDO SÃO PAULO</v>
          </cell>
          <cell r="K1237" t="str">
            <v>61,36</v>
          </cell>
          <cell r="L1237" t="str">
            <v>CAIXA REFERENCIAL</v>
          </cell>
        </row>
        <row r="1238">
          <cell r="A1238">
            <v>92573</v>
          </cell>
          <cell r="B1238" t="str">
            <v>COBERTURA</v>
          </cell>
          <cell r="C1238" t="str">
            <v>COBE</v>
          </cell>
          <cell r="D1238" t="str">
            <v>ESTRUTURA METALICA</v>
          </cell>
          <cell r="E1238" t="str">
            <v>0291</v>
          </cell>
          <cell r="F1238" t="str">
            <v/>
          </cell>
          <cell r="G1238" t="str">
            <v/>
          </cell>
          <cell r="H1238" t="str">
            <v>TRAMA DE AÇO COMPOSTA POR RIPAS PARA TELHADOS DE MAIS DE 2 ÁGUAS PARA TELHA DE ENCAIXE DE CERÂMICA OU DE CONCRETO, INCLUSO TRANSPORTE VERTICAL, INCLUSO TRANSPORTE VERTICAL. AF_07/2019</v>
          </cell>
          <cell r="I1238" t="str">
            <v>M2</v>
          </cell>
          <cell r="J1238" t="str">
            <v>ATRIBUÍDO SÃO PAULO</v>
          </cell>
          <cell r="K1238" t="str">
            <v>36,01</v>
          </cell>
          <cell r="L1238" t="str">
            <v>CAIXA REFERENCIAL</v>
          </cell>
        </row>
        <row r="1239">
          <cell r="A1239">
            <v>92574</v>
          </cell>
          <cell r="B1239" t="str">
            <v>COBERTURA</v>
          </cell>
          <cell r="C1239" t="str">
            <v>COBE</v>
          </cell>
          <cell r="D1239" t="str">
            <v>ESTRUTURA METALICA</v>
          </cell>
          <cell r="E1239" t="str">
            <v>0291</v>
          </cell>
          <cell r="F1239" t="str">
            <v/>
          </cell>
          <cell r="G1239" t="str">
            <v/>
          </cell>
          <cell r="H1239" t="str">
            <v>TRAMA DE AÇO COMPOSTA POR RIPAS, CAIBROS E TERÇAS PARA TELHADOS DE ATÉ 2 ÁGUAS PARA TELHA CERÂMICA CAPA-CANAL, INCLUSO TRANSPORTE VERTICAL. AF_07/2019</v>
          </cell>
          <cell r="I1239" t="str">
            <v>M2</v>
          </cell>
          <cell r="J1239" t="str">
            <v>ATRIBUÍDO SÃO PAULO</v>
          </cell>
          <cell r="K1239" t="str">
            <v>99,03</v>
          </cell>
          <cell r="L1239" t="str">
            <v>CAIXA REFERENCIAL</v>
          </cell>
        </row>
        <row r="1240">
          <cell r="A1240">
            <v>92575</v>
          </cell>
          <cell r="B1240" t="str">
            <v>COBERTURA</v>
          </cell>
          <cell r="C1240" t="str">
            <v>COBE</v>
          </cell>
          <cell r="D1240" t="str">
            <v>ESTRUTURA METALICA</v>
          </cell>
          <cell r="E1240" t="str">
            <v>0291</v>
          </cell>
          <cell r="F1240" t="str">
            <v/>
          </cell>
          <cell r="G1240" t="str">
            <v/>
          </cell>
          <cell r="H1240" t="str">
            <v>TRAMA DE AÇO COMPOSTA POR RIPAS E CAIBROS PARA TELHADOS DE ATÉ 2 ÁGUAS PARA TELHA CERÂMICA CAPA-CANAL, INCLUSO TRANSPORTE VERTICAL. AF_07/2019</v>
          </cell>
          <cell r="I1240" t="str">
            <v>M2</v>
          </cell>
          <cell r="J1240" t="str">
            <v>ATRIBUÍDO SÃO PAULO</v>
          </cell>
          <cell r="K1240" t="str">
            <v>49,12</v>
          </cell>
          <cell r="L1240" t="str">
            <v>CAIXA REFERENCIAL</v>
          </cell>
        </row>
        <row r="1241">
          <cell r="A1241">
            <v>92576</v>
          </cell>
          <cell r="B1241" t="str">
            <v>COBERTURA</v>
          </cell>
          <cell r="C1241" t="str">
            <v>COBE</v>
          </cell>
          <cell r="D1241" t="str">
            <v>ESTRUTURA METALICA</v>
          </cell>
          <cell r="E1241" t="str">
            <v>0291</v>
          </cell>
          <cell r="F1241" t="str">
            <v/>
          </cell>
          <cell r="G1241" t="str">
            <v/>
          </cell>
          <cell r="H1241" t="str">
            <v>TRAMA DE AÇO COMPOSTA POR RIPAS PARA TELHADOS DE ATÉ 2 ÁGUAS PARA TELHA CERÂMICA CAPA-CANAL, INCLUSO TRANSPORTE VERTICAL. AF_07/2019</v>
          </cell>
          <cell r="I1241" t="str">
            <v>M2</v>
          </cell>
          <cell r="J1241" t="str">
            <v>ATRIBUÍDO SÃO PAULO</v>
          </cell>
          <cell r="K1241" t="str">
            <v>26,34</v>
          </cell>
          <cell r="L1241" t="str">
            <v>CAIXA REFERENCIAL</v>
          </cell>
        </row>
        <row r="1242">
          <cell r="A1242">
            <v>92577</v>
          </cell>
          <cell r="B1242" t="str">
            <v>COBERTURA</v>
          </cell>
          <cell r="C1242" t="str">
            <v>COBE</v>
          </cell>
          <cell r="D1242" t="str">
            <v>ESTRUTURA METALICA</v>
          </cell>
          <cell r="E1242" t="str">
            <v>0291</v>
          </cell>
          <cell r="F1242" t="str">
            <v/>
          </cell>
          <cell r="G1242" t="str">
            <v/>
          </cell>
          <cell r="H1242" t="str">
            <v>TRAMA DE AÇO COMPOSTA POR RIPAS, CAIBROS E TERÇAS PARA TELHADOS DE MAIS DE 2 ÁGUAS PARA TELHA CERÂMICA CAPA-CANAL, INCLUSO TRANSPORTE VERTICAL. AF_07/2019</v>
          </cell>
          <cell r="I1242" t="str">
            <v>M2</v>
          </cell>
          <cell r="J1242" t="str">
            <v>ATRIBUÍDO SÃO PAULO</v>
          </cell>
          <cell r="K1242" t="str">
            <v>105,36</v>
          </cell>
          <cell r="L1242" t="str">
            <v>CAIXA REFERENCIAL</v>
          </cell>
        </row>
        <row r="1243">
          <cell r="A1243">
            <v>92578</v>
          </cell>
          <cell r="B1243" t="str">
            <v>COBERTURA</v>
          </cell>
          <cell r="C1243" t="str">
            <v>COBE</v>
          </cell>
          <cell r="D1243" t="str">
            <v>ESTRUTURA METALICA</v>
          </cell>
          <cell r="E1243" t="str">
            <v>0291</v>
          </cell>
          <cell r="F1243" t="str">
            <v/>
          </cell>
          <cell r="G1243" t="str">
            <v/>
          </cell>
          <cell r="H1243" t="str">
            <v>TRAMA DE AÇO COMPOSTA POR RIPAS E CAIBROS PARA TELHADOS DE MAIS DE 2 ÁGUAS PARA TELHA CERÂMICA CAPA-CANAL, INCLUSO TRANSPORTE VERTICAL. AF_07/2019</v>
          </cell>
          <cell r="I1243" t="str">
            <v>M2</v>
          </cell>
          <cell r="J1243" t="str">
            <v>ATRIBUÍDO SÃO PAULO</v>
          </cell>
          <cell r="K1243" t="str">
            <v>52,65</v>
          </cell>
          <cell r="L1243" t="str">
            <v>CAIXA REFERENCIAL</v>
          </cell>
        </row>
        <row r="1244">
          <cell r="A1244">
            <v>92579</v>
          </cell>
          <cell r="B1244" t="str">
            <v>COBERTURA</v>
          </cell>
          <cell r="C1244" t="str">
            <v>COBE</v>
          </cell>
          <cell r="D1244" t="str">
            <v>ESTRUTURA METALICA</v>
          </cell>
          <cell r="E1244" t="str">
            <v>0291</v>
          </cell>
          <cell r="F1244" t="str">
            <v/>
          </cell>
          <cell r="G1244" t="str">
            <v/>
          </cell>
          <cell r="H1244" t="str">
            <v>TRAMA DE AÇO COMPOSTA POR RIPAS PARA TELHADOS DE MAIS DE 2 ÁGUAS PARA TELHA CERÂMICA CAPA-CANAL, INCLUSO TRANSPORTE VERTICAL. AF_07/2019</v>
          </cell>
          <cell r="I1244" t="str">
            <v>M2</v>
          </cell>
          <cell r="J1244" t="str">
            <v>ATRIBUÍDO SÃO PAULO</v>
          </cell>
          <cell r="K1244" t="str">
            <v>28,38</v>
          </cell>
          <cell r="L1244" t="str">
            <v>CAIXA REFERENCIAL</v>
          </cell>
        </row>
        <row r="1245">
          <cell r="A1245">
            <v>92580</v>
          </cell>
          <cell r="B1245" t="str">
            <v>COBERTURA</v>
          </cell>
          <cell r="C1245" t="str">
            <v>COBE</v>
          </cell>
          <cell r="D1245" t="str">
            <v>ESTRUTURA METALICA</v>
          </cell>
          <cell r="E1245" t="str">
            <v>0291</v>
          </cell>
          <cell r="F1245" t="str">
            <v/>
          </cell>
          <cell r="G1245" t="str">
            <v/>
          </cell>
          <cell r="H1245" t="str">
            <v>TRAMA DE AÇO COMPOSTA POR TERÇAS PARA TELHADOS DE ATÉ 2 ÁGUAS PARA TELHA ONDULADA DE FIBROCIMENTO, METÁLICA, PLÁSTICA OU TERMOACÚSTICA, INCLUSO TRANSPORTE VERTICAL. AF_07/2019</v>
          </cell>
          <cell r="I1245" t="str">
            <v>M2</v>
          </cell>
          <cell r="J1245" t="str">
            <v>ATRIBUÍDO SÃO PAULO</v>
          </cell>
          <cell r="K1245" t="str">
            <v>35,61</v>
          </cell>
          <cell r="L1245" t="str">
            <v>CAIXA REFERENCIAL</v>
          </cell>
        </row>
        <row r="1246">
          <cell r="A1246">
            <v>92581</v>
          </cell>
          <cell r="B1246" t="str">
            <v>COBERTURA</v>
          </cell>
          <cell r="C1246" t="str">
            <v>COBE</v>
          </cell>
          <cell r="D1246" t="str">
            <v>ESTRUTURA METALICA</v>
          </cell>
          <cell r="E1246" t="str">
            <v>0291</v>
          </cell>
          <cell r="F1246" t="str">
            <v/>
          </cell>
          <cell r="G1246" t="str">
            <v/>
          </cell>
          <cell r="H1246" t="str">
            <v>TRAMA DE AÇO COMPOSTA POR TERÇAS PARA TELHADOS DE ATÉ 2 ÁGUAS PARA TELHA ESTRUTURAL DE FIBROCIMENTO, INCLUSO TRANSPORTE VERTICAL. AF_07/2019</v>
          </cell>
          <cell r="I1246" t="str">
            <v>M2</v>
          </cell>
          <cell r="J1246" t="str">
            <v>ATRIBUÍDO SÃO PAULO</v>
          </cell>
          <cell r="K1246" t="str">
            <v>37,17</v>
          </cell>
          <cell r="L1246" t="str">
            <v>CAIXA REFERENCIAL</v>
          </cell>
        </row>
        <row r="1247">
          <cell r="A1247">
            <v>92582</v>
          </cell>
          <cell r="B1247" t="str">
            <v>COBERTURA</v>
          </cell>
          <cell r="C1247" t="str">
            <v>COBE</v>
          </cell>
          <cell r="D1247" t="str">
            <v>ESTRUTURA METALICA</v>
          </cell>
          <cell r="E1247" t="str">
            <v>0291</v>
          </cell>
          <cell r="F1247" t="str">
            <v/>
          </cell>
          <cell r="G1247" t="str">
            <v/>
          </cell>
          <cell r="H1247" t="str">
            <v>FABRICAÇÃO E INSTALAÇÃO DE TESOURA INTEIRA EM AÇO, VÃO DE 3 M, PARA TELHA CERÂMICA OU DE CONCRETO, INCLUSO IÇAMENTO. AF_12/2015</v>
          </cell>
          <cell r="I1247" t="str">
            <v>UN</v>
          </cell>
          <cell r="J1247" t="str">
            <v>ATRIBUÍDO SÃO PAULO</v>
          </cell>
          <cell r="K1247" t="str">
            <v>525,53</v>
          </cell>
          <cell r="L1247" t="str">
            <v>CAIXA REFERENCIAL</v>
          </cell>
        </row>
        <row r="1248">
          <cell r="A1248">
            <v>92584</v>
          </cell>
          <cell r="B1248" t="str">
            <v>COBERTURA</v>
          </cell>
          <cell r="C1248" t="str">
            <v>COBE</v>
          </cell>
          <cell r="D1248" t="str">
            <v>ESTRUTURA METALICA</v>
          </cell>
          <cell r="E1248" t="str">
            <v>0291</v>
          </cell>
          <cell r="F1248" t="str">
            <v/>
          </cell>
          <cell r="G1248" t="str">
            <v/>
          </cell>
          <cell r="H1248" t="str">
            <v>FABRICAÇÃO E INSTALAÇÃO DE TESOURA INTEIRA EM AÇO, VÃO DE 4 M, PARA TELHA CERÂMICA OU DE CONCRETO, INCLUSO IÇAMENTO. AF_12/2015</v>
          </cell>
          <cell r="I1248" t="str">
            <v>UN</v>
          </cell>
          <cell r="J1248" t="str">
            <v>ATRIBUÍDO SÃO PAULO</v>
          </cell>
          <cell r="K1248" t="str">
            <v>616,61</v>
          </cell>
          <cell r="L1248" t="str">
            <v>CAIXA REFERENCIAL</v>
          </cell>
        </row>
        <row r="1249">
          <cell r="A1249">
            <v>92586</v>
          </cell>
          <cell r="B1249" t="str">
            <v>COBERTURA</v>
          </cell>
          <cell r="C1249" t="str">
            <v>COBE</v>
          </cell>
          <cell r="D1249" t="str">
            <v>ESTRUTURA METALICA</v>
          </cell>
          <cell r="E1249" t="str">
            <v>0291</v>
          </cell>
          <cell r="F1249" t="str">
            <v/>
          </cell>
          <cell r="G1249" t="str">
            <v/>
          </cell>
          <cell r="H1249" t="str">
            <v>FABRICAÇÃO E INSTALAÇÃO DE TESOURA INTEIRA EM AÇO, VÃO DE 5 M, PARA TELHA CERÂMICA OU DE CONCRETO, INCLUSO IÇAMENTO. AF_12/2015</v>
          </cell>
          <cell r="I1249" t="str">
            <v>UN</v>
          </cell>
          <cell r="J1249" t="str">
            <v>ATRIBUÍDO SÃO PAULO</v>
          </cell>
          <cell r="K1249" t="str">
            <v>707,70</v>
          </cell>
          <cell r="L1249" t="str">
            <v>CAIXA REFERENCIAL</v>
          </cell>
        </row>
        <row r="1250">
          <cell r="A1250">
            <v>92588</v>
          </cell>
          <cell r="B1250" t="str">
            <v>COBERTURA</v>
          </cell>
          <cell r="C1250" t="str">
            <v>COBE</v>
          </cell>
          <cell r="D1250" t="str">
            <v>ESTRUTURA METALICA</v>
          </cell>
          <cell r="E1250" t="str">
            <v>0291</v>
          </cell>
          <cell r="F1250" t="str">
            <v/>
          </cell>
          <cell r="G1250" t="str">
            <v/>
          </cell>
          <cell r="H1250" t="str">
            <v>FABRICAÇÃO E INSTALAÇÃO DE TESOURA INTEIRA EM AÇO, VÃO DE 6 M, PARA TELHA CERÂMICA OU DE CONCRETO, INCLUSO IÇAMENTO. AF_12/2015</v>
          </cell>
          <cell r="I1250" t="str">
            <v>UN</v>
          </cell>
          <cell r="J1250" t="str">
            <v>ATRIBUÍDO SÃO PAULO</v>
          </cell>
          <cell r="K1250" t="str">
            <v>893,58</v>
          </cell>
          <cell r="L1250" t="str">
            <v>CAIXA REFERENCIAL</v>
          </cell>
        </row>
        <row r="1251">
          <cell r="A1251">
            <v>92590</v>
          </cell>
          <cell r="B1251" t="str">
            <v>COBERTURA</v>
          </cell>
          <cell r="C1251" t="str">
            <v>COBE</v>
          </cell>
          <cell r="D1251" t="str">
            <v>ESTRUTURA METALICA</v>
          </cell>
          <cell r="E1251" t="str">
            <v>0291</v>
          </cell>
          <cell r="F1251" t="str">
            <v/>
          </cell>
          <cell r="G1251" t="str">
            <v/>
          </cell>
          <cell r="H1251" t="str">
            <v>FABRICAÇÃO E INSTALAÇÃO DE TESOURA INTEIRA EM AÇO, VÃO DE 7 M, PARA TELHA CERÂMICA OU DE CONCRETO, INCLUSO IÇAMENTO. AF_12/2015</v>
          </cell>
          <cell r="I1251" t="str">
            <v>UN</v>
          </cell>
          <cell r="J1251" t="str">
            <v>ATRIBUÍDO SÃO PAULO</v>
          </cell>
          <cell r="K1251" t="str">
            <v>984,67</v>
          </cell>
          <cell r="L1251" t="str">
            <v>CAIXA REFERENCIAL</v>
          </cell>
        </row>
        <row r="1252">
          <cell r="A1252">
            <v>92592</v>
          </cell>
          <cell r="B1252" t="str">
            <v>COBERTURA</v>
          </cell>
          <cell r="C1252" t="str">
            <v>COBE</v>
          </cell>
          <cell r="D1252" t="str">
            <v>ESTRUTURA METALICA</v>
          </cell>
          <cell r="E1252" t="str">
            <v>0291</v>
          </cell>
          <cell r="F1252" t="str">
            <v/>
          </cell>
          <cell r="G1252" t="str">
            <v/>
          </cell>
          <cell r="H1252" t="str">
            <v>FABRICAÇÃO E INSTALAÇÃO DE TESOURA INTEIRA EM AÇO, VÃO DE 8 M, PARA TELHA CERÂMICA OU DE CONCRETO, INCLUSO IÇAMENTO. AF_12/2015</v>
          </cell>
          <cell r="I1252" t="str">
            <v>UN</v>
          </cell>
          <cell r="J1252" t="str">
            <v>ATRIBUÍDO SÃO PAULO</v>
          </cell>
          <cell r="K1252" t="str">
            <v>1.106,25</v>
          </cell>
          <cell r="L1252" t="str">
            <v>CAIXA REFERENCIAL</v>
          </cell>
        </row>
        <row r="1253">
          <cell r="A1253">
            <v>92593</v>
          </cell>
          <cell r="B1253" t="str">
            <v>COBERTURA</v>
          </cell>
          <cell r="C1253" t="str">
            <v>COBE</v>
          </cell>
          <cell r="D1253" t="str">
            <v>ESTRUTURA METALICA</v>
          </cell>
          <cell r="E1253" t="str">
            <v>0291</v>
          </cell>
          <cell r="F1253" t="str">
            <v/>
          </cell>
          <cell r="G1253" t="str">
            <v/>
          </cell>
          <cell r="H1253" t="str">
            <v>(COMPOSIÇÃO REPRESENTATIVA) FABRICAÇÃO E INSTALAÇÃO DE TESOURA INTEIRA EM AÇO, PARA VÃOS DE 3 A 12 M E PARA QUALQUER TIPO DE TELHA, INCLUSO IÇAMENTO. AF_12/2015</v>
          </cell>
          <cell r="I1253" t="str">
            <v>KG</v>
          </cell>
          <cell r="J1253" t="str">
            <v>ATRIBUÍDO SÃO PAULO</v>
          </cell>
          <cell r="K1253" t="str">
            <v>8,38</v>
          </cell>
          <cell r="L1253" t="str">
            <v>CAIXA REFERENCIAL</v>
          </cell>
        </row>
        <row r="1254">
          <cell r="A1254">
            <v>92594</v>
          </cell>
          <cell r="B1254" t="str">
            <v>COBERTURA</v>
          </cell>
          <cell r="C1254" t="str">
            <v>COBE</v>
          </cell>
          <cell r="D1254" t="str">
            <v>ESTRUTURA METALICA</v>
          </cell>
          <cell r="E1254" t="str">
            <v>0291</v>
          </cell>
          <cell r="F1254" t="str">
            <v/>
          </cell>
          <cell r="G1254" t="str">
            <v/>
          </cell>
          <cell r="H1254" t="str">
            <v>FABRICAÇÃO E INSTALAÇÃO DE TESOURA INTEIRA EM AÇO, VÃO DE 9 M, PARA TELHA CERÂMICA OU DE CONCRETO, INCLUSO IÇAMENTO. AF_12/2015</v>
          </cell>
          <cell r="I1254" t="str">
            <v>UN</v>
          </cell>
          <cell r="J1254" t="str">
            <v>ATRIBUÍDO SÃO PAULO</v>
          </cell>
          <cell r="K1254" t="str">
            <v>1.284,32</v>
          </cell>
          <cell r="L1254" t="str">
            <v>CAIXA REFERENCIAL</v>
          </cell>
        </row>
        <row r="1255">
          <cell r="A1255">
            <v>92596</v>
          </cell>
          <cell r="B1255" t="str">
            <v>COBERTURA</v>
          </cell>
          <cell r="C1255" t="str">
            <v>COBE</v>
          </cell>
          <cell r="D1255" t="str">
            <v>ESTRUTURA METALICA</v>
          </cell>
          <cell r="E1255" t="str">
            <v>0291</v>
          </cell>
          <cell r="F1255" t="str">
            <v/>
          </cell>
          <cell r="G1255" t="str">
            <v/>
          </cell>
          <cell r="H1255" t="str">
            <v>FABRICAÇÃO E INSTALAÇÃO DE TESOURA INTEIRA EM AÇO, VÃO DE 10 M, PARA TELHA CERÂMICA OU DE CONCRETO, INCLUSO IÇAMENTO. AF_12/2015</v>
          </cell>
          <cell r="I1255" t="str">
            <v>UN</v>
          </cell>
          <cell r="J1255" t="str">
            <v>ATRIBUÍDO SÃO PAULO</v>
          </cell>
          <cell r="K1255" t="str">
            <v>1.428,37</v>
          </cell>
          <cell r="L1255" t="str">
            <v>CAIXA REFERENCIAL</v>
          </cell>
        </row>
        <row r="1256">
          <cell r="A1256">
            <v>92598</v>
          </cell>
          <cell r="B1256" t="str">
            <v>COBERTURA</v>
          </cell>
          <cell r="C1256" t="str">
            <v>COBE</v>
          </cell>
          <cell r="D1256" t="str">
            <v>ESTRUTURA METALICA</v>
          </cell>
          <cell r="E1256" t="str">
            <v>0291</v>
          </cell>
          <cell r="F1256" t="str">
            <v/>
          </cell>
          <cell r="G1256" t="str">
            <v/>
          </cell>
          <cell r="H1256" t="str">
            <v>FABRICAÇÃO E INSTALAÇÃO DE TESOURA INTEIRA EM AÇO, VÃO DE 11 M, PARA TELHA CERÂMICA OU DE CONCRETO, INCLUSO IÇAMENTO. AF_12/2015</v>
          </cell>
          <cell r="I1256" t="str">
            <v>UN</v>
          </cell>
          <cell r="J1256" t="str">
            <v>ATRIBUÍDO SÃO PAULO</v>
          </cell>
          <cell r="K1256" t="str">
            <v>1.519,45</v>
          </cell>
          <cell r="L1256" t="str">
            <v>CAIXA REFERENCIAL</v>
          </cell>
        </row>
        <row r="1257">
          <cell r="A1257">
            <v>92600</v>
          </cell>
          <cell r="B1257" t="str">
            <v>COBERTURA</v>
          </cell>
          <cell r="C1257" t="str">
            <v>COBE</v>
          </cell>
          <cell r="D1257" t="str">
            <v>ESTRUTURA METALICA</v>
          </cell>
          <cell r="E1257" t="str">
            <v>0291</v>
          </cell>
          <cell r="F1257" t="str">
            <v/>
          </cell>
          <cell r="G1257" t="str">
            <v/>
          </cell>
          <cell r="H1257" t="str">
            <v>FABRICAÇÃO E INSTALAÇÃO DE TESOURA INTEIRA EM AÇO, VÃO DE 12 M, PARA TELHA CERÂMICA OU DE CONCRETO, INCLUSO IÇAMENTO. AF_12/2015</v>
          </cell>
          <cell r="I1257" t="str">
            <v>UN</v>
          </cell>
          <cell r="J1257" t="str">
            <v>ATRIBUÍDO SÃO PAULO</v>
          </cell>
          <cell r="K1257" t="str">
            <v>1.633,59</v>
          </cell>
          <cell r="L1257" t="str">
            <v>CAIXA REFERENCIAL</v>
          </cell>
        </row>
        <row r="1258">
          <cell r="A1258">
            <v>92602</v>
          </cell>
          <cell r="B1258" t="str">
            <v>COBERTURA</v>
          </cell>
          <cell r="C1258" t="str">
            <v>COBE</v>
          </cell>
          <cell r="D1258" t="str">
            <v>ESTRUTURA METALICA</v>
          </cell>
          <cell r="E1258" t="str">
            <v>0291</v>
          </cell>
          <cell r="F1258" t="str">
            <v/>
          </cell>
          <cell r="G1258" t="str">
            <v/>
          </cell>
          <cell r="H1258" t="str">
            <v>FABRICAÇÃO E INSTALAÇÃO DE TESOURA INTEIRA EM AÇO, VÃO DE 3 M, PARA TELHA ONDULADA DE FIBROCIMENTO, METÁLICA, PLÁSTICA OU TERMOACÚSTICA, INCLUSO IÇAMENTO.. AF_12/2015</v>
          </cell>
          <cell r="I1258" t="str">
            <v>UN</v>
          </cell>
          <cell r="J1258" t="str">
            <v>ATRIBUÍDO SÃO PAULO</v>
          </cell>
          <cell r="K1258" t="str">
            <v>525,53</v>
          </cell>
          <cell r="L1258" t="str">
            <v>CAIXA REFERENCIAL</v>
          </cell>
        </row>
        <row r="1259">
          <cell r="A1259">
            <v>92604</v>
          </cell>
          <cell r="B1259" t="str">
            <v>COBERTURA</v>
          </cell>
          <cell r="C1259" t="str">
            <v>COBE</v>
          </cell>
          <cell r="D1259" t="str">
            <v>ESTRUTURA METALICA</v>
          </cell>
          <cell r="E1259" t="str">
            <v>0291</v>
          </cell>
          <cell r="F1259" t="str">
            <v/>
          </cell>
          <cell r="G1259" t="str">
            <v/>
          </cell>
          <cell r="H1259" t="str">
            <v>FABRICAÇÃO E INSTALAÇÃO DE TESOURA INTEIRA EM AÇO, VÃO DE 4 M, PARA TELHA ONDULADA DE FIBROCIMENTO, METÁLICA, PLÁSTICA OU TERMOACÚSTICA, INCLUSO IÇAMENTO. AF_12/2015</v>
          </cell>
          <cell r="I1259" t="str">
            <v>UN</v>
          </cell>
          <cell r="J1259" t="str">
            <v>ATRIBUÍDO SÃO PAULO</v>
          </cell>
          <cell r="K1259" t="str">
            <v>593,55</v>
          </cell>
          <cell r="L1259" t="str">
            <v>CAIXA REFERENCIAL</v>
          </cell>
        </row>
        <row r="1260">
          <cell r="A1260">
            <v>92606</v>
          </cell>
          <cell r="B1260" t="str">
            <v>COBERTURA</v>
          </cell>
          <cell r="C1260" t="str">
            <v>COBE</v>
          </cell>
          <cell r="D1260" t="str">
            <v>ESTRUTURA METALICA</v>
          </cell>
          <cell r="E1260" t="str">
            <v>0291</v>
          </cell>
          <cell r="F1260" t="str">
            <v/>
          </cell>
          <cell r="G1260" t="str">
            <v/>
          </cell>
          <cell r="H1260" t="str">
            <v>FABRICAÇÃO E INSTALAÇÃO DE TESOURA INTEIRA EM AÇO, VÃO DE 5 M, PARA TELHA ONDULADA DE FIBROCIMENTO, METÁLICA, PLÁSTICA OU TERMOACÚSTICA, INCLUSO IÇAMENTO. AF_12/2015</v>
          </cell>
          <cell r="I1260" t="str">
            <v>UN</v>
          </cell>
          <cell r="J1260" t="str">
            <v>ATRIBUÍDO SÃO PAULO</v>
          </cell>
          <cell r="K1260" t="str">
            <v>684,64</v>
          </cell>
          <cell r="L1260" t="str">
            <v>CAIXA REFERENCIAL</v>
          </cell>
        </row>
        <row r="1261">
          <cell r="A1261">
            <v>92608</v>
          </cell>
          <cell r="B1261" t="str">
            <v>COBERTURA</v>
          </cell>
          <cell r="C1261" t="str">
            <v>COBE</v>
          </cell>
          <cell r="D1261" t="str">
            <v>ESTRUTURA METALICA</v>
          </cell>
          <cell r="E1261" t="str">
            <v>0291</v>
          </cell>
          <cell r="F1261" t="str">
            <v/>
          </cell>
          <cell r="G1261" t="str">
            <v/>
          </cell>
          <cell r="H1261" t="str">
            <v>FABRICAÇÃO E INSTALAÇÃO DE TESOURA INTEIRA EM AÇO, VÃO DE 6 M, PARA TELHA ONDULADA DE FIBROCIMENTO, METÁLICA, PLÁSTICA OU TERMOACÚSTICA, INCLUSO IÇAMENTO. AF_12/2015</v>
          </cell>
          <cell r="I1261" t="str">
            <v>UN</v>
          </cell>
          <cell r="J1261" t="str">
            <v>ATRIBUÍDO SÃO PAULO</v>
          </cell>
          <cell r="K1261" t="str">
            <v>847,46</v>
          </cell>
          <cell r="L1261" t="str">
            <v>CAIXA REFERENCIAL</v>
          </cell>
        </row>
        <row r="1262">
          <cell r="A1262">
            <v>92610</v>
          </cell>
          <cell r="B1262" t="str">
            <v>COBERTURA</v>
          </cell>
          <cell r="C1262" t="str">
            <v>COBE</v>
          </cell>
          <cell r="D1262" t="str">
            <v>ESTRUTURA METALICA</v>
          </cell>
          <cell r="E1262" t="str">
            <v>0291</v>
          </cell>
          <cell r="F1262" t="str">
            <v/>
          </cell>
          <cell r="G1262" t="str">
            <v/>
          </cell>
          <cell r="H1262" t="str">
            <v>FABRICAÇÃO E INSTALAÇÃO DE TESOURA INTEIRA EM AÇO, VÃO DE 7 M, PARA TELHA ONDULADA DE FIBROCIMENTO, METÁLICA, PLÁSTICA OU TERMOACÚSTICA, INCLUSO IÇAMENTO. AF_12/2015</v>
          </cell>
          <cell r="I1262" t="str">
            <v>UN</v>
          </cell>
          <cell r="J1262" t="str">
            <v>ATRIBUÍDO SÃO PAULO</v>
          </cell>
          <cell r="K1262" t="str">
            <v>938,55</v>
          </cell>
          <cell r="L1262" t="str">
            <v>CAIXA REFERENCIAL</v>
          </cell>
        </row>
        <row r="1263">
          <cell r="A1263">
            <v>92612</v>
          </cell>
          <cell r="B1263" t="str">
            <v>COBERTURA</v>
          </cell>
          <cell r="C1263" t="str">
            <v>COBE</v>
          </cell>
          <cell r="D1263" t="str">
            <v>ESTRUTURA METALICA</v>
          </cell>
          <cell r="E1263" t="str">
            <v>0291</v>
          </cell>
          <cell r="F1263" t="str">
            <v/>
          </cell>
          <cell r="G1263" t="str">
            <v/>
          </cell>
          <cell r="H1263" t="str">
            <v>FABRICAÇÃO E INSTALAÇÃO DE TESOURA INTEIRA EM AÇO, VÃO DE 8 M, PARA TELHA ONDULADA DE FIBROCIMENTO, METÁLICA, PLÁSTICA OU TERMOACÚSTICA, INCLUSO IÇAMENTO, INCLUSO IÇAMENTO. AF_12/2015</v>
          </cell>
          <cell r="I1263" t="str">
            <v>UN</v>
          </cell>
          <cell r="J1263" t="str">
            <v>ATRIBUÍDO SÃO PAULO</v>
          </cell>
          <cell r="K1263" t="str">
            <v>1.060,13</v>
          </cell>
          <cell r="L1263" t="str">
            <v>CAIXA REFERENCIAL</v>
          </cell>
        </row>
        <row r="1264">
          <cell r="A1264">
            <v>92614</v>
          </cell>
          <cell r="B1264" t="str">
            <v>COBERTURA</v>
          </cell>
          <cell r="C1264" t="str">
            <v>COBE</v>
          </cell>
          <cell r="D1264" t="str">
            <v>ESTRUTURA METALICA</v>
          </cell>
          <cell r="E1264" t="str">
            <v>0291</v>
          </cell>
          <cell r="F1264" t="str">
            <v/>
          </cell>
          <cell r="G1264" t="str">
            <v/>
          </cell>
          <cell r="H1264" t="str">
            <v>FABRICAÇÃO E INSTALAÇÃO DE TESOURA INTEIRA EM AÇO, VÃO DE 9 M, PARA TELHA ONDULADA DE FIBROCIMENTO, METÁLICA, PLÁSTICA OU TERMOACÚSTICA, INCLUSO IÇAMENTO. AF_12/2015</v>
          </cell>
          <cell r="I1264" t="str">
            <v>UN</v>
          </cell>
          <cell r="J1264" t="str">
            <v>ATRIBUÍDO SÃO PAULO</v>
          </cell>
          <cell r="K1264" t="str">
            <v>1.192,09</v>
          </cell>
          <cell r="L1264" t="str">
            <v>CAIXA REFERENCIAL</v>
          </cell>
        </row>
        <row r="1265">
          <cell r="A1265">
            <v>92616</v>
          </cell>
          <cell r="B1265" t="str">
            <v>COBERTURA</v>
          </cell>
          <cell r="C1265" t="str">
            <v>COBE</v>
          </cell>
          <cell r="D1265" t="str">
            <v>ESTRUTURA METALICA</v>
          </cell>
          <cell r="E1265" t="str">
            <v>0291</v>
          </cell>
          <cell r="F1265" t="str">
            <v/>
          </cell>
          <cell r="G1265" t="str">
            <v/>
          </cell>
          <cell r="H1265" t="str">
            <v>FABRICAÇÃO E INSTALAÇÃO DE TESOURA INTEIRA EM AÇO, VÃO DE 10 M, PARA TELHA ONDULADA DE FIBROCIMENTO, METÁLICA, PLÁSTICA OU TERMOACÚSTICA, INCLUSO IÇAMENTO. AF_12/2015</v>
          </cell>
          <cell r="I1265" t="str">
            <v>UN</v>
          </cell>
          <cell r="J1265" t="str">
            <v>ATRIBUÍDO SÃO PAULO</v>
          </cell>
          <cell r="K1265" t="str">
            <v>1.359,20</v>
          </cell>
          <cell r="L1265" t="str">
            <v>CAIXA REFERENCIAL</v>
          </cell>
        </row>
        <row r="1266">
          <cell r="A1266">
            <v>92618</v>
          </cell>
          <cell r="B1266" t="str">
            <v>COBERTURA</v>
          </cell>
          <cell r="C1266" t="str">
            <v>COBE</v>
          </cell>
          <cell r="D1266" t="str">
            <v>ESTRUTURA METALICA</v>
          </cell>
          <cell r="E1266" t="str">
            <v>0291</v>
          </cell>
          <cell r="F1266" t="str">
            <v/>
          </cell>
          <cell r="G1266" t="str">
            <v/>
          </cell>
          <cell r="H1266" t="str">
            <v>FABRICAÇÃO E INSTALAÇÃO DE TESOURA INTEIRA EM AÇO, VÃO DE 11 M, PARA TELHA ONDULADA DE FIBROCIMENTO, METÁLICA, PLÁSTICA OU TERMOACÚSTICA, INCLUSO IÇAMENTO. AF_12/2015</v>
          </cell>
          <cell r="I1266" t="str">
            <v>UN</v>
          </cell>
          <cell r="J1266" t="str">
            <v>ATRIBUÍDO SÃO PAULO</v>
          </cell>
          <cell r="K1266" t="str">
            <v>1.450,28</v>
          </cell>
          <cell r="L1266" t="str">
            <v>CAIXA REFERENCIAL</v>
          </cell>
        </row>
        <row r="1267">
          <cell r="A1267">
            <v>92620</v>
          </cell>
          <cell r="B1267" t="str">
            <v>COBERTURA</v>
          </cell>
          <cell r="C1267" t="str">
            <v>COBE</v>
          </cell>
          <cell r="D1267" t="str">
            <v>ESTRUTURA METALICA</v>
          </cell>
          <cell r="E1267" t="str">
            <v>0291</v>
          </cell>
          <cell r="F1267" t="str">
            <v/>
          </cell>
          <cell r="G1267" t="str">
            <v/>
          </cell>
          <cell r="H1267" t="str">
            <v>FABRICAÇÃO E INSTALAÇÃO DE TESOURA INTEIRA EM AÇO, VÃO DE 12 M, PARA TELHA ONDULADA DE FIBROCIMENTO, METÁLICA, PLÁSTICA OU TERMOACÚSTICA, INCLUSO IÇAMENTO. AF_12/2015</v>
          </cell>
          <cell r="I1267" t="str">
            <v>UN</v>
          </cell>
          <cell r="J1267" t="str">
            <v>ATRIBUÍDO SÃO PAULO</v>
          </cell>
          <cell r="K1267" t="str">
            <v>1.541,35</v>
          </cell>
          <cell r="L1267" t="str">
            <v>CAIXA REFERENCIAL</v>
          </cell>
        </row>
        <row r="1268">
          <cell r="A1268">
            <v>100357</v>
          </cell>
          <cell r="B1268" t="str">
            <v>COBERTURA</v>
          </cell>
          <cell r="C1268" t="str">
            <v>COBE</v>
          </cell>
          <cell r="D1268" t="str">
            <v>ESTRUTURA METALICA</v>
          </cell>
          <cell r="E1268" t="str">
            <v>0291</v>
          </cell>
          <cell r="F1268" t="str">
            <v/>
          </cell>
          <cell r="G1268" t="str">
            <v/>
          </cell>
          <cell r="H1268" t="str">
            <v>FABRICAÇÃO E INSTALAÇÃO DE MEIA TESOURA DE MADEIRA NÃO APARELHADA, COM VÃO DE 3 M, PARA TELHA CERÂMICA OU DE CONCRETO, INCLUSO IÇAMENTO. AF_07/2019</v>
          </cell>
          <cell r="I1268" t="str">
            <v>UN</v>
          </cell>
          <cell r="J1268" t="str">
            <v>ATRIBUÍDO SÃO PAULO</v>
          </cell>
          <cell r="K1268" t="str">
            <v>711,34</v>
          </cell>
          <cell r="L1268" t="str">
            <v>CAIXA REFERENCIAL</v>
          </cell>
        </row>
        <row r="1269">
          <cell r="A1269">
            <v>100358</v>
          </cell>
          <cell r="B1269" t="str">
            <v>COBERTURA</v>
          </cell>
          <cell r="C1269" t="str">
            <v>COBE</v>
          </cell>
          <cell r="D1269" t="str">
            <v>ESTRUTURA METALICA</v>
          </cell>
          <cell r="E1269" t="str">
            <v>0291</v>
          </cell>
          <cell r="F1269" t="str">
            <v/>
          </cell>
          <cell r="G1269" t="str">
            <v/>
          </cell>
          <cell r="H1269" t="str">
            <v>FABRICAÇÃO E INSTALAÇÃO DE MEIA TESOURA DE MADEIRA NÃO APARELHADA, COM VÃO DE 4 M, PARA TELHA CERÂMICA OU DE CONCRETO, INCLUSO IÇAMENTO. AF_07/2019</v>
          </cell>
          <cell r="I1269" t="str">
            <v>UN</v>
          </cell>
          <cell r="J1269" t="str">
            <v>ATRIBUÍDO SÃO PAULO</v>
          </cell>
          <cell r="K1269" t="str">
            <v>959,33</v>
          </cell>
          <cell r="L1269" t="str">
            <v>CAIXA REFERENCIAL</v>
          </cell>
        </row>
        <row r="1270">
          <cell r="A1270">
            <v>100359</v>
          </cell>
          <cell r="B1270" t="str">
            <v>COBERTURA</v>
          </cell>
          <cell r="C1270" t="str">
            <v>COBE</v>
          </cell>
          <cell r="D1270" t="str">
            <v>ESTRUTURA METALICA</v>
          </cell>
          <cell r="E1270" t="str">
            <v>0291</v>
          </cell>
          <cell r="F1270" t="str">
            <v/>
          </cell>
          <cell r="G1270" t="str">
            <v/>
          </cell>
          <cell r="H1270" t="str">
            <v>FABRICAÇÃO E INSTALAÇÃO DE MEIA TESOURA DE MADEIRA NÃO APARELHADA, COM VÃO DE 5 M, PARA TELHA CERÂMICA OU DE CONCRETO, INCLUSO IÇAMENTO. AF_07/2019</v>
          </cell>
          <cell r="I1270" t="str">
            <v>UN</v>
          </cell>
          <cell r="J1270" t="str">
            <v>ATRIBUÍDO SÃO PAULO</v>
          </cell>
          <cell r="K1270" t="str">
            <v>1.007,77</v>
          </cell>
          <cell r="L1270" t="str">
            <v>CAIXA REFERENCIAL</v>
          </cell>
        </row>
        <row r="1271">
          <cell r="A1271">
            <v>100360</v>
          </cell>
          <cell r="B1271" t="str">
            <v>COBERTURA</v>
          </cell>
          <cell r="C1271" t="str">
            <v>COBE</v>
          </cell>
          <cell r="D1271" t="str">
            <v>ESTRUTURA METALICA</v>
          </cell>
          <cell r="E1271" t="str">
            <v>0291</v>
          </cell>
          <cell r="F1271" t="str">
            <v/>
          </cell>
          <cell r="G1271" t="str">
            <v/>
          </cell>
          <cell r="H1271" t="str">
            <v>FABRICAÇÃO E INSTALAÇÃO DE MEIA TESOURA DE MADEIRA NÃO APARELHADA, COM VÃO DE 6 M, PARA TELHA CERÂMICA OU DE CONCRETO, INCLUSO IÇAMENTO. AF_07/2019</v>
          </cell>
          <cell r="I1271" t="str">
            <v>UN</v>
          </cell>
          <cell r="J1271" t="str">
            <v>ATRIBUÍDO SÃO PAULO</v>
          </cell>
          <cell r="K1271" t="str">
            <v>1.116,14</v>
          </cell>
          <cell r="L1271" t="str">
            <v>CAIXA REFERENCIAL</v>
          </cell>
        </row>
        <row r="1272">
          <cell r="A1272">
            <v>100361</v>
          </cell>
          <cell r="B1272" t="str">
            <v>COBERTURA</v>
          </cell>
          <cell r="C1272" t="str">
            <v>COBE</v>
          </cell>
          <cell r="D1272" t="str">
            <v>ESTRUTURA METALICA</v>
          </cell>
          <cell r="E1272" t="str">
            <v>0291</v>
          </cell>
          <cell r="F1272" t="str">
            <v/>
          </cell>
          <cell r="G1272" t="str">
            <v/>
          </cell>
          <cell r="H1272" t="str">
            <v>FABRICAÇÃO E INSTALAÇÃO DE MEIA TESOURA DE MADEIRA NÃO APARELHADA, COM VÃO DE 7 M, PARA TELHA CERÂMICA OU DE CONCRETO, INCLUSO IÇAMENTO. AF_07/2019</v>
          </cell>
          <cell r="I1272" t="str">
            <v>UN</v>
          </cell>
          <cell r="J1272" t="str">
            <v>ATRIBUÍDO SÃO PAULO</v>
          </cell>
          <cell r="K1272" t="str">
            <v>1.384,49</v>
          </cell>
          <cell r="L1272" t="str">
            <v>CAIXA REFERENCIAL</v>
          </cell>
        </row>
        <row r="1273">
          <cell r="A1273">
            <v>100362</v>
          </cell>
          <cell r="B1273" t="str">
            <v>COBERTURA</v>
          </cell>
          <cell r="C1273" t="str">
            <v>COBE</v>
          </cell>
          <cell r="D1273" t="str">
            <v>ESTRUTURA METALICA</v>
          </cell>
          <cell r="E1273" t="str">
            <v>0291</v>
          </cell>
          <cell r="F1273" t="str">
            <v/>
          </cell>
          <cell r="G1273" t="str">
            <v/>
          </cell>
          <cell r="H1273" t="str">
            <v>FABRICAÇÃO E INSTALAÇÃO DE MEIA TESOURA DE MADEIRA NÃO APARELHADA, COM VÃO DE 8 M, PARA TELHA CERÂMICA OU DE CONCRETO, INCLUSO IÇAMENTO. AF_07/2019</v>
          </cell>
          <cell r="I1273" t="str">
            <v>UN</v>
          </cell>
          <cell r="J1273" t="str">
            <v>ATRIBUÍDO SÃO PAULO</v>
          </cell>
          <cell r="K1273" t="str">
            <v>1.905,29</v>
          </cell>
          <cell r="L1273" t="str">
            <v>CAIXA REFERENCIAL</v>
          </cell>
        </row>
        <row r="1274">
          <cell r="A1274">
            <v>100363</v>
          </cell>
          <cell r="B1274" t="str">
            <v>COBERTURA</v>
          </cell>
          <cell r="C1274" t="str">
            <v>COBE</v>
          </cell>
          <cell r="D1274" t="str">
            <v>ESTRUTURA METALICA</v>
          </cell>
          <cell r="E1274" t="str">
            <v>0291</v>
          </cell>
          <cell r="F1274" t="str">
            <v/>
          </cell>
          <cell r="G1274" t="str">
            <v/>
          </cell>
          <cell r="H1274" t="str">
            <v>FABRICAÇÃO E INSTALAÇÃO DE MEIA TESOURA DE MADEIRA NÃO APARELHADA, COM VÃO DE 9 M, PARA TELHA CERÂMICA OU DE CONCRETO, INCLUSO IÇAMENTO. AF_07/2019</v>
          </cell>
          <cell r="I1274" t="str">
            <v>UN</v>
          </cell>
          <cell r="J1274" t="str">
            <v>ATRIBUÍDO SÃO PAULO</v>
          </cell>
          <cell r="K1274" t="str">
            <v>1.965,06</v>
          </cell>
          <cell r="L1274" t="str">
            <v>CAIXA REFERENCIAL</v>
          </cell>
        </row>
        <row r="1275">
          <cell r="A1275">
            <v>100364</v>
          </cell>
          <cell r="B1275" t="str">
            <v>COBERTURA</v>
          </cell>
          <cell r="C1275" t="str">
            <v>COBE</v>
          </cell>
          <cell r="D1275" t="str">
            <v>ESTRUTURA METALICA</v>
          </cell>
          <cell r="E1275" t="str">
            <v>0291</v>
          </cell>
          <cell r="F1275" t="str">
            <v/>
          </cell>
          <cell r="G1275" t="str">
            <v/>
          </cell>
          <cell r="H1275" t="str">
            <v>FABRICAÇÃO E INSTALAÇÃO DE MEIA TESOURA DE MADEIRA NÃO APARELHADA, COM VÃO DE 10 M, PARA TELHA CERÂMICA OU DE CONCRETO, INCLUSO IÇAMENTO. AF_07/2019</v>
          </cell>
          <cell r="I1275" t="str">
            <v>UN</v>
          </cell>
          <cell r="J1275" t="str">
            <v>ATRIBUÍDO SÃO PAULO</v>
          </cell>
          <cell r="K1275" t="str">
            <v>2.126,49</v>
          </cell>
          <cell r="L1275" t="str">
            <v>CAIXA REFERENCIAL</v>
          </cell>
        </row>
        <row r="1276">
          <cell r="A1276">
            <v>100365</v>
          </cell>
          <cell r="B1276" t="str">
            <v>COBERTURA</v>
          </cell>
          <cell r="C1276" t="str">
            <v>COBE</v>
          </cell>
          <cell r="D1276" t="str">
            <v>ESTRUTURA METALICA</v>
          </cell>
          <cell r="E1276" t="str">
            <v>0291</v>
          </cell>
          <cell r="F1276" t="str">
            <v/>
          </cell>
          <cell r="G1276" t="str">
            <v/>
          </cell>
          <cell r="H1276" t="str">
            <v>FABRICAÇÃO E INSTALAÇÃO DE MEIA TESOURA DE MADEIRA NÃO APARELHADA, COM VÃO DE 11 M, PARA TELHA CERÂMICA OU DE CONCRETO, INCLUSO IÇAMENTO. AF_07/2019</v>
          </cell>
          <cell r="I1276" t="str">
            <v>UN</v>
          </cell>
          <cell r="J1276" t="str">
            <v>ATRIBUÍDO SÃO PAULO</v>
          </cell>
          <cell r="K1276" t="str">
            <v>2.431,10</v>
          </cell>
          <cell r="L1276" t="str">
            <v>CAIXA REFERENCIAL</v>
          </cell>
        </row>
        <row r="1277">
          <cell r="A1277">
            <v>100366</v>
          </cell>
          <cell r="B1277" t="str">
            <v>COBERTURA</v>
          </cell>
          <cell r="C1277" t="str">
            <v>COBE</v>
          </cell>
          <cell r="D1277" t="str">
            <v>ESTRUTURA METALICA</v>
          </cell>
          <cell r="E1277" t="str">
            <v>0291</v>
          </cell>
          <cell r="F1277" t="str">
            <v/>
          </cell>
          <cell r="G1277" t="str">
            <v/>
          </cell>
          <cell r="H1277" t="str">
            <v>FABRICAÇÃO E INSTALAÇÃO DE MEIA TESOURA DE MADEIRA NÃO APARELHADA, COM VÃO DE 12 M, PARA TELHA CERÂMICA OU DE CONCRETO, INCLUSO IÇAMENTO. AF_07/2019</v>
          </cell>
          <cell r="I1277" t="str">
            <v>UN</v>
          </cell>
          <cell r="J1277" t="str">
            <v>ATRIBUÍDO SÃO PAULO</v>
          </cell>
          <cell r="K1277" t="str">
            <v>2.589,70</v>
          </cell>
          <cell r="L1277" t="str">
            <v>CAIXA REFERENCIAL</v>
          </cell>
        </row>
        <row r="1278">
          <cell r="A1278">
            <v>100367</v>
          </cell>
          <cell r="B1278" t="str">
            <v>COBERTURA</v>
          </cell>
          <cell r="C1278" t="str">
            <v>COBE</v>
          </cell>
          <cell r="D1278" t="str">
            <v>ESTRUTURA METALICA</v>
          </cell>
          <cell r="E1278" t="str">
            <v>0291</v>
          </cell>
          <cell r="F1278" t="str">
            <v/>
          </cell>
          <cell r="G1278" t="str">
            <v/>
          </cell>
          <cell r="H1278" t="str">
            <v>FABRICAÇÃO E INSTALAÇÃO DE MEIA TESOURA DE MADEIRA NÃO APARELHADA, COM VÃO DE 3 M, PARA TELHA ONDULADA DE FIBROCIMENTO, ALUMÍNIO, PLÁSTICA OU TERMOACÚSTICA, INCLUSO IÇAMENTO. AF_07/2019</v>
          </cell>
          <cell r="I1278" t="str">
            <v>UN</v>
          </cell>
          <cell r="J1278" t="str">
            <v>ATRIBUÍDO SÃO PAULO</v>
          </cell>
          <cell r="K1278" t="str">
            <v>692,98</v>
          </cell>
          <cell r="L1278" t="str">
            <v>CAIXA REFERENCIAL</v>
          </cell>
        </row>
        <row r="1279">
          <cell r="A1279">
            <v>100368</v>
          </cell>
          <cell r="B1279" t="str">
            <v>COBERTURA</v>
          </cell>
          <cell r="C1279" t="str">
            <v>COBE</v>
          </cell>
          <cell r="D1279" t="str">
            <v>ESTRUTURA METALICA</v>
          </cell>
          <cell r="E1279" t="str">
            <v>0291</v>
          </cell>
          <cell r="F1279" t="str">
            <v/>
          </cell>
          <cell r="G1279" t="str">
            <v/>
          </cell>
          <cell r="H1279" t="str">
            <v>FABRICAÇÃO E INSTALAÇÃO DE MEIA TESOURA DE MADEIRA NÃO APARELHADA, COM VÃO DE 4 M, PARA TELHA ONDULADA DE FIBROCIMENTO, ALUMÍNIO, PLÁSTICA OU TERMOACÚSTICA, INCLUSO IÇAMENTO. AF_07/2019</v>
          </cell>
          <cell r="I1279" t="str">
            <v>UN</v>
          </cell>
          <cell r="J1279" t="str">
            <v>ATRIBUÍDO SÃO PAULO</v>
          </cell>
          <cell r="K1279" t="str">
            <v>936,68</v>
          </cell>
          <cell r="L1279" t="str">
            <v>CAIXA REFERENCIAL</v>
          </cell>
        </row>
        <row r="1280">
          <cell r="A1280">
            <v>100369</v>
          </cell>
          <cell r="B1280" t="str">
            <v>COBERTURA</v>
          </cell>
          <cell r="C1280" t="str">
            <v>COBE</v>
          </cell>
          <cell r="D1280" t="str">
            <v>ESTRUTURA METALICA</v>
          </cell>
          <cell r="E1280" t="str">
            <v>0291</v>
          </cell>
          <cell r="F1280" t="str">
            <v/>
          </cell>
          <cell r="G1280" t="str">
            <v/>
          </cell>
          <cell r="H1280" t="str">
            <v>FABRICAÇÃO E INSTALAÇÃO DE MEIA TESOURA DE MADEIRA NÃO APARELHADA, COM VÃO DE 5 M, PARA TELHA ONDULADA DE FIBROCIMENTO, ALUMÍNIO, PLÁSTICA OU TERMOACÚSTICA, INCLUSO IÇAMENTO. AF_07/2019</v>
          </cell>
          <cell r="I1280" t="str">
            <v>UN</v>
          </cell>
          <cell r="J1280" t="str">
            <v>ATRIBUÍDO SÃO PAULO</v>
          </cell>
          <cell r="K1280" t="str">
            <v>985,13</v>
          </cell>
          <cell r="L1280" t="str">
            <v>CAIXA REFERENCIAL</v>
          </cell>
        </row>
        <row r="1281">
          <cell r="A1281">
            <v>100370</v>
          </cell>
          <cell r="B1281" t="str">
            <v>COBERTURA</v>
          </cell>
          <cell r="C1281" t="str">
            <v>COBE</v>
          </cell>
          <cell r="D1281" t="str">
            <v>ESTRUTURA METALICA</v>
          </cell>
          <cell r="E1281" t="str">
            <v>0291</v>
          </cell>
          <cell r="F1281" t="str">
            <v/>
          </cell>
          <cell r="G1281" t="str">
            <v/>
          </cell>
          <cell r="H1281" t="str">
            <v>FABRICAÇÃO E INSTALAÇÃO DE MEIA TESOURA DE MADEIRA NÃO APARELHADA, COM VÃO DE 6 M, PARA TELHA ONDULADA DE FIBROCIMENTO, ALUMÍNIO, PLÁSTICA OU TERMOACÚSTICA, INCLUSO IÇAMENTO. AF_07/2019</v>
          </cell>
          <cell r="I1281" t="str">
            <v>UN</v>
          </cell>
          <cell r="J1281" t="str">
            <v>ATRIBUÍDO SÃO PAULO</v>
          </cell>
          <cell r="K1281" t="str">
            <v>1.163,66</v>
          </cell>
          <cell r="L1281" t="str">
            <v>CAIXA REFERENCIAL</v>
          </cell>
        </row>
        <row r="1282">
          <cell r="A1282">
            <v>100371</v>
          </cell>
          <cell r="B1282" t="str">
            <v>COBERTURA</v>
          </cell>
          <cell r="C1282" t="str">
            <v>COBE</v>
          </cell>
          <cell r="D1282" t="str">
            <v>ESTRUTURA METALICA</v>
          </cell>
          <cell r="E1282" t="str">
            <v>0291</v>
          </cell>
          <cell r="F1282" t="str">
            <v/>
          </cell>
          <cell r="G1282" t="str">
            <v/>
          </cell>
          <cell r="H1282" t="str">
            <v>FABRICAÇÃO E INSTALAÇÃO DE MEIA TESOURA DE MADEIRA NÃO APARELHADA, COM VÃO DE 7 M, PARA TELHA ONDULADA DE FIBROCIMENTO, ALUMÍNIO, PLÁSTICA OU TERMOACÚSTICA, INCLUSO IÇAMENTO. AF_07/2019</v>
          </cell>
          <cell r="I1282" t="str">
            <v>UN</v>
          </cell>
          <cell r="J1282" t="str">
            <v>ATRIBUÍDO SÃO PAULO</v>
          </cell>
          <cell r="K1282" t="str">
            <v>1.324,10</v>
          </cell>
          <cell r="L1282" t="str">
            <v>CAIXA REFERENCIAL</v>
          </cell>
        </row>
        <row r="1283">
          <cell r="A1283">
            <v>100372</v>
          </cell>
          <cell r="B1283" t="str">
            <v>COBERTURA</v>
          </cell>
          <cell r="C1283" t="str">
            <v>COBE</v>
          </cell>
          <cell r="D1283" t="str">
            <v>ESTRUTURA METALICA</v>
          </cell>
          <cell r="E1283" t="str">
            <v>0291</v>
          </cell>
          <cell r="F1283" t="str">
            <v/>
          </cell>
          <cell r="G1283" t="str">
            <v/>
          </cell>
          <cell r="H1283" t="str">
            <v>FABRICAÇÃO E INSTALAÇÃO DE MEIA TESOURA DE MADEIRA NÃO APARELHADA, COM VÃO DE 8 M, PARA TELHA ONDULADA DE FIBROCIMENTO, ALUMÍNIO, PLÁSTICA OU TERMOACÚSTICA, INCLUSO IÇAMENTO. AF_07/2019</v>
          </cell>
          <cell r="I1283" t="str">
            <v>UN</v>
          </cell>
          <cell r="J1283" t="str">
            <v>ATRIBUÍDO SÃO PAULO</v>
          </cell>
          <cell r="K1283" t="str">
            <v>1.801,82</v>
          </cell>
          <cell r="L1283" t="str">
            <v>CAIXA REFERENCIAL</v>
          </cell>
        </row>
        <row r="1284">
          <cell r="A1284">
            <v>100373</v>
          </cell>
          <cell r="B1284" t="str">
            <v>COBERTURA</v>
          </cell>
          <cell r="C1284" t="str">
            <v>COBE</v>
          </cell>
          <cell r="D1284" t="str">
            <v>ESTRUTURA METALICA</v>
          </cell>
          <cell r="E1284" t="str">
            <v>0291</v>
          </cell>
          <cell r="F1284" t="str">
            <v/>
          </cell>
          <cell r="G1284" t="str">
            <v/>
          </cell>
          <cell r="H1284" t="str">
            <v>FABRICAÇÃO E INSTALAÇÃO DE MEIA TESOURA DE MADEIRA NÃO APARELHADA, COM VÃO DE 9 M, PARA TELHA ONDULADA DE FIBROCIMENTO, ALUMÍNIO, PLÁSTICA OU TERMOACÚSTICA, INCLUSO IÇAMENTO. AF_07/2019</v>
          </cell>
          <cell r="I1284" t="str">
            <v>UN</v>
          </cell>
          <cell r="J1284" t="str">
            <v>ATRIBUÍDO SÃO PAULO</v>
          </cell>
          <cell r="K1284" t="str">
            <v>1.860,45</v>
          </cell>
          <cell r="L1284" t="str">
            <v>CAIXA REFERENCIAL</v>
          </cell>
        </row>
        <row r="1285">
          <cell r="A1285">
            <v>100374</v>
          </cell>
          <cell r="B1285" t="str">
            <v>COBERTURA</v>
          </cell>
          <cell r="C1285" t="str">
            <v>COBE</v>
          </cell>
          <cell r="D1285" t="str">
            <v>ESTRUTURA METALICA</v>
          </cell>
          <cell r="E1285" t="str">
            <v>0291</v>
          </cell>
          <cell r="F1285" t="str">
            <v/>
          </cell>
          <cell r="G1285" t="str">
            <v/>
          </cell>
          <cell r="H1285" t="str">
            <v>FABRICAÇÃO E INSTALAÇÃO DE MEIA TESOURA DE MADEIRA NÃO APARELHADA, COM VÃO DE 10 M, PARA TELHA ONDULADA DE FIBROCIMENTO, ALUMÍNIO, PLÁSTICA OU TERMOACÚSTICA, INCLUSO IÇAMENTO. AF_07/2019</v>
          </cell>
          <cell r="I1285" t="str">
            <v>UN</v>
          </cell>
          <cell r="J1285" t="str">
            <v>ATRIBUÍDO SÃO PAULO</v>
          </cell>
          <cell r="K1285" t="str">
            <v>1.988,21</v>
          </cell>
          <cell r="L1285" t="str">
            <v>CAIXA REFERENCIAL</v>
          </cell>
        </row>
        <row r="1286">
          <cell r="A1286">
            <v>100375</v>
          </cell>
          <cell r="B1286" t="str">
            <v>COBERTURA</v>
          </cell>
          <cell r="C1286" t="str">
            <v>COBE</v>
          </cell>
          <cell r="D1286" t="str">
            <v>ESTRUTURA METALICA</v>
          </cell>
          <cell r="E1286" t="str">
            <v>0291</v>
          </cell>
          <cell r="F1286" t="str">
            <v/>
          </cell>
          <cell r="G1286" t="str">
            <v/>
          </cell>
          <cell r="H1286" t="str">
            <v>FABRICAÇÃO E INSTALAÇÃO DE MEIA TESOURA DE MADEIRA NÃO APARELHADA, COM VÃO DE 11 M, PARA TELHA ONDULADA DE FIBROCIMENTO, ALUMÍNIO, PLÁSTICA OU TERMOACÚSTICA, INCLUSO IÇAMENTO. AF_07/2019</v>
          </cell>
          <cell r="I1286" t="str">
            <v>UN</v>
          </cell>
          <cell r="J1286" t="str">
            <v>ATRIBUÍDO SÃO PAULO</v>
          </cell>
          <cell r="K1286" t="str">
            <v>2.225,64</v>
          </cell>
          <cell r="L1286" t="str">
            <v>CAIXA REFERENCIAL</v>
          </cell>
        </row>
        <row r="1287">
          <cell r="A1287">
            <v>100376</v>
          </cell>
          <cell r="B1287" t="str">
            <v>COBERTURA</v>
          </cell>
          <cell r="C1287" t="str">
            <v>COBE</v>
          </cell>
          <cell r="D1287" t="str">
            <v>ESTRUTURA METALICA</v>
          </cell>
          <cell r="E1287" t="str">
            <v>0291</v>
          </cell>
          <cell r="F1287" t="str">
            <v/>
          </cell>
          <cell r="G1287" t="str">
            <v/>
          </cell>
          <cell r="H1287" t="str">
            <v>FABRICAÇÃO E INSTALAÇÃO DE MEIA TESOURA DE MADEIRA NÃO APARELHADA, COM VÃO DE 12 M, PARA TELHA ONDULADA DE FIBROCIMENTO, ALUMÍNIO, PLÁSTICA OU TERMOACÚSTICA, INCLUSO IÇAMENTO. AF_07/2019</v>
          </cell>
          <cell r="I1287" t="str">
            <v>UN</v>
          </cell>
          <cell r="J1287" t="str">
            <v>ATRIBUÍDO SÃO PAULO</v>
          </cell>
          <cell r="K1287" t="str">
            <v>2.181,73</v>
          </cell>
          <cell r="L1287" t="str">
            <v>CAIXA REFERENCIAL</v>
          </cell>
        </row>
        <row r="1288">
          <cell r="A1288">
            <v>100377</v>
          </cell>
          <cell r="B1288" t="str">
            <v>COBERTURA</v>
          </cell>
          <cell r="C1288" t="str">
            <v>COBE</v>
          </cell>
          <cell r="D1288" t="str">
            <v>ESTRUTURA METALICA</v>
          </cell>
          <cell r="E1288" t="str">
            <v>0291</v>
          </cell>
          <cell r="F1288" t="str">
            <v/>
          </cell>
          <cell r="G1288" t="str">
            <v/>
          </cell>
          <cell r="H1288" t="str">
            <v>FABRICAÇÃO E INSTALAÇÃO DE TESOURA (INTEIRA OU MEIA) EM AÇO, VÃOS MAIORES OU IGUAIS A 3,0 M E MENORES OU IGUAL A 6,0 M, INCLUSO IÇAMENTO. AF_07/2019</v>
          </cell>
          <cell r="I1288" t="str">
            <v>KG</v>
          </cell>
          <cell r="J1288" t="str">
            <v>ATRIBUÍDO SÃO PAULO</v>
          </cell>
          <cell r="K1288" t="str">
            <v>8,75</v>
          </cell>
          <cell r="L1288" t="str">
            <v>CAIXA REFERENCIAL</v>
          </cell>
        </row>
        <row r="1289">
          <cell r="A1289">
            <v>100378</v>
          </cell>
          <cell r="B1289" t="str">
            <v>COBERTURA</v>
          </cell>
          <cell r="C1289" t="str">
            <v>COBE</v>
          </cell>
          <cell r="D1289" t="str">
            <v>ESTRUTURA METALICA</v>
          </cell>
          <cell r="E1289" t="str">
            <v>0291</v>
          </cell>
          <cell r="F1289" t="str">
            <v/>
          </cell>
          <cell r="G1289" t="str">
            <v/>
          </cell>
          <cell r="H1289" t="str">
            <v>FABRICAÇÃO E INSTALAÇÃO DE TESOURA (INTEIRA OU MEIA) EM AÇO, VÃOS MAIORES QUE 6,0 M E MENORES QUE 12,0 M, INCLUSO IÇAMENTO. AF_07/2019</v>
          </cell>
          <cell r="I1289" t="str">
            <v>KG</v>
          </cell>
          <cell r="J1289" t="str">
            <v>ATRIBUÍDO SÃO PAULO</v>
          </cell>
          <cell r="K1289" t="str">
            <v>8,12</v>
          </cell>
          <cell r="L1289" t="str">
            <v>CAIXA REFERENCIAL</v>
          </cell>
        </row>
        <row r="1290">
          <cell r="A1290">
            <v>100382</v>
          </cell>
          <cell r="B1290" t="str">
            <v>COBERTURA</v>
          </cell>
          <cell r="C1290" t="str">
            <v>COBE</v>
          </cell>
          <cell r="D1290" t="str">
            <v>ESTRUTURA METALICA</v>
          </cell>
          <cell r="E1290" t="str">
            <v>0291</v>
          </cell>
          <cell r="F1290" t="str">
            <v/>
          </cell>
          <cell r="G1290" t="str">
            <v/>
          </cell>
          <cell r="H1290" t="str">
            <v>FABRICAÇÃO E INSTALAÇÃO DE PONTALETES DE MADEIRA NÃO APARELHADA PARA TELHADOS COM ATÉ 2 ÁGUAS E COM TELHA ONDULADA DE FIBROCIMENTO, ALUMÍNIO OU PLÁSTICA EM EDIFÍCIO RESIDENCIAL TÉRREO, INCLUSO TRANSPORTE VERTICAL. AF_07/2019</v>
          </cell>
          <cell r="I1290" t="str">
            <v>M2</v>
          </cell>
          <cell r="J1290" t="str">
            <v>COEFICIENTE DE REPRESENTATIVIDADE</v>
          </cell>
          <cell r="K1290" t="str">
            <v>15,66</v>
          </cell>
          <cell r="L1290" t="str">
            <v>CAIXA REFERENCIAL</v>
          </cell>
        </row>
        <row r="1291">
          <cell r="A1291">
            <v>94444</v>
          </cell>
          <cell r="B1291" t="str">
            <v>COBERTURA</v>
          </cell>
          <cell r="C1291" t="str">
            <v>COBE</v>
          </cell>
          <cell r="D1291" t="str">
            <v>TELHAMENTO COM TELHA DE VIDRO</v>
          </cell>
          <cell r="E1291" t="str">
            <v>0302</v>
          </cell>
          <cell r="F1291" t="str">
            <v/>
          </cell>
          <cell r="G1291" t="str">
            <v/>
          </cell>
          <cell r="H1291" t="str">
            <v>TELHAMENTO COM TELHA DE ENCAIXE, TIPO FRANCESA DE VIDRO, COM ATÉ 2 ÁGUAS, INCLUSO TRANSPORTE VERTICAL. AF_07/2019</v>
          </cell>
          <cell r="I1291" t="str">
            <v>M2</v>
          </cell>
          <cell r="J1291" t="str">
            <v>COEFICIENTE DE REPRESENTATIVIDADE</v>
          </cell>
          <cell r="K1291" t="str">
            <v>794,79</v>
          </cell>
          <cell r="L1291" t="str">
            <v>CAIXA REFERENCIAL</v>
          </cell>
        </row>
        <row r="1292">
          <cell r="A1292" t="str">
            <v>73881/1</v>
          </cell>
          <cell r="B1292" t="str">
            <v>DRENAGEM/OBRAS DE CONTENCAO/POCOS DE VISITA E CAIXAS</v>
          </cell>
          <cell r="C1292" t="str">
            <v>DROP</v>
          </cell>
          <cell r="D1292" t="str">
            <v>DRENOS</v>
          </cell>
          <cell r="E1292" t="str">
            <v>0028</v>
          </cell>
          <cell r="F1292">
            <v>73881</v>
          </cell>
          <cell r="G1292" t="str">
            <v>DRENO COM MANTA GEOTEXTIL</v>
          </cell>
          <cell r="H1292" t="str">
            <v>EXECUCAO DE DRENO COM MANTA GEOTEXTIL 200 G/M2</v>
          </cell>
          <cell r="I1292" t="str">
            <v>M2</v>
          </cell>
          <cell r="J1292" t="str">
            <v>ATRIBUÍDO SÃO PAULO</v>
          </cell>
          <cell r="K1292" t="str">
            <v>5,50</v>
          </cell>
          <cell r="L1292" t="str">
            <v>CAIXA REFERENCIAL</v>
          </cell>
        </row>
        <row r="1293">
          <cell r="A1293" t="str">
            <v>73883/2</v>
          </cell>
          <cell r="B1293" t="str">
            <v>DRENAGEM/OBRAS DE CONTENCAO/POCOS DE VISITA E CAIXAS</v>
          </cell>
          <cell r="C1293" t="str">
            <v>DROP</v>
          </cell>
          <cell r="D1293" t="str">
            <v>DRENOS</v>
          </cell>
          <cell r="E1293" t="str">
            <v>0028</v>
          </cell>
          <cell r="F1293">
            <v>73883</v>
          </cell>
          <cell r="G1293" t="str">
            <v>DRENO FRANCES C/MATERIAL FILTRANTE</v>
          </cell>
          <cell r="H1293" t="str">
            <v>EXECUCAO DE DRENO FRANCES COM BRITA NUM 2</v>
          </cell>
          <cell r="I1293" t="str">
            <v>M3</v>
          </cell>
          <cell r="J1293" t="str">
            <v>COLETADO</v>
          </cell>
          <cell r="K1293" t="str">
            <v>94,88</v>
          </cell>
          <cell r="L1293" t="str">
            <v>CAIXA REFERENCIAL</v>
          </cell>
        </row>
        <row r="1294">
          <cell r="A1294">
            <v>92743</v>
          </cell>
          <cell r="B1294" t="str">
            <v>DRENAGEM/OBRAS DE CONTENCAO/POCOS DE VISITA E CAIXAS</v>
          </cell>
          <cell r="C1294" t="str">
            <v>DROP</v>
          </cell>
          <cell r="D1294" t="str">
            <v>GABIOES</v>
          </cell>
          <cell r="E1294" t="str">
            <v>0031</v>
          </cell>
          <cell r="F1294" t="str">
            <v/>
          </cell>
          <cell r="G1294" t="str">
            <v/>
          </cell>
          <cell r="H1294" t="str">
            <v>MURO DE GABIÃO, ENCHIMENTO COM PEDRA DE MÃO TIPO RACHÃO, DE GRAVIDADE, COM GAIOLAS DE COMPRIMENTO IGUAL A 2 M, PARA MUROS COM ALTURA MENOR OU IGUAL A 4 M  FORNECIMENTO E EXECUÇÃO. AF_12/2015</v>
          </cell>
          <cell r="I1294" t="str">
            <v>M3</v>
          </cell>
          <cell r="J1294" t="str">
            <v>ATRIBUÍDO SÃO PAULO</v>
          </cell>
          <cell r="K1294" t="str">
            <v>471,96</v>
          </cell>
          <cell r="L1294" t="str">
            <v>CAIXA REFERENCIAL</v>
          </cell>
        </row>
        <row r="1295">
          <cell r="A1295">
            <v>92744</v>
          </cell>
          <cell r="B1295" t="str">
            <v>DRENAGEM/OBRAS DE CONTENCAO/POCOS DE VISITA E CAIXAS</v>
          </cell>
          <cell r="C1295" t="str">
            <v>DROP</v>
          </cell>
          <cell r="D1295" t="str">
            <v>GABIOES</v>
          </cell>
          <cell r="E1295" t="str">
            <v>0031</v>
          </cell>
          <cell r="F1295" t="str">
            <v/>
          </cell>
          <cell r="G1295" t="str">
            <v/>
          </cell>
          <cell r="H1295" t="str">
            <v>MURO DE GABIÃO, ENCHIMENTO COM PEDRA DE MÃO TIPO RACHÃO, DE GRAVIDADE, COM GAIOLAS DE COMPRIMENTO IGUAL A 5 M, PARA MUROS COM ALTURA MENOR OU IGUAL A 4 M  FORNECIMENTO E EXECUÇÃO. AF_12/2015</v>
          </cell>
          <cell r="I1295" t="str">
            <v>M3</v>
          </cell>
          <cell r="J1295" t="str">
            <v>ATRIBUÍDO SÃO PAULO</v>
          </cell>
          <cell r="K1295" t="str">
            <v>458,49</v>
          </cell>
          <cell r="L1295" t="str">
            <v>CAIXA REFERENCIAL</v>
          </cell>
        </row>
        <row r="1296">
          <cell r="A1296">
            <v>92745</v>
          </cell>
          <cell r="B1296" t="str">
            <v>DRENAGEM/OBRAS DE CONTENCAO/POCOS DE VISITA E CAIXAS</v>
          </cell>
          <cell r="C1296" t="str">
            <v>DROP</v>
          </cell>
          <cell r="D1296" t="str">
            <v>GABIOES</v>
          </cell>
          <cell r="E1296" t="str">
            <v>0031</v>
          </cell>
          <cell r="F1296" t="str">
            <v/>
          </cell>
          <cell r="G1296" t="str">
            <v/>
          </cell>
          <cell r="H1296" t="str">
            <v>MURO DE GABIÃO, ENCHIMENTO COM PEDRA DE MÃO TIPO RACHÃO, DE GRAVIDADE, COM GAIOLAS DE COMPRIMENTO IGUAL A 2 M, PARA MUROS COM ALTURA MAIOR QUE 4 M E MENOR OU IGUAL A 6 M  FORNECIMENTO E EXECUÇÃO. AF_12/2015</v>
          </cell>
          <cell r="I1296" t="str">
            <v>M3</v>
          </cell>
          <cell r="J1296" t="str">
            <v>ATRIBUÍDO SÃO PAULO</v>
          </cell>
          <cell r="K1296" t="str">
            <v>592,81</v>
          </cell>
          <cell r="L1296" t="str">
            <v>CAIXA REFERENCIAL</v>
          </cell>
        </row>
        <row r="1297">
          <cell r="A1297">
            <v>92746</v>
          </cell>
          <cell r="B1297" t="str">
            <v>DRENAGEM/OBRAS DE CONTENCAO/POCOS DE VISITA E CAIXAS</v>
          </cell>
          <cell r="C1297" t="str">
            <v>DROP</v>
          </cell>
          <cell r="D1297" t="str">
            <v>GABIOES</v>
          </cell>
          <cell r="E1297" t="str">
            <v>0031</v>
          </cell>
          <cell r="F1297" t="str">
            <v/>
          </cell>
          <cell r="G1297" t="str">
            <v/>
          </cell>
          <cell r="H1297" t="str">
            <v>MURO DE GABIÃO, ENCHIMENTO COM PEDRA DE MÃO TIPO RACHÃO, DE GRAVIDADE, COM GAIOLAS DE COMPRIMENTO IGUAL A 5 M, PARA MUROS COM ALTURA MAIOR QUE 4 M E MENOR OU IGUAL A 6 M   FORNECIMENTO E EXECUÇÃO. AF_12/2015</v>
          </cell>
          <cell r="I1297" t="str">
            <v>M3</v>
          </cell>
          <cell r="J1297" t="str">
            <v>ATRIBUÍDO SÃO PAULO</v>
          </cell>
          <cell r="K1297" t="str">
            <v>547,27</v>
          </cell>
          <cell r="L1297" t="str">
            <v>CAIXA REFERENCIAL</v>
          </cell>
        </row>
        <row r="1298">
          <cell r="A1298">
            <v>92747</v>
          </cell>
          <cell r="B1298" t="str">
            <v>DRENAGEM/OBRAS DE CONTENCAO/POCOS DE VISITA E CAIXAS</v>
          </cell>
          <cell r="C1298" t="str">
            <v>DROP</v>
          </cell>
          <cell r="D1298" t="str">
            <v>GABIOES</v>
          </cell>
          <cell r="E1298" t="str">
            <v>0031</v>
          </cell>
          <cell r="F1298" t="str">
            <v/>
          </cell>
          <cell r="G1298" t="str">
            <v/>
          </cell>
          <cell r="H1298" t="str">
            <v>MURO DE GABIÃO, ENCHIMENTO COM PEDRA DE MÃO TIPO RACHÃO, DE GRAVIDADE, COM GAIOLAS DE COMPRIMENTO IGUAL A 2 M, PARA MUROS COM ALTURA MAIOR QUE 6 M E MENOR OU IGUAL A 10 M   FORNECIMENTO E EXECUÇÃO. AF_12/2015</v>
          </cell>
          <cell r="I1298" t="str">
            <v>M3</v>
          </cell>
          <cell r="J1298" t="str">
            <v>ATRIBUÍDO SÃO PAULO</v>
          </cell>
          <cell r="K1298" t="str">
            <v>661,80</v>
          </cell>
          <cell r="L1298" t="str">
            <v>CAIXA REFERENCIAL</v>
          </cell>
        </row>
        <row r="1299">
          <cell r="A1299">
            <v>92748</v>
          </cell>
          <cell r="B1299" t="str">
            <v>DRENAGEM/OBRAS DE CONTENCAO/POCOS DE VISITA E CAIXAS</v>
          </cell>
          <cell r="C1299" t="str">
            <v>DROP</v>
          </cell>
          <cell r="D1299" t="str">
            <v>GABIOES</v>
          </cell>
          <cell r="E1299" t="str">
            <v>0031</v>
          </cell>
          <cell r="F1299" t="str">
            <v/>
          </cell>
          <cell r="G1299" t="str">
            <v/>
          </cell>
          <cell r="H1299" t="str">
            <v>MURO DE GABIÃO, ENCHIMENTO COM PEDRA DE MÃO TIPO RACHÃO, DE GRAVIDADE, COM GAIOLAS DE COMPRIMENTO IGUAL A 5 M, PARA MUROS COM ALTURA MAIOR QUE 6 M E MENOR OU IGUAL A 10 M FORNECIMENTO E EXECUÇÃO. AF_12/2015</v>
          </cell>
          <cell r="I1299" t="str">
            <v>M3</v>
          </cell>
          <cell r="J1299" t="str">
            <v>ATRIBUÍDO SÃO PAULO</v>
          </cell>
          <cell r="K1299" t="str">
            <v>598,26</v>
          </cell>
          <cell r="L1299" t="str">
            <v>CAIXA REFERENCIAL</v>
          </cell>
        </row>
        <row r="1300">
          <cell r="A1300">
            <v>92749</v>
          </cell>
          <cell r="B1300" t="str">
            <v>DRENAGEM/OBRAS DE CONTENCAO/POCOS DE VISITA E CAIXAS</v>
          </cell>
          <cell r="C1300" t="str">
            <v>DROP</v>
          </cell>
          <cell r="D1300" t="str">
            <v>GABIOES</v>
          </cell>
          <cell r="E1300" t="str">
            <v>0031</v>
          </cell>
          <cell r="F1300" t="str">
            <v/>
          </cell>
          <cell r="G1300" t="str">
            <v/>
          </cell>
          <cell r="H1300" t="str">
            <v>MURO DE GABIÃO, ENCHIMENTO COM PEDRA DE MÃO TIPO RACHÃO, COM SOLO REFORÇADO, PARA MUROS COM ALTURA MENOR OU IGUAL A 4 M   FORNECIMENTO E EXECUÇÃO. AF_12/2015</v>
          </cell>
          <cell r="I1300" t="str">
            <v>M3</v>
          </cell>
          <cell r="J1300" t="str">
            <v>ATRIBUÍDO SÃO PAULO</v>
          </cell>
          <cell r="K1300" t="str">
            <v>690,61</v>
          </cell>
          <cell r="L1300" t="str">
            <v>CAIXA REFERENCIAL</v>
          </cell>
        </row>
        <row r="1301">
          <cell r="A1301">
            <v>92750</v>
          </cell>
          <cell r="B1301" t="str">
            <v>DRENAGEM/OBRAS DE CONTENCAO/POCOS DE VISITA E CAIXAS</v>
          </cell>
          <cell r="C1301" t="str">
            <v>DROP</v>
          </cell>
          <cell r="D1301" t="str">
            <v>GABIOES</v>
          </cell>
          <cell r="E1301" t="str">
            <v>0031</v>
          </cell>
          <cell r="F1301" t="str">
            <v/>
          </cell>
          <cell r="G1301" t="str">
            <v/>
          </cell>
          <cell r="H1301" t="str">
            <v>MURO DE GABIÃO, ENCHIMENTO COM PEDRA DE MÃO TIPO RACHÃO, COM SOLO REFORÇADO, PARA MUROS COM ALTURA MAIOR QUE 4 M E MENOR OU IGUAL A 12 M   FORNECIMENTO E EXECUÇÃO. AF_12/2015</v>
          </cell>
          <cell r="I1301" t="str">
            <v>M3</v>
          </cell>
          <cell r="J1301" t="str">
            <v>ATRIBUÍDO SÃO PAULO</v>
          </cell>
          <cell r="K1301" t="str">
            <v>1.212,49</v>
          </cell>
          <cell r="L1301" t="str">
            <v>CAIXA REFERENCIAL</v>
          </cell>
        </row>
        <row r="1302">
          <cell r="A1302">
            <v>92751</v>
          </cell>
          <cell r="B1302" t="str">
            <v>DRENAGEM/OBRAS DE CONTENCAO/POCOS DE VISITA E CAIXAS</v>
          </cell>
          <cell r="C1302" t="str">
            <v>DROP</v>
          </cell>
          <cell r="D1302" t="str">
            <v>GABIOES</v>
          </cell>
          <cell r="E1302" t="str">
            <v>0031</v>
          </cell>
          <cell r="F1302" t="str">
            <v/>
          </cell>
          <cell r="G1302" t="str">
            <v/>
          </cell>
          <cell r="H1302" t="str">
            <v>MURO DE GABIÃO, ENCHIMENTO COM PEDRA DE MÃO TIPO RACHÃO, COM SOLO REFORÇADO, PARA MUROS COM ALTURA MAIOR QUE 12 M E MENOR OU IGUAL A 20 M    FORNECIMENTO E EXECUÇÃO. AF_12/2015</v>
          </cell>
          <cell r="I1302" t="str">
            <v>M3</v>
          </cell>
          <cell r="J1302" t="str">
            <v>ATRIBUÍDO SÃO PAULO</v>
          </cell>
          <cell r="K1302" t="str">
            <v>1.516,17</v>
          </cell>
          <cell r="L1302" t="str">
            <v>CAIXA REFERENCIAL</v>
          </cell>
        </row>
        <row r="1303">
          <cell r="A1303">
            <v>92752</v>
          </cell>
          <cell r="B1303" t="str">
            <v>DRENAGEM/OBRAS DE CONTENCAO/POCOS DE VISITA E CAIXAS</v>
          </cell>
          <cell r="C1303" t="str">
            <v>DROP</v>
          </cell>
          <cell r="D1303" t="str">
            <v>GABIOES</v>
          </cell>
          <cell r="E1303" t="str">
            <v>0031</v>
          </cell>
          <cell r="F1303" t="str">
            <v/>
          </cell>
          <cell r="G1303" t="str">
            <v/>
          </cell>
          <cell r="H1303" t="str">
            <v>MURO DE GABIÃO, ENCHIMENTO COM PEDRA DE MÃO TIPO RACHÃO, COM SOLO REFORÇADO, PARA MUROS COM ALTURA MAIOR QUE 20 M E MENOR OU IGUAL A 28 M   FORNECIMENTO E EXECUÇÃO. AF_12/2015</v>
          </cell>
          <cell r="I1303" t="str">
            <v>M3</v>
          </cell>
          <cell r="J1303" t="str">
            <v>ATRIBUÍDO SÃO PAULO</v>
          </cell>
          <cell r="K1303" t="str">
            <v>1.818,76</v>
          </cell>
          <cell r="L1303" t="str">
            <v>CAIXA REFERENCIAL</v>
          </cell>
        </row>
        <row r="1304">
          <cell r="A1304">
            <v>92753</v>
          </cell>
          <cell r="B1304" t="str">
            <v>DRENAGEM/OBRAS DE CONTENCAO/POCOS DE VISITA E CAIXAS</v>
          </cell>
          <cell r="C1304" t="str">
            <v>DROP</v>
          </cell>
          <cell r="D1304" t="str">
            <v>GABIOES</v>
          </cell>
          <cell r="E1304" t="str">
            <v>0031</v>
          </cell>
          <cell r="F1304" t="str">
            <v/>
          </cell>
          <cell r="G1304" t="str">
            <v/>
          </cell>
          <cell r="H1304" t="str">
            <v>MURO DE GABIÃO, ENCHIMENTO COM RESÍDUO DE CONSTRUÇÃO E DEMOLIÇÃO, DE GRAVIDADE, COM GAIOLA TRAPEZOIDAL DE COMPRIMENTO IGUAL A 2 M, PARA MUROS COM ALTURA MENOR OU IGUAL A 2 M   FORNECIMENTO E EXECUÇÃO. AF_12/2015</v>
          </cell>
          <cell r="I1304" t="str">
            <v>M3</v>
          </cell>
          <cell r="J1304" t="str">
            <v>ATRIBUÍDO SÃO PAULO</v>
          </cell>
          <cell r="K1304" t="str">
            <v>470,98</v>
          </cell>
          <cell r="L1304" t="str">
            <v>CAIXA REFERENCIAL</v>
          </cell>
        </row>
        <row r="1305">
          <cell r="A1305">
            <v>92754</v>
          </cell>
          <cell r="B1305" t="str">
            <v>DRENAGEM/OBRAS DE CONTENCAO/POCOS DE VISITA E CAIXAS</v>
          </cell>
          <cell r="C1305" t="str">
            <v>DROP</v>
          </cell>
          <cell r="D1305" t="str">
            <v>GABIOES</v>
          </cell>
          <cell r="E1305" t="str">
            <v>0031</v>
          </cell>
          <cell r="F1305" t="str">
            <v/>
          </cell>
          <cell r="G1305" t="str">
            <v/>
          </cell>
          <cell r="H1305" t="str">
            <v>MURO DE GABIÃO, ENCHIMENTO COM RESÍDUO DE CONSTRUÇÃO E DEMOLIÇÃO, DE GRAVIDADE, COM GAIOLA TRAPEZOIDAL DE COMPRIMENTO IGUAL A 2 M, PARA MUROS COM ALTURA MAIOR QUE 2 M E MENOR OU IGUAL A 4 M    FORNECIMENTO E EXECUÇÃO. AF_12/2015</v>
          </cell>
          <cell r="I1305" t="str">
            <v>M3</v>
          </cell>
          <cell r="J1305" t="str">
            <v>ATRIBUÍDO SÃO PAULO</v>
          </cell>
          <cell r="K1305" t="str">
            <v>431,22</v>
          </cell>
          <cell r="L1305" t="str">
            <v>CAIXA REFERENCIAL</v>
          </cell>
        </row>
        <row r="1306">
          <cell r="A1306">
            <v>92755</v>
          </cell>
          <cell r="B1306" t="str">
            <v>DRENAGEM/OBRAS DE CONTENCAO/POCOS DE VISITA E CAIXAS</v>
          </cell>
          <cell r="C1306" t="str">
            <v>DROP</v>
          </cell>
          <cell r="D1306" t="str">
            <v>GABIOES</v>
          </cell>
          <cell r="E1306" t="str">
            <v>0031</v>
          </cell>
          <cell r="F1306" t="str">
            <v/>
          </cell>
          <cell r="G1306" t="str">
            <v/>
          </cell>
          <cell r="H1306" t="str">
            <v>PROTEÇÃO SUPERFICIAL DE CANAL EM GABIÃO TIPO COLCHÃO, ALTURA DE 17 CENTÍMETROS, ENCHIMENTO COM PEDRA DE MÃO TIPO RACHÃO - FORNECIMENTO E EXECUÇÃO. AF_12/2015</v>
          </cell>
          <cell r="I1306" t="str">
            <v>M2</v>
          </cell>
          <cell r="J1306" t="str">
            <v>ATRIBUÍDO SÃO PAULO</v>
          </cell>
          <cell r="K1306" t="str">
            <v>177,57</v>
          </cell>
          <cell r="L1306" t="str">
            <v>CAIXA REFERENCIAL</v>
          </cell>
        </row>
        <row r="1307">
          <cell r="A1307">
            <v>92756</v>
          </cell>
          <cell r="B1307" t="str">
            <v>DRENAGEM/OBRAS DE CONTENCAO/POCOS DE VISITA E CAIXAS</v>
          </cell>
          <cell r="C1307" t="str">
            <v>DROP</v>
          </cell>
          <cell r="D1307" t="str">
            <v>GABIOES</v>
          </cell>
          <cell r="E1307" t="str">
            <v>0031</v>
          </cell>
          <cell r="F1307" t="str">
            <v/>
          </cell>
          <cell r="G1307" t="str">
            <v/>
          </cell>
          <cell r="H1307" t="str">
            <v>PROTEÇÃO SUPERFICIAL DE CANAL EM GABIÃO TIPO COLCHÃO, ALTURA DE 23 CENTÍMETROS, ENCHIMENTO COM PEDRA DE MÃO TIPO RACHÃO - FORNECIMENTO E EXECUÇÃO. AF_12/2015</v>
          </cell>
          <cell r="I1307" t="str">
            <v>M2</v>
          </cell>
          <cell r="J1307" t="str">
            <v>ATRIBUÍDO SÃO PAULO</v>
          </cell>
          <cell r="K1307" t="str">
            <v>200,54</v>
          </cell>
          <cell r="L1307" t="str">
            <v>CAIXA REFERENCIAL</v>
          </cell>
        </row>
        <row r="1308">
          <cell r="A1308">
            <v>92757</v>
          </cell>
          <cell r="B1308" t="str">
            <v>DRENAGEM/OBRAS DE CONTENCAO/POCOS DE VISITA E CAIXAS</v>
          </cell>
          <cell r="C1308" t="str">
            <v>DROP</v>
          </cell>
          <cell r="D1308" t="str">
            <v>GABIOES</v>
          </cell>
          <cell r="E1308" t="str">
            <v>0031</v>
          </cell>
          <cell r="F1308" t="str">
            <v/>
          </cell>
          <cell r="G1308" t="str">
            <v/>
          </cell>
          <cell r="H1308" t="str">
            <v>PROTEÇÃO SUPERFICIAL DE CANAL EM GABIÃO TIPO COLCHÃO, ALTURA DE 30 CENTÍMETROS, ENCHIMENTO COM PEDRA DE MÃO TIPO RACHÃO - FORNECIMENTO E EXECUÇÃO. AF_12/2015</v>
          </cell>
          <cell r="I1308" t="str">
            <v>M2</v>
          </cell>
          <cell r="J1308" t="str">
            <v>ATRIBUÍDO SÃO PAULO</v>
          </cell>
          <cell r="K1308" t="str">
            <v>228,50</v>
          </cell>
          <cell r="L1308" t="str">
            <v>CAIXA REFERENCIAL</v>
          </cell>
        </row>
        <row r="1309">
          <cell r="A1309">
            <v>92758</v>
          </cell>
          <cell r="B1309" t="str">
            <v>DRENAGEM/OBRAS DE CONTENCAO/POCOS DE VISITA E CAIXAS</v>
          </cell>
          <cell r="C1309" t="str">
            <v>DROP</v>
          </cell>
          <cell r="D1309" t="str">
            <v>GABIOES</v>
          </cell>
          <cell r="E1309" t="str">
            <v>0031</v>
          </cell>
          <cell r="F1309" t="str">
            <v/>
          </cell>
          <cell r="G1309" t="str">
            <v/>
          </cell>
          <cell r="H1309" t="str">
            <v>PROTEÇÃO SUPERFICIAL DE CANAL EM GABIÃO TIPO SACO, DIÂMETRO DE 65 CENTÍMETROS, ENCHIMENTO MANUAL COM PEDRA DE MÃO TIPO RACHÃO - FORNECIMENTO E EXECUÇÃO. AF_12/2015</v>
          </cell>
          <cell r="I1309" t="str">
            <v>M3</v>
          </cell>
          <cell r="J1309" t="str">
            <v>ATRIBUÍDO SÃO PAULO</v>
          </cell>
          <cell r="K1309" t="str">
            <v>545,96</v>
          </cell>
          <cell r="L1309" t="str">
            <v>CAIXA REFERENCIAL</v>
          </cell>
        </row>
        <row r="1310">
          <cell r="A1310">
            <v>91069</v>
          </cell>
          <cell r="B1310" t="str">
            <v>DRENAGEM/OBRAS DE CONTENCAO/POCOS DE VISITA E CAIXAS</v>
          </cell>
          <cell r="C1310" t="str">
            <v>DROP</v>
          </cell>
          <cell r="D1310" t="str">
            <v>MUROS DE ARRIMO</v>
          </cell>
          <cell r="E1310" t="str">
            <v>0032</v>
          </cell>
          <cell r="F1310" t="str">
            <v/>
          </cell>
          <cell r="G1310" t="str">
            <v/>
          </cell>
          <cell r="H1310" t="str">
            <v>EXECUÇÃO DE REVESTIMENTO DE CONCRETO PROJETADO COM ESPESSURA DE 7 CM, ARMADO COM TELA, INCLINAÇÃO MENOR QUE 90°, APLICAÇÃO CONTÍNUA, UTILIZANDO EQUIPAMENTO DE PROJEÇÃO COM 6 M³/H DE CAPACIDADE. AF_01/2016</v>
          </cell>
          <cell r="I1310" t="str">
            <v>M2</v>
          </cell>
          <cell r="J1310" t="str">
            <v>ATRIBUÍDO SÃO PAULO</v>
          </cell>
          <cell r="K1310" t="str">
            <v>83,24</v>
          </cell>
          <cell r="L1310" t="str">
            <v>CAIXA REFERENCIAL</v>
          </cell>
        </row>
        <row r="1311">
          <cell r="A1311">
            <v>91070</v>
          </cell>
          <cell r="B1311" t="str">
            <v>DRENAGEM/OBRAS DE CONTENCAO/POCOS DE VISITA E CAIXAS</v>
          </cell>
          <cell r="C1311" t="str">
            <v>DROP</v>
          </cell>
          <cell r="D1311" t="str">
            <v>MUROS DE ARRIMO</v>
          </cell>
          <cell r="E1311" t="str">
            <v>0032</v>
          </cell>
          <cell r="F1311" t="str">
            <v/>
          </cell>
          <cell r="G1311" t="str">
            <v/>
          </cell>
          <cell r="H1311" t="str">
            <v>EXECUÇÃO DE REVESTIMENTO DE CONCRETO PROJETADO COM ESPESSURA DE 10 CM, ARMADO COM TELA, INCLINAÇÃO MENOR QUE 90°, APLICAÇÃO CONTÍNUA, UTILIZANDO EQUIPAMENTO DE PROJEÇÃO COM 6 M³/H DE CAPACIDADE. AF_01/2016</v>
          </cell>
          <cell r="I1311" t="str">
            <v>M2</v>
          </cell>
          <cell r="J1311" t="str">
            <v>ATRIBUÍDO SÃO PAULO</v>
          </cell>
          <cell r="K1311" t="str">
            <v>92,59</v>
          </cell>
          <cell r="L1311" t="str">
            <v>CAIXA REFERENCIAL</v>
          </cell>
        </row>
        <row r="1312">
          <cell r="A1312">
            <v>91071</v>
          </cell>
          <cell r="B1312" t="str">
            <v>DRENAGEM/OBRAS DE CONTENCAO/POCOS DE VISITA E CAIXAS</v>
          </cell>
          <cell r="C1312" t="str">
            <v>DROP</v>
          </cell>
          <cell r="D1312" t="str">
            <v>MUROS DE ARRIMO</v>
          </cell>
          <cell r="E1312" t="str">
            <v>0032</v>
          </cell>
          <cell r="F1312" t="str">
            <v/>
          </cell>
          <cell r="G1312" t="str">
            <v/>
          </cell>
          <cell r="H1312" t="str">
            <v>EXECUÇÃO DE REVESTIMENTO DE CONCRETO PROJETADO COM ESPESSURA DE 7 CM, ARMADO COM TELA, INCLINAÇÃO DE 90°, APLICAÇÃO CONTÍNUA, UTILIZANDO EQUIPAMENTO DE PROJEÇÃO COM 6 M³/H DE CAPACIDADE. AF_01/2016</v>
          </cell>
          <cell r="I1312" t="str">
            <v>M2</v>
          </cell>
          <cell r="J1312" t="str">
            <v>ATRIBUÍDO SÃO PAULO</v>
          </cell>
          <cell r="K1312" t="str">
            <v>114,20</v>
          </cell>
          <cell r="L1312" t="str">
            <v>CAIXA REFERENCIAL</v>
          </cell>
        </row>
        <row r="1313">
          <cell r="A1313">
            <v>91072</v>
          </cell>
          <cell r="B1313" t="str">
            <v>DRENAGEM/OBRAS DE CONTENCAO/POCOS DE VISITA E CAIXAS</v>
          </cell>
          <cell r="C1313" t="str">
            <v>DROP</v>
          </cell>
          <cell r="D1313" t="str">
            <v>MUROS DE ARRIMO</v>
          </cell>
          <cell r="E1313" t="str">
            <v>0032</v>
          </cell>
          <cell r="F1313" t="str">
            <v/>
          </cell>
          <cell r="G1313" t="str">
            <v/>
          </cell>
          <cell r="H1313" t="str">
            <v>EXECUÇÃO DE REVESTIMENTO DE CONCRETO PROJETADO COM ESPESSURA DE 10 CM, ARMADO COM TELA, INCLINAÇÃO DE 90°, APLICAÇÃO CONTÍNUA, UTILIZANDO EQUIPAMENTO DE PROJEÇÃO COM 6 M³/H DE CAPACIDADE. AF_01/2016</v>
          </cell>
          <cell r="I1313" t="str">
            <v>M2</v>
          </cell>
          <cell r="J1313" t="str">
            <v>ATRIBUÍDO SÃO PAULO</v>
          </cell>
          <cell r="K1313" t="str">
            <v>123,51</v>
          </cell>
          <cell r="L1313" t="str">
            <v>CAIXA REFERENCIAL</v>
          </cell>
        </row>
        <row r="1314">
          <cell r="A1314">
            <v>91073</v>
          </cell>
          <cell r="B1314" t="str">
            <v>DRENAGEM/OBRAS DE CONTENCAO/POCOS DE VISITA E CAIXAS</v>
          </cell>
          <cell r="C1314" t="str">
            <v>DROP</v>
          </cell>
          <cell r="D1314" t="str">
            <v>MUROS DE ARRIMO</v>
          </cell>
          <cell r="E1314" t="str">
            <v>0032</v>
          </cell>
          <cell r="F1314" t="str">
            <v/>
          </cell>
          <cell r="G1314" t="str">
            <v/>
          </cell>
          <cell r="H1314" t="str">
            <v>EXECUÇÃO DE REVESTIMENTO DE CONCRETO PROJETADO COM ESPESSURA DE 7 CM, ARMADO COM TELA, INCLINAÇÃO MENOR QUE 90°, APLICAÇÃO CONTÍNUA, UTILIZANDO EQUIPAMENTO DE PROJEÇÃO COM 3 M³/H DE CAPACIDADE. AF_01/2016</v>
          </cell>
          <cell r="I1314" t="str">
            <v>M2</v>
          </cell>
          <cell r="J1314" t="str">
            <v>ATRIBUÍDO SÃO PAULO</v>
          </cell>
          <cell r="K1314" t="str">
            <v>94,25</v>
          </cell>
          <cell r="L1314" t="str">
            <v>CAIXA REFERENCIAL</v>
          </cell>
        </row>
        <row r="1315">
          <cell r="A1315">
            <v>91074</v>
          </cell>
          <cell r="B1315" t="str">
            <v>DRENAGEM/OBRAS DE CONTENCAO/POCOS DE VISITA E CAIXAS</v>
          </cell>
          <cell r="C1315" t="str">
            <v>DROP</v>
          </cell>
          <cell r="D1315" t="str">
            <v>MUROS DE ARRIMO</v>
          </cell>
          <cell r="E1315" t="str">
            <v>0032</v>
          </cell>
          <cell r="F1315" t="str">
            <v/>
          </cell>
          <cell r="G1315" t="str">
            <v/>
          </cell>
          <cell r="H1315" t="str">
            <v>EXECUÇÃO DE REVESTIMENTO DE CONCRETO PROJETADO COM ESPESSURA DE 10 CM, ARMADO COM TELA, INCLINAÇÃO MENOR QUE 90°, APLICAÇÃO CONTÍNUA, UTILIZANDO EQUIPAMENTO DE PROJEÇÃO COM 3 M³/H DE CAPACIDADE. AF_01/2016</v>
          </cell>
          <cell r="I1315" t="str">
            <v>M2</v>
          </cell>
          <cell r="J1315" t="str">
            <v>ATRIBUÍDO SÃO PAULO</v>
          </cell>
          <cell r="K1315" t="str">
            <v>104,75</v>
          </cell>
          <cell r="L1315" t="str">
            <v>CAIXA REFERENCIAL</v>
          </cell>
        </row>
        <row r="1316">
          <cell r="A1316">
            <v>91075</v>
          </cell>
          <cell r="B1316" t="str">
            <v>DRENAGEM/OBRAS DE CONTENCAO/POCOS DE VISITA E CAIXAS</v>
          </cell>
          <cell r="C1316" t="str">
            <v>DROP</v>
          </cell>
          <cell r="D1316" t="str">
            <v>MUROS DE ARRIMO</v>
          </cell>
          <cell r="E1316" t="str">
            <v>0032</v>
          </cell>
          <cell r="F1316" t="str">
            <v/>
          </cell>
          <cell r="G1316" t="str">
            <v/>
          </cell>
          <cell r="H1316" t="str">
            <v>EXECUÇÃO DE REVESTIMENTO DE CONCRETO PROJETADO COM ESPESSURA DE 7 CM, ARMADO COM TELA, INCLINAÇÃO DE 90°, APLICAÇÃO CONTÍNUA, UTILIZANDO EQUIPAMENTO DE PROJEÇÃO COM 3 M³/H DE CAPACIDADE. AF_01/2016</v>
          </cell>
          <cell r="I1316" t="str">
            <v>M2</v>
          </cell>
          <cell r="J1316" t="str">
            <v>ATRIBUÍDO SÃO PAULO</v>
          </cell>
          <cell r="K1316" t="str">
            <v>126,92</v>
          </cell>
          <cell r="L1316" t="str">
            <v>CAIXA REFERENCIAL</v>
          </cell>
        </row>
        <row r="1317">
          <cell r="A1317">
            <v>91076</v>
          </cell>
          <cell r="B1317" t="str">
            <v>DRENAGEM/OBRAS DE CONTENCAO/POCOS DE VISITA E CAIXAS</v>
          </cell>
          <cell r="C1317" t="str">
            <v>DROP</v>
          </cell>
          <cell r="D1317" t="str">
            <v>MUROS DE ARRIMO</v>
          </cell>
          <cell r="E1317" t="str">
            <v>0032</v>
          </cell>
          <cell r="F1317" t="str">
            <v/>
          </cell>
          <cell r="G1317" t="str">
            <v/>
          </cell>
          <cell r="H1317" t="str">
            <v>EXECUÇÃO DE REVESTIMENTO DE CONCRETO PROJETADO COM ESPESSURA DE 10 CM, ARMADO COM TELA, INCLINAÇÃO DE 90°, APLICAÇÃO CONTÍNUA, UTILIZANDO EQUIPAMENTO DE PROJEÇÃO COM 3 M³/H DE CAPACIDADE. AF_01/2016</v>
          </cell>
          <cell r="I1317" t="str">
            <v>M2</v>
          </cell>
          <cell r="J1317" t="str">
            <v>ATRIBUÍDO SÃO PAULO</v>
          </cell>
          <cell r="K1317" t="str">
            <v>137,42</v>
          </cell>
          <cell r="L1317" t="str">
            <v>CAIXA REFERENCIAL</v>
          </cell>
        </row>
        <row r="1318">
          <cell r="A1318">
            <v>91077</v>
          </cell>
          <cell r="B1318" t="str">
            <v>DRENAGEM/OBRAS DE CONTENCAO/POCOS DE VISITA E CAIXAS</v>
          </cell>
          <cell r="C1318" t="str">
            <v>DROP</v>
          </cell>
          <cell r="D1318" t="str">
            <v>MUROS DE ARRIMO</v>
          </cell>
          <cell r="E1318" t="str">
            <v>0032</v>
          </cell>
          <cell r="F1318" t="str">
            <v/>
          </cell>
          <cell r="G1318" t="str">
            <v/>
          </cell>
          <cell r="H1318" t="str">
            <v>EXECUÇÃO DE REVESTIMENTO DE CONCRETO PROJETADO COM ESPESSURA DE 7 CM, ARMADO COM FIBRAS DE AÇO, INCLINAÇÃO MENOR QUE 90°, APLICAÇÃO CONTÍNUA, UTILIZANDO EQUIPAMENTO DE PROJEÇÃO COM 6 M³/H DE CAPACIDADE. AF_01/2016</v>
          </cell>
          <cell r="I1318" t="str">
            <v>M2</v>
          </cell>
          <cell r="J1318" t="str">
            <v>ATRIBUÍDO SÃO PAULO</v>
          </cell>
          <cell r="K1318" t="str">
            <v>86,10</v>
          </cell>
          <cell r="L1318" t="str">
            <v>CAIXA REFERENCIAL</v>
          </cell>
        </row>
        <row r="1319">
          <cell r="A1319">
            <v>91078</v>
          </cell>
          <cell r="B1319" t="str">
            <v>DRENAGEM/OBRAS DE CONTENCAO/POCOS DE VISITA E CAIXAS</v>
          </cell>
          <cell r="C1319" t="str">
            <v>DROP</v>
          </cell>
          <cell r="D1319" t="str">
            <v>MUROS DE ARRIMO</v>
          </cell>
          <cell r="E1319" t="str">
            <v>0032</v>
          </cell>
          <cell r="F1319" t="str">
            <v/>
          </cell>
          <cell r="G1319" t="str">
            <v/>
          </cell>
          <cell r="H1319" t="str">
            <v>EXECUÇÃO DE REVESTIMENTO DE CONCRETO PROJETADO COM ESPESSURA DE 10 CM, ARMADO COM FIBRAS DE AÇO, INCLINAÇÃO MENOR QUE 90°, APLICAÇÃO CONTÍNUA, UTILIZANDO EQUIPAMENTO DE PROJEÇÃO COM 6 M³/H DE CAPACIDADE. AF_01/2016</v>
          </cell>
          <cell r="I1319" t="str">
            <v>M2</v>
          </cell>
          <cell r="J1319" t="str">
            <v>ATRIBUÍDO SÃO PAULO</v>
          </cell>
          <cell r="K1319" t="str">
            <v>100,64</v>
          </cell>
          <cell r="L1319" t="str">
            <v>CAIXA REFERENCIAL</v>
          </cell>
        </row>
        <row r="1320">
          <cell r="A1320">
            <v>91079</v>
          </cell>
          <cell r="B1320" t="str">
            <v>DRENAGEM/OBRAS DE CONTENCAO/POCOS DE VISITA E CAIXAS</v>
          </cell>
          <cell r="C1320" t="str">
            <v>DROP</v>
          </cell>
          <cell r="D1320" t="str">
            <v>MUROS DE ARRIMO</v>
          </cell>
          <cell r="E1320" t="str">
            <v>0032</v>
          </cell>
          <cell r="F1320" t="str">
            <v/>
          </cell>
          <cell r="G1320" t="str">
            <v/>
          </cell>
          <cell r="H1320" t="str">
            <v>EXECUÇÃO DE REVESTIMENTO DE CONCRETO PROJETADO COM ESPESSURA DE 7 CM, ARMADO COM FIBRAS DE AÇO, INCLINAÇÃO DE 90°, APLICAÇÃO CONTÍNUA, UTILIZANDO EQUIPAMENTO DE PROJEÇÃO COM 6 M³/H DE CAPACIDADE. AF_01/2016</v>
          </cell>
          <cell r="I1320" t="str">
            <v>M2</v>
          </cell>
          <cell r="J1320" t="str">
            <v>ATRIBUÍDO SÃO PAULO</v>
          </cell>
          <cell r="K1320" t="str">
            <v>90,45</v>
          </cell>
          <cell r="L1320" t="str">
            <v>CAIXA REFERENCIAL</v>
          </cell>
        </row>
        <row r="1321">
          <cell r="A1321">
            <v>91080</v>
          </cell>
          <cell r="B1321" t="str">
            <v>DRENAGEM/OBRAS DE CONTENCAO/POCOS DE VISITA E CAIXAS</v>
          </cell>
          <cell r="C1321" t="str">
            <v>DROP</v>
          </cell>
          <cell r="D1321" t="str">
            <v>MUROS DE ARRIMO</v>
          </cell>
          <cell r="E1321" t="str">
            <v>0032</v>
          </cell>
          <cell r="F1321" t="str">
            <v/>
          </cell>
          <cell r="G1321" t="str">
            <v/>
          </cell>
          <cell r="H1321" t="str">
            <v>EXECUÇÃO DE REVESTIMENTO DE CONCRETO PROJETADO COM ESPESSURA DE 10 CM, ARMADO COM FIBRAS DE AÇO, INCLINAÇÃO DE 90°, APLICAÇÃO CONTÍNUA, UTILIZANDO EQUIPAMENTO DE PROJEÇÃO COM 6 M³/H DE CAPACIDADE. AF_01/2016</v>
          </cell>
          <cell r="I1321" t="str">
            <v>M2</v>
          </cell>
          <cell r="J1321" t="str">
            <v>ATRIBUÍDO SÃO PAULO</v>
          </cell>
          <cell r="K1321" t="str">
            <v>104,82</v>
          </cell>
          <cell r="L1321" t="str">
            <v>CAIXA REFERENCIAL</v>
          </cell>
        </row>
        <row r="1322">
          <cell r="A1322">
            <v>91081</v>
          </cell>
          <cell r="B1322" t="str">
            <v>DRENAGEM/OBRAS DE CONTENCAO/POCOS DE VISITA E CAIXAS</v>
          </cell>
          <cell r="C1322" t="str">
            <v>DROP</v>
          </cell>
          <cell r="D1322" t="str">
            <v>MUROS DE ARRIMO</v>
          </cell>
          <cell r="E1322" t="str">
            <v>0032</v>
          </cell>
          <cell r="F1322" t="str">
            <v/>
          </cell>
          <cell r="G1322" t="str">
            <v/>
          </cell>
          <cell r="H1322" t="str">
            <v>EXECUÇÃO DE REVESTIMENTO DE CONCRETO PROJETADO COM ESPESSURA DE 7 CM, ARMADO COM FIBRAS DE AÇO, INCLINAÇÃO MENOR QUE 90°, APLICAÇÃO CONTÍNUA, UTILIZANDO EQUIPAMENTO DE PROJEÇÃO COM 3 M³/H DE CAPACIDADE. AF_01/2016</v>
          </cell>
          <cell r="I1322" t="str">
            <v>M2</v>
          </cell>
          <cell r="J1322" t="str">
            <v>ATRIBUÍDO SÃO PAULO</v>
          </cell>
          <cell r="K1322" t="str">
            <v>98,44</v>
          </cell>
          <cell r="L1322" t="str">
            <v>CAIXA REFERENCIAL</v>
          </cell>
        </row>
        <row r="1323">
          <cell r="A1323">
            <v>91082</v>
          </cell>
          <cell r="B1323" t="str">
            <v>DRENAGEM/OBRAS DE CONTENCAO/POCOS DE VISITA E CAIXAS</v>
          </cell>
          <cell r="C1323" t="str">
            <v>DROP</v>
          </cell>
          <cell r="D1323" t="str">
            <v>MUROS DE ARRIMO</v>
          </cell>
          <cell r="E1323" t="str">
            <v>0032</v>
          </cell>
          <cell r="F1323" t="str">
            <v/>
          </cell>
          <cell r="G1323" t="str">
            <v/>
          </cell>
          <cell r="H1323" t="str">
            <v>EXECUÇÃO DE REVESTIMENTO DE CONCRETO PROJETADO COM ESPESSURA DE 10 CM, ARMADO COM FIBRAS DE AÇO, INCLINAÇÃO MENOR QUE 90°, APLICAÇÃO CONTÍNUA, UTILIZANDO EQUIPAMENTO DE PROJEÇÃO COM 3 M³/H DE CAPACIDADE. AF_01/2016</v>
          </cell>
          <cell r="I1323" t="str">
            <v>M2</v>
          </cell>
          <cell r="J1323" t="str">
            <v>ATRIBUÍDO SÃO PAULO</v>
          </cell>
          <cell r="K1323" t="str">
            <v>114,01</v>
          </cell>
          <cell r="L1323" t="str">
            <v>CAIXA REFERENCIAL</v>
          </cell>
        </row>
        <row r="1324">
          <cell r="A1324">
            <v>91083</v>
          </cell>
          <cell r="B1324" t="str">
            <v>DRENAGEM/OBRAS DE CONTENCAO/POCOS DE VISITA E CAIXAS</v>
          </cell>
          <cell r="C1324" t="str">
            <v>DROP</v>
          </cell>
          <cell r="D1324" t="str">
            <v>MUROS DE ARRIMO</v>
          </cell>
          <cell r="E1324" t="str">
            <v>0032</v>
          </cell>
          <cell r="F1324" t="str">
            <v/>
          </cell>
          <cell r="G1324" t="str">
            <v/>
          </cell>
          <cell r="H1324" t="str">
            <v>EXECUÇÃO DE REVESTIMENTO DE CONCRETO PROJETADO COM ESPESSURA DE 7 CM, ARMADO COM FIBRAS DE AÇO, INCLINAÇÃO DE 90°, APLICAÇÃO CONTÍNUA, UTILIZANDO EQUIPAMENTO DE PROJEÇÃO COM 3 M³/H DE CAPACIDADE. AF_01/2016</v>
          </cell>
          <cell r="I1324" t="str">
            <v>M2</v>
          </cell>
          <cell r="J1324" t="str">
            <v>ATRIBUÍDO SÃO PAULO</v>
          </cell>
          <cell r="K1324" t="str">
            <v>106,01</v>
          </cell>
          <cell r="L1324" t="str">
            <v>CAIXA REFERENCIAL</v>
          </cell>
        </row>
        <row r="1325">
          <cell r="A1325">
            <v>91084</v>
          </cell>
          <cell r="B1325" t="str">
            <v>DRENAGEM/OBRAS DE CONTENCAO/POCOS DE VISITA E CAIXAS</v>
          </cell>
          <cell r="C1325" t="str">
            <v>DROP</v>
          </cell>
          <cell r="D1325" t="str">
            <v>MUROS DE ARRIMO</v>
          </cell>
          <cell r="E1325" t="str">
            <v>0032</v>
          </cell>
          <cell r="F1325" t="str">
            <v/>
          </cell>
          <cell r="G1325" t="str">
            <v/>
          </cell>
          <cell r="H1325" t="str">
            <v>EXECUÇÃO DE REVESTIMENTO DE CONCRETO PROJETADO COM ESPESSURA DE 10 CM, ARMADO COM FIBRAS DE AÇO, INCLINAÇÃO DE 90°, APLICAÇÃO CONTÍNUA, UTILIZANDO EQUIPAMENTO DE PROJEÇÃO COM 3 M³/H DE CAPACIDADE. AF_01/2016</v>
          </cell>
          <cell r="I1325" t="str">
            <v>M2</v>
          </cell>
          <cell r="J1325" t="str">
            <v>ATRIBUÍDO SÃO PAULO</v>
          </cell>
          <cell r="K1325" t="str">
            <v>121,35</v>
          </cell>
          <cell r="L1325" t="str">
            <v>CAIXA REFERENCIAL</v>
          </cell>
        </row>
        <row r="1326">
          <cell r="A1326">
            <v>91086</v>
          </cell>
          <cell r="B1326" t="str">
            <v>DRENAGEM/OBRAS DE CONTENCAO/POCOS DE VISITA E CAIXAS</v>
          </cell>
          <cell r="C1326" t="str">
            <v>DROP</v>
          </cell>
          <cell r="D1326" t="str">
            <v>MUROS DE ARRIMO</v>
          </cell>
          <cell r="E1326" t="str">
            <v>0032</v>
          </cell>
          <cell r="F1326" t="str">
            <v/>
          </cell>
          <cell r="G1326" t="str">
            <v/>
          </cell>
          <cell r="H1326" t="str">
            <v>EXECUÇÃO DE REVESTIMENTO DE CONCRETO PROJETADO COM ESPESSURA DE 7 CM, ARMADO COM TELA, INCLINAÇÃO MENOR QUE 90°, APLICAÇÃO DESCONTÍNUA, UTILIZANDO EQUIPAMENTO DE PROJEÇÃO COM 6 M³/H DE CAPACIDADE. AF_01/2016</v>
          </cell>
          <cell r="I1326" t="str">
            <v>M2</v>
          </cell>
          <cell r="J1326" t="str">
            <v>ATRIBUÍDO SÃO PAULO</v>
          </cell>
          <cell r="K1326" t="str">
            <v>91,31</v>
          </cell>
          <cell r="L1326" t="str">
            <v>CAIXA REFERENCIAL</v>
          </cell>
        </row>
        <row r="1327">
          <cell r="A1327">
            <v>91087</v>
          </cell>
          <cell r="B1327" t="str">
            <v>DRENAGEM/OBRAS DE CONTENCAO/POCOS DE VISITA E CAIXAS</v>
          </cell>
          <cell r="C1327" t="str">
            <v>DROP</v>
          </cell>
          <cell r="D1327" t="str">
            <v>MUROS DE ARRIMO</v>
          </cell>
          <cell r="E1327" t="str">
            <v>0032</v>
          </cell>
          <cell r="F1327" t="str">
            <v/>
          </cell>
          <cell r="G1327" t="str">
            <v/>
          </cell>
          <cell r="H1327" t="str">
            <v>EXECUÇÃO DE REVESTIMENTO DE CONCRETO PROJETADO COM ESPESSURA DE 10 CM, ARMADO COM TELA, INCLINAÇÃO MENOR QUE 90°, APLICAÇÃO DESCONTÍNUA, UTILIZANDO EQUIPAMENTO DE PROJEÇÃO COM 6 M³/H DE CAPACIDADE. AF_01/2016</v>
          </cell>
          <cell r="I1327" t="str">
            <v>M2</v>
          </cell>
          <cell r="J1327" t="str">
            <v>ATRIBUÍDO SÃO PAULO</v>
          </cell>
          <cell r="K1327" t="str">
            <v>100,95</v>
          </cell>
          <cell r="L1327" t="str">
            <v>CAIXA REFERENCIAL</v>
          </cell>
        </row>
        <row r="1328">
          <cell r="A1328">
            <v>91088</v>
          </cell>
          <cell r="B1328" t="str">
            <v>DRENAGEM/OBRAS DE CONTENCAO/POCOS DE VISITA E CAIXAS</v>
          </cell>
          <cell r="C1328" t="str">
            <v>DROP</v>
          </cell>
          <cell r="D1328" t="str">
            <v>MUROS DE ARRIMO</v>
          </cell>
          <cell r="E1328" t="str">
            <v>0032</v>
          </cell>
          <cell r="F1328" t="str">
            <v/>
          </cell>
          <cell r="G1328" t="str">
            <v/>
          </cell>
          <cell r="H1328" t="str">
            <v>EXECUÇÃO DE REVESTIMENTO DE CONCRETO PROJETADO COM ESPESSURA DE 7 CM, ARMADO COM TELA, INCLINAÇÃO DE 90°, APLICAÇÃO DESCONTÍNUA, UTILIZANDO EQUIPAMENTO DE PROJEÇÃO COM 6 M³/H DE CAPACIDADE. AF_01/2016</v>
          </cell>
          <cell r="I1328" t="str">
            <v>M2</v>
          </cell>
          <cell r="J1328" t="str">
            <v>ATRIBUÍDO SÃO PAULO</v>
          </cell>
          <cell r="K1328" t="str">
            <v>123,32</v>
          </cell>
          <cell r="L1328" t="str">
            <v>CAIXA REFERENCIAL</v>
          </cell>
        </row>
        <row r="1329">
          <cell r="A1329">
            <v>91089</v>
          </cell>
          <cell r="B1329" t="str">
            <v>DRENAGEM/OBRAS DE CONTENCAO/POCOS DE VISITA E CAIXAS</v>
          </cell>
          <cell r="C1329" t="str">
            <v>DROP</v>
          </cell>
          <cell r="D1329" t="str">
            <v>MUROS DE ARRIMO</v>
          </cell>
          <cell r="E1329" t="str">
            <v>0032</v>
          </cell>
          <cell r="F1329" t="str">
            <v/>
          </cell>
          <cell r="G1329" t="str">
            <v/>
          </cell>
          <cell r="H1329" t="str">
            <v>EXECUÇÃO DE REVESTIMENTO DE CONCRETO PROJETADO COM ESPESSURA DE 10 CM, ARMADO COM TELA, INCLINAÇÃO DE 90°, APLICAÇÃO DESCONTÍNUA, UTILIZANDO EQUIPAMENTO DE PROJEÇÃO COM 6 M³/H DE CAPACIDADE. AF_01/2016</v>
          </cell>
          <cell r="I1329" t="str">
            <v>M2</v>
          </cell>
          <cell r="J1329" t="str">
            <v>ATRIBUÍDO SÃO PAULO</v>
          </cell>
          <cell r="K1329" t="str">
            <v>132,99</v>
          </cell>
          <cell r="L1329" t="str">
            <v>CAIXA REFERENCIAL</v>
          </cell>
        </row>
        <row r="1330">
          <cell r="A1330">
            <v>91090</v>
          </cell>
          <cell r="B1330" t="str">
            <v>DRENAGEM/OBRAS DE CONTENCAO/POCOS DE VISITA E CAIXAS</v>
          </cell>
          <cell r="C1330" t="str">
            <v>DROP</v>
          </cell>
          <cell r="D1330" t="str">
            <v>MUROS DE ARRIMO</v>
          </cell>
          <cell r="E1330" t="str">
            <v>0032</v>
          </cell>
          <cell r="F1330" t="str">
            <v/>
          </cell>
          <cell r="G1330" t="str">
            <v/>
          </cell>
          <cell r="H1330" t="str">
            <v>EXECUÇÃO DE REVESTIMENTO DE CONCRETO PROJETADO COM ESPESSURA DE 7 CM, ARMADO COM TELA, INCLINAÇÃO MENOR QUE 90°, APLICAÇÃO DESCONTÍNUA, UTILIZANDO EQUIPAMENTO DE PROJEÇÃO COM 3 M³/H DE CAPACIDADE. AF_01/2016</v>
          </cell>
          <cell r="I1330" t="str">
            <v>M2</v>
          </cell>
          <cell r="J1330" t="str">
            <v>ATRIBUÍDO SÃO PAULO</v>
          </cell>
          <cell r="K1330" t="str">
            <v>100,79</v>
          </cell>
          <cell r="L1330" t="str">
            <v>CAIXA REFERENCIAL</v>
          </cell>
        </row>
        <row r="1331">
          <cell r="A1331">
            <v>91091</v>
          </cell>
          <cell r="B1331" t="str">
            <v>DRENAGEM/OBRAS DE CONTENCAO/POCOS DE VISITA E CAIXAS</v>
          </cell>
          <cell r="C1331" t="str">
            <v>DROP</v>
          </cell>
          <cell r="D1331" t="str">
            <v>MUROS DE ARRIMO</v>
          </cell>
          <cell r="E1331" t="str">
            <v>0032</v>
          </cell>
          <cell r="F1331" t="str">
            <v/>
          </cell>
          <cell r="G1331" t="str">
            <v/>
          </cell>
          <cell r="H1331" t="str">
            <v>EXECUÇÃO DE REVESTIMENTO DE CONCRETO PROJETADO COM ESPESSURA DE 10 CM, ARMADO COM TELA, INCLINAÇÃO MENOR QUE 90°, APLICAÇÃO DESCONTÍNUA, UTILIZANDO EQUIPAMENTO DE PROJEÇÃO COM 3 M³/H DE CAPACIDADE. AF_01/2016</v>
          </cell>
          <cell r="I1331" t="str">
            <v>M2</v>
          </cell>
          <cell r="J1331" t="str">
            <v>ATRIBUÍDO SÃO PAULO</v>
          </cell>
          <cell r="K1331" t="str">
            <v>111,68</v>
          </cell>
          <cell r="L1331" t="str">
            <v>CAIXA REFERENCIAL</v>
          </cell>
        </row>
        <row r="1332">
          <cell r="A1332">
            <v>91092</v>
          </cell>
          <cell r="B1332" t="str">
            <v>DRENAGEM/OBRAS DE CONTENCAO/POCOS DE VISITA E CAIXAS</v>
          </cell>
          <cell r="C1332" t="str">
            <v>DROP</v>
          </cell>
          <cell r="D1332" t="str">
            <v>MUROS DE ARRIMO</v>
          </cell>
          <cell r="E1332" t="str">
            <v>0032</v>
          </cell>
          <cell r="F1332" t="str">
            <v/>
          </cell>
          <cell r="G1332" t="str">
            <v/>
          </cell>
          <cell r="H1332" t="str">
            <v>EXECUÇÃO DE REVESTIMENTO DE CONCRETO PROJETADO COM ESPESSURA DE 7 CM, ARMADO COM TELA, INCLINAÇÃO DE 90°, APLICAÇÃO DESCONTÍNUA, UTILIZANDO EQUIPAMENTO DE PROJEÇÃO COM 3 M³/H DE CAPACIDADE. AF_01/2016</v>
          </cell>
          <cell r="I1332" t="str">
            <v>M2</v>
          </cell>
          <cell r="J1332" t="str">
            <v>ATRIBUÍDO SÃO PAULO</v>
          </cell>
          <cell r="K1332" t="str">
            <v>134,11</v>
          </cell>
          <cell r="L1332" t="str">
            <v>CAIXA REFERENCIAL</v>
          </cell>
        </row>
        <row r="1333">
          <cell r="A1333">
            <v>91093</v>
          </cell>
          <cell r="B1333" t="str">
            <v>DRENAGEM/OBRAS DE CONTENCAO/POCOS DE VISITA E CAIXAS</v>
          </cell>
          <cell r="C1333" t="str">
            <v>DROP</v>
          </cell>
          <cell r="D1333" t="str">
            <v>MUROS DE ARRIMO</v>
          </cell>
          <cell r="E1333" t="str">
            <v>0032</v>
          </cell>
          <cell r="F1333" t="str">
            <v/>
          </cell>
          <cell r="G1333" t="str">
            <v/>
          </cell>
          <cell r="H1333" t="str">
            <v>EXECUÇÃO DE REVESTIMENTO DE CONCRETO PROJETADO COM ESPESSURA DE 10 CM, ARMADO COM TELA, INCLINAÇÃO DE 90°, APLICAÇÃO DESCONTÍNUA, UTILIZANDO EQUIPAMENTO DE PROJEÇÃO COM 3 M³/H DE CAPACIDADE. AF_01/2016</v>
          </cell>
          <cell r="I1333" t="str">
            <v>M2</v>
          </cell>
          <cell r="J1333" t="str">
            <v>ATRIBUÍDO SÃO PAULO</v>
          </cell>
          <cell r="K1333" t="str">
            <v>145,21</v>
          </cell>
          <cell r="L1333" t="str">
            <v>CAIXA REFERENCIAL</v>
          </cell>
        </row>
        <row r="1334">
          <cell r="A1334">
            <v>91094</v>
          </cell>
          <cell r="B1334" t="str">
            <v>DRENAGEM/OBRAS DE CONTENCAO/POCOS DE VISITA E CAIXAS</v>
          </cell>
          <cell r="C1334" t="str">
            <v>DROP</v>
          </cell>
          <cell r="D1334" t="str">
            <v>MUROS DE ARRIMO</v>
          </cell>
          <cell r="E1334" t="str">
            <v>0032</v>
          </cell>
          <cell r="F1334" t="str">
            <v/>
          </cell>
          <cell r="G1334" t="str">
            <v/>
          </cell>
          <cell r="H1334" t="str">
            <v>EXECUÇÃO DE REVESTIMENTO DE CONCRETO PROJETADO COM ESPESSURA DE 7 CM, ARMADO COM FIBRAS DE AÇO, INCLINAÇÃO MENOR QUE 90°, APLICAÇÃO DESCONTÍNUA, UTILIZANDO EQUIPAMENTO DE PROJEÇÃO COM 6 M³/H DE CAPACIDADE. AF_01/2016</v>
          </cell>
          <cell r="I1334" t="str">
            <v>M2</v>
          </cell>
          <cell r="J1334" t="str">
            <v>ATRIBUÍDO SÃO PAULO</v>
          </cell>
          <cell r="K1334" t="str">
            <v>91,00</v>
          </cell>
          <cell r="L1334" t="str">
            <v>CAIXA REFERENCIAL</v>
          </cell>
        </row>
        <row r="1335">
          <cell r="A1335">
            <v>91095</v>
          </cell>
          <cell r="B1335" t="str">
            <v>DRENAGEM/OBRAS DE CONTENCAO/POCOS DE VISITA E CAIXAS</v>
          </cell>
          <cell r="C1335" t="str">
            <v>DROP</v>
          </cell>
          <cell r="D1335" t="str">
            <v>MUROS DE ARRIMO</v>
          </cell>
          <cell r="E1335" t="str">
            <v>0032</v>
          </cell>
          <cell r="F1335" t="str">
            <v/>
          </cell>
          <cell r="G1335" t="str">
            <v/>
          </cell>
          <cell r="H1335" t="str">
            <v>EXECUÇÃO DE REVESTIMENTO DE CONCRETO PROJETADO COM ESPESSURA DE 10 CM, ARMADO COM FIBRAS DE AÇO, INCLINAÇÃO MENOR QUE 90°, APLICAÇÃO DESCONTÍNUA, UTILIZANDO EQUIPAMENTO DE PROJEÇÃO COM 6 M³/H DE CAPACIDADE. AF_01/2016</v>
          </cell>
          <cell r="I1335" t="str">
            <v>M2</v>
          </cell>
          <cell r="J1335" t="str">
            <v>ATRIBUÍDO SÃO PAULO</v>
          </cell>
          <cell r="K1335" t="str">
            <v>105,87</v>
          </cell>
          <cell r="L1335" t="str">
            <v>CAIXA REFERENCIAL</v>
          </cell>
        </row>
        <row r="1336">
          <cell r="A1336">
            <v>91096</v>
          </cell>
          <cell r="B1336" t="str">
            <v>DRENAGEM/OBRAS DE CONTENCAO/POCOS DE VISITA E CAIXAS</v>
          </cell>
          <cell r="C1336" t="str">
            <v>DROP</v>
          </cell>
          <cell r="D1336" t="str">
            <v>MUROS DE ARRIMO</v>
          </cell>
          <cell r="E1336" t="str">
            <v>0032</v>
          </cell>
          <cell r="F1336" t="str">
            <v/>
          </cell>
          <cell r="G1336" t="str">
            <v/>
          </cell>
          <cell r="H1336" t="str">
            <v>EXECUÇÃO DE REVESTIMENTO DE CONCRETO PROJETADO COM ESPESSURA DE 7 CM, ARMADO COM FIBRAS DE AÇO, INCLINAÇÃO DE 90°, APLICAÇÃO DESCONTÍNUA, UTILIZANDO EQUIPAMENTO DE PROJEÇÃO COM 6 M³/H DE CAPACIDADE. AF_01/2016</v>
          </cell>
          <cell r="I1336" t="str">
            <v>M2</v>
          </cell>
          <cell r="J1336" t="str">
            <v>ATRIBUÍDO SÃO PAULO</v>
          </cell>
          <cell r="K1336" t="str">
            <v>93,03</v>
          </cell>
          <cell r="L1336" t="str">
            <v>CAIXA REFERENCIAL</v>
          </cell>
        </row>
        <row r="1337">
          <cell r="A1337">
            <v>91097</v>
          </cell>
          <cell r="B1337" t="str">
            <v>DRENAGEM/OBRAS DE CONTENCAO/POCOS DE VISITA E CAIXAS</v>
          </cell>
          <cell r="C1337" t="str">
            <v>DROP</v>
          </cell>
          <cell r="D1337" t="str">
            <v>MUROS DE ARRIMO</v>
          </cell>
          <cell r="E1337" t="str">
            <v>0032</v>
          </cell>
          <cell r="F1337" t="str">
            <v/>
          </cell>
          <cell r="G1337" t="str">
            <v/>
          </cell>
          <cell r="H1337" t="str">
            <v>EXECUÇÃO DE REVESTIMENTO DE CONCRETO PROJETADO COM ESPESSURA DE 10 CM, ARMADO COM FIBRAS DE AÇO, INCLINAÇÃO DE 90°, APLICAÇÃO DESCONTÍNUA, UTILIZANDO EQUIPAMENTO DE PROJEÇÃO COM 6 M³/H DE CAPACIDADE. AF_01/2016</v>
          </cell>
          <cell r="I1337" t="str">
            <v>M2</v>
          </cell>
          <cell r="J1337" t="str">
            <v>ATRIBUÍDO SÃO PAULO</v>
          </cell>
          <cell r="K1337" t="str">
            <v>107,75</v>
          </cell>
          <cell r="L1337" t="str">
            <v>CAIXA REFERENCIAL</v>
          </cell>
        </row>
        <row r="1338">
          <cell r="A1338">
            <v>91098</v>
          </cell>
          <cell r="B1338" t="str">
            <v>DRENAGEM/OBRAS DE CONTENCAO/POCOS DE VISITA E CAIXAS</v>
          </cell>
          <cell r="C1338" t="str">
            <v>DROP</v>
          </cell>
          <cell r="D1338" t="str">
            <v>MUROS DE ARRIMO</v>
          </cell>
          <cell r="E1338" t="str">
            <v>0032</v>
          </cell>
          <cell r="F1338" t="str">
            <v/>
          </cell>
          <cell r="G1338" t="str">
            <v/>
          </cell>
          <cell r="H1338" t="str">
            <v>EXECUÇÃO DE REVESTIMENTO DE CONCRETO PROJETADO COM ESPESSURA DE 7 CM, ARMADO COM FIBRAS DE AÇO, INCLINAÇÃO MENOR QUE 90°, APLICAÇÃO DESCONTÍNUA, UTILIZANDO EQUIPAMENTO DE PROJEÇÃO COM 3 M³/H DE CAPACIDADE. AF_01/2016</v>
          </cell>
          <cell r="I1338" t="str">
            <v>M2</v>
          </cell>
          <cell r="J1338" t="str">
            <v>ATRIBUÍDO SÃO PAULO</v>
          </cell>
          <cell r="K1338" t="str">
            <v>103,17</v>
          </cell>
          <cell r="L1338" t="str">
            <v>CAIXA REFERENCIAL</v>
          </cell>
        </row>
        <row r="1339">
          <cell r="A1339">
            <v>91099</v>
          </cell>
          <cell r="B1339" t="str">
            <v>DRENAGEM/OBRAS DE CONTENCAO/POCOS DE VISITA E CAIXAS</v>
          </cell>
          <cell r="C1339" t="str">
            <v>DROP</v>
          </cell>
          <cell r="D1339" t="str">
            <v>MUROS DE ARRIMO</v>
          </cell>
          <cell r="E1339" t="str">
            <v>0032</v>
          </cell>
          <cell r="F1339" t="str">
            <v/>
          </cell>
          <cell r="G1339" t="str">
            <v/>
          </cell>
          <cell r="H1339" t="str">
            <v>EXECUÇÃO DE REVESTIMENTO DE CONCRETO PROJETADO COM ESPESSURA DE 10 CM, ARMADO COM FIBRAS DE AÇO, INCLINAÇÃO MENOR QUE 90°, APLICAÇÃO DESCONTÍNUA, UTILIZANDO EQUIPAMENTO DE PROJEÇÃO COM 3 M³/H DE CAPACIDADE. AF_01/2016</v>
          </cell>
          <cell r="I1339" t="str">
            <v>M2</v>
          </cell>
          <cell r="J1339" t="str">
            <v>ATRIBUÍDO SÃO PAULO</v>
          </cell>
          <cell r="K1339" t="str">
            <v>119,14</v>
          </cell>
          <cell r="L1339" t="str">
            <v>CAIXA REFERENCIAL</v>
          </cell>
        </row>
        <row r="1340">
          <cell r="A1340">
            <v>91100</v>
          </cell>
          <cell r="B1340" t="str">
            <v>DRENAGEM/OBRAS DE CONTENCAO/POCOS DE VISITA E CAIXAS</v>
          </cell>
          <cell r="C1340" t="str">
            <v>DROP</v>
          </cell>
          <cell r="D1340" t="str">
            <v>MUROS DE ARRIMO</v>
          </cell>
          <cell r="E1340" t="str">
            <v>0032</v>
          </cell>
          <cell r="F1340" t="str">
            <v/>
          </cell>
          <cell r="G1340" t="str">
            <v/>
          </cell>
          <cell r="H1340" t="str">
            <v>EXECUÇÃO DE REVESTIMENTO DE CONCRETO PROJETADO COM ESPESSURA DE 7 CM, ARMADO COM FIBRAS DE AÇO, INCLINAÇÃO DE 90°, APLICAÇÃO DESCONTÍNUA, UTILIZANDO EQUIPAMENTO DE PROJEÇÃO COM 3 M³/H DE CAPACIDADE. AF_01/2016</v>
          </cell>
          <cell r="I1340" t="str">
            <v>M2</v>
          </cell>
          <cell r="J1340" t="str">
            <v>ATRIBUÍDO SÃO PAULO</v>
          </cell>
          <cell r="K1340" t="str">
            <v>109,04</v>
          </cell>
          <cell r="L1340" t="str">
            <v>CAIXA REFERENCIAL</v>
          </cell>
        </row>
        <row r="1341">
          <cell r="A1341">
            <v>91101</v>
          </cell>
          <cell r="B1341" t="str">
            <v>DRENAGEM/OBRAS DE CONTENCAO/POCOS DE VISITA E CAIXAS</v>
          </cell>
          <cell r="C1341" t="str">
            <v>DROP</v>
          </cell>
          <cell r="D1341" t="str">
            <v>MUROS DE ARRIMO</v>
          </cell>
          <cell r="E1341" t="str">
            <v>0032</v>
          </cell>
          <cell r="F1341" t="str">
            <v/>
          </cell>
          <cell r="G1341" t="str">
            <v/>
          </cell>
          <cell r="H1341" t="str">
            <v>EXECUÇÃO DE REVESTIMENTO DE CONCRETO PROJETADO COM ESPESSURA DE 10 CM, ARMADO COM FIBRAS DE AÇO, INCLINAÇÃO DE 90°, APLICAÇÃO DESCONTÍNUA, UTILIZANDO EQUIPAMENTO DE PROJEÇÃO COM 3 M³/H DE CAPACIDADE. AF_01/2016</v>
          </cell>
          <cell r="I1341" t="str">
            <v>M2</v>
          </cell>
          <cell r="J1341" t="str">
            <v>ATRIBUÍDO SÃO PAULO</v>
          </cell>
          <cell r="K1341" t="str">
            <v>124,88</v>
          </cell>
          <cell r="L1341" t="str">
            <v>CAIXA REFERENCIAL</v>
          </cell>
        </row>
        <row r="1342">
          <cell r="A1342">
            <v>93952</v>
          </cell>
          <cell r="B1342" t="str">
            <v>DRENAGEM/OBRAS DE CONTENCAO/POCOS DE VISITA E CAIXAS</v>
          </cell>
          <cell r="C1342" t="str">
            <v>DROP</v>
          </cell>
          <cell r="D1342" t="str">
            <v>MUROS DE ARRIMO</v>
          </cell>
          <cell r="E1342" t="str">
            <v>0032</v>
          </cell>
          <cell r="F1342" t="str">
            <v/>
          </cell>
          <cell r="G1342" t="str">
            <v/>
          </cell>
          <cell r="H1342" t="str">
            <v>EXECUÇÃO DE GRAMPO PARA SOLO GRAMPEADO COM COMPRIMENTO MENOR OU IGUAL A 4 M, DIÂMETRO DE 10 CM, PERFURAÇÃO COM EQUIPAMENTO MANUAL E ARMADURA COM DIÂMETRO DE 16 MM. AF_05/2016</v>
          </cell>
          <cell r="I1342" t="str">
            <v>M</v>
          </cell>
          <cell r="J1342" t="str">
            <v>ATRIBUÍDO SÃO PAULO</v>
          </cell>
          <cell r="K1342" t="str">
            <v>170,68</v>
          </cell>
          <cell r="L1342" t="str">
            <v>CAIXA REFERENCIAL</v>
          </cell>
        </row>
        <row r="1343">
          <cell r="A1343">
            <v>93953</v>
          </cell>
          <cell r="B1343" t="str">
            <v>DRENAGEM/OBRAS DE CONTENCAO/POCOS DE VISITA E CAIXAS</v>
          </cell>
          <cell r="C1343" t="str">
            <v>DROP</v>
          </cell>
          <cell r="D1343" t="str">
            <v>MUROS DE ARRIMO</v>
          </cell>
          <cell r="E1343" t="str">
            <v>0032</v>
          </cell>
          <cell r="F1343" t="str">
            <v/>
          </cell>
          <cell r="G1343" t="str">
            <v/>
          </cell>
          <cell r="H1343" t="str">
            <v>EXECUÇÃO DE GRAMPO PARA SOLO GRAMPEADO COM COMPRIMENTO MAIOR QUE 4 M E MENOR OU IGUAL A 6 M, DIÂMETRO DE 10 CM, PERFURAÇÃO COM EQUIPAMENTO MANUAL E ARMADURA COM DIÂMETRO DE 16 MM. AF_05/2016</v>
          </cell>
          <cell r="I1343" t="str">
            <v>M</v>
          </cell>
          <cell r="J1343" t="str">
            <v>ATRIBUÍDO SÃO PAULO</v>
          </cell>
          <cell r="K1343" t="str">
            <v>159,45</v>
          </cell>
          <cell r="L1343" t="str">
            <v>CAIXA REFERENCIAL</v>
          </cell>
        </row>
        <row r="1344">
          <cell r="A1344">
            <v>93954</v>
          </cell>
          <cell r="B1344" t="str">
            <v>DRENAGEM/OBRAS DE CONTENCAO/POCOS DE VISITA E CAIXAS</v>
          </cell>
          <cell r="C1344" t="str">
            <v>DROP</v>
          </cell>
          <cell r="D1344" t="str">
            <v>MUROS DE ARRIMO</v>
          </cell>
          <cell r="E1344" t="str">
            <v>0032</v>
          </cell>
          <cell r="F1344" t="str">
            <v/>
          </cell>
          <cell r="G1344" t="str">
            <v/>
          </cell>
          <cell r="H1344" t="str">
            <v>EXECUÇÃO DE GRAMPO PARA SOLO GRAMPEADO COM COMPRIMENTO MAIOR QUE 6 M E MENOR OU IGUAL A 8 M, DIÂMETRO DE 10 CM, PERFURAÇÃO COM EQUIPAMENTO MANUAL E ARMADURA COM DIÂMETRO DE 16 MM. AF_05/2016</v>
          </cell>
          <cell r="I1344" t="str">
            <v>M</v>
          </cell>
          <cell r="J1344" t="str">
            <v>ATRIBUÍDO SÃO PAULO</v>
          </cell>
          <cell r="K1344" t="str">
            <v>152,66</v>
          </cell>
          <cell r="L1344" t="str">
            <v>CAIXA REFERENCIAL</v>
          </cell>
        </row>
        <row r="1345">
          <cell r="A1345">
            <v>93955</v>
          </cell>
          <cell r="B1345" t="str">
            <v>DRENAGEM/OBRAS DE CONTENCAO/POCOS DE VISITA E CAIXAS</v>
          </cell>
          <cell r="C1345" t="str">
            <v>DROP</v>
          </cell>
          <cell r="D1345" t="str">
            <v>MUROS DE ARRIMO</v>
          </cell>
          <cell r="E1345" t="str">
            <v>0032</v>
          </cell>
          <cell r="F1345" t="str">
            <v/>
          </cell>
          <cell r="G1345" t="str">
            <v/>
          </cell>
          <cell r="H1345" t="str">
            <v>EXECUÇÃO DE GRAMPO PARA SOLO GRAMPEADO COM COMPRIMENTO MAIOR QUE 8 M E MENOR OU IGUAL A 10 M, DIÂMETRO DE 10 CM, PERFURAÇÃO COM EQUIPAMENTO MANUAL E ARMADURA COM DIÂMETRO DE 16 MM. AF_05/2016</v>
          </cell>
          <cell r="I1345" t="str">
            <v>M</v>
          </cell>
          <cell r="J1345" t="str">
            <v>ATRIBUÍDO SÃO PAULO</v>
          </cell>
          <cell r="K1345" t="str">
            <v>147,91</v>
          </cell>
          <cell r="L1345" t="str">
            <v>CAIXA REFERENCIAL</v>
          </cell>
        </row>
        <row r="1346">
          <cell r="A1346">
            <v>93956</v>
          </cell>
          <cell r="B1346" t="str">
            <v>DRENAGEM/OBRAS DE CONTENCAO/POCOS DE VISITA E CAIXAS</v>
          </cell>
          <cell r="C1346" t="str">
            <v>DROP</v>
          </cell>
          <cell r="D1346" t="str">
            <v>MUROS DE ARRIMO</v>
          </cell>
          <cell r="E1346" t="str">
            <v>0032</v>
          </cell>
          <cell r="F1346" t="str">
            <v/>
          </cell>
          <cell r="G1346" t="str">
            <v/>
          </cell>
          <cell r="H1346" t="str">
            <v>EXECUÇÃO DE GRAMPO PARA SOLO GRAMPEADO COM COMPRIMENTO MAIOR QUE 10 M, DIÂMETRO DE 10 CM, PERFURAÇÃO COM EQUIPAMENTO MANUAL E ARMADURA COM DIÂMETRO DE 16 MM. AF_05/2016</v>
          </cell>
          <cell r="I1346" t="str">
            <v>M</v>
          </cell>
          <cell r="J1346" t="str">
            <v>ATRIBUÍDO SÃO PAULO</v>
          </cell>
          <cell r="K1346" t="str">
            <v>144,10</v>
          </cell>
          <cell r="L1346" t="str">
            <v>CAIXA REFERENCIAL</v>
          </cell>
        </row>
        <row r="1347">
          <cell r="A1347">
            <v>93957</v>
          </cell>
          <cell r="B1347" t="str">
            <v>DRENAGEM/OBRAS DE CONTENCAO/POCOS DE VISITA E CAIXAS</v>
          </cell>
          <cell r="C1347" t="str">
            <v>DROP</v>
          </cell>
          <cell r="D1347" t="str">
            <v>MUROS DE ARRIMO</v>
          </cell>
          <cell r="E1347" t="str">
            <v>0032</v>
          </cell>
          <cell r="F1347" t="str">
            <v/>
          </cell>
          <cell r="G1347" t="str">
            <v/>
          </cell>
          <cell r="H1347" t="str">
            <v>EXECUÇÃO DE GRAMPO PARA SOLO GRAMPEADO COM COMPRIMENTO MENOR OU IGUAL A 4 M, DIÂMETRO DE 10 CM, PERFURAÇÃO COM EQUIPAMENTO MANUAL E ARMADURA COM DIÂMETRO DE 20 MM. AF_05/2016</v>
          </cell>
          <cell r="I1347" t="str">
            <v>M</v>
          </cell>
          <cell r="J1347" t="str">
            <v>ATRIBUÍDO SÃO PAULO</v>
          </cell>
          <cell r="K1347" t="str">
            <v>183,37</v>
          </cell>
          <cell r="L1347" t="str">
            <v>CAIXA REFERENCIAL</v>
          </cell>
        </row>
        <row r="1348">
          <cell r="A1348">
            <v>93958</v>
          </cell>
          <cell r="B1348" t="str">
            <v>DRENAGEM/OBRAS DE CONTENCAO/POCOS DE VISITA E CAIXAS</v>
          </cell>
          <cell r="C1348" t="str">
            <v>DROP</v>
          </cell>
          <cell r="D1348" t="str">
            <v>MUROS DE ARRIMO</v>
          </cell>
          <cell r="E1348" t="str">
            <v>0032</v>
          </cell>
          <cell r="F1348" t="str">
            <v/>
          </cell>
          <cell r="G1348" t="str">
            <v/>
          </cell>
          <cell r="H1348" t="str">
            <v>EXECUÇÃO DE GRAMPO PARA SOLO GRAMPEADO COM COMPRIMENTO MAIOR QUE 4 M E MENOR OU IGUAL A 6 M, DIÂMETRO DE 10 CM, PERFURAÇÃO COM EQUIPAMENTO MANUAL E ARMADURA COM DIÂMETRO DE 20 MM. AF_05/2016</v>
          </cell>
          <cell r="I1348" t="str">
            <v>M</v>
          </cell>
          <cell r="J1348" t="str">
            <v>ATRIBUÍDO SÃO PAULO</v>
          </cell>
          <cell r="K1348" t="str">
            <v>171,43</v>
          </cell>
          <cell r="L1348" t="str">
            <v>CAIXA REFERENCIAL</v>
          </cell>
        </row>
        <row r="1349">
          <cell r="A1349">
            <v>93959</v>
          </cell>
          <cell r="B1349" t="str">
            <v>DRENAGEM/OBRAS DE CONTENCAO/POCOS DE VISITA E CAIXAS</v>
          </cell>
          <cell r="C1349" t="str">
            <v>DROP</v>
          </cell>
          <cell r="D1349" t="str">
            <v>MUROS DE ARRIMO</v>
          </cell>
          <cell r="E1349" t="str">
            <v>0032</v>
          </cell>
          <cell r="F1349" t="str">
            <v/>
          </cell>
          <cell r="G1349" t="str">
            <v/>
          </cell>
          <cell r="H1349" t="str">
            <v>EXECUÇÃO DE GRAMPO PARA SOLO GRAMPEADO COM COMPRIMENTO MAIOR QUE 6 M E MENOR OU IGUAL A 8 M, DIÂMETRO DE 10 CM, PERFURAÇÃO COM EQUIPAMENTO MANUAL E ARMADURA COM DIÂMETRO DE 20 MM. AF_05/2016</v>
          </cell>
          <cell r="I1349" t="str">
            <v>M</v>
          </cell>
          <cell r="J1349" t="str">
            <v>ATRIBUÍDO SÃO PAULO</v>
          </cell>
          <cell r="K1349" t="str">
            <v>164,32</v>
          </cell>
          <cell r="L1349" t="str">
            <v>CAIXA REFERENCIAL</v>
          </cell>
        </row>
        <row r="1350">
          <cell r="A1350">
            <v>93960</v>
          </cell>
          <cell r="B1350" t="str">
            <v>DRENAGEM/OBRAS DE CONTENCAO/POCOS DE VISITA E CAIXAS</v>
          </cell>
          <cell r="C1350" t="str">
            <v>DROP</v>
          </cell>
          <cell r="D1350" t="str">
            <v>MUROS DE ARRIMO</v>
          </cell>
          <cell r="E1350" t="str">
            <v>0032</v>
          </cell>
          <cell r="F1350" t="str">
            <v/>
          </cell>
          <cell r="G1350" t="str">
            <v/>
          </cell>
          <cell r="H1350" t="str">
            <v>EXECUÇÃO DE GRAMPO PARA SOLO GRAMPEADO COM COMPRIMENTO MAIOR QUE 8 M E MENOR OU IGUAL A 10 M, DIÂMETRO DE 10 CM, PERFURAÇÃO COM EQUIPAMENTO MANUAL E ARMADURA COM DIÂMETRO DE 20 MM. AF_05/2016</v>
          </cell>
          <cell r="I1350" t="str">
            <v>M</v>
          </cell>
          <cell r="J1350" t="str">
            <v>ATRIBUÍDO SÃO PAULO</v>
          </cell>
          <cell r="K1350" t="str">
            <v>159,30</v>
          </cell>
          <cell r="L1350" t="str">
            <v>CAIXA REFERENCIAL</v>
          </cell>
        </row>
        <row r="1351">
          <cell r="A1351">
            <v>93961</v>
          </cell>
          <cell r="B1351" t="str">
            <v>DRENAGEM/OBRAS DE CONTENCAO/POCOS DE VISITA E CAIXAS</v>
          </cell>
          <cell r="C1351" t="str">
            <v>DROP</v>
          </cell>
          <cell r="D1351" t="str">
            <v>MUROS DE ARRIMO</v>
          </cell>
          <cell r="E1351" t="str">
            <v>0032</v>
          </cell>
          <cell r="F1351" t="str">
            <v/>
          </cell>
          <cell r="G1351" t="str">
            <v/>
          </cell>
          <cell r="H1351" t="str">
            <v>EXECUÇÃO DE GRAMPO PARA SOLO GRAMPEADO COM COMPRIMENTO MAIOR QUE 10 M, DIÂMETRO DE 10 CM, PERFURAÇÃO COM EQUIPAMENTO MANUAL E ARMADURA COM DIÂMETRO DE 20 MM. AF_05/2016</v>
          </cell>
          <cell r="I1351" t="str">
            <v>M</v>
          </cell>
          <cell r="J1351" t="str">
            <v>ATRIBUÍDO SÃO PAULO</v>
          </cell>
          <cell r="K1351" t="str">
            <v>155,41</v>
          </cell>
          <cell r="L1351" t="str">
            <v>CAIXA REFERENCIAL</v>
          </cell>
        </row>
        <row r="1352">
          <cell r="A1352">
            <v>93962</v>
          </cell>
          <cell r="B1352" t="str">
            <v>DRENAGEM/OBRAS DE CONTENCAO/POCOS DE VISITA E CAIXAS</v>
          </cell>
          <cell r="C1352" t="str">
            <v>DROP</v>
          </cell>
          <cell r="D1352" t="str">
            <v>MUROS DE ARRIMO</v>
          </cell>
          <cell r="E1352" t="str">
            <v>0032</v>
          </cell>
          <cell r="F1352" t="str">
            <v/>
          </cell>
          <cell r="G1352" t="str">
            <v/>
          </cell>
          <cell r="H1352" t="str">
            <v>EXECUÇÃO DE GRAMPO PARA SOLO GRAMPEADO COM COMPRIMENTO MENOR OU IGUAL A 4 M, DIÂMETRO DE 7 CM, PERFURAÇÃO COM EQUIPAMENTO MANUAL E ARMADURA COM DIÂMETRO DE 16 MM. AF_05/2016</v>
          </cell>
          <cell r="I1352" t="str">
            <v>M</v>
          </cell>
          <cell r="J1352" t="str">
            <v>ATRIBUÍDO SÃO PAULO</v>
          </cell>
          <cell r="K1352" t="str">
            <v>160,16</v>
          </cell>
          <cell r="L1352" t="str">
            <v>CAIXA REFERENCIAL</v>
          </cell>
        </row>
        <row r="1353">
          <cell r="A1353">
            <v>93963</v>
          </cell>
          <cell r="B1353" t="str">
            <v>DRENAGEM/OBRAS DE CONTENCAO/POCOS DE VISITA E CAIXAS</v>
          </cell>
          <cell r="C1353" t="str">
            <v>DROP</v>
          </cell>
          <cell r="D1353" t="str">
            <v>MUROS DE ARRIMO</v>
          </cell>
          <cell r="E1353" t="str">
            <v>0032</v>
          </cell>
          <cell r="F1353" t="str">
            <v/>
          </cell>
          <cell r="G1353" t="str">
            <v/>
          </cell>
          <cell r="H1353" t="str">
            <v>EXECUÇÃO DE GRAMPO PARA SOLO GRAMPEADO COM COMPRIMENTO MAIOR QUE 4 E MENOR OU IGUAL A 6 M, DIÂMETRO DE 7 CM, PERFURAÇÃO COM EQUIPAMENTO MANUAL E ARMADURA COM DIÂMETRO DE 16 MM. AF_05/2016</v>
          </cell>
          <cell r="I1353" t="str">
            <v>M</v>
          </cell>
          <cell r="J1353" t="str">
            <v>ATRIBUÍDO SÃO PAULO</v>
          </cell>
          <cell r="K1353" t="str">
            <v>148,94</v>
          </cell>
          <cell r="L1353" t="str">
            <v>CAIXA REFERENCIAL</v>
          </cell>
        </row>
        <row r="1354">
          <cell r="A1354">
            <v>93964</v>
          </cell>
          <cell r="B1354" t="str">
            <v>DRENAGEM/OBRAS DE CONTENCAO/POCOS DE VISITA E CAIXAS</v>
          </cell>
          <cell r="C1354" t="str">
            <v>DROP</v>
          </cell>
          <cell r="D1354" t="str">
            <v>MUROS DE ARRIMO</v>
          </cell>
          <cell r="E1354" t="str">
            <v>0032</v>
          </cell>
          <cell r="F1354" t="str">
            <v/>
          </cell>
          <cell r="G1354" t="str">
            <v/>
          </cell>
          <cell r="H1354" t="str">
            <v>EXECUÇÃO DE GRAMPO PARA SOLO GRAMPEADO COM COMPRIMENTO MAIOR QUE 6 M E MENOR OU IGUAL A 8 M, DIÂMETRO DE 7 CM, PERFURAÇÃO COM EQUIPAMENTO MANUAL E ARMADURA COM DIÂMETRO DE 16 MM. AF_05/2016</v>
          </cell>
          <cell r="I1354" t="str">
            <v>M</v>
          </cell>
          <cell r="J1354" t="str">
            <v>ATRIBUÍDO SÃO PAULO</v>
          </cell>
          <cell r="K1354" t="str">
            <v>142,23</v>
          </cell>
          <cell r="L1354" t="str">
            <v>CAIXA REFERENCIAL</v>
          </cell>
        </row>
        <row r="1355">
          <cell r="A1355">
            <v>93965</v>
          </cell>
          <cell r="B1355" t="str">
            <v>DRENAGEM/OBRAS DE CONTENCAO/POCOS DE VISITA E CAIXAS</v>
          </cell>
          <cell r="C1355" t="str">
            <v>DROP</v>
          </cell>
          <cell r="D1355" t="str">
            <v>MUROS DE ARRIMO</v>
          </cell>
          <cell r="E1355" t="str">
            <v>0032</v>
          </cell>
          <cell r="F1355" t="str">
            <v/>
          </cell>
          <cell r="G1355" t="str">
            <v/>
          </cell>
          <cell r="H1355" t="str">
            <v>EXECUÇÃO DE GRAMPO PARA SOLO GRAMPEADO COM COMPRIMENTO MAIOR QUE 8 M E MENOR OU IGUAL A 10 M, DIÂMETRO DE 7 CM, PERFURAÇÃO COM EQUIPAMENTO MANUAL E ARMADURA COM DIÂMETRO DE 16 MM. AF_05/2016</v>
          </cell>
          <cell r="I1355" t="str">
            <v>M</v>
          </cell>
          <cell r="J1355" t="str">
            <v>ATRIBUÍDO SÃO PAULO</v>
          </cell>
          <cell r="K1355" t="str">
            <v>135,61</v>
          </cell>
          <cell r="L1355" t="str">
            <v>CAIXA REFERENCIAL</v>
          </cell>
        </row>
        <row r="1356">
          <cell r="A1356">
            <v>93966</v>
          </cell>
          <cell r="B1356" t="str">
            <v>DRENAGEM/OBRAS DE CONTENCAO/POCOS DE VISITA E CAIXAS</v>
          </cell>
          <cell r="C1356" t="str">
            <v>DROP</v>
          </cell>
          <cell r="D1356" t="str">
            <v>MUROS DE ARRIMO</v>
          </cell>
          <cell r="E1356" t="str">
            <v>0032</v>
          </cell>
          <cell r="F1356" t="str">
            <v/>
          </cell>
          <cell r="G1356" t="str">
            <v/>
          </cell>
          <cell r="H1356" t="str">
            <v>EXECUÇÃO DE GRAMPO PARA SOLO GRAMPEADO COM COMPRIMENTO MAIOR QUE 10 M, DIÂMETRO DE 7 CM, PERFURAÇÃO COM EQUIPAMENTO MANUAL E ARMADURA COM DIÂMETRO DE 16 MM. AF_05/2016</v>
          </cell>
          <cell r="I1356" t="str">
            <v>M</v>
          </cell>
          <cell r="J1356" t="str">
            <v>ATRIBUÍDO SÃO PAULO</v>
          </cell>
          <cell r="K1356" t="str">
            <v>133,72</v>
          </cell>
          <cell r="L1356" t="str">
            <v>CAIXA REFERENCIAL</v>
          </cell>
        </row>
        <row r="1357">
          <cell r="A1357">
            <v>93967</v>
          </cell>
          <cell r="B1357" t="str">
            <v>DRENAGEM/OBRAS DE CONTENCAO/POCOS DE VISITA E CAIXAS</v>
          </cell>
          <cell r="C1357" t="str">
            <v>DROP</v>
          </cell>
          <cell r="D1357" t="str">
            <v>MUROS DE ARRIMO</v>
          </cell>
          <cell r="E1357" t="str">
            <v>0032</v>
          </cell>
          <cell r="F1357" t="str">
            <v/>
          </cell>
          <cell r="G1357" t="str">
            <v/>
          </cell>
          <cell r="H1357" t="str">
            <v>EXECUÇÃO DE GRAMPO PARA SOLO GRAMPEADO COM COMPRIMENTO MENOR OU IGUAL A 4 M, DIÂMETRO DE 7 CM, PERFURAÇÃO COM EQUIPAMENTO MANUAL E ARMADURA COM DIÂMETRO DE 20 MM. AF_05/2016</v>
          </cell>
          <cell r="I1357" t="str">
            <v>M</v>
          </cell>
          <cell r="J1357" t="str">
            <v>ATRIBUÍDO SÃO PAULO</v>
          </cell>
          <cell r="K1357" t="str">
            <v>172,84</v>
          </cell>
          <cell r="L1357" t="str">
            <v>CAIXA REFERENCIAL</v>
          </cell>
        </row>
        <row r="1358">
          <cell r="A1358">
            <v>93968</v>
          </cell>
          <cell r="B1358" t="str">
            <v>DRENAGEM/OBRAS DE CONTENCAO/POCOS DE VISITA E CAIXAS</v>
          </cell>
          <cell r="C1358" t="str">
            <v>DROP</v>
          </cell>
          <cell r="D1358" t="str">
            <v>MUROS DE ARRIMO</v>
          </cell>
          <cell r="E1358" t="str">
            <v>0032</v>
          </cell>
          <cell r="F1358" t="str">
            <v/>
          </cell>
          <cell r="G1358" t="str">
            <v/>
          </cell>
          <cell r="H1358" t="str">
            <v>EXECUÇÃO DE GRAMPO PARA SOLO GRAMPEADO COM COMPRIMENTO MAIOR QUE 4 E MENOR OU IGUAL A 6 M, DIÂMETRO DE 7 CM, PERFURAÇÃO COM EQUIPAMENTO MANUAL E ARMADURA COM DIÂMETRO DE 20 MM. AF_05/2016</v>
          </cell>
          <cell r="I1358" t="str">
            <v>M</v>
          </cell>
          <cell r="J1358" t="str">
            <v>ATRIBUÍDO SÃO PAULO</v>
          </cell>
          <cell r="K1358" t="str">
            <v>160,94</v>
          </cell>
          <cell r="L1358" t="str">
            <v>CAIXA REFERENCIAL</v>
          </cell>
        </row>
        <row r="1359">
          <cell r="A1359">
            <v>93969</v>
          </cell>
          <cell r="B1359" t="str">
            <v>DRENAGEM/OBRAS DE CONTENCAO/POCOS DE VISITA E CAIXAS</v>
          </cell>
          <cell r="C1359" t="str">
            <v>DROP</v>
          </cell>
          <cell r="D1359" t="str">
            <v>MUROS DE ARRIMO</v>
          </cell>
          <cell r="E1359" t="str">
            <v>0032</v>
          </cell>
          <cell r="F1359" t="str">
            <v/>
          </cell>
          <cell r="G1359" t="str">
            <v/>
          </cell>
          <cell r="H1359" t="str">
            <v>EXECUÇÃO DE GRAMPO PARA SOLO GRAMPEADO COM COMPRIMENTO MAIOR QUE 6 M E MENOR OU IGUAL A 8 M, DIÂMETRO DE 7 CM, PERFURAÇÃO COM EQUIPAMENTO MANUAL E ARMADURA COM DIÂMETRO DE 20 MM. AF_05/2016</v>
          </cell>
          <cell r="I1359" t="str">
            <v>M</v>
          </cell>
          <cell r="J1359" t="str">
            <v>ATRIBUÍDO SÃO PAULO</v>
          </cell>
          <cell r="K1359" t="str">
            <v>153,86</v>
          </cell>
          <cell r="L1359" t="str">
            <v>CAIXA REFERENCIAL</v>
          </cell>
        </row>
        <row r="1360">
          <cell r="A1360">
            <v>93970</v>
          </cell>
          <cell r="B1360" t="str">
            <v>DRENAGEM/OBRAS DE CONTENCAO/POCOS DE VISITA E CAIXAS</v>
          </cell>
          <cell r="C1360" t="str">
            <v>DROP</v>
          </cell>
          <cell r="D1360" t="str">
            <v>MUROS DE ARRIMO</v>
          </cell>
          <cell r="E1360" t="str">
            <v>0032</v>
          </cell>
          <cell r="F1360" t="str">
            <v/>
          </cell>
          <cell r="G1360" t="str">
            <v/>
          </cell>
          <cell r="H1360" t="str">
            <v>EXECUÇÃO DE GRAMPO PARA SOLO GRAMPEADO COM COMPRIMENTO MAIOR QUE 8 MENOR OU IGUAL A 10 M, DIÂMETRO DE 7 CM, PERFURAÇÃO COM EQUIPAMENTO MANUAL E ARMADURA COM DIÂMETRO DE 20 MM. AF_05/2016</v>
          </cell>
          <cell r="I1360" t="str">
            <v>M</v>
          </cell>
          <cell r="J1360" t="str">
            <v>ATRIBUÍDO SÃO PAULO</v>
          </cell>
          <cell r="K1360" t="str">
            <v>148,89</v>
          </cell>
          <cell r="L1360" t="str">
            <v>CAIXA REFERENCIAL</v>
          </cell>
        </row>
        <row r="1361">
          <cell r="A1361">
            <v>93971</v>
          </cell>
          <cell r="B1361" t="str">
            <v>DRENAGEM/OBRAS DE CONTENCAO/POCOS DE VISITA E CAIXAS</v>
          </cell>
          <cell r="C1361" t="str">
            <v>DROP</v>
          </cell>
          <cell r="D1361" t="str">
            <v>MUROS DE ARRIMO</v>
          </cell>
          <cell r="E1361" t="str">
            <v>0032</v>
          </cell>
          <cell r="F1361" t="str">
            <v/>
          </cell>
          <cell r="G1361" t="str">
            <v/>
          </cell>
          <cell r="H1361" t="str">
            <v>EXECUÇÃO DE GRAMPO PARA SOLO GRAMPEADO COM COMPRIMENTO MAIOR QUE 10 M, DIÂMETRO DE 7 CM, PERFURAÇÃO COM EQUIPAMENTO MANUAL E ARMADURA COM DIÂMETRO DE 20 MM. AF_05/2016</v>
          </cell>
          <cell r="I1361" t="str">
            <v>M</v>
          </cell>
          <cell r="J1361" t="str">
            <v>ATRIBUÍDO SÃO PAULO</v>
          </cell>
          <cell r="K1361" t="str">
            <v>140,83</v>
          </cell>
          <cell r="L1361" t="str">
            <v>CAIXA REFERENCIAL</v>
          </cell>
        </row>
        <row r="1362">
          <cell r="A1362">
            <v>95108</v>
          </cell>
          <cell r="B1362" t="str">
            <v>DRENAGEM/OBRAS DE CONTENCAO/POCOS DE VISITA E CAIXAS</v>
          </cell>
          <cell r="C1362" t="str">
            <v>DROP</v>
          </cell>
          <cell r="D1362" t="str">
            <v>MUROS DE ARRIMO</v>
          </cell>
          <cell r="E1362" t="str">
            <v>0032</v>
          </cell>
          <cell r="F1362" t="str">
            <v/>
          </cell>
          <cell r="G1362" t="str">
            <v/>
          </cell>
          <cell r="H1362" t="str">
            <v>EXECUÇÃO DE PROTEÇÃO DA CABEÇA DO TIRANTE COM USO DE FÔRMAS EM CHAPA COMPENSADA PLASTIFICADA DE MADEIRA E CONCRETO FCK =15 MPA. AF_07/2016</v>
          </cell>
          <cell r="I1362" t="str">
            <v>UN</v>
          </cell>
          <cell r="J1362" t="str">
            <v>COEFICIENTE DE REPRESENTATIVIDADE</v>
          </cell>
          <cell r="K1362" t="str">
            <v>21,60</v>
          </cell>
          <cell r="L1362" t="str">
            <v>CAIXA REFERENCIAL</v>
          </cell>
        </row>
        <row r="1363">
          <cell r="A1363">
            <v>100332</v>
          </cell>
          <cell r="B1363" t="str">
            <v>DRENAGEM/OBRAS DE CONTENCAO/POCOS DE VISITA E CAIXAS</v>
          </cell>
          <cell r="C1363" t="str">
            <v>DROP</v>
          </cell>
          <cell r="D1363" t="str">
            <v>MUROS DE ARRIMO</v>
          </cell>
          <cell r="E1363" t="str">
            <v>0032</v>
          </cell>
          <cell r="F1363" t="str">
            <v/>
          </cell>
          <cell r="G1363" t="str">
            <v/>
          </cell>
          <cell r="H1363" t="str">
            <v>CONTENÇÃO EM PERFIL PRANCHADO COM PRANCHÃO DE MADEIRA, PERFIS ESPAÇADOS A 1,5 M PARA 1 SUBSOLO. AF_07/2019</v>
          </cell>
          <cell r="I1363" t="str">
            <v>M2</v>
          </cell>
          <cell r="J1363" t="str">
            <v>ATRIBUÍDO SÃO PAULO</v>
          </cell>
          <cell r="K1363" t="str">
            <v>613,99</v>
          </cell>
          <cell r="L1363" t="str">
            <v>CAIXA REFERENCIAL</v>
          </cell>
        </row>
        <row r="1364">
          <cell r="A1364">
            <v>100333</v>
          </cell>
          <cell r="B1364" t="str">
            <v>DRENAGEM/OBRAS DE CONTENCAO/POCOS DE VISITA E CAIXAS</v>
          </cell>
          <cell r="C1364" t="str">
            <v>DROP</v>
          </cell>
          <cell r="D1364" t="str">
            <v>MUROS DE ARRIMO</v>
          </cell>
          <cell r="E1364" t="str">
            <v>0032</v>
          </cell>
          <cell r="F1364" t="str">
            <v/>
          </cell>
          <cell r="G1364" t="str">
            <v/>
          </cell>
          <cell r="H1364" t="str">
            <v>CONTENÇÃO EM PERFIL PRANCHADO COM PRANCHÃO DE MADEIRA, PERFIS ESPAÇADOS A 1,5 M PARA 2 OU MAIS SUBSOLOS. AF_07/2019</v>
          </cell>
          <cell r="I1364" t="str">
            <v>M2</v>
          </cell>
          <cell r="J1364" t="str">
            <v>ATRIBUÍDO SÃO PAULO</v>
          </cell>
          <cell r="K1364" t="str">
            <v>370,33</v>
          </cell>
          <cell r="L1364" t="str">
            <v>CAIXA REFERENCIAL</v>
          </cell>
        </row>
        <row r="1365">
          <cell r="A1365">
            <v>100334</v>
          </cell>
          <cell r="B1365" t="str">
            <v>DRENAGEM/OBRAS DE CONTENCAO/POCOS DE VISITA E CAIXAS</v>
          </cell>
          <cell r="C1365" t="str">
            <v>DROP</v>
          </cell>
          <cell r="D1365" t="str">
            <v>MUROS DE ARRIMO</v>
          </cell>
          <cell r="E1365" t="str">
            <v>0032</v>
          </cell>
          <cell r="F1365" t="str">
            <v/>
          </cell>
          <cell r="G1365" t="str">
            <v/>
          </cell>
          <cell r="H1365" t="str">
            <v>CONTENÇÃO EM PERFIL PRANCHADO COM PRANCHÃO DE MADEIRA, PERFIS ESPAÇADOS A 2 M PARA 1 SUBSOLO. AF_07/2019</v>
          </cell>
          <cell r="I1365" t="str">
            <v>M2</v>
          </cell>
          <cell r="J1365" t="str">
            <v>ATRIBUÍDO SÃO PAULO</v>
          </cell>
          <cell r="K1365" t="str">
            <v>482,01</v>
          </cell>
          <cell r="L1365" t="str">
            <v>CAIXA REFERENCIAL</v>
          </cell>
        </row>
        <row r="1366">
          <cell r="A1366">
            <v>100335</v>
          </cell>
          <cell r="B1366" t="str">
            <v>DRENAGEM/OBRAS DE CONTENCAO/POCOS DE VISITA E CAIXAS</v>
          </cell>
          <cell r="C1366" t="str">
            <v>DROP</v>
          </cell>
          <cell r="D1366" t="str">
            <v>MUROS DE ARRIMO</v>
          </cell>
          <cell r="E1366" t="str">
            <v>0032</v>
          </cell>
          <cell r="F1366" t="str">
            <v/>
          </cell>
          <cell r="G1366" t="str">
            <v/>
          </cell>
          <cell r="H1366" t="str">
            <v>CONTENÇÃO EM PERFIL PRANCHADO COM PRANCHÃO DE MADEIRA, PERFIS ESPAÇADOS A 2 M PARA 2 OU MAIS SUBSOLOS. AF_07/2019</v>
          </cell>
          <cell r="I1366" t="str">
            <v>M2</v>
          </cell>
          <cell r="J1366" t="str">
            <v>ATRIBUÍDO SÃO PAULO</v>
          </cell>
          <cell r="K1366" t="str">
            <v>299,27</v>
          </cell>
          <cell r="L1366" t="str">
            <v>CAIXA REFERENCIAL</v>
          </cell>
        </row>
        <row r="1367">
          <cell r="A1367">
            <v>100341</v>
          </cell>
          <cell r="B1367" t="str">
            <v>DRENAGEM/OBRAS DE CONTENCAO/POCOS DE VISITA E CAIXAS</v>
          </cell>
          <cell r="C1367" t="str">
            <v>DROP</v>
          </cell>
          <cell r="D1367" t="str">
            <v>MUROS DE ARRIMO</v>
          </cell>
          <cell r="E1367" t="str">
            <v>0032</v>
          </cell>
          <cell r="F1367" t="str">
            <v/>
          </cell>
          <cell r="G1367" t="str">
            <v/>
          </cell>
          <cell r="H1367" t="str">
            <v>FABRICAÇÃO, MONTAGEM E DESMONTAGEM DE FÔRMA PARA CORTINA DE CONTENÇÃO, EM CHAPA DE MADEIRA COMPENSADA PLASTIFICADA, E = 18 MM, 10 UTILIZAÇÕES. AF_07/2019</v>
          </cell>
          <cell r="I1367" t="str">
            <v>M2</v>
          </cell>
          <cell r="J1367" t="str">
            <v>COEFICIENTE DE REPRESENTATIVIDADE</v>
          </cell>
          <cell r="K1367" t="str">
            <v>22,48</v>
          </cell>
          <cell r="L1367" t="str">
            <v>CAIXA REFERENCIAL</v>
          </cell>
        </row>
        <row r="1368">
          <cell r="A1368">
            <v>100342</v>
          </cell>
          <cell r="B1368" t="str">
            <v>DRENAGEM/OBRAS DE CONTENCAO/POCOS DE VISITA E CAIXAS</v>
          </cell>
          <cell r="C1368" t="str">
            <v>DROP</v>
          </cell>
          <cell r="D1368" t="str">
            <v>MUROS DE ARRIMO</v>
          </cell>
          <cell r="E1368" t="str">
            <v>0032</v>
          </cell>
          <cell r="F1368" t="str">
            <v/>
          </cell>
          <cell r="G1368" t="str">
            <v/>
          </cell>
          <cell r="H1368" t="str">
            <v>ARMAÇÃO DE CORTINA DE CONTENÇÃO EM CONCRETO ARMADO, COM AÇO CA-50 DE 6,3 MM - MONTAGEM. AF_07/2019</v>
          </cell>
          <cell r="I1368" t="str">
            <v>KG</v>
          </cell>
          <cell r="J1368" t="str">
            <v>ATRIBUÍDO SÃO PAULO</v>
          </cell>
          <cell r="K1368" t="str">
            <v>13,22</v>
          </cell>
          <cell r="L1368" t="str">
            <v>CAIXA REFERENCIAL</v>
          </cell>
        </row>
        <row r="1369">
          <cell r="A1369">
            <v>100343</v>
          </cell>
          <cell r="B1369" t="str">
            <v>DRENAGEM/OBRAS DE CONTENCAO/POCOS DE VISITA E CAIXAS</v>
          </cell>
          <cell r="C1369" t="str">
            <v>DROP</v>
          </cell>
          <cell r="D1369" t="str">
            <v>MUROS DE ARRIMO</v>
          </cell>
          <cell r="E1369" t="str">
            <v>0032</v>
          </cell>
          <cell r="F1369" t="str">
            <v/>
          </cell>
          <cell r="G1369" t="str">
            <v/>
          </cell>
          <cell r="H1369" t="str">
            <v>ARMAÇÃO DE CORTINA DE CONTENÇÃO EM CONCRETO ARMADO, COM AÇO CA-50 DE 8 MM - MONTAGEM. AF_07/2019</v>
          </cell>
          <cell r="I1369" t="str">
            <v>KG</v>
          </cell>
          <cell r="J1369" t="str">
            <v>ATRIBUÍDO SÃO PAULO</v>
          </cell>
          <cell r="K1369" t="str">
            <v>12,65</v>
          </cell>
          <cell r="L1369" t="str">
            <v>CAIXA REFERENCIAL</v>
          </cell>
        </row>
        <row r="1370">
          <cell r="A1370">
            <v>100344</v>
          </cell>
          <cell r="B1370" t="str">
            <v>DRENAGEM/OBRAS DE CONTENCAO/POCOS DE VISITA E CAIXAS</v>
          </cell>
          <cell r="C1370" t="str">
            <v>DROP</v>
          </cell>
          <cell r="D1370" t="str">
            <v>MUROS DE ARRIMO</v>
          </cell>
          <cell r="E1370" t="str">
            <v>0032</v>
          </cell>
          <cell r="F1370" t="str">
            <v/>
          </cell>
          <cell r="G1370" t="str">
            <v/>
          </cell>
          <cell r="H1370" t="str">
            <v>ARMAÇÃO DE CORTINA DE CONTENÇÃO EM CONCRETO ARMADO, COM AÇO CA-50 DE 10 MM - MONTAGEM. AF_07/2019</v>
          </cell>
          <cell r="I1370" t="str">
            <v>KG</v>
          </cell>
          <cell r="J1370" t="str">
            <v>ATRIBUÍDO SÃO PAULO</v>
          </cell>
          <cell r="K1370" t="str">
            <v>11,44</v>
          </cell>
          <cell r="L1370" t="str">
            <v>CAIXA REFERENCIAL</v>
          </cell>
        </row>
        <row r="1371">
          <cell r="A1371">
            <v>100345</v>
          </cell>
          <cell r="B1371" t="str">
            <v>DRENAGEM/OBRAS DE CONTENCAO/POCOS DE VISITA E CAIXAS</v>
          </cell>
          <cell r="C1371" t="str">
            <v>DROP</v>
          </cell>
          <cell r="D1371" t="str">
            <v>MUROS DE ARRIMO</v>
          </cell>
          <cell r="E1371" t="str">
            <v>0032</v>
          </cell>
          <cell r="F1371" t="str">
            <v/>
          </cell>
          <cell r="G1371" t="str">
            <v/>
          </cell>
          <cell r="H1371" t="str">
            <v>ARMAÇÃO DE CORTINA DE CONTENÇÃO EM CONCRETO ARMADO, COM AÇO CA-50 DE 12,5 MM - MONTAGEM. AF_07/2019</v>
          </cell>
          <cell r="I1371" t="str">
            <v>KG</v>
          </cell>
          <cell r="J1371" t="str">
            <v>ATRIBUÍDO SÃO PAULO</v>
          </cell>
          <cell r="K1371" t="str">
            <v>9,72</v>
          </cell>
          <cell r="L1371" t="str">
            <v>CAIXA REFERENCIAL</v>
          </cell>
        </row>
        <row r="1372">
          <cell r="A1372">
            <v>100346</v>
          </cell>
          <cell r="B1372" t="str">
            <v>DRENAGEM/OBRAS DE CONTENCAO/POCOS DE VISITA E CAIXAS</v>
          </cell>
          <cell r="C1372" t="str">
            <v>DROP</v>
          </cell>
          <cell r="D1372" t="str">
            <v>MUROS DE ARRIMO</v>
          </cell>
          <cell r="E1372" t="str">
            <v>0032</v>
          </cell>
          <cell r="F1372" t="str">
            <v/>
          </cell>
          <cell r="G1372" t="str">
            <v/>
          </cell>
          <cell r="H1372" t="str">
            <v>ARMAÇÃO DE CORTINA DE CONTENÇÃO EM CONCRETO ARMADO, COM AÇO CA-50 DE 16 MM - MONTAGEM. AF_07/2019</v>
          </cell>
          <cell r="I1372" t="str">
            <v>KG</v>
          </cell>
          <cell r="J1372" t="str">
            <v>ATRIBUÍDO SÃO PAULO</v>
          </cell>
          <cell r="K1372" t="str">
            <v>9,33</v>
          </cell>
          <cell r="L1372" t="str">
            <v>CAIXA REFERENCIAL</v>
          </cell>
        </row>
        <row r="1373">
          <cell r="A1373">
            <v>100347</v>
          </cell>
          <cell r="B1373" t="str">
            <v>DRENAGEM/OBRAS DE CONTENCAO/POCOS DE VISITA E CAIXAS</v>
          </cell>
          <cell r="C1373" t="str">
            <v>DROP</v>
          </cell>
          <cell r="D1373" t="str">
            <v>MUROS DE ARRIMO</v>
          </cell>
          <cell r="E1373" t="str">
            <v>0032</v>
          </cell>
          <cell r="F1373" t="str">
            <v/>
          </cell>
          <cell r="G1373" t="str">
            <v/>
          </cell>
          <cell r="H1373" t="str">
            <v>ARMAÇÃO DE CORTINA DE CONTENÇÃO EM CONCRETO ARMADO, COM AÇO CA-50 DE 20 MM - MONTAGEM. AF_07/2019</v>
          </cell>
          <cell r="I1373" t="str">
            <v>KG</v>
          </cell>
          <cell r="J1373" t="str">
            <v>ATRIBUÍDO SÃO PAULO</v>
          </cell>
          <cell r="K1373" t="str">
            <v>10,60</v>
          </cell>
          <cell r="L1373" t="str">
            <v>CAIXA REFERENCIAL</v>
          </cell>
        </row>
        <row r="1374">
          <cell r="A1374">
            <v>100348</v>
          </cell>
          <cell r="B1374" t="str">
            <v>DRENAGEM/OBRAS DE CONTENCAO/POCOS DE VISITA E CAIXAS</v>
          </cell>
          <cell r="C1374" t="str">
            <v>DROP</v>
          </cell>
          <cell r="D1374" t="str">
            <v>MUROS DE ARRIMO</v>
          </cell>
          <cell r="E1374" t="str">
            <v>0032</v>
          </cell>
          <cell r="F1374" t="str">
            <v/>
          </cell>
          <cell r="G1374" t="str">
            <v/>
          </cell>
          <cell r="H1374" t="str">
            <v>ARMAÇÃO DE CORTINA DE CONTENÇÃO EM CONCRETO ARMADO, COM AÇO CA-50 DE 25 MM - MONTAGEM. AF_07/2019</v>
          </cell>
          <cell r="I1374" t="str">
            <v>KG</v>
          </cell>
          <cell r="J1374" t="str">
            <v>ATRIBUÍDO SÃO PAULO</v>
          </cell>
          <cell r="K1374" t="str">
            <v>10,40</v>
          </cell>
          <cell r="L1374" t="str">
            <v>CAIXA REFERENCIAL</v>
          </cell>
        </row>
        <row r="1375">
          <cell r="A1375">
            <v>100349</v>
          </cell>
          <cell r="B1375" t="str">
            <v>DRENAGEM/OBRAS DE CONTENCAO/POCOS DE VISITA E CAIXAS</v>
          </cell>
          <cell r="C1375" t="str">
            <v>DROP</v>
          </cell>
          <cell r="D1375" t="str">
            <v>MUROS DE ARRIMO</v>
          </cell>
          <cell r="E1375" t="str">
            <v>0032</v>
          </cell>
          <cell r="F1375" t="str">
            <v/>
          </cell>
          <cell r="G1375" t="str">
            <v/>
          </cell>
          <cell r="H1375" t="str">
            <v>CONCRETAGEM DE CORTINA DE CONTENÇÃO, ATRAVÉS DE BOMBA   LANÇAMENTO, ADENSAMENTO E ACABAMENTO. AF_07/2019</v>
          </cell>
          <cell r="I1375" t="str">
            <v>M3</v>
          </cell>
          <cell r="J1375" t="str">
            <v>ATRIBUÍDO SÃO PAULO</v>
          </cell>
          <cell r="K1375" t="str">
            <v>424,28</v>
          </cell>
          <cell r="L1375" t="str">
            <v>CAIXA REFERENCIAL</v>
          </cell>
        </row>
        <row r="1376">
          <cell r="A1376" t="str">
            <v>73856/1</v>
          </cell>
          <cell r="B1376" t="str">
            <v>DRENAGEM/OBRAS DE CONTENCAO/POCOS DE VISITA E CAIXAS</v>
          </cell>
          <cell r="C1376" t="str">
            <v>DROP</v>
          </cell>
          <cell r="D1376" t="str">
            <v>POCOS DE VISITA/BOCAS DE LOBO/CX. DE PASSAGEM/CX. DIVERSAS</v>
          </cell>
          <cell r="E1376" t="str">
            <v>0036</v>
          </cell>
          <cell r="F1376">
            <v>73856</v>
          </cell>
          <cell r="G1376" t="str">
            <v>BOCA PARA BUEIRO TUBULAR DE CONCRETO SIMPLES</v>
          </cell>
          <cell r="H1376" t="str">
            <v>BOCA P/BUEIRO SIMPLES TUBULAR D=0,40M EM CONCRETO CICLOPICO, INCLINDO FORMAS, ESCAVACAO, REATERRO E MATERIAIS, EXCLUINDO MATERIAL REATERRO JAZIDA E TRANSPORTE</v>
          </cell>
          <cell r="I1376" t="str">
            <v>UN</v>
          </cell>
          <cell r="J1376" t="str">
            <v>ATRIBUÍDO SÃO PAULO</v>
          </cell>
          <cell r="K1376" t="str">
            <v>657,09</v>
          </cell>
          <cell r="L1376" t="str">
            <v>CAIXA REFERENCIAL</v>
          </cell>
        </row>
        <row r="1377">
          <cell r="A1377" t="str">
            <v>73856/2</v>
          </cell>
          <cell r="B1377" t="str">
            <v>DRENAGEM/OBRAS DE CONTENCAO/POCOS DE VISITA E CAIXAS</v>
          </cell>
          <cell r="C1377" t="str">
            <v>DROP</v>
          </cell>
          <cell r="D1377" t="str">
            <v>POCOS DE VISITA/BOCAS DE LOBO/CX. DE PASSAGEM/CX. DIVERSAS</v>
          </cell>
          <cell r="E1377" t="str">
            <v>0036</v>
          </cell>
          <cell r="F1377">
            <v>73856</v>
          </cell>
          <cell r="G1377" t="str">
            <v>BOCA PARA BUEIRO TUBULAR DE CONCRETO SIMPLES</v>
          </cell>
          <cell r="H1377" t="str">
            <v>BOCA PARA BUEIRO SIMPLES TUBULAR, DIAMETRO =0,60M, EM CONCRETO CICLOPICO, INCLUINDO FORMAS, ESCAVACAO, REATERRO E MATERIAIS, EXCLUINDO MATERIAL REATERRO JAZIDA E TRANSPORTE.</v>
          </cell>
          <cell r="I1377" t="str">
            <v>UN</v>
          </cell>
          <cell r="J1377" t="str">
            <v>ATRIBUÍDO SÃO PAULO</v>
          </cell>
          <cell r="K1377" t="str">
            <v>1.066,35</v>
          </cell>
          <cell r="L1377" t="str">
            <v>CAIXA REFERENCIAL</v>
          </cell>
        </row>
        <row r="1378">
          <cell r="A1378" t="str">
            <v>73856/3</v>
          </cell>
          <cell r="B1378" t="str">
            <v>DRENAGEM/OBRAS DE CONTENCAO/POCOS DE VISITA E CAIXAS</v>
          </cell>
          <cell r="C1378" t="str">
            <v>DROP</v>
          </cell>
          <cell r="D1378" t="str">
            <v>POCOS DE VISITA/BOCAS DE LOBO/CX. DE PASSAGEM/CX. DIVERSAS</v>
          </cell>
          <cell r="E1378" t="str">
            <v>0036</v>
          </cell>
          <cell r="F1378">
            <v>73856</v>
          </cell>
          <cell r="G1378" t="str">
            <v>BOCA PARA BUEIRO TUBULAR DE CONCRETO SIMPLES</v>
          </cell>
          <cell r="H1378" t="str">
            <v>BOCA PARA BUEIRO SIMPLES TUBULAR, DIAMETRO =0,80M, EM CONCRETO CICLOPICO, INCLUINDO FORMAS, ESCAVACAO, REATERRO E MATERIAIS, EXCLUINDO MATERIAL REATERRO JAZIDA E TRANSPORTE.</v>
          </cell>
          <cell r="I1378" t="str">
            <v>UN</v>
          </cell>
          <cell r="J1378" t="str">
            <v>ATRIBUÍDO SÃO PAULO</v>
          </cell>
          <cell r="K1378" t="str">
            <v>1.585,23</v>
          </cell>
          <cell r="L1378" t="str">
            <v>CAIXA REFERENCIAL</v>
          </cell>
        </row>
        <row r="1379">
          <cell r="A1379" t="str">
            <v>73856/4</v>
          </cell>
          <cell r="B1379" t="str">
            <v>DRENAGEM/OBRAS DE CONTENCAO/POCOS DE VISITA E CAIXAS</v>
          </cell>
          <cell r="C1379" t="str">
            <v>DROP</v>
          </cell>
          <cell r="D1379" t="str">
            <v>POCOS DE VISITA/BOCAS DE LOBO/CX. DE PASSAGEM/CX. DIVERSAS</v>
          </cell>
          <cell r="E1379" t="str">
            <v>0036</v>
          </cell>
          <cell r="F1379">
            <v>73856</v>
          </cell>
          <cell r="G1379" t="str">
            <v>BOCA PARA BUEIRO TUBULAR DE CONCRETO SIMPLES</v>
          </cell>
          <cell r="H1379" t="str">
            <v>BOCA PARA BUEIRO SIMPLES TUBULAR, DIAMETRO =1,00M, EM CONCRETO CICLOPICO, INCLUINDO FORMAS, ESCAVACAO, REATERRO E MATERIAIS, EXCLUINDO MATERIAL REATERRO JAZIDA E TRANSPORTE.</v>
          </cell>
          <cell r="I1379" t="str">
            <v>UN</v>
          </cell>
          <cell r="J1379" t="str">
            <v>ATRIBUÍDO SÃO PAULO</v>
          </cell>
          <cell r="K1379" t="str">
            <v>2.219,89</v>
          </cell>
          <cell r="L1379" t="str">
            <v>CAIXA REFERENCIAL</v>
          </cell>
        </row>
        <row r="1380">
          <cell r="A1380">
            <v>83716</v>
          </cell>
          <cell r="B1380" t="str">
            <v>DRENAGEM/OBRAS DE CONTENCAO/POCOS DE VISITA E CAIXAS</v>
          </cell>
          <cell r="C1380" t="str">
            <v>DROP</v>
          </cell>
          <cell r="D1380" t="str">
            <v>POCOS DE VISITA/BOCAS DE LOBO/CX. DE PASSAGEM/CX. DIVERSAS</v>
          </cell>
          <cell r="E1380" t="str">
            <v>0036</v>
          </cell>
          <cell r="F1380" t="str">
            <v/>
          </cell>
          <cell r="G1380" t="str">
            <v/>
          </cell>
          <cell r="H1380" t="str">
            <v>GRELHA FF 30X90CM, 135KG, P/ CX RALO COM ASSENTAMENTO DE ARGAMASSA CIMENTO/AREIA 1:4 - FORNECIMENTO E INSTALAÇÃO</v>
          </cell>
          <cell r="I1380" t="str">
            <v>UN</v>
          </cell>
          <cell r="J1380" t="str">
            <v>ATRIBUÍDO SÃO PAULO</v>
          </cell>
          <cell r="K1380" t="str">
            <v>390,27</v>
          </cell>
          <cell r="L1380" t="str">
            <v>CAIXA REFERENCIAL</v>
          </cell>
        </row>
        <row r="1381">
          <cell r="A1381">
            <v>97933</v>
          </cell>
          <cell r="B1381" t="str">
            <v>DRENAGEM/OBRAS DE CONTENCAO/POCOS DE VISITA E CAIXAS</v>
          </cell>
          <cell r="C1381" t="str">
            <v>DROP</v>
          </cell>
          <cell r="D1381" t="str">
            <v>POCOS DE VISITA/BOCAS DE LOBO/CX. DE PASSAGEM/CX. DIVERSAS</v>
          </cell>
          <cell r="E1381" t="str">
            <v>0036</v>
          </cell>
          <cell r="F1381" t="str">
            <v/>
          </cell>
          <cell r="G1381" t="str">
            <v/>
          </cell>
          <cell r="H1381" t="str">
            <v>CAIXA COM GRELHA SIMPLES RETANGULAR, EM CONCRETO PRÉ-MOLDADO, DIMENSÕES INTERNAS: 0,6X1,0X1,0 M. AF_12/2020</v>
          </cell>
          <cell r="I1381" t="str">
            <v>UN</v>
          </cell>
          <cell r="J1381" t="str">
            <v>ATRIBUÍDO SÃO PAULO</v>
          </cell>
          <cell r="K1381" t="str">
            <v>732,14</v>
          </cell>
          <cell r="L1381" t="str">
            <v>CAIXA REFERENCIAL</v>
          </cell>
        </row>
        <row r="1382">
          <cell r="A1382">
            <v>97934</v>
          </cell>
          <cell r="B1382" t="str">
            <v>DRENAGEM/OBRAS DE CONTENCAO/POCOS DE VISITA E CAIXAS</v>
          </cell>
          <cell r="C1382" t="str">
            <v>DROP</v>
          </cell>
          <cell r="D1382" t="str">
            <v>POCOS DE VISITA/BOCAS DE LOBO/CX. DE PASSAGEM/CX. DIVERSAS</v>
          </cell>
          <cell r="E1382" t="str">
            <v>0036</v>
          </cell>
          <cell r="F1382" t="str">
            <v/>
          </cell>
          <cell r="G1382" t="str">
            <v/>
          </cell>
          <cell r="H1382" t="str">
            <v>CAIXA COM GRELHA DUPLA RETANGULAR, EM CONCRETO PRÉ-MOLDADO, DIMENSÕES INTERNAS: 0,6X2,2X1,0 M. AF_12/2020</v>
          </cell>
          <cell r="I1382" t="str">
            <v>UN</v>
          </cell>
          <cell r="J1382" t="str">
            <v>ATRIBUÍDO SÃO PAULO</v>
          </cell>
          <cell r="K1382" t="str">
            <v>1.605,47</v>
          </cell>
          <cell r="L1382" t="str">
            <v>CAIXA REFERENCIAL</v>
          </cell>
        </row>
        <row r="1383">
          <cell r="A1383">
            <v>97935</v>
          </cell>
          <cell r="B1383" t="str">
            <v>DRENAGEM/OBRAS DE CONTENCAO/POCOS DE VISITA E CAIXAS</v>
          </cell>
          <cell r="C1383" t="str">
            <v>DROP</v>
          </cell>
          <cell r="D1383" t="str">
            <v>POCOS DE VISITA/BOCAS DE LOBO/CX. DE PASSAGEM/CX. DIVERSAS</v>
          </cell>
          <cell r="E1383" t="str">
            <v>0036</v>
          </cell>
          <cell r="F1383" t="str">
            <v/>
          </cell>
          <cell r="G1383" t="str">
            <v/>
          </cell>
          <cell r="H1383" t="str">
            <v>CAIXA PARA BOCA DE LOBO SIMPLES RETANGULAR, EM CONCRETO PRÉ-MOLDADO, DIMENSÕES INTERNAS: 0,6X1,0X1,2 M. AF_12/2020</v>
          </cell>
          <cell r="I1383" t="str">
            <v>UN</v>
          </cell>
          <cell r="J1383" t="str">
            <v>ATRIBUÍDO SÃO PAULO</v>
          </cell>
          <cell r="K1383" t="str">
            <v>606,26</v>
          </cell>
          <cell r="L1383" t="str">
            <v>CAIXA REFERENCIAL</v>
          </cell>
        </row>
        <row r="1384">
          <cell r="A1384">
            <v>97936</v>
          </cell>
          <cell r="B1384" t="str">
            <v>DRENAGEM/OBRAS DE CONTENCAO/POCOS DE VISITA E CAIXAS</v>
          </cell>
          <cell r="C1384" t="str">
            <v>DROP</v>
          </cell>
          <cell r="D1384" t="str">
            <v>POCOS DE VISITA/BOCAS DE LOBO/CX. DE PASSAGEM/CX. DIVERSAS</v>
          </cell>
          <cell r="E1384" t="str">
            <v>0036</v>
          </cell>
          <cell r="F1384" t="str">
            <v/>
          </cell>
          <cell r="G1384" t="str">
            <v/>
          </cell>
          <cell r="H1384" t="str">
            <v>CAIXA PARA BOCA DE LOBO DUPLA RETANGULAR, EM CONCRETO PRÉ-MOLDADO, DIMENSÕES INTERNAS: 0,6X2,2X1,2 M. AF_12/2020</v>
          </cell>
          <cell r="I1384" t="str">
            <v>UN</v>
          </cell>
          <cell r="J1384" t="str">
            <v>ATRIBUÍDO SÃO PAULO</v>
          </cell>
          <cell r="K1384" t="str">
            <v>1.366,07</v>
          </cell>
          <cell r="L1384" t="str">
            <v>CAIXA REFERENCIAL</v>
          </cell>
        </row>
        <row r="1385">
          <cell r="A1385">
            <v>97947</v>
          </cell>
          <cell r="B1385" t="str">
            <v>DRENAGEM/OBRAS DE CONTENCAO/POCOS DE VISITA E CAIXAS</v>
          </cell>
          <cell r="C1385" t="str">
            <v>DROP</v>
          </cell>
          <cell r="D1385" t="str">
            <v>POCOS DE VISITA/BOCAS DE LOBO/CX. DE PASSAGEM/CX. DIVERSAS</v>
          </cell>
          <cell r="E1385" t="str">
            <v>0036</v>
          </cell>
          <cell r="F1385" t="str">
            <v/>
          </cell>
          <cell r="G1385" t="str">
            <v/>
          </cell>
          <cell r="H1385" t="str">
            <v>CAIXA COM GRELHA SIMPLES RETANGULAR, EM ALVENARIA COM TIJOLOS CERÂMICOS MACIÇOS, DIMENSÕES INTERNAS: 0,5X1X1 M. AF_12/2020</v>
          </cell>
          <cell r="I1385" t="str">
            <v>UN</v>
          </cell>
          <cell r="J1385" t="str">
            <v>ATRIBUÍDO SÃO PAULO</v>
          </cell>
          <cell r="K1385" t="str">
            <v>1.404,62</v>
          </cell>
          <cell r="L1385" t="str">
            <v>CAIXA REFERENCIAL</v>
          </cell>
        </row>
        <row r="1386">
          <cell r="A1386">
            <v>97948</v>
          </cell>
          <cell r="B1386" t="str">
            <v>DRENAGEM/OBRAS DE CONTENCAO/POCOS DE VISITA E CAIXAS</v>
          </cell>
          <cell r="C1386" t="str">
            <v>DROP</v>
          </cell>
          <cell r="D1386" t="str">
            <v>POCOS DE VISITA/BOCAS DE LOBO/CX. DE PASSAGEM/CX. DIVERSAS</v>
          </cell>
          <cell r="E1386" t="str">
            <v>0036</v>
          </cell>
          <cell r="F1386" t="str">
            <v/>
          </cell>
          <cell r="G1386" t="str">
            <v/>
          </cell>
          <cell r="H1386" t="str">
            <v>CAIXA COM GRELHA DUPLA RETANGULAR, EM ALVENARIA COM TIJOLOS CERÂMICOS MACIÇOS, DIMENSÕES INTERNAS: 0,5X2,2X1 M. AF_12/2020</v>
          </cell>
          <cell r="I1386" t="str">
            <v>UN</v>
          </cell>
          <cell r="J1386" t="str">
            <v>ATRIBUÍDO SÃO PAULO</v>
          </cell>
          <cell r="K1386" t="str">
            <v>2.564,30</v>
          </cell>
          <cell r="L1386" t="str">
            <v>CAIXA REFERENCIAL</v>
          </cell>
        </row>
        <row r="1387">
          <cell r="A1387">
            <v>97949</v>
          </cell>
          <cell r="B1387" t="str">
            <v>DRENAGEM/OBRAS DE CONTENCAO/POCOS DE VISITA E CAIXAS</v>
          </cell>
          <cell r="C1387" t="str">
            <v>DROP</v>
          </cell>
          <cell r="D1387" t="str">
            <v>POCOS DE VISITA/BOCAS DE LOBO/CX. DE PASSAGEM/CX. DIVERSAS</v>
          </cell>
          <cell r="E1387" t="str">
            <v>0036</v>
          </cell>
          <cell r="F1387" t="str">
            <v/>
          </cell>
          <cell r="G1387" t="str">
            <v/>
          </cell>
          <cell r="H1387" t="str">
            <v>CAIXA PARA BOCA DE LOBO SIMPLES RETANGULAR, EM ALVENARIA COM TIJOLOS CERÂMICOS MACIÇOS, DIMENSÕES INTERNAS: 0,6X1X1,2 M. AF_12/2020</v>
          </cell>
          <cell r="I1387" t="str">
            <v>UN</v>
          </cell>
          <cell r="J1387" t="str">
            <v>ATRIBUÍDO SÃO PAULO</v>
          </cell>
          <cell r="K1387" t="str">
            <v>1.442,52</v>
          </cell>
          <cell r="L1387" t="str">
            <v>CAIXA REFERENCIAL</v>
          </cell>
        </row>
        <row r="1388">
          <cell r="A1388">
            <v>97950</v>
          </cell>
          <cell r="B1388" t="str">
            <v>DRENAGEM/OBRAS DE CONTENCAO/POCOS DE VISITA E CAIXAS</v>
          </cell>
          <cell r="C1388" t="str">
            <v>DROP</v>
          </cell>
          <cell r="D1388" t="str">
            <v>POCOS DE VISITA/BOCAS DE LOBO/CX. DE PASSAGEM/CX. DIVERSAS</v>
          </cell>
          <cell r="E1388" t="str">
            <v>0036</v>
          </cell>
          <cell r="F1388" t="str">
            <v/>
          </cell>
          <cell r="G1388" t="str">
            <v/>
          </cell>
          <cell r="H1388" t="str">
            <v>CAIXA PARA BOCA DE LOBO DUPLA RETANGULAR, EM ALVENARIA COM TIJOLOS CERÂMICOS MACIÇOS, DIMENSÕES INTERNAS: 0,6X2,2X1,2 M. AF_12/2020</v>
          </cell>
          <cell r="I1388" t="str">
            <v>UN</v>
          </cell>
          <cell r="J1388" t="str">
            <v>ATRIBUÍDO SÃO PAULO</v>
          </cell>
          <cell r="K1388" t="str">
            <v>2.520,66</v>
          </cell>
          <cell r="L1388" t="str">
            <v>CAIXA REFERENCIAL</v>
          </cell>
        </row>
        <row r="1389">
          <cell r="A1389">
            <v>97951</v>
          </cell>
          <cell r="B1389" t="str">
            <v>DRENAGEM/OBRAS DE CONTENCAO/POCOS DE VISITA E CAIXAS</v>
          </cell>
          <cell r="C1389" t="str">
            <v>DROP</v>
          </cell>
          <cell r="D1389" t="str">
            <v>POCOS DE VISITA/BOCAS DE LOBO/CX. DE PASSAGEM/CX. DIVERSAS</v>
          </cell>
          <cell r="E1389" t="str">
            <v>0036</v>
          </cell>
          <cell r="F1389" t="str">
            <v/>
          </cell>
          <cell r="G1389" t="str">
            <v/>
          </cell>
          <cell r="H1389" t="str">
            <v>CAIXA PARA BOCA DE LOBO COMBINADA COM GRELHA RETANGULAR, EM ALVENARIA COM TIJOLOS CERÂMICOS MACIÇOS, DIMENSÕES INTERNAS: 1,3X1X1,2 M. AF_12/2020</v>
          </cell>
          <cell r="I1389" t="str">
            <v>UN</v>
          </cell>
          <cell r="J1389" t="str">
            <v>ATRIBUÍDO SÃO PAULO</v>
          </cell>
          <cell r="K1389" t="str">
            <v>2.258,47</v>
          </cell>
          <cell r="L1389" t="str">
            <v>CAIXA REFERENCIAL</v>
          </cell>
        </row>
        <row r="1390">
          <cell r="A1390">
            <v>97952</v>
          </cell>
          <cell r="B1390" t="str">
            <v>DRENAGEM/OBRAS DE CONTENCAO/POCOS DE VISITA E CAIXAS</v>
          </cell>
          <cell r="C1390" t="str">
            <v>DROP</v>
          </cell>
          <cell r="D1390" t="str">
            <v>POCOS DE VISITA/BOCAS DE LOBO/CX. DE PASSAGEM/CX. DIVERSAS</v>
          </cell>
          <cell r="E1390" t="str">
            <v>0036</v>
          </cell>
          <cell r="F1390" t="str">
            <v/>
          </cell>
          <cell r="G1390" t="str">
            <v/>
          </cell>
          <cell r="H1390" t="str">
            <v>CAIXA PARA BOCA DE LOBO DUPLA COMBINADA COM GRELHA RETANGULAR, EM ALVENARIA COM TIJOLOS CERÂMICOS MACIÇOS, DIMENSÕES INTERNAS: 1,3X2,2X1,2 M. AF_12/2020</v>
          </cell>
          <cell r="I1390" t="str">
            <v>UN</v>
          </cell>
          <cell r="J1390" t="str">
            <v>ATRIBUÍDO SÃO PAULO</v>
          </cell>
          <cell r="K1390" t="str">
            <v>3.845,70</v>
          </cell>
          <cell r="L1390" t="str">
            <v>CAIXA REFERENCIAL</v>
          </cell>
        </row>
        <row r="1391">
          <cell r="A1391">
            <v>97953</v>
          </cell>
          <cell r="B1391" t="str">
            <v>DRENAGEM/OBRAS DE CONTENCAO/POCOS DE VISITA E CAIXAS</v>
          </cell>
          <cell r="C1391" t="str">
            <v>DROP</v>
          </cell>
          <cell r="D1391" t="str">
            <v>POCOS DE VISITA/BOCAS DE LOBO/CX. DE PASSAGEM/CX. DIVERSAS</v>
          </cell>
          <cell r="E1391" t="str">
            <v>0036</v>
          </cell>
          <cell r="F1391" t="str">
            <v/>
          </cell>
          <cell r="G1391" t="str">
            <v/>
          </cell>
          <cell r="H1391" t="str">
            <v>CAIXA COM GRELHA SIMPLES RETANGULAR, EM ALVENARIA COM BLOCOS DE CONCRETO, DIMENSÕES INTERNAS: 0,5X1X1 M. AF_12/2020</v>
          </cell>
          <cell r="I1391" t="str">
            <v>UN</v>
          </cell>
          <cell r="J1391" t="str">
            <v>ATRIBUÍDO SÃO PAULO</v>
          </cell>
          <cell r="K1391" t="str">
            <v>930,27</v>
          </cell>
          <cell r="L1391" t="str">
            <v>CAIXA REFERENCIAL</v>
          </cell>
        </row>
        <row r="1392">
          <cell r="A1392">
            <v>97955</v>
          </cell>
          <cell r="B1392" t="str">
            <v>DRENAGEM/OBRAS DE CONTENCAO/POCOS DE VISITA E CAIXAS</v>
          </cell>
          <cell r="C1392" t="str">
            <v>DROP</v>
          </cell>
          <cell r="D1392" t="str">
            <v>POCOS DE VISITA/BOCAS DE LOBO/CX. DE PASSAGEM/CX. DIVERSAS</v>
          </cell>
          <cell r="E1392" t="str">
            <v>0036</v>
          </cell>
          <cell r="F1392" t="str">
            <v/>
          </cell>
          <cell r="G1392" t="str">
            <v/>
          </cell>
          <cell r="H1392" t="str">
            <v>CAIXA COM GRELHA DUPLA RETANGULAR, EM ALVENARIA COM BLOCOS DE CONCRETO, DIMENSÕES INTERNAS: 0,5X2,2X1 M. AF_12/2020</v>
          </cell>
          <cell r="I1392" t="str">
            <v>UN</v>
          </cell>
          <cell r="J1392" t="str">
            <v>ATRIBUÍDO SÃO PAULO</v>
          </cell>
          <cell r="K1392" t="str">
            <v>2.041,45</v>
          </cell>
          <cell r="L1392" t="str">
            <v>CAIXA REFERENCIAL</v>
          </cell>
        </row>
        <row r="1393">
          <cell r="A1393">
            <v>97956</v>
          </cell>
          <cell r="B1393" t="str">
            <v>DRENAGEM/OBRAS DE CONTENCAO/POCOS DE VISITA E CAIXAS</v>
          </cell>
          <cell r="C1393" t="str">
            <v>DROP</v>
          </cell>
          <cell r="D1393" t="str">
            <v>POCOS DE VISITA/BOCAS DE LOBO/CX. DE PASSAGEM/CX. DIVERSAS</v>
          </cell>
          <cell r="E1393" t="str">
            <v>0036</v>
          </cell>
          <cell r="F1393" t="str">
            <v/>
          </cell>
          <cell r="G1393" t="str">
            <v/>
          </cell>
          <cell r="H1393" t="str">
            <v>CAIXA PARA BOCA DE LOBO SIMPLES RETANGULAR, EM ALVENARIA COM BLOCOS DE CONCRETO, DIMENSÕES INTERNAS: 0,6X1X1,2 M. AF_12/2020</v>
          </cell>
          <cell r="I1393" t="str">
            <v>UN</v>
          </cell>
          <cell r="J1393" t="str">
            <v>ATRIBUÍDO SÃO PAULO</v>
          </cell>
          <cell r="K1393" t="str">
            <v>1.000,13</v>
          </cell>
          <cell r="L1393" t="str">
            <v>CAIXA REFERENCIAL</v>
          </cell>
        </row>
        <row r="1394">
          <cell r="A1394">
            <v>97957</v>
          </cell>
          <cell r="B1394" t="str">
            <v>DRENAGEM/OBRAS DE CONTENCAO/POCOS DE VISITA E CAIXAS</v>
          </cell>
          <cell r="C1394" t="str">
            <v>DROP</v>
          </cell>
          <cell r="D1394" t="str">
            <v>POCOS DE VISITA/BOCAS DE LOBO/CX. DE PASSAGEM/CX. DIVERSAS</v>
          </cell>
          <cell r="E1394" t="str">
            <v>0036</v>
          </cell>
          <cell r="F1394" t="str">
            <v/>
          </cell>
          <cell r="G1394" t="str">
            <v/>
          </cell>
          <cell r="H1394" t="str">
            <v>CAIXA PARA BOCA DE LOBO DUPLA RETANGULAR, EM ALVENARIA COM BLOCOS DE CONCRETO, DIMENSÕES INTERNAS: 0,6X2,2X1,2 M. AF_12/2020</v>
          </cell>
          <cell r="I1394" t="str">
            <v>UN</v>
          </cell>
          <cell r="J1394" t="str">
            <v>ATRIBUÍDO SÃO PAULO</v>
          </cell>
          <cell r="K1394" t="str">
            <v>1.824,78</v>
          </cell>
          <cell r="L1394" t="str">
            <v>CAIXA REFERENCIAL</v>
          </cell>
        </row>
        <row r="1395">
          <cell r="A1395">
            <v>97961</v>
          </cell>
          <cell r="B1395" t="str">
            <v>DRENAGEM/OBRAS DE CONTENCAO/POCOS DE VISITA E CAIXAS</v>
          </cell>
          <cell r="C1395" t="str">
            <v>DROP</v>
          </cell>
          <cell r="D1395" t="str">
            <v>POCOS DE VISITA/BOCAS DE LOBO/CX. DE PASSAGEM/CX. DIVERSAS</v>
          </cell>
          <cell r="E1395" t="str">
            <v>0036</v>
          </cell>
          <cell r="F1395" t="str">
            <v/>
          </cell>
          <cell r="G1395" t="str">
            <v/>
          </cell>
          <cell r="H1395" t="str">
            <v>CAIXA PARA BOCA DE LOBO COMBINADA COM GRELHA RETANGULAR, EM ALVENARIA COM BLOCOS DE CONCRETO, DIMENSÕES INTERNAS: 1,3X1X1,2 M. AF_12/2020</v>
          </cell>
          <cell r="I1395" t="str">
            <v>UN</v>
          </cell>
          <cell r="J1395" t="str">
            <v>ATRIBUÍDO SÃO PAULO</v>
          </cell>
          <cell r="K1395" t="str">
            <v>1.629,86</v>
          </cell>
          <cell r="L1395" t="str">
            <v>CAIXA REFERENCIAL</v>
          </cell>
        </row>
        <row r="1396">
          <cell r="A1396">
            <v>97973</v>
          </cell>
          <cell r="B1396" t="str">
            <v>DRENAGEM/OBRAS DE CONTENCAO/POCOS DE VISITA E CAIXAS</v>
          </cell>
          <cell r="C1396" t="str">
            <v>DROP</v>
          </cell>
          <cell r="D1396" t="str">
            <v>POCOS DE VISITA/BOCAS DE LOBO/CX. DE PASSAGEM/CX. DIVERSAS</v>
          </cell>
          <cell r="E1396" t="str">
            <v>0036</v>
          </cell>
          <cell r="F1396" t="str">
            <v/>
          </cell>
          <cell r="G1396" t="str">
            <v/>
          </cell>
          <cell r="H1396" t="str">
            <v>CAIXA PARA BOCA DE LOBO DUPLA COMBINADA COM GRELHA RETANGULAR, EM ALVENARIA COM BLOCOS DE CONCRETO, DIMENSÕES INTERNAS: 1,3X2,2X1,2 M. AF_12/2020</v>
          </cell>
          <cell r="I1396" t="str">
            <v>UN</v>
          </cell>
          <cell r="J1396" t="str">
            <v>ATRIBUÍDO SÃO PAULO</v>
          </cell>
          <cell r="K1396" t="str">
            <v>3.080,63</v>
          </cell>
          <cell r="L1396" t="str">
            <v>CAIXA REFERENCIAL</v>
          </cell>
        </row>
        <row r="1397">
          <cell r="A1397">
            <v>97974</v>
          </cell>
          <cell r="B1397" t="str">
            <v>DRENAGEM/OBRAS DE CONTENCAO/POCOS DE VISITA E CAIXAS</v>
          </cell>
          <cell r="C1397" t="str">
            <v>DROP</v>
          </cell>
          <cell r="D1397" t="str">
            <v>POCOS DE VISITA/BOCAS DE LOBO/CX. DE PASSAGEM/CX. DIVERSAS</v>
          </cell>
          <cell r="E1397" t="str">
            <v>0036</v>
          </cell>
          <cell r="F1397" t="str">
            <v/>
          </cell>
          <cell r="G1397" t="str">
            <v/>
          </cell>
          <cell r="H1397" t="str">
            <v>POÇO DE INSPEÇÃO CIRCULAR PARA ESGOTO, EM CONCRETO PRÉ-MOLDADO, DIÂMETRO INTERNO = 0,6 M, PROFUNDIDADE = 1 M, EXCLUINDO TAMPÃO. AF_12/2020</v>
          </cell>
          <cell r="I1397" t="str">
            <v>UN</v>
          </cell>
          <cell r="J1397" t="str">
            <v>ATRIBUÍDO SÃO PAULO</v>
          </cell>
          <cell r="K1397" t="str">
            <v>324,45</v>
          </cell>
          <cell r="L1397" t="str">
            <v>CAIXA REFERENCIAL</v>
          </cell>
        </row>
        <row r="1398">
          <cell r="A1398">
            <v>97975</v>
          </cell>
          <cell r="B1398" t="str">
            <v>DRENAGEM/OBRAS DE CONTENCAO/POCOS DE VISITA E CAIXAS</v>
          </cell>
          <cell r="C1398" t="str">
            <v>DROP</v>
          </cell>
          <cell r="D1398" t="str">
            <v>POCOS DE VISITA/BOCAS DE LOBO/CX. DE PASSAGEM/CX. DIVERSAS</v>
          </cell>
          <cell r="E1398" t="str">
            <v>0036</v>
          </cell>
          <cell r="F1398" t="str">
            <v/>
          </cell>
          <cell r="G1398" t="str">
            <v/>
          </cell>
          <cell r="H1398" t="str">
            <v>POÇO DE INSPEÇÃO CIRCULAR PARA ESGOTO, EM CONCRETO PRÉ-MOLDADO, DIÂMETRO INTERNO = 0,6 M, PROFUNDIDADE = 1,5 M, EXCLUINDO TAMPÃO. AF_12/2020</v>
          </cell>
          <cell r="I1398" t="str">
            <v>UN</v>
          </cell>
          <cell r="J1398" t="str">
            <v>ATRIBUÍDO SÃO PAULO</v>
          </cell>
          <cell r="K1398" t="str">
            <v>339,62</v>
          </cell>
          <cell r="L1398" t="str">
            <v>CAIXA REFERENCIAL</v>
          </cell>
        </row>
        <row r="1399">
          <cell r="A1399">
            <v>97976</v>
          </cell>
          <cell r="B1399" t="str">
            <v>DRENAGEM/OBRAS DE CONTENCAO/POCOS DE VISITA E CAIXAS</v>
          </cell>
          <cell r="C1399" t="str">
            <v>DROP</v>
          </cell>
          <cell r="D1399" t="str">
            <v>POCOS DE VISITA/BOCAS DE LOBO/CX. DE PASSAGEM/CX. DIVERSAS</v>
          </cell>
          <cell r="E1399" t="str">
            <v>0036</v>
          </cell>
          <cell r="F1399" t="str">
            <v/>
          </cell>
          <cell r="G1399" t="str">
            <v/>
          </cell>
          <cell r="H1399" t="str">
            <v>POÇO DE INSPEÇÃO CIRCULAR PARA ESGOTO, EM ALVENARIA COM TIJOLOS CERÂMICOS MACIÇOS, DIÂMETRO INTERNO = 0,6 M, PROFUNDIDADE = 1 M, EXCLUINDO TAMPÃO. AF_12/2020</v>
          </cell>
          <cell r="I1399" t="str">
            <v>UN</v>
          </cell>
          <cell r="J1399" t="str">
            <v>ATRIBUÍDO SÃO PAULO</v>
          </cell>
          <cell r="K1399" t="str">
            <v>842,24</v>
          </cell>
          <cell r="L1399" t="str">
            <v>CAIXA REFERENCIAL</v>
          </cell>
        </row>
        <row r="1400">
          <cell r="A1400">
            <v>97977</v>
          </cell>
          <cell r="B1400" t="str">
            <v>DRENAGEM/OBRAS DE CONTENCAO/POCOS DE VISITA E CAIXAS</v>
          </cell>
          <cell r="C1400" t="str">
            <v>DROP</v>
          </cell>
          <cell r="D1400" t="str">
            <v>POCOS DE VISITA/BOCAS DE LOBO/CX. DE PASSAGEM/CX. DIVERSAS</v>
          </cell>
          <cell r="E1400" t="str">
            <v>0036</v>
          </cell>
          <cell r="F1400" t="str">
            <v/>
          </cell>
          <cell r="G1400" t="str">
            <v/>
          </cell>
          <cell r="H1400" t="str">
            <v>POÇO DE INSPEÇÃO CIRCULAR PARA ESGOTO, EM ALVENARIA COM TIJOLOS CERÂMICOS MACIÇOS, DIÂMETRO INTERNO = 0,6 M, PROFUNDIDADE = 1,5 M, EXCLUINDO TAMPÃO. AF_12/2020</v>
          </cell>
          <cell r="I1400" t="str">
            <v>UN</v>
          </cell>
          <cell r="J1400" t="str">
            <v>ATRIBUÍDO SÃO PAULO</v>
          </cell>
          <cell r="K1400" t="str">
            <v>1.217,34</v>
          </cell>
          <cell r="L1400" t="str">
            <v>CAIXA REFERENCIAL</v>
          </cell>
        </row>
        <row r="1401">
          <cell r="A1401">
            <v>97978</v>
          </cell>
          <cell r="B1401" t="str">
            <v>DRENAGEM/OBRAS DE CONTENCAO/POCOS DE VISITA E CAIXAS</v>
          </cell>
          <cell r="C1401" t="str">
            <v>DROP</v>
          </cell>
          <cell r="D1401" t="str">
            <v>POCOS DE VISITA/BOCAS DE LOBO/CX. DE PASSAGEM/CX. DIVERSAS</v>
          </cell>
          <cell r="E1401" t="str">
            <v>0036</v>
          </cell>
          <cell r="F1401" t="str">
            <v/>
          </cell>
          <cell r="G1401" t="str">
            <v/>
          </cell>
          <cell r="H1401" t="str">
            <v>BASE PARA POÇO DE VISITA CIRCULAR PARA ESGOTO, EM CONCRETO PRÉ-MOLDADO, DIÂMETRO INTERNO = 0,8 M, PROFUNDIDADE = 1,45 M, EXCLUINDO TAMPÃO. AF_12/2020</v>
          </cell>
          <cell r="I1401" t="str">
            <v>UN</v>
          </cell>
          <cell r="J1401" t="str">
            <v>ATRIBUÍDO SÃO PAULO</v>
          </cell>
          <cell r="K1401" t="str">
            <v>648,53</v>
          </cell>
          <cell r="L1401" t="str">
            <v>CAIXA REFERENCIAL</v>
          </cell>
        </row>
        <row r="1402">
          <cell r="A1402">
            <v>97980</v>
          </cell>
          <cell r="B1402" t="str">
            <v>DRENAGEM/OBRAS DE CONTENCAO/POCOS DE VISITA E CAIXAS</v>
          </cell>
          <cell r="C1402" t="str">
            <v>DROP</v>
          </cell>
          <cell r="D1402" t="str">
            <v>POCOS DE VISITA/BOCAS DE LOBO/CX. DE PASSAGEM/CX. DIVERSAS</v>
          </cell>
          <cell r="E1402" t="str">
            <v>0036</v>
          </cell>
          <cell r="F1402" t="str">
            <v/>
          </cell>
          <cell r="G1402" t="str">
            <v/>
          </cell>
          <cell r="H1402" t="str">
            <v>BASE PARA POÇO DE VISITA CIRCULAR PARA  ESGOTO, EM ALVENARIA COM TIJOLOS CERÂMICOS MACIÇOS, DIÂMETRO INTERNO = 0,8 M, PROFUNDIDADE = 1,45 M, EXCLUINDO TAMPÃO. AF_12/2020</v>
          </cell>
          <cell r="I1402" t="str">
            <v>UN</v>
          </cell>
          <cell r="J1402" t="str">
            <v>ATRIBUÍDO SÃO PAULO</v>
          </cell>
          <cell r="K1402" t="str">
            <v>1.580,94</v>
          </cell>
          <cell r="L1402" t="str">
            <v>CAIXA REFERENCIAL</v>
          </cell>
        </row>
        <row r="1403">
          <cell r="A1403">
            <v>97981</v>
          </cell>
          <cell r="B1403" t="str">
            <v>DRENAGEM/OBRAS DE CONTENCAO/POCOS DE VISITA E CAIXAS</v>
          </cell>
          <cell r="C1403" t="str">
            <v>DROP</v>
          </cell>
          <cell r="D1403" t="str">
            <v>POCOS DE VISITA/BOCAS DE LOBO/CX. DE PASSAGEM/CX. DIVERSAS</v>
          </cell>
          <cell r="E1403" t="str">
            <v>0036</v>
          </cell>
          <cell r="F1403" t="str">
            <v/>
          </cell>
          <cell r="G1403" t="str">
            <v/>
          </cell>
          <cell r="H1403" t="str">
            <v>ACRÉSCIMO PARA POÇO DE VISITA CIRCULAR PARA ESGOTO, EM ALVENARIA COM TIJOLOS CERÂMICOS MACIÇOS, DIÂMETRO INTERNO = 0,8 M. AF_12/2020</v>
          </cell>
          <cell r="I1403" t="str">
            <v>M</v>
          </cell>
          <cell r="J1403" t="str">
            <v>COEFICIENTE DE REPRESENTATIVIDADE</v>
          </cell>
          <cell r="K1403" t="str">
            <v>952,28</v>
          </cell>
          <cell r="L1403" t="str">
            <v>CAIXA REFERENCIAL</v>
          </cell>
        </row>
        <row r="1404">
          <cell r="A1404">
            <v>97983</v>
          </cell>
          <cell r="B1404" t="str">
            <v>DRENAGEM/OBRAS DE CONTENCAO/POCOS DE VISITA E CAIXAS</v>
          </cell>
          <cell r="C1404" t="str">
            <v>DROP</v>
          </cell>
          <cell r="D1404" t="str">
            <v>POCOS DE VISITA/BOCAS DE LOBO/CX. DE PASSAGEM/CX. DIVERSAS</v>
          </cell>
          <cell r="E1404" t="str">
            <v>0036</v>
          </cell>
          <cell r="F1404" t="str">
            <v/>
          </cell>
          <cell r="G1404" t="str">
            <v/>
          </cell>
          <cell r="H1404" t="str">
            <v>ACRÉSCIMO PARA POÇO DE VISITA CIRCULAR PARA ESGOTO, EM CONCRETO PRÉ-MOLDADO, DIÂMETRO INTERNO = 1 M. AF_12/2020</v>
          </cell>
          <cell r="I1404" t="str">
            <v>M</v>
          </cell>
          <cell r="J1404" t="str">
            <v>COEFICIENTE DE REPRESENTATIVIDADE</v>
          </cell>
          <cell r="K1404" t="str">
            <v>353,56</v>
          </cell>
          <cell r="L1404" t="str">
            <v>CAIXA REFERENCIAL</v>
          </cell>
        </row>
        <row r="1405">
          <cell r="A1405">
            <v>97985</v>
          </cell>
          <cell r="B1405" t="str">
            <v>DRENAGEM/OBRAS DE CONTENCAO/POCOS DE VISITA E CAIXAS</v>
          </cell>
          <cell r="C1405" t="str">
            <v>DROP</v>
          </cell>
          <cell r="D1405" t="str">
            <v>POCOS DE VISITA/BOCAS DE LOBO/CX. DE PASSAGEM/CX. DIVERSAS</v>
          </cell>
          <cell r="E1405" t="str">
            <v>0036</v>
          </cell>
          <cell r="F1405" t="str">
            <v/>
          </cell>
          <cell r="G1405" t="str">
            <v/>
          </cell>
          <cell r="H1405" t="str">
            <v>ACRÉSCIMO PARA POÇO DE VISITA CIRCULAR PARA  ESGOTO, EM ALVENARIA COM TIJOLOS CERÂMICOS MACIÇOS, DIÂMETRO INTERNO = 1 M. AF_12/2020</v>
          </cell>
          <cell r="I1405" t="str">
            <v>M</v>
          </cell>
          <cell r="J1405" t="str">
            <v>COEFICIENTE DE REPRESENTATIVIDADE</v>
          </cell>
          <cell r="K1405" t="str">
            <v>1.152,61</v>
          </cell>
          <cell r="L1405" t="str">
            <v>CAIXA REFERENCIAL</v>
          </cell>
        </row>
        <row r="1406">
          <cell r="A1406">
            <v>97987</v>
          </cell>
          <cell r="B1406" t="str">
            <v>DRENAGEM/OBRAS DE CONTENCAO/POCOS DE VISITA E CAIXAS</v>
          </cell>
          <cell r="C1406" t="str">
            <v>DROP</v>
          </cell>
          <cell r="D1406" t="str">
            <v>POCOS DE VISITA/BOCAS DE LOBO/CX. DE PASSAGEM/CX. DIVERSAS</v>
          </cell>
          <cell r="E1406" t="str">
            <v>0036</v>
          </cell>
          <cell r="F1406" t="str">
            <v/>
          </cell>
          <cell r="G1406" t="str">
            <v/>
          </cell>
          <cell r="H1406" t="str">
            <v>ACRÉSCIMO PARA POÇO DE VISITA CIRCULAR PARA ESGOTO, EM CONCRETO PRÉ-MOLDADO, DIÂMETRO INTERNO = 1,2 M. AF_12/2020</v>
          </cell>
          <cell r="I1406" t="str">
            <v>M</v>
          </cell>
          <cell r="J1406" t="str">
            <v>COEFICIENTE DE REPRESENTATIVIDADE</v>
          </cell>
          <cell r="K1406" t="str">
            <v>470,72</v>
          </cell>
          <cell r="L1406" t="str">
            <v>CAIXA REFERENCIAL</v>
          </cell>
        </row>
        <row r="1407">
          <cell r="A1407">
            <v>97988</v>
          </cell>
          <cell r="B1407" t="str">
            <v>DRENAGEM/OBRAS DE CONTENCAO/POCOS DE VISITA E CAIXAS</v>
          </cell>
          <cell r="C1407" t="str">
            <v>DROP</v>
          </cell>
          <cell r="D1407" t="str">
            <v>POCOS DE VISITA/BOCAS DE LOBO/CX. DE PASSAGEM/CX. DIVERSAS</v>
          </cell>
          <cell r="E1407" t="str">
            <v>0036</v>
          </cell>
          <cell r="F1407" t="str">
            <v/>
          </cell>
          <cell r="G1407" t="str">
            <v/>
          </cell>
          <cell r="H1407" t="str">
            <v>BASE PARA POÇO DE VISITA CIRCULAR PARA  ESGOTO, EM ALVENARIA COM TIJOLOS CERÂMICOS MACIÇOS, DIÂMETRO INTERNO = 1,2 M, PROFUNDIDADE = 1,45 M, EXCLUINDO TAMPÃO. AF_12/2020</v>
          </cell>
          <cell r="I1407" t="str">
            <v>UN</v>
          </cell>
          <cell r="J1407" t="str">
            <v>ATRIBUÍDO SÃO PAULO</v>
          </cell>
          <cell r="K1407" t="str">
            <v>2.346,70</v>
          </cell>
          <cell r="L1407" t="str">
            <v>CAIXA REFERENCIAL</v>
          </cell>
        </row>
        <row r="1408">
          <cell r="A1408">
            <v>97989</v>
          </cell>
          <cell r="B1408" t="str">
            <v>DRENAGEM/OBRAS DE CONTENCAO/POCOS DE VISITA E CAIXAS</v>
          </cell>
          <cell r="C1408" t="str">
            <v>DROP</v>
          </cell>
          <cell r="D1408" t="str">
            <v>POCOS DE VISITA/BOCAS DE LOBO/CX. DE PASSAGEM/CX. DIVERSAS</v>
          </cell>
          <cell r="E1408" t="str">
            <v>0036</v>
          </cell>
          <cell r="F1408" t="str">
            <v/>
          </cell>
          <cell r="G1408" t="str">
            <v/>
          </cell>
          <cell r="H1408" t="str">
            <v>ACRÉSCIMO PARA POÇO DE VISITA CIRCULAR PARA ESGOTO, EM ALVENARIA COM TIJOLOS CERÂMICOS MACIÇOS, DIÂMETRO INTERNO = 1,2 M. AF_12/2020</v>
          </cell>
          <cell r="I1408" t="str">
            <v>M</v>
          </cell>
          <cell r="J1408" t="str">
            <v>COEFICIENTE DE REPRESENTATIVIDADE</v>
          </cell>
          <cell r="K1408" t="str">
            <v>1.352,97</v>
          </cell>
          <cell r="L1408" t="str">
            <v>CAIXA REFERENCIAL</v>
          </cell>
        </row>
        <row r="1409">
          <cell r="A1409">
            <v>97991</v>
          </cell>
          <cell r="B1409" t="str">
            <v>DRENAGEM/OBRAS DE CONTENCAO/POCOS DE VISITA E CAIXAS</v>
          </cell>
          <cell r="C1409" t="str">
            <v>DROP</v>
          </cell>
          <cell r="D1409" t="str">
            <v>POCOS DE VISITA/BOCAS DE LOBO/CX. DE PASSAGEM/CX. DIVERSAS</v>
          </cell>
          <cell r="E1409" t="str">
            <v>0036</v>
          </cell>
          <cell r="F1409" t="str">
            <v/>
          </cell>
          <cell r="G1409" t="str">
            <v/>
          </cell>
          <cell r="H1409" t="str">
            <v>ACRÉSCIMO PARA POÇO DE VISITA CIRCULAR PARA  ESGOTO, EM CONCRETO PRÉ-MOLDADO, DIÂMETRO INTERNO = 1,5 M. AF_12/2020</v>
          </cell>
          <cell r="I1409" t="str">
            <v>M</v>
          </cell>
          <cell r="J1409" t="str">
            <v>COEFICIENTE DE REPRESENTATIVIDADE</v>
          </cell>
          <cell r="K1409" t="str">
            <v>672,18</v>
          </cell>
          <cell r="L1409" t="str">
            <v>CAIXA REFERENCIAL</v>
          </cell>
        </row>
        <row r="1410">
          <cell r="A1410">
            <v>97992</v>
          </cell>
          <cell r="B1410" t="str">
            <v>DRENAGEM/OBRAS DE CONTENCAO/POCOS DE VISITA E CAIXAS</v>
          </cell>
          <cell r="C1410" t="str">
            <v>DROP</v>
          </cell>
          <cell r="D1410" t="str">
            <v>POCOS DE VISITA/BOCAS DE LOBO/CX. DE PASSAGEM/CX. DIVERSAS</v>
          </cell>
          <cell r="E1410" t="str">
            <v>0036</v>
          </cell>
          <cell r="F1410" t="str">
            <v/>
          </cell>
          <cell r="G1410" t="str">
            <v/>
          </cell>
          <cell r="H1410" t="str">
            <v>BASE PARA POÇO DE VISITA CIRCULAR PARA ESGOTO, EM ALVENARIA COM TIJOLOS CERÂMICOS MACIÇOS, DIÂMETRO INTERNO = 1,5 M, PROFUNDIDADE = 1,45 M, EXCLUINDO TAMPÃO. AF_12/2020</v>
          </cell>
          <cell r="I1410" t="str">
            <v>UN</v>
          </cell>
          <cell r="J1410" t="str">
            <v>ATRIBUÍDO SÃO PAULO</v>
          </cell>
          <cell r="K1410" t="str">
            <v>3.034,68</v>
          </cell>
          <cell r="L1410" t="str">
            <v>CAIXA REFERENCIAL</v>
          </cell>
        </row>
        <row r="1411">
          <cell r="A1411">
            <v>97993</v>
          </cell>
          <cell r="B1411" t="str">
            <v>DRENAGEM/OBRAS DE CONTENCAO/POCOS DE VISITA E CAIXAS</v>
          </cell>
          <cell r="C1411" t="str">
            <v>DROP</v>
          </cell>
          <cell r="D1411" t="str">
            <v>POCOS DE VISITA/BOCAS DE LOBO/CX. DE PASSAGEM/CX. DIVERSAS</v>
          </cell>
          <cell r="E1411" t="str">
            <v>0036</v>
          </cell>
          <cell r="F1411" t="str">
            <v/>
          </cell>
          <cell r="G1411" t="str">
            <v/>
          </cell>
          <cell r="H1411" t="str">
            <v>ACRÉSCIMO PARA POÇO DE VISITA CIRCULAR PARA  ESGOTO, EM ALVENARIA COM TIJOLOS CERÂMICOS MACIÇOS, DIÂMETRO INTERNO = 1,5 M. AF_12/2020</v>
          </cell>
          <cell r="I1411" t="str">
            <v>M</v>
          </cell>
          <cell r="J1411" t="str">
            <v>COEFICIENTE DE REPRESENTATIVIDADE</v>
          </cell>
          <cell r="K1411" t="str">
            <v>1.653,47</v>
          </cell>
          <cell r="L1411" t="str">
            <v>CAIXA REFERENCIAL</v>
          </cell>
        </row>
        <row r="1412">
          <cell r="A1412">
            <v>97994</v>
          </cell>
          <cell r="B1412" t="str">
            <v>DRENAGEM/OBRAS DE CONTENCAO/POCOS DE VISITA E CAIXAS</v>
          </cell>
          <cell r="C1412" t="str">
            <v>DROP</v>
          </cell>
          <cell r="D1412" t="str">
            <v>POCOS DE VISITA/BOCAS DE LOBO/CX. DE PASSAGEM/CX. DIVERSAS</v>
          </cell>
          <cell r="E1412" t="str">
            <v>0036</v>
          </cell>
          <cell r="F1412" t="str">
            <v/>
          </cell>
          <cell r="G1412" t="str">
            <v/>
          </cell>
          <cell r="H1412" t="str">
            <v>BASE PARA POÇO DE VISITA RETANGULAR PARA  ESGOTO, EM ALVENARIA COM BLOCOS DE CONCRETO, DIMENSÕES INTERNAS = 1X1 M, PROFUNDIDADE = 1,45 M, EXCLUINDO TAMPÃO. AF_12/2020</v>
          </cell>
          <cell r="I1412" t="str">
            <v>UN</v>
          </cell>
          <cell r="J1412" t="str">
            <v>ATRIBUÍDO SÃO PAULO</v>
          </cell>
          <cell r="K1412" t="str">
            <v>1.851,01</v>
          </cell>
          <cell r="L1412" t="str">
            <v>CAIXA REFERENCIAL</v>
          </cell>
        </row>
        <row r="1413">
          <cell r="A1413">
            <v>97995</v>
          </cell>
          <cell r="B1413" t="str">
            <v>DRENAGEM/OBRAS DE CONTENCAO/POCOS DE VISITA E CAIXAS</v>
          </cell>
          <cell r="C1413" t="str">
            <v>DROP</v>
          </cell>
          <cell r="D1413" t="str">
            <v>POCOS DE VISITA/BOCAS DE LOBO/CX. DE PASSAGEM/CX. DIVERSAS</v>
          </cell>
          <cell r="E1413" t="str">
            <v>0036</v>
          </cell>
          <cell r="F1413" t="str">
            <v/>
          </cell>
          <cell r="G1413" t="str">
            <v/>
          </cell>
          <cell r="H1413" t="str">
            <v>ACRÉSCIMO PARA POÇO DE VISITA RETANGULAR PARA ESGOTO, EM ALVENARIA COM BLOCOS DE CONCRETO, DIMENSÕES INTERNAS = 1X1 M. AF_12/2020</v>
          </cell>
          <cell r="I1413" t="str">
            <v>M</v>
          </cell>
          <cell r="J1413" t="str">
            <v>COEFICIENTE DE REPRESENTATIVIDADE</v>
          </cell>
          <cell r="K1413" t="str">
            <v>896,70</v>
          </cell>
          <cell r="L1413" t="str">
            <v>CAIXA REFERENCIAL</v>
          </cell>
        </row>
        <row r="1414">
          <cell r="A1414">
            <v>97996</v>
          </cell>
          <cell r="B1414" t="str">
            <v>DRENAGEM/OBRAS DE CONTENCAO/POCOS DE VISITA E CAIXAS</v>
          </cell>
          <cell r="C1414" t="str">
            <v>DROP</v>
          </cell>
          <cell r="D1414" t="str">
            <v>POCOS DE VISITA/BOCAS DE LOBO/CX. DE PASSAGEM/CX. DIVERSAS</v>
          </cell>
          <cell r="E1414" t="str">
            <v>0036</v>
          </cell>
          <cell r="F1414" t="str">
            <v/>
          </cell>
          <cell r="G1414" t="str">
            <v/>
          </cell>
          <cell r="H1414" t="str">
            <v>BASE PARA POÇO DE VISITA RETANGULAR PARA ESGOTO, EM ALVENARIA COM BLOCOS DE CONCRETO, DIMENSÕES INTERNAS = 1X1,5 M, PROFUNDIDADE = 1,45 M, EXCLUINDO TAMPÃO. AF_12/2020</v>
          </cell>
          <cell r="I1414" t="str">
            <v>UN</v>
          </cell>
          <cell r="J1414" t="str">
            <v>ATRIBUÍDO SÃO PAULO</v>
          </cell>
          <cell r="K1414" t="str">
            <v>2.350,68</v>
          </cell>
          <cell r="L1414" t="str">
            <v>CAIXA REFERENCIAL</v>
          </cell>
        </row>
        <row r="1415">
          <cell r="A1415">
            <v>97997</v>
          </cell>
          <cell r="B1415" t="str">
            <v>DRENAGEM/OBRAS DE CONTENCAO/POCOS DE VISITA E CAIXAS</v>
          </cell>
          <cell r="C1415" t="str">
            <v>DROP</v>
          </cell>
          <cell r="D1415" t="str">
            <v>POCOS DE VISITA/BOCAS DE LOBO/CX. DE PASSAGEM/CX. DIVERSAS</v>
          </cell>
          <cell r="E1415" t="str">
            <v>0036</v>
          </cell>
          <cell r="F1415" t="str">
            <v/>
          </cell>
          <cell r="G1415" t="str">
            <v/>
          </cell>
          <cell r="H1415" t="str">
            <v>ACRÉSCIMO PARA POÇO DE VISITA RETANGULAR PARA ESGOTO, EM ALVENARIA COM BLOCOS DE CONCRETO, DIMENSÕES INTERNAS = 1X1,5 M. AF_12/2020</v>
          </cell>
          <cell r="I1415" t="str">
            <v>M</v>
          </cell>
          <cell r="J1415" t="str">
            <v>COEFICIENTE DE REPRESENTATIVIDADE</v>
          </cell>
          <cell r="K1415" t="str">
            <v>1.071,43</v>
          </cell>
          <cell r="L1415" t="str">
            <v>CAIXA REFERENCIAL</v>
          </cell>
        </row>
        <row r="1416">
          <cell r="A1416">
            <v>97999</v>
          </cell>
          <cell r="B1416" t="str">
            <v>DRENAGEM/OBRAS DE CONTENCAO/POCOS DE VISITA E CAIXAS</v>
          </cell>
          <cell r="C1416" t="str">
            <v>DROP</v>
          </cell>
          <cell r="D1416" t="str">
            <v>POCOS DE VISITA/BOCAS DE LOBO/CX. DE PASSAGEM/CX. DIVERSAS</v>
          </cell>
          <cell r="E1416" t="str">
            <v>0036</v>
          </cell>
          <cell r="F1416" t="str">
            <v/>
          </cell>
          <cell r="G1416" t="str">
            <v/>
          </cell>
          <cell r="H1416" t="str">
            <v>ACRÉSCIMO PARA POÇO DE VISITA RETANGULAR PARA ESGOTO, EM ALVENARIA COM BLOCOS DE CONCRETO, DIMENSÕES INTERNAS = 1X2 M. AF_12/2020</v>
          </cell>
          <cell r="I1416" t="str">
            <v>M</v>
          </cell>
          <cell r="J1416" t="str">
            <v>COEFICIENTE DE REPRESENTATIVIDADE</v>
          </cell>
          <cell r="K1416" t="str">
            <v>1.246,16</v>
          </cell>
          <cell r="L1416" t="str">
            <v>CAIXA REFERENCIAL</v>
          </cell>
        </row>
        <row r="1417">
          <cell r="A1417">
            <v>98001</v>
          </cell>
          <cell r="B1417" t="str">
            <v>DRENAGEM/OBRAS DE CONTENCAO/POCOS DE VISITA E CAIXAS</v>
          </cell>
          <cell r="C1417" t="str">
            <v>DROP</v>
          </cell>
          <cell r="D1417" t="str">
            <v>POCOS DE VISITA/BOCAS DE LOBO/CX. DE PASSAGEM/CX. DIVERSAS</v>
          </cell>
          <cell r="E1417" t="str">
            <v>0036</v>
          </cell>
          <cell r="F1417" t="str">
            <v/>
          </cell>
          <cell r="G1417" t="str">
            <v/>
          </cell>
          <cell r="H1417" t="str">
            <v>ACRÉSCIMO PARA POÇO DE VISITA RETANGULAR PARA ESGOTO, EM ALVENARIA COM BLOCOS DE CONCRETO, DIMENSÕES INTERNAS = 1X2,5 M. AF_12/2020</v>
          </cell>
          <cell r="I1417" t="str">
            <v>M</v>
          </cell>
          <cell r="J1417" t="str">
            <v>COEFICIENTE DE REPRESENTATIVIDADE</v>
          </cell>
          <cell r="K1417" t="str">
            <v>1.420,90</v>
          </cell>
          <cell r="L1417" t="str">
            <v>CAIXA REFERENCIAL</v>
          </cell>
        </row>
        <row r="1418">
          <cell r="A1418">
            <v>98002</v>
          </cell>
          <cell r="B1418" t="str">
            <v>DRENAGEM/OBRAS DE CONTENCAO/POCOS DE VISITA E CAIXAS</v>
          </cell>
          <cell r="C1418" t="str">
            <v>DROP</v>
          </cell>
          <cell r="D1418" t="str">
            <v>POCOS DE VISITA/BOCAS DE LOBO/CX. DE PASSAGEM/CX. DIVERSAS</v>
          </cell>
          <cell r="E1418" t="str">
            <v>0036</v>
          </cell>
          <cell r="F1418" t="str">
            <v/>
          </cell>
          <cell r="G1418" t="str">
            <v/>
          </cell>
          <cell r="H1418" t="str">
            <v>BASE PARA POÇO DE VISITA RETANGULAR PARA ESGOTO, EM ALVENARIA COM BLOCOS DE CONCRETO, DIMENSÕES INTERNAS = 1X3 M, PROFUNDIDADE = 1,45 M, EXCLUINDO TAMPÃO. AF_12/2020</v>
          </cell>
          <cell r="I1418" t="str">
            <v>UN</v>
          </cell>
          <cell r="J1418" t="str">
            <v>ATRIBUÍDO SÃO PAULO</v>
          </cell>
          <cell r="K1418" t="str">
            <v>3.873,32</v>
          </cell>
          <cell r="L1418" t="str">
            <v>CAIXA REFERENCIAL</v>
          </cell>
        </row>
        <row r="1419">
          <cell r="A1419">
            <v>98003</v>
          </cell>
          <cell r="B1419" t="str">
            <v>DRENAGEM/OBRAS DE CONTENCAO/POCOS DE VISITA E CAIXAS</v>
          </cell>
          <cell r="C1419" t="str">
            <v>DROP</v>
          </cell>
          <cell r="D1419" t="str">
            <v>POCOS DE VISITA/BOCAS DE LOBO/CX. DE PASSAGEM/CX. DIVERSAS</v>
          </cell>
          <cell r="E1419" t="str">
            <v>0036</v>
          </cell>
          <cell r="F1419" t="str">
            <v/>
          </cell>
          <cell r="G1419" t="str">
            <v/>
          </cell>
          <cell r="H1419" t="str">
            <v>ACRÉSCIMO PARA POÇO DE VISITA RETANGULAR PARA ESGOTO, EM ALVENARIA COM BLOCOS DE CONCRETO, DIMENSÕES INTERNAS = 1X3 M. AF_12/2020</v>
          </cell>
          <cell r="I1419" t="str">
            <v>M</v>
          </cell>
          <cell r="J1419" t="str">
            <v>COEFICIENTE DE REPRESENTATIVIDADE</v>
          </cell>
          <cell r="K1419" t="str">
            <v>1.595,68</v>
          </cell>
          <cell r="L1419" t="str">
            <v>CAIXA REFERENCIAL</v>
          </cell>
        </row>
        <row r="1420">
          <cell r="A1420">
            <v>98005</v>
          </cell>
          <cell r="B1420" t="str">
            <v>DRENAGEM/OBRAS DE CONTENCAO/POCOS DE VISITA E CAIXAS</v>
          </cell>
          <cell r="C1420" t="str">
            <v>DROP</v>
          </cell>
          <cell r="D1420" t="str">
            <v>POCOS DE VISITA/BOCAS DE LOBO/CX. DE PASSAGEM/CX. DIVERSAS</v>
          </cell>
          <cell r="E1420" t="str">
            <v>0036</v>
          </cell>
          <cell r="F1420" t="str">
            <v/>
          </cell>
          <cell r="G1420" t="str">
            <v/>
          </cell>
          <cell r="H1420" t="str">
            <v>ACRÉSCIMO PARA POÇO DE VISITA RETANGULAR PARA ESGOTO, EM ALVENARIA COM BLOCOS DE CONCRETO, DIMENSÕES INTERNAS = 1X3,5 M. AF_12/2020</v>
          </cell>
          <cell r="I1420" t="str">
            <v>M</v>
          </cell>
          <cell r="J1420" t="str">
            <v>COEFICIENTE DE REPRESENTATIVIDADE</v>
          </cell>
          <cell r="K1420" t="str">
            <v>1.770,42</v>
          </cell>
          <cell r="L1420" t="str">
            <v>CAIXA REFERENCIAL</v>
          </cell>
        </row>
        <row r="1421">
          <cell r="A1421">
            <v>98006</v>
          </cell>
          <cell r="B1421" t="str">
            <v>DRENAGEM/OBRAS DE CONTENCAO/POCOS DE VISITA E CAIXAS</v>
          </cell>
          <cell r="C1421" t="str">
            <v>DROP</v>
          </cell>
          <cell r="D1421" t="str">
            <v>POCOS DE VISITA/BOCAS DE LOBO/CX. DE PASSAGEM/CX. DIVERSAS</v>
          </cell>
          <cell r="E1421" t="str">
            <v>0036</v>
          </cell>
          <cell r="F1421" t="str">
            <v/>
          </cell>
          <cell r="G1421" t="str">
            <v/>
          </cell>
          <cell r="H1421" t="str">
            <v>BASE PARA POÇO DE VISITA RETANGULAR PARA ESGOTO, EM ALVENARIA COM BLOCOS DE CONCRETO, DIMENSÕES INTERNAS = 1X4 M, PROFUNDIDADE = 1,45 M, EXCLUINDO TAMPÃO. AF_12/2020</v>
          </cell>
          <cell r="I1421" t="str">
            <v>UN</v>
          </cell>
          <cell r="J1421" t="str">
            <v>ATRIBUÍDO SÃO PAULO</v>
          </cell>
          <cell r="K1421" t="str">
            <v>4.875,63</v>
          </cell>
          <cell r="L1421" t="str">
            <v>CAIXA REFERENCIAL</v>
          </cell>
        </row>
        <row r="1422">
          <cell r="A1422">
            <v>98007</v>
          </cell>
          <cell r="B1422" t="str">
            <v>DRENAGEM/OBRAS DE CONTENCAO/POCOS DE VISITA E CAIXAS</v>
          </cell>
          <cell r="C1422" t="str">
            <v>DROP</v>
          </cell>
          <cell r="D1422" t="str">
            <v>POCOS DE VISITA/BOCAS DE LOBO/CX. DE PASSAGEM/CX. DIVERSAS</v>
          </cell>
          <cell r="E1422" t="str">
            <v>0036</v>
          </cell>
          <cell r="F1422" t="str">
            <v/>
          </cell>
          <cell r="G1422" t="str">
            <v/>
          </cell>
          <cell r="H1422" t="str">
            <v>ACRÉSCIMO PARA POÇO DE VISITA RETANGULAR PARA ESGOTO, EM ALVENARIA COM BLOCOS DE CONCRETO, DIMENSÕES INTERNAS = 1X4 M. AF_12/2020</v>
          </cell>
          <cell r="I1422" t="str">
            <v>M</v>
          </cell>
          <cell r="J1422" t="str">
            <v>COEFICIENTE DE REPRESENTATIVIDADE</v>
          </cell>
          <cell r="K1422" t="str">
            <v>1.945,14</v>
          </cell>
          <cell r="L1422" t="str">
            <v>CAIXA REFERENCIAL</v>
          </cell>
        </row>
        <row r="1423">
          <cell r="A1423">
            <v>98008</v>
          </cell>
          <cell r="B1423" t="str">
            <v>DRENAGEM/OBRAS DE CONTENCAO/POCOS DE VISITA E CAIXAS</v>
          </cell>
          <cell r="C1423" t="str">
            <v>DROP</v>
          </cell>
          <cell r="D1423" t="str">
            <v>POCOS DE VISITA/BOCAS DE LOBO/CX. DE PASSAGEM/CX. DIVERSAS</v>
          </cell>
          <cell r="E1423" t="str">
            <v>0036</v>
          </cell>
          <cell r="F1423" t="str">
            <v/>
          </cell>
          <cell r="G1423" t="str">
            <v/>
          </cell>
          <cell r="H1423" t="str">
            <v>BASE PARA POÇO DE VISITA RETANGULAR PARA ESGOTO, EM ALVENARIA COM BLOCOS DE CONCRETO, DIMENSÕES INTERNAS = 1,5X1,5 M, PROFUNDIDADE = 1,45 M, EXCLUINDO TAMPÃO . AF_12/2020</v>
          </cell>
          <cell r="I1423" t="str">
            <v>UN</v>
          </cell>
          <cell r="J1423" t="str">
            <v>ATRIBUÍDO SÃO PAULO</v>
          </cell>
          <cell r="K1423" t="str">
            <v>2.928,29</v>
          </cell>
          <cell r="L1423" t="str">
            <v>CAIXA REFERENCIAL</v>
          </cell>
        </row>
        <row r="1424">
          <cell r="A1424">
            <v>98009</v>
          </cell>
          <cell r="B1424" t="str">
            <v>DRENAGEM/OBRAS DE CONTENCAO/POCOS DE VISITA E CAIXAS</v>
          </cell>
          <cell r="C1424" t="str">
            <v>DROP</v>
          </cell>
          <cell r="D1424" t="str">
            <v>POCOS DE VISITA/BOCAS DE LOBO/CX. DE PASSAGEM/CX. DIVERSAS</v>
          </cell>
          <cell r="E1424" t="str">
            <v>0036</v>
          </cell>
          <cell r="F1424" t="str">
            <v/>
          </cell>
          <cell r="G1424" t="str">
            <v/>
          </cell>
          <cell r="H1424" t="str">
            <v>ACRÉSCIMO PARA POÇO DE VISITA RETANGULAR PARA ESGOTO, EM ALVENARIA COM BLOCOS DE CONCRETO, DIMENSÕES INTERNAS = 1,5X1,5 M. AF_12/2020</v>
          </cell>
          <cell r="I1424" t="str">
            <v>M</v>
          </cell>
          <cell r="J1424" t="str">
            <v>COEFICIENTE DE REPRESENTATIVIDADE</v>
          </cell>
          <cell r="K1424" t="str">
            <v>1.246,16</v>
          </cell>
          <cell r="L1424" t="str">
            <v>CAIXA REFERENCIAL</v>
          </cell>
        </row>
        <row r="1425">
          <cell r="A1425">
            <v>98010</v>
          </cell>
          <cell r="B1425" t="str">
            <v>DRENAGEM/OBRAS DE CONTENCAO/POCOS DE VISITA E CAIXAS</v>
          </cell>
          <cell r="C1425" t="str">
            <v>DROP</v>
          </cell>
          <cell r="D1425" t="str">
            <v>POCOS DE VISITA/BOCAS DE LOBO/CX. DE PASSAGEM/CX. DIVERSAS</v>
          </cell>
          <cell r="E1425" t="str">
            <v>0036</v>
          </cell>
          <cell r="F1425" t="str">
            <v/>
          </cell>
          <cell r="G1425" t="str">
            <v/>
          </cell>
          <cell r="H1425" t="str">
            <v>BASE PARA POÇO DE VISITA RETANGULAR PARA ESGOTO, EM ALVENARIA COM BLOCOS DE CONCRETO, DIMENSÕES INTERNAS = 1,5X2 M, PROFUNDIDADE = 1,45 M, EXCLUINDO TAMPÃO. AF_12/2020</v>
          </cell>
          <cell r="I1425" t="str">
            <v>UN</v>
          </cell>
          <cell r="J1425" t="str">
            <v>ATRIBUÍDO SÃO PAULO</v>
          </cell>
          <cell r="K1425" t="str">
            <v>3.582,96</v>
          </cell>
          <cell r="L1425" t="str">
            <v>CAIXA REFERENCIAL</v>
          </cell>
        </row>
        <row r="1426">
          <cell r="A1426">
            <v>98011</v>
          </cell>
          <cell r="B1426" t="str">
            <v>DRENAGEM/OBRAS DE CONTENCAO/POCOS DE VISITA E CAIXAS</v>
          </cell>
          <cell r="C1426" t="str">
            <v>DROP</v>
          </cell>
          <cell r="D1426" t="str">
            <v>POCOS DE VISITA/BOCAS DE LOBO/CX. DE PASSAGEM/CX. DIVERSAS</v>
          </cell>
          <cell r="E1426" t="str">
            <v>0036</v>
          </cell>
          <cell r="F1426" t="str">
            <v/>
          </cell>
          <cell r="G1426" t="str">
            <v/>
          </cell>
          <cell r="H1426" t="str">
            <v>ACRÉSCIMO PARA POÇO DE VISITA RETANGULAR PARA ESGOTO, EM ALVENARIA COM BLOCOS DE CONCRETO, DIMENSÕES INTERNAS = 1,5X2 M. AF_12/2020</v>
          </cell>
          <cell r="I1426" t="str">
            <v>M</v>
          </cell>
          <cell r="J1426" t="str">
            <v>COEFICIENTE DE REPRESENTATIVIDADE</v>
          </cell>
          <cell r="K1426" t="str">
            <v>1.420,90</v>
          </cell>
          <cell r="L1426" t="str">
            <v>CAIXA REFERENCIAL</v>
          </cell>
        </row>
        <row r="1427">
          <cell r="A1427">
            <v>98012</v>
          </cell>
          <cell r="B1427" t="str">
            <v>DRENAGEM/OBRAS DE CONTENCAO/POCOS DE VISITA E CAIXAS</v>
          </cell>
          <cell r="C1427" t="str">
            <v>DROP</v>
          </cell>
          <cell r="D1427" t="str">
            <v>POCOS DE VISITA/BOCAS DE LOBO/CX. DE PASSAGEM/CX. DIVERSAS</v>
          </cell>
          <cell r="E1427" t="str">
            <v>0036</v>
          </cell>
          <cell r="F1427" t="str">
            <v/>
          </cell>
          <cell r="G1427" t="str">
            <v/>
          </cell>
          <cell r="H1427" t="str">
            <v>BASE PARA POÇO DE VISITA RETANGULAR PARA ESGOTO, EM ALVENARIA COM BLOCOS DE CONCRETO, DIMENSÕES INTERNAS = 1,5X2,5 M, PROFUNDIDADE = 1,45 M, EXCLUINDO TAMPÃO. AF_12/2020</v>
          </cell>
          <cell r="I1427" t="str">
            <v>UN</v>
          </cell>
          <cell r="J1427" t="str">
            <v>ATRIBUÍDO SÃO PAULO</v>
          </cell>
          <cell r="K1427" t="str">
            <v>4.218,68</v>
          </cell>
          <cell r="L1427" t="str">
            <v>CAIXA REFERENCIAL</v>
          </cell>
        </row>
        <row r="1428">
          <cell r="A1428">
            <v>98013</v>
          </cell>
          <cell r="B1428" t="str">
            <v>DRENAGEM/OBRAS DE CONTENCAO/POCOS DE VISITA E CAIXAS</v>
          </cell>
          <cell r="C1428" t="str">
            <v>DROP</v>
          </cell>
          <cell r="D1428" t="str">
            <v>POCOS DE VISITA/BOCAS DE LOBO/CX. DE PASSAGEM/CX. DIVERSAS</v>
          </cell>
          <cell r="E1428" t="str">
            <v>0036</v>
          </cell>
          <cell r="F1428" t="str">
            <v/>
          </cell>
          <cell r="G1428" t="str">
            <v/>
          </cell>
          <cell r="H1428" t="str">
            <v>ACRÉSCIMO PARA POÇO DE VISITA RETANGULAR PARA ESGOTO, EM ALVENARIA COM BLOCOS DE CONCRETO, DIMENSÕES INTERNAS = 1,5X2,5 M. AF_12/2020</v>
          </cell>
          <cell r="I1428" t="str">
            <v>M</v>
          </cell>
          <cell r="J1428" t="str">
            <v>COEFICIENTE DE REPRESENTATIVIDADE</v>
          </cell>
          <cell r="K1428" t="str">
            <v>1.595,68</v>
          </cell>
          <cell r="L1428" t="str">
            <v>CAIXA REFERENCIAL</v>
          </cell>
        </row>
        <row r="1429">
          <cell r="A1429">
            <v>98014</v>
          </cell>
          <cell r="B1429" t="str">
            <v>DRENAGEM/OBRAS DE CONTENCAO/POCOS DE VISITA E CAIXAS</v>
          </cell>
          <cell r="C1429" t="str">
            <v>DROP</v>
          </cell>
          <cell r="D1429" t="str">
            <v>POCOS DE VISITA/BOCAS DE LOBO/CX. DE PASSAGEM/CX. DIVERSAS</v>
          </cell>
          <cell r="E1429" t="str">
            <v>0036</v>
          </cell>
          <cell r="F1429" t="str">
            <v/>
          </cell>
          <cell r="G1429" t="str">
            <v/>
          </cell>
          <cell r="H1429" t="str">
            <v>BASE PARA POÇO DE VISITA RETANGULAR PARA ESGOTO, EM ALVENARIA COM BLOCOS DE CONCRETO, DIMENSÕES INTERNAS = 1,5X3 M, PROFUNDIDADE = 1,45 M, EXCLUINDO TAMPÃO. AF_12/2020</v>
          </cell>
          <cell r="I1429" t="str">
            <v>UN</v>
          </cell>
          <cell r="J1429" t="str">
            <v>ATRIBUÍDO SÃO PAULO</v>
          </cell>
          <cell r="K1429" t="str">
            <v>4.854,41</v>
          </cell>
          <cell r="L1429" t="str">
            <v>CAIXA REFERENCIAL</v>
          </cell>
        </row>
        <row r="1430">
          <cell r="A1430">
            <v>98015</v>
          </cell>
          <cell r="B1430" t="str">
            <v>DRENAGEM/OBRAS DE CONTENCAO/POCOS DE VISITA E CAIXAS</v>
          </cell>
          <cell r="C1430" t="str">
            <v>DROP</v>
          </cell>
          <cell r="D1430" t="str">
            <v>POCOS DE VISITA/BOCAS DE LOBO/CX. DE PASSAGEM/CX. DIVERSAS</v>
          </cell>
          <cell r="E1430" t="str">
            <v>0036</v>
          </cell>
          <cell r="F1430" t="str">
            <v/>
          </cell>
          <cell r="G1430" t="str">
            <v/>
          </cell>
          <cell r="H1430" t="str">
            <v>ACRÉSCIMO PARA POÇO DE VISITA RETANGULAR PARA ESGOTO, EM ALVENARIA COM BLOCOS DE CONCRETO, DIMENSÕES INTERNAS = 1,5X3 M. AF_12/2020</v>
          </cell>
          <cell r="I1430" t="str">
            <v>M</v>
          </cell>
          <cell r="J1430" t="str">
            <v>COEFICIENTE DE REPRESENTATIVIDADE</v>
          </cell>
          <cell r="K1430" t="str">
            <v>1.770,42</v>
          </cell>
          <cell r="L1430" t="str">
            <v>CAIXA REFERENCIAL</v>
          </cell>
        </row>
        <row r="1431">
          <cell r="A1431">
            <v>98016</v>
          </cell>
          <cell r="B1431" t="str">
            <v>DRENAGEM/OBRAS DE CONTENCAO/POCOS DE VISITA E CAIXAS</v>
          </cell>
          <cell r="C1431" t="str">
            <v>DROP</v>
          </cell>
          <cell r="D1431" t="str">
            <v>POCOS DE VISITA/BOCAS DE LOBO/CX. DE PASSAGEM/CX. DIVERSAS</v>
          </cell>
          <cell r="E1431" t="str">
            <v>0036</v>
          </cell>
          <cell r="F1431" t="str">
            <v/>
          </cell>
          <cell r="G1431" t="str">
            <v/>
          </cell>
          <cell r="H1431" t="str">
            <v>BASE PARA POÇO DE VISITA RETANGULAR PARA ESGOTO, EM ALVENARIA COM BLOCOS DE CONCRETO, DIMENSÕES INTERNAS = 1,5X3,5 M, PROFUNDIDADE = 1,45 M, EXCLUINDO TAMPÃO. AF_12/2020</v>
          </cell>
          <cell r="I1431" t="str">
            <v>UN</v>
          </cell>
          <cell r="J1431" t="str">
            <v>ATRIBUÍDO SÃO PAULO</v>
          </cell>
          <cell r="K1431" t="str">
            <v>5.493,54</v>
          </cell>
          <cell r="L1431" t="str">
            <v>CAIXA REFERENCIAL</v>
          </cell>
        </row>
        <row r="1432">
          <cell r="A1432">
            <v>98017</v>
          </cell>
          <cell r="B1432" t="str">
            <v>DRENAGEM/OBRAS DE CONTENCAO/POCOS DE VISITA E CAIXAS</v>
          </cell>
          <cell r="C1432" t="str">
            <v>DROP</v>
          </cell>
          <cell r="D1432" t="str">
            <v>POCOS DE VISITA/BOCAS DE LOBO/CX. DE PASSAGEM/CX. DIVERSAS</v>
          </cell>
          <cell r="E1432" t="str">
            <v>0036</v>
          </cell>
          <cell r="F1432" t="str">
            <v/>
          </cell>
          <cell r="G1432" t="str">
            <v/>
          </cell>
          <cell r="H1432" t="str">
            <v>ACRÉSCIMO PARA POÇO DE VISITA RETANGULAR PARA ESGOTO, EM ALVENARIA COM BLOCOS DE CONCRETO, DIMENSÕES INTERNAS = 1,5X3,5 M. AF_12/2020</v>
          </cell>
          <cell r="I1432" t="str">
            <v>M</v>
          </cell>
          <cell r="J1432" t="str">
            <v>COEFICIENTE DE REPRESENTATIVIDADE</v>
          </cell>
          <cell r="K1432" t="str">
            <v>1.945,14</v>
          </cell>
          <cell r="L1432" t="str">
            <v>CAIXA REFERENCIAL</v>
          </cell>
        </row>
        <row r="1433">
          <cell r="A1433">
            <v>98018</v>
          </cell>
          <cell r="B1433" t="str">
            <v>DRENAGEM/OBRAS DE CONTENCAO/POCOS DE VISITA E CAIXAS</v>
          </cell>
          <cell r="C1433" t="str">
            <v>DROP</v>
          </cell>
          <cell r="D1433" t="str">
            <v>POCOS DE VISITA/BOCAS DE LOBO/CX. DE PASSAGEM/CX. DIVERSAS</v>
          </cell>
          <cell r="E1433" t="str">
            <v>0036</v>
          </cell>
          <cell r="F1433" t="str">
            <v/>
          </cell>
          <cell r="G1433" t="str">
            <v/>
          </cell>
          <cell r="H1433" t="str">
            <v>BASE PARA POÇO DE VISITA RETANGULAR PARA ESGOTO, EM ALVENARIA COM BLOCOS DE CONCRETO, DIMENSÕES INTERNAS = 1,5X4 M, PROFUNDIDADE = 1,45 M, EXCLUINDO TAMPÃO. AF_12/2020</v>
          </cell>
          <cell r="I1433" t="str">
            <v>UN</v>
          </cell>
          <cell r="J1433" t="str">
            <v>ATRIBUÍDO SÃO PAULO</v>
          </cell>
          <cell r="K1433" t="str">
            <v>6.125,88</v>
          </cell>
          <cell r="L1433" t="str">
            <v>CAIXA REFERENCIAL</v>
          </cell>
        </row>
        <row r="1434">
          <cell r="A1434">
            <v>98019</v>
          </cell>
          <cell r="B1434" t="str">
            <v>DRENAGEM/OBRAS DE CONTENCAO/POCOS DE VISITA E CAIXAS</v>
          </cell>
          <cell r="C1434" t="str">
            <v>DROP</v>
          </cell>
          <cell r="D1434" t="str">
            <v>POCOS DE VISITA/BOCAS DE LOBO/CX. DE PASSAGEM/CX. DIVERSAS</v>
          </cell>
          <cell r="E1434" t="str">
            <v>0036</v>
          </cell>
          <cell r="F1434" t="str">
            <v/>
          </cell>
          <cell r="G1434" t="str">
            <v/>
          </cell>
          <cell r="H1434" t="str">
            <v>ACRÉSCIMO PARA POÇO DE VISITA RETANGULAR PARA ESGOTO, EM ALVENARIA COM BLOCOS DE CONCRETO, DIMENSÕES INTERNAS = 1,5X4 M. AF_12/2020</v>
          </cell>
          <cell r="I1434" t="str">
            <v>M</v>
          </cell>
          <cell r="J1434" t="str">
            <v>COEFICIENTE DE REPRESENTATIVIDADE</v>
          </cell>
          <cell r="K1434" t="str">
            <v>2.136,40</v>
          </cell>
          <cell r="L1434" t="str">
            <v>CAIXA REFERENCIAL</v>
          </cell>
        </row>
        <row r="1435">
          <cell r="A1435">
            <v>98020</v>
          </cell>
          <cell r="B1435" t="str">
            <v>DRENAGEM/OBRAS DE CONTENCAO/POCOS DE VISITA E CAIXAS</v>
          </cell>
          <cell r="C1435" t="str">
            <v>DROP</v>
          </cell>
          <cell r="D1435" t="str">
            <v>POCOS DE VISITA/BOCAS DE LOBO/CX. DE PASSAGEM/CX. DIVERSAS</v>
          </cell>
          <cell r="E1435" t="str">
            <v>0036</v>
          </cell>
          <cell r="F1435" t="str">
            <v/>
          </cell>
          <cell r="G1435" t="str">
            <v/>
          </cell>
          <cell r="H1435" t="str">
            <v>BASE PARA POÇO DE VISITA RETANGULAR PARA ESGOTO, EM ALVENARIA COM BLOCOS DE CONCRETO, DIMENSÕES INTERNAS = 2X2 M, PROFUNDIDADE = 1,45 M, EXCLUINDO TAMPÃO. AF_12/2020</v>
          </cell>
          <cell r="I1435" t="str">
            <v>UN</v>
          </cell>
          <cell r="J1435" t="str">
            <v>ATRIBUÍDO SÃO PAULO</v>
          </cell>
          <cell r="K1435" t="str">
            <v>4.339,03</v>
          </cell>
          <cell r="L1435" t="str">
            <v>CAIXA REFERENCIAL</v>
          </cell>
        </row>
        <row r="1436">
          <cell r="A1436">
            <v>98021</v>
          </cell>
          <cell r="B1436" t="str">
            <v>DRENAGEM/OBRAS DE CONTENCAO/POCOS DE VISITA E CAIXAS</v>
          </cell>
          <cell r="C1436" t="str">
            <v>DROP</v>
          </cell>
          <cell r="D1436" t="str">
            <v>POCOS DE VISITA/BOCAS DE LOBO/CX. DE PASSAGEM/CX. DIVERSAS</v>
          </cell>
          <cell r="E1436" t="str">
            <v>0036</v>
          </cell>
          <cell r="F1436" t="str">
            <v/>
          </cell>
          <cell r="G1436" t="str">
            <v/>
          </cell>
          <cell r="H1436" t="str">
            <v>ACRÉSCIMO PARA POÇO DE VISITA RETANGULAR PARA ESGOTO, EM ALVENARIA COM BLOCOS DE CONCRETO, DIMENSÕES INTERNAS = 2X2 M. AF_12/2020</v>
          </cell>
          <cell r="I1436" t="str">
            <v>M</v>
          </cell>
          <cell r="J1436" t="str">
            <v>COEFICIENTE DE REPRESENTATIVIDADE</v>
          </cell>
          <cell r="K1436" t="str">
            <v>1.612,23</v>
          </cell>
          <cell r="L1436" t="str">
            <v>CAIXA REFERENCIAL</v>
          </cell>
        </row>
        <row r="1437">
          <cell r="A1437">
            <v>98022</v>
          </cell>
          <cell r="B1437" t="str">
            <v>DRENAGEM/OBRAS DE CONTENCAO/POCOS DE VISITA E CAIXAS</v>
          </cell>
          <cell r="C1437" t="str">
            <v>DROP</v>
          </cell>
          <cell r="D1437" t="str">
            <v>POCOS DE VISITA/BOCAS DE LOBO/CX. DE PASSAGEM/CX. DIVERSAS</v>
          </cell>
          <cell r="E1437" t="str">
            <v>0036</v>
          </cell>
          <cell r="F1437" t="str">
            <v/>
          </cell>
          <cell r="G1437" t="str">
            <v/>
          </cell>
          <cell r="H1437" t="str">
            <v>BASE PARA POÇO DE VISITA RETANGULAR PARA ESGOTO, EM ALVENARIA COM BLOCOS DE CONCRETO, DIMENSÕES INTERNAS = 2X2,5 M, PROFUNDIDADE = 1,45 M, EXCLUINDO TAMPÃO. AF_12/2020</v>
          </cell>
          <cell r="I1437" t="str">
            <v>UN</v>
          </cell>
          <cell r="J1437" t="str">
            <v>ATRIBUÍDO SÃO PAULO</v>
          </cell>
          <cell r="K1437" t="str">
            <v>5.102,78</v>
          </cell>
          <cell r="L1437" t="str">
            <v>CAIXA REFERENCIAL</v>
          </cell>
        </row>
        <row r="1438">
          <cell r="A1438">
            <v>98023</v>
          </cell>
          <cell r="B1438" t="str">
            <v>DRENAGEM/OBRAS DE CONTENCAO/POCOS DE VISITA E CAIXAS</v>
          </cell>
          <cell r="C1438" t="str">
            <v>DROP</v>
          </cell>
          <cell r="D1438" t="str">
            <v>POCOS DE VISITA/BOCAS DE LOBO/CX. DE PASSAGEM/CX. DIVERSAS</v>
          </cell>
          <cell r="E1438" t="str">
            <v>0036</v>
          </cell>
          <cell r="F1438" t="str">
            <v/>
          </cell>
          <cell r="G1438" t="str">
            <v/>
          </cell>
          <cell r="H1438" t="str">
            <v>ACRÉSCIMO PARA POÇO DE VISITA RETANGULAR PARA ESGOTO, EM ALVENARIA COM BLOCOS DE CONCRETO, DIMENSÕES INTERNAS = 2X2,5 M. AF_12/2020</v>
          </cell>
          <cell r="I1438" t="str">
            <v>M</v>
          </cell>
          <cell r="J1438" t="str">
            <v>COEFICIENTE DE REPRESENTATIVIDADE</v>
          </cell>
          <cell r="K1438" t="str">
            <v>1.786,92</v>
          </cell>
          <cell r="L1438" t="str">
            <v>CAIXA REFERENCIAL</v>
          </cell>
        </row>
        <row r="1439">
          <cell r="A1439">
            <v>98024</v>
          </cell>
          <cell r="B1439" t="str">
            <v>DRENAGEM/OBRAS DE CONTENCAO/POCOS DE VISITA E CAIXAS</v>
          </cell>
          <cell r="C1439" t="str">
            <v>DROP</v>
          </cell>
          <cell r="D1439" t="str">
            <v>POCOS DE VISITA/BOCAS DE LOBO/CX. DE PASSAGEM/CX. DIVERSAS</v>
          </cell>
          <cell r="E1439" t="str">
            <v>0036</v>
          </cell>
          <cell r="F1439" t="str">
            <v/>
          </cell>
          <cell r="G1439" t="str">
            <v/>
          </cell>
          <cell r="H1439" t="str">
            <v>BASE PARA POÇO DE VISITA RETANGULAR PARA ESGOTO, EM ALVENARIA COM BLOCOS DE CONCRETO, DIMENSÕES INTERNAS = 2X3 M, PROFUNDIDADE = 1,45 M, EXCLUINDO TAMPÃO. AF_12/2020</v>
          </cell>
          <cell r="I1439" t="str">
            <v>UN</v>
          </cell>
          <cell r="J1439" t="str">
            <v>ATRIBUÍDO SÃO PAULO</v>
          </cell>
          <cell r="K1439" t="str">
            <v>5.904,34</v>
          </cell>
          <cell r="L1439" t="str">
            <v>CAIXA REFERENCIAL</v>
          </cell>
        </row>
        <row r="1440">
          <cell r="A1440">
            <v>98025</v>
          </cell>
          <cell r="B1440" t="str">
            <v>DRENAGEM/OBRAS DE CONTENCAO/POCOS DE VISITA E CAIXAS</v>
          </cell>
          <cell r="C1440" t="str">
            <v>DROP</v>
          </cell>
          <cell r="D1440" t="str">
            <v>POCOS DE VISITA/BOCAS DE LOBO/CX. DE PASSAGEM/CX. DIVERSAS</v>
          </cell>
          <cell r="E1440" t="str">
            <v>0036</v>
          </cell>
          <cell r="F1440" t="str">
            <v/>
          </cell>
          <cell r="G1440" t="str">
            <v/>
          </cell>
          <cell r="H1440" t="str">
            <v>ACRÉSCIMO PARA POÇO DE VISITA RETANGULAR PARA ESGOTO, EM ALVENARIA COM BLOCOS DE CONCRETO, DIMENSÕES INTERNAS = 2X3 M. AF_12/2020</v>
          </cell>
          <cell r="I1440" t="str">
            <v>M</v>
          </cell>
          <cell r="J1440" t="str">
            <v>COEFICIENTE DE REPRESENTATIVIDADE</v>
          </cell>
          <cell r="K1440" t="str">
            <v>1.961,70</v>
          </cell>
          <cell r="L1440" t="str">
            <v>CAIXA REFERENCIAL</v>
          </cell>
        </row>
        <row r="1441">
          <cell r="A1441">
            <v>98026</v>
          </cell>
          <cell r="B1441" t="str">
            <v>DRENAGEM/OBRAS DE CONTENCAO/POCOS DE VISITA E CAIXAS</v>
          </cell>
          <cell r="C1441" t="str">
            <v>DROP</v>
          </cell>
          <cell r="D1441" t="str">
            <v>POCOS DE VISITA/BOCAS DE LOBO/CX. DE PASSAGEM/CX. DIVERSAS</v>
          </cell>
          <cell r="E1441" t="str">
            <v>0036</v>
          </cell>
          <cell r="F1441" t="str">
            <v/>
          </cell>
          <cell r="G1441" t="str">
            <v/>
          </cell>
          <cell r="H1441" t="str">
            <v>BASE PARA POÇO DE VISITA RETANGULAR PARA ESGOTO, EM ALVENARIA COM BLOCOS DE CONCRETO, DIMENSÕES INTERNAS = 2X3,5 M, PROFUNDIDADE = 1,45 M, EXCLUINDO TAMPÃO. AF_12/2020</v>
          </cell>
          <cell r="I1441" t="str">
            <v>UN</v>
          </cell>
          <cell r="J1441" t="str">
            <v>ATRIBUÍDO SÃO PAULO</v>
          </cell>
          <cell r="K1441" t="str">
            <v>6.669,28</v>
          </cell>
          <cell r="L1441" t="str">
            <v>CAIXA REFERENCIAL</v>
          </cell>
        </row>
        <row r="1442">
          <cell r="A1442">
            <v>98027</v>
          </cell>
          <cell r="B1442" t="str">
            <v>DRENAGEM/OBRAS DE CONTENCAO/POCOS DE VISITA E CAIXAS</v>
          </cell>
          <cell r="C1442" t="str">
            <v>DROP</v>
          </cell>
          <cell r="D1442" t="str">
            <v>POCOS DE VISITA/BOCAS DE LOBO/CX. DE PASSAGEM/CX. DIVERSAS</v>
          </cell>
          <cell r="E1442" t="str">
            <v>0036</v>
          </cell>
          <cell r="F1442" t="str">
            <v/>
          </cell>
          <cell r="G1442" t="str">
            <v/>
          </cell>
          <cell r="H1442" t="str">
            <v>ACRÉSCIMO PARA POÇO DE VISITA RETANGULAR PARA ESGOTO, EM ALVENARIA COM BLOCOS DE CONCRETO, DIMENSÕES INTERNAS = 2X3,5 M. AF_12/2020</v>
          </cell>
          <cell r="I1442" t="str">
            <v>M</v>
          </cell>
          <cell r="J1442" t="str">
            <v>COEFICIENTE DE REPRESENTATIVIDADE</v>
          </cell>
          <cell r="K1442" t="str">
            <v>2.136,40</v>
          </cell>
          <cell r="L1442" t="str">
            <v>CAIXA REFERENCIAL</v>
          </cell>
        </row>
        <row r="1443">
          <cell r="A1443">
            <v>98028</v>
          </cell>
          <cell r="B1443" t="str">
            <v>DRENAGEM/OBRAS DE CONTENCAO/POCOS DE VISITA E CAIXAS</v>
          </cell>
          <cell r="C1443" t="str">
            <v>DROP</v>
          </cell>
          <cell r="D1443" t="str">
            <v>POCOS DE VISITA/BOCAS DE LOBO/CX. DE PASSAGEM/CX. DIVERSAS</v>
          </cell>
          <cell r="E1443" t="str">
            <v>0036</v>
          </cell>
          <cell r="F1443" t="str">
            <v/>
          </cell>
          <cell r="G1443" t="str">
            <v/>
          </cell>
          <cell r="H1443" t="str">
            <v>BASE PARA POÇO DE VISITA RETANGULAR PARA ESGOTO, EM ALVENARIA COM BLOCOS DE CONCRETO, DIMENSÕES INTERNAS = 2X4 M, PROFUNDIDADE = 1,45 M, EXCLUINDO TAMPÃO. AF_12/2020</v>
          </cell>
          <cell r="I1443" t="str">
            <v>UN</v>
          </cell>
          <cell r="J1443" t="str">
            <v>ATRIBUÍDO SÃO PAULO</v>
          </cell>
          <cell r="K1443" t="str">
            <v>7.434,30</v>
          </cell>
          <cell r="L1443" t="str">
            <v>CAIXA REFERENCIAL</v>
          </cell>
        </row>
        <row r="1444">
          <cell r="A1444">
            <v>98029</v>
          </cell>
          <cell r="B1444" t="str">
            <v>DRENAGEM/OBRAS DE CONTENCAO/POCOS DE VISITA E CAIXAS</v>
          </cell>
          <cell r="C1444" t="str">
            <v>DROP</v>
          </cell>
          <cell r="D1444" t="str">
            <v>POCOS DE VISITA/BOCAS DE LOBO/CX. DE PASSAGEM/CX. DIVERSAS</v>
          </cell>
          <cell r="E1444" t="str">
            <v>0036</v>
          </cell>
          <cell r="F1444" t="str">
            <v/>
          </cell>
          <cell r="G1444" t="str">
            <v/>
          </cell>
          <cell r="H1444" t="str">
            <v>ACRÉSCIMO PARA POÇO DE VISITA RETANGULAR PARA ESGOTO, EM ALVENARIA COM BLOCOS DE CONCRETO, DIMENSÕES INTERNAS = 2X4 M. AF_12/2020</v>
          </cell>
          <cell r="I1444" t="str">
            <v>M</v>
          </cell>
          <cell r="J1444" t="str">
            <v>COEFICIENTE DE REPRESENTATIVIDADE</v>
          </cell>
          <cell r="K1444" t="str">
            <v>2.314,57</v>
          </cell>
          <cell r="L1444" t="str">
            <v>CAIXA REFERENCIAL</v>
          </cell>
        </row>
        <row r="1445">
          <cell r="A1445">
            <v>98030</v>
          </cell>
          <cell r="B1445" t="str">
            <v>DRENAGEM/OBRAS DE CONTENCAO/POCOS DE VISITA E CAIXAS</v>
          </cell>
          <cell r="C1445" t="str">
            <v>DROP</v>
          </cell>
          <cell r="D1445" t="str">
            <v>POCOS DE VISITA/BOCAS DE LOBO/CX. DE PASSAGEM/CX. DIVERSAS</v>
          </cell>
          <cell r="E1445" t="str">
            <v>0036</v>
          </cell>
          <cell r="F1445" t="str">
            <v/>
          </cell>
          <cell r="G1445" t="str">
            <v/>
          </cell>
          <cell r="H1445" t="str">
            <v>BASE PARA POÇO DE VISITA RETANGULAR PARA ESGOTO, EM ALVENARIA COM BLOCOS DE CONCRETO, DIMENSÕES INTERNAS = 2,5X2,5 M, PROFUNDIDADE = 1,45 M, EXCLUINDO TAMPÃO. AF_12/2020</v>
          </cell>
          <cell r="I1445" t="str">
            <v>UN</v>
          </cell>
          <cell r="J1445" t="str">
            <v>ATRIBUÍDO SÃO PAULO</v>
          </cell>
          <cell r="K1445" t="str">
            <v>6.056,81</v>
          </cell>
          <cell r="L1445" t="str">
            <v>CAIXA REFERENCIAL</v>
          </cell>
        </row>
        <row r="1446">
          <cell r="A1446">
            <v>98031</v>
          </cell>
          <cell r="B1446" t="str">
            <v>DRENAGEM/OBRAS DE CONTENCAO/POCOS DE VISITA E CAIXAS</v>
          </cell>
          <cell r="C1446" t="str">
            <v>DROP</v>
          </cell>
          <cell r="D1446" t="str">
            <v>POCOS DE VISITA/BOCAS DE LOBO/CX. DE PASSAGEM/CX. DIVERSAS</v>
          </cell>
          <cell r="E1446" t="str">
            <v>0036</v>
          </cell>
          <cell r="F1446" t="str">
            <v/>
          </cell>
          <cell r="G1446" t="str">
            <v/>
          </cell>
          <cell r="H1446" t="str">
            <v>ACRÉSCIMO PARA POÇO DE VISITA RETANGULAR PARA ESGOTO, EM ALVENARIA COM BLOCOS DE CONCRETO, DIMENSÕES INTERNAS = 2,5X2,5 M. AF_12/2020</v>
          </cell>
          <cell r="I1446" t="str">
            <v>M</v>
          </cell>
          <cell r="J1446" t="str">
            <v>COEFICIENTE DE REPRESENTATIVIDADE</v>
          </cell>
          <cell r="K1446" t="str">
            <v>1.965,16</v>
          </cell>
          <cell r="L1446" t="str">
            <v>CAIXA REFERENCIAL</v>
          </cell>
        </row>
        <row r="1447">
          <cell r="A1447">
            <v>98032</v>
          </cell>
          <cell r="B1447" t="str">
            <v>DRENAGEM/OBRAS DE CONTENCAO/POCOS DE VISITA E CAIXAS</v>
          </cell>
          <cell r="C1447" t="str">
            <v>DROP</v>
          </cell>
          <cell r="D1447" t="str">
            <v>POCOS DE VISITA/BOCAS DE LOBO/CX. DE PASSAGEM/CX. DIVERSAS</v>
          </cell>
          <cell r="E1447" t="str">
            <v>0036</v>
          </cell>
          <cell r="F1447" t="str">
            <v/>
          </cell>
          <cell r="G1447" t="str">
            <v/>
          </cell>
          <cell r="H1447" t="str">
            <v>BASE PARA POÇO DE VISITA RETANGULAR PARA ESGOTO, EM ALVENARIA COM BLOCOS DE CONCRETO, DIMENSÕES INTERNAS = 2,5X3 M, PROFUNDIDADE = 1,45 M, EXCLUINDO TAMPÃO. AF_12/2020</v>
          </cell>
          <cell r="I1447" t="str">
            <v>UN</v>
          </cell>
          <cell r="J1447" t="str">
            <v>ATRIBUÍDO SÃO PAULO</v>
          </cell>
          <cell r="K1447" t="str">
            <v>6.982,07</v>
          </cell>
          <cell r="L1447" t="str">
            <v>CAIXA REFERENCIAL</v>
          </cell>
        </row>
        <row r="1448">
          <cell r="A1448">
            <v>98033</v>
          </cell>
          <cell r="B1448" t="str">
            <v>DRENAGEM/OBRAS DE CONTENCAO/POCOS DE VISITA E CAIXAS</v>
          </cell>
          <cell r="C1448" t="str">
            <v>DROP</v>
          </cell>
          <cell r="D1448" t="str">
            <v>POCOS DE VISITA/BOCAS DE LOBO/CX. DE PASSAGEM/CX. DIVERSAS</v>
          </cell>
          <cell r="E1448" t="str">
            <v>0036</v>
          </cell>
          <cell r="F1448" t="str">
            <v/>
          </cell>
          <cell r="G1448" t="str">
            <v/>
          </cell>
          <cell r="H1448" t="str">
            <v>ACRÉSCIMO PARA POÇO DE VISITA RETANGULAR PARA ESGOTO, EM ALVENARIA COM BLOCOS DE CONCRETO, DIMENSÕES INTERNAS = 2,5X3 M. AF_12/2020</v>
          </cell>
          <cell r="I1448" t="str">
            <v>M</v>
          </cell>
          <cell r="J1448" t="str">
            <v>COEFICIENTE DE REPRESENTATIVIDADE</v>
          </cell>
          <cell r="K1448" t="str">
            <v>2.139,85</v>
          </cell>
          <cell r="L1448" t="str">
            <v>CAIXA REFERENCIAL</v>
          </cell>
        </row>
        <row r="1449">
          <cell r="A1449">
            <v>98034</v>
          </cell>
          <cell r="B1449" t="str">
            <v>DRENAGEM/OBRAS DE CONTENCAO/POCOS DE VISITA E CAIXAS</v>
          </cell>
          <cell r="C1449" t="str">
            <v>DROP</v>
          </cell>
          <cell r="D1449" t="str">
            <v>POCOS DE VISITA/BOCAS DE LOBO/CX. DE PASSAGEM/CX. DIVERSAS</v>
          </cell>
          <cell r="E1449" t="str">
            <v>0036</v>
          </cell>
          <cell r="F1449" t="str">
            <v/>
          </cell>
          <cell r="G1449" t="str">
            <v/>
          </cell>
          <cell r="H1449" t="str">
            <v>BASE PARA POÇO DE VISITA RETANGULAR PARA ESGOTO, EM ALVENARIA COM BLOCOS DE CONCRETO, DIMENSÕES INTERNAS = 2,5X3,5 M, PROFUNDIDADE = 1,45 M, EXCLUINDO TAMPÃO. AF_12/2020</v>
          </cell>
          <cell r="I1449" t="str">
            <v>UN</v>
          </cell>
          <cell r="J1449" t="str">
            <v>ATRIBUÍDO SÃO PAULO</v>
          </cell>
          <cell r="K1449" t="str">
            <v>7.907,33</v>
          </cell>
          <cell r="L1449" t="str">
            <v>CAIXA REFERENCIAL</v>
          </cell>
        </row>
        <row r="1450">
          <cell r="A1450">
            <v>98035</v>
          </cell>
          <cell r="B1450" t="str">
            <v>DRENAGEM/OBRAS DE CONTENCAO/POCOS DE VISITA E CAIXAS</v>
          </cell>
          <cell r="C1450" t="str">
            <v>DROP</v>
          </cell>
          <cell r="D1450" t="str">
            <v>POCOS DE VISITA/BOCAS DE LOBO/CX. DE PASSAGEM/CX. DIVERSAS</v>
          </cell>
          <cell r="E1450" t="str">
            <v>0036</v>
          </cell>
          <cell r="F1450" t="str">
            <v/>
          </cell>
          <cell r="G1450" t="str">
            <v/>
          </cell>
          <cell r="H1450" t="str">
            <v>ACRÉSCIMO PARA POÇO DE VISITA RETANGULAR PARA ESGOTO, EM ALVENARIA COM BLOCOS DE CONCRETO, DIMENSÕES INTERNAS = 2,5X3,5 M. AF_12/2020</v>
          </cell>
          <cell r="I1450" t="str">
            <v>M</v>
          </cell>
          <cell r="J1450" t="str">
            <v>COEFICIENTE DE REPRESENTATIVIDADE</v>
          </cell>
          <cell r="K1450" t="str">
            <v>2.314,57</v>
          </cell>
          <cell r="L1450" t="str">
            <v>CAIXA REFERENCIAL</v>
          </cell>
        </row>
        <row r="1451">
          <cell r="A1451">
            <v>98036</v>
          </cell>
          <cell r="B1451" t="str">
            <v>DRENAGEM/OBRAS DE CONTENCAO/POCOS DE VISITA E CAIXAS</v>
          </cell>
          <cell r="C1451" t="str">
            <v>DROP</v>
          </cell>
          <cell r="D1451" t="str">
            <v>POCOS DE VISITA/BOCAS DE LOBO/CX. DE PASSAGEM/CX. DIVERSAS</v>
          </cell>
          <cell r="E1451" t="str">
            <v>0036</v>
          </cell>
          <cell r="F1451" t="str">
            <v/>
          </cell>
          <cell r="G1451" t="str">
            <v/>
          </cell>
          <cell r="H1451" t="str">
            <v>BASE PARA POÇO DE VISITA RETANGULAR PARA ESGOTO, EM ALVENARIA COM BLOCOS DE CONCRETO, DIMENSÕES INTERNAS = 2,5X4 M, PROFUNDIDADE = 1,45 M, EXCLUINDO TAMPÃO. AF_12/2020</v>
          </cell>
          <cell r="I1451" t="str">
            <v>UN</v>
          </cell>
          <cell r="J1451" t="str">
            <v>ATRIBUÍDO SÃO PAULO</v>
          </cell>
          <cell r="K1451" t="str">
            <v>8.832,66</v>
          </cell>
          <cell r="L1451" t="str">
            <v>CAIXA REFERENCIAL</v>
          </cell>
        </row>
        <row r="1452">
          <cell r="A1452">
            <v>98037</v>
          </cell>
          <cell r="B1452" t="str">
            <v>DRENAGEM/OBRAS DE CONTENCAO/POCOS DE VISITA E CAIXAS</v>
          </cell>
          <cell r="C1452" t="str">
            <v>DROP</v>
          </cell>
          <cell r="D1452" t="str">
            <v>POCOS DE VISITA/BOCAS DE LOBO/CX. DE PASSAGEM/CX. DIVERSAS</v>
          </cell>
          <cell r="E1452" t="str">
            <v>0036</v>
          </cell>
          <cell r="F1452" t="str">
            <v/>
          </cell>
          <cell r="G1452" t="str">
            <v/>
          </cell>
          <cell r="H1452" t="str">
            <v>ACRÉSCIMO PARA POÇO DE VISITA RETANGULAR PARA ESGOTO, EM ALVENARIA COM BLOCOS DE CONCRETO, DIMENSÕES INTERNAS = 2,5X4 M. AF_12/2020</v>
          </cell>
          <cell r="I1452" t="str">
            <v>M</v>
          </cell>
          <cell r="J1452" t="str">
            <v>COEFICIENTE DE REPRESENTATIVIDADE</v>
          </cell>
          <cell r="K1452" t="str">
            <v>2.492,72</v>
          </cell>
          <cell r="L1452" t="str">
            <v>CAIXA REFERENCIAL</v>
          </cell>
        </row>
        <row r="1453">
          <cell r="A1453">
            <v>98038</v>
          </cell>
          <cell r="B1453" t="str">
            <v>DRENAGEM/OBRAS DE CONTENCAO/POCOS DE VISITA E CAIXAS</v>
          </cell>
          <cell r="C1453" t="str">
            <v>DROP</v>
          </cell>
          <cell r="D1453" t="str">
            <v>POCOS DE VISITA/BOCAS DE LOBO/CX. DE PASSAGEM/CX. DIVERSAS</v>
          </cell>
          <cell r="E1453" t="str">
            <v>0036</v>
          </cell>
          <cell r="F1453" t="str">
            <v/>
          </cell>
          <cell r="G1453" t="str">
            <v/>
          </cell>
          <cell r="H1453" t="str">
            <v>BASE PARA POÇO DE VISITA RETANGULAR PARA ESGOTO, EM ALVENARIA COM BLOCOS DE CONCRETO, DIMENSÕES INTERNAS = 3X3 M, PROFUNDIDADE = 1,45 M, EXCLUINDO TAMPÃO. AF_12/2020</v>
          </cell>
          <cell r="I1453" t="str">
            <v>UN</v>
          </cell>
          <cell r="J1453" t="str">
            <v>ATRIBUÍDO SÃO PAULO</v>
          </cell>
          <cell r="K1453" t="str">
            <v>8.079,46</v>
          </cell>
          <cell r="L1453" t="str">
            <v>CAIXA REFERENCIAL</v>
          </cell>
        </row>
        <row r="1454">
          <cell r="A1454">
            <v>98039</v>
          </cell>
          <cell r="B1454" t="str">
            <v>DRENAGEM/OBRAS DE CONTENCAO/POCOS DE VISITA E CAIXAS</v>
          </cell>
          <cell r="C1454" t="str">
            <v>DROP</v>
          </cell>
          <cell r="D1454" t="str">
            <v>POCOS DE VISITA/BOCAS DE LOBO/CX. DE PASSAGEM/CX. DIVERSAS</v>
          </cell>
          <cell r="E1454" t="str">
            <v>0036</v>
          </cell>
          <cell r="F1454" t="str">
            <v/>
          </cell>
          <cell r="G1454" t="str">
            <v/>
          </cell>
          <cell r="H1454" t="str">
            <v>ACRÉSCIMO PARA POÇO DE VISITA RETANGULAR PARA ESGOTO, EM ALVENARIA COM BLOCOS DE CONCRETO, DIMENSÕES INTERNAS = 3X3 M. AF_12/2020</v>
          </cell>
          <cell r="I1454" t="str">
            <v>M</v>
          </cell>
          <cell r="J1454" t="str">
            <v>COEFICIENTE DE REPRESENTATIVIDADE</v>
          </cell>
          <cell r="K1454" t="str">
            <v>2.318,02</v>
          </cell>
          <cell r="L1454" t="str">
            <v>CAIXA REFERENCIAL</v>
          </cell>
        </row>
        <row r="1455">
          <cell r="A1455">
            <v>98040</v>
          </cell>
          <cell r="B1455" t="str">
            <v>DRENAGEM/OBRAS DE CONTENCAO/POCOS DE VISITA E CAIXAS</v>
          </cell>
          <cell r="C1455" t="str">
            <v>DROP</v>
          </cell>
          <cell r="D1455" t="str">
            <v>POCOS DE VISITA/BOCAS DE LOBO/CX. DE PASSAGEM/CX. DIVERSAS</v>
          </cell>
          <cell r="E1455" t="str">
            <v>0036</v>
          </cell>
          <cell r="F1455" t="str">
            <v/>
          </cell>
          <cell r="G1455" t="str">
            <v/>
          </cell>
          <cell r="H1455" t="str">
            <v>BASE PARA POÇO DE VISITA RETANGULAR PARA ESGOTO, EM ALVENARIA COM BLOCOS DE CONCRETO, DIMENSÕES INTERNAS = 3X3,5 M, PROFUNDIDADE = 1,45 M, EXCLUINDO TAMPÃO. AF_12/2020</v>
          </cell>
          <cell r="I1455" t="str">
            <v>UN</v>
          </cell>
          <cell r="J1455" t="str">
            <v>ATRIBUÍDO SÃO PAULO</v>
          </cell>
          <cell r="K1455" t="str">
            <v>9.145,74</v>
          </cell>
          <cell r="L1455" t="str">
            <v>CAIXA REFERENCIAL</v>
          </cell>
        </row>
        <row r="1456">
          <cell r="A1456">
            <v>98041</v>
          </cell>
          <cell r="B1456" t="str">
            <v>DRENAGEM/OBRAS DE CONTENCAO/POCOS DE VISITA E CAIXAS</v>
          </cell>
          <cell r="C1456" t="str">
            <v>DROP</v>
          </cell>
          <cell r="D1456" t="str">
            <v>POCOS DE VISITA/BOCAS DE LOBO/CX. DE PASSAGEM/CX. DIVERSAS</v>
          </cell>
          <cell r="E1456" t="str">
            <v>0036</v>
          </cell>
          <cell r="F1456" t="str">
            <v/>
          </cell>
          <cell r="G1456" t="str">
            <v/>
          </cell>
          <cell r="H1456" t="str">
            <v>ACRÉSCIMO PARA POÇO DE VISITA RETANGULAR PARA ESGOTO, EM ALVENARIA COM BLOCOS DE CONCRETO, DIMENSÕES INTERNAS = 3X3,5 M. AF_12/2020</v>
          </cell>
          <cell r="I1456" t="str">
            <v>M</v>
          </cell>
          <cell r="J1456" t="str">
            <v>COEFICIENTE DE REPRESENTATIVIDADE</v>
          </cell>
          <cell r="K1456" t="str">
            <v>2.492,72</v>
          </cell>
          <cell r="L1456" t="str">
            <v>CAIXA REFERENCIAL</v>
          </cell>
        </row>
        <row r="1457">
          <cell r="A1457">
            <v>98042</v>
          </cell>
          <cell r="B1457" t="str">
            <v>DRENAGEM/OBRAS DE CONTENCAO/POCOS DE VISITA E CAIXAS</v>
          </cell>
          <cell r="C1457" t="str">
            <v>DROP</v>
          </cell>
          <cell r="D1457" t="str">
            <v>POCOS DE VISITA/BOCAS DE LOBO/CX. DE PASSAGEM/CX. DIVERSAS</v>
          </cell>
          <cell r="E1457" t="str">
            <v>0036</v>
          </cell>
          <cell r="F1457" t="str">
            <v/>
          </cell>
          <cell r="G1457" t="str">
            <v/>
          </cell>
          <cell r="H1457" t="str">
            <v>BASE PARA POÇO DE VISITA RETANGULAR PARA ESGOTO, EM ALVENARIA COM BLOCOS DE CONCRETO, DIMENSÕES INTERNAS = 3X4 M, PROFUNDIDADE = 1,45 M, EXCLUINDO TAMPÃO. AF_12/2020</v>
          </cell>
          <cell r="I1457" t="str">
            <v>UN</v>
          </cell>
          <cell r="J1457" t="str">
            <v>ATRIBUÍDO SÃO PAULO</v>
          </cell>
          <cell r="K1457" t="str">
            <v>10.211,98</v>
          </cell>
          <cell r="L1457" t="str">
            <v>CAIXA REFERENCIAL</v>
          </cell>
        </row>
        <row r="1458">
          <cell r="A1458">
            <v>98043</v>
          </cell>
          <cell r="B1458" t="str">
            <v>DRENAGEM/OBRAS DE CONTENCAO/POCOS DE VISITA E CAIXAS</v>
          </cell>
          <cell r="C1458" t="str">
            <v>DROP</v>
          </cell>
          <cell r="D1458" t="str">
            <v>POCOS DE VISITA/BOCAS DE LOBO/CX. DE PASSAGEM/CX. DIVERSAS</v>
          </cell>
          <cell r="E1458" t="str">
            <v>0036</v>
          </cell>
          <cell r="F1458" t="str">
            <v/>
          </cell>
          <cell r="G1458" t="str">
            <v/>
          </cell>
          <cell r="H1458" t="str">
            <v>ACRÉSCIMO PARA POÇO DE VISITA RETANGULAR PARA ESGOTO, EM ALVENARIA COM BLOCOS DE CONCRETO, DIMENSÕES INTERNAS = 3X4 M. AF_12/2020</v>
          </cell>
          <cell r="I1458" t="str">
            <v>M</v>
          </cell>
          <cell r="J1458" t="str">
            <v>COEFICIENTE DE REPRESENTATIVIDADE</v>
          </cell>
          <cell r="K1458" t="str">
            <v>2.670,93</v>
          </cell>
          <cell r="L1458" t="str">
            <v>CAIXA REFERENCIAL</v>
          </cell>
        </row>
        <row r="1459">
          <cell r="A1459">
            <v>98044</v>
          </cell>
          <cell r="B1459" t="str">
            <v>DRENAGEM/OBRAS DE CONTENCAO/POCOS DE VISITA E CAIXAS</v>
          </cell>
          <cell r="C1459" t="str">
            <v>DROP</v>
          </cell>
          <cell r="D1459" t="str">
            <v>POCOS DE VISITA/BOCAS DE LOBO/CX. DE PASSAGEM/CX. DIVERSAS</v>
          </cell>
          <cell r="E1459" t="str">
            <v>0036</v>
          </cell>
          <cell r="F1459" t="str">
            <v/>
          </cell>
          <cell r="G1459" t="str">
            <v/>
          </cell>
          <cell r="H1459" t="str">
            <v>BASE PARA POÇO DE VISITA RETANGULAR PARA ESGOTO, EM ALVENARIA COM BLOCOS DE CONCRETO, DIMENSÕES INTERNAS = 3,5X3,5 M, PROFUNDIDADE = 1,45 M, EXCLUINDO TAMPÃO. AF_12/2020</v>
          </cell>
          <cell r="I1459" t="str">
            <v>UN</v>
          </cell>
          <cell r="J1459" t="str">
            <v>ATRIBUÍDO SÃO PAULO</v>
          </cell>
          <cell r="K1459" t="str">
            <v>10.376,45</v>
          </cell>
          <cell r="L1459" t="str">
            <v>CAIXA REFERENCIAL</v>
          </cell>
        </row>
        <row r="1460">
          <cell r="A1460">
            <v>98045</v>
          </cell>
          <cell r="B1460" t="str">
            <v>DRENAGEM/OBRAS DE CONTENCAO/POCOS DE VISITA E CAIXAS</v>
          </cell>
          <cell r="C1460" t="str">
            <v>DROP</v>
          </cell>
          <cell r="D1460" t="str">
            <v>POCOS DE VISITA/BOCAS DE LOBO/CX. DE PASSAGEM/CX. DIVERSAS</v>
          </cell>
          <cell r="E1460" t="str">
            <v>0036</v>
          </cell>
          <cell r="F1460" t="str">
            <v/>
          </cell>
          <cell r="G1460" t="str">
            <v/>
          </cell>
          <cell r="H1460" t="str">
            <v>ACRÉSCIMO PARA POÇO DE VISITA RETANGULAR PARA ESGOTO, EM ALVENARIA COM BLOCOS DE CONCRETO, DIMENSÕES INTERNAS = 3,5X3,5 M. AF_12/2020</v>
          </cell>
          <cell r="I1460" t="str">
            <v>M</v>
          </cell>
          <cell r="J1460" t="str">
            <v>COEFICIENTE DE REPRESENTATIVIDADE</v>
          </cell>
          <cell r="K1460" t="str">
            <v>2.670,93</v>
          </cell>
          <cell r="L1460" t="str">
            <v>CAIXA REFERENCIAL</v>
          </cell>
        </row>
        <row r="1461">
          <cell r="A1461">
            <v>98046</v>
          </cell>
          <cell r="B1461" t="str">
            <v>DRENAGEM/OBRAS DE CONTENCAO/POCOS DE VISITA E CAIXAS</v>
          </cell>
          <cell r="C1461" t="str">
            <v>DROP</v>
          </cell>
          <cell r="D1461" t="str">
            <v>POCOS DE VISITA/BOCAS DE LOBO/CX. DE PASSAGEM/CX. DIVERSAS</v>
          </cell>
          <cell r="E1461" t="str">
            <v>0036</v>
          </cell>
          <cell r="F1461" t="str">
            <v/>
          </cell>
          <cell r="G1461" t="str">
            <v/>
          </cell>
          <cell r="H1461" t="str">
            <v>BASE PARA POÇO DE VISITA RETANGULAR PARA ESGOTO, EM ALVENARIA COM BLOCOS DE CONCRETO, DIMENSÕES INTERNAS = 3,5X4 M, PROFUNDIDADE = 1,45 M, EXCLUINDO TAMPÃO. AF_12/2020</v>
          </cell>
          <cell r="I1461" t="str">
            <v>UN</v>
          </cell>
          <cell r="J1461" t="str">
            <v>ATRIBUÍDO SÃO PAULO</v>
          </cell>
          <cell r="K1461" t="str">
            <v>11.591,29</v>
          </cell>
          <cell r="L1461" t="str">
            <v>CAIXA REFERENCIAL</v>
          </cell>
        </row>
        <row r="1462">
          <cell r="A1462">
            <v>98047</v>
          </cell>
          <cell r="B1462" t="str">
            <v>DRENAGEM/OBRAS DE CONTENCAO/POCOS DE VISITA E CAIXAS</v>
          </cell>
          <cell r="C1462" t="str">
            <v>DROP</v>
          </cell>
          <cell r="D1462" t="str">
            <v>POCOS DE VISITA/BOCAS DE LOBO/CX. DE PASSAGEM/CX. DIVERSAS</v>
          </cell>
          <cell r="E1462" t="str">
            <v>0036</v>
          </cell>
          <cell r="F1462" t="str">
            <v/>
          </cell>
          <cell r="G1462" t="str">
            <v/>
          </cell>
          <cell r="H1462" t="str">
            <v>ACRÉSCIMO PARA POÇO DE VISITA RETANGULAR PARA ESGOTO, EM ALVENARIA COM BLOCOS DE CONCRETO, DIMENSÕES INTERNAS = 3,5X4 M. AF_12/2020</v>
          </cell>
          <cell r="I1462" t="str">
            <v>M</v>
          </cell>
          <cell r="J1462" t="str">
            <v>COEFICIENTE DE REPRESENTATIVIDADE</v>
          </cell>
          <cell r="K1462" t="str">
            <v>2.849,09</v>
          </cell>
          <cell r="L1462" t="str">
            <v>CAIXA REFERENCIAL</v>
          </cell>
        </row>
        <row r="1463">
          <cell r="A1463">
            <v>98048</v>
          </cell>
          <cell r="B1463" t="str">
            <v>DRENAGEM/OBRAS DE CONTENCAO/POCOS DE VISITA E CAIXAS</v>
          </cell>
          <cell r="C1463" t="str">
            <v>DROP</v>
          </cell>
          <cell r="D1463" t="str">
            <v>POCOS DE VISITA/BOCAS DE LOBO/CX. DE PASSAGEM/CX. DIVERSAS</v>
          </cell>
          <cell r="E1463" t="str">
            <v>0036</v>
          </cell>
          <cell r="F1463" t="str">
            <v/>
          </cell>
          <cell r="G1463" t="str">
            <v/>
          </cell>
          <cell r="H1463" t="str">
            <v>BASE PARA POÇO DE VISITA RETANGULAR PARA ESGOTO, EM ALVENARIA COM BLOCOS DE CONCRETO, DIMENSÕES INTERNAS = 4X4 M, PROFUNDIDADE = 1,45 M, EXCLUINDO TAMPÃO. AF_12/2020</v>
          </cell>
          <cell r="I1463" t="str">
            <v>UN</v>
          </cell>
          <cell r="J1463" t="str">
            <v>ATRIBUÍDO SÃO PAULO</v>
          </cell>
          <cell r="K1463" t="str">
            <v>13.559,56</v>
          </cell>
          <cell r="L1463" t="str">
            <v>CAIXA REFERENCIAL</v>
          </cell>
        </row>
        <row r="1464">
          <cell r="A1464">
            <v>98049</v>
          </cell>
          <cell r="B1464" t="str">
            <v>DRENAGEM/OBRAS DE CONTENCAO/POCOS DE VISITA E CAIXAS</v>
          </cell>
          <cell r="C1464" t="str">
            <v>DROP</v>
          </cell>
          <cell r="D1464" t="str">
            <v>POCOS DE VISITA/BOCAS DE LOBO/CX. DE PASSAGEM/CX. DIVERSAS</v>
          </cell>
          <cell r="E1464" t="str">
            <v>0036</v>
          </cell>
          <cell r="F1464" t="str">
            <v/>
          </cell>
          <cell r="G1464" t="str">
            <v/>
          </cell>
          <cell r="H1464" t="str">
            <v>ACRÉSCIMO PARA POÇO DE VISITA RETANGULAR PARA ESGOTO, EM ALVENARIA COM BLOCOS DE CONCRETO, DIMENSÕES INTERNAS = 4X4 M. AF_12/2020</v>
          </cell>
          <cell r="I1464" t="str">
            <v>M</v>
          </cell>
          <cell r="J1464" t="str">
            <v>COEFICIENTE DE REPRESENTATIVIDADE</v>
          </cell>
          <cell r="K1464" t="str">
            <v>2.993,52</v>
          </cell>
          <cell r="L1464" t="str">
            <v>CAIXA REFERENCIAL</v>
          </cell>
        </row>
        <row r="1465">
          <cell r="A1465">
            <v>98050</v>
          </cell>
          <cell r="B1465" t="str">
            <v>DRENAGEM/OBRAS DE CONTENCAO/POCOS DE VISITA E CAIXAS</v>
          </cell>
          <cell r="C1465" t="str">
            <v>DROP</v>
          </cell>
          <cell r="D1465" t="str">
            <v>POCOS DE VISITA/BOCAS DE LOBO/CX. DE PASSAGEM/CX. DIVERSAS</v>
          </cell>
          <cell r="E1465" t="str">
            <v>0036</v>
          </cell>
          <cell r="F1465" t="str">
            <v/>
          </cell>
          <cell r="G1465" t="str">
            <v/>
          </cell>
          <cell r="H1465" t="str">
            <v>CHAMINÉ CIRCULAR PARA POÇO DE VISITA PARA ESGOTO, EM CONCRETO PRÉ-MOLDADO, DIÂMETRO INTERNO = 0,6 M. AF_12/2020</v>
          </cell>
          <cell r="I1465" t="str">
            <v>M</v>
          </cell>
          <cell r="J1465" t="str">
            <v>COEFICIENTE DE REPRESENTATIVIDADE</v>
          </cell>
          <cell r="K1465" t="str">
            <v>195,61</v>
          </cell>
          <cell r="L1465" t="str">
            <v>CAIXA REFERENCIAL</v>
          </cell>
        </row>
        <row r="1466">
          <cell r="A1466">
            <v>98051</v>
          </cell>
          <cell r="B1466" t="str">
            <v>DRENAGEM/OBRAS DE CONTENCAO/POCOS DE VISITA E CAIXAS</v>
          </cell>
          <cell r="C1466" t="str">
            <v>DROP</v>
          </cell>
          <cell r="D1466" t="str">
            <v>POCOS DE VISITA/BOCAS DE LOBO/CX. DE PASSAGEM/CX. DIVERSAS</v>
          </cell>
          <cell r="E1466" t="str">
            <v>0036</v>
          </cell>
          <cell r="F1466" t="str">
            <v/>
          </cell>
          <cell r="G1466" t="str">
            <v/>
          </cell>
          <cell r="H1466" t="str">
            <v>CHAMINÉ CIRCULAR PARA POÇO DE VISITA PARA ESGOTO, EM ALVENARIA COM TIJOLOS CERÂMICOS MACIÇOS, DIÂMETRO INTERNO = 0,6 M. AF_12/2020</v>
          </cell>
          <cell r="I1466" t="str">
            <v>M</v>
          </cell>
          <cell r="J1466" t="str">
            <v>COEFICIENTE DE REPRESENTATIVIDADE</v>
          </cell>
          <cell r="K1466" t="str">
            <v>750,57</v>
          </cell>
          <cell r="L1466" t="str">
            <v>CAIXA REFERENCIAL</v>
          </cell>
        </row>
        <row r="1467">
          <cell r="A1467">
            <v>98405</v>
          </cell>
          <cell r="B1467" t="str">
            <v>DRENAGEM/OBRAS DE CONTENCAO/POCOS DE VISITA E CAIXAS</v>
          </cell>
          <cell r="C1467" t="str">
            <v>DROP</v>
          </cell>
          <cell r="D1467" t="str">
            <v>POCOS DE VISITA/BOCAS DE LOBO/CX. DE PASSAGEM/CX. DIVERSAS</v>
          </cell>
          <cell r="E1467" t="str">
            <v>0036</v>
          </cell>
          <cell r="F1467" t="str">
            <v/>
          </cell>
          <cell r="G1467" t="str">
            <v/>
          </cell>
          <cell r="H1467" t="str">
            <v>BASE PARA POÇO DE VISITA CIRCULAR PARA  ESGOTO, EM ALVENARIA COM TIJOLOS CERÂMICOS MACIÇOS, DIÂMETRO INTERNO = 1 M, PROFUNDIDADE = 1,45 M, EXCLUINDO TAMPÃO. AF_12/2020</v>
          </cell>
          <cell r="I1467" t="str">
            <v>UN</v>
          </cell>
          <cell r="J1467" t="str">
            <v>ATRIBUÍDO SÃO PAULO</v>
          </cell>
          <cell r="K1467" t="str">
            <v>1.963,59</v>
          </cell>
          <cell r="L1467" t="str">
            <v>CAIXA REFERENCIAL</v>
          </cell>
        </row>
        <row r="1468">
          <cell r="A1468">
            <v>98406</v>
          </cell>
          <cell r="B1468" t="str">
            <v>DRENAGEM/OBRAS DE CONTENCAO/POCOS DE VISITA E CAIXAS</v>
          </cell>
          <cell r="C1468" t="str">
            <v>DROP</v>
          </cell>
          <cell r="D1468" t="str">
            <v>POCOS DE VISITA/BOCAS DE LOBO/CX. DE PASSAGEM/CX. DIVERSAS</v>
          </cell>
          <cell r="E1468" t="str">
            <v>0036</v>
          </cell>
          <cell r="F1468" t="str">
            <v/>
          </cell>
          <cell r="G1468" t="str">
            <v/>
          </cell>
          <cell r="H1468" t="str">
            <v>BASE PARA POÇO DE VISITA RETANGULAR PARA ESGOTO, EM ALVENARIA COM BLOCOS DE CONCRETO, DIMENSÕES INTERNAS = 1X3,5 M, PROFUNDIDADE = 1,45 M, EXCLUINDO TAMPÃO. AF_12/2020</v>
          </cell>
          <cell r="I1468" t="str">
            <v>UN</v>
          </cell>
          <cell r="J1468" t="str">
            <v>ATRIBUÍDO SÃO PAULO</v>
          </cell>
          <cell r="K1468" t="str">
            <v>4.375,95</v>
          </cell>
          <cell r="L1468" t="str">
            <v>CAIXA REFERENCIAL</v>
          </cell>
        </row>
        <row r="1469">
          <cell r="A1469">
            <v>98407</v>
          </cell>
          <cell r="B1469" t="str">
            <v>DRENAGEM/OBRAS DE CONTENCAO/POCOS DE VISITA E CAIXAS</v>
          </cell>
          <cell r="C1469" t="str">
            <v>DROP</v>
          </cell>
          <cell r="D1469" t="str">
            <v>POCOS DE VISITA/BOCAS DE LOBO/CX. DE PASSAGEM/CX. DIVERSAS</v>
          </cell>
          <cell r="E1469" t="str">
            <v>0036</v>
          </cell>
          <cell r="F1469" t="str">
            <v/>
          </cell>
          <cell r="G1469" t="str">
            <v/>
          </cell>
          <cell r="H1469" t="str">
            <v>BASE PARA POÇO DE VISITA RETANGULAR PARA ESGOTO, EM ALVENARIA COM BLOCOS DE CONCRETO, DIMENSÕES INTERNAS = 1X2 M, PROFUNDIDADE = 1,45 M, EXCLUINDO TAMPÃO. AF_12/2020</v>
          </cell>
          <cell r="I1469" t="str">
            <v>UN</v>
          </cell>
          <cell r="J1469" t="str">
            <v>ATRIBUÍDO SÃO PAULO</v>
          </cell>
          <cell r="K1469" t="str">
            <v>2.850,23</v>
          </cell>
          <cell r="L1469" t="str">
            <v>CAIXA REFERENCIAL</v>
          </cell>
        </row>
        <row r="1470">
          <cell r="A1470">
            <v>98408</v>
          </cell>
          <cell r="B1470" t="str">
            <v>DRENAGEM/OBRAS DE CONTENCAO/POCOS DE VISITA E CAIXAS</v>
          </cell>
          <cell r="C1470" t="str">
            <v>DROP</v>
          </cell>
          <cell r="D1470" t="str">
            <v>POCOS DE VISITA/BOCAS DE LOBO/CX. DE PASSAGEM/CX. DIVERSAS</v>
          </cell>
          <cell r="E1470" t="str">
            <v>0036</v>
          </cell>
          <cell r="F1470" t="str">
            <v/>
          </cell>
          <cell r="G1470" t="str">
            <v/>
          </cell>
          <cell r="H1470" t="str">
            <v>BASE PARA POÇO DE VISITA RETANGULAR PARA ESGOTO, EM ALVENARIA COM BLOCOS DE CONCRETO, DIMENSÕES INTERNAS = 1X2,5 M, PROFUNDIDADE = 1,45 M, EXCLUINDO TAMPÃO. AF_12/2020</v>
          </cell>
          <cell r="I1470" t="str">
            <v>UN</v>
          </cell>
          <cell r="J1470" t="str">
            <v>ATRIBUÍDO SÃO PAULO</v>
          </cell>
          <cell r="K1470" t="str">
            <v>3.349,86</v>
          </cell>
          <cell r="L1470" t="str">
            <v>CAIXA REFERENCIAL</v>
          </cell>
        </row>
        <row r="1471">
          <cell r="A1471">
            <v>98409</v>
          </cell>
          <cell r="B1471" t="str">
            <v>DRENAGEM/OBRAS DE CONTENCAO/POCOS DE VISITA E CAIXAS</v>
          </cell>
          <cell r="C1471" t="str">
            <v>DROP</v>
          </cell>
          <cell r="D1471" t="str">
            <v>POCOS DE VISITA/BOCAS DE LOBO/CX. DE PASSAGEM/CX. DIVERSAS</v>
          </cell>
          <cell r="E1471" t="str">
            <v>0036</v>
          </cell>
          <cell r="F1471" t="str">
            <v/>
          </cell>
          <cell r="G1471" t="str">
            <v/>
          </cell>
          <cell r="H1471" t="str">
            <v>ACRÉSCIMO PARA POÇO DE VISITA CIRCULAR PARA ESGOTO, EM CONCRETO PRÉ-MOLDADO, DIÂMETRO INTERNO = 0,8 M. AF_12/2020</v>
          </cell>
          <cell r="I1471" t="str">
            <v>M</v>
          </cell>
          <cell r="J1471" t="str">
            <v>COEFICIENTE DE REPRESENTATIVIDADE</v>
          </cell>
          <cell r="K1471" t="str">
            <v>267,66</v>
          </cell>
          <cell r="L1471" t="str">
            <v>CAIXA REFERENCIAL</v>
          </cell>
        </row>
        <row r="1472">
          <cell r="A1472">
            <v>98410</v>
          </cell>
          <cell r="B1472" t="str">
            <v>DRENAGEM/OBRAS DE CONTENCAO/POCOS DE VISITA E CAIXAS</v>
          </cell>
          <cell r="C1472" t="str">
            <v>DROP</v>
          </cell>
          <cell r="D1472" t="str">
            <v>POCOS DE VISITA/BOCAS DE LOBO/CX. DE PASSAGEM/CX. DIVERSAS</v>
          </cell>
          <cell r="E1472" t="str">
            <v>0036</v>
          </cell>
          <cell r="F1472" t="str">
            <v/>
          </cell>
          <cell r="G1472" t="str">
            <v/>
          </cell>
          <cell r="H1472" t="str">
            <v>BASE PARA POÇO DE VISITA CIRCULAR PARA ESGOTO, EM CONCRETO PRÉ-MOLDADO, DIÂMETRO INTERNO = 1 M, PROFUNDIDADE = 1,45 M, EXCLUINDO TAMPÃO. AF_12/2020</v>
          </cell>
          <cell r="I1472" t="str">
            <v>UN</v>
          </cell>
          <cell r="J1472" t="str">
            <v>ATRIBUÍDO SÃO PAULO</v>
          </cell>
          <cell r="K1472" t="str">
            <v>872,78</v>
          </cell>
          <cell r="L1472" t="str">
            <v>CAIXA REFERENCIAL</v>
          </cell>
        </row>
        <row r="1473">
          <cell r="A1473">
            <v>98414</v>
          </cell>
          <cell r="B1473" t="str">
            <v>DRENAGEM/OBRAS DE CONTENCAO/POCOS DE VISITA E CAIXAS</v>
          </cell>
          <cell r="C1473" t="str">
            <v>DROP</v>
          </cell>
          <cell r="D1473" t="str">
            <v>POCOS DE VISITA/BOCAS DE LOBO/CX. DE PASSAGEM/CX. DIVERSAS</v>
          </cell>
          <cell r="E1473" t="str">
            <v>0036</v>
          </cell>
          <cell r="F1473" t="str">
            <v/>
          </cell>
          <cell r="G1473" t="str">
            <v/>
          </cell>
          <cell r="H1473" t="str">
            <v>BASE PARA POÇO DE VISITA CIRCULAR PARA  ESGOTO, EM CONCRETO PRÉ-MOLDADO, DIÂMETRO INTERNO = 1 M, PROFUNDIDADE = 1,45 M, EXCLUINDO TAMPÃO. AF_12/2020</v>
          </cell>
          <cell r="I1473" t="str">
            <v>UN</v>
          </cell>
          <cell r="J1473" t="str">
            <v>ATRIBUÍDO SÃO PAULO</v>
          </cell>
          <cell r="K1473" t="str">
            <v>861,75</v>
          </cell>
          <cell r="L1473" t="str">
            <v>CAIXA REFERENCIAL</v>
          </cell>
        </row>
        <row r="1474">
          <cell r="A1474">
            <v>98415</v>
          </cell>
          <cell r="B1474" t="str">
            <v>DRENAGEM/OBRAS DE CONTENCAO/POCOS DE VISITA E CAIXAS</v>
          </cell>
          <cell r="C1474" t="str">
            <v>DROP</v>
          </cell>
          <cell r="D1474" t="str">
            <v>POCOS DE VISITA/BOCAS DE LOBO/CX. DE PASSAGEM/CX. DIVERSAS</v>
          </cell>
          <cell r="E1474" t="str">
            <v>0036</v>
          </cell>
          <cell r="F1474" t="str">
            <v/>
          </cell>
          <cell r="G1474" t="str">
            <v/>
          </cell>
          <cell r="H1474" t="str">
            <v>(COMPOSIÇÃO REPRESENTATIVA) POÇO DE VISITA CIRCULAR PARA ESGOTO, EM CONCRETO PRÉ-MOLDADO, DIÂMETRO INTERNO = 1,0 M, PROFUNDIDADE ATÉ 1,50 M, EXCLUINDO TAMPÃO. AF_04/2018</v>
          </cell>
          <cell r="I1474" t="str">
            <v>UN</v>
          </cell>
          <cell r="J1474" t="str">
            <v>ATRIBUÍDO SÃO PAULO</v>
          </cell>
          <cell r="K1474" t="str">
            <v>1.000,22</v>
          </cell>
          <cell r="L1474" t="str">
            <v>CAIXA REFERENCIAL</v>
          </cell>
        </row>
        <row r="1475">
          <cell r="A1475">
            <v>98416</v>
          </cell>
          <cell r="B1475" t="str">
            <v>DRENAGEM/OBRAS DE CONTENCAO/POCOS DE VISITA E CAIXAS</v>
          </cell>
          <cell r="C1475" t="str">
            <v>DROP</v>
          </cell>
          <cell r="D1475" t="str">
            <v>POCOS DE VISITA/BOCAS DE LOBO/CX. DE PASSAGEM/CX. DIVERSAS</v>
          </cell>
          <cell r="E1475" t="str">
            <v>0036</v>
          </cell>
          <cell r="F1475" t="str">
            <v/>
          </cell>
          <cell r="G1475" t="str">
            <v/>
          </cell>
          <cell r="H1475" t="str">
            <v>(COMPOSIÇÃO REPRESENTATIVA) POÇO DE VISITA CIRCULAR PARA ESGOTO, EM CONCRETO PRÉ-MOLDADO, DIÂMETRO INTERNO = 1,0 M, PROFUNDIDADE DE 1,50 A 2,00 M, EXCLUINDO TAMPÃO. AF_04/2018</v>
          </cell>
          <cell r="I1475" t="str">
            <v>UN</v>
          </cell>
          <cell r="J1475" t="str">
            <v>ATRIBUÍDO SÃO PAULO</v>
          </cell>
          <cell r="K1475" t="str">
            <v>1.038,53</v>
          </cell>
          <cell r="L1475" t="str">
            <v>CAIXA REFERENCIAL</v>
          </cell>
        </row>
        <row r="1476">
          <cell r="A1476">
            <v>98417</v>
          </cell>
          <cell r="B1476" t="str">
            <v>DRENAGEM/OBRAS DE CONTENCAO/POCOS DE VISITA E CAIXAS</v>
          </cell>
          <cell r="C1476" t="str">
            <v>DROP</v>
          </cell>
          <cell r="D1476" t="str">
            <v>POCOS DE VISITA/BOCAS DE LOBO/CX. DE PASSAGEM/CX. DIVERSAS</v>
          </cell>
          <cell r="E1476" t="str">
            <v>0036</v>
          </cell>
          <cell r="F1476" t="str">
            <v/>
          </cell>
          <cell r="G1476" t="str">
            <v/>
          </cell>
          <cell r="H1476" t="str">
            <v>(COMPOSIÇÃO REPRESENTATIVA) POÇO DE VISITA CIRCULAR PARA ESGOTO, EM CONCRETO PRÉ-MOLDADO, DIÂMETRO INTERNO = 1,0 M, PROFUNDIDADE DE 2,00 A 2,50 M, EXCLUINDO TAMPÃO. AF_04/2018</v>
          </cell>
          <cell r="I1476" t="str">
            <v>UN</v>
          </cell>
          <cell r="J1476" t="str">
            <v>ATRIBUÍDO SÃO PAULO</v>
          </cell>
          <cell r="K1476" t="str">
            <v>1.215,31</v>
          </cell>
          <cell r="L1476" t="str">
            <v>CAIXA REFERENCIAL</v>
          </cell>
        </row>
        <row r="1477">
          <cell r="A1477">
            <v>98418</v>
          </cell>
          <cell r="B1477" t="str">
            <v>DRENAGEM/OBRAS DE CONTENCAO/POCOS DE VISITA E CAIXAS</v>
          </cell>
          <cell r="C1477" t="str">
            <v>DROP</v>
          </cell>
          <cell r="D1477" t="str">
            <v>POCOS DE VISITA/BOCAS DE LOBO/CX. DE PASSAGEM/CX. DIVERSAS</v>
          </cell>
          <cell r="E1477" t="str">
            <v>0036</v>
          </cell>
          <cell r="F1477" t="str">
            <v/>
          </cell>
          <cell r="G1477" t="str">
            <v/>
          </cell>
          <cell r="H1477" t="str">
            <v>(COMPOSIÇÃO REPRESENTATIVA) POÇO DE VISITA CIRCULAR PARA ESGOTO, EM CONCRETO PRÉ-MOLDADO, DIÂMETRO INTERNO = 1,0 M, PROFUNDIDADE DE 2,50 A 3,00 M, EXCLUINDO TAMPÃO. AF_04/2018</v>
          </cell>
          <cell r="I1477" t="str">
            <v>UN</v>
          </cell>
          <cell r="J1477" t="str">
            <v>ATRIBUÍDO SÃO PAULO</v>
          </cell>
          <cell r="K1477" t="str">
            <v>1.313,11</v>
          </cell>
          <cell r="L1477" t="str">
            <v>CAIXA REFERENCIAL</v>
          </cell>
        </row>
        <row r="1478">
          <cell r="A1478">
            <v>98419</v>
          </cell>
          <cell r="B1478" t="str">
            <v>DRENAGEM/OBRAS DE CONTENCAO/POCOS DE VISITA E CAIXAS</v>
          </cell>
          <cell r="C1478" t="str">
            <v>DROP</v>
          </cell>
          <cell r="D1478" t="str">
            <v>POCOS DE VISITA/BOCAS DE LOBO/CX. DE PASSAGEM/CX. DIVERSAS</v>
          </cell>
          <cell r="E1478" t="str">
            <v>0036</v>
          </cell>
          <cell r="F1478" t="str">
            <v/>
          </cell>
          <cell r="G1478" t="str">
            <v/>
          </cell>
          <cell r="H1478" t="str">
            <v>(COMPOSIÇÃO REPRESENTATIVA) POÇO DE VISITA CIRCULAR PARA ESGOTO, EM CONCRETO PRÉ-MOLDADO, DIÂMETRO INTERNO = 1,0 M, PROFUNDIDADE DE 3,00 A 3,50 M, EXCLUINDO TAMPÃO. AF_04/2018</v>
          </cell>
          <cell r="I1478" t="str">
            <v>UN</v>
          </cell>
          <cell r="J1478" t="str">
            <v>ATRIBUÍDO SÃO PAULO</v>
          </cell>
          <cell r="K1478" t="str">
            <v>1.410,92</v>
          </cell>
          <cell r="L1478" t="str">
            <v>CAIXA REFERENCIAL</v>
          </cell>
        </row>
        <row r="1479">
          <cell r="A1479">
            <v>98420</v>
          </cell>
          <cell r="B1479" t="str">
            <v>DRENAGEM/OBRAS DE CONTENCAO/POCOS DE VISITA E CAIXAS</v>
          </cell>
          <cell r="C1479" t="str">
            <v>DROP</v>
          </cell>
          <cell r="D1479" t="str">
            <v>POCOS DE VISITA/BOCAS DE LOBO/CX. DE PASSAGEM/CX. DIVERSAS</v>
          </cell>
          <cell r="E1479" t="str">
            <v>0036</v>
          </cell>
          <cell r="F1479" t="str">
            <v/>
          </cell>
          <cell r="G1479" t="str">
            <v/>
          </cell>
          <cell r="H1479" t="str">
            <v>(COMPOSIÇÃO REPRESENTATIVA) POÇO DE VISITA CIRCULAR PARA ESGOTO, EM CONCRETO PRÉ-MOLDADO, DIÂMETRO INTERNO = 1,0 M, PROFUNDIDADE ATÉ 1,50 M, INCLUINDO TAMPÃO DE FERRO FUNDIDO, DIÂMETRO DE 60 CM. AF_04/2018</v>
          </cell>
          <cell r="I1479" t="str">
            <v>UN</v>
          </cell>
          <cell r="J1479" t="str">
            <v>ATRIBUÍDO SÃO PAULO</v>
          </cell>
          <cell r="K1479" t="str">
            <v>1.411,58</v>
          </cell>
          <cell r="L1479" t="str">
            <v>CAIXA REFERENCIAL</v>
          </cell>
        </row>
        <row r="1480">
          <cell r="A1480">
            <v>98421</v>
          </cell>
          <cell r="B1480" t="str">
            <v>DRENAGEM/OBRAS DE CONTENCAO/POCOS DE VISITA E CAIXAS</v>
          </cell>
          <cell r="C1480" t="str">
            <v>DROP</v>
          </cell>
          <cell r="D1480" t="str">
            <v>POCOS DE VISITA/BOCAS DE LOBO/CX. DE PASSAGEM/CX. DIVERSAS</v>
          </cell>
          <cell r="E1480" t="str">
            <v>0036</v>
          </cell>
          <cell r="F1480" t="str">
            <v/>
          </cell>
          <cell r="G1480" t="str">
            <v/>
          </cell>
          <cell r="H1480" t="str">
            <v>(COMPOSIÇÃO REPRESENTATIVA) POÇO DE VISITA CIRCULAR PARA ESGOTO, EM CONCRETO PRÉ-MOLDADO, DIÂMETRO INTERNO = 1,0 M, PROFUNDIDADE DE 1,50 A 2,00 M, INCLUINDO TAMPÃO DE FERRO FUNDIDO, DIÂMETRO DE 60 CM. AF_04/2018</v>
          </cell>
          <cell r="I1480" t="str">
            <v>UN</v>
          </cell>
          <cell r="J1480" t="str">
            <v>ATRIBUÍDO SÃO PAULO</v>
          </cell>
          <cell r="K1480" t="str">
            <v>1.588,36</v>
          </cell>
          <cell r="L1480" t="str">
            <v>CAIXA REFERENCIAL</v>
          </cell>
        </row>
        <row r="1481">
          <cell r="A1481">
            <v>98422</v>
          </cell>
          <cell r="B1481" t="str">
            <v>DRENAGEM/OBRAS DE CONTENCAO/POCOS DE VISITA E CAIXAS</v>
          </cell>
          <cell r="C1481" t="str">
            <v>DROP</v>
          </cell>
          <cell r="D1481" t="str">
            <v>POCOS DE VISITA/BOCAS DE LOBO/CX. DE PASSAGEM/CX. DIVERSAS</v>
          </cell>
          <cell r="E1481" t="str">
            <v>0036</v>
          </cell>
          <cell r="F1481" t="str">
            <v/>
          </cell>
          <cell r="G1481" t="str">
            <v/>
          </cell>
          <cell r="H1481" t="str">
            <v>(COMPOSIÇÃO REPRESENTATIVA) POÇO DE VISITA CIRCULAR PARA ESGOTO, EM CONCRETO PRÉ-MOLDADO, DIÂMETRO INTERNO = 1,0 M, PROFUNDIDADE DE 2,00 A 2,50 M, INCLUINDO TAMPÃO DE FERRO FUNDIDO, DIÂMETRO DE 60 CM. AF_04/2018</v>
          </cell>
          <cell r="I1481" t="str">
            <v>UN</v>
          </cell>
          <cell r="J1481" t="str">
            <v>ATRIBUÍDO SÃO PAULO</v>
          </cell>
          <cell r="K1481" t="str">
            <v>1.765,14</v>
          </cell>
          <cell r="L1481" t="str">
            <v>CAIXA REFERENCIAL</v>
          </cell>
        </row>
        <row r="1482">
          <cell r="A1482">
            <v>98423</v>
          </cell>
          <cell r="B1482" t="str">
            <v>DRENAGEM/OBRAS DE CONTENCAO/POCOS DE VISITA E CAIXAS</v>
          </cell>
          <cell r="C1482" t="str">
            <v>DROP</v>
          </cell>
          <cell r="D1482" t="str">
            <v>POCOS DE VISITA/BOCAS DE LOBO/CX. DE PASSAGEM/CX. DIVERSAS</v>
          </cell>
          <cell r="E1482" t="str">
            <v>0036</v>
          </cell>
          <cell r="F1482" t="str">
            <v/>
          </cell>
          <cell r="G1482" t="str">
            <v/>
          </cell>
          <cell r="H1482" t="str">
            <v>(COMPOSIÇÃO REPRESENTATIVA) POÇO DE VISITA CIRCULAR PARA ESGOTO, EM CONCRETO PRÉ-MOLDADO, DIÂMETRO INTERNO = 1,0 M, PROFUNDIDADE DE 2,50 A 3,00 M, INCLUINDO TAMPÃO DE FERRO FUNDIDO, DIÂMETRO DE 60 CM. AF_04/2018</v>
          </cell>
          <cell r="I1482" t="str">
            <v>UN</v>
          </cell>
          <cell r="J1482" t="str">
            <v>ATRIBUÍDO SÃO PAULO</v>
          </cell>
          <cell r="K1482" t="str">
            <v>1.862,94</v>
          </cell>
          <cell r="L1482" t="str">
            <v>CAIXA REFERENCIAL</v>
          </cell>
        </row>
        <row r="1483">
          <cell r="A1483">
            <v>98424</v>
          </cell>
          <cell r="B1483" t="str">
            <v>DRENAGEM/OBRAS DE CONTENCAO/POCOS DE VISITA E CAIXAS</v>
          </cell>
          <cell r="C1483" t="str">
            <v>DROP</v>
          </cell>
          <cell r="D1483" t="str">
            <v>POCOS DE VISITA/BOCAS DE LOBO/CX. DE PASSAGEM/CX. DIVERSAS</v>
          </cell>
          <cell r="E1483" t="str">
            <v>0036</v>
          </cell>
          <cell r="F1483" t="str">
            <v/>
          </cell>
          <cell r="G1483" t="str">
            <v/>
          </cell>
          <cell r="H1483" t="str">
            <v>(COMPOSIÇÃO REPRESENTATIVA) POÇO DE VISITA CIRCULAR PARA ESGOTO, EM CONCRETO PRÉ-MOLDADO, DIÂMETRO INTERNO = 1,0 M, PROFUNDIDADE DE 3,00 A 3,50 M, INCLUINDO TAMPÃO DE FERRO FUNDIDO, DIÂMETRO DE 60 CM. AF_04/2018</v>
          </cell>
          <cell r="I1483" t="str">
            <v>UN</v>
          </cell>
          <cell r="J1483" t="str">
            <v>ATRIBUÍDO SÃO PAULO</v>
          </cell>
          <cell r="K1483" t="str">
            <v>1.960,75</v>
          </cell>
          <cell r="L1483" t="str">
            <v>CAIXA REFERENCIAL</v>
          </cell>
        </row>
        <row r="1484">
          <cell r="A1484">
            <v>98425</v>
          </cell>
          <cell r="B1484" t="str">
            <v>DRENAGEM/OBRAS DE CONTENCAO/POCOS DE VISITA E CAIXAS</v>
          </cell>
          <cell r="C1484" t="str">
            <v>DROP</v>
          </cell>
          <cell r="D1484" t="str">
            <v>POCOS DE VISITA/BOCAS DE LOBO/CX. DE PASSAGEM/CX. DIVERSAS</v>
          </cell>
          <cell r="E1484" t="str">
            <v>0036</v>
          </cell>
          <cell r="F1484" t="str">
            <v/>
          </cell>
          <cell r="G1484" t="str">
            <v/>
          </cell>
          <cell r="H1484" t="str">
            <v>(COMPOSIÇÃO REPRESENTATIVA) POÇO DE VISITA CIRCULAR PARA ESGOTO, EM ALVENARIA COM TIJOLOS CERÂMICOS MACIÇOS, DIÂMETRO INTERNO = 1,2 M, PROFUNDIDADE ATÉ 1,50 M, EXCLUINDO TAMPÃO. AF_04/2018</v>
          </cell>
          <cell r="I1484" t="str">
            <v>UN</v>
          </cell>
          <cell r="J1484" t="str">
            <v>ATRIBUÍDO SÃO PAULO</v>
          </cell>
          <cell r="K1484" t="str">
            <v>2.346,70</v>
          </cell>
          <cell r="L1484" t="str">
            <v>CAIXA REFERENCIAL</v>
          </cell>
        </row>
        <row r="1485">
          <cell r="A1485">
            <v>98426</v>
          </cell>
          <cell r="B1485" t="str">
            <v>DRENAGEM/OBRAS DE CONTENCAO/POCOS DE VISITA E CAIXAS</v>
          </cell>
          <cell r="C1485" t="str">
            <v>DROP</v>
          </cell>
          <cell r="D1485" t="str">
            <v>POCOS DE VISITA/BOCAS DE LOBO/CX. DE PASSAGEM/CX. DIVERSAS</v>
          </cell>
          <cell r="E1485" t="str">
            <v>0036</v>
          </cell>
          <cell r="F1485" t="str">
            <v/>
          </cell>
          <cell r="G1485" t="str">
            <v/>
          </cell>
          <cell r="H1485" t="str">
            <v>(COMPOSIÇÃO REPRESENTATIVA) POÇO DE VISITA CIRCULAR PARA ESGOTO, EM ALVENARIA COM TIJOLOS CERÂMICOS MACIÇOS, DIÂMETRO INTERNO = 1,2 M, PROFUNDIDADE DE 1,50 A 2,00 M, EXCLUINDO TAMPÃO. AF_04/2018</v>
          </cell>
          <cell r="I1485" t="str">
            <v>UN</v>
          </cell>
          <cell r="J1485" t="str">
            <v>ATRIBUÍDO SÃO PAULO</v>
          </cell>
          <cell r="K1485" t="str">
            <v>3.023,18</v>
          </cell>
          <cell r="L1485" t="str">
            <v>CAIXA REFERENCIAL</v>
          </cell>
        </row>
        <row r="1486">
          <cell r="A1486">
            <v>98427</v>
          </cell>
          <cell r="B1486" t="str">
            <v>DRENAGEM/OBRAS DE CONTENCAO/POCOS DE VISITA E CAIXAS</v>
          </cell>
          <cell r="C1486" t="str">
            <v>DROP</v>
          </cell>
          <cell r="D1486" t="str">
            <v>POCOS DE VISITA/BOCAS DE LOBO/CX. DE PASSAGEM/CX. DIVERSAS</v>
          </cell>
          <cell r="E1486" t="str">
            <v>0036</v>
          </cell>
          <cell r="F1486" t="str">
            <v/>
          </cell>
          <cell r="G1486" t="str">
            <v/>
          </cell>
          <cell r="H1486" t="str">
            <v>(COMPOSIÇÃO REPRESENTATIVA) POÇO DE VISITA CIRCULAR PARA ESGOTO, EM ALVENARIA COM TIJOLOS CERÂMICOS MACIÇOS, DIÂMETRO INTERNO = 1,2 M, PROFUNDIDADE DE 2,00 A 2,50 M, EXCLUINDO TAMPÃO. AF_04/2018</v>
          </cell>
          <cell r="I1486" t="str">
            <v>UN</v>
          </cell>
          <cell r="J1486" t="str">
            <v>ATRIBUÍDO SÃO PAULO</v>
          </cell>
          <cell r="K1486" t="str">
            <v>3.699,67</v>
          </cell>
          <cell r="L1486" t="str">
            <v>CAIXA REFERENCIAL</v>
          </cell>
        </row>
        <row r="1487">
          <cell r="A1487">
            <v>98428</v>
          </cell>
          <cell r="B1487" t="str">
            <v>DRENAGEM/OBRAS DE CONTENCAO/POCOS DE VISITA E CAIXAS</v>
          </cell>
          <cell r="C1487" t="str">
            <v>DROP</v>
          </cell>
          <cell r="D1487" t="str">
            <v>POCOS DE VISITA/BOCAS DE LOBO/CX. DE PASSAGEM/CX. DIVERSAS</v>
          </cell>
          <cell r="E1487" t="str">
            <v>0036</v>
          </cell>
          <cell r="F1487" t="str">
            <v/>
          </cell>
          <cell r="G1487" t="str">
            <v/>
          </cell>
          <cell r="H1487" t="str">
            <v>(COMPOSIÇÃO REPRESENTATIVA) POÇO DE VISITA CIRCULAR PARA ESGOTO, EM ALVENARIA COM TIJOLOS CERÂMICOS MACIÇOS, DIÂMETRO INTERNO = 1,2 M, PROFUNDIDADE DE 2,50 A 3,00 M, EXCLUINDO TAMPÃO. AF_04/2018</v>
          </cell>
          <cell r="I1487" t="str">
            <v>UN</v>
          </cell>
          <cell r="J1487" t="str">
            <v>ATRIBUÍDO SÃO PAULO</v>
          </cell>
          <cell r="K1487" t="str">
            <v>4.074,95</v>
          </cell>
          <cell r="L1487" t="str">
            <v>CAIXA REFERENCIAL</v>
          </cell>
        </row>
        <row r="1488">
          <cell r="A1488">
            <v>98429</v>
          </cell>
          <cell r="B1488" t="str">
            <v>DRENAGEM/OBRAS DE CONTENCAO/POCOS DE VISITA E CAIXAS</v>
          </cell>
          <cell r="C1488" t="str">
            <v>DROP</v>
          </cell>
          <cell r="D1488" t="str">
            <v>POCOS DE VISITA/BOCAS DE LOBO/CX. DE PASSAGEM/CX. DIVERSAS</v>
          </cell>
          <cell r="E1488" t="str">
            <v>0036</v>
          </cell>
          <cell r="F1488" t="str">
            <v/>
          </cell>
          <cell r="G1488" t="str">
            <v/>
          </cell>
          <cell r="H1488" t="str">
            <v>(COMPOSIÇÃO REPRESENTATIVA) POÇO DE VISITA CIRCULAR PARA ESGOTO, EM ALVENARIA COM TIJOLOS CERÂMICOS MACIÇOS, DIÂMETRO INTERNO = 1,2 M, PROFUNDIDADE DE 3,00 A 3,50 M, EXCLUINDO TAMPÃO. AF_04/2018</v>
          </cell>
          <cell r="I1488" t="str">
            <v>UN</v>
          </cell>
          <cell r="J1488" t="str">
            <v>ATRIBUÍDO SÃO PAULO</v>
          </cell>
          <cell r="K1488" t="str">
            <v>4.450,24</v>
          </cell>
          <cell r="L1488" t="str">
            <v>CAIXA REFERENCIAL</v>
          </cell>
        </row>
        <row r="1489">
          <cell r="A1489">
            <v>98430</v>
          </cell>
          <cell r="B1489" t="str">
            <v>DRENAGEM/OBRAS DE CONTENCAO/POCOS DE VISITA E CAIXAS</v>
          </cell>
          <cell r="C1489" t="str">
            <v>DROP</v>
          </cell>
          <cell r="D1489" t="str">
            <v>POCOS DE VISITA/BOCAS DE LOBO/CX. DE PASSAGEM/CX. DIVERSAS</v>
          </cell>
          <cell r="E1489" t="str">
            <v>0036</v>
          </cell>
          <cell r="F1489" t="str">
            <v/>
          </cell>
          <cell r="G1489" t="str">
            <v/>
          </cell>
          <cell r="H1489" t="str">
            <v>(COMPOSIÇÃO REPRESENTATIVA) POÇO DE VISITA CIRCULAR PARA ESGOTO, EM ALVENARIA COM TIJOLOS CERÂMICOS MACIÇOS, DIÂMETRO INTERNO = 1,2 M, PROFUNDIDADE ATÉ 1,50 M, INCLUINDO TAMPÃO DE FERRO FUNDIDO, DIÂMETRO DE 60 CM. AF_04/2018</v>
          </cell>
          <cell r="I1489" t="str">
            <v>UN</v>
          </cell>
          <cell r="J1489" t="str">
            <v>ATRIBUÍDO SÃO PAULO</v>
          </cell>
          <cell r="K1489" t="str">
            <v>2.896,53</v>
          </cell>
          <cell r="L1489" t="str">
            <v>CAIXA REFERENCIAL</v>
          </cell>
        </row>
        <row r="1490">
          <cell r="A1490">
            <v>98431</v>
          </cell>
          <cell r="B1490" t="str">
            <v>DRENAGEM/OBRAS DE CONTENCAO/POCOS DE VISITA E CAIXAS</v>
          </cell>
          <cell r="C1490" t="str">
            <v>DROP</v>
          </cell>
          <cell r="D1490" t="str">
            <v>POCOS DE VISITA/BOCAS DE LOBO/CX. DE PASSAGEM/CX. DIVERSAS</v>
          </cell>
          <cell r="E1490" t="str">
            <v>0036</v>
          </cell>
          <cell r="F1490" t="str">
            <v/>
          </cell>
          <cell r="G1490" t="str">
            <v/>
          </cell>
          <cell r="H1490" t="str">
            <v>(COMPOSIÇÃO REPRESENTATIVA) POÇO DE VISITA CIRCULAR PARA ESGOTO, EM ALVENARIA COM TIJOLOS CERÂMICOS MACIÇOS, DIÂMETRO INTERNO = 1,2 M, PROFUNDIDADE DE 1,50 A 2,00 M, INCLUINDO TAMPÃO DE FERRO FUNDIDO, DIÂMETRO DE 60 CM. AF_04/2018</v>
          </cell>
          <cell r="I1490" t="str">
            <v>UN</v>
          </cell>
          <cell r="J1490" t="str">
            <v>ATRIBUÍDO SÃO PAULO</v>
          </cell>
          <cell r="K1490" t="str">
            <v>3.573,01</v>
          </cell>
          <cell r="L1490" t="str">
            <v>CAIXA REFERENCIAL</v>
          </cell>
        </row>
        <row r="1491">
          <cell r="A1491">
            <v>98432</v>
          </cell>
          <cell r="B1491" t="str">
            <v>DRENAGEM/OBRAS DE CONTENCAO/POCOS DE VISITA E CAIXAS</v>
          </cell>
          <cell r="C1491" t="str">
            <v>DROP</v>
          </cell>
          <cell r="D1491" t="str">
            <v>POCOS DE VISITA/BOCAS DE LOBO/CX. DE PASSAGEM/CX. DIVERSAS</v>
          </cell>
          <cell r="E1491" t="str">
            <v>0036</v>
          </cell>
          <cell r="F1491" t="str">
            <v/>
          </cell>
          <cell r="G1491" t="str">
            <v/>
          </cell>
          <cell r="H1491" t="str">
            <v>(COMPOSIÇÃO REPRESENTATIVA) POÇO DE VISITA CIRCULAR PARA ESGOTO, EM ALVENARIA COM TIJOLOS CERÂMICOS MACIÇOS, DIÂMETRO INTERNO = 1,2 M, PROFUNDIDADE DE 2,00 A 2,50 M, INCLUINDO TAMPÃO DE FERRO FUNDIDO, DIÂMETRO DE 60 CM. AF_04/2018</v>
          </cell>
          <cell r="I1491" t="str">
            <v>UN</v>
          </cell>
          <cell r="J1491" t="str">
            <v>ATRIBUÍDO SÃO PAULO</v>
          </cell>
          <cell r="K1491" t="str">
            <v>4.249,50</v>
          </cell>
          <cell r="L1491" t="str">
            <v>CAIXA REFERENCIAL</v>
          </cell>
        </row>
        <row r="1492">
          <cell r="A1492">
            <v>98433</v>
          </cell>
          <cell r="B1492" t="str">
            <v>DRENAGEM/OBRAS DE CONTENCAO/POCOS DE VISITA E CAIXAS</v>
          </cell>
          <cell r="C1492" t="str">
            <v>DROP</v>
          </cell>
          <cell r="D1492" t="str">
            <v>POCOS DE VISITA/BOCAS DE LOBO/CX. DE PASSAGEM/CX. DIVERSAS</v>
          </cell>
          <cell r="E1492" t="str">
            <v>0036</v>
          </cell>
          <cell r="F1492" t="str">
            <v/>
          </cell>
          <cell r="G1492" t="str">
            <v/>
          </cell>
          <cell r="H1492" t="str">
            <v>(COMPOSIÇÃO REPRESENTATIVA) POÇO DE VISITA CIRCULAR PARA ESGOTO, EM ALVENARIA COM TIJOLOS CERÂMICOS MACIÇOS, DIÂMETRO INTERNO = 1,2 M, PROFUNDIDADE DE 2,50 A 3,00 M, INCLUINDO TAMPÃO DE FERRO FUNDIDO, DIÂMETRO DE 60 CM. AF_04/2018</v>
          </cell>
          <cell r="I1492" t="str">
            <v>UN</v>
          </cell>
          <cell r="J1492" t="str">
            <v>ATRIBUÍDO SÃO PAULO</v>
          </cell>
          <cell r="K1492" t="str">
            <v>4.624,78</v>
          </cell>
          <cell r="L1492" t="str">
            <v>CAIXA REFERENCIAL</v>
          </cell>
        </row>
        <row r="1493">
          <cell r="A1493">
            <v>98434</v>
          </cell>
          <cell r="B1493" t="str">
            <v>DRENAGEM/OBRAS DE CONTENCAO/POCOS DE VISITA E CAIXAS</v>
          </cell>
          <cell r="C1493" t="str">
            <v>DROP</v>
          </cell>
          <cell r="D1493" t="str">
            <v>POCOS DE VISITA/BOCAS DE LOBO/CX. DE PASSAGEM/CX. DIVERSAS</v>
          </cell>
          <cell r="E1493" t="str">
            <v>0036</v>
          </cell>
          <cell r="F1493" t="str">
            <v/>
          </cell>
          <cell r="G1493" t="str">
            <v/>
          </cell>
          <cell r="H1493" t="str">
            <v>(COMPOSIÇÃO REPRESENTATIVA) POÇO DE VISITA CIRCULAR PARA ESGOTO, EM ALVENARIA COM TIJOLOS CERÂMICOS MACIÇOS, DIÂMETRO INTERNO = 1,2 M, PROFUNDIDADE DE 3,00 A 3,50 M, INCLUINDO TAMPÃO DE FERRO FUNDIDO, DIÂMETRO DE 60 CM. AF_04/2018</v>
          </cell>
          <cell r="I1493" t="str">
            <v>UN</v>
          </cell>
          <cell r="J1493" t="str">
            <v>ATRIBUÍDO SÃO PAULO</v>
          </cell>
          <cell r="K1493" t="str">
            <v>5.000,07</v>
          </cell>
          <cell r="L1493" t="str">
            <v>CAIXA REFERENCIAL</v>
          </cell>
        </row>
        <row r="1494">
          <cell r="A1494">
            <v>99240</v>
          </cell>
          <cell r="B1494" t="str">
            <v>DRENAGEM/OBRAS DE CONTENCAO/POCOS DE VISITA E CAIXAS</v>
          </cell>
          <cell r="C1494" t="str">
            <v>DROP</v>
          </cell>
          <cell r="D1494" t="str">
            <v>POCOS DE VISITA/BOCAS DE LOBO/CX. DE PASSAGEM/CX. DIVERSAS</v>
          </cell>
          <cell r="E1494" t="str">
            <v>0036</v>
          </cell>
          <cell r="F1494" t="str">
            <v/>
          </cell>
          <cell r="G1494" t="str">
            <v/>
          </cell>
          <cell r="H1494" t="str">
            <v>ACRÉSCIMO PARA POÇO DE VISITA CIRCULAR PARA DRENAGEM, EM CONCRETO PRÉ-MOLDADO, DIÂMETRO INTERNO = 1,2 M. AF_12/2020</v>
          </cell>
          <cell r="I1494" t="str">
            <v>M</v>
          </cell>
          <cell r="J1494" t="str">
            <v>COEFICIENTE DE REPRESENTATIVIDADE</v>
          </cell>
          <cell r="K1494" t="str">
            <v>468,21</v>
          </cell>
          <cell r="L1494" t="str">
            <v>CAIXA REFERENCIAL</v>
          </cell>
        </row>
        <row r="1495">
          <cell r="A1495">
            <v>99241</v>
          </cell>
          <cell r="B1495" t="str">
            <v>DRENAGEM/OBRAS DE CONTENCAO/POCOS DE VISITA E CAIXAS</v>
          </cell>
          <cell r="C1495" t="str">
            <v>DROP</v>
          </cell>
          <cell r="D1495" t="str">
            <v>POCOS DE VISITA/BOCAS DE LOBO/CX. DE PASSAGEM/CX. DIVERSAS</v>
          </cell>
          <cell r="E1495" t="str">
            <v>0036</v>
          </cell>
          <cell r="F1495" t="str">
            <v/>
          </cell>
          <cell r="G1495" t="str">
            <v/>
          </cell>
          <cell r="H1495" t="str">
            <v>ACRÉSCIMO PARA POÇO DE VISITA RETANGULAR PARA DRENAGEM, EM ALVENARIA COM BLOCOS DE CONCRETO, DIMENSÕES INTERNAS = 1,5X1,5 M. AF_12/2020</v>
          </cell>
          <cell r="I1495" t="str">
            <v>M</v>
          </cell>
          <cell r="J1495" t="str">
            <v>COEFICIENTE DE REPRESENTATIVIDADE</v>
          </cell>
          <cell r="K1495" t="str">
            <v>1.193,39</v>
          </cell>
          <cell r="L1495" t="str">
            <v>CAIXA REFERENCIAL</v>
          </cell>
        </row>
        <row r="1496">
          <cell r="A1496">
            <v>99242</v>
          </cell>
          <cell r="B1496" t="str">
            <v>DRENAGEM/OBRAS DE CONTENCAO/POCOS DE VISITA E CAIXAS</v>
          </cell>
          <cell r="C1496" t="str">
            <v>DROP</v>
          </cell>
          <cell r="D1496" t="str">
            <v>POCOS DE VISITA/BOCAS DE LOBO/CX. DE PASSAGEM/CX. DIVERSAS</v>
          </cell>
          <cell r="E1496" t="str">
            <v>0036</v>
          </cell>
          <cell r="F1496" t="str">
            <v/>
          </cell>
          <cell r="G1496" t="str">
            <v/>
          </cell>
          <cell r="H1496" t="str">
            <v>BASE PARA POÇO DE VISITA CIRCULAR PARA DRENAGEM, EM ALVENARIA COM TIJOLOS CERÂMICOS MACIÇOS, DIÂMETRO INTERNO = 1,2 M, PROFUNDIDADE = 1,45 M, EXCLUINDO TAMPÃO. AF_12/2020</v>
          </cell>
          <cell r="I1496" t="str">
            <v>UN</v>
          </cell>
          <cell r="J1496" t="str">
            <v>ATRIBUÍDO SÃO PAULO</v>
          </cell>
          <cell r="K1496" t="str">
            <v>2.274,94</v>
          </cell>
          <cell r="L1496" t="str">
            <v>CAIXA REFERENCIAL</v>
          </cell>
        </row>
        <row r="1497">
          <cell r="A1497">
            <v>99243</v>
          </cell>
          <cell r="B1497" t="str">
            <v>DRENAGEM/OBRAS DE CONTENCAO/POCOS DE VISITA E CAIXAS</v>
          </cell>
          <cell r="C1497" t="str">
            <v>DROP</v>
          </cell>
          <cell r="D1497" t="str">
            <v>POCOS DE VISITA/BOCAS DE LOBO/CX. DE PASSAGEM/CX. DIVERSAS</v>
          </cell>
          <cell r="E1497" t="str">
            <v>0036</v>
          </cell>
          <cell r="F1497" t="str">
            <v/>
          </cell>
          <cell r="G1497" t="str">
            <v/>
          </cell>
          <cell r="H1497" t="str">
            <v>ACRÉSCIMO PARA POÇO DE VISITA CIRCULAR PARA DRENAGEM, EM ALVENARIA COM TIJOLOS CERÂMICOS MACIÇOS, DIÂMETRO INTERNO = 1,2 M. AF_12/2020</v>
          </cell>
          <cell r="I1497" t="str">
            <v>M</v>
          </cell>
          <cell r="J1497" t="str">
            <v>COEFICIENTE DE REPRESENTATIVIDADE</v>
          </cell>
          <cell r="K1497" t="str">
            <v>1.285,00</v>
          </cell>
          <cell r="L1497" t="str">
            <v>CAIXA REFERENCIAL</v>
          </cell>
        </row>
        <row r="1498">
          <cell r="A1498">
            <v>99244</v>
          </cell>
          <cell r="B1498" t="str">
            <v>DRENAGEM/OBRAS DE CONTENCAO/POCOS DE VISITA E CAIXAS</v>
          </cell>
          <cell r="C1498" t="str">
            <v>DROP</v>
          </cell>
          <cell r="D1498" t="str">
            <v>POCOS DE VISITA/BOCAS DE LOBO/CX. DE PASSAGEM/CX. DIVERSAS</v>
          </cell>
          <cell r="E1498" t="str">
            <v>0036</v>
          </cell>
          <cell r="F1498" t="str">
            <v/>
          </cell>
          <cell r="G1498" t="str">
            <v/>
          </cell>
          <cell r="H1498" t="str">
            <v>BASE PARA POÇO DE VISITA RETANGULAR PARA DRENAGEM, EM ALVENARIA COM BLOCOS DE CONCRETO, DIMENSÕES INTERNAS = 1,5X2 M, PROFUNDIDADE = 1,45 M, EXCLUINDO TAMPÃO. AF_12/2020</v>
          </cell>
          <cell r="I1498" t="str">
            <v>UN</v>
          </cell>
          <cell r="J1498" t="str">
            <v>ATRIBUÍDO SÃO PAULO</v>
          </cell>
          <cell r="K1498" t="str">
            <v>3.496,74</v>
          </cell>
          <cell r="L1498" t="str">
            <v>CAIXA REFERENCIAL</v>
          </cell>
        </row>
        <row r="1499">
          <cell r="A1499">
            <v>99246</v>
          </cell>
          <cell r="B1499" t="str">
            <v>DRENAGEM/OBRAS DE CONTENCAO/POCOS DE VISITA E CAIXAS</v>
          </cell>
          <cell r="C1499" t="str">
            <v>DROP</v>
          </cell>
          <cell r="D1499" t="str">
            <v>POCOS DE VISITA/BOCAS DE LOBO/CX. DE PASSAGEM/CX. DIVERSAS</v>
          </cell>
          <cell r="E1499" t="str">
            <v>0036</v>
          </cell>
          <cell r="F1499" t="str">
            <v/>
          </cell>
          <cell r="G1499" t="str">
            <v/>
          </cell>
          <cell r="H1499" t="str">
            <v>ACRÉSCIMO PARA POÇO DE VISITA CIRCULAR PARA DRENAGEM, EM CONCRETO PRÉ-MOLDADO, DIÂMETRO INTERNO = 1,5 M. AF_12/2020</v>
          </cell>
          <cell r="I1499" t="str">
            <v>M</v>
          </cell>
          <cell r="J1499" t="str">
            <v>COEFICIENTE DE REPRESENTATIVIDADE</v>
          </cell>
          <cell r="K1499" t="str">
            <v>668,74</v>
          </cell>
          <cell r="L1499" t="str">
            <v>CAIXA REFERENCIAL</v>
          </cell>
        </row>
        <row r="1500">
          <cell r="A1500">
            <v>99247</v>
          </cell>
          <cell r="B1500" t="str">
            <v>DRENAGEM/OBRAS DE CONTENCAO/POCOS DE VISITA E CAIXAS</v>
          </cell>
          <cell r="C1500" t="str">
            <v>DROP</v>
          </cell>
          <cell r="D1500" t="str">
            <v>POCOS DE VISITA/BOCAS DE LOBO/CX. DE PASSAGEM/CX. DIVERSAS</v>
          </cell>
          <cell r="E1500" t="str">
            <v>0036</v>
          </cell>
          <cell r="F1500" t="str">
            <v/>
          </cell>
          <cell r="G1500" t="str">
            <v/>
          </cell>
          <cell r="H1500" t="str">
            <v>ACRÉSCIMO PARA POÇO DE VISITA RETANGULAR PARA DRENAGEM, EM ALVENARIA COM BLOCOS DE CONCRETO, DIMENSÕES INTERNAS = 1,5X2 M. AF_12/2020</v>
          </cell>
          <cell r="I1500" t="str">
            <v>M</v>
          </cell>
          <cell r="J1500" t="str">
            <v>COEFICIENTE DE REPRESENTATIVIDADE</v>
          </cell>
          <cell r="K1500" t="str">
            <v>1.360,36</v>
          </cell>
          <cell r="L1500" t="str">
            <v>CAIXA REFERENCIAL</v>
          </cell>
        </row>
        <row r="1501">
          <cell r="A1501">
            <v>99248</v>
          </cell>
          <cell r="B1501" t="str">
            <v>DRENAGEM/OBRAS DE CONTENCAO/POCOS DE VISITA E CAIXAS</v>
          </cell>
          <cell r="C1501" t="str">
            <v>DROP</v>
          </cell>
          <cell r="D1501" t="str">
            <v>POCOS DE VISITA/BOCAS DE LOBO/CX. DE PASSAGEM/CX. DIVERSAS</v>
          </cell>
          <cell r="E1501" t="str">
            <v>0036</v>
          </cell>
          <cell r="F1501" t="str">
            <v/>
          </cell>
          <cell r="G1501" t="str">
            <v/>
          </cell>
          <cell r="H1501" t="str">
            <v>BASE PARA POÇO DE VISITA CIRCULAR PARA DRENAGEM, EM ALVENARIA COM TIJOLOS CERÂMICOS MACIÇOS, DIÂMETRO INTERNO = 1,5 M, PROFUNDIDADE = 1,45 M, EXCLUINDO TAMPÃO. AF_12/2020</v>
          </cell>
          <cell r="I1501" t="str">
            <v>UN</v>
          </cell>
          <cell r="J1501" t="str">
            <v>ATRIBUÍDO SÃO PAULO</v>
          </cell>
          <cell r="K1501" t="str">
            <v>3.413,08</v>
          </cell>
          <cell r="L1501" t="str">
            <v>CAIXA REFERENCIAL</v>
          </cell>
        </row>
        <row r="1502">
          <cell r="A1502">
            <v>99249</v>
          </cell>
          <cell r="B1502" t="str">
            <v>DRENAGEM/OBRAS DE CONTENCAO/POCOS DE VISITA E CAIXAS</v>
          </cell>
          <cell r="C1502" t="str">
            <v>DROP</v>
          </cell>
          <cell r="D1502" t="str">
            <v>POCOS DE VISITA/BOCAS DE LOBO/CX. DE PASSAGEM/CX. DIVERSAS</v>
          </cell>
          <cell r="E1502" t="str">
            <v>0036</v>
          </cell>
          <cell r="F1502" t="str">
            <v/>
          </cell>
          <cell r="G1502" t="str">
            <v/>
          </cell>
          <cell r="H1502" t="str">
            <v>ACRÉSCIMO PARA POÇO DE VISITA CIRCULAR PARA DRENAGEM, EM ALVENARIA COM TIJOLOS CERÂMICOS MACIÇOS, DIÂMETRO INTERNO = 1,5 M. AF_12/2020</v>
          </cell>
          <cell r="I1502" t="str">
            <v>M</v>
          </cell>
          <cell r="J1502" t="str">
            <v>COEFICIENTE DE REPRESENTATIVIDADE</v>
          </cell>
          <cell r="K1502" t="str">
            <v>1.574,93</v>
          </cell>
          <cell r="L1502" t="str">
            <v>CAIXA REFERENCIAL</v>
          </cell>
        </row>
        <row r="1503">
          <cell r="A1503">
            <v>99252</v>
          </cell>
          <cell r="B1503" t="str">
            <v>DRENAGEM/OBRAS DE CONTENCAO/POCOS DE VISITA E CAIXAS</v>
          </cell>
          <cell r="C1503" t="str">
            <v>DROP</v>
          </cell>
          <cell r="D1503" t="str">
            <v>POCOS DE VISITA/BOCAS DE LOBO/CX. DE PASSAGEM/CX. DIVERSAS</v>
          </cell>
          <cell r="E1503" t="str">
            <v>0036</v>
          </cell>
          <cell r="F1503" t="str">
            <v/>
          </cell>
          <cell r="G1503" t="str">
            <v/>
          </cell>
          <cell r="H1503" t="str">
            <v>BASE PARA POÇO DE VISITA RETANGULAR PARA DRENAGEM, EM ALVENARIA COM BLOCOS DE CONCRETO, DIMENSÕES INTERNAS = 1X1 M, PROFUNDIDADE = 1,45 M, EXCLUINDO TAMPÃO. AF_12/2020</v>
          </cell>
          <cell r="I1503" t="str">
            <v>UN</v>
          </cell>
          <cell r="J1503" t="str">
            <v>ATRIBUÍDO SÃO PAULO</v>
          </cell>
          <cell r="K1503" t="str">
            <v>1.806,07</v>
          </cell>
          <cell r="L1503" t="str">
            <v>CAIXA REFERENCIAL</v>
          </cell>
        </row>
        <row r="1504">
          <cell r="A1504">
            <v>99254</v>
          </cell>
          <cell r="B1504" t="str">
            <v>DRENAGEM/OBRAS DE CONTENCAO/POCOS DE VISITA E CAIXAS</v>
          </cell>
          <cell r="C1504" t="str">
            <v>DROP</v>
          </cell>
          <cell r="D1504" t="str">
            <v>POCOS DE VISITA/BOCAS DE LOBO/CX. DE PASSAGEM/CX. DIVERSAS</v>
          </cell>
          <cell r="E1504" t="str">
            <v>0036</v>
          </cell>
          <cell r="F1504" t="str">
            <v/>
          </cell>
          <cell r="G1504" t="str">
            <v/>
          </cell>
          <cell r="H1504" t="str">
            <v>ACRÉSCIMO PARA POÇO DE VISITA RETANGULAR PARA DRENAGEM, EM ALVENARIA COM BLOCOS DE CONCRETO, DIMENSÕES INTERNAS = 1X1 M. AF_12/2020</v>
          </cell>
          <cell r="I1504" t="str">
            <v>M</v>
          </cell>
          <cell r="J1504" t="str">
            <v>COEFICIENTE DE REPRESENTATIVIDADE</v>
          </cell>
          <cell r="K1504" t="str">
            <v>859,45</v>
          </cell>
          <cell r="L1504" t="str">
            <v>CAIXA REFERENCIAL</v>
          </cell>
        </row>
        <row r="1505">
          <cell r="A1505">
            <v>99256</v>
          </cell>
          <cell r="B1505" t="str">
            <v>DRENAGEM/OBRAS DE CONTENCAO/POCOS DE VISITA E CAIXAS</v>
          </cell>
          <cell r="C1505" t="str">
            <v>DROP</v>
          </cell>
          <cell r="D1505" t="str">
            <v>POCOS DE VISITA/BOCAS DE LOBO/CX. DE PASSAGEM/CX. DIVERSAS</v>
          </cell>
          <cell r="E1505" t="str">
            <v>0036</v>
          </cell>
          <cell r="F1505" t="str">
            <v/>
          </cell>
          <cell r="G1505" t="str">
            <v/>
          </cell>
          <cell r="H1505" t="str">
            <v>BASE PARA POÇO DE VISITA RETANGULAR PARA DRENAGEM, EM ALVENARIA COM BLOCOS DE CONCRETO, DIMENSÕES INTERNAS = 1,5X2,5 M, PROFUNDIDADE = 1,45 M, EXCLUINDO TAMPÃO. AF_12/2020</v>
          </cell>
          <cell r="I1505" t="str">
            <v>UN</v>
          </cell>
          <cell r="J1505" t="str">
            <v>ATRIBUÍDO SÃO PAULO</v>
          </cell>
          <cell r="K1505" t="str">
            <v>4.124,31</v>
          </cell>
          <cell r="L1505" t="str">
            <v>CAIXA REFERENCIAL</v>
          </cell>
        </row>
        <row r="1506">
          <cell r="A1506">
            <v>99259</v>
          </cell>
          <cell r="B1506" t="str">
            <v>DRENAGEM/OBRAS DE CONTENCAO/POCOS DE VISITA E CAIXAS</v>
          </cell>
          <cell r="C1506" t="str">
            <v>DROP</v>
          </cell>
          <cell r="D1506" t="str">
            <v>POCOS DE VISITA/BOCAS DE LOBO/CX. DE PASSAGEM/CX. DIVERSAS</v>
          </cell>
          <cell r="E1506" t="str">
            <v>0036</v>
          </cell>
          <cell r="F1506" t="str">
            <v/>
          </cell>
          <cell r="G1506" t="str">
            <v/>
          </cell>
          <cell r="H1506" t="str">
            <v>BASE PARA POÇO DE VISITA RETANGULAR PARA DRENAGEM, EM ALVENARIA COM BLOCOS DE CONCRETO, DIMENSÕES INTERNAS = 1X1,5 M, PROFUNDIDADE = 1,45 M, EXCLUINDO TAMPÃO. AF_12/2020</v>
          </cell>
          <cell r="I1506" t="str">
            <v>UN</v>
          </cell>
          <cell r="J1506" t="str">
            <v>ATRIBUÍDO SÃO PAULO</v>
          </cell>
          <cell r="K1506" t="str">
            <v>2.293,31</v>
          </cell>
          <cell r="L1506" t="str">
            <v>CAIXA REFERENCIAL</v>
          </cell>
        </row>
        <row r="1507">
          <cell r="A1507">
            <v>99261</v>
          </cell>
          <cell r="B1507" t="str">
            <v>DRENAGEM/OBRAS DE CONTENCAO/POCOS DE VISITA E CAIXAS</v>
          </cell>
          <cell r="C1507" t="str">
            <v>DROP</v>
          </cell>
          <cell r="D1507" t="str">
            <v>POCOS DE VISITA/BOCAS DE LOBO/CX. DE PASSAGEM/CX. DIVERSAS</v>
          </cell>
          <cell r="E1507" t="str">
            <v>0036</v>
          </cell>
          <cell r="F1507" t="str">
            <v/>
          </cell>
          <cell r="G1507" t="str">
            <v/>
          </cell>
          <cell r="H1507" t="str">
            <v>ACRÉSCIMO PARA POÇO DE VISITA RETANGULAR PARA DRENAGEM, EM ALVENARIA COM BLOCOS DE CONCRETO, DIMENSÕES INTERNAS = 1X1,5 M. AF_12/2020</v>
          </cell>
          <cell r="I1507" t="str">
            <v>M</v>
          </cell>
          <cell r="J1507" t="str">
            <v>COEFICIENTE DE REPRESENTATIVIDADE</v>
          </cell>
          <cell r="K1507" t="str">
            <v>1.026,42</v>
          </cell>
          <cell r="L1507" t="str">
            <v>CAIXA REFERENCIAL</v>
          </cell>
        </row>
        <row r="1508">
          <cell r="A1508">
            <v>99263</v>
          </cell>
          <cell r="B1508" t="str">
            <v>DRENAGEM/OBRAS DE CONTENCAO/POCOS DE VISITA E CAIXAS</v>
          </cell>
          <cell r="C1508" t="str">
            <v>DROP</v>
          </cell>
          <cell r="D1508" t="str">
            <v>POCOS DE VISITA/BOCAS DE LOBO/CX. DE PASSAGEM/CX. DIVERSAS</v>
          </cell>
          <cell r="E1508" t="str">
            <v>0036</v>
          </cell>
          <cell r="F1508" t="str">
            <v/>
          </cell>
          <cell r="G1508" t="str">
            <v/>
          </cell>
          <cell r="H1508" t="str">
            <v>ACRÉSCIMO PARA POÇO DE VISITA RETANGULAR PARA DRENAGEM, EM ALVENARIA COM BLOCOS DE CONCRETO, DIMENSÕES INTERNAS = 1,5X2,5 M. AF_12/2020</v>
          </cell>
          <cell r="I1508" t="str">
            <v>M</v>
          </cell>
          <cell r="J1508" t="str">
            <v>COEFICIENTE DE REPRESENTATIVIDADE</v>
          </cell>
          <cell r="K1508" t="str">
            <v>1.527,38</v>
          </cell>
          <cell r="L1508" t="str">
            <v>CAIXA REFERENCIAL</v>
          </cell>
        </row>
        <row r="1509">
          <cell r="A1509">
            <v>99265</v>
          </cell>
          <cell r="B1509" t="str">
            <v>DRENAGEM/OBRAS DE CONTENCAO/POCOS DE VISITA E CAIXAS</v>
          </cell>
          <cell r="C1509" t="str">
            <v>DROP</v>
          </cell>
          <cell r="D1509" t="str">
            <v>POCOS DE VISITA/BOCAS DE LOBO/CX. DE PASSAGEM/CX. DIVERSAS</v>
          </cell>
          <cell r="E1509" t="str">
            <v>0036</v>
          </cell>
          <cell r="F1509" t="str">
            <v/>
          </cell>
          <cell r="G1509" t="str">
            <v/>
          </cell>
          <cell r="H1509" t="str">
            <v>BASE PARA POÇO DE VISITA RETANGULAR PARA DRENAGEM, EM ALVENARIA COM BLOCOS DE CONCRETO, DIMENSÕES INTERNAS = 1X2 M, PROFUNDIDADE = 1,45 M, EXCLUINDO TAMPÃO. AF_12/2020</v>
          </cell>
          <cell r="I1509" t="str">
            <v>UN</v>
          </cell>
          <cell r="J1509" t="str">
            <v>ATRIBUÍDO SÃO PAULO</v>
          </cell>
          <cell r="K1509" t="str">
            <v>2.780,46</v>
          </cell>
          <cell r="L1509" t="str">
            <v>CAIXA REFERENCIAL</v>
          </cell>
        </row>
        <row r="1510">
          <cell r="A1510">
            <v>99266</v>
          </cell>
          <cell r="B1510" t="str">
            <v>DRENAGEM/OBRAS DE CONTENCAO/POCOS DE VISITA E CAIXAS</v>
          </cell>
          <cell r="C1510" t="str">
            <v>DROP</v>
          </cell>
          <cell r="D1510" t="str">
            <v>POCOS DE VISITA/BOCAS DE LOBO/CX. DE PASSAGEM/CX. DIVERSAS</v>
          </cell>
          <cell r="E1510" t="str">
            <v>0036</v>
          </cell>
          <cell r="F1510" t="str">
            <v/>
          </cell>
          <cell r="G1510" t="str">
            <v/>
          </cell>
          <cell r="H1510" t="str">
            <v>ACRÉSCIMO PARA POÇO DE VISITA RETANGULAR PARA DRENAGEM, EM ALVENARIA COM BLOCOS DE CONCRETO, DIMENSÕES INTERNAS = 1X2 M. AF_12/2020</v>
          </cell>
          <cell r="I1510" t="str">
            <v>M</v>
          </cell>
          <cell r="J1510" t="str">
            <v>COEFICIENTE DE REPRESENTATIVIDADE</v>
          </cell>
          <cell r="K1510" t="str">
            <v>1.193,39</v>
          </cell>
          <cell r="L1510" t="str">
            <v>CAIXA REFERENCIAL</v>
          </cell>
        </row>
        <row r="1511">
          <cell r="A1511">
            <v>99267</v>
          </cell>
          <cell r="B1511" t="str">
            <v>DRENAGEM/OBRAS DE CONTENCAO/POCOS DE VISITA E CAIXAS</v>
          </cell>
          <cell r="C1511" t="str">
            <v>DROP</v>
          </cell>
          <cell r="D1511" t="str">
            <v>POCOS DE VISITA/BOCAS DE LOBO/CX. DE PASSAGEM/CX. DIVERSAS</v>
          </cell>
          <cell r="E1511" t="str">
            <v>0036</v>
          </cell>
          <cell r="F1511" t="str">
            <v/>
          </cell>
          <cell r="G1511" t="str">
            <v/>
          </cell>
          <cell r="H1511" t="str">
            <v>BASE PARA POÇO DE VISITA RETANGULAR PARA DRENAGEM, EM ALVENARIA COM BLOCOS DE CONCRETO, DIMENSÕES INTERNAS = 1X2,5 M, PROFUNDIDADE = 1,45 M, EXCLUINDO TAMPÃO. AF_12/2020</v>
          </cell>
          <cell r="I1511" t="str">
            <v>UN</v>
          </cell>
          <cell r="J1511" t="str">
            <v>ATRIBUÍDO SÃO PAULO</v>
          </cell>
          <cell r="K1511" t="str">
            <v>3.268,94</v>
          </cell>
          <cell r="L1511" t="str">
            <v>CAIXA REFERENCIAL</v>
          </cell>
        </row>
        <row r="1512">
          <cell r="A1512">
            <v>99268</v>
          </cell>
          <cell r="B1512" t="str">
            <v>DRENAGEM/OBRAS DE CONTENCAO/POCOS DE VISITA E CAIXAS</v>
          </cell>
          <cell r="C1512" t="str">
            <v>DROP</v>
          </cell>
          <cell r="D1512" t="str">
            <v>POCOS DE VISITA/BOCAS DE LOBO/CX. DE PASSAGEM/CX. DIVERSAS</v>
          </cell>
          <cell r="E1512" t="str">
            <v>0036</v>
          </cell>
          <cell r="F1512" t="str">
            <v/>
          </cell>
          <cell r="G1512" t="str">
            <v/>
          </cell>
          <cell r="H1512" t="str">
            <v>POÇO DE INSPEÇÃO CIRCULAR PARA DRENAGEM, EM CONCRETO PRÉ-MOLDADO, DIÂMETRO INTERNO = 0,6 M, PROFUNDIDADE = 1 M, EXCLUINDO TAMPÃO. AF_12/2020</v>
          </cell>
          <cell r="I1512" t="str">
            <v>UN</v>
          </cell>
          <cell r="J1512" t="str">
            <v>ATRIBUÍDO SÃO PAULO</v>
          </cell>
          <cell r="K1512" t="str">
            <v>321,24</v>
          </cell>
          <cell r="L1512" t="str">
            <v>CAIXA REFERENCIAL</v>
          </cell>
        </row>
        <row r="1513">
          <cell r="A1513">
            <v>99269</v>
          </cell>
          <cell r="B1513" t="str">
            <v>DRENAGEM/OBRAS DE CONTENCAO/POCOS DE VISITA E CAIXAS</v>
          </cell>
          <cell r="C1513" t="str">
            <v>DROP</v>
          </cell>
          <cell r="D1513" t="str">
            <v>POCOS DE VISITA/BOCAS DE LOBO/CX. DE PASSAGEM/CX. DIVERSAS</v>
          </cell>
          <cell r="E1513" t="str">
            <v>0036</v>
          </cell>
          <cell r="F1513" t="str">
            <v/>
          </cell>
          <cell r="G1513" t="str">
            <v/>
          </cell>
          <cell r="H1513" t="str">
            <v>ACRÉSCIMO PARA POÇO DE VISITA RETANGULAR PARA DRENAGEM, EM ALVENARIA COM BLOCOS DE CONCRETO, DIMENSÕES INTERNAS = 1X2,5 M. AF_12/2020</v>
          </cell>
          <cell r="I1513" t="str">
            <v>M</v>
          </cell>
          <cell r="J1513" t="str">
            <v>COEFICIENTE DE REPRESENTATIVIDADE</v>
          </cell>
          <cell r="K1513" t="str">
            <v>1.360,36</v>
          </cell>
          <cell r="L1513" t="str">
            <v>CAIXA REFERENCIAL</v>
          </cell>
        </row>
        <row r="1514">
          <cell r="A1514">
            <v>99270</v>
          </cell>
          <cell r="B1514" t="str">
            <v>DRENAGEM/OBRAS DE CONTENCAO/POCOS DE VISITA E CAIXAS</v>
          </cell>
          <cell r="C1514" t="str">
            <v>DROP</v>
          </cell>
          <cell r="D1514" t="str">
            <v>POCOS DE VISITA/BOCAS DE LOBO/CX. DE PASSAGEM/CX. DIVERSAS</v>
          </cell>
          <cell r="E1514" t="str">
            <v>0036</v>
          </cell>
          <cell r="F1514" t="str">
            <v/>
          </cell>
          <cell r="G1514" t="str">
            <v/>
          </cell>
          <cell r="H1514" t="str">
            <v>POÇO DE INSPEÇÃO CIRCULAR PARA DRENAGEM, EM CONCRETO PRÉ-MOLDADO, DIÂMETRO INTERNO = 0,6 M, PROFUNDIDADE = 1,5 M, EXCLUINDO TAMPÃO. AF_12/2020</v>
          </cell>
          <cell r="I1514" t="str">
            <v>UN</v>
          </cell>
          <cell r="J1514" t="str">
            <v>ATRIBUÍDO SÃO PAULO</v>
          </cell>
          <cell r="K1514" t="str">
            <v>438,91</v>
          </cell>
          <cell r="L1514" t="str">
            <v>CAIXA REFERENCIAL</v>
          </cell>
        </row>
        <row r="1515">
          <cell r="A1515">
            <v>99271</v>
          </cell>
          <cell r="B1515" t="str">
            <v>DRENAGEM/OBRAS DE CONTENCAO/POCOS DE VISITA E CAIXAS</v>
          </cell>
          <cell r="C1515" t="str">
            <v>DROP</v>
          </cell>
          <cell r="D1515" t="str">
            <v>POCOS DE VISITA/BOCAS DE LOBO/CX. DE PASSAGEM/CX. DIVERSAS</v>
          </cell>
          <cell r="E1515" t="str">
            <v>0036</v>
          </cell>
          <cell r="F1515" t="str">
            <v/>
          </cell>
          <cell r="G1515" t="str">
            <v/>
          </cell>
          <cell r="H1515" t="str">
            <v>BASE PARA POÇO DE VISITA RETANGULAR PARA DRENAGEM, EM ALVENARIA COM BLOCOS DE CONCRETO, DIMENSÕES INTERNAS = 1,5X3 M, PROFUNDIDADE = 1,45 M, EXCLUINDO TAMPÃO. AF_12/2020</v>
          </cell>
          <cell r="I1515" t="str">
            <v>UN</v>
          </cell>
          <cell r="J1515" t="str">
            <v>ATRIBUÍDO SÃO PAULO</v>
          </cell>
          <cell r="K1515" t="str">
            <v>4.737,09</v>
          </cell>
          <cell r="L1515" t="str">
            <v>CAIXA REFERENCIAL</v>
          </cell>
        </row>
        <row r="1516">
          <cell r="A1516">
            <v>99272</v>
          </cell>
          <cell r="B1516" t="str">
            <v>DRENAGEM/OBRAS DE CONTENCAO/POCOS DE VISITA E CAIXAS</v>
          </cell>
          <cell r="C1516" t="str">
            <v>DROP</v>
          </cell>
          <cell r="D1516" t="str">
            <v>POCOS DE VISITA/BOCAS DE LOBO/CX. DE PASSAGEM/CX. DIVERSAS</v>
          </cell>
          <cell r="E1516" t="str">
            <v>0036</v>
          </cell>
          <cell r="F1516" t="str">
            <v/>
          </cell>
          <cell r="G1516" t="str">
            <v/>
          </cell>
          <cell r="H1516" t="str">
            <v>POÇO DE INSPEÇÃO CIRCULAR PARA DRENAGEM, EM ALVENARIA COM TIJOLOS CERÂMICOS MACIÇOS, DIÂMETRO INTERNO = 0,6 M, PROFUNDIDADE = 1 M, EXCLUINDO TAMPÃO. AF_12/2020</v>
          </cell>
          <cell r="I1516" t="str">
            <v>UN</v>
          </cell>
          <cell r="J1516" t="str">
            <v>ATRIBUÍDO SÃO PAULO</v>
          </cell>
          <cell r="K1516" t="str">
            <v>809,94</v>
          </cell>
          <cell r="L1516" t="str">
            <v>CAIXA REFERENCIAL</v>
          </cell>
        </row>
        <row r="1517">
          <cell r="A1517">
            <v>99273</v>
          </cell>
          <cell r="B1517" t="str">
            <v>DRENAGEM/OBRAS DE CONTENCAO/POCOS DE VISITA E CAIXAS</v>
          </cell>
          <cell r="C1517" t="str">
            <v>DROP</v>
          </cell>
          <cell r="D1517" t="str">
            <v>POCOS DE VISITA/BOCAS DE LOBO/CX. DE PASSAGEM/CX. DIVERSAS</v>
          </cell>
          <cell r="E1517" t="str">
            <v>0036</v>
          </cell>
          <cell r="F1517" t="str">
            <v/>
          </cell>
          <cell r="G1517" t="str">
            <v/>
          </cell>
          <cell r="H1517" t="str">
            <v>POÇO DE INSPEÇÃO CIRCULAR PARA DRENAGEM, EM ALVENARIA COM TIJOLOS CERÂMICOS MACIÇOS, DIÂMETRO INTERNO = 0,6 M, PROFUNDIDADE = 1,5 M, EXCLUINDO TAMPÃO. AF_12/2020</v>
          </cell>
          <cell r="I1517" t="str">
            <v>UN</v>
          </cell>
          <cell r="J1517" t="str">
            <v>ATRIBUÍDO SÃO PAULO</v>
          </cell>
          <cell r="K1517" t="str">
            <v>1.172,30</v>
          </cell>
          <cell r="L1517" t="str">
            <v>CAIXA REFERENCIAL</v>
          </cell>
        </row>
        <row r="1518">
          <cell r="A1518">
            <v>99274</v>
          </cell>
          <cell r="B1518" t="str">
            <v>DRENAGEM/OBRAS DE CONTENCAO/POCOS DE VISITA E CAIXAS</v>
          </cell>
          <cell r="C1518" t="str">
            <v>DROP</v>
          </cell>
          <cell r="D1518" t="str">
            <v>POCOS DE VISITA/BOCAS DE LOBO/CX. DE PASSAGEM/CX. DIVERSAS</v>
          </cell>
          <cell r="E1518" t="str">
            <v>0036</v>
          </cell>
          <cell r="F1518" t="str">
            <v/>
          </cell>
          <cell r="G1518" t="str">
            <v/>
          </cell>
          <cell r="H1518" t="str">
            <v>BASE PARA POÇO DE VISITA RETANGULAR PARA DRENAGEM, EM ALVENARIA COM BLOCOS DE CONCRETO, DIMENSÕES INTERNAS = 1X3 M, PROFUNDIDADE = 1,45 M, EXCLUINDO TAMPÃO. AF_12/2020</v>
          </cell>
          <cell r="I1518" t="str">
            <v>UN</v>
          </cell>
          <cell r="J1518" t="str">
            <v>ATRIBUÍDO SÃO PAULO</v>
          </cell>
          <cell r="K1518" t="str">
            <v>3.778,76</v>
          </cell>
          <cell r="L1518" t="str">
            <v>CAIXA REFERENCIAL</v>
          </cell>
        </row>
        <row r="1519">
          <cell r="A1519">
            <v>99275</v>
          </cell>
          <cell r="B1519" t="str">
            <v>DRENAGEM/OBRAS DE CONTENCAO/POCOS DE VISITA E CAIXAS</v>
          </cell>
          <cell r="C1519" t="str">
            <v>DROP</v>
          </cell>
          <cell r="D1519" t="str">
            <v>POCOS DE VISITA/BOCAS DE LOBO/CX. DE PASSAGEM/CX. DIVERSAS</v>
          </cell>
          <cell r="E1519" t="str">
            <v>0036</v>
          </cell>
          <cell r="F1519" t="str">
            <v/>
          </cell>
          <cell r="G1519" t="str">
            <v/>
          </cell>
          <cell r="H1519" t="str">
            <v>BASE PARA POÇO DE VISITA CIRCULAR PARA DRENAGEM, EM CONCRETO PRÉ-MOLDADO, DIÂMETRO INTERNO = 0,8 M, PROFUNDIDADE = 1,45 M, EXCLUINDO TAMPÃO. AF_12/2020</v>
          </cell>
          <cell r="I1519" t="str">
            <v>UN</v>
          </cell>
          <cell r="J1519" t="str">
            <v>ATRIBUÍDO SÃO PAULO</v>
          </cell>
          <cell r="K1519" t="str">
            <v>642,22</v>
          </cell>
          <cell r="L1519" t="str">
            <v>CAIXA REFERENCIAL</v>
          </cell>
        </row>
        <row r="1520">
          <cell r="A1520">
            <v>99276</v>
          </cell>
          <cell r="B1520" t="str">
            <v>DRENAGEM/OBRAS DE CONTENCAO/POCOS DE VISITA E CAIXAS</v>
          </cell>
          <cell r="C1520" t="str">
            <v>DROP</v>
          </cell>
          <cell r="D1520" t="str">
            <v>POCOS DE VISITA/BOCAS DE LOBO/CX. DE PASSAGEM/CX. DIVERSAS</v>
          </cell>
          <cell r="E1520" t="str">
            <v>0036</v>
          </cell>
          <cell r="F1520" t="str">
            <v/>
          </cell>
          <cell r="G1520" t="str">
            <v/>
          </cell>
          <cell r="H1520" t="str">
            <v>ACRÉSCIMO PARA POÇO DE VISITA RETANGULAR PARA DRENAGEM, EM ALVENARIA COM BLOCOS DE CONCRETO, DIMENSÕES INTERNAS = 1,5X3 M. AF_12/2020</v>
          </cell>
          <cell r="I1520" t="str">
            <v>M</v>
          </cell>
          <cell r="J1520" t="str">
            <v>COEFICIENTE DE REPRESENTATIVIDADE</v>
          </cell>
          <cell r="K1520" t="str">
            <v>1.694,36</v>
          </cell>
          <cell r="L1520" t="str">
            <v>CAIXA REFERENCIAL</v>
          </cell>
        </row>
        <row r="1521">
          <cell r="A1521">
            <v>99277</v>
          </cell>
          <cell r="B1521" t="str">
            <v>DRENAGEM/OBRAS DE CONTENCAO/POCOS DE VISITA E CAIXAS</v>
          </cell>
          <cell r="C1521" t="str">
            <v>DROP</v>
          </cell>
          <cell r="D1521" t="str">
            <v>POCOS DE VISITA/BOCAS DE LOBO/CX. DE PASSAGEM/CX. DIVERSAS</v>
          </cell>
          <cell r="E1521" t="str">
            <v>0036</v>
          </cell>
          <cell r="F1521" t="str">
            <v/>
          </cell>
          <cell r="G1521" t="str">
            <v/>
          </cell>
          <cell r="H1521" t="str">
            <v>ACRÉSCIMO PARA POÇO DE VISITA RETANGULAR PARA DRENAGEM, EM ALVENARIA COM BLOCOS DE CONCRETO, DIMENSÕES INTERNAS = 1X3 M. AF_12/2020</v>
          </cell>
          <cell r="I1521" t="str">
            <v>M</v>
          </cell>
          <cell r="J1521" t="str">
            <v>COEFICIENTE DE REPRESENTATIVIDADE</v>
          </cell>
          <cell r="K1521" t="str">
            <v>1.527,38</v>
          </cell>
          <cell r="L1521" t="str">
            <v>CAIXA REFERENCIAL</v>
          </cell>
        </row>
        <row r="1522">
          <cell r="A1522">
            <v>99278</v>
          </cell>
          <cell r="B1522" t="str">
            <v>DRENAGEM/OBRAS DE CONTENCAO/POCOS DE VISITA E CAIXAS</v>
          </cell>
          <cell r="C1522" t="str">
            <v>DROP</v>
          </cell>
          <cell r="D1522" t="str">
            <v>POCOS DE VISITA/BOCAS DE LOBO/CX. DE PASSAGEM/CX. DIVERSAS</v>
          </cell>
          <cell r="E1522" t="str">
            <v>0036</v>
          </cell>
          <cell r="F1522" t="str">
            <v/>
          </cell>
          <cell r="G1522" t="str">
            <v/>
          </cell>
          <cell r="H1522" t="str">
            <v>ACRÉSCIMO PARA POÇO DE VISITA CIRCULAR PARA DRENAGEM, EM CONCRETO PRÉ-MOLDADO, DIÂMETRO INTERNO = 0,8 M. AF_12/2020</v>
          </cell>
          <cell r="I1522" t="str">
            <v>M</v>
          </cell>
          <cell r="J1522" t="str">
            <v>COEFICIENTE DE REPRESENTATIVIDADE</v>
          </cell>
          <cell r="K1522" t="str">
            <v>266,13</v>
          </cell>
          <cell r="L1522" t="str">
            <v>CAIXA REFERENCIAL</v>
          </cell>
        </row>
        <row r="1523">
          <cell r="A1523">
            <v>99279</v>
          </cell>
          <cell r="B1523" t="str">
            <v>DRENAGEM/OBRAS DE CONTENCAO/POCOS DE VISITA E CAIXAS</v>
          </cell>
          <cell r="C1523" t="str">
            <v>DROP</v>
          </cell>
          <cell r="D1523" t="str">
            <v>POCOS DE VISITA/BOCAS DE LOBO/CX. DE PASSAGEM/CX. DIVERSAS</v>
          </cell>
          <cell r="E1523" t="str">
            <v>0036</v>
          </cell>
          <cell r="F1523" t="str">
            <v/>
          </cell>
          <cell r="G1523" t="str">
            <v/>
          </cell>
          <cell r="H1523" t="str">
            <v>BASE PARA POÇO DE VISITA RETANGULAR PARA DRENAGEM, EM ALVENARIA COM BLOCOS DE CONCRETO, DIMENSÕES INTERNAS = 1X3,5 M, PROFUNDIDADE = 1,45 M, EXCLUINDO TAMPÃO. AF_12/2020</v>
          </cell>
          <cell r="I1523" t="str">
            <v>UN</v>
          </cell>
          <cell r="J1523" t="str">
            <v>ATRIBUÍDO SÃO PAULO</v>
          </cell>
          <cell r="K1523" t="str">
            <v>4.268,99</v>
          </cell>
          <cell r="L1523" t="str">
            <v>CAIXA REFERENCIAL</v>
          </cell>
        </row>
        <row r="1524">
          <cell r="A1524">
            <v>99280</v>
          </cell>
          <cell r="B1524" t="str">
            <v>DRENAGEM/OBRAS DE CONTENCAO/POCOS DE VISITA E CAIXAS</v>
          </cell>
          <cell r="C1524" t="str">
            <v>DROP</v>
          </cell>
          <cell r="D1524" t="str">
            <v>POCOS DE VISITA/BOCAS DE LOBO/CX. DE PASSAGEM/CX. DIVERSAS</v>
          </cell>
          <cell r="E1524" t="str">
            <v>0036</v>
          </cell>
          <cell r="F1524" t="str">
            <v/>
          </cell>
          <cell r="G1524" t="str">
            <v/>
          </cell>
          <cell r="H1524" t="str">
            <v>BASE PARA POÇO DE VISITA CIRCULAR PARA DRENAGEM, EM ALVENARIA COM TIJOLOS CERÂMICOS MACIÇOS, DIÂMETRO INTERNO = 0,8 M, PROFUNDIDADE = 1,45 M, EXCLUINDO TAMPÃO. AF_12/2020</v>
          </cell>
          <cell r="I1524" t="str">
            <v>UN</v>
          </cell>
          <cell r="J1524" t="str">
            <v>ATRIBUÍDO SÃO PAULO</v>
          </cell>
          <cell r="K1524" t="str">
            <v>1.524,35</v>
          </cell>
          <cell r="L1524" t="str">
            <v>CAIXA REFERENCIAL</v>
          </cell>
        </row>
        <row r="1525">
          <cell r="A1525">
            <v>99281</v>
          </cell>
          <cell r="B1525" t="str">
            <v>DRENAGEM/OBRAS DE CONTENCAO/POCOS DE VISITA E CAIXAS</v>
          </cell>
          <cell r="C1525" t="str">
            <v>DROP</v>
          </cell>
          <cell r="D1525" t="str">
            <v>POCOS DE VISITA/BOCAS DE LOBO/CX. DE PASSAGEM/CX. DIVERSAS</v>
          </cell>
          <cell r="E1525" t="str">
            <v>0036</v>
          </cell>
          <cell r="F1525" t="str">
            <v/>
          </cell>
          <cell r="G1525" t="str">
            <v/>
          </cell>
          <cell r="H1525" t="str">
            <v>ACRÉSCIMO PARA POÇO DE VISITA RETANGULAR PARA DRENAGEM, EM ALVENARIA COM BLOCOS DE CONCRETO, DIMENSÕES INTERNAS = 1X3,5 M. AF_12/2020</v>
          </cell>
          <cell r="I1525" t="str">
            <v>M</v>
          </cell>
          <cell r="J1525" t="str">
            <v>COEFICIENTE DE REPRESENTATIVIDADE</v>
          </cell>
          <cell r="K1525" t="str">
            <v>1.694,36</v>
          </cell>
          <cell r="L1525" t="str">
            <v>CAIXA REFERENCIAL</v>
          </cell>
        </row>
        <row r="1526">
          <cell r="A1526">
            <v>99282</v>
          </cell>
          <cell r="B1526" t="str">
            <v>DRENAGEM/OBRAS DE CONTENCAO/POCOS DE VISITA E CAIXAS</v>
          </cell>
          <cell r="C1526" t="str">
            <v>DROP</v>
          </cell>
          <cell r="D1526" t="str">
            <v>POCOS DE VISITA/BOCAS DE LOBO/CX. DE PASSAGEM/CX. DIVERSAS</v>
          </cell>
          <cell r="E1526" t="str">
            <v>0036</v>
          </cell>
          <cell r="F1526" t="str">
            <v/>
          </cell>
          <cell r="G1526" t="str">
            <v/>
          </cell>
          <cell r="H1526" t="str">
            <v>ACRÉSCIMO PARA POÇO DE VISITA RETANGULAR PARA DRENAGEM, EM ALVENARIA COM BLOCOS DE CONCRETO, DIMENSÕES INTERNAS = 2,5X2,5 M. AF_12/2020</v>
          </cell>
          <cell r="I1526" t="str">
            <v>M</v>
          </cell>
          <cell r="J1526" t="str">
            <v>COEFICIENTE DE REPRESENTATIVIDADE</v>
          </cell>
          <cell r="K1526" t="str">
            <v>1.878,51</v>
          </cell>
          <cell r="L1526" t="str">
            <v>CAIXA REFERENCIAL</v>
          </cell>
        </row>
        <row r="1527">
          <cell r="A1527">
            <v>99283</v>
          </cell>
          <cell r="B1527" t="str">
            <v>DRENAGEM/OBRAS DE CONTENCAO/POCOS DE VISITA E CAIXAS</v>
          </cell>
          <cell r="C1527" t="str">
            <v>DROP</v>
          </cell>
          <cell r="D1527" t="str">
            <v>POCOS DE VISITA/BOCAS DE LOBO/CX. DE PASSAGEM/CX. DIVERSAS</v>
          </cell>
          <cell r="E1527" t="str">
            <v>0036</v>
          </cell>
          <cell r="F1527" t="str">
            <v/>
          </cell>
          <cell r="G1527" t="str">
            <v/>
          </cell>
          <cell r="H1527" t="str">
            <v>ACRÉSCIMO PARA POÇO DE VISITA CIRCULAR PARA DRENAGEM, EM ALVENARIA COM TIJOLOS CERÂMICOS MACIÇOS, DIÂMETRO INTERNO = 0,8 M. AF_12/2020</v>
          </cell>
          <cell r="I1527" t="str">
            <v>M</v>
          </cell>
          <cell r="J1527" t="str">
            <v>COEFICIENTE DE REPRESENTATIVIDADE</v>
          </cell>
          <cell r="K1527" t="str">
            <v>898,41</v>
          </cell>
          <cell r="L1527" t="str">
            <v>CAIXA REFERENCIAL</v>
          </cell>
        </row>
        <row r="1528">
          <cell r="A1528">
            <v>99284</v>
          </cell>
          <cell r="B1528" t="str">
            <v>DRENAGEM/OBRAS DE CONTENCAO/POCOS DE VISITA E CAIXAS</v>
          </cell>
          <cell r="C1528" t="str">
            <v>DROP</v>
          </cell>
          <cell r="D1528" t="str">
            <v>POCOS DE VISITA/BOCAS DE LOBO/CX. DE PASSAGEM/CX. DIVERSAS</v>
          </cell>
          <cell r="E1528" t="str">
            <v>0036</v>
          </cell>
          <cell r="F1528" t="str">
            <v/>
          </cell>
          <cell r="G1528" t="str">
            <v/>
          </cell>
          <cell r="H1528" t="str">
            <v>BASE PARA POÇO DE VISITA RETANGULAR PARA DRENAGEM, EM ALVENARIA COM BLOCOS DE CONCRETO, DIMENSÕES INTERNAS = 1,5X3,5 M, PROFUNDIDADE = 1,45 M, EXCLUINDO TAMPÃO. AF_12/2020</v>
          </cell>
          <cell r="I1528" t="str">
            <v>UN</v>
          </cell>
          <cell r="J1528" t="str">
            <v>ATRIBUÍDO SÃO PAULO</v>
          </cell>
          <cell r="K1528" t="str">
            <v>5.357,34</v>
          </cell>
          <cell r="L1528" t="str">
            <v>CAIXA REFERENCIAL</v>
          </cell>
        </row>
        <row r="1529">
          <cell r="A1529">
            <v>99285</v>
          </cell>
          <cell r="B1529" t="str">
            <v>DRENAGEM/OBRAS DE CONTENCAO/POCOS DE VISITA E CAIXAS</v>
          </cell>
          <cell r="C1529" t="str">
            <v>DROP</v>
          </cell>
          <cell r="D1529" t="str">
            <v>POCOS DE VISITA/BOCAS DE LOBO/CX. DE PASSAGEM/CX. DIVERSAS</v>
          </cell>
          <cell r="E1529" t="str">
            <v>0036</v>
          </cell>
          <cell r="F1529" t="str">
            <v/>
          </cell>
          <cell r="G1529" t="str">
            <v/>
          </cell>
          <cell r="H1529" t="str">
            <v>BASE PARA POÇO DE VISITA CIRCULAR PARA DRENAGEM, EM CONCRETO PRÉ-MOLDADO, DIÂMETRO INTERNO = 1 M, PROFUNDIDADE = 1,45 M, EXCLUINDO TAMPÃO. AF_05/2018</v>
          </cell>
          <cell r="I1529" t="str">
            <v>UN</v>
          </cell>
          <cell r="J1529" t="str">
            <v>ATRIBUÍDO SÃO PAULO</v>
          </cell>
          <cell r="K1529" t="str">
            <v>928,52</v>
          </cell>
          <cell r="L1529" t="str">
            <v>CAIXA REFERENCIAL</v>
          </cell>
        </row>
        <row r="1530">
          <cell r="A1530">
            <v>99286</v>
          </cell>
          <cell r="B1530" t="str">
            <v>DRENAGEM/OBRAS DE CONTENCAO/POCOS DE VISITA E CAIXAS</v>
          </cell>
          <cell r="C1530" t="str">
            <v>DROP</v>
          </cell>
          <cell r="D1530" t="str">
            <v>POCOS DE VISITA/BOCAS DE LOBO/CX. DE PASSAGEM/CX. DIVERSAS</v>
          </cell>
          <cell r="E1530" t="str">
            <v>0036</v>
          </cell>
          <cell r="F1530" t="str">
            <v/>
          </cell>
          <cell r="G1530" t="str">
            <v/>
          </cell>
          <cell r="H1530" t="str">
            <v>BASE PARA POÇO DE VISITA RETANGULAR PARA DRENAGEM, EM ALVENARIA COM BLOCOS DE CONCRETO, DIMENSÕES INTERNAS = 1X4 M, PROFUNDIDADE = 1,45 M, EXCLUINDO TAMPÃO. AF_12/2020</v>
          </cell>
          <cell r="I1530" t="str">
            <v>UN</v>
          </cell>
          <cell r="J1530" t="str">
            <v>ATRIBUÍDO SÃO PAULO</v>
          </cell>
          <cell r="K1530" t="str">
            <v>4.756,27</v>
          </cell>
          <cell r="L1530" t="str">
            <v>CAIXA REFERENCIAL</v>
          </cell>
        </row>
        <row r="1531">
          <cell r="A1531">
            <v>99287</v>
          </cell>
          <cell r="B1531" t="str">
            <v>DRENAGEM/OBRAS DE CONTENCAO/POCOS DE VISITA E CAIXAS</v>
          </cell>
          <cell r="C1531" t="str">
            <v>DROP</v>
          </cell>
          <cell r="D1531" t="str">
            <v>POCOS DE VISITA/BOCAS DE LOBO/CX. DE PASSAGEM/CX. DIVERSAS</v>
          </cell>
          <cell r="E1531" t="str">
            <v>0036</v>
          </cell>
          <cell r="F1531" t="str">
            <v/>
          </cell>
          <cell r="G1531" t="str">
            <v/>
          </cell>
          <cell r="H1531" t="str">
            <v>BASE PARA POÇO DE VISITA RETANGULAR PARA DRENAGEM, EM ALVENARIA COM BLOCOS DE CONCRETO, DIMENSÕES INTERNAS = 2,5X3 M, PROFUNDIDADE = 1,45 M, EXCLUINDO TAMPÃO. AF_12/2020</v>
          </cell>
          <cell r="I1531" t="str">
            <v>UN</v>
          </cell>
          <cell r="J1531" t="str">
            <v>ATRIBUÍDO SÃO PAULO</v>
          </cell>
          <cell r="K1531" t="str">
            <v>6.813,11</v>
          </cell>
          <cell r="L1531" t="str">
            <v>CAIXA REFERENCIAL</v>
          </cell>
        </row>
        <row r="1532">
          <cell r="A1532">
            <v>99288</v>
          </cell>
          <cell r="B1532" t="str">
            <v>DRENAGEM/OBRAS DE CONTENCAO/POCOS DE VISITA E CAIXAS</v>
          </cell>
          <cell r="C1532" t="str">
            <v>DROP</v>
          </cell>
          <cell r="D1532" t="str">
            <v>POCOS DE VISITA/BOCAS DE LOBO/CX. DE PASSAGEM/CX. DIVERSAS</v>
          </cell>
          <cell r="E1532" t="str">
            <v>0036</v>
          </cell>
          <cell r="F1532" t="str">
            <v/>
          </cell>
          <cell r="G1532" t="str">
            <v/>
          </cell>
          <cell r="H1532" t="str">
            <v>ACRÉSCIMO PARA POÇO DE VISITA CIRCULAR PARA DRENAGEM, EM CONCRETO PRÉ-MOLDADO, DIÂMETRO INTERNO = 1 M. AF_12/2020</v>
          </cell>
          <cell r="I1532" t="str">
            <v>M</v>
          </cell>
          <cell r="J1532" t="str">
            <v>COEFICIENTE DE REPRESENTATIVIDADE</v>
          </cell>
          <cell r="K1532" t="str">
            <v>408,79</v>
          </cell>
          <cell r="L1532" t="str">
            <v>CAIXA REFERENCIAL</v>
          </cell>
        </row>
        <row r="1533">
          <cell r="A1533">
            <v>99289</v>
          </cell>
          <cell r="B1533" t="str">
            <v>DRENAGEM/OBRAS DE CONTENCAO/POCOS DE VISITA E CAIXAS</v>
          </cell>
          <cell r="C1533" t="str">
            <v>DROP</v>
          </cell>
          <cell r="D1533" t="str">
            <v>POCOS DE VISITA/BOCAS DE LOBO/CX. DE PASSAGEM/CX. DIVERSAS</v>
          </cell>
          <cell r="E1533" t="str">
            <v>0036</v>
          </cell>
          <cell r="F1533" t="str">
            <v/>
          </cell>
          <cell r="G1533" t="str">
            <v/>
          </cell>
          <cell r="H1533" t="str">
            <v>ACRÉSCIMO PARA POÇO DE VISITA RETANGULAR PARA DRENAGEM, EM ALVENARIA COM BLOCOS DE CONCRETO, DIMENSÕES INTERNAS = 1X4 M. AF_12/2020</v>
          </cell>
          <cell r="I1533" t="str">
            <v>M</v>
          </cell>
          <cell r="J1533" t="str">
            <v>COEFICIENTE DE REPRESENTATIVIDADE</v>
          </cell>
          <cell r="K1533" t="str">
            <v>1.840,53</v>
          </cell>
          <cell r="L1533" t="str">
            <v>CAIXA REFERENCIAL</v>
          </cell>
        </row>
        <row r="1534">
          <cell r="A1534">
            <v>99290</v>
          </cell>
          <cell r="B1534" t="str">
            <v>DRENAGEM/OBRAS DE CONTENCAO/POCOS DE VISITA E CAIXAS</v>
          </cell>
          <cell r="C1534" t="str">
            <v>DROP</v>
          </cell>
          <cell r="D1534" t="str">
            <v>POCOS DE VISITA/BOCAS DE LOBO/CX. DE PASSAGEM/CX. DIVERSAS</v>
          </cell>
          <cell r="E1534" t="str">
            <v>0036</v>
          </cell>
          <cell r="F1534" t="str">
            <v/>
          </cell>
          <cell r="G1534" t="str">
            <v/>
          </cell>
          <cell r="H1534" t="str">
            <v>BASE PARA POÇO DE VISITA RETANGULAR PARA DRENAGEM, EM ALVENARIA COM BLOCOS DE CONCRETO, DIMENSÕES INTERNAS = 1,5X1,5 M, PROFUNDIDADE = 1,45 M, EXCLUINDO TAMPÃO. AF_12/2020</v>
          </cell>
          <cell r="I1534" t="str">
            <v>UN</v>
          </cell>
          <cell r="J1534" t="str">
            <v>ATRIBUÍDO SÃO PAULO</v>
          </cell>
          <cell r="K1534" t="str">
            <v>2.857,62</v>
          </cell>
          <cell r="L1534" t="str">
            <v>CAIXA REFERENCIAL</v>
          </cell>
        </row>
        <row r="1535">
          <cell r="A1535">
            <v>99291</v>
          </cell>
          <cell r="B1535" t="str">
            <v>DRENAGEM/OBRAS DE CONTENCAO/POCOS DE VISITA E CAIXAS</v>
          </cell>
          <cell r="C1535" t="str">
            <v>DROP</v>
          </cell>
          <cell r="D1535" t="str">
            <v>POCOS DE VISITA/BOCAS DE LOBO/CX. DE PASSAGEM/CX. DIVERSAS</v>
          </cell>
          <cell r="E1535" t="str">
            <v>0036</v>
          </cell>
          <cell r="F1535" t="str">
            <v/>
          </cell>
          <cell r="G1535" t="str">
            <v/>
          </cell>
          <cell r="H1535" t="str">
            <v>ACRÉSCIMO PARA POÇO DE VISITA RETANGULAR PARA DRENAGEM, EM ALVENARIA COM BLOCOS DE CONCRETO, DIMENSÕES INTERNAS = 1,5X3,5 M. AF_12/2020</v>
          </cell>
          <cell r="I1535" t="str">
            <v>M</v>
          </cell>
          <cell r="J1535" t="str">
            <v>COEFICIENTE DE REPRESENTATIVIDADE</v>
          </cell>
          <cell r="K1535" t="str">
            <v>1.861,32</v>
          </cell>
          <cell r="L1535" t="str">
            <v>CAIXA REFERENCIAL</v>
          </cell>
        </row>
        <row r="1536">
          <cell r="A1536">
            <v>99292</v>
          </cell>
          <cell r="B1536" t="str">
            <v>DRENAGEM/OBRAS DE CONTENCAO/POCOS DE VISITA E CAIXAS</v>
          </cell>
          <cell r="C1536" t="str">
            <v>DROP</v>
          </cell>
          <cell r="D1536" t="str">
            <v>POCOS DE VISITA/BOCAS DE LOBO/CX. DE PASSAGEM/CX. DIVERSAS</v>
          </cell>
          <cell r="E1536" t="str">
            <v>0036</v>
          </cell>
          <cell r="F1536" t="str">
            <v/>
          </cell>
          <cell r="G1536" t="str">
            <v/>
          </cell>
          <cell r="H1536" t="str">
            <v>BASE PARA POÇO DE VISITA CIRCULAR PARA DRENAGEM, EM ALVENARIA COM TIJOLOS CERÂMICOS MACIÇOS, DIÂMETRO INTERNO = 1 M, PROFUNDIDADE = 1,45 M, EXCLUINDO TAMPÃO. AF_12/2020</v>
          </cell>
          <cell r="I1536" t="str">
            <v>UN</v>
          </cell>
          <cell r="J1536" t="str">
            <v>ATRIBUÍDO SÃO PAULO</v>
          </cell>
          <cell r="K1536" t="str">
            <v>1.899,06</v>
          </cell>
          <cell r="L1536" t="str">
            <v>CAIXA REFERENCIAL</v>
          </cell>
        </row>
        <row r="1537">
          <cell r="A1537">
            <v>99293</v>
          </cell>
          <cell r="B1537" t="str">
            <v>DRENAGEM/OBRAS DE CONTENCAO/POCOS DE VISITA E CAIXAS</v>
          </cell>
          <cell r="C1537" t="str">
            <v>DROP</v>
          </cell>
          <cell r="D1537" t="str">
            <v>POCOS DE VISITA/BOCAS DE LOBO/CX. DE PASSAGEM/CX. DIVERSAS</v>
          </cell>
          <cell r="E1537" t="str">
            <v>0036</v>
          </cell>
          <cell r="F1537" t="str">
            <v/>
          </cell>
          <cell r="G1537" t="str">
            <v/>
          </cell>
          <cell r="H1537" t="str">
            <v>ACRÉSCIMO PARA POÇO DE VISITA CIRCULAR PARA DRENAGEM, EM ALVENARIA COM TIJOLOS CERÂMICOS MACIÇOS, DIÂMETRO INTERNO = 1 M. AF_12/2020</v>
          </cell>
          <cell r="I1537" t="str">
            <v>M</v>
          </cell>
          <cell r="J1537" t="str">
            <v>COEFICIENTE DE REPRESENTATIVIDADE</v>
          </cell>
          <cell r="K1537" t="str">
            <v>1.091,69</v>
          </cell>
          <cell r="L1537" t="str">
            <v>CAIXA REFERENCIAL</v>
          </cell>
        </row>
        <row r="1538">
          <cell r="A1538">
            <v>99294</v>
          </cell>
          <cell r="B1538" t="str">
            <v>DRENAGEM/OBRAS DE CONTENCAO/POCOS DE VISITA E CAIXAS</v>
          </cell>
          <cell r="C1538" t="str">
            <v>DROP</v>
          </cell>
          <cell r="D1538" t="str">
            <v>POCOS DE VISITA/BOCAS DE LOBO/CX. DE PASSAGEM/CX. DIVERSAS</v>
          </cell>
          <cell r="E1538" t="str">
            <v>0036</v>
          </cell>
          <cell r="F1538" t="str">
            <v/>
          </cell>
          <cell r="G1538" t="str">
            <v/>
          </cell>
          <cell r="H1538" t="str">
            <v>BASE PARA POÇO DE VISITA RETANGULAR PARA DRENAGEM, EM ALVENARIA COM BLOCOS DE CONCRETO, DIMENSÕES INTERNAS = 1,5X4 M, PROFUNDIDADE = 1,45 M, EXCLUINDO TAMPÃO. AF_12/2020</v>
          </cell>
          <cell r="I1538" t="str">
            <v>UN</v>
          </cell>
          <cell r="J1538" t="str">
            <v>ATRIBUÍDO SÃO PAULO</v>
          </cell>
          <cell r="K1538" t="str">
            <v>5.939,71</v>
          </cell>
          <cell r="L1538" t="str">
            <v>CAIXA REFERENCIAL</v>
          </cell>
        </row>
        <row r="1539">
          <cell r="A1539">
            <v>99296</v>
          </cell>
          <cell r="B1539" t="str">
            <v>DRENAGEM/OBRAS DE CONTENCAO/POCOS DE VISITA E CAIXAS</v>
          </cell>
          <cell r="C1539" t="str">
            <v>DROP</v>
          </cell>
          <cell r="D1539" t="str">
            <v>POCOS DE VISITA/BOCAS DE LOBO/CX. DE PASSAGEM/CX. DIVERSAS</v>
          </cell>
          <cell r="E1539" t="str">
            <v>0036</v>
          </cell>
          <cell r="F1539" t="str">
            <v/>
          </cell>
          <cell r="G1539" t="str">
            <v/>
          </cell>
          <cell r="H1539" t="str">
            <v>ACRÉSCIMO PARA POÇO DE VISITA RETANGULAR PARA DRENAGEM, EM ALVENARIA COM BLOCOS DE CONCRETO, DIMENSÕES INTERNAS = 2,5X3 M. AF_12/2020</v>
          </cell>
          <cell r="I1539" t="str">
            <v>M</v>
          </cell>
          <cell r="J1539" t="str">
            <v>COEFICIENTE DE REPRESENTATIVIDADE</v>
          </cell>
          <cell r="K1539" t="str">
            <v>2.045,45</v>
          </cell>
          <cell r="L1539" t="str">
            <v>CAIXA REFERENCIAL</v>
          </cell>
        </row>
        <row r="1540">
          <cell r="A1540">
            <v>99297</v>
          </cell>
          <cell r="B1540" t="str">
            <v>DRENAGEM/OBRAS DE CONTENCAO/POCOS DE VISITA E CAIXAS</v>
          </cell>
          <cell r="C1540" t="str">
            <v>DROP</v>
          </cell>
          <cell r="D1540" t="str">
            <v>POCOS DE VISITA/BOCAS DE LOBO/CX. DE PASSAGEM/CX. DIVERSAS</v>
          </cell>
          <cell r="E1540" t="str">
            <v>0036</v>
          </cell>
          <cell r="F1540" t="str">
            <v/>
          </cell>
          <cell r="G1540" t="str">
            <v/>
          </cell>
          <cell r="H1540" t="str">
            <v>ACRÉSCIMO PARA POÇO DE VISITA RETANGULAR PARA DRENAGEM, EM ALVENARIA COM BLOCOS DE CONCRETO, DIMENSÕES INTERNAS = 1,5X4 M. AF_12/2020</v>
          </cell>
          <cell r="I1540" t="str">
            <v>M</v>
          </cell>
          <cell r="J1540" t="str">
            <v>COEFICIENTE DE REPRESENTATIVIDADE</v>
          </cell>
          <cell r="K1540" t="str">
            <v>2.042,49</v>
          </cell>
          <cell r="L1540" t="str">
            <v>CAIXA REFERENCIAL</v>
          </cell>
        </row>
        <row r="1541">
          <cell r="A1541">
            <v>99298</v>
          </cell>
          <cell r="B1541" t="str">
            <v>DRENAGEM/OBRAS DE CONTENCAO/POCOS DE VISITA E CAIXAS</v>
          </cell>
          <cell r="C1541" t="str">
            <v>DROP</v>
          </cell>
          <cell r="D1541" t="str">
            <v>POCOS DE VISITA/BOCAS DE LOBO/CX. DE PASSAGEM/CX. DIVERSAS</v>
          </cell>
          <cell r="E1541" t="str">
            <v>0036</v>
          </cell>
          <cell r="F1541" t="str">
            <v/>
          </cell>
          <cell r="G1541" t="str">
            <v/>
          </cell>
          <cell r="H1541" t="str">
            <v>BASE PARA POÇO DE VISITA RETANGULAR PARA DRENAGEM, EM ALVENARIA COM BLOCOS DE CONCRETO, DIMENSÕES INTERNAS = 2,5X3,5 M, PROFUNDIDADE = 1,45 M, EXCLUINDO TAMPÃO. AF_12/2020</v>
          </cell>
          <cell r="I1541" t="str">
            <v>UN</v>
          </cell>
          <cell r="J1541" t="str">
            <v>ATRIBUÍDO SÃO PAULO</v>
          </cell>
          <cell r="K1541" t="str">
            <v>7.715,50</v>
          </cell>
          <cell r="L1541" t="str">
            <v>CAIXA REFERENCIAL</v>
          </cell>
        </row>
        <row r="1542">
          <cell r="A1542">
            <v>99299</v>
          </cell>
          <cell r="B1542" t="str">
            <v>DRENAGEM/OBRAS DE CONTENCAO/POCOS DE VISITA E CAIXAS</v>
          </cell>
          <cell r="C1542" t="str">
            <v>DROP</v>
          </cell>
          <cell r="D1542" t="str">
            <v>POCOS DE VISITA/BOCAS DE LOBO/CX. DE PASSAGEM/CX. DIVERSAS</v>
          </cell>
          <cell r="E1542" t="str">
            <v>0036</v>
          </cell>
          <cell r="F1542" t="str">
            <v/>
          </cell>
          <cell r="G1542" t="str">
            <v/>
          </cell>
          <cell r="H1542" t="str">
            <v>ACRÉSCIMO PARA POÇO DE VISITA RETANGULAR PARA DRENAGEM, EM ALVENARIA COM BLOCOS DE CONCRETO, DIMENSÕES INTERNAS = 2,5X3,5 M. AF_12/2020</v>
          </cell>
          <cell r="I1542" t="str">
            <v>M</v>
          </cell>
          <cell r="J1542" t="str">
            <v>COEFICIENTE DE REPRESENTATIVIDADE</v>
          </cell>
          <cell r="K1542" t="str">
            <v>2.212,41</v>
          </cell>
          <cell r="L1542" t="str">
            <v>CAIXA REFERENCIAL</v>
          </cell>
        </row>
        <row r="1543">
          <cell r="A1543">
            <v>99300</v>
          </cell>
          <cell r="B1543" t="str">
            <v>DRENAGEM/OBRAS DE CONTENCAO/POCOS DE VISITA E CAIXAS</v>
          </cell>
          <cell r="C1543" t="str">
            <v>DROP</v>
          </cell>
          <cell r="D1543" t="str">
            <v>POCOS DE VISITA/BOCAS DE LOBO/CX. DE PASSAGEM/CX. DIVERSAS</v>
          </cell>
          <cell r="E1543" t="str">
            <v>0036</v>
          </cell>
          <cell r="F1543" t="str">
            <v/>
          </cell>
          <cell r="G1543" t="str">
            <v/>
          </cell>
          <cell r="H1543" t="str">
            <v>BASE PARA POÇO DE VISITA RETANGULAR PARA DRENAGEM, EM ALVENARIA COM BLOCOS DE CONCRETO, DIMENSÕES INTERNAS = 2,5X4 M, PROFUNDIDADE = 1,45 M, EXCLUINDO TAMPÃO. AF_12/2020</v>
          </cell>
          <cell r="I1543" t="str">
            <v>UN</v>
          </cell>
          <cell r="J1543" t="str">
            <v>ATRIBUÍDO SÃO PAULO</v>
          </cell>
          <cell r="K1543" t="str">
            <v>8.618,11</v>
          </cell>
          <cell r="L1543" t="str">
            <v>CAIXA REFERENCIAL</v>
          </cell>
        </row>
        <row r="1544">
          <cell r="A1544">
            <v>99301</v>
          </cell>
          <cell r="B1544" t="str">
            <v>DRENAGEM/OBRAS DE CONTENCAO/POCOS DE VISITA E CAIXAS</v>
          </cell>
          <cell r="C1544" t="str">
            <v>DROP</v>
          </cell>
          <cell r="D1544" t="str">
            <v>POCOS DE VISITA/BOCAS DE LOBO/CX. DE PASSAGEM/CX. DIVERSAS</v>
          </cell>
          <cell r="E1544" t="str">
            <v>0036</v>
          </cell>
          <cell r="F1544" t="str">
            <v/>
          </cell>
          <cell r="G1544" t="str">
            <v/>
          </cell>
          <cell r="H1544" t="str">
            <v>BASE PARA POÇO DE VISITA RETANGULAR PARA DRENAGEM, EM ALVENARIA COM BLOCOS DE CONCRETO, DIMENSÕES INTERNAS = 2X2 M, PROFUNDIDADE = 1,45 M, EXCLUINDO TAMPÃO. AF_12/2020</v>
          </cell>
          <cell r="I1544" t="str">
            <v>UN</v>
          </cell>
          <cell r="J1544" t="str">
            <v>ATRIBUÍDO SÃO PAULO</v>
          </cell>
          <cell r="K1544" t="str">
            <v>4.238,06</v>
          </cell>
          <cell r="L1544" t="str">
            <v>CAIXA REFERENCIAL</v>
          </cell>
        </row>
        <row r="1545">
          <cell r="A1545">
            <v>99302</v>
          </cell>
          <cell r="B1545" t="str">
            <v>DRENAGEM/OBRAS DE CONTENCAO/POCOS DE VISITA E CAIXAS</v>
          </cell>
          <cell r="C1545" t="str">
            <v>DROP</v>
          </cell>
          <cell r="D1545" t="str">
            <v>POCOS DE VISITA/BOCAS DE LOBO/CX. DE PASSAGEM/CX. DIVERSAS</v>
          </cell>
          <cell r="E1545" t="str">
            <v>0036</v>
          </cell>
          <cell r="F1545" t="str">
            <v/>
          </cell>
          <cell r="G1545" t="str">
            <v/>
          </cell>
          <cell r="H1545" t="str">
            <v>ACRÉSCIMO PARA POÇO DE VISITA RETANGULAR PARA DRENAGEM, EM ALVENARIA COM BLOCOS DE CONCRETO, DIMENSÕES INTERNAS = 2,5X4 M. AF_12/2020</v>
          </cell>
          <cell r="I1545" t="str">
            <v>M</v>
          </cell>
          <cell r="J1545" t="str">
            <v>COEFICIENTE DE REPRESENTATIVIDADE</v>
          </cell>
          <cell r="K1545" t="str">
            <v>2.382,32</v>
          </cell>
          <cell r="L1545" t="str">
            <v>CAIXA REFERENCIAL</v>
          </cell>
        </row>
        <row r="1546">
          <cell r="A1546">
            <v>99303</v>
          </cell>
          <cell r="B1546" t="str">
            <v>DRENAGEM/OBRAS DE CONTENCAO/POCOS DE VISITA E CAIXAS</v>
          </cell>
          <cell r="C1546" t="str">
            <v>DROP</v>
          </cell>
          <cell r="D1546" t="str">
            <v>POCOS DE VISITA/BOCAS DE LOBO/CX. DE PASSAGEM/CX. DIVERSAS</v>
          </cell>
          <cell r="E1546" t="str">
            <v>0036</v>
          </cell>
          <cell r="F1546" t="str">
            <v/>
          </cell>
          <cell r="G1546" t="str">
            <v/>
          </cell>
          <cell r="H1546" t="str">
            <v>BASE PARA POÇO DE VISITA RETANGULAR PARA DRENAGEM, EM ALVENARIA COM BLOCOS DE CONCRETO, DIMENSÕES INTERNAS = 3X3 M, PROFUNDIDADE = 1,45 M, EXCLUINDO TAMPÃO. AF_12/2020</v>
          </cell>
          <cell r="I1546" t="str">
            <v>UN</v>
          </cell>
          <cell r="J1546" t="str">
            <v>ATRIBUÍDO SÃO PAULO</v>
          </cell>
          <cell r="K1546" t="str">
            <v>7.883,29</v>
          </cell>
          <cell r="L1546" t="str">
            <v>CAIXA REFERENCIAL</v>
          </cell>
        </row>
        <row r="1547">
          <cell r="A1547">
            <v>99304</v>
          </cell>
          <cell r="B1547" t="str">
            <v>DRENAGEM/OBRAS DE CONTENCAO/POCOS DE VISITA E CAIXAS</v>
          </cell>
          <cell r="C1547" t="str">
            <v>DROP</v>
          </cell>
          <cell r="D1547" t="str">
            <v>POCOS DE VISITA/BOCAS DE LOBO/CX. DE PASSAGEM/CX. DIVERSAS</v>
          </cell>
          <cell r="E1547" t="str">
            <v>0036</v>
          </cell>
          <cell r="F1547" t="str">
            <v/>
          </cell>
          <cell r="G1547" t="str">
            <v/>
          </cell>
          <cell r="H1547" t="str">
            <v>ACRÉSCIMO PARA POÇO DE VISITA RETANGULAR PARA DRENAGEM, EM ALVENARIA COM BLOCOS DE CONCRETO, DIMENSÕES INTERNAS = 3X3 M. AF_12/2020</v>
          </cell>
          <cell r="I1547" t="str">
            <v>M</v>
          </cell>
          <cell r="J1547" t="str">
            <v>COEFICIENTE DE REPRESENTATIVIDADE</v>
          </cell>
          <cell r="K1547" t="str">
            <v>2.215,37</v>
          </cell>
          <cell r="L1547" t="str">
            <v>CAIXA REFERENCIAL</v>
          </cell>
        </row>
        <row r="1548">
          <cell r="A1548">
            <v>99305</v>
          </cell>
          <cell r="B1548" t="str">
            <v>DRENAGEM/OBRAS DE CONTENCAO/POCOS DE VISITA E CAIXAS</v>
          </cell>
          <cell r="C1548" t="str">
            <v>DROP</v>
          </cell>
          <cell r="D1548" t="str">
            <v>POCOS DE VISITA/BOCAS DE LOBO/CX. DE PASSAGEM/CX. DIVERSAS</v>
          </cell>
          <cell r="E1548" t="str">
            <v>0036</v>
          </cell>
          <cell r="F1548" t="str">
            <v/>
          </cell>
          <cell r="G1548" t="str">
            <v/>
          </cell>
          <cell r="H1548" t="str">
            <v>BASE PARA POÇO DE VISITA RETANGULAR PARA DRENAGEM, EM ALVENARIA COM BLOCOS DE CONCRETO, DIMENSÕES INTERNAS = 3X3,5 M, PROFUNDIDADE = 1,45 M, EXCLUINDO TAMPÃO. AF_12/2020</v>
          </cell>
          <cell r="I1548" t="str">
            <v>UN</v>
          </cell>
          <cell r="J1548" t="str">
            <v>ATRIBUÍDO SÃO PAULO</v>
          </cell>
          <cell r="K1548" t="str">
            <v>8.923,54</v>
          </cell>
          <cell r="L1548" t="str">
            <v>CAIXA REFERENCIAL</v>
          </cell>
        </row>
        <row r="1549">
          <cell r="A1549">
            <v>99306</v>
          </cell>
          <cell r="B1549" t="str">
            <v>DRENAGEM/OBRAS DE CONTENCAO/POCOS DE VISITA E CAIXAS</v>
          </cell>
          <cell r="C1549" t="str">
            <v>DROP</v>
          </cell>
          <cell r="D1549" t="str">
            <v>POCOS DE VISITA/BOCAS DE LOBO/CX. DE PASSAGEM/CX. DIVERSAS</v>
          </cell>
          <cell r="E1549" t="str">
            <v>0036</v>
          </cell>
          <cell r="F1549" t="str">
            <v/>
          </cell>
          <cell r="G1549" t="str">
            <v/>
          </cell>
          <cell r="H1549" t="str">
            <v>ACRÉSCIMO PARA POÇO DE VISITA RETANGULAR PARA DRENAGEM, EM ALVENARIA COM BLOCOS DE CONCRETO, DIMENSÕES INTERNAS = 3X3,5 M. AF_12/2020</v>
          </cell>
          <cell r="I1549" t="str">
            <v>M</v>
          </cell>
          <cell r="J1549" t="str">
            <v>COEFICIENTE DE REPRESENTATIVIDADE</v>
          </cell>
          <cell r="K1549" t="str">
            <v>2.382,32</v>
          </cell>
          <cell r="L1549" t="str">
            <v>CAIXA REFERENCIAL</v>
          </cell>
        </row>
        <row r="1550">
          <cell r="A1550">
            <v>99307</v>
          </cell>
          <cell r="B1550" t="str">
            <v>DRENAGEM/OBRAS DE CONTENCAO/POCOS DE VISITA E CAIXAS</v>
          </cell>
          <cell r="C1550" t="str">
            <v>DROP</v>
          </cell>
          <cell r="D1550" t="str">
            <v>POCOS DE VISITA/BOCAS DE LOBO/CX. DE PASSAGEM/CX. DIVERSAS</v>
          </cell>
          <cell r="E1550" t="str">
            <v>0036</v>
          </cell>
          <cell r="F1550" t="str">
            <v/>
          </cell>
          <cell r="G1550" t="str">
            <v/>
          </cell>
          <cell r="H1550" t="str">
            <v>ACRÉSCIMO PARA POÇO DE VISITA RETANGULAR PARA DRENAGEM, EM ALVENARIA COM BLOCOS DE CONCRETO, DIMENSÕES INTERNAS = 2X2 M. AF_12/2020</v>
          </cell>
          <cell r="I1550" t="str">
            <v>M</v>
          </cell>
          <cell r="J1550" t="str">
            <v>COEFICIENTE DE REPRESENTATIVIDADE</v>
          </cell>
          <cell r="K1550" t="str">
            <v>1.599,09</v>
          </cell>
          <cell r="L1550" t="str">
            <v>CAIXA REFERENCIAL</v>
          </cell>
        </row>
        <row r="1551">
          <cell r="A1551">
            <v>99308</v>
          </cell>
          <cell r="B1551" t="str">
            <v>DRENAGEM/OBRAS DE CONTENCAO/POCOS DE VISITA E CAIXAS</v>
          </cell>
          <cell r="C1551" t="str">
            <v>DROP</v>
          </cell>
          <cell r="D1551" t="str">
            <v>POCOS DE VISITA/BOCAS DE LOBO/CX. DE PASSAGEM/CX. DIVERSAS</v>
          </cell>
          <cell r="E1551" t="str">
            <v>0036</v>
          </cell>
          <cell r="F1551" t="str">
            <v/>
          </cell>
          <cell r="G1551" t="str">
            <v/>
          </cell>
          <cell r="H1551" t="str">
            <v>BASE PARA POÇO DE VISITA RETANGULAR PARA DRENAGEM, EM ALVENARIA COM BLOCOS DE CONCRETO, DIMENSÕES INTERNAS = 3X4 M, PROFUNDIDADE = 1,45 M, EXCLUINDO TAMPÃO. AF_12/2020</v>
          </cell>
          <cell r="I1551" t="str">
            <v>UN</v>
          </cell>
          <cell r="J1551" t="str">
            <v>ATRIBUÍDO SÃO PAULO</v>
          </cell>
          <cell r="K1551" t="str">
            <v>9.961,22</v>
          </cell>
          <cell r="L1551" t="str">
            <v>CAIXA REFERENCIAL</v>
          </cell>
        </row>
        <row r="1552">
          <cell r="A1552">
            <v>99309</v>
          </cell>
          <cell r="B1552" t="str">
            <v>DRENAGEM/OBRAS DE CONTENCAO/POCOS DE VISITA E CAIXAS</v>
          </cell>
          <cell r="C1552" t="str">
            <v>DROP</v>
          </cell>
          <cell r="D1552" t="str">
            <v>POCOS DE VISITA/BOCAS DE LOBO/CX. DE PASSAGEM/CX. DIVERSAS</v>
          </cell>
          <cell r="E1552" t="str">
            <v>0036</v>
          </cell>
          <cell r="F1552" t="str">
            <v/>
          </cell>
          <cell r="G1552" t="str">
            <v/>
          </cell>
          <cell r="H1552" t="str">
            <v>ACRÉSCIMO PARA POÇO DE VISITA RETANGULAR PARA DRENAGEM, EM ALVENARIA COM BLOCOS DE CONCRETO, DIMENSÕES INTERNAS = 3X4 M. AF_12/2020</v>
          </cell>
          <cell r="I1552" t="str">
            <v>M</v>
          </cell>
          <cell r="J1552" t="str">
            <v>COEFICIENTE DE REPRESENTATIVIDADE</v>
          </cell>
          <cell r="K1552" t="str">
            <v>2.552,27</v>
          </cell>
          <cell r="L1552" t="str">
            <v>CAIXA REFERENCIAL</v>
          </cell>
        </row>
        <row r="1553">
          <cell r="A1553">
            <v>99310</v>
          </cell>
          <cell r="B1553" t="str">
            <v>DRENAGEM/OBRAS DE CONTENCAO/POCOS DE VISITA E CAIXAS</v>
          </cell>
          <cell r="C1553" t="str">
            <v>DROP</v>
          </cell>
          <cell r="D1553" t="str">
            <v>POCOS DE VISITA/BOCAS DE LOBO/CX. DE PASSAGEM/CX. DIVERSAS</v>
          </cell>
          <cell r="E1553" t="str">
            <v>0036</v>
          </cell>
          <cell r="F1553" t="str">
            <v/>
          </cell>
          <cell r="G1553" t="str">
            <v/>
          </cell>
          <cell r="H1553" t="str">
            <v>BASE PARA POÇO DE VISITA RETANGULAR PARA DRENAGEM, EM ALVENARIA COM BLOCOS DE CONCRETO, DIMENSÕES INTERNAS = 3,5X3,5 M, PROFUNDIDADE = 1,45 M, EXCLUINDO TAMPÃO. AF_12/2020</v>
          </cell>
          <cell r="I1553" t="str">
            <v>UN</v>
          </cell>
          <cell r="J1553" t="str">
            <v>ATRIBUÍDO SÃO PAULO</v>
          </cell>
          <cell r="K1553" t="str">
            <v>10.133,39</v>
          </cell>
          <cell r="L1553" t="str">
            <v>CAIXA REFERENCIAL</v>
          </cell>
        </row>
        <row r="1554">
          <cell r="A1554">
            <v>99311</v>
          </cell>
          <cell r="B1554" t="str">
            <v>DRENAGEM/OBRAS DE CONTENCAO/POCOS DE VISITA E CAIXAS</v>
          </cell>
          <cell r="C1554" t="str">
            <v>DROP</v>
          </cell>
          <cell r="D1554" t="str">
            <v>POCOS DE VISITA/BOCAS DE LOBO/CX. DE PASSAGEM/CX. DIVERSAS</v>
          </cell>
          <cell r="E1554" t="str">
            <v>0036</v>
          </cell>
          <cell r="F1554" t="str">
            <v/>
          </cell>
          <cell r="G1554" t="str">
            <v/>
          </cell>
          <cell r="H1554" t="str">
            <v>ACRÉSCIMO PARA POÇO DE VISITA RETANGULAR PARA DRENAGEM, EM ALVENARIA COM BLOCOS DE CONCRETO, DIMENSÕES INTERNAS = 3,5X3,5 M. AF_12/2020</v>
          </cell>
          <cell r="I1554" t="str">
            <v>M</v>
          </cell>
          <cell r="J1554" t="str">
            <v>COEFICIENTE DE REPRESENTATIVIDADE</v>
          </cell>
          <cell r="K1554" t="str">
            <v>2.552,27</v>
          </cell>
          <cell r="L1554" t="str">
            <v>CAIXA REFERENCIAL</v>
          </cell>
        </row>
        <row r="1555">
          <cell r="A1555">
            <v>99312</v>
          </cell>
          <cell r="B1555" t="str">
            <v>DRENAGEM/OBRAS DE CONTENCAO/POCOS DE VISITA E CAIXAS</v>
          </cell>
          <cell r="C1555" t="str">
            <v>DROP</v>
          </cell>
          <cell r="D1555" t="str">
            <v>POCOS DE VISITA/BOCAS DE LOBO/CX. DE PASSAGEM/CX. DIVERSAS</v>
          </cell>
          <cell r="E1555" t="str">
            <v>0036</v>
          </cell>
          <cell r="F1555" t="str">
            <v/>
          </cell>
          <cell r="G1555" t="str">
            <v/>
          </cell>
          <cell r="H1555" t="str">
            <v>BASE PARA POÇO DE VISITA RETANGULAR PARA DRENAGEM, EM ALVENARIA COM BLOCOS DE CONCRETO, DIMENSÕES INTERNAS = 2X2,5 M, PROFUNDIDADE = 1,45 M, EXCLUINDO TAMPÃO. AF_12/2020</v>
          </cell>
          <cell r="I1555" t="str">
            <v>UN</v>
          </cell>
          <cell r="J1555" t="str">
            <v>ATRIBUÍDO SÃO PAULO</v>
          </cell>
          <cell r="K1555" t="str">
            <v>4.979,44</v>
          </cell>
          <cell r="L1555" t="str">
            <v>CAIXA REFERENCIAL</v>
          </cell>
        </row>
        <row r="1556">
          <cell r="A1556">
            <v>99313</v>
          </cell>
          <cell r="B1556" t="str">
            <v>DRENAGEM/OBRAS DE CONTENCAO/POCOS DE VISITA E CAIXAS</v>
          </cell>
          <cell r="C1556" t="str">
            <v>DROP</v>
          </cell>
          <cell r="D1556" t="str">
            <v>POCOS DE VISITA/BOCAS DE LOBO/CX. DE PASSAGEM/CX. DIVERSAS</v>
          </cell>
          <cell r="E1556" t="str">
            <v>0036</v>
          </cell>
          <cell r="F1556" t="str">
            <v/>
          </cell>
          <cell r="G1556" t="str">
            <v/>
          </cell>
          <cell r="H1556" t="str">
            <v>BASE PARA POÇO DE VISITA RETANGULAR PARA DRENAGEM, EM ALVENARIA COM BLOCOS DE CONCRETO, DIMENSÕES INTERNAS = 3,5X4 M, PROFUNDIDADE = 1,45 M, EXCLUINDO TAMPÃO. AF_12/2020</v>
          </cell>
          <cell r="I1556" t="str">
            <v>UN</v>
          </cell>
          <cell r="J1556" t="str">
            <v>ATRIBUÍDO SÃO PAULO</v>
          </cell>
          <cell r="K1556" t="str">
            <v>11.309,37</v>
          </cell>
          <cell r="L1556" t="str">
            <v>CAIXA REFERENCIAL</v>
          </cell>
        </row>
        <row r="1557">
          <cell r="A1557">
            <v>99314</v>
          </cell>
          <cell r="B1557" t="str">
            <v>DRENAGEM/OBRAS DE CONTENCAO/POCOS DE VISITA E CAIXAS</v>
          </cell>
          <cell r="C1557" t="str">
            <v>DROP</v>
          </cell>
          <cell r="D1557" t="str">
            <v>POCOS DE VISITA/BOCAS DE LOBO/CX. DE PASSAGEM/CX. DIVERSAS</v>
          </cell>
          <cell r="E1557" t="str">
            <v>0036</v>
          </cell>
          <cell r="F1557" t="str">
            <v/>
          </cell>
          <cell r="G1557" t="str">
            <v/>
          </cell>
          <cell r="H1557" t="str">
            <v>ACRÉSCIMO PARA POÇO DE VISITA RETANGULAR PARA DRENAGEM, EM ALVENARIA COM BLOCOS DE CONCRETO, DIMENSÕES INTERNAS = 3,5X4 M. AF_12/2020</v>
          </cell>
          <cell r="I1557" t="str">
            <v>M</v>
          </cell>
          <cell r="J1557" t="str">
            <v>COEFICIENTE DE REPRESENTATIVIDADE</v>
          </cell>
          <cell r="K1557" t="str">
            <v>2.722,19</v>
          </cell>
          <cell r="L1557" t="str">
            <v>CAIXA REFERENCIAL</v>
          </cell>
        </row>
        <row r="1558">
          <cell r="A1558">
            <v>99315</v>
          </cell>
          <cell r="B1558" t="str">
            <v>DRENAGEM/OBRAS DE CONTENCAO/POCOS DE VISITA E CAIXAS</v>
          </cell>
          <cell r="C1558" t="str">
            <v>DROP</v>
          </cell>
          <cell r="D1558" t="str">
            <v>POCOS DE VISITA/BOCAS DE LOBO/CX. DE PASSAGEM/CX. DIVERSAS</v>
          </cell>
          <cell r="E1558" t="str">
            <v>0036</v>
          </cell>
          <cell r="F1558" t="str">
            <v/>
          </cell>
          <cell r="G1558" t="str">
            <v/>
          </cell>
          <cell r="H1558" t="str">
            <v>BASE PARA POÇO DE VISITA RETANGULAR PARA DRENAGEM, EM ALVENARIA COM BLOCOS DE CONCRETO, DIMENSÕES INTERNAS = 4X4 M, PROFUNDIDADE = 1,45 M, EXCLUINDO TAMPÃO. AF_12/2020</v>
          </cell>
          <cell r="I1558" t="str">
            <v>UN</v>
          </cell>
          <cell r="J1558" t="str">
            <v>ATRIBUÍDO SÃO PAULO</v>
          </cell>
          <cell r="K1558" t="str">
            <v>12.655,07</v>
          </cell>
          <cell r="L1558" t="str">
            <v>CAIXA REFERENCIAL</v>
          </cell>
        </row>
        <row r="1559">
          <cell r="A1559">
            <v>99317</v>
          </cell>
          <cell r="B1559" t="str">
            <v>DRENAGEM/OBRAS DE CONTENCAO/POCOS DE VISITA E CAIXAS</v>
          </cell>
          <cell r="C1559" t="str">
            <v>DROP</v>
          </cell>
          <cell r="D1559" t="str">
            <v>POCOS DE VISITA/BOCAS DE LOBO/CX. DE PASSAGEM/CX. DIVERSAS</v>
          </cell>
          <cell r="E1559" t="str">
            <v>0036</v>
          </cell>
          <cell r="F1559" t="str">
            <v/>
          </cell>
          <cell r="G1559" t="str">
            <v/>
          </cell>
          <cell r="H1559" t="str">
            <v>ACRÉSCIMO PARA POÇO DE VISITA RETANGULAR PARA DRENAGEM, EM ALVENARIA COM BLOCOS DE CONCRETO, DIMENSÕES INTERNAS = 2X2,5 M. AF_12/2020</v>
          </cell>
          <cell r="I1559" t="str">
            <v>M</v>
          </cell>
          <cell r="J1559" t="str">
            <v>COEFICIENTE DE REPRESENTATIVIDADE</v>
          </cell>
          <cell r="K1559" t="str">
            <v>1.708,54</v>
          </cell>
          <cell r="L1559" t="str">
            <v>CAIXA REFERENCIAL</v>
          </cell>
        </row>
        <row r="1560">
          <cell r="A1560">
            <v>99318</v>
          </cell>
          <cell r="B1560" t="str">
            <v>DRENAGEM/OBRAS DE CONTENCAO/POCOS DE VISITA E CAIXAS</v>
          </cell>
          <cell r="C1560" t="str">
            <v>DROP</v>
          </cell>
          <cell r="D1560" t="str">
            <v>POCOS DE VISITA/BOCAS DE LOBO/CX. DE PASSAGEM/CX. DIVERSAS</v>
          </cell>
          <cell r="E1560" t="str">
            <v>0036</v>
          </cell>
          <cell r="F1560" t="str">
            <v/>
          </cell>
          <cell r="G1560" t="str">
            <v/>
          </cell>
          <cell r="H1560" t="str">
            <v>CHAMINÉ CIRCULAR PARA POÇO DE VISITA PARA DRENAGEM, EM CONCRETO PRÉ-MOLDADO, DIÂMETRO INTERNO = 0,6 M. AF_12/2020</v>
          </cell>
          <cell r="I1560" t="str">
            <v>M</v>
          </cell>
          <cell r="J1560" t="str">
            <v>COEFICIENTE DE REPRESENTATIVIDADE</v>
          </cell>
          <cell r="K1560" t="str">
            <v>194,92</v>
          </cell>
          <cell r="L1560" t="str">
            <v>CAIXA REFERENCIAL</v>
          </cell>
        </row>
        <row r="1561">
          <cell r="A1561">
            <v>99319</v>
          </cell>
          <cell r="B1561" t="str">
            <v>DRENAGEM/OBRAS DE CONTENCAO/POCOS DE VISITA E CAIXAS</v>
          </cell>
          <cell r="C1561" t="str">
            <v>DROP</v>
          </cell>
          <cell r="D1561" t="str">
            <v>POCOS DE VISITA/BOCAS DE LOBO/CX. DE PASSAGEM/CX. DIVERSAS</v>
          </cell>
          <cell r="E1561" t="str">
            <v>0036</v>
          </cell>
          <cell r="F1561" t="str">
            <v/>
          </cell>
          <cell r="G1561" t="str">
            <v/>
          </cell>
          <cell r="H1561" t="str">
            <v>CHAMINÉ CIRCULAR PARA POÇO DE VISITA PARA DRENAGEM, EM ALVENARIA COM TIJOLOS CERÂMICOS MACIÇOS, DIÂMETRO INTERNO = 0,6 M. AF_12/2020</v>
          </cell>
          <cell r="I1561" t="str">
            <v>M</v>
          </cell>
          <cell r="J1561" t="str">
            <v>COEFICIENTE DE REPRESENTATIVIDADE</v>
          </cell>
          <cell r="K1561" t="str">
            <v>705,50</v>
          </cell>
          <cell r="L1561" t="str">
            <v>CAIXA REFERENCIAL</v>
          </cell>
        </row>
        <row r="1562">
          <cell r="A1562">
            <v>99320</v>
          </cell>
          <cell r="B1562" t="str">
            <v>DRENAGEM/OBRAS DE CONTENCAO/POCOS DE VISITA E CAIXAS</v>
          </cell>
          <cell r="C1562" t="str">
            <v>DROP</v>
          </cell>
          <cell r="D1562" t="str">
            <v>POCOS DE VISITA/BOCAS DE LOBO/CX. DE PASSAGEM/CX. DIVERSAS</v>
          </cell>
          <cell r="E1562" t="str">
            <v>0036</v>
          </cell>
          <cell r="F1562" t="str">
            <v/>
          </cell>
          <cell r="G1562" t="str">
            <v/>
          </cell>
          <cell r="H1562" t="str">
            <v>BASE PARA POÇO DE VISITA RETANGULAR PARA DRENAGEM, EM ALVENARIA COM BLOCOS DE CONCRETO, DIMENSÕES INTERNAS = 2X3 M, PROFUNDIDADE = 1,45 M, EXCLUINDO TAMPÃO. AF_12/2020</v>
          </cell>
          <cell r="I1562" t="str">
            <v>UN</v>
          </cell>
          <cell r="J1562" t="str">
            <v>ATRIBUÍDO SÃO PAULO</v>
          </cell>
          <cell r="K1562" t="str">
            <v>5.762,68</v>
          </cell>
          <cell r="L1562" t="str">
            <v>CAIXA REFERENCIAL</v>
          </cell>
        </row>
        <row r="1563">
          <cell r="A1563">
            <v>99321</v>
          </cell>
          <cell r="B1563" t="str">
            <v>DRENAGEM/OBRAS DE CONTENCAO/POCOS DE VISITA E CAIXAS</v>
          </cell>
          <cell r="C1563" t="str">
            <v>DROP</v>
          </cell>
          <cell r="D1563" t="str">
            <v>POCOS DE VISITA/BOCAS DE LOBO/CX. DE PASSAGEM/CX. DIVERSAS</v>
          </cell>
          <cell r="E1563" t="str">
            <v>0036</v>
          </cell>
          <cell r="F1563" t="str">
            <v/>
          </cell>
          <cell r="G1563" t="str">
            <v/>
          </cell>
          <cell r="H1563" t="str">
            <v>ACRÉSCIMO PARA POÇO DE VISITA RETANGULAR PARA DRENAGEM, EM ALVENARIA COM BLOCOS DE CONCRETO, DIMENSÕES INTERNAS = 2X3 M. AF_12/2020</v>
          </cell>
          <cell r="I1563" t="str">
            <v>M</v>
          </cell>
          <cell r="J1563" t="str">
            <v>COEFICIENTE DE REPRESENTATIVIDADE</v>
          </cell>
          <cell r="K1563" t="str">
            <v>1.875,54</v>
          </cell>
          <cell r="L1563" t="str">
            <v>CAIXA REFERENCIAL</v>
          </cell>
        </row>
        <row r="1564">
          <cell r="A1564">
            <v>99322</v>
          </cell>
          <cell r="B1564" t="str">
            <v>DRENAGEM/OBRAS DE CONTENCAO/POCOS DE VISITA E CAIXAS</v>
          </cell>
          <cell r="C1564" t="str">
            <v>DROP</v>
          </cell>
          <cell r="D1564" t="str">
            <v>POCOS DE VISITA/BOCAS DE LOBO/CX. DE PASSAGEM/CX. DIVERSAS</v>
          </cell>
          <cell r="E1564" t="str">
            <v>0036</v>
          </cell>
          <cell r="F1564" t="str">
            <v/>
          </cell>
          <cell r="G1564" t="str">
            <v/>
          </cell>
          <cell r="H1564" t="str">
            <v>BASE PARA POÇO DE VISITA RETANGULAR PARA DRENAGEM, EM ALVENARIA COM BLOCOS DE CONCRETO, DIMENSÕES INTERNAS = 2X3,5 M, PROFUNDIDADE = 1,45 M, EXCLUINDO TAMPÃO. AF_12/2020</v>
          </cell>
          <cell r="I1564" t="str">
            <v>UN</v>
          </cell>
          <cell r="J1564" t="str">
            <v>ATRIBUÍDO SÃO PAULO</v>
          </cell>
          <cell r="K1564" t="str">
            <v>6.509,30</v>
          </cell>
          <cell r="L1564" t="str">
            <v>CAIXA REFERENCIAL</v>
          </cell>
        </row>
        <row r="1565">
          <cell r="A1565">
            <v>99323</v>
          </cell>
          <cell r="B1565" t="str">
            <v>DRENAGEM/OBRAS DE CONTENCAO/POCOS DE VISITA E CAIXAS</v>
          </cell>
          <cell r="C1565" t="str">
            <v>DROP</v>
          </cell>
          <cell r="D1565" t="str">
            <v>POCOS DE VISITA/BOCAS DE LOBO/CX. DE PASSAGEM/CX. DIVERSAS</v>
          </cell>
          <cell r="E1565" t="str">
            <v>0036</v>
          </cell>
          <cell r="F1565" t="str">
            <v/>
          </cell>
          <cell r="G1565" t="str">
            <v/>
          </cell>
          <cell r="H1565" t="str">
            <v>ACRÉSCIMO PARA POÇO DE VISITA RETANGULAR PARA DRENAGEM, EM ALVENARIA COM BLOCOS DE CONCRETO, DIMENSÕES INTERNAS = 2X3,5 M. AF_12/2020</v>
          </cell>
          <cell r="I1565" t="str">
            <v>M</v>
          </cell>
          <cell r="J1565" t="str">
            <v>COEFICIENTE DE REPRESENTATIVIDADE</v>
          </cell>
          <cell r="K1565" t="str">
            <v>2.042,49</v>
          </cell>
          <cell r="L1565" t="str">
            <v>CAIXA REFERENCIAL</v>
          </cell>
        </row>
        <row r="1566">
          <cell r="A1566">
            <v>99324</v>
          </cell>
          <cell r="B1566" t="str">
            <v>DRENAGEM/OBRAS DE CONTENCAO/POCOS DE VISITA E CAIXAS</v>
          </cell>
          <cell r="C1566" t="str">
            <v>DROP</v>
          </cell>
          <cell r="D1566" t="str">
            <v>POCOS DE VISITA/BOCAS DE LOBO/CX. DE PASSAGEM/CX. DIVERSAS</v>
          </cell>
          <cell r="E1566" t="str">
            <v>0036</v>
          </cell>
          <cell r="F1566" t="str">
            <v/>
          </cell>
          <cell r="G1566" t="str">
            <v/>
          </cell>
          <cell r="H1566" t="str">
            <v>BASE PARA POÇO DE VISITA RETANGULAR PARA DRENAGEM, EM ALVENARIA COM BLOCOS DE CONCRETO, DIMENSÕES INTERNAS = 2X4 M, PROFUNDIDADE = 1,45 M, EXCLUINDO TAMPÃO. AF_12/2020</v>
          </cell>
          <cell r="I1566" t="str">
            <v>UN</v>
          </cell>
          <cell r="J1566" t="str">
            <v>ATRIBUÍDO SÃO PAULO</v>
          </cell>
          <cell r="K1566" t="str">
            <v>7.256,00</v>
          </cell>
          <cell r="L1566" t="str">
            <v>CAIXA REFERENCIAL</v>
          </cell>
        </row>
        <row r="1567">
          <cell r="A1567">
            <v>99325</v>
          </cell>
          <cell r="B1567" t="str">
            <v>DRENAGEM/OBRAS DE CONTENCAO/POCOS DE VISITA E CAIXAS</v>
          </cell>
          <cell r="C1567" t="str">
            <v>DROP</v>
          </cell>
          <cell r="D1567" t="str">
            <v>POCOS DE VISITA/BOCAS DE LOBO/CX. DE PASSAGEM/CX. DIVERSAS</v>
          </cell>
          <cell r="E1567" t="str">
            <v>0036</v>
          </cell>
          <cell r="F1567" t="str">
            <v/>
          </cell>
          <cell r="G1567" t="str">
            <v/>
          </cell>
          <cell r="H1567" t="str">
            <v>ACRÉSCIMO PARA POÇO DE VISITA RETANGULAR PARA DRENAGEM, EM ALVENARIA COM BLOCOS DE CONCRETO, DIMENSÕES INTERNAS = 2X4 M. AF_12/2020</v>
          </cell>
          <cell r="I1567" t="str">
            <v>M</v>
          </cell>
          <cell r="J1567" t="str">
            <v>COEFICIENTE DE REPRESENTATIVIDADE</v>
          </cell>
          <cell r="K1567" t="str">
            <v>2.212,41</v>
          </cell>
          <cell r="L1567" t="str">
            <v>CAIXA REFERENCIAL</v>
          </cell>
        </row>
        <row r="1568">
          <cell r="A1568">
            <v>99326</v>
          </cell>
          <cell r="B1568" t="str">
            <v>DRENAGEM/OBRAS DE CONTENCAO/POCOS DE VISITA E CAIXAS</v>
          </cell>
          <cell r="C1568" t="str">
            <v>DROP</v>
          </cell>
          <cell r="D1568" t="str">
            <v>POCOS DE VISITA/BOCAS DE LOBO/CX. DE PASSAGEM/CX. DIVERSAS</v>
          </cell>
          <cell r="E1568" t="str">
            <v>0036</v>
          </cell>
          <cell r="F1568" t="str">
            <v/>
          </cell>
          <cell r="G1568" t="str">
            <v/>
          </cell>
          <cell r="H1568" t="str">
            <v>BASE PARA POÇO DE VISITA RETANGULAR PARA DRENAGEM, EM ALVENARIA COM BLOCOS DE CONCRETO, DIMENSÕES INTERNAS = 2,5X2,5 M, PROFUNDIDADE = 1,45 M, EXCLUINDO TAMPÃO. AF_12/2020</v>
          </cell>
          <cell r="I1568" t="str">
            <v>UN</v>
          </cell>
          <cell r="J1568" t="str">
            <v>ATRIBUÍDO SÃO PAULO</v>
          </cell>
          <cell r="K1568" t="str">
            <v>5.910,42</v>
          </cell>
          <cell r="L1568" t="str">
            <v>CAIXA REFERENCIAL</v>
          </cell>
        </row>
        <row r="1569">
          <cell r="A1569">
            <v>99327</v>
          </cell>
          <cell r="B1569" t="str">
            <v>DRENAGEM/OBRAS DE CONTENCAO/POCOS DE VISITA E CAIXAS</v>
          </cell>
          <cell r="C1569" t="str">
            <v>DROP</v>
          </cell>
          <cell r="D1569" t="str">
            <v>POCOS DE VISITA/BOCAS DE LOBO/CX. DE PASSAGEM/CX. DIVERSAS</v>
          </cell>
          <cell r="E1569" t="str">
            <v>0036</v>
          </cell>
          <cell r="F1569" t="str">
            <v/>
          </cell>
          <cell r="G1569" t="str">
            <v/>
          </cell>
          <cell r="H1569" t="str">
            <v>ACRÉSCIMO PARA POÇO DE VISITA RETANGULAR PARA DRENAGEM, EM ALVENARIA COM BLOCOS DE CONCRETO, DIMENSÕES INTERNAS = 4X4 M. AF_12/2020</v>
          </cell>
          <cell r="I1569" t="str">
            <v>M</v>
          </cell>
          <cell r="J1569" t="str">
            <v>COEFICIENTE DE REPRESENTATIVIDADE</v>
          </cell>
          <cell r="K1569" t="str">
            <v>2.863,13</v>
          </cell>
          <cell r="L1569" t="str">
            <v>CAIXA REFERENCIAL</v>
          </cell>
        </row>
        <row r="1570">
          <cell r="A1570">
            <v>101800</v>
          </cell>
          <cell r="B1570" t="str">
            <v>DRENAGEM/OBRAS DE CONTENCAO/POCOS DE VISITA E CAIXAS</v>
          </cell>
          <cell r="C1570" t="str">
            <v>DROP</v>
          </cell>
          <cell r="D1570" t="str">
            <v>POCOS DE VISITA/BOCAS DE LOBO/CX. DE PASSAGEM/CX. DIVERSAS</v>
          </cell>
          <cell r="E1570" t="str">
            <v>0036</v>
          </cell>
          <cell r="F1570" t="str">
            <v/>
          </cell>
          <cell r="G1570" t="str">
            <v/>
          </cell>
          <cell r="H1570" t="str">
            <v>CAIXA COM GRELHA RETANGULAR DE FERRO FUNDIDO, EM ALVENARIA COM TIJOLOS CERÂMICOS MACIÇOS, DIMENSÕES INTERNAS: 0,30 X 1,00 X 1,00. AF_12/2020</v>
          </cell>
          <cell r="I1570" t="str">
            <v>UN</v>
          </cell>
          <cell r="J1570" t="str">
            <v>ATRIBUÍDO SÃO PAULO</v>
          </cell>
          <cell r="K1570" t="str">
            <v>1.182,75</v>
          </cell>
          <cell r="L1570" t="str">
            <v>CAIXA REFERENCIAL</v>
          </cell>
        </row>
        <row r="1571">
          <cell r="A1571">
            <v>101801</v>
          </cell>
          <cell r="B1571" t="str">
            <v>DRENAGEM/OBRAS DE CONTENCAO/POCOS DE VISITA E CAIXAS</v>
          </cell>
          <cell r="C1571" t="str">
            <v>DROP</v>
          </cell>
          <cell r="D1571" t="str">
            <v>POCOS DE VISITA/BOCAS DE LOBO/CX. DE PASSAGEM/CX. DIVERSAS</v>
          </cell>
          <cell r="E1571" t="str">
            <v>0036</v>
          </cell>
          <cell r="F1571" t="str">
            <v/>
          </cell>
          <cell r="G1571" t="str">
            <v/>
          </cell>
          <cell r="H1571" t="str">
            <v>CAIXA COM GRELHA RETANGULAR DE FERRO FUNDIDO, EM ALVENARIA COM BLOCOS DE CONCRETO, DIMENSÕES INTERNAS: 0,30 X 1,00 X 1,00. AF_12/2020</v>
          </cell>
          <cell r="I1571" t="str">
            <v>UN</v>
          </cell>
          <cell r="J1571" t="str">
            <v>ATRIBUÍDO SÃO PAULO</v>
          </cell>
          <cell r="K1571" t="str">
            <v>824,53</v>
          </cell>
          <cell r="L1571" t="str">
            <v>CAIXA REFERENCIAL</v>
          </cell>
        </row>
        <row r="1572">
          <cell r="A1572">
            <v>101806</v>
          </cell>
          <cell r="B1572" t="str">
            <v>DRENAGEM/OBRAS DE CONTENCAO/POCOS DE VISITA E CAIXAS</v>
          </cell>
          <cell r="C1572" t="str">
            <v>DROP</v>
          </cell>
          <cell r="D1572" t="str">
            <v>POCOS DE VISITA/BOCAS DE LOBO/CX. DE PASSAGEM/CX. DIVERSAS</v>
          </cell>
          <cell r="E1572" t="str">
            <v>0036</v>
          </cell>
          <cell r="F1572" t="str">
            <v/>
          </cell>
          <cell r="G1572" t="str">
            <v/>
          </cell>
          <cell r="H1572" t="str">
            <v>CAIXA ENTERRADA DISTRIBUIDORA DE VAZÃO (SUMIDOUROS MÚLTIPLOS), RETANGULAR, EM ALVENARIA COM TIJOLOS MACIÇOS, DIMENSÕES INTERNAS: 0,60 X 0,60 X 0,50 M. AF_12/2020</v>
          </cell>
          <cell r="I1572" t="str">
            <v>UN</v>
          </cell>
          <cell r="J1572" t="str">
            <v>ATRIBUÍDO SÃO PAULO</v>
          </cell>
          <cell r="K1572" t="str">
            <v>404,56</v>
          </cell>
          <cell r="L1572" t="str">
            <v>CAIXA REFERENCIAL</v>
          </cell>
        </row>
        <row r="1573">
          <cell r="A1573">
            <v>101807</v>
          </cell>
          <cell r="B1573" t="str">
            <v>DRENAGEM/OBRAS DE CONTENCAO/POCOS DE VISITA E CAIXAS</v>
          </cell>
          <cell r="C1573" t="str">
            <v>DROP</v>
          </cell>
          <cell r="D1573" t="str">
            <v>POCOS DE VISITA/BOCAS DE LOBO/CX. DE PASSAGEM/CX. DIVERSAS</v>
          </cell>
          <cell r="E1573" t="str">
            <v>0036</v>
          </cell>
          <cell r="F1573" t="str">
            <v/>
          </cell>
          <cell r="G1573" t="str">
            <v/>
          </cell>
          <cell r="H1573" t="str">
            <v>CAIXA ENTERRADA DISTRIBUIDORA DE VAZÃO (SUMIDOUROS MÚLTIPLOS), RETANGULAR, EM ALVENARIA COM BLOCOS DE CONCRETO, DIMENSÕES INTERNAS: 0,60 X 0,60 X 0,50 M. AF_12/2020</v>
          </cell>
          <cell r="I1573" t="str">
            <v>UN</v>
          </cell>
          <cell r="J1573" t="str">
            <v>ATRIBUÍDO SÃO PAULO</v>
          </cell>
          <cell r="K1573" t="str">
            <v>331,77</v>
          </cell>
          <cell r="L1573" t="str">
            <v>CAIXA REFERENCIAL</v>
          </cell>
        </row>
        <row r="1574">
          <cell r="A1574">
            <v>101808</v>
          </cell>
          <cell r="B1574" t="str">
            <v>DRENAGEM/OBRAS DE CONTENCAO/POCOS DE VISITA E CAIXAS</v>
          </cell>
          <cell r="C1574" t="str">
            <v>DROP</v>
          </cell>
          <cell r="D1574" t="str">
            <v>POCOS DE VISITA/BOCAS DE LOBO/CX. DE PASSAGEM/CX. DIVERSAS</v>
          </cell>
          <cell r="E1574" t="str">
            <v>0036</v>
          </cell>
          <cell r="F1574" t="str">
            <v/>
          </cell>
          <cell r="G1574" t="str">
            <v/>
          </cell>
          <cell r="H1574" t="str">
            <v>CAIXA ENTERRADA DISTRIBUIDORA DE VAZÃO (SUMIDOUROS MÚLTIPLOS), RETANGULAR, EM CONCRETO PRÉ-MOLDADO, DIMENSÕES INTERNAS: 0,60 X 0,60 X 0,50 M. AF_12/2020</v>
          </cell>
          <cell r="I1574" t="str">
            <v>UN</v>
          </cell>
          <cell r="J1574" t="str">
            <v>ATRIBUÍDO SÃO PAULO</v>
          </cell>
          <cell r="K1574" t="str">
            <v>353,69</v>
          </cell>
          <cell r="L1574" t="str">
            <v>CAIXA REFERENCIAL</v>
          </cell>
        </row>
        <row r="1575">
          <cell r="A1575">
            <v>101809</v>
          </cell>
          <cell r="B1575" t="str">
            <v>DRENAGEM/OBRAS DE CONTENCAO/POCOS DE VISITA E CAIXAS</v>
          </cell>
          <cell r="C1575" t="str">
            <v>DROP</v>
          </cell>
          <cell r="D1575" t="str">
            <v>POCOS DE VISITA/BOCAS DE LOBO/CX. DE PASSAGEM/CX. DIVERSAS</v>
          </cell>
          <cell r="E1575" t="str">
            <v>0036</v>
          </cell>
          <cell r="F1575" t="str">
            <v/>
          </cell>
          <cell r="G1575" t="str">
            <v/>
          </cell>
          <cell r="H1575" t="str">
            <v>BASE PARA POCO DE VISITA RETANGULAR PARA ESGOTO E DRENAGEM, EM CONCRETO ESTRUTURAL, DIMENSÕES INTERNAS DE 90X150 M, PROFUNDIDADE DE 1,25 M, EXCLUINDO TAMPÃO. AF_12/2020</v>
          </cell>
          <cell r="I1575" t="str">
            <v>UN</v>
          </cell>
          <cell r="J1575" t="str">
            <v>ATRIBUÍDO SÃO PAULO</v>
          </cell>
          <cell r="K1575" t="str">
            <v>2.078,80</v>
          </cell>
          <cell r="L1575" t="str">
            <v>CAIXA REFERENCIAL</v>
          </cell>
        </row>
        <row r="1576">
          <cell r="A1576">
            <v>102139</v>
          </cell>
          <cell r="B1576" t="str">
            <v>DRENAGEM/OBRAS DE CONTENCAO/POCOS DE VISITA E CAIXAS</v>
          </cell>
          <cell r="C1576" t="str">
            <v>DROP</v>
          </cell>
          <cell r="D1576" t="str">
            <v>POCOS DE VISITA/BOCAS DE LOBO/CX. DE PASSAGEM/CX. DIVERSAS</v>
          </cell>
          <cell r="E1576" t="str">
            <v>0036</v>
          </cell>
          <cell r="F1576" t="str">
            <v/>
          </cell>
          <cell r="G1576" t="str">
            <v/>
          </cell>
          <cell r="H1576" t="str">
            <v>BASE PARA POÇO DE VISITA CIRCULAR PARA  ESGOTO, EM CONCRETO PRÉ-MOLDADO, DIÂMETRO INTERNO = 1,2 M, PROFUNDIDADE = 1,45 M, EXCLUINDO TAMPÃO. AF_12/2020</v>
          </cell>
          <cell r="I1576" t="str">
            <v>UN</v>
          </cell>
          <cell r="J1576" t="str">
            <v>ATRIBUÍDO SÃO PAULO</v>
          </cell>
          <cell r="K1576" t="str">
            <v>1.219,78</v>
          </cell>
          <cell r="L1576" t="str">
            <v>CAIXA REFERENCIAL</v>
          </cell>
        </row>
        <row r="1577">
          <cell r="A1577">
            <v>102140</v>
          </cell>
          <cell r="B1577" t="str">
            <v>DRENAGEM/OBRAS DE CONTENCAO/POCOS DE VISITA E CAIXAS</v>
          </cell>
          <cell r="C1577" t="str">
            <v>DROP</v>
          </cell>
          <cell r="D1577" t="str">
            <v>POCOS DE VISITA/BOCAS DE LOBO/CX. DE PASSAGEM/CX. DIVERSAS</v>
          </cell>
          <cell r="E1577" t="str">
            <v>0036</v>
          </cell>
          <cell r="F1577" t="str">
            <v/>
          </cell>
          <cell r="G1577" t="str">
            <v/>
          </cell>
          <cell r="H1577" t="str">
            <v>BASE PARA POÇO DE VISITA CIRCULAR PARA DRENAGEM, EM ALVENARIA COM TIJOLOS CERÂMICOS MACIÇOS, DIÂMETRO INTERNO = 1 M, PROFUNDIDADE = 1,45 M, EXCLUINDO TAMPÃO. AF_12/2020</v>
          </cell>
          <cell r="I1577" t="str">
            <v>UN</v>
          </cell>
          <cell r="J1577" t="str">
            <v>ATRIBUÍDO SÃO PAULO</v>
          </cell>
          <cell r="K1577" t="str">
            <v>1.406,98</v>
          </cell>
          <cell r="L1577" t="str">
            <v>CAIXA REFERENCIAL</v>
          </cell>
        </row>
        <row r="1578">
          <cell r="A1578">
            <v>102141</v>
          </cell>
          <cell r="B1578" t="str">
            <v>DRENAGEM/OBRAS DE CONTENCAO/POCOS DE VISITA E CAIXAS</v>
          </cell>
          <cell r="C1578" t="str">
            <v>DROP</v>
          </cell>
          <cell r="D1578" t="str">
            <v>POCOS DE VISITA/BOCAS DE LOBO/CX. DE PASSAGEM/CX. DIVERSAS</v>
          </cell>
          <cell r="E1578" t="str">
            <v>0036</v>
          </cell>
          <cell r="F1578" t="str">
            <v/>
          </cell>
          <cell r="G1578" t="str">
            <v/>
          </cell>
          <cell r="H1578" t="str">
            <v>BASE PARA POÇO DE VISITA CIRCULAR PARA  ESGOTO, EM CONCRETO PRÉ-MOLDADO, DIÂMETRO INTERNO = 1,5 M, PROFUNDIDADE = 1,45 M, EXCLUINDO TAMPÃO. AF_12/2020</v>
          </cell>
          <cell r="I1578" t="str">
            <v>UN</v>
          </cell>
          <cell r="J1578" t="str">
            <v>ATRIBUÍDO SÃO PAULO</v>
          </cell>
          <cell r="K1578" t="str">
            <v>1.969,07</v>
          </cell>
          <cell r="L1578" t="str">
            <v>CAIXA REFERENCIAL</v>
          </cell>
        </row>
        <row r="1579">
          <cell r="A1579">
            <v>102142</v>
          </cell>
          <cell r="B1579" t="str">
            <v>DRENAGEM/OBRAS DE CONTENCAO/POCOS DE VISITA E CAIXAS</v>
          </cell>
          <cell r="C1579" t="str">
            <v>DROP</v>
          </cell>
          <cell r="D1579" t="str">
            <v>POCOS DE VISITA/BOCAS DE LOBO/CX. DE PASSAGEM/CX. DIVERSAS</v>
          </cell>
          <cell r="E1579" t="str">
            <v>0036</v>
          </cell>
          <cell r="F1579" t="str">
            <v/>
          </cell>
          <cell r="G1579" t="str">
            <v/>
          </cell>
          <cell r="H1579" t="str">
            <v>BASE PARA POÇO DE VISITA CIRCULAR PARA DRENAGEM, EM CONCRETO PRÉ-MOLDADO, DIÂMETRO INTERNO = 1,5 M, PROFUNDIDADE = 1,45 M, EXCLUINDO TAMPÃO. AF_12/2020</v>
          </cell>
          <cell r="I1579" t="str">
            <v>UN</v>
          </cell>
          <cell r="J1579" t="str">
            <v>ATRIBUÍDO SÃO PAULO</v>
          </cell>
          <cell r="K1579" t="str">
            <v>1.940,59</v>
          </cell>
          <cell r="L1579" t="str">
            <v>CAIXA REFERENCIAL</v>
          </cell>
        </row>
        <row r="1580">
          <cell r="A1580">
            <v>94263</v>
          </cell>
          <cell r="B1580" t="str">
            <v>DRENAGEM/OBRAS DE CONTENCAO/POCOS DE VISITA E CAIXAS</v>
          </cell>
          <cell r="C1580" t="str">
            <v>DROP</v>
          </cell>
          <cell r="D1580" t="str">
            <v>MEIO FIO, LINHA D'AGUA E SARJERTA</v>
          </cell>
          <cell r="E1580" t="str">
            <v>0037</v>
          </cell>
          <cell r="F1580" t="str">
            <v/>
          </cell>
          <cell r="G1580" t="str">
            <v/>
          </cell>
          <cell r="H1580" t="str">
            <v>GUIA (MEIO-FIO) CONCRETO, MOLDADA  IN LOCO  EM TRECHO RETO COM EXTRUSORA, 13 CM BASE X 22 CM ALTURA. AF_06/2016</v>
          </cell>
          <cell r="I1580" t="str">
            <v>M</v>
          </cell>
          <cell r="J1580" t="str">
            <v>ATRIBUÍDO SÃO PAULO</v>
          </cell>
          <cell r="K1580" t="str">
            <v>23,09</v>
          </cell>
          <cell r="L1580" t="str">
            <v>CAIXA REFERENCIAL</v>
          </cell>
        </row>
        <row r="1581">
          <cell r="A1581">
            <v>94264</v>
          </cell>
          <cell r="B1581" t="str">
            <v>DRENAGEM/OBRAS DE CONTENCAO/POCOS DE VISITA E CAIXAS</v>
          </cell>
          <cell r="C1581" t="str">
            <v>DROP</v>
          </cell>
          <cell r="D1581" t="str">
            <v>MEIO FIO, LINHA D'AGUA E SARJERTA</v>
          </cell>
          <cell r="E1581" t="str">
            <v>0037</v>
          </cell>
          <cell r="F1581" t="str">
            <v/>
          </cell>
          <cell r="G1581" t="str">
            <v/>
          </cell>
          <cell r="H1581" t="str">
            <v>GUIA (MEIO-FIO) CONCRETO, MOLDADA  IN LOCO  EM TRECHO CURVO COM EXTRUSORA, 13 CM BASE X 22 CM ALTURA. AF_06/2016</v>
          </cell>
          <cell r="I1581" t="str">
            <v>M</v>
          </cell>
          <cell r="J1581" t="str">
            <v>ATRIBUÍDO SÃO PAULO</v>
          </cell>
          <cell r="K1581" t="str">
            <v>25,68</v>
          </cell>
          <cell r="L1581" t="str">
            <v>CAIXA REFERENCIAL</v>
          </cell>
        </row>
        <row r="1582">
          <cell r="A1582">
            <v>94265</v>
          </cell>
          <cell r="B1582" t="str">
            <v>DRENAGEM/OBRAS DE CONTENCAO/POCOS DE VISITA E CAIXAS</v>
          </cell>
          <cell r="C1582" t="str">
            <v>DROP</v>
          </cell>
          <cell r="D1582" t="str">
            <v>MEIO FIO, LINHA D'AGUA E SARJERTA</v>
          </cell>
          <cell r="E1582" t="str">
            <v>0037</v>
          </cell>
          <cell r="F1582" t="str">
            <v/>
          </cell>
          <cell r="G1582" t="str">
            <v/>
          </cell>
          <cell r="H1582" t="str">
            <v>GUIA (MEIO-FIO) CONCRETO, MOLDADA  IN LOCO  EM TRECHO RETO COM EXTRUSORA, 15 CM BASE X 30 CM ALTURA. AF_06/2016</v>
          </cell>
          <cell r="I1582" t="str">
            <v>M</v>
          </cell>
          <cell r="J1582" t="str">
            <v>ATRIBUÍDO SÃO PAULO</v>
          </cell>
          <cell r="K1582" t="str">
            <v>30,36</v>
          </cell>
          <cell r="L1582" t="str">
            <v>CAIXA REFERENCIAL</v>
          </cell>
        </row>
        <row r="1583">
          <cell r="A1583">
            <v>94266</v>
          </cell>
          <cell r="B1583" t="str">
            <v>DRENAGEM/OBRAS DE CONTENCAO/POCOS DE VISITA E CAIXAS</v>
          </cell>
          <cell r="C1583" t="str">
            <v>DROP</v>
          </cell>
          <cell r="D1583" t="str">
            <v>MEIO FIO, LINHA D'AGUA E SARJERTA</v>
          </cell>
          <cell r="E1583" t="str">
            <v>0037</v>
          </cell>
          <cell r="F1583" t="str">
            <v/>
          </cell>
          <cell r="G1583" t="str">
            <v/>
          </cell>
          <cell r="H1583" t="str">
            <v>GUIA (MEIO-FIO) CONCRETO, MOLDADA  IN LOCO  EM TRECHO CURVO COM EXTRUSORA, 15 CM BASE X 30 CM ALTURA. AF_06/2016</v>
          </cell>
          <cell r="I1583" t="str">
            <v>M</v>
          </cell>
          <cell r="J1583" t="str">
            <v>ATRIBUÍDO SÃO PAULO</v>
          </cell>
          <cell r="K1583" t="str">
            <v>33,33</v>
          </cell>
          <cell r="L1583" t="str">
            <v>CAIXA REFERENCIAL</v>
          </cell>
        </row>
        <row r="1584">
          <cell r="A1584">
            <v>94267</v>
          </cell>
          <cell r="B1584" t="str">
            <v>DRENAGEM/OBRAS DE CONTENCAO/POCOS DE VISITA E CAIXAS</v>
          </cell>
          <cell r="C1584" t="str">
            <v>DROP</v>
          </cell>
          <cell r="D1584" t="str">
            <v>MEIO FIO, LINHA D'AGUA E SARJERTA</v>
          </cell>
          <cell r="E1584" t="str">
            <v>0037</v>
          </cell>
          <cell r="F1584" t="str">
            <v/>
          </cell>
          <cell r="G1584" t="str">
            <v/>
          </cell>
          <cell r="H1584" t="str">
            <v>GUIA (MEIO-FIO) E SARJETA CONJUGADOS DE CONCRETO, MOLDADA  IN LOCO  EM TRECHO RETO COM EXTRUSORA, 45 CM BASE (15 CM BASE DA GUIA + 30 CM BASE DA SARJETA) X 22 CM ALTURA. AF_06/2016</v>
          </cell>
          <cell r="I1584" t="str">
            <v>M</v>
          </cell>
          <cell r="J1584" t="str">
            <v>ATRIBUÍDO SÃO PAULO</v>
          </cell>
          <cell r="K1584" t="str">
            <v>36,06</v>
          </cell>
          <cell r="L1584" t="str">
            <v>CAIXA REFERENCIAL</v>
          </cell>
        </row>
        <row r="1585">
          <cell r="A1585">
            <v>94268</v>
          </cell>
          <cell r="B1585" t="str">
            <v>DRENAGEM/OBRAS DE CONTENCAO/POCOS DE VISITA E CAIXAS</v>
          </cell>
          <cell r="C1585" t="str">
            <v>DROP</v>
          </cell>
          <cell r="D1585" t="str">
            <v>MEIO FIO, LINHA D'AGUA E SARJERTA</v>
          </cell>
          <cell r="E1585" t="str">
            <v>0037</v>
          </cell>
          <cell r="F1585" t="str">
            <v/>
          </cell>
          <cell r="G1585" t="str">
            <v/>
          </cell>
          <cell r="H1585" t="str">
            <v>GUIA (MEIO-FIO) E SARJETA CONJUGADOS DE CONCRETO, MOLDADA  IN LOCO  EM TRECHO CURVO COM EXTRUSORA, 45 CM BASE (15 CM BASE DA GUIA + 30 CM BASE DA SARJETA) X 22 CM ALTURA. AF_06/2016</v>
          </cell>
          <cell r="I1585" t="str">
            <v>M</v>
          </cell>
          <cell r="J1585" t="str">
            <v>ATRIBUÍDO SÃO PAULO</v>
          </cell>
          <cell r="K1585" t="str">
            <v>39,32</v>
          </cell>
          <cell r="L1585" t="str">
            <v>CAIXA REFERENCIAL</v>
          </cell>
        </row>
        <row r="1586">
          <cell r="A1586">
            <v>94269</v>
          </cell>
          <cell r="B1586" t="str">
            <v>DRENAGEM/OBRAS DE CONTENCAO/POCOS DE VISITA E CAIXAS</v>
          </cell>
          <cell r="C1586" t="str">
            <v>DROP</v>
          </cell>
          <cell r="D1586" t="str">
            <v>MEIO FIO, LINHA D'AGUA E SARJERTA</v>
          </cell>
          <cell r="E1586" t="str">
            <v>0037</v>
          </cell>
          <cell r="F1586" t="str">
            <v/>
          </cell>
          <cell r="G1586" t="str">
            <v/>
          </cell>
          <cell r="H1586" t="str">
            <v>GUIA (MEIO-FIO) E SARJETA CONJUGADOS DE CONCRETO, MOLDADA  IN LOCO  EM TRECHO RETO COM EXTRUSORA, 60 CM BASE (15 CM BASE DA GUIA + 45 CM BASE DA SARJETA) X 26 CM ALTURA. AF_06/2016</v>
          </cell>
          <cell r="I1586" t="str">
            <v>M</v>
          </cell>
          <cell r="J1586" t="str">
            <v>ATRIBUÍDO SÃO PAULO</v>
          </cell>
          <cell r="K1586" t="str">
            <v>51,53</v>
          </cell>
          <cell r="L1586" t="str">
            <v>CAIXA REFERENCIAL</v>
          </cell>
        </row>
        <row r="1587">
          <cell r="A1587">
            <v>94270</v>
          </cell>
          <cell r="B1587" t="str">
            <v>DRENAGEM/OBRAS DE CONTENCAO/POCOS DE VISITA E CAIXAS</v>
          </cell>
          <cell r="C1587" t="str">
            <v>DROP</v>
          </cell>
          <cell r="D1587" t="str">
            <v>MEIO FIO, LINHA D'AGUA E SARJERTA</v>
          </cell>
          <cell r="E1587" t="str">
            <v>0037</v>
          </cell>
          <cell r="F1587" t="str">
            <v/>
          </cell>
          <cell r="G1587" t="str">
            <v/>
          </cell>
          <cell r="H1587" t="str">
            <v>GUIA (MEIO-FIO) E SARJETA CONJUGADOS DE CONCRETO, MOLDADA IN LOCO  EM TRECHO CURVO COM EXTRUSORA, 60 CM BASE (15 CM BASE DA GUIA + 45 CM BASE DA SARJETA) X 26 CM ALTURA. AF_06/2016</v>
          </cell>
          <cell r="I1587" t="str">
            <v>M</v>
          </cell>
          <cell r="J1587" t="str">
            <v>ATRIBUÍDO SÃO PAULO</v>
          </cell>
          <cell r="K1587" t="str">
            <v>56,09</v>
          </cell>
          <cell r="L1587" t="str">
            <v>CAIXA REFERENCIAL</v>
          </cell>
        </row>
        <row r="1588">
          <cell r="A1588">
            <v>94271</v>
          </cell>
          <cell r="B1588" t="str">
            <v>DRENAGEM/OBRAS DE CONTENCAO/POCOS DE VISITA E CAIXAS</v>
          </cell>
          <cell r="C1588" t="str">
            <v>DROP</v>
          </cell>
          <cell r="D1588" t="str">
            <v>MEIO FIO, LINHA D'AGUA E SARJERTA</v>
          </cell>
          <cell r="E1588" t="str">
            <v>0037</v>
          </cell>
          <cell r="F1588" t="str">
            <v/>
          </cell>
          <cell r="G1588" t="str">
            <v/>
          </cell>
          <cell r="H1588" t="str">
            <v>GUIA (MEIO-FIO) E SARJETA CONJUGADOS DE CONCRETO, MOLDADA  IN LOCO  EM TRECHO RETO COM EXTRUSORA, 65 CM BASE (15 CM BASE DA GUIA + 50 CM BASE DA SARJETA) X 26 CM ALTURA. AF_06/2016</v>
          </cell>
          <cell r="I1588" t="str">
            <v>M</v>
          </cell>
          <cell r="J1588" t="str">
            <v>ATRIBUÍDO SÃO PAULO</v>
          </cell>
          <cell r="K1588" t="str">
            <v>62,94</v>
          </cell>
          <cell r="L1588" t="str">
            <v>CAIXA REFERENCIAL</v>
          </cell>
        </row>
        <row r="1589">
          <cell r="A1589">
            <v>94272</v>
          </cell>
          <cell r="B1589" t="str">
            <v>DRENAGEM/OBRAS DE CONTENCAO/POCOS DE VISITA E CAIXAS</v>
          </cell>
          <cell r="C1589" t="str">
            <v>DROP</v>
          </cell>
          <cell r="D1589" t="str">
            <v>MEIO FIO, LINHA D'AGUA E SARJERTA</v>
          </cell>
          <cell r="E1589" t="str">
            <v>0037</v>
          </cell>
          <cell r="F1589" t="str">
            <v/>
          </cell>
          <cell r="G1589" t="str">
            <v/>
          </cell>
          <cell r="H1589" t="str">
            <v>GUIA (MEIO-FIO) E SARJETA CONJUGADOS DE CONCRETO, MOLDADA  IN LOCO  EM TRECHO CURVO COM EXTRUSORA, 65 CM BASE (15 CM BASE DA GUIA + 50 CM BASE DA SARJETA) X 26 CM ALTURA. AF_06/2016</v>
          </cell>
          <cell r="I1589" t="str">
            <v>M</v>
          </cell>
          <cell r="J1589" t="str">
            <v>ATRIBUÍDO SÃO PAULO</v>
          </cell>
          <cell r="K1589" t="str">
            <v>69,01</v>
          </cell>
          <cell r="L1589" t="str">
            <v>CAIXA REFERENCIAL</v>
          </cell>
        </row>
        <row r="1590">
          <cell r="A1590">
            <v>94273</v>
          </cell>
          <cell r="B1590" t="str">
            <v>DRENAGEM/OBRAS DE CONTENCAO/POCOS DE VISITA E CAIXAS</v>
          </cell>
          <cell r="C1590" t="str">
            <v>DROP</v>
          </cell>
          <cell r="D1590" t="str">
            <v>MEIO FIO, LINHA D'AGUA E SARJERTA</v>
          </cell>
          <cell r="E1590" t="str">
            <v>0037</v>
          </cell>
          <cell r="F1590" t="str">
            <v/>
          </cell>
          <cell r="G1590" t="str">
            <v/>
          </cell>
          <cell r="H1590" t="str">
            <v>ASSENTAMENTO DE GUIA (MEIO-FIO) EM TRECHO RETO, CONFECCIONADA EM CONCRETO PRÉ-FABRICADO, DIMENSÕES 100X15X13X30 CM (COMPRIMENTO X BASE INFERIOR X BASE SUPERIOR X ALTURA), PARA VIAS URBANAS (USO VIÁRIO). AF_06/2016</v>
          </cell>
          <cell r="I1590" t="str">
            <v>M</v>
          </cell>
          <cell r="J1590" t="str">
            <v>COEFICIENTE DE REPRESENTATIVIDADE</v>
          </cell>
          <cell r="K1590" t="str">
            <v>35,22</v>
          </cell>
          <cell r="L1590" t="str">
            <v>CAIXA REFERENCIAL</v>
          </cell>
        </row>
        <row r="1591">
          <cell r="A1591">
            <v>94274</v>
          </cell>
          <cell r="B1591" t="str">
            <v>DRENAGEM/OBRAS DE CONTENCAO/POCOS DE VISITA E CAIXAS</v>
          </cell>
          <cell r="C1591" t="str">
            <v>DROP</v>
          </cell>
          <cell r="D1591" t="str">
            <v>MEIO FIO, LINHA D'AGUA E SARJERTA</v>
          </cell>
          <cell r="E1591" t="str">
            <v>0037</v>
          </cell>
          <cell r="F1591" t="str">
            <v/>
          </cell>
          <cell r="G1591" t="str">
            <v/>
          </cell>
          <cell r="H1591" t="str">
            <v>ASSENTAMENTO DE GUIA (MEIO-FIO) EM TRECHO CURVO, CONFECCIONADA EM CONCRETO PRÉ-FABRICADO, DIMENSÕES 100X15X13X30 CM (COMPRIMENTO X BASE INFERIOR X BASE SUPERIOR X ALTURA), PARA VIAS URBANAS (USO VIÁRIO). AF_06/2016</v>
          </cell>
          <cell r="I1591" t="str">
            <v>M</v>
          </cell>
          <cell r="J1591" t="str">
            <v>COEFICIENTE DE REPRESENTATIVIDADE</v>
          </cell>
          <cell r="K1591" t="str">
            <v>38,09</v>
          </cell>
          <cell r="L1591" t="str">
            <v>CAIXA REFERENCIAL</v>
          </cell>
        </row>
        <row r="1592">
          <cell r="A1592">
            <v>94275</v>
          </cell>
          <cell r="B1592" t="str">
            <v>DRENAGEM/OBRAS DE CONTENCAO/POCOS DE VISITA E CAIXAS</v>
          </cell>
          <cell r="C1592" t="str">
            <v>DROP</v>
          </cell>
          <cell r="D1592" t="str">
            <v>MEIO FIO, LINHA D'AGUA E SARJERTA</v>
          </cell>
          <cell r="E1592" t="str">
            <v>0037</v>
          </cell>
          <cell r="F1592" t="str">
            <v/>
          </cell>
          <cell r="G1592" t="str">
            <v/>
          </cell>
          <cell r="H1592" t="str">
            <v>ASSENTAMENTO DE GUIA (MEIO-FIO) EM TRECHO RETO, CONFECCIONADA EM CONCRETO PRÉ-FABRICADO, DIMENSÕES 100X15X13X20 CM (COMPRIMENTO X BASE INFERIOR X BASE SUPERIOR X ALTURA), PARA URBANIZAÇÃO INTERNA DE EMPREENDIMENTOS. AF_06/2016_P</v>
          </cell>
          <cell r="I1592" t="str">
            <v>M</v>
          </cell>
          <cell r="J1592" t="str">
            <v>COEFICIENTE DE REPRESENTATIVIDADE</v>
          </cell>
          <cell r="K1592" t="str">
            <v>33,64</v>
          </cell>
          <cell r="L1592" t="str">
            <v>CAIXA REFERENCIAL</v>
          </cell>
        </row>
        <row r="1593">
          <cell r="A1593">
            <v>94276</v>
          </cell>
          <cell r="B1593" t="str">
            <v>DRENAGEM/OBRAS DE CONTENCAO/POCOS DE VISITA E CAIXAS</v>
          </cell>
          <cell r="C1593" t="str">
            <v>DROP</v>
          </cell>
          <cell r="D1593" t="str">
            <v>MEIO FIO, LINHA D'AGUA E SARJERTA</v>
          </cell>
          <cell r="E1593" t="str">
            <v>0037</v>
          </cell>
          <cell r="F1593" t="str">
            <v/>
          </cell>
          <cell r="G1593" t="str">
            <v/>
          </cell>
          <cell r="H1593" t="str">
            <v>ASSENTAMENTO DE GUIA (MEIO-FIO) EM TRECHO CURVO, CONFECCIONADA EM CONCRETO PRÉ-FABRICADO, DIMENSÕES 100X15X13X20 CM (COMPRIMENTO X BASE INFERIOR X BASE SUPERIOR X ALTURA), PARA URBANIZAÇÃO INTERNA DE EMPREENDIMENTOS. AF_06/2016_P</v>
          </cell>
          <cell r="I1593" t="str">
            <v>M</v>
          </cell>
          <cell r="J1593" t="str">
            <v>COEFICIENTE DE REPRESENTATIVIDADE</v>
          </cell>
          <cell r="K1593" t="str">
            <v>36,53</v>
          </cell>
          <cell r="L1593" t="str">
            <v>CAIXA REFERENCIAL</v>
          </cell>
        </row>
        <row r="1594">
          <cell r="A1594">
            <v>94281</v>
          </cell>
          <cell r="B1594" t="str">
            <v>DRENAGEM/OBRAS DE CONTENCAO/POCOS DE VISITA E CAIXAS</v>
          </cell>
          <cell r="C1594" t="str">
            <v>DROP</v>
          </cell>
          <cell r="D1594" t="str">
            <v>MEIO FIO, LINHA D'AGUA E SARJERTA</v>
          </cell>
          <cell r="E1594" t="str">
            <v>0037</v>
          </cell>
          <cell r="F1594" t="str">
            <v/>
          </cell>
          <cell r="G1594" t="str">
            <v/>
          </cell>
          <cell r="H1594" t="str">
            <v>EXECUÇÃO DE SARJETA DE CONCRETO USINADO, MOLDADA  IN LOCO  EM TRECHO RETO, 30 CM BASE X 15 CM ALTURA. AF_06/2016</v>
          </cell>
          <cell r="I1594" t="str">
            <v>M</v>
          </cell>
          <cell r="J1594" t="str">
            <v>COEFICIENTE DE REPRESENTATIVIDADE</v>
          </cell>
          <cell r="K1594" t="str">
            <v>37,07</v>
          </cell>
          <cell r="L1594" t="str">
            <v>CAIXA REFERENCIAL</v>
          </cell>
        </row>
        <row r="1595">
          <cell r="A1595">
            <v>94282</v>
          </cell>
          <cell r="B1595" t="str">
            <v>DRENAGEM/OBRAS DE CONTENCAO/POCOS DE VISITA E CAIXAS</v>
          </cell>
          <cell r="C1595" t="str">
            <v>DROP</v>
          </cell>
          <cell r="D1595" t="str">
            <v>MEIO FIO, LINHA D'AGUA E SARJERTA</v>
          </cell>
          <cell r="E1595" t="str">
            <v>0037</v>
          </cell>
          <cell r="F1595" t="str">
            <v/>
          </cell>
          <cell r="G1595" t="str">
            <v/>
          </cell>
          <cell r="H1595" t="str">
            <v>EXECUÇÃO DE SARJETA DE CONCRETO USINADO, MOLDADA  IN LOCO  EM TRECHO CURVO, 30 CM BASE X 15 CM ALTURA. AF_06/2016</v>
          </cell>
          <cell r="I1595" t="str">
            <v>M</v>
          </cell>
          <cell r="J1595" t="str">
            <v>COEFICIENTE DE REPRESENTATIVIDADE</v>
          </cell>
          <cell r="K1595" t="str">
            <v>45,84</v>
          </cell>
          <cell r="L1595" t="str">
            <v>CAIXA REFERENCIAL</v>
          </cell>
        </row>
        <row r="1596">
          <cell r="A1596">
            <v>94283</v>
          </cell>
          <cell r="B1596" t="str">
            <v>DRENAGEM/OBRAS DE CONTENCAO/POCOS DE VISITA E CAIXAS</v>
          </cell>
          <cell r="C1596" t="str">
            <v>DROP</v>
          </cell>
          <cell r="D1596" t="str">
            <v>MEIO FIO, LINHA D'AGUA E SARJERTA</v>
          </cell>
          <cell r="E1596" t="str">
            <v>0037</v>
          </cell>
          <cell r="F1596" t="str">
            <v/>
          </cell>
          <cell r="G1596" t="str">
            <v/>
          </cell>
          <cell r="H1596" t="str">
            <v>EXECUÇÃO DE SARJETA DE CONCRETO USINADO, MOLDADA  IN LOCO  EM TRECHO RETO, 45 CM BASE X 15 CM ALTURA. AF_06/2016</v>
          </cell>
          <cell r="I1596" t="str">
            <v>M</v>
          </cell>
          <cell r="J1596" t="str">
            <v>COEFICIENTE DE REPRESENTATIVIDADE</v>
          </cell>
          <cell r="K1596" t="str">
            <v>47,74</v>
          </cell>
          <cell r="L1596" t="str">
            <v>CAIXA REFERENCIAL</v>
          </cell>
        </row>
        <row r="1597">
          <cell r="A1597">
            <v>94284</v>
          </cell>
          <cell r="B1597" t="str">
            <v>DRENAGEM/OBRAS DE CONTENCAO/POCOS DE VISITA E CAIXAS</v>
          </cell>
          <cell r="C1597" t="str">
            <v>DROP</v>
          </cell>
          <cell r="D1597" t="str">
            <v>MEIO FIO, LINHA D'AGUA E SARJERTA</v>
          </cell>
          <cell r="E1597" t="str">
            <v>0037</v>
          </cell>
          <cell r="F1597" t="str">
            <v/>
          </cell>
          <cell r="G1597" t="str">
            <v/>
          </cell>
          <cell r="H1597" t="str">
            <v>EXECUÇÃO DE SARJETA DE CONCRETO USINADO, MOLDADA  IN LOCO  EM TRECHO CURVO, 45 CM BASE X 15 CM ALTURA. AF_06/2016</v>
          </cell>
          <cell r="I1597" t="str">
            <v>M</v>
          </cell>
          <cell r="J1597" t="str">
            <v>COEFICIENTE DE REPRESENTATIVIDADE</v>
          </cell>
          <cell r="K1597" t="str">
            <v>56,51</v>
          </cell>
          <cell r="L1597" t="str">
            <v>CAIXA REFERENCIAL</v>
          </cell>
        </row>
        <row r="1598">
          <cell r="A1598">
            <v>94285</v>
          </cell>
          <cell r="B1598" t="str">
            <v>DRENAGEM/OBRAS DE CONTENCAO/POCOS DE VISITA E CAIXAS</v>
          </cell>
          <cell r="C1598" t="str">
            <v>DROP</v>
          </cell>
          <cell r="D1598" t="str">
            <v>MEIO FIO, LINHA D'AGUA E SARJERTA</v>
          </cell>
          <cell r="E1598" t="str">
            <v>0037</v>
          </cell>
          <cell r="F1598" t="str">
            <v/>
          </cell>
          <cell r="G1598" t="str">
            <v/>
          </cell>
          <cell r="H1598" t="str">
            <v>EXECUÇÃO DE SARJETA DE CONCRETO USINADO, MOLDADA  IN LOCO  EM TRECHO RETO, 60 CM BASE X 15 CM ALTURA. AF_06/2016</v>
          </cell>
          <cell r="I1598" t="str">
            <v>M</v>
          </cell>
          <cell r="J1598" t="str">
            <v>COEFICIENTE DE REPRESENTATIVIDADE</v>
          </cell>
          <cell r="K1598" t="str">
            <v>57,98</v>
          </cell>
          <cell r="L1598" t="str">
            <v>CAIXA REFERENCIAL</v>
          </cell>
        </row>
        <row r="1599">
          <cell r="A1599">
            <v>94286</v>
          </cell>
          <cell r="B1599" t="str">
            <v>DRENAGEM/OBRAS DE CONTENCAO/POCOS DE VISITA E CAIXAS</v>
          </cell>
          <cell r="C1599" t="str">
            <v>DROP</v>
          </cell>
          <cell r="D1599" t="str">
            <v>MEIO FIO, LINHA D'AGUA E SARJERTA</v>
          </cell>
          <cell r="E1599" t="str">
            <v>0037</v>
          </cell>
          <cell r="F1599" t="str">
            <v/>
          </cell>
          <cell r="G1599" t="str">
            <v/>
          </cell>
          <cell r="H1599" t="str">
            <v>EXECUÇÃO DE SARJETA DE CONCRETO USINADO, MOLDADA  IN LOCO  EM TRECHO CURVO, 60 CM BASE X 15 CM ALTURA. AF_06/2016</v>
          </cell>
          <cell r="I1599" t="str">
            <v>M</v>
          </cell>
          <cell r="J1599" t="str">
            <v>COEFICIENTE DE REPRESENTATIVIDADE</v>
          </cell>
          <cell r="K1599" t="str">
            <v>66,75</v>
          </cell>
          <cell r="L1599" t="str">
            <v>CAIXA REFERENCIAL</v>
          </cell>
        </row>
        <row r="1600">
          <cell r="A1600">
            <v>94287</v>
          </cell>
          <cell r="B1600" t="str">
            <v>DRENAGEM/OBRAS DE CONTENCAO/POCOS DE VISITA E CAIXAS</v>
          </cell>
          <cell r="C1600" t="str">
            <v>DROP</v>
          </cell>
          <cell r="D1600" t="str">
            <v>MEIO FIO, LINHA D'AGUA E SARJERTA</v>
          </cell>
          <cell r="E1600" t="str">
            <v>0037</v>
          </cell>
          <cell r="F1600" t="str">
            <v/>
          </cell>
          <cell r="G1600" t="str">
            <v/>
          </cell>
          <cell r="H1600" t="str">
            <v>EXECUÇÃO DE SARJETA DE CONCRETO USINADO, MOLDADA  IN LOCO  EM TRECHO RETO, 30 CM BASE X 10 CM ALTURA. AF_06/2016</v>
          </cell>
          <cell r="I1600" t="str">
            <v>M</v>
          </cell>
          <cell r="J1600" t="str">
            <v>COEFICIENTE DE REPRESENTATIVIDADE</v>
          </cell>
          <cell r="K1600" t="str">
            <v>28,83</v>
          </cell>
          <cell r="L1600" t="str">
            <v>CAIXA REFERENCIAL</v>
          </cell>
        </row>
        <row r="1601">
          <cell r="A1601">
            <v>94288</v>
          </cell>
          <cell r="B1601" t="str">
            <v>DRENAGEM/OBRAS DE CONTENCAO/POCOS DE VISITA E CAIXAS</v>
          </cell>
          <cell r="C1601" t="str">
            <v>DROP</v>
          </cell>
          <cell r="D1601" t="str">
            <v>MEIO FIO, LINHA D'AGUA E SARJERTA</v>
          </cell>
          <cell r="E1601" t="str">
            <v>0037</v>
          </cell>
          <cell r="F1601" t="str">
            <v/>
          </cell>
          <cell r="G1601" t="str">
            <v/>
          </cell>
          <cell r="H1601" t="str">
            <v>EXECUÇÃO DE SARJETA DE CONCRETO USINADO, MOLDADA  IN LOCO  EM TRECHO CURVO, 30 CM BASE X 10 CM ALTURA. AF_06/2016</v>
          </cell>
          <cell r="I1601" t="str">
            <v>M</v>
          </cell>
          <cell r="J1601" t="str">
            <v>COEFICIENTE DE REPRESENTATIVIDADE</v>
          </cell>
          <cell r="K1601" t="str">
            <v>36,50</v>
          </cell>
          <cell r="L1601" t="str">
            <v>CAIXA REFERENCIAL</v>
          </cell>
        </row>
        <row r="1602">
          <cell r="A1602">
            <v>94289</v>
          </cell>
          <cell r="B1602" t="str">
            <v>DRENAGEM/OBRAS DE CONTENCAO/POCOS DE VISITA E CAIXAS</v>
          </cell>
          <cell r="C1602" t="str">
            <v>DROP</v>
          </cell>
          <cell r="D1602" t="str">
            <v>MEIO FIO, LINHA D'AGUA E SARJERTA</v>
          </cell>
          <cell r="E1602" t="str">
            <v>0037</v>
          </cell>
          <cell r="F1602" t="str">
            <v/>
          </cell>
          <cell r="G1602" t="str">
            <v/>
          </cell>
          <cell r="H1602" t="str">
            <v>EXECUÇÃO DE SARJETA DE CONCRETO USINADO, MOLDADA  IN LOCO  EM TRECHO RETO, 45 CM BASE X 10 CM ALTURA. AF_06/2016</v>
          </cell>
          <cell r="I1602" t="str">
            <v>M</v>
          </cell>
          <cell r="J1602" t="str">
            <v>COEFICIENTE DE REPRESENTATIVIDADE</v>
          </cell>
          <cell r="K1602" t="str">
            <v>36,45</v>
          </cell>
          <cell r="L1602" t="str">
            <v>CAIXA REFERENCIAL</v>
          </cell>
        </row>
        <row r="1603">
          <cell r="A1603">
            <v>94290</v>
          </cell>
          <cell r="B1603" t="str">
            <v>DRENAGEM/OBRAS DE CONTENCAO/POCOS DE VISITA E CAIXAS</v>
          </cell>
          <cell r="C1603" t="str">
            <v>DROP</v>
          </cell>
          <cell r="D1603" t="str">
            <v>MEIO FIO, LINHA D'AGUA E SARJERTA</v>
          </cell>
          <cell r="E1603" t="str">
            <v>0037</v>
          </cell>
          <cell r="F1603" t="str">
            <v/>
          </cell>
          <cell r="G1603" t="str">
            <v/>
          </cell>
          <cell r="H1603" t="str">
            <v>EXECUÇÃO DE SARJETA DE CONCRETO USINADO, MOLDADA  IN LOCO  EM TRECHO CURVO, 45 CM BASE X 10 CM ALTURA. AF_06/2016</v>
          </cell>
          <cell r="I1603" t="str">
            <v>M</v>
          </cell>
          <cell r="J1603" t="str">
            <v>COEFICIENTE DE REPRESENTATIVIDADE</v>
          </cell>
          <cell r="K1603" t="str">
            <v>44,12</v>
          </cell>
          <cell r="L1603" t="str">
            <v>CAIXA REFERENCIAL</v>
          </cell>
        </row>
        <row r="1604">
          <cell r="A1604">
            <v>94291</v>
          </cell>
          <cell r="B1604" t="str">
            <v>DRENAGEM/OBRAS DE CONTENCAO/POCOS DE VISITA E CAIXAS</v>
          </cell>
          <cell r="C1604" t="str">
            <v>DROP</v>
          </cell>
          <cell r="D1604" t="str">
            <v>MEIO FIO, LINHA D'AGUA E SARJERTA</v>
          </cell>
          <cell r="E1604" t="str">
            <v>0037</v>
          </cell>
          <cell r="F1604" t="str">
            <v/>
          </cell>
          <cell r="G1604" t="str">
            <v/>
          </cell>
          <cell r="H1604" t="str">
            <v>EXECUÇÃO DE SARJETA DE CONCRETO USINADO, MOLDADA  IN LOCO  EM TRECHO RETO, 60 CM BASE X 10 CM ALTURA. AF_06/2016</v>
          </cell>
          <cell r="I1604" t="str">
            <v>M</v>
          </cell>
          <cell r="J1604" t="str">
            <v>COEFICIENTE DE REPRESENTATIVIDADE</v>
          </cell>
          <cell r="K1604" t="str">
            <v>43,69</v>
          </cell>
          <cell r="L1604" t="str">
            <v>CAIXA REFERENCIAL</v>
          </cell>
        </row>
        <row r="1605">
          <cell r="A1605">
            <v>94292</v>
          </cell>
          <cell r="B1605" t="str">
            <v>DRENAGEM/OBRAS DE CONTENCAO/POCOS DE VISITA E CAIXAS</v>
          </cell>
          <cell r="C1605" t="str">
            <v>DROP</v>
          </cell>
          <cell r="D1605" t="str">
            <v>MEIO FIO, LINHA D'AGUA E SARJERTA</v>
          </cell>
          <cell r="E1605" t="str">
            <v>0037</v>
          </cell>
          <cell r="F1605" t="str">
            <v/>
          </cell>
          <cell r="G1605" t="str">
            <v/>
          </cell>
          <cell r="H1605" t="str">
            <v>EXECUÇÃO DE SARJETA DE CONCRETO USINADO, MOLDADA  IN LOCO  EM TRECHO CURVO, 60 CM BASE X 10 CM ALTURA. AF_06/2016</v>
          </cell>
          <cell r="I1605" t="str">
            <v>M</v>
          </cell>
          <cell r="J1605" t="str">
            <v>COEFICIENTE DE REPRESENTATIVIDADE</v>
          </cell>
          <cell r="K1605" t="str">
            <v>51,36</v>
          </cell>
          <cell r="L1605" t="str">
            <v>CAIXA REFERENCIAL</v>
          </cell>
        </row>
        <row r="1606">
          <cell r="A1606">
            <v>94293</v>
          </cell>
          <cell r="B1606" t="str">
            <v>DRENAGEM/OBRAS DE CONTENCAO/POCOS DE VISITA E CAIXAS</v>
          </cell>
          <cell r="C1606" t="str">
            <v>DROP</v>
          </cell>
          <cell r="D1606" t="str">
            <v>MEIO FIO, LINHA D'AGUA E SARJERTA</v>
          </cell>
          <cell r="E1606" t="str">
            <v>0037</v>
          </cell>
          <cell r="F1606" t="str">
            <v/>
          </cell>
          <cell r="G1606" t="str">
            <v/>
          </cell>
          <cell r="H1606" t="str">
            <v>EXECUÇÃO DE SARJETÃO DE CONCRETO USINADO, MOLDADA  IN LOCO  EM TRECHO RETO, 100 CM BASE X 20 CM ALTURA. AF_06/2016</v>
          </cell>
          <cell r="I1606" t="str">
            <v>M</v>
          </cell>
          <cell r="J1606" t="str">
            <v>COEFICIENTE DE REPRESENTATIVIDADE</v>
          </cell>
          <cell r="K1606" t="str">
            <v>115,24</v>
          </cell>
          <cell r="L1606" t="str">
            <v>CAIXA REFERENCIAL</v>
          </cell>
        </row>
        <row r="1607">
          <cell r="A1607">
            <v>94294</v>
          </cell>
          <cell r="B1607" t="str">
            <v>DRENAGEM/OBRAS DE CONTENCAO/POCOS DE VISITA E CAIXAS</v>
          </cell>
          <cell r="C1607" t="str">
            <v>DROP</v>
          </cell>
          <cell r="D1607" t="str">
            <v>MEIO FIO, LINHA D'AGUA E SARJERTA</v>
          </cell>
          <cell r="E1607" t="str">
            <v>0037</v>
          </cell>
          <cell r="F1607" t="str">
            <v/>
          </cell>
          <cell r="G1607" t="str">
            <v/>
          </cell>
          <cell r="H1607" t="str">
            <v>EXECUÇÃO DE ESCORAS DE CONCRETO PARA CONTENÇÃO DE GUIAS PRÉ-FABRICADAS. AF_06/2016</v>
          </cell>
          <cell r="I1607" t="str">
            <v>M</v>
          </cell>
          <cell r="J1607" t="str">
            <v>COEFICIENTE DE REPRESENTATIVIDADE</v>
          </cell>
          <cell r="K1607" t="str">
            <v>6,23</v>
          </cell>
          <cell r="L1607" t="str">
            <v>CAIXA REFERENCIAL</v>
          </cell>
        </row>
        <row r="1608">
          <cell r="A1608">
            <v>101570</v>
          </cell>
          <cell r="B1608" t="str">
            <v>ESCORAMENTO</v>
          </cell>
          <cell r="C1608" t="str">
            <v>ESCO</v>
          </cell>
          <cell r="D1608" t="str">
            <v>ESCORAMENTO DE MADEIRA EM VALAS</v>
          </cell>
          <cell r="E1608" t="str">
            <v>0023</v>
          </cell>
          <cell r="F1608" t="str">
            <v/>
          </cell>
          <cell r="G1608" t="str">
            <v/>
          </cell>
          <cell r="H1608" t="str">
            <v>ESCORAMENTO DE VALA, TIPO PONTALETEAMENTO, COM PROFUNDIDADE DE 0 A 1,5 M, LARGURA MENOR QUE 1,5 M. AF_08/2020</v>
          </cell>
          <cell r="I1608" t="str">
            <v>M2</v>
          </cell>
          <cell r="J1608" t="str">
            <v>COEFICIENTE DE REPRESENTATIVIDADE</v>
          </cell>
          <cell r="K1608" t="str">
            <v>15,56</v>
          </cell>
          <cell r="L1608" t="str">
            <v>CAIXA REFERENCIAL</v>
          </cell>
        </row>
        <row r="1609">
          <cell r="A1609">
            <v>101571</v>
          </cell>
          <cell r="B1609" t="str">
            <v>ESCORAMENTO</v>
          </cell>
          <cell r="C1609" t="str">
            <v>ESCO</v>
          </cell>
          <cell r="D1609" t="str">
            <v>ESCORAMENTO DE MADEIRA EM VALAS</v>
          </cell>
          <cell r="E1609" t="str">
            <v>0023</v>
          </cell>
          <cell r="F1609" t="str">
            <v/>
          </cell>
          <cell r="G1609" t="str">
            <v/>
          </cell>
          <cell r="H1609" t="str">
            <v>ESCORAMENTO DE VALA, TIPO PONTALETEAMENTO, COM PROFUNDIDADE DE 0 A 1,5 M, LARGURA MAIOR OU IGUAL A 1,5 M E MENOR QUE 2,5 M. AF_08/2020</v>
          </cell>
          <cell r="I1609" t="str">
            <v>M2</v>
          </cell>
          <cell r="J1609" t="str">
            <v>COEFICIENTE DE REPRESENTATIVIDADE</v>
          </cell>
          <cell r="K1609" t="str">
            <v>21,42</v>
          </cell>
          <cell r="L1609" t="str">
            <v>CAIXA REFERENCIAL</v>
          </cell>
        </row>
        <row r="1610">
          <cell r="A1610">
            <v>101572</v>
          </cell>
          <cell r="B1610" t="str">
            <v>ESCORAMENTO</v>
          </cell>
          <cell r="C1610" t="str">
            <v>ESCO</v>
          </cell>
          <cell r="D1610" t="str">
            <v>ESCORAMENTO DE MADEIRA EM VALAS</v>
          </cell>
          <cell r="E1610" t="str">
            <v>0023</v>
          </cell>
          <cell r="F1610" t="str">
            <v/>
          </cell>
          <cell r="G1610" t="str">
            <v/>
          </cell>
          <cell r="H1610" t="str">
            <v>ESCORAMENTO DE VALA, TIPO PONTALETEAMENTO, COM PROFUNDIDADE DE 1,5 A 3,0 M, LARGURA MENOR QUE 1,5 M. AF_08/2020</v>
          </cell>
          <cell r="I1610" t="str">
            <v>M2</v>
          </cell>
          <cell r="J1610" t="str">
            <v>COEFICIENTE DE REPRESENTATIVIDADE</v>
          </cell>
          <cell r="K1610" t="str">
            <v>12,26</v>
          </cell>
          <cell r="L1610" t="str">
            <v>CAIXA REFERENCIAL</v>
          </cell>
        </row>
        <row r="1611">
          <cell r="A1611">
            <v>101573</v>
          </cell>
          <cell r="B1611" t="str">
            <v>ESCORAMENTO</v>
          </cell>
          <cell r="C1611" t="str">
            <v>ESCO</v>
          </cell>
          <cell r="D1611" t="str">
            <v>ESCORAMENTO DE MADEIRA EM VALAS</v>
          </cell>
          <cell r="E1611" t="str">
            <v>0023</v>
          </cell>
          <cell r="F1611" t="str">
            <v/>
          </cell>
          <cell r="G1611" t="str">
            <v/>
          </cell>
          <cell r="H1611" t="str">
            <v>ESCORAMENTO DE VALA, TIPO PONTALETEAMENTO, COM PROFUNDIDADE DE 1,5 A 3,0 M, LARGURA MAIOR OU IGUAL A 1,5 M E MENOR QUE 2,5 M. AF_08/2020</v>
          </cell>
          <cell r="I1611" t="str">
            <v>M2</v>
          </cell>
          <cell r="J1611" t="str">
            <v>COEFICIENTE DE REPRESENTATIVIDADE</v>
          </cell>
          <cell r="K1611" t="str">
            <v>18,13</v>
          </cell>
          <cell r="L1611" t="str">
            <v>CAIXA REFERENCIAL</v>
          </cell>
        </row>
        <row r="1612">
          <cell r="A1612">
            <v>101574</v>
          </cell>
          <cell r="B1612" t="str">
            <v>ESCORAMENTO</v>
          </cell>
          <cell r="C1612" t="str">
            <v>ESCO</v>
          </cell>
          <cell r="D1612" t="str">
            <v>ESCORAMENTO DE MADEIRA EM VALAS</v>
          </cell>
          <cell r="E1612" t="str">
            <v>0023</v>
          </cell>
          <cell r="F1612" t="str">
            <v/>
          </cell>
          <cell r="G1612" t="str">
            <v/>
          </cell>
          <cell r="H1612" t="str">
            <v>ESCORAMENTO DE VALA, TIPO PONTALETEAMENTO, COM PROFUNDIDADE DE 3,0 A 4,5 M, LARGURA MENOR QUE 1,5 M. AF_08/2020</v>
          </cell>
          <cell r="I1612" t="str">
            <v>M2</v>
          </cell>
          <cell r="J1612" t="str">
            <v>COEFICIENTE DE REPRESENTATIVIDADE</v>
          </cell>
          <cell r="K1612" t="str">
            <v>9,52</v>
          </cell>
          <cell r="L1612" t="str">
            <v>CAIXA REFERENCIAL</v>
          </cell>
        </row>
        <row r="1613">
          <cell r="A1613">
            <v>101575</v>
          </cell>
          <cell r="B1613" t="str">
            <v>ESCORAMENTO</v>
          </cell>
          <cell r="C1613" t="str">
            <v>ESCO</v>
          </cell>
          <cell r="D1613" t="str">
            <v>ESCORAMENTO DE MADEIRA EM VALAS</v>
          </cell>
          <cell r="E1613" t="str">
            <v>0023</v>
          </cell>
          <cell r="F1613" t="str">
            <v/>
          </cell>
          <cell r="G1613" t="str">
            <v/>
          </cell>
          <cell r="H1613" t="str">
            <v>ESCORAMENTO DE VALA, TIPO PONTALETEAMENTO, COM PROFUNDIDADE DE 3,0 A 4,5 M, LARGURA MAIOR OU IGUAL A 1,5 M E MENOR QUE 2,5 M. AF_08/2020</v>
          </cell>
          <cell r="I1613" t="str">
            <v>M2</v>
          </cell>
          <cell r="J1613" t="str">
            <v>COEFICIENTE DE REPRESENTATIVIDADE</v>
          </cell>
          <cell r="K1613" t="str">
            <v>15,58</v>
          </cell>
          <cell r="L1613" t="str">
            <v>CAIXA REFERENCIAL</v>
          </cell>
        </row>
        <row r="1614">
          <cell r="A1614">
            <v>101576</v>
          </cell>
          <cell r="B1614" t="str">
            <v>ESCORAMENTO</v>
          </cell>
          <cell r="C1614" t="str">
            <v>ESCO</v>
          </cell>
          <cell r="D1614" t="str">
            <v>ESCORAMENTO DE MADEIRA EM VALAS</v>
          </cell>
          <cell r="E1614" t="str">
            <v>0023</v>
          </cell>
          <cell r="F1614" t="str">
            <v/>
          </cell>
          <cell r="G1614" t="str">
            <v/>
          </cell>
          <cell r="H1614" t="str">
            <v>ESCORAMENTO DE VALA, TIPO DESCONTÍNUO, COM PROFUNDIDADE DE 0 A 1,5 M, LARGURA MENOR QUE 1,5 M. AF_08/2020</v>
          </cell>
          <cell r="I1614" t="str">
            <v>M2</v>
          </cell>
          <cell r="J1614" t="str">
            <v>COEFICIENTE DE REPRESENTATIVIDADE</v>
          </cell>
          <cell r="K1614" t="str">
            <v>27,27</v>
          </cell>
          <cell r="L1614" t="str">
            <v>CAIXA REFERENCIAL</v>
          </cell>
        </row>
        <row r="1615">
          <cell r="A1615">
            <v>101577</v>
          </cell>
          <cell r="B1615" t="str">
            <v>ESCORAMENTO</v>
          </cell>
          <cell r="C1615" t="str">
            <v>ESCO</v>
          </cell>
          <cell r="D1615" t="str">
            <v>ESCORAMENTO DE MADEIRA EM VALAS</v>
          </cell>
          <cell r="E1615" t="str">
            <v>0023</v>
          </cell>
          <cell r="F1615" t="str">
            <v/>
          </cell>
          <cell r="G1615" t="str">
            <v/>
          </cell>
          <cell r="H1615" t="str">
            <v>ESCORAMENTO DE VALA, TIPO DESCONTÍNUO, COM PROFUNDIDADE DE 0 A 1,5 M, LARGURA MAIOR OU IGUAL A 1,5 M E MENOR QUE 2,5 M. AF_08/2020</v>
          </cell>
          <cell r="I1615" t="str">
            <v>M2</v>
          </cell>
          <cell r="J1615" t="str">
            <v>COEFICIENTE DE REPRESENTATIVIDADE</v>
          </cell>
          <cell r="K1615" t="str">
            <v>34,69</v>
          </cell>
          <cell r="L1615" t="str">
            <v>CAIXA REFERENCIAL</v>
          </cell>
        </row>
        <row r="1616">
          <cell r="A1616">
            <v>101578</v>
          </cell>
          <cell r="B1616" t="str">
            <v>ESCORAMENTO</v>
          </cell>
          <cell r="C1616" t="str">
            <v>ESCO</v>
          </cell>
          <cell r="D1616" t="str">
            <v>ESCORAMENTO DE MADEIRA EM VALAS</v>
          </cell>
          <cell r="E1616" t="str">
            <v>0023</v>
          </cell>
          <cell r="F1616" t="str">
            <v/>
          </cell>
          <cell r="G1616" t="str">
            <v/>
          </cell>
          <cell r="H1616" t="str">
            <v>ESCORAMENTO DE VALA, TIPO DESCONTÍNUO, COM PROFUNDIDADE DE 1,5 M A 3,0 M, LARGURA MENOR QUE 1,5 M. AF_08/2020</v>
          </cell>
          <cell r="I1616" t="str">
            <v>M2</v>
          </cell>
          <cell r="J1616" t="str">
            <v>COEFICIENTE DE REPRESENTATIVIDADE</v>
          </cell>
          <cell r="K1616" t="str">
            <v>22,51</v>
          </cell>
          <cell r="L1616" t="str">
            <v>CAIXA REFERENCIAL</v>
          </cell>
        </row>
        <row r="1617">
          <cell r="A1617">
            <v>101579</v>
          </cell>
          <cell r="B1617" t="str">
            <v>ESCORAMENTO</v>
          </cell>
          <cell r="C1617" t="str">
            <v>ESCO</v>
          </cell>
          <cell r="D1617" t="str">
            <v>ESCORAMENTO DE MADEIRA EM VALAS</v>
          </cell>
          <cell r="E1617" t="str">
            <v>0023</v>
          </cell>
          <cell r="F1617" t="str">
            <v/>
          </cell>
          <cell r="G1617" t="str">
            <v/>
          </cell>
          <cell r="H1617" t="str">
            <v>ESCORAMENTO DE VALA, TIPO DESCONTÍNUO, COM PROFUNDIDADE DE 1,5 A 3,0 M, LARGURA MAIOR OU IGUAL A 1,5 M E MENOR QUE 2,5 M. AF_08/2020</v>
          </cell>
          <cell r="I1617" t="str">
            <v>M2</v>
          </cell>
          <cell r="J1617" t="str">
            <v>COEFICIENTE DE REPRESENTATIVIDADE</v>
          </cell>
          <cell r="K1617" t="str">
            <v>29,94</v>
          </cell>
          <cell r="L1617" t="str">
            <v>CAIXA REFERENCIAL</v>
          </cell>
        </row>
        <row r="1618">
          <cell r="A1618">
            <v>101580</v>
          </cell>
          <cell r="B1618" t="str">
            <v>ESCORAMENTO</v>
          </cell>
          <cell r="C1618" t="str">
            <v>ESCO</v>
          </cell>
          <cell r="D1618" t="str">
            <v>ESCORAMENTO DE MADEIRA EM VALAS</v>
          </cell>
          <cell r="E1618" t="str">
            <v>0023</v>
          </cell>
          <cell r="F1618" t="str">
            <v/>
          </cell>
          <cell r="G1618" t="str">
            <v/>
          </cell>
          <cell r="H1618" t="str">
            <v>ESCORAMENTO DE VALA, TIPO DESCONTÍNUO, COM PROFUNDIDADE DE 3,0 A 4,5 M, LARGURA MENOR QUE 1,5 M. AF_08/2020</v>
          </cell>
          <cell r="I1618" t="str">
            <v>M2</v>
          </cell>
          <cell r="J1618" t="str">
            <v>COEFICIENTE DE REPRESENTATIVIDADE</v>
          </cell>
          <cell r="K1618" t="str">
            <v>19,93</v>
          </cell>
          <cell r="L1618" t="str">
            <v>CAIXA REFERENCIAL</v>
          </cell>
        </row>
        <row r="1619">
          <cell r="A1619">
            <v>101581</v>
          </cell>
          <cell r="B1619" t="str">
            <v>ESCORAMENTO</v>
          </cell>
          <cell r="C1619" t="str">
            <v>ESCO</v>
          </cell>
          <cell r="D1619" t="str">
            <v>ESCORAMENTO DE MADEIRA EM VALAS</v>
          </cell>
          <cell r="E1619" t="str">
            <v>0023</v>
          </cell>
          <cell r="F1619" t="str">
            <v/>
          </cell>
          <cell r="G1619" t="str">
            <v/>
          </cell>
          <cell r="H1619" t="str">
            <v>ESCORAMENTO DE VALA, TIPO DESCONTÍNUO, COM PROFUNDIDADE DE 3,0 A 4,5 M, LARGURA MAIOR OU IGUAL A 1,5 E MENOR QUE 2,5 M. AF_08/2020</v>
          </cell>
          <cell r="I1619" t="str">
            <v>M2</v>
          </cell>
          <cell r="J1619" t="str">
            <v>COEFICIENTE DE REPRESENTATIVIDADE</v>
          </cell>
          <cell r="K1619" t="str">
            <v>27,56</v>
          </cell>
          <cell r="L1619" t="str">
            <v>CAIXA REFERENCIAL</v>
          </cell>
        </row>
        <row r="1620">
          <cell r="A1620">
            <v>101582</v>
          </cell>
          <cell r="B1620" t="str">
            <v>ESCORAMENTO</v>
          </cell>
          <cell r="C1620" t="str">
            <v>ESCO</v>
          </cell>
          <cell r="D1620" t="str">
            <v>ESCORAMENTO DE MADEIRA EM VALAS</v>
          </cell>
          <cell r="E1620" t="str">
            <v>0023</v>
          </cell>
          <cell r="F1620" t="str">
            <v/>
          </cell>
          <cell r="G1620" t="str">
            <v/>
          </cell>
          <cell r="H1620" t="str">
            <v>ESCORAMENTO DE VALA, TIPO CONTÍNUO, COM PROFUNDIDADE DE 0 A 1,5 M, LARGURA MENOR QUE 1,5 M. AF_08/2020</v>
          </cell>
          <cell r="I1620" t="str">
            <v>M2</v>
          </cell>
          <cell r="J1620" t="str">
            <v>COEFICIENTE DE REPRESENTATIVIDADE</v>
          </cell>
          <cell r="K1620" t="str">
            <v>44,54</v>
          </cell>
          <cell r="L1620" t="str">
            <v>CAIXA REFERENCIAL</v>
          </cell>
        </row>
        <row r="1621">
          <cell r="A1621">
            <v>101583</v>
          </cell>
          <cell r="B1621" t="str">
            <v>ESCORAMENTO</v>
          </cell>
          <cell r="C1621" t="str">
            <v>ESCO</v>
          </cell>
          <cell r="D1621" t="str">
            <v>ESCORAMENTO DE MADEIRA EM VALAS</v>
          </cell>
          <cell r="E1621" t="str">
            <v>0023</v>
          </cell>
          <cell r="F1621" t="str">
            <v/>
          </cell>
          <cell r="G1621" t="str">
            <v/>
          </cell>
          <cell r="H1621" t="str">
            <v>ESCORAMENTO DE VALA, TIPO CONTÍNUO, COM PROFUNDIDADE DE 0 A 1,5 M, LARGURA MAIOR OU IGUAL A 1,5 M E MENOR QUE 2,5 M. AF_08/2020</v>
          </cell>
          <cell r="I1621" t="str">
            <v>M2</v>
          </cell>
          <cell r="J1621" t="str">
            <v>COEFICIENTE DE REPRESENTATIVIDADE</v>
          </cell>
          <cell r="K1621" t="str">
            <v>55,95</v>
          </cell>
          <cell r="L1621" t="str">
            <v>CAIXA REFERENCIAL</v>
          </cell>
        </row>
        <row r="1622">
          <cell r="A1622">
            <v>101584</v>
          </cell>
          <cell r="B1622" t="str">
            <v>ESCORAMENTO</v>
          </cell>
          <cell r="C1622" t="str">
            <v>ESCO</v>
          </cell>
          <cell r="D1622" t="str">
            <v>ESCORAMENTO DE MADEIRA EM VALAS</v>
          </cell>
          <cell r="E1622" t="str">
            <v>0023</v>
          </cell>
          <cell r="F1622" t="str">
            <v/>
          </cell>
          <cell r="G1622" t="str">
            <v/>
          </cell>
          <cell r="H1622" t="str">
            <v>ESCORAMENTO DE VALA, TIPO CONTÍNUO, COM PROFUNDIDADE DE 1,5 M A 3,0 M, LARGURA MENOR QUE 1,5 M. AF_08/2020</v>
          </cell>
          <cell r="I1622" t="str">
            <v>M2</v>
          </cell>
          <cell r="J1622" t="str">
            <v>COEFICIENTE DE REPRESENTATIVIDADE</v>
          </cell>
          <cell r="K1622" t="str">
            <v>36,56</v>
          </cell>
          <cell r="L1622" t="str">
            <v>CAIXA REFERENCIAL</v>
          </cell>
        </row>
        <row r="1623">
          <cell r="A1623">
            <v>101585</v>
          </cell>
          <cell r="B1623" t="str">
            <v>ESCORAMENTO</v>
          </cell>
          <cell r="C1623" t="str">
            <v>ESCO</v>
          </cell>
          <cell r="D1623" t="str">
            <v>ESCORAMENTO DE MADEIRA EM VALAS</v>
          </cell>
          <cell r="E1623" t="str">
            <v>0023</v>
          </cell>
          <cell r="F1623" t="str">
            <v/>
          </cell>
          <cell r="G1623" t="str">
            <v/>
          </cell>
          <cell r="H1623" t="str">
            <v>ESCORAMENTO DE VALA, TIPO CONTÍNUO, COM PROFUNDIDADE DE 1,5 A 3,0 M, LARGURA MAIOR OU IGUAL A 1,5 M E MENOR QUE 2,5 M. AF_08/2020</v>
          </cell>
          <cell r="I1623" t="str">
            <v>M2</v>
          </cell>
          <cell r="J1623" t="str">
            <v>COEFICIENTE DE REPRESENTATIVIDADE</v>
          </cell>
          <cell r="K1623" t="str">
            <v>47,96</v>
          </cell>
          <cell r="L1623" t="str">
            <v>CAIXA REFERENCIAL</v>
          </cell>
        </row>
        <row r="1624">
          <cell r="A1624">
            <v>101586</v>
          </cell>
          <cell r="B1624" t="str">
            <v>ESCORAMENTO</v>
          </cell>
          <cell r="C1624" t="str">
            <v>ESCO</v>
          </cell>
          <cell r="D1624" t="str">
            <v>ESCORAMENTO DE MADEIRA EM VALAS</v>
          </cell>
          <cell r="E1624" t="str">
            <v>0023</v>
          </cell>
          <cell r="F1624" t="str">
            <v/>
          </cell>
          <cell r="G1624" t="str">
            <v/>
          </cell>
          <cell r="H1624" t="str">
            <v>ESCORAMENTO DE VALA, TIPO CONTÍNUO, COM PROFUNDIDADE DE 3,0 A 4,5 M, LARGURA MENOR QUE 1,5 M. AF_08/2020</v>
          </cell>
          <cell r="I1624" t="str">
            <v>M2</v>
          </cell>
          <cell r="J1624" t="str">
            <v>COEFICIENTE DE REPRESENTATIVIDADE</v>
          </cell>
          <cell r="K1624" t="str">
            <v>31,55</v>
          </cell>
          <cell r="L1624" t="str">
            <v>CAIXA REFERENCIAL</v>
          </cell>
        </row>
        <row r="1625">
          <cell r="A1625">
            <v>101587</v>
          </cell>
          <cell r="B1625" t="str">
            <v>ESCORAMENTO</v>
          </cell>
          <cell r="C1625" t="str">
            <v>ESCO</v>
          </cell>
          <cell r="D1625" t="str">
            <v>ESCORAMENTO DE MADEIRA EM VALAS</v>
          </cell>
          <cell r="E1625" t="str">
            <v>0023</v>
          </cell>
          <cell r="F1625" t="str">
            <v/>
          </cell>
          <cell r="G1625" t="str">
            <v/>
          </cell>
          <cell r="H1625" t="str">
            <v>ESCORAMENTO DE VALA, TIPO CONTÍNUO, COM PROFUNDIDADE DE 3,0 A 4,5 M, LARGURA MAIOR OU IGUAL A 1,5 E MENOR QUE 2,5 M. AF_08/2020</v>
          </cell>
          <cell r="I1625" t="str">
            <v>M2</v>
          </cell>
          <cell r="J1625" t="str">
            <v>COEFICIENTE DE REPRESENTATIVIDADE</v>
          </cell>
          <cell r="K1625" t="str">
            <v>43,15</v>
          </cell>
          <cell r="L1625" t="str">
            <v>CAIXA REFERENCIAL</v>
          </cell>
        </row>
        <row r="1626">
          <cell r="A1626">
            <v>101588</v>
          </cell>
          <cell r="B1626" t="str">
            <v>ESCORAMENTO</v>
          </cell>
          <cell r="C1626" t="str">
            <v>ESCO</v>
          </cell>
          <cell r="D1626" t="str">
            <v>ESCORAMENTO METALICO EM VALAS OU POCOS</v>
          </cell>
          <cell r="E1626" t="str">
            <v>0024</v>
          </cell>
          <cell r="F1626" t="str">
            <v/>
          </cell>
          <cell r="G1626" t="str">
            <v/>
          </cell>
          <cell r="H1626" t="str">
            <v>ESCORAMENTO DE VALA, TIPO CONTÍNUO COM PERFIL METÁLICO "U", COM PROFUNDIDADE DE 0 A 1,5 M, LARGURA MENOR QUE 1,5 M. AF_08/2020</v>
          </cell>
          <cell r="I1626" t="str">
            <v>M2</v>
          </cell>
          <cell r="J1626" t="str">
            <v>ATRIBUÍDO SÃO PAULO</v>
          </cell>
          <cell r="K1626" t="str">
            <v>62,81</v>
          </cell>
          <cell r="L1626" t="str">
            <v>CAIXA REFERENCIAL</v>
          </cell>
        </row>
        <row r="1627">
          <cell r="A1627">
            <v>101589</v>
          </cell>
          <cell r="B1627" t="str">
            <v>ESCORAMENTO</v>
          </cell>
          <cell r="C1627" t="str">
            <v>ESCO</v>
          </cell>
          <cell r="D1627" t="str">
            <v>ESCORAMENTO METALICO EM VALAS OU POCOS</v>
          </cell>
          <cell r="E1627" t="str">
            <v>0024</v>
          </cell>
          <cell r="F1627" t="str">
            <v/>
          </cell>
          <cell r="G1627" t="str">
            <v/>
          </cell>
          <cell r="H1627" t="str">
            <v>ESCORAMENTO DE VALA,TIPO CONTÍNUO COM PERFIL METÁLICO "U", COM PROFUNDIDADE DE 0 A 1,5 M, LARGURA MAIOR OU IGUAL A 1,5 E MENOR QUE 2,5 M. AF_08/2020</v>
          </cell>
          <cell r="I1627" t="str">
            <v>M2</v>
          </cell>
          <cell r="J1627" t="str">
            <v>ATRIBUÍDO SÃO PAULO</v>
          </cell>
          <cell r="K1627" t="str">
            <v>91,75</v>
          </cell>
          <cell r="L1627" t="str">
            <v>CAIXA REFERENCIAL</v>
          </cell>
        </row>
        <row r="1628">
          <cell r="A1628">
            <v>101590</v>
          </cell>
          <cell r="B1628" t="str">
            <v>ESCORAMENTO</v>
          </cell>
          <cell r="C1628" t="str">
            <v>ESCO</v>
          </cell>
          <cell r="D1628" t="str">
            <v>ESCORAMENTO METALICO EM VALAS OU POCOS</v>
          </cell>
          <cell r="E1628" t="str">
            <v>0024</v>
          </cell>
          <cell r="F1628" t="str">
            <v/>
          </cell>
          <cell r="G1628" t="str">
            <v/>
          </cell>
          <cell r="H1628" t="str">
            <v>ESCORAMENTO DE VALA, TIPO CONTÍNUO COM PERFIL METÁLICO "U", COM PROFUNDIDADE DE 1,5 A 3,0 M, LARGURA MENOR QUE 1,5 M. AF_08/2020</v>
          </cell>
          <cell r="I1628" t="str">
            <v>M2</v>
          </cell>
          <cell r="J1628" t="str">
            <v>ATRIBUÍDO SÃO PAULO</v>
          </cell>
          <cell r="K1628" t="str">
            <v>47,59</v>
          </cell>
          <cell r="L1628" t="str">
            <v>CAIXA REFERENCIAL</v>
          </cell>
        </row>
        <row r="1629">
          <cell r="A1629">
            <v>101591</v>
          </cell>
          <cell r="B1629" t="str">
            <v>ESCORAMENTO</v>
          </cell>
          <cell r="C1629" t="str">
            <v>ESCO</v>
          </cell>
          <cell r="D1629" t="str">
            <v>ESCORAMENTO METALICO EM VALAS OU POCOS</v>
          </cell>
          <cell r="E1629" t="str">
            <v>0024</v>
          </cell>
          <cell r="F1629" t="str">
            <v/>
          </cell>
          <cell r="G1629" t="str">
            <v/>
          </cell>
          <cell r="H1629" t="str">
            <v>ESCORAMENTO DE VALA, TIPO CONTÍNUO COM PERFIL METÁLICO "U", COM PROFUNDIDADE DE 1,5 A 3,0 M, LARGURA MAIOR OU IGUAL 1,5 M E MENOR QUE 2,5 M. AF_08/2020</v>
          </cell>
          <cell r="I1629" t="str">
            <v>M2</v>
          </cell>
          <cell r="J1629" t="str">
            <v>ATRIBUÍDO SÃO PAULO</v>
          </cell>
          <cell r="K1629" t="str">
            <v>76,51</v>
          </cell>
          <cell r="L1629" t="str">
            <v>CAIXA REFERENCIAL</v>
          </cell>
        </row>
        <row r="1630">
          <cell r="A1630">
            <v>101592</v>
          </cell>
          <cell r="B1630" t="str">
            <v>ESCORAMENTO</v>
          </cell>
          <cell r="C1630" t="str">
            <v>ESCO</v>
          </cell>
          <cell r="D1630" t="str">
            <v>ESCORAMENTO METALICO EM VALAS OU POCOS</v>
          </cell>
          <cell r="E1630" t="str">
            <v>0024</v>
          </cell>
          <cell r="F1630" t="str">
            <v/>
          </cell>
          <cell r="G1630" t="str">
            <v/>
          </cell>
          <cell r="H1630" t="str">
            <v>ESCORAMENTO DE VALA, TIPO CONTÍNUO COM PERFIL METÁLICO "U", COM PROFUNDIDADE DE 3,0 A 4,5 M, LARGURA MENOR QUE 1,5 M. AF_08/2020</v>
          </cell>
          <cell r="I1630" t="str">
            <v>M2</v>
          </cell>
          <cell r="J1630" t="str">
            <v>ATRIBUÍDO SÃO PAULO</v>
          </cell>
          <cell r="K1630" t="str">
            <v>33,52</v>
          </cell>
          <cell r="L1630" t="str">
            <v>CAIXA REFERENCIAL</v>
          </cell>
        </row>
        <row r="1631">
          <cell r="A1631">
            <v>101593</v>
          </cell>
          <cell r="B1631" t="str">
            <v>ESCORAMENTO</v>
          </cell>
          <cell r="C1631" t="str">
            <v>ESCO</v>
          </cell>
          <cell r="D1631" t="str">
            <v>ESCORAMENTO METALICO EM VALAS OU POCOS</v>
          </cell>
          <cell r="E1631" t="str">
            <v>0024</v>
          </cell>
          <cell r="F1631" t="str">
            <v/>
          </cell>
          <cell r="G1631" t="str">
            <v/>
          </cell>
          <cell r="H1631" t="str">
            <v>ESCORAMENTO DE VALA, TIPO CONTÍNUO COM PERFIL METÁLICO "U", COM PROFUNDIDADE DE 3,0 A 4,5 M, LARGURA MAIOR OU IGUAL A 1,5 M E MENOR QUE 2,5 M. AF_08/2020</v>
          </cell>
          <cell r="I1631" t="str">
            <v>M2</v>
          </cell>
          <cell r="J1631" t="str">
            <v>ATRIBUÍDO SÃO PAULO</v>
          </cell>
          <cell r="K1631" t="str">
            <v>62,62</v>
          </cell>
          <cell r="L1631" t="str">
            <v>CAIXA REFERENCIAL</v>
          </cell>
        </row>
        <row r="1632">
          <cell r="A1632">
            <v>101600</v>
          </cell>
          <cell r="B1632" t="str">
            <v>ESCORAMENTO</v>
          </cell>
          <cell r="C1632" t="str">
            <v>ESCO</v>
          </cell>
          <cell r="D1632" t="str">
            <v>ESCORAMENTO METALICO EM VALAS OU POCOS</v>
          </cell>
          <cell r="E1632" t="str">
            <v>0024</v>
          </cell>
          <cell r="F1632" t="str">
            <v/>
          </cell>
          <cell r="G1632" t="str">
            <v/>
          </cell>
          <cell r="H1632" t="str">
            <v>ESCORAMENTO DE VALA, TIPO BLINDAGEM, COM PROFUNDIDADE DE 0 A 1,5 M, LARGURA MENOR QUE 1,5 M - EXECUÇÃO, NÃO INCLUI MATERIAL. AF_08/2020</v>
          </cell>
          <cell r="I1632" t="str">
            <v>M2</v>
          </cell>
          <cell r="J1632" t="str">
            <v>COLETADO</v>
          </cell>
          <cell r="K1632" t="str">
            <v>11,75</v>
          </cell>
          <cell r="L1632" t="str">
            <v>CAIXA REFERENCIAL</v>
          </cell>
        </row>
        <row r="1633">
          <cell r="A1633">
            <v>101601</v>
          </cell>
          <cell r="B1633" t="str">
            <v>ESCORAMENTO</v>
          </cell>
          <cell r="C1633" t="str">
            <v>ESCO</v>
          </cell>
          <cell r="D1633" t="str">
            <v>ESCORAMENTO METALICO EM VALAS OU POCOS</v>
          </cell>
          <cell r="E1633" t="str">
            <v>0024</v>
          </cell>
          <cell r="F1633" t="str">
            <v/>
          </cell>
          <cell r="G1633" t="str">
            <v/>
          </cell>
          <cell r="H1633" t="str">
            <v>ESCORAMENTO DE VALA, TIPO BLINDAGEM COM PROFUNDIDADE DE 0 A 1,5 M, LARGURA MAIOR OU IGUAL A 1,5 M E MENOR QUE 2,5 M - EXECUÇÃO, NÃO INCLUI MATERIAL. AF_08/2020</v>
          </cell>
          <cell r="I1633" t="str">
            <v>M2</v>
          </cell>
          <cell r="J1633" t="str">
            <v>COLETADO</v>
          </cell>
          <cell r="K1633" t="str">
            <v>17,38</v>
          </cell>
          <cell r="L1633" t="str">
            <v>CAIXA REFERENCIAL</v>
          </cell>
        </row>
        <row r="1634">
          <cell r="A1634">
            <v>101602</v>
          </cell>
          <cell r="B1634" t="str">
            <v>ESCORAMENTO</v>
          </cell>
          <cell r="C1634" t="str">
            <v>ESCO</v>
          </cell>
          <cell r="D1634" t="str">
            <v>ESCORAMENTO METALICO EM VALAS OU POCOS</v>
          </cell>
          <cell r="E1634" t="str">
            <v>0024</v>
          </cell>
          <cell r="F1634" t="str">
            <v/>
          </cell>
          <cell r="G1634" t="str">
            <v/>
          </cell>
          <cell r="H1634" t="str">
            <v>ESCORAMENTO DE VALA, TIPO BLINDAGEM, COM PROFUNDIDADE DE 1,5 A 3,0 M, LARGURA MENOR QUE 1,5 M - EXECUÇÃO, NÃO INCLUI MATERIAL. AF_08/2020</v>
          </cell>
          <cell r="I1634" t="str">
            <v>M2</v>
          </cell>
          <cell r="J1634" t="str">
            <v>COLETADO</v>
          </cell>
          <cell r="K1634" t="str">
            <v>8,70</v>
          </cell>
          <cell r="L1634" t="str">
            <v>CAIXA REFERENCIAL</v>
          </cell>
        </row>
        <row r="1635">
          <cell r="A1635">
            <v>101603</v>
          </cell>
          <cell r="B1635" t="str">
            <v>ESCORAMENTO</v>
          </cell>
          <cell r="C1635" t="str">
            <v>ESCO</v>
          </cell>
          <cell r="D1635" t="str">
            <v>ESCORAMENTO METALICO EM VALAS OU POCOS</v>
          </cell>
          <cell r="E1635" t="str">
            <v>0024</v>
          </cell>
          <cell r="F1635" t="str">
            <v/>
          </cell>
          <cell r="G1635" t="str">
            <v/>
          </cell>
          <cell r="H1635" t="str">
            <v>ESCORAMENTO DE VALA, TIPO BLINDAGEM, COM PROFUNDIDADE DE 1,5 A 3,0 M, LARGURA MAIOR OU IGUAL A 1,5 M E MENOR QUE 2,5 M - EXECUÇÃO, NÃO INCLUI MATERIAL. AF_08/2020</v>
          </cell>
          <cell r="I1635" t="str">
            <v>M2</v>
          </cell>
          <cell r="J1635" t="str">
            <v>COLETADO</v>
          </cell>
          <cell r="K1635" t="str">
            <v>14,34</v>
          </cell>
          <cell r="L1635" t="str">
            <v>CAIXA REFERENCIAL</v>
          </cell>
        </row>
        <row r="1636">
          <cell r="A1636">
            <v>101604</v>
          </cell>
          <cell r="B1636" t="str">
            <v>ESCORAMENTO</v>
          </cell>
          <cell r="C1636" t="str">
            <v>ESCO</v>
          </cell>
          <cell r="D1636" t="str">
            <v>ESCORAMENTO METALICO EM VALAS OU POCOS</v>
          </cell>
          <cell r="E1636" t="str">
            <v>0024</v>
          </cell>
          <cell r="F1636" t="str">
            <v/>
          </cell>
          <cell r="G1636" t="str">
            <v/>
          </cell>
          <cell r="H1636" t="str">
            <v>ESCORAMENTO DE VALA, TIPO BLINDAGEM, COM PROFUNDIDADE DE 3,0 A 4,5 M, LARGURA MENOR QUE 1,5 M - EXECUÇÃO, NÃO INCLUI MATERIAL. AF_08/2020</v>
          </cell>
          <cell r="I1636" t="str">
            <v>M2</v>
          </cell>
          <cell r="J1636" t="str">
            <v>COLETADO</v>
          </cell>
          <cell r="K1636" t="str">
            <v>5,69</v>
          </cell>
          <cell r="L1636" t="str">
            <v>CAIXA REFERENCIAL</v>
          </cell>
        </row>
        <row r="1637">
          <cell r="A1637">
            <v>101605</v>
          </cell>
          <cell r="B1637" t="str">
            <v>ESCORAMENTO</v>
          </cell>
          <cell r="C1637" t="str">
            <v>ESCO</v>
          </cell>
          <cell r="D1637" t="str">
            <v>ESCORAMENTO METALICO EM VALAS OU POCOS</v>
          </cell>
          <cell r="E1637" t="str">
            <v>0024</v>
          </cell>
          <cell r="F1637" t="str">
            <v/>
          </cell>
          <cell r="G1637" t="str">
            <v/>
          </cell>
          <cell r="H1637" t="str">
            <v>ESCORAMENTO DE VALA, TIPO BLINDAGEM, COM PROFUNDIDADE DE 3,0 A 4,5 M, LARGURA MAIOR OU IGUAL A 1,5 M E MENOR QUE 2,5 M - EXECUÇÃO, NÃO INCLUI MATERIAL. AF_08/2020</v>
          </cell>
          <cell r="I1637" t="str">
            <v>M2</v>
          </cell>
          <cell r="J1637" t="str">
            <v>COLETADO</v>
          </cell>
          <cell r="K1637" t="str">
            <v>11,33</v>
          </cell>
          <cell r="L1637" t="str">
            <v>CAIXA REFERENCIAL</v>
          </cell>
        </row>
        <row r="1638">
          <cell r="A1638">
            <v>90788</v>
          </cell>
          <cell r="B1638" t="str">
            <v>ESQUADRIAS/FERRAGENS/VIDROS</v>
          </cell>
          <cell r="C1638" t="str">
            <v>ESQV</v>
          </cell>
          <cell r="D1638" t="str">
            <v>PORTA DE MADEIRA</v>
          </cell>
          <cell r="E1638" t="str">
            <v>0089</v>
          </cell>
          <cell r="F1638" t="str">
            <v/>
          </cell>
          <cell r="G1638" t="str">
            <v/>
          </cell>
          <cell r="H1638" t="str">
            <v>KIT DE PORTA-PRONTA DE MADEIRA EM ACABAMENTO MELAMÍNICO BRANCO, FOLHA LEVE OU MÉDIA, 60X210CM, EXCLUSIVE FECHADURA, FIXAÇÃO COM PREENCHIMENTO PARCIAL DE ESPUMA EXPANSIVA - FORNECIMENTO E INSTALAÇÃO. AF_12/2019</v>
          </cell>
          <cell r="I1638" t="str">
            <v>UN</v>
          </cell>
          <cell r="J1638" t="str">
            <v>COEFICIENTE DE REPRESENTATIVIDADE</v>
          </cell>
          <cell r="K1638" t="str">
            <v>534,50</v>
          </cell>
          <cell r="L1638" t="str">
            <v>CAIXA REFERENCIAL</v>
          </cell>
        </row>
        <row r="1639">
          <cell r="A1639">
            <v>90789</v>
          </cell>
          <cell r="B1639" t="str">
            <v>ESQUADRIAS/FERRAGENS/VIDROS</v>
          </cell>
          <cell r="C1639" t="str">
            <v>ESQV</v>
          </cell>
          <cell r="D1639" t="str">
            <v>PORTA DE MADEIRA</v>
          </cell>
          <cell r="E1639" t="str">
            <v>0089</v>
          </cell>
          <cell r="F1639" t="str">
            <v/>
          </cell>
          <cell r="G1639" t="str">
            <v/>
          </cell>
          <cell r="H1639" t="str">
            <v>KIT DE PORTA-PRONTA DE MADEIRA EM ACABAMENTO MELAMÍNICO BRANCO, FOLHA LEVE OU MÉDIA, 70X210CM, EXCLUSIVE FECHADURA, FIXAÇÃO COM PREENCHIMENTO PARCIAL DE ESPUMA EXPANSIVA - FORNECIMENTO E INSTALAÇÃO. AF_12/2019</v>
          </cell>
          <cell r="I1639" t="str">
            <v>UN</v>
          </cell>
          <cell r="J1639" t="str">
            <v>COEFICIENTE DE REPRESENTATIVIDADE</v>
          </cell>
          <cell r="K1639" t="str">
            <v>535,75</v>
          </cell>
          <cell r="L1639" t="str">
            <v>CAIXA REFERENCIAL</v>
          </cell>
        </row>
        <row r="1640">
          <cell r="A1640">
            <v>90790</v>
          </cell>
          <cell r="B1640" t="str">
            <v>ESQUADRIAS/FERRAGENS/VIDROS</v>
          </cell>
          <cell r="C1640" t="str">
            <v>ESQV</v>
          </cell>
          <cell r="D1640" t="str">
            <v>PORTA DE MADEIRA</v>
          </cell>
          <cell r="E1640" t="str">
            <v>0089</v>
          </cell>
          <cell r="F1640" t="str">
            <v/>
          </cell>
          <cell r="G1640" t="str">
            <v/>
          </cell>
          <cell r="H1640" t="str">
            <v>KIT DE PORTA-PRONTA DE MADEIRA EM ACABAMENTO MELAMÍNICO BRANCO, FOLHA LEVE OU MÉDIA, 80X210CM, EXCLUSIVE FECHADURA, FIXAÇÃO COM PREENCHIMENTO PARCIAL DE ESPUMA EXPANSIVA - FORNECIMENTO E INSTALAÇÃO. AF_12/2019</v>
          </cell>
          <cell r="I1640" t="str">
            <v>UN</v>
          </cell>
          <cell r="J1640" t="str">
            <v>COEFICIENTE DE REPRESENTATIVIDADE</v>
          </cell>
          <cell r="K1640" t="str">
            <v>552,62</v>
          </cell>
          <cell r="L1640" t="str">
            <v>CAIXA REFERENCIAL</v>
          </cell>
        </row>
        <row r="1641">
          <cell r="A1641">
            <v>90791</v>
          </cell>
          <cell r="B1641" t="str">
            <v>ESQUADRIAS/FERRAGENS/VIDROS</v>
          </cell>
          <cell r="C1641" t="str">
            <v>ESQV</v>
          </cell>
          <cell r="D1641" t="str">
            <v>PORTA DE MADEIRA</v>
          </cell>
          <cell r="E1641" t="str">
            <v>0089</v>
          </cell>
          <cell r="F1641" t="str">
            <v/>
          </cell>
          <cell r="G1641" t="str">
            <v/>
          </cell>
          <cell r="H1641" t="str">
            <v>KIT DE PORTA-PRONTA DE MADEIRA EM ACABAMENTO MELAMÍNICO BRANCO, FOLHA PESADA OU SUPERPESADA, 80X210CM, FIXAÇÃO COM PREENCHIMENTO PARCIAL DE ESPUMA EXPANSIVA - FORNECIMENTO E INSTALAÇÃO. AF_12/2019</v>
          </cell>
          <cell r="I1641" t="str">
            <v>UN</v>
          </cell>
          <cell r="J1641" t="str">
            <v>COEFICIENTE DE REPRESENTATIVIDADE</v>
          </cell>
          <cell r="K1641" t="str">
            <v>647,72</v>
          </cell>
          <cell r="L1641" t="str">
            <v>CAIXA REFERENCIAL</v>
          </cell>
        </row>
        <row r="1642">
          <cell r="A1642">
            <v>90793</v>
          </cell>
          <cell r="B1642" t="str">
            <v>ESQUADRIAS/FERRAGENS/VIDROS</v>
          </cell>
          <cell r="C1642" t="str">
            <v>ESQV</v>
          </cell>
          <cell r="D1642" t="str">
            <v>PORTA DE MADEIRA</v>
          </cell>
          <cell r="E1642" t="str">
            <v>0089</v>
          </cell>
          <cell r="F1642" t="str">
            <v/>
          </cell>
          <cell r="G1642" t="str">
            <v/>
          </cell>
          <cell r="H1642" t="str">
            <v>KIT DE PORTA-PRONTA DE MADEIRA EM ACABAMENTO MELAMÍNICO BRANCO, FOLHA PESADA OU SUPERPESADA, 90X210CM, FIXAÇÃO COM PREENCHIMENTO TOTAL DE ESPUMA EXPANSIVA - FORNECIMENTO E INSTALAÇÃO. AF_12/2019</v>
          </cell>
          <cell r="I1642" t="str">
            <v>UN</v>
          </cell>
          <cell r="J1642" t="str">
            <v>COEFICIENTE DE REPRESENTATIVIDADE</v>
          </cell>
          <cell r="K1642" t="str">
            <v>688,51</v>
          </cell>
          <cell r="L1642" t="str">
            <v>CAIXA REFERENCIAL</v>
          </cell>
        </row>
        <row r="1643">
          <cell r="A1643">
            <v>90794</v>
          </cell>
          <cell r="B1643" t="str">
            <v>ESQUADRIAS/FERRAGENS/VIDROS</v>
          </cell>
          <cell r="C1643" t="str">
            <v>ESQV</v>
          </cell>
          <cell r="D1643" t="str">
            <v>PORTA DE MADEIRA</v>
          </cell>
          <cell r="E1643" t="str">
            <v>0089</v>
          </cell>
          <cell r="F1643" t="str">
            <v/>
          </cell>
          <cell r="G1643" t="str">
            <v/>
          </cell>
          <cell r="H1643" t="str">
            <v>KIT DE PORTA-PRONTA DE MADEIRA EM ACABAMENTO MELAMÍNICO BRANCO, FOLHA LEVE OU MÉDIA, E BATENTE METÁLICO, 60X210CM, FIXAÇÃO COM ARGAMASSA - FORNECIMENTO E INSTALAÇÃO. AF_12/2019</v>
          </cell>
          <cell r="I1643" t="str">
            <v>UN</v>
          </cell>
          <cell r="J1643" t="str">
            <v>COEFICIENTE DE REPRESENTATIVIDADE</v>
          </cell>
          <cell r="K1643" t="str">
            <v>463,06</v>
          </cell>
          <cell r="L1643" t="str">
            <v>CAIXA REFERENCIAL</v>
          </cell>
        </row>
        <row r="1644">
          <cell r="A1644">
            <v>90795</v>
          </cell>
          <cell r="B1644" t="str">
            <v>ESQUADRIAS/FERRAGENS/VIDROS</v>
          </cell>
          <cell r="C1644" t="str">
            <v>ESQV</v>
          </cell>
          <cell r="D1644" t="str">
            <v>PORTA DE MADEIRA</v>
          </cell>
          <cell r="E1644" t="str">
            <v>0089</v>
          </cell>
          <cell r="F1644" t="str">
            <v/>
          </cell>
          <cell r="G1644" t="str">
            <v/>
          </cell>
          <cell r="H1644" t="str">
            <v>KIT DE PORTA-PRONTA DE MADEIRA EM ACABAMENTO MELAMÍNICO BRANCO, FOLHA LEVE OU MÉDIA, E BATENTE METÁLICO, 70X210CM, FIXAÇÃO COM ARGAMASSA - FORNECIMENTO E INSTALAÇÃO. AF_12/2019</v>
          </cell>
          <cell r="I1644" t="str">
            <v>UN</v>
          </cell>
          <cell r="J1644" t="str">
            <v>COEFICIENTE DE REPRESENTATIVIDADE</v>
          </cell>
          <cell r="K1644" t="str">
            <v>468,08</v>
          </cell>
          <cell r="L1644" t="str">
            <v>CAIXA REFERENCIAL</v>
          </cell>
        </row>
        <row r="1645">
          <cell r="A1645">
            <v>90796</v>
          </cell>
          <cell r="B1645" t="str">
            <v>ESQUADRIAS/FERRAGENS/VIDROS</v>
          </cell>
          <cell r="C1645" t="str">
            <v>ESQV</v>
          </cell>
          <cell r="D1645" t="str">
            <v>PORTA DE MADEIRA</v>
          </cell>
          <cell r="E1645" t="str">
            <v>0089</v>
          </cell>
          <cell r="F1645" t="str">
            <v/>
          </cell>
          <cell r="G1645" t="str">
            <v/>
          </cell>
          <cell r="H1645" t="str">
            <v>KIT DE PORTA-PRONTA DE MADEIRA EM ACABAMENTO MELAMÍNICO BRANCO, FOLHA LEVE OU MÉDIA, E BATENTE METÁLICO, 80X210CM, FIXAÇÃO COM ARGAMASSA - FORNECIMENTO E INSTALAÇÃO. AF_12/2019</v>
          </cell>
          <cell r="I1645" t="str">
            <v>UN</v>
          </cell>
          <cell r="J1645" t="str">
            <v>COEFICIENTE DE REPRESENTATIVIDADE</v>
          </cell>
          <cell r="K1645" t="str">
            <v>473,08</v>
          </cell>
          <cell r="L1645" t="str">
            <v>CAIXA REFERENCIAL</v>
          </cell>
        </row>
        <row r="1646">
          <cell r="A1646">
            <v>90797</v>
          </cell>
          <cell r="B1646" t="str">
            <v>ESQUADRIAS/FERRAGENS/VIDROS</v>
          </cell>
          <cell r="C1646" t="str">
            <v>ESQV</v>
          </cell>
          <cell r="D1646" t="str">
            <v>PORTA DE MADEIRA</v>
          </cell>
          <cell r="E1646" t="str">
            <v>0089</v>
          </cell>
          <cell r="F1646" t="str">
            <v/>
          </cell>
          <cell r="G1646" t="str">
            <v/>
          </cell>
          <cell r="H1646" t="str">
            <v>KIT DE PORTA-PRONTA DE MADEIRA EM ACABAMENTO MELAMÍNICO BRANCO, FOLHA LEVE OU MÉDIA, E BATENTE METÁLICO, 90X210CM, FIXAÇÃO COM ARGAMASSA - FORNECIMENTO E INSTALAÇÃO. AF_12/2019</v>
          </cell>
          <cell r="I1646" t="str">
            <v>UN</v>
          </cell>
          <cell r="J1646" t="str">
            <v>COEFICIENTE DE REPRESENTATIVIDADE</v>
          </cell>
          <cell r="K1646" t="str">
            <v>478,09</v>
          </cell>
          <cell r="L1646" t="str">
            <v>CAIXA REFERENCIAL</v>
          </cell>
        </row>
        <row r="1647">
          <cell r="A1647">
            <v>90798</v>
          </cell>
          <cell r="B1647" t="str">
            <v>ESQUADRIAS/FERRAGENS/VIDROS</v>
          </cell>
          <cell r="C1647" t="str">
            <v>ESQV</v>
          </cell>
          <cell r="D1647" t="str">
            <v>PORTA DE MADEIRA</v>
          </cell>
          <cell r="E1647" t="str">
            <v>0089</v>
          </cell>
          <cell r="F1647" t="str">
            <v/>
          </cell>
          <cell r="G1647" t="str">
            <v/>
          </cell>
          <cell r="H1647" t="str">
            <v>KIT DE PORTA-PRONTA DE MADEIRA EM ACABAMENTO MELAMÍNICO BRANCO, FOLHA PESADA OU SUPERPESADA, E BATENTE METÁLICO, 80X210CM, FIXAÇÃO COM ARGAMASSA - FORNECIMENTO E INSTALAÇÃO. AF_12/2019</v>
          </cell>
          <cell r="I1647" t="str">
            <v>UN</v>
          </cell>
          <cell r="J1647" t="str">
            <v>COEFICIENTE DE REPRESENTATIVIDADE</v>
          </cell>
          <cell r="K1647" t="str">
            <v>690,95</v>
          </cell>
          <cell r="L1647" t="str">
            <v>CAIXA REFERENCIAL</v>
          </cell>
        </row>
        <row r="1648">
          <cell r="A1648">
            <v>90799</v>
          </cell>
          <cell r="B1648" t="str">
            <v>ESQUADRIAS/FERRAGENS/VIDROS</v>
          </cell>
          <cell r="C1648" t="str">
            <v>ESQV</v>
          </cell>
          <cell r="D1648" t="str">
            <v>PORTA DE MADEIRA</v>
          </cell>
          <cell r="E1648" t="str">
            <v>0089</v>
          </cell>
          <cell r="F1648" t="str">
            <v/>
          </cell>
          <cell r="G1648" t="str">
            <v/>
          </cell>
          <cell r="H1648" t="str">
            <v>KIT DE PORTA-PRONTA DE MADEIRA EM ACABAMENTO MELAMÍNICO BRANCO, FOLHA PESADA OU SUPERPESADA, E BATENTE METÁLICO, 90X210CM, FIXAÇÃO COM ARGAMASSA - FORNECIMENTO E INSTALAÇÃO. AF_12/2019</v>
          </cell>
          <cell r="I1648" t="str">
            <v>UN</v>
          </cell>
          <cell r="J1648" t="str">
            <v>COEFICIENTE DE REPRESENTATIVIDADE</v>
          </cell>
          <cell r="K1648" t="str">
            <v>713,35</v>
          </cell>
          <cell r="L1648" t="str">
            <v>CAIXA REFERENCIAL</v>
          </cell>
        </row>
        <row r="1649">
          <cell r="A1649">
            <v>90801</v>
          </cell>
          <cell r="B1649" t="str">
            <v>ESQUADRIAS/FERRAGENS/VIDROS</v>
          </cell>
          <cell r="C1649" t="str">
            <v>ESQV</v>
          </cell>
          <cell r="D1649" t="str">
            <v>PORTA DE MADEIRA</v>
          </cell>
          <cell r="E1649" t="str">
            <v>0089</v>
          </cell>
          <cell r="F1649" t="str">
            <v/>
          </cell>
          <cell r="G1649" t="str">
            <v/>
          </cell>
          <cell r="H1649" t="str">
            <v>BATENTE PARA PORTA DE MADEIRA, PADRÃO MÉDIO - FORNECIMENTO E MONTAGEM. AF_12/2019</v>
          </cell>
          <cell r="I1649" t="str">
            <v>UN</v>
          </cell>
          <cell r="J1649" t="str">
            <v>COEFICIENTE DE REPRESENTATIVIDADE</v>
          </cell>
          <cell r="K1649" t="str">
            <v>176,77</v>
          </cell>
          <cell r="L1649" t="str">
            <v>CAIXA REFERENCIAL</v>
          </cell>
        </row>
        <row r="1650">
          <cell r="A1650">
            <v>90806</v>
          </cell>
          <cell r="B1650" t="str">
            <v>ESQUADRIAS/FERRAGENS/VIDROS</v>
          </cell>
          <cell r="C1650" t="str">
            <v>ESQV</v>
          </cell>
          <cell r="D1650" t="str">
            <v>PORTA DE MADEIRA</v>
          </cell>
          <cell r="E1650" t="str">
            <v>0089</v>
          </cell>
          <cell r="F1650" t="str">
            <v/>
          </cell>
          <cell r="G1650" t="str">
            <v/>
          </cell>
          <cell r="H1650" t="str">
            <v>BATENTE PARA PORTA DE MADEIRA, FIXAÇÃO COM ARGAMASSA, PADRÃO MÉDIO - FORNECIMENTO E INSTALAÇÃO. AF_12/2019_P</v>
          </cell>
          <cell r="I1650" t="str">
            <v>UN</v>
          </cell>
          <cell r="J1650" t="str">
            <v>COEFICIENTE DE REPRESENTATIVIDADE</v>
          </cell>
          <cell r="K1650" t="str">
            <v>240,13</v>
          </cell>
          <cell r="L1650" t="str">
            <v>CAIXA REFERENCIAL</v>
          </cell>
        </row>
        <row r="1651">
          <cell r="A1651">
            <v>90820</v>
          </cell>
          <cell r="B1651" t="str">
            <v>ESQUADRIAS/FERRAGENS/VIDROS</v>
          </cell>
          <cell r="C1651" t="str">
            <v>ESQV</v>
          </cell>
          <cell r="D1651" t="str">
            <v>PORTA DE MADEIRA</v>
          </cell>
          <cell r="E1651" t="str">
            <v>0089</v>
          </cell>
          <cell r="F1651" t="str">
            <v/>
          </cell>
          <cell r="G1651" t="str">
            <v/>
          </cell>
          <cell r="H1651" t="str">
            <v>PORTA DE MADEIRA PARA PINTURA, SEMI-OCA (LEVE OU MÉDIA), 60X210CM, ESPESSURA DE 3,5CM, INCLUSO DOBRADIÇAS - FORNECIMENTO E INSTALAÇÃO. AF_12/2019</v>
          </cell>
          <cell r="I1651" t="str">
            <v>UN</v>
          </cell>
          <cell r="J1651" t="str">
            <v>COEFICIENTE DE REPRESENTATIVIDADE</v>
          </cell>
          <cell r="K1651" t="str">
            <v>199,77</v>
          </cell>
          <cell r="L1651" t="str">
            <v>CAIXA REFERENCIAL</v>
          </cell>
        </row>
        <row r="1652">
          <cell r="A1652">
            <v>90821</v>
          </cell>
          <cell r="B1652" t="str">
            <v>ESQUADRIAS/FERRAGENS/VIDROS</v>
          </cell>
          <cell r="C1652" t="str">
            <v>ESQV</v>
          </cell>
          <cell r="D1652" t="str">
            <v>PORTA DE MADEIRA</v>
          </cell>
          <cell r="E1652" t="str">
            <v>0089</v>
          </cell>
          <cell r="F1652" t="str">
            <v/>
          </cell>
          <cell r="G1652" t="str">
            <v/>
          </cell>
          <cell r="H1652" t="str">
            <v>PORTA DE MADEIRA PARA PINTURA, SEMI-OCA (LEVE OU MÉDIA), 70X210CM, ESPESSURA DE 3,5CM, INCLUSO DOBRADIÇAS - FORNECIMENTO E INSTALAÇÃO. AF_12/2019</v>
          </cell>
          <cell r="I1652" t="str">
            <v>UN</v>
          </cell>
          <cell r="J1652" t="str">
            <v>COEFICIENTE DE REPRESENTATIVIDADE</v>
          </cell>
          <cell r="K1652" t="str">
            <v>204,39</v>
          </cell>
          <cell r="L1652" t="str">
            <v>CAIXA REFERENCIAL</v>
          </cell>
        </row>
        <row r="1653">
          <cell r="A1653">
            <v>90822</v>
          </cell>
          <cell r="B1653" t="str">
            <v>ESQUADRIAS/FERRAGENS/VIDROS</v>
          </cell>
          <cell r="C1653" t="str">
            <v>ESQV</v>
          </cell>
          <cell r="D1653" t="str">
            <v>PORTA DE MADEIRA</v>
          </cell>
          <cell r="E1653" t="str">
            <v>0089</v>
          </cell>
          <cell r="F1653" t="str">
            <v/>
          </cell>
          <cell r="G1653" t="str">
            <v/>
          </cell>
          <cell r="H1653" t="str">
            <v>PORTA DE MADEIRA PARA PINTURA, SEMI-OCA (LEVE OU MÉDIA), 80X210CM, ESPESSURA DE 3,5CM, INCLUSO DOBRADIÇAS - FORNECIMENTO E INSTALAÇÃO. AF_12/2019</v>
          </cell>
          <cell r="I1653" t="str">
            <v>UN</v>
          </cell>
          <cell r="J1653" t="str">
            <v>COEFICIENTE DE REPRESENTATIVIDADE</v>
          </cell>
          <cell r="K1653" t="str">
            <v>220,00</v>
          </cell>
          <cell r="L1653" t="str">
            <v>CAIXA REFERENCIAL</v>
          </cell>
        </row>
        <row r="1654">
          <cell r="A1654">
            <v>90823</v>
          </cell>
          <cell r="B1654" t="str">
            <v>ESQUADRIAS/FERRAGENS/VIDROS</v>
          </cell>
          <cell r="C1654" t="str">
            <v>ESQV</v>
          </cell>
          <cell r="D1654" t="str">
            <v>PORTA DE MADEIRA</v>
          </cell>
          <cell r="E1654" t="str">
            <v>0089</v>
          </cell>
          <cell r="F1654" t="str">
            <v/>
          </cell>
          <cell r="G1654" t="str">
            <v/>
          </cell>
          <cell r="H1654" t="str">
            <v>PORTA DE MADEIRA PARA PINTURA, SEMI-OCA (LEVE OU MÉDIA), 90X210CM, ESPESSURA DE 3,5CM, INCLUSO DOBRADIÇAS - FORNECIMENTO E INSTALAÇÃO. AF_12/2019</v>
          </cell>
          <cell r="I1654" t="str">
            <v>UN</v>
          </cell>
          <cell r="J1654" t="str">
            <v>COEFICIENTE DE REPRESENTATIVIDADE</v>
          </cell>
          <cell r="K1654" t="str">
            <v>271,76</v>
          </cell>
          <cell r="L1654" t="str">
            <v>CAIXA REFERENCIAL</v>
          </cell>
        </row>
        <row r="1655">
          <cell r="A1655">
            <v>90824</v>
          </cell>
          <cell r="B1655" t="str">
            <v>ESQUADRIAS/FERRAGENS/VIDROS</v>
          </cell>
          <cell r="C1655" t="str">
            <v>ESQV</v>
          </cell>
          <cell r="D1655" t="str">
            <v>PORTA DE MADEIRA</v>
          </cell>
          <cell r="E1655" t="str">
            <v>0089</v>
          </cell>
          <cell r="F1655" t="str">
            <v/>
          </cell>
          <cell r="G1655" t="str">
            <v/>
          </cell>
          <cell r="H1655" t="str">
            <v>PORTA DE MADEIRA PARA PINTURA, SEMI-OCA (PESADA OU SUPERPESADA), 80X210CM, ESPESSURA DE 3,5CM, INCLUSO DOBRADIÇAS - FORNECIMENTO E INSTALAÇÃO. AF_12/2019</v>
          </cell>
          <cell r="I1655" t="str">
            <v>UN</v>
          </cell>
          <cell r="J1655" t="str">
            <v>COEFICIENTE DE REPRESENTATIVIDADE</v>
          </cell>
          <cell r="K1655" t="str">
            <v>391,69</v>
          </cell>
          <cell r="L1655" t="str">
            <v>CAIXA REFERENCIAL</v>
          </cell>
        </row>
        <row r="1656">
          <cell r="A1656">
            <v>90825</v>
          </cell>
          <cell r="B1656" t="str">
            <v>ESQUADRIAS/FERRAGENS/VIDROS</v>
          </cell>
          <cell r="C1656" t="str">
            <v>ESQV</v>
          </cell>
          <cell r="D1656" t="str">
            <v>PORTA DE MADEIRA</v>
          </cell>
          <cell r="E1656" t="str">
            <v>0089</v>
          </cell>
          <cell r="F1656" t="str">
            <v/>
          </cell>
          <cell r="G1656" t="str">
            <v/>
          </cell>
          <cell r="H1656" t="str">
            <v>PORTA DE MADEIRA, MACIÇA (PESADA OU SUPERPESADA), 90X210CM, ESPESSURA DE 3,5CM, INCLUSO DOBRADIÇAS - FORNECIMENTO E INSTALAÇÃO. AF_12/2019</v>
          </cell>
          <cell r="I1656" t="str">
            <v>UN</v>
          </cell>
          <cell r="J1656" t="str">
            <v>COEFICIENTE DE REPRESENTATIVIDADE</v>
          </cell>
          <cell r="K1656" t="str">
            <v>437,06</v>
          </cell>
          <cell r="L1656" t="str">
            <v>CAIXA REFERENCIAL</v>
          </cell>
        </row>
        <row r="1657">
          <cell r="A1657">
            <v>90830</v>
          </cell>
          <cell r="B1657" t="str">
            <v>ESQUADRIAS/FERRAGENS/VIDROS</v>
          </cell>
          <cell r="C1657" t="str">
            <v>ESQV</v>
          </cell>
          <cell r="D1657" t="str">
            <v>PORTA DE MADEIRA</v>
          </cell>
          <cell r="E1657" t="str">
            <v>0089</v>
          </cell>
          <cell r="F1657" t="str">
            <v/>
          </cell>
          <cell r="G1657" t="str">
            <v/>
          </cell>
          <cell r="H1657" t="str">
            <v>FECHADURA DE EMBUTIR COM CILINDRO, EXTERNA, COMPLETA, ACABAMENTO PADRÃO MÉDIO, INCLUSO EXECUÇÃO DE FURO - FORNECIMENTO E INSTALAÇÃO. AF_12/2019</v>
          </cell>
          <cell r="I1657" t="str">
            <v>UN</v>
          </cell>
          <cell r="J1657" t="str">
            <v>COEFICIENTE DE REPRESENTATIVIDADE</v>
          </cell>
          <cell r="K1657" t="str">
            <v>105,24</v>
          </cell>
          <cell r="L1657" t="str">
            <v>CAIXA REFERENCIAL</v>
          </cell>
        </row>
        <row r="1658">
          <cell r="A1658">
            <v>90831</v>
          </cell>
          <cell r="B1658" t="str">
            <v>ESQUADRIAS/FERRAGENS/VIDROS</v>
          </cell>
          <cell r="C1658" t="str">
            <v>ESQV</v>
          </cell>
          <cell r="D1658" t="str">
            <v>PORTA DE MADEIRA</v>
          </cell>
          <cell r="E1658" t="str">
            <v>0089</v>
          </cell>
          <cell r="F1658" t="str">
            <v/>
          </cell>
          <cell r="G1658" t="str">
            <v/>
          </cell>
          <cell r="H1658" t="str">
            <v>FECHADURA DE EMBUTIR PARA PORTA DE BANHEIRO, COMPLETA, ACABAMENTO PADRÃO MÉDIO, INCLUSO EXECUÇÃO DE FURO - FORNECIMENTO E INSTALAÇÃO. AF_12/2019</v>
          </cell>
          <cell r="I1658" t="str">
            <v>UN</v>
          </cell>
          <cell r="J1658" t="str">
            <v>COEFICIENTE DE REPRESENTATIVIDADE</v>
          </cell>
          <cell r="K1658" t="str">
            <v>91,70</v>
          </cell>
          <cell r="L1658" t="str">
            <v>CAIXA REFERENCIAL</v>
          </cell>
        </row>
        <row r="1659">
          <cell r="A1659">
            <v>90841</v>
          </cell>
          <cell r="B1659" t="str">
            <v>ESQUADRIAS/FERRAGENS/VIDROS</v>
          </cell>
          <cell r="C1659" t="str">
            <v>ESQV</v>
          </cell>
          <cell r="D1659" t="str">
            <v>PORTA DE MADEIRA</v>
          </cell>
          <cell r="E1659" t="str">
            <v>0089</v>
          </cell>
          <cell r="F1659" t="str">
            <v/>
          </cell>
          <cell r="G1659" t="str">
            <v/>
          </cell>
          <cell r="H1659" t="str">
            <v>KIT DE PORTA DE MADEIRA PARA PINTURA, SEMI-OCA (LEVE OU MÉDIA), PADRÃO MÉDIO, 60X210CM, ESPESSURA DE 3,5CM, ITENS INCLUSOS: DOBRADIÇAS, MONTAGEM E INSTALAÇÃO DO BATENTE, FECHADURA COM EXECUÇÃO DO FURO - FORNECIMENTO E INSTALAÇÃO. AF_12/2019</v>
          </cell>
          <cell r="I1659" t="str">
            <v>UN</v>
          </cell>
          <cell r="J1659" t="str">
            <v>COEFICIENTE DE REPRESENTATIVIDADE</v>
          </cell>
          <cell r="K1659" t="str">
            <v>584,68</v>
          </cell>
          <cell r="L1659" t="str">
            <v>CAIXA REFERENCIAL</v>
          </cell>
        </row>
        <row r="1660">
          <cell r="A1660">
            <v>90842</v>
          </cell>
          <cell r="B1660" t="str">
            <v>ESQUADRIAS/FERRAGENS/VIDROS</v>
          </cell>
          <cell r="C1660" t="str">
            <v>ESQV</v>
          </cell>
          <cell r="D1660" t="str">
            <v>PORTA DE MADEIRA</v>
          </cell>
          <cell r="E1660" t="str">
            <v>0089</v>
          </cell>
          <cell r="F1660" t="str">
            <v/>
          </cell>
          <cell r="G1660" t="str">
            <v/>
          </cell>
          <cell r="H1660" t="str">
            <v>KIT DE PORTA DE MADEIRA PARA PINTURA, SEMI-OCA (LEVE OU MÉDIA), PADRÃO MÉDIO, 70X210CM, ESPESSURA DE 3,5CM, ITENS INCLUSOS: DOBRADIÇAS, MONTAGEM E INSTALAÇÃO DO BATENTE, FECHADURA COM EXECUÇÃO DO FURO - FORNECIMENTO E INSTALAÇÃO. AF_12/2019</v>
          </cell>
          <cell r="I1660" t="str">
            <v>UN</v>
          </cell>
          <cell r="J1660" t="str">
            <v>COEFICIENTE DE REPRESENTATIVIDADE</v>
          </cell>
          <cell r="K1660" t="str">
            <v>590,41</v>
          </cell>
          <cell r="L1660" t="str">
            <v>CAIXA REFERENCIAL</v>
          </cell>
        </row>
        <row r="1661">
          <cell r="A1661">
            <v>90843</v>
          </cell>
          <cell r="B1661" t="str">
            <v>ESQUADRIAS/FERRAGENS/VIDROS</v>
          </cell>
          <cell r="C1661" t="str">
            <v>ESQV</v>
          </cell>
          <cell r="D1661" t="str">
            <v>PORTA DE MADEIRA</v>
          </cell>
          <cell r="E1661" t="str">
            <v>0089</v>
          </cell>
          <cell r="F1661" t="str">
            <v/>
          </cell>
          <cell r="G1661" t="str">
            <v/>
          </cell>
          <cell r="H1661" t="str">
            <v>KIT DE PORTA DE MADEIRA PARA PINTURA, SEMI-OCA (LEVE OU MÉDIA), PADRÃO MÉDIO, 80X210CM, ESPESSURA DE 3,5CM, ITENS INCLUSOS: DOBRADIÇAS, MONTAGEM E INSTALAÇÃO DO BATENTE, FECHADURA COM EXECUÇÃO DO FURO - FORNECIMENTO E INSTALAÇÃO. AF_12/2019</v>
          </cell>
          <cell r="I1661" t="str">
            <v>UN</v>
          </cell>
          <cell r="J1661" t="str">
            <v>COEFICIENTE DE REPRESENTATIVIDADE</v>
          </cell>
          <cell r="K1661" t="str">
            <v>620,67</v>
          </cell>
          <cell r="L1661" t="str">
            <v>CAIXA REFERENCIAL</v>
          </cell>
        </row>
        <row r="1662">
          <cell r="A1662">
            <v>90844</v>
          </cell>
          <cell r="B1662" t="str">
            <v>ESQUADRIAS/FERRAGENS/VIDROS</v>
          </cell>
          <cell r="C1662" t="str">
            <v>ESQV</v>
          </cell>
          <cell r="D1662" t="str">
            <v>PORTA DE MADEIRA</v>
          </cell>
          <cell r="E1662" t="str">
            <v>0089</v>
          </cell>
          <cell r="F1662" t="str">
            <v/>
          </cell>
          <cell r="G1662" t="str">
            <v/>
          </cell>
          <cell r="H1662" t="str">
            <v>KIT DE PORTA DE MADEIRA PARA PINTURA, SEMI-OCA (LEVE OU MÉDIA), PADRÃO MÉDIO, 90X210CM, ESPESSURA DE 3,5CM, ITENS INCLUSOS: DOBRADIÇAS, MONTAGEM E INSTALAÇÃO DO BATENTE, FECHADURA COM EXECUÇÃO DO FURO - FORNECIMENTO E INSTALAÇÃO. AF_12/2019</v>
          </cell>
          <cell r="I1662" t="str">
            <v>UN</v>
          </cell>
          <cell r="J1662" t="str">
            <v>COEFICIENTE DE REPRESENTATIVIDADE</v>
          </cell>
          <cell r="K1662" t="str">
            <v>673,53</v>
          </cell>
          <cell r="L1662" t="str">
            <v>CAIXA REFERENCIAL</v>
          </cell>
        </row>
        <row r="1663">
          <cell r="A1663">
            <v>90845</v>
          </cell>
          <cell r="B1663" t="str">
            <v>ESQUADRIAS/FERRAGENS/VIDROS</v>
          </cell>
          <cell r="C1663" t="str">
            <v>ESQV</v>
          </cell>
          <cell r="D1663" t="str">
            <v>PORTA DE MADEIRA</v>
          </cell>
          <cell r="E1663" t="str">
            <v>0089</v>
          </cell>
          <cell r="F1663" t="str">
            <v/>
          </cell>
          <cell r="G1663" t="str">
            <v/>
          </cell>
          <cell r="H1663" t="str">
            <v>KIT DE PORTA DE MADEIRA PARA PINTURA, SEMI-OCA (PESADA OU SUPERPESADA), PADRÃO MÉDIO, 80X210CM, ESPESSURA DE 3,5CM, ITENS INCLUSOS: DOBRADIÇAS, MONTAGEM E INSTALAÇÃO DO BATENTE, FECHADURA COM EXECUÇÃO DO FURO - FORNECIMENTO E INSTALAÇÃO. AF_12/2019</v>
          </cell>
          <cell r="I1663" t="str">
            <v>UN</v>
          </cell>
          <cell r="J1663" t="str">
            <v>COEFICIENTE DE REPRESENTATIVIDADE</v>
          </cell>
          <cell r="K1663" t="str">
            <v>792,36</v>
          </cell>
          <cell r="L1663" t="str">
            <v>CAIXA REFERENCIAL</v>
          </cell>
        </row>
        <row r="1664">
          <cell r="A1664">
            <v>90846</v>
          </cell>
          <cell r="B1664" t="str">
            <v>ESQUADRIAS/FERRAGENS/VIDROS</v>
          </cell>
          <cell r="C1664" t="str">
            <v>ESQV</v>
          </cell>
          <cell r="D1664" t="str">
            <v>PORTA DE MADEIRA</v>
          </cell>
          <cell r="E1664" t="str">
            <v>0089</v>
          </cell>
          <cell r="F1664" t="str">
            <v/>
          </cell>
          <cell r="G1664" t="str">
            <v/>
          </cell>
          <cell r="H1664" t="str">
            <v>KIT DE PORTA DE MADEIRA PARA PINTURA, SEMI-OCA (PESADA OU SUPERPESADA), PADRÃO MÉDIO, 90X210CM, ESPESSURA DE 3,5CM, ITENS INCLUSOS: DOBRADIÇAS, MONTAGEM E INSTALAÇÃO DO BATENTE, FECHADURA COM EXECUÇÃO DO FURO - FORNECIMENTO E INSTALAÇÃO. AF_12/2019</v>
          </cell>
          <cell r="I1664" t="str">
            <v>UN</v>
          </cell>
          <cell r="J1664" t="str">
            <v>COEFICIENTE DE REPRESENTATIVIDADE</v>
          </cell>
          <cell r="K1664" t="str">
            <v>838,83</v>
          </cell>
          <cell r="L1664" t="str">
            <v>CAIXA REFERENCIAL</v>
          </cell>
        </row>
        <row r="1665">
          <cell r="A1665">
            <v>90847</v>
          </cell>
          <cell r="B1665" t="str">
            <v>ESQUADRIAS/FERRAGENS/VIDROS</v>
          </cell>
          <cell r="C1665" t="str">
            <v>ESQV</v>
          </cell>
          <cell r="D1665" t="str">
            <v>PORTA DE MADEIRA</v>
          </cell>
          <cell r="E1665" t="str">
            <v>0089</v>
          </cell>
          <cell r="F1665" t="str">
            <v/>
          </cell>
          <cell r="G1665" t="str">
            <v/>
          </cell>
          <cell r="H1665" t="str">
            <v>KIT DE PORTA DE MADEIRA PARA PINTURA, SEMI-OCA (LEVE OU MÉDIA), PADRÃO MÉDIO, 60X210CM, ESPESSURA DE 3,5CM, ITENS INCLUSOS: DOBRADIÇAS, MONTAGEM E INSTALAÇÃO DO BATENTE, SEM FECHADURA - FORNECIMENTO E INSTALAÇÃO. AF_12/2019</v>
          </cell>
          <cell r="I1665" t="str">
            <v>UN</v>
          </cell>
          <cell r="J1665" t="str">
            <v>COEFICIENTE DE REPRESENTATIVIDADE</v>
          </cell>
          <cell r="K1665" t="str">
            <v>492,98</v>
          </cell>
          <cell r="L1665" t="str">
            <v>CAIXA REFERENCIAL</v>
          </cell>
        </row>
        <row r="1666">
          <cell r="A1666">
            <v>90848</v>
          </cell>
          <cell r="B1666" t="str">
            <v>ESQUADRIAS/FERRAGENS/VIDROS</v>
          </cell>
          <cell r="C1666" t="str">
            <v>ESQV</v>
          </cell>
          <cell r="D1666" t="str">
            <v>PORTA DE MADEIRA</v>
          </cell>
          <cell r="E1666" t="str">
            <v>0089</v>
          </cell>
          <cell r="F1666" t="str">
            <v/>
          </cell>
          <cell r="G1666" t="str">
            <v/>
          </cell>
          <cell r="H1666" t="str">
            <v>KIT DE PORTA DE MADEIRA PARA PINTURA, SEMI-OCA (LEVE OU MÉDIA), PADRÃO MÉDIO, 70X210CM, ESPESSURA DE 3,5CM, ITENS INCLUSOS: DOBRADIÇAS, MONTAGEM E INSTALAÇÃO DO BATENTE, SEM FECHADURA - FORNECIMENTO E INSTALAÇÃO. AF_12/2019</v>
          </cell>
          <cell r="I1666" t="str">
            <v>UN</v>
          </cell>
          <cell r="J1666" t="str">
            <v>COEFICIENTE DE REPRESENTATIVIDADE</v>
          </cell>
          <cell r="K1666" t="str">
            <v>498,71</v>
          </cell>
          <cell r="L1666" t="str">
            <v>CAIXA REFERENCIAL</v>
          </cell>
        </row>
        <row r="1667">
          <cell r="A1667">
            <v>90849</v>
          </cell>
          <cell r="B1667" t="str">
            <v>ESQUADRIAS/FERRAGENS/VIDROS</v>
          </cell>
          <cell r="C1667" t="str">
            <v>ESQV</v>
          </cell>
          <cell r="D1667" t="str">
            <v>PORTA DE MADEIRA</v>
          </cell>
          <cell r="E1667" t="str">
            <v>0089</v>
          </cell>
          <cell r="F1667" t="str">
            <v/>
          </cell>
          <cell r="G1667" t="str">
            <v/>
          </cell>
          <cell r="H1667" t="str">
            <v>KIT DE PORTA DE MADEIRA PARA PINTURA, SEMI-OCA (LEVE OU MÉDIA), PADRÃO MÉDIO, 80X210CM, ESPESSURA DE 3,5CM, ITENS INCLUSOS: DOBRADIÇAS, MONTAGEM E INSTALAÇÃO DO BATENTE, SEM FECHADURA - FORNECIMENTO E INSTALAÇÃO. AF_12/2019</v>
          </cell>
          <cell r="I1667" t="str">
            <v>UN</v>
          </cell>
          <cell r="J1667" t="str">
            <v>COEFICIENTE DE REPRESENTATIVIDADE</v>
          </cell>
          <cell r="K1667" t="str">
            <v>515,43</v>
          </cell>
          <cell r="L1667" t="str">
            <v>CAIXA REFERENCIAL</v>
          </cell>
        </row>
        <row r="1668">
          <cell r="A1668">
            <v>90850</v>
          </cell>
          <cell r="B1668" t="str">
            <v>ESQUADRIAS/FERRAGENS/VIDROS</v>
          </cell>
          <cell r="C1668" t="str">
            <v>ESQV</v>
          </cell>
          <cell r="D1668" t="str">
            <v>PORTA DE MADEIRA</v>
          </cell>
          <cell r="E1668" t="str">
            <v>0089</v>
          </cell>
          <cell r="F1668" t="str">
            <v/>
          </cell>
          <cell r="G1668" t="str">
            <v/>
          </cell>
          <cell r="H1668" t="str">
            <v>KIT DE PORTA DE MADEIRA PARA PINTURA, SEMI-OCA (LEVE OU MÉDIA), PADRÃO MÉDIO, 90X210CM, ESPESSURA DE 3,5CM, ITENS INCLUSOS: DOBRADIÇAS, MONTAGEM E INSTALAÇÃO DO BATENTE, SEM FECHADURA - FORNECIMENTO E INSTALAÇÃO. AF_12/2019</v>
          </cell>
          <cell r="I1668" t="str">
            <v>UN</v>
          </cell>
          <cell r="J1668" t="str">
            <v>COEFICIENTE DE REPRESENTATIVIDADE</v>
          </cell>
          <cell r="K1668" t="str">
            <v>568,29</v>
          </cell>
          <cell r="L1668" t="str">
            <v>CAIXA REFERENCIAL</v>
          </cell>
        </row>
        <row r="1669">
          <cell r="A1669">
            <v>90851</v>
          </cell>
          <cell r="B1669" t="str">
            <v>ESQUADRIAS/FERRAGENS/VIDROS</v>
          </cell>
          <cell r="C1669" t="str">
            <v>ESQV</v>
          </cell>
          <cell r="D1669" t="str">
            <v>PORTA DE MADEIRA</v>
          </cell>
          <cell r="E1669" t="str">
            <v>0089</v>
          </cell>
          <cell r="F1669" t="str">
            <v/>
          </cell>
          <cell r="G1669" t="str">
            <v/>
          </cell>
          <cell r="H1669" t="str">
            <v>KIT DE PORTA DE MADEIRA PARA PINTURA, SEMI-OCA (PESADA OU SUPERPESADA), PADRÃO MÉDIO, 80X210CM, ESPESSURA DE 3,5CM, ITENS INCLUSOS: DOBRADIÇAS, MONTAGEM E INSTALAÇÃO DO BATENTE, SEM FECHADURA - FORNECIMENTO E INSTALAÇÃO. AF_12/2019</v>
          </cell>
          <cell r="I1669" t="str">
            <v>UN</v>
          </cell>
          <cell r="J1669" t="str">
            <v>COEFICIENTE DE REPRESENTATIVIDADE</v>
          </cell>
          <cell r="K1669" t="str">
            <v>687,12</v>
          </cell>
          <cell r="L1669" t="str">
            <v>CAIXA REFERENCIAL</v>
          </cell>
        </row>
        <row r="1670">
          <cell r="A1670">
            <v>90852</v>
          </cell>
          <cell r="B1670" t="str">
            <v>ESQUADRIAS/FERRAGENS/VIDROS</v>
          </cell>
          <cell r="C1670" t="str">
            <v>ESQV</v>
          </cell>
          <cell r="D1670" t="str">
            <v>PORTA DE MADEIRA</v>
          </cell>
          <cell r="E1670" t="str">
            <v>0089</v>
          </cell>
          <cell r="F1670" t="str">
            <v/>
          </cell>
          <cell r="G1670" t="str">
            <v/>
          </cell>
          <cell r="H1670" t="str">
            <v>KIT DE PORTA DE MADEIRA PARA PINTURA, SEMI-OCA (PESADA OU SUPERPESADA), PADRÃO MÉDIO, 90X210CM, ESPESSURA DE 3,5CM, ITENS INCLUSOS: DOBRADIÇAS, MONTAGEM E INSTALAÇÃO DO BATENTE, SEM FECHADURA - FORNECIMENTO E INSTALAÇÃO. AF_12/2019</v>
          </cell>
          <cell r="I1670" t="str">
            <v>UN</v>
          </cell>
          <cell r="J1670" t="str">
            <v>COEFICIENTE DE REPRESENTATIVIDADE</v>
          </cell>
          <cell r="K1670" t="str">
            <v>733,59</v>
          </cell>
          <cell r="L1670" t="str">
            <v>CAIXA REFERENCIAL</v>
          </cell>
        </row>
        <row r="1671">
          <cell r="A1671">
            <v>91009</v>
          </cell>
          <cell r="B1671" t="str">
            <v>ESQUADRIAS/FERRAGENS/VIDROS</v>
          </cell>
          <cell r="C1671" t="str">
            <v>ESQV</v>
          </cell>
          <cell r="D1671" t="str">
            <v>PORTA DE MADEIRA</v>
          </cell>
          <cell r="E1671" t="str">
            <v>0089</v>
          </cell>
          <cell r="F1671" t="str">
            <v/>
          </cell>
          <cell r="G1671" t="str">
            <v/>
          </cell>
          <cell r="H1671" t="str">
            <v>PORTA DE MADEIRA PARA VERNIZ, SEMI-OCA (LEVE OU MÉDIA), 60X210CM, ESPESSURA DE 3,5CM, INCLUSO DOBRADIÇAS - FORNECIMENTO E INSTALAÇÃO. AF_12/2019</v>
          </cell>
          <cell r="I1671" t="str">
            <v>UN</v>
          </cell>
          <cell r="J1671" t="str">
            <v>COEFICIENTE DE REPRESENTATIVIDADE</v>
          </cell>
          <cell r="K1671" t="str">
            <v>207,00</v>
          </cell>
          <cell r="L1671" t="str">
            <v>CAIXA REFERENCIAL</v>
          </cell>
        </row>
        <row r="1672">
          <cell r="A1672">
            <v>91010</v>
          </cell>
          <cell r="B1672" t="str">
            <v>ESQUADRIAS/FERRAGENS/VIDROS</v>
          </cell>
          <cell r="C1672" t="str">
            <v>ESQV</v>
          </cell>
          <cell r="D1672" t="str">
            <v>PORTA DE MADEIRA</v>
          </cell>
          <cell r="E1672" t="str">
            <v>0089</v>
          </cell>
          <cell r="F1672" t="str">
            <v/>
          </cell>
          <cell r="G1672" t="str">
            <v/>
          </cell>
          <cell r="H1672" t="str">
            <v>PORTA DE MADEIRA PARA VERNIZ, SEMI-OCA (LEVE OU MÉDIA), 70X210CM, ESPESSURA DE 3,5CM, INCLUSO DOBRADIÇAS - FORNECIMENTO E INSTALAÇÃO. AF_12/2019</v>
          </cell>
          <cell r="I1672" t="str">
            <v>UN</v>
          </cell>
          <cell r="J1672" t="str">
            <v>COEFICIENTE DE REPRESENTATIVIDADE</v>
          </cell>
          <cell r="K1672" t="str">
            <v>211,97</v>
          </cell>
          <cell r="L1672" t="str">
            <v>CAIXA REFERENCIAL</v>
          </cell>
        </row>
        <row r="1673">
          <cell r="A1673">
            <v>91011</v>
          </cell>
          <cell r="B1673" t="str">
            <v>ESQUADRIAS/FERRAGENS/VIDROS</v>
          </cell>
          <cell r="C1673" t="str">
            <v>ESQV</v>
          </cell>
          <cell r="D1673" t="str">
            <v>PORTA DE MADEIRA</v>
          </cell>
          <cell r="E1673" t="str">
            <v>0089</v>
          </cell>
          <cell r="F1673" t="str">
            <v/>
          </cell>
          <cell r="G1673" t="str">
            <v/>
          </cell>
          <cell r="H1673" t="str">
            <v>PORTA DE MADEIRA PARA VERNIZ, SEMI-OCA (LEVE OU MÉDIA), 80X210CM, ESPESSURA DE 3,5CM, INCLUSO DOBRADIÇAS - FORNECIMENTO E INSTALAÇÃO. AF_12/2019</v>
          </cell>
          <cell r="I1673" t="str">
            <v>UN</v>
          </cell>
          <cell r="J1673" t="str">
            <v>COEFICIENTE DE REPRESENTATIVIDADE</v>
          </cell>
          <cell r="K1673" t="str">
            <v>249,38</v>
          </cell>
          <cell r="L1673" t="str">
            <v>CAIXA REFERENCIAL</v>
          </cell>
        </row>
        <row r="1674">
          <cell r="A1674">
            <v>91012</v>
          </cell>
          <cell r="B1674" t="str">
            <v>ESQUADRIAS/FERRAGENS/VIDROS</v>
          </cell>
          <cell r="C1674" t="str">
            <v>ESQV</v>
          </cell>
          <cell r="D1674" t="str">
            <v>PORTA DE MADEIRA</v>
          </cell>
          <cell r="E1674" t="str">
            <v>0089</v>
          </cell>
          <cell r="F1674" t="str">
            <v/>
          </cell>
          <cell r="G1674" t="str">
            <v/>
          </cell>
          <cell r="H1674" t="str">
            <v>PORTA DE MADEIRA PARA VERNIZ, SEMI-OCA (LEVE OU MÉDIA), 90X210CM, ESPESSURA DE 3,5CM, INCLUSO DOBRADIÇAS - FORNECIMENTO E INSTALAÇÃO. AF_12/2019</v>
          </cell>
          <cell r="I1674" t="str">
            <v>UN</v>
          </cell>
          <cell r="J1674" t="str">
            <v>COEFICIENTE DE REPRESENTATIVIDADE</v>
          </cell>
          <cell r="K1674" t="str">
            <v>278,17</v>
          </cell>
          <cell r="L1674" t="str">
            <v>CAIXA REFERENCIAL</v>
          </cell>
        </row>
        <row r="1675">
          <cell r="A1675">
            <v>91013</v>
          </cell>
          <cell r="B1675" t="str">
            <v>ESQUADRIAS/FERRAGENS/VIDROS</v>
          </cell>
          <cell r="C1675" t="str">
            <v>ESQV</v>
          </cell>
          <cell r="D1675" t="str">
            <v>PORTA DE MADEIRA</v>
          </cell>
          <cell r="E1675" t="str">
            <v>0089</v>
          </cell>
          <cell r="F1675" t="str">
            <v/>
          </cell>
          <cell r="G1675" t="str">
            <v/>
          </cell>
          <cell r="H1675" t="str">
            <v>KIT DE PORTA DE MADEIRA PARA VERNIZ, SEMI-OCA (LEVE OU MÉDIA), PADRÃO MÉDIO, 60X210CM, ESPESSURA DE 3,5CM, ITENS INCLUSOS: DOBRADIÇAS, MONTAGEM E INSTALAÇÃO DO BATENTE, SEM FECHADURA - FORNECIMENTO E INSTALAÇÃO. AF_12/2019</v>
          </cell>
          <cell r="I1675" t="str">
            <v>UN</v>
          </cell>
          <cell r="J1675" t="str">
            <v>COEFICIENTE DE REPRESENTATIVIDADE</v>
          </cell>
          <cell r="K1675" t="str">
            <v>500,21</v>
          </cell>
          <cell r="L1675" t="str">
            <v>CAIXA REFERENCIAL</v>
          </cell>
        </row>
        <row r="1676">
          <cell r="A1676">
            <v>91014</v>
          </cell>
          <cell r="B1676" t="str">
            <v>ESQUADRIAS/FERRAGENS/VIDROS</v>
          </cell>
          <cell r="C1676" t="str">
            <v>ESQV</v>
          </cell>
          <cell r="D1676" t="str">
            <v>PORTA DE MADEIRA</v>
          </cell>
          <cell r="E1676" t="str">
            <v>0089</v>
          </cell>
          <cell r="F1676" t="str">
            <v/>
          </cell>
          <cell r="G1676" t="str">
            <v/>
          </cell>
          <cell r="H1676" t="str">
            <v>KIT DE PORTA DE MADEIRA PARA VERNIZ, SEMI-OCA (LEVE OU MÉDIA), PADRÃO MÉDIO, 70X210CM, ESPESSURA DE 3,5CM, ITENS INCLUSOS: DOBRADIÇAS, MONTAGEM E INSTALAÇÃO DO BATENTE, SEM FECHADURA - FORNECIMENTO E INSTALAÇÃO. AF_12/2019</v>
          </cell>
          <cell r="I1676" t="str">
            <v>UN</v>
          </cell>
          <cell r="J1676" t="str">
            <v>COEFICIENTE DE REPRESENTATIVIDADE</v>
          </cell>
          <cell r="K1676" t="str">
            <v>506,29</v>
          </cell>
          <cell r="L1676" t="str">
            <v>CAIXA REFERENCIAL</v>
          </cell>
        </row>
        <row r="1677">
          <cell r="A1677">
            <v>91015</v>
          </cell>
          <cell r="B1677" t="str">
            <v>ESQUADRIAS/FERRAGENS/VIDROS</v>
          </cell>
          <cell r="C1677" t="str">
            <v>ESQV</v>
          </cell>
          <cell r="D1677" t="str">
            <v>PORTA DE MADEIRA</v>
          </cell>
          <cell r="E1677" t="str">
            <v>0089</v>
          </cell>
          <cell r="F1677" t="str">
            <v/>
          </cell>
          <cell r="G1677" t="str">
            <v/>
          </cell>
          <cell r="H1677" t="str">
            <v>KIT DE PORTA DE MADEIRA PARA VERNIZ, SEMI-OCA (LEVE OU MÉDIA), PADRÃO MÉDIO, 80X210CM, ESPESSURA DE 3,5CM, ITENS INCLUSOS: DOBRADIÇAS, MONTAGEM E INSTALAÇÃO DO BATENTE, SEM FECHADURA - FORNECIMENTO E INSTALAÇÃO. AF_12/2019</v>
          </cell>
          <cell r="I1677" t="str">
            <v>UN</v>
          </cell>
          <cell r="J1677" t="str">
            <v>COEFICIENTE DE REPRESENTATIVIDADE</v>
          </cell>
          <cell r="K1677" t="str">
            <v>544,81</v>
          </cell>
          <cell r="L1677" t="str">
            <v>CAIXA REFERENCIAL</v>
          </cell>
        </row>
        <row r="1678">
          <cell r="A1678">
            <v>91016</v>
          </cell>
          <cell r="B1678" t="str">
            <v>ESQUADRIAS/FERRAGENS/VIDROS</v>
          </cell>
          <cell r="C1678" t="str">
            <v>ESQV</v>
          </cell>
          <cell r="D1678" t="str">
            <v>PORTA DE MADEIRA</v>
          </cell>
          <cell r="E1678" t="str">
            <v>0089</v>
          </cell>
          <cell r="F1678" t="str">
            <v/>
          </cell>
          <cell r="G1678" t="str">
            <v/>
          </cell>
          <cell r="H1678" t="str">
            <v>KIT DE PORTA DE MADEIRA PARA VERNIZ, SEMI-OCA (LEVE OU MÉDIA), PADRÃO MÉDIO, 90X210CM, ESPESSURA DE 3,5CM, ITENS INCLUSOS: DOBRADIÇAS, MONTAGEM E INSTALAÇÃO DO BATENTE, SEM FECHADURA - FORNECIMENTO E INSTALAÇÃO. AF_12/2019</v>
          </cell>
          <cell r="I1678" t="str">
            <v>UN</v>
          </cell>
          <cell r="J1678" t="str">
            <v>COEFICIENTE DE REPRESENTATIVIDADE</v>
          </cell>
          <cell r="K1678" t="str">
            <v>574,70</v>
          </cell>
          <cell r="L1678" t="str">
            <v>CAIXA REFERENCIAL</v>
          </cell>
        </row>
        <row r="1679">
          <cell r="A1679">
            <v>91287</v>
          </cell>
          <cell r="B1679" t="str">
            <v>ESQUADRIAS/FERRAGENS/VIDROS</v>
          </cell>
          <cell r="C1679" t="str">
            <v>ESQV</v>
          </cell>
          <cell r="D1679" t="str">
            <v>PORTA DE MADEIRA</v>
          </cell>
          <cell r="E1679" t="str">
            <v>0089</v>
          </cell>
          <cell r="F1679" t="str">
            <v/>
          </cell>
          <cell r="G1679" t="str">
            <v/>
          </cell>
          <cell r="H1679" t="str">
            <v>BATENTE PARA PORTA DE MADEIRA, PADRÃO POPULAR - FORNECIMENTO E MONTAGEM. AF_12/2019</v>
          </cell>
          <cell r="I1679" t="str">
            <v>UN</v>
          </cell>
          <cell r="J1679" t="str">
            <v>COEFICIENTE DE REPRESENTATIVIDADE</v>
          </cell>
          <cell r="K1679" t="str">
            <v>141,43</v>
          </cell>
          <cell r="L1679" t="str">
            <v>CAIXA REFERENCIAL</v>
          </cell>
        </row>
        <row r="1680">
          <cell r="A1680">
            <v>91292</v>
          </cell>
          <cell r="B1680" t="str">
            <v>ESQUADRIAS/FERRAGENS/VIDROS</v>
          </cell>
          <cell r="C1680" t="str">
            <v>ESQV</v>
          </cell>
          <cell r="D1680" t="str">
            <v>PORTA DE MADEIRA</v>
          </cell>
          <cell r="E1680" t="str">
            <v>0089</v>
          </cell>
          <cell r="F1680" t="str">
            <v/>
          </cell>
          <cell r="G1680" t="str">
            <v/>
          </cell>
          <cell r="H1680" t="str">
            <v>BATENTE PARA PORTA DE MADEIRA, FIXAÇÃO COM ARGAMASSA, PADRÃO POPULAR. FORNECIMENTO E INSTALAÇÃO. AF_12/2019_P</v>
          </cell>
          <cell r="I1680" t="str">
            <v>UN</v>
          </cell>
          <cell r="J1680" t="str">
            <v>COEFICIENTE DE REPRESENTATIVIDADE</v>
          </cell>
          <cell r="K1680" t="str">
            <v>204,79</v>
          </cell>
          <cell r="L1680" t="str">
            <v>CAIXA REFERENCIAL</v>
          </cell>
        </row>
        <row r="1681">
          <cell r="A1681">
            <v>91295</v>
          </cell>
          <cell r="B1681" t="str">
            <v>ESQUADRIAS/FERRAGENS/VIDROS</v>
          </cell>
          <cell r="C1681" t="str">
            <v>ESQV</v>
          </cell>
          <cell r="D1681" t="str">
            <v>PORTA DE MADEIRA</v>
          </cell>
          <cell r="E1681" t="str">
            <v>0089</v>
          </cell>
          <cell r="F1681" t="str">
            <v/>
          </cell>
          <cell r="G1681" t="str">
            <v/>
          </cell>
          <cell r="H1681" t="str">
            <v>PORTA DE MADEIRA FRISADA, SEMI-OCA (LEVE OU MÉDIA), 60X210CM, ESPESSURA DE 3CM, INCLUSO DOBRADIÇAS - FORNECIMENTO E INSTALAÇÃO. AF_12/2019</v>
          </cell>
          <cell r="I1681" t="str">
            <v>UN</v>
          </cell>
          <cell r="J1681" t="str">
            <v>COEFICIENTE DE REPRESENTATIVIDADE</v>
          </cell>
          <cell r="K1681" t="str">
            <v>213,27</v>
          </cell>
          <cell r="L1681" t="str">
            <v>CAIXA REFERENCIAL</v>
          </cell>
        </row>
        <row r="1682">
          <cell r="A1682">
            <v>91296</v>
          </cell>
          <cell r="B1682" t="str">
            <v>ESQUADRIAS/FERRAGENS/VIDROS</v>
          </cell>
          <cell r="C1682" t="str">
            <v>ESQV</v>
          </cell>
          <cell r="D1682" t="str">
            <v>PORTA DE MADEIRA</v>
          </cell>
          <cell r="E1682" t="str">
            <v>0089</v>
          </cell>
          <cell r="F1682" t="str">
            <v/>
          </cell>
          <cell r="G1682" t="str">
            <v/>
          </cell>
          <cell r="H1682" t="str">
            <v>PORTA DE MADEIRA FRISADA, SEMI-OCA (LEVE OU MÉDIA), 70X210CM, ESPESSURA DE 3CM, INCLUSO DOBRADIÇAS - FORNECIMENTO E INSTALAÇÃO. AF_12/2019</v>
          </cell>
          <cell r="I1682" t="str">
            <v>UN</v>
          </cell>
          <cell r="J1682" t="str">
            <v>COEFICIENTE DE REPRESENTATIVIDADE</v>
          </cell>
          <cell r="K1682" t="str">
            <v>229,47</v>
          </cell>
          <cell r="L1682" t="str">
            <v>CAIXA REFERENCIAL</v>
          </cell>
        </row>
        <row r="1683">
          <cell r="A1683">
            <v>91297</v>
          </cell>
          <cell r="B1683" t="str">
            <v>ESQUADRIAS/FERRAGENS/VIDROS</v>
          </cell>
          <cell r="C1683" t="str">
            <v>ESQV</v>
          </cell>
          <cell r="D1683" t="str">
            <v>PORTA DE MADEIRA</v>
          </cell>
          <cell r="E1683" t="str">
            <v>0089</v>
          </cell>
          <cell r="F1683" t="str">
            <v/>
          </cell>
          <cell r="G1683" t="str">
            <v/>
          </cell>
          <cell r="H1683" t="str">
            <v>PORTA DE MADEIRA FRISADA, SEMI-OCA (LEVE OU MÉDIA), 80X210CM, ESPESSURA DE 3,5CM, INCLUSO DOBRADIÇAS - FORNECIMENTO E INSTALAÇÃO. AF_12/2019</v>
          </cell>
          <cell r="I1683" t="str">
            <v>UN</v>
          </cell>
          <cell r="J1683" t="str">
            <v>COEFICIENTE DE REPRESENTATIVIDADE</v>
          </cell>
          <cell r="K1683" t="str">
            <v>253,55</v>
          </cell>
          <cell r="L1683" t="str">
            <v>CAIXA REFERENCIAL</v>
          </cell>
        </row>
        <row r="1684">
          <cell r="A1684">
            <v>91298</v>
          </cell>
          <cell r="B1684" t="str">
            <v>ESQUADRIAS/FERRAGENS/VIDROS</v>
          </cell>
          <cell r="C1684" t="str">
            <v>ESQV</v>
          </cell>
          <cell r="D1684" t="str">
            <v>PORTA DE MADEIRA</v>
          </cell>
          <cell r="E1684" t="str">
            <v>0089</v>
          </cell>
          <cell r="F1684" t="str">
            <v/>
          </cell>
          <cell r="G1684" t="str">
            <v/>
          </cell>
          <cell r="H1684" t="str">
            <v>PORTA DE MADEIRA TIPO VENEZIANA, 80X210CM, ESPESSURA DE 3CM, INCLUSO DOBRADIÇAS - FORNECIMENTO E INSTALAÇÃO. AF_12/2019</v>
          </cell>
          <cell r="I1684" t="str">
            <v>UN</v>
          </cell>
          <cell r="J1684" t="str">
            <v>ATRIBUÍDO SÃO PAULO</v>
          </cell>
          <cell r="K1684" t="str">
            <v>544,28</v>
          </cell>
          <cell r="L1684" t="str">
            <v>CAIXA REFERENCIAL</v>
          </cell>
        </row>
        <row r="1685">
          <cell r="A1685">
            <v>91299</v>
          </cell>
          <cell r="B1685" t="str">
            <v>ESQUADRIAS/FERRAGENS/VIDROS</v>
          </cell>
          <cell r="C1685" t="str">
            <v>ESQV</v>
          </cell>
          <cell r="D1685" t="str">
            <v>PORTA DE MADEIRA</v>
          </cell>
          <cell r="E1685" t="str">
            <v>0089</v>
          </cell>
          <cell r="F1685" t="str">
            <v/>
          </cell>
          <cell r="G1685" t="str">
            <v/>
          </cell>
          <cell r="H1685" t="str">
            <v>PORTA DE MADEIRA, TIPO MEXICANA, MACIÇA (PESADA OU SUPERPESADA), 80X210CM, ESPESSURA DE 3,5CM, INCLUSO DOBRADIÇAS - FORNECIMENTO E INSTALAÇÃO. AF_12/2019</v>
          </cell>
          <cell r="I1685" t="str">
            <v>UN</v>
          </cell>
          <cell r="J1685" t="str">
            <v>ATRIBUÍDO SÃO PAULO</v>
          </cell>
          <cell r="K1685" t="str">
            <v>765,60</v>
          </cell>
          <cell r="L1685" t="str">
            <v>CAIXA REFERENCIAL</v>
          </cell>
        </row>
        <row r="1686">
          <cell r="A1686">
            <v>91304</v>
          </cell>
          <cell r="B1686" t="str">
            <v>ESQUADRIAS/FERRAGENS/VIDROS</v>
          </cell>
          <cell r="C1686" t="str">
            <v>ESQV</v>
          </cell>
          <cell r="D1686" t="str">
            <v>PORTA DE MADEIRA</v>
          </cell>
          <cell r="E1686" t="str">
            <v>0089</v>
          </cell>
          <cell r="F1686" t="str">
            <v/>
          </cell>
          <cell r="G1686" t="str">
            <v/>
          </cell>
          <cell r="H1686" t="str">
            <v>FECHADURA DE EMBUTIR COM CILINDRO, EXTERNA, COMPLETA, ACABAMENTO PADRÃO POPULAR, INCLUSO EXECUÇÃO DE FURO - FORNECIMENTO E INSTALAÇÃO. AF_12/2019</v>
          </cell>
          <cell r="I1686" t="str">
            <v>UN</v>
          </cell>
          <cell r="J1686" t="str">
            <v>COEFICIENTE DE REPRESENTATIVIDADE</v>
          </cell>
          <cell r="K1686" t="str">
            <v>66,10</v>
          </cell>
          <cell r="L1686" t="str">
            <v>CAIXA REFERENCIAL</v>
          </cell>
        </row>
        <row r="1687">
          <cell r="A1687">
            <v>91305</v>
          </cell>
          <cell r="B1687" t="str">
            <v>ESQUADRIAS/FERRAGENS/VIDROS</v>
          </cell>
          <cell r="C1687" t="str">
            <v>ESQV</v>
          </cell>
          <cell r="D1687" t="str">
            <v>PORTA DE MADEIRA</v>
          </cell>
          <cell r="E1687" t="str">
            <v>0089</v>
          </cell>
          <cell r="F1687" t="str">
            <v/>
          </cell>
          <cell r="G1687" t="str">
            <v/>
          </cell>
          <cell r="H1687" t="str">
            <v>FECHADURA DE EMBUTIR PARA PORTA DE BANHEIRO, COMPLETA, ACABAMENTO PADRÃO POPULAR, INCLUSO EXECUÇÃO DE FURO - FORNECIMENTO E INSTALAÇÃO. AF_12/2019</v>
          </cell>
          <cell r="I1687" t="str">
            <v>UN</v>
          </cell>
          <cell r="J1687" t="str">
            <v>COEFICIENTE DE REPRESENTATIVIDADE</v>
          </cell>
          <cell r="K1687" t="str">
            <v>64,77</v>
          </cell>
          <cell r="L1687" t="str">
            <v>CAIXA REFERENCIAL</v>
          </cell>
        </row>
        <row r="1688">
          <cell r="A1688">
            <v>91306</v>
          </cell>
          <cell r="B1688" t="str">
            <v>ESQUADRIAS/FERRAGENS/VIDROS</v>
          </cell>
          <cell r="C1688" t="str">
            <v>ESQV</v>
          </cell>
          <cell r="D1688" t="str">
            <v>PORTA DE MADEIRA</v>
          </cell>
          <cell r="E1688" t="str">
            <v>0089</v>
          </cell>
          <cell r="F1688" t="str">
            <v/>
          </cell>
          <cell r="G1688" t="str">
            <v/>
          </cell>
          <cell r="H1688" t="str">
            <v>FECHADURA DE EMBUTIR PARA PORTAS INTERNAS, COMPLETA, ACABAMENTO PADRÃO MÉDIO, COM EXECUÇÃO DE FURO - FORNECIMENTO E INSTALAÇÃO. AF_12/2019</v>
          </cell>
          <cell r="I1688" t="str">
            <v>UN</v>
          </cell>
          <cell r="J1688" t="str">
            <v>COEFICIENTE DE REPRESENTATIVIDADE</v>
          </cell>
          <cell r="K1688" t="str">
            <v>91,70</v>
          </cell>
          <cell r="L1688" t="str">
            <v>CAIXA REFERENCIAL</v>
          </cell>
        </row>
        <row r="1689">
          <cell r="A1689">
            <v>91307</v>
          </cell>
          <cell r="B1689" t="str">
            <v>ESQUADRIAS/FERRAGENS/VIDROS</v>
          </cell>
          <cell r="C1689" t="str">
            <v>ESQV</v>
          </cell>
          <cell r="D1689" t="str">
            <v>PORTA DE MADEIRA</v>
          </cell>
          <cell r="E1689" t="str">
            <v>0089</v>
          </cell>
          <cell r="F1689" t="str">
            <v/>
          </cell>
          <cell r="G1689" t="str">
            <v/>
          </cell>
          <cell r="H1689" t="str">
            <v>FECHADURA DE EMBUTIR PARA PORTAS INTERNAS, COMPLETA, ACABAMENTO PADRÃO POPULAR, COM EXECUÇÃO DE FURO - FORNECIMENTO E INSTALAÇÃO. AF_12/2019</v>
          </cell>
          <cell r="I1689" t="str">
            <v>UN</v>
          </cell>
          <cell r="J1689" t="str">
            <v>COEFICIENTE DE REPRESENTATIVIDADE</v>
          </cell>
          <cell r="K1689" t="str">
            <v>55,69</v>
          </cell>
          <cell r="L1689" t="str">
            <v>CAIXA REFERENCIAL</v>
          </cell>
        </row>
        <row r="1690">
          <cell r="A1690">
            <v>91312</v>
          </cell>
          <cell r="B1690" t="str">
            <v>ESQUADRIAS/FERRAGENS/VIDROS</v>
          </cell>
          <cell r="C1690" t="str">
            <v>ESQV</v>
          </cell>
          <cell r="D1690" t="str">
            <v>PORTA DE MADEIRA</v>
          </cell>
          <cell r="E1690" t="str">
            <v>0089</v>
          </cell>
          <cell r="F1690" t="str">
            <v/>
          </cell>
          <cell r="G1690" t="str">
            <v/>
          </cell>
          <cell r="H1690" t="str">
            <v>KIT DE PORTA DE MADEIRA PARA PINTURA, SEMI-OCA (LEVE OU MÉDIA), PADRÃO POPULAR, 60X210CM, ESPESSURA DE 3,5CM, ITENS INCLUSOS: DOBRADIÇAS, MONTAGEM E INSTALAÇÃO DO BATENTE, FECHADURA COM EXECUÇÃO DO FURO - FORNECIMENTO E INSTALAÇÃO. AF_12/2019</v>
          </cell>
          <cell r="I1690" t="str">
            <v>UN</v>
          </cell>
          <cell r="J1690" t="str">
            <v>COEFICIENTE DE REPRESENTATIVIDADE</v>
          </cell>
          <cell r="K1690" t="str">
            <v>514,25</v>
          </cell>
          <cell r="L1690" t="str">
            <v>CAIXA REFERENCIAL</v>
          </cell>
        </row>
        <row r="1691">
          <cell r="A1691">
            <v>91313</v>
          </cell>
          <cell r="B1691" t="str">
            <v>ESQUADRIAS/FERRAGENS/VIDROS</v>
          </cell>
          <cell r="C1691" t="str">
            <v>ESQV</v>
          </cell>
          <cell r="D1691" t="str">
            <v>PORTA DE MADEIRA</v>
          </cell>
          <cell r="E1691" t="str">
            <v>0089</v>
          </cell>
          <cell r="F1691" t="str">
            <v/>
          </cell>
          <cell r="G1691" t="str">
            <v/>
          </cell>
          <cell r="H1691" t="str">
            <v>KIT DE PORTA DE MADEIRA PARA PINTURA, SEMI-OCA (LEVE OU MÉDIA), PADRÃO POPULAR, 70X210CM, ESPESSURA DE 3,5CM, ITENS INCLUSOS: DOBRADIÇAS, MONTAGEM E INSTALAÇÃO DO BATENTE, FECHADURA COM EXECUÇÃO DO FURO - FORNECIMENTO E INSTALAÇÃO. AF_12/2019</v>
          </cell>
          <cell r="I1691" t="str">
            <v>UN</v>
          </cell>
          <cell r="J1691" t="str">
            <v>COEFICIENTE DE REPRESENTATIVIDADE</v>
          </cell>
          <cell r="K1691" t="str">
            <v>510,73</v>
          </cell>
          <cell r="L1691" t="str">
            <v>CAIXA REFERENCIAL</v>
          </cell>
        </row>
        <row r="1692">
          <cell r="A1692">
            <v>91314</v>
          </cell>
          <cell r="B1692" t="str">
            <v>ESQUADRIAS/FERRAGENS/VIDROS</v>
          </cell>
          <cell r="C1692" t="str">
            <v>ESQV</v>
          </cell>
          <cell r="D1692" t="str">
            <v>PORTA DE MADEIRA</v>
          </cell>
          <cell r="E1692" t="str">
            <v>0089</v>
          </cell>
          <cell r="F1692" t="str">
            <v/>
          </cell>
          <cell r="G1692" t="str">
            <v/>
          </cell>
          <cell r="H1692" t="str">
            <v>KIT DE PORTA DE MADEIRA PARA PINTURA, SEMI-OCA (LEVE OU MÉDIA), PADRÃO POPULAR, 80X210CM, ESPESSURA DE 3,5CM, ITENS INCLUSOS: DOBRADIÇAS, MONTAGEM E INSTALAÇÃO DO BATENTE, FECHADURA COM EXECUÇÃO DO FURO - FORNECIMENTO E INSTALAÇÃO. AF_12/2019</v>
          </cell>
          <cell r="I1692" t="str">
            <v>UN</v>
          </cell>
          <cell r="J1692" t="str">
            <v>COEFICIENTE DE REPRESENTATIVIDADE</v>
          </cell>
          <cell r="K1692" t="str">
            <v>537,69</v>
          </cell>
          <cell r="L1692" t="str">
            <v>CAIXA REFERENCIAL</v>
          </cell>
        </row>
        <row r="1693">
          <cell r="A1693">
            <v>91315</v>
          </cell>
          <cell r="B1693" t="str">
            <v>ESQUADRIAS/FERRAGENS/VIDROS</v>
          </cell>
          <cell r="C1693" t="str">
            <v>ESQV</v>
          </cell>
          <cell r="D1693" t="str">
            <v>PORTA DE MADEIRA</v>
          </cell>
          <cell r="E1693" t="str">
            <v>0089</v>
          </cell>
          <cell r="F1693" t="str">
            <v/>
          </cell>
          <cell r="G1693" t="str">
            <v/>
          </cell>
          <cell r="H1693" t="str">
            <v>KIT DE PORTA DE MADEIRA PARA PINTURA, SEMI-OCA (LEVE OU MÉDIA), PADRÃO POPULAR, 90X210CM, ESPESSURA DE 3,5CM, ITENS INCLUSOS: DOBRADIÇAS, MONTAGEM E INSTALAÇÃO DO BATENTE, FECHADURA COM EXECUÇÃO DO FURO - FORNECIMENTO E INSTALAÇÃO. AF_12/2019</v>
          </cell>
          <cell r="I1693" t="str">
            <v>UN</v>
          </cell>
          <cell r="J1693" t="str">
            <v>COEFICIENTE DE REPRESENTATIVIDADE</v>
          </cell>
          <cell r="K1693" t="str">
            <v>590,38</v>
          </cell>
          <cell r="L1693" t="str">
            <v>CAIXA REFERENCIAL</v>
          </cell>
        </row>
        <row r="1694">
          <cell r="A1694">
            <v>91316</v>
          </cell>
          <cell r="B1694" t="str">
            <v>ESQUADRIAS/FERRAGENS/VIDROS</v>
          </cell>
          <cell r="C1694" t="str">
            <v>ESQV</v>
          </cell>
          <cell r="D1694" t="str">
            <v>PORTA DE MADEIRA</v>
          </cell>
          <cell r="E1694" t="str">
            <v>0089</v>
          </cell>
          <cell r="F1694" t="str">
            <v/>
          </cell>
          <cell r="G1694" t="str">
            <v/>
          </cell>
          <cell r="H1694" t="str">
            <v>KIT DE PORTA DE MADEIRA PARA PINTURA, SEMI-OCA (PESADA OU SUPERPESADA), PADRÃO POPULAR, 80X210CM, ESPESSURA DE 3,5CM, ITENS INCLUSOS: DOBRADIÇAS, MONTAGEM E INSTALAÇÃO DO BATENTE, FECHADURA COM EXECUÇÃO DO FURO - FORNECIMENTO E INSTALAÇÃO. AF_12/2019</v>
          </cell>
          <cell r="I1694" t="str">
            <v>UN</v>
          </cell>
          <cell r="J1694" t="str">
            <v>COEFICIENTE DE REPRESENTATIVIDADE</v>
          </cell>
          <cell r="K1694" t="str">
            <v>709,38</v>
          </cell>
          <cell r="L1694" t="str">
            <v>CAIXA REFERENCIAL</v>
          </cell>
        </row>
        <row r="1695">
          <cell r="A1695">
            <v>91317</v>
          </cell>
          <cell r="B1695" t="str">
            <v>ESQUADRIAS/FERRAGENS/VIDROS</v>
          </cell>
          <cell r="C1695" t="str">
            <v>ESQV</v>
          </cell>
          <cell r="D1695" t="str">
            <v>PORTA DE MADEIRA</v>
          </cell>
          <cell r="E1695" t="str">
            <v>0089</v>
          </cell>
          <cell r="F1695" t="str">
            <v/>
          </cell>
          <cell r="G1695" t="str">
            <v/>
          </cell>
          <cell r="H1695" t="str">
            <v>KIT DE PORTA DE MADEIRA PARA PINTURA, SEMI-OCA (PESADA OU SUPERPESADA), PADRÃO POPULAR, 90X210CM, ESPESSURA DE 3,5CM, ITENS INCLUSOS: DOBRADIÇAS, MONTAGEM E INSTALAÇÃO DO BATENTE, FECHADURA COM EXECUÇÃO DO FURO - FORNECIMENTO E INSTALAÇÃO. AF_12/2019</v>
          </cell>
          <cell r="I1695" t="str">
            <v>UN</v>
          </cell>
          <cell r="J1695" t="str">
            <v>COEFICIENTE DE REPRESENTATIVIDADE</v>
          </cell>
          <cell r="K1695" t="str">
            <v>755,68</v>
          </cell>
          <cell r="L1695" t="str">
            <v>CAIXA REFERENCIAL</v>
          </cell>
        </row>
        <row r="1696">
          <cell r="A1696">
            <v>91318</v>
          </cell>
          <cell r="B1696" t="str">
            <v>ESQUADRIAS/FERRAGENS/VIDROS</v>
          </cell>
          <cell r="C1696" t="str">
            <v>ESQV</v>
          </cell>
          <cell r="D1696" t="str">
            <v>PORTA DE MADEIRA</v>
          </cell>
          <cell r="E1696" t="str">
            <v>0089</v>
          </cell>
          <cell r="F1696" t="str">
            <v/>
          </cell>
          <cell r="G1696" t="str">
            <v/>
          </cell>
          <cell r="H1696" t="str">
            <v>KIT DE PORTA DE MADEIRA PARA PINTURA, SEMI-OCA (LEVE OU MÉDIA), PADRÃO POPULAR, 60X210CM, ESPESSURA DE 3,5CM, ITENS INCLUSOS: DOBRADIÇAS, MONTAGEM E INSTALAÇÃO DO BATENTE, SEM FECHADURA - FORNECIMENTO E INSTALAÇÃO. AF_12/2019</v>
          </cell>
          <cell r="I1696" t="str">
            <v>UN</v>
          </cell>
          <cell r="J1696" t="str">
            <v>COEFICIENTE DE REPRESENTATIVIDADE</v>
          </cell>
          <cell r="K1696" t="str">
            <v>449,48</v>
          </cell>
          <cell r="L1696" t="str">
            <v>CAIXA REFERENCIAL</v>
          </cell>
        </row>
        <row r="1697">
          <cell r="A1697">
            <v>91319</v>
          </cell>
          <cell r="B1697" t="str">
            <v>ESQUADRIAS/FERRAGENS/VIDROS</v>
          </cell>
          <cell r="C1697" t="str">
            <v>ESQV</v>
          </cell>
          <cell r="D1697" t="str">
            <v>PORTA DE MADEIRA</v>
          </cell>
          <cell r="E1697" t="str">
            <v>0089</v>
          </cell>
          <cell r="F1697" t="str">
            <v/>
          </cell>
          <cell r="G1697" t="str">
            <v/>
          </cell>
          <cell r="H1697" t="str">
            <v>KIT DE PORTA DE MADEIRA PARA PINTURA, SEMI-OCA (LEVE OU MÉDIA), PADRÃO POPULAR, 70X210CM, ESPESSURA DE 3,5CM, ITENS INCLUSOS: DOBRADIÇAS, MONTAGEM E INSTALAÇÃO DO BATENTE, SEM FECHADURA - FORNECIMENTO E INSTALAÇÃO. AF_12/2019</v>
          </cell>
          <cell r="I1697" t="str">
            <v>UN</v>
          </cell>
          <cell r="J1697" t="str">
            <v>COEFICIENTE DE REPRESENTATIVIDADE</v>
          </cell>
          <cell r="K1697" t="str">
            <v>455,04</v>
          </cell>
          <cell r="L1697" t="str">
            <v>CAIXA REFERENCIAL</v>
          </cell>
        </row>
        <row r="1698">
          <cell r="A1698">
            <v>91320</v>
          </cell>
          <cell r="B1698" t="str">
            <v>ESQUADRIAS/FERRAGENS/VIDROS</v>
          </cell>
          <cell r="C1698" t="str">
            <v>ESQV</v>
          </cell>
          <cell r="D1698" t="str">
            <v>PORTA DE MADEIRA</v>
          </cell>
          <cell r="E1698" t="str">
            <v>0089</v>
          </cell>
          <cell r="F1698" t="str">
            <v/>
          </cell>
          <cell r="G1698" t="str">
            <v/>
          </cell>
          <cell r="H1698" t="str">
            <v>KIT DE PORTA DE MADEIRA PARA PINTURA, SEMI-OCA (LEVE OU MÉDIA), PADRÃO POPULAR, 80X210CM, ESPESSURA DE 3,5CM, ITENS INCLUSOS: DOBRADIÇAS, MONTAGEM E INSTALAÇÃO DO BATENTE, SEM FECHADURA - FORNECIMENTO E INSTALAÇÃO. AF_12/2019</v>
          </cell>
          <cell r="I1698" t="str">
            <v>UN</v>
          </cell>
          <cell r="J1698" t="str">
            <v>COEFICIENTE DE REPRESENTATIVIDADE</v>
          </cell>
          <cell r="K1698" t="str">
            <v>471,59</v>
          </cell>
          <cell r="L1698" t="str">
            <v>CAIXA REFERENCIAL</v>
          </cell>
        </row>
        <row r="1699">
          <cell r="A1699">
            <v>91321</v>
          </cell>
          <cell r="B1699" t="str">
            <v>ESQUADRIAS/FERRAGENS/VIDROS</v>
          </cell>
          <cell r="C1699" t="str">
            <v>ESQV</v>
          </cell>
          <cell r="D1699" t="str">
            <v>PORTA DE MADEIRA</v>
          </cell>
          <cell r="E1699" t="str">
            <v>0089</v>
          </cell>
          <cell r="F1699" t="str">
            <v/>
          </cell>
          <cell r="G1699" t="str">
            <v/>
          </cell>
          <cell r="H1699" t="str">
            <v>KIT DE PORTA DE MADEIRA PARA PINTURA, SEMI-OCA (LEVE OU MÉDIA), PADRÃO POPULAR, 90X210CM, ESPESSURA DE 3,5CM, ITENS INCLUSOS: DOBRADIÇAS, MONTAGEM E INSTALAÇÃO DO BATENTE, SEM FECHADURA - FORNECIMENTO E INSTALAÇÃO. AF_12/2019</v>
          </cell>
          <cell r="I1699" t="str">
            <v>UN</v>
          </cell>
          <cell r="J1699" t="str">
            <v>COEFICIENTE DE REPRESENTATIVIDADE</v>
          </cell>
          <cell r="K1699" t="str">
            <v>524,28</v>
          </cell>
          <cell r="L1699" t="str">
            <v>CAIXA REFERENCIAL</v>
          </cell>
        </row>
        <row r="1700">
          <cell r="A1700">
            <v>91322</v>
          </cell>
          <cell r="B1700" t="str">
            <v>ESQUADRIAS/FERRAGENS/VIDROS</v>
          </cell>
          <cell r="C1700" t="str">
            <v>ESQV</v>
          </cell>
          <cell r="D1700" t="str">
            <v>PORTA DE MADEIRA</v>
          </cell>
          <cell r="E1700" t="str">
            <v>0089</v>
          </cell>
          <cell r="F1700" t="str">
            <v/>
          </cell>
          <cell r="G1700" t="str">
            <v/>
          </cell>
          <cell r="H1700" t="str">
            <v>KIT DE PORTA DE MADEIRA PARA PINTURA, SEMI-OCA (PESADA OU SUPERPESADA), PADRÃO POPULAR, 80X210CM, ESPESSURA DE 3,5CM, ITENS INCLUSOS: DOBRADIÇAS, MONTAGEM E INSTALAÇÃO DO BATENTE, SEM FECHADURA - FORNECIMENTO E INSTALAÇÃO. AF_12/2019</v>
          </cell>
          <cell r="I1700" t="str">
            <v>UN</v>
          </cell>
          <cell r="J1700" t="str">
            <v>COEFICIENTE DE REPRESENTATIVIDADE</v>
          </cell>
          <cell r="K1700" t="str">
            <v>643,28</v>
          </cell>
          <cell r="L1700" t="str">
            <v>CAIXA REFERENCIAL</v>
          </cell>
        </row>
        <row r="1701">
          <cell r="A1701">
            <v>91323</v>
          </cell>
          <cell r="B1701" t="str">
            <v>ESQUADRIAS/FERRAGENS/VIDROS</v>
          </cell>
          <cell r="C1701" t="str">
            <v>ESQV</v>
          </cell>
          <cell r="D1701" t="str">
            <v>PORTA DE MADEIRA</v>
          </cell>
          <cell r="E1701" t="str">
            <v>0089</v>
          </cell>
          <cell r="F1701" t="str">
            <v/>
          </cell>
          <cell r="G1701" t="str">
            <v/>
          </cell>
          <cell r="H1701" t="str">
            <v>KIT DE PORTA DE MADEIRA PARA PINTURA, SEMI-OCA (PESADA OU SUPERPESADA), PADRÃO POPULAR, 90X210CM, ESPESSURA DE 3,5CM, ITENS INCLUSOS: DOBRADIÇAS, MONTAGEM E INSTALAÇÃO DO BATENTE, SEM FECHADURA - FORNECIMENTO E INSTALAÇÃO. AF_12/2019</v>
          </cell>
          <cell r="I1701" t="str">
            <v>UN</v>
          </cell>
          <cell r="J1701" t="str">
            <v>COEFICIENTE DE REPRESENTATIVIDADE</v>
          </cell>
          <cell r="K1701" t="str">
            <v>689,58</v>
          </cell>
          <cell r="L1701" t="str">
            <v>CAIXA REFERENCIAL</v>
          </cell>
        </row>
        <row r="1702">
          <cell r="A1702">
            <v>91324</v>
          </cell>
          <cell r="B1702" t="str">
            <v>ESQUADRIAS/FERRAGENS/VIDROS</v>
          </cell>
          <cell r="C1702" t="str">
            <v>ESQV</v>
          </cell>
          <cell r="D1702" t="str">
            <v>PORTA DE MADEIRA</v>
          </cell>
          <cell r="E1702" t="str">
            <v>0089</v>
          </cell>
          <cell r="F1702" t="str">
            <v/>
          </cell>
          <cell r="G1702" t="str">
            <v/>
          </cell>
          <cell r="H1702" t="str">
            <v>KIT DE PORTA DE MADEIRA PARA VERNIZ, SEMI-OCA (LEVE OU MÉDIA), PADRÃO POPULAR, 60X210CM, ESPESSURA DE 3,5CM, ITENS INCLUSOS: DOBRADIÇAS, MONTAGEM E INSTALAÇÃO DO BATENTE, SEM FECHADURA - FORNECIMENTO E INSTALAÇÃO. AF_12/2019</v>
          </cell>
          <cell r="I1702" t="str">
            <v>UN</v>
          </cell>
          <cell r="J1702" t="str">
            <v>COEFICIENTE DE REPRESENTATIVIDADE</v>
          </cell>
          <cell r="K1702" t="str">
            <v>456,71</v>
          </cell>
          <cell r="L1702" t="str">
            <v>CAIXA REFERENCIAL</v>
          </cell>
        </row>
        <row r="1703">
          <cell r="A1703">
            <v>91325</v>
          </cell>
          <cell r="B1703" t="str">
            <v>ESQUADRIAS/FERRAGENS/VIDROS</v>
          </cell>
          <cell r="C1703" t="str">
            <v>ESQV</v>
          </cell>
          <cell r="D1703" t="str">
            <v>PORTA DE MADEIRA</v>
          </cell>
          <cell r="E1703" t="str">
            <v>0089</v>
          </cell>
          <cell r="F1703" t="str">
            <v/>
          </cell>
          <cell r="G1703" t="str">
            <v/>
          </cell>
          <cell r="H1703" t="str">
            <v>KIT DE PORTA DE MADEIRA PARA VERNIZ, SEMI-OCA (LEVE OU MÉDIA), PADRÃO POPULAR, 70X210CM, ESPESSURA DE 3,5CM, ITENS INCLUSOS: DOBRADIÇAS, MONTAGEM E INSTALAÇÃO DO BATENTE, SEM FECHADURA - FORNECIMENTO E INSTALAÇÃO. AF_12/2019</v>
          </cell>
          <cell r="I1703" t="str">
            <v>UN</v>
          </cell>
          <cell r="J1703" t="str">
            <v>COEFICIENTE DE REPRESENTATIVIDADE</v>
          </cell>
          <cell r="K1703" t="str">
            <v>462,62</v>
          </cell>
          <cell r="L1703" t="str">
            <v>CAIXA REFERENCIAL</v>
          </cell>
        </row>
        <row r="1704">
          <cell r="A1704">
            <v>91326</v>
          </cell>
          <cell r="B1704" t="str">
            <v>ESQUADRIAS/FERRAGENS/VIDROS</v>
          </cell>
          <cell r="C1704" t="str">
            <v>ESQV</v>
          </cell>
          <cell r="D1704" t="str">
            <v>PORTA DE MADEIRA</v>
          </cell>
          <cell r="E1704" t="str">
            <v>0089</v>
          </cell>
          <cell r="F1704" t="str">
            <v/>
          </cell>
          <cell r="G1704" t="str">
            <v/>
          </cell>
          <cell r="H1704" t="str">
            <v>KIT DE PORTA DE MADEIRA PARA VERNIZ, SEMI-OCA (LEVE OU MÉDIA), PADRÃO POPULAR, 80X210CM, ESPESSURA DE 3,5CM, ITENS INCLUSOS: DOBRADIÇAS, MONTAGEM E INSTALAÇÃO DO BATENTE, SEM FECHADURA - FORNECIMENTO E INSTALAÇÃO. AF_12/2019</v>
          </cell>
          <cell r="I1704" t="str">
            <v>UN</v>
          </cell>
          <cell r="J1704" t="str">
            <v>COEFICIENTE DE REPRESENTATIVIDADE</v>
          </cell>
          <cell r="K1704" t="str">
            <v>500,97</v>
          </cell>
          <cell r="L1704" t="str">
            <v>CAIXA REFERENCIAL</v>
          </cell>
        </row>
        <row r="1705">
          <cell r="A1705">
            <v>91327</v>
          </cell>
          <cell r="B1705" t="str">
            <v>ESQUADRIAS/FERRAGENS/VIDROS</v>
          </cell>
          <cell r="C1705" t="str">
            <v>ESQV</v>
          </cell>
          <cell r="D1705" t="str">
            <v>PORTA DE MADEIRA</v>
          </cell>
          <cell r="E1705" t="str">
            <v>0089</v>
          </cell>
          <cell r="F1705" t="str">
            <v/>
          </cell>
          <cell r="G1705" t="str">
            <v/>
          </cell>
          <cell r="H1705" t="str">
            <v>KIT DE PORTA DE MADEIRA PARA VERNIZ, SEMI-OCA (LEVE OU MÉDIA), PADRÃO POPULAR, 90X210CM, ESPESSURA DE 3,5CM, ITENS INCLUSOS: DOBRADIÇAS, MONTAGEM E INSTALAÇÃO DO BATENTE, SEM FECHADURA - FORNECIMENTO E INSTALAÇÃO. AF_12/2019</v>
          </cell>
          <cell r="I1705" t="str">
            <v>UN</v>
          </cell>
          <cell r="J1705" t="str">
            <v>COEFICIENTE DE REPRESENTATIVIDADE</v>
          </cell>
          <cell r="K1705" t="str">
            <v>530,69</v>
          </cell>
          <cell r="L1705" t="str">
            <v>CAIXA REFERENCIAL</v>
          </cell>
        </row>
        <row r="1706">
          <cell r="A1706">
            <v>91328</v>
          </cell>
          <cell r="B1706" t="str">
            <v>ESQUADRIAS/FERRAGENS/VIDROS</v>
          </cell>
          <cell r="C1706" t="str">
            <v>ESQV</v>
          </cell>
          <cell r="D1706" t="str">
            <v>PORTA DE MADEIRA</v>
          </cell>
          <cell r="E1706" t="str">
            <v>0089</v>
          </cell>
          <cell r="F1706" t="str">
            <v/>
          </cell>
          <cell r="G1706" t="str">
            <v/>
          </cell>
          <cell r="H1706" t="str">
            <v>KIT DE PORTA DE MADEIRA FRISADA, SEMI-OCA (LEVE OU MÉDIA), PADRÃO MÉDIO 60X210CM, ESPESSURA DE 3CM, ITENS INCLUSOS: DOBRADIÇAS, MONTAGEM E INSTALAÇÃO DO BATENTE, SEM FECHADURA - FORNECIMENTO E INSTALAÇÃO. AF_12/2019</v>
          </cell>
          <cell r="I1706" t="str">
            <v>UN</v>
          </cell>
          <cell r="J1706" t="str">
            <v>COEFICIENTE DE REPRESENTATIVIDADE</v>
          </cell>
          <cell r="K1706" t="str">
            <v>506,48</v>
          </cell>
          <cell r="L1706" t="str">
            <v>CAIXA REFERENCIAL</v>
          </cell>
        </row>
        <row r="1707">
          <cell r="A1707">
            <v>91329</v>
          </cell>
          <cell r="B1707" t="str">
            <v>ESQUADRIAS/FERRAGENS/VIDROS</v>
          </cell>
          <cell r="C1707" t="str">
            <v>ESQV</v>
          </cell>
          <cell r="D1707" t="str">
            <v>PORTA DE MADEIRA</v>
          </cell>
          <cell r="E1707" t="str">
            <v>0089</v>
          </cell>
          <cell r="F1707" t="str">
            <v/>
          </cell>
          <cell r="G1707" t="str">
            <v/>
          </cell>
          <cell r="H1707" t="str">
            <v>KIT DE PORTA DE MADEIRA FRISADA, SEMI-OCA (LEVE OU MÉDIA), PADRÃO POPULAR, 60X210CM, ESPESSURA DE 3CM, ITENS INCLUSOS: DOBRADIÇAS, MONTAGEM E INSTALAÇÃO DO BATENTE, SEM FECHADURA - FORNECIMENTO E INSTALAÇÃO. AF_12/2019</v>
          </cell>
          <cell r="I1707" t="str">
            <v>UN</v>
          </cell>
          <cell r="J1707" t="str">
            <v>COEFICIENTE DE REPRESENTATIVIDADE</v>
          </cell>
          <cell r="K1707" t="str">
            <v>462,98</v>
          </cell>
          <cell r="L1707" t="str">
            <v>CAIXA REFERENCIAL</v>
          </cell>
        </row>
        <row r="1708">
          <cell r="A1708">
            <v>91330</v>
          </cell>
          <cell r="B1708" t="str">
            <v>ESQUADRIAS/FERRAGENS/VIDROS</v>
          </cell>
          <cell r="C1708" t="str">
            <v>ESQV</v>
          </cell>
          <cell r="D1708" t="str">
            <v>PORTA DE MADEIRA</v>
          </cell>
          <cell r="E1708" t="str">
            <v>0089</v>
          </cell>
          <cell r="F1708" t="str">
            <v/>
          </cell>
          <cell r="G1708" t="str">
            <v/>
          </cell>
          <cell r="H1708" t="str">
            <v>KIT DE PORTA DE MADEIRA FRISADA, SEMI-OCA (LEVE OU MÉDIA), PADRÃO MÉDIO, 70X210CM, ESPESSURA DE 3CM, ITENS INCLUSOS: DOBRADIÇAS, MONTAGEM E INSTALAÇÃO DO BATENTE, SEM FECHADURA - FORNECIMENTO E INSTALAÇÃO. AF_12/2019</v>
          </cell>
          <cell r="I1708" t="str">
            <v>UN</v>
          </cell>
          <cell r="J1708" t="str">
            <v>COEFICIENTE DE REPRESENTATIVIDADE</v>
          </cell>
          <cell r="K1708" t="str">
            <v>523,79</v>
          </cell>
          <cell r="L1708" t="str">
            <v>CAIXA REFERENCIAL</v>
          </cell>
        </row>
        <row r="1709">
          <cell r="A1709">
            <v>91331</v>
          </cell>
          <cell r="B1709" t="str">
            <v>ESQUADRIAS/FERRAGENS/VIDROS</v>
          </cell>
          <cell r="C1709" t="str">
            <v>ESQV</v>
          </cell>
          <cell r="D1709" t="str">
            <v>PORTA DE MADEIRA</v>
          </cell>
          <cell r="E1709" t="str">
            <v>0089</v>
          </cell>
          <cell r="F1709" t="str">
            <v/>
          </cell>
          <cell r="G1709" t="str">
            <v/>
          </cell>
          <cell r="H1709" t="str">
            <v>KIT DE PORTA DE MADEIRA FRISADA, SEMI-OCA (LEVE OU MÉDIA), PADRÃO POPULAR, 70X210CM, ESPESSURA DE 3CM, ITENS INCLUSOS: DOBRADIÇAS, MONTAGEM E INSTALAÇÃO DO BATENTE, SEM FECHADURA - FORNECIMENTO E INSTALAÇÃO. AF_12/2019</v>
          </cell>
          <cell r="I1709" t="str">
            <v>UN</v>
          </cell>
          <cell r="J1709" t="str">
            <v>COEFICIENTE DE REPRESENTATIVIDADE</v>
          </cell>
          <cell r="K1709" t="str">
            <v>480,12</v>
          </cell>
          <cell r="L1709" t="str">
            <v>CAIXA REFERENCIAL</v>
          </cell>
        </row>
        <row r="1710">
          <cell r="A1710">
            <v>91332</v>
          </cell>
          <cell r="B1710" t="str">
            <v>ESQUADRIAS/FERRAGENS/VIDROS</v>
          </cell>
          <cell r="C1710" t="str">
            <v>ESQV</v>
          </cell>
          <cell r="D1710" t="str">
            <v>PORTA DE MADEIRA</v>
          </cell>
          <cell r="E1710" t="str">
            <v>0089</v>
          </cell>
          <cell r="F1710" t="str">
            <v/>
          </cell>
          <cell r="G1710" t="str">
            <v/>
          </cell>
          <cell r="H1710" t="str">
            <v>KIT DE PORTA DE MADEIRA FRISADA, SEMI-OCA (LEVE OU MÉDIA), PADRÃO MÉDIO, 80X210CM, ESPESSURA DE 3,5CM, ITENS INCLUSOS: DOBRADIÇAS, MONTAGEM E INSTALAÇÃO DO BATENTE, SEM FECHADURA - FORNECIMENTO E INSTALAÇÃO. AF_12/2019</v>
          </cell>
          <cell r="I1710" t="str">
            <v>UN</v>
          </cell>
          <cell r="J1710" t="str">
            <v>COEFICIENTE DE REPRESENTATIVIDADE</v>
          </cell>
          <cell r="K1710" t="str">
            <v>548,98</v>
          </cell>
          <cell r="L1710" t="str">
            <v>CAIXA REFERENCIAL</v>
          </cell>
        </row>
        <row r="1711">
          <cell r="A1711">
            <v>91333</v>
          </cell>
          <cell r="B1711" t="str">
            <v>ESQUADRIAS/FERRAGENS/VIDROS</v>
          </cell>
          <cell r="C1711" t="str">
            <v>ESQV</v>
          </cell>
          <cell r="D1711" t="str">
            <v>PORTA DE MADEIRA</v>
          </cell>
          <cell r="E1711" t="str">
            <v>0089</v>
          </cell>
          <cell r="F1711" t="str">
            <v/>
          </cell>
          <cell r="G1711" t="str">
            <v/>
          </cell>
          <cell r="H1711" t="str">
            <v>KIT DE PORTA DE MADEIRA FRISADA, SEMI-OCA (LEVE OU MÉDIA), PADRÃO POPULAR, 80X210CM, ESPESSURA DE 3,5CM, ITENS INCLUSOS: DOBRADIÇAS, MONTAGEM E INSTALAÇÃO DO BATENTE, SEM FECHADURA - FORNECIMENTO E INSTALAÇÃO. AF_12/2019</v>
          </cell>
          <cell r="I1711" t="str">
            <v>UN</v>
          </cell>
          <cell r="J1711" t="str">
            <v>COEFICIENTE DE REPRESENTATIVIDADE</v>
          </cell>
          <cell r="K1711" t="str">
            <v>505,14</v>
          </cell>
          <cell r="L1711" t="str">
            <v>CAIXA REFERENCIAL</v>
          </cell>
        </row>
        <row r="1712">
          <cell r="A1712">
            <v>91334</v>
          </cell>
          <cell r="B1712" t="str">
            <v>ESQUADRIAS/FERRAGENS/VIDROS</v>
          </cell>
          <cell r="C1712" t="str">
            <v>ESQV</v>
          </cell>
          <cell r="D1712" t="str">
            <v>PORTA DE MADEIRA</v>
          </cell>
          <cell r="E1712" t="str">
            <v>0089</v>
          </cell>
          <cell r="F1712" t="str">
            <v/>
          </cell>
          <cell r="G1712" t="str">
            <v/>
          </cell>
          <cell r="H1712" t="str">
            <v>KIT DE PORTA DE MADEIRA TIPO VENEZIANA, PADRÃO MÉDIO, 80X210CM, ESPESSURA DE 3CM, ITENS INCLUSOS: DOBRADIÇAS, MONTAGEM E INSTALAÇÃO DO BATENTE, SEM FECHADURA - FORNECIMENTO E INSTALAÇÃO. AF_12/2019</v>
          </cell>
          <cell r="I1712" t="str">
            <v>UN</v>
          </cell>
          <cell r="J1712" t="str">
            <v>ATRIBUÍDO SÃO PAULO</v>
          </cell>
          <cell r="K1712" t="str">
            <v>839,71</v>
          </cell>
          <cell r="L1712" t="str">
            <v>CAIXA REFERENCIAL</v>
          </cell>
        </row>
        <row r="1713">
          <cell r="A1713">
            <v>91335</v>
          </cell>
          <cell r="B1713" t="str">
            <v>ESQUADRIAS/FERRAGENS/VIDROS</v>
          </cell>
          <cell r="C1713" t="str">
            <v>ESQV</v>
          </cell>
          <cell r="D1713" t="str">
            <v>PORTA DE MADEIRA</v>
          </cell>
          <cell r="E1713" t="str">
            <v>0089</v>
          </cell>
          <cell r="F1713" t="str">
            <v/>
          </cell>
          <cell r="G1713" t="str">
            <v/>
          </cell>
          <cell r="H1713" t="str">
            <v>KIT DE PORTA DE MADEIRA TIPO VENEZIANA, PADRÃO POPULAR, 80X210CM, ESPESSURA DE 3CM, ITENS INCLUSOS: DOBRADIÇAS, MONTAGEM E INSTALAÇÃO DO BATENTE, SEM FECHADURA - FORNECIMENTO E INSTALAÇÃO. AF_12/2019</v>
          </cell>
          <cell r="I1713" t="str">
            <v>UN</v>
          </cell>
          <cell r="J1713" t="str">
            <v>ATRIBUÍDO SÃO PAULO</v>
          </cell>
          <cell r="K1713" t="str">
            <v>795,87</v>
          </cell>
          <cell r="L1713" t="str">
            <v>CAIXA REFERENCIAL</v>
          </cell>
        </row>
        <row r="1714">
          <cell r="A1714">
            <v>91336</v>
          </cell>
          <cell r="B1714" t="str">
            <v>ESQUADRIAS/FERRAGENS/VIDROS</v>
          </cell>
          <cell r="C1714" t="str">
            <v>ESQV</v>
          </cell>
          <cell r="D1714" t="str">
            <v>PORTA DE MADEIRA</v>
          </cell>
          <cell r="E1714" t="str">
            <v>0089</v>
          </cell>
          <cell r="F1714" t="str">
            <v/>
          </cell>
          <cell r="G1714" t="str">
            <v/>
          </cell>
          <cell r="H1714" t="str">
            <v>KIT DE PORTA DE MADEIRA TIPO MEXICANA, MACIÇA (PESADA OU SUPERPESADA), PADRÃO MÉDIO, 80X210CM, ESPESSURA DE 3CM, ITENS INCLUSOS: DOBRADIÇAS, MONTAGEM E INSTALAÇÃO DO BATENTE, SEM FECHADURA - FORNECIMENTO E INSTALAÇÃO. AF_12/2019</v>
          </cell>
          <cell r="I1714" t="str">
            <v>UN</v>
          </cell>
          <cell r="J1714" t="str">
            <v>ATRIBUÍDO SÃO PAULO</v>
          </cell>
          <cell r="K1714" t="str">
            <v>1.061,03</v>
          </cell>
          <cell r="L1714" t="str">
            <v>CAIXA REFERENCIAL</v>
          </cell>
        </row>
        <row r="1715">
          <cell r="A1715">
            <v>91337</v>
          </cell>
          <cell r="B1715" t="str">
            <v>ESQUADRIAS/FERRAGENS/VIDROS</v>
          </cell>
          <cell r="C1715" t="str">
            <v>ESQV</v>
          </cell>
          <cell r="D1715" t="str">
            <v>PORTA DE MADEIRA</v>
          </cell>
          <cell r="E1715" t="str">
            <v>0089</v>
          </cell>
          <cell r="F1715" t="str">
            <v/>
          </cell>
          <cell r="G1715" t="str">
            <v/>
          </cell>
          <cell r="H1715" t="str">
            <v>KIT DE PORTA DE MADEIRA TIPO MEXICANA, MACIÇA (PESADA OU SUPERPESADA), PADRÃO POPULAR, 80X210CM, ESPESSURA DE 3CM, ITENS INCLUSOS: DOBRADIÇAS, MONTAGEM E INSTALAÇÃO DO BATENTE, SEM FECHADURA - FORNECIMENTO E INSTALAÇÃO. AF_12/2019</v>
          </cell>
          <cell r="I1715" t="str">
            <v>UN</v>
          </cell>
          <cell r="J1715" t="str">
            <v>ATRIBUÍDO SÃO PAULO</v>
          </cell>
          <cell r="K1715" t="str">
            <v>1.017,19</v>
          </cell>
          <cell r="L1715" t="str">
            <v>CAIXA REFERENCIAL</v>
          </cell>
        </row>
        <row r="1716">
          <cell r="A1716">
            <v>100659</v>
          </cell>
          <cell r="B1716" t="str">
            <v>ESQUADRIAS/FERRAGENS/VIDROS</v>
          </cell>
          <cell r="C1716" t="str">
            <v>ESQV</v>
          </cell>
          <cell r="D1716" t="str">
            <v>PORTA DE MADEIRA</v>
          </cell>
          <cell r="E1716" t="str">
            <v>0089</v>
          </cell>
          <cell r="F1716" t="str">
            <v/>
          </cell>
          <cell r="G1716" t="str">
            <v/>
          </cell>
          <cell r="H1716" t="str">
            <v>ALIZAR DE 5X1,5CM PARA PORTA FIXADO COM PREGOS, PADRÃO MÉDIO - FORNECIMENTO E INSTALAÇÃO. AF_12/2019</v>
          </cell>
          <cell r="I1716" t="str">
            <v>M</v>
          </cell>
          <cell r="J1716" t="str">
            <v>COEFICIENTE DE REPRESENTATIVIDADE</v>
          </cell>
          <cell r="K1716" t="str">
            <v>5,53</v>
          </cell>
          <cell r="L1716" t="str">
            <v>CAIXA REFERENCIAL</v>
          </cell>
        </row>
        <row r="1717">
          <cell r="A1717">
            <v>100660</v>
          </cell>
          <cell r="B1717" t="str">
            <v>ESQUADRIAS/FERRAGENS/VIDROS</v>
          </cell>
          <cell r="C1717" t="str">
            <v>ESQV</v>
          </cell>
          <cell r="D1717" t="str">
            <v>PORTA DE MADEIRA</v>
          </cell>
          <cell r="E1717" t="str">
            <v>0089</v>
          </cell>
          <cell r="F1717" t="str">
            <v/>
          </cell>
          <cell r="G1717" t="str">
            <v/>
          </cell>
          <cell r="H1717" t="str">
            <v>ALIZAR DE 5X1,5CM PARA PORTA FIXADO COM PREGOS, PADRÃO POPULAR - FORNECIMENTO E INSTALAÇÃO. AF_12/2019</v>
          </cell>
          <cell r="I1717" t="str">
            <v>M</v>
          </cell>
          <cell r="J1717" t="str">
            <v>COEFICIENTE DE REPRESENTATIVIDADE</v>
          </cell>
          <cell r="K1717" t="str">
            <v>4,68</v>
          </cell>
          <cell r="L1717" t="str">
            <v>CAIXA REFERENCIAL</v>
          </cell>
        </row>
        <row r="1718">
          <cell r="A1718">
            <v>100675</v>
          </cell>
          <cell r="B1718" t="str">
            <v>ESQUADRIAS/FERRAGENS/VIDROS</v>
          </cell>
          <cell r="C1718" t="str">
            <v>ESQV</v>
          </cell>
          <cell r="D1718" t="str">
            <v>PORTA DE MADEIRA</v>
          </cell>
          <cell r="E1718" t="str">
            <v>0089</v>
          </cell>
          <cell r="F1718" t="str">
            <v/>
          </cell>
          <cell r="G1718" t="str">
            <v/>
          </cell>
          <cell r="H1718" t="str">
            <v>KIT DE PORTA-PRONTA DE MADEIRA EM ACABAMENTO MELAMÍNICO BRANCO, FOLHA LEVE OU MÉDIA, 90X210, EXCLUSIVE FECHADURA, FIXAÇÃO COM PREENCHIMENTO TOTAL DE ESPUMA EXPANSIVA - FORNECIMENTO E INSTALAÇÃO. AF_12/2019</v>
          </cell>
          <cell r="I1718" t="str">
            <v>UN</v>
          </cell>
          <cell r="J1718" t="str">
            <v>COEFICIENTE DE REPRESENTATIVIDADE</v>
          </cell>
          <cell r="K1718" t="str">
            <v>613,67</v>
          </cell>
          <cell r="L1718" t="str">
            <v>CAIXA REFERENCIAL</v>
          </cell>
        </row>
        <row r="1719">
          <cell r="A1719">
            <v>100676</v>
          </cell>
          <cell r="B1719" t="str">
            <v>ESQUADRIAS/FERRAGENS/VIDROS</v>
          </cell>
          <cell r="C1719" t="str">
            <v>ESQV</v>
          </cell>
          <cell r="D1719" t="str">
            <v>PORTA DE MADEIRA</v>
          </cell>
          <cell r="E1719" t="str">
            <v>0089</v>
          </cell>
          <cell r="F1719" t="str">
            <v/>
          </cell>
          <cell r="G1719" t="str">
            <v/>
          </cell>
          <cell r="H1719" t="str">
            <v>BATENTE PARA PORTA COM BANDEIRA, FIXAÇÃO COM PARAFUSO E BUCHA. AF_12/2019</v>
          </cell>
          <cell r="I1719" t="str">
            <v>UN</v>
          </cell>
          <cell r="J1719" t="str">
            <v>COEFICIENTE DE REPRESENTATIVIDADE</v>
          </cell>
          <cell r="K1719" t="str">
            <v>117,70</v>
          </cell>
          <cell r="L1719" t="str">
            <v>CAIXA REFERENCIAL</v>
          </cell>
        </row>
        <row r="1720">
          <cell r="A1720">
            <v>100678</v>
          </cell>
          <cell r="B1720" t="str">
            <v>ESQUADRIAS/FERRAGENS/VIDROS</v>
          </cell>
          <cell r="C1720" t="str">
            <v>ESQV</v>
          </cell>
          <cell r="D1720" t="str">
            <v>PORTA DE MADEIRA</v>
          </cell>
          <cell r="E1720" t="str">
            <v>0089</v>
          </cell>
          <cell r="F1720" t="str">
            <v/>
          </cell>
          <cell r="G1720" t="str">
            <v/>
          </cell>
          <cell r="H1720" t="str">
            <v>KIT DE PORTA DE MADEIRA PARA VERNIZ, SEMI-OCA (LEVE OU MÉDIA), PADRÃO MÉDIO, 60X210CM, ESPESSURA DE 3,5CM, ITENS INCLUSOS: DOBRADIÇAS, MONTAGEM E INSTALAÇÃO DE BATENTE, FECHADURA COM EXECUÇÃO DO FURO - FORNECIMENTO E INSTALAÇÃO. AF_12/2019</v>
          </cell>
          <cell r="I1720" t="str">
            <v>UN</v>
          </cell>
          <cell r="J1720" t="str">
            <v>COEFICIENTE DE REPRESENTATIVIDADE</v>
          </cell>
          <cell r="K1720" t="str">
            <v>591,91</v>
          </cell>
          <cell r="L1720" t="str">
            <v>CAIXA REFERENCIAL</v>
          </cell>
        </row>
        <row r="1721">
          <cell r="A1721">
            <v>100679</v>
          </cell>
          <cell r="B1721" t="str">
            <v>ESQUADRIAS/FERRAGENS/VIDROS</v>
          </cell>
          <cell r="C1721" t="str">
            <v>ESQV</v>
          </cell>
          <cell r="D1721" t="str">
            <v>PORTA DE MADEIRA</v>
          </cell>
          <cell r="E1721" t="str">
            <v>0089</v>
          </cell>
          <cell r="F1721" t="str">
            <v/>
          </cell>
          <cell r="G1721" t="str">
            <v/>
          </cell>
          <cell r="H1721" t="str">
            <v>KIT DE PORTA DE MADEIRA PARA VERNIZ, SEMI-OCA (LEVE OU MÉDIA), PADRÃO POPULAR, 60X210CM, ESPESSURA DE 3,5CM, ITENS INCLUSOS: DOBRADIÇAS, MONTAGEM E INSTALAÇÃO DE BATENTE, FECHADURA COM EXECUÇÃO DO FURO - FORNECIMENTO E INSTALAÇÃO. AF_12/2019</v>
          </cell>
          <cell r="I1721" t="str">
            <v>UN</v>
          </cell>
          <cell r="J1721" t="str">
            <v>COEFICIENTE DE REPRESENTATIVIDADE</v>
          </cell>
          <cell r="K1721" t="str">
            <v>521,48</v>
          </cell>
          <cell r="L1721" t="str">
            <v>CAIXA REFERENCIAL</v>
          </cell>
        </row>
        <row r="1722">
          <cell r="A1722">
            <v>100680</v>
          </cell>
          <cell r="B1722" t="str">
            <v>ESQUADRIAS/FERRAGENS/VIDROS</v>
          </cell>
          <cell r="C1722" t="str">
            <v>ESQV</v>
          </cell>
          <cell r="D1722" t="str">
            <v>PORTA DE MADEIRA</v>
          </cell>
          <cell r="E1722" t="str">
            <v>0089</v>
          </cell>
          <cell r="F1722" t="str">
            <v/>
          </cell>
          <cell r="G1722" t="str">
            <v/>
          </cell>
          <cell r="H1722" t="str">
            <v>KIT DE PORTA DE MADEIRA PARA VERNIZ, SEMI-OCA (LEVE OU MÉDIA), PADRÃO MÉDIO, 70X210CM, ESPESSURA DE 3,5CM, ITENS INCLUSOS: DOBRADIÇAS, MONTAGEM E INSTALAÇÃO DE BATENTE, FECHADURA COM EXECUÇÃO DO FURO - FORNECIMENTO E INSTALAÇÃO. AF_12/2019</v>
          </cell>
          <cell r="I1722" t="str">
            <v>UN</v>
          </cell>
          <cell r="J1722" t="str">
            <v>COEFICIENTE DE REPRESENTATIVIDADE</v>
          </cell>
          <cell r="K1722" t="str">
            <v>597,99</v>
          </cell>
          <cell r="L1722" t="str">
            <v>CAIXA REFERENCIAL</v>
          </cell>
        </row>
        <row r="1723">
          <cell r="A1723">
            <v>100681</v>
          </cell>
          <cell r="B1723" t="str">
            <v>ESQUADRIAS/FERRAGENS/VIDROS</v>
          </cell>
          <cell r="C1723" t="str">
            <v>ESQV</v>
          </cell>
          <cell r="D1723" t="str">
            <v>PORTA DE MADEIRA</v>
          </cell>
          <cell r="E1723" t="str">
            <v>0089</v>
          </cell>
          <cell r="F1723" t="str">
            <v/>
          </cell>
          <cell r="G1723" t="str">
            <v/>
          </cell>
          <cell r="H1723" t="str">
            <v>KIT DE PORTA DE MADEIRA FRISADA, SEMI-OCA (LEVE OU MÉDIA), PADRÃO MÉDIO, 70X210CM, ESPESSURA DE 3CM, ITENS INCLUSOS: DOBRADIÇAS, MONTAGEM E INSTALAÇÃO DE BATENTE, FECHADURA COM EXECUÇÃO DO FURO - FORNECIMENTO E INSTALAÇÃO. AF_12/2019</v>
          </cell>
          <cell r="I1723" t="str">
            <v>UN</v>
          </cell>
          <cell r="J1723" t="str">
            <v>COEFICIENTE DE REPRESENTATIVIDADE</v>
          </cell>
          <cell r="K1723" t="str">
            <v>615,49</v>
          </cell>
          <cell r="L1723" t="str">
            <v>CAIXA REFERENCIAL</v>
          </cell>
        </row>
        <row r="1724">
          <cell r="A1724">
            <v>100682</v>
          </cell>
          <cell r="B1724" t="str">
            <v>ESQUADRIAS/FERRAGENS/VIDROS</v>
          </cell>
          <cell r="C1724" t="str">
            <v>ESQV</v>
          </cell>
          <cell r="D1724" t="str">
            <v>PORTA DE MADEIRA</v>
          </cell>
          <cell r="E1724" t="str">
            <v>0089</v>
          </cell>
          <cell r="F1724" t="str">
            <v/>
          </cell>
          <cell r="G1724" t="str">
            <v/>
          </cell>
          <cell r="H1724" t="str">
            <v>KIT DE PORTA DE MADEIRA FRISADA, SEMI-OCA (LEVE OU MÉDIA), PADRÃO POPULAR, 70X210CM, ESPESSURA DE 3CM, ITENS INCLUSOS: DOBRADIÇAS, MONTAGEM E INSTALAÇÃO DE BATENTE, FECHADURA COM EXECUÇÃO DO FURO - FORNECIMENTO E INSTALAÇÃO. AF_12/2019</v>
          </cell>
          <cell r="I1724" t="str">
            <v>UN</v>
          </cell>
          <cell r="J1724" t="str">
            <v>COEFICIENTE DE REPRESENTATIVIDADE</v>
          </cell>
          <cell r="K1724" t="str">
            <v>535,81</v>
          </cell>
          <cell r="L1724" t="str">
            <v>CAIXA REFERENCIAL</v>
          </cell>
        </row>
        <row r="1725">
          <cell r="A1725">
            <v>100683</v>
          </cell>
          <cell r="B1725" t="str">
            <v>ESQUADRIAS/FERRAGENS/VIDROS</v>
          </cell>
          <cell r="C1725" t="str">
            <v>ESQV</v>
          </cell>
          <cell r="D1725" t="str">
            <v>PORTA DE MADEIRA</v>
          </cell>
          <cell r="E1725" t="str">
            <v>0089</v>
          </cell>
          <cell r="F1725" t="str">
            <v/>
          </cell>
          <cell r="G1725" t="str">
            <v/>
          </cell>
          <cell r="H1725" t="str">
            <v>KIT DE PORTA DE MADEIRA PARA VERNIZ, SEMI-OCA (LEVE OU MÉDIA), PADRÃO MÉDIO, 80X210CM, ESPESSURA DE 3,5CM, ITENS INCLUSOS: DOBRADIÇAS, MONTAGEM E INSTALAÇÃO DE BATENTE, FECHADURA COM EXECUÇÃO DO FURO - FORNECIMENTO E INSTALAÇÃO. AF_12/2019</v>
          </cell>
          <cell r="I1725" t="str">
            <v>UN</v>
          </cell>
          <cell r="J1725" t="str">
            <v>COEFICIENTE DE REPRESENTATIVIDADE</v>
          </cell>
          <cell r="K1725" t="str">
            <v>650,05</v>
          </cell>
          <cell r="L1725" t="str">
            <v>CAIXA REFERENCIAL</v>
          </cell>
        </row>
        <row r="1726">
          <cell r="A1726">
            <v>100684</v>
          </cell>
          <cell r="B1726" t="str">
            <v>ESQUADRIAS/FERRAGENS/VIDROS</v>
          </cell>
          <cell r="C1726" t="str">
            <v>ESQV</v>
          </cell>
          <cell r="D1726" t="str">
            <v>PORTA DE MADEIRA</v>
          </cell>
          <cell r="E1726" t="str">
            <v>0089</v>
          </cell>
          <cell r="F1726" t="str">
            <v/>
          </cell>
          <cell r="G1726" t="str">
            <v/>
          </cell>
          <cell r="H1726" t="str">
            <v>KIT DE PORTA DE MADEIRA PARA VERNIZ, SEMI-OCA (LEVE OU MÉDIA), PADRÃO POPULAR, 80X210CM, ESPESSURA DE 3,5CM, ITENS INCLUSOS: DOBRADIÇAS, MONTAGEM E INSTALAÇÃO DE BATENTE, FECHADURA COM EXECUÇÃO DO FURO - FORNECIMENTO E INSTALAÇÃO. AF_12/2019</v>
          </cell>
          <cell r="I1726" t="str">
            <v>UN</v>
          </cell>
          <cell r="J1726" t="str">
            <v>COEFICIENTE DE REPRESENTATIVIDADE</v>
          </cell>
          <cell r="K1726" t="str">
            <v>567,07</v>
          </cell>
          <cell r="L1726" t="str">
            <v>CAIXA REFERENCIAL</v>
          </cell>
        </row>
        <row r="1727">
          <cell r="A1727">
            <v>100685</v>
          </cell>
          <cell r="B1727" t="str">
            <v>ESQUADRIAS/FERRAGENS/VIDROS</v>
          </cell>
          <cell r="C1727" t="str">
            <v>ESQV</v>
          </cell>
          <cell r="D1727" t="str">
            <v>PORTA DE MADEIRA</v>
          </cell>
          <cell r="E1727" t="str">
            <v>0089</v>
          </cell>
          <cell r="F1727" t="str">
            <v/>
          </cell>
          <cell r="G1727" t="str">
            <v/>
          </cell>
          <cell r="H1727" t="str">
            <v>KIT DE PORTA DE MADEIRA PARA VERNIZ, SEMI-OCA (LEVE OU MÉDIA), PADRÃO MÉDIO, 90X210CM, ESPESSURA DE 3,5CM, ITENS INCLUSOS: DOBRADIÇAS, MONTAGEM E INSTALAÇÃO DE BATENTE, FECHADURA COM EXECUÇÃO DO FURO - FORNECIMENTO E INSTALAÇÃO. AF_12/2019</v>
          </cell>
          <cell r="I1727" t="str">
            <v>UN</v>
          </cell>
          <cell r="J1727" t="str">
            <v>COEFICIENTE DE REPRESENTATIVIDADE</v>
          </cell>
          <cell r="K1727" t="str">
            <v>679,94</v>
          </cell>
          <cell r="L1727" t="str">
            <v>CAIXA REFERENCIAL</v>
          </cell>
        </row>
        <row r="1728">
          <cell r="A1728">
            <v>100686</v>
          </cell>
          <cell r="B1728" t="str">
            <v>ESQUADRIAS/FERRAGENS/VIDROS</v>
          </cell>
          <cell r="C1728" t="str">
            <v>ESQV</v>
          </cell>
          <cell r="D1728" t="str">
            <v>PORTA DE MADEIRA</v>
          </cell>
          <cell r="E1728" t="str">
            <v>0089</v>
          </cell>
          <cell r="F1728" t="str">
            <v/>
          </cell>
          <cell r="G1728" t="str">
            <v/>
          </cell>
          <cell r="H1728" t="str">
            <v>KIT DE PORTA DE MADEIRA PARA VERNIZ, SEMI-OCA (LEVE OU MÉDIA), PADRÃO POPULAR, 90X210CM, ESPESSURA DE 3CM, ITENS INCLUSOS: DOBRADIÇAS, MONTAGEM E INSTALAÇÃO DE BATENTE, FECHADURA COM EXECUÇÃO DO FURO - FORNECIMENTO E INSTALAÇÃO. AF_12/2019</v>
          </cell>
          <cell r="I1728" t="str">
            <v>UN</v>
          </cell>
          <cell r="J1728" t="str">
            <v>COEFICIENTE DE REPRESENTATIVIDADE</v>
          </cell>
          <cell r="K1728" t="str">
            <v>596,79</v>
          </cell>
          <cell r="L1728" t="str">
            <v>CAIXA REFERENCIAL</v>
          </cell>
        </row>
        <row r="1729">
          <cell r="A1729">
            <v>100687</v>
          </cell>
          <cell r="B1729" t="str">
            <v>ESQUADRIAS/FERRAGENS/VIDROS</v>
          </cell>
          <cell r="C1729" t="str">
            <v>ESQV</v>
          </cell>
          <cell r="D1729" t="str">
            <v>PORTA DE MADEIRA</v>
          </cell>
          <cell r="E1729" t="str">
            <v>0089</v>
          </cell>
          <cell r="F1729" t="str">
            <v/>
          </cell>
          <cell r="G1729" t="str">
            <v/>
          </cell>
          <cell r="H1729" t="str">
            <v>KIT DE PORTA DE MADEIRA FRISADA, SEMI-OCA (LEVE OU MÉDIA), PADRÃO MÉDIO, 60X210CM, ESPESSURA DE 3,5CM, ITENS INCLUSOS: DOBRADIÇAS, MONTAGEM E INSTALAÇÃO DE BATENTE, FECHADURA COM EXECUÇÃO DO FURO - FORNECIMENTO E INSTALAÇÃO. AF_12/2019</v>
          </cell>
          <cell r="I1729" t="str">
            <v>UN</v>
          </cell>
          <cell r="J1729" t="str">
            <v>COEFICIENTE DE REPRESENTATIVIDADE</v>
          </cell>
          <cell r="K1729" t="str">
            <v>598,18</v>
          </cell>
          <cell r="L1729" t="str">
            <v>CAIXA REFERENCIAL</v>
          </cell>
        </row>
        <row r="1730">
          <cell r="A1730">
            <v>100688</v>
          </cell>
          <cell r="B1730" t="str">
            <v>ESQUADRIAS/FERRAGENS/VIDROS</v>
          </cell>
          <cell r="C1730" t="str">
            <v>ESQV</v>
          </cell>
          <cell r="D1730" t="str">
            <v>PORTA DE MADEIRA</v>
          </cell>
          <cell r="E1730" t="str">
            <v>0089</v>
          </cell>
          <cell r="F1730" t="str">
            <v/>
          </cell>
          <cell r="G1730" t="str">
            <v/>
          </cell>
          <cell r="H1730" t="str">
            <v>KIT DE PORTA DE MADEIRA FRISADA, SEMI-OCA (LEVE OU MÉDIA), PADRÃO POPULAR, 60X210CM, ESPESSURA DE 3CM, ITENS INCLUSOS: DOBRADIÇAS, MONTAGEM E INSTALAÇÃO DE BATENTE, FECHADURA COM EXECUÇÃO DO FURO - FORNECIMENTO E INSTALAÇÃO. AF_12/2019</v>
          </cell>
          <cell r="I1730" t="str">
            <v>UN</v>
          </cell>
          <cell r="J1730" t="str">
            <v>COEFICIENTE DE REPRESENTATIVIDADE</v>
          </cell>
          <cell r="K1730" t="str">
            <v>527,75</v>
          </cell>
          <cell r="L1730" t="str">
            <v>CAIXA REFERENCIAL</v>
          </cell>
        </row>
        <row r="1731">
          <cell r="A1731">
            <v>100689</v>
          </cell>
          <cell r="B1731" t="str">
            <v>ESQUADRIAS/FERRAGENS/VIDROS</v>
          </cell>
          <cell r="C1731" t="str">
            <v>ESQV</v>
          </cell>
          <cell r="D1731" t="str">
            <v>PORTA DE MADEIRA</v>
          </cell>
          <cell r="E1731" t="str">
            <v>0089</v>
          </cell>
          <cell r="F1731" t="str">
            <v/>
          </cell>
          <cell r="G1731" t="str">
            <v/>
          </cell>
          <cell r="H1731" t="str">
            <v>KIT DE PORTA DE MADEIRA FRISADA, SEMI-OCA (LEVE OU MÉDIA), PADRÃO MÉDIO, 80X210CM, ESPESSURA DE 3,5CM, ITENS INCLUSOS: DOBRADIÇAS, MONTAGEM E INSTALAÇÃO DE BATENTE, FECHADURA COM EXECUÇÃO DO FURO - FORNECIMENTO E INSTALAÇÃO. AF_12/2019</v>
          </cell>
          <cell r="I1731" t="str">
            <v>UN</v>
          </cell>
          <cell r="J1731" t="str">
            <v>COEFICIENTE DE REPRESENTATIVIDADE</v>
          </cell>
          <cell r="K1731" t="str">
            <v>654,22</v>
          </cell>
          <cell r="L1731" t="str">
            <v>CAIXA REFERENCIAL</v>
          </cell>
        </row>
        <row r="1732">
          <cell r="A1732">
            <v>100690</v>
          </cell>
          <cell r="B1732" t="str">
            <v>ESQUADRIAS/FERRAGENS/VIDROS</v>
          </cell>
          <cell r="C1732" t="str">
            <v>ESQV</v>
          </cell>
          <cell r="D1732" t="str">
            <v>PORTA DE MADEIRA</v>
          </cell>
          <cell r="E1732" t="str">
            <v>0089</v>
          </cell>
          <cell r="F1732" t="str">
            <v/>
          </cell>
          <cell r="G1732" t="str">
            <v/>
          </cell>
          <cell r="H1732" t="str">
            <v>KIT DE PORTA DE MADEIRA FRISADA, SEMI-OCA (LEVE OU MÉDIA), PADRÃO POPULAR, 80X210CM, ESPESSURA DE 3,5CM, ITENS INCLUSOS: DOBRADIÇAS, MONTAGEM E INSTALAÇÃO DE BATENTE, FECHADURA COM EXECUÇÃO DO FURO - FORNECIMENTO E INSTALAÇÃO. AF_12/2019</v>
          </cell>
          <cell r="I1732" t="str">
            <v>UN</v>
          </cell>
          <cell r="J1732" t="str">
            <v>COEFICIENTE DE REPRESENTATIVIDADE</v>
          </cell>
          <cell r="K1732" t="str">
            <v>571,24</v>
          </cell>
          <cell r="L1732" t="str">
            <v>CAIXA REFERENCIAL</v>
          </cell>
        </row>
        <row r="1733">
          <cell r="A1733">
            <v>100691</v>
          </cell>
          <cell r="B1733" t="str">
            <v>ESQUADRIAS/FERRAGENS/VIDROS</v>
          </cell>
          <cell r="C1733" t="str">
            <v>ESQV</v>
          </cell>
          <cell r="D1733" t="str">
            <v>PORTA DE MADEIRA</v>
          </cell>
          <cell r="E1733" t="str">
            <v>0089</v>
          </cell>
          <cell r="F1733" t="str">
            <v/>
          </cell>
          <cell r="G1733" t="str">
            <v/>
          </cell>
          <cell r="H1733" t="str">
            <v>KIT DE PORTA DE MADEIRA TIPO VENEZIANA, 80X210CM (ESPESSURA DE 3CM), PADRÃO MÉDIO, ITENS INCLUSOS: DOBRADIÇAS, MONTAGEM E INSTALAÇÃO DE BATENTE, FECHADURA COM EXECUÇÃO DO FURO - FORNECIMENTO E INSTALAÇÃO. AF_12/2019</v>
          </cell>
          <cell r="I1733" t="str">
            <v>UN</v>
          </cell>
          <cell r="J1733" t="str">
            <v>ATRIBUÍDO SÃO PAULO</v>
          </cell>
          <cell r="K1733" t="str">
            <v>944,95</v>
          </cell>
          <cell r="L1733" t="str">
            <v>CAIXA REFERENCIAL</v>
          </cell>
        </row>
        <row r="1734">
          <cell r="A1734">
            <v>100692</v>
          </cell>
          <cell r="B1734" t="str">
            <v>ESQUADRIAS/FERRAGENS/VIDROS</v>
          </cell>
          <cell r="C1734" t="str">
            <v>ESQV</v>
          </cell>
          <cell r="D1734" t="str">
            <v>PORTA DE MADEIRA</v>
          </cell>
          <cell r="E1734" t="str">
            <v>0089</v>
          </cell>
          <cell r="F1734" t="str">
            <v/>
          </cell>
          <cell r="G1734" t="str">
            <v/>
          </cell>
          <cell r="H1734" t="str">
            <v>KIT DE PORTA DE MADEIRA TIPO VENEZIANA, 80X210CM (ESPESSURA DE 3CM), PADRÃO POPULAR, ITENS INCLUSOS: DOBRADIÇAS, MONTAGEM E INSTALAÇÃO DE BATENTE, FECHADURA COM EXECUÇÃO DO FURO - FORNECIMENTO E INSTALAÇÃO. AF_12/2019</v>
          </cell>
          <cell r="I1734" t="str">
            <v>UN</v>
          </cell>
          <cell r="J1734" t="str">
            <v>ATRIBUÍDO SÃO PAULO</v>
          </cell>
          <cell r="K1734" t="str">
            <v>861,97</v>
          </cell>
          <cell r="L1734" t="str">
            <v>CAIXA REFERENCIAL</v>
          </cell>
        </row>
        <row r="1735">
          <cell r="A1735">
            <v>100693</v>
          </cell>
          <cell r="B1735" t="str">
            <v>ESQUADRIAS/FERRAGENS/VIDROS</v>
          </cell>
          <cell r="C1735" t="str">
            <v>ESQV</v>
          </cell>
          <cell r="D1735" t="str">
            <v>PORTA DE MADEIRA</v>
          </cell>
          <cell r="E1735" t="str">
            <v>0089</v>
          </cell>
          <cell r="F1735" t="str">
            <v/>
          </cell>
          <cell r="G1735" t="str">
            <v/>
          </cell>
          <cell r="H1735" t="str">
            <v>KIT DE PORTA DE MADEIRA TIPO MEXICANA, MACIÇA (PESADA OU SUPERPESADA), PADRÃO MÉDIO, 80X210CM, ESPESSURA DE 3,5CM, ITENS INCLUSOS: DOBRADIÇAS, MONTAGEM E INSTALAÇÃO DE BATENTE, FECHADURA COM EXECUÇÃO DO FURO - FORNECIMENTO E INSTALAÇÃO. AF_12/2019</v>
          </cell>
          <cell r="I1735" t="str">
            <v>UN</v>
          </cell>
          <cell r="J1735" t="str">
            <v>ATRIBUÍDO SÃO PAULO</v>
          </cell>
          <cell r="K1735" t="str">
            <v>1.166,27</v>
          </cell>
          <cell r="L1735" t="str">
            <v>CAIXA REFERENCIAL</v>
          </cell>
        </row>
        <row r="1736">
          <cell r="A1736">
            <v>100694</v>
          </cell>
          <cell r="B1736" t="str">
            <v>ESQUADRIAS/FERRAGENS/VIDROS</v>
          </cell>
          <cell r="C1736" t="str">
            <v>ESQV</v>
          </cell>
          <cell r="D1736" t="str">
            <v>PORTA DE MADEIRA</v>
          </cell>
          <cell r="E1736" t="str">
            <v>0089</v>
          </cell>
          <cell r="F1736" t="str">
            <v/>
          </cell>
          <cell r="G1736" t="str">
            <v/>
          </cell>
          <cell r="H1736" t="str">
            <v>KIT DE PORTA DE MADEIRA TIPO MEXICANA, MACIÇA (PESADA OU SUPERPESADA), PADRÃO POPULAR, 80X210CM, ESPESSURA DE 3,5CM, ITENS INCLUSOS: DOBRADIÇAS, MONTAGEM E INSTALAÇÃO DE BATENTE, FECHADURA COM EXECUÇÃO DO FURO - FORNECIMENTO E INSTALAÇÃO. AF_12/2019</v>
          </cell>
          <cell r="I1736" t="str">
            <v>UN</v>
          </cell>
          <cell r="J1736" t="str">
            <v>ATRIBUÍDO SÃO PAULO</v>
          </cell>
          <cell r="K1736" t="str">
            <v>1.083,29</v>
          </cell>
          <cell r="L1736" t="str">
            <v>CAIXA REFERENCIAL</v>
          </cell>
        </row>
        <row r="1737">
          <cell r="A1737">
            <v>100695</v>
          </cell>
          <cell r="B1737" t="str">
            <v>ESQUADRIAS/FERRAGENS/VIDROS</v>
          </cell>
          <cell r="C1737" t="str">
            <v>ESQV</v>
          </cell>
          <cell r="D1737" t="str">
            <v>PORTA DE MADEIRA</v>
          </cell>
          <cell r="E1737" t="str">
            <v>0089</v>
          </cell>
          <cell r="F1737" t="str">
            <v/>
          </cell>
          <cell r="G1737" t="str">
            <v/>
          </cell>
          <cell r="H1737" t="str">
            <v>RECOLOCAÇÃO DE FOLHAS DE PORTA DE MADEIRA LEVE OU MÉDIA DE 60CM DE LARGURA, CONSIDERANDO REAPROVEITAMENTO DO MATERIAL. AF_12/2019</v>
          </cell>
          <cell r="I1737" t="str">
            <v>UN</v>
          </cell>
          <cell r="J1737" t="str">
            <v>COEFICIENTE DE REPRESENTATIVIDADE</v>
          </cell>
          <cell r="K1737" t="str">
            <v>41,87</v>
          </cell>
          <cell r="L1737" t="str">
            <v>CAIXA REFERENCIAL</v>
          </cell>
        </row>
        <row r="1738">
          <cell r="A1738">
            <v>100696</v>
          </cell>
          <cell r="B1738" t="str">
            <v>ESQUADRIAS/FERRAGENS/VIDROS</v>
          </cell>
          <cell r="C1738" t="str">
            <v>ESQV</v>
          </cell>
          <cell r="D1738" t="str">
            <v>PORTA DE MADEIRA</v>
          </cell>
          <cell r="E1738" t="str">
            <v>0089</v>
          </cell>
          <cell r="F1738" t="str">
            <v/>
          </cell>
          <cell r="G1738" t="str">
            <v/>
          </cell>
          <cell r="H1738" t="str">
            <v>RECOLOCAÇÃO DE FOLHAS DE PORTA DE MADEIRA LEVE OU MÉDIA DE 70CM DE LARGURA, CONSIDERANDO REAPROVEITAMENTO DO MATERIAL. AF_12/2019</v>
          </cell>
          <cell r="I1738" t="str">
            <v>UN</v>
          </cell>
          <cell r="J1738" t="str">
            <v>COEFICIENTE DE REPRESENTATIVIDADE</v>
          </cell>
          <cell r="K1738" t="str">
            <v>46,58</v>
          </cell>
          <cell r="L1738" t="str">
            <v>CAIXA REFERENCIAL</v>
          </cell>
        </row>
        <row r="1739">
          <cell r="A1739">
            <v>100697</v>
          </cell>
          <cell r="B1739" t="str">
            <v>ESQUADRIAS/FERRAGENS/VIDROS</v>
          </cell>
          <cell r="C1739" t="str">
            <v>ESQV</v>
          </cell>
          <cell r="D1739" t="str">
            <v>PORTA DE MADEIRA</v>
          </cell>
          <cell r="E1739" t="str">
            <v>0089</v>
          </cell>
          <cell r="F1739" t="str">
            <v/>
          </cell>
          <cell r="G1739" t="str">
            <v/>
          </cell>
          <cell r="H1739" t="str">
            <v>RECOLOCAÇÃO DE FOLHAS DE PORTA DE MADEIRA LEVE OU MÉDIA DE 80CM DE LARGURA, CONSIDERANDO REAPROVEITAMENTO DO MATERIAL. AF_12/2019</v>
          </cell>
          <cell r="I1739" t="str">
            <v>UN</v>
          </cell>
          <cell r="J1739" t="str">
            <v>COEFICIENTE DE REPRESENTATIVIDADE</v>
          </cell>
          <cell r="K1739" t="str">
            <v>51,32</v>
          </cell>
          <cell r="L1739" t="str">
            <v>CAIXA REFERENCIAL</v>
          </cell>
        </row>
        <row r="1740">
          <cell r="A1740">
            <v>100698</v>
          </cell>
          <cell r="B1740" t="str">
            <v>ESQUADRIAS/FERRAGENS/VIDROS</v>
          </cell>
          <cell r="C1740" t="str">
            <v>ESQV</v>
          </cell>
          <cell r="D1740" t="str">
            <v>PORTA DE MADEIRA</v>
          </cell>
          <cell r="E1740" t="str">
            <v>0089</v>
          </cell>
          <cell r="F1740" t="str">
            <v/>
          </cell>
          <cell r="G1740" t="str">
            <v/>
          </cell>
          <cell r="H1740" t="str">
            <v>RECOLOCAÇÃO DE FOLHAS DE PORTA DE MADEIRA LEVE OU MÉDIA DE 90CM DE LARGURA, CONSIDERANDO REAPROVEITAMENTO DO MATERIAL. AF_12/2019</v>
          </cell>
          <cell r="I1740" t="str">
            <v>UN</v>
          </cell>
          <cell r="J1740" t="str">
            <v>COEFICIENTE DE REPRESENTATIVIDADE</v>
          </cell>
          <cell r="K1740" t="str">
            <v>56,04</v>
          </cell>
          <cell r="L1740" t="str">
            <v>CAIXA REFERENCIAL</v>
          </cell>
        </row>
        <row r="1741">
          <cell r="A1741">
            <v>100699</v>
          </cell>
          <cell r="B1741" t="str">
            <v>ESQUADRIAS/FERRAGENS/VIDROS</v>
          </cell>
          <cell r="C1741" t="str">
            <v>ESQV</v>
          </cell>
          <cell r="D1741" t="str">
            <v>PORTA DE MADEIRA</v>
          </cell>
          <cell r="E1741" t="str">
            <v>0089</v>
          </cell>
          <cell r="F1741" t="str">
            <v/>
          </cell>
          <cell r="G1741" t="str">
            <v/>
          </cell>
          <cell r="H1741" t="str">
            <v>RECOLOCAÇÃO DE FOLHAS DE PORTA DE MADEIRA PESADA OU SUPERPESADA DE 80CM DE LARGURA, CONSIDERANDO REAPROVEITAMENTO DO MATERIAL. AF_12/2019</v>
          </cell>
          <cell r="I1741" t="str">
            <v>UN</v>
          </cell>
          <cell r="J1741" t="str">
            <v>COEFICIENTE DE REPRESENTATIVIDADE</v>
          </cell>
          <cell r="K1741" t="str">
            <v>66,93</v>
          </cell>
          <cell r="L1741" t="str">
            <v>CAIXA REFERENCIAL</v>
          </cell>
        </row>
        <row r="1742">
          <cell r="A1742">
            <v>100700</v>
          </cell>
          <cell r="B1742" t="str">
            <v>ESQUADRIAS/FERRAGENS/VIDROS</v>
          </cell>
          <cell r="C1742" t="str">
            <v>ESQV</v>
          </cell>
          <cell r="D1742" t="str">
            <v>PORTA DE MADEIRA</v>
          </cell>
          <cell r="E1742" t="str">
            <v>0089</v>
          </cell>
          <cell r="F1742" t="str">
            <v/>
          </cell>
          <cell r="G1742" t="str">
            <v/>
          </cell>
          <cell r="H1742" t="str">
            <v>PORTA DE MADEIRA COMPENSADA LISA PARA PINTURA, 120X210X3,5CM, 2 FOLHAS, INCLUSO ADUELA 2A, ALIZAR 2A E DOBRADIÇAS. AF_12/2019</v>
          </cell>
          <cell r="I1742" t="str">
            <v>UN</v>
          </cell>
          <cell r="J1742" t="str">
            <v>COEFICIENTE DE REPRESENTATIVIDADE</v>
          </cell>
          <cell r="K1742" t="str">
            <v>519,53</v>
          </cell>
          <cell r="L1742" t="str">
            <v>CAIXA REFERENCIAL</v>
          </cell>
        </row>
        <row r="1743">
          <cell r="A1743">
            <v>100712</v>
          </cell>
          <cell r="B1743" t="str">
            <v>ESQUADRIAS/FERRAGENS/VIDROS</v>
          </cell>
          <cell r="C1743" t="str">
            <v>ESQV</v>
          </cell>
          <cell r="D1743" t="str">
            <v>PORTA DE MADEIRA</v>
          </cell>
          <cell r="E1743" t="str">
            <v>0089</v>
          </cell>
          <cell r="F1743" t="str">
            <v/>
          </cell>
          <cell r="G1743" t="str">
            <v/>
          </cell>
          <cell r="H1743" t="str">
            <v>KIT DE PORTA DE MADEIRA PARA VERNIZ, SEMI-OCA (LEVE OU MÉDIA), PADRÃO POPULAR, 70X210CM, ESPESSURA DE 3,5CM, ITENS INCLUSOS: DOBRADIÇAS, MONTAGEM E INSTALAÇÃO DE BATENTE, FECHADURA COM EXECUÇÃO DO FURO - FORNECIMENTO E INSTALAÇÃO. AF_12/2019</v>
          </cell>
          <cell r="I1743" t="str">
            <v>UN</v>
          </cell>
          <cell r="J1743" t="str">
            <v>COEFICIENTE DE REPRESENTATIVIDADE</v>
          </cell>
          <cell r="K1743" t="str">
            <v>518,31</v>
          </cell>
          <cell r="L1743" t="str">
            <v>CAIXA REFERENCIAL</v>
          </cell>
        </row>
        <row r="1744">
          <cell r="A1744">
            <v>100665</v>
          </cell>
          <cell r="B1744" t="str">
            <v>ESQUADRIAS/FERRAGENS/VIDROS</v>
          </cell>
          <cell r="C1744" t="str">
            <v>ESQV</v>
          </cell>
          <cell r="D1744" t="str">
            <v>JANELA DE MADEIRA</v>
          </cell>
          <cell r="E1744" t="str">
            <v>0090</v>
          </cell>
          <cell r="F1744" t="str">
            <v/>
          </cell>
          <cell r="G1744" t="str">
            <v/>
          </cell>
          <cell r="H1744" t="str">
            <v>JANELA DE MADEIRA - CEDRINHO/ANGELIM OU EQUIVALENTE DA REGIÃO - DE ABRIR COM 4 FOLHAS (2 VENEZIANAS E 2 GUILHOTINAS PARA VIDRO), COM BATENTE, ALIZAR E FERRAGENS. EXCLUSIVE VIDROS, ACABAMENTO E CONTRAMARCO. FORNECIMENTO E INSTALAÇÃO. AF_12/2019</v>
          </cell>
          <cell r="I1744" t="str">
            <v>M2</v>
          </cell>
          <cell r="J1744" t="str">
            <v>ATRIBUÍDO SÃO PAULO</v>
          </cell>
          <cell r="K1744" t="str">
            <v>702,94</v>
          </cell>
          <cell r="L1744" t="str">
            <v>CAIXA REFERENCIAL</v>
          </cell>
        </row>
        <row r="1745">
          <cell r="A1745">
            <v>100666</v>
          </cell>
          <cell r="B1745" t="str">
            <v>ESQUADRIAS/FERRAGENS/VIDROS</v>
          </cell>
          <cell r="C1745" t="str">
            <v>ESQV</v>
          </cell>
          <cell r="D1745" t="str">
            <v>JANELA DE MADEIRA</v>
          </cell>
          <cell r="E1745" t="str">
            <v>0090</v>
          </cell>
          <cell r="F1745" t="str">
            <v/>
          </cell>
          <cell r="G1745" t="str">
            <v/>
          </cell>
          <cell r="H1745" t="str">
            <v>JANELA DE MADEIRA (PINUS/EUCALIPTO OU EQUIV.) DE ABRIR COM 4 FOLHAS (2 VENEZIANAS E 2 GUILHOTINAS PARA VIDRO), COM BATENTE, ALIZAR E FERRAGENS. EXCLUSIVE VIDROS, ACABAMENTO E CONTRAMARCO. FORNECIMENTO E INSTALAÇÃO. AF_12/2019</v>
          </cell>
          <cell r="I1745" t="str">
            <v>M2</v>
          </cell>
          <cell r="J1745" t="str">
            <v>ATRIBUÍDO SÃO PAULO</v>
          </cell>
          <cell r="K1745" t="str">
            <v>555,71</v>
          </cell>
          <cell r="L1745" t="str">
            <v>CAIXA REFERENCIAL</v>
          </cell>
        </row>
        <row r="1746">
          <cell r="A1746">
            <v>100667</v>
          </cell>
          <cell r="B1746" t="str">
            <v>ESQUADRIAS/FERRAGENS/VIDROS</v>
          </cell>
          <cell r="C1746" t="str">
            <v>ESQV</v>
          </cell>
          <cell r="D1746" t="str">
            <v>JANELA DE MADEIRA</v>
          </cell>
          <cell r="E1746" t="str">
            <v>0090</v>
          </cell>
          <cell r="F1746" t="str">
            <v/>
          </cell>
          <cell r="G1746" t="str">
            <v/>
          </cell>
          <cell r="H1746" t="str">
            <v>JANELA DE MADEIRA (IMBUIA/CEDRO OU EQUIV.) DE ABRIR COM 4 FOLHAS (2 VENEZIANAS E 2 GUILHOTINAS PARA VIDRO), COM BATENTE, ALIZAR E FERRAGENS. EXCLUSIVE VIDROS, ACABAMENTO E CONTRAMARCO. FORNECIMENTO E INSTALAÇÃO. AF_12/2019</v>
          </cell>
          <cell r="I1746" t="str">
            <v>M2</v>
          </cell>
          <cell r="J1746" t="str">
            <v>ATRIBUÍDO SÃO PAULO</v>
          </cell>
          <cell r="K1746" t="str">
            <v>911,07</v>
          </cell>
          <cell r="L1746" t="str">
            <v>CAIXA REFERENCIAL</v>
          </cell>
        </row>
        <row r="1747">
          <cell r="A1747">
            <v>100668</v>
          </cell>
          <cell r="B1747" t="str">
            <v>ESQUADRIAS/FERRAGENS/VIDROS</v>
          </cell>
          <cell r="C1747" t="str">
            <v>ESQV</v>
          </cell>
          <cell r="D1747" t="str">
            <v>JANELA DE MADEIRA</v>
          </cell>
          <cell r="E1747" t="str">
            <v>0090</v>
          </cell>
          <cell r="F1747" t="str">
            <v/>
          </cell>
          <cell r="G1747" t="str">
            <v/>
          </cell>
          <cell r="H1747" t="str">
            <v>JANELA DE MADEIRA (CEDRINHO/ANGELIM OU EQUIV.) TIPO MAXIM-AR, PARA VIDRO, COM BATENTE, ALIZAR E FERRAGENS. EXCLUSIVE VIDRO, ACABAMENTO E CONTRAMARCO. FORNECIMENTO E INSTALAÇÃO. AF_12/2019</v>
          </cell>
          <cell r="I1747" t="str">
            <v>M2</v>
          </cell>
          <cell r="J1747" t="str">
            <v>ATRIBUÍDO SÃO PAULO</v>
          </cell>
          <cell r="K1747" t="str">
            <v>1.098,83</v>
          </cell>
          <cell r="L1747" t="str">
            <v>CAIXA REFERENCIAL</v>
          </cell>
        </row>
        <row r="1748">
          <cell r="A1748">
            <v>100669</v>
          </cell>
          <cell r="B1748" t="str">
            <v>ESQUADRIAS/FERRAGENS/VIDROS</v>
          </cell>
          <cell r="C1748" t="str">
            <v>ESQV</v>
          </cell>
          <cell r="D1748" t="str">
            <v>JANELA DE MADEIRA</v>
          </cell>
          <cell r="E1748" t="str">
            <v>0090</v>
          </cell>
          <cell r="F1748" t="str">
            <v/>
          </cell>
          <cell r="G1748" t="str">
            <v/>
          </cell>
          <cell r="H1748" t="str">
            <v>JANELA DE MADEIRA (PINUS/EUCALIPTO OU EQUIV.) TIPO BASCULANTE COM 2 FOLHAS PARA VIDRO, COM BATENTE, ALIZAR E FERRAGENS. EXCLUSIVE VIDROS, ACABAMENTO E CONTRAMARCO. FORNECIMENTO E INSTALAÇÃO. AF_12/2019</v>
          </cell>
          <cell r="I1748" t="str">
            <v>M2</v>
          </cell>
          <cell r="J1748" t="str">
            <v>ATRIBUÍDO SÃO PAULO</v>
          </cell>
          <cell r="K1748" t="str">
            <v>650,65</v>
          </cell>
          <cell r="L1748" t="str">
            <v>CAIXA REFERENCIAL</v>
          </cell>
        </row>
        <row r="1749">
          <cell r="A1749">
            <v>100670</v>
          </cell>
          <cell r="B1749" t="str">
            <v>ESQUADRIAS/FERRAGENS/VIDROS</v>
          </cell>
          <cell r="C1749" t="str">
            <v>ESQV</v>
          </cell>
          <cell r="D1749" t="str">
            <v>JANELA DE MADEIRA</v>
          </cell>
          <cell r="E1749" t="str">
            <v>0090</v>
          </cell>
          <cell r="F1749" t="str">
            <v/>
          </cell>
          <cell r="G1749" t="str">
            <v/>
          </cell>
          <cell r="H1749" t="str">
            <v>JANELA DE MADEIRA (CEDRINHO/ANGELIM OU EQUIV.) DE CORRER COM 6 FOLHAS (2 VENEZ. FIXAS, 2 VENEZ. DE CORRER E 2 DE CORRER PARA VIDRO), COM BATENTE, ALIZAR E FERRAGENS. EXCLUSIVE VIDROS, ACABAMENTO E CONTRAMARCO. FORNECIMENTO E INSTALAÇÃO. AF_12/2019</v>
          </cell>
          <cell r="I1749" t="str">
            <v>M2</v>
          </cell>
          <cell r="J1749" t="str">
            <v>ATRIBUÍDO SÃO PAULO</v>
          </cell>
          <cell r="K1749" t="str">
            <v>873,24</v>
          </cell>
          <cell r="L1749" t="str">
            <v>CAIXA REFERENCIAL</v>
          </cell>
        </row>
        <row r="1750">
          <cell r="A1750">
            <v>100671</v>
          </cell>
          <cell r="B1750" t="str">
            <v>ESQUADRIAS/FERRAGENS/VIDROS</v>
          </cell>
          <cell r="C1750" t="str">
            <v>ESQV</v>
          </cell>
          <cell r="D1750" t="str">
            <v>JANELA DE MADEIRA</v>
          </cell>
          <cell r="E1750" t="str">
            <v>0090</v>
          </cell>
          <cell r="F1750" t="str">
            <v/>
          </cell>
          <cell r="G1750" t="str">
            <v/>
          </cell>
          <cell r="H1750" t="str">
            <v>JANELA DE MADEIRA (IMBUIA/CEDRO OU EQUIV) DE CORRER COM 6 FOLHAS (2 VENEZIANAS FIXAS, 2 VENEZIANAS DE CORRER E 2 DE CORRER PARA VIDRO), COM BATENTE, ALIZAR E FERRAGENS. EXCLUSIVE VIDROS, ACABAMENTO E CONTRAMARCO. FORNECIMENTO E INSTALAÇÃO. AF_12/2019</v>
          </cell>
          <cell r="I1750" t="str">
            <v>M2</v>
          </cell>
          <cell r="J1750" t="str">
            <v>ATRIBUÍDO SÃO PAULO</v>
          </cell>
          <cell r="K1750" t="str">
            <v>1.084,78</v>
          </cell>
          <cell r="L1750" t="str">
            <v>CAIXA REFERENCIAL</v>
          </cell>
        </row>
        <row r="1751">
          <cell r="A1751">
            <v>100672</v>
          </cell>
          <cell r="B1751" t="str">
            <v>ESQUADRIAS/FERRAGENS/VIDROS</v>
          </cell>
          <cell r="C1751" t="str">
            <v>ESQV</v>
          </cell>
          <cell r="D1751" t="str">
            <v>JANELA DE MADEIRA</v>
          </cell>
          <cell r="E1751" t="str">
            <v>0090</v>
          </cell>
          <cell r="F1751" t="str">
            <v/>
          </cell>
          <cell r="G1751" t="str">
            <v/>
          </cell>
          <cell r="H1751" t="str">
            <v>JANELA DE MADEIRA (PINUS/EUCALIPTO OU EQUIV.) DE CORRER COM 6 FOLHAS (2 VENEZ. FIXAS, 2 VENEZ. DE CORRER E 2 DE CORRER PARA VIDRO), COM BATENTE, ALIZAR E FERRAGENS. EXCLUSIVE VIDROS, ACABAMENTO E CONTRAMARCO. FORNECIMENTO EINSTALAÇÃO. AF_12/2019</v>
          </cell>
          <cell r="I1751" t="str">
            <v>M2</v>
          </cell>
          <cell r="J1751" t="str">
            <v>ATRIBUÍDO SÃO PAULO</v>
          </cell>
          <cell r="K1751" t="str">
            <v>698,77</v>
          </cell>
          <cell r="L1751" t="str">
            <v>CAIXA REFERENCIAL</v>
          </cell>
        </row>
        <row r="1752">
          <cell r="A1752">
            <v>100701</v>
          </cell>
          <cell r="B1752" t="str">
            <v>ESQUADRIAS/FERRAGENS/VIDROS</v>
          </cell>
          <cell r="C1752" t="str">
            <v>ESQV</v>
          </cell>
          <cell r="D1752" t="str">
            <v>PORTA E/OU TAMPA DE FERRO</v>
          </cell>
          <cell r="E1752" t="str">
            <v>0092</v>
          </cell>
          <cell r="F1752" t="str">
            <v/>
          </cell>
          <cell r="G1752" t="str">
            <v/>
          </cell>
          <cell r="H1752" t="str">
            <v>PORTA DE FERRO, DE ABRIR, TIPO GRADE COM CHAPA, COM GUARNIÇÕES. AF_12/2019</v>
          </cell>
          <cell r="I1752" t="str">
            <v>M2</v>
          </cell>
          <cell r="J1752" t="str">
            <v>COEFICIENTE DE REPRESENTATIVIDADE</v>
          </cell>
          <cell r="K1752" t="str">
            <v>329,77</v>
          </cell>
          <cell r="L1752" t="str">
            <v>CAIXA REFERENCIAL</v>
          </cell>
        </row>
        <row r="1753">
          <cell r="A1753">
            <v>94559</v>
          </cell>
          <cell r="B1753" t="str">
            <v>ESQUADRIAS/FERRAGENS/VIDROS</v>
          </cell>
          <cell r="C1753" t="str">
            <v>ESQV</v>
          </cell>
          <cell r="D1753" t="str">
            <v>JANELA DE FERRO</v>
          </cell>
          <cell r="E1753" t="str">
            <v>0093</v>
          </cell>
          <cell r="F1753" t="str">
            <v/>
          </cell>
          <cell r="G1753" t="str">
            <v/>
          </cell>
          <cell r="H1753" t="str">
            <v>JANELA DE AÇO TIPO BASCULANTE PARA VIDROS, COM BATENTE, FERRAGENS E PINTURA ANTICORROSIVA. EXCLUSIVE VIDROS, ACABAMENTO, ALIZAR E CONTRAMARCO. FORNECIMENTO E INSTALAÇÃO. AF_12/2019</v>
          </cell>
          <cell r="I1753" t="str">
            <v>M2</v>
          </cell>
          <cell r="J1753" t="str">
            <v>ATRIBUÍDO SÃO PAULO</v>
          </cell>
          <cell r="K1753" t="str">
            <v>563,76</v>
          </cell>
          <cell r="L1753" t="str">
            <v>CAIXA REFERENCIAL</v>
          </cell>
        </row>
        <row r="1754">
          <cell r="A1754">
            <v>94560</v>
          </cell>
          <cell r="B1754" t="str">
            <v>ESQUADRIAS/FERRAGENS/VIDROS</v>
          </cell>
          <cell r="C1754" t="str">
            <v>ESQV</v>
          </cell>
          <cell r="D1754" t="str">
            <v>JANELA DE FERRO</v>
          </cell>
          <cell r="E1754" t="str">
            <v>0093</v>
          </cell>
          <cell r="F1754" t="str">
            <v/>
          </cell>
          <cell r="G1754" t="str">
            <v/>
          </cell>
          <cell r="H1754" t="str">
            <v>JANELA DE AÇO DE CORRER COM 2 FOLHAS PARA VIDRO, COM VIDROS, BATENTE, FERRAGENS E PINTURAS ANTICORROSIVA E DE ACABAMENTO. EXCLUSIVE ALIZAR E CONTRAMARCO. FORNECIMENTO E INSTALAÇÃO. AF_12/2019</v>
          </cell>
          <cell r="I1754" t="str">
            <v>M2</v>
          </cell>
          <cell r="J1754" t="str">
            <v>ATRIBUÍDO SÃO PAULO</v>
          </cell>
          <cell r="K1754" t="str">
            <v>516,17</v>
          </cell>
          <cell r="L1754" t="str">
            <v>CAIXA REFERENCIAL</v>
          </cell>
        </row>
        <row r="1755">
          <cell r="A1755">
            <v>94562</v>
          </cell>
          <cell r="B1755" t="str">
            <v>ESQUADRIAS/FERRAGENS/VIDROS</v>
          </cell>
          <cell r="C1755" t="str">
            <v>ESQV</v>
          </cell>
          <cell r="D1755" t="str">
            <v>JANELA DE FERRO</v>
          </cell>
          <cell r="E1755" t="str">
            <v>0093</v>
          </cell>
          <cell r="F1755" t="str">
            <v/>
          </cell>
          <cell r="G1755" t="str">
            <v/>
          </cell>
          <cell r="H1755" t="str">
            <v>JANELA DE AÇO DE CORRER COM 4 FOLHAS PARA VIDRO, COM BATENTE, FERRAGENS E PINTURA ANTICORROSIVA. EXCLUSIVE VIDROS, ALIZAR E CONTRAMARCO. FORNECIMENTO E INSTALAÇÃO. AF_12/2019</v>
          </cell>
          <cell r="I1755" t="str">
            <v>M2</v>
          </cell>
          <cell r="J1755" t="str">
            <v>ATRIBUÍDO SÃO PAULO</v>
          </cell>
          <cell r="K1755" t="str">
            <v>541,41</v>
          </cell>
          <cell r="L1755" t="str">
            <v>CAIXA REFERENCIAL</v>
          </cell>
        </row>
        <row r="1756">
          <cell r="A1756">
            <v>94563</v>
          </cell>
          <cell r="B1756" t="str">
            <v>ESQUADRIAS/FERRAGENS/VIDROS</v>
          </cell>
          <cell r="C1756" t="str">
            <v>ESQV</v>
          </cell>
          <cell r="D1756" t="str">
            <v>JANELA DE FERRO</v>
          </cell>
          <cell r="E1756" t="str">
            <v>0093</v>
          </cell>
          <cell r="F1756" t="str">
            <v/>
          </cell>
          <cell r="G1756" t="str">
            <v/>
          </cell>
          <cell r="H1756" t="str">
            <v>JANELA DE AÇO DE CORRER COM 6 FOLHAS (4 VENEZIANAS E 2 PARA VIDRO), COM VIDROS, BATENTE, FERRAGENS E PINTURAS ANTICORROSIVA E DE ACABAMENTO. EXCLUSIVE ALIZAR E CONTRAMARCO. FORNECIMENTO E INSTALAÇÃO. AF_12/2019</v>
          </cell>
          <cell r="I1756" t="str">
            <v>M2</v>
          </cell>
          <cell r="J1756" t="str">
            <v>ATRIBUÍDO SÃO PAULO</v>
          </cell>
          <cell r="K1756" t="str">
            <v>680,83</v>
          </cell>
          <cell r="L1756" t="str">
            <v>CAIXA REFERENCIAL</v>
          </cell>
        </row>
        <row r="1757">
          <cell r="A1757">
            <v>94587</v>
          </cell>
          <cell r="B1757" t="str">
            <v>ESQUADRIAS/FERRAGENS/VIDROS</v>
          </cell>
          <cell r="C1757" t="str">
            <v>ESQV</v>
          </cell>
          <cell r="D1757" t="str">
            <v>JANELA DE FERRO</v>
          </cell>
          <cell r="E1757" t="str">
            <v>0093</v>
          </cell>
          <cell r="F1757" t="str">
            <v/>
          </cell>
          <cell r="G1757" t="str">
            <v/>
          </cell>
          <cell r="H1757" t="str">
            <v>CONTRAMARCO DE AÇO, FIXAÇÃO COM ARGAMASSA - FORNECIMENTO E INSTALAÇÃO. AF_12/2019</v>
          </cell>
          <cell r="I1757" t="str">
            <v>M</v>
          </cell>
          <cell r="J1757" t="str">
            <v>ATRIBUÍDO SÃO PAULO</v>
          </cell>
          <cell r="K1757" t="str">
            <v>46,27</v>
          </cell>
          <cell r="L1757" t="str">
            <v>CAIXA REFERENCIAL</v>
          </cell>
        </row>
        <row r="1758">
          <cell r="A1758">
            <v>94588</v>
          </cell>
          <cell r="B1758" t="str">
            <v>ESQUADRIAS/FERRAGENS/VIDROS</v>
          </cell>
          <cell r="C1758" t="str">
            <v>ESQV</v>
          </cell>
          <cell r="D1758" t="str">
            <v>JANELA DE FERRO</v>
          </cell>
          <cell r="E1758" t="str">
            <v>0093</v>
          </cell>
          <cell r="F1758" t="str">
            <v/>
          </cell>
          <cell r="G1758" t="str">
            <v/>
          </cell>
          <cell r="H1758" t="str">
            <v>CONTRAMARCO DE AÇO, FIXAÇÃO COM PARAFUSO - FORNECIMENTO E INSTALAÇÃO. AF_12/2019</v>
          </cell>
          <cell r="I1758" t="str">
            <v>M</v>
          </cell>
          <cell r="J1758" t="str">
            <v>ATRIBUÍDO SÃO PAULO</v>
          </cell>
          <cell r="K1758" t="str">
            <v>41,24</v>
          </cell>
          <cell r="L1758" t="str">
            <v>CAIXA REFERENCIAL</v>
          </cell>
        </row>
        <row r="1759">
          <cell r="A1759">
            <v>99837</v>
          </cell>
          <cell r="B1759" t="str">
            <v>ESQUADRIAS/FERRAGENS/VIDROS</v>
          </cell>
          <cell r="C1759" t="str">
            <v>ESQV</v>
          </cell>
          <cell r="D1759" t="str">
            <v>GUARDA-CORPO DE FERRO</v>
          </cell>
          <cell r="E1759" t="str">
            <v>0095</v>
          </cell>
          <cell r="F1759" t="str">
            <v/>
          </cell>
          <cell r="G1759" t="str">
            <v/>
          </cell>
          <cell r="H1759" t="str">
            <v>GUARDA-CORPO DE AÇO GALVANIZADO DE 1,10M, MONTANTES TUBULARES DE 1.1/4" ESPAÇADOS DE 1,20M, TRAVESSA SUPERIOR DE 1.1/2", GRADIL FORMADO POR TUBOS HORIZONTAIS DE 1" E VERTICAIS DE 3/4", FIXADO COM CHUMBADOR MECÂNICO. AF_04/2019_P</v>
          </cell>
          <cell r="I1759" t="str">
            <v>M</v>
          </cell>
          <cell r="J1759" t="str">
            <v>ATRIBUÍDO SÃO PAULO</v>
          </cell>
          <cell r="K1759" t="str">
            <v>536,81</v>
          </cell>
          <cell r="L1759" t="str">
            <v>CAIXA REFERENCIAL</v>
          </cell>
        </row>
        <row r="1760">
          <cell r="A1760">
            <v>99839</v>
          </cell>
          <cell r="B1760" t="str">
            <v>ESQUADRIAS/FERRAGENS/VIDROS</v>
          </cell>
          <cell r="C1760" t="str">
            <v>ESQV</v>
          </cell>
          <cell r="D1760" t="str">
            <v>GUARDA-CORPO DE FERRO</v>
          </cell>
          <cell r="E1760" t="str">
            <v>0095</v>
          </cell>
          <cell r="F1760" t="str">
            <v/>
          </cell>
          <cell r="G1760" t="str">
            <v/>
          </cell>
          <cell r="H1760" t="str">
            <v>GUARDA-CORPO DE AÇO GALVANIZADO DE 1,10M DE ALTURA, MONTANTES TUBULARES DE 1.1/2 ESPAÇADOS DE 1,20M, TRAVESSA SUPERIOR DE 2, GRADIL FORMADO POR BARRAS CHATAS EM FERRO DE 32X4,8MM, FIXADO COM CHUMBADOR MECÂNICO. AF_04/2019_P</v>
          </cell>
          <cell r="I1760" t="str">
            <v>M</v>
          </cell>
          <cell r="J1760" t="str">
            <v>ATRIBUÍDO SÃO PAULO</v>
          </cell>
          <cell r="K1760" t="str">
            <v>397,80</v>
          </cell>
          <cell r="L1760" t="str">
            <v>CAIXA REFERENCIAL</v>
          </cell>
        </row>
        <row r="1761">
          <cell r="A1761">
            <v>99841</v>
          </cell>
          <cell r="B1761" t="str">
            <v>ESQUADRIAS/FERRAGENS/VIDROS</v>
          </cell>
          <cell r="C1761" t="str">
            <v>ESQV</v>
          </cell>
          <cell r="D1761" t="str">
            <v>GUARDA-CORPO DE FERRO</v>
          </cell>
          <cell r="E1761" t="str">
            <v>0095</v>
          </cell>
          <cell r="F1761" t="str">
            <v/>
          </cell>
          <cell r="G1761" t="str">
            <v/>
          </cell>
          <cell r="H1761" t="str">
            <v>GUARDA-CORPO PANORÂMICO COM PERFIS DE ALUMÍNIO E VIDRO LAMINADO 8 MM, FIXADO COM CHUMBADOR MECÂNICO. AF_04/2019_P</v>
          </cell>
          <cell r="I1761" t="str">
            <v>M</v>
          </cell>
          <cell r="J1761" t="str">
            <v>ATRIBUÍDO SÃO PAULO</v>
          </cell>
          <cell r="K1761" t="str">
            <v>909,50</v>
          </cell>
          <cell r="L1761" t="str">
            <v>CAIXA REFERENCIAL</v>
          </cell>
        </row>
        <row r="1762">
          <cell r="A1762">
            <v>99855</v>
          </cell>
          <cell r="B1762" t="str">
            <v>ESQUADRIAS/FERRAGENS/VIDROS</v>
          </cell>
          <cell r="C1762" t="str">
            <v>ESQV</v>
          </cell>
          <cell r="D1762" t="str">
            <v>GUARDA-CORPO DE FERRO</v>
          </cell>
          <cell r="E1762" t="str">
            <v>0095</v>
          </cell>
          <cell r="F1762" t="str">
            <v/>
          </cell>
          <cell r="G1762" t="str">
            <v/>
          </cell>
          <cell r="H1762" t="str">
            <v>CORRIMÃO SIMPLES, DIÂMETRO EXTERNO = 1 1/2", EM AÇO GALVANIZADO. AF_04/2019_P</v>
          </cell>
          <cell r="I1762" t="str">
            <v>M</v>
          </cell>
          <cell r="J1762" t="str">
            <v>ATRIBUÍDO SÃO PAULO</v>
          </cell>
          <cell r="K1762" t="str">
            <v>95,40</v>
          </cell>
          <cell r="L1762" t="str">
            <v>CAIXA REFERENCIAL</v>
          </cell>
        </row>
        <row r="1763">
          <cell r="A1763">
            <v>99857</v>
          </cell>
          <cell r="B1763" t="str">
            <v>ESQUADRIAS/FERRAGENS/VIDROS</v>
          </cell>
          <cell r="C1763" t="str">
            <v>ESQV</v>
          </cell>
          <cell r="D1763" t="str">
            <v>GUARDA-CORPO DE FERRO</v>
          </cell>
          <cell r="E1763" t="str">
            <v>0095</v>
          </cell>
          <cell r="F1763" t="str">
            <v/>
          </cell>
          <cell r="G1763" t="str">
            <v/>
          </cell>
          <cell r="H1763" t="str">
            <v>CORRIMÃO SIMPLES, DIÂMETRO EXTERNO = 1 1/2", EM ALUMÍNIO. AF_04/2019_P</v>
          </cell>
          <cell r="I1763" t="str">
            <v>M</v>
          </cell>
          <cell r="J1763" t="str">
            <v>COEFICIENTE DE REPRESENTATIVIDADE</v>
          </cell>
          <cell r="K1763" t="str">
            <v>65,38</v>
          </cell>
          <cell r="L1763" t="str">
            <v>CAIXA REFERENCIAL</v>
          </cell>
        </row>
        <row r="1764">
          <cell r="A1764">
            <v>99861</v>
          </cell>
          <cell r="B1764" t="str">
            <v>ESQUADRIAS/FERRAGENS/VIDROS</v>
          </cell>
          <cell r="C1764" t="str">
            <v>ESQV</v>
          </cell>
          <cell r="D1764" t="str">
            <v>GUARDA-CORPO DE FERRO</v>
          </cell>
          <cell r="E1764" t="str">
            <v>0095</v>
          </cell>
          <cell r="F1764" t="str">
            <v/>
          </cell>
          <cell r="G1764" t="str">
            <v/>
          </cell>
          <cell r="H1764" t="str">
            <v>GRADIL EM FERRO FIXADO EM VÃOS DE JANELAS, FORMADO POR BARRAS CHATAS DE 25X4,8 MM. AF_04/2019</v>
          </cell>
          <cell r="I1764" t="str">
            <v>M2</v>
          </cell>
          <cell r="J1764" t="str">
            <v>ATRIBUÍDO SÃO PAULO</v>
          </cell>
          <cell r="K1764" t="str">
            <v>437,99</v>
          </cell>
          <cell r="L1764" t="str">
            <v>CAIXA REFERENCIAL</v>
          </cell>
        </row>
        <row r="1765">
          <cell r="A1765">
            <v>99862</v>
          </cell>
          <cell r="B1765" t="str">
            <v>ESQUADRIAS/FERRAGENS/VIDROS</v>
          </cell>
          <cell r="C1765" t="str">
            <v>ESQV</v>
          </cell>
          <cell r="D1765" t="str">
            <v>GUARDA-CORPO DE FERRO</v>
          </cell>
          <cell r="E1765" t="str">
            <v>0095</v>
          </cell>
          <cell r="F1765" t="str">
            <v/>
          </cell>
          <cell r="G1765" t="str">
            <v/>
          </cell>
          <cell r="H1765" t="str">
            <v>GRADIL EM ALUMÍNIO FIXADO EM VÃOS DE JANELAS, FORMADO POR TUBOS DE 3/4". AF_04/2019</v>
          </cell>
          <cell r="I1765" t="str">
            <v>M2</v>
          </cell>
          <cell r="J1765" t="str">
            <v>COEFICIENTE DE REPRESENTATIVIDADE</v>
          </cell>
          <cell r="K1765" t="str">
            <v>450,37</v>
          </cell>
          <cell r="L1765" t="str">
            <v>CAIXA REFERENCIAL</v>
          </cell>
        </row>
        <row r="1766">
          <cell r="A1766">
            <v>90838</v>
          </cell>
          <cell r="B1766" t="str">
            <v>ESQUADRIAS/FERRAGENS/VIDROS</v>
          </cell>
          <cell r="C1766" t="str">
            <v>ESQV</v>
          </cell>
          <cell r="D1766" t="str">
            <v>PORTA E/OU TAMPA DE ALUMINIO</v>
          </cell>
          <cell r="E1766" t="str">
            <v>0098</v>
          </cell>
          <cell r="F1766" t="str">
            <v/>
          </cell>
          <cell r="G1766" t="str">
            <v/>
          </cell>
          <cell r="H1766" t="str">
            <v>PORTA CORTA-FOGO 90X210X4CM - FORNECIMENTO E INSTALAÇÃO. AF_12/2019</v>
          </cell>
          <cell r="I1766" t="str">
            <v>UN</v>
          </cell>
          <cell r="J1766" t="str">
            <v>COEFICIENTE DE REPRESENTATIVIDADE</v>
          </cell>
          <cell r="K1766" t="str">
            <v>753,76</v>
          </cell>
          <cell r="L1766" t="str">
            <v>CAIXA REFERENCIAL</v>
          </cell>
        </row>
        <row r="1767">
          <cell r="A1767">
            <v>91338</v>
          </cell>
          <cell r="B1767" t="str">
            <v>ESQUADRIAS/FERRAGENS/VIDROS</v>
          </cell>
          <cell r="C1767" t="str">
            <v>ESQV</v>
          </cell>
          <cell r="D1767" t="str">
            <v>PORTA E/OU TAMPA DE ALUMINIO</v>
          </cell>
          <cell r="E1767" t="str">
            <v>0098</v>
          </cell>
          <cell r="F1767" t="str">
            <v/>
          </cell>
          <cell r="G1767" t="str">
            <v/>
          </cell>
          <cell r="H1767" t="str">
            <v>PORTA DE ALUMÍNIO DE ABRIR COM LAMBRI, COM GUARNIÇÃO, FIXAÇÃO COM PARAFUSOS - FORNECIMENTO E INSTALAÇÃO. AF_12/2019</v>
          </cell>
          <cell r="I1767" t="str">
            <v>M2</v>
          </cell>
          <cell r="J1767" t="str">
            <v>COEFICIENTE DE REPRESENTATIVIDADE</v>
          </cell>
          <cell r="K1767" t="str">
            <v>814,87</v>
          </cell>
          <cell r="L1767" t="str">
            <v>CAIXA REFERENCIAL</v>
          </cell>
        </row>
        <row r="1768">
          <cell r="A1768">
            <v>91341</v>
          </cell>
          <cell r="B1768" t="str">
            <v>ESQUADRIAS/FERRAGENS/VIDROS</v>
          </cell>
          <cell r="C1768" t="str">
            <v>ESQV</v>
          </cell>
          <cell r="D1768" t="str">
            <v>PORTA E/OU TAMPA DE ALUMINIO</v>
          </cell>
          <cell r="E1768" t="str">
            <v>0098</v>
          </cell>
          <cell r="F1768" t="str">
            <v/>
          </cell>
          <cell r="G1768" t="str">
            <v/>
          </cell>
          <cell r="H1768" t="str">
            <v>PORTA EM ALUMÍNIO DE ABRIR TIPO VENEZIANA COM GUARNIÇÃO, FIXAÇÃO COM PARAFUSOS - FORNECIMENTO E INSTALAÇÃO. AF_12/2019</v>
          </cell>
          <cell r="I1768" t="str">
            <v>M2</v>
          </cell>
          <cell r="J1768" t="str">
            <v>COEFICIENTE DE REPRESENTATIVIDADE</v>
          </cell>
          <cell r="K1768" t="str">
            <v>590,99</v>
          </cell>
          <cell r="L1768" t="str">
            <v>CAIXA REFERENCIAL</v>
          </cell>
        </row>
        <row r="1769">
          <cell r="A1769">
            <v>94805</v>
          </cell>
          <cell r="B1769" t="str">
            <v>ESQUADRIAS/FERRAGENS/VIDROS</v>
          </cell>
          <cell r="C1769" t="str">
            <v>ESQV</v>
          </cell>
          <cell r="D1769" t="str">
            <v>PORTA E/OU TAMPA DE ALUMINIO</v>
          </cell>
          <cell r="E1769" t="str">
            <v>0098</v>
          </cell>
          <cell r="F1769" t="str">
            <v/>
          </cell>
          <cell r="G1769" t="str">
            <v/>
          </cell>
          <cell r="H1769" t="str">
            <v>PORTA DE ALUMÍNIO DE ABRIR PARA VIDRO SEM GUARNIÇÃO, 87X210CM, FIXAÇÃO COM PARAFUSOS, INCLUSIVE VIDROS - FORNECIMENTO E INSTALAÇÃO. AF_12/2019</v>
          </cell>
          <cell r="I1769" t="str">
            <v>UN</v>
          </cell>
          <cell r="J1769" t="str">
            <v>COEFICIENTE DE REPRESENTATIVIDADE</v>
          </cell>
          <cell r="K1769" t="str">
            <v>960,69</v>
          </cell>
          <cell r="L1769" t="str">
            <v>CAIXA REFERENCIAL</v>
          </cell>
        </row>
        <row r="1770">
          <cell r="A1770">
            <v>94806</v>
          </cell>
          <cell r="B1770" t="str">
            <v>ESQUADRIAS/FERRAGENS/VIDROS</v>
          </cell>
          <cell r="C1770" t="str">
            <v>ESQV</v>
          </cell>
          <cell r="D1770" t="str">
            <v>PORTA E/OU TAMPA DE ALUMINIO</v>
          </cell>
          <cell r="E1770" t="str">
            <v>0098</v>
          </cell>
          <cell r="F1770" t="str">
            <v/>
          </cell>
          <cell r="G1770" t="str">
            <v/>
          </cell>
          <cell r="H1770" t="str">
            <v>PORTA EM AÇO DE ABRIR PARA VIDRO SEM GUARNIÇÃO, 87X210CM, FIXAÇÃO COM PARAFUSOS, EXCLUSIVE VIDROS - FORNECIMENTO E INSTALAÇÃO. AF_12/2019</v>
          </cell>
          <cell r="I1770" t="str">
            <v>UN</v>
          </cell>
          <cell r="J1770" t="str">
            <v>COEFICIENTE DE REPRESENTATIVIDADE</v>
          </cell>
          <cell r="K1770" t="str">
            <v>358,99</v>
          </cell>
          <cell r="L1770" t="str">
            <v>CAIXA REFERENCIAL</v>
          </cell>
        </row>
        <row r="1771">
          <cell r="A1771">
            <v>94807</v>
          </cell>
          <cell r="B1771" t="str">
            <v>ESQUADRIAS/FERRAGENS/VIDROS</v>
          </cell>
          <cell r="C1771" t="str">
            <v>ESQV</v>
          </cell>
          <cell r="D1771" t="str">
            <v>PORTA E/OU TAMPA DE ALUMINIO</v>
          </cell>
          <cell r="E1771" t="str">
            <v>0098</v>
          </cell>
          <cell r="F1771" t="str">
            <v/>
          </cell>
          <cell r="G1771" t="str">
            <v/>
          </cell>
          <cell r="H1771" t="str">
            <v>PORTA EM AÇO DE ABRIR TIPO VENEZIANA SEM GUARNIÇÃO, 87X210CM, FIXAÇÃO COM PARAFUSOS - FORNECIMENTO E INSTALAÇÃO. AF_12/2019</v>
          </cell>
          <cell r="I1771" t="str">
            <v>UN</v>
          </cell>
          <cell r="J1771" t="str">
            <v>COEFICIENTE DE REPRESENTATIVIDADE</v>
          </cell>
          <cell r="K1771" t="str">
            <v>429,10</v>
          </cell>
          <cell r="L1771" t="str">
            <v>CAIXA REFERENCIAL</v>
          </cell>
        </row>
        <row r="1772">
          <cell r="A1772">
            <v>100702</v>
          </cell>
          <cell r="B1772" t="str">
            <v>ESQUADRIAS/FERRAGENS/VIDROS</v>
          </cell>
          <cell r="C1772" t="str">
            <v>ESQV</v>
          </cell>
          <cell r="D1772" t="str">
            <v>PORTA E/OU TAMPA DE ALUMINIO</v>
          </cell>
          <cell r="E1772" t="str">
            <v>0098</v>
          </cell>
          <cell r="F1772" t="str">
            <v/>
          </cell>
          <cell r="G1772" t="str">
            <v/>
          </cell>
          <cell r="H1772" t="str">
            <v>PORTA DE CORRER DE ALUMÍNIO, COM DUAS FOLHAS PARA VIDRO, INCLUSO VIDRO LISO INCOLOR, FECHADURA E PUXADOR, SEM ALIZAR. AF_12/2019</v>
          </cell>
          <cell r="I1772" t="str">
            <v>M2</v>
          </cell>
          <cell r="J1772" t="str">
            <v>COEFICIENTE DE REPRESENTATIVIDADE</v>
          </cell>
          <cell r="K1772" t="str">
            <v>494,63</v>
          </cell>
          <cell r="L1772" t="str">
            <v>CAIXA REFERENCIAL</v>
          </cell>
        </row>
        <row r="1773">
          <cell r="A1773">
            <v>102188</v>
          </cell>
          <cell r="B1773" t="str">
            <v>ESQUADRIAS/FERRAGENS/VIDROS</v>
          </cell>
          <cell r="C1773" t="str">
            <v>ESQV</v>
          </cell>
          <cell r="D1773" t="str">
            <v>FERRAGENS PARA PORTAS</v>
          </cell>
          <cell r="E1773" t="str">
            <v>0100</v>
          </cell>
          <cell r="F1773" t="str">
            <v/>
          </cell>
          <cell r="G1773" t="str">
            <v/>
          </cell>
          <cell r="H1773" t="str">
            <v>MOLA HIDRAULICA DE PISO PARA PORTA DE VIDRO TEMPERADO. AF_01/2021</v>
          </cell>
          <cell r="I1773" t="str">
            <v>UN</v>
          </cell>
          <cell r="J1773" t="str">
            <v>COEFICIENTE DE REPRESENTATIVIDADE</v>
          </cell>
          <cell r="K1773" t="str">
            <v>551,22</v>
          </cell>
          <cell r="L1773" t="str">
            <v>CAIXA REFERENCIAL</v>
          </cell>
        </row>
        <row r="1774">
          <cell r="A1774">
            <v>102189</v>
          </cell>
          <cell r="B1774" t="str">
            <v>ESQUADRIAS/FERRAGENS/VIDROS</v>
          </cell>
          <cell r="C1774" t="str">
            <v>ESQV</v>
          </cell>
          <cell r="D1774" t="str">
            <v>FERRAGENS PARA PORTAS</v>
          </cell>
          <cell r="E1774" t="str">
            <v>0100</v>
          </cell>
          <cell r="F1774" t="str">
            <v/>
          </cell>
          <cell r="G1774" t="str">
            <v/>
          </cell>
          <cell r="H1774" t="str">
            <v>JOGO DE FERRAGENS CROMADAS PARA PORTA DE VIDRO TEMPERADO, UMA FOLHA COMPOSTO DE DOBRADICAS SUPERIOR E INFERIOR, TRINCO, FECHADURA, CONTRA FECHADURA COM CAPUCHINHO SEM MOLA E PUXADOR. AF_01/2021</v>
          </cell>
          <cell r="I1774" t="str">
            <v>UN</v>
          </cell>
          <cell r="J1774" t="str">
            <v>COEFICIENTE DE REPRESENTATIVIDADE</v>
          </cell>
          <cell r="K1774" t="str">
            <v>152,68</v>
          </cell>
          <cell r="L1774" t="str">
            <v>CAIXA REFERENCIAL</v>
          </cell>
        </row>
        <row r="1775">
          <cell r="A1775">
            <v>100703</v>
          </cell>
          <cell r="B1775" t="str">
            <v>ESQUADRIAS/FERRAGENS/VIDROS</v>
          </cell>
          <cell r="C1775" t="str">
            <v>ESQV</v>
          </cell>
          <cell r="D1775" t="str">
            <v>FERRAGENS DIVERSAS</v>
          </cell>
          <cell r="E1775" t="str">
            <v>0102</v>
          </cell>
          <cell r="F1775" t="str">
            <v/>
          </cell>
          <cell r="G1775" t="str">
            <v/>
          </cell>
          <cell r="H1775" t="str">
            <v>PUXADOR CENTRAL PARA ESQUADRIA DE MADEIRA. AF_12/2019</v>
          </cell>
          <cell r="I1775" t="str">
            <v>UN</v>
          </cell>
          <cell r="J1775" t="str">
            <v>COEFICIENTE DE REPRESENTATIVIDADE</v>
          </cell>
          <cell r="K1775" t="str">
            <v>25,14</v>
          </cell>
          <cell r="L1775" t="str">
            <v>CAIXA REFERENCIAL</v>
          </cell>
        </row>
        <row r="1776">
          <cell r="A1776">
            <v>100704</v>
          </cell>
          <cell r="B1776" t="str">
            <v>ESQUADRIAS/FERRAGENS/VIDROS</v>
          </cell>
          <cell r="C1776" t="str">
            <v>ESQV</v>
          </cell>
          <cell r="D1776" t="str">
            <v>FERRAGENS DIVERSAS</v>
          </cell>
          <cell r="E1776" t="str">
            <v>0102</v>
          </cell>
          <cell r="F1776" t="str">
            <v/>
          </cell>
          <cell r="G1776" t="str">
            <v/>
          </cell>
          <cell r="H1776" t="str">
            <v>PORTA CADEADO ZINCADO OXIDADO PRETO COM CADEADO DE AÇO INOX, LARGURA DE *50* MM. AF_12/2019</v>
          </cell>
          <cell r="I1776" t="str">
            <v>UN</v>
          </cell>
          <cell r="J1776" t="str">
            <v>COEFICIENTE DE REPRESENTATIVIDADE</v>
          </cell>
          <cell r="K1776" t="str">
            <v>53,87</v>
          </cell>
          <cell r="L1776" t="str">
            <v>CAIXA REFERENCIAL</v>
          </cell>
        </row>
        <row r="1777">
          <cell r="A1777">
            <v>100705</v>
          </cell>
          <cell r="B1777" t="str">
            <v>ESQUADRIAS/FERRAGENS/VIDROS</v>
          </cell>
          <cell r="C1777" t="str">
            <v>ESQV</v>
          </cell>
          <cell r="D1777" t="str">
            <v>FERRAGENS DIVERSAS</v>
          </cell>
          <cell r="E1777" t="str">
            <v>0102</v>
          </cell>
          <cell r="F1777" t="str">
            <v/>
          </cell>
          <cell r="G1777" t="str">
            <v/>
          </cell>
          <cell r="H1777" t="str">
            <v>TARJETA TIPO LIVRE/OCUPADO PARA PORTA DE BANHEIRO. AF_12/2019</v>
          </cell>
          <cell r="I1777" t="str">
            <v>UN</v>
          </cell>
          <cell r="J1777" t="str">
            <v>COEFICIENTE DE REPRESENTATIVIDADE</v>
          </cell>
          <cell r="K1777" t="str">
            <v>61,06</v>
          </cell>
          <cell r="L1777" t="str">
            <v>CAIXA REFERENCIAL</v>
          </cell>
        </row>
        <row r="1778">
          <cell r="A1778">
            <v>100706</v>
          </cell>
          <cell r="B1778" t="str">
            <v>ESQUADRIAS/FERRAGENS/VIDROS</v>
          </cell>
          <cell r="C1778" t="str">
            <v>ESQV</v>
          </cell>
          <cell r="D1778" t="str">
            <v>FERRAGENS DIVERSAS</v>
          </cell>
          <cell r="E1778" t="str">
            <v>0102</v>
          </cell>
          <cell r="F1778" t="str">
            <v/>
          </cell>
          <cell r="G1778" t="str">
            <v/>
          </cell>
          <cell r="H1778" t="str">
            <v>CREMONA EM LATÃO CROMADO OU POLIDO, COMPLETA. AF_12/2019</v>
          </cell>
          <cell r="I1778" t="str">
            <v>UN</v>
          </cell>
          <cell r="J1778" t="str">
            <v>COEFICIENTE DE REPRESENTATIVIDADE</v>
          </cell>
          <cell r="K1778" t="str">
            <v>53,27</v>
          </cell>
          <cell r="L1778" t="str">
            <v>CAIXA REFERENCIAL</v>
          </cell>
        </row>
        <row r="1779">
          <cell r="A1779">
            <v>100707</v>
          </cell>
          <cell r="B1779" t="str">
            <v>ESQUADRIAS/FERRAGENS/VIDROS</v>
          </cell>
          <cell r="C1779" t="str">
            <v>ESQV</v>
          </cell>
          <cell r="D1779" t="str">
            <v>FERRAGENS DIVERSAS</v>
          </cell>
          <cell r="E1779" t="str">
            <v>0102</v>
          </cell>
          <cell r="F1779" t="str">
            <v/>
          </cell>
          <cell r="G1779" t="str">
            <v/>
          </cell>
          <cell r="H1779" t="str">
            <v>FECHO DE EMBUTIR TIPO UNHA 22CM. AF_12/2019</v>
          </cell>
          <cell r="I1779" t="str">
            <v>UN</v>
          </cell>
          <cell r="J1779" t="str">
            <v>COEFICIENTE DE REPRESENTATIVIDADE</v>
          </cell>
          <cell r="K1779" t="str">
            <v>113,95</v>
          </cell>
          <cell r="L1779" t="str">
            <v>CAIXA REFERENCIAL</v>
          </cell>
        </row>
        <row r="1780">
          <cell r="A1780">
            <v>100708</v>
          </cell>
          <cell r="B1780" t="str">
            <v>ESQUADRIAS/FERRAGENS/VIDROS</v>
          </cell>
          <cell r="C1780" t="str">
            <v>ESQV</v>
          </cell>
          <cell r="D1780" t="str">
            <v>FERRAGENS DIVERSAS</v>
          </cell>
          <cell r="E1780" t="str">
            <v>0102</v>
          </cell>
          <cell r="F1780" t="str">
            <v/>
          </cell>
          <cell r="G1780" t="str">
            <v/>
          </cell>
          <cell r="H1780" t="str">
            <v>FECHO DE EMBUTIR TIPO UNHA 40CM. AF_12/2019</v>
          </cell>
          <cell r="I1780" t="str">
            <v>UN</v>
          </cell>
          <cell r="J1780" t="str">
            <v>COEFICIENTE DE REPRESENTATIVIDADE</v>
          </cell>
          <cell r="K1780" t="str">
            <v>143,20</v>
          </cell>
          <cell r="L1780" t="str">
            <v>CAIXA REFERENCIAL</v>
          </cell>
        </row>
        <row r="1781">
          <cell r="A1781">
            <v>100709</v>
          </cell>
          <cell r="B1781" t="str">
            <v>ESQUADRIAS/FERRAGENS/VIDROS</v>
          </cell>
          <cell r="C1781" t="str">
            <v>ESQV</v>
          </cell>
          <cell r="D1781" t="str">
            <v>FERRAGENS DIVERSAS</v>
          </cell>
          <cell r="E1781" t="str">
            <v>0102</v>
          </cell>
          <cell r="F1781" t="str">
            <v/>
          </cell>
          <cell r="G1781" t="str">
            <v/>
          </cell>
          <cell r="H1781" t="str">
            <v>DOBRADIÇA EM AÇO/FERRO, 3" X 21/2", E=1,9 A 2MM, SEN ANEL, CROMADO OU ZINCADO, TAMPA BOLA, COM PARAFUSOS. AF_12/2019</v>
          </cell>
          <cell r="I1781" t="str">
            <v>UN</v>
          </cell>
          <cell r="J1781" t="str">
            <v>COEFICIENTE DE REPRESENTATIVIDADE</v>
          </cell>
          <cell r="K1781" t="str">
            <v>30,14</v>
          </cell>
          <cell r="L1781" t="str">
            <v>CAIXA REFERENCIAL</v>
          </cell>
        </row>
        <row r="1782">
          <cell r="A1782">
            <v>100710</v>
          </cell>
          <cell r="B1782" t="str">
            <v>ESQUADRIAS/FERRAGENS/VIDROS</v>
          </cell>
          <cell r="C1782" t="str">
            <v>ESQV</v>
          </cell>
          <cell r="D1782" t="str">
            <v>FERRAGENS DIVERSAS</v>
          </cell>
          <cell r="E1782" t="str">
            <v>0102</v>
          </cell>
          <cell r="F1782" t="str">
            <v/>
          </cell>
          <cell r="G1782" t="str">
            <v/>
          </cell>
          <cell r="H1782" t="str">
            <v>DOBRADIÇA TIPO VAI E VEM EM LATÃO POLIDO 3". AF_12/2019</v>
          </cell>
          <cell r="I1782" t="str">
            <v>UN</v>
          </cell>
          <cell r="J1782" t="str">
            <v>COEFICIENTE DE REPRESENTATIVIDADE</v>
          </cell>
          <cell r="K1782" t="str">
            <v>65,07</v>
          </cell>
          <cell r="L1782" t="str">
            <v>CAIXA REFERENCIAL</v>
          </cell>
        </row>
        <row r="1783">
          <cell r="A1783">
            <v>102151</v>
          </cell>
          <cell r="B1783" t="str">
            <v>ESQUADRIAS/FERRAGENS/VIDROS</v>
          </cell>
          <cell r="C1783" t="str">
            <v>ESQV</v>
          </cell>
          <cell r="D1783" t="str">
            <v>VIDROS/ESPELHOS</v>
          </cell>
          <cell r="E1783" t="str">
            <v>0103</v>
          </cell>
          <cell r="F1783" t="str">
            <v/>
          </cell>
          <cell r="G1783" t="str">
            <v/>
          </cell>
          <cell r="H1783" t="str">
            <v>INSTALAÇÃO DE VIDRO LISO INCOLOR, E = 3 MM, EM ESQUADRIA DE MADEIRA, FIXADO COM BAGUETE. AF_01/2021</v>
          </cell>
          <cell r="I1783" t="str">
            <v>M2</v>
          </cell>
          <cell r="J1783" t="str">
            <v>COEFICIENTE DE REPRESENTATIVIDADE</v>
          </cell>
          <cell r="K1783" t="str">
            <v>124,36</v>
          </cell>
          <cell r="L1783" t="str">
            <v>CAIXA REFERENCIAL</v>
          </cell>
        </row>
        <row r="1784">
          <cell r="A1784">
            <v>102152</v>
          </cell>
          <cell r="B1784" t="str">
            <v>ESQUADRIAS/FERRAGENS/VIDROS</v>
          </cell>
          <cell r="C1784" t="str">
            <v>ESQV</v>
          </cell>
          <cell r="D1784" t="str">
            <v>VIDROS/ESPELHOS</v>
          </cell>
          <cell r="E1784" t="str">
            <v>0103</v>
          </cell>
          <cell r="F1784" t="str">
            <v/>
          </cell>
          <cell r="G1784" t="str">
            <v/>
          </cell>
          <cell r="H1784" t="str">
            <v>INSTALAÇÃO DE VIDRO LISO, E = 4 MM, EM ESQUADRIA DE MADEIRA, FIXADO COM BAGUETE. AF_01/2021</v>
          </cell>
          <cell r="I1784" t="str">
            <v>M2</v>
          </cell>
          <cell r="J1784" t="str">
            <v>COEFICIENTE DE REPRESENTATIVIDADE</v>
          </cell>
          <cell r="K1784" t="str">
            <v>156,02</v>
          </cell>
          <cell r="L1784" t="str">
            <v>CAIXA REFERENCIAL</v>
          </cell>
        </row>
        <row r="1785">
          <cell r="A1785">
            <v>102153</v>
          </cell>
          <cell r="B1785" t="str">
            <v>ESQUADRIAS/FERRAGENS/VIDROS</v>
          </cell>
          <cell r="C1785" t="str">
            <v>ESQV</v>
          </cell>
          <cell r="D1785" t="str">
            <v>VIDROS/ESPELHOS</v>
          </cell>
          <cell r="E1785" t="str">
            <v>0103</v>
          </cell>
          <cell r="F1785" t="str">
            <v/>
          </cell>
          <cell r="G1785" t="str">
            <v/>
          </cell>
          <cell r="H1785" t="str">
            <v>INSTALAÇÃO DE VIDRO LISO FUME, E = 4 MM, EM ESQUADRIA DE MADEIRA, FIXADO COM BAGUETE. AF_01/2021</v>
          </cell>
          <cell r="I1785" t="str">
            <v>M2</v>
          </cell>
          <cell r="J1785" t="str">
            <v>COEFICIENTE DE REPRESENTATIVIDADE</v>
          </cell>
          <cell r="K1785" t="str">
            <v>198,24</v>
          </cell>
          <cell r="L1785" t="str">
            <v>CAIXA REFERENCIAL</v>
          </cell>
        </row>
        <row r="1786">
          <cell r="A1786">
            <v>102154</v>
          </cell>
          <cell r="B1786" t="str">
            <v>ESQUADRIAS/FERRAGENS/VIDROS</v>
          </cell>
          <cell r="C1786" t="str">
            <v>ESQV</v>
          </cell>
          <cell r="D1786" t="str">
            <v>VIDROS/ESPELHOS</v>
          </cell>
          <cell r="E1786" t="str">
            <v>0103</v>
          </cell>
          <cell r="F1786" t="str">
            <v/>
          </cell>
          <cell r="G1786" t="str">
            <v/>
          </cell>
          <cell r="H1786" t="str">
            <v>INSTALAÇÃO DE VIDRO LISO INCOLOR, E = 5 MM, EM ESQUADRIA DE MADEIRA, FIXADO COM BAGUETE. AF_01/2021</v>
          </cell>
          <cell r="I1786" t="str">
            <v>M2</v>
          </cell>
          <cell r="J1786" t="str">
            <v>COEFICIENTE DE REPRESENTATIVIDADE</v>
          </cell>
          <cell r="K1786" t="str">
            <v>171,40</v>
          </cell>
          <cell r="L1786" t="str">
            <v>CAIXA REFERENCIAL</v>
          </cell>
        </row>
        <row r="1787">
          <cell r="A1787">
            <v>102155</v>
          </cell>
          <cell r="B1787" t="str">
            <v>ESQUADRIAS/FERRAGENS/VIDROS</v>
          </cell>
          <cell r="C1787" t="str">
            <v>ESQV</v>
          </cell>
          <cell r="D1787" t="str">
            <v>VIDROS/ESPELHOS</v>
          </cell>
          <cell r="E1787" t="str">
            <v>0103</v>
          </cell>
          <cell r="F1787" t="str">
            <v/>
          </cell>
          <cell r="G1787" t="str">
            <v/>
          </cell>
          <cell r="H1787" t="str">
            <v>INSTALAÇÃO DE VIDRO LISO FUME, E = 5 MM, EM ESQUADRIA DE MADEIRA, FIXADO COM BAGUETE. AF_01/2021</v>
          </cell>
          <cell r="I1787" t="str">
            <v>M2</v>
          </cell>
          <cell r="J1787" t="str">
            <v>COEFICIENTE DE REPRESENTATIVIDADE</v>
          </cell>
          <cell r="K1787" t="str">
            <v>205,93</v>
          </cell>
          <cell r="L1787" t="str">
            <v>CAIXA REFERENCIAL</v>
          </cell>
        </row>
        <row r="1788">
          <cell r="A1788">
            <v>102156</v>
          </cell>
          <cell r="B1788" t="str">
            <v>ESQUADRIAS/FERRAGENS/VIDROS</v>
          </cell>
          <cell r="C1788" t="str">
            <v>ESQV</v>
          </cell>
          <cell r="D1788" t="str">
            <v>VIDROS/ESPELHOS</v>
          </cell>
          <cell r="E1788" t="str">
            <v>0103</v>
          </cell>
          <cell r="F1788" t="str">
            <v/>
          </cell>
          <cell r="G1788" t="str">
            <v/>
          </cell>
          <cell r="H1788" t="str">
            <v>INSTALAÇÃO DE VIDRO LISO INCOLOR, E = 6 MM, EM ESQUADRIA DE MADEIRA, FIXADO COM BAGUETE. AF_01/2021</v>
          </cell>
          <cell r="I1788" t="str">
            <v>M2</v>
          </cell>
          <cell r="J1788" t="str">
            <v>COEFICIENTE DE REPRESENTATIVIDADE</v>
          </cell>
          <cell r="K1788" t="str">
            <v>197,56</v>
          </cell>
          <cell r="L1788" t="str">
            <v>CAIXA REFERENCIAL</v>
          </cell>
        </row>
        <row r="1789">
          <cell r="A1789">
            <v>102157</v>
          </cell>
          <cell r="B1789" t="str">
            <v>ESQUADRIAS/FERRAGENS/VIDROS</v>
          </cell>
          <cell r="C1789" t="str">
            <v>ESQV</v>
          </cell>
          <cell r="D1789" t="str">
            <v>VIDROS/ESPELHOS</v>
          </cell>
          <cell r="E1789" t="str">
            <v>0103</v>
          </cell>
          <cell r="F1789" t="str">
            <v/>
          </cell>
          <cell r="G1789" t="str">
            <v/>
          </cell>
          <cell r="H1789" t="str">
            <v>INSTALAÇÃO DE VIDRO LISO FUME, E = 6 MM, EM ESQUADRIA DE MADEIRA, FIXADO COM BAGUETE. AF_01/2021</v>
          </cell>
          <cell r="I1789" t="str">
            <v>M2</v>
          </cell>
          <cell r="J1789" t="str">
            <v>COEFICIENTE DE REPRESENTATIVIDADE</v>
          </cell>
          <cell r="K1789" t="str">
            <v>271,45</v>
          </cell>
          <cell r="L1789" t="str">
            <v>CAIXA REFERENCIAL</v>
          </cell>
        </row>
        <row r="1790">
          <cell r="A1790">
            <v>102158</v>
          </cell>
          <cell r="B1790" t="str">
            <v>ESQUADRIAS/FERRAGENS/VIDROS</v>
          </cell>
          <cell r="C1790" t="str">
            <v>ESQV</v>
          </cell>
          <cell r="D1790" t="str">
            <v>VIDROS/ESPELHOS</v>
          </cell>
          <cell r="E1790" t="str">
            <v>0103</v>
          </cell>
          <cell r="F1790" t="str">
            <v/>
          </cell>
          <cell r="G1790" t="str">
            <v/>
          </cell>
          <cell r="H1790" t="str">
            <v>INSTALAÇÃO DE VIDRO LISO INCOLOR, E = 8 MM, EM ESQUADRIA DE MADEIRA, FIXADO COM BAGUETE. AF_01/2021</v>
          </cell>
          <cell r="I1790" t="str">
            <v>M2</v>
          </cell>
          <cell r="J1790" t="str">
            <v>COEFICIENTE DE REPRESENTATIVIDADE</v>
          </cell>
          <cell r="K1790" t="str">
            <v>275,22</v>
          </cell>
          <cell r="L1790" t="str">
            <v>CAIXA REFERENCIAL</v>
          </cell>
        </row>
        <row r="1791">
          <cell r="A1791">
            <v>102159</v>
          </cell>
          <cell r="B1791" t="str">
            <v>ESQUADRIAS/FERRAGENS/VIDROS</v>
          </cell>
          <cell r="C1791" t="str">
            <v>ESQV</v>
          </cell>
          <cell r="D1791" t="str">
            <v>VIDROS/ESPELHOS</v>
          </cell>
          <cell r="E1791" t="str">
            <v>0103</v>
          </cell>
          <cell r="F1791" t="str">
            <v/>
          </cell>
          <cell r="G1791" t="str">
            <v/>
          </cell>
          <cell r="H1791" t="str">
            <v>INSTALAÇÃO DE VIDRO LISO INCOLOR, E = 10 MM, EM ESQUADRIA DE MADEIRA, FIXADO COM BAGUETE. AF_01/2021</v>
          </cell>
          <cell r="I1791" t="str">
            <v>M2</v>
          </cell>
          <cell r="J1791" t="str">
            <v>COEFICIENTE DE REPRESENTATIVIDADE</v>
          </cell>
          <cell r="K1791" t="str">
            <v>328,43</v>
          </cell>
          <cell r="L1791" t="str">
            <v>CAIXA REFERENCIAL</v>
          </cell>
        </row>
        <row r="1792">
          <cell r="A1792">
            <v>102160</v>
          </cell>
          <cell r="B1792" t="str">
            <v>ESQUADRIAS/FERRAGENS/VIDROS</v>
          </cell>
          <cell r="C1792" t="str">
            <v>ESQV</v>
          </cell>
          <cell r="D1792" t="str">
            <v>VIDROS/ESPELHOS</v>
          </cell>
          <cell r="E1792" t="str">
            <v>0103</v>
          </cell>
          <cell r="F1792" t="str">
            <v/>
          </cell>
          <cell r="G1792" t="str">
            <v/>
          </cell>
          <cell r="H1792" t="str">
            <v>INSTALAÇÃO DE VIDRO IMPRESSO, E = 4 MM, EM ESQUADRIA DE MADEIRA, FIXADO COM BAGUETE. AF_01/2021</v>
          </cell>
          <cell r="I1792" t="str">
            <v>M2</v>
          </cell>
          <cell r="J1792" t="str">
            <v>COEFICIENTE DE REPRESENTATIVIDADE</v>
          </cell>
          <cell r="K1792" t="str">
            <v>134,91</v>
          </cell>
          <cell r="L1792" t="str">
            <v>CAIXA REFERENCIAL</v>
          </cell>
        </row>
        <row r="1793">
          <cell r="A1793">
            <v>102161</v>
          </cell>
          <cell r="B1793" t="str">
            <v>ESQUADRIAS/FERRAGENS/VIDROS</v>
          </cell>
          <cell r="C1793" t="str">
            <v>ESQV</v>
          </cell>
          <cell r="D1793" t="str">
            <v>VIDROS/ESPELHOS</v>
          </cell>
          <cell r="E1793" t="str">
            <v>0103</v>
          </cell>
          <cell r="F1793" t="str">
            <v/>
          </cell>
          <cell r="G1793" t="str">
            <v/>
          </cell>
          <cell r="H1793" t="str">
            <v>INSTALAÇÃO DE VIDRO LISO INCOLOR, E = 3 MM, EM ESQUADRIA DE ALUMÍNIO OU PVC, FIXADO COM BAGUETE. AF_01/2021_P</v>
          </cell>
          <cell r="I1793" t="str">
            <v>M2</v>
          </cell>
          <cell r="J1793" t="str">
            <v>ATRIBUÍDO SÃO PAULO</v>
          </cell>
          <cell r="K1793" t="str">
            <v>187,52</v>
          </cell>
          <cell r="L1793" t="str">
            <v>CAIXA REFERENCIAL</v>
          </cell>
        </row>
        <row r="1794">
          <cell r="A1794">
            <v>102162</v>
          </cell>
          <cell r="B1794" t="str">
            <v>ESQUADRIAS/FERRAGENS/VIDROS</v>
          </cell>
          <cell r="C1794" t="str">
            <v>ESQV</v>
          </cell>
          <cell r="D1794" t="str">
            <v>VIDROS/ESPELHOS</v>
          </cell>
          <cell r="E1794" t="str">
            <v>0103</v>
          </cell>
          <cell r="F1794" t="str">
            <v/>
          </cell>
          <cell r="G1794" t="str">
            <v/>
          </cell>
          <cell r="H1794" t="str">
            <v>INSTALAÇÃO DE VIDRO LISO INCOLOR, E = 4 MM, EM ESQUADRIA DE ALUMÍNIO OU PVC, FIXADO COM BAGUETE. AF_01/2021_P</v>
          </cell>
          <cell r="I1794" t="str">
            <v>M2</v>
          </cell>
          <cell r="J1794" t="str">
            <v>ATRIBUÍDO SÃO PAULO</v>
          </cell>
          <cell r="K1794" t="str">
            <v>219,18</v>
          </cell>
          <cell r="L1794" t="str">
            <v>CAIXA REFERENCIAL</v>
          </cell>
        </row>
        <row r="1795">
          <cell r="A1795">
            <v>102163</v>
          </cell>
          <cell r="B1795" t="str">
            <v>ESQUADRIAS/FERRAGENS/VIDROS</v>
          </cell>
          <cell r="C1795" t="str">
            <v>ESQV</v>
          </cell>
          <cell r="D1795" t="str">
            <v>VIDROS/ESPELHOS</v>
          </cell>
          <cell r="E1795" t="str">
            <v>0103</v>
          </cell>
          <cell r="F1795" t="str">
            <v/>
          </cell>
          <cell r="G1795" t="str">
            <v/>
          </cell>
          <cell r="H1795" t="str">
            <v>INSTALAÇÃO DE VIDRO LISO FUME, E = 4 MM, EM ESQUADRIA DE ALUMÍNIO OU PVC, FIXADO COM BAGUETE. AF_01/2021_P</v>
          </cell>
          <cell r="I1795" t="str">
            <v>M2</v>
          </cell>
          <cell r="J1795" t="str">
            <v>ATRIBUÍDO SÃO PAULO</v>
          </cell>
          <cell r="K1795" t="str">
            <v>261,40</v>
          </cell>
          <cell r="L1795" t="str">
            <v>CAIXA REFERENCIAL</v>
          </cell>
        </row>
        <row r="1796">
          <cell r="A1796">
            <v>102164</v>
          </cell>
          <cell r="B1796" t="str">
            <v>ESQUADRIAS/FERRAGENS/VIDROS</v>
          </cell>
          <cell r="C1796" t="str">
            <v>ESQV</v>
          </cell>
          <cell r="D1796" t="str">
            <v>VIDROS/ESPELHOS</v>
          </cell>
          <cell r="E1796" t="str">
            <v>0103</v>
          </cell>
          <cell r="F1796" t="str">
            <v/>
          </cell>
          <cell r="G1796" t="str">
            <v/>
          </cell>
          <cell r="H1796" t="str">
            <v>INSTALAÇÃO DE VIDRO LISO INCOLOR, E = 5 MM, EM ESQUADRIA DE ALUMÍNIO OU PVC, FIXADO COM BAGUETE. AF_01/2021_P</v>
          </cell>
          <cell r="I1796" t="str">
            <v>M2</v>
          </cell>
          <cell r="J1796" t="str">
            <v>ATRIBUÍDO SÃO PAULO</v>
          </cell>
          <cell r="K1796" t="str">
            <v>222,95</v>
          </cell>
          <cell r="L1796" t="str">
            <v>CAIXA REFERENCIAL</v>
          </cell>
        </row>
        <row r="1797">
          <cell r="A1797">
            <v>102165</v>
          </cell>
          <cell r="B1797" t="str">
            <v>ESQUADRIAS/FERRAGENS/VIDROS</v>
          </cell>
          <cell r="C1797" t="str">
            <v>ESQV</v>
          </cell>
          <cell r="D1797" t="str">
            <v>VIDROS/ESPELHOS</v>
          </cell>
          <cell r="E1797" t="str">
            <v>0103</v>
          </cell>
          <cell r="F1797" t="str">
            <v/>
          </cell>
          <cell r="G1797" t="str">
            <v/>
          </cell>
          <cell r="H1797" t="str">
            <v>INSTALAÇÃO DE VIDRO LISO FUME, E = 5 MM, EM ESQUADRIA DE ALUMÍNIO OU PVC, FIXADO COM BAGUETE. AF_01/2021_P</v>
          </cell>
          <cell r="I1797" t="str">
            <v>M2</v>
          </cell>
          <cell r="J1797" t="str">
            <v>ATRIBUÍDO SÃO PAULO</v>
          </cell>
          <cell r="K1797" t="str">
            <v>257,48</v>
          </cell>
          <cell r="L1797" t="str">
            <v>CAIXA REFERENCIAL</v>
          </cell>
        </row>
        <row r="1798">
          <cell r="A1798">
            <v>102166</v>
          </cell>
          <cell r="B1798" t="str">
            <v>ESQUADRIAS/FERRAGENS/VIDROS</v>
          </cell>
          <cell r="C1798" t="str">
            <v>ESQV</v>
          </cell>
          <cell r="D1798" t="str">
            <v>VIDROS/ESPELHOS</v>
          </cell>
          <cell r="E1798" t="str">
            <v>0103</v>
          </cell>
          <cell r="F1798" t="str">
            <v/>
          </cell>
          <cell r="G1798" t="str">
            <v/>
          </cell>
          <cell r="H1798" t="str">
            <v>INSTALAÇÃO DE VIDRO LISO INCOLOR, E = 6 MM, EM ESQUADRIA DE ALUMÍNIO OU PVC, FIXADO COM BAGUETE. AF_01/2021_P</v>
          </cell>
          <cell r="I1798" t="str">
            <v>M2</v>
          </cell>
          <cell r="J1798" t="str">
            <v>ATRIBUÍDO SÃO PAULO</v>
          </cell>
          <cell r="K1798" t="str">
            <v>237,48</v>
          </cell>
          <cell r="L1798" t="str">
            <v>CAIXA REFERENCIAL</v>
          </cell>
        </row>
        <row r="1799">
          <cell r="A1799">
            <v>102167</v>
          </cell>
          <cell r="B1799" t="str">
            <v>ESQUADRIAS/FERRAGENS/VIDROS</v>
          </cell>
          <cell r="C1799" t="str">
            <v>ESQV</v>
          </cell>
          <cell r="D1799" t="str">
            <v>VIDROS/ESPELHOS</v>
          </cell>
          <cell r="E1799" t="str">
            <v>0103</v>
          </cell>
          <cell r="F1799" t="str">
            <v/>
          </cell>
          <cell r="G1799" t="str">
            <v/>
          </cell>
          <cell r="H1799" t="str">
            <v>INSTALAÇÃO DE VIDRO LISO FUME, E = 6 MM, EM ESQUADRIA DE ALUMÍNIO OU PVC, FIXADO COM BAGUETE. AF_01/2021_P</v>
          </cell>
          <cell r="I1799" t="str">
            <v>M2</v>
          </cell>
          <cell r="J1799" t="str">
            <v>ATRIBUÍDO SÃO PAULO</v>
          </cell>
          <cell r="K1799" t="str">
            <v>311,37</v>
          </cell>
          <cell r="L1799" t="str">
            <v>CAIXA REFERENCIAL</v>
          </cell>
        </row>
        <row r="1800">
          <cell r="A1800">
            <v>102168</v>
          </cell>
          <cell r="B1800" t="str">
            <v>ESQUADRIAS/FERRAGENS/VIDROS</v>
          </cell>
          <cell r="C1800" t="str">
            <v>ESQV</v>
          </cell>
          <cell r="D1800" t="str">
            <v>VIDROS/ESPELHOS</v>
          </cell>
          <cell r="E1800" t="str">
            <v>0103</v>
          </cell>
          <cell r="F1800" t="str">
            <v/>
          </cell>
          <cell r="G1800" t="str">
            <v/>
          </cell>
          <cell r="H1800" t="str">
            <v>INSTALAÇÃO DE VIDRO LISO INCOLOR, E = 8 MM, EM ESQUADRIA DE ALUMÍNIO OU PVC, FIXADO COM BAGUETE. AF_01/2021_P</v>
          </cell>
          <cell r="I1800" t="str">
            <v>M2</v>
          </cell>
          <cell r="J1800" t="str">
            <v>ATRIBUÍDO SÃO PAULO</v>
          </cell>
          <cell r="K1800" t="str">
            <v>304,80</v>
          </cell>
          <cell r="L1800" t="str">
            <v>CAIXA REFERENCIAL</v>
          </cell>
        </row>
        <row r="1801">
          <cell r="A1801">
            <v>102169</v>
          </cell>
          <cell r="B1801" t="str">
            <v>ESQUADRIAS/FERRAGENS/VIDROS</v>
          </cell>
          <cell r="C1801" t="str">
            <v>ESQV</v>
          </cell>
          <cell r="D1801" t="str">
            <v>VIDROS/ESPELHOS</v>
          </cell>
          <cell r="E1801" t="str">
            <v>0103</v>
          </cell>
          <cell r="F1801" t="str">
            <v/>
          </cell>
          <cell r="G1801" t="str">
            <v/>
          </cell>
          <cell r="H1801" t="str">
            <v>INSTALAÇÃO DE VIDRO LISO INCOLOR, E = 10 MM, EM ESQUADRIA DE ALUMÍNIO OU PVC, FIXADO COM BAGUETE. AF_01/2021_P</v>
          </cell>
          <cell r="I1801" t="str">
            <v>M2</v>
          </cell>
          <cell r="J1801" t="str">
            <v>ATRIBUÍDO SÃO PAULO</v>
          </cell>
          <cell r="K1801" t="str">
            <v>354,19</v>
          </cell>
          <cell r="L1801" t="str">
            <v>CAIXA REFERENCIAL</v>
          </cell>
        </row>
        <row r="1802">
          <cell r="A1802">
            <v>102170</v>
          </cell>
          <cell r="B1802" t="str">
            <v>ESQUADRIAS/FERRAGENS/VIDROS</v>
          </cell>
          <cell r="C1802" t="str">
            <v>ESQV</v>
          </cell>
          <cell r="D1802" t="str">
            <v>VIDROS/ESPELHOS</v>
          </cell>
          <cell r="E1802" t="str">
            <v>0103</v>
          </cell>
          <cell r="F1802" t="str">
            <v/>
          </cell>
          <cell r="G1802" t="str">
            <v/>
          </cell>
          <cell r="H1802" t="str">
            <v>INSTALAÇÃO DE VIDRO IMPRESSO, E = 4 MM, EM ESQUADRIA DE ALUMÍNIO OU PVC, FIXADO COM BAGUETE. AF_01/2021_P</v>
          </cell>
          <cell r="I1802" t="str">
            <v>M2</v>
          </cell>
          <cell r="J1802" t="str">
            <v>ATRIBUÍDO SÃO PAULO</v>
          </cell>
          <cell r="K1802" t="str">
            <v>198,07</v>
          </cell>
          <cell r="L1802" t="str">
            <v>CAIXA REFERENCIAL</v>
          </cell>
        </row>
        <row r="1803">
          <cell r="A1803">
            <v>102171</v>
          </cell>
          <cell r="B1803" t="str">
            <v>ESQUADRIAS/FERRAGENS/VIDROS</v>
          </cell>
          <cell r="C1803" t="str">
            <v>ESQV</v>
          </cell>
          <cell r="D1803" t="str">
            <v>VIDROS/ESPELHOS</v>
          </cell>
          <cell r="E1803" t="str">
            <v>0103</v>
          </cell>
          <cell r="F1803" t="str">
            <v/>
          </cell>
          <cell r="G1803" t="str">
            <v/>
          </cell>
          <cell r="H1803" t="str">
            <v>INSTALAÇÃO DE VIDRO ARAMADO, E = 6 MM, EM ESQUADRIA DE ALUMÍNIO OU PVC, FIXADO COM BAGUETE. AF_01/2021_P</v>
          </cell>
          <cell r="I1803" t="str">
            <v>M2</v>
          </cell>
          <cell r="J1803" t="str">
            <v>ATRIBUÍDO SÃO PAULO</v>
          </cell>
          <cell r="K1803" t="str">
            <v>391,84</v>
          </cell>
          <cell r="L1803" t="str">
            <v>CAIXA REFERENCIAL</v>
          </cell>
        </row>
        <row r="1804">
          <cell r="A1804">
            <v>102172</v>
          </cell>
          <cell r="B1804" t="str">
            <v>ESQUADRIAS/FERRAGENS/VIDROS</v>
          </cell>
          <cell r="C1804" t="str">
            <v>ESQV</v>
          </cell>
          <cell r="D1804" t="str">
            <v>VIDROS/ESPELHOS</v>
          </cell>
          <cell r="E1804" t="str">
            <v>0103</v>
          </cell>
          <cell r="F1804" t="str">
            <v/>
          </cell>
          <cell r="G1804" t="str">
            <v/>
          </cell>
          <cell r="H1804" t="str">
            <v>INSTALAÇÃO DE VIDRO ARAMADO, E = 7 MM, EM ESQUADRIA DE ALUMÍNIO OU PVC, FIXADO COM BAGUETE. AF_01/2021_P</v>
          </cell>
          <cell r="I1804" t="str">
            <v>M2</v>
          </cell>
          <cell r="J1804" t="str">
            <v>ATRIBUÍDO SÃO PAULO</v>
          </cell>
          <cell r="K1804" t="str">
            <v>385,26</v>
          </cell>
          <cell r="L1804" t="str">
            <v>CAIXA REFERENCIAL</v>
          </cell>
        </row>
        <row r="1805">
          <cell r="A1805">
            <v>102176</v>
          </cell>
          <cell r="B1805" t="str">
            <v>ESQUADRIAS/FERRAGENS/VIDROS</v>
          </cell>
          <cell r="C1805" t="str">
            <v>ESQV</v>
          </cell>
          <cell r="D1805" t="str">
            <v>VIDROS/ESPELHOS</v>
          </cell>
          <cell r="E1805" t="str">
            <v>0103</v>
          </cell>
          <cell r="F1805" t="str">
            <v/>
          </cell>
          <cell r="G1805" t="str">
            <v/>
          </cell>
          <cell r="H1805" t="str">
            <v>INSTALAÇÃO DE VIDRO LAMINADO, E = 8 MM (4+4), ENCAIXADO EM PERFIL U. AF_01/2021_P</v>
          </cell>
          <cell r="I1805" t="str">
            <v>M2</v>
          </cell>
          <cell r="J1805" t="str">
            <v>ATRIBUÍDO SÃO PAULO</v>
          </cell>
          <cell r="K1805" t="str">
            <v>729,55</v>
          </cell>
          <cell r="L1805" t="str">
            <v>CAIXA REFERENCIAL</v>
          </cell>
        </row>
        <row r="1806">
          <cell r="A1806">
            <v>102177</v>
          </cell>
          <cell r="B1806" t="str">
            <v>ESQUADRIAS/FERRAGENS/VIDROS</v>
          </cell>
          <cell r="C1806" t="str">
            <v>ESQV</v>
          </cell>
          <cell r="D1806" t="str">
            <v>VIDROS/ESPELHOS</v>
          </cell>
          <cell r="E1806" t="str">
            <v>0103</v>
          </cell>
          <cell r="F1806" t="str">
            <v/>
          </cell>
          <cell r="G1806" t="str">
            <v/>
          </cell>
          <cell r="H1806" t="str">
            <v>INSTALAÇÃO DE VIDRO LAMINADO, E = 12 MM (4+4+4), ENCAIXADO EM PERFIL U. AF_01/2021_P</v>
          </cell>
          <cell r="I1806" t="str">
            <v>M2</v>
          </cell>
          <cell r="J1806" t="str">
            <v>ATRIBUÍDO SÃO PAULO</v>
          </cell>
          <cell r="K1806" t="str">
            <v>1.481,47</v>
          </cell>
          <cell r="L1806" t="str">
            <v>CAIXA REFERENCIAL</v>
          </cell>
        </row>
        <row r="1807">
          <cell r="A1807">
            <v>102178</v>
          </cell>
          <cell r="B1807" t="str">
            <v>ESQUADRIAS/FERRAGENS/VIDROS</v>
          </cell>
          <cell r="C1807" t="str">
            <v>ESQV</v>
          </cell>
          <cell r="D1807" t="str">
            <v>VIDROS/ESPELHOS</v>
          </cell>
          <cell r="E1807" t="str">
            <v>0103</v>
          </cell>
          <cell r="F1807" t="str">
            <v/>
          </cell>
          <cell r="G1807" t="str">
            <v/>
          </cell>
          <cell r="H1807" t="str">
            <v>INSTALAÇÃO DE VIDRO LAMINADO, E = 15 MM (5+5+5), ENCAIXADO EM PERFIL U. AF_01/2021_P</v>
          </cell>
          <cell r="I1807" t="str">
            <v>M2</v>
          </cell>
          <cell r="J1807" t="str">
            <v>ATRIBUÍDO SÃO PAULO</v>
          </cell>
          <cell r="K1807" t="str">
            <v>1.702,95</v>
          </cell>
          <cell r="L1807" t="str">
            <v>CAIXA REFERENCIAL</v>
          </cell>
        </row>
        <row r="1808">
          <cell r="A1808">
            <v>102179</v>
          </cell>
          <cell r="B1808" t="str">
            <v>ESQUADRIAS/FERRAGENS/VIDROS</v>
          </cell>
          <cell r="C1808" t="str">
            <v>ESQV</v>
          </cell>
          <cell r="D1808" t="str">
            <v>VIDROS/ESPELHOS</v>
          </cell>
          <cell r="E1808" t="str">
            <v>0103</v>
          </cell>
          <cell r="F1808" t="str">
            <v/>
          </cell>
          <cell r="G1808" t="str">
            <v/>
          </cell>
          <cell r="H1808" t="str">
            <v>INSTALAÇÃO DE VIDRO TEMPERADO, E = 6 MM, ENCAIXADO EM PERFIL U. AF_01/2021_P</v>
          </cell>
          <cell r="I1808" t="str">
            <v>M2</v>
          </cell>
          <cell r="J1808" t="str">
            <v>ATRIBUÍDO SÃO PAULO</v>
          </cell>
          <cell r="K1808" t="str">
            <v>282,25</v>
          </cell>
          <cell r="L1808" t="str">
            <v>CAIXA REFERENCIAL</v>
          </cell>
        </row>
        <row r="1809">
          <cell r="A1809">
            <v>102180</v>
          </cell>
          <cell r="B1809" t="str">
            <v>ESQUADRIAS/FERRAGENS/VIDROS</v>
          </cell>
          <cell r="C1809" t="str">
            <v>ESQV</v>
          </cell>
          <cell r="D1809" t="str">
            <v>VIDROS/ESPELHOS</v>
          </cell>
          <cell r="E1809" t="str">
            <v>0103</v>
          </cell>
          <cell r="F1809" t="str">
            <v/>
          </cell>
          <cell r="G1809" t="str">
            <v/>
          </cell>
          <cell r="H1809" t="str">
            <v>INSTALAÇÃO DE VIDRO TEMPERADO, E = 8 MM, ENCAIXADO EM PERFIL U. AF_01/2021_P</v>
          </cell>
          <cell r="I1809" t="str">
            <v>M2</v>
          </cell>
          <cell r="J1809" t="str">
            <v>ATRIBUÍDO SÃO PAULO</v>
          </cell>
          <cell r="K1809" t="str">
            <v>328,61</v>
          </cell>
          <cell r="L1809" t="str">
            <v>CAIXA REFERENCIAL</v>
          </cell>
        </row>
        <row r="1810">
          <cell r="A1810">
            <v>102181</v>
          </cell>
          <cell r="B1810" t="str">
            <v>ESQUADRIAS/FERRAGENS/VIDROS</v>
          </cell>
          <cell r="C1810" t="str">
            <v>ESQV</v>
          </cell>
          <cell r="D1810" t="str">
            <v>VIDROS/ESPELHOS</v>
          </cell>
          <cell r="E1810" t="str">
            <v>0103</v>
          </cell>
          <cell r="F1810" t="str">
            <v/>
          </cell>
          <cell r="G1810" t="str">
            <v/>
          </cell>
          <cell r="H1810" t="str">
            <v>INSTALAÇÃO DE VIDRO TEMPERADO, E = 10 MM, ENCAIXADO EM PERFIL U. AF_01/2021_P</v>
          </cell>
          <cell r="I1810" t="str">
            <v>M2</v>
          </cell>
          <cell r="J1810" t="str">
            <v>ATRIBUÍDO SÃO PAULO</v>
          </cell>
          <cell r="K1810" t="str">
            <v>391,52</v>
          </cell>
          <cell r="L1810" t="str">
            <v>CAIXA REFERENCIAL</v>
          </cell>
        </row>
        <row r="1811">
          <cell r="A1811">
            <v>102182</v>
          </cell>
          <cell r="B1811" t="str">
            <v>ESQUADRIAS/FERRAGENS/VIDROS</v>
          </cell>
          <cell r="C1811" t="str">
            <v>ESQV</v>
          </cell>
          <cell r="D1811" t="str">
            <v>VIDROS/ESPELHOS</v>
          </cell>
          <cell r="E1811" t="str">
            <v>0103</v>
          </cell>
          <cell r="F1811" t="str">
            <v/>
          </cell>
          <cell r="G1811" t="str">
            <v/>
          </cell>
          <cell r="H1811" t="str">
            <v>PORTA PIVOTANTE DE VIDRO TEMPERADO, 90X210 CM, ESPESSURA 10 MM, INCLUSIVE ACESSÓRIOS. AF_01/2021</v>
          </cell>
          <cell r="I1811" t="str">
            <v>UN</v>
          </cell>
          <cell r="J1811" t="str">
            <v>COEFICIENTE DE REPRESENTATIVIDADE</v>
          </cell>
          <cell r="K1811" t="str">
            <v>779,01</v>
          </cell>
          <cell r="L1811" t="str">
            <v>CAIXA REFERENCIAL</v>
          </cell>
        </row>
        <row r="1812">
          <cell r="A1812">
            <v>102183</v>
          </cell>
          <cell r="B1812" t="str">
            <v>ESQUADRIAS/FERRAGENS/VIDROS</v>
          </cell>
          <cell r="C1812" t="str">
            <v>ESQV</v>
          </cell>
          <cell r="D1812" t="str">
            <v>VIDROS/ESPELHOS</v>
          </cell>
          <cell r="E1812" t="str">
            <v>0103</v>
          </cell>
          <cell r="F1812" t="str">
            <v/>
          </cell>
          <cell r="G1812" t="str">
            <v/>
          </cell>
          <cell r="H1812" t="str">
            <v>PORTA PIVOTANTE DE VIDRO TEMPERADO, 2 FOLHAS DE 90X210 CM, ESPESSURA DE 10MM, INCLUSIVE ACESSÓRIOS. AF_01/2021</v>
          </cell>
          <cell r="I1812" t="str">
            <v>UN</v>
          </cell>
          <cell r="J1812" t="str">
            <v>COEFICIENTE DE REPRESENTATIVIDADE</v>
          </cell>
          <cell r="K1812" t="str">
            <v>1.565,83</v>
          </cell>
          <cell r="L1812" t="str">
            <v>CAIXA REFERENCIAL</v>
          </cell>
        </row>
        <row r="1813">
          <cell r="A1813">
            <v>102184</v>
          </cell>
          <cell r="B1813" t="str">
            <v>ESQUADRIAS/FERRAGENS/VIDROS</v>
          </cell>
          <cell r="C1813" t="str">
            <v>ESQV</v>
          </cell>
          <cell r="D1813" t="str">
            <v>VIDROS/ESPELHOS</v>
          </cell>
          <cell r="E1813" t="str">
            <v>0103</v>
          </cell>
          <cell r="F1813" t="str">
            <v/>
          </cell>
          <cell r="G1813" t="str">
            <v/>
          </cell>
          <cell r="H1813" t="str">
            <v>PORTA DE ABRIR COM MOLA HIDRÁULICA, EM VIDRO TEMPERADO, 90X210 CM, ESPESSURA 10 MM, INCLUSIVE ACESSÓRIOS. AF_01/2021</v>
          </cell>
          <cell r="I1813" t="str">
            <v>UN</v>
          </cell>
          <cell r="J1813" t="str">
            <v>COEFICIENTE DE REPRESENTATIVIDADE</v>
          </cell>
          <cell r="K1813" t="str">
            <v>1.315,73</v>
          </cell>
          <cell r="L1813" t="str">
            <v>CAIXA REFERENCIAL</v>
          </cell>
        </row>
        <row r="1814">
          <cell r="A1814">
            <v>102185</v>
          </cell>
          <cell r="B1814" t="str">
            <v>ESQUADRIAS/FERRAGENS/VIDROS</v>
          </cell>
          <cell r="C1814" t="str">
            <v>ESQV</v>
          </cell>
          <cell r="D1814" t="str">
            <v>VIDROS/ESPELHOS</v>
          </cell>
          <cell r="E1814" t="str">
            <v>0103</v>
          </cell>
          <cell r="F1814" t="str">
            <v/>
          </cell>
          <cell r="G1814" t="str">
            <v/>
          </cell>
          <cell r="H1814" t="str">
            <v>PORTA DE ABRIR COM MOLA HIDRÁULICA, EM VIDRO TEMPERADO, 2 FOLHAS DE 90X210 CM, ESPESSURA DD 10MM, INCLUSIVE ACESSÓRIOS. AF_01/2021</v>
          </cell>
          <cell r="I1814" t="str">
            <v>UN</v>
          </cell>
          <cell r="J1814" t="str">
            <v>COEFICIENTE DE REPRESENTATIVIDADE</v>
          </cell>
          <cell r="K1814" t="str">
            <v>2.639,06</v>
          </cell>
          <cell r="L1814" t="str">
            <v>CAIXA REFERENCIAL</v>
          </cell>
        </row>
        <row r="1815">
          <cell r="A1815">
            <v>102190</v>
          </cell>
          <cell r="B1815" t="str">
            <v>ESQUADRIAS/FERRAGENS/VIDROS</v>
          </cell>
          <cell r="C1815" t="str">
            <v>ESQV</v>
          </cell>
          <cell r="D1815" t="str">
            <v>VIDROS/ESPELHOS</v>
          </cell>
          <cell r="E1815" t="str">
            <v>0103</v>
          </cell>
          <cell r="F1815" t="str">
            <v/>
          </cell>
          <cell r="G1815" t="str">
            <v/>
          </cell>
          <cell r="H1815" t="str">
            <v>REMOÇÃO DE VIDRO LISO COMUM DE ESQUADRIA COM BAGUETE DE MADEIRA. AF_01/2021</v>
          </cell>
          <cell r="I1815" t="str">
            <v>M2</v>
          </cell>
          <cell r="J1815" t="str">
            <v>COEFICIENTE DE REPRESENTATIVIDADE</v>
          </cell>
          <cell r="K1815" t="str">
            <v>11,99</v>
          </cell>
          <cell r="L1815" t="str">
            <v>CAIXA REFERENCIAL</v>
          </cell>
        </row>
        <row r="1816">
          <cell r="A1816">
            <v>102191</v>
          </cell>
          <cell r="B1816" t="str">
            <v>ESQUADRIAS/FERRAGENS/VIDROS</v>
          </cell>
          <cell r="C1816" t="str">
            <v>ESQV</v>
          </cell>
          <cell r="D1816" t="str">
            <v>VIDROS/ESPELHOS</v>
          </cell>
          <cell r="E1816" t="str">
            <v>0103</v>
          </cell>
          <cell r="F1816" t="str">
            <v/>
          </cell>
          <cell r="G1816" t="str">
            <v/>
          </cell>
          <cell r="H1816" t="str">
            <v>REMOÇÃO DE VIDRO LISO COMUM DE ESQUADRIA COM BAGUETE DE ALUMÍNIO OU PVC. AF_01/2021</v>
          </cell>
          <cell r="I1816" t="str">
            <v>M2</v>
          </cell>
          <cell r="J1816" t="str">
            <v>COEFICIENTE DE REPRESENTATIVIDADE</v>
          </cell>
          <cell r="K1816" t="str">
            <v>14,57</v>
          </cell>
          <cell r="L1816" t="str">
            <v>CAIXA REFERENCIAL</v>
          </cell>
        </row>
        <row r="1817">
          <cell r="A1817">
            <v>102192</v>
          </cell>
          <cell r="B1817" t="str">
            <v>ESQUADRIAS/FERRAGENS/VIDROS</v>
          </cell>
          <cell r="C1817" t="str">
            <v>ESQV</v>
          </cell>
          <cell r="D1817" t="str">
            <v>VIDROS/ESPELHOS</v>
          </cell>
          <cell r="E1817" t="str">
            <v>0103</v>
          </cell>
          <cell r="F1817" t="str">
            <v/>
          </cell>
          <cell r="G1817" t="str">
            <v/>
          </cell>
          <cell r="H1817" t="str">
            <v>REMOÇÃO DE VIDRO TEMPERADO FIXADO EM PERFIL U. AF_01/2021</v>
          </cell>
          <cell r="I1817" t="str">
            <v>M2</v>
          </cell>
          <cell r="J1817" t="str">
            <v>COEFICIENTE DE REPRESENTATIVIDADE</v>
          </cell>
          <cell r="K1817" t="str">
            <v>10,40</v>
          </cell>
          <cell r="L1817" t="str">
            <v>CAIXA REFERENCIAL</v>
          </cell>
        </row>
        <row r="1818">
          <cell r="A1818">
            <v>94569</v>
          </cell>
          <cell r="B1818" t="str">
            <v>ESQUADRIAS/FERRAGENS/VIDROS</v>
          </cell>
          <cell r="C1818" t="str">
            <v>ESQV</v>
          </cell>
          <cell r="D1818" t="str">
            <v>JANELA DE ALUMINIO</v>
          </cell>
          <cell r="E1818" t="str">
            <v>0222</v>
          </cell>
          <cell r="F1818" t="str">
            <v/>
          </cell>
          <cell r="G1818" t="str">
            <v/>
          </cell>
          <cell r="H1818" t="str">
            <v>JANELA DE ALUMÍNIO TIPO MAXIM-AR, COM VIDROS, BATENTE E FERRAGENS. EXCLUSIVE ALIZAR, ACABAMENTO E CONTRAMARCO. FORNECIMENTO E INSTALAÇÃO. AF_12/2019</v>
          </cell>
          <cell r="I1818" t="str">
            <v>M2</v>
          </cell>
          <cell r="J1818" t="str">
            <v>ATRIBUÍDO SÃO PAULO</v>
          </cell>
          <cell r="K1818" t="str">
            <v>416,86</v>
          </cell>
          <cell r="L1818" t="str">
            <v>CAIXA REFERENCIAL</v>
          </cell>
        </row>
        <row r="1819">
          <cell r="A1819">
            <v>94570</v>
          </cell>
          <cell r="B1819" t="str">
            <v>ESQUADRIAS/FERRAGENS/VIDROS</v>
          </cell>
          <cell r="C1819" t="str">
            <v>ESQV</v>
          </cell>
          <cell r="D1819" t="str">
            <v>JANELA DE ALUMINIO</v>
          </cell>
          <cell r="E1819" t="str">
            <v>0222</v>
          </cell>
          <cell r="F1819" t="str">
            <v/>
          </cell>
          <cell r="G1819" t="str">
            <v/>
          </cell>
          <cell r="H1819" t="str">
            <v>JANELA DE ALUMÍNIO DE CORRER COM 2 FOLHAS PARA VIDROS, COM VIDROS, BATENTE, ACABAMENTO COM ACETATO OU BRILHANTE E FERRAGENS. EXCLUSIVE ALIZAR E CONTRAMARCO. FORNECIMENTO E INSTALAÇÃO. AF_12/2019</v>
          </cell>
          <cell r="I1819" t="str">
            <v>M2</v>
          </cell>
          <cell r="J1819" t="str">
            <v>ATRIBUÍDO SÃO PAULO</v>
          </cell>
          <cell r="K1819" t="str">
            <v>261,32</v>
          </cell>
          <cell r="L1819" t="str">
            <v>CAIXA REFERENCIAL</v>
          </cell>
        </row>
        <row r="1820">
          <cell r="A1820">
            <v>94572</v>
          </cell>
          <cell r="B1820" t="str">
            <v>ESQUADRIAS/FERRAGENS/VIDROS</v>
          </cell>
          <cell r="C1820" t="str">
            <v>ESQV</v>
          </cell>
          <cell r="D1820" t="str">
            <v>JANELA DE ALUMINIO</v>
          </cell>
          <cell r="E1820" t="str">
            <v>0222</v>
          </cell>
          <cell r="F1820" t="str">
            <v/>
          </cell>
          <cell r="G1820" t="str">
            <v/>
          </cell>
          <cell r="H1820" t="str">
            <v>JANELA DE ALUMÍNIO DE CORRER COM 3 FOLHAS (2 VENEZIANAS E 1 PARA VIDRO), COM VIDROS, BATENTE E FERRAGENS. EXCLUSIVE ACABAMENTO, ALIZAR E CONTRAMARCO. FORNECIMENTO E INSTALAÇÃO. AF_12/2019</v>
          </cell>
          <cell r="I1820" t="str">
            <v>M2</v>
          </cell>
          <cell r="J1820" t="str">
            <v>ATRIBUÍDO SÃO PAULO</v>
          </cell>
          <cell r="K1820" t="str">
            <v>391,53</v>
          </cell>
          <cell r="L1820" t="str">
            <v>CAIXA REFERENCIAL</v>
          </cell>
        </row>
        <row r="1821">
          <cell r="A1821">
            <v>94573</v>
          </cell>
          <cell r="B1821" t="str">
            <v>ESQUADRIAS/FERRAGENS/VIDROS</v>
          </cell>
          <cell r="C1821" t="str">
            <v>ESQV</v>
          </cell>
          <cell r="D1821" t="str">
            <v>JANELA DE ALUMINIO</v>
          </cell>
          <cell r="E1821" t="str">
            <v>0222</v>
          </cell>
          <cell r="F1821" t="str">
            <v/>
          </cell>
          <cell r="G1821" t="str">
            <v/>
          </cell>
          <cell r="H1821" t="str">
            <v>JANELA DE ALUMÍNIO DE CORRER COM 4 FOLHAS PARA VIDROS, COM VIDROS, BATENTE, ACABAMENTO COM ACETATO OU BRILHANTE E FERRAGENS. EXCLUSIVE ALIZAR E CONTRAMARCO. FORNECIMENTO E INSTALAÇÃO. AF_12/2019</v>
          </cell>
          <cell r="I1821" t="str">
            <v>M2</v>
          </cell>
          <cell r="J1821" t="str">
            <v>ATRIBUÍDO SÃO PAULO</v>
          </cell>
          <cell r="K1821" t="str">
            <v>301,83</v>
          </cell>
          <cell r="L1821" t="str">
            <v>CAIXA REFERENCIAL</v>
          </cell>
        </row>
        <row r="1822">
          <cell r="A1822">
            <v>94580</v>
          </cell>
          <cell r="B1822" t="str">
            <v>ESQUADRIAS/FERRAGENS/VIDROS</v>
          </cell>
          <cell r="C1822" t="str">
            <v>ESQV</v>
          </cell>
          <cell r="D1822" t="str">
            <v>JANELA DE ALUMINIO</v>
          </cell>
          <cell r="E1822" t="str">
            <v>0222</v>
          </cell>
          <cell r="F1822" t="str">
            <v/>
          </cell>
          <cell r="G1822" t="str">
            <v/>
          </cell>
          <cell r="H1822" t="str">
            <v>JANELA DE ALUMÍNIO DE CORRER COM 6 FOLHAS (2 VENEZIANAS FIXAS, 2 VENEZIANAS DE CORRER E 2 PARA VIDRO), COM VIDROS, BATENTE, ACABAMENTO COM ACETATO OU BRILHANTE E FERRAGENS. EXCLUSIVE ALIZAR E CONTRAMARCO. FORNECIMENTO E INSTALAÇÃO. AF_12/2019</v>
          </cell>
          <cell r="I1822" t="str">
            <v>M2</v>
          </cell>
          <cell r="J1822" t="str">
            <v>COEFICIENTE DE REPRESENTATIVIDADE</v>
          </cell>
          <cell r="K1822" t="str">
            <v>442,82</v>
          </cell>
          <cell r="L1822" t="str">
            <v>CAIXA REFERENCIAL</v>
          </cell>
        </row>
        <row r="1823">
          <cell r="A1823">
            <v>100674</v>
          </cell>
          <cell r="B1823" t="str">
            <v>ESQUADRIAS/FERRAGENS/VIDROS</v>
          </cell>
          <cell r="C1823" t="str">
            <v>ESQV</v>
          </cell>
          <cell r="D1823" t="str">
            <v>JANELA DE ALUMINIO</v>
          </cell>
          <cell r="E1823" t="str">
            <v>0222</v>
          </cell>
          <cell r="F1823" t="str">
            <v/>
          </cell>
          <cell r="G1823" t="str">
            <v/>
          </cell>
          <cell r="H1823" t="str">
            <v>JANELA FIXA DE ALUMÍNIO PARA VIDRO, COM VIDRO, BATENTE E FERRAGENS. EXCLUSIVE ACABAMENTO, ALIZAR E CONTRAMARCO. FORNECIMENTO E INSTALAÇÃO. AF_12/2019</v>
          </cell>
          <cell r="I1823" t="str">
            <v>M2</v>
          </cell>
          <cell r="J1823" t="str">
            <v>ATRIBUÍDO SÃO PAULO</v>
          </cell>
          <cell r="K1823" t="str">
            <v>286,84</v>
          </cell>
          <cell r="L1823" t="str">
            <v>CAIXA REFERENCIAL</v>
          </cell>
        </row>
        <row r="1824">
          <cell r="A1824">
            <v>101096</v>
          </cell>
          <cell r="B1824" t="str">
            <v>FUNDACOES E ESTRUTURAS</v>
          </cell>
          <cell r="C1824" t="str">
            <v>FUES</v>
          </cell>
          <cell r="D1824" t="str">
            <v>TUBULOES</v>
          </cell>
          <cell r="E1824" t="str">
            <v>0038</v>
          </cell>
          <cell r="F1824" t="str">
            <v/>
          </cell>
          <cell r="G1824" t="str">
            <v/>
          </cell>
          <cell r="H1824" t="str">
            <v>TUBULÃO A CÉU ABERTO, DIÂMETRO DO FUSTE DE 70CM, ESCAVAÇÃO MANUAL, SEM ALARGAMENTO DE BASE, CONCRETO FEITO EM OBRA E LANÇADO COM JERICA. AF_05/2020</v>
          </cell>
          <cell r="I1824" t="str">
            <v>M3</v>
          </cell>
          <cell r="J1824" t="str">
            <v>ATRIBUÍDO SÃO PAULO</v>
          </cell>
          <cell r="K1824" t="str">
            <v>935,47</v>
          </cell>
          <cell r="L1824" t="str">
            <v>CAIXA REFERENCIAL</v>
          </cell>
        </row>
        <row r="1825">
          <cell r="A1825">
            <v>101097</v>
          </cell>
          <cell r="B1825" t="str">
            <v>FUNDACOES E ESTRUTURAS</v>
          </cell>
          <cell r="C1825" t="str">
            <v>FUES</v>
          </cell>
          <cell r="D1825" t="str">
            <v>TUBULOES</v>
          </cell>
          <cell r="E1825" t="str">
            <v>0038</v>
          </cell>
          <cell r="F1825" t="str">
            <v/>
          </cell>
          <cell r="G1825" t="str">
            <v/>
          </cell>
          <cell r="H1825" t="str">
            <v>TUBULÃO A CÉU ABERTO, DIÂMETRO DO FUSTE DE 80CM, ESCAVAÇÃO MANUAL, SEM ALARGAMENTO DE BASE, CONCRETO FEITO EM OBRA E LANÇADO COM JERICA. AF_05/2020</v>
          </cell>
          <cell r="I1825" t="str">
            <v>M3</v>
          </cell>
          <cell r="J1825" t="str">
            <v>ATRIBUÍDO SÃO PAULO</v>
          </cell>
          <cell r="K1825" t="str">
            <v>889,84</v>
          </cell>
          <cell r="L1825" t="str">
            <v>CAIXA REFERENCIAL</v>
          </cell>
        </row>
        <row r="1826">
          <cell r="A1826">
            <v>101098</v>
          </cell>
          <cell r="B1826" t="str">
            <v>FUNDACOES E ESTRUTURAS</v>
          </cell>
          <cell r="C1826" t="str">
            <v>FUES</v>
          </cell>
          <cell r="D1826" t="str">
            <v>TUBULOES</v>
          </cell>
          <cell r="E1826" t="str">
            <v>0038</v>
          </cell>
          <cell r="F1826" t="str">
            <v/>
          </cell>
          <cell r="G1826" t="str">
            <v/>
          </cell>
          <cell r="H1826" t="str">
            <v>TUBULÃO A CÉU ABERTO, DIÂMETRO DO FUSTE DE 100CM, ESCAVAÇÃO MANUAL, SEM ALARGAMENTO DE BASE, CONCRETO FEITO EM OBRA E LANÇADO COM JERICA. AF_05/2020</v>
          </cell>
          <cell r="I1826" t="str">
            <v>M3</v>
          </cell>
          <cell r="J1826" t="str">
            <v>ATRIBUÍDO SÃO PAULO</v>
          </cell>
          <cell r="K1826" t="str">
            <v>832,76</v>
          </cell>
          <cell r="L1826" t="str">
            <v>CAIXA REFERENCIAL</v>
          </cell>
        </row>
        <row r="1827">
          <cell r="A1827">
            <v>101099</v>
          </cell>
          <cell r="B1827" t="str">
            <v>FUNDACOES E ESTRUTURAS</v>
          </cell>
          <cell r="C1827" t="str">
            <v>FUES</v>
          </cell>
          <cell r="D1827" t="str">
            <v>TUBULOES</v>
          </cell>
          <cell r="E1827" t="str">
            <v>0038</v>
          </cell>
          <cell r="F1827" t="str">
            <v/>
          </cell>
          <cell r="G1827" t="str">
            <v/>
          </cell>
          <cell r="H1827" t="str">
            <v>TUBULÃO A CÉU ABERTO, DIÂMETRO DO FUSTE DE 120CM, ESCAVAÇÃO MANUAL, SEM ALARGAMENTO DE BASE, CONCRETO FEITO EM OBRA E LANÇADO COM JERICA. AF_05/2020</v>
          </cell>
          <cell r="I1827" t="str">
            <v>M3</v>
          </cell>
          <cell r="J1827" t="str">
            <v>ATRIBUÍDO SÃO PAULO</v>
          </cell>
          <cell r="K1827" t="str">
            <v>761,74</v>
          </cell>
          <cell r="L1827" t="str">
            <v>CAIXA REFERENCIAL</v>
          </cell>
        </row>
        <row r="1828">
          <cell r="A1828">
            <v>101100</v>
          </cell>
          <cell r="B1828" t="str">
            <v>FUNDACOES E ESTRUTURAS</v>
          </cell>
          <cell r="C1828" t="str">
            <v>FUES</v>
          </cell>
          <cell r="D1828" t="str">
            <v>TUBULOES</v>
          </cell>
          <cell r="E1828" t="str">
            <v>0038</v>
          </cell>
          <cell r="F1828" t="str">
            <v/>
          </cell>
          <cell r="G1828" t="str">
            <v/>
          </cell>
          <cell r="H1828" t="str">
            <v>TUBULÃO A CÉU ABERTO, DIÂMETRO DO FUSTE DE 70CM, ESCAVAÇÃO MECÂNICA, SEM ALARGAMENTO DE BASE, CONCRETO FEITO EM OBRA E LANÇADO COM JERICA. AF_05/2020</v>
          </cell>
          <cell r="I1828" t="str">
            <v>M3</v>
          </cell>
          <cell r="J1828" t="str">
            <v>ATRIBUÍDO SÃO PAULO</v>
          </cell>
          <cell r="K1828" t="str">
            <v>697,85</v>
          </cell>
          <cell r="L1828" t="str">
            <v>CAIXA REFERENCIAL</v>
          </cell>
        </row>
        <row r="1829">
          <cell r="A1829">
            <v>101101</v>
          </cell>
          <cell r="B1829" t="str">
            <v>FUNDACOES E ESTRUTURAS</v>
          </cell>
          <cell r="C1829" t="str">
            <v>FUES</v>
          </cell>
          <cell r="D1829" t="str">
            <v>TUBULOES</v>
          </cell>
          <cell r="E1829" t="str">
            <v>0038</v>
          </cell>
          <cell r="F1829" t="str">
            <v/>
          </cell>
          <cell r="G1829" t="str">
            <v/>
          </cell>
          <cell r="H1829" t="str">
            <v>TUBULÃO A CÉU ABERTO, DIÂMETRO DO FUSTE DE 80CM, ESCAVAÇÃO MECÂNICA, SEM ALARGAMENTO DE BASE, CONCRETO FEITO EM OBRA E LANÇADO COM JERICA. AF_05/2020</v>
          </cell>
          <cell r="I1829" t="str">
            <v>M3</v>
          </cell>
          <cell r="J1829" t="str">
            <v>ATRIBUÍDO SÃO PAULO</v>
          </cell>
          <cell r="K1829" t="str">
            <v>684,74</v>
          </cell>
          <cell r="L1829" t="str">
            <v>CAIXA REFERENCIAL</v>
          </cell>
        </row>
        <row r="1830">
          <cell r="A1830">
            <v>101102</v>
          </cell>
          <cell r="B1830" t="str">
            <v>FUNDACOES E ESTRUTURAS</v>
          </cell>
          <cell r="C1830" t="str">
            <v>FUES</v>
          </cell>
          <cell r="D1830" t="str">
            <v>TUBULOES</v>
          </cell>
          <cell r="E1830" t="str">
            <v>0038</v>
          </cell>
          <cell r="F1830" t="str">
            <v/>
          </cell>
          <cell r="G1830" t="str">
            <v/>
          </cell>
          <cell r="H1830" t="str">
            <v>TUBULÃO A CÉU ABERTO, DIÂMETRO DO FUSTE DE 100CM, ESCAVAÇÃO MECÂNICA, SEM ALARGAMENTO DE BASE, CONCRETO FEITO EM OBRA E LANÇADO COM JERICA. AF_05/2020</v>
          </cell>
          <cell r="I1830" t="str">
            <v>M3</v>
          </cell>
          <cell r="J1830" t="str">
            <v>ATRIBUÍDO SÃO PAULO</v>
          </cell>
          <cell r="K1830" t="str">
            <v>672,49</v>
          </cell>
          <cell r="L1830" t="str">
            <v>CAIXA REFERENCIAL</v>
          </cell>
        </row>
        <row r="1831">
          <cell r="A1831">
            <v>101103</v>
          </cell>
          <cell r="B1831" t="str">
            <v>FUNDACOES E ESTRUTURAS</v>
          </cell>
          <cell r="C1831" t="str">
            <v>FUES</v>
          </cell>
          <cell r="D1831" t="str">
            <v>TUBULOES</v>
          </cell>
          <cell r="E1831" t="str">
            <v>0038</v>
          </cell>
          <cell r="F1831" t="str">
            <v/>
          </cell>
          <cell r="G1831" t="str">
            <v/>
          </cell>
          <cell r="H1831" t="str">
            <v>TUBULÃO A CÉU ABERTO, DIÂMETRO DO FUSTE DE 120CM, ESCAVAÇÃO MECÂNICA, SEM ALARGAMENTO DE BASE, CONCRETO FEITO EM OBRA E LANÇADO COM JERICA. AF_05/2020</v>
          </cell>
          <cell r="I1831" t="str">
            <v>M3</v>
          </cell>
          <cell r="J1831" t="str">
            <v>ATRIBUÍDO SÃO PAULO</v>
          </cell>
          <cell r="K1831" t="str">
            <v>630,58</v>
          </cell>
          <cell r="L1831" t="str">
            <v>CAIXA REFERENCIAL</v>
          </cell>
        </row>
        <row r="1832">
          <cell r="A1832">
            <v>101104</v>
          </cell>
          <cell r="B1832" t="str">
            <v>FUNDACOES E ESTRUTURAS</v>
          </cell>
          <cell r="C1832" t="str">
            <v>FUES</v>
          </cell>
          <cell r="D1832" t="str">
            <v>TUBULOES</v>
          </cell>
          <cell r="E1832" t="str">
            <v>0038</v>
          </cell>
          <cell r="F1832" t="str">
            <v/>
          </cell>
          <cell r="G1832" t="str">
            <v/>
          </cell>
          <cell r="H1832" t="str">
            <v>TUBULÃO A CÉU ABERTO, DIÂMETRO DO FUSTE DE 70CM, ESCAVAÇÃO MANUAL, SEM ALARGAMENTO DE BASE, CONCRETO USINADO E LANÇADO COM BOMBA OU DIRETAMENTE DO CAMINHÃO. AF_05/2020</v>
          </cell>
          <cell r="I1832" t="str">
            <v>M3</v>
          </cell>
          <cell r="J1832" t="str">
            <v>ATRIBUÍDO SÃO PAULO</v>
          </cell>
          <cell r="K1832" t="str">
            <v>911,95</v>
          </cell>
          <cell r="L1832" t="str">
            <v>CAIXA REFERENCIAL</v>
          </cell>
        </row>
        <row r="1833">
          <cell r="A1833">
            <v>101105</v>
          </cell>
          <cell r="B1833" t="str">
            <v>FUNDACOES E ESTRUTURAS</v>
          </cell>
          <cell r="C1833" t="str">
            <v>FUES</v>
          </cell>
          <cell r="D1833" t="str">
            <v>TUBULOES</v>
          </cell>
          <cell r="E1833" t="str">
            <v>0038</v>
          </cell>
          <cell r="F1833" t="str">
            <v/>
          </cell>
          <cell r="G1833" t="str">
            <v/>
          </cell>
          <cell r="H1833" t="str">
            <v>TUBULÃO A CÉU ABERTO, DIÂMETRO DO FUSTE DE 80CM, ESCAVAÇÃO MANUAL, SEM ALARGAMENTO DE BASE, CONCRETO USINADO E LANÇADO COM BOMBA OU DIRETAMENTE DO CAMINHÃO. AF_05/2020</v>
          </cell>
          <cell r="I1833" t="str">
            <v>M3</v>
          </cell>
          <cell r="J1833" t="str">
            <v>ATRIBUÍDO SÃO PAULO</v>
          </cell>
          <cell r="K1833" t="str">
            <v>866,84</v>
          </cell>
          <cell r="L1833" t="str">
            <v>CAIXA REFERENCIAL</v>
          </cell>
        </row>
        <row r="1834">
          <cell r="A1834">
            <v>101106</v>
          </cell>
          <cell r="B1834" t="str">
            <v>FUNDACOES E ESTRUTURAS</v>
          </cell>
          <cell r="C1834" t="str">
            <v>FUES</v>
          </cell>
          <cell r="D1834" t="str">
            <v>TUBULOES</v>
          </cell>
          <cell r="E1834" t="str">
            <v>0038</v>
          </cell>
          <cell r="F1834" t="str">
            <v/>
          </cell>
          <cell r="G1834" t="str">
            <v/>
          </cell>
          <cell r="H1834" t="str">
            <v>TUBULÃO A CÉU ABERTO, DIÂMETRO DO FUSTE DE 100CM, ESCAVAÇÃO MANUAL, SEM ALARGAMENTO DE BASE, CONCRETO USINADO E LANÇADO COM BOMBA OU DIRETAMENTE DO CAMINHÃO. AF_05/2020</v>
          </cell>
          <cell r="I1834" t="str">
            <v>M3</v>
          </cell>
          <cell r="J1834" t="str">
            <v>ATRIBUÍDO SÃO PAULO</v>
          </cell>
          <cell r="K1834" t="str">
            <v>810,86</v>
          </cell>
          <cell r="L1834" t="str">
            <v>CAIXA REFERENCIAL</v>
          </cell>
        </row>
        <row r="1835">
          <cell r="A1835">
            <v>101107</v>
          </cell>
          <cell r="B1835" t="str">
            <v>FUNDACOES E ESTRUTURAS</v>
          </cell>
          <cell r="C1835" t="str">
            <v>FUES</v>
          </cell>
          <cell r="D1835" t="str">
            <v>TUBULOES</v>
          </cell>
          <cell r="E1835" t="str">
            <v>0038</v>
          </cell>
          <cell r="F1835" t="str">
            <v/>
          </cell>
          <cell r="G1835" t="str">
            <v/>
          </cell>
          <cell r="H1835" t="str">
            <v>TUBULÃO A CÉU ABERTO, DIÂMETRO DO FUSTE DE 120CM, ESCAVAÇÃO MANUAL, SEM ALARGAMENTO DE BASE, CONCRETO USINADO E LANÇADO COM BOMBA OU DIRETAMENTE DO CAMINHÃO. AF_05/2020</v>
          </cell>
          <cell r="I1835" t="str">
            <v>M3</v>
          </cell>
          <cell r="J1835" t="str">
            <v>ATRIBUÍDO SÃO PAULO</v>
          </cell>
          <cell r="K1835" t="str">
            <v>740,89</v>
          </cell>
          <cell r="L1835" t="str">
            <v>CAIXA REFERENCIAL</v>
          </cell>
        </row>
        <row r="1836">
          <cell r="A1836">
            <v>101108</v>
          </cell>
          <cell r="B1836" t="str">
            <v>FUNDACOES E ESTRUTURAS</v>
          </cell>
          <cell r="C1836" t="str">
            <v>FUES</v>
          </cell>
          <cell r="D1836" t="str">
            <v>TUBULOES</v>
          </cell>
          <cell r="E1836" t="str">
            <v>0038</v>
          </cell>
          <cell r="F1836" t="str">
            <v/>
          </cell>
          <cell r="G1836" t="str">
            <v/>
          </cell>
          <cell r="H1836" t="str">
            <v>TUBULÃO A CÉU ABERTO, DIÂMETRO DO FUSTE DE 70CM, ESCAVAÇÃO MECÂNICA, SEM ALARGAMENTO DE BASE, CONCRETO USINADO E LANÇADO COM BOMBA OU DIRETAMENTE DO CAMINHÃO. AF_05/2020</v>
          </cell>
          <cell r="I1836" t="str">
            <v>M3</v>
          </cell>
          <cell r="J1836" t="str">
            <v>ATRIBUÍDO SÃO PAULO</v>
          </cell>
          <cell r="K1836" t="str">
            <v>670,87</v>
          </cell>
          <cell r="L1836" t="str">
            <v>CAIXA REFERENCIAL</v>
          </cell>
        </row>
        <row r="1837">
          <cell r="A1837">
            <v>101109</v>
          </cell>
          <cell r="B1837" t="str">
            <v>FUNDACOES E ESTRUTURAS</v>
          </cell>
          <cell r="C1837" t="str">
            <v>FUES</v>
          </cell>
          <cell r="D1837" t="str">
            <v>TUBULOES</v>
          </cell>
          <cell r="E1837" t="str">
            <v>0038</v>
          </cell>
          <cell r="F1837" t="str">
            <v/>
          </cell>
          <cell r="G1837" t="str">
            <v/>
          </cell>
          <cell r="H1837" t="str">
            <v>TUBULÃO A CÉU ABERTO, DIÂMETRO DO FUSTE DE 80CM, ESCAVAÇÃO MECÂNICA, SEM ALARGAMENTO DE BASE, CONCRETO USINADO E LANÇADO COM BOMBA OU DIRETAMENTE DO CAMINHÃO. AF_05/2020</v>
          </cell>
          <cell r="I1837" t="str">
            <v>M3</v>
          </cell>
          <cell r="J1837" t="str">
            <v>ATRIBUÍDO SÃO PAULO</v>
          </cell>
          <cell r="K1837" t="str">
            <v>658,44</v>
          </cell>
          <cell r="L1837" t="str">
            <v>CAIXA REFERENCIAL</v>
          </cell>
        </row>
        <row r="1838">
          <cell r="A1838">
            <v>101110</v>
          </cell>
          <cell r="B1838" t="str">
            <v>FUNDACOES E ESTRUTURAS</v>
          </cell>
          <cell r="C1838" t="str">
            <v>FUES</v>
          </cell>
          <cell r="D1838" t="str">
            <v>TUBULOES</v>
          </cell>
          <cell r="E1838" t="str">
            <v>0038</v>
          </cell>
          <cell r="F1838" t="str">
            <v/>
          </cell>
          <cell r="G1838" t="str">
            <v/>
          </cell>
          <cell r="H1838" t="str">
            <v>TUBULÃO A CÉU ABERTO, DIÂMETRO DO FUSTE DE 100CM, ESCAVAÇÃO MECÂNICA, SEM ALARGAMENTO DE BASE, CONCRETO USINADO E LANÇADO COM BOMBA OU DIRETAMENTE DO CAMINHÃO. AF_05/2020</v>
          </cell>
          <cell r="I1838" t="str">
            <v>M3</v>
          </cell>
          <cell r="J1838" t="str">
            <v>ATRIBUÍDO SÃO PAULO</v>
          </cell>
          <cell r="K1838" t="str">
            <v>647,70</v>
          </cell>
          <cell r="L1838" t="str">
            <v>CAIXA REFERENCIAL</v>
          </cell>
        </row>
        <row r="1839">
          <cell r="A1839">
            <v>101111</v>
          </cell>
          <cell r="B1839" t="str">
            <v>FUNDACOES E ESTRUTURAS</v>
          </cell>
          <cell r="C1839" t="str">
            <v>FUES</v>
          </cell>
          <cell r="D1839" t="str">
            <v>TUBULOES</v>
          </cell>
          <cell r="E1839" t="str">
            <v>0038</v>
          </cell>
          <cell r="F1839" t="str">
            <v/>
          </cell>
          <cell r="G1839" t="str">
            <v/>
          </cell>
          <cell r="H1839" t="str">
            <v>TUBULÃO A CÉU ABERTO, DIÂMETRO DO FUSTE DE 120CM, ESCAVAÇÃO MECÂNICA, SEM ALARGAMENTO DE BASE, CONCRETO USINADO E LANÇADO COM BOMBA OU DIRETAMENTE DO CAMINHÃO. AF_05/2020</v>
          </cell>
          <cell r="I1839" t="str">
            <v>M3</v>
          </cell>
          <cell r="J1839" t="str">
            <v>ATRIBUÍDO SÃO PAULO</v>
          </cell>
          <cell r="K1839" t="str">
            <v>607,24</v>
          </cell>
          <cell r="L1839" t="str">
            <v>CAIXA REFERENCIAL</v>
          </cell>
        </row>
        <row r="1840">
          <cell r="A1840">
            <v>101112</v>
          </cell>
          <cell r="B1840" t="str">
            <v>FUNDACOES E ESTRUTURAS</v>
          </cell>
          <cell r="C1840" t="str">
            <v>FUES</v>
          </cell>
          <cell r="D1840" t="str">
            <v>TUBULOES</v>
          </cell>
          <cell r="E1840" t="str">
            <v>0038</v>
          </cell>
          <cell r="F1840" t="str">
            <v/>
          </cell>
          <cell r="G1840" t="str">
            <v/>
          </cell>
          <cell r="H1840" t="str">
            <v>ALARGAMENTO DE BASE DE TUBULÃO A CÉU ABERTO, ESCAVAÇÃO MANUAL, CONCRETO FEITO EM OBRA E LANÇADO COM JERICA. AF_05/2020</v>
          </cell>
          <cell r="I1840" t="str">
            <v>M3</v>
          </cell>
          <cell r="J1840" t="str">
            <v>ATRIBUÍDO SÃO PAULO</v>
          </cell>
          <cell r="K1840" t="str">
            <v>635,28</v>
          </cell>
          <cell r="L1840" t="str">
            <v>CAIXA REFERENCIAL</v>
          </cell>
        </row>
        <row r="1841">
          <cell r="A1841">
            <v>101113</v>
          </cell>
          <cell r="B1841" t="str">
            <v>FUNDACOES E ESTRUTURAS</v>
          </cell>
          <cell r="C1841" t="str">
            <v>FUES</v>
          </cell>
          <cell r="D1841" t="str">
            <v>TUBULOES</v>
          </cell>
          <cell r="E1841" t="str">
            <v>0038</v>
          </cell>
          <cell r="F1841" t="str">
            <v/>
          </cell>
          <cell r="G1841" t="str">
            <v/>
          </cell>
          <cell r="H1841" t="str">
            <v>ALARGAMENTO DE BASE DE TUBULÃO A CÉU ABERTO, ESCAVAÇÃO MANUAL, CONCRETO USINADO E LANÇADO COM BOMBA OU DIRETAMENTE DO CAMINHÃO. AF_05/2020</v>
          </cell>
          <cell r="I1841" t="str">
            <v>M3</v>
          </cell>
          <cell r="J1841" t="str">
            <v>ATRIBUÍDO SÃO PAULO</v>
          </cell>
          <cell r="K1841" t="str">
            <v>614,41</v>
          </cell>
          <cell r="L1841" t="str">
            <v>CAIXA REFERENCIAL</v>
          </cell>
        </row>
        <row r="1842">
          <cell r="A1842">
            <v>95601</v>
          </cell>
          <cell r="B1842" t="str">
            <v>FUNDACOES E ESTRUTURAS</v>
          </cell>
          <cell r="C1842" t="str">
            <v>FUES</v>
          </cell>
          <cell r="D1842" t="str">
            <v>ESTACAS</v>
          </cell>
          <cell r="E1842" t="str">
            <v>0039</v>
          </cell>
          <cell r="F1842" t="str">
            <v/>
          </cell>
          <cell r="G1842" t="str">
            <v/>
          </cell>
          <cell r="H1842" t="str">
            <v>ARRASAMENTO MECANICO DE ESTACA DE CONCRETO ARMADO, DIAMETROS DE ATÉ 40 CM. AF_11/2016</v>
          </cell>
          <cell r="I1842" t="str">
            <v>UN</v>
          </cell>
          <cell r="J1842" t="str">
            <v>COEFICIENTE DE REPRESENTATIVIDADE</v>
          </cell>
          <cell r="K1842" t="str">
            <v>18,15</v>
          </cell>
          <cell r="L1842" t="str">
            <v>CAIXA REFERENCIAL</v>
          </cell>
        </row>
        <row r="1843">
          <cell r="A1843">
            <v>95602</v>
          </cell>
          <cell r="B1843" t="str">
            <v>FUNDACOES E ESTRUTURAS</v>
          </cell>
          <cell r="C1843" t="str">
            <v>FUES</v>
          </cell>
          <cell r="D1843" t="str">
            <v>ESTACAS</v>
          </cell>
          <cell r="E1843" t="str">
            <v>0039</v>
          </cell>
          <cell r="F1843" t="str">
            <v/>
          </cell>
          <cell r="G1843" t="str">
            <v/>
          </cell>
          <cell r="H1843" t="str">
            <v>ARRASAMENTO MECANICO DE ESTACA DE CONCRETO ARMADO, DIAMETROS DE 41 CM A 60 CM. AF_11/2016</v>
          </cell>
          <cell r="I1843" t="str">
            <v>UN</v>
          </cell>
          <cell r="J1843" t="str">
            <v>COEFICIENTE DE REPRESENTATIVIDADE</v>
          </cell>
          <cell r="K1843" t="str">
            <v>23,21</v>
          </cell>
          <cell r="L1843" t="str">
            <v>CAIXA REFERENCIAL</v>
          </cell>
        </row>
        <row r="1844">
          <cell r="A1844">
            <v>95603</v>
          </cell>
          <cell r="B1844" t="str">
            <v>FUNDACOES E ESTRUTURAS</v>
          </cell>
          <cell r="C1844" t="str">
            <v>FUES</v>
          </cell>
          <cell r="D1844" t="str">
            <v>ESTACAS</v>
          </cell>
          <cell r="E1844" t="str">
            <v>0039</v>
          </cell>
          <cell r="F1844" t="str">
            <v/>
          </cell>
          <cell r="G1844" t="str">
            <v/>
          </cell>
          <cell r="H1844" t="str">
            <v>ARRASAMENTO MECANICO DE ESTACA DE CONCRETO ARMADO, DIAMETROS DE 61 CM A 80 CM. AF_11/2016</v>
          </cell>
          <cell r="I1844" t="str">
            <v>UN</v>
          </cell>
          <cell r="J1844" t="str">
            <v>COEFICIENTE DE REPRESENTATIVIDADE</v>
          </cell>
          <cell r="K1844" t="str">
            <v>30,48</v>
          </cell>
          <cell r="L1844" t="str">
            <v>CAIXA REFERENCIAL</v>
          </cell>
        </row>
        <row r="1845">
          <cell r="A1845">
            <v>95604</v>
          </cell>
          <cell r="B1845" t="str">
            <v>FUNDACOES E ESTRUTURAS</v>
          </cell>
          <cell r="C1845" t="str">
            <v>FUES</v>
          </cell>
          <cell r="D1845" t="str">
            <v>ESTACAS</v>
          </cell>
          <cell r="E1845" t="str">
            <v>0039</v>
          </cell>
          <cell r="F1845" t="str">
            <v/>
          </cell>
          <cell r="G1845" t="str">
            <v/>
          </cell>
          <cell r="H1845" t="str">
            <v>ARRASAMENTO MECANICO DE ESTACA DE CONCRETO ARMADO, DIAMETROS DE 81 CM A 100 CM. AF_11/2016</v>
          </cell>
          <cell r="I1845" t="str">
            <v>UN</v>
          </cell>
          <cell r="J1845" t="str">
            <v>COEFICIENTE DE REPRESENTATIVIDADE</v>
          </cell>
          <cell r="K1845" t="str">
            <v>40,11</v>
          </cell>
          <cell r="L1845" t="str">
            <v>CAIXA REFERENCIAL</v>
          </cell>
        </row>
        <row r="1846">
          <cell r="A1846">
            <v>95605</v>
          </cell>
          <cell r="B1846" t="str">
            <v>FUNDACOES E ESTRUTURAS</v>
          </cell>
          <cell r="C1846" t="str">
            <v>FUES</v>
          </cell>
          <cell r="D1846" t="str">
            <v>ESTACAS</v>
          </cell>
          <cell r="E1846" t="str">
            <v>0039</v>
          </cell>
          <cell r="F1846" t="str">
            <v/>
          </cell>
          <cell r="G1846" t="str">
            <v/>
          </cell>
          <cell r="H1846" t="str">
            <v>ARRASAMENTO MECANICO DE ESTACA DE CONCRETO ARMADO, DIAMETROS DE 101 CM A 150 CM. AF_11/2016</v>
          </cell>
          <cell r="I1846" t="str">
            <v>UN</v>
          </cell>
          <cell r="J1846" t="str">
            <v>COEFICIENTE DE REPRESENTATIVIDADE</v>
          </cell>
          <cell r="K1846" t="str">
            <v>62,89</v>
          </cell>
          <cell r="L1846" t="str">
            <v>CAIXA REFERENCIAL</v>
          </cell>
        </row>
        <row r="1847">
          <cell r="A1847">
            <v>95607</v>
          </cell>
          <cell r="B1847" t="str">
            <v>FUNDACOES E ESTRUTURAS</v>
          </cell>
          <cell r="C1847" t="str">
            <v>FUES</v>
          </cell>
          <cell r="D1847" t="str">
            <v>ESTACAS</v>
          </cell>
          <cell r="E1847" t="str">
            <v>0039</v>
          </cell>
          <cell r="F1847" t="str">
            <v/>
          </cell>
          <cell r="G1847" t="str">
            <v/>
          </cell>
          <cell r="H1847" t="str">
            <v>ARRASAMENTO DE ESTACA METÁLICA, PERFIL LAMINADO TIPO I FAMÍLIA 250. AF_11/2016</v>
          </cell>
          <cell r="I1847" t="str">
            <v>UN</v>
          </cell>
          <cell r="J1847" t="str">
            <v>COEFICIENTE DE REPRESENTATIVIDADE</v>
          </cell>
          <cell r="K1847" t="str">
            <v>4,85</v>
          </cell>
          <cell r="L1847" t="str">
            <v>CAIXA REFERENCIAL</v>
          </cell>
        </row>
        <row r="1848">
          <cell r="A1848">
            <v>95608</v>
          </cell>
          <cell r="B1848" t="str">
            <v>FUNDACOES E ESTRUTURAS</v>
          </cell>
          <cell r="C1848" t="str">
            <v>FUES</v>
          </cell>
          <cell r="D1848" t="str">
            <v>ESTACAS</v>
          </cell>
          <cell r="E1848" t="str">
            <v>0039</v>
          </cell>
          <cell r="F1848" t="str">
            <v/>
          </cell>
          <cell r="G1848" t="str">
            <v/>
          </cell>
          <cell r="H1848" t="str">
            <v>ARRASAMENTO DE ESTACA METÁLICA, PERFIL LAMINADO TIPO H FAMÍLIA 250. AF_11/2016</v>
          </cell>
          <cell r="I1848" t="str">
            <v>UN</v>
          </cell>
          <cell r="J1848" t="str">
            <v>COEFICIENTE DE REPRESENTATIVIDADE</v>
          </cell>
          <cell r="K1848" t="str">
            <v>5,61</v>
          </cell>
          <cell r="L1848" t="str">
            <v>CAIXA REFERENCIAL</v>
          </cell>
        </row>
        <row r="1849">
          <cell r="A1849">
            <v>95609</v>
          </cell>
          <cell r="B1849" t="str">
            <v>FUNDACOES E ESTRUTURAS</v>
          </cell>
          <cell r="C1849" t="str">
            <v>FUES</v>
          </cell>
          <cell r="D1849" t="str">
            <v>ESTACAS</v>
          </cell>
          <cell r="E1849" t="str">
            <v>0039</v>
          </cell>
          <cell r="F1849" t="str">
            <v/>
          </cell>
          <cell r="G1849" t="str">
            <v/>
          </cell>
          <cell r="H1849" t="str">
            <v>ARRASAMENTO DE ESTACA METÁLICA, PERFIL LAMINADO TIPO H FAMÍLIA 310. AF_11/2016</v>
          </cell>
          <cell r="I1849" t="str">
            <v>UN</v>
          </cell>
          <cell r="J1849" t="str">
            <v>COEFICIENTE DE REPRESENTATIVIDADE</v>
          </cell>
          <cell r="K1849" t="str">
            <v>6,23</v>
          </cell>
          <cell r="L1849" t="str">
            <v>CAIXA REFERENCIAL</v>
          </cell>
        </row>
        <row r="1850">
          <cell r="A1850">
            <v>100651</v>
          </cell>
          <cell r="B1850" t="str">
            <v>FUNDACOES E ESTRUTURAS</v>
          </cell>
          <cell r="C1850" t="str">
            <v>FUES</v>
          </cell>
          <cell r="D1850" t="str">
            <v>ESTACAS</v>
          </cell>
          <cell r="E1850" t="str">
            <v>0039</v>
          </cell>
          <cell r="F1850" t="str">
            <v/>
          </cell>
          <cell r="G1850" t="str">
            <v/>
          </cell>
          <cell r="H1850" t="str">
            <v>ESTACA HÉLICE CONTÍNUA, DIÂMETRO DE 30 CM, INCLUSO CONCRETO FCK=30MPA E ARMADURA MÍNIMA (EXCLUSIVE MOBILIZAÇÃO, DESMOBILIZAÇÃO E BOMBEAMENTO). AF_12/2019</v>
          </cell>
          <cell r="I1850" t="str">
            <v>M</v>
          </cell>
          <cell r="J1850" t="str">
            <v>ATRIBUÍDO SÃO PAULO</v>
          </cell>
          <cell r="K1850" t="str">
            <v>98,79</v>
          </cell>
          <cell r="L1850" t="str">
            <v>CAIXA REFERENCIAL</v>
          </cell>
        </row>
        <row r="1851">
          <cell r="A1851">
            <v>100652</v>
          </cell>
          <cell r="B1851" t="str">
            <v>FUNDACOES E ESTRUTURAS</v>
          </cell>
          <cell r="C1851" t="str">
            <v>FUES</v>
          </cell>
          <cell r="D1851" t="str">
            <v>ESTACAS</v>
          </cell>
          <cell r="E1851" t="str">
            <v>0039</v>
          </cell>
          <cell r="F1851" t="str">
            <v/>
          </cell>
          <cell r="G1851" t="str">
            <v/>
          </cell>
          <cell r="H1851" t="str">
            <v>ESTACA HÉLICE CONTÍNUA , DIÂMETRO DE 50 CM, INCLUSO CONCRETO FCK=30MPA E ARMADURA MÍNIMA (EXCLUSIVE MOBILIZAÇÃO, DESMOBILIZAÇÃO E BOMBEAMENTO). AF_12/2019</v>
          </cell>
          <cell r="I1851" t="str">
            <v>M</v>
          </cell>
          <cell r="J1851" t="str">
            <v>ATRIBUÍDO SÃO PAULO</v>
          </cell>
          <cell r="K1851" t="str">
            <v>185,64</v>
          </cell>
          <cell r="L1851" t="str">
            <v>CAIXA REFERENCIAL</v>
          </cell>
        </row>
        <row r="1852">
          <cell r="A1852">
            <v>100653</v>
          </cell>
          <cell r="B1852" t="str">
            <v>FUNDACOES E ESTRUTURAS</v>
          </cell>
          <cell r="C1852" t="str">
            <v>FUES</v>
          </cell>
          <cell r="D1852" t="str">
            <v>ESTACAS</v>
          </cell>
          <cell r="E1852" t="str">
            <v>0039</v>
          </cell>
          <cell r="F1852" t="str">
            <v/>
          </cell>
          <cell r="G1852" t="str">
            <v/>
          </cell>
          <cell r="H1852" t="str">
            <v>ESTACA HÉLICE CONTÍNUA, DIÂMETRO DE 70 CM, INCLUSO CONCRETO FCK=30MPA E ARMADURA MÍNIMA (EXCLUSIVE MOBILIZAÇÃO, DESMOBILIZAÇÃO E BOMBEAMENTO). AF_12/2019</v>
          </cell>
          <cell r="I1852" t="str">
            <v>M</v>
          </cell>
          <cell r="J1852" t="str">
            <v>ATRIBUÍDO SÃO PAULO</v>
          </cell>
          <cell r="K1852" t="str">
            <v>308,50</v>
          </cell>
          <cell r="L1852" t="str">
            <v>CAIXA REFERENCIAL</v>
          </cell>
        </row>
        <row r="1853">
          <cell r="A1853">
            <v>100654</v>
          </cell>
          <cell r="B1853" t="str">
            <v>FUNDACOES E ESTRUTURAS</v>
          </cell>
          <cell r="C1853" t="str">
            <v>FUES</v>
          </cell>
          <cell r="D1853" t="str">
            <v>ESTACAS</v>
          </cell>
          <cell r="E1853" t="str">
            <v>0039</v>
          </cell>
          <cell r="F1853" t="str">
            <v/>
          </cell>
          <cell r="G1853" t="str">
            <v/>
          </cell>
          <cell r="H1853" t="str">
            <v>ESTACA HÉLICE CONTÍNUA, DIÂMETRO DE 80 CM, INCLUSO CONCRETO FCK=30MPA E ARMADURA MÍNIMA (EXCLUSIVE MOBILIZAÇÃO, DESMOBILIZAÇÃO E BOMBEAMENTO). AF_12/2019.</v>
          </cell>
          <cell r="I1853" t="str">
            <v>M</v>
          </cell>
          <cell r="J1853" t="str">
            <v>ATRIBUÍDO SÃO PAULO</v>
          </cell>
          <cell r="K1853" t="str">
            <v>427,65</v>
          </cell>
          <cell r="L1853" t="str">
            <v>CAIXA REFERENCIAL</v>
          </cell>
        </row>
        <row r="1854">
          <cell r="A1854">
            <v>100655</v>
          </cell>
          <cell r="B1854" t="str">
            <v>FUNDACOES E ESTRUTURAS</v>
          </cell>
          <cell r="C1854" t="str">
            <v>FUES</v>
          </cell>
          <cell r="D1854" t="str">
            <v>ESTACAS</v>
          </cell>
          <cell r="E1854" t="str">
            <v>0039</v>
          </cell>
          <cell r="F1854" t="str">
            <v/>
          </cell>
          <cell r="G1854" t="str">
            <v/>
          </cell>
          <cell r="H1854" t="str">
            <v>ESTACA HÉLICE CONTÍNUA, DIÂMETRO DE 90 CM, INCLUSO CONCRETO FCK=30MPA E ARMADURA MÍNIMA (EXCLUSIVE MOBILIZAÇÃO, DESMOBILIZAÇÃO E BOMBEAMENTO). AF_12/2019.</v>
          </cell>
          <cell r="I1854" t="str">
            <v>M</v>
          </cell>
          <cell r="J1854" t="str">
            <v>ATRIBUÍDO SÃO PAULO</v>
          </cell>
          <cell r="K1854" t="str">
            <v>490,38</v>
          </cell>
          <cell r="L1854" t="str">
            <v>CAIXA REFERENCIAL</v>
          </cell>
        </row>
        <row r="1855">
          <cell r="A1855">
            <v>100656</v>
          </cell>
          <cell r="B1855" t="str">
            <v>FUNDACOES E ESTRUTURAS</v>
          </cell>
          <cell r="C1855" t="str">
            <v>FUES</v>
          </cell>
          <cell r="D1855" t="str">
            <v>ESTACAS</v>
          </cell>
          <cell r="E1855" t="str">
            <v>0039</v>
          </cell>
          <cell r="F1855" t="str">
            <v/>
          </cell>
          <cell r="G1855" t="str">
            <v/>
          </cell>
          <cell r="H1855" t="str">
            <v>ESTACA PRÉ-MOLDADA DE CONCRETO, SEÇÃO QUADRADA, CAPACIDADE DE 25 TONELADAS, INCLUSO EMENDA (EXCLUSIVE MOBILIZAÇÃO E DESMOBILIZAÇÃO). AF_12/2019</v>
          </cell>
          <cell r="I1855" t="str">
            <v>M</v>
          </cell>
          <cell r="J1855" t="str">
            <v>ATRIBUÍDO SÃO PAULO</v>
          </cell>
          <cell r="K1855" t="str">
            <v>79,80</v>
          </cell>
          <cell r="L1855" t="str">
            <v>CAIXA REFERENCIAL</v>
          </cell>
        </row>
        <row r="1856">
          <cell r="A1856">
            <v>100657</v>
          </cell>
          <cell r="B1856" t="str">
            <v>FUNDACOES E ESTRUTURAS</v>
          </cell>
          <cell r="C1856" t="str">
            <v>FUES</v>
          </cell>
          <cell r="D1856" t="str">
            <v>ESTACAS</v>
          </cell>
          <cell r="E1856" t="str">
            <v>0039</v>
          </cell>
          <cell r="F1856" t="str">
            <v/>
          </cell>
          <cell r="G1856" t="str">
            <v/>
          </cell>
          <cell r="H1856" t="str">
            <v>ESTACA PRÉ-MOLDADA DE CONCRETO SEÇÃO QUADRADA, CAPACIDADE DE 50 TONELADAS, INCLUSO EMENDA (EXCLUSIVE MOBILIZAÇÃO E DESMOBILIZAÇÃO). AF_12/2019</v>
          </cell>
          <cell r="I1856" t="str">
            <v>M</v>
          </cell>
          <cell r="J1856" t="str">
            <v>ATRIBUÍDO SÃO PAULO</v>
          </cell>
          <cell r="K1856" t="str">
            <v>103,27</v>
          </cell>
          <cell r="L1856" t="str">
            <v>CAIXA REFERENCIAL</v>
          </cell>
        </row>
        <row r="1857">
          <cell r="A1857">
            <v>100658</v>
          </cell>
          <cell r="B1857" t="str">
            <v>FUNDACOES E ESTRUTURAS</v>
          </cell>
          <cell r="C1857" t="str">
            <v>FUES</v>
          </cell>
          <cell r="D1857" t="str">
            <v>ESTACAS</v>
          </cell>
          <cell r="E1857" t="str">
            <v>0039</v>
          </cell>
          <cell r="F1857" t="str">
            <v/>
          </cell>
          <cell r="G1857" t="str">
            <v/>
          </cell>
          <cell r="H1857" t="str">
            <v>ESTACA PRÉ-MOLDADA DE CONCRETO CENTRIFUGADO, SEÇÃO CIRCULAR, CAPACIDADE DE 100 TONELADAS, INCLUSO EMENDA (EXCLUSIVE MOBILIZAÇÃO E DESMOBILIZAÇÃO). AF_12/2019</v>
          </cell>
          <cell r="I1857" t="str">
            <v>M</v>
          </cell>
          <cell r="J1857" t="str">
            <v>ATRIBUÍDO SÃO PAULO</v>
          </cell>
          <cell r="K1857" t="str">
            <v>239,91</v>
          </cell>
          <cell r="L1857" t="str">
            <v>CAIXA REFERENCIAL</v>
          </cell>
        </row>
        <row r="1858">
          <cell r="A1858">
            <v>100889</v>
          </cell>
          <cell r="B1858" t="str">
            <v>FUNDACOES E ESTRUTURAS</v>
          </cell>
          <cell r="C1858" t="str">
            <v>FUES</v>
          </cell>
          <cell r="D1858" t="str">
            <v>ESTACAS</v>
          </cell>
          <cell r="E1858" t="str">
            <v>0039</v>
          </cell>
          <cell r="F1858" t="str">
            <v/>
          </cell>
          <cell r="G1858" t="str">
            <v/>
          </cell>
          <cell r="H1858" t="str">
            <v>ESTACA METÁLICA PARA FUNDAÇÃO, UTILIZANDO PERFIL LAMINADO HP250X62 (EXCLUSIVE MOBILIZAÇÃO E DESMOBILIZAÇÃO). AF_01/2020</v>
          </cell>
          <cell r="I1858" t="str">
            <v>KG</v>
          </cell>
          <cell r="J1858" t="str">
            <v>ATRIBUÍDO SÃO PAULO</v>
          </cell>
          <cell r="K1858" t="str">
            <v>10,06</v>
          </cell>
          <cell r="L1858" t="str">
            <v>CAIXA REFERENCIAL</v>
          </cell>
        </row>
        <row r="1859">
          <cell r="A1859">
            <v>100890</v>
          </cell>
          <cell r="B1859" t="str">
            <v>FUNDACOES E ESTRUTURAS</v>
          </cell>
          <cell r="C1859" t="str">
            <v>FUES</v>
          </cell>
          <cell r="D1859" t="str">
            <v>ESTACAS</v>
          </cell>
          <cell r="E1859" t="str">
            <v>0039</v>
          </cell>
          <cell r="F1859" t="str">
            <v/>
          </cell>
          <cell r="G1859" t="str">
            <v/>
          </cell>
          <cell r="H1859" t="str">
            <v>ESTACA METÁLICA PARA FUNDAÇÃO, UTILIZANDO PERFIL LAMINADO HP310X79 (EXCLUSIVE MOBILIZAÇÃO E DESMOBILIZAÇÃO). AF_01/2020</v>
          </cell>
          <cell r="I1859" t="str">
            <v>KG</v>
          </cell>
          <cell r="J1859" t="str">
            <v>ATRIBUÍDO SÃO PAULO</v>
          </cell>
          <cell r="K1859" t="str">
            <v>9,95</v>
          </cell>
          <cell r="L1859" t="str">
            <v>CAIXA REFERENCIAL</v>
          </cell>
        </row>
        <row r="1860">
          <cell r="A1860">
            <v>100892</v>
          </cell>
          <cell r="B1860" t="str">
            <v>FUNDACOES E ESTRUTURAS</v>
          </cell>
          <cell r="C1860" t="str">
            <v>FUES</v>
          </cell>
          <cell r="D1860" t="str">
            <v>ESTACAS</v>
          </cell>
          <cell r="E1860" t="str">
            <v>0039</v>
          </cell>
          <cell r="F1860" t="str">
            <v/>
          </cell>
          <cell r="G1860" t="str">
            <v/>
          </cell>
          <cell r="H1860" t="str">
            <v>ESTACA METÁLICA PARA CONTENÇÃO, UTILIZANDO PERFIL LAMINADO W250X32,7 (EXCLUSIVE MOBILIZAÇÃO E DESMOBILIZAÇÃO). AF_01/2020</v>
          </cell>
          <cell r="I1860" t="str">
            <v>KG</v>
          </cell>
          <cell r="J1860" t="str">
            <v>ATRIBUÍDO SÃO PAULO</v>
          </cell>
          <cell r="K1860" t="str">
            <v>9,58</v>
          </cell>
          <cell r="L1860" t="str">
            <v>CAIXA REFERENCIAL</v>
          </cell>
        </row>
        <row r="1861">
          <cell r="A1861">
            <v>100893</v>
          </cell>
          <cell r="B1861" t="str">
            <v>FUNDACOES E ESTRUTURAS</v>
          </cell>
          <cell r="C1861" t="str">
            <v>FUES</v>
          </cell>
          <cell r="D1861" t="str">
            <v>ESTACAS</v>
          </cell>
          <cell r="E1861" t="str">
            <v>0039</v>
          </cell>
          <cell r="F1861" t="str">
            <v/>
          </cell>
          <cell r="G1861" t="str">
            <v/>
          </cell>
          <cell r="H1861" t="str">
            <v>ESTACA METÁLICA PARA CONTENÇÃO, UTILIZANDO PERFIL LAMINADO W250X38,5 (EXCLUSIVE MOBILIZAÇÃO E DESMOBILIZAÇÃO). AF_01/2020</v>
          </cell>
          <cell r="I1861" t="str">
            <v>KG</v>
          </cell>
          <cell r="J1861" t="str">
            <v>ATRIBUÍDO SÃO PAULO</v>
          </cell>
          <cell r="K1861" t="str">
            <v>9,46</v>
          </cell>
          <cell r="L1861" t="str">
            <v>CAIXA REFERENCIAL</v>
          </cell>
        </row>
        <row r="1862">
          <cell r="A1862">
            <v>100894</v>
          </cell>
          <cell r="B1862" t="str">
            <v>FUNDACOES E ESTRUTURAS</v>
          </cell>
          <cell r="C1862" t="str">
            <v>FUES</v>
          </cell>
          <cell r="D1862" t="str">
            <v>ESTACAS</v>
          </cell>
          <cell r="E1862" t="str">
            <v>0039</v>
          </cell>
          <cell r="F1862" t="str">
            <v/>
          </cell>
          <cell r="G1862" t="str">
            <v/>
          </cell>
          <cell r="H1862" t="str">
            <v>ESTACA METÁLICA PARA CONTENÇÃO, UTILIZANDO PERFIL LAMINADO W250X44,8 (EXCLUSIVE MOBILIZAÇÃO E DESMOBILIZAÇÃO). AF_01/2020</v>
          </cell>
          <cell r="I1862" t="str">
            <v>KG</v>
          </cell>
          <cell r="J1862" t="str">
            <v>ATRIBUÍDO SÃO PAULO</v>
          </cell>
          <cell r="K1862" t="str">
            <v>9,38</v>
          </cell>
          <cell r="L1862" t="str">
            <v>CAIXA REFERENCIAL</v>
          </cell>
        </row>
        <row r="1863">
          <cell r="A1863">
            <v>100896</v>
          </cell>
          <cell r="B1863" t="str">
            <v>FUNDACOES E ESTRUTURAS</v>
          </cell>
          <cell r="C1863" t="str">
            <v>FUES</v>
          </cell>
          <cell r="D1863" t="str">
            <v>ESTACAS</v>
          </cell>
          <cell r="E1863" t="str">
            <v>0039</v>
          </cell>
          <cell r="F1863" t="str">
            <v/>
          </cell>
          <cell r="G1863" t="str">
            <v/>
          </cell>
          <cell r="H1863" t="str">
            <v>ESTACA ESCAVADA MECANICAMENTE, SEM FLUIDO ESTABILIZANTE, COM 25CM DE DIÂMETRO, CONCRETO LANÇADO POR CAMINHÃO BETONEIRA (EXCLUSIVE MOBILIZAÇÃO E DESMOBILIZAÇÃO). AF_01/2020</v>
          </cell>
          <cell r="I1863" t="str">
            <v>M</v>
          </cell>
          <cell r="J1863" t="str">
            <v>ATRIBUÍDO SÃO PAULO</v>
          </cell>
          <cell r="K1863" t="str">
            <v>43,71</v>
          </cell>
          <cell r="L1863" t="str">
            <v>CAIXA REFERENCIAL</v>
          </cell>
        </row>
        <row r="1864">
          <cell r="A1864">
            <v>100897</v>
          </cell>
          <cell r="B1864" t="str">
            <v>FUNDACOES E ESTRUTURAS</v>
          </cell>
          <cell r="C1864" t="str">
            <v>FUES</v>
          </cell>
          <cell r="D1864" t="str">
            <v>ESTACAS</v>
          </cell>
          <cell r="E1864" t="str">
            <v>0039</v>
          </cell>
          <cell r="F1864" t="str">
            <v/>
          </cell>
          <cell r="G1864" t="str">
            <v/>
          </cell>
          <cell r="H1864" t="str">
            <v>ESTACA ESCAVADA MECANICAMENTE, SEM FLUIDO ESTABILIZANTE, COM 40CM DE DIÂMETRO, CONCRETO LANÇADO POR CAMINHÃO BETONEIRA (EXCLUSIVE MOBILIZAÇÃO E DESMOBILIZAÇÃO). AF_01/2020</v>
          </cell>
          <cell r="I1864" t="str">
            <v>M</v>
          </cell>
          <cell r="J1864" t="str">
            <v>ATRIBUÍDO SÃO PAULO</v>
          </cell>
          <cell r="K1864" t="str">
            <v>83,67</v>
          </cell>
          <cell r="L1864" t="str">
            <v>CAIXA REFERENCIAL</v>
          </cell>
        </row>
        <row r="1865">
          <cell r="A1865">
            <v>100898</v>
          </cell>
          <cell r="B1865" t="str">
            <v>FUNDACOES E ESTRUTURAS</v>
          </cell>
          <cell r="C1865" t="str">
            <v>FUES</v>
          </cell>
          <cell r="D1865" t="str">
            <v>ESTACAS</v>
          </cell>
          <cell r="E1865" t="str">
            <v>0039</v>
          </cell>
          <cell r="F1865" t="str">
            <v/>
          </cell>
          <cell r="G1865" t="str">
            <v/>
          </cell>
          <cell r="H1865" t="str">
            <v>ESTACA ESCAVADA MECANICAMENTE, SEM FLUIDO ESTABILIZANTE, COM 60CM DE DIÂMETRO, CONCRETO LANÇADO POR CAMINHÃO BETONEIRA (EXCLUSIVE MOBILIZAÇÃO E DESMOBILIZAÇÃO). AF_01/2020</v>
          </cell>
          <cell r="I1865" t="str">
            <v>M</v>
          </cell>
          <cell r="J1865" t="str">
            <v>ATRIBUÍDO SÃO PAULO</v>
          </cell>
          <cell r="K1865" t="str">
            <v>159,93</v>
          </cell>
          <cell r="L1865" t="str">
            <v>CAIXA REFERENCIAL</v>
          </cell>
        </row>
        <row r="1866">
          <cell r="A1866">
            <v>100899</v>
          </cell>
          <cell r="B1866" t="str">
            <v>FUNDACOES E ESTRUTURAS</v>
          </cell>
          <cell r="C1866" t="str">
            <v>FUES</v>
          </cell>
          <cell r="D1866" t="str">
            <v>ESTACAS</v>
          </cell>
          <cell r="E1866" t="str">
            <v>0039</v>
          </cell>
          <cell r="F1866" t="str">
            <v/>
          </cell>
          <cell r="G1866" t="str">
            <v/>
          </cell>
          <cell r="H1866" t="str">
            <v>ESTACA ESCAVADA MECANICAMENTE, SEM FLUIDO ESTABILIZANTE, COM 25CM DE DIÂMETRO, CONCRETO LANÇADO MANUALMENTE (EXCLUSIVE MOBILIZAÇÃO E DESMOBILIZAÇÃO). AF_01/2020</v>
          </cell>
          <cell r="I1866" t="str">
            <v>M</v>
          </cell>
          <cell r="J1866" t="str">
            <v>ATRIBUÍDO SÃO PAULO</v>
          </cell>
          <cell r="K1866" t="str">
            <v>60,26</v>
          </cell>
          <cell r="L1866" t="str">
            <v>CAIXA REFERENCIAL</v>
          </cell>
        </row>
        <row r="1867">
          <cell r="A1867">
            <v>100900</v>
          </cell>
          <cell r="B1867" t="str">
            <v>FUNDACOES E ESTRUTURAS</v>
          </cell>
          <cell r="C1867" t="str">
            <v>FUES</v>
          </cell>
          <cell r="D1867" t="str">
            <v>ESTACAS</v>
          </cell>
          <cell r="E1867" t="str">
            <v>0039</v>
          </cell>
          <cell r="F1867" t="str">
            <v/>
          </cell>
          <cell r="G1867" t="str">
            <v/>
          </cell>
          <cell r="H1867" t="str">
            <v>ESTACA ESCAVADA MECANICAMENTE, SEM FLUIDO ESTABILIZANTE, COM 60CM DE DIÂMETRO, CONCRETO LANÇADO POR BOMBA LANÇA (EXCLUSIVE MOBILIZAÇÃO E DESMOBILIZAÇÃO). AF_01/2020</v>
          </cell>
          <cell r="I1867" t="str">
            <v>M</v>
          </cell>
          <cell r="J1867" t="str">
            <v>ATRIBUÍDO SÃO PAULO</v>
          </cell>
          <cell r="K1867" t="str">
            <v>182,46</v>
          </cell>
          <cell r="L1867" t="str">
            <v>CAIXA REFERENCIAL</v>
          </cell>
        </row>
        <row r="1868">
          <cell r="A1868">
            <v>100929</v>
          </cell>
          <cell r="B1868" t="str">
            <v>FUNDACOES E ESTRUTURAS</v>
          </cell>
          <cell r="C1868" t="str">
            <v>FUES</v>
          </cell>
          <cell r="D1868" t="str">
            <v>ESTACAS</v>
          </cell>
          <cell r="E1868" t="str">
            <v>0039</v>
          </cell>
          <cell r="F1868" t="str">
            <v/>
          </cell>
          <cell r="G1868" t="str">
            <v/>
          </cell>
          <cell r="H1868" t="str">
            <v>ESTACA RAÍZ, DIÂMETRO DE 20CM, SEM PRESENÇA DE ROCHA (EXCLUSIVE MOBILIZAÇÃO E DESMOBILIZAÇÃO). AF_03/2020</v>
          </cell>
          <cell r="I1868" t="str">
            <v>M</v>
          </cell>
          <cell r="J1868" t="str">
            <v>ATRIBUÍDO SÃO PAULO</v>
          </cell>
          <cell r="K1868" t="str">
            <v>220,59</v>
          </cell>
          <cell r="L1868" t="str">
            <v>CAIXA REFERENCIAL</v>
          </cell>
        </row>
        <row r="1869">
          <cell r="A1869">
            <v>100930</v>
          </cell>
          <cell r="B1869" t="str">
            <v>FUNDACOES E ESTRUTURAS</v>
          </cell>
          <cell r="C1869" t="str">
            <v>FUES</v>
          </cell>
          <cell r="D1869" t="str">
            <v>ESTACAS</v>
          </cell>
          <cell r="E1869" t="str">
            <v>0039</v>
          </cell>
          <cell r="F1869" t="str">
            <v/>
          </cell>
          <cell r="G1869" t="str">
            <v/>
          </cell>
          <cell r="H1869" t="str">
            <v>ESTACA RAÍZ, DIÂMETRO DE 31CM, SEM PRESENÇA DE ROCHA (EXCLUSIVE MOBILIZAÇÃO E DESMOBILIZAÇÃO). AF_03/2020</v>
          </cell>
          <cell r="I1869" t="str">
            <v>M</v>
          </cell>
          <cell r="J1869" t="str">
            <v>ATRIBUÍDO SÃO PAULO</v>
          </cell>
          <cell r="K1869" t="str">
            <v>318,64</v>
          </cell>
          <cell r="L1869" t="str">
            <v>CAIXA REFERENCIAL</v>
          </cell>
        </row>
        <row r="1870">
          <cell r="A1870">
            <v>100931</v>
          </cell>
          <cell r="B1870" t="str">
            <v>FUNDACOES E ESTRUTURAS</v>
          </cell>
          <cell r="C1870" t="str">
            <v>FUES</v>
          </cell>
          <cell r="D1870" t="str">
            <v>ESTACAS</v>
          </cell>
          <cell r="E1870" t="str">
            <v>0039</v>
          </cell>
          <cell r="F1870" t="str">
            <v/>
          </cell>
          <cell r="G1870" t="str">
            <v/>
          </cell>
          <cell r="H1870" t="str">
            <v>ESTACA RAÍZ, DIÂMETRO DE 40CM, SEM PRESENÇA DE ROCHA (EXCLUSIVE MOBILIZAÇÃO E DESMOBILIZAÇÃO). AF_03/2020</v>
          </cell>
          <cell r="I1870" t="str">
            <v>M</v>
          </cell>
          <cell r="J1870" t="str">
            <v>ATRIBUÍDO SÃO PAULO</v>
          </cell>
          <cell r="K1870" t="str">
            <v>396,46</v>
          </cell>
          <cell r="L1870" t="str">
            <v>CAIXA REFERENCIAL</v>
          </cell>
        </row>
        <row r="1871">
          <cell r="A1871">
            <v>100932</v>
          </cell>
          <cell r="B1871" t="str">
            <v>FUNDACOES E ESTRUTURAS</v>
          </cell>
          <cell r="C1871" t="str">
            <v>FUES</v>
          </cell>
          <cell r="D1871" t="str">
            <v>ESTACAS</v>
          </cell>
          <cell r="E1871" t="str">
            <v>0039</v>
          </cell>
          <cell r="F1871" t="str">
            <v/>
          </cell>
          <cell r="G1871" t="str">
            <v/>
          </cell>
          <cell r="H1871" t="str">
            <v>ESTACA RAÍZ, DIÂMETRO DE 45CM, SEM PRESENÇA DE ROCHA (EXCLUSIVE MOBILIZAÇÃO E DESMOBILIZAÇÃO). AF_03/2020</v>
          </cell>
          <cell r="I1871" t="str">
            <v>M</v>
          </cell>
          <cell r="J1871" t="str">
            <v>ATRIBUÍDO SÃO PAULO</v>
          </cell>
          <cell r="K1871" t="str">
            <v>540,32</v>
          </cell>
          <cell r="L1871" t="str">
            <v>CAIXA REFERENCIAL</v>
          </cell>
        </row>
        <row r="1872">
          <cell r="A1872">
            <v>100933</v>
          </cell>
          <cell r="B1872" t="str">
            <v>FUNDACOES E ESTRUTURAS</v>
          </cell>
          <cell r="C1872" t="str">
            <v>FUES</v>
          </cell>
          <cell r="D1872" t="str">
            <v>ESTACAS</v>
          </cell>
          <cell r="E1872" t="str">
            <v>0039</v>
          </cell>
          <cell r="F1872" t="str">
            <v/>
          </cell>
          <cell r="G1872" t="str">
            <v/>
          </cell>
          <cell r="H1872" t="str">
            <v>ESTACA RAÍZ, DIÂMETRO DE 20CM, PERFURADA EM ROCHA (EXCLUSIVE MOBILIZAÇÃO E DESMOBILIZAÇÃO). AF_03/2020</v>
          </cell>
          <cell r="I1872" t="str">
            <v>M</v>
          </cell>
          <cell r="J1872" t="str">
            <v>ATRIBUÍDO SÃO PAULO</v>
          </cell>
          <cell r="K1872" t="str">
            <v>272,15</v>
          </cell>
          <cell r="L1872" t="str">
            <v>CAIXA REFERENCIAL</v>
          </cell>
        </row>
        <row r="1873">
          <cell r="A1873">
            <v>100934</v>
          </cell>
          <cell r="B1873" t="str">
            <v>FUNDACOES E ESTRUTURAS</v>
          </cell>
          <cell r="C1873" t="str">
            <v>FUES</v>
          </cell>
          <cell r="D1873" t="str">
            <v>ESTACAS</v>
          </cell>
          <cell r="E1873" t="str">
            <v>0039</v>
          </cell>
          <cell r="F1873" t="str">
            <v/>
          </cell>
          <cell r="G1873" t="str">
            <v/>
          </cell>
          <cell r="H1873" t="str">
            <v>ESTACA RAÍZ, DIÂMETRO DE 31CM, PERFURADA EM ROCHA (EXCLUSIVE MOBILIZAÇÃO E DESMOBILIZAÇÃO). AF_03/2020</v>
          </cell>
          <cell r="I1873" t="str">
            <v>M</v>
          </cell>
          <cell r="J1873" t="str">
            <v>ATRIBUÍDO SÃO PAULO</v>
          </cell>
          <cell r="K1873" t="str">
            <v>383,06</v>
          </cell>
          <cell r="L1873" t="str">
            <v>CAIXA REFERENCIAL</v>
          </cell>
        </row>
        <row r="1874">
          <cell r="A1874">
            <v>100935</v>
          </cell>
          <cell r="B1874" t="str">
            <v>FUNDACOES E ESTRUTURAS</v>
          </cell>
          <cell r="C1874" t="str">
            <v>FUES</v>
          </cell>
          <cell r="D1874" t="str">
            <v>ESTACAS</v>
          </cell>
          <cell r="E1874" t="str">
            <v>0039</v>
          </cell>
          <cell r="F1874" t="str">
            <v/>
          </cell>
          <cell r="G1874" t="str">
            <v/>
          </cell>
          <cell r="H1874" t="str">
            <v>ESTACA RAÍZ, DIÂMETRO DE 40CM, PERFURADA EM ROCHA (EXCLUSIVE MOBILIZAÇÃO E DESMOBILIZAÇÃO). AF_03/2020</v>
          </cell>
          <cell r="I1874" t="str">
            <v>M</v>
          </cell>
          <cell r="J1874" t="str">
            <v>ATRIBUÍDO SÃO PAULO</v>
          </cell>
          <cell r="K1874" t="str">
            <v>477,46</v>
          </cell>
          <cell r="L1874" t="str">
            <v>CAIXA REFERENCIAL</v>
          </cell>
        </row>
        <row r="1875">
          <cell r="A1875">
            <v>100936</v>
          </cell>
          <cell r="B1875" t="str">
            <v>FUNDACOES E ESTRUTURAS</v>
          </cell>
          <cell r="C1875" t="str">
            <v>FUES</v>
          </cell>
          <cell r="D1875" t="str">
            <v>ESTACAS</v>
          </cell>
          <cell r="E1875" t="str">
            <v>0039</v>
          </cell>
          <cell r="F1875" t="str">
            <v/>
          </cell>
          <cell r="G1875" t="str">
            <v/>
          </cell>
          <cell r="H1875" t="str">
            <v>ESTACA RAÍZ, DIÂMETRO DE 45CM, PERFURADA EM ROCHA (EXCLUSIVE MOBILIZAÇÃO E DESMOBILIZAÇÃO). AF_03/2020</v>
          </cell>
          <cell r="I1875" t="str">
            <v>M</v>
          </cell>
          <cell r="J1875" t="str">
            <v>ATRIBUÍDO SÃO PAULO</v>
          </cell>
          <cell r="K1875" t="str">
            <v>634,81</v>
          </cell>
          <cell r="L1875" t="str">
            <v>CAIXA REFERENCIAL</v>
          </cell>
        </row>
        <row r="1876">
          <cell r="A1876">
            <v>101173</v>
          </cell>
          <cell r="B1876" t="str">
            <v>FUNDACOES E ESTRUTURAS</v>
          </cell>
          <cell r="C1876" t="str">
            <v>FUES</v>
          </cell>
          <cell r="D1876" t="str">
            <v>ESTACAS</v>
          </cell>
          <cell r="E1876" t="str">
            <v>0039</v>
          </cell>
          <cell r="F1876" t="str">
            <v/>
          </cell>
          <cell r="G1876" t="str">
            <v/>
          </cell>
          <cell r="H1876" t="str">
            <v>ESTACA BROCA DE CONCRETO, DIÂMETRO DE 20CM, ESCAVAÇÃO MANUAL COM TRADO CONCHA, COM ARMADURA DE ARRANQUE. AF_05/2020</v>
          </cell>
          <cell r="I1876" t="str">
            <v>M</v>
          </cell>
          <cell r="J1876" t="str">
            <v>COEFICIENTE DE REPRESENTATIVIDADE</v>
          </cell>
          <cell r="K1876" t="str">
            <v>45,36</v>
          </cell>
          <cell r="L1876" t="str">
            <v>CAIXA REFERENCIAL</v>
          </cell>
        </row>
        <row r="1877">
          <cell r="A1877">
            <v>101174</v>
          </cell>
          <cell r="B1877" t="str">
            <v>FUNDACOES E ESTRUTURAS</v>
          </cell>
          <cell r="C1877" t="str">
            <v>FUES</v>
          </cell>
          <cell r="D1877" t="str">
            <v>ESTACAS</v>
          </cell>
          <cell r="E1877" t="str">
            <v>0039</v>
          </cell>
          <cell r="F1877" t="str">
            <v/>
          </cell>
          <cell r="G1877" t="str">
            <v/>
          </cell>
          <cell r="H1877" t="str">
            <v>ESTACA BROCA DE CONCRETO, DIÂMETRO DE 25CM, ESCAVAÇÃO MANUAL COM TRADO CONCHA, COM ARMADURA DE ARRANQUE. AF_05/2020</v>
          </cell>
          <cell r="I1877" t="str">
            <v>M</v>
          </cell>
          <cell r="J1877" t="str">
            <v>COEFICIENTE DE REPRESENTATIVIDADE</v>
          </cell>
          <cell r="K1877" t="str">
            <v>61,83</v>
          </cell>
          <cell r="L1877" t="str">
            <v>CAIXA REFERENCIAL</v>
          </cell>
        </row>
        <row r="1878">
          <cell r="A1878">
            <v>101175</v>
          </cell>
          <cell r="B1878" t="str">
            <v>FUNDACOES E ESTRUTURAS</v>
          </cell>
          <cell r="C1878" t="str">
            <v>FUES</v>
          </cell>
          <cell r="D1878" t="str">
            <v>ESTACAS</v>
          </cell>
          <cell r="E1878" t="str">
            <v>0039</v>
          </cell>
          <cell r="F1878" t="str">
            <v/>
          </cell>
          <cell r="G1878" t="str">
            <v/>
          </cell>
          <cell r="H1878" t="str">
            <v>ESTACA BROCA DE CONCRETO, DIÂMETRO DE 30CM, ESCAVAÇÃO MANUAL COM TRADO CONCHA, COM ARMADURA DE ARRANQUE. AF_05/2020</v>
          </cell>
          <cell r="I1878" t="str">
            <v>M</v>
          </cell>
          <cell r="J1878" t="str">
            <v>COEFICIENTE DE REPRESENTATIVIDADE</v>
          </cell>
          <cell r="K1878" t="str">
            <v>84,37</v>
          </cell>
          <cell r="L1878" t="str">
            <v>CAIXA REFERENCIAL</v>
          </cell>
        </row>
        <row r="1879">
          <cell r="A1879">
            <v>101176</v>
          </cell>
          <cell r="B1879" t="str">
            <v>FUNDACOES E ESTRUTURAS</v>
          </cell>
          <cell r="C1879" t="str">
            <v>FUES</v>
          </cell>
          <cell r="D1879" t="str">
            <v>ESTACAS</v>
          </cell>
          <cell r="E1879" t="str">
            <v>0039</v>
          </cell>
          <cell r="F1879" t="str">
            <v/>
          </cell>
          <cell r="G1879" t="str">
            <v/>
          </cell>
          <cell r="H1879" t="str">
            <v>ESTACA BROCA DE CONCRETO, DIÂMETRO DE 30CM, ESCAVAÇÃO MANUAL COM TRADO CONCHA, INTEIRAMENTE ARMADA. AF_05/2020</v>
          </cell>
          <cell r="I1879" t="str">
            <v>M</v>
          </cell>
          <cell r="J1879" t="str">
            <v>COEFICIENTE DE REPRESENTATIVIDADE</v>
          </cell>
          <cell r="K1879" t="str">
            <v>113,41</v>
          </cell>
          <cell r="L1879" t="str">
            <v>CAIXA REFERENCIAL</v>
          </cell>
        </row>
        <row r="1880">
          <cell r="A1880">
            <v>95240</v>
          </cell>
          <cell r="B1880" t="str">
            <v>FUNDACOES E ESTRUTURAS</v>
          </cell>
          <cell r="C1880" t="str">
            <v>FUES</v>
          </cell>
          <cell r="D1880" t="str">
            <v>LASTROS/FUNDACOES DIVERSAS</v>
          </cell>
          <cell r="E1880" t="str">
            <v>0040</v>
          </cell>
          <cell r="F1880" t="str">
            <v/>
          </cell>
          <cell r="G1880" t="str">
            <v/>
          </cell>
          <cell r="H1880" t="str">
            <v>LASTRO DE CONCRETO MAGRO, APLICADO EM PISOS, LAJES SOBRE SOLO OU RADIERS, ESPESSURA DE 3 CM. AF_07/2016</v>
          </cell>
          <cell r="I1880" t="str">
            <v>M2</v>
          </cell>
          <cell r="J1880" t="str">
            <v>COEFICIENTE DE REPRESENTATIVIDADE</v>
          </cell>
          <cell r="K1880" t="str">
            <v>12,36</v>
          </cell>
          <cell r="L1880" t="str">
            <v>CAIXA REFERENCIAL</v>
          </cell>
        </row>
        <row r="1881">
          <cell r="A1881">
            <v>95241</v>
          </cell>
          <cell r="B1881" t="str">
            <v>FUNDACOES E ESTRUTURAS</v>
          </cell>
          <cell r="C1881" t="str">
            <v>FUES</v>
          </cell>
          <cell r="D1881" t="str">
            <v>LASTROS/FUNDACOES DIVERSAS</v>
          </cell>
          <cell r="E1881" t="str">
            <v>0040</v>
          </cell>
          <cell r="F1881" t="str">
            <v/>
          </cell>
          <cell r="G1881" t="str">
            <v/>
          </cell>
          <cell r="H1881" t="str">
            <v>LASTRO DE CONCRETO MAGRO, APLICADO EM PISOS, LAJES SOBRE SOLO OU RADIERS, ESPESSURA DE 5 CM. AF_07/2016</v>
          </cell>
          <cell r="I1881" t="str">
            <v>M2</v>
          </cell>
          <cell r="J1881" t="str">
            <v>COEFICIENTE DE REPRESENTATIVIDADE</v>
          </cell>
          <cell r="K1881" t="str">
            <v>20,61</v>
          </cell>
          <cell r="L1881" t="str">
            <v>CAIXA REFERENCIAL</v>
          </cell>
        </row>
        <row r="1882">
          <cell r="A1882">
            <v>96616</v>
          </cell>
          <cell r="B1882" t="str">
            <v>FUNDACOES E ESTRUTURAS</v>
          </cell>
          <cell r="C1882" t="str">
            <v>FUES</v>
          </cell>
          <cell r="D1882" t="str">
            <v>LASTROS/FUNDACOES DIVERSAS</v>
          </cell>
          <cell r="E1882" t="str">
            <v>0040</v>
          </cell>
          <cell r="F1882" t="str">
            <v/>
          </cell>
          <cell r="G1882" t="str">
            <v/>
          </cell>
          <cell r="H1882" t="str">
            <v>LASTRO DE CONCRETO MAGRO, APLICADO EM BLOCOS DE COROAMENTO OU SAPATAS. AF_08/2017</v>
          </cell>
          <cell r="I1882" t="str">
            <v>M3</v>
          </cell>
          <cell r="J1882" t="str">
            <v>COEFICIENTE DE REPRESENTATIVIDADE</v>
          </cell>
          <cell r="K1882" t="str">
            <v>429,50</v>
          </cell>
          <cell r="L1882" t="str">
            <v>CAIXA REFERENCIAL</v>
          </cell>
        </row>
        <row r="1883">
          <cell r="A1883">
            <v>96617</v>
          </cell>
          <cell r="B1883" t="str">
            <v>FUNDACOES E ESTRUTURAS</v>
          </cell>
          <cell r="C1883" t="str">
            <v>FUES</v>
          </cell>
          <cell r="D1883" t="str">
            <v>LASTROS/FUNDACOES DIVERSAS</v>
          </cell>
          <cell r="E1883" t="str">
            <v>0040</v>
          </cell>
          <cell r="F1883" t="str">
            <v/>
          </cell>
          <cell r="G1883" t="str">
            <v/>
          </cell>
          <cell r="H1883" t="str">
            <v>LASTRO DE CONCRETO MAGRO, APLICADO EM BLOCOS DE COROAMENTO OU SAPATAS, ESPESSURA DE 3 CM. AF_08/2017</v>
          </cell>
          <cell r="I1883" t="str">
            <v>M2</v>
          </cell>
          <cell r="J1883" t="str">
            <v>COEFICIENTE DE REPRESENTATIVIDADE</v>
          </cell>
          <cell r="K1883" t="str">
            <v>12,86</v>
          </cell>
          <cell r="L1883" t="str">
            <v>CAIXA REFERENCIAL</v>
          </cell>
        </row>
        <row r="1884">
          <cell r="A1884">
            <v>96619</v>
          </cell>
          <cell r="B1884" t="str">
            <v>FUNDACOES E ESTRUTURAS</v>
          </cell>
          <cell r="C1884" t="str">
            <v>FUES</v>
          </cell>
          <cell r="D1884" t="str">
            <v>LASTROS/FUNDACOES DIVERSAS</v>
          </cell>
          <cell r="E1884" t="str">
            <v>0040</v>
          </cell>
          <cell r="F1884" t="str">
            <v/>
          </cell>
          <cell r="G1884" t="str">
            <v/>
          </cell>
          <cell r="H1884" t="str">
            <v>LASTRO DE CONCRETO MAGRO, APLICADO EM BLOCOS DE COROAMENTO OU SAPATAS, ESPESSURA DE 5 CM. AF_08/2017</v>
          </cell>
          <cell r="I1884" t="str">
            <v>M2</v>
          </cell>
          <cell r="J1884" t="str">
            <v>COEFICIENTE DE REPRESENTATIVIDADE</v>
          </cell>
          <cell r="K1884" t="str">
            <v>21,46</v>
          </cell>
          <cell r="L1884" t="str">
            <v>CAIXA REFERENCIAL</v>
          </cell>
        </row>
        <row r="1885">
          <cell r="A1885">
            <v>96620</v>
          </cell>
          <cell r="B1885" t="str">
            <v>FUNDACOES E ESTRUTURAS</v>
          </cell>
          <cell r="C1885" t="str">
            <v>FUES</v>
          </cell>
          <cell r="D1885" t="str">
            <v>LASTROS/FUNDACOES DIVERSAS</v>
          </cell>
          <cell r="E1885" t="str">
            <v>0040</v>
          </cell>
          <cell r="F1885" t="str">
            <v/>
          </cell>
          <cell r="G1885" t="str">
            <v/>
          </cell>
          <cell r="H1885" t="str">
            <v>LASTRO DE CONCRETO MAGRO, APLICADO EM PISOS, LAJES SOBRE SOLO OU RADIERS. AF_08/2017</v>
          </cell>
          <cell r="I1885" t="str">
            <v>M3</v>
          </cell>
          <cell r="J1885" t="str">
            <v>COEFICIENTE DE REPRESENTATIVIDADE</v>
          </cell>
          <cell r="K1885" t="str">
            <v>412,62</v>
          </cell>
          <cell r="L1885" t="str">
            <v>CAIXA REFERENCIAL</v>
          </cell>
        </row>
        <row r="1886">
          <cell r="A1886">
            <v>96621</v>
          </cell>
          <cell r="B1886" t="str">
            <v>FUNDACOES E ESTRUTURAS</v>
          </cell>
          <cell r="C1886" t="str">
            <v>FUES</v>
          </cell>
          <cell r="D1886" t="str">
            <v>LASTROS/FUNDACOES DIVERSAS</v>
          </cell>
          <cell r="E1886" t="str">
            <v>0040</v>
          </cell>
          <cell r="F1886" t="str">
            <v/>
          </cell>
          <cell r="G1886" t="str">
            <v/>
          </cell>
          <cell r="H1886" t="str">
            <v>LASTRO COM MATERIAL GRANULAR, APLICAÇÃO EM BLOCOS DE COROAMENTO, ESPESSURA DE *5 CM*. AF_08/2017</v>
          </cell>
          <cell r="I1886" t="str">
            <v>M3</v>
          </cell>
          <cell r="J1886" t="str">
            <v>ATRIBUÍDO SÃO PAULO</v>
          </cell>
          <cell r="K1886" t="str">
            <v>142,12</v>
          </cell>
          <cell r="L1886" t="str">
            <v>CAIXA REFERENCIAL</v>
          </cell>
        </row>
        <row r="1887">
          <cell r="A1887">
            <v>96622</v>
          </cell>
          <cell r="B1887" t="str">
            <v>FUNDACOES E ESTRUTURAS</v>
          </cell>
          <cell r="C1887" t="str">
            <v>FUES</v>
          </cell>
          <cell r="D1887" t="str">
            <v>LASTROS/FUNDACOES DIVERSAS</v>
          </cell>
          <cell r="E1887" t="str">
            <v>0040</v>
          </cell>
          <cell r="F1887" t="str">
            <v/>
          </cell>
          <cell r="G1887" t="str">
            <v/>
          </cell>
          <cell r="H1887" t="str">
            <v>LASTRO COM MATERIAL GRANULAR, APLICADO EM PISOS OU LAJES SOBRE SOLO, ESPESSURA DE *5 CM*. AF_08/2017</v>
          </cell>
          <cell r="I1887" t="str">
            <v>M3</v>
          </cell>
          <cell r="J1887" t="str">
            <v>ATRIBUÍDO SÃO PAULO</v>
          </cell>
          <cell r="K1887" t="str">
            <v>92,34</v>
          </cell>
          <cell r="L1887" t="str">
            <v>CAIXA REFERENCIAL</v>
          </cell>
        </row>
        <row r="1888">
          <cell r="A1888">
            <v>96623</v>
          </cell>
          <cell r="B1888" t="str">
            <v>FUNDACOES E ESTRUTURAS</v>
          </cell>
          <cell r="C1888" t="str">
            <v>FUES</v>
          </cell>
          <cell r="D1888" t="str">
            <v>LASTROS/FUNDACOES DIVERSAS</v>
          </cell>
          <cell r="E1888" t="str">
            <v>0040</v>
          </cell>
          <cell r="F1888" t="str">
            <v/>
          </cell>
          <cell r="G1888" t="str">
            <v/>
          </cell>
          <cell r="H1888" t="str">
            <v>LASTRO COM MATERIAL GRANULAR, APLICADO EM BLOCOS DE COROAMENTO, ESPESSURA DE *10 CM*. AF_08/2017</v>
          </cell>
          <cell r="I1888" t="str">
            <v>M3</v>
          </cell>
          <cell r="J1888" t="str">
            <v>ATRIBUÍDO SÃO PAULO</v>
          </cell>
          <cell r="K1888" t="str">
            <v>130,57</v>
          </cell>
          <cell r="L1888" t="str">
            <v>CAIXA REFERENCIAL</v>
          </cell>
        </row>
        <row r="1889">
          <cell r="A1889">
            <v>96624</v>
          </cell>
          <cell r="B1889" t="str">
            <v>FUNDACOES E ESTRUTURAS</v>
          </cell>
          <cell r="C1889" t="str">
            <v>FUES</v>
          </cell>
          <cell r="D1889" t="str">
            <v>LASTROS/FUNDACOES DIVERSAS</v>
          </cell>
          <cell r="E1889" t="str">
            <v>0040</v>
          </cell>
          <cell r="F1889" t="str">
            <v/>
          </cell>
          <cell r="G1889" t="str">
            <v/>
          </cell>
          <cell r="H1889" t="str">
            <v>LASTRO COM MATERIAL GRANULAR (PEDRA BRITADA N.2), APLICADO EM PISOS OU LAJES SOBRE SOLO, ESPESSURA DE *10 CM*. AF_08/2017</v>
          </cell>
          <cell r="I1889" t="str">
            <v>M3</v>
          </cell>
          <cell r="J1889" t="str">
            <v>ATRIBUÍDO SÃO PAULO</v>
          </cell>
          <cell r="K1889" t="str">
            <v>88,27</v>
          </cell>
          <cell r="L1889" t="str">
            <v>CAIXA REFERENCIAL</v>
          </cell>
        </row>
        <row r="1890">
          <cell r="A1890">
            <v>97082</v>
          </cell>
          <cell r="B1890" t="str">
            <v>FUNDACOES E ESTRUTURAS</v>
          </cell>
          <cell r="C1890" t="str">
            <v>FUES</v>
          </cell>
          <cell r="D1890" t="str">
            <v>LASTROS/FUNDACOES DIVERSAS</v>
          </cell>
          <cell r="E1890" t="str">
            <v>0040</v>
          </cell>
          <cell r="F1890" t="str">
            <v/>
          </cell>
          <cell r="G1890" t="str">
            <v/>
          </cell>
          <cell r="H1890" t="str">
            <v>ESCAVAÇÃO MANUAL DE VIGA DE BORDA PARA RADIER. AF_09/2017</v>
          </cell>
          <cell r="I1890" t="str">
            <v>M3</v>
          </cell>
          <cell r="J1890" t="str">
            <v>COLETADO</v>
          </cell>
          <cell r="K1890" t="str">
            <v>42,25</v>
          </cell>
          <cell r="L1890" t="str">
            <v>CAIXA REFERENCIAL</v>
          </cell>
        </row>
        <row r="1891">
          <cell r="A1891">
            <v>97083</v>
          </cell>
          <cell r="B1891" t="str">
            <v>FUNDACOES E ESTRUTURAS</v>
          </cell>
          <cell r="C1891" t="str">
            <v>FUES</v>
          </cell>
          <cell r="D1891" t="str">
            <v>LASTROS/FUNDACOES DIVERSAS</v>
          </cell>
          <cell r="E1891" t="str">
            <v>0040</v>
          </cell>
          <cell r="F1891" t="str">
            <v/>
          </cell>
          <cell r="G1891" t="str">
            <v/>
          </cell>
          <cell r="H1891" t="str">
            <v>COMPACTAÇÃO MECÂNICA DE SOLO PARA EXECUÇÃO DE RADIER, COM COMPACTADOR DE SOLOS A PERCUSSÃO. AF_09/2017</v>
          </cell>
          <cell r="I1891" t="str">
            <v>M2</v>
          </cell>
          <cell r="J1891" t="str">
            <v>ATRIBUÍDO SÃO PAULO</v>
          </cell>
          <cell r="K1891" t="str">
            <v>2,28</v>
          </cell>
          <cell r="L1891" t="str">
            <v>CAIXA REFERENCIAL</v>
          </cell>
        </row>
        <row r="1892">
          <cell r="A1892">
            <v>97084</v>
          </cell>
          <cell r="B1892" t="str">
            <v>FUNDACOES E ESTRUTURAS</v>
          </cell>
          <cell r="C1892" t="str">
            <v>FUES</v>
          </cell>
          <cell r="D1892" t="str">
            <v>LASTROS/FUNDACOES DIVERSAS</v>
          </cell>
          <cell r="E1892" t="str">
            <v>0040</v>
          </cell>
          <cell r="F1892" t="str">
            <v/>
          </cell>
          <cell r="G1892" t="str">
            <v/>
          </cell>
          <cell r="H1892" t="str">
            <v>COMPACTAÇÃO MECÂNICA DE SOLO PARA EXECUÇÃO DE RADIER, COM COMPACTADOR DE SOLOS TIPO PLACA VIBRATÓRIA. AF_09/2017</v>
          </cell>
          <cell r="I1892" t="str">
            <v>M2</v>
          </cell>
          <cell r="J1892" t="str">
            <v>ATRIBUÍDO SÃO PAULO</v>
          </cell>
          <cell r="K1892" t="str">
            <v>0,47</v>
          </cell>
          <cell r="L1892" t="str">
            <v>CAIXA REFERENCIAL</v>
          </cell>
        </row>
        <row r="1893">
          <cell r="A1893">
            <v>97086</v>
          </cell>
          <cell r="B1893" t="str">
            <v>FUNDACOES E ESTRUTURAS</v>
          </cell>
          <cell r="C1893" t="str">
            <v>FUES</v>
          </cell>
          <cell r="D1893" t="str">
            <v>LASTROS/FUNDACOES DIVERSAS</v>
          </cell>
          <cell r="E1893" t="str">
            <v>0040</v>
          </cell>
          <cell r="F1893" t="str">
            <v/>
          </cell>
          <cell r="G1893" t="str">
            <v/>
          </cell>
          <cell r="H1893" t="str">
            <v>FABRICAÇÃO, MONTAGEM E DESMONTAGEM DE FORMA PARA RADIER, EM MADEIRA SERRADA, 4 UTILIZAÇÕES. AF_09/2017</v>
          </cell>
          <cell r="I1893" t="str">
            <v>M2</v>
          </cell>
          <cell r="J1893" t="str">
            <v>COEFICIENTE DE REPRESENTATIVIDADE</v>
          </cell>
          <cell r="K1893" t="str">
            <v>83,21</v>
          </cell>
          <cell r="L1893" t="str">
            <v>CAIXA REFERENCIAL</v>
          </cell>
        </row>
        <row r="1894">
          <cell r="A1894">
            <v>97087</v>
          </cell>
          <cell r="B1894" t="str">
            <v>FUNDACOES E ESTRUTURAS</v>
          </cell>
          <cell r="C1894" t="str">
            <v>FUES</v>
          </cell>
          <cell r="D1894" t="str">
            <v>LASTROS/FUNDACOES DIVERSAS</v>
          </cell>
          <cell r="E1894" t="str">
            <v>0040</v>
          </cell>
          <cell r="F1894" t="str">
            <v/>
          </cell>
          <cell r="G1894" t="str">
            <v/>
          </cell>
          <cell r="H1894" t="str">
            <v>CAMADA SEPARADORA PARA EXECUÇÃO DE RADIER, EM LONA PLÁSTICA. AF_09/2017</v>
          </cell>
          <cell r="I1894" t="str">
            <v>M2</v>
          </cell>
          <cell r="J1894" t="str">
            <v>COEFICIENTE DE REPRESENTATIVIDADE</v>
          </cell>
          <cell r="K1894" t="str">
            <v>1,78</v>
          </cell>
          <cell r="L1894" t="str">
            <v>CAIXA REFERENCIAL</v>
          </cell>
        </row>
        <row r="1895">
          <cell r="A1895">
            <v>97088</v>
          </cell>
          <cell r="B1895" t="str">
            <v>FUNDACOES E ESTRUTURAS</v>
          </cell>
          <cell r="C1895" t="str">
            <v>FUES</v>
          </cell>
          <cell r="D1895" t="str">
            <v>LASTROS/FUNDACOES DIVERSAS</v>
          </cell>
          <cell r="E1895" t="str">
            <v>0040</v>
          </cell>
          <cell r="F1895" t="str">
            <v/>
          </cell>
          <cell r="G1895" t="str">
            <v/>
          </cell>
          <cell r="H1895" t="str">
            <v>ARMAÇÃO PARA EXECUÇÃO DE RADIER, COM USO DE TELA Q-92. AF_09/2017</v>
          </cell>
          <cell r="I1895" t="str">
            <v>KG</v>
          </cell>
          <cell r="J1895" t="str">
            <v>COEFICIENTE DE REPRESENTATIVIDADE</v>
          </cell>
          <cell r="K1895" t="str">
            <v>11,85</v>
          </cell>
          <cell r="L1895" t="str">
            <v>CAIXA REFERENCIAL</v>
          </cell>
        </row>
        <row r="1896">
          <cell r="A1896">
            <v>97089</v>
          </cell>
          <cell r="B1896" t="str">
            <v>FUNDACOES E ESTRUTURAS</v>
          </cell>
          <cell r="C1896" t="str">
            <v>FUES</v>
          </cell>
          <cell r="D1896" t="str">
            <v>LASTROS/FUNDACOES DIVERSAS</v>
          </cell>
          <cell r="E1896" t="str">
            <v>0040</v>
          </cell>
          <cell r="F1896" t="str">
            <v/>
          </cell>
          <cell r="G1896" t="str">
            <v/>
          </cell>
          <cell r="H1896" t="str">
            <v>ARMAÇÃO PARA EXECUÇÃO DE RADIER, COM USO DE TELA Q-113. AF_09/2017</v>
          </cell>
          <cell r="I1896" t="str">
            <v>KG</v>
          </cell>
          <cell r="J1896" t="str">
            <v>COEFICIENTE DE REPRESENTATIVIDADE</v>
          </cell>
          <cell r="K1896" t="str">
            <v>10,83</v>
          </cell>
          <cell r="L1896" t="str">
            <v>CAIXA REFERENCIAL</v>
          </cell>
        </row>
        <row r="1897">
          <cell r="A1897">
            <v>97090</v>
          </cell>
          <cell r="B1897" t="str">
            <v>FUNDACOES E ESTRUTURAS</v>
          </cell>
          <cell r="C1897" t="str">
            <v>FUES</v>
          </cell>
          <cell r="D1897" t="str">
            <v>LASTROS/FUNDACOES DIVERSAS</v>
          </cell>
          <cell r="E1897" t="str">
            <v>0040</v>
          </cell>
          <cell r="F1897" t="str">
            <v/>
          </cell>
          <cell r="G1897" t="str">
            <v/>
          </cell>
          <cell r="H1897" t="str">
            <v>ARMAÇÃO PARA EXECUÇÃO DE RADIER, COM USO DE TELA Q-138. AF_09/2017</v>
          </cell>
          <cell r="I1897" t="str">
            <v>KG</v>
          </cell>
          <cell r="J1897" t="str">
            <v>COEFICIENTE DE REPRESENTATIVIDADE</v>
          </cell>
          <cell r="K1897" t="str">
            <v>10,63</v>
          </cell>
          <cell r="L1897" t="str">
            <v>CAIXA REFERENCIAL</v>
          </cell>
        </row>
        <row r="1898">
          <cell r="A1898">
            <v>97091</v>
          </cell>
          <cell r="B1898" t="str">
            <v>FUNDACOES E ESTRUTURAS</v>
          </cell>
          <cell r="C1898" t="str">
            <v>FUES</v>
          </cell>
          <cell r="D1898" t="str">
            <v>LASTROS/FUNDACOES DIVERSAS</v>
          </cell>
          <cell r="E1898" t="str">
            <v>0040</v>
          </cell>
          <cell r="F1898" t="str">
            <v/>
          </cell>
          <cell r="G1898" t="str">
            <v/>
          </cell>
          <cell r="H1898" t="str">
            <v>ARMAÇÃO PARA EXECUÇÃO DE RADIER, COM USO DE TELA Q-159. AF_09/2017</v>
          </cell>
          <cell r="I1898" t="str">
            <v>KG</v>
          </cell>
          <cell r="J1898" t="str">
            <v>COEFICIENTE DE REPRESENTATIVIDADE</v>
          </cell>
          <cell r="K1898" t="str">
            <v>10,29</v>
          </cell>
          <cell r="L1898" t="str">
            <v>CAIXA REFERENCIAL</v>
          </cell>
        </row>
        <row r="1899">
          <cell r="A1899">
            <v>97092</v>
          </cell>
          <cell r="B1899" t="str">
            <v>FUNDACOES E ESTRUTURAS</v>
          </cell>
          <cell r="C1899" t="str">
            <v>FUES</v>
          </cell>
          <cell r="D1899" t="str">
            <v>LASTROS/FUNDACOES DIVERSAS</v>
          </cell>
          <cell r="E1899" t="str">
            <v>0040</v>
          </cell>
          <cell r="F1899" t="str">
            <v/>
          </cell>
          <cell r="G1899" t="str">
            <v/>
          </cell>
          <cell r="H1899" t="str">
            <v>ARMAÇÃO PARA EXECUÇÃO DE RADIER, COM USO DE TELA Q-196. AF_09/2017</v>
          </cell>
          <cell r="I1899" t="str">
            <v>KG</v>
          </cell>
          <cell r="J1899" t="str">
            <v>COEFICIENTE DE REPRESENTATIVIDADE</v>
          </cell>
          <cell r="K1899" t="str">
            <v>9,97</v>
          </cell>
          <cell r="L1899" t="str">
            <v>CAIXA REFERENCIAL</v>
          </cell>
        </row>
        <row r="1900">
          <cell r="A1900">
            <v>97093</v>
          </cell>
          <cell r="B1900" t="str">
            <v>FUNDACOES E ESTRUTURAS</v>
          </cell>
          <cell r="C1900" t="str">
            <v>FUES</v>
          </cell>
          <cell r="D1900" t="str">
            <v>LASTROS/FUNDACOES DIVERSAS</v>
          </cell>
          <cell r="E1900" t="str">
            <v>0040</v>
          </cell>
          <cell r="F1900" t="str">
            <v/>
          </cell>
          <cell r="G1900" t="str">
            <v/>
          </cell>
          <cell r="H1900" t="str">
            <v>ARMAÇÃO PARA EXECUÇÃO DE RADIER, COM USO DE TELA Q-283. AF_09/2017</v>
          </cell>
          <cell r="I1900" t="str">
            <v>KG</v>
          </cell>
          <cell r="J1900" t="str">
            <v>COEFICIENTE DE REPRESENTATIVIDADE</v>
          </cell>
          <cell r="K1900" t="str">
            <v>9,34</v>
          </cell>
          <cell r="L1900" t="str">
            <v>CAIXA REFERENCIAL</v>
          </cell>
        </row>
        <row r="1901">
          <cell r="A1901">
            <v>97094</v>
          </cell>
          <cell r="B1901" t="str">
            <v>FUNDACOES E ESTRUTURAS</v>
          </cell>
          <cell r="C1901" t="str">
            <v>FUES</v>
          </cell>
          <cell r="D1901" t="str">
            <v>LASTROS/FUNDACOES DIVERSAS</v>
          </cell>
          <cell r="E1901" t="str">
            <v>0040</v>
          </cell>
          <cell r="F1901" t="str">
            <v/>
          </cell>
          <cell r="G1901" t="str">
            <v/>
          </cell>
          <cell r="H1901" t="str">
            <v>CONCRETAGEM DE RADIER, PISO OU LAJE SOBRE SOLO, FCK 30 MPA, PARA ESPESSURA DE 10 CM - LANÇAMENTO, ADENSAMENTO E ACABAMENTO. AF_09/2017</v>
          </cell>
          <cell r="I1901" t="str">
            <v>M3</v>
          </cell>
          <cell r="J1901" t="str">
            <v>ATRIBUÍDO SÃO PAULO</v>
          </cell>
          <cell r="K1901" t="str">
            <v>443,14</v>
          </cell>
          <cell r="L1901" t="str">
            <v>CAIXA REFERENCIAL</v>
          </cell>
        </row>
        <row r="1902">
          <cell r="A1902">
            <v>97095</v>
          </cell>
          <cell r="B1902" t="str">
            <v>FUNDACOES E ESTRUTURAS</v>
          </cell>
          <cell r="C1902" t="str">
            <v>FUES</v>
          </cell>
          <cell r="D1902" t="str">
            <v>LASTROS/FUNDACOES DIVERSAS</v>
          </cell>
          <cell r="E1902" t="str">
            <v>0040</v>
          </cell>
          <cell r="F1902" t="str">
            <v/>
          </cell>
          <cell r="G1902" t="str">
            <v/>
          </cell>
          <cell r="H1902" t="str">
            <v>CONCRETAGEM DE RADIER, PISO OU LAJE SOBRE SOLO, FCK 30 MPA, PARA ESPESSURA DE 15 CM - LANÇAMENTO, ADENSAMENTO E ACABAMENTO. AF_09/2017</v>
          </cell>
          <cell r="I1902" t="str">
            <v>M3</v>
          </cell>
          <cell r="J1902" t="str">
            <v>ATRIBUÍDO SÃO PAULO</v>
          </cell>
          <cell r="K1902" t="str">
            <v>416,17</v>
          </cell>
          <cell r="L1902" t="str">
            <v>CAIXA REFERENCIAL</v>
          </cell>
        </row>
        <row r="1903">
          <cell r="A1903">
            <v>97096</v>
          </cell>
          <cell r="B1903" t="str">
            <v>FUNDACOES E ESTRUTURAS</v>
          </cell>
          <cell r="C1903" t="str">
            <v>FUES</v>
          </cell>
          <cell r="D1903" t="str">
            <v>LASTROS/FUNDACOES DIVERSAS</v>
          </cell>
          <cell r="E1903" t="str">
            <v>0040</v>
          </cell>
          <cell r="F1903" t="str">
            <v/>
          </cell>
          <cell r="G1903" t="str">
            <v/>
          </cell>
          <cell r="H1903" t="str">
            <v>CONCRETAGEM DE RADIER, PISO OU LAJE SOBRE SOLO, FCK 30 MPA, PARA ESPESSURA DE 20 CM - LANÇAMENTO, ADENSAMENTO E ACABAMENTO. AF_09/2017</v>
          </cell>
          <cell r="I1903" t="str">
            <v>M3</v>
          </cell>
          <cell r="J1903" t="str">
            <v>ATRIBUÍDO SÃO PAULO</v>
          </cell>
          <cell r="K1903" t="str">
            <v>402,32</v>
          </cell>
          <cell r="L1903" t="str">
            <v>CAIXA REFERENCIAL</v>
          </cell>
        </row>
        <row r="1904">
          <cell r="A1904">
            <v>97097</v>
          </cell>
          <cell r="B1904" t="str">
            <v>FUNDACOES E ESTRUTURAS</v>
          </cell>
          <cell r="C1904" t="str">
            <v>FUES</v>
          </cell>
          <cell r="D1904" t="str">
            <v>LASTROS/FUNDACOES DIVERSAS</v>
          </cell>
          <cell r="E1904" t="str">
            <v>0040</v>
          </cell>
          <cell r="F1904" t="str">
            <v/>
          </cell>
          <cell r="G1904" t="str">
            <v/>
          </cell>
          <cell r="H1904" t="str">
            <v>ACABAMENTO POLIDO PARA PISO DE CONCRETO ARMADO DE ALTA RESISTÊNCIA. AF_09/2017</v>
          </cell>
          <cell r="I1904" t="str">
            <v>M2</v>
          </cell>
          <cell r="J1904" t="str">
            <v>ATRIBUÍDO SÃO PAULO</v>
          </cell>
          <cell r="K1904" t="str">
            <v>27,82</v>
          </cell>
          <cell r="L1904" t="str">
            <v>CAIXA REFERENCIAL</v>
          </cell>
        </row>
        <row r="1905">
          <cell r="A1905">
            <v>97101</v>
          </cell>
          <cell r="B1905" t="str">
            <v>FUNDACOES E ESTRUTURAS</v>
          </cell>
          <cell r="C1905" t="str">
            <v>FUES</v>
          </cell>
          <cell r="D1905" t="str">
            <v>LASTROS/FUNDACOES DIVERSAS</v>
          </cell>
          <cell r="E1905" t="str">
            <v>0040</v>
          </cell>
          <cell r="F1905" t="str">
            <v/>
          </cell>
          <cell r="G1905" t="str">
            <v/>
          </cell>
          <cell r="H1905" t="str">
            <v>EXECUÇÃO DE RADIER, ESPESSURA DE 10 CM, FCK = 30 MPA, COM USO DE FORMAS EM MADEIRA SERRADA. AF_09/2017</v>
          </cell>
          <cell r="I1905" t="str">
            <v>M2</v>
          </cell>
          <cell r="J1905" t="str">
            <v>ATRIBUÍDO SÃO PAULO</v>
          </cell>
          <cell r="K1905" t="str">
            <v>123,99</v>
          </cell>
          <cell r="L1905" t="str">
            <v>CAIXA REFERENCIAL</v>
          </cell>
        </row>
        <row r="1906">
          <cell r="A1906">
            <v>97102</v>
          </cell>
          <cell r="B1906" t="str">
            <v>FUNDACOES E ESTRUTURAS</v>
          </cell>
          <cell r="C1906" t="str">
            <v>FUES</v>
          </cell>
          <cell r="D1906" t="str">
            <v>LASTROS/FUNDACOES DIVERSAS</v>
          </cell>
          <cell r="E1906" t="str">
            <v>0040</v>
          </cell>
          <cell r="F1906" t="str">
            <v/>
          </cell>
          <cell r="G1906" t="str">
            <v/>
          </cell>
          <cell r="H1906" t="str">
            <v>EXECUÇÃO DE RADIER, ESPESSURA DE 15 CM, FCK = 30 MPA, COM USO DE FORMAS EM MADEIRA SERRADA. AF_09/2017</v>
          </cell>
          <cell r="I1906" t="str">
            <v>M2</v>
          </cell>
          <cell r="J1906" t="str">
            <v>ATRIBUÍDO SÃO PAULO</v>
          </cell>
          <cell r="K1906" t="str">
            <v>143,77</v>
          </cell>
          <cell r="L1906" t="str">
            <v>CAIXA REFERENCIAL</v>
          </cell>
        </row>
        <row r="1907">
          <cell r="A1907">
            <v>97103</v>
          </cell>
          <cell r="B1907" t="str">
            <v>FUNDACOES E ESTRUTURAS</v>
          </cell>
          <cell r="C1907" t="str">
            <v>FUES</v>
          </cell>
          <cell r="D1907" t="str">
            <v>LASTROS/FUNDACOES DIVERSAS</v>
          </cell>
          <cell r="E1907" t="str">
            <v>0040</v>
          </cell>
          <cell r="F1907" t="str">
            <v/>
          </cell>
          <cell r="G1907" t="str">
            <v/>
          </cell>
          <cell r="H1907" t="str">
            <v>EXECUÇÃO DE RADIER, ESPESSURA DE 20 CM, FCK = 30 MPA, COM USO DE FORMAS EM MADEIRA SERRADA. AF_09/2017</v>
          </cell>
          <cell r="I1907" t="str">
            <v>M2</v>
          </cell>
          <cell r="J1907" t="str">
            <v>ATRIBUÍDO SÃO PAULO</v>
          </cell>
          <cell r="K1907" t="str">
            <v>187,91</v>
          </cell>
          <cell r="L1907" t="str">
            <v>CAIXA REFERENCIAL</v>
          </cell>
        </row>
        <row r="1908">
          <cell r="A1908">
            <v>100322</v>
          </cell>
          <cell r="B1908" t="str">
            <v>FUNDACOES E ESTRUTURAS</v>
          </cell>
          <cell r="C1908" t="str">
            <v>FUES</v>
          </cell>
          <cell r="D1908" t="str">
            <v>LASTROS/FUNDACOES DIVERSAS</v>
          </cell>
          <cell r="E1908" t="str">
            <v>0040</v>
          </cell>
          <cell r="F1908" t="str">
            <v/>
          </cell>
          <cell r="G1908" t="str">
            <v/>
          </cell>
          <cell r="H1908" t="str">
            <v>LASTRO COM MATERIAL GRANULAR (PEDRA BRITADA N.3), APLICADO EM PISOS OU LAJES SOBRE SOLO, ESPESSURA DE *10 CM*. AF_07/2019</v>
          </cell>
          <cell r="I1908" t="str">
            <v>M3</v>
          </cell>
          <cell r="J1908" t="str">
            <v>ATRIBUÍDO SÃO PAULO</v>
          </cell>
          <cell r="K1908" t="str">
            <v>84,36</v>
          </cell>
          <cell r="L1908" t="str">
            <v>CAIXA REFERENCIAL</v>
          </cell>
        </row>
        <row r="1909">
          <cell r="A1909">
            <v>100323</v>
          </cell>
          <cell r="B1909" t="str">
            <v>FUNDACOES E ESTRUTURAS</v>
          </cell>
          <cell r="C1909" t="str">
            <v>FUES</v>
          </cell>
          <cell r="D1909" t="str">
            <v>LASTROS/FUNDACOES DIVERSAS</v>
          </cell>
          <cell r="E1909" t="str">
            <v>0040</v>
          </cell>
          <cell r="F1909" t="str">
            <v/>
          </cell>
          <cell r="G1909" t="str">
            <v/>
          </cell>
          <cell r="H1909" t="str">
            <v>LASTRO COM MATERIAL GRANULAR (AREIA MÉDIA), APLICADO EM PISOS OU LAJES SOBRE SOLO, ESPESSURA DE *10 CM*. AF_07/2019</v>
          </cell>
          <cell r="I1909" t="str">
            <v>M3</v>
          </cell>
          <cell r="J1909" t="str">
            <v>ATRIBUÍDO SÃO PAULO</v>
          </cell>
          <cell r="K1909" t="str">
            <v>82,85</v>
          </cell>
          <cell r="L1909" t="str">
            <v>CAIXA REFERENCIAL</v>
          </cell>
        </row>
        <row r="1910">
          <cell r="A1910">
            <v>100324</v>
          </cell>
          <cell r="B1910" t="str">
            <v>FUNDACOES E ESTRUTURAS</v>
          </cell>
          <cell r="C1910" t="str">
            <v>FUES</v>
          </cell>
          <cell r="D1910" t="str">
            <v>LASTROS/FUNDACOES DIVERSAS</v>
          </cell>
          <cell r="E1910" t="str">
            <v>0040</v>
          </cell>
          <cell r="F1910" t="str">
            <v/>
          </cell>
          <cell r="G1910" t="str">
            <v/>
          </cell>
          <cell r="H1910" t="str">
            <v>LASTRO COM MATERIAL GRANULAR (PEDRA BRITADA N.1 E PEDRA BRITADA N.2), APLICADO EM PISOS OU LAJES SOBRE SOLO, ESPESSURA DE *10 CM*. AF_07/2019</v>
          </cell>
          <cell r="I1910" t="str">
            <v>M3</v>
          </cell>
          <cell r="J1910" t="str">
            <v>ATRIBUÍDO SÃO PAULO</v>
          </cell>
          <cell r="K1910" t="str">
            <v>88,09</v>
          </cell>
          <cell r="L1910" t="str">
            <v>CAIXA REFERENCIAL</v>
          </cell>
        </row>
        <row r="1911">
          <cell r="A1911">
            <v>90996</v>
          </cell>
          <cell r="B1911" t="str">
            <v>FUNDACOES E ESTRUTURAS</v>
          </cell>
          <cell r="C1911" t="str">
            <v>FUES</v>
          </cell>
          <cell r="D1911" t="str">
            <v>FORMAS/CIMBRAMENTOS/ESCORAMENTOS</v>
          </cell>
          <cell r="E1911" t="str">
            <v>0041</v>
          </cell>
          <cell r="F1911" t="str">
            <v/>
          </cell>
          <cell r="G1911" t="str">
            <v/>
          </cell>
          <cell r="H1911" t="str">
            <v>FORMAS MANUSEÁVEIS PARA PAREDES DE CONCRETO MOLDADAS IN LOCO, DE EDIFICAÇÕES DE MULTIPLOS PAVIMENTO, EM PLATIBANDA. AF_06/2015</v>
          </cell>
          <cell r="I1911" t="str">
            <v>M2</v>
          </cell>
          <cell r="J1911" t="str">
            <v>COEFICIENTE DE REPRESENTATIVIDADE</v>
          </cell>
          <cell r="K1911" t="str">
            <v>10,64</v>
          </cell>
          <cell r="L1911" t="str">
            <v>CAIXA REFERENCIAL</v>
          </cell>
        </row>
        <row r="1912">
          <cell r="A1912">
            <v>90997</v>
          </cell>
          <cell r="B1912" t="str">
            <v>FUNDACOES E ESTRUTURAS</v>
          </cell>
          <cell r="C1912" t="str">
            <v>FUES</v>
          </cell>
          <cell r="D1912" t="str">
            <v>FORMAS/CIMBRAMENTOS/ESCORAMENTOS</v>
          </cell>
          <cell r="E1912" t="str">
            <v>0041</v>
          </cell>
          <cell r="F1912" t="str">
            <v/>
          </cell>
          <cell r="G1912" t="str">
            <v/>
          </cell>
          <cell r="H1912" t="str">
            <v>FORMAS MANUSEÁVEIS PARA PAREDES DE CONCRETO MOLDADAS IN LOCO, DE EDIFICAÇÕES DE MULTIPLOS PAVIMENTOS, EM FACES INTERNAS DE PAREDES. AF_06/2015</v>
          </cell>
          <cell r="I1912" t="str">
            <v>M2</v>
          </cell>
          <cell r="J1912" t="str">
            <v>COEFICIENTE DE REPRESENTATIVIDADE</v>
          </cell>
          <cell r="K1912" t="str">
            <v>14,63</v>
          </cell>
          <cell r="L1912" t="str">
            <v>CAIXA REFERENCIAL</v>
          </cell>
        </row>
        <row r="1913">
          <cell r="A1913">
            <v>90998</v>
          </cell>
          <cell r="B1913" t="str">
            <v>FUNDACOES E ESTRUTURAS</v>
          </cell>
          <cell r="C1913" t="str">
            <v>FUES</v>
          </cell>
          <cell r="D1913" t="str">
            <v>FORMAS/CIMBRAMENTOS/ESCORAMENTOS</v>
          </cell>
          <cell r="E1913" t="str">
            <v>0041</v>
          </cell>
          <cell r="F1913" t="str">
            <v/>
          </cell>
          <cell r="G1913" t="str">
            <v/>
          </cell>
          <cell r="H1913" t="str">
            <v>FORMAS MANUSEÁVEIS PARA PAREDES DE CONCRETO MOLDADAS IN LOCO, DE EDIFICAÇÕES DE MULTIPLOS PAVIMENTOS, EM LAJES. AF_06/2015</v>
          </cell>
          <cell r="I1913" t="str">
            <v>M2</v>
          </cell>
          <cell r="J1913" t="str">
            <v>COEFICIENTE DE REPRESENTATIVIDADE</v>
          </cell>
          <cell r="K1913" t="str">
            <v>17,75</v>
          </cell>
          <cell r="L1913" t="str">
            <v>CAIXA REFERENCIAL</v>
          </cell>
        </row>
        <row r="1914">
          <cell r="A1914">
            <v>91000</v>
          </cell>
          <cell r="B1914" t="str">
            <v>FUNDACOES E ESTRUTURAS</v>
          </cell>
          <cell r="C1914" t="str">
            <v>FUES</v>
          </cell>
          <cell r="D1914" t="str">
            <v>FORMAS/CIMBRAMENTOS/ESCORAMENTOS</v>
          </cell>
          <cell r="E1914" t="str">
            <v>0041</v>
          </cell>
          <cell r="F1914" t="str">
            <v/>
          </cell>
          <cell r="G1914" t="str">
            <v/>
          </cell>
          <cell r="H1914" t="str">
            <v>FORMAS MANUSEÁVEIS PARA PAREDES DE CONCRETO MOLDADAS IN LOCO, DE EDIFICAÇÕES DE MULTIPLOS PAVIMENTOS, EM PANOS DE FACHADA COM VÃOS. AF_06/2015</v>
          </cell>
          <cell r="I1914" t="str">
            <v>M2</v>
          </cell>
          <cell r="J1914" t="str">
            <v>COEFICIENTE DE REPRESENTATIVIDADE</v>
          </cell>
          <cell r="K1914" t="str">
            <v>13,45</v>
          </cell>
          <cell r="L1914" t="str">
            <v>CAIXA REFERENCIAL</v>
          </cell>
        </row>
        <row r="1915">
          <cell r="A1915">
            <v>91002</v>
          </cell>
          <cell r="B1915" t="str">
            <v>FUNDACOES E ESTRUTURAS</v>
          </cell>
          <cell r="C1915" t="str">
            <v>FUES</v>
          </cell>
          <cell r="D1915" t="str">
            <v>FORMAS/CIMBRAMENTOS/ESCORAMENTOS</v>
          </cell>
          <cell r="E1915" t="str">
            <v>0041</v>
          </cell>
          <cell r="F1915" t="str">
            <v/>
          </cell>
          <cell r="G1915" t="str">
            <v/>
          </cell>
          <cell r="H1915" t="str">
            <v>FORMAS MANUSEÁVEIS PARA PAREDES DE CONCRETO MOLDADAS IN LOCO, DE EDIFICAÇÕES DE MULTIPLOS PAVIMENTOS, EM PANOS DE FACHADA SEM VÃOS. AF_06/2015</v>
          </cell>
          <cell r="I1915" t="str">
            <v>M2</v>
          </cell>
          <cell r="J1915" t="str">
            <v>COEFICIENTE DE REPRESENTATIVIDADE</v>
          </cell>
          <cell r="K1915" t="str">
            <v>12,33</v>
          </cell>
          <cell r="L1915" t="str">
            <v>CAIXA REFERENCIAL</v>
          </cell>
        </row>
        <row r="1916">
          <cell r="A1916">
            <v>91003</v>
          </cell>
          <cell r="B1916" t="str">
            <v>FUNDACOES E ESTRUTURAS</v>
          </cell>
          <cell r="C1916" t="str">
            <v>FUES</v>
          </cell>
          <cell r="D1916" t="str">
            <v>FORMAS/CIMBRAMENTOS/ESCORAMENTOS</v>
          </cell>
          <cell r="E1916" t="str">
            <v>0041</v>
          </cell>
          <cell r="F1916" t="str">
            <v/>
          </cell>
          <cell r="G1916" t="str">
            <v/>
          </cell>
          <cell r="H1916" t="str">
            <v>FORMAS MANUSEÁVEIS PARA PAREDES DE CONCRETO MOLDADAS IN LOCO, DE EDIFICAÇÕES DE MULTIPLOS PAVIMENTOS, EM PANOS DE FACHADA COM VARANDAS. AF_06/2015</v>
          </cell>
          <cell r="I1916" t="str">
            <v>M2</v>
          </cell>
          <cell r="J1916" t="str">
            <v>COEFICIENTE DE REPRESENTATIVIDADE</v>
          </cell>
          <cell r="K1916" t="str">
            <v>14,34</v>
          </cell>
          <cell r="L1916" t="str">
            <v>CAIXA REFERENCIAL</v>
          </cell>
        </row>
        <row r="1917">
          <cell r="A1917">
            <v>91004</v>
          </cell>
          <cell r="B1917" t="str">
            <v>FUNDACOES E ESTRUTURAS</v>
          </cell>
          <cell r="C1917" t="str">
            <v>FUES</v>
          </cell>
          <cell r="D1917" t="str">
            <v>FORMAS/CIMBRAMENTOS/ESCORAMENTOS</v>
          </cell>
          <cell r="E1917" t="str">
            <v>0041</v>
          </cell>
          <cell r="F1917" t="str">
            <v/>
          </cell>
          <cell r="G1917" t="str">
            <v/>
          </cell>
          <cell r="H1917" t="str">
            <v>FORMAS MANUSEÁVEIS PARA PAREDES DE CONCRETO MOLDADAS IN LOCO, DE EDIFICAÇÕES DE PAVIMENTO ÚNICO, EM FACES INTERNAS DE PAREDES. AF_06/2015</v>
          </cell>
          <cell r="I1917" t="str">
            <v>M2</v>
          </cell>
          <cell r="J1917" t="str">
            <v>COEFICIENTE DE REPRESENTATIVIDADE</v>
          </cell>
          <cell r="K1917" t="str">
            <v>11,48</v>
          </cell>
          <cell r="L1917" t="str">
            <v>CAIXA REFERENCIAL</v>
          </cell>
        </row>
        <row r="1918">
          <cell r="A1918">
            <v>91005</v>
          </cell>
          <cell r="B1918" t="str">
            <v>FUNDACOES E ESTRUTURAS</v>
          </cell>
          <cell r="C1918" t="str">
            <v>FUES</v>
          </cell>
          <cell r="D1918" t="str">
            <v>FORMAS/CIMBRAMENTOS/ESCORAMENTOS</v>
          </cell>
          <cell r="E1918" t="str">
            <v>0041</v>
          </cell>
          <cell r="F1918" t="str">
            <v/>
          </cell>
          <cell r="G1918" t="str">
            <v/>
          </cell>
          <cell r="H1918" t="str">
            <v>FORMAS MANUSEÁVEIS PARA PAREDES DE CONCRETO MOLDADAS IN LOCO, DE EDIFICAÇÕES DE PAVIMENTO ÚNICO, EM LAJES. AF_06/2015</v>
          </cell>
          <cell r="I1918" t="str">
            <v>M2</v>
          </cell>
          <cell r="J1918" t="str">
            <v>COEFICIENTE DE REPRESENTATIVIDADE</v>
          </cell>
          <cell r="K1918" t="str">
            <v>13,81</v>
          </cell>
          <cell r="L1918" t="str">
            <v>CAIXA REFERENCIAL</v>
          </cell>
        </row>
        <row r="1919">
          <cell r="A1919">
            <v>91006</v>
          </cell>
          <cell r="B1919" t="str">
            <v>FUNDACOES E ESTRUTURAS</v>
          </cell>
          <cell r="C1919" t="str">
            <v>FUES</v>
          </cell>
          <cell r="D1919" t="str">
            <v>FORMAS/CIMBRAMENTOS/ESCORAMENTOS</v>
          </cell>
          <cell r="E1919" t="str">
            <v>0041</v>
          </cell>
          <cell r="F1919" t="str">
            <v/>
          </cell>
          <cell r="G1919" t="str">
            <v/>
          </cell>
          <cell r="H1919" t="str">
            <v>FORMAS MANUSEÁVEIS PARA PAREDES DE CONCRETO MOLDADAS IN LOCO, DE EDIFICAÇÕES DE PAVIMENTO ÚNICO, EM PANOS DE FACHADA COM VÃOS. AF_06/2015</v>
          </cell>
          <cell r="I1919" t="str">
            <v>M2</v>
          </cell>
          <cell r="J1919" t="str">
            <v>COEFICIENTE DE REPRESENTATIVIDADE</v>
          </cell>
          <cell r="K1919" t="str">
            <v>10,59</v>
          </cell>
          <cell r="L1919" t="str">
            <v>CAIXA REFERENCIAL</v>
          </cell>
        </row>
        <row r="1920">
          <cell r="A1920">
            <v>91007</v>
          </cell>
          <cell r="B1920" t="str">
            <v>FUNDACOES E ESTRUTURAS</v>
          </cell>
          <cell r="C1920" t="str">
            <v>FUES</v>
          </cell>
          <cell r="D1920" t="str">
            <v>FORMAS/CIMBRAMENTOS/ESCORAMENTOS</v>
          </cell>
          <cell r="E1920" t="str">
            <v>0041</v>
          </cell>
          <cell r="F1920" t="str">
            <v/>
          </cell>
          <cell r="G1920" t="str">
            <v/>
          </cell>
          <cell r="H1920" t="str">
            <v>FORMAS MANUSEÁVEIS PARA PAREDES DE CONCRETO MOLDADAS IN LOCO, DE EDIFICAÇÕES DE PAVIMENTO ÚNICO, EM PANOS DE FACHADA SEM VÃOS. AF_06/2015</v>
          </cell>
          <cell r="I1920" t="str">
            <v>M2</v>
          </cell>
          <cell r="J1920" t="str">
            <v>COEFICIENTE DE REPRESENTATIVIDADE</v>
          </cell>
          <cell r="K1920" t="str">
            <v>9,48</v>
          </cell>
          <cell r="L1920" t="str">
            <v>CAIXA REFERENCIAL</v>
          </cell>
        </row>
        <row r="1921">
          <cell r="A1921">
            <v>91008</v>
          </cell>
          <cell r="B1921" t="str">
            <v>FUNDACOES E ESTRUTURAS</v>
          </cell>
          <cell r="C1921" t="str">
            <v>FUES</v>
          </cell>
          <cell r="D1921" t="str">
            <v>FORMAS/CIMBRAMENTOS/ESCORAMENTOS</v>
          </cell>
          <cell r="E1921" t="str">
            <v>0041</v>
          </cell>
          <cell r="F1921" t="str">
            <v/>
          </cell>
          <cell r="G1921" t="str">
            <v/>
          </cell>
          <cell r="H1921" t="str">
            <v>FORMAS MANUSEÁVEIS PARA PAREDES DE CONCRETO MOLDADAS IN LOCO, DE EDIFICAÇÕES DE PAVIMENTO ÚNICO, EM PANOS DE FACHADA COM VARANDA. AF_06/2015</v>
          </cell>
          <cell r="I1921" t="str">
            <v>M2</v>
          </cell>
          <cell r="J1921" t="str">
            <v>COEFICIENTE DE REPRESENTATIVIDADE</v>
          </cell>
          <cell r="K1921" t="str">
            <v>11,49</v>
          </cell>
          <cell r="L1921" t="str">
            <v>CAIXA REFERENCIAL</v>
          </cell>
        </row>
        <row r="1922">
          <cell r="A1922">
            <v>92263</v>
          </cell>
          <cell r="B1922" t="str">
            <v>FUNDACOES E ESTRUTURAS</v>
          </cell>
          <cell r="C1922" t="str">
            <v>FUES</v>
          </cell>
          <cell r="D1922" t="str">
            <v>FORMAS/CIMBRAMENTOS/ESCORAMENTOS</v>
          </cell>
          <cell r="E1922" t="str">
            <v>0041</v>
          </cell>
          <cell r="F1922" t="str">
            <v/>
          </cell>
          <cell r="G1922" t="str">
            <v/>
          </cell>
          <cell r="H1922" t="str">
            <v>FABRICAÇÃO DE FÔRMA PARA PILARES E ESTRUTURAS SIMILARES, EM CHAPA DE MADEIRA COMPENSADA RESINADA, E = 17 MM. AF_09/2020</v>
          </cell>
          <cell r="I1922" t="str">
            <v>M2</v>
          </cell>
          <cell r="J1922" t="str">
            <v>COEFICIENTE DE REPRESENTATIVIDADE</v>
          </cell>
          <cell r="K1922" t="str">
            <v>102,85</v>
          </cell>
          <cell r="L1922" t="str">
            <v>CAIXA REFERENCIAL</v>
          </cell>
        </row>
        <row r="1923">
          <cell r="A1923">
            <v>92264</v>
          </cell>
          <cell r="B1923" t="str">
            <v>FUNDACOES E ESTRUTURAS</v>
          </cell>
          <cell r="C1923" t="str">
            <v>FUES</v>
          </cell>
          <cell r="D1923" t="str">
            <v>FORMAS/CIMBRAMENTOS/ESCORAMENTOS</v>
          </cell>
          <cell r="E1923" t="str">
            <v>0041</v>
          </cell>
          <cell r="F1923" t="str">
            <v/>
          </cell>
          <cell r="G1923" t="str">
            <v/>
          </cell>
          <cell r="H1923" t="str">
            <v>FABRICAÇÃO DE FÔRMA PARA PILARES E ESTRUTURAS SIMILARES, EM CHAPA DE MADEIRA COMPENSADA PLASTIFICADA, E = 18 MM. AF_09/2020</v>
          </cell>
          <cell r="I1923" t="str">
            <v>M2</v>
          </cell>
          <cell r="J1923" t="str">
            <v>COEFICIENTE DE REPRESENTATIVIDADE</v>
          </cell>
          <cell r="K1923" t="str">
            <v>111,48</v>
          </cell>
          <cell r="L1923" t="str">
            <v>CAIXA REFERENCIAL</v>
          </cell>
        </row>
        <row r="1924">
          <cell r="A1924">
            <v>92265</v>
          </cell>
          <cell r="B1924" t="str">
            <v>FUNDACOES E ESTRUTURAS</v>
          </cell>
          <cell r="C1924" t="str">
            <v>FUES</v>
          </cell>
          <cell r="D1924" t="str">
            <v>FORMAS/CIMBRAMENTOS/ESCORAMENTOS</v>
          </cell>
          <cell r="E1924" t="str">
            <v>0041</v>
          </cell>
          <cell r="F1924" t="str">
            <v/>
          </cell>
          <cell r="G1924" t="str">
            <v/>
          </cell>
          <cell r="H1924" t="str">
            <v>FABRICAÇÃO DE FÔRMA PARA VIGAS, EM CHAPA DE MADEIRA COMPENSADA RESINADA, E = 17 MM. AF_09/2020</v>
          </cell>
          <cell r="I1924" t="str">
            <v>M2</v>
          </cell>
          <cell r="J1924" t="str">
            <v>COEFICIENTE DE REPRESENTATIVIDADE</v>
          </cell>
          <cell r="K1924" t="str">
            <v>76,52</v>
          </cell>
          <cell r="L1924" t="str">
            <v>CAIXA REFERENCIAL</v>
          </cell>
        </row>
        <row r="1925">
          <cell r="A1925">
            <v>92266</v>
          </cell>
          <cell r="B1925" t="str">
            <v>FUNDACOES E ESTRUTURAS</v>
          </cell>
          <cell r="C1925" t="str">
            <v>FUES</v>
          </cell>
          <cell r="D1925" t="str">
            <v>FORMAS/CIMBRAMENTOS/ESCORAMENTOS</v>
          </cell>
          <cell r="E1925" t="str">
            <v>0041</v>
          </cell>
          <cell r="F1925" t="str">
            <v/>
          </cell>
          <cell r="G1925" t="str">
            <v/>
          </cell>
          <cell r="H1925" t="str">
            <v>FABRICAÇÃO DE FÔRMA PARA VIGAS, EM CHAPA DE MADEIRA COMPENSADA PLASTIFICADA, E = 18 MM. AF_09/2020</v>
          </cell>
          <cell r="I1925" t="str">
            <v>M2</v>
          </cell>
          <cell r="J1925" t="str">
            <v>COEFICIENTE DE REPRESENTATIVIDADE</v>
          </cell>
          <cell r="K1925" t="str">
            <v>83,92</v>
          </cell>
          <cell r="L1925" t="str">
            <v>CAIXA REFERENCIAL</v>
          </cell>
        </row>
        <row r="1926">
          <cell r="A1926">
            <v>92267</v>
          </cell>
          <cell r="B1926" t="str">
            <v>FUNDACOES E ESTRUTURAS</v>
          </cell>
          <cell r="C1926" t="str">
            <v>FUES</v>
          </cell>
          <cell r="D1926" t="str">
            <v>FORMAS/CIMBRAMENTOS/ESCORAMENTOS</v>
          </cell>
          <cell r="E1926" t="str">
            <v>0041</v>
          </cell>
          <cell r="F1926" t="str">
            <v/>
          </cell>
          <cell r="G1926" t="str">
            <v/>
          </cell>
          <cell r="H1926" t="str">
            <v>FABRICAÇÃO DE FÔRMA PARA LAJES, EM CHAPA DE MADEIRA COMPENSADA RESINADA, E = 17 MM. AF_09/2020</v>
          </cell>
          <cell r="I1926" t="str">
            <v>M2</v>
          </cell>
          <cell r="J1926" t="str">
            <v>COEFICIENTE DE REPRESENTATIVIDADE</v>
          </cell>
          <cell r="K1926" t="str">
            <v>34,98</v>
          </cell>
          <cell r="L1926" t="str">
            <v>CAIXA REFERENCIAL</v>
          </cell>
        </row>
        <row r="1927">
          <cell r="A1927">
            <v>92268</v>
          </cell>
          <cell r="B1927" t="str">
            <v>FUNDACOES E ESTRUTURAS</v>
          </cell>
          <cell r="C1927" t="str">
            <v>FUES</v>
          </cell>
          <cell r="D1927" t="str">
            <v>FORMAS/CIMBRAMENTOS/ESCORAMENTOS</v>
          </cell>
          <cell r="E1927" t="str">
            <v>0041</v>
          </cell>
          <cell r="F1927" t="str">
            <v/>
          </cell>
          <cell r="G1927" t="str">
            <v/>
          </cell>
          <cell r="H1927" t="str">
            <v>FABRICAÇÃO DE FÔRMA PARA LAJES, EM CHAPA DE MADEIRA COMPENSADA PLASTIFICADA, E = 18 MM. AF_09/2020</v>
          </cell>
          <cell r="I1927" t="str">
            <v>M2</v>
          </cell>
          <cell r="J1927" t="str">
            <v>COEFICIENTE DE REPRESENTATIVIDADE</v>
          </cell>
          <cell r="K1927" t="str">
            <v>41,76</v>
          </cell>
          <cell r="L1927" t="str">
            <v>CAIXA REFERENCIAL</v>
          </cell>
        </row>
        <row r="1928">
          <cell r="A1928">
            <v>92269</v>
          </cell>
          <cell r="B1928" t="str">
            <v>FUNDACOES E ESTRUTURAS</v>
          </cell>
          <cell r="C1928" t="str">
            <v>FUES</v>
          </cell>
          <cell r="D1928" t="str">
            <v>FORMAS/CIMBRAMENTOS/ESCORAMENTOS</v>
          </cell>
          <cell r="E1928" t="str">
            <v>0041</v>
          </cell>
          <cell r="F1928" t="str">
            <v/>
          </cell>
          <cell r="G1928" t="str">
            <v/>
          </cell>
          <cell r="H1928" t="str">
            <v>FABRICAÇÃO DE FÔRMA PARA PILARES E ESTRUTURAS SIMILARES, EM MADEIRA SERRADA, E=25 MM. AF_09/2020</v>
          </cell>
          <cell r="I1928" t="str">
            <v>M2</v>
          </cell>
          <cell r="J1928" t="str">
            <v>COEFICIENTE DE REPRESENTATIVIDADE</v>
          </cell>
          <cell r="K1928" t="str">
            <v>142,82</v>
          </cell>
          <cell r="L1928" t="str">
            <v>CAIXA REFERENCIAL</v>
          </cell>
        </row>
        <row r="1929">
          <cell r="A1929">
            <v>92270</v>
          </cell>
          <cell r="B1929" t="str">
            <v>FUNDACOES E ESTRUTURAS</v>
          </cell>
          <cell r="C1929" t="str">
            <v>FUES</v>
          </cell>
          <cell r="D1929" t="str">
            <v>FORMAS/CIMBRAMENTOS/ESCORAMENTOS</v>
          </cell>
          <cell r="E1929" t="str">
            <v>0041</v>
          </cell>
          <cell r="F1929" t="str">
            <v/>
          </cell>
          <cell r="G1929" t="str">
            <v/>
          </cell>
          <cell r="H1929" t="str">
            <v>FABRICAÇÃO DE FÔRMA PARA VIGAS, COM MADEIRA SERRADA, E = 25 MM. AF_09/2020</v>
          </cell>
          <cell r="I1929" t="str">
            <v>M2</v>
          </cell>
          <cell r="J1929" t="str">
            <v>COEFICIENTE DE REPRESENTATIVIDADE</v>
          </cell>
          <cell r="K1929" t="str">
            <v>110,18</v>
          </cell>
          <cell r="L1929" t="str">
            <v>CAIXA REFERENCIAL</v>
          </cell>
        </row>
        <row r="1930">
          <cell r="A1930">
            <v>92271</v>
          </cell>
          <cell r="B1930" t="str">
            <v>FUNDACOES E ESTRUTURAS</v>
          </cell>
          <cell r="C1930" t="str">
            <v>FUES</v>
          </cell>
          <cell r="D1930" t="str">
            <v>FORMAS/CIMBRAMENTOS/ESCORAMENTOS</v>
          </cell>
          <cell r="E1930" t="str">
            <v>0041</v>
          </cell>
          <cell r="F1930" t="str">
            <v/>
          </cell>
          <cell r="G1930" t="str">
            <v/>
          </cell>
          <cell r="H1930" t="str">
            <v>FABRICAÇÃO DE FÔRMA PARA LAJES, EM MADEIRA SERRADA, E=25 MM. AF_09/2020</v>
          </cell>
          <cell r="I1930" t="str">
            <v>M2</v>
          </cell>
          <cell r="J1930" t="str">
            <v>COEFICIENTE DE REPRESENTATIVIDADE</v>
          </cell>
          <cell r="K1930" t="str">
            <v>69,32</v>
          </cell>
          <cell r="L1930" t="str">
            <v>CAIXA REFERENCIAL</v>
          </cell>
        </row>
        <row r="1931">
          <cell r="A1931">
            <v>92272</v>
          </cell>
          <cell r="B1931" t="str">
            <v>FUNDACOES E ESTRUTURAS</v>
          </cell>
          <cell r="C1931" t="str">
            <v>FUES</v>
          </cell>
          <cell r="D1931" t="str">
            <v>FORMAS/CIMBRAMENTOS/ESCORAMENTOS</v>
          </cell>
          <cell r="E1931" t="str">
            <v>0041</v>
          </cell>
          <cell r="F1931" t="str">
            <v/>
          </cell>
          <cell r="G1931" t="str">
            <v/>
          </cell>
          <cell r="H1931" t="str">
            <v>FABRICAÇÃO DE ESCORAS DE VIGA DO TIPO GARFO, EM MADEIRA. AF_09/2020</v>
          </cell>
          <cell r="I1931" t="str">
            <v>M</v>
          </cell>
          <cell r="J1931" t="str">
            <v>COEFICIENTE DE REPRESENTATIVIDADE</v>
          </cell>
          <cell r="K1931" t="str">
            <v>20,29</v>
          </cell>
          <cell r="L1931" t="str">
            <v>CAIXA REFERENCIAL</v>
          </cell>
        </row>
        <row r="1932">
          <cell r="A1932">
            <v>92273</v>
          </cell>
          <cell r="B1932" t="str">
            <v>FUNDACOES E ESTRUTURAS</v>
          </cell>
          <cell r="C1932" t="str">
            <v>FUES</v>
          </cell>
          <cell r="D1932" t="str">
            <v>FORMAS/CIMBRAMENTOS/ESCORAMENTOS</v>
          </cell>
          <cell r="E1932" t="str">
            <v>0041</v>
          </cell>
          <cell r="F1932" t="str">
            <v/>
          </cell>
          <cell r="G1932" t="str">
            <v/>
          </cell>
          <cell r="H1932" t="str">
            <v>FABRICAÇÃO DE ESCORAS DO TIPO PONTALETE, EM MADEIRA, PARA PÉ-DIREITO SIMPLES. AF_09/2020</v>
          </cell>
          <cell r="I1932" t="str">
            <v>M</v>
          </cell>
          <cell r="J1932" t="str">
            <v>COEFICIENTE DE REPRESENTATIVIDADE</v>
          </cell>
          <cell r="K1932" t="str">
            <v>8,96</v>
          </cell>
          <cell r="L1932" t="str">
            <v>CAIXA REFERENCIAL</v>
          </cell>
        </row>
        <row r="1933">
          <cell r="A1933">
            <v>92409</v>
          </cell>
          <cell r="B1933" t="str">
            <v>FUNDACOES E ESTRUTURAS</v>
          </cell>
          <cell r="C1933" t="str">
            <v>FUES</v>
          </cell>
          <cell r="D1933" t="str">
            <v>FORMAS/CIMBRAMENTOS/ESCORAMENTOS</v>
          </cell>
          <cell r="E1933" t="str">
            <v>0041</v>
          </cell>
          <cell r="F1933" t="str">
            <v/>
          </cell>
          <cell r="G1933" t="str">
            <v/>
          </cell>
          <cell r="H1933" t="str">
            <v>MONTAGEM E DESMONTAGEM DE FÔRMA DE PILARES RETANGULARES E ESTRUTURAS SIMILARES, PÉ-DIREITO SIMPLES, EM MADEIRA SERRADA, 1 UTILIZAÇÃO. AF_09/2020</v>
          </cell>
          <cell r="I1933" t="str">
            <v>M2</v>
          </cell>
          <cell r="J1933" t="str">
            <v>COEFICIENTE DE REPRESENTATIVIDADE</v>
          </cell>
          <cell r="K1933" t="str">
            <v>207,86</v>
          </cell>
          <cell r="L1933" t="str">
            <v>CAIXA REFERENCIAL</v>
          </cell>
        </row>
        <row r="1934">
          <cell r="A1934">
            <v>92411</v>
          </cell>
          <cell r="B1934" t="str">
            <v>FUNDACOES E ESTRUTURAS</v>
          </cell>
          <cell r="C1934" t="str">
            <v>FUES</v>
          </cell>
          <cell r="D1934" t="str">
            <v>FORMAS/CIMBRAMENTOS/ESCORAMENTOS</v>
          </cell>
          <cell r="E1934" t="str">
            <v>0041</v>
          </cell>
          <cell r="F1934" t="str">
            <v/>
          </cell>
          <cell r="G1934" t="str">
            <v/>
          </cell>
          <cell r="H1934" t="str">
            <v>MONTAGEM E DESMONTAGEM DE FÔRMA DE PILARES RETANGULARES E ESTRUTURAS SIMILARES, PÉ-DIREITO SIMPLES, EM MADEIRA SERRADA, 2 UTILIZAÇÕES. AF_09/2020</v>
          </cell>
          <cell r="I1934" t="str">
            <v>M2</v>
          </cell>
          <cell r="J1934" t="str">
            <v>COEFICIENTE DE REPRESENTATIVIDADE</v>
          </cell>
          <cell r="K1934" t="str">
            <v>130,64</v>
          </cell>
          <cell r="L1934" t="str">
            <v>CAIXA REFERENCIAL</v>
          </cell>
        </row>
        <row r="1935">
          <cell r="A1935">
            <v>92413</v>
          </cell>
          <cell r="B1935" t="str">
            <v>FUNDACOES E ESTRUTURAS</v>
          </cell>
          <cell r="C1935" t="str">
            <v>FUES</v>
          </cell>
          <cell r="D1935" t="str">
            <v>FORMAS/CIMBRAMENTOS/ESCORAMENTOS</v>
          </cell>
          <cell r="E1935" t="str">
            <v>0041</v>
          </cell>
          <cell r="F1935" t="str">
            <v/>
          </cell>
          <cell r="G1935" t="str">
            <v/>
          </cell>
          <cell r="H1935" t="str">
            <v>MONTAGEM E DESMONTAGEM DE FÔRMA DE PILARES RETANGULARES E ESTRUTURAS SIMILARES, PÉ-DIREITO SIMPLES, EM MADEIRA SERRADA, 4 UTILIZAÇÕES. AF_09/2020</v>
          </cell>
          <cell r="I1935" t="str">
            <v>M2</v>
          </cell>
          <cell r="J1935" t="str">
            <v>COEFICIENTE DE REPRESENTATIVIDADE</v>
          </cell>
          <cell r="K1935" t="str">
            <v>81,65</v>
          </cell>
          <cell r="L1935" t="str">
            <v>CAIXA REFERENCIAL</v>
          </cell>
        </row>
        <row r="1936">
          <cell r="A1936">
            <v>92415</v>
          </cell>
          <cell r="B1936" t="str">
            <v>FUNDACOES E ESTRUTURAS</v>
          </cell>
          <cell r="C1936" t="str">
            <v>FUES</v>
          </cell>
          <cell r="D1936" t="str">
            <v>FORMAS/CIMBRAMENTOS/ESCORAMENTOS</v>
          </cell>
          <cell r="E1936" t="str">
            <v>0041</v>
          </cell>
          <cell r="F1936" t="str">
            <v/>
          </cell>
          <cell r="G1936" t="str">
            <v/>
          </cell>
          <cell r="H1936" t="str">
            <v>MONTAGEM E DESMONTAGEM DE FÔRMA DE PILARES RETANGULARES E ESTRUTURAS SIMILARES, PÉ-DIREITO SIMPLES, EM CHAPA DE MADEIRA COMPENSADA RESINADA, 2 UTILIZAÇÕES. AF_09/2020</v>
          </cell>
          <cell r="I1936" t="str">
            <v>M2</v>
          </cell>
          <cell r="J1936" t="str">
            <v>COEFICIENTE DE REPRESENTATIVIDADE</v>
          </cell>
          <cell r="K1936" t="str">
            <v>87,67</v>
          </cell>
          <cell r="L1936" t="str">
            <v>CAIXA REFERENCIAL</v>
          </cell>
        </row>
        <row r="1937">
          <cell r="A1937">
            <v>92417</v>
          </cell>
          <cell r="B1937" t="str">
            <v>FUNDACOES E ESTRUTURAS</v>
          </cell>
          <cell r="C1937" t="str">
            <v>FUES</v>
          </cell>
          <cell r="D1937" t="str">
            <v>FORMAS/CIMBRAMENTOS/ESCORAMENTOS</v>
          </cell>
          <cell r="E1937" t="str">
            <v>0041</v>
          </cell>
          <cell r="F1937" t="str">
            <v/>
          </cell>
          <cell r="G1937" t="str">
            <v/>
          </cell>
          <cell r="H1937" t="str">
            <v>MONTAGEM E DESMONTAGEM DE FÔRMA DE PILARES RETANGULARES E ESTRUTURAS SIMILARES, PÉ-DIREITO DUPLO, EM CHAPA DE MADEIRA COMPENSADA RESINADA, 2 UTILIZAÇÕES. AF_09/2020</v>
          </cell>
          <cell r="I1937" t="str">
            <v>M2</v>
          </cell>
          <cell r="J1937" t="str">
            <v>COEFICIENTE DE REPRESENTATIVIDADE</v>
          </cell>
          <cell r="K1937" t="str">
            <v>102,50</v>
          </cell>
          <cell r="L1937" t="str">
            <v>CAIXA REFERENCIAL</v>
          </cell>
        </row>
        <row r="1938">
          <cell r="A1938">
            <v>92419</v>
          </cell>
          <cell r="B1938" t="str">
            <v>FUNDACOES E ESTRUTURAS</v>
          </cell>
          <cell r="C1938" t="str">
            <v>FUES</v>
          </cell>
          <cell r="D1938" t="str">
            <v>FORMAS/CIMBRAMENTOS/ESCORAMENTOS</v>
          </cell>
          <cell r="E1938" t="str">
            <v>0041</v>
          </cell>
          <cell r="F1938" t="str">
            <v/>
          </cell>
          <cell r="G1938" t="str">
            <v/>
          </cell>
          <cell r="H1938" t="str">
            <v>MONTAGEM E DESMONTAGEM DE FÔRMA DE PILARES RETANGULARES E ESTRUTURAS SIMILARES, PÉ-DIREITO SIMPLES, EM CHAPA DE MADEIRA COMPENSADA RESINADA, 4 UTILIZAÇÕES. AF_09/2020</v>
          </cell>
          <cell r="I1938" t="str">
            <v>M2</v>
          </cell>
          <cell r="J1938" t="str">
            <v>COEFICIENTE DE REPRESENTATIVIDADE</v>
          </cell>
          <cell r="K1938" t="str">
            <v>55,44</v>
          </cell>
          <cell r="L1938" t="str">
            <v>CAIXA REFERENCIAL</v>
          </cell>
        </row>
        <row r="1939">
          <cell r="A1939">
            <v>92421</v>
          </cell>
          <cell r="B1939" t="str">
            <v>FUNDACOES E ESTRUTURAS</v>
          </cell>
          <cell r="C1939" t="str">
            <v>FUES</v>
          </cell>
          <cell r="D1939" t="str">
            <v>FORMAS/CIMBRAMENTOS/ESCORAMENTOS</v>
          </cell>
          <cell r="E1939" t="str">
            <v>0041</v>
          </cell>
          <cell r="F1939" t="str">
            <v/>
          </cell>
          <cell r="G1939" t="str">
            <v/>
          </cell>
          <cell r="H1939" t="str">
            <v>MONTAGEM E DESMONTAGEM DE FÔRMA DE PILARES RETANGULARES E ESTRUTURAS SIMILARES, PÉ-DIREITO DUPLO, EM CHAPA DE MADEIRA COMPENSADA RESINADA, 4 UTILIZAÇÕES. AF_09/2020</v>
          </cell>
          <cell r="I1939" t="str">
            <v>M2</v>
          </cell>
          <cell r="J1939" t="str">
            <v>COEFICIENTE DE REPRESENTATIVIDADE</v>
          </cell>
          <cell r="K1939" t="str">
            <v>66,82</v>
          </cell>
          <cell r="L1939" t="str">
            <v>CAIXA REFERENCIAL</v>
          </cell>
        </row>
        <row r="1940">
          <cell r="A1940">
            <v>92423</v>
          </cell>
          <cell r="B1940" t="str">
            <v>FUNDACOES E ESTRUTURAS</v>
          </cell>
          <cell r="C1940" t="str">
            <v>FUES</v>
          </cell>
          <cell r="D1940" t="str">
            <v>FORMAS/CIMBRAMENTOS/ESCORAMENTOS</v>
          </cell>
          <cell r="E1940" t="str">
            <v>0041</v>
          </cell>
          <cell r="F1940" t="str">
            <v/>
          </cell>
          <cell r="G1940" t="str">
            <v/>
          </cell>
          <cell r="H1940" t="str">
            <v>MONTAGEM E DESMONTAGEM DE FÔRMA DE PILARES RETANGULARES E ESTRUTURAS SIMILARES, PÉ-DIREITO SIMPLES, EM CHAPA DE MADEIRA COMPENSADA RESINADA, 6 UTILIZAÇÕES. AF_09/2020</v>
          </cell>
          <cell r="I1940" t="str">
            <v>M2</v>
          </cell>
          <cell r="J1940" t="str">
            <v>COEFICIENTE DE REPRESENTATIVIDADE</v>
          </cell>
          <cell r="K1940" t="str">
            <v>45,41</v>
          </cell>
          <cell r="L1940" t="str">
            <v>CAIXA REFERENCIAL</v>
          </cell>
        </row>
        <row r="1941">
          <cell r="A1941">
            <v>92425</v>
          </cell>
          <cell r="B1941" t="str">
            <v>FUNDACOES E ESTRUTURAS</v>
          </cell>
          <cell r="C1941" t="str">
            <v>FUES</v>
          </cell>
          <cell r="D1941" t="str">
            <v>FORMAS/CIMBRAMENTOS/ESCORAMENTOS</v>
          </cell>
          <cell r="E1941" t="str">
            <v>0041</v>
          </cell>
          <cell r="F1941" t="str">
            <v/>
          </cell>
          <cell r="G1941" t="str">
            <v/>
          </cell>
          <cell r="H1941" t="str">
            <v>MONTAGEM E DESMONTAGEM DE FÔRMA DE PILARES RETANGULARES E ESTRUTURAS SIMILARES, PÉ-DIREITO DUPLO, EM CHAPA DE MADEIRA COMPENSADA RESINADA, 6 UTILIZAÇÕES. AF_09/2020</v>
          </cell>
          <cell r="I1941" t="str">
            <v>M2</v>
          </cell>
          <cell r="J1941" t="str">
            <v>COEFICIENTE DE REPRESENTATIVIDADE</v>
          </cell>
          <cell r="K1941" t="str">
            <v>55,30</v>
          </cell>
          <cell r="L1941" t="str">
            <v>CAIXA REFERENCIAL</v>
          </cell>
        </row>
        <row r="1942">
          <cell r="A1942">
            <v>92427</v>
          </cell>
          <cell r="B1942" t="str">
            <v>FUNDACOES E ESTRUTURAS</v>
          </cell>
          <cell r="C1942" t="str">
            <v>FUES</v>
          </cell>
          <cell r="D1942" t="str">
            <v>FORMAS/CIMBRAMENTOS/ESCORAMENTOS</v>
          </cell>
          <cell r="E1942" t="str">
            <v>0041</v>
          </cell>
          <cell r="F1942" t="str">
            <v/>
          </cell>
          <cell r="G1942" t="str">
            <v/>
          </cell>
          <cell r="H1942" t="str">
            <v>MONTAGEM E DESMONTAGEM DE FÔRMA DE PILARES RETANGULARES E ESTRUTURAS SIMILARES, PÉ-DIREITO SIMPLES, EM CHAPA DE MADEIRA COMPENSADA RESINADA, 8 UTILIZAÇÕES. AF_09/2020</v>
          </cell>
          <cell r="I1942" t="str">
            <v>M2</v>
          </cell>
          <cell r="J1942" t="str">
            <v>COEFICIENTE DE REPRESENTATIVIDADE</v>
          </cell>
          <cell r="K1942" t="str">
            <v>40,32</v>
          </cell>
          <cell r="L1942" t="str">
            <v>CAIXA REFERENCIAL</v>
          </cell>
        </row>
        <row r="1943">
          <cell r="A1943">
            <v>92429</v>
          </cell>
          <cell r="B1943" t="str">
            <v>FUNDACOES E ESTRUTURAS</v>
          </cell>
          <cell r="C1943" t="str">
            <v>FUES</v>
          </cell>
          <cell r="D1943" t="str">
            <v>FORMAS/CIMBRAMENTOS/ESCORAMENTOS</v>
          </cell>
          <cell r="E1943" t="str">
            <v>0041</v>
          </cell>
          <cell r="F1943" t="str">
            <v/>
          </cell>
          <cell r="G1943" t="str">
            <v/>
          </cell>
          <cell r="H1943" t="str">
            <v>MONTAGEM E DESMONTAGEM DE FÔRMA DE PILARES RETANGULARES E ESTRUTURAS SIMILARES, PÉ-DIREITO DUPLO, EM CHAPA DE MADEIRA COMPENSADA RESINADA, 8 UTILIZAÇÕES. AF_09/2020</v>
          </cell>
          <cell r="I1943" t="str">
            <v>M2</v>
          </cell>
          <cell r="J1943" t="str">
            <v>COEFICIENTE DE REPRESENTATIVIDADE</v>
          </cell>
          <cell r="K1943" t="str">
            <v>49,50</v>
          </cell>
          <cell r="L1943" t="str">
            <v>CAIXA REFERENCIAL</v>
          </cell>
        </row>
        <row r="1944">
          <cell r="A1944">
            <v>92431</v>
          </cell>
          <cell r="B1944" t="str">
            <v>FUNDACOES E ESTRUTURAS</v>
          </cell>
          <cell r="C1944" t="str">
            <v>FUES</v>
          </cell>
          <cell r="D1944" t="str">
            <v>FORMAS/CIMBRAMENTOS/ESCORAMENTOS</v>
          </cell>
          <cell r="E1944" t="str">
            <v>0041</v>
          </cell>
          <cell r="F1944" t="str">
            <v/>
          </cell>
          <cell r="G1944" t="str">
            <v/>
          </cell>
          <cell r="H1944" t="str">
            <v>MONTAGEM E DESMONTAGEM DE FÔRMA DE PILARES RETANGULARES E ESTRUTURAS SIMILARES, PÉ-DIREITO SIMPLES, EM CHAPA DE MADEIRA COMPENSADA PLASTIFICADA, 10 UTILIZAÇÕES. AF_09/2020</v>
          </cell>
          <cell r="I1944" t="str">
            <v>M2</v>
          </cell>
          <cell r="J1944" t="str">
            <v>COEFICIENTE DE REPRESENTATIVIDADE</v>
          </cell>
          <cell r="K1944" t="str">
            <v>35,89</v>
          </cell>
          <cell r="L1944" t="str">
            <v>CAIXA REFERENCIAL</v>
          </cell>
        </row>
        <row r="1945">
          <cell r="A1945">
            <v>92433</v>
          </cell>
          <cell r="B1945" t="str">
            <v>FUNDACOES E ESTRUTURAS</v>
          </cell>
          <cell r="C1945" t="str">
            <v>FUES</v>
          </cell>
          <cell r="D1945" t="str">
            <v>FORMAS/CIMBRAMENTOS/ESCORAMENTOS</v>
          </cell>
          <cell r="E1945" t="str">
            <v>0041</v>
          </cell>
          <cell r="F1945" t="str">
            <v/>
          </cell>
          <cell r="G1945" t="str">
            <v/>
          </cell>
          <cell r="H1945" t="str">
            <v>MONTAGEM E DESMONTAGEM DE FÔRMA DE PILARES RETANGULARES E ESTRUTURAS SIMILARES, PÉ-DIREITO DUPLO, EM CHAPA DE MADEIRA COMPENSADA PLASTIFICADA, 10 UTILIZAÇÕES. AF_09/2020</v>
          </cell>
          <cell r="I1945" t="str">
            <v>M2</v>
          </cell>
          <cell r="J1945" t="str">
            <v>COEFICIENTE DE REPRESENTATIVIDADE</v>
          </cell>
          <cell r="K1945" t="str">
            <v>44,59</v>
          </cell>
          <cell r="L1945" t="str">
            <v>CAIXA REFERENCIAL</v>
          </cell>
        </row>
        <row r="1946">
          <cell r="A1946">
            <v>92435</v>
          </cell>
          <cell r="B1946" t="str">
            <v>FUNDACOES E ESTRUTURAS</v>
          </cell>
          <cell r="C1946" t="str">
            <v>FUES</v>
          </cell>
          <cell r="D1946" t="str">
            <v>FORMAS/CIMBRAMENTOS/ESCORAMENTOS</v>
          </cell>
          <cell r="E1946" t="str">
            <v>0041</v>
          </cell>
          <cell r="F1946" t="str">
            <v/>
          </cell>
          <cell r="G1946" t="str">
            <v/>
          </cell>
          <cell r="H1946" t="str">
            <v>MONTAGEM E DESMONTAGEM DE FÔRMA DE PILARES RETANGULARES E ESTRUTURAS SIMILARES, PÉ-DIREITO SIMPLES, EM CHAPA DE MADEIRA COMPENSADA PLASTIFICADA, 12 UTILIZAÇÕES. AF_09/2020</v>
          </cell>
          <cell r="I1946" t="str">
            <v>M2</v>
          </cell>
          <cell r="J1946" t="str">
            <v>COEFICIENTE DE REPRESENTATIVIDADE</v>
          </cell>
          <cell r="K1946" t="str">
            <v>34,19</v>
          </cell>
          <cell r="L1946" t="str">
            <v>CAIXA REFERENCIAL</v>
          </cell>
        </row>
        <row r="1947">
          <cell r="A1947">
            <v>92437</v>
          </cell>
          <cell r="B1947" t="str">
            <v>FUNDACOES E ESTRUTURAS</v>
          </cell>
          <cell r="C1947" t="str">
            <v>FUES</v>
          </cell>
          <cell r="D1947" t="str">
            <v>FORMAS/CIMBRAMENTOS/ESCORAMENTOS</v>
          </cell>
          <cell r="E1947" t="str">
            <v>0041</v>
          </cell>
          <cell r="F1947" t="str">
            <v/>
          </cell>
          <cell r="G1947" t="str">
            <v/>
          </cell>
          <cell r="H1947" t="str">
            <v>MONTAGEM E DESMONTAGEM DE FÔRMA DE PILARES RETANGULARES E ESTRUTURAS SIMILARES, PÉ-DIREITO DUPLO, EM CHAPA DE MADEIRA COMPENSADA PLASTIFICADA, 12 UTILIZAÇÕES. AF_09/2020</v>
          </cell>
          <cell r="I1947" t="str">
            <v>M2</v>
          </cell>
          <cell r="J1947" t="str">
            <v>COEFICIENTE DE REPRESENTATIVIDADE</v>
          </cell>
          <cell r="K1947" t="str">
            <v>42,60</v>
          </cell>
          <cell r="L1947" t="str">
            <v>CAIXA REFERENCIAL</v>
          </cell>
        </row>
        <row r="1948">
          <cell r="A1948">
            <v>92439</v>
          </cell>
          <cell r="B1948" t="str">
            <v>FUNDACOES E ESTRUTURAS</v>
          </cell>
          <cell r="C1948" t="str">
            <v>FUES</v>
          </cell>
          <cell r="D1948" t="str">
            <v>FORMAS/CIMBRAMENTOS/ESCORAMENTOS</v>
          </cell>
          <cell r="E1948" t="str">
            <v>0041</v>
          </cell>
          <cell r="F1948" t="str">
            <v/>
          </cell>
          <cell r="G1948" t="str">
            <v/>
          </cell>
          <cell r="H1948" t="str">
            <v>MONTAGEM E DESMONTAGEM DE FÔRMA DE PILARES RETANGULARES E ESTRUTURAS SIMILARES, PÉ-DIREITO SIMPLES, EM CHAPA DE MADEIRA COMPENSADA PLASTIFICADA, 14 UTILIZAÇÕES. AF_09/2020</v>
          </cell>
          <cell r="I1948" t="str">
            <v>M2</v>
          </cell>
          <cell r="J1948" t="str">
            <v>COEFICIENTE DE REPRESENTATIVIDADE</v>
          </cell>
          <cell r="K1948" t="str">
            <v>32,98</v>
          </cell>
          <cell r="L1948" t="str">
            <v>CAIXA REFERENCIAL</v>
          </cell>
        </row>
        <row r="1949">
          <cell r="A1949">
            <v>92441</v>
          </cell>
          <cell r="B1949" t="str">
            <v>FUNDACOES E ESTRUTURAS</v>
          </cell>
          <cell r="C1949" t="str">
            <v>FUES</v>
          </cell>
          <cell r="D1949" t="str">
            <v>FORMAS/CIMBRAMENTOS/ESCORAMENTOS</v>
          </cell>
          <cell r="E1949" t="str">
            <v>0041</v>
          </cell>
          <cell r="F1949" t="str">
            <v/>
          </cell>
          <cell r="G1949" t="str">
            <v/>
          </cell>
          <cell r="H1949" t="str">
            <v>MONTAGEM E DESMONTAGEM DE FÔRMA DE PILARES RETANGULARES E ESTRUTURAS SIMILARES, PÉ-DIREITO DUPLO, EM CHAPA DE MADEIRA COMPENSADA PLASTIFICADA, 14 UTILIZAÇÕES. AF_09/2020</v>
          </cell>
          <cell r="I1949" t="str">
            <v>M2</v>
          </cell>
          <cell r="J1949" t="str">
            <v>COEFICIENTE DE REPRESENTATIVIDADE</v>
          </cell>
          <cell r="K1949" t="str">
            <v>41,18</v>
          </cell>
          <cell r="L1949" t="str">
            <v>CAIXA REFERENCIAL</v>
          </cell>
        </row>
        <row r="1950">
          <cell r="A1950">
            <v>92443</v>
          </cell>
          <cell r="B1950" t="str">
            <v>FUNDACOES E ESTRUTURAS</v>
          </cell>
          <cell r="C1950" t="str">
            <v>FUES</v>
          </cell>
          <cell r="D1950" t="str">
            <v>FORMAS/CIMBRAMENTOS/ESCORAMENTOS</v>
          </cell>
          <cell r="E1950" t="str">
            <v>0041</v>
          </cell>
          <cell r="F1950" t="str">
            <v/>
          </cell>
          <cell r="G1950" t="str">
            <v/>
          </cell>
          <cell r="H1950" t="str">
            <v>MONTAGEM E DESMONTAGEM DE FÔRMA DE PILARES RETANGULARES E ESTRUTURAS SIMILARES, PÉ-DIREITO SIMPLES, EM CHAPA DE MADEIRA COMPENSADA PLASTIFICADA, 18 UTILIZAÇÕES. AF_09/2020</v>
          </cell>
          <cell r="I1950" t="str">
            <v>M2</v>
          </cell>
          <cell r="J1950" t="str">
            <v>COEFICIENTE DE REPRESENTATIVIDADE</v>
          </cell>
          <cell r="K1950" t="str">
            <v>30,41</v>
          </cell>
          <cell r="L1950" t="str">
            <v>CAIXA REFERENCIAL</v>
          </cell>
        </row>
        <row r="1951">
          <cell r="A1951">
            <v>92445</v>
          </cell>
          <cell r="B1951" t="str">
            <v>FUNDACOES E ESTRUTURAS</v>
          </cell>
          <cell r="C1951" t="str">
            <v>FUES</v>
          </cell>
          <cell r="D1951" t="str">
            <v>FORMAS/CIMBRAMENTOS/ESCORAMENTOS</v>
          </cell>
          <cell r="E1951" t="str">
            <v>0041</v>
          </cell>
          <cell r="F1951" t="str">
            <v/>
          </cell>
          <cell r="G1951" t="str">
            <v/>
          </cell>
          <cell r="H1951" t="str">
            <v>MONTAGEM E DESMONTAGEM DE FÔRMA DE PILARES RETANGULARES E ESTRUTURAS SIMILARES, PÉ-DIREITO DUPLO, EM CHAPA DE MADEIRA COMPENSADA PLASTIFICADA, 18 UTILIZAÇÕES. AF_09/2020</v>
          </cell>
          <cell r="I1951" t="str">
            <v>M2</v>
          </cell>
          <cell r="J1951" t="str">
            <v>COEFICIENTE DE REPRESENTATIVIDADE</v>
          </cell>
          <cell r="K1951" t="str">
            <v>38,31</v>
          </cell>
          <cell r="L1951" t="str">
            <v>CAIXA REFERENCIAL</v>
          </cell>
        </row>
        <row r="1952">
          <cell r="A1952">
            <v>92446</v>
          </cell>
          <cell r="B1952" t="str">
            <v>FUNDACOES E ESTRUTURAS</v>
          </cell>
          <cell r="C1952" t="str">
            <v>FUES</v>
          </cell>
          <cell r="D1952" t="str">
            <v>FORMAS/CIMBRAMENTOS/ESCORAMENTOS</v>
          </cell>
          <cell r="E1952" t="str">
            <v>0041</v>
          </cell>
          <cell r="F1952" t="str">
            <v/>
          </cell>
          <cell r="G1952" t="str">
            <v/>
          </cell>
          <cell r="H1952" t="str">
            <v>MONTAGEM E DESMONTAGEM DE FÔRMA DE VIGA, ESCORAMENTO COM PONTALETE DE MADEIRA, PÉ-DIREITO SIMPLES, EM MADEIRA SERRADA, 1 UTILIZAÇÃO. AF_09/2020</v>
          </cell>
          <cell r="I1952" t="str">
            <v>M2</v>
          </cell>
          <cell r="J1952" t="str">
            <v>COEFICIENTE DE REPRESENTATIVIDADE</v>
          </cell>
          <cell r="K1952" t="str">
            <v>190,46</v>
          </cell>
          <cell r="L1952" t="str">
            <v>CAIXA REFERENCIAL</v>
          </cell>
        </row>
        <row r="1953">
          <cell r="A1953">
            <v>92447</v>
          </cell>
          <cell r="B1953" t="str">
            <v>FUNDACOES E ESTRUTURAS</v>
          </cell>
          <cell r="C1953" t="str">
            <v>FUES</v>
          </cell>
          <cell r="D1953" t="str">
            <v>FORMAS/CIMBRAMENTOS/ESCORAMENTOS</v>
          </cell>
          <cell r="E1953" t="str">
            <v>0041</v>
          </cell>
          <cell r="F1953" t="str">
            <v/>
          </cell>
          <cell r="G1953" t="str">
            <v/>
          </cell>
          <cell r="H1953" t="str">
            <v>MONTAGEM E DESMONTAGEM DE FÔRMA DE VIGA, ESCORAMENTO COM PONTALETE DE MADEIRA, PÉ-DIREITO SIMPLES, EM MADEIRA SERRADA, 2 UTILIZAÇÕES. AF_09/2020</v>
          </cell>
          <cell r="I1953" t="str">
            <v>M2</v>
          </cell>
          <cell r="J1953" t="str">
            <v>COEFICIENTE DE REPRESENTATIVIDADE</v>
          </cell>
          <cell r="K1953" t="str">
            <v>132,08</v>
          </cell>
          <cell r="L1953" t="str">
            <v>CAIXA REFERENCIAL</v>
          </cell>
        </row>
        <row r="1954">
          <cell r="A1954">
            <v>92448</v>
          </cell>
          <cell r="B1954" t="str">
            <v>FUNDACOES E ESTRUTURAS</v>
          </cell>
          <cell r="C1954" t="str">
            <v>FUES</v>
          </cell>
          <cell r="D1954" t="str">
            <v>FORMAS/CIMBRAMENTOS/ESCORAMENTOS</v>
          </cell>
          <cell r="E1954" t="str">
            <v>0041</v>
          </cell>
          <cell r="F1954" t="str">
            <v/>
          </cell>
          <cell r="G1954" t="str">
            <v/>
          </cell>
          <cell r="H1954" t="str">
            <v>MONTAGEM E DESMONTAGEM DE FÔRMA DE VIGA, ESCORAMENTO COM PONTALETE DE MADEIRA, PÉ-DIREITO SIMPLES, EM MADEIRA SERRADA, 4 UTILIZAÇÕES. AF_09/2020</v>
          </cell>
          <cell r="I1954" t="str">
            <v>M2</v>
          </cell>
          <cell r="J1954" t="str">
            <v>COEFICIENTE DE REPRESENTATIVIDADE</v>
          </cell>
          <cell r="K1954" t="str">
            <v>102,62</v>
          </cell>
          <cell r="L1954" t="str">
            <v>CAIXA REFERENCIAL</v>
          </cell>
        </row>
        <row r="1955">
          <cell r="A1955">
            <v>92449</v>
          </cell>
          <cell r="B1955" t="str">
            <v>FUNDACOES E ESTRUTURAS</v>
          </cell>
          <cell r="C1955" t="str">
            <v>FUES</v>
          </cell>
          <cell r="D1955" t="str">
            <v>FORMAS/CIMBRAMENTOS/ESCORAMENTOS</v>
          </cell>
          <cell r="E1955" t="str">
            <v>0041</v>
          </cell>
          <cell r="F1955" t="str">
            <v/>
          </cell>
          <cell r="G1955" t="str">
            <v/>
          </cell>
          <cell r="H1955" t="str">
            <v>MONTAGEM E DESMONTAGEM DE FÔRMA DE VIGA, ESCORAMENTO COM GARFO DE MADEIRA, PÉ-DIREITO DUPLO, EM CHAPA DE MADEIRA RESINADA, 2 UTILIZAÇÕES. AF_09/2020</v>
          </cell>
          <cell r="I1955" t="str">
            <v>M2</v>
          </cell>
          <cell r="J1955" t="str">
            <v>COEFICIENTE DE REPRESENTATIVIDADE</v>
          </cell>
          <cell r="K1955" t="str">
            <v>164,44</v>
          </cell>
          <cell r="L1955" t="str">
            <v>CAIXA REFERENCIAL</v>
          </cell>
        </row>
        <row r="1956">
          <cell r="A1956">
            <v>92450</v>
          </cell>
          <cell r="B1956" t="str">
            <v>FUNDACOES E ESTRUTURAS</v>
          </cell>
          <cell r="C1956" t="str">
            <v>FUES</v>
          </cell>
          <cell r="D1956" t="str">
            <v>FORMAS/CIMBRAMENTOS/ESCORAMENTOS</v>
          </cell>
          <cell r="E1956" t="str">
            <v>0041</v>
          </cell>
          <cell r="F1956" t="str">
            <v/>
          </cell>
          <cell r="G1956" t="str">
            <v/>
          </cell>
          <cell r="H1956" t="str">
            <v>MONTAGEM E DESMONTAGEM DE FÔRMA DE VIGA, ESCORAMENTO METÁLICO, PÉ-DIREITO DUPLO, EM CHAPA DE MADEIRA RESINADA, 2 UTILIZAÇÕES. AF_09/2020</v>
          </cell>
          <cell r="I1956" t="str">
            <v>M2</v>
          </cell>
          <cell r="J1956" t="str">
            <v>COEFICIENTE DE REPRESENTATIVIDADE</v>
          </cell>
          <cell r="K1956" t="str">
            <v>223,25</v>
          </cell>
          <cell r="L1956" t="str">
            <v>CAIXA REFERENCIAL</v>
          </cell>
        </row>
        <row r="1957">
          <cell r="A1957">
            <v>92451</v>
          </cell>
          <cell r="B1957" t="str">
            <v>FUNDACOES E ESTRUTURAS</v>
          </cell>
          <cell r="C1957" t="str">
            <v>FUES</v>
          </cell>
          <cell r="D1957" t="str">
            <v>FORMAS/CIMBRAMENTOS/ESCORAMENTOS</v>
          </cell>
          <cell r="E1957" t="str">
            <v>0041</v>
          </cell>
          <cell r="F1957" t="str">
            <v/>
          </cell>
          <cell r="G1957" t="str">
            <v/>
          </cell>
          <cell r="H1957" t="str">
            <v>MONTAGEM E DESMONTAGEM DE FÔRMA DE VIGA, ESCORAMENTO COM GARFO DE MADEIRA, PÉ-DIREITO SIMPLES, EM CHAPA DE MADEIRA RESINADA, 2 UTILIZAÇÕES. AF_09/2020</v>
          </cell>
          <cell r="I1957" t="str">
            <v>M2</v>
          </cell>
          <cell r="J1957" t="str">
            <v>COEFICIENTE DE REPRESENTATIVIDADE</v>
          </cell>
          <cell r="K1957" t="str">
            <v>113,88</v>
          </cell>
          <cell r="L1957" t="str">
            <v>CAIXA REFERENCIAL</v>
          </cell>
        </row>
        <row r="1958">
          <cell r="A1958">
            <v>92452</v>
          </cell>
          <cell r="B1958" t="str">
            <v>FUNDACOES E ESTRUTURAS</v>
          </cell>
          <cell r="C1958" t="str">
            <v>FUES</v>
          </cell>
          <cell r="D1958" t="str">
            <v>FORMAS/CIMBRAMENTOS/ESCORAMENTOS</v>
          </cell>
          <cell r="E1958" t="str">
            <v>0041</v>
          </cell>
          <cell r="F1958" t="str">
            <v/>
          </cell>
          <cell r="G1958" t="str">
            <v/>
          </cell>
          <cell r="H1958" t="str">
            <v>MONTAGEM E DESMONTAGEM DE FÔRMA DE VIGA, ESCORAMENTO METÁLICO, PÉ-DIREITO SIMPLES, EM CHAPA DE MADEIRA RESINADA, 2 UTILIZAÇÕES. AF_09/2020</v>
          </cell>
          <cell r="I1958" t="str">
            <v>M2</v>
          </cell>
          <cell r="J1958" t="str">
            <v>COEFICIENTE DE REPRESENTATIVIDADE</v>
          </cell>
          <cell r="K1958" t="str">
            <v>106,58</v>
          </cell>
          <cell r="L1958" t="str">
            <v>CAIXA REFERENCIAL</v>
          </cell>
        </row>
        <row r="1959">
          <cell r="A1959">
            <v>92453</v>
          </cell>
          <cell r="B1959" t="str">
            <v>FUNDACOES E ESTRUTURAS</v>
          </cell>
          <cell r="C1959" t="str">
            <v>FUES</v>
          </cell>
          <cell r="D1959" t="str">
            <v>FORMAS/CIMBRAMENTOS/ESCORAMENTOS</v>
          </cell>
          <cell r="E1959" t="str">
            <v>0041</v>
          </cell>
          <cell r="F1959" t="str">
            <v/>
          </cell>
          <cell r="G1959" t="str">
            <v/>
          </cell>
          <cell r="H1959" t="str">
            <v>MONTAGEM E DESMONTAGEM DE FÔRMA DE VIGA, ESCORAMENTO COM GARFO DE MADEIRA, PÉ-DIREITO DUPLO, EM CHAPA DE MADEIRA RESINADA, 4 UTILIZAÇÕES. AF_09/2020</v>
          </cell>
          <cell r="I1959" t="str">
            <v>M2</v>
          </cell>
          <cell r="J1959" t="str">
            <v>COEFICIENTE DE REPRESENTATIVIDADE</v>
          </cell>
          <cell r="K1959" t="str">
            <v>139,89</v>
          </cell>
          <cell r="L1959" t="str">
            <v>CAIXA REFERENCIAL</v>
          </cell>
        </row>
        <row r="1960">
          <cell r="A1960">
            <v>92454</v>
          </cell>
          <cell r="B1960" t="str">
            <v>FUNDACOES E ESTRUTURAS</v>
          </cell>
          <cell r="C1960" t="str">
            <v>FUES</v>
          </cell>
          <cell r="D1960" t="str">
            <v>FORMAS/CIMBRAMENTOS/ESCORAMENTOS</v>
          </cell>
          <cell r="E1960" t="str">
            <v>0041</v>
          </cell>
          <cell r="F1960" t="str">
            <v/>
          </cell>
          <cell r="G1960" t="str">
            <v/>
          </cell>
          <cell r="H1960" t="str">
            <v>MONTAGEM E DESMONTAGEM DE FÔRMA DE VIGA, ESCORAMENTO METÁLICO, PÉ-DIREITO DUPLO, EM CHAPA DE MADEIRA RESINADA, 4 UTILIZAÇÕES. AF_09/2020</v>
          </cell>
          <cell r="I1960" t="str">
            <v>M2</v>
          </cell>
          <cell r="J1960" t="str">
            <v>COEFICIENTE DE REPRESENTATIVIDADE</v>
          </cell>
          <cell r="K1960" t="str">
            <v>203,79</v>
          </cell>
          <cell r="L1960" t="str">
            <v>CAIXA REFERENCIAL</v>
          </cell>
        </row>
        <row r="1961">
          <cell r="A1961">
            <v>92455</v>
          </cell>
          <cell r="B1961" t="str">
            <v>FUNDACOES E ESTRUTURAS</v>
          </cell>
          <cell r="C1961" t="str">
            <v>FUES</v>
          </cell>
          <cell r="D1961" t="str">
            <v>FORMAS/CIMBRAMENTOS/ESCORAMENTOS</v>
          </cell>
          <cell r="E1961" t="str">
            <v>0041</v>
          </cell>
          <cell r="F1961" t="str">
            <v/>
          </cell>
          <cell r="G1961" t="str">
            <v/>
          </cell>
          <cell r="H1961" t="str">
            <v>MONTAGEM E DESMONTAGEM DE FÔRMA DE VIGA, ESCORAMENTO COM GARFO DE MADEIRA, PÉ-DIREITO SIMPLES, EM CHAPA DE MADEIRA RESINADA, 4 UTILIZAÇÕES. AF_09/2020</v>
          </cell>
          <cell r="I1961" t="str">
            <v>M2</v>
          </cell>
          <cell r="J1961" t="str">
            <v>COEFICIENTE DE REPRESENTATIVIDADE</v>
          </cell>
          <cell r="K1961" t="str">
            <v>92,77</v>
          </cell>
          <cell r="L1961" t="str">
            <v>CAIXA REFERENCIAL</v>
          </cell>
        </row>
        <row r="1962">
          <cell r="A1962">
            <v>92456</v>
          </cell>
          <cell r="B1962" t="str">
            <v>FUNDACOES E ESTRUTURAS</v>
          </cell>
          <cell r="C1962" t="str">
            <v>FUES</v>
          </cell>
          <cell r="D1962" t="str">
            <v>FORMAS/CIMBRAMENTOS/ESCORAMENTOS</v>
          </cell>
          <cell r="E1962" t="str">
            <v>0041</v>
          </cell>
          <cell r="F1962" t="str">
            <v/>
          </cell>
          <cell r="G1962" t="str">
            <v/>
          </cell>
          <cell r="H1962" t="str">
            <v>MONTAGEM E DESMONTAGEM DE FÔRMA DE VIGA, ESCORAMENTO METÁLICO, PÉ-DIREITO SIMPLES, EM CHAPA DE MADEIRA RESINADA, 4 UTILIZAÇÕES. AF_09/2020</v>
          </cell>
          <cell r="I1962" t="str">
            <v>M2</v>
          </cell>
          <cell r="J1962" t="str">
            <v>COEFICIENTE DE REPRESENTATIVIDADE</v>
          </cell>
          <cell r="K1962" t="str">
            <v>87,06</v>
          </cell>
          <cell r="L1962" t="str">
            <v>CAIXA REFERENCIAL</v>
          </cell>
        </row>
        <row r="1963">
          <cell r="A1963">
            <v>92457</v>
          </cell>
          <cell r="B1963" t="str">
            <v>FUNDACOES E ESTRUTURAS</v>
          </cell>
          <cell r="C1963" t="str">
            <v>FUES</v>
          </cell>
          <cell r="D1963" t="str">
            <v>FORMAS/CIMBRAMENTOS/ESCORAMENTOS</v>
          </cell>
          <cell r="E1963" t="str">
            <v>0041</v>
          </cell>
          <cell r="F1963" t="str">
            <v/>
          </cell>
          <cell r="G1963" t="str">
            <v/>
          </cell>
          <cell r="H1963" t="str">
            <v>MONTAGEM E DESMONTAGEM DE FÔRMA DE VIGA, ESCORAMENTO COM GARFO DE MADEIRA, PÉ-DIREITO DUPLO, EM CHAPA DE MADEIRA RESINADA, 6 UTILIZAÇÕES. AF_09/2020</v>
          </cell>
          <cell r="I1963" t="str">
            <v>M2</v>
          </cell>
          <cell r="J1963" t="str">
            <v>COEFICIENTE DE REPRESENTATIVIDADE</v>
          </cell>
          <cell r="K1963" t="str">
            <v>121,34</v>
          </cell>
          <cell r="L1963" t="str">
            <v>CAIXA REFERENCIAL</v>
          </cell>
        </row>
        <row r="1964">
          <cell r="A1964">
            <v>92458</v>
          </cell>
          <cell r="B1964" t="str">
            <v>FUNDACOES E ESTRUTURAS</v>
          </cell>
          <cell r="C1964" t="str">
            <v>FUES</v>
          </cell>
          <cell r="D1964" t="str">
            <v>FORMAS/CIMBRAMENTOS/ESCORAMENTOS</v>
          </cell>
          <cell r="E1964" t="str">
            <v>0041</v>
          </cell>
          <cell r="F1964" t="str">
            <v/>
          </cell>
          <cell r="G1964" t="str">
            <v/>
          </cell>
          <cell r="H1964" t="str">
            <v>MONTAGEM E DESMONTAGEM DE FÔRMA DE VIGA, ESCORAMENTO METÁLICO, PÉ-DIREITO DUPLO, EM CHAPA DE MADEIRA RESINADA, 6 UTILIZAÇÕES. AF_12/2015</v>
          </cell>
          <cell r="I1964" t="str">
            <v>M2</v>
          </cell>
          <cell r="J1964" t="str">
            <v>COEFICIENTE DE REPRESENTATIVIDADE</v>
          </cell>
          <cell r="K1964" t="str">
            <v>191,47</v>
          </cell>
          <cell r="L1964" t="str">
            <v>CAIXA REFERENCIAL</v>
          </cell>
        </row>
        <row r="1965">
          <cell r="A1965">
            <v>92459</v>
          </cell>
          <cell r="B1965" t="str">
            <v>FUNDACOES E ESTRUTURAS</v>
          </cell>
          <cell r="C1965" t="str">
            <v>FUES</v>
          </cell>
          <cell r="D1965" t="str">
            <v>FORMAS/CIMBRAMENTOS/ESCORAMENTOS</v>
          </cell>
          <cell r="E1965" t="str">
            <v>0041</v>
          </cell>
          <cell r="F1965" t="str">
            <v/>
          </cell>
          <cell r="G1965" t="str">
            <v/>
          </cell>
          <cell r="H1965" t="str">
            <v>MONTAGEM E DESMONTAGEM DE FÔRMA DE VIGA, ESCORAMENTO COM GARFO DE MADEIRA, PÉ-DIREITO SIMPLES, EM CHAPA DE MADEIRA RESINADA, 6 UTILIZAÇÕES. AF_09/2020</v>
          </cell>
          <cell r="I1965" t="str">
            <v>M2</v>
          </cell>
          <cell r="J1965" t="str">
            <v>COEFICIENTE DE REPRESENTATIVIDADE</v>
          </cell>
          <cell r="K1965" t="str">
            <v>78,60</v>
          </cell>
          <cell r="L1965" t="str">
            <v>CAIXA REFERENCIAL</v>
          </cell>
        </row>
        <row r="1966">
          <cell r="A1966">
            <v>92460</v>
          </cell>
          <cell r="B1966" t="str">
            <v>FUNDACOES E ESTRUTURAS</v>
          </cell>
          <cell r="C1966" t="str">
            <v>FUES</v>
          </cell>
          <cell r="D1966" t="str">
            <v>FORMAS/CIMBRAMENTOS/ESCORAMENTOS</v>
          </cell>
          <cell r="E1966" t="str">
            <v>0041</v>
          </cell>
          <cell r="F1966" t="str">
            <v/>
          </cell>
          <cell r="G1966" t="str">
            <v/>
          </cell>
          <cell r="H1966" t="str">
            <v>MONTAGEM E DESMONTAGEM DE FÔRMA DE VIGA, ESCORAMENTO METÁLICO, PÉ-DIREITO SIMPLES, EM CHAPA DE MADEIRA RESINADA, 6 UTILIZAÇÕES. AF_09/2020</v>
          </cell>
          <cell r="I1966" t="str">
            <v>M2</v>
          </cell>
          <cell r="J1966" t="str">
            <v>COEFICIENTE DE REPRESENTATIVIDADE</v>
          </cell>
          <cell r="K1966" t="str">
            <v>71,05</v>
          </cell>
          <cell r="L1966" t="str">
            <v>CAIXA REFERENCIAL</v>
          </cell>
        </row>
        <row r="1967">
          <cell r="A1967">
            <v>92461</v>
          </cell>
          <cell r="B1967" t="str">
            <v>FUNDACOES E ESTRUTURAS</v>
          </cell>
          <cell r="C1967" t="str">
            <v>FUES</v>
          </cell>
          <cell r="D1967" t="str">
            <v>FORMAS/CIMBRAMENTOS/ESCORAMENTOS</v>
          </cell>
          <cell r="E1967" t="str">
            <v>0041</v>
          </cell>
          <cell r="F1967" t="str">
            <v/>
          </cell>
          <cell r="G1967" t="str">
            <v/>
          </cell>
          <cell r="H1967" t="str">
            <v>MONTAGEM E DESMONTAGEM DE FÔRMA DE VIGA, ESCORAMENTO COM GARFO DE MADEIRA, PÉ-DIREITO DUPLO, EM CHAPA DE MADEIRA RESINADA, 8 UTILIZAÇÕES. AF_09/2020</v>
          </cell>
          <cell r="I1967" t="str">
            <v>M2</v>
          </cell>
          <cell r="J1967" t="str">
            <v>COEFICIENTE DE REPRESENTATIVIDADE</v>
          </cell>
          <cell r="K1967" t="str">
            <v>111,69</v>
          </cell>
          <cell r="L1967" t="str">
            <v>CAIXA REFERENCIAL</v>
          </cell>
        </row>
        <row r="1968">
          <cell r="A1968">
            <v>92462</v>
          </cell>
          <cell r="B1968" t="str">
            <v>FUNDACOES E ESTRUTURAS</v>
          </cell>
          <cell r="C1968" t="str">
            <v>FUES</v>
          </cell>
          <cell r="D1968" t="str">
            <v>FORMAS/CIMBRAMENTOS/ESCORAMENTOS</v>
          </cell>
          <cell r="E1968" t="str">
            <v>0041</v>
          </cell>
          <cell r="F1968" t="str">
            <v/>
          </cell>
          <cell r="G1968" t="str">
            <v/>
          </cell>
          <cell r="H1968" t="str">
            <v>MONTAGEM E DESMONTAGEM DE FÔRMA DE VIGA, ESCORAMENTO METÁLICO, PÉ-DIREITO DUPLO, EM CHAPA DE MADEIRA RESINADA, 8 UTILIZAÇÕES. AF_09/2020</v>
          </cell>
          <cell r="I1968" t="str">
            <v>M2</v>
          </cell>
          <cell r="J1968" t="str">
            <v>COEFICIENTE DE REPRESENTATIVIDADE</v>
          </cell>
          <cell r="K1968" t="str">
            <v>183,68</v>
          </cell>
          <cell r="L1968" t="str">
            <v>CAIXA REFERENCIAL</v>
          </cell>
        </row>
        <row r="1969">
          <cell r="A1969">
            <v>92463</v>
          </cell>
          <cell r="B1969" t="str">
            <v>FUNDACOES E ESTRUTURAS</v>
          </cell>
          <cell r="C1969" t="str">
            <v>FUES</v>
          </cell>
          <cell r="D1969" t="str">
            <v>FORMAS/CIMBRAMENTOS/ESCORAMENTOS</v>
          </cell>
          <cell r="E1969" t="str">
            <v>0041</v>
          </cell>
          <cell r="F1969" t="str">
            <v/>
          </cell>
          <cell r="G1969" t="str">
            <v/>
          </cell>
          <cell r="H1969" t="str">
            <v>MONTAGEM E DESMONTAGEM DE FÔRMA DE VIGA, ESCORAMENTO COM GARFO DE MADEIRA, PÉ-DIREITO SIMPLES, EM CHAPA DE MADEIRA RESINADA, 8 UTILIZAÇÕES. AF_09/2020</v>
          </cell>
          <cell r="I1969" t="str">
            <v>M2</v>
          </cell>
          <cell r="J1969" t="str">
            <v>COEFICIENTE DE REPRESENTATIVIDADE</v>
          </cell>
          <cell r="K1969" t="str">
            <v>71,05</v>
          </cell>
          <cell r="L1969" t="str">
            <v>CAIXA REFERENCIAL</v>
          </cell>
        </row>
        <row r="1970">
          <cell r="A1970">
            <v>92464</v>
          </cell>
          <cell r="B1970" t="str">
            <v>FUNDACOES E ESTRUTURAS</v>
          </cell>
          <cell r="C1970" t="str">
            <v>FUES</v>
          </cell>
          <cell r="D1970" t="str">
            <v>FORMAS/CIMBRAMENTOS/ESCORAMENTOS</v>
          </cell>
          <cell r="E1970" t="str">
            <v>0041</v>
          </cell>
          <cell r="F1970" t="str">
            <v/>
          </cell>
          <cell r="G1970" t="str">
            <v/>
          </cell>
          <cell r="H1970" t="str">
            <v>MONTAGEM E DESMONTAGEM DE FÔRMA DE VIGA, ESCORAMENTO METÁLICO, PÉ-DIREITO SIMPLES, EM CHAPA DE MADEIRA RESINADA, 8 UTILIZAÇÕES. AF_09/2020</v>
          </cell>
          <cell r="I1970" t="str">
            <v>M2</v>
          </cell>
          <cell r="J1970" t="str">
            <v>COEFICIENTE DE REPRESENTATIVIDADE</v>
          </cell>
          <cell r="K1970" t="str">
            <v>67,55</v>
          </cell>
          <cell r="L1970" t="str">
            <v>CAIXA REFERENCIAL</v>
          </cell>
        </row>
        <row r="1971">
          <cell r="A1971">
            <v>92465</v>
          </cell>
          <cell r="B1971" t="str">
            <v>FUNDACOES E ESTRUTURAS</v>
          </cell>
          <cell r="C1971" t="str">
            <v>FUES</v>
          </cell>
          <cell r="D1971" t="str">
            <v>FORMAS/CIMBRAMENTOS/ESCORAMENTOS</v>
          </cell>
          <cell r="E1971" t="str">
            <v>0041</v>
          </cell>
          <cell r="F1971" t="str">
            <v/>
          </cell>
          <cell r="G1971" t="str">
            <v/>
          </cell>
          <cell r="H1971" t="str">
            <v>MONTAGEM E DESMONTAGEM DE FÔRMA DE VIGA, ESCORAMENTO COM GARFO DE MADEIRA, PÉ-DIREITO DUPLO, EM CHAPA DE MADEIRA PLASTIFICADA, 10 UTILIZAÇÕES. AF_09/2020</v>
          </cell>
          <cell r="I1971" t="str">
            <v>M2</v>
          </cell>
          <cell r="J1971" t="str">
            <v>COEFICIENTE DE REPRESENTATIVIDADE</v>
          </cell>
          <cell r="K1971" t="str">
            <v>87,40</v>
          </cell>
          <cell r="L1971" t="str">
            <v>CAIXA REFERENCIAL</v>
          </cell>
        </row>
        <row r="1972">
          <cell r="A1972">
            <v>92466</v>
          </cell>
          <cell r="B1972" t="str">
            <v>FUNDACOES E ESTRUTURAS</v>
          </cell>
          <cell r="C1972" t="str">
            <v>FUES</v>
          </cell>
          <cell r="D1972" t="str">
            <v>FORMAS/CIMBRAMENTOS/ESCORAMENTOS</v>
          </cell>
          <cell r="E1972" t="str">
            <v>0041</v>
          </cell>
          <cell r="F1972" t="str">
            <v/>
          </cell>
          <cell r="G1972" t="str">
            <v/>
          </cell>
          <cell r="H1972" t="str">
            <v>MONTAGEM E DESMONTAGEM DE FÔRMA DE VIGA, ESCORAMENTO METÁLICO, PÉ-DIREITO DUPLO, EM CHAPA DE MADEIRA PLASTIFICADA, 10 UTILIZAÇÕES. AF_09/2020</v>
          </cell>
          <cell r="I1972" t="str">
            <v>M2</v>
          </cell>
          <cell r="J1972" t="str">
            <v>COEFICIENTE DE REPRESENTATIVIDADE</v>
          </cell>
          <cell r="K1972" t="str">
            <v>176,58</v>
          </cell>
          <cell r="L1972" t="str">
            <v>CAIXA REFERENCIAL</v>
          </cell>
        </row>
        <row r="1973">
          <cell r="A1973">
            <v>92467</v>
          </cell>
          <cell r="B1973" t="str">
            <v>FUNDACOES E ESTRUTURAS</v>
          </cell>
          <cell r="C1973" t="str">
            <v>FUES</v>
          </cell>
          <cell r="D1973" t="str">
            <v>FORMAS/CIMBRAMENTOS/ESCORAMENTOS</v>
          </cell>
          <cell r="E1973" t="str">
            <v>0041</v>
          </cell>
          <cell r="F1973" t="str">
            <v/>
          </cell>
          <cell r="G1973" t="str">
            <v/>
          </cell>
          <cell r="H1973" t="str">
            <v>MONTAGEM E DESMONTAGEM DE FÔRMA DE VIGA, ESCORAMENTO COM GARFO DE MADEIRA, PÉ-DIREITO SIMPLES, EM CHAPA DE MADEIRA PLASTIFICADA, 10 UTILIZAÇÕES. AF_09/2020</v>
          </cell>
          <cell r="I1973" t="str">
            <v>M2</v>
          </cell>
          <cell r="J1973" t="str">
            <v>COEFICIENTE DE REPRESENTATIVIDADE</v>
          </cell>
          <cell r="K1973" t="str">
            <v>56,45</v>
          </cell>
          <cell r="L1973" t="str">
            <v>CAIXA REFERENCIAL</v>
          </cell>
        </row>
        <row r="1974">
          <cell r="A1974">
            <v>92468</v>
          </cell>
          <cell r="B1974" t="str">
            <v>FUNDACOES E ESTRUTURAS</v>
          </cell>
          <cell r="C1974" t="str">
            <v>FUES</v>
          </cell>
          <cell r="D1974" t="str">
            <v>FORMAS/CIMBRAMENTOS/ESCORAMENTOS</v>
          </cell>
          <cell r="E1974" t="str">
            <v>0041</v>
          </cell>
          <cell r="F1974" t="str">
            <v/>
          </cell>
          <cell r="G1974" t="str">
            <v/>
          </cell>
          <cell r="H1974" t="str">
            <v>MONTAGEM E DESMONTAGEM DE FÔRMA DE VIGA, ESCORAMENTO METÁLICO, PÉ-DIREITO SIMPLES, EM CHAPA DE MADEIRA PLASTIFICADA, 10 UTILIZAÇÕES. AF_09/2020</v>
          </cell>
          <cell r="I1974" t="str">
            <v>M2</v>
          </cell>
          <cell r="J1974" t="str">
            <v>COEFICIENTE DE REPRESENTATIVIDADE</v>
          </cell>
          <cell r="K1974" t="str">
            <v>60,74</v>
          </cell>
          <cell r="L1974" t="str">
            <v>CAIXA REFERENCIAL</v>
          </cell>
        </row>
        <row r="1975">
          <cell r="A1975">
            <v>92469</v>
          </cell>
          <cell r="B1975" t="str">
            <v>FUNDACOES E ESTRUTURAS</v>
          </cell>
          <cell r="C1975" t="str">
            <v>FUES</v>
          </cell>
          <cell r="D1975" t="str">
            <v>FORMAS/CIMBRAMENTOS/ESCORAMENTOS</v>
          </cell>
          <cell r="E1975" t="str">
            <v>0041</v>
          </cell>
          <cell r="F1975" t="str">
            <v/>
          </cell>
          <cell r="G1975" t="str">
            <v/>
          </cell>
          <cell r="H1975" t="str">
            <v>MONTAGEM E DESMONTAGEM DE FÔRMA DE VIGA, ESCORAMENTO COM GARFO DE MADEIRA, PÉ-DIREITO DUPLO, EM CHAPA DE MADEIRA PLASTIFICADA, 12 UTILIZAÇÕES. AF_09/2020</v>
          </cell>
          <cell r="I1975" t="str">
            <v>M2</v>
          </cell>
          <cell r="J1975" t="str">
            <v>COEFICIENTE DE REPRESENTATIVIDADE</v>
          </cell>
          <cell r="K1975" t="str">
            <v>79,75</v>
          </cell>
          <cell r="L1975" t="str">
            <v>CAIXA REFERENCIAL</v>
          </cell>
        </row>
        <row r="1976">
          <cell r="A1976">
            <v>92470</v>
          </cell>
          <cell r="B1976" t="str">
            <v>FUNDACOES E ESTRUTURAS</v>
          </cell>
          <cell r="C1976" t="str">
            <v>FUES</v>
          </cell>
          <cell r="D1976" t="str">
            <v>FORMAS/CIMBRAMENTOS/ESCORAMENTOS</v>
          </cell>
          <cell r="E1976" t="str">
            <v>0041</v>
          </cell>
          <cell r="F1976" t="str">
            <v/>
          </cell>
          <cell r="G1976" t="str">
            <v/>
          </cell>
          <cell r="H1976" t="str">
            <v>MONTAGEM E DESMONTAGEM DE FÔRMA DE VIGA, ESCORAMENTO METÁLICO, PÉ-DIREITO DUPLO, EM CHAPA DE MADEIRA PLASTIFICADA, 12 UTILIZAÇÕES. AF_09/2020</v>
          </cell>
          <cell r="I1976" t="str">
            <v>M2</v>
          </cell>
          <cell r="J1976" t="str">
            <v>COEFICIENTE DE REPRESENTATIVIDADE</v>
          </cell>
          <cell r="K1976" t="str">
            <v>172,50</v>
          </cell>
          <cell r="L1976" t="str">
            <v>CAIXA REFERENCIAL</v>
          </cell>
        </row>
        <row r="1977">
          <cell r="A1977">
            <v>92471</v>
          </cell>
          <cell r="B1977" t="str">
            <v>FUNDACOES E ESTRUTURAS</v>
          </cell>
          <cell r="C1977" t="str">
            <v>FUES</v>
          </cell>
          <cell r="D1977" t="str">
            <v>FORMAS/CIMBRAMENTOS/ESCORAMENTOS</v>
          </cell>
          <cell r="E1977" t="str">
            <v>0041</v>
          </cell>
          <cell r="F1977" t="str">
            <v/>
          </cell>
          <cell r="G1977" t="str">
            <v/>
          </cell>
          <cell r="H1977" t="str">
            <v>MONTAGEM E DESMONTAGEM DE FÔRMA DE VIGA, ESCORAMENTO COM GARFO DE MADEIRA, PÉ-DIREITO SIMPLES, EM CHAPA DE MADEIRA PLASTIFICADA, 12 UTILIZAÇÕES. AF_09/2020</v>
          </cell>
          <cell r="I1977" t="str">
            <v>M2</v>
          </cell>
          <cell r="J1977" t="str">
            <v>COEFICIENTE DE REPRESENTATIVIDADE</v>
          </cell>
          <cell r="K1977" t="str">
            <v>51,58</v>
          </cell>
          <cell r="L1977" t="str">
            <v>CAIXA REFERENCIAL</v>
          </cell>
        </row>
        <row r="1978">
          <cell r="A1978">
            <v>92472</v>
          </cell>
          <cell r="B1978" t="str">
            <v>FUNDACOES E ESTRUTURAS</v>
          </cell>
          <cell r="C1978" t="str">
            <v>FUES</v>
          </cell>
          <cell r="D1978" t="str">
            <v>FORMAS/CIMBRAMENTOS/ESCORAMENTOS</v>
          </cell>
          <cell r="E1978" t="str">
            <v>0041</v>
          </cell>
          <cell r="F1978" t="str">
            <v/>
          </cell>
          <cell r="G1978" t="str">
            <v/>
          </cell>
          <cell r="H1978" t="str">
            <v>MONTAGEM E DESMONTAGEM DE FÔRMA DE VIGA, ESCORAMENTO METÁLICO, PÉ-DIREITO SIMPLES, EM CHAPA DE MADEIRA PLASTIFICADA, 12 UTILIZAÇÕES. AF_09/2020</v>
          </cell>
          <cell r="I1978" t="str">
            <v>M2</v>
          </cell>
          <cell r="J1978" t="str">
            <v>COEFICIENTE DE REPRESENTATIVIDADE</v>
          </cell>
          <cell r="K1978" t="str">
            <v>57,22</v>
          </cell>
          <cell r="L1978" t="str">
            <v>CAIXA REFERENCIAL</v>
          </cell>
        </row>
        <row r="1979">
          <cell r="A1979">
            <v>92473</v>
          </cell>
          <cell r="B1979" t="str">
            <v>FUNDACOES E ESTRUTURAS</v>
          </cell>
          <cell r="C1979" t="str">
            <v>FUES</v>
          </cell>
          <cell r="D1979" t="str">
            <v>FORMAS/CIMBRAMENTOS/ESCORAMENTOS</v>
          </cell>
          <cell r="E1979" t="str">
            <v>0041</v>
          </cell>
          <cell r="F1979" t="str">
            <v/>
          </cell>
          <cell r="G1979" t="str">
            <v/>
          </cell>
          <cell r="H1979" t="str">
            <v>MONTAGEM E DESMONTAGEM DE FÔRMA DE VIGA, ESCORAMENTO COM GARFO DE MADEIRA, PÉ-DIREITO DUPLO, EM CHAPA DE MADEIRA PLASTIFICADA, 14 UTILIZAÇÕES. AF_09/2020</v>
          </cell>
          <cell r="I1979" t="str">
            <v>M2</v>
          </cell>
          <cell r="J1979" t="str">
            <v>COEFICIENTE DE REPRESENTATIVIDADE</v>
          </cell>
          <cell r="K1979" t="str">
            <v>73,53</v>
          </cell>
          <cell r="L1979" t="str">
            <v>CAIXA REFERENCIAL</v>
          </cell>
        </row>
        <row r="1980">
          <cell r="A1980">
            <v>92474</v>
          </cell>
          <cell r="B1980" t="str">
            <v>FUNDACOES E ESTRUTURAS</v>
          </cell>
          <cell r="C1980" t="str">
            <v>FUES</v>
          </cell>
          <cell r="D1980" t="str">
            <v>FORMAS/CIMBRAMENTOS/ESCORAMENTOS</v>
          </cell>
          <cell r="E1980" t="str">
            <v>0041</v>
          </cell>
          <cell r="F1980" t="str">
            <v/>
          </cell>
          <cell r="G1980" t="str">
            <v/>
          </cell>
          <cell r="H1980" t="str">
            <v>MONTAGEM E DESMONTAGEM DE FÔRMA DE VIGA, ESCORAMENTO METÁLICO, PÉ-DIREITO DUPLO, EM CHAPA DE MADEIRA PLASTIFICADA, 14 UTILIZAÇÕES. AF_09/2020</v>
          </cell>
          <cell r="I1980" t="str">
            <v>M2</v>
          </cell>
          <cell r="J1980" t="str">
            <v>COEFICIENTE DE REPRESENTATIVIDADE</v>
          </cell>
          <cell r="K1980" t="str">
            <v>168,96</v>
          </cell>
          <cell r="L1980" t="str">
            <v>CAIXA REFERENCIAL</v>
          </cell>
        </row>
        <row r="1981">
          <cell r="A1981">
            <v>92475</v>
          </cell>
          <cell r="B1981" t="str">
            <v>FUNDACOES E ESTRUTURAS</v>
          </cell>
          <cell r="C1981" t="str">
            <v>FUES</v>
          </cell>
          <cell r="D1981" t="str">
            <v>FORMAS/CIMBRAMENTOS/ESCORAMENTOS</v>
          </cell>
          <cell r="E1981" t="str">
            <v>0041</v>
          </cell>
          <cell r="F1981" t="str">
            <v/>
          </cell>
          <cell r="G1981" t="str">
            <v/>
          </cell>
          <cell r="H1981" t="str">
            <v>MONTAGEM E DESMONTAGEM DE FÔRMA DE VIGA, ESCORAMENTO COM GARFO DE MADEIRA, PÉ-DIREITO SIMPLES, EM CHAPA DE MADEIRA PLASTIFICADA, 14 UTILIZAÇÕES. AF_09/2020</v>
          </cell>
          <cell r="I1981" t="str">
            <v>M2</v>
          </cell>
          <cell r="J1981" t="str">
            <v>COEFICIENTE DE REPRESENTATIVIDADE</v>
          </cell>
          <cell r="K1981" t="str">
            <v>47,62</v>
          </cell>
          <cell r="L1981" t="str">
            <v>CAIXA REFERENCIAL</v>
          </cell>
        </row>
        <row r="1982">
          <cell r="A1982">
            <v>92476</v>
          </cell>
          <cell r="B1982" t="str">
            <v>FUNDACOES E ESTRUTURAS</v>
          </cell>
          <cell r="C1982" t="str">
            <v>FUES</v>
          </cell>
          <cell r="D1982" t="str">
            <v>FORMAS/CIMBRAMENTOS/ESCORAMENTOS</v>
          </cell>
          <cell r="E1982" t="str">
            <v>0041</v>
          </cell>
          <cell r="F1982" t="str">
            <v/>
          </cell>
          <cell r="G1982" t="str">
            <v/>
          </cell>
          <cell r="H1982" t="str">
            <v>MONTAGEM E DESMONTAGEM DE FÔRMA DE VIGA, ESCORAMENTO METÁLICO, PÉ-DIREITO SIMPLES, EM CHAPA DE MADEIRA PLASTIFICADA, 14 UTILIZAÇÕES. AF_09/2020</v>
          </cell>
          <cell r="I1982" t="str">
            <v>M2</v>
          </cell>
          <cell r="J1982" t="str">
            <v>COEFICIENTE DE REPRESENTATIVIDADE</v>
          </cell>
          <cell r="K1982" t="str">
            <v>54,20</v>
          </cell>
          <cell r="L1982" t="str">
            <v>CAIXA REFERENCIAL</v>
          </cell>
        </row>
        <row r="1983">
          <cell r="A1983">
            <v>92477</v>
          </cell>
          <cell r="B1983" t="str">
            <v>FUNDACOES E ESTRUTURAS</v>
          </cell>
          <cell r="C1983" t="str">
            <v>FUES</v>
          </cell>
          <cell r="D1983" t="str">
            <v>FORMAS/CIMBRAMENTOS/ESCORAMENTOS</v>
          </cell>
          <cell r="E1983" t="str">
            <v>0041</v>
          </cell>
          <cell r="F1983" t="str">
            <v/>
          </cell>
          <cell r="G1983" t="str">
            <v/>
          </cell>
          <cell r="H1983" t="str">
            <v>MONTAGEM E DESMONTAGEM DE FÔRMA DE VIGA, ESCORAMENTO COM GARFO DE MADEIRA, PÉ-DIREITO DUPLO, EM CHAPA DE MADEIRA PLASTIFICADA, 18 UTILIZAÇÕES. AF_09/2020</v>
          </cell>
          <cell r="I1983" t="str">
            <v>M2</v>
          </cell>
          <cell r="J1983" t="str">
            <v>COEFICIENTE DE REPRESENTATIVIDADE</v>
          </cell>
          <cell r="K1983" t="str">
            <v>60,34</v>
          </cell>
          <cell r="L1983" t="str">
            <v>CAIXA REFERENCIAL</v>
          </cell>
        </row>
        <row r="1984">
          <cell r="A1984">
            <v>92478</v>
          </cell>
          <cell r="B1984" t="str">
            <v>FUNDACOES E ESTRUTURAS</v>
          </cell>
          <cell r="C1984" t="str">
            <v>FUES</v>
          </cell>
          <cell r="D1984" t="str">
            <v>FORMAS/CIMBRAMENTOS/ESCORAMENTOS</v>
          </cell>
          <cell r="E1984" t="str">
            <v>0041</v>
          </cell>
          <cell r="F1984" t="str">
            <v/>
          </cell>
          <cell r="G1984" t="str">
            <v/>
          </cell>
          <cell r="H1984" t="str">
            <v>MONTAGEM E DESMONTAGEM DE FÔRMA DE VIGA, ESCORAMENTO METÁLICO, PÉ-DIREITO DUPLO, EM CHAPA DE MADEIRA PLASTIFICADA, 18 UTILIZAÇÕES. AF_09/2020</v>
          </cell>
          <cell r="I1984" t="str">
            <v>M2</v>
          </cell>
          <cell r="J1984" t="str">
            <v>COEFICIENTE DE REPRESENTATIVIDADE</v>
          </cell>
          <cell r="K1984" t="str">
            <v>162,05</v>
          </cell>
          <cell r="L1984" t="str">
            <v>CAIXA REFERENCIAL</v>
          </cell>
        </row>
        <row r="1985">
          <cell r="A1985">
            <v>92479</v>
          </cell>
          <cell r="B1985" t="str">
            <v>FUNDACOES E ESTRUTURAS</v>
          </cell>
          <cell r="C1985" t="str">
            <v>FUES</v>
          </cell>
          <cell r="D1985" t="str">
            <v>FORMAS/CIMBRAMENTOS/ESCORAMENTOS</v>
          </cell>
          <cell r="E1985" t="str">
            <v>0041</v>
          </cell>
          <cell r="F1985" t="str">
            <v/>
          </cell>
          <cell r="G1985" t="str">
            <v/>
          </cell>
          <cell r="H1985" t="str">
            <v>MONTAGEM E DESMONTAGEM DE FÔRMA DE VIGA, ESCORAMENTO COM GARFO DE MADEIRA, PÉ-DIREITO SIMPLES, EM CHAPA DE MADEIRA PLASTIFICADA, 18 UTILIZAÇÕES. AF_09/2020</v>
          </cell>
          <cell r="I1985" t="str">
            <v>M2</v>
          </cell>
          <cell r="J1985" t="str">
            <v>COEFICIENTE DE REPRESENTATIVIDADE</v>
          </cell>
          <cell r="K1985" t="str">
            <v>39,21</v>
          </cell>
          <cell r="L1985" t="str">
            <v>CAIXA REFERENCIAL</v>
          </cell>
        </row>
        <row r="1986">
          <cell r="A1986">
            <v>92480</v>
          </cell>
          <cell r="B1986" t="str">
            <v>FUNDACOES E ESTRUTURAS</v>
          </cell>
          <cell r="C1986" t="str">
            <v>FUES</v>
          </cell>
          <cell r="D1986" t="str">
            <v>FORMAS/CIMBRAMENTOS/ESCORAMENTOS</v>
          </cell>
          <cell r="E1986" t="str">
            <v>0041</v>
          </cell>
          <cell r="F1986" t="str">
            <v/>
          </cell>
          <cell r="G1986" t="str">
            <v/>
          </cell>
          <cell r="H1986" t="str">
            <v>MONTAGEM E DESMONTAGEM DE FÔRMA DE VIGA, ESCORAMENTO METÁLICO, PÉ-DIREITO SIMPLES, EM CHAPA DE MADEIRA PLASTIFICADA, 18 UTILIZAÇÕES. AF_09/2020</v>
          </cell>
          <cell r="I1986" t="str">
            <v>M2</v>
          </cell>
          <cell r="J1986" t="str">
            <v>COEFICIENTE DE REPRESENTATIVIDADE</v>
          </cell>
          <cell r="K1986" t="str">
            <v>48,24</v>
          </cell>
          <cell r="L1986" t="str">
            <v>CAIXA REFERENCIAL</v>
          </cell>
        </row>
        <row r="1987">
          <cell r="A1987">
            <v>92482</v>
          </cell>
          <cell r="B1987" t="str">
            <v>FUNDACOES E ESTRUTURAS</v>
          </cell>
          <cell r="C1987" t="str">
            <v>FUES</v>
          </cell>
          <cell r="D1987" t="str">
            <v>FORMAS/CIMBRAMENTOS/ESCORAMENTOS</v>
          </cell>
          <cell r="E1987" t="str">
            <v>0041</v>
          </cell>
          <cell r="F1987" t="str">
            <v/>
          </cell>
          <cell r="G1987" t="str">
            <v/>
          </cell>
          <cell r="H1987" t="str">
            <v>MONTAGEM E DESMONTAGEM DE FÔRMA DE LAJE MACIÇA, PÉ-DIREITO SIMPLES, EM MADEIRA SERRADA, 1 UTILIZAÇÃO. AF_09/2020</v>
          </cell>
          <cell r="I1987" t="str">
            <v>M2</v>
          </cell>
          <cell r="J1987" t="str">
            <v>COEFICIENTE DE REPRESENTATIVIDADE</v>
          </cell>
          <cell r="K1987" t="str">
            <v>212,30</v>
          </cell>
          <cell r="L1987" t="str">
            <v>CAIXA REFERENCIAL</v>
          </cell>
        </row>
        <row r="1988">
          <cell r="A1988">
            <v>92484</v>
          </cell>
          <cell r="B1988" t="str">
            <v>FUNDACOES E ESTRUTURAS</v>
          </cell>
          <cell r="C1988" t="str">
            <v>FUES</v>
          </cell>
          <cell r="D1988" t="str">
            <v>FORMAS/CIMBRAMENTOS/ESCORAMENTOS</v>
          </cell>
          <cell r="E1988" t="str">
            <v>0041</v>
          </cell>
          <cell r="F1988" t="str">
            <v/>
          </cell>
          <cell r="G1988" t="str">
            <v/>
          </cell>
          <cell r="H1988" t="str">
            <v>MONTAGEM E DESMONTAGEM DE FÔRMA DE LAJE MACIÇA, PÉ-DIREITO SIMPLES, EM MADEIRA SERRADA, 2 UTILIZAÇÕES. AF_09/2020</v>
          </cell>
          <cell r="I1988" t="str">
            <v>M2</v>
          </cell>
          <cell r="J1988" t="str">
            <v>COEFICIENTE DE REPRESENTATIVIDADE</v>
          </cell>
          <cell r="K1988" t="str">
            <v>151,30</v>
          </cell>
          <cell r="L1988" t="str">
            <v>CAIXA REFERENCIAL</v>
          </cell>
        </row>
        <row r="1989">
          <cell r="A1989">
            <v>92486</v>
          </cell>
          <cell r="B1989" t="str">
            <v>FUNDACOES E ESTRUTURAS</v>
          </cell>
          <cell r="C1989" t="str">
            <v>FUES</v>
          </cell>
          <cell r="D1989" t="str">
            <v>FORMAS/CIMBRAMENTOS/ESCORAMENTOS</v>
          </cell>
          <cell r="E1989" t="str">
            <v>0041</v>
          </cell>
          <cell r="F1989" t="str">
            <v/>
          </cell>
          <cell r="G1989" t="str">
            <v/>
          </cell>
          <cell r="H1989" t="str">
            <v>MONTAGEM E DESMONTAGEM DE FÔRMA DE LAJE MACIÇA, PÉ-DIREITO SIMPLES, EM MADEIRA SERRADA, 4 UTILIZAÇÕES. AF_09/2020</v>
          </cell>
          <cell r="I1989" t="str">
            <v>M2</v>
          </cell>
          <cell r="J1989" t="str">
            <v>COEFICIENTE DE REPRESENTATIVIDADE</v>
          </cell>
          <cell r="K1989" t="str">
            <v>104,58</v>
          </cell>
          <cell r="L1989" t="str">
            <v>CAIXA REFERENCIAL</v>
          </cell>
        </row>
        <row r="1990">
          <cell r="A1990">
            <v>92488</v>
          </cell>
          <cell r="B1990" t="str">
            <v>FUNDACOES E ESTRUTURAS</v>
          </cell>
          <cell r="C1990" t="str">
            <v>FUES</v>
          </cell>
          <cell r="D1990" t="str">
            <v>FORMAS/CIMBRAMENTOS/ESCORAMENTOS</v>
          </cell>
          <cell r="E1990" t="str">
            <v>0041</v>
          </cell>
          <cell r="F1990" t="str">
            <v/>
          </cell>
          <cell r="G1990" t="str">
            <v/>
          </cell>
          <cell r="H1990" t="str">
            <v>MONTAGEM E DESMONTAGEM DE FÔRMA DE LAJE NERVURADA COM CUBETA E ASSOALHO, PÉ-DIREITO DUPLO, EM CHAPA DE MADEIRA COMPENSADA RESINADA, 8 UTILIZAÇÕES. AF_09/2020</v>
          </cell>
          <cell r="I1990" t="str">
            <v>M2</v>
          </cell>
          <cell r="J1990" t="str">
            <v>ATRIBUÍDO SÃO PAULO</v>
          </cell>
          <cell r="K1990" t="str">
            <v>68,21</v>
          </cell>
          <cell r="L1990" t="str">
            <v>CAIXA REFERENCIAL</v>
          </cell>
        </row>
        <row r="1991">
          <cell r="A1991">
            <v>92490</v>
          </cell>
          <cell r="B1991" t="str">
            <v>FUNDACOES E ESTRUTURAS</v>
          </cell>
          <cell r="C1991" t="str">
            <v>FUES</v>
          </cell>
          <cell r="D1991" t="str">
            <v>FORMAS/CIMBRAMENTOS/ESCORAMENTOS</v>
          </cell>
          <cell r="E1991" t="str">
            <v>0041</v>
          </cell>
          <cell r="F1991" t="str">
            <v/>
          </cell>
          <cell r="G1991" t="str">
            <v/>
          </cell>
          <cell r="H1991" t="str">
            <v>MONTAGEM E DESMONTAGEM DE FÔRMA DE LAJE NERVURADA COM CUBETA E ASSOALHO, PÉ-DIREITO SIMPLES, EM CHAPA DE MADEIRA COMPENSADA RESINADA, 8 UTILIZAÇÕES. AF_09/2020</v>
          </cell>
          <cell r="I1991" t="str">
            <v>M2</v>
          </cell>
          <cell r="J1991" t="str">
            <v>ATRIBUÍDO SÃO PAULO</v>
          </cell>
          <cell r="K1991" t="str">
            <v>38,54</v>
          </cell>
          <cell r="L1991" t="str">
            <v>CAIXA REFERENCIAL</v>
          </cell>
        </row>
        <row r="1992">
          <cell r="A1992">
            <v>92492</v>
          </cell>
          <cell r="B1992" t="str">
            <v>FUNDACOES E ESTRUTURAS</v>
          </cell>
          <cell r="C1992" t="str">
            <v>FUES</v>
          </cell>
          <cell r="D1992" t="str">
            <v>FORMAS/CIMBRAMENTOS/ESCORAMENTOS</v>
          </cell>
          <cell r="E1992" t="str">
            <v>0041</v>
          </cell>
          <cell r="F1992" t="str">
            <v/>
          </cell>
          <cell r="G1992" t="str">
            <v/>
          </cell>
          <cell r="H1992" t="str">
            <v>MONTAGEM E DESMONTAGEM DE FÔRMA DE LAJE NERVURADA COM CUBETA E ASSOALHO, PÉ-DIREITO DUPLO, EM CHAPA DE MADEIRA COMPENSADA RESINADA, 10 UTILIZAÇÕES. AF_09/2020</v>
          </cell>
          <cell r="I1992" t="str">
            <v>M2</v>
          </cell>
          <cell r="J1992" t="str">
            <v>ATRIBUÍDO SÃO PAULO</v>
          </cell>
          <cell r="K1992" t="str">
            <v>65,75</v>
          </cell>
          <cell r="L1992" t="str">
            <v>CAIXA REFERENCIAL</v>
          </cell>
        </row>
        <row r="1993">
          <cell r="A1993">
            <v>92494</v>
          </cell>
          <cell r="B1993" t="str">
            <v>FUNDACOES E ESTRUTURAS</v>
          </cell>
          <cell r="C1993" t="str">
            <v>FUES</v>
          </cell>
          <cell r="D1993" t="str">
            <v>FORMAS/CIMBRAMENTOS/ESCORAMENTOS</v>
          </cell>
          <cell r="E1993" t="str">
            <v>0041</v>
          </cell>
          <cell r="F1993" t="str">
            <v/>
          </cell>
          <cell r="G1993" t="str">
            <v/>
          </cell>
          <cell r="H1993" t="str">
            <v>MONTAGEM E DESMONTAGEM DE FÔRMA DE LAJE NERVURADA COM CUBETA E ASSOALHO, PÉ-DIREITO SIMPLES, EM CHAPA DE MADEIRA COMPENSADA RESINADA, 10 UTILIZAÇÕES. AF_09/2020</v>
          </cell>
          <cell r="I1993" t="str">
            <v>M2</v>
          </cell>
          <cell r="J1993" t="str">
            <v>ATRIBUÍDO SÃO PAULO</v>
          </cell>
          <cell r="K1993" t="str">
            <v>36,40</v>
          </cell>
          <cell r="L1993" t="str">
            <v>CAIXA REFERENCIAL</v>
          </cell>
        </row>
        <row r="1994">
          <cell r="A1994">
            <v>92496</v>
          </cell>
          <cell r="B1994" t="str">
            <v>FUNDACOES E ESTRUTURAS</v>
          </cell>
          <cell r="C1994" t="str">
            <v>FUES</v>
          </cell>
          <cell r="D1994" t="str">
            <v>FORMAS/CIMBRAMENTOS/ESCORAMENTOS</v>
          </cell>
          <cell r="E1994" t="str">
            <v>0041</v>
          </cell>
          <cell r="F1994" t="str">
            <v/>
          </cell>
          <cell r="G1994" t="str">
            <v/>
          </cell>
          <cell r="H1994" t="str">
            <v>MONTAGEM E DESMONTAGEM DE FÔRMA DE LAJE NERVURADA COM CUBETA E ASSOALHO, PÉ-DIREITO DUPLO, EM CHAPA DE MADEIRA COMPENSADA RESINADA, 12 UTILIZAÇÕES. AF_09/2020</v>
          </cell>
          <cell r="I1994" t="str">
            <v>M2</v>
          </cell>
          <cell r="J1994" t="str">
            <v>ATRIBUÍDO SÃO PAULO</v>
          </cell>
          <cell r="K1994" t="str">
            <v>64,07</v>
          </cell>
          <cell r="L1994" t="str">
            <v>CAIXA REFERENCIAL</v>
          </cell>
        </row>
        <row r="1995">
          <cell r="A1995">
            <v>92498</v>
          </cell>
          <cell r="B1995" t="str">
            <v>FUNDACOES E ESTRUTURAS</v>
          </cell>
          <cell r="C1995" t="str">
            <v>FUES</v>
          </cell>
          <cell r="D1995" t="str">
            <v>FORMAS/CIMBRAMENTOS/ESCORAMENTOS</v>
          </cell>
          <cell r="E1995" t="str">
            <v>0041</v>
          </cell>
          <cell r="F1995" t="str">
            <v/>
          </cell>
          <cell r="G1995" t="str">
            <v/>
          </cell>
          <cell r="H1995" t="str">
            <v>MONTAGEM E DESMONTAGEM DE FÔRMA DE LAJE NERVURADA COM CUBETA E ASSOALHO, PÉ-DIREITO SIMPLES, EM CHAPA DE MADEIRA COMPENSADA RESINADA, 12 UTILIZAÇÕES. AF_09/2020</v>
          </cell>
          <cell r="I1995" t="str">
            <v>M2</v>
          </cell>
          <cell r="J1995" t="str">
            <v>ATRIBUÍDO SÃO PAULO</v>
          </cell>
          <cell r="K1995" t="str">
            <v>34,95</v>
          </cell>
          <cell r="L1995" t="str">
            <v>CAIXA REFERENCIAL</v>
          </cell>
        </row>
        <row r="1996">
          <cell r="A1996">
            <v>92500</v>
          </cell>
          <cell r="B1996" t="str">
            <v>FUNDACOES E ESTRUTURAS</v>
          </cell>
          <cell r="C1996" t="str">
            <v>FUES</v>
          </cell>
          <cell r="D1996" t="str">
            <v>FORMAS/CIMBRAMENTOS/ESCORAMENTOS</v>
          </cell>
          <cell r="E1996" t="str">
            <v>0041</v>
          </cell>
          <cell r="F1996" t="str">
            <v/>
          </cell>
          <cell r="G1996" t="str">
            <v/>
          </cell>
          <cell r="H1996" t="str">
            <v>MONTAGEM E DESMONTAGEM DE FÔRMA DE LAJE NERVURADA COM CUBETA E ASSOALHO, PÉ-DIREITO DUPLO, EM CHAPA DE MADEIRA COMPENSADA RESINADA, 14 UTILIZAÇÕES. AF_09/2020</v>
          </cell>
          <cell r="I1996" t="str">
            <v>M2</v>
          </cell>
          <cell r="J1996" t="str">
            <v>ATRIBUÍDO SÃO PAULO</v>
          </cell>
          <cell r="K1996" t="str">
            <v>63,13</v>
          </cell>
          <cell r="L1996" t="str">
            <v>CAIXA REFERENCIAL</v>
          </cell>
        </row>
        <row r="1997">
          <cell r="A1997">
            <v>92502</v>
          </cell>
          <cell r="B1997" t="str">
            <v>FUNDACOES E ESTRUTURAS</v>
          </cell>
          <cell r="C1997" t="str">
            <v>FUES</v>
          </cell>
          <cell r="D1997" t="str">
            <v>FORMAS/CIMBRAMENTOS/ESCORAMENTOS</v>
          </cell>
          <cell r="E1997" t="str">
            <v>0041</v>
          </cell>
          <cell r="F1997" t="str">
            <v/>
          </cell>
          <cell r="G1997" t="str">
            <v/>
          </cell>
          <cell r="H1997" t="str">
            <v>MONTAGEM E DESMONTAGEM DE FÔRMA DE LAJE NERVURADA COM CUBETA E ASSOALHO, PÉ-DIREITO SIMPLES, EM CHAPA DE MADEIRA COMPENSADA RESINADA, 14 UTILIZAÇÕES. AF_09/2020</v>
          </cell>
          <cell r="I1997" t="str">
            <v>M2</v>
          </cell>
          <cell r="J1997" t="str">
            <v>ATRIBUÍDO SÃO PAULO</v>
          </cell>
          <cell r="K1997" t="str">
            <v>34,16</v>
          </cell>
          <cell r="L1997" t="str">
            <v>CAIXA REFERENCIAL</v>
          </cell>
        </row>
        <row r="1998">
          <cell r="A1998">
            <v>92504</v>
          </cell>
          <cell r="B1998" t="str">
            <v>FUNDACOES E ESTRUTURAS</v>
          </cell>
          <cell r="C1998" t="str">
            <v>FUES</v>
          </cell>
          <cell r="D1998" t="str">
            <v>FORMAS/CIMBRAMENTOS/ESCORAMENTOS</v>
          </cell>
          <cell r="E1998" t="str">
            <v>0041</v>
          </cell>
          <cell r="F1998" t="str">
            <v/>
          </cell>
          <cell r="G1998" t="str">
            <v/>
          </cell>
          <cell r="H1998" t="str">
            <v>MONTAGEM E DESMONTAGEM DE FÔRMA DE LAJE NERVURADA COM CUBETA E ASSOALHO, PÉ-DIREITO DUPLO, EM CHAPA DE MADEIRA COMPENSADA RESINADA, 18 UTILIZAÇÕES. AF_09/2020</v>
          </cell>
          <cell r="I1998" t="str">
            <v>M2</v>
          </cell>
          <cell r="J1998" t="str">
            <v>ATRIBUÍDO SÃO PAULO</v>
          </cell>
          <cell r="K1998" t="str">
            <v>38,74</v>
          </cell>
          <cell r="L1998" t="str">
            <v>CAIXA REFERENCIAL</v>
          </cell>
        </row>
        <row r="1999">
          <cell r="A1999">
            <v>92506</v>
          </cell>
          <cell r="B1999" t="str">
            <v>FUNDACOES E ESTRUTURAS</v>
          </cell>
          <cell r="C1999" t="str">
            <v>FUES</v>
          </cell>
          <cell r="D1999" t="str">
            <v>FORMAS/CIMBRAMENTOS/ESCORAMENTOS</v>
          </cell>
          <cell r="E1999" t="str">
            <v>0041</v>
          </cell>
          <cell r="F1999" t="str">
            <v/>
          </cell>
          <cell r="G1999" t="str">
            <v/>
          </cell>
          <cell r="H1999" t="str">
            <v>MONTAGEM E DESMONTAGEM DE FÔRMA DE LAJE NERVURADA COM CUBETA E ASSOALHO, PÉ-DIREITO SIMPLES, EM CHAPA DE MADEIRA COMPENSADA RESINADA, 18 UTILIZAÇÕES. AF_09/2020</v>
          </cell>
          <cell r="I1999" t="str">
            <v>M2</v>
          </cell>
          <cell r="J1999" t="str">
            <v>ATRIBUÍDO SÃO PAULO</v>
          </cell>
          <cell r="K1999" t="str">
            <v>32,77</v>
          </cell>
          <cell r="L1999" t="str">
            <v>CAIXA REFERENCIAL</v>
          </cell>
        </row>
        <row r="2000">
          <cell r="A2000">
            <v>92508</v>
          </cell>
          <cell r="B2000" t="str">
            <v>FUNDACOES E ESTRUTURAS</v>
          </cell>
          <cell r="C2000" t="str">
            <v>FUES</v>
          </cell>
          <cell r="D2000" t="str">
            <v>FORMAS/CIMBRAMENTOS/ESCORAMENTOS</v>
          </cell>
          <cell r="E2000" t="str">
            <v>0041</v>
          </cell>
          <cell r="F2000" t="str">
            <v/>
          </cell>
          <cell r="G2000" t="str">
            <v/>
          </cell>
          <cell r="H2000" t="str">
            <v>MONTAGEM E DESMONTAGEM DE FÔRMA DE LAJE MACIÇA, PÉ-DIREITO DUPLO, EM CHAPA DE MADEIRA COMPENSADA RESINADA, 2 UTILIZAÇÕES. AF_09/2020</v>
          </cell>
          <cell r="I2000" t="str">
            <v>M2</v>
          </cell>
          <cell r="J2000" t="str">
            <v>ATRIBUÍDO SÃO PAULO</v>
          </cell>
          <cell r="K2000" t="str">
            <v>71,81</v>
          </cell>
          <cell r="L2000" t="str">
            <v>CAIXA REFERENCIAL</v>
          </cell>
        </row>
        <row r="2001">
          <cell r="A2001">
            <v>92510</v>
          </cell>
          <cell r="B2001" t="str">
            <v>FUNDACOES E ESTRUTURAS</v>
          </cell>
          <cell r="C2001" t="str">
            <v>FUES</v>
          </cell>
          <cell r="D2001" t="str">
            <v>FORMAS/CIMBRAMENTOS/ESCORAMENTOS</v>
          </cell>
          <cell r="E2001" t="str">
            <v>0041</v>
          </cell>
          <cell r="F2001" t="str">
            <v/>
          </cell>
          <cell r="G2001" t="str">
            <v/>
          </cell>
          <cell r="H2001" t="str">
            <v>MONTAGEM E DESMONTAGEM DE FÔRMA DE LAJE MACIÇA, PÉ-DIREITO SIMPLES, EM CHAPA DE MADEIRA COMPENSADA RESINADA, 2 UTILIZAÇÕES. AF_09/2020</v>
          </cell>
          <cell r="I2001" t="str">
            <v>M2</v>
          </cell>
          <cell r="J2001" t="str">
            <v>ATRIBUÍDO SÃO PAULO</v>
          </cell>
          <cell r="K2001" t="str">
            <v>38,93</v>
          </cell>
          <cell r="L2001" t="str">
            <v>CAIXA REFERENCIAL</v>
          </cell>
        </row>
        <row r="2002">
          <cell r="A2002">
            <v>92512</v>
          </cell>
          <cell r="B2002" t="str">
            <v>FUNDACOES E ESTRUTURAS</v>
          </cell>
          <cell r="C2002" t="str">
            <v>FUES</v>
          </cell>
          <cell r="D2002" t="str">
            <v>FORMAS/CIMBRAMENTOS/ESCORAMENTOS</v>
          </cell>
          <cell r="E2002" t="str">
            <v>0041</v>
          </cell>
          <cell r="F2002" t="str">
            <v/>
          </cell>
          <cell r="G2002" t="str">
            <v/>
          </cell>
          <cell r="H2002" t="str">
            <v>MONTAGEM E DESMONTAGEM DE FÔRMA DE LAJE MACIÇA, PÉ-DIREITO DUPLO, EM CHAPA DE MADEIRA COMPENSADA RESINADA, 4 UTILIZAÇÕES. AF_09/2020</v>
          </cell>
          <cell r="I2002" t="str">
            <v>M2</v>
          </cell>
          <cell r="J2002" t="str">
            <v>ATRIBUÍDO SÃO PAULO</v>
          </cell>
          <cell r="K2002" t="str">
            <v>57,97</v>
          </cell>
          <cell r="L2002" t="str">
            <v>CAIXA REFERENCIAL</v>
          </cell>
        </row>
        <row r="2003">
          <cell r="A2003">
            <v>92514</v>
          </cell>
          <cell r="B2003" t="str">
            <v>FUNDACOES E ESTRUTURAS</v>
          </cell>
          <cell r="C2003" t="str">
            <v>FUES</v>
          </cell>
          <cell r="D2003" t="str">
            <v>FORMAS/CIMBRAMENTOS/ESCORAMENTOS</v>
          </cell>
          <cell r="E2003" t="str">
            <v>0041</v>
          </cell>
          <cell r="F2003" t="str">
            <v/>
          </cell>
          <cell r="G2003" t="str">
            <v/>
          </cell>
          <cell r="H2003" t="str">
            <v>MONTAGEM E DESMONTAGEM DE FÔRMA DE LAJE MACIÇA, PÉ-DIREITO SIMPLES, EM CHAPA DE MADEIRA COMPENSADA RESINADA, 4 UTILIZAÇÕES. AF_09/2020</v>
          </cell>
          <cell r="I2003" t="str">
            <v>M2</v>
          </cell>
          <cell r="J2003" t="str">
            <v>ATRIBUÍDO SÃO PAULO</v>
          </cell>
          <cell r="K2003" t="str">
            <v>27,43</v>
          </cell>
          <cell r="L2003" t="str">
            <v>CAIXA REFERENCIAL</v>
          </cell>
        </row>
        <row r="2004">
          <cell r="A2004">
            <v>92515</v>
          </cell>
          <cell r="B2004" t="str">
            <v>FUNDACOES E ESTRUTURAS</v>
          </cell>
          <cell r="C2004" t="str">
            <v>FUES</v>
          </cell>
          <cell r="D2004" t="str">
            <v>FORMAS/CIMBRAMENTOS/ESCORAMENTOS</v>
          </cell>
          <cell r="E2004" t="str">
            <v>0041</v>
          </cell>
          <cell r="F2004" t="str">
            <v/>
          </cell>
          <cell r="G2004" t="str">
            <v/>
          </cell>
          <cell r="H2004" t="str">
            <v>MONTAGEM E DESMONTAGEM DE FÔRMA DE LAJE MACIÇA, PÉ-DIREITO DUPLO, EM CHAPA DE MADEIRA COMPENSADA RESINADA, 6 UTILIZAÇÕES. AF_09/2020</v>
          </cell>
          <cell r="I2004" t="str">
            <v>M2</v>
          </cell>
          <cell r="J2004" t="str">
            <v>ATRIBUÍDO SÃO PAULO</v>
          </cell>
          <cell r="K2004" t="str">
            <v>52,17</v>
          </cell>
          <cell r="L2004" t="str">
            <v>CAIXA REFERENCIAL</v>
          </cell>
        </row>
        <row r="2005">
          <cell r="A2005">
            <v>92518</v>
          </cell>
          <cell r="B2005" t="str">
            <v>FUNDACOES E ESTRUTURAS</v>
          </cell>
          <cell r="C2005" t="str">
            <v>FUES</v>
          </cell>
          <cell r="D2005" t="str">
            <v>FORMAS/CIMBRAMENTOS/ESCORAMENTOS</v>
          </cell>
          <cell r="E2005" t="str">
            <v>0041</v>
          </cell>
          <cell r="F2005" t="str">
            <v/>
          </cell>
          <cell r="G2005" t="str">
            <v/>
          </cell>
          <cell r="H2005" t="str">
            <v>MONTAGEM E DESMONTAGEM DE FÔRMA DE LAJE MACIÇA, PÉ-DIREITO SIMPLES, EM CHAPA DE MADEIRA COMPENSADA RESINADA, 6 UTILIZAÇÕES. AF_09/2020</v>
          </cell>
          <cell r="I2005" t="str">
            <v>M2</v>
          </cell>
          <cell r="J2005" t="str">
            <v>ATRIBUÍDO SÃO PAULO</v>
          </cell>
          <cell r="K2005" t="str">
            <v>22,67</v>
          </cell>
          <cell r="L2005" t="str">
            <v>CAIXA REFERENCIAL</v>
          </cell>
        </row>
        <row r="2006">
          <cell r="A2006">
            <v>92520</v>
          </cell>
          <cell r="B2006" t="str">
            <v>FUNDACOES E ESTRUTURAS</v>
          </cell>
          <cell r="C2006" t="str">
            <v>FUES</v>
          </cell>
          <cell r="D2006" t="str">
            <v>FORMAS/CIMBRAMENTOS/ESCORAMENTOS</v>
          </cell>
          <cell r="E2006" t="str">
            <v>0041</v>
          </cell>
          <cell r="F2006" t="str">
            <v/>
          </cell>
          <cell r="G2006" t="str">
            <v/>
          </cell>
          <cell r="H2006" t="str">
            <v>MONTAGEM E DESMONTAGEM DE FÔRMA DE LAJE MACIÇA, PÉ-DIREITO DUPLO, EM CHAPA DE MADEIRA COMPENSADA RESINADA, 8 UTILIZAÇÕES. AF_09/2020</v>
          </cell>
          <cell r="I2006" t="str">
            <v>M2</v>
          </cell>
          <cell r="J2006" t="str">
            <v>ATRIBUÍDO SÃO PAULO</v>
          </cell>
          <cell r="K2006" t="str">
            <v>49,19</v>
          </cell>
          <cell r="L2006" t="str">
            <v>CAIXA REFERENCIAL</v>
          </cell>
        </row>
        <row r="2007">
          <cell r="A2007">
            <v>92522</v>
          </cell>
          <cell r="B2007" t="str">
            <v>FUNDACOES E ESTRUTURAS</v>
          </cell>
          <cell r="C2007" t="str">
            <v>FUES</v>
          </cell>
          <cell r="D2007" t="str">
            <v>FORMAS/CIMBRAMENTOS/ESCORAMENTOS</v>
          </cell>
          <cell r="E2007" t="str">
            <v>0041</v>
          </cell>
          <cell r="F2007" t="str">
            <v/>
          </cell>
          <cell r="G2007" t="str">
            <v/>
          </cell>
          <cell r="H2007" t="str">
            <v>MONTAGEM E DESMONTAGEM DE FÔRMA DE LAJE MACIÇA, PÉ-DIREITO SIMPLES, EM CHAPA DE MADEIRA COMPENSADA RESINADA, 8 UTILIZAÇÕES. AF_09/2020</v>
          </cell>
          <cell r="I2007" t="str">
            <v>M2</v>
          </cell>
          <cell r="J2007" t="str">
            <v>ATRIBUÍDO SÃO PAULO</v>
          </cell>
          <cell r="K2007" t="str">
            <v>20,21</v>
          </cell>
          <cell r="L2007" t="str">
            <v>CAIXA REFERENCIAL</v>
          </cell>
        </row>
        <row r="2008">
          <cell r="A2008">
            <v>92524</v>
          </cell>
          <cell r="B2008" t="str">
            <v>FUNDACOES E ESTRUTURAS</v>
          </cell>
          <cell r="C2008" t="str">
            <v>FUES</v>
          </cell>
          <cell r="D2008" t="str">
            <v>FORMAS/CIMBRAMENTOS/ESCORAMENTOS</v>
          </cell>
          <cell r="E2008" t="str">
            <v>0041</v>
          </cell>
          <cell r="F2008" t="str">
            <v/>
          </cell>
          <cell r="G2008" t="str">
            <v/>
          </cell>
          <cell r="H2008" t="str">
            <v>MONTAGEM E DESMONTAGEM DE FÔRMA DE LAJE MACIÇA, PÉ-DIREITO DUPLO, EM CHAPA DE MADEIRA COMPENSADA PLASTIFICADA, 10 UTILIZAÇÕES. AF-09/2020</v>
          </cell>
          <cell r="I2008" t="str">
            <v>M2</v>
          </cell>
          <cell r="J2008" t="str">
            <v>ATRIBUÍDO SÃO PAULO</v>
          </cell>
          <cell r="K2008" t="str">
            <v>47,28</v>
          </cell>
          <cell r="L2008" t="str">
            <v>CAIXA REFERENCIAL</v>
          </cell>
        </row>
        <row r="2009">
          <cell r="A2009">
            <v>92526</v>
          </cell>
          <cell r="B2009" t="str">
            <v>FUNDACOES E ESTRUTURAS</v>
          </cell>
          <cell r="C2009" t="str">
            <v>FUES</v>
          </cell>
          <cell r="D2009" t="str">
            <v>FORMAS/CIMBRAMENTOS/ESCORAMENTOS</v>
          </cell>
          <cell r="E2009" t="str">
            <v>0041</v>
          </cell>
          <cell r="F2009" t="str">
            <v/>
          </cell>
          <cell r="G2009" t="str">
            <v/>
          </cell>
          <cell r="H2009" t="str">
            <v>MONTAGEM E DESMONTAGEM DE FÔRMA DE LAJE MACIÇA, PÉ-DIREITO SIMPLES, EM CHAPA DE MADEIRA COMPENSADA PLASTIFICADA, 10 UTILIZAÇÕES. AF_09/2020</v>
          </cell>
          <cell r="I2009" t="str">
            <v>M2</v>
          </cell>
          <cell r="J2009" t="str">
            <v>ATRIBUÍDO SÃO PAULO</v>
          </cell>
          <cell r="K2009" t="str">
            <v>18,60</v>
          </cell>
          <cell r="L2009" t="str">
            <v>CAIXA REFERENCIAL</v>
          </cell>
        </row>
        <row r="2010">
          <cell r="A2010">
            <v>92528</v>
          </cell>
          <cell r="B2010" t="str">
            <v>FUNDACOES E ESTRUTURAS</v>
          </cell>
          <cell r="C2010" t="str">
            <v>FUES</v>
          </cell>
          <cell r="D2010" t="str">
            <v>FORMAS/CIMBRAMENTOS/ESCORAMENTOS</v>
          </cell>
          <cell r="E2010" t="str">
            <v>0041</v>
          </cell>
          <cell r="F2010" t="str">
            <v/>
          </cell>
          <cell r="G2010" t="str">
            <v/>
          </cell>
          <cell r="H2010" t="str">
            <v>MONTAGEM E DESMONTAGEM DE FÔRMA DE LAJE MACIÇA, PÉ-DIREITO DUPLO, EM CHAPA DE MADEIRA COMPENSADA PLASTIFICADA, 12 UTILIZAÇÕES. AF_09/2020</v>
          </cell>
          <cell r="I2010" t="str">
            <v>M2</v>
          </cell>
          <cell r="J2010" t="str">
            <v>ATRIBUÍDO SÃO PAULO</v>
          </cell>
          <cell r="K2010" t="str">
            <v>46,21</v>
          </cell>
          <cell r="L2010" t="str">
            <v>CAIXA REFERENCIAL</v>
          </cell>
        </row>
        <row r="2011">
          <cell r="A2011">
            <v>92530</v>
          </cell>
          <cell r="B2011" t="str">
            <v>FUNDACOES E ESTRUTURAS</v>
          </cell>
          <cell r="C2011" t="str">
            <v>FUES</v>
          </cell>
          <cell r="D2011" t="str">
            <v>FORMAS/CIMBRAMENTOS/ESCORAMENTOS</v>
          </cell>
          <cell r="E2011" t="str">
            <v>0041</v>
          </cell>
          <cell r="F2011" t="str">
            <v/>
          </cell>
          <cell r="G2011" t="str">
            <v/>
          </cell>
          <cell r="H2011" t="str">
            <v>MONTAGEM E DESMONTAGEM DE FÔRMA DE LAJE MACIÇA, PÉ-DIREITO SIMPLES, EM CHAPA DE MADEIRA COMPENSADA PLASTIFICADA, 12 UTILIZAÇÕES. AF_09/2020</v>
          </cell>
          <cell r="I2011" t="str">
            <v>M2</v>
          </cell>
          <cell r="J2011" t="str">
            <v>ATRIBUÍDO SÃO PAULO</v>
          </cell>
          <cell r="K2011" t="str">
            <v>17,73</v>
          </cell>
          <cell r="L2011" t="str">
            <v>CAIXA REFERENCIAL</v>
          </cell>
        </row>
        <row r="2012">
          <cell r="A2012">
            <v>92532</v>
          </cell>
          <cell r="B2012" t="str">
            <v>FUNDACOES E ESTRUTURAS</v>
          </cell>
          <cell r="C2012" t="str">
            <v>FUES</v>
          </cell>
          <cell r="D2012" t="str">
            <v>FORMAS/CIMBRAMENTOS/ESCORAMENTOS</v>
          </cell>
          <cell r="E2012" t="str">
            <v>0041</v>
          </cell>
          <cell r="F2012" t="str">
            <v/>
          </cell>
          <cell r="G2012" t="str">
            <v/>
          </cell>
          <cell r="H2012" t="str">
            <v>MONTAGEM E DESMONTAGEM DE FÔRMA DE LAJE MACIÇA, PÉ-DIREITO DUPLO, EM CHAPA DE MADEIRA COMPENSADA PLASTIFICADA, 14 UTILIZAÇÕES. AF_09/2020</v>
          </cell>
          <cell r="I2012" t="str">
            <v>M2</v>
          </cell>
          <cell r="J2012" t="str">
            <v>ATRIBUÍDO SÃO PAULO</v>
          </cell>
          <cell r="K2012" t="str">
            <v>45,39</v>
          </cell>
          <cell r="L2012" t="str">
            <v>CAIXA REFERENCIAL</v>
          </cell>
        </row>
        <row r="2013">
          <cell r="A2013">
            <v>92534</v>
          </cell>
          <cell r="B2013" t="str">
            <v>FUNDACOES E ESTRUTURAS</v>
          </cell>
          <cell r="C2013" t="str">
            <v>FUES</v>
          </cell>
          <cell r="D2013" t="str">
            <v>FORMAS/CIMBRAMENTOS/ESCORAMENTOS</v>
          </cell>
          <cell r="E2013" t="str">
            <v>0041</v>
          </cell>
          <cell r="F2013" t="str">
            <v/>
          </cell>
          <cell r="G2013" t="str">
            <v/>
          </cell>
          <cell r="H2013" t="str">
            <v>MONTAGEM E DESMONTAGEM DE FÔRMA DE LAJE MACIÇA, PÉ-DIREITO SIMPLES, EM CHAPA DE MADEIRA COMPENSADA PLASTIFICADA, 14 UTILIZAÇÕES. AF_09/2020</v>
          </cell>
          <cell r="I2013" t="str">
            <v>M2</v>
          </cell>
          <cell r="J2013" t="str">
            <v>ATRIBUÍDO SÃO PAULO</v>
          </cell>
          <cell r="K2013" t="str">
            <v>17,10</v>
          </cell>
          <cell r="L2013" t="str">
            <v>CAIXA REFERENCIAL</v>
          </cell>
        </row>
        <row r="2014">
          <cell r="A2014">
            <v>92536</v>
          </cell>
          <cell r="B2014" t="str">
            <v>FUNDACOES E ESTRUTURAS</v>
          </cell>
          <cell r="C2014" t="str">
            <v>FUES</v>
          </cell>
          <cell r="D2014" t="str">
            <v>FORMAS/CIMBRAMENTOS/ESCORAMENTOS</v>
          </cell>
          <cell r="E2014" t="str">
            <v>0041</v>
          </cell>
          <cell r="F2014" t="str">
            <v/>
          </cell>
          <cell r="G2014" t="str">
            <v/>
          </cell>
          <cell r="H2014" t="str">
            <v>MONTAGEM E DESMONTAGEM DE FÔRMA DE LAJE MACIÇA, PÉ-DIREITO DUPLO, EM CHAPA DE MADEIRA COMPENSADA PLASTIFICADA, 18 UTILIZAÇÕES. AF_09/2020</v>
          </cell>
          <cell r="I2014" t="str">
            <v>M2</v>
          </cell>
          <cell r="J2014" t="str">
            <v>ATRIBUÍDO SÃO PAULO</v>
          </cell>
          <cell r="K2014" t="str">
            <v>43,93</v>
          </cell>
          <cell r="L2014" t="str">
            <v>CAIXA REFERENCIAL</v>
          </cell>
        </row>
        <row r="2015">
          <cell r="A2015">
            <v>92538</v>
          </cell>
          <cell r="B2015" t="str">
            <v>FUNDACOES E ESTRUTURAS</v>
          </cell>
          <cell r="C2015" t="str">
            <v>FUES</v>
          </cell>
          <cell r="D2015" t="str">
            <v>FORMAS/CIMBRAMENTOS/ESCORAMENTOS</v>
          </cell>
          <cell r="E2015" t="str">
            <v>0041</v>
          </cell>
          <cell r="F2015" t="str">
            <v/>
          </cell>
          <cell r="G2015" t="str">
            <v/>
          </cell>
          <cell r="H2015" t="str">
            <v>MONTAGEM E DESMONTAGEM DE FÔRMA DE LAJE MACIÇA, PÉ-DIREITO SIMPLES, EM CHAPA DE MADEIRA COMPENSADA PLASTIFICADA, 18 UTILIZAÇÕES. AF_09/2020</v>
          </cell>
          <cell r="I2015" t="str">
            <v>M2</v>
          </cell>
          <cell r="J2015" t="str">
            <v>ATRIBUÍDO SÃO PAULO</v>
          </cell>
          <cell r="K2015" t="str">
            <v>15,80</v>
          </cell>
          <cell r="L2015" t="str">
            <v>CAIXA REFERENCIAL</v>
          </cell>
        </row>
        <row r="2016">
          <cell r="A2016">
            <v>96252</v>
          </cell>
          <cell r="B2016" t="str">
            <v>FUNDACOES E ESTRUTURAS</v>
          </cell>
          <cell r="C2016" t="str">
            <v>FUES</v>
          </cell>
          <cell r="D2016" t="str">
            <v>FORMAS/CIMBRAMENTOS/ESCORAMENTOS</v>
          </cell>
          <cell r="E2016" t="str">
            <v>0041</v>
          </cell>
          <cell r="F2016" t="str">
            <v/>
          </cell>
          <cell r="G2016" t="str">
            <v/>
          </cell>
          <cell r="H2016" t="str">
            <v>FABRICAÇÃO DE FÔRMA PARA PILARES CIRCULARES, EM CHAPA DE MADEIRA COMPENSADA RESINADA. AF_06/2017</v>
          </cell>
          <cell r="I2016" t="str">
            <v>M2</v>
          </cell>
          <cell r="J2016" t="str">
            <v>COEFICIENTE DE REPRESENTATIVIDADE</v>
          </cell>
          <cell r="K2016" t="str">
            <v>156,61</v>
          </cell>
          <cell r="L2016" t="str">
            <v>CAIXA REFERENCIAL</v>
          </cell>
        </row>
        <row r="2017">
          <cell r="A2017">
            <v>96257</v>
          </cell>
          <cell r="B2017" t="str">
            <v>FUNDACOES E ESTRUTURAS</v>
          </cell>
          <cell r="C2017" t="str">
            <v>FUES</v>
          </cell>
          <cell r="D2017" t="str">
            <v>FORMAS/CIMBRAMENTOS/ESCORAMENTOS</v>
          </cell>
          <cell r="E2017" t="str">
            <v>0041</v>
          </cell>
          <cell r="F2017" t="str">
            <v/>
          </cell>
          <cell r="G2017" t="str">
            <v/>
          </cell>
          <cell r="H2017" t="str">
            <v>MONTAGEM E DESMONTAGEM DE FÔRMA DE PILARES CIRCULARES, COM ÁREA MÉDIA DAS SEÇÕES MENOR OU IGUAL A 0,28 M², PÉ-DIREITO SIMPLES, EM MADEIRA, 2 UTILIZAÇÕES. AF_06/2017</v>
          </cell>
          <cell r="I2017" t="str">
            <v>M2</v>
          </cell>
          <cell r="J2017" t="str">
            <v>COEFICIENTE DE REPRESENTATIVIDADE</v>
          </cell>
          <cell r="K2017" t="str">
            <v>129,66</v>
          </cell>
          <cell r="L2017" t="str">
            <v>CAIXA REFERENCIAL</v>
          </cell>
        </row>
        <row r="2018">
          <cell r="A2018">
            <v>96258</v>
          </cell>
          <cell r="B2018" t="str">
            <v>FUNDACOES E ESTRUTURAS</v>
          </cell>
          <cell r="C2018" t="str">
            <v>FUES</v>
          </cell>
          <cell r="D2018" t="str">
            <v>FORMAS/CIMBRAMENTOS/ESCORAMENTOS</v>
          </cell>
          <cell r="E2018" t="str">
            <v>0041</v>
          </cell>
          <cell r="F2018" t="str">
            <v/>
          </cell>
          <cell r="G2018" t="str">
            <v/>
          </cell>
          <cell r="H2018" t="str">
            <v>MONTAGEM E DESMONTAGEM DE FÔRMA DE PILARES CIRCULARES, COM ÁREA MÉDIA DAS SEÇÕES MAIOR QUE 0,28 M², PÉ-DIREITO SIMPLES, EM MADEIRA, 2 UTILIZAÇÕES. AF_06/2017</v>
          </cell>
          <cell r="I2018" t="str">
            <v>M2</v>
          </cell>
          <cell r="J2018" t="str">
            <v>COEFICIENTE DE REPRESENTATIVIDADE</v>
          </cell>
          <cell r="K2018" t="str">
            <v>121,43</v>
          </cell>
          <cell r="L2018" t="str">
            <v>CAIXA REFERENCIAL</v>
          </cell>
        </row>
        <row r="2019">
          <cell r="A2019">
            <v>96259</v>
          </cell>
          <cell r="B2019" t="str">
            <v>FUNDACOES E ESTRUTURAS</v>
          </cell>
          <cell r="C2019" t="str">
            <v>FUES</v>
          </cell>
          <cell r="D2019" t="str">
            <v>FORMAS/CIMBRAMENTOS/ESCORAMENTOS</v>
          </cell>
          <cell r="E2019" t="str">
            <v>0041</v>
          </cell>
          <cell r="F2019" t="str">
            <v/>
          </cell>
          <cell r="G2019" t="str">
            <v/>
          </cell>
          <cell r="H2019" t="str">
            <v>MONTAGEM E DESMONTAGEM DE FÔRMA DE PILARES CIRCULARES, COM ÁREA MÉDIA DAS SEÇÕES MENOR OU IGUAL A 0,28 M², PÉ-DIREITO DUPLO, EM MADEIRA, 2 UTILIZAÇÕES. AF_06/2017</v>
          </cell>
          <cell r="I2019" t="str">
            <v>M2</v>
          </cell>
          <cell r="J2019" t="str">
            <v>COEFICIENTE DE REPRESENTATIVIDADE</v>
          </cell>
          <cell r="K2019" t="str">
            <v>145,24</v>
          </cell>
          <cell r="L2019" t="str">
            <v>CAIXA REFERENCIAL</v>
          </cell>
        </row>
        <row r="2020">
          <cell r="A2020">
            <v>96529</v>
          </cell>
          <cell r="B2020" t="str">
            <v>FUNDACOES E ESTRUTURAS</v>
          </cell>
          <cell r="C2020" t="str">
            <v>FUES</v>
          </cell>
          <cell r="D2020" t="str">
            <v>FORMAS/CIMBRAMENTOS/ESCORAMENTOS</v>
          </cell>
          <cell r="E2020" t="str">
            <v>0041</v>
          </cell>
          <cell r="F2020" t="str">
            <v/>
          </cell>
          <cell r="G2020" t="str">
            <v/>
          </cell>
          <cell r="H2020" t="str">
            <v>FABRICAÇÃO, MONTAGEM E DESMONTAGEM DE FÔRMA PARA SAPATA, EM MADEIRA SERRADA, E=25 MM, 1 UTILIZAÇÃO. AF_06/2017</v>
          </cell>
          <cell r="I2020" t="str">
            <v>M2</v>
          </cell>
          <cell r="J2020" t="str">
            <v>COEFICIENTE DE REPRESENTATIVIDADE</v>
          </cell>
          <cell r="K2020" t="str">
            <v>223,51</v>
          </cell>
          <cell r="L2020" t="str">
            <v>CAIXA REFERENCIAL</v>
          </cell>
        </row>
        <row r="2021">
          <cell r="A2021">
            <v>96530</v>
          </cell>
          <cell r="B2021" t="str">
            <v>FUNDACOES E ESTRUTURAS</v>
          </cell>
          <cell r="C2021" t="str">
            <v>FUES</v>
          </cell>
          <cell r="D2021" t="str">
            <v>FORMAS/CIMBRAMENTOS/ESCORAMENTOS</v>
          </cell>
          <cell r="E2021" t="str">
            <v>0041</v>
          </cell>
          <cell r="F2021" t="str">
            <v/>
          </cell>
          <cell r="G2021" t="str">
            <v/>
          </cell>
          <cell r="H2021" t="str">
            <v>FABRICAÇÃO, MONTAGEM E DESMONTAGEM DE FÔRMA PARA VIGA BALDRAME, EM MADEIRA SERRADA, E=25 MM, 1 UTILIZAÇÃO. AF_06/2017</v>
          </cell>
          <cell r="I2021" t="str">
            <v>M2</v>
          </cell>
          <cell r="J2021" t="str">
            <v>COEFICIENTE DE REPRESENTATIVIDADE</v>
          </cell>
          <cell r="K2021" t="str">
            <v>121,02</v>
          </cell>
          <cell r="L2021" t="str">
            <v>CAIXA REFERENCIAL</v>
          </cell>
        </row>
        <row r="2022">
          <cell r="A2022">
            <v>96531</v>
          </cell>
          <cell r="B2022" t="str">
            <v>FUNDACOES E ESTRUTURAS</v>
          </cell>
          <cell r="C2022" t="str">
            <v>FUES</v>
          </cell>
          <cell r="D2022" t="str">
            <v>FORMAS/CIMBRAMENTOS/ESCORAMENTOS</v>
          </cell>
          <cell r="E2022" t="str">
            <v>0041</v>
          </cell>
          <cell r="F2022" t="str">
            <v/>
          </cell>
          <cell r="G2022" t="str">
            <v/>
          </cell>
          <cell r="H2022" t="str">
            <v>FABRICAÇÃO, MONTAGEM E DESMONTAGEM DE FÔRMA PARA BLOCO DE COROAMENTO, EM MADEIRA SERRADA, E=25 MM, 2 UTILIZAÇÕES. AF_06/2017</v>
          </cell>
          <cell r="I2022" t="str">
            <v>M2</v>
          </cell>
          <cell r="J2022" t="str">
            <v>COEFICIENTE DE REPRESENTATIVIDADE</v>
          </cell>
          <cell r="K2022" t="str">
            <v>84,29</v>
          </cell>
          <cell r="L2022" t="str">
            <v>CAIXA REFERENCIAL</v>
          </cell>
        </row>
        <row r="2023">
          <cell r="A2023">
            <v>96532</v>
          </cell>
          <cell r="B2023" t="str">
            <v>FUNDACOES E ESTRUTURAS</v>
          </cell>
          <cell r="C2023" t="str">
            <v>FUES</v>
          </cell>
          <cell r="D2023" t="str">
            <v>FORMAS/CIMBRAMENTOS/ESCORAMENTOS</v>
          </cell>
          <cell r="E2023" t="str">
            <v>0041</v>
          </cell>
          <cell r="F2023" t="str">
            <v/>
          </cell>
          <cell r="G2023" t="str">
            <v/>
          </cell>
          <cell r="H2023" t="str">
            <v>FABRICAÇÃO, MONTAGEM E DESMONTAGEM DE FÔRMA PARA SAPATA, EM MADEIRA SERRADA, E=25 MM, 2 UTILIZAÇÕES. AF_06/2017</v>
          </cell>
          <cell r="I2023" t="str">
            <v>M2</v>
          </cell>
          <cell r="J2023" t="str">
            <v>COEFICIENTE DE REPRESENTATIVIDADE</v>
          </cell>
          <cell r="K2023" t="str">
            <v>141,68</v>
          </cell>
          <cell r="L2023" t="str">
            <v>CAIXA REFERENCIAL</v>
          </cell>
        </row>
        <row r="2024">
          <cell r="A2024">
            <v>96533</v>
          </cell>
          <cell r="B2024" t="str">
            <v>FUNDACOES E ESTRUTURAS</v>
          </cell>
          <cell r="C2024" t="str">
            <v>FUES</v>
          </cell>
          <cell r="D2024" t="str">
            <v>FORMAS/CIMBRAMENTOS/ESCORAMENTOS</v>
          </cell>
          <cell r="E2024" t="str">
            <v>0041</v>
          </cell>
          <cell r="F2024" t="str">
            <v/>
          </cell>
          <cell r="G2024" t="str">
            <v/>
          </cell>
          <cell r="H2024" t="str">
            <v>FABRICAÇÃO, MONTAGEM E DESMONTAGEM DE FÔRMA PARA VIGA BALDRAME, EM MADEIRA SERRADA, E=25 MM, 2 UTILIZAÇÕES. AF_06/2017</v>
          </cell>
          <cell r="I2024" t="str">
            <v>M2</v>
          </cell>
          <cell r="J2024" t="str">
            <v>COEFICIENTE DE REPRESENTATIVIDADE</v>
          </cell>
          <cell r="K2024" t="str">
            <v>74,74</v>
          </cell>
          <cell r="L2024" t="str">
            <v>CAIXA REFERENCIAL</v>
          </cell>
        </row>
        <row r="2025">
          <cell r="A2025">
            <v>96534</v>
          </cell>
          <cell r="B2025" t="str">
            <v>FUNDACOES E ESTRUTURAS</v>
          </cell>
          <cell r="C2025" t="str">
            <v>FUES</v>
          </cell>
          <cell r="D2025" t="str">
            <v>FORMAS/CIMBRAMENTOS/ESCORAMENTOS</v>
          </cell>
          <cell r="E2025" t="str">
            <v>0041</v>
          </cell>
          <cell r="F2025" t="str">
            <v/>
          </cell>
          <cell r="G2025" t="str">
            <v/>
          </cell>
          <cell r="H2025" t="str">
            <v>FABRICAÇÃO, MONTAGEM E DESMONTAGEM DE FÔRMA PARA BLOCO DE COROAMENTO, EM MADEIRA SERRADA, E=25 MM, 4 UTILIZAÇÕES. AF_06/2017</v>
          </cell>
          <cell r="I2025" t="str">
            <v>M2</v>
          </cell>
          <cell r="J2025" t="str">
            <v>COEFICIENTE DE REPRESENTATIVIDADE</v>
          </cell>
          <cell r="K2025" t="str">
            <v>58,74</v>
          </cell>
          <cell r="L2025" t="str">
            <v>CAIXA REFERENCIAL</v>
          </cell>
        </row>
        <row r="2026">
          <cell r="A2026">
            <v>96535</v>
          </cell>
          <cell r="B2026" t="str">
            <v>FUNDACOES E ESTRUTURAS</v>
          </cell>
          <cell r="C2026" t="str">
            <v>FUES</v>
          </cell>
          <cell r="D2026" t="str">
            <v>FORMAS/CIMBRAMENTOS/ESCORAMENTOS</v>
          </cell>
          <cell r="E2026" t="str">
            <v>0041</v>
          </cell>
          <cell r="F2026" t="str">
            <v/>
          </cell>
          <cell r="G2026" t="str">
            <v/>
          </cell>
          <cell r="H2026" t="str">
            <v>FABRICAÇÃO, MONTAGEM E DESMONTAGEM DE FÔRMA PARA SAPATA, EM MADEIRA SERRADA, E=25 MM, 4 UTILIZAÇÕES. AF_06/2017</v>
          </cell>
          <cell r="I2026" t="str">
            <v>M2</v>
          </cell>
          <cell r="J2026" t="str">
            <v>COEFICIENTE DE REPRESENTATIVIDADE</v>
          </cell>
          <cell r="K2026" t="str">
            <v>99,08</v>
          </cell>
          <cell r="L2026" t="str">
            <v>CAIXA REFERENCIAL</v>
          </cell>
        </row>
        <row r="2027">
          <cell r="A2027">
            <v>96536</v>
          </cell>
          <cell r="B2027" t="str">
            <v>FUNDACOES E ESTRUTURAS</v>
          </cell>
          <cell r="C2027" t="str">
            <v>FUES</v>
          </cell>
          <cell r="D2027" t="str">
            <v>FORMAS/CIMBRAMENTOS/ESCORAMENTOS</v>
          </cell>
          <cell r="E2027" t="str">
            <v>0041</v>
          </cell>
          <cell r="F2027" t="str">
            <v/>
          </cell>
          <cell r="G2027" t="str">
            <v/>
          </cell>
          <cell r="H2027" t="str">
            <v>FABRICAÇÃO, MONTAGEM E DESMONTAGEM DE FÔRMA PARA VIGA BALDRAME, EM MADEIRA SERRADA, E=25 MM, 4 UTILIZAÇÕES. AF_06/2017</v>
          </cell>
          <cell r="I2027" t="str">
            <v>M2</v>
          </cell>
          <cell r="J2027" t="str">
            <v>COEFICIENTE DE REPRESENTATIVIDADE</v>
          </cell>
          <cell r="K2027" t="str">
            <v>50,67</v>
          </cell>
          <cell r="L2027" t="str">
            <v>CAIXA REFERENCIAL</v>
          </cell>
        </row>
        <row r="2028">
          <cell r="A2028">
            <v>96537</v>
          </cell>
          <cell r="B2028" t="str">
            <v>FUNDACOES E ESTRUTURAS</v>
          </cell>
          <cell r="C2028" t="str">
            <v>FUES</v>
          </cell>
          <cell r="D2028" t="str">
            <v>FORMAS/CIMBRAMENTOS/ESCORAMENTOS</v>
          </cell>
          <cell r="E2028" t="str">
            <v>0041</v>
          </cell>
          <cell r="F2028" t="str">
            <v/>
          </cell>
          <cell r="G2028" t="str">
            <v/>
          </cell>
          <cell r="H2028" t="str">
            <v>FABRICAÇÃO, MONTAGEM E DESMONTAGEM DE FÔRMA PARA BLOCO DE COROAMENTO, EM CHAPA DE MADEIRA COMPENSADA RESINADA, E=17 MM, 2 UTILIZAÇÕES. AF_06/2017</v>
          </cell>
          <cell r="I2028" t="str">
            <v>M2</v>
          </cell>
          <cell r="J2028" t="str">
            <v>COEFICIENTE DE REPRESENTATIVIDADE</v>
          </cell>
          <cell r="K2028" t="str">
            <v>124,12</v>
          </cell>
          <cell r="L2028" t="str">
            <v>CAIXA REFERENCIAL</v>
          </cell>
        </row>
        <row r="2029">
          <cell r="A2029">
            <v>96538</v>
          </cell>
          <cell r="B2029" t="str">
            <v>FUNDACOES E ESTRUTURAS</v>
          </cell>
          <cell r="C2029" t="str">
            <v>FUES</v>
          </cell>
          <cell r="D2029" t="str">
            <v>FORMAS/CIMBRAMENTOS/ESCORAMENTOS</v>
          </cell>
          <cell r="E2029" t="str">
            <v>0041</v>
          </cell>
          <cell r="F2029" t="str">
            <v/>
          </cell>
          <cell r="G2029" t="str">
            <v/>
          </cell>
          <cell r="H2029" t="str">
            <v>FABRICAÇÃO, MONTAGEM E DESMONTAGEM DE FÔRMA PARA SAPATA, EM CHAPA DE MADEIRA COMPENSADA RESINADA, E=17 MM, 2 UTILIZAÇÕES. AF_06/2017</v>
          </cell>
          <cell r="I2029" t="str">
            <v>M2</v>
          </cell>
          <cell r="J2029" t="str">
            <v>COEFICIENTE DE REPRESENTATIVIDADE</v>
          </cell>
          <cell r="K2029" t="str">
            <v>175,75</v>
          </cell>
          <cell r="L2029" t="str">
            <v>CAIXA REFERENCIAL</v>
          </cell>
        </row>
        <row r="2030">
          <cell r="A2030">
            <v>96539</v>
          </cell>
          <cell r="B2030" t="str">
            <v>FUNDACOES E ESTRUTURAS</v>
          </cell>
          <cell r="C2030" t="str">
            <v>FUES</v>
          </cell>
          <cell r="D2030" t="str">
            <v>FORMAS/CIMBRAMENTOS/ESCORAMENTOS</v>
          </cell>
          <cell r="E2030" t="str">
            <v>0041</v>
          </cell>
          <cell r="F2030" t="str">
            <v/>
          </cell>
          <cell r="G2030" t="str">
            <v/>
          </cell>
          <cell r="H2030" t="str">
            <v>FABRICAÇÃO, MONTAGEM E DESMONTAGEM DE FÔRMA PARA VIGA BALDRAME, EM CHAPA DE MADEIRA COMPENSADA RESINADA, E=17 MM, 2 UTILIZAÇÕES. AF_06/2017</v>
          </cell>
          <cell r="I2030" t="str">
            <v>M2</v>
          </cell>
          <cell r="J2030" t="str">
            <v>COEFICIENTE DE REPRESENTATIVIDADE</v>
          </cell>
          <cell r="K2030" t="str">
            <v>80,24</v>
          </cell>
          <cell r="L2030" t="str">
            <v>CAIXA REFERENCIAL</v>
          </cell>
        </row>
        <row r="2031">
          <cell r="A2031">
            <v>96540</v>
          </cell>
          <cell r="B2031" t="str">
            <v>FUNDACOES E ESTRUTURAS</v>
          </cell>
          <cell r="C2031" t="str">
            <v>FUES</v>
          </cell>
          <cell r="D2031" t="str">
            <v>FORMAS/CIMBRAMENTOS/ESCORAMENTOS</v>
          </cell>
          <cell r="E2031" t="str">
            <v>0041</v>
          </cell>
          <cell r="F2031" t="str">
            <v/>
          </cell>
          <cell r="G2031" t="str">
            <v/>
          </cell>
          <cell r="H2031" t="str">
            <v>FABRICAÇÃO, MONTAGEM E DESMONTAGEM DE FÔRMA PARA BLOCO DE COROAMENTO, EM CHAPA DE MADEIRA COMPENSADA RESINADA, E=17 MM, 4 UTILIZAÇÕES. AF_06/2017</v>
          </cell>
          <cell r="I2031" t="str">
            <v>M2</v>
          </cell>
          <cell r="J2031" t="str">
            <v>COEFICIENTE DE REPRESENTATIVIDADE</v>
          </cell>
          <cell r="K2031" t="str">
            <v>86,61</v>
          </cell>
          <cell r="L2031" t="str">
            <v>CAIXA REFERENCIAL</v>
          </cell>
        </row>
        <row r="2032">
          <cell r="A2032">
            <v>96541</v>
          </cell>
          <cell r="B2032" t="str">
            <v>FUNDACOES E ESTRUTURAS</v>
          </cell>
          <cell r="C2032" t="str">
            <v>FUES</v>
          </cell>
          <cell r="D2032" t="str">
            <v>FORMAS/CIMBRAMENTOS/ESCORAMENTOS</v>
          </cell>
          <cell r="E2032" t="str">
            <v>0041</v>
          </cell>
          <cell r="F2032" t="str">
            <v/>
          </cell>
          <cell r="G2032" t="str">
            <v/>
          </cell>
          <cell r="H2032" t="str">
            <v>FABRICAÇÃO, MONTAGEM E DESMONTAGEM DE FÔRMA PARA SAPATA, EM CHAPA DE MADEIRA COMPENSADA RESINADA, E=17 MM, 4 UTILIZAÇÕES. AF_06/2017</v>
          </cell>
          <cell r="I2032" t="str">
            <v>M2</v>
          </cell>
          <cell r="J2032" t="str">
            <v>COEFICIENTE DE REPRESENTATIVIDADE</v>
          </cell>
          <cell r="K2032" t="str">
            <v>124,57</v>
          </cell>
          <cell r="L2032" t="str">
            <v>CAIXA REFERENCIAL</v>
          </cell>
        </row>
        <row r="2033">
          <cell r="A2033">
            <v>96542</v>
          </cell>
          <cell r="B2033" t="str">
            <v>FUNDACOES E ESTRUTURAS</v>
          </cell>
          <cell r="C2033" t="str">
            <v>FUES</v>
          </cell>
          <cell r="D2033" t="str">
            <v>FORMAS/CIMBRAMENTOS/ESCORAMENTOS</v>
          </cell>
          <cell r="E2033" t="str">
            <v>0041</v>
          </cell>
          <cell r="F2033" t="str">
            <v/>
          </cell>
          <cell r="G2033" t="str">
            <v/>
          </cell>
          <cell r="H2033" t="str">
            <v>FABRICAÇÃO, MONTAGEM E DESMONTAGEM DE FÔRMA PARA VIGA BALDRAME, EM CHAPA DE MADEIRA COMPENSADA RESINADA, E=17 MM, 4 UTILIZAÇÕES. AF_06/2017</v>
          </cell>
          <cell r="I2033" t="str">
            <v>M2</v>
          </cell>
          <cell r="J2033" t="str">
            <v>COEFICIENTE DE REPRESENTATIVIDADE</v>
          </cell>
          <cell r="K2033" t="str">
            <v>60,21</v>
          </cell>
          <cell r="L2033" t="str">
            <v>CAIXA REFERENCIAL</v>
          </cell>
        </row>
        <row r="2034">
          <cell r="A2034">
            <v>96543</v>
          </cell>
          <cell r="B2034" t="str">
            <v>FUNDACOES E ESTRUTURAS</v>
          </cell>
          <cell r="C2034" t="str">
            <v>FUES</v>
          </cell>
          <cell r="D2034" t="str">
            <v>FORMAS/CIMBRAMENTOS/ESCORAMENTOS</v>
          </cell>
          <cell r="E2034" t="str">
            <v>0041</v>
          </cell>
          <cell r="F2034" t="str">
            <v/>
          </cell>
          <cell r="G2034" t="str">
            <v/>
          </cell>
          <cell r="H2034" t="str">
            <v>ARMAÇÃO DE BLOCO, VIGA BALDRAME E SAPATA UTILIZANDO AÇO CA-60 DE 5 MM - MONTAGEM. AF_06/2017</v>
          </cell>
          <cell r="I2034" t="str">
            <v>KG</v>
          </cell>
          <cell r="J2034" t="str">
            <v>ATRIBUÍDO SÃO PAULO</v>
          </cell>
          <cell r="K2034" t="str">
            <v>15,27</v>
          </cell>
          <cell r="L2034" t="str">
            <v>CAIXA REFERENCIAL</v>
          </cell>
        </row>
        <row r="2035">
          <cell r="A2035">
            <v>97747</v>
          </cell>
          <cell r="B2035" t="str">
            <v>FUNDACOES E ESTRUTURAS</v>
          </cell>
          <cell r="C2035" t="str">
            <v>FUES</v>
          </cell>
          <cell r="D2035" t="str">
            <v>FORMAS/CIMBRAMENTOS/ESCORAMENTOS</v>
          </cell>
          <cell r="E2035" t="str">
            <v>0041</v>
          </cell>
          <cell r="F2035" t="str">
            <v/>
          </cell>
          <cell r="G2035" t="str">
            <v/>
          </cell>
          <cell r="H2035" t="str">
            <v>MONTAGEM E DESMONTAGEM DE FÔRMA DE PILARES CIRCULARES, COM ÁREA MÉDIA DAS SEÇÕES MAIOR QUE 0,28 M², PÉ-DIREITO DUPLO, EM MADEIRA, 2 UTILIZAÇÕES.  AF_06/2017</v>
          </cell>
          <cell r="I2035" t="str">
            <v>M2</v>
          </cell>
          <cell r="J2035" t="str">
            <v>COEFICIENTE DE REPRESENTATIVIDADE</v>
          </cell>
          <cell r="K2035" t="str">
            <v>134,91</v>
          </cell>
          <cell r="L2035" t="str">
            <v>CAIXA REFERENCIAL</v>
          </cell>
        </row>
        <row r="2036">
          <cell r="A2036">
            <v>101791</v>
          </cell>
          <cell r="B2036" t="str">
            <v>FUNDACOES E ESTRUTURAS</v>
          </cell>
          <cell r="C2036" t="str">
            <v>FUES</v>
          </cell>
          <cell r="D2036" t="str">
            <v>FORMAS/CIMBRAMENTOS/ESCORAMENTOS</v>
          </cell>
          <cell r="E2036" t="str">
            <v>0041</v>
          </cell>
          <cell r="F2036" t="str">
            <v/>
          </cell>
          <cell r="G2036" t="str">
            <v/>
          </cell>
          <cell r="H2036" t="str">
            <v>FABRICAÇÃO DE ESCORAS DO TIPO PONTALETE, EM MADEIRA, PARA PÉ-DIREITO DUPLO. AF_09/2020</v>
          </cell>
          <cell r="I2036" t="str">
            <v>M</v>
          </cell>
          <cell r="J2036" t="str">
            <v>COEFICIENTE DE REPRESENTATIVIDADE</v>
          </cell>
          <cell r="K2036" t="str">
            <v>14,90</v>
          </cell>
          <cell r="L2036" t="str">
            <v>CAIXA REFERENCIAL</v>
          </cell>
        </row>
        <row r="2037">
          <cell r="A2037">
            <v>101792</v>
          </cell>
          <cell r="B2037" t="str">
            <v>FUNDACOES E ESTRUTURAS</v>
          </cell>
          <cell r="C2037" t="str">
            <v>FUES</v>
          </cell>
          <cell r="D2037" t="str">
            <v>FORMAS/CIMBRAMENTOS/ESCORAMENTOS</v>
          </cell>
          <cell r="E2037" t="str">
            <v>0041</v>
          </cell>
          <cell r="F2037" t="str">
            <v/>
          </cell>
          <cell r="G2037" t="str">
            <v/>
          </cell>
          <cell r="H2037" t="str">
            <v>ESCORAMENTO DE FÔRMAS DE LAJE EM MADEIRA NÃO APARELHADA, PÉ-DIREITO SIMPLES, INCLUSO TRAVAMENTO, 4 UTILIZAÇÕES. AF_09/2020</v>
          </cell>
          <cell r="I2037" t="str">
            <v>M3</v>
          </cell>
          <cell r="J2037" t="str">
            <v>COEFICIENTE DE REPRESENTATIVIDADE</v>
          </cell>
          <cell r="K2037" t="str">
            <v>10,41</v>
          </cell>
          <cell r="L2037" t="str">
            <v>CAIXA REFERENCIAL</v>
          </cell>
        </row>
        <row r="2038">
          <cell r="A2038">
            <v>101793</v>
          </cell>
          <cell r="B2038" t="str">
            <v>FUNDACOES E ESTRUTURAS</v>
          </cell>
          <cell r="C2038" t="str">
            <v>FUES</v>
          </cell>
          <cell r="D2038" t="str">
            <v>FORMAS/CIMBRAMENTOS/ESCORAMENTOS</v>
          </cell>
          <cell r="E2038" t="str">
            <v>0041</v>
          </cell>
          <cell r="F2038" t="str">
            <v/>
          </cell>
          <cell r="G2038" t="str">
            <v/>
          </cell>
          <cell r="H2038" t="str">
            <v>ESCORAMENTO DE FÔRMAS DE LAJE EM MADEIRA NÃO APARELHADA, PÉ-DIREITO DUPLO, INCLUSO TRAVAMENTO, 4 UTILIZAÇÕES. AF_09/2020</v>
          </cell>
          <cell r="I2038" t="str">
            <v>M3</v>
          </cell>
          <cell r="J2038" t="str">
            <v>COEFICIENTE DE REPRESENTATIVIDADE</v>
          </cell>
          <cell r="K2038" t="str">
            <v>15,56</v>
          </cell>
          <cell r="L2038" t="str">
            <v>CAIXA REFERENCIAL</v>
          </cell>
        </row>
        <row r="2039">
          <cell r="A2039">
            <v>101969</v>
          </cell>
          <cell r="B2039" t="str">
            <v>FUNDACOES E ESTRUTURAS</v>
          </cell>
          <cell r="C2039" t="str">
            <v>FUES</v>
          </cell>
          <cell r="D2039" t="str">
            <v>FORMAS/CIMBRAMENTOS/ESCORAMENTOS</v>
          </cell>
          <cell r="E2039" t="str">
            <v>0041</v>
          </cell>
          <cell r="F2039" t="str">
            <v/>
          </cell>
          <cell r="G2039" t="str">
            <v/>
          </cell>
          <cell r="H2039" t="str">
            <v>FABRICAÇÃO DE FÔRMA PARA ESCADAS, COM 2 LANCES EM "U" E LAJE PLANA, EM CHAPA DE MADEIRA COMPENSADA PLASTIFICADA, E=18 MM. AF_11/2020</v>
          </cell>
          <cell r="I2039" t="str">
            <v>M2</v>
          </cell>
          <cell r="J2039" t="str">
            <v>COEFICIENTE DE REPRESENTATIVIDADE</v>
          </cell>
          <cell r="K2039" t="str">
            <v>100,09</v>
          </cell>
          <cell r="L2039" t="str">
            <v>CAIXA REFERENCIAL</v>
          </cell>
        </row>
        <row r="2040">
          <cell r="A2040">
            <v>101971</v>
          </cell>
          <cell r="B2040" t="str">
            <v>FUNDACOES E ESTRUTURAS</v>
          </cell>
          <cell r="C2040" t="str">
            <v>FUES</v>
          </cell>
          <cell r="D2040" t="str">
            <v>FORMAS/CIMBRAMENTOS/ESCORAMENTOS</v>
          </cell>
          <cell r="E2040" t="str">
            <v>0041</v>
          </cell>
          <cell r="F2040" t="str">
            <v/>
          </cell>
          <cell r="G2040" t="str">
            <v/>
          </cell>
          <cell r="H2040" t="str">
            <v>FABRICAÇÃO DE FÔRMA PARA ESCADAS, COM 2 LANCES EM "U" E LAJE PLANA, EM CHAPA DE MADEIRA COMPENSADA RESINADA, E= 17 MM. AF_11/2020</v>
          </cell>
          <cell r="I2040" t="str">
            <v>M2</v>
          </cell>
          <cell r="J2040" t="str">
            <v>COEFICIENTE DE REPRESENTATIVIDADE</v>
          </cell>
          <cell r="K2040" t="str">
            <v>92,35</v>
          </cell>
          <cell r="L2040" t="str">
            <v>CAIXA REFERENCIAL</v>
          </cell>
        </row>
        <row r="2041">
          <cell r="A2041">
            <v>101973</v>
          </cell>
          <cell r="B2041" t="str">
            <v>FUNDACOES E ESTRUTURAS</v>
          </cell>
          <cell r="C2041" t="str">
            <v>FUES</v>
          </cell>
          <cell r="D2041" t="str">
            <v>FORMAS/CIMBRAMENTOS/ESCORAMENTOS</v>
          </cell>
          <cell r="E2041" t="str">
            <v>0041</v>
          </cell>
          <cell r="F2041" t="str">
            <v/>
          </cell>
          <cell r="G2041" t="str">
            <v/>
          </cell>
          <cell r="H2041" t="str">
            <v>FABRICAÇÃO DE FÔRMA PARA ESCADAS, COM 2 LANCES EM "U" E LAJE PLANA, EM MADEIRA SERRADA, E=25 MM. AF_11/2020</v>
          </cell>
          <cell r="I2041" t="str">
            <v>M2</v>
          </cell>
          <cell r="J2041" t="str">
            <v>COEFICIENTE DE REPRESENTATIVIDADE</v>
          </cell>
          <cell r="K2041" t="str">
            <v>133,67</v>
          </cell>
          <cell r="L2041" t="str">
            <v>CAIXA REFERENCIAL</v>
          </cell>
        </row>
        <row r="2042">
          <cell r="A2042">
            <v>101974</v>
          </cell>
          <cell r="B2042" t="str">
            <v>FUNDACOES E ESTRUTURAS</v>
          </cell>
          <cell r="C2042" t="str">
            <v>FUES</v>
          </cell>
          <cell r="D2042" t="str">
            <v>FORMAS/CIMBRAMENTOS/ESCORAMENTOS</v>
          </cell>
          <cell r="E2042" t="str">
            <v>0041</v>
          </cell>
          <cell r="F2042" t="str">
            <v/>
          </cell>
          <cell r="G2042" t="str">
            <v/>
          </cell>
          <cell r="H2042" t="str">
            <v>MONTAGEM E DESMONTAGEM DE FÔRMA PARA ESCADAS, COM 2 LANCES EM "U" E LAJE PLANA, EM MADEIRA SERRADA, 1 UTILIZAÇÃO. AF_11/2020</v>
          </cell>
          <cell r="I2042" t="str">
            <v>M2</v>
          </cell>
          <cell r="J2042" t="str">
            <v>COEFICIENTE DE REPRESENTATIVIDADE</v>
          </cell>
          <cell r="K2042" t="str">
            <v>309,69</v>
          </cell>
          <cell r="L2042" t="str">
            <v>CAIXA REFERENCIAL</v>
          </cell>
        </row>
        <row r="2043">
          <cell r="A2043">
            <v>101975</v>
          </cell>
          <cell r="B2043" t="str">
            <v>FUNDACOES E ESTRUTURAS</v>
          </cell>
          <cell r="C2043" t="str">
            <v>FUES</v>
          </cell>
          <cell r="D2043" t="str">
            <v>FORMAS/CIMBRAMENTOS/ESCORAMENTOS</v>
          </cell>
          <cell r="E2043" t="str">
            <v>0041</v>
          </cell>
          <cell r="F2043" t="str">
            <v/>
          </cell>
          <cell r="G2043" t="str">
            <v/>
          </cell>
          <cell r="H2043" t="str">
            <v>MONTAGEM E DESMONTAGEM DE FÔRMA PARA ESCADAS, COM 2 LANCES EM "U"  E LAJE PLANA, EM MADEIRA SERRADA, 2 UTILIZAÇÕES. AF_11/2020</v>
          </cell>
          <cell r="I2043" t="str">
            <v>M2</v>
          </cell>
          <cell r="J2043" t="str">
            <v>COEFICIENTE DE REPRESENTATIVIDADE</v>
          </cell>
          <cell r="K2043" t="str">
            <v>262,90</v>
          </cell>
          <cell r="L2043" t="str">
            <v>CAIXA REFERENCIAL</v>
          </cell>
        </row>
        <row r="2044">
          <cell r="A2044">
            <v>101977</v>
          </cell>
          <cell r="B2044" t="str">
            <v>FUNDACOES E ESTRUTURAS</v>
          </cell>
          <cell r="C2044" t="str">
            <v>FUES</v>
          </cell>
          <cell r="D2044" t="str">
            <v>FORMAS/CIMBRAMENTOS/ESCORAMENTOS</v>
          </cell>
          <cell r="E2044" t="str">
            <v>0041</v>
          </cell>
          <cell r="F2044" t="str">
            <v/>
          </cell>
          <cell r="G2044" t="str">
            <v/>
          </cell>
          <cell r="H2044" t="str">
            <v>MONTAGEM E DESMONTAGEM DE FÔRMA PARA ESCADAS, COM 2 LANCES EM "U" E LAJE PLANA, EM CHAPA DE MADEIRA COMPENSADA RESINADA, 2 UTILIZAÇÕES. AF_11/2020</v>
          </cell>
          <cell r="I2044" t="str">
            <v>M2</v>
          </cell>
          <cell r="J2044" t="str">
            <v>COEFICIENTE DE REPRESENTATIVIDADE</v>
          </cell>
          <cell r="K2044" t="str">
            <v>185,45</v>
          </cell>
          <cell r="L2044" t="str">
            <v>CAIXA REFERENCIAL</v>
          </cell>
        </row>
        <row r="2045">
          <cell r="A2045">
            <v>101980</v>
          </cell>
          <cell r="B2045" t="str">
            <v>FUNDACOES E ESTRUTURAS</v>
          </cell>
          <cell r="C2045" t="str">
            <v>FUES</v>
          </cell>
          <cell r="D2045" t="str">
            <v>FORMAS/CIMBRAMENTOS/ESCORAMENTOS</v>
          </cell>
          <cell r="E2045" t="str">
            <v>0041</v>
          </cell>
          <cell r="F2045" t="str">
            <v/>
          </cell>
          <cell r="G2045" t="str">
            <v/>
          </cell>
          <cell r="H2045" t="str">
            <v>MONTAGEM E DESMONTAGEM DE FÔRMA PARA ESCADAS, COM 2 LANCES EM "U" E LAJE PLANA, EM CHAPA DE MADEIRA COMPENSADA RESINADA, 4 UTILIZAÇÕES. AF_11/2020</v>
          </cell>
          <cell r="I2045" t="str">
            <v>M2</v>
          </cell>
          <cell r="J2045" t="str">
            <v>COEFICIENTE DE REPRESENTATIVIDADE</v>
          </cell>
          <cell r="K2045" t="str">
            <v>166,99</v>
          </cell>
          <cell r="L2045" t="str">
            <v>CAIXA REFERENCIAL</v>
          </cell>
        </row>
        <row r="2046">
          <cell r="A2046">
            <v>101981</v>
          </cell>
          <cell r="B2046" t="str">
            <v>FUNDACOES E ESTRUTURAS</v>
          </cell>
          <cell r="C2046" t="str">
            <v>FUES</v>
          </cell>
          <cell r="D2046" t="str">
            <v>FORMAS/CIMBRAMENTOS/ESCORAMENTOS</v>
          </cell>
          <cell r="E2046" t="str">
            <v>0041</v>
          </cell>
          <cell r="F2046" t="str">
            <v/>
          </cell>
          <cell r="G2046" t="str">
            <v/>
          </cell>
          <cell r="H2046" t="str">
            <v>MONTAGEM E DESMONTAGEM DE FÔRMA PARA ESCADAS, COM 2 LANCES EM "U" E LAJE PLANA, EM CHAPA DE MADEIRA COMPENSADA PLASTIFICADA, 6 UTILIZAÇÕES. AF_11/2020</v>
          </cell>
          <cell r="I2046" t="str">
            <v>M2</v>
          </cell>
          <cell r="J2046" t="str">
            <v>COEFICIENTE DE REPRESENTATIVIDADE</v>
          </cell>
          <cell r="K2046" t="str">
            <v>132,82</v>
          </cell>
          <cell r="L2046" t="str">
            <v>CAIXA REFERENCIAL</v>
          </cell>
        </row>
        <row r="2047">
          <cell r="A2047">
            <v>101982</v>
          </cell>
          <cell r="B2047" t="str">
            <v>FUNDACOES E ESTRUTURAS</v>
          </cell>
          <cell r="C2047" t="str">
            <v>FUES</v>
          </cell>
          <cell r="D2047" t="str">
            <v>FORMAS/CIMBRAMENTOS/ESCORAMENTOS</v>
          </cell>
          <cell r="E2047" t="str">
            <v>0041</v>
          </cell>
          <cell r="F2047" t="str">
            <v/>
          </cell>
          <cell r="G2047" t="str">
            <v/>
          </cell>
          <cell r="H2047" t="str">
            <v>MONTAGEM E DESMONTAGEM DE FÔRMA PARA ESCADAS, COM 2 LANCES EM "U" E LAJE PLANA, EM CHAPA DE MADEIRA COMPENSADA PLASTIFICADA, 8 UTILIZAÇÕES. AF_11/2020</v>
          </cell>
          <cell r="I2047" t="str">
            <v>M2</v>
          </cell>
          <cell r="J2047" t="str">
            <v>COEFICIENTE DE REPRESENTATIVIDADE</v>
          </cell>
          <cell r="K2047" t="str">
            <v>118,28</v>
          </cell>
          <cell r="L2047" t="str">
            <v>CAIXA REFERENCIAL</v>
          </cell>
        </row>
        <row r="2048">
          <cell r="A2048">
            <v>101983</v>
          </cell>
          <cell r="B2048" t="str">
            <v>FUNDACOES E ESTRUTURAS</v>
          </cell>
          <cell r="C2048" t="str">
            <v>FUES</v>
          </cell>
          <cell r="D2048" t="str">
            <v>FORMAS/CIMBRAMENTOS/ESCORAMENTOS</v>
          </cell>
          <cell r="E2048" t="str">
            <v>0041</v>
          </cell>
          <cell r="F2048" t="str">
            <v/>
          </cell>
          <cell r="G2048" t="str">
            <v/>
          </cell>
          <cell r="H2048" t="str">
            <v>MONTAGEM E DESMONTAGEM DE FÔRMA PARA ESCADAS, COM 2 LANCES EM "U" E LAJE PLANA, EM CHAPA DE MADEIRA COMPENSADA PLASTIFICADA, 10 UTILIZAÇÕES. AF_11/2020</v>
          </cell>
          <cell r="I2048" t="str">
            <v>M2</v>
          </cell>
          <cell r="J2048" t="str">
            <v>COEFICIENTE DE REPRESENTATIVIDADE</v>
          </cell>
          <cell r="K2048" t="str">
            <v>109,14</v>
          </cell>
          <cell r="L2048" t="str">
            <v>CAIXA REFERENCIAL</v>
          </cell>
        </row>
        <row r="2049">
          <cell r="A2049">
            <v>101985</v>
          </cell>
          <cell r="B2049" t="str">
            <v>FUNDACOES E ESTRUTURAS</v>
          </cell>
          <cell r="C2049" t="str">
            <v>FUES</v>
          </cell>
          <cell r="D2049" t="str">
            <v>FORMAS/CIMBRAMENTOS/ESCORAMENTOS</v>
          </cell>
          <cell r="E2049" t="str">
            <v>0041</v>
          </cell>
          <cell r="F2049" t="str">
            <v/>
          </cell>
          <cell r="G2049" t="str">
            <v/>
          </cell>
          <cell r="H2049" t="str">
            <v>FABRICAÇÃO DE FÔRMA PARA ESCADAS, COM 2 LANCES EM "U" E LAJE CASCATA, EM CHAPA DE MADEIRA COMPENSADA PLASTIFICADA, E=18 MM. AF_11/2020</v>
          </cell>
          <cell r="I2049" t="str">
            <v>M2</v>
          </cell>
          <cell r="J2049" t="str">
            <v>COEFICIENTE DE REPRESENTATIVIDADE</v>
          </cell>
          <cell r="K2049" t="str">
            <v>102,52</v>
          </cell>
          <cell r="L2049" t="str">
            <v>CAIXA REFERENCIAL</v>
          </cell>
        </row>
        <row r="2050">
          <cell r="A2050">
            <v>101986</v>
          </cell>
          <cell r="B2050" t="str">
            <v>FUNDACOES E ESTRUTURAS</v>
          </cell>
          <cell r="C2050" t="str">
            <v>FUES</v>
          </cell>
          <cell r="D2050" t="str">
            <v>FORMAS/CIMBRAMENTOS/ESCORAMENTOS</v>
          </cell>
          <cell r="E2050" t="str">
            <v>0041</v>
          </cell>
          <cell r="F2050" t="str">
            <v/>
          </cell>
          <cell r="G2050" t="str">
            <v/>
          </cell>
          <cell r="H2050" t="str">
            <v>FABRICAÇÃO DE FÔRMA PARA ESCADAS, COM 2 LANCES EM "U" E LAJE CASCATA, EM CHAPA DE MADEIRA COMPENSADA RESINADA, E= 17 MM. AF_11/2020</v>
          </cell>
          <cell r="I2050" t="str">
            <v>M2</v>
          </cell>
          <cell r="J2050" t="str">
            <v>COEFICIENTE DE REPRESENTATIVIDADE</v>
          </cell>
          <cell r="K2050" t="str">
            <v>92,68</v>
          </cell>
          <cell r="L2050" t="str">
            <v>CAIXA REFERENCIAL</v>
          </cell>
        </row>
        <row r="2051">
          <cell r="A2051">
            <v>101987</v>
          </cell>
          <cell r="B2051" t="str">
            <v>FUNDACOES E ESTRUTURAS</v>
          </cell>
          <cell r="C2051" t="str">
            <v>FUES</v>
          </cell>
          <cell r="D2051" t="str">
            <v>FORMAS/CIMBRAMENTOS/ESCORAMENTOS</v>
          </cell>
          <cell r="E2051" t="str">
            <v>0041</v>
          </cell>
          <cell r="F2051" t="str">
            <v/>
          </cell>
          <cell r="G2051" t="str">
            <v/>
          </cell>
          <cell r="H2051" t="str">
            <v>FABRICAÇÃO DE FÔRMA PARA ESCADAS, COM 2 LANCES EM "U" E LAJE CASCATA, EM MADEIRA SERRADA, E=25 MM. AF_11/2020</v>
          </cell>
          <cell r="I2051" t="str">
            <v>M2</v>
          </cell>
          <cell r="J2051" t="str">
            <v>COEFICIENTE DE REPRESENTATIVIDADE</v>
          </cell>
          <cell r="K2051" t="str">
            <v>157,70</v>
          </cell>
          <cell r="L2051" t="str">
            <v>CAIXA REFERENCIAL</v>
          </cell>
        </row>
        <row r="2052">
          <cell r="A2052">
            <v>101988</v>
          </cell>
          <cell r="B2052" t="str">
            <v>FUNDACOES E ESTRUTURAS</v>
          </cell>
          <cell r="C2052" t="str">
            <v>FUES</v>
          </cell>
          <cell r="D2052" t="str">
            <v>FORMAS/CIMBRAMENTOS/ESCORAMENTOS</v>
          </cell>
          <cell r="E2052" t="str">
            <v>0041</v>
          </cell>
          <cell r="F2052" t="str">
            <v/>
          </cell>
          <cell r="G2052" t="str">
            <v/>
          </cell>
          <cell r="H2052" t="str">
            <v>FABRICAÇÃO DE FÔRMA PARA ESCADAS, COM 2 LANCES EM "L" E LAJE PLANA, EM CHAPA DE MADEIRA COMPENSADA PLASTIFICADA, E=18 MM. AF_11/2020</v>
          </cell>
          <cell r="I2052" t="str">
            <v>M2</v>
          </cell>
          <cell r="J2052" t="str">
            <v>COEFICIENTE DE REPRESENTATIVIDADE</v>
          </cell>
          <cell r="K2052" t="str">
            <v>105,05</v>
          </cell>
          <cell r="L2052" t="str">
            <v>CAIXA REFERENCIAL</v>
          </cell>
        </row>
        <row r="2053">
          <cell r="A2053">
            <v>101989</v>
          </cell>
          <cell r="B2053" t="str">
            <v>FUNDACOES E ESTRUTURAS</v>
          </cell>
          <cell r="C2053" t="str">
            <v>FUES</v>
          </cell>
          <cell r="D2053" t="str">
            <v>FORMAS/CIMBRAMENTOS/ESCORAMENTOS</v>
          </cell>
          <cell r="E2053" t="str">
            <v>0041</v>
          </cell>
          <cell r="F2053" t="str">
            <v/>
          </cell>
          <cell r="G2053" t="str">
            <v/>
          </cell>
          <cell r="H2053" t="str">
            <v>FABRICAÇÃO DE FÔRMA PARA ESCADAS, COM 2 LANCES EM "L" E LAJE PLANA, EM CHAPA DE MADEIRA COMPENSADA RESINADA, E= 17 MM. AF_11/2020</v>
          </cell>
          <cell r="I2053" t="str">
            <v>M2</v>
          </cell>
          <cell r="J2053" t="str">
            <v>COEFICIENTE DE REPRESENTATIVIDADE</v>
          </cell>
          <cell r="K2053" t="str">
            <v>97,41</v>
          </cell>
          <cell r="L2053" t="str">
            <v>CAIXA REFERENCIAL</v>
          </cell>
        </row>
        <row r="2054">
          <cell r="A2054">
            <v>101990</v>
          </cell>
          <cell r="B2054" t="str">
            <v>FUNDACOES E ESTRUTURAS</v>
          </cell>
          <cell r="C2054" t="str">
            <v>FUES</v>
          </cell>
          <cell r="D2054" t="str">
            <v>FORMAS/CIMBRAMENTOS/ESCORAMENTOS</v>
          </cell>
          <cell r="E2054" t="str">
            <v>0041</v>
          </cell>
          <cell r="F2054" t="str">
            <v/>
          </cell>
          <cell r="G2054" t="str">
            <v/>
          </cell>
          <cell r="H2054" t="str">
            <v>FABRICAÇÃO DE FÔRMA PARA ESCADAS, COM 2 LANCES EM "L" E LAJE PLANA, EM MADEIRA SERRADA, E=25 MM. AF_11/2020</v>
          </cell>
          <cell r="I2054" t="str">
            <v>M2</v>
          </cell>
          <cell r="J2054" t="str">
            <v>COEFICIENTE DE REPRESENTATIVIDADE</v>
          </cell>
          <cell r="K2054" t="str">
            <v>143,89</v>
          </cell>
          <cell r="L2054" t="str">
            <v>CAIXA REFERENCIAL</v>
          </cell>
        </row>
        <row r="2055">
          <cell r="A2055">
            <v>101991</v>
          </cell>
          <cell r="B2055" t="str">
            <v>FUNDACOES E ESTRUTURAS</v>
          </cell>
          <cell r="C2055" t="str">
            <v>FUES</v>
          </cell>
          <cell r="D2055" t="str">
            <v>FORMAS/CIMBRAMENTOS/ESCORAMENTOS</v>
          </cell>
          <cell r="E2055" t="str">
            <v>0041</v>
          </cell>
          <cell r="F2055" t="str">
            <v/>
          </cell>
          <cell r="G2055" t="str">
            <v/>
          </cell>
          <cell r="H2055" t="str">
            <v>FABRICAÇÃO DE FÔRMA PARA ESCADAS, COM 2 LANCES EM "L" E LAJE CASCATA, EM CHAPA DE MADEIRA COMPENSADA PLASTIFICADA, E=18 MM. AF_11/2020</v>
          </cell>
          <cell r="I2055" t="str">
            <v>M2</v>
          </cell>
          <cell r="J2055" t="str">
            <v>COEFICIENTE DE REPRESENTATIVIDADE</v>
          </cell>
          <cell r="K2055" t="str">
            <v>103,82</v>
          </cell>
          <cell r="L2055" t="str">
            <v>CAIXA REFERENCIAL</v>
          </cell>
        </row>
        <row r="2056">
          <cell r="A2056">
            <v>101992</v>
          </cell>
          <cell r="B2056" t="str">
            <v>FUNDACOES E ESTRUTURAS</v>
          </cell>
          <cell r="C2056" t="str">
            <v>FUES</v>
          </cell>
          <cell r="D2056" t="str">
            <v>FORMAS/CIMBRAMENTOS/ESCORAMENTOS</v>
          </cell>
          <cell r="E2056" t="str">
            <v>0041</v>
          </cell>
          <cell r="F2056" t="str">
            <v/>
          </cell>
          <cell r="G2056" t="str">
            <v/>
          </cell>
          <cell r="H2056" t="str">
            <v>FABRICAÇÃO DE FÔRMA PARA ESCADAS, COM 2 LANCES EM "L" E LAJE CASCATA, EM CHAPA DE MADEIRA COMPENSADA RESINADA, E= 17 MM. AF_11/2020</v>
          </cell>
          <cell r="I2056" t="str">
            <v>M2</v>
          </cell>
          <cell r="J2056" t="str">
            <v>COEFICIENTE DE REPRESENTATIVIDADE</v>
          </cell>
          <cell r="K2056" t="str">
            <v>94,42</v>
          </cell>
          <cell r="L2056" t="str">
            <v>CAIXA REFERENCIAL</v>
          </cell>
        </row>
        <row r="2057">
          <cell r="A2057">
            <v>101993</v>
          </cell>
          <cell r="B2057" t="str">
            <v>FUNDACOES E ESTRUTURAS</v>
          </cell>
          <cell r="C2057" t="str">
            <v>FUES</v>
          </cell>
          <cell r="D2057" t="str">
            <v>FORMAS/CIMBRAMENTOS/ESCORAMENTOS</v>
          </cell>
          <cell r="E2057" t="str">
            <v>0041</v>
          </cell>
          <cell r="F2057" t="str">
            <v/>
          </cell>
          <cell r="G2057" t="str">
            <v/>
          </cell>
          <cell r="H2057" t="str">
            <v>FABRICAÇÃO DE FÔRMA PARA ESCADAS, COM 2 LANCES EM "L" E LAJE CASCATA, EM MADEIRA SERRADA, E=25 MM. AF_11/2020</v>
          </cell>
          <cell r="I2057" t="str">
            <v>M2</v>
          </cell>
          <cell r="J2057" t="str">
            <v>COEFICIENTE DE REPRESENTATIVIDADE</v>
          </cell>
          <cell r="K2057" t="str">
            <v>185,10</v>
          </cell>
          <cell r="L2057" t="str">
            <v>CAIXA REFERENCIAL</v>
          </cell>
        </row>
        <row r="2058">
          <cell r="A2058">
            <v>101994</v>
          </cell>
          <cell r="B2058" t="str">
            <v>FUNDACOES E ESTRUTURAS</v>
          </cell>
          <cell r="C2058" t="str">
            <v>FUES</v>
          </cell>
          <cell r="D2058" t="str">
            <v>FORMAS/CIMBRAMENTOS/ESCORAMENTOS</v>
          </cell>
          <cell r="E2058" t="str">
            <v>0041</v>
          </cell>
          <cell r="F2058" t="str">
            <v/>
          </cell>
          <cell r="G2058" t="str">
            <v/>
          </cell>
          <cell r="H2058" t="str">
            <v>FABRICAÇÃO DE FÔRMA PARA ESCADAS, COM 1 LANCE E LAJE PLANA, EM CHAPA DE MADEIRA COMPENSADA PLASTIFICADA, E=18 MM. AF_11/2020</v>
          </cell>
          <cell r="I2058" t="str">
            <v>M2</v>
          </cell>
          <cell r="J2058" t="str">
            <v>COEFICIENTE DE REPRESENTATIVIDADE</v>
          </cell>
          <cell r="K2058" t="str">
            <v>110,34</v>
          </cell>
          <cell r="L2058" t="str">
            <v>CAIXA REFERENCIAL</v>
          </cell>
        </row>
        <row r="2059">
          <cell r="A2059">
            <v>101995</v>
          </cell>
          <cell r="B2059" t="str">
            <v>FUNDACOES E ESTRUTURAS</v>
          </cell>
          <cell r="C2059" t="str">
            <v>FUES</v>
          </cell>
          <cell r="D2059" t="str">
            <v>FORMAS/CIMBRAMENTOS/ESCORAMENTOS</v>
          </cell>
          <cell r="E2059" t="str">
            <v>0041</v>
          </cell>
          <cell r="F2059" t="str">
            <v/>
          </cell>
          <cell r="G2059" t="str">
            <v/>
          </cell>
          <cell r="H2059" t="str">
            <v>FABRICAÇÃO DE FÔRMA PARA ESCADAS, COM 1 LANCE E LAJE PLANA, EM CHAPA DE MADEIRA COMPENSADA RESINADA, E= 17 MM. AF_11/2020</v>
          </cell>
          <cell r="I2059" t="str">
            <v>M2</v>
          </cell>
          <cell r="J2059" t="str">
            <v>COEFICIENTE DE REPRESENTATIVIDADE</v>
          </cell>
          <cell r="K2059" t="str">
            <v>101,76</v>
          </cell>
          <cell r="L2059" t="str">
            <v>CAIXA REFERENCIAL</v>
          </cell>
        </row>
        <row r="2060">
          <cell r="A2060">
            <v>101996</v>
          </cell>
          <cell r="B2060" t="str">
            <v>FUNDACOES E ESTRUTURAS</v>
          </cell>
          <cell r="C2060" t="str">
            <v>FUES</v>
          </cell>
          <cell r="D2060" t="str">
            <v>FORMAS/CIMBRAMENTOS/ESCORAMENTOS</v>
          </cell>
          <cell r="E2060" t="str">
            <v>0041</v>
          </cell>
          <cell r="F2060" t="str">
            <v/>
          </cell>
          <cell r="G2060" t="str">
            <v/>
          </cell>
          <cell r="H2060" t="str">
            <v>FABRICAÇÃO DE FÔRMA PARA ESCADAS, COM 1 LANCE E LAJE PLANA, EM MADEIRA SERRADA, E=25 MM. AF_11/2020</v>
          </cell>
          <cell r="I2060" t="str">
            <v>M2</v>
          </cell>
          <cell r="J2060" t="str">
            <v>COEFICIENTE DE REPRESENTATIVIDADE</v>
          </cell>
          <cell r="K2060" t="str">
            <v>154,61</v>
          </cell>
          <cell r="L2060" t="str">
            <v>CAIXA REFERENCIAL</v>
          </cell>
        </row>
        <row r="2061">
          <cell r="A2061">
            <v>101997</v>
          </cell>
          <cell r="B2061" t="str">
            <v>FUNDACOES E ESTRUTURAS</v>
          </cell>
          <cell r="C2061" t="str">
            <v>FUES</v>
          </cell>
          <cell r="D2061" t="str">
            <v>FORMAS/CIMBRAMENTOS/ESCORAMENTOS</v>
          </cell>
          <cell r="E2061" t="str">
            <v>0041</v>
          </cell>
          <cell r="F2061" t="str">
            <v/>
          </cell>
          <cell r="G2061" t="str">
            <v/>
          </cell>
          <cell r="H2061" t="str">
            <v>FABRICAÇÃO DE FÔRMA PARA ESCADAS, COM 1 LANCE E LAJE CASCATA, EM CHAPA DE MADEIRA COMPENSADA PLASTIFICADA, E=18 MM. AF_11/2020</v>
          </cell>
          <cell r="I2061" t="str">
            <v>M2</v>
          </cell>
          <cell r="J2061" t="str">
            <v>COEFICIENTE DE REPRESENTATIVIDADE</v>
          </cell>
          <cell r="K2061" t="str">
            <v>103,33</v>
          </cell>
          <cell r="L2061" t="str">
            <v>CAIXA REFERENCIAL</v>
          </cell>
        </row>
        <row r="2062">
          <cell r="A2062">
            <v>101998</v>
          </cell>
          <cell r="B2062" t="str">
            <v>FUNDACOES E ESTRUTURAS</v>
          </cell>
          <cell r="C2062" t="str">
            <v>FUES</v>
          </cell>
          <cell r="D2062" t="str">
            <v>FORMAS/CIMBRAMENTOS/ESCORAMENTOS</v>
          </cell>
          <cell r="E2062" t="str">
            <v>0041</v>
          </cell>
          <cell r="F2062" t="str">
            <v/>
          </cell>
          <cell r="G2062" t="str">
            <v/>
          </cell>
          <cell r="H2062" t="str">
            <v>FABRICAÇÃO DE FÔRMA PARA ESCADAS, COM 1 LANCE E LAJE CASCATA, EM CHAPA DE MADEIRA COMPENSADA RESINADA, E= 17 MM. AF_11/2020</v>
          </cell>
          <cell r="I2062" t="str">
            <v>M2</v>
          </cell>
          <cell r="J2062" t="str">
            <v>COEFICIENTE DE REPRESENTATIVIDADE</v>
          </cell>
          <cell r="K2062" t="str">
            <v>93,72</v>
          </cell>
          <cell r="L2062" t="str">
            <v>CAIXA REFERENCIAL</v>
          </cell>
        </row>
        <row r="2063">
          <cell r="A2063">
            <v>101999</v>
          </cell>
          <cell r="B2063" t="str">
            <v>FUNDACOES E ESTRUTURAS</v>
          </cell>
          <cell r="C2063" t="str">
            <v>FUES</v>
          </cell>
          <cell r="D2063" t="str">
            <v>FORMAS/CIMBRAMENTOS/ESCORAMENTOS</v>
          </cell>
          <cell r="E2063" t="str">
            <v>0041</v>
          </cell>
          <cell r="F2063" t="str">
            <v/>
          </cell>
          <cell r="G2063" t="str">
            <v/>
          </cell>
          <cell r="H2063" t="str">
            <v>FABRICAÇÃO DE FÔRMA PARA ESCADAS, COM 1 LANCE E LAJE CASCATA, EM MADEIRA SERRADA, E=25 MM. AF_11/2020</v>
          </cell>
          <cell r="I2063" t="str">
            <v>M2</v>
          </cell>
          <cell r="J2063" t="str">
            <v>COEFICIENTE DE REPRESENTATIVIDADE</v>
          </cell>
          <cell r="K2063" t="str">
            <v>198,34</v>
          </cell>
          <cell r="L2063" t="str">
            <v>CAIXA REFERENCIAL</v>
          </cell>
        </row>
        <row r="2064">
          <cell r="A2064">
            <v>102000</v>
          </cell>
          <cell r="B2064" t="str">
            <v>FUNDACOES E ESTRUTURAS</v>
          </cell>
          <cell r="C2064" t="str">
            <v>FUES</v>
          </cell>
          <cell r="D2064" t="str">
            <v>FORMAS/CIMBRAMENTOS/ESCORAMENTOS</v>
          </cell>
          <cell r="E2064" t="str">
            <v>0041</v>
          </cell>
          <cell r="F2064" t="str">
            <v/>
          </cell>
          <cell r="G2064" t="str">
            <v/>
          </cell>
          <cell r="H2064" t="str">
            <v>MONTAGEM E DESMONTAGEM DE FÔRMA PARA ESCADAS, COM 2 LANCES EM "U" E LAJE CASCATA, EM MADEIRA SERRADA, 1 UTILIZAÇÃO. AF_11/2020</v>
          </cell>
          <cell r="I2064" t="str">
            <v>M2</v>
          </cell>
          <cell r="J2064" t="str">
            <v>COEFICIENTE DE REPRESENTATIVIDADE</v>
          </cell>
          <cell r="K2064" t="str">
            <v>317,76</v>
          </cell>
          <cell r="L2064" t="str">
            <v>CAIXA REFERENCIAL</v>
          </cell>
        </row>
        <row r="2065">
          <cell r="A2065">
            <v>102001</v>
          </cell>
          <cell r="B2065" t="str">
            <v>FUNDACOES E ESTRUTURAS</v>
          </cell>
          <cell r="C2065" t="str">
            <v>FUES</v>
          </cell>
          <cell r="D2065" t="str">
            <v>FORMAS/CIMBRAMENTOS/ESCORAMENTOS</v>
          </cell>
          <cell r="E2065" t="str">
            <v>0041</v>
          </cell>
          <cell r="F2065" t="str">
            <v/>
          </cell>
          <cell r="G2065" t="str">
            <v/>
          </cell>
          <cell r="H2065" t="str">
            <v>MONTAGEM E DESMONTAGEM DE FÔRMA PARA ESCADAS, COM 2 LANCES EM "U" E LAJE CASCATA, EM MADEIRA SERRADA, 2 UTILIZAÇÕES. AF_11/2020</v>
          </cell>
          <cell r="I2065" t="str">
            <v>M2</v>
          </cell>
          <cell r="J2065" t="str">
            <v>COEFICIENTE DE REPRESENTATIVIDADE</v>
          </cell>
          <cell r="K2065" t="str">
            <v>273,24</v>
          </cell>
          <cell r="L2065" t="str">
            <v>CAIXA REFERENCIAL</v>
          </cell>
        </row>
        <row r="2066">
          <cell r="A2066">
            <v>102002</v>
          </cell>
          <cell r="B2066" t="str">
            <v>FUNDACOES E ESTRUTURAS</v>
          </cell>
          <cell r="C2066" t="str">
            <v>FUES</v>
          </cell>
          <cell r="D2066" t="str">
            <v>FORMAS/CIMBRAMENTOS/ESCORAMENTOS</v>
          </cell>
          <cell r="E2066" t="str">
            <v>0041</v>
          </cell>
          <cell r="F2066" t="str">
            <v/>
          </cell>
          <cell r="G2066" t="str">
            <v/>
          </cell>
          <cell r="H2066" t="str">
            <v>MONTAGEM E DESMONTAGEM DE FÔRMA PARA ESCADAS, COM 2 LANCES EM "U" E LAJE CASCATA, EM CHAPA DE MADEIRA COMPENSADA RESINADA, 2 UTILIZAÇÕES. AF_11/2020</v>
          </cell>
          <cell r="I2066" t="str">
            <v>M2</v>
          </cell>
          <cell r="J2066" t="str">
            <v>COEFICIENTE DE REPRESENTATIVIDADE</v>
          </cell>
          <cell r="K2066" t="str">
            <v>184,88</v>
          </cell>
          <cell r="L2066" t="str">
            <v>CAIXA REFERENCIAL</v>
          </cell>
        </row>
        <row r="2067">
          <cell r="A2067">
            <v>102003</v>
          </cell>
          <cell r="B2067" t="str">
            <v>FUNDACOES E ESTRUTURAS</v>
          </cell>
          <cell r="C2067" t="str">
            <v>FUES</v>
          </cell>
          <cell r="D2067" t="str">
            <v>FORMAS/CIMBRAMENTOS/ESCORAMENTOS</v>
          </cell>
          <cell r="E2067" t="str">
            <v>0041</v>
          </cell>
          <cell r="F2067" t="str">
            <v/>
          </cell>
          <cell r="G2067" t="str">
            <v/>
          </cell>
          <cell r="H2067" t="str">
            <v>MONTAGEM E DESMONTAGEM DE FÔRMA PARA ESCADAS, COM 2 LANCES EM "U" E LAJE CASCATA, EM CHAPA DE MADEIRA COMPENSADA RESINADA, 4 UTILIZAÇÕES. AF_11/2020</v>
          </cell>
          <cell r="I2067" t="str">
            <v>M2</v>
          </cell>
          <cell r="J2067" t="str">
            <v>COEFICIENTE DE REPRESENTATIVIDADE</v>
          </cell>
          <cell r="K2067" t="str">
            <v>167,00</v>
          </cell>
          <cell r="L2067" t="str">
            <v>CAIXA REFERENCIAL</v>
          </cell>
        </row>
        <row r="2068">
          <cell r="A2068">
            <v>102004</v>
          </cell>
          <cell r="B2068" t="str">
            <v>FUNDACOES E ESTRUTURAS</v>
          </cell>
          <cell r="C2068" t="str">
            <v>FUES</v>
          </cell>
          <cell r="D2068" t="str">
            <v>FORMAS/CIMBRAMENTOS/ESCORAMENTOS</v>
          </cell>
          <cell r="E2068" t="str">
            <v>0041</v>
          </cell>
          <cell r="F2068" t="str">
            <v/>
          </cell>
          <cell r="G2068" t="str">
            <v/>
          </cell>
          <cell r="H2068" t="str">
            <v>MONTAGEM E DESMONTAGEM DE FÔRMA PARA ESCADAS, COM 2 LANCES EM "U" E LAJE CASCATA, EM CHAPA DE MADEIRA COMPENSADA PLASTIFICADA, 6 UTILIZAÇÕES. AF_11/2020</v>
          </cell>
          <cell r="I2068" t="str">
            <v>M2</v>
          </cell>
          <cell r="J2068" t="str">
            <v>COEFICIENTE DE REPRESENTATIVIDADE</v>
          </cell>
          <cell r="K2068" t="str">
            <v>132,24</v>
          </cell>
          <cell r="L2068" t="str">
            <v>CAIXA REFERENCIAL</v>
          </cell>
        </row>
        <row r="2069">
          <cell r="A2069">
            <v>102005</v>
          </cell>
          <cell r="B2069" t="str">
            <v>FUNDACOES E ESTRUTURAS</v>
          </cell>
          <cell r="C2069" t="str">
            <v>FUES</v>
          </cell>
          <cell r="D2069" t="str">
            <v>FORMAS/CIMBRAMENTOS/ESCORAMENTOS</v>
          </cell>
          <cell r="E2069" t="str">
            <v>0041</v>
          </cell>
          <cell r="F2069" t="str">
            <v/>
          </cell>
          <cell r="G2069" t="str">
            <v/>
          </cell>
          <cell r="H2069" t="str">
            <v>MONTAGEM E DESMONTAGEM DE FÔRMA PARA ESCADAS, COM 2 LANCES EM "U" E LAJE CASCATA, EM CHAPA DE MADEIRA COMPENSADA PLASTIFICADA, 8 UTILIZAÇÕES. AF_11/2020</v>
          </cell>
          <cell r="I2069" t="str">
            <v>M2</v>
          </cell>
          <cell r="J2069" t="str">
            <v>COEFICIENTE DE REPRESENTATIVIDADE</v>
          </cell>
          <cell r="K2069" t="str">
            <v>117,43</v>
          </cell>
          <cell r="L2069" t="str">
            <v>CAIXA REFERENCIAL</v>
          </cell>
        </row>
        <row r="2070">
          <cell r="A2070">
            <v>102006</v>
          </cell>
          <cell r="B2070" t="str">
            <v>FUNDACOES E ESTRUTURAS</v>
          </cell>
          <cell r="C2070" t="str">
            <v>FUES</v>
          </cell>
          <cell r="D2070" t="str">
            <v>FORMAS/CIMBRAMENTOS/ESCORAMENTOS</v>
          </cell>
          <cell r="E2070" t="str">
            <v>0041</v>
          </cell>
          <cell r="F2070" t="str">
            <v/>
          </cell>
          <cell r="G2070" t="str">
            <v/>
          </cell>
          <cell r="H2070" t="str">
            <v>MONTAGEM E DESMONTAGEM DE FÔRMA PARA ESCADAS, COM 2 LANCES EM "U" E LAJE CASCATA, EM CHAPA DE MADEIRA COMPENSADA PLASTIFICADA, 10 UTILIZAÇÕES. AF_11/2020</v>
          </cell>
          <cell r="I2070" t="str">
            <v>M2</v>
          </cell>
          <cell r="J2070" t="str">
            <v>COEFICIENTE DE REPRESENTATIVIDADE</v>
          </cell>
          <cell r="K2070" t="str">
            <v>108,12</v>
          </cell>
          <cell r="L2070" t="str">
            <v>CAIXA REFERENCIAL</v>
          </cell>
        </row>
        <row r="2071">
          <cell r="A2071">
            <v>102007</v>
          </cell>
          <cell r="B2071" t="str">
            <v>FUNDACOES E ESTRUTURAS</v>
          </cell>
          <cell r="C2071" t="str">
            <v>FUES</v>
          </cell>
          <cell r="D2071" t="str">
            <v>FORMAS/CIMBRAMENTOS/ESCORAMENTOS</v>
          </cell>
          <cell r="E2071" t="str">
            <v>0041</v>
          </cell>
          <cell r="F2071" t="str">
            <v/>
          </cell>
          <cell r="G2071" t="str">
            <v/>
          </cell>
          <cell r="H2071" t="str">
            <v>MONTAGEM E DESMONTAGEM DE FÔRMA PARA ESCADAS, COM 2 LANCES EM "L" E LAJE PLANA, EM MADEIRA SERRADA, 1 UTILIZAÇÃO. AF_11/2020</v>
          </cell>
          <cell r="I2071" t="str">
            <v>M2</v>
          </cell>
          <cell r="J2071" t="str">
            <v>COEFICIENTE DE REPRESENTATIVIDADE</v>
          </cell>
          <cell r="K2071" t="str">
            <v>307,67</v>
          </cell>
          <cell r="L2071" t="str">
            <v>CAIXA REFERENCIAL</v>
          </cell>
        </row>
        <row r="2072">
          <cell r="A2072">
            <v>102008</v>
          </cell>
          <cell r="B2072" t="str">
            <v>FUNDACOES E ESTRUTURAS</v>
          </cell>
          <cell r="C2072" t="str">
            <v>FUES</v>
          </cell>
          <cell r="D2072" t="str">
            <v>FORMAS/CIMBRAMENTOS/ESCORAMENTOS</v>
          </cell>
          <cell r="E2072" t="str">
            <v>0041</v>
          </cell>
          <cell r="F2072" t="str">
            <v/>
          </cell>
          <cell r="G2072" t="str">
            <v/>
          </cell>
          <cell r="H2072" t="str">
            <v>MONTAGEM E DESMONTAGEM DE FÔRMA PARA ESCADAS, COM 2 LANCES EM "L" E LAJE PLANA, EM MADEIRA SERRADA, 2 UTILIZAÇÕES. AF_11/2020</v>
          </cell>
          <cell r="I2072" t="str">
            <v>M2</v>
          </cell>
          <cell r="J2072" t="str">
            <v>COEFICIENTE DE REPRESENTATIVIDADE</v>
          </cell>
          <cell r="K2072" t="str">
            <v>256,71</v>
          </cell>
          <cell r="L2072" t="str">
            <v>CAIXA REFERENCIAL</v>
          </cell>
        </row>
        <row r="2073">
          <cell r="A2073">
            <v>102009</v>
          </cell>
          <cell r="B2073" t="str">
            <v>FUNDACOES E ESTRUTURAS</v>
          </cell>
          <cell r="C2073" t="str">
            <v>FUES</v>
          </cell>
          <cell r="D2073" t="str">
            <v>FORMAS/CIMBRAMENTOS/ESCORAMENTOS</v>
          </cell>
          <cell r="E2073" t="str">
            <v>0041</v>
          </cell>
          <cell r="F2073" t="str">
            <v/>
          </cell>
          <cell r="G2073" t="str">
            <v/>
          </cell>
          <cell r="H2073" t="str">
            <v>MONTAGEM E DESMONTAGEM DE FÔRMA PARA ESCADAS, COM 2 LANCES EM "L" E LAJE PLANA, EM CHAPA DE MADEIRA COMPENSADA RESINADA, 2 UTILIZAÇÕES. AF_11/2020</v>
          </cell>
          <cell r="I2073" t="str">
            <v>M2</v>
          </cell>
          <cell r="J2073" t="str">
            <v>COEFICIENTE DE REPRESENTATIVIDADE</v>
          </cell>
          <cell r="K2073" t="str">
            <v>187,39</v>
          </cell>
          <cell r="L2073" t="str">
            <v>CAIXA REFERENCIAL</v>
          </cell>
        </row>
        <row r="2074">
          <cell r="A2074">
            <v>102010</v>
          </cell>
          <cell r="B2074" t="str">
            <v>FUNDACOES E ESTRUTURAS</v>
          </cell>
          <cell r="C2074" t="str">
            <v>FUES</v>
          </cell>
          <cell r="D2074" t="str">
            <v>FORMAS/CIMBRAMENTOS/ESCORAMENTOS</v>
          </cell>
          <cell r="E2074" t="str">
            <v>0041</v>
          </cell>
          <cell r="F2074" t="str">
            <v/>
          </cell>
          <cell r="G2074" t="str">
            <v/>
          </cell>
          <cell r="H2074" t="str">
            <v>MONTAGEM E DESMONTAGEM DE FÔRMA PARA ESCADAS, COM 2 LANCES EM "L" E LAJE PLANA, EM CHAPA DE MADEIRA COMPENSADA RESINADA, 4 UTILIZAÇÕES. AF_11/2020</v>
          </cell>
          <cell r="I2074" t="str">
            <v>M2</v>
          </cell>
          <cell r="J2074" t="str">
            <v>COEFICIENTE DE REPRESENTATIVIDADE</v>
          </cell>
          <cell r="K2074" t="str">
            <v>167,52</v>
          </cell>
          <cell r="L2074" t="str">
            <v>CAIXA REFERENCIAL</v>
          </cell>
        </row>
        <row r="2075">
          <cell r="A2075">
            <v>102011</v>
          </cell>
          <cell r="B2075" t="str">
            <v>FUNDACOES E ESTRUTURAS</v>
          </cell>
          <cell r="C2075" t="str">
            <v>FUES</v>
          </cell>
          <cell r="D2075" t="str">
            <v>FORMAS/CIMBRAMENTOS/ESCORAMENTOS</v>
          </cell>
          <cell r="E2075" t="str">
            <v>0041</v>
          </cell>
          <cell r="F2075" t="str">
            <v/>
          </cell>
          <cell r="G2075" t="str">
            <v/>
          </cell>
          <cell r="H2075" t="str">
            <v>MONTAGEM E DESMONTAGEM DE FÔRMA PARA ESCADAS, COM 2 LANCES EM "L" E LAJE PLANA, EM CHAPA DE MADEIRA COMPENSADA PLASTIFICADA, 6 UTILIZAÇÕES. AF_11/2020</v>
          </cell>
          <cell r="I2075" t="str">
            <v>M2</v>
          </cell>
          <cell r="J2075" t="str">
            <v>COEFICIENTE DE REPRESENTATIVIDADE</v>
          </cell>
          <cell r="K2075" t="str">
            <v>132,39</v>
          </cell>
          <cell r="L2075" t="str">
            <v>CAIXA REFERENCIAL</v>
          </cell>
        </row>
        <row r="2076">
          <cell r="A2076">
            <v>102012</v>
          </cell>
          <cell r="B2076" t="str">
            <v>FUNDACOES E ESTRUTURAS</v>
          </cell>
          <cell r="C2076" t="str">
            <v>FUES</v>
          </cell>
          <cell r="D2076" t="str">
            <v>FORMAS/CIMBRAMENTOS/ESCORAMENTOS</v>
          </cell>
          <cell r="E2076" t="str">
            <v>0041</v>
          </cell>
          <cell r="F2076" t="str">
            <v/>
          </cell>
          <cell r="G2076" t="str">
            <v/>
          </cell>
          <cell r="H2076" t="str">
            <v>MONTAGEM E DESMONTAGEM DE FÔRMA PARA ESCADAS, COM 2 LANCES EM "L" E LAJE PLANA, EM CHAPA DE MADEIRA COMPENSADA PLASTIFICADA, 8 UTILIZAÇÕES. AF_11/2020</v>
          </cell>
          <cell r="I2076" t="str">
            <v>M2</v>
          </cell>
          <cell r="J2076" t="str">
            <v>COEFICIENTE DE REPRESENTATIVIDADE</v>
          </cell>
          <cell r="K2076" t="str">
            <v>117,31</v>
          </cell>
          <cell r="L2076" t="str">
            <v>CAIXA REFERENCIAL</v>
          </cell>
        </row>
        <row r="2077">
          <cell r="A2077">
            <v>102013</v>
          </cell>
          <cell r="B2077" t="str">
            <v>FUNDACOES E ESTRUTURAS</v>
          </cell>
          <cell r="C2077" t="str">
            <v>FUES</v>
          </cell>
          <cell r="D2077" t="str">
            <v>FORMAS/CIMBRAMENTOS/ESCORAMENTOS</v>
          </cell>
          <cell r="E2077" t="str">
            <v>0041</v>
          </cell>
          <cell r="F2077" t="str">
            <v/>
          </cell>
          <cell r="G2077" t="str">
            <v/>
          </cell>
          <cell r="H2077" t="str">
            <v>MONTAGEM E DESMONTAGEM DE FÔRMA PARA ESCADAS, COM 2 LANCES EM "L" E LAJE PLANA, EM CHAPA DE MADEIRA COMPENSADA PLASTIFICADA, 10 UTILIZAÇÕES. AF_11/2020</v>
          </cell>
          <cell r="I2077" t="str">
            <v>M2</v>
          </cell>
          <cell r="J2077" t="str">
            <v>COEFICIENTE DE REPRESENTATIVIDADE</v>
          </cell>
          <cell r="K2077" t="str">
            <v>108,87</v>
          </cell>
          <cell r="L2077" t="str">
            <v>CAIXA REFERENCIAL</v>
          </cell>
        </row>
        <row r="2078">
          <cell r="A2078">
            <v>102014</v>
          </cell>
          <cell r="B2078" t="str">
            <v>FUNDACOES E ESTRUTURAS</v>
          </cell>
          <cell r="C2078" t="str">
            <v>FUES</v>
          </cell>
          <cell r="D2078" t="str">
            <v>FORMAS/CIMBRAMENTOS/ESCORAMENTOS</v>
          </cell>
          <cell r="E2078" t="str">
            <v>0041</v>
          </cell>
          <cell r="F2078" t="str">
            <v/>
          </cell>
          <cell r="G2078" t="str">
            <v/>
          </cell>
          <cell r="H2078" t="str">
            <v>MONTAGEM E DESMONTAGEM DE FÔRMA PARA ESCADAS, COM 2 LANCES EM "L" E LAJE CASCATA, EM MADEIRA SERRADA, 1 UTILIZAÇÃO. AF_11/2020</v>
          </cell>
          <cell r="I2078" t="str">
            <v>M2</v>
          </cell>
          <cell r="J2078" t="str">
            <v>COEFICIENTE DE REPRESENTATIVIDADE</v>
          </cell>
          <cell r="K2078" t="str">
            <v>345,21</v>
          </cell>
          <cell r="L2078" t="str">
            <v>CAIXA REFERENCIAL</v>
          </cell>
        </row>
        <row r="2079">
          <cell r="A2079">
            <v>102015</v>
          </cell>
          <cell r="B2079" t="str">
            <v>FUNDACOES E ESTRUTURAS</v>
          </cell>
          <cell r="C2079" t="str">
            <v>FUES</v>
          </cell>
          <cell r="D2079" t="str">
            <v>FORMAS/CIMBRAMENTOS/ESCORAMENTOS</v>
          </cell>
          <cell r="E2079" t="str">
            <v>0041</v>
          </cell>
          <cell r="F2079" t="str">
            <v/>
          </cell>
          <cell r="G2079" t="str">
            <v/>
          </cell>
          <cell r="H2079" t="str">
            <v>MONTAGEM E DESMONTAGEM DE FÔRMA PARA ESCADAS, COM 2 LANCES EM "L" E LAJE CASCATA, EM MADEIRA SERRADA, 2 UTILIZAÇÕES. AF_11/2020</v>
          </cell>
          <cell r="I2079" t="str">
            <v>M2</v>
          </cell>
          <cell r="J2079" t="str">
            <v>COEFICIENTE DE REPRESENTATIVIDADE</v>
          </cell>
          <cell r="K2079" t="str">
            <v>288,91</v>
          </cell>
          <cell r="L2079" t="str">
            <v>CAIXA REFERENCIAL</v>
          </cell>
        </row>
        <row r="2080">
          <cell r="A2080">
            <v>102016</v>
          </cell>
          <cell r="B2080" t="str">
            <v>FUNDACOES E ESTRUTURAS</v>
          </cell>
          <cell r="C2080" t="str">
            <v>FUES</v>
          </cell>
          <cell r="D2080" t="str">
            <v>FORMAS/CIMBRAMENTOS/ESCORAMENTOS</v>
          </cell>
          <cell r="E2080" t="str">
            <v>0041</v>
          </cell>
          <cell r="F2080" t="str">
            <v/>
          </cell>
          <cell r="G2080" t="str">
            <v/>
          </cell>
          <cell r="H2080" t="str">
            <v>MONTAGEM E DESMONTAGEM DE FÔRMA PARA ESCADAS, COM 2 LANCES EM "L" E LAJE CASCATA, EM CHAPA DE MADEIRA COMPENSADA RESINADA, 2 UTILIZAÇÕES. AF_11/2020</v>
          </cell>
          <cell r="I2080" t="str">
            <v>M2</v>
          </cell>
          <cell r="J2080" t="str">
            <v>COEFICIENTE DE REPRESENTATIVIDADE</v>
          </cell>
          <cell r="K2080" t="str">
            <v>184,28</v>
          </cell>
          <cell r="L2080" t="str">
            <v>CAIXA REFERENCIAL</v>
          </cell>
        </row>
        <row r="2081">
          <cell r="A2081">
            <v>102017</v>
          </cell>
          <cell r="B2081" t="str">
            <v>FUNDACOES E ESTRUTURAS</v>
          </cell>
          <cell r="C2081" t="str">
            <v>FUES</v>
          </cell>
          <cell r="D2081" t="str">
            <v>FORMAS/CIMBRAMENTOS/ESCORAMENTOS</v>
          </cell>
          <cell r="E2081" t="str">
            <v>0041</v>
          </cell>
          <cell r="F2081" t="str">
            <v/>
          </cell>
          <cell r="G2081" t="str">
            <v/>
          </cell>
          <cell r="H2081" t="str">
            <v>MONTAGEM E DESMONTAGEM DE FÔRMA PARA ESCADAS, COM 2 LANCES EM "L" E LAJE CASCATA, EM CHAPA DE MADEIRA COMPENSADA RESINADA, 4 UTILIZAÇÕES. AF_11/2020</v>
          </cell>
          <cell r="I2081" t="str">
            <v>M2</v>
          </cell>
          <cell r="J2081" t="str">
            <v>COEFICIENTE DE REPRESENTATIVIDADE</v>
          </cell>
          <cell r="K2081" t="str">
            <v>165,27</v>
          </cell>
          <cell r="L2081" t="str">
            <v>CAIXA REFERENCIAL</v>
          </cell>
        </row>
        <row r="2082">
          <cell r="A2082">
            <v>102036</v>
          </cell>
          <cell r="B2082" t="str">
            <v>FUNDACOES E ESTRUTURAS</v>
          </cell>
          <cell r="C2082" t="str">
            <v>FUES</v>
          </cell>
          <cell r="D2082" t="str">
            <v>FORMAS/CIMBRAMENTOS/ESCORAMENTOS</v>
          </cell>
          <cell r="E2082" t="str">
            <v>0041</v>
          </cell>
          <cell r="F2082" t="str">
            <v/>
          </cell>
          <cell r="G2082" t="str">
            <v/>
          </cell>
          <cell r="H2082" t="str">
            <v>MONTAGEM E DESMONTAGEM DE FÔRMA PARA ESCADAS, COM 2 LANCES EM "L" E LAJE CASCATA, EM CHAPA DE MADEIRA COMPENSADA PLASTIFICADA, 6 UTILIZAÇÕES. AF_11/2020</v>
          </cell>
          <cell r="I2082" t="str">
            <v>M2</v>
          </cell>
          <cell r="J2082" t="str">
            <v>COEFICIENTE DE REPRESENTATIVIDADE</v>
          </cell>
          <cell r="K2082" t="str">
            <v>130,37</v>
          </cell>
          <cell r="L2082" t="str">
            <v>CAIXA REFERENCIAL</v>
          </cell>
        </row>
        <row r="2083">
          <cell r="A2083">
            <v>102037</v>
          </cell>
          <cell r="B2083" t="str">
            <v>FUNDACOES E ESTRUTURAS</v>
          </cell>
          <cell r="C2083" t="str">
            <v>FUES</v>
          </cell>
          <cell r="D2083" t="str">
            <v>FORMAS/CIMBRAMENTOS/ESCORAMENTOS</v>
          </cell>
          <cell r="E2083" t="str">
            <v>0041</v>
          </cell>
          <cell r="F2083" t="str">
            <v/>
          </cell>
          <cell r="G2083" t="str">
            <v/>
          </cell>
          <cell r="H2083" t="str">
            <v>MONTAGEM E DESMONTAGEM DE FÔRMA PARA ESCADAS, COM 2 LANCES EM "L" E LAJE CASCATA, EM CHAPA DE MADEIRA COMPENSADA PLASTIFICADA, 8 UTILIZAÇÕES. AF_11/2020</v>
          </cell>
          <cell r="I2083" t="str">
            <v>M2</v>
          </cell>
          <cell r="J2083" t="str">
            <v>COEFICIENTE DE REPRESENTATIVIDADE</v>
          </cell>
          <cell r="K2083" t="str">
            <v>115,42</v>
          </cell>
          <cell r="L2083" t="str">
            <v>CAIXA REFERENCIAL</v>
          </cell>
        </row>
        <row r="2084">
          <cell r="A2084">
            <v>102038</v>
          </cell>
          <cell r="B2084" t="str">
            <v>FUNDACOES E ESTRUTURAS</v>
          </cell>
          <cell r="C2084" t="str">
            <v>FUES</v>
          </cell>
          <cell r="D2084" t="str">
            <v>FORMAS/CIMBRAMENTOS/ESCORAMENTOS</v>
          </cell>
          <cell r="E2084" t="str">
            <v>0041</v>
          </cell>
          <cell r="F2084" t="str">
            <v/>
          </cell>
          <cell r="G2084" t="str">
            <v/>
          </cell>
          <cell r="H2084" t="str">
            <v>MONTAGEM E DESMONTAGEM DE FÔRMA PARA ESCADAS, COM 2 LANCES EM "L" E LAJE CASCATA, EM CHAPA DE MADEIRA COMPENSADA PLASTIFICADA, 10 UTILIZAÇÕES. AF_11/2020</v>
          </cell>
          <cell r="I2084" t="str">
            <v>M2</v>
          </cell>
          <cell r="J2084" t="str">
            <v>COEFICIENTE DE REPRESENTATIVIDADE</v>
          </cell>
          <cell r="K2084" t="str">
            <v>107,06</v>
          </cell>
          <cell r="L2084" t="str">
            <v>CAIXA REFERENCIAL</v>
          </cell>
        </row>
        <row r="2085">
          <cell r="A2085">
            <v>102039</v>
          </cell>
          <cell r="B2085" t="str">
            <v>FUNDACOES E ESTRUTURAS</v>
          </cell>
          <cell r="C2085" t="str">
            <v>FUES</v>
          </cell>
          <cell r="D2085" t="str">
            <v>FORMAS/CIMBRAMENTOS/ESCORAMENTOS</v>
          </cell>
          <cell r="E2085" t="str">
            <v>0041</v>
          </cell>
          <cell r="F2085" t="str">
            <v/>
          </cell>
          <cell r="G2085" t="str">
            <v/>
          </cell>
          <cell r="H2085" t="str">
            <v>MONTAGEM E DESMONTAGEM DE FÔRMA PARA ESCADAS, COM 1 LANCE E LAJE PLANA, EM MADEIRA SERRADA, 1 UTILIZAÇÃO. AF_11/2020</v>
          </cell>
          <cell r="I2085" t="str">
            <v>M2</v>
          </cell>
          <cell r="J2085" t="str">
            <v>COEFICIENTE DE REPRESENTATIVIDADE</v>
          </cell>
          <cell r="K2085" t="str">
            <v>320,68</v>
          </cell>
          <cell r="L2085" t="str">
            <v>CAIXA REFERENCIAL</v>
          </cell>
        </row>
        <row r="2086">
          <cell r="A2086">
            <v>102040</v>
          </cell>
          <cell r="B2086" t="str">
            <v>FUNDACOES E ESTRUTURAS</v>
          </cell>
          <cell r="C2086" t="str">
            <v>FUES</v>
          </cell>
          <cell r="D2086" t="str">
            <v>FORMAS/CIMBRAMENTOS/ESCORAMENTOS</v>
          </cell>
          <cell r="E2086" t="str">
            <v>0041</v>
          </cell>
          <cell r="F2086" t="str">
            <v/>
          </cell>
          <cell r="G2086" t="str">
            <v/>
          </cell>
          <cell r="H2086" t="str">
            <v>MONTAGEM E DESMONTAGEM DE FÔRMA PARA ESCADAS, COM 1 LANCE E LAJE PLANA, EM MADEIRA SERRADA, 2 UTILIZAÇÕES. AF_11/2020</v>
          </cell>
          <cell r="I2086" t="str">
            <v>M2</v>
          </cell>
          <cell r="J2086" t="str">
            <v>COEFICIENTE DE REPRESENTATIVIDADE</v>
          </cell>
          <cell r="K2086" t="str">
            <v>266,72</v>
          </cell>
          <cell r="L2086" t="str">
            <v>CAIXA REFERENCIAL</v>
          </cell>
        </row>
        <row r="2087">
          <cell r="A2087">
            <v>102041</v>
          </cell>
          <cell r="B2087" t="str">
            <v>FUNDACOES E ESTRUTURAS</v>
          </cell>
          <cell r="C2087" t="str">
            <v>FUES</v>
          </cell>
          <cell r="D2087" t="str">
            <v>FORMAS/CIMBRAMENTOS/ESCORAMENTOS</v>
          </cell>
          <cell r="E2087" t="str">
            <v>0041</v>
          </cell>
          <cell r="F2087" t="str">
            <v/>
          </cell>
          <cell r="G2087" t="str">
            <v/>
          </cell>
          <cell r="H2087" t="str">
            <v>MONTAGEM E DESMONTAGEM DE FÔRMA PARA ESCADAS, COM 1 LANCE E LAJE PLANA, EM CHAPA DE MADEIRA COMPENSADA RESINADA, 2 UTILIZAÇÕES. AF_11/2020</v>
          </cell>
          <cell r="I2087" t="str">
            <v>M2</v>
          </cell>
          <cell r="J2087" t="str">
            <v>COEFICIENTE DE REPRESENTATIVIDADE</v>
          </cell>
          <cell r="K2087" t="str">
            <v>188,54</v>
          </cell>
          <cell r="L2087" t="str">
            <v>CAIXA REFERENCIAL</v>
          </cell>
        </row>
        <row r="2088">
          <cell r="A2088">
            <v>102042</v>
          </cell>
          <cell r="B2088" t="str">
            <v>FUNDACOES E ESTRUTURAS</v>
          </cell>
          <cell r="C2088" t="str">
            <v>FUES</v>
          </cell>
          <cell r="D2088" t="str">
            <v>FORMAS/CIMBRAMENTOS/ESCORAMENTOS</v>
          </cell>
          <cell r="E2088" t="str">
            <v>0041</v>
          </cell>
          <cell r="F2088" t="str">
            <v/>
          </cell>
          <cell r="G2088" t="str">
            <v/>
          </cell>
          <cell r="H2088" t="str">
            <v>MONTAGEM E DESMONTAGEM DE FÔRMA PARA ESCADAS, COM 1 LANCE E LAJE PLANA, EM CHAPA DE MADEIRA COMPENSADA RESINADA, 4 UTILIZAÇÕES. AF_11/2020</v>
          </cell>
          <cell r="I2088" t="str">
            <v>M2</v>
          </cell>
          <cell r="J2088" t="str">
            <v>COEFICIENTE DE REPRESENTATIVIDADE</v>
          </cell>
          <cell r="K2088" t="str">
            <v>167,19</v>
          </cell>
          <cell r="L2088" t="str">
            <v>CAIXA REFERENCIAL</v>
          </cell>
        </row>
        <row r="2089">
          <cell r="A2089">
            <v>102043</v>
          </cell>
          <cell r="B2089" t="str">
            <v>FUNDACOES E ESTRUTURAS</v>
          </cell>
          <cell r="C2089" t="str">
            <v>FUES</v>
          </cell>
          <cell r="D2089" t="str">
            <v>FORMAS/CIMBRAMENTOS/ESCORAMENTOS</v>
          </cell>
          <cell r="E2089" t="str">
            <v>0041</v>
          </cell>
          <cell r="F2089" t="str">
            <v/>
          </cell>
          <cell r="G2089" t="str">
            <v/>
          </cell>
          <cell r="H2089" t="str">
            <v>MONTAGEM E DESMONTAGEM DE FÔRMA PARA ESCADAS, COM 1 LANCE E LAJE PLANA, EM CHAPA DE MADEIRA COMPENSADA PLASTIFICADA, 6 UTILIZAÇÕES. AF_11/2020</v>
          </cell>
          <cell r="I2089" t="str">
            <v>M2</v>
          </cell>
          <cell r="J2089" t="str">
            <v>COEFICIENTE DE REPRESENTATIVIDADE</v>
          </cell>
          <cell r="K2089" t="str">
            <v>131,98</v>
          </cell>
          <cell r="L2089" t="str">
            <v>CAIXA REFERENCIAL</v>
          </cell>
        </row>
        <row r="2090">
          <cell r="A2090">
            <v>102044</v>
          </cell>
          <cell r="B2090" t="str">
            <v>FUNDACOES E ESTRUTURAS</v>
          </cell>
          <cell r="C2090" t="str">
            <v>FUES</v>
          </cell>
          <cell r="D2090" t="str">
            <v>FORMAS/CIMBRAMENTOS/ESCORAMENTOS</v>
          </cell>
          <cell r="E2090" t="str">
            <v>0041</v>
          </cell>
          <cell r="F2090" t="str">
            <v/>
          </cell>
          <cell r="G2090" t="str">
            <v/>
          </cell>
          <cell r="H2090" t="str">
            <v>MONTAGEM E DESMONTAGEM DE FÔRMA PARA ESCADAS, COM 1 LANCE E LAJE PLANA, EM CHAPA DE MADEIRA COMPENSADA PLASTIFICADA, 8 UTILIZAÇÕES. AF_11/2020</v>
          </cell>
          <cell r="I2090" t="str">
            <v>M2</v>
          </cell>
          <cell r="J2090" t="str">
            <v>COEFICIENTE DE REPRESENTATIVIDADE</v>
          </cell>
          <cell r="K2090" t="str">
            <v>117,42</v>
          </cell>
          <cell r="L2090" t="str">
            <v>CAIXA REFERENCIAL</v>
          </cell>
        </row>
        <row r="2091">
          <cell r="A2091">
            <v>102045</v>
          </cell>
          <cell r="B2091" t="str">
            <v>FUNDACOES E ESTRUTURAS</v>
          </cell>
          <cell r="C2091" t="str">
            <v>FUES</v>
          </cell>
          <cell r="D2091" t="str">
            <v>FORMAS/CIMBRAMENTOS/ESCORAMENTOS</v>
          </cell>
          <cell r="E2091" t="str">
            <v>0041</v>
          </cell>
          <cell r="F2091" t="str">
            <v/>
          </cell>
          <cell r="G2091" t="str">
            <v/>
          </cell>
          <cell r="H2091" t="str">
            <v>MONTAGEM E DESMONTAGEM DE FÔRMA PARA ESCADAS, COM 1 LANCE E LAJE PLANA, EM CHAPA DE MADEIRA COMPENSADA PLASTIFICADA, 10 UTILIZAÇÕES. AF_11/2020</v>
          </cell>
          <cell r="I2091" t="str">
            <v>M2</v>
          </cell>
          <cell r="J2091" t="str">
            <v>COEFICIENTE DE REPRESENTATIVIDADE</v>
          </cell>
          <cell r="K2091" t="str">
            <v>108,67</v>
          </cell>
          <cell r="L2091" t="str">
            <v>CAIXA REFERENCIAL</v>
          </cell>
        </row>
        <row r="2092">
          <cell r="A2092">
            <v>102046</v>
          </cell>
          <cell r="B2092" t="str">
            <v>FUNDACOES E ESTRUTURAS</v>
          </cell>
          <cell r="C2092" t="str">
            <v>FUES</v>
          </cell>
          <cell r="D2092" t="str">
            <v>FORMAS/CIMBRAMENTOS/ESCORAMENTOS</v>
          </cell>
          <cell r="E2092" t="str">
            <v>0041</v>
          </cell>
          <cell r="F2092" t="str">
            <v/>
          </cell>
          <cell r="G2092" t="str">
            <v/>
          </cell>
          <cell r="H2092" t="str">
            <v>MONTAGEM E DESMONTAGEM DE FÔRMA PARA ESCADAS, COM 1 LANCE E LAJE CASCATA, EM MADEIRA SERRADA, 1 UTILIZAÇÃO. AF_11/2020</v>
          </cell>
          <cell r="I2092" t="str">
            <v>M2</v>
          </cell>
          <cell r="J2092" t="str">
            <v>COEFICIENTE DE REPRESENTATIVIDADE</v>
          </cell>
          <cell r="K2092" t="str">
            <v>352,05</v>
          </cell>
          <cell r="L2092" t="str">
            <v>CAIXA REFERENCIAL</v>
          </cell>
        </row>
        <row r="2093">
          <cell r="A2093">
            <v>102047</v>
          </cell>
          <cell r="B2093" t="str">
            <v>FUNDACOES E ESTRUTURAS</v>
          </cell>
          <cell r="C2093" t="str">
            <v>FUES</v>
          </cell>
          <cell r="D2093" t="str">
            <v>FORMAS/CIMBRAMENTOS/ESCORAMENTOS</v>
          </cell>
          <cell r="E2093" t="str">
            <v>0041</v>
          </cell>
          <cell r="F2093" t="str">
            <v/>
          </cell>
          <cell r="G2093" t="str">
            <v/>
          </cell>
          <cell r="H2093" t="str">
            <v>MONTAGEM E DESMONTAGEM DE FÔRMA PARA ESCADAS, COM 1 LANCE E LAJE CASCATA, EM MADEIRA SERRADA, 2 UTILIZAÇÕES. AF_11/2020</v>
          </cell>
          <cell r="I2093" t="str">
            <v>M2</v>
          </cell>
          <cell r="J2093" t="str">
            <v>COEFICIENTE DE REPRESENTATIVIDADE</v>
          </cell>
          <cell r="K2093" t="str">
            <v>299,96</v>
          </cell>
          <cell r="L2093" t="str">
            <v>CAIXA REFERENCIAL</v>
          </cell>
        </row>
        <row r="2094">
          <cell r="A2094">
            <v>102048</v>
          </cell>
          <cell r="B2094" t="str">
            <v>FUNDACOES E ESTRUTURAS</v>
          </cell>
          <cell r="C2094" t="str">
            <v>FUES</v>
          </cell>
          <cell r="D2094" t="str">
            <v>FORMAS/CIMBRAMENTOS/ESCORAMENTOS</v>
          </cell>
          <cell r="E2094" t="str">
            <v>0041</v>
          </cell>
          <cell r="F2094" t="str">
            <v/>
          </cell>
          <cell r="G2094" t="str">
            <v/>
          </cell>
          <cell r="H2094" t="str">
            <v>MONTAGEM E DESMONTAGEM DE FÔRMA PARA ESCADAS, COM 1 LANCE E LAJE CASCATA, EM CHAPA DE MADEIRA COMPENSADA RESINADA, 2 UTILIZAÇÕES. AF_11/2020</v>
          </cell>
          <cell r="I2094" t="str">
            <v>M2</v>
          </cell>
          <cell r="J2094" t="str">
            <v>COEFICIENTE DE REPRESENTATIVIDADE</v>
          </cell>
          <cell r="K2094" t="str">
            <v>181,20</v>
          </cell>
          <cell r="L2094" t="str">
            <v>CAIXA REFERENCIAL</v>
          </cell>
        </row>
        <row r="2095">
          <cell r="A2095">
            <v>102049</v>
          </cell>
          <cell r="B2095" t="str">
            <v>FUNDACOES E ESTRUTURAS</v>
          </cell>
          <cell r="C2095" t="str">
            <v>FUES</v>
          </cell>
          <cell r="D2095" t="str">
            <v>FORMAS/CIMBRAMENTOS/ESCORAMENTOS</v>
          </cell>
          <cell r="E2095" t="str">
            <v>0041</v>
          </cell>
          <cell r="F2095" t="str">
            <v/>
          </cell>
          <cell r="G2095" t="str">
            <v/>
          </cell>
          <cell r="H2095" t="str">
            <v>MONTAGEM E DESMONTAGEM DE FÔRMA PARA ESCADAS, COM 1 LANCE E LAJE CASCATA, EM CHAPA DE MADEIRA COMPENSADA RESINADA, 4 UTILIZAÇÕES. AF_11/2020</v>
          </cell>
          <cell r="I2095" t="str">
            <v>M2</v>
          </cell>
          <cell r="J2095" t="str">
            <v>COEFICIENTE DE REPRESENTATIVIDADE</v>
          </cell>
          <cell r="K2095" t="str">
            <v>160,54</v>
          </cell>
          <cell r="L2095" t="str">
            <v>CAIXA REFERENCIAL</v>
          </cell>
        </row>
        <row r="2096">
          <cell r="A2096">
            <v>102050</v>
          </cell>
          <cell r="B2096" t="str">
            <v>FUNDACOES E ESTRUTURAS</v>
          </cell>
          <cell r="C2096" t="str">
            <v>FUES</v>
          </cell>
          <cell r="D2096" t="str">
            <v>FORMAS/CIMBRAMENTOS/ESCORAMENTOS</v>
          </cell>
          <cell r="E2096" t="str">
            <v>0041</v>
          </cell>
          <cell r="F2096" t="str">
            <v/>
          </cell>
          <cell r="G2096" t="str">
            <v/>
          </cell>
          <cell r="H2096" t="str">
            <v>MONTAGEM E DESMONTAGEM DE FÔRMA PARA ESCADAS, COM 1 LANCE E LAJE CASCATA, EM CHAPA DE MADEIRA COMPENSADA PLASTIFICADA, 6 UTILIZAÇÕES. AF_11/2020</v>
          </cell>
          <cell r="I2096" t="str">
            <v>M2</v>
          </cell>
          <cell r="J2096" t="str">
            <v>COEFICIENTE DE REPRESENTATIVIDADE</v>
          </cell>
          <cell r="K2096" t="str">
            <v>126,85</v>
          </cell>
          <cell r="L2096" t="str">
            <v>CAIXA REFERENCIAL</v>
          </cell>
        </row>
        <row r="2097">
          <cell r="A2097">
            <v>102051</v>
          </cell>
          <cell r="B2097" t="str">
            <v>FUNDACOES E ESTRUTURAS</v>
          </cell>
          <cell r="C2097" t="str">
            <v>FUES</v>
          </cell>
          <cell r="D2097" t="str">
            <v>FORMAS/CIMBRAMENTOS/ESCORAMENTOS</v>
          </cell>
          <cell r="E2097" t="str">
            <v>0041</v>
          </cell>
          <cell r="F2097" t="str">
            <v/>
          </cell>
          <cell r="G2097" t="str">
            <v/>
          </cell>
          <cell r="H2097" t="str">
            <v>MONTAGEM E DESMONTAGEM DE FÔRMA PARA ESCADAS, COM 1 LANCE E LAJE CASCATA, EM CHAPA DE MADEIRA COMPENSADA PLASTIFICADA, 8 UTILIZAÇÕES. AF_11/2020</v>
          </cell>
          <cell r="I2097" t="str">
            <v>M2</v>
          </cell>
          <cell r="J2097" t="str">
            <v>COEFICIENTE DE REPRESENTATIVIDADE</v>
          </cell>
          <cell r="K2097" t="str">
            <v>111,95</v>
          </cell>
          <cell r="L2097" t="str">
            <v>CAIXA REFERENCIAL</v>
          </cell>
        </row>
        <row r="2098">
          <cell r="A2098">
            <v>102052</v>
          </cell>
          <cell r="B2098" t="str">
            <v>FUNDACOES E ESTRUTURAS</v>
          </cell>
          <cell r="C2098" t="str">
            <v>FUES</v>
          </cell>
          <cell r="D2098" t="str">
            <v>FORMAS/CIMBRAMENTOS/ESCORAMENTOS</v>
          </cell>
          <cell r="E2098" t="str">
            <v>0041</v>
          </cell>
          <cell r="F2098" t="str">
            <v/>
          </cell>
          <cell r="G2098" t="str">
            <v/>
          </cell>
          <cell r="H2098" t="str">
            <v>MONTAGEM E DESMONTAGEM DE FÔRMA PARA ESCADAS, COM 1 LANCE E LAJE CASCATA, EM CHAPA DE MADEIRA COMPENSADA PLASTIFICADA, 10 UTILIZAÇÕES. AF_11/2020</v>
          </cell>
          <cell r="I2098" t="str">
            <v>M2</v>
          </cell>
          <cell r="J2098" t="str">
            <v>COEFICIENTE DE REPRESENTATIVIDADE</v>
          </cell>
          <cell r="K2098" t="str">
            <v>103,62</v>
          </cell>
          <cell r="L2098" t="str">
            <v>CAIXA REFERENCIAL</v>
          </cell>
        </row>
        <row r="2099">
          <cell r="A2099">
            <v>102059</v>
          </cell>
          <cell r="B2099" t="str">
            <v>FUNDACOES E ESTRUTURAS</v>
          </cell>
          <cell r="C2099" t="str">
            <v>FUES</v>
          </cell>
          <cell r="D2099" t="str">
            <v>FORMAS/CIMBRAMENTOS/ESCORAMENTOS</v>
          </cell>
          <cell r="E2099" t="str">
            <v>0041</v>
          </cell>
          <cell r="F2099" t="str">
            <v/>
          </cell>
          <cell r="G2099" t="str">
            <v/>
          </cell>
          <cell r="H2099" t="str">
            <v>MONTAGEM E DESMONTAGEM DE FÔRMA PARA ESCADA DUPLA COM 2 LANCES EM "X" E LAJE PLANA, EM MADEIRA SERRADA, 1 UTILIZAÇÃO. AF_11/2020</v>
          </cell>
          <cell r="I2099" t="str">
            <v>M2</v>
          </cell>
          <cell r="J2099" t="str">
            <v>COEFICIENTE DE REPRESENTATIVIDADE</v>
          </cell>
          <cell r="K2099" t="str">
            <v>299,23</v>
          </cell>
          <cell r="L2099" t="str">
            <v>CAIXA REFERENCIAL</v>
          </cell>
        </row>
        <row r="2100">
          <cell r="A2100">
            <v>102060</v>
          </cell>
          <cell r="B2100" t="str">
            <v>FUNDACOES E ESTRUTURAS</v>
          </cell>
          <cell r="C2100" t="str">
            <v>FUES</v>
          </cell>
          <cell r="D2100" t="str">
            <v>FORMAS/CIMBRAMENTOS/ESCORAMENTOS</v>
          </cell>
          <cell r="E2100" t="str">
            <v>0041</v>
          </cell>
          <cell r="F2100" t="str">
            <v/>
          </cell>
          <cell r="G2100" t="str">
            <v/>
          </cell>
          <cell r="H2100" t="str">
            <v>MONTAGEM E DESMONTAGEM DE FÔRMA PARA ESCADA DUPLA COM 2 LANCES EM "X" E LAJE PLANA, EM MADEIRA SERRADA, 2 UTILIZAÇÕES. AF_11/2020</v>
          </cell>
          <cell r="I2100" t="str">
            <v>M2</v>
          </cell>
          <cell r="J2100" t="str">
            <v>COEFICIENTE DE REPRESENTATIVIDADE</v>
          </cell>
          <cell r="K2100" t="str">
            <v>251,10</v>
          </cell>
          <cell r="L2100" t="str">
            <v>CAIXA REFERENCIAL</v>
          </cell>
        </row>
        <row r="2101">
          <cell r="A2101">
            <v>102061</v>
          </cell>
          <cell r="B2101" t="str">
            <v>FUNDACOES E ESTRUTURAS</v>
          </cell>
          <cell r="C2101" t="str">
            <v>FUES</v>
          </cell>
          <cell r="D2101" t="str">
            <v>FORMAS/CIMBRAMENTOS/ESCORAMENTOS</v>
          </cell>
          <cell r="E2101" t="str">
            <v>0041</v>
          </cell>
          <cell r="F2101" t="str">
            <v/>
          </cell>
          <cell r="G2101" t="str">
            <v/>
          </cell>
          <cell r="H2101" t="str">
            <v>MONTAGEM E DESMONTAGEM DE FÔRMA PARA ESCADA DUPLA COM 2 LANCES EM "X" E LAJE PLANA, EM CHAPA DE MADEIRA COMPENSADA RESINADA, 2 UTILIZAÇÕES. AF_11/2020</v>
          </cell>
          <cell r="I2101" t="str">
            <v>M2</v>
          </cell>
          <cell r="J2101" t="str">
            <v>COEFICIENTE DE REPRESENTATIVIDADE</v>
          </cell>
          <cell r="K2101" t="str">
            <v>173,23</v>
          </cell>
          <cell r="L2101" t="str">
            <v>CAIXA REFERENCIAL</v>
          </cell>
        </row>
        <row r="2102">
          <cell r="A2102">
            <v>102062</v>
          </cell>
          <cell r="B2102" t="str">
            <v>FUNDACOES E ESTRUTURAS</v>
          </cell>
          <cell r="C2102" t="str">
            <v>FUES</v>
          </cell>
          <cell r="D2102" t="str">
            <v>FORMAS/CIMBRAMENTOS/ESCORAMENTOS</v>
          </cell>
          <cell r="E2102" t="str">
            <v>0041</v>
          </cell>
          <cell r="F2102" t="str">
            <v/>
          </cell>
          <cell r="G2102" t="str">
            <v/>
          </cell>
          <cell r="H2102" t="str">
            <v>MONTAGEM E DESMONTAGEM DE FÔRMA PARA ESCADA DUPLA COM 2 LANCES EM "X" E LAJE PLANA, EM CHAPA DE MADEIRA COMPENSADA RESINADA, 4 UTILIZAÇÕES. AF_11/2020</v>
          </cell>
          <cell r="I2102" t="str">
            <v>M2</v>
          </cell>
          <cell r="J2102" t="str">
            <v>COEFICIENTE DE REPRESENTATIVIDADE</v>
          </cell>
          <cell r="K2102" t="str">
            <v>156,81</v>
          </cell>
          <cell r="L2102" t="str">
            <v>CAIXA REFERENCIAL</v>
          </cell>
        </row>
        <row r="2103">
          <cell r="A2103">
            <v>102063</v>
          </cell>
          <cell r="B2103" t="str">
            <v>FUNDACOES E ESTRUTURAS</v>
          </cell>
          <cell r="C2103" t="str">
            <v>FUES</v>
          </cell>
          <cell r="D2103" t="str">
            <v>FORMAS/CIMBRAMENTOS/ESCORAMENTOS</v>
          </cell>
          <cell r="E2103" t="str">
            <v>0041</v>
          </cell>
          <cell r="F2103" t="str">
            <v/>
          </cell>
          <cell r="G2103" t="str">
            <v/>
          </cell>
          <cell r="H2103" t="str">
            <v>MONTAGEM E DESMONTAGEM DE FÔRMA PARA ESCADA DUPLA COM 2 LANCES EM "X" E LAJE PLANA, EM CHAPA DE MADEIRA COMPENSADA PLASTIFICADA, 6 UTILIZAÇÕES. AF_11/2020</v>
          </cell>
          <cell r="I2103" t="str">
            <v>M2</v>
          </cell>
          <cell r="J2103" t="str">
            <v>COEFICIENTE DE REPRESENTATIVIDADE</v>
          </cell>
          <cell r="K2103" t="str">
            <v>122,79</v>
          </cell>
          <cell r="L2103" t="str">
            <v>CAIXA REFERENCIAL</v>
          </cell>
        </row>
        <row r="2104">
          <cell r="A2104">
            <v>102064</v>
          </cell>
          <cell r="B2104" t="str">
            <v>FUNDACOES E ESTRUTURAS</v>
          </cell>
          <cell r="C2104" t="str">
            <v>FUES</v>
          </cell>
          <cell r="D2104" t="str">
            <v>FORMAS/CIMBRAMENTOS/ESCORAMENTOS</v>
          </cell>
          <cell r="E2104" t="str">
            <v>0041</v>
          </cell>
          <cell r="F2104" t="str">
            <v/>
          </cell>
          <cell r="G2104" t="str">
            <v/>
          </cell>
          <cell r="H2104" t="str">
            <v>MONTAGEM E DESMONTAGEM DE FÔRMA PARA ESCADA DUPLA COM 2 LANCES EM "X" E LAJE PLANA, EM CHAPA DE MADEIRA COMPENSADA PLASTIFICADA, 8 UTILIZAÇÕES. AF_11/2020</v>
          </cell>
          <cell r="I2104" t="str">
            <v>M2</v>
          </cell>
          <cell r="J2104" t="str">
            <v>COEFICIENTE DE REPRESENTATIVIDADE</v>
          </cell>
          <cell r="K2104" t="str">
            <v>108,14</v>
          </cell>
          <cell r="L2104" t="str">
            <v>CAIXA REFERENCIAL</v>
          </cell>
        </row>
        <row r="2105">
          <cell r="A2105">
            <v>102065</v>
          </cell>
          <cell r="B2105" t="str">
            <v>FUNDACOES E ESTRUTURAS</v>
          </cell>
          <cell r="C2105" t="str">
            <v>FUES</v>
          </cell>
          <cell r="D2105" t="str">
            <v>FORMAS/CIMBRAMENTOS/ESCORAMENTOS</v>
          </cell>
          <cell r="E2105" t="str">
            <v>0041</v>
          </cell>
          <cell r="F2105" t="str">
            <v/>
          </cell>
          <cell r="G2105" t="str">
            <v/>
          </cell>
          <cell r="H2105" t="str">
            <v>MONTAGEM E DESMONTAGEM DE FÔRMA PARA ESCADA DUPLA COM 2 LANCES EM "X" E LAJE PLANA, EM CHAPA DE MADEIRA COMPENSADA PLASTIFICADA, 10 UTILIZAÇÕES. AF_11/2020</v>
          </cell>
          <cell r="I2105" t="str">
            <v>M2</v>
          </cell>
          <cell r="J2105" t="str">
            <v>COEFICIENTE DE REPRESENTATIVIDADE</v>
          </cell>
          <cell r="K2105" t="str">
            <v>99,98</v>
          </cell>
          <cell r="L2105" t="str">
            <v>CAIXA REFERENCIAL</v>
          </cell>
        </row>
        <row r="2106">
          <cell r="A2106">
            <v>102066</v>
          </cell>
          <cell r="B2106" t="str">
            <v>FUNDACOES E ESTRUTURAS</v>
          </cell>
          <cell r="C2106" t="str">
            <v>FUES</v>
          </cell>
          <cell r="D2106" t="str">
            <v>FORMAS/CIMBRAMENTOS/ESCORAMENTOS</v>
          </cell>
          <cell r="E2106" t="str">
            <v>0041</v>
          </cell>
          <cell r="F2106" t="str">
            <v/>
          </cell>
          <cell r="G2106" t="str">
            <v/>
          </cell>
          <cell r="H2106" t="str">
            <v>MONTAGEM E DESMONTAGEM DE FÔRMA PARA ESCADA DUPLA COM 2 LANCES EM "X" E LAJE CASCATA, EM MADEIRA SERRADA, 1 UTILIZAÇÃO. AF_11/2020</v>
          </cell>
          <cell r="I2106" t="str">
            <v>M2</v>
          </cell>
          <cell r="J2106" t="str">
            <v>COEFICIENTE DE REPRESENTATIVIDADE</v>
          </cell>
          <cell r="K2106" t="str">
            <v>312,74</v>
          </cell>
          <cell r="L2106" t="str">
            <v>CAIXA REFERENCIAL</v>
          </cell>
        </row>
        <row r="2107">
          <cell r="A2107">
            <v>102067</v>
          </cell>
          <cell r="B2107" t="str">
            <v>FUNDACOES E ESTRUTURAS</v>
          </cell>
          <cell r="C2107" t="str">
            <v>FUES</v>
          </cell>
          <cell r="D2107" t="str">
            <v>FORMAS/CIMBRAMENTOS/ESCORAMENTOS</v>
          </cell>
          <cell r="E2107" t="str">
            <v>0041</v>
          </cell>
          <cell r="F2107" t="str">
            <v/>
          </cell>
          <cell r="G2107" t="str">
            <v/>
          </cell>
          <cell r="H2107" t="str">
            <v>MONTAGEM E DESMONTAGEM DE FÔRMA PARA ESCADA DUPLA COM 2 LANCES EM "X" E LAJE CASCATA, EM MADEIRA SERRADA, 2 UTILIZAÇÕES. AF_11/2020</v>
          </cell>
          <cell r="I2107" t="str">
            <v>M2</v>
          </cell>
          <cell r="J2107" t="str">
            <v>COEFICIENTE DE REPRESENTATIVIDADE</v>
          </cell>
          <cell r="K2107" t="str">
            <v>267,55</v>
          </cell>
          <cell r="L2107" t="str">
            <v>CAIXA REFERENCIAL</v>
          </cell>
        </row>
        <row r="2108">
          <cell r="A2108">
            <v>102068</v>
          </cell>
          <cell r="B2108" t="str">
            <v>FUNDACOES E ESTRUTURAS</v>
          </cell>
          <cell r="C2108" t="str">
            <v>FUES</v>
          </cell>
          <cell r="D2108" t="str">
            <v>FORMAS/CIMBRAMENTOS/ESCORAMENTOS</v>
          </cell>
          <cell r="E2108" t="str">
            <v>0041</v>
          </cell>
          <cell r="F2108" t="str">
            <v/>
          </cell>
          <cell r="G2108" t="str">
            <v/>
          </cell>
          <cell r="H2108" t="str">
            <v>MONTAGEM E DESMONTAGEM DE FÔRMA PARA ESCADA DUPLA COM 2 LANCES EM "X" E LAJE CASCATA, EM CHAPA DE MADEIRA COMPENSADA RESINADA, 2 UTILIZAÇÕES. AF_11/2020</v>
          </cell>
          <cell r="I2108" t="str">
            <v>M2</v>
          </cell>
          <cell r="J2108" t="str">
            <v>COEFICIENTE DE REPRESENTATIVIDADE</v>
          </cell>
          <cell r="K2108" t="str">
            <v>164,38</v>
          </cell>
          <cell r="L2108" t="str">
            <v>CAIXA REFERENCIAL</v>
          </cell>
        </row>
        <row r="2109">
          <cell r="A2109">
            <v>102069</v>
          </cell>
          <cell r="B2109" t="str">
            <v>FUNDACOES E ESTRUTURAS</v>
          </cell>
          <cell r="C2109" t="str">
            <v>FUES</v>
          </cell>
          <cell r="D2109" t="str">
            <v>FORMAS/CIMBRAMENTOS/ESCORAMENTOS</v>
          </cell>
          <cell r="E2109" t="str">
            <v>0041</v>
          </cell>
          <cell r="F2109" t="str">
            <v/>
          </cell>
          <cell r="G2109" t="str">
            <v/>
          </cell>
          <cell r="H2109" t="str">
            <v>MONTAGEM E DESMONTAGEM DE FÔRMA PARA ESCADA DUPLA COM 2 LANCES EM "X" E LAJE CASCATA, EM CHAPA DE MADEIRA COMPENSADA RESINADA, 4 UTILIZAÇÕES. AF_11/2020</v>
          </cell>
          <cell r="I2109" t="str">
            <v>M2</v>
          </cell>
          <cell r="J2109" t="str">
            <v>COEFICIENTE DE REPRESENTATIVIDADE</v>
          </cell>
          <cell r="K2109" t="str">
            <v>148,83</v>
          </cell>
          <cell r="L2109" t="str">
            <v>CAIXA REFERENCIAL</v>
          </cell>
        </row>
        <row r="2110">
          <cell r="A2110">
            <v>102070</v>
          </cell>
          <cell r="B2110" t="str">
            <v>FUNDACOES E ESTRUTURAS</v>
          </cell>
          <cell r="C2110" t="str">
            <v>FUES</v>
          </cell>
          <cell r="D2110" t="str">
            <v>FORMAS/CIMBRAMENTOS/ESCORAMENTOS</v>
          </cell>
          <cell r="E2110" t="str">
            <v>0041</v>
          </cell>
          <cell r="F2110" t="str">
            <v/>
          </cell>
          <cell r="G2110" t="str">
            <v/>
          </cell>
          <cell r="H2110" t="str">
            <v>MONTAGEM E DESMONTAGEM DE FÔRMA PARA ESCADA DUPLA COM 2 LANCES EM "X" E LAJE CASCATA, EM CHAPA DE MADEIRA COMPENSADA PLASTIFICADA, 6 UTILIZAÇÕES. AF_11/2020</v>
          </cell>
          <cell r="I2110" t="str">
            <v>M2</v>
          </cell>
          <cell r="J2110" t="str">
            <v>COEFICIENTE DE REPRESENTATIVIDADE</v>
          </cell>
          <cell r="K2110" t="str">
            <v>116,87</v>
          </cell>
          <cell r="L2110" t="str">
            <v>CAIXA REFERENCIAL</v>
          </cell>
        </row>
        <row r="2111">
          <cell r="A2111">
            <v>102071</v>
          </cell>
          <cell r="B2111" t="str">
            <v>FUNDACOES E ESTRUTURAS</v>
          </cell>
          <cell r="C2111" t="str">
            <v>FUES</v>
          </cell>
          <cell r="D2111" t="str">
            <v>FORMAS/CIMBRAMENTOS/ESCORAMENTOS</v>
          </cell>
          <cell r="E2111" t="str">
            <v>0041</v>
          </cell>
          <cell r="F2111" t="str">
            <v/>
          </cell>
          <cell r="G2111" t="str">
            <v/>
          </cell>
          <cell r="H2111" t="str">
            <v>MONTAGEM E DESMONTAGEM DE FÔRMA PARA ESCADA DUPLA COM 2 LANCES EM "X" E LAJE CASCATA, EM CHAPA DE MADEIRA COMPENSADA PLASTIFICADA, 8 UTILIZAÇÕES. AF_11/2020</v>
          </cell>
          <cell r="I2111" t="str">
            <v>M2</v>
          </cell>
          <cell r="J2111" t="str">
            <v>COEFICIENTE DE REPRESENTATIVIDADE</v>
          </cell>
          <cell r="K2111" t="str">
            <v>103,12</v>
          </cell>
          <cell r="L2111" t="str">
            <v>CAIXA REFERENCIAL</v>
          </cell>
        </row>
        <row r="2112">
          <cell r="A2112">
            <v>102072</v>
          </cell>
          <cell r="B2112" t="str">
            <v>FUNDACOES E ESTRUTURAS</v>
          </cell>
          <cell r="C2112" t="str">
            <v>FUES</v>
          </cell>
          <cell r="D2112" t="str">
            <v>FORMAS/CIMBRAMENTOS/ESCORAMENTOS</v>
          </cell>
          <cell r="E2112" t="str">
            <v>0041</v>
          </cell>
          <cell r="F2112" t="str">
            <v/>
          </cell>
          <cell r="G2112" t="str">
            <v/>
          </cell>
          <cell r="H2112" t="str">
            <v>MONTAGEM E DESMONTAGEM DE FÔRMA PARA ESCADA DUPLA COM 2 LANCES EM "X" E LAJE CASCATA, EM CHAPA DE MADEIRA COMPENSADA PLASTIFICADA, 10 UTILIZAÇÕES. AF_11/2020</v>
          </cell>
          <cell r="I2112" t="str">
            <v>M2</v>
          </cell>
          <cell r="J2112" t="str">
            <v>COEFICIENTE DE REPRESENTATIVIDADE</v>
          </cell>
          <cell r="K2112" t="str">
            <v>98,50</v>
          </cell>
          <cell r="L2112" t="str">
            <v>CAIXA REFERENCIAL</v>
          </cell>
        </row>
        <row r="2113">
          <cell r="A2113">
            <v>102073</v>
          </cell>
          <cell r="B2113" t="str">
            <v>FUNDACOES E ESTRUTURAS</v>
          </cell>
          <cell r="C2113" t="str">
            <v>FUES</v>
          </cell>
          <cell r="D2113" t="str">
            <v>FORMAS/CIMBRAMENTOS/ESCORAMENTOS</v>
          </cell>
          <cell r="E2113" t="str">
            <v>0041</v>
          </cell>
          <cell r="F2113" t="str">
            <v/>
          </cell>
          <cell r="G2113" t="str">
            <v/>
          </cell>
          <cell r="H2113" t="str">
            <v>ESCADA EM CONCRETO ARMADO MOLDADO IN LOCO, FCK 20 MPA, COM 1 LANCE E LAJE PLANA, FÔRMA EM CHAPA DE MADEIRA COMPENSADA RESINADA. AF_11/2020</v>
          </cell>
          <cell r="I2113" t="str">
            <v>M3</v>
          </cell>
          <cell r="J2113" t="str">
            <v>ATRIBUÍDO SÃO PAULO</v>
          </cell>
          <cell r="K2113" t="str">
            <v>2.472,84</v>
          </cell>
          <cell r="L2113" t="str">
            <v>CAIXA REFERENCIAL</v>
          </cell>
        </row>
        <row r="2114">
          <cell r="A2114">
            <v>102074</v>
          </cell>
          <cell r="B2114" t="str">
            <v>FUNDACOES E ESTRUTURAS</v>
          </cell>
          <cell r="C2114" t="str">
            <v>FUES</v>
          </cell>
          <cell r="D2114" t="str">
            <v>FORMAS/CIMBRAMENTOS/ESCORAMENTOS</v>
          </cell>
          <cell r="E2114" t="str">
            <v>0041</v>
          </cell>
          <cell r="F2114" t="str">
            <v/>
          </cell>
          <cell r="G2114" t="str">
            <v/>
          </cell>
          <cell r="H2114" t="str">
            <v>ESCADA EM CONCRETO ARMADO MOLDADO IN LOCO, FCK 20 MPA, COM 2 LANCES EM "U" E LAJE PLANA, FÔRMA EM CHAPA DE MADEIRA COMPENSADA RESINADA. AF_11/2020</v>
          </cell>
          <cell r="I2114" t="str">
            <v>M3</v>
          </cell>
          <cell r="J2114" t="str">
            <v>ATRIBUÍDO SÃO PAULO</v>
          </cell>
          <cell r="K2114" t="str">
            <v>3.101,21</v>
          </cell>
          <cell r="L2114" t="str">
            <v>CAIXA REFERENCIAL</v>
          </cell>
        </row>
        <row r="2115">
          <cell r="A2115">
            <v>102075</v>
          </cell>
          <cell r="B2115" t="str">
            <v>FUNDACOES E ESTRUTURAS</v>
          </cell>
          <cell r="C2115" t="str">
            <v>FUES</v>
          </cell>
          <cell r="D2115" t="str">
            <v>FORMAS/CIMBRAMENTOS/ESCORAMENTOS</v>
          </cell>
          <cell r="E2115" t="str">
            <v>0041</v>
          </cell>
          <cell r="F2115" t="str">
            <v/>
          </cell>
          <cell r="G2115" t="str">
            <v/>
          </cell>
          <cell r="H2115" t="str">
            <v>ESCADA EM CONCRETO ARMADO MOLDADO IN LOCO, FCK 20 MPA, COM 2 LANCES EM "L" E LAJE PLANA, FÔRMA EM CHAPA DE MADEIRA COMPENSADA RESINADA. AF_11/2020</v>
          </cell>
          <cell r="I2115" t="str">
            <v>M3</v>
          </cell>
          <cell r="J2115" t="str">
            <v>ATRIBUÍDO SÃO PAULO</v>
          </cell>
          <cell r="K2115" t="str">
            <v>3.298,92</v>
          </cell>
          <cell r="L2115" t="str">
            <v>CAIXA REFERENCIAL</v>
          </cell>
        </row>
        <row r="2116">
          <cell r="A2116">
            <v>102076</v>
          </cell>
          <cell r="B2116" t="str">
            <v>FUNDACOES E ESTRUTURAS</v>
          </cell>
          <cell r="C2116" t="str">
            <v>FUES</v>
          </cell>
          <cell r="D2116" t="str">
            <v>FORMAS/CIMBRAMENTOS/ESCORAMENTOS</v>
          </cell>
          <cell r="E2116" t="str">
            <v>0041</v>
          </cell>
          <cell r="F2116" t="str">
            <v/>
          </cell>
          <cell r="G2116" t="str">
            <v/>
          </cell>
          <cell r="H2116" t="str">
            <v>ESCADA EM CONCRETO ARMADO MOLDADO IN LOCO, FCK 20 MPA, COM 2 LANCES EM "X" E LAJE PLANA, FÔRMA EM CHAPA DE MADEIRA COMPENSADA RESINADA. AF_11/2020</v>
          </cell>
          <cell r="I2116" t="str">
            <v>M3</v>
          </cell>
          <cell r="J2116" t="str">
            <v>ATRIBUÍDO SÃO PAULO</v>
          </cell>
          <cell r="K2116" t="str">
            <v>3.363,68</v>
          </cell>
          <cell r="L2116" t="str">
            <v>CAIXA REFERENCIAL</v>
          </cell>
        </row>
        <row r="2117">
          <cell r="A2117">
            <v>102077</v>
          </cell>
          <cell r="B2117" t="str">
            <v>FUNDACOES E ESTRUTURAS</v>
          </cell>
          <cell r="C2117" t="str">
            <v>FUES</v>
          </cell>
          <cell r="D2117" t="str">
            <v>FORMAS/CIMBRAMENTOS/ESCORAMENTOS</v>
          </cell>
          <cell r="E2117" t="str">
            <v>0041</v>
          </cell>
          <cell r="F2117" t="str">
            <v/>
          </cell>
          <cell r="G2117" t="str">
            <v/>
          </cell>
          <cell r="H2117" t="str">
            <v>ESCADA EM CONCRETO ARMADO MOLDADO IN LOCO, FCK 20 MPA, COM 1 LANCE E LAJE CASCATA, FÔRMA EM CHAPA DE MADEIRA COMPENSADA RESINADA. AF_11/2020</v>
          </cell>
          <cell r="I2117" t="str">
            <v>M3</v>
          </cell>
          <cell r="J2117" t="str">
            <v>ATRIBUÍDO SÃO PAULO</v>
          </cell>
          <cell r="K2117" t="str">
            <v>3.673,63</v>
          </cell>
          <cell r="L2117" t="str">
            <v>CAIXA REFERENCIAL</v>
          </cell>
        </row>
        <row r="2118">
          <cell r="A2118">
            <v>102078</v>
          </cell>
          <cell r="B2118" t="str">
            <v>FUNDACOES E ESTRUTURAS</v>
          </cell>
          <cell r="C2118" t="str">
            <v>FUES</v>
          </cell>
          <cell r="D2118" t="str">
            <v>FORMAS/CIMBRAMENTOS/ESCORAMENTOS</v>
          </cell>
          <cell r="E2118" t="str">
            <v>0041</v>
          </cell>
          <cell r="F2118" t="str">
            <v/>
          </cell>
          <cell r="G2118" t="str">
            <v/>
          </cell>
          <cell r="H2118" t="str">
            <v>ESCADA EM CONCRETO ARMADO MOLDADO IN LOCO, FCK 20 MPA, COM 2 LANCES EM "U" E LAJE CASCATA, FÔRMA EM CHAPA DE MADEIRA COMPENSADA RESINADA. AF_11/2020</v>
          </cell>
          <cell r="I2118" t="str">
            <v>M3</v>
          </cell>
          <cell r="J2118" t="str">
            <v>ATRIBUÍDO SÃO PAULO</v>
          </cell>
          <cell r="K2118" t="str">
            <v>3.678,43</v>
          </cell>
          <cell r="L2118" t="str">
            <v>CAIXA REFERENCIAL</v>
          </cell>
        </row>
        <row r="2119">
          <cell r="A2119">
            <v>102079</v>
          </cell>
          <cell r="B2119" t="str">
            <v>FUNDACOES E ESTRUTURAS</v>
          </cell>
          <cell r="C2119" t="str">
            <v>FUES</v>
          </cell>
          <cell r="D2119" t="str">
            <v>FORMAS/CIMBRAMENTOS/ESCORAMENTOS</v>
          </cell>
          <cell r="E2119" t="str">
            <v>0041</v>
          </cell>
          <cell r="F2119" t="str">
            <v/>
          </cell>
          <cell r="G2119" t="str">
            <v/>
          </cell>
          <cell r="H2119" t="str">
            <v>ESCADA EM CONCRETO ARMADO MOLDADO IN LOCO, FCK 20 MPA, COM 2 LANCES EM "L" E LAJE CASCATA, FÔRMA EM CHAPA DE MADEIRA COMPENSADA RESINADA. AF_11/2020</v>
          </cell>
          <cell r="I2119" t="str">
            <v>M3</v>
          </cell>
          <cell r="J2119" t="str">
            <v>ATRIBUÍDO SÃO PAULO</v>
          </cell>
          <cell r="K2119" t="str">
            <v>3.602,86</v>
          </cell>
          <cell r="L2119" t="str">
            <v>CAIXA REFERENCIAL</v>
          </cell>
        </row>
        <row r="2120">
          <cell r="A2120">
            <v>102080</v>
          </cell>
          <cell r="B2120" t="str">
            <v>FUNDACOES E ESTRUTURAS</v>
          </cell>
          <cell r="C2120" t="str">
            <v>FUES</v>
          </cell>
          <cell r="D2120" t="str">
            <v>FORMAS/CIMBRAMENTOS/ESCORAMENTOS</v>
          </cell>
          <cell r="E2120" t="str">
            <v>0041</v>
          </cell>
          <cell r="F2120" t="str">
            <v/>
          </cell>
          <cell r="G2120" t="str">
            <v/>
          </cell>
          <cell r="H2120" t="str">
            <v>ESCADA EM CONCRETO ARMADO MOLDADO IN LOCO, FCK 20 MPA, COM 2 LANCES EM "X" E LAJE CASCATA, FÔRMA EM CHAPA DE MADEIRA COMPENSADA RESINADA. AF_11/2020</v>
          </cell>
          <cell r="I2120" t="str">
            <v>M3</v>
          </cell>
          <cell r="J2120" t="str">
            <v>ATRIBUÍDO SÃO PAULO</v>
          </cell>
          <cell r="K2120" t="str">
            <v>3.218,79</v>
          </cell>
          <cell r="L2120" t="str">
            <v>CAIXA REFERENCIAL</v>
          </cell>
        </row>
        <row r="2121">
          <cell r="A2121">
            <v>102086</v>
          </cell>
          <cell r="B2121" t="str">
            <v>FUNDACOES E ESTRUTURAS</v>
          </cell>
          <cell r="C2121" t="str">
            <v>FUES</v>
          </cell>
          <cell r="D2121" t="str">
            <v>FORMAS/CIMBRAMENTOS/ESCORAMENTOS</v>
          </cell>
          <cell r="E2121" t="str">
            <v>0041</v>
          </cell>
          <cell r="F2121" t="str">
            <v/>
          </cell>
          <cell r="G2121" t="str">
            <v/>
          </cell>
          <cell r="H2121" t="str">
            <v>FABRICAÇÃO DE FÔRMA PARA ESCADA DUPLA COM 2 LANCES EM "X" E LAJE PLANA, EM CHAPA DE MADEIRA COMPENSADA PLASTIFICADA, E=18 MM. AF_11/2020</v>
          </cell>
          <cell r="I2121" t="str">
            <v>M2</v>
          </cell>
          <cell r="J2121" t="str">
            <v>COEFICIENTE DE REPRESENTATIVIDADE</v>
          </cell>
          <cell r="K2121" t="str">
            <v>106,21</v>
          </cell>
          <cell r="L2121" t="str">
            <v>CAIXA REFERENCIAL</v>
          </cell>
        </row>
        <row r="2122">
          <cell r="A2122">
            <v>102087</v>
          </cell>
          <cell r="B2122" t="str">
            <v>FUNDACOES E ESTRUTURAS</v>
          </cell>
          <cell r="C2122" t="str">
            <v>FUES</v>
          </cell>
          <cell r="D2122" t="str">
            <v>FORMAS/CIMBRAMENTOS/ESCORAMENTOS</v>
          </cell>
          <cell r="E2122" t="str">
            <v>0041</v>
          </cell>
          <cell r="F2122" t="str">
            <v/>
          </cell>
          <cell r="G2122" t="str">
            <v/>
          </cell>
          <cell r="H2122" t="str">
            <v>FABRICAÇÃO DE FÔRMA PARA ESCADA DUPLA COM 2 LANCES EM "X" E LAJE PLANA, EM CHAPA DE MADEIRA COMPENSADA RESINADA, E= 17 MM. AF_11/2020</v>
          </cell>
          <cell r="I2122" t="str">
            <v>M2</v>
          </cell>
          <cell r="J2122" t="str">
            <v>COEFICIENTE DE REPRESENTATIVIDADE</v>
          </cell>
          <cell r="K2122" t="str">
            <v>98,19</v>
          </cell>
          <cell r="L2122" t="str">
            <v>CAIXA REFERENCIAL</v>
          </cell>
        </row>
        <row r="2123">
          <cell r="A2123">
            <v>102088</v>
          </cell>
          <cell r="B2123" t="str">
            <v>FUNDACOES E ESTRUTURAS</v>
          </cell>
          <cell r="C2123" t="str">
            <v>FUES</v>
          </cell>
          <cell r="D2123" t="str">
            <v>FORMAS/CIMBRAMENTOS/ESCORAMENTOS</v>
          </cell>
          <cell r="E2123" t="str">
            <v>0041</v>
          </cell>
          <cell r="F2123" t="str">
            <v/>
          </cell>
          <cell r="G2123" t="str">
            <v/>
          </cell>
          <cell r="H2123" t="str">
            <v>FABRICAÇÃO DE FÔRMA PARA ESCADA DUPLA COM 2 LANCES EM X E LAJE PLANA, EM MADEIRA SERRADA, E=25 MM. AF_11/2020</v>
          </cell>
          <cell r="I2123" t="str">
            <v>M2</v>
          </cell>
          <cell r="J2123" t="str">
            <v>COEFICIENTE DE REPRESENTATIVIDADE</v>
          </cell>
          <cell r="K2123" t="str">
            <v>143,98</v>
          </cell>
          <cell r="L2123" t="str">
            <v>CAIXA REFERENCIAL</v>
          </cell>
        </row>
        <row r="2124">
          <cell r="A2124">
            <v>102089</v>
          </cell>
          <cell r="B2124" t="str">
            <v>FUNDACOES E ESTRUTURAS</v>
          </cell>
          <cell r="C2124" t="str">
            <v>FUES</v>
          </cell>
          <cell r="D2124" t="str">
            <v>FORMAS/CIMBRAMENTOS/ESCORAMENTOS</v>
          </cell>
          <cell r="E2124" t="str">
            <v>0041</v>
          </cell>
          <cell r="F2124" t="str">
            <v/>
          </cell>
          <cell r="G2124" t="str">
            <v/>
          </cell>
          <cell r="H2124" t="str">
            <v>FABRICAÇÃO DE FÔRMA PARA ESCADA DUPLA COM 2 LANCES EM "X" E LAJE CASCATA, EM CHAPA DE MADEIRA COMPENSADA PLASTIFICADA, E=18 MM. AF_11/2020</v>
          </cell>
          <cell r="I2124" t="str">
            <v>M2</v>
          </cell>
          <cell r="J2124" t="str">
            <v>COEFICIENTE DE REPRESENTATIVIDADE</v>
          </cell>
          <cell r="K2124" t="str">
            <v>97,99</v>
          </cell>
          <cell r="L2124" t="str">
            <v>CAIXA REFERENCIAL</v>
          </cell>
        </row>
        <row r="2125">
          <cell r="A2125">
            <v>102090</v>
          </cell>
          <cell r="B2125" t="str">
            <v>FUNDACOES E ESTRUTURAS</v>
          </cell>
          <cell r="C2125" t="str">
            <v>FUES</v>
          </cell>
          <cell r="D2125" t="str">
            <v>FORMAS/CIMBRAMENTOS/ESCORAMENTOS</v>
          </cell>
          <cell r="E2125" t="str">
            <v>0041</v>
          </cell>
          <cell r="F2125" t="str">
            <v/>
          </cell>
          <cell r="G2125" t="str">
            <v/>
          </cell>
          <cell r="H2125" t="str">
            <v>FABRICAÇÃO DE FÔRMA PARA ESCADA DUPLA COM 2 LANCES EM "X" E LAJE CASCATA, EM CHAPA DE MADEIRA COMPENSADA RESINADA, E= 17 MM. AF_11/2020</v>
          </cell>
          <cell r="I2125" t="str">
            <v>M2</v>
          </cell>
          <cell r="J2125" t="str">
            <v>COEFICIENTE DE REPRESENTATIVIDADE</v>
          </cell>
          <cell r="K2125" t="str">
            <v>88,89</v>
          </cell>
          <cell r="L2125" t="str">
            <v>CAIXA REFERENCIAL</v>
          </cell>
        </row>
        <row r="2126">
          <cell r="A2126">
            <v>102091</v>
          </cell>
          <cell r="B2126" t="str">
            <v>FUNDACOES E ESTRUTURAS</v>
          </cell>
          <cell r="C2126" t="str">
            <v>FUES</v>
          </cell>
          <cell r="D2126" t="str">
            <v>FORMAS/CIMBRAMENTOS/ESCORAMENTOS</v>
          </cell>
          <cell r="E2126" t="str">
            <v>0041</v>
          </cell>
          <cell r="F2126" t="str">
            <v/>
          </cell>
          <cell r="G2126" t="str">
            <v/>
          </cell>
          <cell r="H2126" t="str">
            <v>FABRICAÇÃO DE FÔRMA PARA ESCADA DUPLA COM 2 LANCES EM X E LAJE CASCATA, EM MADEIRA SERRADA, E=25 MM. AF_11/2020</v>
          </cell>
          <cell r="I2126" t="str">
            <v>M2</v>
          </cell>
          <cell r="J2126" t="str">
            <v>COEFICIENTE DE REPRESENTATIVIDADE</v>
          </cell>
          <cell r="K2126" t="str">
            <v>167,89</v>
          </cell>
          <cell r="L2126" t="str">
            <v>CAIXA REFERENCIAL</v>
          </cell>
        </row>
        <row r="2127">
          <cell r="A2127">
            <v>89996</v>
          </cell>
          <cell r="B2127" t="str">
            <v>FUNDACOES E ESTRUTURAS</v>
          </cell>
          <cell r="C2127" t="str">
            <v>FUES</v>
          </cell>
          <cell r="D2127" t="str">
            <v>ARMADURAS</v>
          </cell>
          <cell r="E2127" t="str">
            <v>0042</v>
          </cell>
          <cell r="F2127" t="str">
            <v/>
          </cell>
          <cell r="G2127" t="str">
            <v/>
          </cell>
          <cell r="H2127" t="str">
            <v>ARMAÇÃO VERTICAL DE ALVENARIA ESTRUTURAL; DIÂMETRO DE 10,0 MM. AF_01/2015</v>
          </cell>
          <cell r="I2127" t="str">
            <v>KG</v>
          </cell>
          <cell r="J2127" t="str">
            <v>COEFICIENTE DE REPRESENTATIVIDADE</v>
          </cell>
          <cell r="K2127" t="str">
            <v>10,28</v>
          </cell>
          <cell r="L2127" t="str">
            <v>CAIXA REFERENCIAL</v>
          </cell>
        </row>
        <row r="2128">
          <cell r="A2128">
            <v>89997</v>
          </cell>
          <cell r="B2128" t="str">
            <v>FUNDACOES E ESTRUTURAS</v>
          </cell>
          <cell r="C2128" t="str">
            <v>FUES</v>
          </cell>
          <cell r="D2128" t="str">
            <v>ARMADURAS</v>
          </cell>
          <cell r="E2128" t="str">
            <v>0042</v>
          </cell>
          <cell r="F2128" t="str">
            <v/>
          </cell>
          <cell r="G2128" t="str">
            <v/>
          </cell>
          <cell r="H2128" t="str">
            <v>ARMAÇÃO VERTICAL DE ALVENARIA ESTRUTURAL; DIÂMETRO DE 12,5 MM. AF_01/2015</v>
          </cell>
          <cell r="I2128" t="str">
            <v>KG</v>
          </cell>
          <cell r="J2128" t="str">
            <v>COLETADO</v>
          </cell>
          <cell r="K2128" t="str">
            <v>8,51</v>
          </cell>
          <cell r="L2128" t="str">
            <v>CAIXA REFERENCIAL</v>
          </cell>
        </row>
        <row r="2129">
          <cell r="A2129">
            <v>89998</v>
          </cell>
          <cell r="B2129" t="str">
            <v>FUNDACOES E ESTRUTURAS</v>
          </cell>
          <cell r="C2129" t="str">
            <v>FUES</v>
          </cell>
          <cell r="D2129" t="str">
            <v>ARMADURAS</v>
          </cell>
          <cell r="E2129" t="str">
            <v>0042</v>
          </cell>
          <cell r="F2129" t="str">
            <v/>
          </cell>
          <cell r="G2129" t="str">
            <v/>
          </cell>
          <cell r="H2129" t="str">
            <v>ARMAÇÃO DE CINTA DE ALVENARIA ESTRUTURAL; DIÂMETRO DE 10,0 MM. AF_01/2015</v>
          </cell>
          <cell r="I2129" t="str">
            <v>KG</v>
          </cell>
          <cell r="J2129" t="str">
            <v>COEFICIENTE DE REPRESENTATIVIDADE</v>
          </cell>
          <cell r="K2129" t="str">
            <v>9,90</v>
          </cell>
          <cell r="L2129" t="str">
            <v>CAIXA REFERENCIAL</v>
          </cell>
        </row>
        <row r="2130">
          <cell r="A2130">
            <v>89999</v>
          </cell>
          <cell r="B2130" t="str">
            <v>FUNDACOES E ESTRUTURAS</v>
          </cell>
          <cell r="C2130" t="str">
            <v>FUES</v>
          </cell>
          <cell r="D2130" t="str">
            <v>ARMADURAS</v>
          </cell>
          <cell r="E2130" t="str">
            <v>0042</v>
          </cell>
          <cell r="F2130" t="str">
            <v/>
          </cell>
          <cell r="G2130" t="str">
            <v/>
          </cell>
          <cell r="H2130" t="str">
            <v>ARMAÇÃO DE VERGA E CONTRAVERGA DE ALVENARIA ESTRUTURAL; DIÂMETRO DE 8,0 MM. AF_01/2015</v>
          </cell>
          <cell r="I2130" t="str">
            <v>KG</v>
          </cell>
          <cell r="J2130" t="str">
            <v>COEFICIENTE DE REPRESENTATIVIDADE</v>
          </cell>
          <cell r="K2130" t="str">
            <v>13,31</v>
          </cell>
          <cell r="L2130" t="str">
            <v>CAIXA REFERENCIAL</v>
          </cell>
        </row>
        <row r="2131">
          <cell r="A2131">
            <v>90000</v>
          </cell>
          <cell r="B2131" t="str">
            <v>FUNDACOES E ESTRUTURAS</v>
          </cell>
          <cell r="C2131" t="str">
            <v>FUES</v>
          </cell>
          <cell r="D2131" t="str">
            <v>ARMADURAS</v>
          </cell>
          <cell r="E2131" t="str">
            <v>0042</v>
          </cell>
          <cell r="F2131" t="str">
            <v/>
          </cell>
          <cell r="G2131" t="str">
            <v/>
          </cell>
          <cell r="H2131" t="str">
            <v>ARMAÇÃO DE VERGA E CONTRAVERGA DE ALVENARIA ESTRUTURAL; DIÂMETRO DE 10,0 MM. AF_01/2015</v>
          </cell>
          <cell r="I2131" t="str">
            <v>KG</v>
          </cell>
          <cell r="J2131" t="str">
            <v>COEFICIENTE DE REPRESENTATIVIDADE</v>
          </cell>
          <cell r="K2131" t="str">
            <v>11,26</v>
          </cell>
          <cell r="L2131" t="str">
            <v>CAIXA REFERENCIAL</v>
          </cell>
        </row>
        <row r="2132">
          <cell r="A2132">
            <v>91593</v>
          </cell>
          <cell r="B2132" t="str">
            <v>FUNDACOES E ESTRUTURAS</v>
          </cell>
          <cell r="C2132" t="str">
            <v>FUES</v>
          </cell>
          <cell r="D2132" t="str">
            <v>ARMADURAS</v>
          </cell>
          <cell r="E2132" t="str">
            <v>0042</v>
          </cell>
          <cell r="F2132" t="str">
            <v/>
          </cell>
          <cell r="G2132" t="str">
            <v/>
          </cell>
          <cell r="H2132" t="str">
            <v>ARMAÇÃO DO SISTEMA DE PAREDES DE CONCRETO, EXECUTADA EM PAREDES DE EDIFICAÇÕES DE MÚLTIPLOS PAVIMENTOS, TELA Q-138. AF_06/2019</v>
          </cell>
          <cell r="I2132" t="str">
            <v>KG</v>
          </cell>
          <cell r="J2132" t="str">
            <v>ATRIBUÍDO SÃO PAULO</v>
          </cell>
          <cell r="K2132" t="str">
            <v>7,50</v>
          </cell>
          <cell r="L2132" t="str">
            <v>CAIXA REFERENCIAL</v>
          </cell>
        </row>
        <row r="2133">
          <cell r="A2133">
            <v>91594</v>
          </cell>
          <cell r="B2133" t="str">
            <v>FUNDACOES E ESTRUTURAS</v>
          </cell>
          <cell r="C2133" t="str">
            <v>FUES</v>
          </cell>
          <cell r="D2133" t="str">
            <v>ARMADURAS</v>
          </cell>
          <cell r="E2133" t="str">
            <v>0042</v>
          </cell>
          <cell r="F2133" t="str">
            <v/>
          </cell>
          <cell r="G2133" t="str">
            <v/>
          </cell>
          <cell r="H2133" t="str">
            <v>ARMAÇÃO DO SISTEMA DE PAREDES DE CONCRETO, EXECUTADA EM PAREDES DE EDIFICAÇÕES TÉRREAS OU DE MÚLTIPLOS PAVIMENTOS, TELA Q-92. AF_06/2019</v>
          </cell>
          <cell r="I2133" t="str">
            <v>KG</v>
          </cell>
          <cell r="J2133" t="str">
            <v>ATRIBUÍDO SÃO PAULO</v>
          </cell>
          <cell r="K2133" t="str">
            <v>7,81</v>
          </cell>
          <cell r="L2133" t="str">
            <v>CAIXA REFERENCIAL</v>
          </cell>
        </row>
        <row r="2134">
          <cell r="A2134">
            <v>91595</v>
          </cell>
          <cell r="B2134" t="str">
            <v>FUNDACOES E ESTRUTURAS</v>
          </cell>
          <cell r="C2134" t="str">
            <v>FUES</v>
          </cell>
          <cell r="D2134" t="str">
            <v>ARMADURAS</v>
          </cell>
          <cell r="E2134" t="str">
            <v>0042</v>
          </cell>
          <cell r="F2134" t="str">
            <v/>
          </cell>
          <cell r="G2134" t="str">
            <v/>
          </cell>
          <cell r="H2134" t="str">
            <v>ARMAÇÃO DO SISTEMA DE PAREDES DE CONCRETO, EXECUTADA EM PAREDES DE EDIFICAÇÕES TÉRREAS, TELA Q-61. AF_06/2019</v>
          </cell>
          <cell r="I2134" t="str">
            <v>KG</v>
          </cell>
          <cell r="J2134" t="str">
            <v>ATRIBUÍDO SÃO PAULO</v>
          </cell>
          <cell r="K2134" t="str">
            <v>8,29</v>
          </cell>
          <cell r="L2134" t="str">
            <v>CAIXA REFERENCIAL</v>
          </cell>
        </row>
        <row r="2135">
          <cell r="A2135">
            <v>91596</v>
          </cell>
          <cell r="B2135" t="str">
            <v>FUNDACOES E ESTRUTURAS</v>
          </cell>
          <cell r="C2135" t="str">
            <v>FUES</v>
          </cell>
          <cell r="D2135" t="str">
            <v>ARMADURAS</v>
          </cell>
          <cell r="E2135" t="str">
            <v>0042</v>
          </cell>
          <cell r="F2135" t="str">
            <v/>
          </cell>
          <cell r="G2135" t="str">
            <v/>
          </cell>
          <cell r="H2135" t="str">
            <v>ARMAÇÃO DO SISTEMA DE PAREDES DE CONCRETO, EXECUTADA COMO ARMADURA POSITIVA DE LAJES, TELA Q-138. AF_06/2019</v>
          </cell>
          <cell r="I2135" t="str">
            <v>KG</v>
          </cell>
          <cell r="J2135" t="str">
            <v>ATRIBUÍDO SÃO PAULO</v>
          </cell>
          <cell r="K2135" t="str">
            <v>7,72</v>
          </cell>
          <cell r="L2135" t="str">
            <v>CAIXA REFERENCIAL</v>
          </cell>
        </row>
        <row r="2136">
          <cell r="A2136">
            <v>91597</v>
          </cell>
          <cell r="B2136" t="str">
            <v>FUNDACOES E ESTRUTURAS</v>
          </cell>
          <cell r="C2136" t="str">
            <v>FUES</v>
          </cell>
          <cell r="D2136" t="str">
            <v>ARMADURAS</v>
          </cell>
          <cell r="E2136" t="str">
            <v>0042</v>
          </cell>
          <cell r="F2136" t="str">
            <v/>
          </cell>
          <cell r="G2136" t="str">
            <v/>
          </cell>
          <cell r="H2136" t="str">
            <v>ARMAÇÃO DO SISTEMA DE PAREDES DE CONCRETO, EXECUTADA COMO ARMADURA NEGATIVA DE LAJES, TELA T-196. AF_06/2019</v>
          </cell>
          <cell r="I2136" t="str">
            <v>KG</v>
          </cell>
          <cell r="J2136" t="str">
            <v>ATRIBUÍDO SÃO PAULO</v>
          </cell>
          <cell r="K2136" t="str">
            <v>5,50</v>
          </cell>
          <cell r="L2136" t="str">
            <v>CAIXA REFERENCIAL</v>
          </cell>
        </row>
        <row r="2137">
          <cell r="A2137">
            <v>91598</v>
          </cell>
          <cell r="B2137" t="str">
            <v>FUNDACOES E ESTRUTURAS</v>
          </cell>
          <cell r="C2137" t="str">
            <v>FUES</v>
          </cell>
          <cell r="D2137" t="str">
            <v>ARMADURAS</v>
          </cell>
          <cell r="E2137" t="str">
            <v>0042</v>
          </cell>
          <cell r="F2137" t="str">
            <v/>
          </cell>
          <cell r="G2137" t="str">
            <v/>
          </cell>
          <cell r="H2137" t="str">
            <v>ARMAÇÃO DO SISTEMA DE PAREDES DE CONCRETO, EXECUTADA COMO ARMADURA POSITIVA DE LAJES, TELA Q-113. AF_06/2019</v>
          </cell>
          <cell r="I2137" t="str">
            <v>KG</v>
          </cell>
          <cell r="J2137" t="str">
            <v>ATRIBUÍDO SÃO PAULO</v>
          </cell>
          <cell r="K2137" t="str">
            <v>7,59</v>
          </cell>
          <cell r="L2137" t="str">
            <v>CAIXA REFERENCIAL</v>
          </cell>
        </row>
        <row r="2138">
          <cell r="A2138">
            <v>91599</v>
          </cell>
          <cell r="B2138" t="str">
            <v>FUNDACOES E ESTRUTURAS</v>
          </cell>
          <cell r="C2138" t="str">
            <v>FUES</v>
          </cell>
          <cell r="D2138" t="str">
            <v>ARMADURAS</v>
          </cell>
          <cell r="E2138" t="str">
            <v>0042</v>
          </cell>
          <cell r="F2138" t="str">
            <v/>
          </cell>
          <cell r="G2138" t="str">
            <v/>
          </cell>
          <cell r="H2138" t="str">
            <v>ARMAÇÃO DO SISTEMA DE PAREDES DE CONCRETO, EXECUTADA COMO ARMADURA NEGATIVA DE LAJES, TELA L-159. AF_06/2019</v>
          </cell>
          <cell r="I2138" t="str">
            <v>KG</v>
          </cell>
          <cell r="J2138" t="str">
            <v>ATRIBUÍDO SÃO PAULO</v>
          </cell>
          <cell r="K2138" t="str">
            <v>5,76</v>
          </cell>
          <cell r="L2138" t="str">
            <v>CAIXA REFERENCIAL</v>
          </cell>
        </row>
        <row r="2139">
          <cell r="A2139">
            <v>91600</v>
          </cell>
          <cell r="B2139" t="str">
            <v>FUNDACOES E ESTRUTURAS</v>
          </cell>
          <cell r="C2139" t="str">
            <v>FUES</v>
          </cell>
          <cell r="D2139" t="str">
            <v>ARMADURAS</v>
          </cell>
          <cell r="E2139" t="str">
            <v>0042</v>
          </cell>
          <cell r="F2139" t="str">
            <v/>
          </cell>
          <cell r="G2139" t="str">
            <v/>
          </cell>
          <cell r="H2139" t="str">
            <v>ARMAÇÃO DO SISTEMA DE PAREDES DE CONCRETO, EXECUTADA EM PLATIBANDAS, TELA Q-92. AF_06/2019</v>
          </cell>
          <cell r="I2139" t="str">
            <v>KG</v>
          </cell>
          <cell r="J2139" t="str">
            <v>ATRIBUÍDO SÃO PAULO</v>
          </cell>
          <cell r="K2139" t="str">
            <v>9,46</v>
          </cell>
          <cell r="L2139" t="str">
            <v>CAIXA REFERENCIAL</v>
          </cell>
        </row>
        <row r="2140">
          <cell r="A2140">
            <v>91601</v>
          </cell>
          <cell r="B2140" t="str">
            <v>FUNDACOES E ESTRUTURAS</v>
          </cell>
          <cell r="C2140" t="str">
            <v>FUES</v>
          </cell>
          <cell r="D2140" t="str">
            <v>ARMADURAS</v>
          </cell>
          <cell r="E2140" t="str">
            <v>0042</v>
          </cell>
          <cell r="F2140" t="str">
            <v/>
          </cell>
          <cell r="G2140" t="str">
            <v/>
          </cell>
          <cell r="H2140" t="str">
            <v>ARMAÇÃO DO SISTEMA DE PAREDES DE CONCRETO, EXECUTADA COMO REFORÇO, VERGALHÃO DE 6,3 MM DE DIÂMETRO. AF_06/2019</v>
          </cell>
          <cell r="I2140" t="str">
            <v>KG</v>
          </cell>
          <cell r="J2140" t="str">
            <v>COEFICIENTE DE REPRESENTATIVIDADE</v>
          </cell>
          <cell r="K2140" t="str">
            <v>11,90</v>
          </cell>
          <cell r="L2140" t="str">
            <v>CAIXA REFERENCIAL</v>
          </cell>
        </row>
        <row r="2141">
          <cell r="A2141">
            <v>91602</v>
          </cell>
          <cell r="B2141" t="str">
            <v>FUNDACOES E ESTRUTURAS</v>
          </cell>
          <cell r="C2141" t="str">
            <v>FUES</v>
          </cell>
          <cell r="D2141" t="str">
            <v>ARMADURAS</v>
          </cell>
          <cell r="E2141" t="str">
            <v>0042</v>
          </cell>
          <cell r="F2141" t="str">
            <v/>
          </cell>
          <cell r="G2141" t="str">
            <v/>
          </cell>
          <cell r="H2141" t="str">
            <v>ARMAÇÃO DO SISTEMA DE PAREDES DE CONCRETO, EXECUTADA COMO REFORÇO, VERGALHÃO DE 8,0 MM DE DIÂMETRO. AF_06/2019</v>
          </cell>
          <cell r="I2141" t="str">
            <v>KG</v>
          </cell>
          <cell r="J2141" t="str">
            <v>COEFICIENTE DE REPRESENTATIVIDADE</v>
          </cell>
          <cell r="K2141" t="str">
            <v>11,27</v>
          </cell>
          <cell r="L2141" t="str">
            <v>CAIXA REFERENCIAL</v>
          </cell>
        </row>
        <row r="2142">
          <cell r="A2142">
            <v>91603</v>
          </cell>
          <cell r="B2142" t="str">
            <v>FUNDACOES E ESTRUTURAS</v>
          </cell>
          <cell r="C2142" t="str">
            <v>FUES</v>
          </cell>
          <cell r="D2142" t="str">
            <v>ARMADURAS</v>
          </cell>
          <cell r="E2142" t="str">
            <v>0042</v>
          </cell>
          <cell r="F2142" t="str">
            <v/>
          </cell>
          <cell r="G2142" t="str">
            <v/>
          </cell>
          <cell r="H2142" t="str">
            <v>ARMAÇÃO DO SISTEMA DE PAREDES DE CONCRETO, EXECUTADA COMO REFORÇO, VERGALHÃO DE 10,0 MM DE DIÂMETRO. AF_06/2019</v>
          </cell>
          <cell r="I2142" t="str">
            <v>KG</v>
          </cell>
          <cell r="J2142" t="str">
            <v>COEFICIENTE DE REPRESENTATIVIDADE</v>
          </cell>
          <cell r="K2142" t="str">
            <v>10,63</v>
          </cell>
          <cell r="L2142" t="str">
            <v>CAIXA REFERENCIAL</v>
          </cell>
        </row>
        <row r="2143">
          <cell r="A2143">
            <v>92759</v>
          </cell>
          <cell r="B2143" t="str">
            <v>FUNDACOES E ESTRUTURAS</v>
          </cell>
          <cell r="C2143" t="str">
            <v>FUES</v>
          </cell>
          <cell r="D2143" t="str">
            <v>ARMADURAS</v>
          </cell>
          <cell r="E2143" t="str">
            <v>0042</v>
          </cell>
          <cell r="F2143" t="str">
            <v/>
          </cell>
          <cell r="G2143" t="str">
            <v/>
          </cell>
          <cell r="H2143" t="str">
            <v>ARMAÇÃO DE PILAR OU VIGA DE UMA ESTRUTURA CONVENCIONAL DE CONCRETO ARMADO EM UM EDIFÍCIO DE MÚLTIPLOS PAVIMENTOS UTILIZANDO AÇO CA-60 DE 5,0 MM - MONTAGEM. AF_12/2015</v>
          </cell>
          <cell r="I2143" t="str">
            <v>KG</v>
          </cell>
          <cell r="J2143" t="str">
            <v>ATRIBUÍDO SÃO PAULO</v>
          </cell>
          <cell r="K2143" t="str">
            <v>13,28</v>
          </cell>
          <cell r="L2143" t="str">
            <v>CAIXA REFERENCIAL</v>
          </cell>
        </row>
        <row r="2144">
          <cell r="A2144">
            <v>92760</v>
          </cell>
          <cell r="B2144" t="str">
            <v>FUNDACOES E ESTRUTURAS</v>
          </cell>
          <cell r="C2144" t="str">
            <v>FUES</v>
          </cell>
          <cell r="D2144" t="str">
            <v>ARMADURAS</v>
          </cell>
          <cell r="E2144" t="str">
            <v>0042</v>
          </cell>
          <cell r="F2144" t="str">
            <v/>
          </cell>
          <cell r="G2144" t="str">
            <v/>
          </cell>
          <cell r="H2144" t="str">
            <v>ARMAÇÃO DE PILAR OU VIGA DE UMA ESTRUTURA CONVENCIONAL DE CONCRETO ARMADO EM UM EDIFÍCIO DE MÚLTIPLOS PAVIMENTOS UTILIZANDO AÇO CA-50 DE 6,3 MM - MONTAGEM. AF_12/2015</v>
          </cell>
          <cell r="I2144" t="str">
            <v>KG</v>
          </cell>
          <cell r="J2144" t="str">
            <v>ATRIBUÍDO SÃO PAULO</v>
          </cell>
          <cell r="K2144" t="str">
            <v>12,95</v>
          </cell>
          <cell r="L2144" t="str">
            <v>CAIXA REFERENCIAL</v>
          </cell>
        </row>
        <row r="2145">
          <cell r="A2145">
            <v>92761</v>
          </cell>
          <cell r="B2145" t="str">
            <v>FUNDACOES E ESTRUTURAS</v>
          </cell>
          <cell r="C2145" t="str">
            <v>FUES</v>
          </cell>
          <cell r="D2145" t="str">
            <v>ARMADURAS</v>
          </cell>
          <cell r="E2145" t="str">
            <v>0042</v>
          </cell>
          <cell r="F2145" t="str">
            <v/>
          </cell>
          <cell r="G2145" t="str">
            <v/>
          </cell>
          <cell r="H2145" t="str">
            <v>ARMAÇÃO DE PILAR OU VIGA DE UMA ESTRUTURA CONVENCIONAL DE CONCRETO ARMADO EM UM EDIFÍCIO DE MÚLTIPLOS PAVIMENTOS UTILIZANDO AÇO CA-50 DE 8,0 MM - MONTAGEM. AF_12/2015</v>
          </cell>
          <cell r="I2145" t="str">
            <v>KG</v>
          </cell>
          <cell r="J2145" t="str">
            <v>ATRIBUÍDO SÃO PAULO</v>
          </cell>
          <cell r="K2145" t="str">
            <v>12,46</v>
          </cell>
          <cell r="L2145" t="str">
            <v>CAIXA REFERENCIAL</v>
          </cell>
        </row>
        <row r="2146">
          <cell r="A2146">
            <v>92762</v>
          </cell>
          <cell r="B2146" t="str">
            <v>FUNDACOES E ESTRUTURAS</v>
          </cell>
          <cell r="C2146" t="str">
            <v>FUES</v>
          </cell>
          <cell r="D2146" t="str">
            <v>ARMADURAS</v>
          </cell>
          <cell r="E2146" t="str">
            <v>0042</v>
          </cell>
          <cell r="F2146" t="str">
            <v/>
          </cell>
          <cell r="G2146" t="str">
            <v/>
          </cell>
          <cell r="H2146" t="str">
            <v>ARMAÇÃO DE PILAR OU VIGA DE UMA ESTRUTURA CONVENCIONAL DE CONCRETO ARMADO EM UM EDIFÍCIO DE MÚLTIPLOS PAVIMENTOS UTILIZANDO AÇO CA-50 DE 10,0 MM - MONTAGEM. AF_12/2015</v>
          </cell>
          <cell r="I2146" t="str">
            <v>KG</v>
          </cell>
          <cell r="J2146" t="str">
            <v>ATRIBUÍDO SÃO PAULO</v>
          </cell>
          <cell r="K2146" t="str">
            <v>11,29</v>
          </cell>
          <cell r="L2146" t="str">
            <v>CAIXA REFERENCIAL</v>
          </cell>
        </row>
        <row r="2147">
          <cell r="A2147">
            <v>92763</v>
          </cell>
          <cell r="B2147" t="str">
            <v>FUNDACOES E ESTRUTURAS</v>
          </cell>
          <cell r="C2147" t="str">
            <v>FUES</v>
          </cell>
          <cell r="D2147" t="str">
            <v>ARMADURAS</v>
          </cell>
          <cell r="E2147" t="str">
            <v>0042</v>
          </cell>
          <cell r="F2147" t="str">
            <v/>
          </cell>
          <cell r="G2147" t="str">
            <v/>
          </cell>
          <cell r="H2147" t="str">
            <v>ARMAÇÃO DE PILAR OU VIGA DE UMA ESTRUTURA CONVENCIONAL DE CONCRETO ARMADO EM UM EDIFÍCIO DE MÚLTIPLOS PAVIMENTOS UTILIZANDO AÇO CA-50 DE 12,5 MM - MONTAGEM. AF_12/2015</v>
          </cell>
          <cell r="I2147" t="str">
            <v>KG</v>
          </cell>
          <cell r="J2147" t="str">
            <v>ATRIBUÍDO SÃO PAULO</v>
          </cell>
          <cell r="K2147" t="str">
            <v>9,60</v>
          </cell>
          <cell r="L2147" t="str">
            <v>CAIXA REFERENCIAL</v>
          </cell>
        </row>
        <row r="2148">
          <cell r="A2148">
            <v>92764</v>
          </cell>
          <cell r="B2148" t="str">
            <v>FUNDACOES E ESTRUTURAS</v>
          </cell>
          <cell r="C2148" t="str">
            <v>FUES</v>
          </cell>
          <cell r="D2148" t="str">
            <v>ARMADURAS</v>
          </cell>
          <cell r="E2148" t="str">
            <v>0042</v>
          </cell>
          <cell r="F2148" t="str">
            <v/>
          </cell>
          <cell r="G2148" t="str">
            <v/>
          </cell>
          <cell r="H2148" t="str">
            <v>ARMAÇÃO DE PILAR OU VIGA DE UMA ESTRUTURA CONVENCIONAL DE CONCRETO ARMADO EM UM EDIFÍCIO DE MÚLTIPLOS PAVIMENTOS UTILIZANDO AÇO CA-50 DE 16,0 MM - MONTAGEM. AF_12/2015</v>
          </cell>
          <cell r="I2148" t="str">
            <v>KG</v>
          </cell>
          <cell r="J2148" t="str">
            <v>ATRIBUÍDO SÃO PAULO</v>
          </cell>
          <cell r="K2148" t="str">
            <v>9,26</v>
          </cell>
          <cell r="L2148" t="str">
            <v>CAIXA REFERENCIAL</v>
          </cell>
        </row>
        <row r="2149">
          <cell r="A2149">
            <v>92765</v>
          </cell>
          <cell r="B2149" t="str">
            <v>FUNDACOES E ESTRUTURAS</v>
          </cell>
          <cell r="C2149" t="str">
            <v>FUES</v>
          </cell>
          <cell r="D2149" t="str">
            <v>ARMADURAS</v>
          </cell>
          <cell r="E2149" t="str">
            <v>0042</v>
          </cell>
          <cell r="F2149" t="str">
            <v/>
          </cell>
          <cell r="G2149" t="str">
            <v/>
          </cell>
          <cell r="H2149" t="str">
            <v>ARMAÇÃO DE PILAR OU VIGA DE UMA ESTRUTURA CONVENCIONAL DE CONCRETO ARMADO EM UM EDIFÍCIO DE MÚLTIPLOS PAVIMENTOS UTILIZANDO AÇO CA-50 DE 20,0 MM - MONTAGEM. AF_12/2015</v>
          </cell>
          <cell r="I2149" t="str">
            <v>KG</v>
          </cell>
          <cell r="J2149" t="str">
            <v>ATRIBUÍDO SÃO PAULO</v>
          </cell>
          <cell r="K2149" t="str">
            <v>10,54</v>
          </cell>
          <cell r="L2149" t="str">
            <v>CAIXA REFERENCIAL</v>
          </cell>
        </row>
        <row r="2150">
          <cell r="A2150">
            <v>92766</v>
          </cell>
          <cell r="B2150" t="str">
            <v>FUNDACOES E ESTRUTURAS</v>
          </cell>
          <cell r="C2150" t="str">
            <v>FUES</v>
          </cell>
          <cell r="D2150" t="str">
            <v>ARMADURAS</v>
          </cell>
          <cell r="E2150" t="str">
            <v>0042</v>
          </cell>
          <cell r="F2150" t="str">
            <v/>
          </cell>
          <cell r="G2150" t="str">
            <v/>
          </cell>
          <cell r="H2150" t="str">
            <v>ARMAÇÃO DE PILAR OU VIGA DE UMA ESTRUTURA CONVENCIONAL DE CONCRETO ARMADO EM UM EDIFÍCIO DE MÚLTIPLOS PAVIMENTOS UTILIZANDO AÇO CA-50 DE 25,0 MM - MONTAGEM. AF_12/2015</v>
          </cell>
          <cell r="I2150" t="str">
            <v>KG</v>
          </cell>
          <cell r="J2150" t="str">
            <v>COEFICIENTE DE REPRESENTATIVIDADE</v>
          </cell>
          <cell r="K2150" t="str">
            <v>10,36</v>
          </cell>
          <cell r="L2150" t="str">
            <v>CAIXA REFERENCIAL</v>
          </cell>
        </row>
        <row r="2151">
          <cell r="A2151">
            <v>92767</v>
          </cell>
          <cell r="B2151" t="str">
            <v>FUNDACOES E ESTRUTURAS</v>
          </cell>
          <cell r="C2151" t="str">
            <v>FUES</v>
          </cell>
          <cell r="D2151" t="str">
            <v>ARMADURAS</v>
          </cell>
          <cell r="E2151" t="str">
            <v>0042</v>
          </cell>
          <cell r="F2151" t="str">
            <v/>
          </cell>
          <cell r="G2151" t="str">
            <v/>
          </cell>
          <cell r="H2151" t="str">
            <v>ARMAÇÃO DE LAJE DE UMA ESTRUTURA CONVENCIONAL DE CONCRETO ARMADO EM UM EDIFÍCIO DE MÚLTIPLOS PAVIMENTOS UTILIZANDO AÇO CA-60 DE 4,2 MM - MONTAGEM. AF_12/2015</v>
          </cell>
          <cell r="I2151" t="str">
            <v>KG</v>
          </cell>
          <cell r="J2151" t="str">
            <v>ATRIBUÍDO SÃO PAULO</v>
          </cell>
          <cell r="K2151" t="str">
            <v>13,49</v>
          </cell>
          <cell r="L2151" t="str">
            <v>CAIXA REFERENCIAL</v>
          </cell>
        </row>
        <row r="2152">
          <cell r="A2152">
            <v>92768</v>
          </cell>
          <cell r="B2152" t="str">
            <v>FUNDACOES E ESTRUTURAS</v>
          </cell>
          <cell r="C2152" t="str">
            <v>FUES</v>
          </cell>
          <cell r="D2152" t="str">
            <v>ARMADURAS</v>
          </cell>
          <cell r="E2152" t="str">
            <v>0042</v>
          </cell>
          <cell r="F2152" t="str">
            <v/>
          </cell>
          <cell r="G2152" t="str">
            <v/>
          </cell>
          <cell r="H2152" t="str">
            <v>ARMAÇÃO DE LAJE DE UMA ESTRUTURA CONVENCIONAL DE CONCRETO ARMADO EM UM EDIFÍCIO DE MÚLTIPLOS PAVIMENTOS UTILIZANDO AÇO CA-60 DE 5,0 MM - MONTAGEM. AF_12/2015</v>
          </cell>
          <cell r="I2152" t="str">
            <v>KG</v>
          </cell>
          <cell r="J2152" t="str">
            <v>ATRIBUÍDO SÃO PAULO</v>
          </cell>
          <cell r="K2152" t="str">
            <v>12,30</v>
          </cell>
          <cell r="L2152" t="str">
            <v>CAIXA REFERENCIAL</v>
          </cell>
        </row>
        <row r="2153">
          <cell r="A2153">
            <v>92769</v>
          </cell>
          <cell r="B2153" t="str">
            <v>FUNDACOES E ESTRUTURAS</v>
          </cell>
          <cell r="C2153" t="str">
            <v>FUES</v>
          </cell>
          <cell r="D2153" t="str">
            <v>ARMADURAS</v>
          </cell>
          <cell r="E2153" t="str">
            <v>0042</v>
          </cell>
          <cell r="F2153" t="str">
            <v/>
          </cell>
          <cell r="G2153" t="str">
            <v/>
          </cell>
          <cell r="H2153" t="str">
            <v>ARMAÇÃO DE LAJE DE UMA ESTRUTURA CONVENCIONAL DE CONCRETO ARMADO EM UM EDIFÍCIO DE MÚLTIPLOS PAVIMENTOS UTILIZANDO AÇO CA-50 DE 6,3 MM - MONTAGEM. AF_12/2015</v>
          </cell>
          <cell r="I2153" t="str">
            <v>KG</v>
          </cell>
          <cell r="J2153" t="str">
            <v>ATRIBUÍDO SÃO PAULO</v>
          </cell>
          <cell r="K2153" t="str">
            <v>12,19</v>
          </cell>
          <cell r="L2153" t="str">
            <v>CAIXA REFERENCIAL</v>
          </cell>
        </row>
        <row r="2154">
          <cell r="A2154">
            <v>92770</v>
          </cell>
          <cell r="B2154" t="str">
            <v>FUNDACOES E ESTRUTURAS</v>
          </cell>
          <cell r="C2154" t="str">
            <v>FUES</v>
          </cell>
          <cell r="D2154" t="str">
            <v>ARMADURAS</v>
          </cell>
          <cell r="E2154" t="str">
            <v>0042</v>
          </cell>
          <cell r="F2154" t="str">
            <v/>
          </cell>
          <cell r="G2154" t="str">
            <v/>
          </cell>
          <cell r="H2154" t="str">
            <v>ARMAÇÃO DE LAJE DE UMA ESTRUTURA CONVENCIONAL DE CONCRETO ARMADO EM UM EDIFÍCIO DE MÚLTIPLOS PAVIMENTOS UTILIZANDO AÇO CA-50 DE 8,0 MM - MONTAGEM. AF_12/2015</v>
          </cell>
          <cell r="I2154" t="str">
            <v>KG</v>
          </cell>
          <cell r="J2154" t="str">
            <v>ATRIBUÍDO SÃO PAULO</v>
          </cell>
          <cell r="K2154" t="str">
            <v>11,87</v>
          </cell>
          <cell r="L2154" t="str">
            <v>CAIXA REFERENCIAL</v>
          </cell>
        </row>
        <row r="2155">
          <cell r="A2155">
            <v>92771</v>
          </cell>
          <cell r="B2155" t="str">
            <v>FUNDACOES E ESTRUTURAS</v>
          </cell>
          <cell r="C2155" t="str">
            <v>FUES</v>
          </cell>
          <cell r="D2155" t="str">
            <v>ARMADURAS</v>
          </cell>
          <cell r="E2155" t="str">
            <v>0042</v>
          </cell>
          <cell r="F2155" t="str">
            <v/>
          </cell>
          <cell r="G2155" t="str">
            <v/>
          </cell>
          <cell r="H2155" t="str">
            <v>ARMAÇÃO DE LAJE DE UMA ESTRUTURA CONVENCIONAL DE CONCRETO ARMADO EM UM EDIFÍCIO DE MÚLTIPLOS PAVIMENTOS UTILIZANDO AÇO CA-50 DE 10,0 MM - MONTAGEM. AF_12/2015</v>
          </cell>
          <cell r="I2155" t="str">
            <v>KG</v>
          </cell>
          <cell r="J2155" t="str">
            <v>ATRIBUÍDO SÃO PAULO</v>
          </cell>
          <cell r="K2155" t="str">
            <v>10,81</v>
          </cell>
          <cell r="L2155" t="str">
            <v>CAIXA REFERENCIAL</v>
          </cell>
        </row>
        <row r="2156">
          <cell r="A2156">
            <v>92772</v>
          </cell>
          <cell r="B2156" t="str">
            <v>FUNDACOES E ESTRUTURAS</v>
          </cell>
          <cell r="C2156" t="str">
            <v>FUES</v>
          </cell>
          <cell r="D2156" t="str">
            <v>ARMADURAS</v>
          </cell>
          <cell r="E2156" t="str">
            <v>0042</v>
          </cell>
          <cell r="F2156" t="str">
            <v/>
          </cell>
          <cell r="G2156" t="str">
            <v/>
          </cell>
          <cell r="H2156" t="str">
            <v>ARMAÇÃO DE LAJE DE UMA ESTRUTURA CONVENCIONAL DE CONCRETO ARMADO EM UM EDIFÍCIO DE MÚLTIPLOS PAVIMENTOS UTILIZANDO AÇO CA-50 DE 12,5 MM - MONTAGEM. AF_12/2015</v>
          </cell>
          <cell r="I2156" t="str">
            <v>KG</v>
          </cell>
          <cell r="J2156" t="str">
            <v>ATRIBUÍDO SÃO PAULO</v>
          </cell>
          <cell r="K2156" t="str">
            <v>9,23</v>
          </cell>
          <cell r="L2156" t="str">
            <v>CAIXA REFERENCIAL</v>
          </cell>
        </row>
        <row r="2157">
          <cell r="A2157">
            <v>92773</v>
          </cell>
          <cell r="B2157" t="str">
            <v>FUNDACOES E ESTRUTURAS</v>
          </cell>
          <cell r="C2157" t="str">
            <v>FUES</v>
          </cell>
          <cell r="D2157" t="str">
            <v>ARMADURAS</v>
          </cell>
          <cell r="E2157" t="str">
            <v>0042</v>
          </cell>
          <cell r="F2157" t="str">
            <v/>
          </cell>
          <cell r="G2157" t="str">
            <v/>
          </cell>
          <cell r="H2157" t="str">
            <v>ARMAÇÃO DE LAJE DE UMA ESTRUTURA CONVENCIONAL DE CONCRETO ARMADO EM UM EDIFÍCIO DE MÚLTIPLOS PAVIMENTOS UTILIZANDO AÇO CA-50 DE 16,0 MM - MONTAGEM. AF_12/2015</v>
          </cell>
          <cell r="I2157" t="str">
            <v>KG</v>
          </cell>
          <cell r="J2157" t="str">
            <v>COEFICIENTE DE REPRESENTATIVIDADE</v>
          </cell>
          <cell r="K2157" t="str">
            <v>9,00</v>
          </cell>
          <cell r="L2157" t="str">
            <v>CAIXA REFERENCIAL</v>
          </cell>
        </row>
        <row r="2158">
          <cell r="A2158">
            <v>92774</v>
          </cell>
          <cell r="B2158" t="str">
            <v>FUNDACOES E ESTRUTURAS</v>
          </cell>
          <cell r="C2158" t="str">
            <v>FUES</v>
          </cell>
          <cell r="D2158" t="str">
            <v>ARMADURAS</v>
          </cell>
          <cell r="E2158" t="str">
            <v>0042</v>
          </cell>
          <cell r="F2158" t="str">
            <v/>
          </cell>
          <cell r="G2158" t="str">
            <v/>
          </cell>
          <cell r="H2158" t="str">
            <v>ARMAÇÃO DE LAJE DE UMA ESTRUTURA CONVENCIONAL DE CONCRETO ARMADO EM UM EDIFÍCIO DE MÚLTIPLOS PAVIMENTOS UTILIZANDO AÇO CA-50 DE 20,0 MM - MONTAGEM. AF_12/2015</v>
          </cell>
          <cell r="I2158" t="str">
            <v>KG</v>
          </cell>
          <cell r="J2158" t="str">
            <v>COEFICIENTE DE REPRESENTATIVIDADE</v>
          </cell>
          <cell r="K2158" t="str">
            <v>10,36</v>
          </cell>
          <cell r="L2158" t="str">
            <v>CAIXA REFERENCIAL</v>
          </cell>
        </row>
        <row r="2159">
          <cell r="A2159">
            <v>92775</v>
          </cell>
          <cell r="B2159" t="str">
            <v>FUNDACOES E ESTRUTURAS</v>
          </cell>
          <cell r="C2159" t="str">
            <v>FUES</v>
          </cell>
          <cell r="D2159" t="str">
            <v>ARMADURAS</v>
          </cell>
          <cell r="E2159" t="str">
            <v>0042</v>
          </cell>
          <cell r="F2159" t="str">
            <v/>
          </cell>
          <cell r="G2159" t="str">
            <v/>
          </cell>
          <cell r="H2159" t="str">
            <v>ARMAÇÃO DE PILAR OU VIGA DE UMA ESTRUTURA CONVENCIONAL DE CONCRETO ARMADO EM UMA EDIFICAÇÃO TÉRREA OU SOBRADO UTILIZANDO AÇO CA-60 DE 5,0 MM - MONTAGEM. AF_12/2015</v>
          </cell>
          <cell r="I2159" t="str">
            <v>KG</v>
          </cell>
          <cell r="J2159" t="str">
            <v>ATRIBUÍDO SÃO PAULO</v>
          </cell>
          <cell r="K2159" t="str">
            <v>15,29</v>
          </cell>
          <cell r="L2159" t="str">
            <v>CAIXA REFERENCIAL</v>
          </cell>
        </row>
        <row r="2160">
          <cell r="A2160">
            <v>92776</v>
          </cell>
          <cell r="B2160" t="str">
            <v>FUNDACOES E ESTRUTURAS</v>
          </cell>
          <cell r="C2160" t="str">
            <v>FUES</v>
          </cell>
          <cell r="D2160" t="str">
            <v>ARMADURAS</v>
          </cell>
          <cell r="E2160" t="str">
            <v>0042</v>
          </cell>
          <cell r="F2160" t="str">
            <v/>
          </cell>
          <cell r="G2160" t="str">
            <v/>
          </cell>
          <cell r="H2160" t="str">
            <v>ARMAÇÃO DE PILAR OU VIGA DE UMA ESTRUTURA CONVENCIONAL DE CONCRETO ARMADO EM UMA EDIFICAÇÃO TÉRREA OU SOBRADO UTILIZANDO AÇO CA-50 DE 6,3 MM - MONTAGEM. AF_12/2015</v>
          </cell>
          <cell r="I2160" t="str">
            <v>KG</v>
          </cell>
          <cell r="J2160" t="str">
            <v>ATRIBUÍDO SÃO PAULO</v>
          </cell>
          <cell r="K2160" t="str">
            <v>14,49</v>
          </cell>
          <cell r="L2160" t="str">
            <v>CAIXA REFERENCIAL</v>
          </cell>
        </row>
        <row r="2161">
          <cell r="A2161">
            <v>92777</v>
          </cell>
          <cell r="B2161" t="str">
            <v>FUNDACOES E ESTRUTURAS</v>
          </cell>
          <cell r="C2161" t="str">
            <v>FUES</v>
          </cell>
          <cell r="D2161" t="str">
            <v>ARMADURAS</v>
          </cell>
          <cell r="E2161" t="str">
            <v>0042</v>
          </cell>
          <cell r="F2161" t="str">
            <v/>
          </cell>
          <cell r="G2161" t="str">
            <v/>
          </cell>
          <cell r="H2161" t="str">
            <v>ARMAÇÃO DE PILAR OU VIGA DE UMA ESTRUTURA CONVENCIONAL DE CONCRETO ARMADO EM UMA EDIFICAÇÃO TÉRREA OU SOBRADO UTILIZANDO AÇO CA-50 DE 8,0 MM - MONTAGEM. AF_12/2015</v>
          </cell>
          <cell r="I2161" t="str">
            <v>KG</v>
          </cell>
          <cell r="J2161" t="str">
            <v>ATRIBUÍDO SÃO PAULO</v>
          </cell>
          <cell r="K2161" t="str">
            <v>13,60</v>
          </cell>
          <cell r="L2161" t="str">
            <v>CAIXA REFERENCIAL</v>
          </cell>
        </row>
        <row r="2162">
          <cell r="A2162">
            <v>92778</v>
          </cell>
          <cell r="B2162" t="str">
            <v>FUNDACOES E ESTRUTURAS</v>
          </cell>
          <cell r="C2162" t="str">
            <v>FUES</v>
          </cell>
          <cell r="D2162" t="str">
            <v>ARMADURAS</v>
          </cell>
          <cell r="E2162" t="str">
            <v>0042</v>
          </cell>
          <cell r="F2162" t="str">
            <v/>
          </cell>
          <cell r="G2162" t="str">
            <v/>
          </cell>
          <cell r="H2162" t="str">
            <v>ARMAÇÃO DE PILAR OU VIGA DE UMA ESTRUTURA CONVENCIONAL DE CONCRETO ARMADO EM UMA EDIFICAÇÃO TÉRREA OU SOBRADO UTILIZANDO AÇO CA-50 DE 10,0 MM - MONTAGEM. AF_12/2015</v>
          </cell>
          <cell r="I2162" t="str">
            <v>KG</v>
          </cell>
          <cell r="J2162" t="str">
            <v>ATRIBUÍDO SÃO PAULO</v>
          </cell>
          <cell r="K2162" t="str">
            <v>12,14</v>
          </cell>
          <cell r="L2162" t="str">
            <v>CAIXA REFERENCIAL</v>
          </cell>
        </row>
        <row r="2163">
          <cell r="A2163">
            <v>92779</v>
          </cell>
          <cell r="B2163" t="str">
            <v>FUNDACOES E ESTRUTURAS</v>
          </cell>
          <cell r="C2163" t="str">
            <v>FUES</v>
          </cell>
          <cell r="D2163" t="str">
            <v>ARMADURAS</v>
          </cell>
          <cell r="E2163" t="str">
            <v>0042</v>
          </cell>
          <cell r="F2163" t="str">
            <v/>
          </cell>
          <cell r="G2163" t="str">
            <v/>
          </cell>
          <cell r="H2163" t="str">
            <v>ARMAÇÃO DE PILAR OU VIGA DE UMA ESTRUTURA CONVENCIONAL DE CONCRETO ARMADO EM UMA EDIFICAÇÃO TÉRREA OU SOBRADO UTILIZANDO AÇO CA-50 DE 12,5 MM - MONTAGEM. AF_12/2015</v>
          </cell>
          <cell r="I2163" t="str">
            <v>KG</v>
          </cell>
          <cell r="J2163" t="str">
            <v>ATRIBUÍDO SÃO PAULO</v>
          </cell>
          <cell r="K2163" t="str">
            <v>10,22</v>
          </cell>
          <cell r="L2163" t="str">
            <v>CAIXA REFERENCIAL</v>
          </cell>
        </row>
        <row r="2164">
          <cell r="A2164">
            <v>92780</v>
          </cell>
          <cell r="B2164" t="str">
            <v>FUNDACOES E ESTRUTURAS</v>
          </cell>
          <cell r="C2164" t="str">
            <v>FUES</v>
          </cell>
          <cell r="D2164" t="str">
            <v>ARMADURAS</v>
          </cell>
          <cell r="E2164" t="str">
            <v>0042</v>
          </cell>
          <cell r="F2164" t="str">
            <v/>
          </cell>
          <cell r="G2164" t="str">
            <v/>
          </cell>
          <cell r="H2164" t="str">
            <v>ARMAÇÃO DE PILAR OU VIGA DE UMA ESTRUTURA CONVENCIONAL DE CONCRETO ARMADO EM UMA EDIFICAÇÃO TÉRREA OU SOBRADO UTILIZANDO AÇO CA-50 DE 16,0 MM - MONTAGEM. AF_12/2015</v>
          </cell>
          <cell r="I2164" t="str">
            <v>KG</v>
          </cell>
          <cell r="J2164" t="str">
            <v>ATRIBUÍDO SÃO PAULO</v>
          </cell>
          <cell r="K2164" t="str">
            <v>9,67</v>
          </cell>
          <cell r="L2164" t="str">
            <v>CAIXA REFERENCIAL</v>
          </cell>
        </row>
        <row r="2165">
          <cell r="A2165">
            <v>92781</v>
          </cell>
          <cell r="B2165" t="str">
            <v>FUNDACOES E ESTRUTURAS</v>
          </cell>
          <cell r="C2165" t="str">
            <v>FUES</v>
          </cell>
          <cell r="D2165" t="str">
            <v>ARMADURAS</v>
          </cell>
          <cell r="E2165" t="str">
            <v>0042</v>
          </cell>
          <cell r="F2165" t="str">
            <v/>
          </cell>
          <cell r="G2165" t="str">
            <v/>
          </cell>
          <cell r="H2165" t="str">
            <v>ARMAÇÃO DE PILAR OU VIGA DE UMA ESTRUTURA CONVENCIONAL DE CONCRETO ARMADO EM UMA EDIFICAÇÃO TÉRREA OU SOBRADO UTILIZANDO AÇO CA-50 DE 20,0 MM - MONTAGEM. AF_12/2015</v>
          </cell>
          <cell r="I2165" t="str">
            <v>KG</v>
          </cell>
          <cell r="J2165" t="str">
            <v>ATRIBUÍDO SÃO PAULO</v>
          </cell>
          <cell r="K2165" t="str">
            <v>10,83</v>
          </cell>
          <cell r="L2165" t="str">
            <v>CAIXA REFERENCIAL</v>
          </cell>
        </row>
        <row r="2166">
          <cell r="A2166">
            <v>92782</v>
          </cell>
          <cell r="B2166" t="str">
            <v>FUNDACOES E ESTRUTURAS</v>
          </cell>
          <cell r="C2166" t="str">
            <v>FUES</v>
          </cell>
          <cell r="D2166" t="str">
            <v>ARMADURAS</v>
          </cell>
          <cell r="E2166" t="str">
            <v>0042</v>
          </cell>
          <cell r="F2166" t="str">
            <v/>
          </cell>
          <cell r="G2166" t="str">
            <v/>
          </cell>
          <cell r="H2166" t="str">
            <v>ARMAÇÃO DE PILAR OU VIGA DE UMA ESTRUTURA CONVENCIONAL DE CONCRETO ARMADO EM UMA EDIFICAÇÃO TÉRREA OU SOBRADO UTILIZANDO AÇO CA-50 DE 25,0 MM - MONTAGEM. AF_12/2015</v>
          </cell>
          <cell r="I2166" t="str">
            <v>KG</v>
          </cell>
          <cell r="J2166" t="str">
            <v>COEFICIENTE DE REPRESENTATIVIDADE</v>
          </cell>
          <cell r="K2166" t="str">
            <v>10,53</v>
          </cell>
          <cell r="L2166" t="str">
            <v>CAIXA REFERENCIAL</v>
          </cell>
        </row>
        <row r="2167">
          <cell r="A2167">
            <v>92783</v>
          </cell>
          <cell r="B2167" t="str">
            <v>FUNDACOES E ESTRUTURAS</v>
          </cell>
          <cell r="C2167" t="str">
            <v>FUES</v>
          </cell>
          <cell r="D2167" t="str">
            <v>ARMADURAS</v>
          </cell>
          <cell r="E2167" t="str">
            <v>0042</v>
          </cell>
          <cell r="F2167" t="str">
            <v/>
          </cell>
          <cell r="G2167" t="str">
            <v/>
          </cell>
          <cell r="H2167" t="str">
            <v>ARMAÇÃO DE LAJE DE UMA ESTRUTURA CONVENCIONAL DE CONCRETO ARMADO EM UMA EDIFICAÇÃO TÉRREA OU SOBRADO UTILIZANDO AÇO CA-60 DE 4,2 MM - MONTAGEM. AF_12/2015</v>
          </cell>
          <cell r="I2167" t="str">
            <v>KG</v>
          </cell>
          <cell r="J2167" t="str">
            <v>ATRIBUÍDO SÃO PAULO</v>
          </cell>
          <cell r="K2167" t="str">
            <v>15,20</v>
          </cell>
          <cell r="L2167" t="str">
            <v>CAIXA REFERENCIAL</v>
          </cell>
        </row>
        <row r="2168">
          <cell r="A2168">
            <v>92784</v>
          </cell>
          <cell r="B2168" t="str">
            <v>FUNDACOES E ESTRUTURAS</v>
          </cell>
          <cell r="C2168" t="str">
            <v>FUES</v>
          </cell>
          <cell r="D2168" t="str">
            <v>ARMADURAS</v>
          </cell>
          <cell r="E2168" t="str">
            <v>0042</v>
          </cell>
          <cell r="F2168" t="str">
            <v/>
          </cell>
          <cell r="G2168" t="str">
            <v/>
          </cell>
          <cell r="H2168" t="str">
            <v>ARMAÇÃO DE LAJE DE UMA ESTRUTURA CONVENCIONAL DE CONCRETO ARMADO EM UMA EDIFICAÇÃO TÉRREA OU SOBRADO UTILIZANDO AÇO CA-60 DE 5,0 MM - MONTAGEM. AF_12/2015</v>
          </cell>
          <cell r="I2168" t="str">
            <v>KG</v>
          </cell>
          <cell r="J2168" t="str">
            <v>ATRIBUÍDO SÃO PAULO</v>
          </cell>
          <cell r="K2168" t="str">
            <v>13,69</v>
          </cell>
          <cell r="L2168" t="str">
            <v>CAIXA REFERENCIAL</v>
          </cell>
        </row>
        <row r="2169">
          <cell r="A2169">
            <v>92785</v>
          </cell>
          <cell r="B2169" t="str">
            <v>FUNDACOES E ESTRUTURAS</v>
          </cell>
          <cell r="C2169" t="str">
            <v>FUES</v>
          </cell>
          <cell r="D2169" t="str">
            <v>ARMADURAS</v>
          </cell>
          <cell r="E2169" t="str">
            <v>0042</v>
          </cell>
          <cell r="F2169" t="str">
            <v/>
          </cell>
          <cell r="G2169" t="str">
            <v/>
          </cell>
          <cell r="H2169" t="str">
            <v>ARMAÇÃO DE LAJE DE UMA ESTRUTURA CONVENCIONAL DE CONCRETO ARMADO EM UMA EDIFICAÇÃO TÉRREA OU SOBRADO UTILIZANDO AÇO CA-50 DE 6,3 MM - MONTAGEM. AF_12/2015</v>
          </cell>
          <cell r="I2169" t="str">
            <v>KG</v>
          </cell>
          <cell r="J2169" t="str">
            <v>ATRIBUÍDO SÃO PAULO</v>
          </cell>
          <cell r="K2169" t="str">
            <v>13,24</v>
          </cell>
          <cell r="L2169" t="str">
            <v>CAIXA REFERENCIAL</v>
          </cell>
        </row>
        <row r="2170">
          <cell r="A2170">
            <v>92786</v>
          </cell>
          <cell r="B2170" t="str">
            <v>FUNDACOES E ESTRUTURAS</v>
          </cell>
          <cell r="C2170" t="str">
            <v>FUES</v>
          </cell>
          <cell r="D2170" t="str">
            <v>ARMADURAS</v>
          </cell>
          <cell r="E2170" t="str">
            <v>0042</v>
          </cell>
          <cell r="F2170" t="str">
            <v/>
          </cell>
          <cell r="G2170" t="str">
            <v/>
          </cell>
          <cell r="H2170" t="str">
            <v>ARMAÇÃO DE LAJE DE UMA ESTRUTURA CONVENCIONAL DE CONCRETO ARMADO EM UMA EDIFICAÇÃO TÉRREA OU SOBRADO UTILIZANDO AÇO CA-50 DE 8,0 MM - MONTAGEM. AF_12/2015</v>
          </cell>
          <cell r="I2170" t="str">
            <v>KG</v>
          </cell>
          <cell r="J2170" t="str">
            <v>ATRIBUÍDO SÃO PAULO</v>
          </cell>
          <cell r="K2170" t="str">
            <v>12,64</v>
          </cell>
          <cell r="L2170" t="str">
            <v>CAIXA REFERENCIAL</v>
          </cell>
        </row>
        <row r="2171">
          <cell r="A2171">
            <v>92787</v>
          </cell>
          <cell r="B2171" t="str">
            <v>FUNDACOES E ESTRUTURAS</v>
          </cell>
          <cell r="C2171" t="str">
            <v>FUES</v>
          </cell>
          <cell r="D2171" t="str">
            <v>ARMADURAS</v>
          </cell>
          <cell r="E2171" t="str">
            <v>0042</v>
          </cell>
          <cell r="F2171" t="str">
            <v/>
          </cell>
          <cell r="G2171" t="str">
            <v/>
          </cell>
          <cell r="H2171" t="str">
            <v>ARMAÇÃO DE LAJE DE UMA ESTRUTURA CONVENCIONAL DE CONCRETO ARMADO EM UMA EDIFICAÇÃO TÉRREA OU SOBRADO UTILIZANDO AÇO CA-50 DE 10,0 MM - MONTAGEM. AF_12/2015</v>
          </cell>
          <cell r="I2171" t="str">
            <v>KG</v>
          </cell>
          <cell r="J2171" t="str">
            <v>ATRIBUÍDO SÃO PAULO</v>
          </cell>
          <cell r="K2171" t="str">
            <v>11,38</v>
          </cell>
          <cell r="L2171" t="str">
            <v>CAIXA REFERENCIAL</v>
          </cell>
        </row>
        <row r="2172">
          <cell r="A2172">
            <v>92788</v>
          </cell>
          <cell r="B2172" t="str">
            <v>FUNDACOES E ESTRUTURAS</v>
          </cell>
          <cell r="C2172" t="str">
            <v>FUES</v>
          </cell>
          <cell r="D2172" t="str">
            <v>ARMADURAS</v>
          </cell>
          <cell r="E2172" t="str">
            <v>0042</v>
          </cell>
          <cell r="F2172" t="str">
            <v/>
          </cell>
          <cell r="G2172" t="str">
            <v/>
          </cell>
          <cell r="H2172" t="str">
            <v>ARMAÇÃO DE LAJE DE UMA ESTRUTURA CONVENCIONAL DE CONCRETO ARMADO EM UMA EDIFICAÇÃO TÉRREA OU SOBRADO UTILIZANDO AÇO CA-50 DE 12,5 MM - MONTAGEM. AF_12/2015</v>
          </cell>
          <cell r="I2172" t="str">
            <v>KG</v>
          </cell>
          <cell r="J2172" t="str">
            <v>ATRIBUÍDO SÃO PAULO</v>
          </cell>
          <cell r="K2172" t="str">
            <v>9,64</v>
          </cell>
          <cell r="L2172" t="str">
            <v>CAIXA REFERENCIAL</v>
          </cell>
        </row>
        <row r="2173">
          <cell r="A2173">
            <v>92789</v>
          </cell>
          <cell r="B2173" t="str">
            <v>FUNDACOES E ESTRUTURAS</v>
          </cell>
          <cell r="C2173" t="str">
            <v>FUES</v>
          </cell>
          <cell r="D2173" t="str">
            <v>ARMADURAS</v>
          </cell>
          <cell r="E2173" t="str">
            <v>0042</v>
          </cell>
          <cell r="F2173" t="str">
            <v/>
          </cell>
          <cell r="G2173" t="str">
            <v/>
          </cell>
          <cell r="H2173" t="str">
            <v>ARMAÇÃO DE LAJE DE UMA ESTRUTURA CONVENCIONAL DE CONCRETO ARMADO EM UMA EDIFICAÇÃO TÉRREA OU SOBRADO UTILIZANDO AÇO CA-50 DE 16,0 MM - MONTAGEM. AF_12/2015</v>
          </cell>
          <cell r="I2173" t="str">
            <v>KG</v>
          </cell>
          <cell r="J2173" t="str">
            <v>COEFICIENTE DE REPRESENTATIVIDADE</v>
          </cell>
          <cell r="K2173" t="str">
            <v>9,25</v>
          </cell>
          <cell r="L2173" t="str">
            <v>CAIXA REFERENCIAL</v>
          </cell>
        </row>
        <row r="2174">
          <cell r="A2174">
            <v>92790</v>
          </cell>
          <cell r="B2174" t="str">
            <v>FUNDACOES E ESTRUTURAS</v>
          </cell>
          <cell r="C2174" t="str">
            <v>FUES</v>
          </cell>
          <cell r="D2174" t="str">
            <v>ARMADURAS</v>
          </cell>
          <cell r="E2174" t="str">
            <v>0042</v>
          </cell>
          <cell r="F2174" t="str">
            <v/>
          </cell>
          <cell r="G2174" t="str">
            <v/>
          </cell>
          <cell r="H2174" t="str">
            <v>ARMAÇÃO DE LAJE DE UMA ESTRUTURA CONVENCIONAL DE CONCRETO ARMADO EM UMA EDIFICAÇÃO TÉRREA OU SOBRADO UTILIZANDO AÇO CA-50 DE 20,0 MM - MONTAGEM. AF_12/2015</v>
          </cell>
          <cell r="I2174" t="str">
            <v>KG</v>
          </cell>
          <cell r="J2174" t="str">
            <v>COEFICIENTE DE REPRESENTATIVIDADE</v>
          </cell>
          <cell r="K2174" t="str">
            <v>10,51</v>
          </cell>
          <cell r="L2174" t="str">
            <v>CAIXA REFERENCIAL</v>
          </cell>
        </row>
        <row r="2175">
          <cell r="A2175">
            <v>92791</v>
          </cell>
          <cell r="B2175" t="str">
            <v>FUNDACOES E ESTRUTURAS</v>
          </cell>
          <cell r="C2175" t="str">
            <v>FUES</v>
          </cell>
          <cell r="D2175" t="str">
            <v>ARMADURAS</v>
          </cell>
          <cell r="E2175" t="str">
            <v>0042</v>
          </cell>
          <cell r="F2175" t="str">
            <v/>
          </cell>
          <cell r="G2175" t="str">
            <v/>
          </cell>
          <cell r="H2175" t="str">
            <v>CORTE E DOBRA DE AÇO CA-60, DIÂMETRO DE 5,0 MM, UTILIZADO EM ESTRUTURAS DIVERSAS, EXCETO LAJES. AF_12/2015</v>
          </cell>
          <cell r="I2175" t="str">
            <v>KG</v>
          </cell>
          <cell r="J2175" t="str">
            <v>COEFICIENTE DE REPRESENTATIVIDADE</v>
          </cell>
          <cell r="K2175" t="str">
            <v>10,14</v>
          </cell>
          <cell r="L2175" t="str">
            <v>CAIXA REFERENCIAL</v>
          </cell>
        </row>
        <row r="2176">
          <cell r="A2176">
            <v>92792</v>
          </cell>
          <cell r="B2176" t="str">
            <v>FUNDACOES E ESTRUTURAS</v>
          </cell>
          <cell r="C2176" t="str">
            <v>FUES</v>
          </cell>
          <cell r="D2176" t="str">
            <v>ARMADURAS</v>
          </cell>
          <cell r="E2176" t="str">
            <v>0042</v>
          </cell>
          <cell r="F2176" t="str">
            <v/>
          </cell>
          <cell r="G2176" t="str">
            <v/>
          </cell>
          <cell r="H2176" t="str">
            <v>CORTE E DOBRA DE AÇO CA-50, DIÂMETRO DE 6,3 MM, UTILIZADO EM ESTRUTURAS DIVERSAS, EXCETO LAJES. AF_12/2015</v>
          </cell>
          <cell r="I2176" t="str">
            <v>KG</v>
          </cell>
          <cell r="J2176" t="str">
            <v>COEFICIENTE DE REPRESENTATIVIDADE</v>
          </cell>
          <cell r="K2176" t="str">
            <v>10,45</v>
          </cell>
          <cell r="L2176" t="str">
            <v>CAIXA REFERENCIAL</v>
          </cell>
        </row>
        <row r="2177">
          <cell r="A2177">
            <v>92793</v>
          </cell>
          <cell r="B2177" t="str">
            <v>FUNDACOES E ESTRUTURAS</v>
          </cell>
          <cell r="C2177" t="str">
            <v>FUES</v>
          </cell>
          <cell r="D2177" t="str">
            <v>ARMADURAS</v>
          </cell>
          <cell r="E2177" t="str">
            <v>0042</v>
          </cell>
          <cell r="F2177" t="str">
            <v/>
          </cell>
          <cell r="G2177" t="str">
            <v/>
          </cell>
          <cell r="H2177" t="str">
            <v>CORTE E DOBRA DE AÇO CA-50, DIÂMETRO DE 8,0 MM, UTILIZADO EM ESTRUTURAS DIVERSAS, EXCETO LAJES. AF_12/2015</v>
          </cell>
          <cell r="I2177" t="str">
            <v>KG</v>
          </cell>
          <cell r="J2177" t="str">
            <v>COEFICIENTE DE REPRESENTATIVIDADE</v>
          </cell>
          <cell r="K2177" t="str">
            <v>10,47</v>
          </cell>
          <cell r="L2177" t="str">
            <v>CAIXA REFERENCIAL</v>
          </cell>
        </row>
        <row r="2178">
          <cell r="A2178">
            <v>92794</v>
          </cell>
          <cell r="B2178" t="str">
            <v>FUNDACOES E ESTRUTURAS</v>
          </cell>
          <cell r="C2178" t="str">
            <v>FUES</v>
          </cell>
          <cell r="D2178" t="str">
            <v>ARMADURAS</v>
          </cell>
          <cell r="E2178" t="str">
            <v>0042</v>
          </cell>
          <cell r="F2178" t="str">
            <v/>
          </cell>
          <cell r="G2178" t="str">
            <v/>
          </cell>
          <cell r="H2178" t="str">
            <v>CORTE E DOBRA DE AÇO CA-50, DIÂMETRO DE 10,0 MM, UTILIZADO EM ESTRUTURAS DIVERSAS, EXCETO LAJES. AF_12/2015</v>
          </cell>
          <cell r="I2178" t="str">
            <v>KG</v>
          </cell>
          <cell r="J2178" t="str">
            <v>COEFICIENTE DE REPRESENTATIVIDADE</v>
          </cell>
          <cell r="K2178" t="str">
            <v>9,70</v>
          </cell>
          <cell r="L2178" t="str">
            <v>CAIXA REFERENCIAL</v>
          </cell>
        </row>
        <row r="2179">
          <cell r="A2179">
            <v>92795</v>
          </cell>
          <cell r="B2179" t="str">
            <v>FUNDACOES E ESTRUTURAS</v>
          </cell>
          <cell r="C2179" t="str">
            <v>FUES</v>
          </cell>
          <cell r="D2179" t="str">
            <v>ARMADURAS</v>
          </cell>
          <cell r="E2179" t="str">
            <v>0042</v>
          </cell>
          <cell r="F2179" t="str">
            <v/>
          </cell>
          <cell r="G2179" t="str">
            <v/>
          </cell>
          <cell r="H2179" t="str">
            <v>CORTE E DOBRA DE AÇO CA-50, DIÂMETRO DE 12,5 MM, UTILIZADO EM ESTRUTURAS DIVERSAS, EXCETO LAJES. AF_12/2015</v>
          </cell>
          <cell r="I2179" t="str">
            <v>KG</v>
          </cell>
          <cell r="J2179" t="str">
            <v>COEFICIENTE DE REPRESENTATIVIDADE</v>
          </cell>
          <cell r="K2179" t="str">
            <v>8,33</v>
          </cell>
          <cell r="L2179" t="str">
            <v>CAIXA REFERENCIAL</v>
          </cell>
        </row>
        <row r="2180">
          <cell r="A2180">
            <v>92796</v>
          </cell>
          <cell r="B2180" t="str">
            <v>FUNDACOES E ESTRUTURAS</v>
          </cell>
          <cell r="C2180" t="str">
            <v>FUES</v>
          </cell>
          <cell r="D2180" t="str">
            <v>ARMADURAS</v>
          </cell>
          <cell r="E2180" t="str">
            <v>0042</v>
          </cell>
          <cell r="F2180" t="str">
            <v/>
          </cell>
          <cell r="G2180" t="str">
            <v/>
          </cell>
          <cell r="H2180" t="str">
            <v>CORTE E DOBRA DE AÇO CA-50, DIÂMETRO DE 16,0 MM, UTILIZADO EM ESTRUTURAS DIVERSAS, EXCETO LAJES. AF_12/2015</v>
          </cell>
          <cell r="I2180" t="str">
            <v>KG</v>
          </cell>
          <cell r="J2180" t="str">
            <v>COEFICIENTE DE REPRESENTATIVIDADE</v>
          </cell>
          <cell r="K2180" t="str">
            <v>8,26</v>
          </cell>
          <cell r="L2180" t="str">
            <v>CAIXA REFERENCIAL</v>
          </cell>
        </row>
        <row r="2181">
          <cell r="A2181">
            <v>92797</v>
          </cell>
          <cell r="B2181" t="str">
            <v>FUNDACOES E ESTRUTURAS</v>
          </cell>
          <cell r="C2181" t="str">
            <v>FUES</v>
          </cell>
          <cell r="D2181" t="str">
            <v>ARMADURAS</v>
          </cell>
          <cell r="E2181" t="str">
            <v>0042</v>
          </cell>
          <cell r="F2181" t="str">
            <v/>
          </cell>
          <cell r="G2181" t="str">
            <v/>
          </cell>
          <cell r="H2181" t="str">
            <v>CORTE E DOBRA DE AÇO CA-50, DIÂMETRO DE 20,0 MM, UTILIZADO EM ESTRUTURAS DIVERSAS, EXCETO LAJES. AF_12/2015</v>
          </cell>
          <cell r="I2181" t="str">
            <v>KG</v>
          </cell>
          <cell r="J2181" t="str">
            <v>COEFICIENTE DE REPRESENTATIVIDADE</v>
          </cell>
          <cell r="K2181" t="str">
            <v>9,74</v>
          </cell>
          <cell r="L2181" t="str">
            <v>CAIXA REFERENCIAL</v>
          </cell>
        </row>
        <row r="2182">
          <cell r="A2182">
            <v>92798</v>
          </cell>
          <cell r="B2182" t="str">
            <v>FUNDACOES E ESTRUTURAS</v>
          </cell>
          <cell r="C2182" t="str">
            <v>FUES</v>
          </cell>
          <cell r="D2182" t="str">
            <v>ARMADURAS</v>
          </cell>
          <cell r="E2182" t="str">
            <v>0042</v>
          </cell>
          <cell r="F2182" t="str">
            <v/>
          </cell>
          <cell r="G2182" t="str">
            <v/>
          </cell>
          <cell r="H2182" t="str">
            <v>CORTE E DOBRA DE AÇO CA-50, DIÂMETRO DE 25,0 MM, UTILIZADO EM ESTRUTURAS DIVERSAS, EXCETO LAJES. AF_12/2015</v>
          </cell>
          <cell r="I2182" t="str">
            <v>KG</v>
          </cell>
          <cell r="J2182" t="str">
            <v>COEFICIENTE DE REPRESENTATIVIDADE</v>
          </cell>
          <cell r="K2182" t="str">
            <v>9,72</v>
          </cell>
          <cell r="L2182" t="str">
            <v>CAIXA REFERENCIAL</v>
          </cell>
        </row>
        <row r="2183">
          <cell r="A2183">
            <v>92799</v>
          </cell>
          <cell r="B2183" t="str">
            <v>FUNDACOES E ESTRUTURAS</v>
          </cell>
          <cell r="C2183" t="str">
            <v>FUES</v>
          </cell>
          <cell r="D2183" t="str">
            <v>ARMADURAS</v>
          </cell>
          <cell r="E2183" t="str">
            <v>0042</v>
          </cell>
          <cell r="F2183" t="str">
            <v/>
          </cell>
          <cell r="G2183" t="str">
            <v/>
          </cell>
          <cell r="H2183" t="str">
            <v>CORTE E DOBRA DE AÇO CA-60, DIÂMETRO DE 4,2 MM, UTILIZADO EM LAJE. AF_12/2015</v>
          </cell>
          <cell r="I2183" t="str">
            <v>KG</v>
          </cell>
          <cell r="J2183" t="str">
            <v>COEFICIENTE DE REPRESENTATIVIDADE</v>
          </cell>
          <cell r="K2183" t="str">
            <v>10,46</v>
          </cell>
          <cell r="L2183" t="str">
            <v>CAIXA REFERENCIAL</v>
          </cell>
        </row>
        <row r="2184">
          <cell r="A2184">
            <v>92800</v>
          </cell>
          <cell r="B2184" t="str">
            <v>FUNDACOES E ESTRUTURAS</v>
          </cell>
          <cell r="C2184" t="str">
            <v>FUES</v>
          </cell>
          <cell r="D2184" t="str">
            <v>ARMADURAS</v>
          </cell>
          <cell r="E2184" t="str">
            <v>0042</v>
          </cell>
          <cell r="F2184" t="str">
            <v/>
          </cell>
          <cell r="G2184" t="str">
            <v/>
          </cell>
          <cell r="H2184" t="str">
            <v>CORTE E DOBRA DE AÇO CA-60, DIÂMETRO DE 5,0 MM, UTILIZADO EM LAJE. AF_12/2015</v>
          </cell>
          <cell r="I2184" t="str">
            <v>KG</v>
          </cell>
          <cell r="J2184" t="str">
            <v>COEFICIENTE DE REPRESENTATIVIDADE</v>
          </cell>
          <cell r="K2184" t="str">
            <v>9,77</v>
          </cell>
          <cell r="L2184" t="str">
            <v>CAIXA REFERENCIAL</v>
          </cell>
        </row>
        <row r="2185">
          <cell r="A2185">
            <v>92801</v>
          </cell>
          <cell r="B2185" t="str">
            <v>FUNDACOES E ESTRUTURAS</v>
          </cell>
          <cell r="C2185" t="str">
            <v>FUES</v>
          </cell>
          <cell r="D2185" t="str">
            <v>ARMADURAS</v>
          </cell>
          <cell r="E2185" t="str">
            <v>0042</v>
          </cell>
          <cell r="F2185" t="str">
            <v/>
          </cell>
          <cell r="G2185" t="str">
            <v/>
          </cell>
          <cell r="H2185" t="str">
            <v>CORTE E DOBRA DE AÇO CA-50, DIÂMETRO DE 6,3 MM, UTILIZADO EM LAJE. AF_12/2015</v>
          </cell>
          <cell r="I2185" t="str">
            <v>KG</v>
          </cell>
          <cell r="J2185" t="str">
            <v>COEFICIENTE DE REPRESENTATIVIDADE</v>
          </cell>
          <cell r="K2185" t="str">
            <v>10,23</v>
          </cell>
          <cell r="L2185" t="str">
            <v>CAIXA REFERENCIAL</v>
          </cell>
        </row>
        <row r="2186">
          <cell r="A2186">
            <v>92802</v>
          </cell>
          <cell r="B2186" t="str">
            <v>FUNDACOES E ESTRUTURAS</v>
          </cell>
          <cell r="C2186" t="str">
            <v>FUES</v>
          </cell>
          <cell r="D2186" t="str">
            <v>ARMADURAS</v>
          </cell>
          <cell r="E2186" t="str">
            <v>0042</v>
          </cell>
          <cell r="F2186" t="str">
            <v/>
          </cell>
          <cell r="G2186" t="str">
            <v/>
          </cell>
          <cell r="H2186" t="str">
            <v>CORTE E DOBRA DE AÇO CA-50, DIÂMETRO DE 8,0 MM, UTILIZADO EM LAJE. AF_12/2015</v>
          </cell>
          <cell r="I2186" t="str">
            <v>KG</v>
          </cell>
          <cell r="J2186" t="str">
            <v>COEFICIENTE DE REPRESENTATIVIDADE</v>
          </cell>
          <cell r="K2186" t="str">
            <v>10,35</v>
          </cell>
          <cell r="L2186" t="str">
            <v>CAIXA REFERENCIAL</v>
          </cell>
        </row>
        <row r="2187">
          <cell r="A2187">
            <v>92803</v>
          </cell>
          <cell r="B2187" t="str">
            <v>FUNDACOES E ESTRUTURAS</v>
          </cell>
          <cell r="C2187" t="str">
            <v>FUES</v>
          </cell>
          <cell r="D2187" t="str">
            <v>ARMADURAS</v>
          </cell>
          <cell r="E2187" t="str">
            <v>0042</v>
          </cell>
          <cell r="F2187" t="str">
            <v/>
          </cell>
          <cell r="G2187" t="str">
            <v/>
          </cell>
          <cell r="H2187" t="str">
            <v>CORTE E DOBRA DE AÇO CA-50, DIÂMETRO DE 10,0 MM, UTILIZADO EM LAJE. AF_12/2015</v>
          </cell>
          <cell r="I2187" t="str">
            <v>KG</v>
          </cell>
          <cell r="J2187" t="str">
            <v>COEFICIENTE DE REPRESENTATIVIDADE</v>
          </cell>
          <cell r="K2187" t="str">
            <v>9,62</v>
          </cell>
          <cell r="L2187" t="str">
            <v>CAIXA REFERENCIAL</v>
          </cell>
        </row>
        <row r="2188">
          <cell r="A2188">
            <v>92804</v>
          </cell>
          <cell r="B2188" t="str">
            <v>FUNDACOES E ESTRUTURAS</v>
          </cell>
          <cell r="C2188" t="str">
            <v>FUES</v>
          </cell>
          <cell r="D2188" t="str">
            <v>ARMADURAS</v>
          </cell>
          <cell r="E2188" t="str">
            <v>0042</v>
          </cell>
          <cell r="F2188" t="str">
            <v/>
          </cell>
          <cell r="G2188" t="str">
            <v/>
          </cell>
          <cell r="H2188" t="str">
            <v>CORTE E DOBRA DE AÇO CA-50, DIÂMETRO DE 12,5 MM, UTILIZADO EM LAJE. AF_12/2015</v>
          </cell>
          <cell r="I2188" t="str">
            <v>KG</v>
          </cell>
          <cell r="J2188" t="str">
            <v>COEFICIENTE DE REPRESENTATIVIDADE</v>
          </cell>
          <cell r="K2188" t="str">
            <v>8,28</v>
          </cell>
          <cell r="L2188" t="str">
            <v>CAIXA REFERENCIAL</v>
          </cell>
        </row>
        <row r="2189">
          <cell r="A2189">
            <v>92805</v>
          </cell>
          <cell r="B2189" t="str">
            <v>FUNDACOES E ESTRUTURAS</v>
          </cell>
          <cell r="C2189" t="str">
            <v>FUES</v>
          </cell>
          <cell r="D2189" t="str">
            <v>ARMADURAS</v>
          </cell>
          <cell r="E2189" t="str">
            <v>0042</v>
          </cell>
          <cell r="F2189" t="str">
            <v/>
          </cell>
          <cell r="G2189" t="str">
            <v/>
          </cell>
          <cell r="H2189" t="str">
            <v>CORTE E DOBRA DE AÇO CA-50, DIÂMETRO DE 16,0 MM, UTILIZADO EM LAJE. AF_12/2015</v>
          </cell>
          <cell r="I2189" t="str">
            <v>KG</v>
          </cell>
          <cell r="J2189" t="str">
            <v>COEFICIENTE DE REPRESENTATIVIDADE</v>
          </cell>
          <cell r="K2189" t="str">
            <v>8,24</v>
          </cell>
          <cell r="L2189" t="str">
            <v>CAIXA REFERENCIAL</v>
          </cell>
        </row>
        <row r="2190">
          <cell r="A2190">
            <v>92806</v>
          </cell>
          <cell r="B2190" t="str">
            <v>FUNDACOES E ESTRUTURAS</v>
          </cell>
          <cell r="C2190" t="str">
            <v>FUES</v>
          </cell>
          <cell r="D2190" t="str">
            <v>ARMADURAS</v>
          </cell>
          <cell r="E2190" t="str">
            <v>0042</v>
          </cell>
          <cell r="F2190" t="str">
            <v/>
          </cell>
          <cell r="G2190" t="str">
            <v/>
          </cell>
          <cell r="H2190" t="str">
            <v>CORTE E DOBRA DE AÇO CA-50, DIÂMETRO DE 20,0 MM, UTILIZADO EM LAJE. AF_12/2015</v>
          </cell>
          <cell r="I2190" t="str">
            <v>KG</v>
          </cell>
          <cell r="J2190" t="str">
            <v>COEFICIENTE DE REPRESENTATIVIDADE</v>
          </cell>
          <cell r="K2190" t="str">
            <v>9,73</v>
          </cell>
          <cell r="L2190" t="str">
            <v>CAIXA REFERENCIAL</v>
          </cell>
        </row>
        <row r="2191">
          <cell r="A2191">
            <v>92875</v>
          </cell>
          <cell r="B2191" t="str">
            <v>FUNDACOES E ESTRUTURAS</v>
          </cell>
          <cell r="C2191" t="str">
            <v>FUES</v>
          </cell>
          <cell r="D2191" t="str">
            <v>ARMADURAS</v>
          </cell>
          <cell r="E2191" t="str">
            <v>0042</v>
          </cell>
          <cell r="F2191" t="str">
            <v/>
          </cell>
          <cell r="G2191" t="str">
            <v/>
          </cell>
          <cell r="H2191" t="str">
            <v>CORTE E DOBRA DE AÇO CA-25, DIÂMETRO DE 6,3 MM. AF_12/2015</v>
          </cell>
          <cell r="I2191" t="str">
            <v>KG</v>
          </cell>
          <cell r="J2191" t="str">
            <v>COEFICIENTE DE REPRESENTATIVIDADE</v>
          </cell>
          <cell r="K2191" t="str">
            <v>9,58</v>
          </cell>
          <cell r="L2191" t="str">
            <v>CAIXA REFERENCIAL</v>
          </cell>
        </row>
        <row r="2192">
          <cell r="A2192">
            <v>92876</v>
          </cell>
          <cell r="B2192" t="str">
            <v>FUNDACOES E ESTRUTURAS</v>
          </cell>
          <cell r="C2192" t="str">
            <v>FUES</v>
          </cell>
          <cell r="D2192" t="str">
            <v>ARMADURAS</v>
          </cell>
          <cell r="E2192" t="str">
            <v>0042</v>
          </cell>
          <cell r="F2192" t="str">
            <v/>
          </cell>
          <cell r="G2192" t="str">
            <v/>
          </cell>
          <cell r="H2192" t="str">
            <v>CORTE E DOBRA DE AÇO CA-25, DIÂMETRO DE 8,0 MM. AF_12/2015</v>
          </cell>
          <cell r="I2192" t="str">
            <v>KG</v>
          </cell>
          <cell r="J2192" t="str">
            <v>COEFICIENTE DE REPRESENTATIVIDADE</v>
          </cell>
          <cell r="K2192" t="str">
            <v>9,52</v>
          </cell>
          <cell r="L2192" t="str">
            <v>CAIXA REFERENCIAL</v>
          </cell>
        </row>
        <row r="2193">
          <cell r="A2193">
            <v>92877</v>
          </cell>
          <cell r="B2193" t="str">
            <v>FUNDACOES E ESTRUTURAS</v>
          </cell>
          <cell r="C2193" t="str">
            <v>FUES</v>
          </cell>
          <cell r="D2193" t="str">
            <v>ARMADURAS</v>
          </cell>
          <cell r="E2193" t="str">
            <v>0042</v>
          </cell>
          <cell r="F2193" t="str">
            <v/>
          </cell>
          <cell r="G2193" t="str">
            <v/>
          </cell>
          <cell r="H2193" t="str">
            <v>CORTE E DOBRA DE AÇO CA-25, DIÂMETRO DE 10,0 MM. AF_12/2015</v>
          </cell>
          <cell r="I2193" t="str">
            <v>KG</v>
          </cell>
          <cell r="J2193" t="str">
            <v>COEFICIENTE DE REPRESENTATIVIDADE</v>
          </cell>
          <cell r="K2193" t="str">
            <v>10,40</v>
          </cell>
          <cell r="L2193" t="str">
            <v>CAIXA REFERENCIAL</v>
          </cell>
        </row>
        <row r="2194">
          <cell r="A2194">
            <v>92878</v>
          </cell>
          <cell r="B2194" t="str">
            <v>FUNDACOES E ESTRUTURAS</v>
          </cell>
          <cell r="C2194" t="str">
            <v>FUES</v>
          </cell>
          <cell r="D2194" t="str">
            <v>ARMADURAS</v>
          </cell>
          <cell r="E2194" t="str">
            <v>0042</v>
          </cell>
          <cell r="F2194" t="str">
            <v/>
          </cell>
          <cell r="G2194" t="str">
            <v/>
          </cell>
          <cell r="H2194" t="str">
            <v>CORTE E DOBRA DE AÇO CA-25, DIÂMETRO DE 12,5 MM. AF_12/2015</v>
          </cell>
          <cell r="I2194" t="str">
            <v>KG</v>
          </cell>
          <cell r="J2194" t="str">
            <v>COEFICIENTE DE REPRESENTATIVIDADE</v>
          </cell>
          <cell r="K2194" t="str">
            <v>10,29</v>
          </cell>
          <cell r="L2194" t="str">
            <v>CAIXA REFERENCIAL</v>
          </cell>
        </row>
        <row r="2195">
          <cell r="A2195">
            <v>92879</v>
          </cell>
          <cell r="B2195" t="str">
            <v>FUNDACOES E ESTRUTURAS</v>
          </cell>
          <cell r="C2195" t="str">
            <v>FUES</v>
          </cell>
          <cell r="D2195" t="str">
            <v>ARMADURAS</v>
          </cell>
          <cell r="E2195" t="str">
            <v>0042</v>
          </cell>
          <cell r="F2195" t="str">
            <v/>
          </cell>
          <cell r="G2195" t="str">
            <v/>
          </cell>
          <cell r="H2195" t="str">
            <v>CORTE E DOBRA DE AÇO CA-25, DIÂMETRO DE 16,0 MM. AF_12/2015</v>
          </cell>
          <cell r="I2195" t="str">
            <v>KG</v>
          </cell>
          <cell r="J2195" t="str">
            <v>COEFICIENTE DE REPRESENTATIVIDADE</v>
          </cell>
          <cell r="K2195" t="str">
            <v>10,22</v>
          </cell>
          <cell r="L2195" t="str">
            <v>CAIXA REFERENCIAL</v>
          </cell>
        </row>
        <row r="2196">
          <cell r="A2196">
            <v>92880</v>
          </cell>
          <cell r="B2196" t="str">
            <v>FUNDACOES E ESTRUTURAS</v>
          </cell>
          <cell r="C2196" t="str">
            <v>FUES</v>
          </cell>
          <cell r="D2196" t="str">
            <v>ARMADURAS</v>
          </cell>
          <cell r="E2196" t="str">
            <v>0042</v>
          </cell>
          <cell r="F2196" t="str">
            <v/>
          </cell>
          <cell r="G2196" t="str">
            <v/>
          </cell>
          <cell r="H2196" t="str">
            <v>CORTE E DOBRA DE AÇO CA-25, DIÂMETRO DE 20,0 MM. AF_12/2015</v>
          </cell>
          <cell r="I2196" t="str">
            <v>KG</v>
          </cell>
          <cell r="J2196" t="str">
            <v>COEFICIENTE DE REPRESENTATIVIDADE</v>
          </cell>
          <cell r="K2196" t="str">
            <v>10,47</v>
          </cell>
          <cell r="L2196" t="str">
            <v>CAIXA REFERENCIAL</v>
          </cell>
        </row>
        <row r="2197">
          <cell r="A2197">
            <v>92881</v>
          </cell>
          <cell r="B2197" t="str">
            <v>FUNDACOES E ESTRUTURAS</v>
          </cell>
          <cell r="C2197" t="str">
            <v>FUES</v>
          </cell>
          <cell r="D2197" t="str">
            <v>ARMADURAS</v>
          </cell>
          <cell r="E2197" t="str">
            <v>0042</v>
          </cell>
          <cell r="F2197" t="str">
            <v/>
          </cell>
          <cell r="G2197" t="str">
            <v/>
          </cell>
          <cell r="H2197" t="str">
            <v>CORTE E DOBRA DE AÇO CA-25, DIÂMETRO DE 25,0 MM. AF_12/2015</v>
          </cell>
          <cell r="I2197" t="str">
            <v>KG</v>
          </cell>
          <cell r="J2197" t="str">
            <v>COEFICIENTE DE REPRESENTATIVIDADE</v>
          </cell>
          <cell r="K2197" t="str">
            <v>10,45</v>
          </cell>
          <cell r="L2197" t="str">
            <v>CAIXA REFERENCIAL</v>
          </cell>
        </row>
        <row r="2198">
          <cell r="A2198">
            <v>92882</v>
          </cell>
          <cell r="B2198" t="str">
            <v>FUNDACOES E ESTRUTURAS</v>
          </cell>
          <cell r="C2198" t="str">
            <v>FUES</v>
          </cell>
          <cell r="D2198" t="str">
            <v>ARMADURAS</v>
          </cell>
          <cell r="E2198" t="str">
            <v>0042</v>
          </cell>
          <cell r="F2198" t="str">
            <v/>
          </cell>
          <cell r="G2198" t="str">
            <v/>
          </cell>
          <cell r="H2198" t="str">
            <v>ARMAÇÃO UTILIZANDO AÇO CA-25 DE 6,3 MM - MONTAGEM. AF_12/2015</v>
          </cell>
          <cell r="I2198" t="str">
            <v>KG</v>
          </cell>
          <cell r="J2198" t="str">
            <v>ATRIBUÍDO SÃO PAULO</v>
          </cell>
          <cell r="K2198" t="str">
            <v>12,08</v>
          </cell>
          <cell r="L2198" t="str">
            <v>CAIXA REFERENCIAL</v>
          </cell>
        </row>
        <row r="2199">
          <cell r="A2199">
            <v>92883</v>
          </cell>
          <cell r="B2199" t="str">
            <v>FUNDACOES E ESTRUTURAS</v>
          </cell>
          <cell r="C2199" t="str">
            <v>FUES</v>
          </cell>
          <cell r="D2199" t="str">
            <v>ARMADURAS</v>
          </cell>
          <cell r="E2199" t="str">
            <v>0042</v>
          </cell>
          <cell r="F2199" t="str">
            <v/>
          </cell>
          <cell r="G2199" t="str">
            <v/>
          </cell>
          <cell r="H2199" t="str">
            <v>ARMAÇÃO UTILIZANDO AÇO CA-25 DE 8,0 MM - MONTAGEM. AF_12/2015</v>
          </cell>
          <cell r="I2199" t="str">
            <v>KG</v>
          </cell>
          <cell r="J2199" t="str">
            <v>ATRIBUÍDO SÃO PAULO</v>
          </cell>
          <cell r="K2199" t="str">
            <v>11,51</v>
          </cell>
          <cell r="L2199" t="str">
            <v>CAIXA REFERENCIAL</v>
          </cell>
        </row>
        <row r="2200">
          <cell r="A2200">
            <v>92884</v>
          </cell>
          <cell r="B2200" t="str">
            <v>FUNDACOES E ESTRUTURAS</v>
          </cell>
          <cell r="C2200" t="str">
            <v>FUES</v>
          </cell>
          <cell r="D2200" t="str">
            <v>ARMADURAS</v>
          </cell>
          <cell r="E2200" t="str">
            <v>0042</v>
          </cell>
          <cell r="F2200" t="str">
            <v/>
          </cell>
          <cell r="G2200" t="str">
            <v/>
          </cell>
          <cell r="H2200" t="str">
            <v>ARMAÇÃO UTILIZANDO AÇO CA-25 DE 10,0 MM - MONTAGEM. AF_12/2015</v>
          </cell>
          <cell r="I2200" t="str">
            <v>KG</v>
          </cell>
          <cell r="J2200" t="str">
            <v>ATRIBUÍDO SÃO PAULO</v>
          </cell>
          <cell r="K2200" t="str">
            <v>11,99</v>
          </cell>
          <cell r="L2200" t="str">
            <v>CAIXA REFERENCIAL</v>
          </cell>
        </row>
        <row r="2201">
          <cell r="A2201">
            <v>92885</v>
          </cell>
          <cell r="B2201" t="str">
            <v>FUNDACOES E ESTRUTURAS</v>
          </cell>
          <cell r="C2201" t="str">
            <v>FUES</v>
          </cell>
          <cell r="D2201" t="str">
            <v>ARMADURAS</v>
          </cell>
          <cell r="E2201" t="str">
            <v>0042</v>
          </cell>
          <cell r="F2201" t="str">
            <v/>
          </cell>
          <cell r="G2201" t="str">
            <v/>
          </cell>
          <cell r="H2201" t="str">
            <v>ARMAÇÃO UTILIZANDO AÇO CA-25 DE 12,5 MM - MONTAGEM. AF_12/2015</v>
          </cell>
          <cell r="I2201" t="str">
            <v>KG</v>
          </cell>
          <cell r="J2201" t="str">
            <v>ATRIBUÍDO SÃO PAULO</v>
          </cell>
          <cell r="K2201" t="str">
            <v>11,56</v>
          </cell>
          <cell r="L2201" t="str">
            <v>CAIXA REFERENCIAL</v>
          </cell>
        </row>
        <row r="2202">
          <cell r="A2202">
            <v>92886</v>
          </cell>
          <cell r="B2202" t="str">
            <v>FUNDACOES E ESTRUTURAS</v>
          </cell>
          <cell r="C2202" t="str">
            <v>FUES</v>
          </cell>
          <cell r="D2202" t="str">
            <v>ARMADURAS</v>
          </cell>
          <cell r="E2202" t="str">
            <v>0042</v>
          </cell>
          <cell r="F2202" t="str">
            <v/>
          </cell>
          <cell r="G2202" t="str">
            <v/>
          </cell>
          <cell r="H2202" t="str">
            <v>ARMAÇÃO UTILIZANDO AÇO CA-25 DE 16,0 MM - MONTAGEM. AF_12/2015</v>
          </cell>
          <cell r="I2202" t="str">
            <v>KG</v>
          </cell>
          <cell r="J2202" t="str">
            <v>ATRIBUÍDO SÃO PAULO</v>
          </cell>
          <cell r="K2202" t="str">
            <v>11,22</v>
          </cell>
          <cell r="L2202" t="str">
            <v>CAIXA REFERENCIAL</v>
          </cell>
        </row>
        <row r="2203">
          <cell r="A2203">
            <v>92887</v>
          </cell>
          <cell r="B2203" t="str">
            <v>FUNDACOES E ESTRUTURAS</v>
          </cell>
          <cell r="C2203" t="str">
            <v>FUES</v>
          </cell>
          <cell r="D2203" t="str">
            <v>ARMADURAS</v>
          </cell>
          <cell r="E2203" t="str">
            <v>0042</v>
          </cell>
          <cell r="F2203" t="str">
            <v/>
          </cell>
          <cell r="G2203" t="str">
            <v/>
          </cell>
          <cell r="H2203" t="str">
            <v>ARMAÇÃO UTILIZANDO AÇO CA-25 DE 20,0 MM - MONTAGEM. AF_12/2015</v>
          </cell>
          <cell r="I2203" t="str">
            <v>KG</v>
          </cell>
          <cell r="J2203" t="str">
            <v>ATRIBUÍDO SÃO PAULO</v>
          </cell>
          <cell r="K2203" t="str">
            <v>11,27</v>
          </cell>
          <cell r="L2203" t="str">
            <v>CAIXA REFERENCIAL</v>
          </cell>
        </row>
        <row r="2204">
          <cell r="A2204">
            <v>92888</v>
          </cell>
          <cell r="B2204" t="str">
            <v>FUNDACOES E ESTRUTURAS</v>
          </cell>
          <cell r="C2204" t="str">
            <v>FUES</v>
          </cell>
          <cell r="D2204" t="str">
            <v>ARMADURAS</v>
          </cell>
          <cell r="E2204" t="str">
            <v>0042</v>
          </cell>
          <cell r="F2204" t="str">
            <v/>
          </cell>
          <cell r="G2204" t="str">
            <v/>
          </cell>
          <cell r="H2204" t="str">
            <v>ARMAÇÃO UTILIZANDO AÇO CA-25 DE 25,0 MM - MONTAGEM. AF_12/2015</v>
          </cell>
          <cell r="I2204" t="str">
            <v>KG</v>
          </cell>
          <cell r="J2204" t="str">
            <v>COEFICIENTE DE REPRESENTATIVIDADE</v>
          </cell>
          <cell r="K2204" t="str">
            <v>11,09</v>
          </cell>
          <cell r="L2204" t="str">
            <v>CAIXA REFERENCIAL</v>
          </cell>
        </row>
        <row r="2205">
          <cell r="A2205">
            <v>92915</v>
          </cell>
          <cell r="B2205" t="str">
            <v>FUNDACOES E ESTRUTURAS</v>
          </cell>
          <cell r="C2205" t="str">
            <v>FUES</v>
          </cell>
          <cell r="D2205" t="str">
            <v>ARMADURAS</v>
          </cell>
          <cell r="E2205" t="str">
            <v>0042</v>
          </cell>
          <cell r="F2205" t="str">
            <v/>
          </cell>
          <cell r="G2205" t="str">
            <v/>
          </cell>
          <cell r="H2205" t="str">
            <v>ARMAÇÃO DE ESTRUTURAS DE CONCRETO ARMADO, EXCETO VIGAS, PILARES, LAJES E FUNDAÇÕES, UTILIZANDO AÇO CA-60 DE 5,0 MM - MONTAGEM. AF_12/2015</v>
          </cell>
          <cell r="I2205" t="str">
            <v>KG</v>
          </cell>
          <cell r="J2205" t="str">
            <v>ATRIBUÍDO SÃO PAULO</v>
          </cell>
          <cell r="K2205" t="str">
            <v>14,28</v>
          </cell>
          <cell r="L2205" t="str">
            <v>CAIXA REFERENCIAL</v>
          </cell>
        </row>
        <row r="2206">
          <cell r="A2206">
            <v>92916</v>
          </cell>
          <cell r="B2206" t="str">
            <v>FUNDACOES E ESTRUTURAS</v>
          </cell>
          <cell r="C2206" t="str">
            <v>FUES</v>
          </cell>
          <cell r="D2206" t="str">
            <v>ARMADURAS</v>
          </cell>
          <cell r="E2206" t="str">
            <v>0042</v>
          </cell>
          <cell r="F2206" t="str">
            <v/>
          </cell>
          <cell r="G2206" t="str">
            <v/>
          </cell>
          <cell r="H2206" t="str">
            <v>ARMAÇÃO DE ESTRUTURAS DE CONCRETO ARMADO, EXCETO VIGAS, PILARES, LAJES E FUNDAÇÕES, UTILIZANDO AÇO CA-50 DE 6,3 MM - MONTAGEM. AF_12/2015</v>
          </cell>
          <cell r="I2206" t="str">
            <v>KG</v>
          </cell>
          <cell r="J2206" t="str">
            <v>ATRIBUÍDO SÃO PAULO</v>
          </cell>
          <cell r="K2206" t="str">
            <v>13,72</v>
          </cell>
          <cell r="L2206" t="str">
            <v>CAIXA REFERENCIAL</v>
          </cell>
        </row>
        <row r="2207">
          <cell r="A2207">
            <v>92917</v>
          </cell>
          <cell r="B2207" t="str">
            <v>FUNDACOES E ESTRUTURAS</v>
          </cell>
          <cell r="C2207" t="str">
            <v>FUES</v>
          </cell>
          <cell r="D2207" t="str">
            <v>ARMADURAS</v>
          </cell>
          <cell r="E2207" t="str">
            <v>0042</v>
          </cell>
          <cell r="F2207" t="str">
            <v/>
          </cell>
          <cell r="G2207" t="str">
            <v/>
          </cell>
          <cell r="H2207" t="str">
            <v>ARMAÇÃO DE ESTRUTURAS DE CONCRETO ARMADO, EXCETO VIGAS, PILARES, LAJES E FUNDAÇÕES, UTILIZANDO AÇO CA-50 DE 8,0 MM - MONTAGEM. AF_12/2015</v>
          </cell>
          <cell r="I2207" t="str">
            <v>KG</v>
          </cell>
          <cell r="J2207" t="str">
            <v>ATRIBUÍDO SÃO PAULO</v>
          </cell>
          <cell r="K2207" t="str">
            <v>13,03</v>
          </cell>
          <cell r="L2207" t="str">
            <v>CAIXA REFERENCIAL</v>
          </cell>
        </row>
        <row r="2208">
          <cell r="A2208">
            <v>92919</v>
          </cell>
          <cell r="B2208" t="str">
            <v>FUNDACOES E ESTRUTURAS</v>
          </cell>
          <cell r="C2208" t="str">
            <v>FUES</v>
          </cell>
          <cell r="D2208" t="str">
            <v>ARMADURAS</v>
          </cell>
          <cell r="E2208" t="str">
            <v>0042</v>
          </cell>
          <cell r="F2208" t="str">
            <v/>
          </cell>
          <cell r="G2208" t="str">
            <v/>
          </cell>
          <cell r="H2208" t="str">
            <v>ARMAÇÃO DE ESTRUTURAS DE CONCRETO ARMADO, EXCETO VIGAS, PILARES, LAJES E FUNDAÇÕES, UTILIZANDO AÇO CA-50 DE 10,0 MM - MONTAGEM. AF_12/2015</v>
          </cell>
          <cell r="I2208" t="str">
            <v>KG</v>
          </cell>
          <cell r="J2208" t="str">
            <v>ATRIBUÍDO SÃO PAULO</v>
          </cell>
          <cell r="K2208" t="str">
            <v>11,71</v>
          </cell>
          <cell r="L2208" t="str">
            <v>CAIXA REFERENCIAL</v>
          </cell>
        </row>
        <row r="2209">
          <cell r="A2209">
            <v>92921</v>
          </cell>
          <cell r="B2209" t="str">
            <v>FUNDACOES E ESTRUTURAS</v>
          </cell>
          <cell r="C2209" t="str">
            <v>FUES</v>
          </cell>
          <cell r="D2209" t="str">
            <v>ARMADURAS</v>
          </cell>
          <cell r="E2209" t="str">
            <v>0042</v>
          </cell>
          <cell r="F2209" t="str">
            <v/>
          </cell>
          <cell r="G2209" t="str">
            <v/>
          </cell>
          <cell r="H2209" t="str">
            <v>ARMAÇÃO DE ESTRUTURAS DE CONCRETO ARMADO, EXCETO VIGAS, PILARES, LAJES E FUNDAÇÕES, UTILIZANDO AÇO CA-50 DE 12,5 MM - MONTAGEM. AF_12/2015</v>
          </cell>
          <cell r="I2209" t="str">
            <v>KG</v>
          </cell>
          <cell r="J2209" t="str">
            <v>ATRIBUÍDO SÃO PAULO</v>
          </cell>
          <cell r="K2209" t="str">
            <v>9,92</v>
          </cell>
          <cell r="L2209" t="str">
            <v>CAIXA REFERENCIAL</v>
          </cell>
        </row>
        <row r="2210">
          <cell r="A2210">
            <v>92922</v>
          </cell>
          <cell r="B2210" t="str">
            <v>FUNDACOES E ESTRUTURAS</v>
          </cell>
          <cell r="C2210" t="str">
            <v>FUES</v>
          </cell>
          <cell r="D2210" t="str">
            <v>ARMADURAS</v>
          </cell>
          <cell r="E2210" t="str">
            <v>0042</v>
          </cell>
          <cell r="F2210" t="str">
            <v/>
          </cell>
          <cell r="G2210" t="str">
            <v/>
          </cell>
          <cell r="H2210" t="str">
            <v>ARMAÇÃO DE ESTRUTURAS DE CONCRETO ARMADO, EXCETO VIGAS, PILARES, LAJES E FUNDAÇÕES, UTILIZANDO AÇO CA-50 DE 16,0 MM - MONTAGEM. AF_12/2015</v>
          </cell>
          <cell r="I2210" t="str">
            <v>KG</v>
          </cell>
          <cell r="J2210" t="str">
            <v>ATRIBUÍDO SÃO PAULO</v>
          </cell>
          <cell r="K2210" t="str">
            <v>9,47</v>
          </cell>
          <cell r="L2210" t="str">
            <v>CAIXA REFERENCIAL</v>
          </cell>
        </row>
        <row r="2211">
          <cell r="A2211">
            <v>92923</v>
          </cell>
          <cell r="B2211" t="str">
            <v>FUNDACOES E ESTRUTURAS</v>
          </cell>
          <cell r="C2211" t="str">
            <v>FUES</v>
          </cell>
          <cell r="D2211" t="str">
            <v>ARMADURAS</v>
          </cell>
          <cell r="E2211" t="str">
            <v>0042</v>
          </cell>
          <cell r="F2211" t="str">
            <v/>
          </cell>
          <cell r="G2211" t="str">
            <v/>
          </cell>
          <cell r="H2211" t="str">
            <v>ARMAÇÃO DE ESTRUTURAS DE CONCRETO ARMADO, EXCETO VIGAS, PILARES, LAJES E FUNDAÇÕES, UTILIZANDO AÇO CA-50 DE 20,0 MM - MONTAGEM. AF_12/2015</v>
          </cell>
          <cell r="I2211" t="str">
            <v>KG</v>
          </cell>
          <cell r="J2211" t="str">
            <v>ATRIBUÍDO SÃO PAULO</v>
          </cell>
          <cell r="K2211" t="str">
            <v>10,68</v>
          </cell>
          <cell r="L2211" t="str">
            <v>CAIXA REFERENCIAL</v>
          </cell>
        </row>
        <row r="2212">
          <cell r="A2212">
            <v>92924</v>
          </cell>
          <cell r="B2212" t="str">
            <v>FUNDACOES E ESTRUTURAS</v>
          </cell>
          <cell r="C2212" t="str">
            <v>FUES</v>
          </cell>
          <cell r="D2212" t="str">
            <v>ARMADURAS</v>
          </cell>
          <cell r="E2212" t="str">
            <v>0042</v>
          </cell>
          <cell r="F2212" t="str">
            <v/>
          </cell>
          <cell r="G2212" t="str">
            <v/>
          </cell>
          <cell r="H2212" t="str">
            <v>ARMAÇÃO DE ESTRUTURAS DE CONCRETO ARMADO, EXCETO VIGAS, PILARES, LAJES E FUNDAÇÕES, UTILIZANDO AÇO CA-50 DE 25,0 MM - MONTAGEM. AF_12/2015</v>
          </cell>
          <cell r="I2212" t="str">
            <v>KG</v>
          </cell>
          <cell r="J2212" t="str">
            <v>COEFICIENTE DE REPRESENTATIVIDADE</v>
          </cell>
          <cell r="K2212" t="str">
            <v>10,45</v>
          </cell>
          <cell r="L2212" t="str">
            <v>CAIXA REFERENCIAL</v>
          </cell>
        </row>
        <row r="2213">
          <cell r="A2213">
            <v>95445</v>
          </cell>
          <cell r="B2213" t="str">
            <v>FUNDACOES E ESTRUTURAS</v>
          </cell>
          <cell r="C2213" t="str">
            <v>FUES</v>
          </cell>
          <cell r="D2213" t="str">
            <v>ARMADURAS</v>
          </cell>
          <cell r="E2213" t="str">
            <v>0042</v>
          </cell>
          <cell r="F2213" t="str">
            <v/>
          </cell>
          <cell r="G2213" t="str">
            <v/>
          </cell>
          <cell r="H2213" t="str">
            <v>CORTE E DOBRA DE AÇO CA-60, DIÂMETRO DE 5,0 MM, UTILIZADO EM ESTRIBO CONTÍNUO HELICOIDAL. AF_10/2016</v>
          </cell>
          <cell r="I2213" t="str">
            <v>KG</v>
          </cell>
          <cell r="J2213" t="str">
            <v>COEFICIENTE DE REPRESENTATIVIDADE</v>
          </cell>
          <cell r="K2213" t="str">
            <v>8,57</v>
          </cell>
          <cell r="L2213" t="str">
            <v>CAIXA REFERENCIAL</v>
          </cell>
        </row>
        <row r="2214">
          <cell r="A2214">
            <v>95446</v>
          </cell>
          <cell r="B2214" t="str">
            <v>FUNDACOES E ESTRUTURAS</v>
          </cell>
          <cell r="C2214" t="str">
            <v>FUES</v>
          </cell>
          <cell r="D2214" t="str">
            <v>ARMADURAS</v>
          </cell>
          <cell r="E2214" t="str">
            <v>0042</v>
          </cell>
          <cell r="F2214" t="str">
            <v/>
          </cell>
          <cell r="G2214" t="str">
            <v/>
          </cell>
          <cell r="H2214" t="str">
            <v>CORTE E DOBRA DE AÇO CA-50, DIÂMETRO DE 6,3 MM, UTILIZADO EM ESTRIBO CONTÍNUO HELICOIDAL. AF_10/2016</v>
          </cell>
          <cell r="I2214" t="str">
            <v>KG</v>
          </cell>
          <cell r="J2214" t="str">
            <v>COEFICIENTE DE REPRESENTATIVIDADE</v>
          </cell>
          <cell r="K2214" t="str">
            <v>9,36</v>
          </cell>
          <cell r="L2214" t="str">
            <v>CAIXA REFERENCIAL</v>
          </cell>
        </row>
        <row r="2215">
          <cell r="A2215">
            <v>95448</v>
          </cell>
          <cell r="B2215" t="str">
            <v>FUNDACOES E ESTRUTURAS</v>
          </cell>
          <cell r="C2215" t="str">
            <v>FUES</v>
          </cell>
          <cell r="D2215" t="str">
            <v>ARMADURAS</v>
          </cell>
          <cell r="E2215" t="str">
            <v>0042</v>
          </cell>
          <cell r="F2215" t="str">
            <v/>
          </cell>
          <cell r="G2215" t="str">
            <v/>
          </cell>
          <cell r="H2215" t="str">
            <v>CORTE E DOBRA DE AÇO CA-50, DIÂMERO DE 32 MM, UTILIZADO EM ESTRUTURAS DIVERSAS, EXCETO LAJE. AF_10/2016</v>
          </cell>
          <cell r="I2215" t="str">
            <v>KG</v>
          </cell>
          <cell r="J2215" t="str">
            <v>COEFICIENTE DE REPRESENTATIVIDADE</v>
          </cell>
          <cell r="K2215" t="str">
            <v>10,68</v>
          </cell>
          <cell r="L2215" t="str">
            <v>CAIXA REFERENCIAL</v>
          </cell>
        </row>
        <row r="2216">
          <cell r="A2216">
            <v>95576</v>
          </cell>
          <cell r="B2216" t="str">
            <v>FUNDACOES E ESTRUTURAS</v>
          </cell>
          <cell r="C2216" t="str">
            <v>FUES</v>
          </cell>
          <cell r="D2216" t="str">
            <v>ARMADURAS</v>
          </cell>
          <cell r="E2216" t="str">
            <v>0042</v>
          </cell>
          <cell r="F2216" t="str">
            <v/>
          </cell>
          <cell r="G2216" t="str">
            <v/>
          </cell>
          <cell r="H2216" t="str">
            <v>MONTAGEM DE ARMADURA LONGITUDINAL/TRANSVERSAL DE ESTACAS DE SEÇÃO CIRCULAR, DIÂMETRO = 8,0 MM. AF_11/2016</v>
          </cell>
          <cell r="I2216" t="str">
            <v>KG</v>
          </cell>
          <cell r="J2216" t="str">
            <v>COEFICIENTE DE REPRESENTATIVIDADE</v>
          </cell>
          <cell r="K2216" t="str">
            <v>12,50</v>
          </cell>
          <cell r="L2216" t="str">
            <v>CAIXA REFERENCIAL</v>
          </cell>
        </row>
        <row r="2217">
          <cell r="A2217">
            <v>95577</v>
          </cell>
          <cell r="B2217" t="str">
            <v>FUNDACOES E ESTRUTURAS</v>
          </cell>
          <cell r="C2217" t="str">
            <v>FUES</v>
          </cell>
          <cell r="D2217" t="str">
            <v>ARMADURAS</v>
          </cell>
          <cell r="E2217" t="str">
            <v>0042</v>
          </cell>
          <cell r="F2217" t="str">
            <v/>
          </cell>
          <cell r="G2217" t="str">
            <v/>
          </cell>
          <cell r="H2217" t="str">
            <v>MONTAGEM DE ARMADURA LONGITUDINAL DE ESTACAS DE SEÇÃO CIRCULAR, DIÂMETRO = 10,0 MM. AF_11/2016</v>
          </cell>
          <cell r="I2217" t="str">
            <v>KG</v>
          </cell>
          <cell r="J2217" t="str">
            <v>COEFICIENTE DE REPRESENTATIVIDADE</v>
          </cell>
          <cell r="K2217" t="str">
            <v>11,41</v>
          </cell>
          <cell r="L2217" t="str">
            <v>CAIXA REFERENCIAL</v>
          </cell>
        </row>
        <row r="2218">
          <cell r="A2218">
            <v>95578</v>
          </cell>
          <cell r="B2218" t="str">
            <v>FUNDACOES E ESTRUTURAS</v>
          </cell>
          <cell r="C2218" t="str">
            <v>FUES</v>
          </cell>
          <cell r="D2218" t="str">
            <v>ARMADURAS</v>
          </cell>
          <cell r="E2218" t="str">
            <v>0042</v>
          </cell>
          <cell r="F2218" t="str">
            <v/>
          </cell>
          <cell r="G2218" t="str">
            <v/>
          </cell>
          <cell r="H2218" t="str">
            <v>MONTAGEM DE ARMADURA LONGITUDINAL/TRANSVERSAL DE ESTACAS DE SEÇÃO CIRCULAR, DIÂMETRO = 12,5 MM. AF_11/2016</v>
          </cell>
          <cell r="I2218" t="str">
            <v>KG</v>
          </cell>
          <cell r="J2218" t="str">
            <v>COEFICIENTE DE REPRESENTATIVIDADE</v>
          </cell>
          <cell r="K2218" t="str">
            <v>9,78</v>
          </cell>
          <cell r="L2218" t="str">
            <v>CAIXA REFERENCIAL</v>
          </cell>
        </row>
        <row r="2219">
          <cell r="A2219">
            <v>95579</v>
          </cell>
          <cell r="B2219" t="str">
            <v>FUNDACOES E ESTRUTURAS</v>
          </cell>
          <cell r="C2219" t="str">
            <v>FUES</v>
          </cell>
          <cell r="D2219" t="str">
            <v>ARMADURAS</v>
          </cell>
          <cell r="E2219" t="str">
            <v>0042</v>
          </cell>
          <cell r="F2219" t="str">
            <v/>
          </cell>
          <cell r="G2219" t="str">
            <v/>
          </cell>
          <cell r="H2219" t="str">
            <v>MONTAGEM DE ARMADURA LONGITUDINAL DE ESTACAS DE SEÇÃO CIRCULAR, DIÂMETRO = 16,0 MM. AF_11/2016</v>
          </cell>
          <cell r="I2219" t="str">
            <v>KG</v>
          </cell>
          <cell r="J2219" t="str">
            <v>COEFICIENTE DE REPRESENTATIVIDADE</v>
          </cell>
          <cell r="K2219" t="str">
            <v>9,46</v>
          </cell>
          <cell r="L2219" t="str">
            <v>CAIXA REFERENCIAL</v>
          </cell>
        </row>
        <row r="2220">
          <cell r="A2220">
            <v>95580</v>
          </cell>
          <cell r="B2220" t="str">
            <v>FUNDACOES E ESTRUTURAS</v>
          </cell>
          <cell r="C2220" t="str">
            <v>FUES</v>
          </cell>
          <cell r="D2220" t="str">
            <v>ARMADURAS</v>
          </cell>
          <cell r="E2220" t="str">
            <v>0042</v>
          </cell>
          <cell r="F2220" t="str">
            <v/>
          </cell>
          <cell r="G2220" t="str">
            <v/>
          </cell>
          <cell r="H2220" t="str">
            <v>MONTAGEM DE ARMADURA LONGITUDINAL DE ESTACAS DE SEÇÃO CIRCULAR, DIÂMETRO = 20,0 MM. AF_11/2016</v>
          </cell>
          <cell r="I2220" t="str">
            <v>KG</v>
          </cell>
          <cell r="J2220" t="str">
            <v>COEFICIENTE DE REPRESENTATIVIDADE</v>
          </cell>
          <cell r="K2220" t="str">
            <v>10,78</v>
          </cell>
          <cell r="L2220" t="str">
            <v>CAIXA REFERENCIAL</v>
          </cell>
        </row>
        <row r="2221">
          <cell r="A2221">
            <v>95581</v>
          </cell>
          <cell r="B2221" t="str">
            <v>FUNDACOES E ESTRUTURAS</v>
          </cell>
          <cell r="C2221" t="str">
            <v>FUES</v>
          </cell>
          <cell r="D2221" t="str">
            <v>ARMADURAS</v>
          </cell>
          <cell r="E2221" t="str">
            <v>0042</v>
          </cell>
          <cell r="F2221" t="str">
            <v/>
          </cell>
          <cell r="G2221" t="str">
            <v/>
          </cell>
          <cell r="H2221" t="str">
            <v>MONTAGEM DE ARMADURA LONGITUDINAL DE ESTACAS DE SEÇÃO CIRCULAR, DIÂMETRO = 25,0 MM. AF_11/2016</v>
          </cell>
          <cell r="I2221" t="str">
            <v>KG</v>
          </cell>
          <cell r="J2221" t="str">
            <v>COEFICIENTE DE REPRESENTATIVIDADE</v>
          </cell>
          <cell r="K2221" t="str">
            <v>10,63</v>
          </cell>
          <cell r="L2221" t="str">
            <v>CAIXA REFERENCIAL</v>
          </cell>
        </row>
        <row r="2222">
          <cell r="A2222">
            <v>95582</v>
          </cell>
          <cell r="B2222" t="str">
            <v>FUNDACOES E ESTRUTURAS</v>
          </cell>
          <cell r="C2222" t="str">
            <v>FUES</v>
          </cell>
          <cell r="D2222" t="str">
            <v>ARMADURAS</v>
          </cell>
          <cell r="E2222" t="str">
            <v>0042</v>
          </cell>
          <cell r="F2222" t="str">
            <v/>
          </cell>
          <cell r="G2222" t="str">
            <v/>
          </cell>
          <cell r="H2222" t="str">
            <v>MONTAGEM DE ARMADURA LONGITUDINAL DE ESTACAS DE SEÇÃO CIRCULAR, DIÂMETRO = 32,0 MM. AF_11/2016</v>
          </cell>
          <cell r="I2222" t="str">
            <v>KG</v>
          </cell>
          <cell r="J2222" t="str">
            <v>COEFICIENTE DE REPRESENTATIVIDADE</v>
          </cell>
          <cell r="K2222" t="str">
            <v>11,48</v>
          </cell>
          <cell r="L2222" t="str">
            <v>CAIXA REFERENCIAL</v>
          </cell>
        </row>
        <row r="2223">
          <cell r="A2223">
            <v>95583</v>
          </cell>
          <cell r="B2223" t="str">
            <v>FUNDACOES E ESTRUTURAS</v>
          </cell>
          <cell r="C2223" t="str">
            <v>FUES</v>
          </cell>
          <cell r="D2223" t="str">
            <v>ARMADURAS</v>
          </cell>
          <cell r="E2223" t="str">
            <v>0042</v>
          </cell>
          <cell r="F2223" t="str">
            <v/>
          </cell>
          <cell r="G2223" t="str">
            <v/>
          </cell>
          <cell r="H2223" t="str">
            <v>MONTAGEM DE ARMADURA TRANSVERSAL DE ESTACAS DE SEÇÃO CIRCULAR, DIÂMETRO = 5,0 MM. AF_11/2016</v>
          </cell>
          <cell r="I2223" t="str">
            <v>KG</v>
          </cell>
          <cell r="J2223" t="str">
            <v>COEFICIENTE DE REPRESENTATIVIDADE</v>
          </cell>
          <cell r="K2223" t="str">
            <v>14,30</v>
          </cell>
          <cell r="L2223" t="str">
            <v>CAIXA REFERENCIAL</v>
          </cell>
        </row>
        <row r="2224">
          <cell r="A2224">
            <v>95584</v>
          </cell>
          <cell r="B2224" t="str">
            <v>FUNDACOES E ESTRUTURAS</v>
          </cell>
          <cell r="C2224" t="str">
            <v>FUES</v>
          </cell>
          <cell r="D2224" t="str">
            <v>ARMADURAS</v>
          </cell>
          <cell r="E2224" t="str">
            <v>0042</v>
          </cell>
          <cell r="F2224" t="str">
            <v/>
          </cell>
          <cell r="G2224" t="str">
            <v/>
          </cell>
          <cell r="H2224" t="str">
            <v>MONTAGEM DE ARMADURA TRANSVERSAL DE ESTACAS DE SEÇÃO CIRCULAR, DIÂMETRO = 6,3 MM. AF_11/2016</v>
          </cell>
          <cell r="I2224" t="str">
            <v>KG</v>
          </cell>
          <cell r="J2224" t="str">
            <v>COEFICIENTE DE REPRESENTATIVIDADE</v>
          </cell>
          <cell r="K2224" t="str">
            <v>13,06</v>
          </cell>
          <cell r="L2224" t="str">
            <v>CAIXA REFERENCIAL</v>
          </cell>
        </row>
        <row r="2225">
          <cell r="A2225">
            <v>95585</v>
          </cell>
          <cell r="B2225" t="str">
            <v>FUNDACOES E ESTRUTURAS</v>
          </cell>
          <cell r="C2225" t="str">
            <v>FUES</v>
          </cell>
          <cell r="D2225" t="str">
            <v>ARMADURAS</v>
          </cell>
          <cell r="E2225" t="str">
            <v>0042</v>
          </cell>
          <cell r="F2225" t="str">
            <v/>
          </cell>
          <cell r="G2225" t="str">
            <v/>
          </cell>
          <cell r="H2225" t="str">
            <v>MONTAGEM DE ARMADURA LONGITUDINAL/TRANSVERSAL DE ESTACAS DE SEÇÃO RETANGULAR (BARRETE), DIÂMETRO = 8,0 MM. AF_11/2016</v>
          </cell>
          <cell r="I2225" t="str">
            <v>KG</v>
          </cell>
          <cell r="J2225" t="str">
            <v>COEFICIENTE DE REPRESENTATIVIDADE</v>
          </cell>
          <cell r="K2225" t="str">
            <v>12,85</v>
          </cell>
          <cell r="L2225" t="str">
            <v>CAIXA REFERENCIAL</v>
          </cell>
        </row>
        <row r="2226">
          <cell r="A2226">
            <v>95586</v>
          </cell>
          <cell r="B2226" t="str">
            <v>FUNDACOES E ESTRUTURAS</v>
          </cell>
          <cell r="C2226" t="str">
            <v>FUES</v>
          </cell>
          <cell r="D2226" t="str">
            <v>ARMADURAS</v>
          </cell>
          <cell r="E2226" t="str">
            <v>0042</v>
          </cell>
          <cell r="F2226" t="str">
            <v/>
          </cell>
          <cell r="G2226" t="str">
            <v/>
          </cell>
          <cell r="H2226" t="str">
            <v>MONTAGEM DE ARMADURA LONGITUDINAL DE ESTACAS DE SEÇÃO RETANGULAR (BARRETE), DIÂMETRO = 10,0 MM. AF_11/2016</v>
          </cell>
          <cell r="I2226" t="str">
            <v>KG</v>
          </cell>
          <cell r="J2226" t="str">
            <v>COEFICIENTE DE REPRESENTATIVIDADE</v>
          </cell>
          <cell r="K2226" t="str">
            <v>11,67</v>
          </cell>
          <cell r="L2226" t="str">
            <v>CAIXA REFERENCIAL</v>
          </cell>
        </row>
        <row r="2227">
          <cell r="A2227">
            <v>95587</v>
          </cell>
          <cell r="B2227" t="str">
            <v>FUNDACOES E ESTRUTURAS</v>
          </cell>
          <cell r="C2227" t="str">
            <v>FUES</v>
          </cell>
          <cell r="D2227" t="str">
            <v>ARMADURAS</v>
          </cell>
          <cell r="E2227" t="str">
            <v>0042</v>
          </cell>
          <cell r="F2227" t="str">
            <v/>
          </cell>
          <cell r="G2227" t="str">
            <v/>
          </cell>
          <cell r="H2227" t="str">
            <v>MONTAGEM DE ARMADURA LONGITUDINAL/TRANSVERSAL DE ESTACAS DE SEÇÃO RETANGULAR (BARRETE), DIÂMETRO = 12,5 MM. AF_11/2016</v>
          </cell>
          <cell r="I2227" t="str">
            <v>KG</v>
          </cell>
          <cell r="J2227" t="str">
            <v>COEFICIENTE DE REPRESENTATIVIDADE</v>
          </cell>
          <cell r="K2227" t="str">
            <v>10,00</v>
          </cell>
          <cell r="L2227" t="str">
            <v>CAIXA REFERENCIAL</v>
          </cell>
        </row>
        <row r="2228">
          <cell r="A2228">
            <v>95588</v>
          </cell>
          <cell r="B2228" t="str">
            <v>FUNDACOES E ESTRUTURAS</v>
          </cell>
          <cell r="C2228" t="str">
            <v>FUES</v>
          </cell>
          <cell r="D2228" t="str">
            <v>ARMADURAS</v>
          </cell>
          <cell r="E2228" t="str">
            <v>0042</v>
          </cell>
          <cell r="F2228" t="str">
            <v/>
          </cell>
          <cell r="G2228" t="str">
            <v/>
          </cell>
          <cell r="H2228" t="str">
            <v>MONTAGEM DE ARMADURA LONGITUDINAL DE ESTACAS DE SEÇÃO RETANGULAR (BARRETE), DIÂMETRO = 16,0 MM. AF_11/2016</v>
          </cell>
          <cell r="I2228" t="str">
            <v>KG</v>
          </cell>
          <cell r="J2228" t="str">
            <v>COEFICIENTE DE REPRESENTATIVIDADE</v>
          </cell>
          <cell r="K2228" t="str">
            <v>9,64</v>
          </cell>
          <cell r="L2228" t="str">
            <v>CAIXA REFERENCIAL</v>
          </cell>
        </row>
        <row r="2229">
          <cell r="A2229">
            <v>95589</v>
          </cell>
          <cell r="B2229" t="str">
            <v>FUNDACOES E ESTRUTURAS</v>
          </cell>
          <cell r="C2229" t="str">
            <v>FUES</v>
          </cell>
          <cell r="D2229" t="str">
            <v>ARMADURAS</v>
          </cell>
          <cell r="E2229" t="str">
            <v>0042</v>
          </cell>
          <cell r="F2229" t="str">
            <v/>
          </cell>
          <cell r="G2229" t="str">
            <v/>
          </cell>
          <cell r="H2229" t="str">
            <v>MONTAGEM DE ARMADURA LONGITUDINAL DE ESTACAS DE SEÇÃO RETANGULAR (BARRETE), DIÂMETRO = 20,0 MM. AF_11/2016</v>
          </cell>
          <cell r="I2229" t="str">
            <v>KG</v>
          </cell>
          <cell r="J2229" t="str">
            <v>COEFICIENTE DE REPRESENTATIVIDADE</v>
          </cell>
          <cell r="K2229" t="str">
            <v>10,92</v>
          </cell>
          <cell r="L2229" t="str">
            <v>CAIXA REFERENCIAL</v>
          </cell>
        </row>
        <row r="2230">
          <cell r="A2230">
            <v>95590</v>
          </cell>
          <cell r="B2230" t="str">
            <v>FUNDACOES E ESTRUTURAS</v>
          </cell>
          <cell r="C2230" t="str">
            <v>FUES</v>
          </cell>
          <cell r="D2230" t="str">
            <v>ARMADURAS</v>
          </cell>
          <cell r="E2230" t="str">
            <v>0042</v>
          </cell>
          <cell r="F2230" t="str">
            <v/>
          </cell>
          <cell r="G2230" t="str">
            <v/>
          </cell>
          <cell r="H2230" t="str">
            <v>MONTAGEM DE ARMADURA LONGITUDINAL DE ESTACAS DE SEÇÃO RETANGULAR (BARRETE), DIÂMETRO = 25,0 MM. AF_11/2016</v>
          </cell>
          <cell r="I2230" t="str">
            <v>KG</v>
          </cell>
          <cell r="J2230" t="str">
            <v>COEFICIENTE DE REPRESENTATIVIDADE</v>
          </cell>
          <cell r="K2230" t="str">
            <v>10,75</v>
          </cell>
          <cell r="L2230" t="str">
            <v>CAIXA REFERENCIAL</v>
          </cell>
        </row>
        <row r="2231">
          <cell r="A2231">
            <v>95591</v>
          </cell>
          <cell r="B2231" t="str">
            <v>FUNDACOES E ESTRUTURAS</v>
          </cell>
          <cell r="C2231" t="str">
            <v>FUES</v>
          </cell>
          <cell r="D2231" t="str">
            <v>ARMADURAS</v>
          </cell>
          <cell r="E2231" t="str">
            <v>0042</v>
          </cell>
          <cell r="F2231" t="str">
            <v/>
          </cell>
          <cell r="G2231" t="str">
            <v/>
          </cell>
          <cell r="H2231" t="str">
            <v>MONTAGEM DE ARMADURA LONGITUDINAL DE ESTACAS DE SEÇÃO RETANGULAR (BARRETE), DIÂMETRO = 32,0 MM. AF_11/2016</v>
          </cell>
          <cell r="I2231" t="str">
            <v>KG</v>
          </cell>
          <cell r="J2231" t="str">
            <v>COEFICIENTE DE REPRESENTATIVIDADE</v>
          </cell>
          <cell r="K2231" t="str">
            <v>11,55</v>
          </cell>
          <cell r="L2231" t="str">
            <v>CAIXA REFERENCIAL</v>
          </cell>
        </row>
        <row r="2232">
          <cell r="A2232">
            <v>95592</v>
          </cell>
          <cell r="B2232" t="str">
            <v>FUNDACOES E ESTRUTURAS</v>
          </cell>
          <cell r="C2232" t="str">
            <v>FUES</v>
          </cell>
          <cell r="D2232" t="str">
            <v>ARMADURAS</v>
          </cell>
          <cell r="E2232" t="str">
            <v>0042</v>
          </cell>
          <cell r="F2232" t="str">
            <v/>
          </cell>
          <cell r="G2232" t="str">
            <v/>
          </cell>
          <cell r="H2232" t="str">
            <v>MONTAGEM DE ARMADURA TRANSVERSAL DE ESTACAS DE SEÇÃO RETANGULAR (BARRETE), DIÂMETRO = 5,0 MM. AF_11/2016</v>
          </cell>
          <cell r="I2232" t="str">
            <v>KG</v>
          </cell>
          <cell r="J2232" t="str">
            <v>COEFICIENTE DE REPRESENTATIVIDADE</v>
          </cell>
          <cell r="K2232" t="str">
            <v>16,95</v>
          </cell>
          <cell r="L2232" t="str">
            <v>CAIXA REFERENCIAL</v>
          </cell>
        </row>
        <row r="2233">
          <cell r="A2233">
            <v>95593</v>
          </cell>
          <cell r="B2233" t="str">
            <v>FUNDACOES E ESTRUTURAS</v>
          </cell>
          <cell r="C2233" t="str">
            <v>FUES</v>
          </cell>
          <cell r="D2233" t="str">
            <v>ARMADURAS</v>
          </cell>
          <cell r="E2233" t="str">
            <v>0042</v>
          </cell>
          <cell r="F2233" t="str">
            <v/>
          </cell>
          <cell r="G2233" t="str">
            <v/>
          </cell>
          <cell r="H2233" t="str">
            <v>MONTAGEM DE ARMADURA TRANSVERSAL DE ESTACAS DE SEÇÃO RETANGULAR (BARRETE), DIÂMETRO = 6,3 MM. AF_11/2016</v>
          </cell>
          <cell r="I2233" t="str">
            <v>KG</v>
          </cell>
          <cell r="J2233" t="str">
            <v>COEFICIENTE DE REPRESENTATIVIDADE</v>
          </cell>
          <cell r="K2233" t="str">
            <v>14,81</v>
          </cell>
          <cell r="L2233" t="str">
            <v>CAIXA REFERENCIAL</v>
          </cell>
        </row>
        <row r="2234">
          <cell r="A2234">
            <v>95943</v>
          </cell>
          <cell r="B2234" t="str">
            <v>FUNDACOES E ESTRUTURAS</v>
          </cell>
          <cell r="C2234" t="str">
            <v>FUES</v>
          </cell>
          <cell r="D2234" t="str">
            <v>ARMADURAS</v>
          </cell>
          <cell r="E2234" t="str">
            <v>0042</v>
          </cell>
          <cell r="F2234" t="str">
            <v/>
          </cell>
          <cell r="G2234" t="str">
            <v/>
          </cell>
          <cell r="H2234" t="str">
            <v>ARMAÇÃO DE ESCADA, DE UMA ESTRUTURA CONVENCIONAL DE CONCRETO ARMADO UTILIZANDO AÇO CA-60 DE 5,0 MM - MONTAGEM. AF_11/2020</v>
          </cell>
          <cell r="I2234" t="str">
            <v>KG</v>
          </cell>
          <cell r="J2234" t="str">
            <v>ATRIBUÍDO SÃO PAULO</v>
          </cell>
          <cell r="K2234" t="str">
            <v>17,70</v>
          </cell>
          <cell r="L2234" t="str">
            <v>CAIXA REFERENCIAL</v>
          </cell>
        </row>
        <row r="2235">
          <cell r="A2235">
            <v>95944</v>
          </cell>
          <cell r="B2235" t="str">
            <v>FUNDACOES E ESTRUTURAS</v>
          </cell>
          <cell r="C2235" t="str">
            <v>FUES</v>
          </cell>
          <cell r="D2235" t="str">
            <v>ARMADURAS</v>
          </cell>
          <cell r="E2235" t="str">
            <v>0042</v>
          </cell>
          <cell r="F2235" t="str">
            <v/>
          </cell>
          <cell r="G2235" t="str">
            <v/>
          </cell>
          <cell r="H2235" t="str">
            <v>ARMAÇÃO DE ESCADA, DE UMA ESTRUTURA CONVENCIONAL DE CONCRETO ARMADO UTILIZANDO AÇO CA-50 DE 6,3 MM - MONTAGEM. AF_11/2020</v>
          </cell>
          <cell r="I2235" t="str">
            <v>KG</v>
          </cell>
          <cell r="J2235" t="str">
            <v>ATRIBUÍDO SÃO PAULO</v>
          </cell>
          <cell r="K2235" t="str">
            <v>16,73</v>
          </cell>
          <cell r="L2235" t="str">
            <v>CAIXA REFERENCIAL</v>
          </cell>
        </row>
        <row r="2236">
          <cell r="A2236">
            <v>95945</v>
          </cell>
          <cell r="B2236" t="str">
            <v>FUNDACOES E ESTRUTURAS</v>
          </cell>
          <cell r="C2236" t="str">
            <v>FUES</v>
          </cell>
          <cell r="D2236" t="str">
            <v>ARMADURAS</v>
          </cell>
          <cell r="E2236" t="str">
            <v>0042</v>
          </cell>
          <cell r="F2236" t="str">
            <v/>
          </cell>
          <cell r="G2236" t="str">
            <v/>
          </cell>
          <cell r="H2236" t="str">
            <v>ARMAÇÃO DE ESCADA, DE UMA ESTRUTURA CONVENCIONAL DE CONCRETO ARMADO UTILIZANDO AÇO CA-50 DE 8,0 MM - MONTAGEM. AF_11/2020</v>
          </cell>
          <cell r="I2236" t="str">
            <v>KG</v>
          </cell>
          <cell r="J2236" t="str">
            <v>ATRIBUÍDO SÃO PAULO</v>
          </cell>
          <cell r="K2236" t="str">
            <v>14,40</v>
          </cell>
          <cell r="L2236" t="str">
            <v>CAIXA REFERENCIAL</v>
          </cell>
        </row>
        <row r="2237">
          <cell r="A2237">
            <v>95946</v>
          </cell>
          <cell r="B2237" t="str">
            <v>FUNDACOES E ESTRUTURAS</v>
          </cell>
          <cell r="C2237" t="str">
            <v>FUES</v>
          </cell>
          <cell r="D2237" t="str">
            <v>ARMADURAS</v>
          </cell>
          <cell r="E2237" t="str">
            <v>0042</v>
          </cell>
          <cell r="F2237" t="str">
            <v/>
          </cell>
          <cell r="G2237" t="str">
            <v/>
          </cell>
          <cell r="H2237" t="str">
            <v>ARMAÇÃO DE ESCADA, DE UMA ESTRUTURA CONVENCIONAL DE CONCRETO ARMADO UTILIZANDO AÇO CA-50 DE 10,0 MM - MONTAGEM. AF_11/2020</v>
          </cell>
          <cell r="I2237" t="str">
            <v>KG</v>
          </cell>
          <cell r="J2237" t="str">
            <v>ATRIBUÍDO SÃO PAULO</v>
          </cell>
          <cell r="K2237" t="str">
            <v>12,00</v>
          </cell>
          <cell r="L2237" t="str">
            <v>CAIXA REFERENCIAL</v>
          </cell>
        </row>
        <row r="2238">
          <cell r="A2238">
            <v>95947</v>
          </cell>
          <cell r="B2238" t="str">
            <v>FUNDACOES E ESTRUTURAS</v>
          </cell>
          <cell r="C2238" t="str">
            <v>FUES</v>
          </cell>
          <cell r="D2238" t="str">
            <v>ARMADURAS</v>
          </cell>
          <cell r="E2238" t="str">
            <v>0042</v>
          </cell>
          <cell r="F2238" t="str">
            <v/>
          </cell>
          <cell r="G2238" t="str">
            <v/>
          </cell>
          <cell r="H2238" t="str">
            <v>ARMAÇÃO DE ESCADA, DE UMA ESTRUTURA CONVENCIONAL DE CONCRETO ARMADO UTILIZANDO AÇO CA-50 DE 12,5 MM - MONTAGEM. AF_11/2020</v>
          </cell>
          <cell r="I2238" t="str">
            <v>KG</v>
          </cell>
          <cell r="J2238" t="str">
            <v>ATRIBUÍDO SÃO PAULO</v>
          </cell>
          <cell r="K2238" t="str">
            <v>9,61</v>
          </cell>
          <cell r="L2238" t="str">
            <v>CAIXA REFERENCIAL</v>
          </cell>
        </row>
        <row r="2239">
          <cell r="A2239">
            <v>95948</v>
          </cell>
          <cell r="B2239" t="str">
            <v>FUNDACOES E ESTRUTURAS</v>
          </cell>
          <cell r="C2239" t="str">
            <v>FUES</v>
          </cell>
          <cell r="D2239" t="str">
            <v>ARMADURAS</v>
          </cell>
          <cell r="E2239" t="str">
            <v>0042</v>
          </cell>
          <cell r="F2239" t="str">
            <v/>
          </cell>
          <cell r="G2239" t="str">
            <v/>
          </cell>
          <cell r="H2239" t="str">
            <v>ARMAÇÃO DE ESCADA, DE UMA ESTRUTURA CONVENCIONAL DE CONCRETO ARMADO UTILIZANDO AÇO CA-50 DE 16,0 MM - MONTAGEM. AF_11/2020</v>
          </cell>
          <cell r="I2239" t="str">
            <v>KG</v>
          </cell>
          <cell r="J2239" t="str">
            <v>ATRIBUÍDO SÃO PAULO</v>
          </cell>
          <cell r="K2239" t="str">
            <v>8,84</v>
          </cell>
          <cell r="L2239" t="str">
            <v>CAIXA REFERENCIAL</v>
          </cell>
        </row>
        <row r="2240">
          <cell r="A2240">
            <v>96544</v>
          </cell>
          <cell r="B2240" t="str">
            <v>FUNDACOES E ESTRUTURAS</v>
          </cell>
          <cell r="C2240" t="str">
            <v>FUES</v>
          </cell>
          <cell r="D2240" t="str">
            <v>ARMADURAS</v>
          </cell>
          <cell r="E2240" t="str">
            <v>0042</v>
          </cell>
          <cell r="F2240" t="str">
            <v/>
          </cell>
          <cell r="G2240" t="str">
            <v/>
          </cell>
          <cell r="H2240" t="str">
            <v>ARMAÇÃO DE BLOCO, VIGA BALDRAME OU SAPATA UTILIZANDO AÇO CA-50 DE 6,3 MM - MONTAGEM. AF_06/2017</v>
          </cell>
          <cell r="I2240" t="str">
            <v>KG</v>
          </cell>
          <cell r="J2240" t="str">
            <v>ATRIBUÍDO SÃO PAULO</v>
          </cell>
          <cell r="K2240" t="str">
            <v>14,46</v>
          </cell>
          <cell r="L2240" t="str">
            <v>CAIXA REFERENCIAL</v>
          </cell>
        </row>
        <row r="2241">
          <cell r="A2241">
            <v>96545</v>
          </cell>
          <cell r="B2241" t="str">
            <v>FUNDACOES E ESTRUTURAS</v>
          </cell>
          <cell r="C2241" t="str">
            <v>FUES</v>
          </cell>
          <cell r="D2241" t="str">
            <v>ARMADURAS</v>
          </cell>
          <cell r="E2241" t="str">
            <v>0042</v>
          </cell>
          <cell r="F2241" t="str">
            <v/>
          </cell>
          <cell r="G2241" t="str">
            <v/>
          </cell>
          <cell r="H2241" t="str">
            <v>ARMAÇÃO DE BLOCO, VIGA BALDRAME OU SAPATA UTILIZANDO AÇO CA-50 DE 8 MM - MONTAGEM. AF_06/2017</v>
          </cell>
          <cell r="I2241" t="str">
            <v>KG</v>
          </cell>
          <cell r="J2241" t="str">
            <v>ATRIBUÍDO SÃO PAULO</v>
          </cell>
          <cell r="K2241" t="str">
            <v>13,61</v>
          </cell>
          <cell r="L2241" t="str">
            <v>CAIXA REFERENCIAL</v>
          </cell>
        </row>
        <row r="2242">
          <cell r="A2242">
            <v>96546</v>
          </cell>
          <cell r="B2242" t="str">
            <v>FUNDACOES E ESTRUTURAS</v>
          </cell>
          <cell r="C2242" t="str">
            <v>FUES</v>
          </cell>
          <cell r="D2242" t="str">
            <v>ARMADURAS</v>
          </cell>
          <cell r="E2242" t="str">
            <v>0042</v>
          </cell>
          <cell r="F2242" t="str">
            <v/>
          </cell>
          <cell r="G2242" t="str">
            <v/>
          </cell>
          <cell r="H2242" t="str">
            <v>ARMAÇÃO DE BLOCO, VIGA BALDRAME OU SAPATA UTILIZANDO AÇO CA-50 DE 10 MM - MONTAGEM. AF_06/2017</v>
          </cell>
          <cell r="I2242" t="str">
            <v>KG</v>
          </cell>
          <cell r="J2242" t="str">
            <v>ATRIBUÍDO SÃO PAULO</v>
          </cell>
          <cell r="K2242" t="str">
            <v>12,20</v>
          </cell>
          <cell r="L2242" t="str">
            <v>CAIXA REFERENCIAL</v>
          </cell>
        </row>
        <row r="2243">
          <cell r="A2243">
            <v>96547</v>
          </cell>
          <cell r="B2243" t="str">
            <v>FUNDACOES E ESTRUTURAS</v>
          </cell>
          <cell r="C2243" t="str">
            <v>FUES</v>
          </cell>
          <cell r="D2243" t="str">
            <v>ARMADURAS</v>
          </cell>
          <cell r="E2243" t="str">
            <v>0042</v>
          </cell>
          <cell r="F2243" t="str">
            <v/>
          </cell>
          <cell r="G2243" t="str">
            <v/>
          </cell>
          <cell r="H2243" t="str">
            <v>ARMAÇÃO DE BLOCO, VIGA BALDRAME OU SAPATA UTILIZANDO AÇO CA-50 DE 12,5 MM - MONTAGEM. AF_06/2017</v>
          </cell>
          <cell r="I2243" t="str">
            <v>KG</v>
          </cell>
          <cell r="J2243" t="str">
            <v>ATRIBUÍDO SÃO PAULO</v>
          </cell>
          <cell r="K2243" t="str">
            <v>10,33</v>
          </cell>
          <cell r="L2243" t="str">
            <v>CAIXA REFERENCIAL</v>
          </cell>
        </row>
        <row r="2244">
          <cell r="A2244">
            <v>96548</v>
          </cell>
          <cell r="B2244" t="str">
            <v>FUNDACOES E ESTRUTURAS</v>
          </cell>
          <cell r="C2244" t="str">
            <v>FUES</v>
          </cell>
          <cell r="D2244" t="str">
            <v>ARMADURAS</v>
          </cell>
          <cell r="E2244" t="str">
            <v>0042</v>
          </cell>
          <cell r="F2244" t="str">
            <v/>
          </cell>
          <cell r="G2244" t="str">
            <v/>
          </cell>
          <cell r="H2244" t="str">
            <v>ARMAÇÃO DE BLOCO, VIGA BALDRAME OU SAPATA UTILIZANDO AÇO CA-50 DE 16 MM - MONTAGEM. AF_06/2017</v>
          </cell>
          <cell r="I2244" t="str">
            <v>KG</v>
          </cell>
          <cell r="J2244" t="str">
            <v>ATRIBUÍDO SÃO PAULO</v>
          </cell>
          <cell r="K2244" t="str">
            <v>9,83</v>
          </cell>
          <cell r="L2244" t="str">
            <v>CAIXA REFERENCIAL</v>
          </cell>
        </row>
        <row r="2245">
          <cell r="A2245">
            <v>96549</v>
          </cell>
          <cell r="B2245" t="str">
            <v>FUNDACOES E ESTRUTURAS</v>
          </cell>
          <cell r="C2245" t="str">
            <v>FUES</v>
          </cell>
          <cell r="D2245" t="str">
            <v>ARMADURAS</v>
          </cell>
          <cell r="E2245" t="str">
            <v>0042</v>
          </cell>
          <cell r="F2245" t="str">
            <v/>
          </cell>
          <cell r="G2245" t="str">
            <v/>
          </cell>
          <cell r="H2245" t="str">
            <v>ARMAÇÃO DE BLOCO, VIGA BALDRAME OU SAPATA UTILIZANDO AÇO CA-50 DE 20 MM - MONTAGEM. AF_06/2017</v>
          </cell>
          <cell r="I2245" t="str">
            <v>KG</v>
          </cell>
          <cell r="J2245" t="str">
            <v>ATRIBUÍDO SÃO PAULO</v>
          </cell>
          <cell r="K2245" t="str">
            <v>11,01</v>
          </cell>
          <cell r="L2245" t="str">
            <v>CAIXA REFERENCIAL</v>
          </cell>
        </row>
        <row r="2246">
          <cell r="A2246">
            <v>96550</v>
          </cell>
          <cell r="B2246" t="str">
            <v>FUNDACOES E ESTRUTURAS</v>
          </cell>
          <cell r="C2246" t="str">
            <v>FUES</v>
          </cell>
          <cell r="D2246" t="str">
            <v>ARMADURAS</v>
          </cell>
          <cell r="E2246" t="str">
            <v>0042</v>
          </cell>
          <cell r="F2246" t="str">
            <v/>
          </cell>
          <cell r="G2246" t="str">
            <v/>
          </cell>
          <cell r="H2246" t="str">
            <v>ARMAÇÃO DE BLOCO, VIGA BALDRAME OU SAPATA UTILIZANDO AÇO CA-50 DE 25 MM - MONTAGEM. AF_06/2017</v>
          </cell>
          <cell r="I2246" t="str">
            <v>KG</v>
          </cell>
          <cell r="J2246" t="str">
            <v>ATRIBUÍDO SÃO PAULO</v>
          </cell>
          <cell r="K2246" t="str">
            <v>10,75</v>
          </cell>
          <cell r="L2246" t="str">
            <v>CAIXA REFERENCIAL</v>
          </cell>
        </row>
        <row r="2247">
          <cell r="A2247">
            <v>100066</v>
          </cell>
          <cell r="B2247" t="str">
            <v>FUNDACOES E ESTRUTURAS</v>
          </cell>
          <cell r="C2247" t="str">
            <v>FUES</v>
          </cell>
          <cell r="D2247" t="str">
            <v>ARMADURAS</v>
          </cell>
          <cell r="E2247" t="str">
            <v>0042</v>
          </cell>
          <cell r="F2247" t="str">
            <v/>
          </cell>
          <cell r="G2247" t="str">
            <v/>
          </cell>
          <cell r="H2247" t="str">
            <v>ARMAÇÃO DO SISTEMA DE PAREDES DE CONCRETO, EXECUTADA COMO ARMADURA POSITIVA DE LAJES, TELA Q-196. AF_06/2019</v>
          </cell>
          <cell r="I2247" t="str">
            <v>KG</v>
          </cell>
          <cell r="J2247" t="str">
            <v>ATRIBUÍDO SÃO PAULO</v>
          </cell>
          <cell r="K2247" t="str">
            <v>7,64</v>
          </cell>
          <cell r="L2247" t="str">
            <v>CAIXA REFERENCIAL</v>
          </cell>
        </row>
        <row r="2248">
          <cell r="A2248">
            <v>100067</v>
          </cell>
          <cell r="B2248" t="str">
            <v>FUNDACOES E ESTRUTURAS</v>
          </cell>
          <cell r="C2248" t="str">
            <v>FUES</v>
          </cell>
          <cell r="D2248" t="str">
            <v>ARMADURAS</v>
          </cell>
          <cell r="E2248" t="str">
            <v>0042</v>
          </cell>
          <cell r="F2248" t="str">
            <v/>
          </cell>
          <cell r="G2248" t="str">
            <v/>
          </cell>
          <cell r="H2248" t="str">
            <v>ARMAÇÃO DO SISTEMA DE PAREDES DE CONCRETO, EXECUTADA COMO REFORÇO, VERGALHÃO DE 5,0 MM DE DIÂMETRO. AF_06/2019</v>
          </cell>
          <cell r="I2248" t="str">
            <v>KG</v>
          </cell>
          <cell r="J2248" t="str">
            <v>COEFICIENTE DE REPRESENTATIVIDADE</v>
          </cell>
          <cell r="K2248" t="str">
            <v>11,29</v>
          </cell>
          <cell r="L2248" t="str">
            <v>CAIXA REFERENCIAL</v>
          </cell>
        </row>
        <row r="2249">
          <cell r="A2249">
            <v>100068</v>
          </cell>
          <cell r="B2249" t="str">
            <v>FUNDACOES E ESTRUTURAS</v>
          </cell>
          <cell r="C2249" t="str">
            <v>FUES</v>
          </cell>
          <cell r="D2249" t="str">
            <v>ARMADURAS</v>
          </cell>
          <cell r="E2249" t="str">
            <v>0042</v>
          </cell>
          <cell r="F2249" t="str">
            <v/>
          </cell>
          <cell r="G2249" t="str">
            <v/>
          </cell>
          <cell r="H2249" t="str">
            <v>ARMAÇÃO DO SISTEMA DE PAREDES DE CONCRETO, EXECUTADA COMO REFORÇO, VERGALHÃO DE 12,5 MM DE DIÂMETRO. AF_06/2019</v>
          </cell>
          <cell r="I2249" t="str">
            <v>KG</v>
          </cell>
          <cell r="J2249" t="str">
            <v>COEFICIENTE DE REPRESENTATIVIDADE</v>
          </cell>
          <cell r="K2249" t="str">
            <v>9,15</v>
          </cell>
          <cell r="L2249" t="str">
            <v>CAIXA REFERENCIAL</v>
          </cell>
        </row>
        <row r="2250">
          <cell r="A2250">
            <v>89993</v>
          </cell>
          <cell r="B2250" t="str">
            <v>FUNDACOES E ESTRUTURAS</v>
          </cell>
          <cell r="C2250" t="str">
            <v>FUES</v>
          </cell>
          <cell r="D2250" t="str">
            <v>CONCRETOS</v>
          </cell>
          <cell r="E2250" t="str">
            <v>0043</v>
          </cell>
          <cell r="F2250" t="str">
            <v/>
          </cell>
          <cell r="G2250" t="str">
            <v/>
          </cell>
          <cell r="H2250" t="str">
            <v>GRAUTEAMENTO VERTICAL EM ALVENARIA ESTRUTURAL. AF_01/2015</v>
          </cell>
          <cell r="I2250" t="str">
            <v>M3</v>
          </cell>
          <cell r="J2250" t="str">
            <v>COEFICIENTE DE REPRESENTATIVIDADE</v>
          </cell>
          <cell r="K2250" t="str">
            <v>631,26</v>
          </cell>
          <cell r="L2250" t="str">
            <v>CAIXA REFERENCIAL</v>
          </cell>
        </row>
        <row r="2251">
          <cell r="A2251">
            <v>89994</v>
          </cell>
          <cell r="B2251" t="str">
            <v>FUNDACOES E ESTRUTURAS</v>
          </cell>
          <cell r="C2251" t="str">
            <v>FUES</v>
          </cell>
          <cell r="D2251" t="str">
            <v>CONCRETOS</v>
          </cell>
          <cell r="E2251" t="str">
            <v>0043</v>
          </cell>
          <cell r="F2251" t="str">
            <v/>
          </cell>
          <cell r="G2251" t="str">
            <v/>
          </cell>
          <cell r="H2251" t="str">
            <v>GRAUTEAMENTO DE CINTA INTERMEDIÁRIA OU DE CONTRAVERGA EM ALVENARIA ESTRUTURAL. AF_01/2015</v>
          </cell>
          <cell r="I2251" t="str">
            <v>M3</v>
          </cell>
          <cell r="J2251" t="str">
            <v>COEFICIENTE DE REPRESENTATIVIDADE</v>
          </cell>
          <cell r="K2251" t="str">
            <v>536,58</v>
          </cell>
          <cell r="L2251" t="str">
            <v>CAIXA REFERENCIAL</v>
          </cell>
        </row>
        <row r="2252">
          <cell r="A2252">
            <v>89995</v>
          </cell>
          <cell r="B2252" t="str">
            <v>FUNDACOES E ESTRUTURAS</v>
          </cell>
          <cell r="C2252" t="str">
            <v>FUES</v>
          </cell>
          <cell r="D2252" t="str">
            <v>CONCRETOS</v>
          </cell>
          <cell r="E2252" t="str">
            <v>0043</v>
          </cell>
          <cell r="F2252" t="str">
            <v/>
          </cell>
          <cell r="G2252" t="str">
            <v/>
          </cell>
          <cell r="H2252" t="str">
            <v>GRAUTEAMENTO DE CINTA SUPERIOR OU DE VERGA EM ALVENARIA ESTRUTURAL. AF_01/2015</v>
          </cell>
          <cell r="I2252" t="str">
            <v>M3</v>
          </cell>
          <cell r="J2252" t="str">
            <v>COEFICIENTE DE REPRESENTATIVIDADE</v>
          </cell>
          <cell r="K2252" t="str">
            <v>607,05</v>
          </cell>
          <cell r="L2252" t="str">
            <v>CAIXA REFERENCIAL</v>
          </cell>
        </row>
        <row r="2253">
          <cell r="A2253">
            <v>90278</v>
          </cell>
          <cell r="B2253" t="str">
            <v>FUNDACOES E ESTRUTURAS</v>
          </cell>
          <cell r="C2253" t="str">
            <v>FUES</v>
          </cell>
          <cell r="D2253" t="str">
            <v>CONCRETOS</v>
          </cell>
          <cell r="E2253" t="str">
            <v>0043</v>
          </cell>
          <cell r="F2253" t="str">
            <v/>
          </cell>
          <cell r="G2253" t="str">
            <v/>
          </cell>
          <cell r="H2253" t="str">
            <v>GRAUTE FGK=15 MPA; TRAÇO 1:0,04:2,0:2,4 (CIMENTO/ CAL/ AREIA GROSSA/ BRITA 0) - PREPARO MECÂNICO COM BETONEIRA 400 L. AF_02/2015</v>
          </cell>
          <cell r="I2253" t="str">
            <v>M3</v>
          </cell>
          <cell r="J2253" t="str">
            <v>COEFICIENTE DE REPRESENTATIVIDADE</v>
          </cell>
          <cell r="K2253" t="str">
            <v>310,47</v>
          </cell>
          <cell r="L2253" t="str">
            <v>CAIXA REFERENCIAL</v>
          </cell>
        </row>
        <row r="2254">
          <cell r="A2254">
            <v>90279</v>
          </cell>
          <cell r="B2254" t="str">
            <v>FUNDACOES E ESTRUTURAS</v>
          </cell>
          <cell r="C2254" t="str">
            <v>FUES</v>
          </cell>
          <cell r="D2254" t="str">
            <v>CONCRETOS</v>
          </cell>
          <cell r="E2254" t="str">
            <v>0043</v>
          </cell>
          <cell r="F2254" t="str">
            <v/>
          </cell>
          <cell r="G2254" t="str">
            <v/>
          </cell>
          <cell r="H2254" t="str">
            <v>GRAUTE FGK=20 MPA; TRAÇO 1:0,04:1,6:1,9 (CIMENTO/ CAL/ AREIA GROSSA/ BRITA 0) - PREPARO MECÂNICO COM BETONEIRA 400 L. AF_02/2015</v>
          </cell>
          <cell r="I2254" t="str">
            <v>M3</v>
          </cell>
          <cell r="J2254" t="str">
            <v>COEFICIENTE DE REPRESENTATIVIDADE</v>
          </cell>
          <cell r="K2254" t="str">
            <v>335,48</v>
          </cell>
          <cell r="L2254" t="str">
            <v>CAIXA REFERENCIAL</v>
          </cell>
        </row>
        <row r="2255">
          <cell r="A2255">
            <v>90280</v>
          </cell>
          <cell r="B2255" t="str">
            <v>FUNDACOES E ESTRUTURAS</v>
          </cell>
          <cell r="C2255" t="str">
            <v>FUES</v>
          </cell>
          <cell r="D2255" t="str">
            <v>CONCRETOS</v>
          </cell>
          <cell r="E2255" t="str">
            <v>0043</v>
          </cell>
          <cell r="F2255" t="str">
            <v/>
          </cell>
          <cell r="G2255" t="str">
            <v/>
          </cell>
          <cell r="H2255" t="str">
            <v>GRAUTE FGK=25 MPA; TRAÇO 1:0,02:1,2:1,5 (CIMENTO/ CAL/ AREIA GROSSA/ BRITA 0) - PREPARO MECÂNICO COM BETONEIRA 400 L. AF_02/2015</v>
          </cell>
          <cell r="I2255" t="str">
            <v>M3</v>
          </cell>
          <cell r="J2255" t="str">
            <v>COEFICIENTE DE REPRESENTATIVIDADE</v>
          </cell>
          <cell r="K2255" t="str">
            <v>379,14</v>
          </cell>
          <cell r="L2255" t="str">
            <v>CAIXA REFERENCIAL</v>
          </cell>
        </row>
        <row r="2256">
          <cell r="A2256">
            <v>90281</v>
          </cell>
          <cell r="B2256" t="str">
            <v>FUNDACOES E ESTRUTURAS</v>
          </cell>
          <cell r="C2256" t="str">
            <v>FUES</v>
          </cell>
          <cell r="D2256" t="str">
            <v>CONCRETOS</v>
          </cell>
          <cell r="E2256" t="str">
            <v>0043</v>
          </cell>
          <cell r="F2256" t="str">
            <v/>
          </cell>
          <cell r="G2256" t="str">
            <v/>
          </cell>
          <cell r="H2256" t="str">
            <v>GRAUTE FGK=30 MPA; TRAÇO 1:0,02:0,8:1,1 (CIMENTO/ CAL/ AREIA GROSSA/ BRITA 0) - PREPARO MECÂNICO COM BETONEIRA 400 L. AF_02/2015</v>
          </cell>
          <cell r="I2256" t="str">
            <v>M3</v>
          </cell>
          <cell r="J2256" t="str">
            <v>COEFICIENTE DE REPRESENTATIVIDADE</v>
          </cell>
          <cell r="K2256" t="str">
            <v>442,56</v>
          </cell>
          <cell r="L2256" t="str">
            <v>CAIXA REFERENCIAL</v>
          </cell>
        </row>
        <row r="2257">
          <cell r="A2257">
            <v>90282</v>
          </cell>
          <cell r="B2257" t="str">
            <v>FUNDACOES E ESTRUTURAS</v>
          </cell>
          <cell r="C2257" t="str">
            <v>FUES</v>
          </cell>
          <cell r="D2257" t="str">
            <v>CONCRETOS</v>
          </cell>
          <cell r="E2257" t="str">
            <v>0043</v>
          </cell>
          <cell r="F2257" t="str">
            <v/>
          </cell>
          <cell r="G2257" t="str">
            <v/>
          </cell>
          <cell r="H2257" t="str">
            <v>GRAUTE FGK=15 MPA; TRAÇO 1:2,0:2,4 (CIMENTO/ AREIA GROSSA/ BRITA 0/ ADITIVO) - PREPARO MECÂNICO COM BETONEIRA 400 L. AF_02/2015</v>
          </cell>
          <cell r="I2257" t="str">
            <v>M3</v>
          </cell>
          <cell r="J2257" t="str">
            <v>COEFICIENTE DE REPRESENTATIVIDADE</v>
          </cell>
          <cell r="K2257" t="str">
            <v>311,82</v>
          </cell>
          <cell r="L2257" t="str">
            <v>CAIXA REFERENCIAL</v>
          </cell>
        </row>
        <row r="2258">
          <cell r="A2258">
            <v>90283</v>
          </cell>
          <cell r="B2258" t="str">
            <v>FUNDACOES E ESTRUTURAS</v>
          </cell>
          <cell r="C2258" t="str">
            <v>FUES</v>
          </cell>
          <cell r="D2258" t="str">
            <v>CONCRETOS</v>
          </cell>
          <cell r="E2258" t="str">
            <v>0043</v>
          </cell>
          <cell r="F2258" t="str">
            <v/>
          </cell>
          <cell r="G2258" t="str">
            <v/>
          </cell>
          <cell r="H2258" t="str">
            <v>GRAUTE FGK=20 MPA; TRAÇO 1:1,6:1,9 (CIMENTO/ AREIA GROSSA/ BRITA 0/ ADITIVO) - PREPARO MECÂNICO COM BETONEIRA 400 L. AF_02/2015</v>
          </cell>
          <cell r="I2258" t="str">
            <v>M3</v>
          </cell>
          <cell r="J2258" t="str">
            <v>COEFICIENTE DE REPRESENTATIVIDADE</v>
          </cell>
          <cell r="K2258" t="str">
            <v>337,42</v>
          </cell>
          <cell r="L2258" t="str">
            <v>CAIXA REFERENCIAL</v>
          </cell>
        </row>
        <row r="2259">
          <cell r="A2259">
            <v>90284</v>
          </cell>
          <cell r="B2259" t="str">
            <v>FUNDACOES E ESTRUTURAS</v>
          </cell>
          <cell r="C2259" t="str">
            <v>FUES</v>
          </cell>
          <cell r="D2259" t="str">
            <v>CONCRETOS</v>
          </cell>
          <cell r="E2259" t="str">
            <v>0043</v>
          </cell>
          <cell r="F2259" t="str">
            <v/>
          </cell>
          <cell r="G2259" t="str">
            <v/>
          </cell>
          <cell r="H2259" t="str">
            <v>GRAUTE FGK=25 MPA; TRAÇO 1:1,2:1,5 (CIMENTO/ AREIA GROSSA/ BRITA 0/ ADITIVO) - PREPARO MECÂNICO COM BETONEIRA 400 L. AF_02/2015</v>
          </cell>
          <cell r="I2259" t="str">
            <v>M3</v>
          </cell>
          <cell r="J2259" t="str">
            <v>COEFICIENTE DE REPRESENTATIVIDADE</v>
          </cell>
          <cell r="K2259" t="str">
            <v>383,17</v>
          </cell>
          <cell r="L2259" t="str">
            <v>CAIXA REFERENCIAL</v>
          </cell>
        </row>
        <row r="2260">
          <cell r="A2260">
            <v>90285</v>
          </cell>
          <cell r="B2260" t="str">
            <v>FUNDACOES E ESTRUTURAS</v>
          </cell>
          <cell r="C2260" t="str">
            <v>FUES</v>
          </cell>
          <cell r="D2260" t="str">
            <v>CONCRETOS</v>
          </cell>
          <cell r="E2260" t="str">
            <v>0043</v>
          </cell>
          <cell r="F2260" t="str">
            <v/>
          </cell>
          <cell r="G2260" t="str">
            <v/>
          </cell>
          <cell r="H2260" t="str">
            <v>GRAUTE FGK=30 MPA; TRAÇO 1:0,8:1,1 (CIMENTO/ AREIA GROSSA/ BRITA 0/ ADITIVO) - PREPARO MECÂNICO COM BETONEIRA 400 L. AF_02/2015</v>
          </cell>
          <cell r="I2260" t="str">
            <v>M3</v>
          </cell>
          <cell r="J2260" t="str">
            <v>COEFICIENTE DE REPRESENTATIVIDADE</v>
          </cell>
          <cell r="K2260" t="str">
            <v>448,61</v>
          </cell>
          <cell r="L2260" t="str">
            <v>CAIXA REFERENCIAL</v>
          </cell>
        </row>
        <row r="2261">
          <cell r="A2261">
            <v>90853</v>
          </cell>
          <cell r="B2261" t="str">
            <v>FUNDACOES E ESTRUTURAS</v>
          </cell>
          <cell r="C2261" t="str">
            <v>FUES</v>
          </cell>
          <cell r="D2261" t="str">
            <v>CONCRETOS</v>
          </cell>
          <cell r="E2261" t="str">
            <v>0043</v>
          </cell>
          <cell r="F2261" t="str">
            <v/>
          </cell>
          <cell r="G2261" t="str">
            <v/>
          </cell>
          <cell r="H2261" t="str">
            <v>CONCRETAGEM DE LAJES EM EDIFICAÇÕES UNIFAMILIARES FEITAS COM SISTEMA DE FÔRMAS MANUSEÁVEIS, COM CONCRETO USINADO BOMBEÁVEL FCK 20 MPA - LANÇAMENTO, ADENSAMENTO E ACABAMENTO. AF_06/2015</v>
          </cell>
          <cell r="I2261" t="str">
            <v>M3</v>
          </cell>
          <cell r="J2261" t="str">
            <v>ATRIBUÍDO SÃO PAULO</v>
          </cell>
          <cell r="K2261" t="str">
            <v>445,93</v>
          </cell>
          <cell r="L2261" t="str">
            <v>CAIXA REFERENCIAL</v>
          </cell>
        </row>
        <row r="2262">
          <cell r="A2262">
            <v>90854</v>
          </cell>
          <cell r="B2262" t="str">
            <v>FUNDACOES E ESTRUTURAS</v>
          </cell>
          <cell r="C2262" t="str">
            <v>FUES</v>
          </cell>
          <cell r="D2262" t="str">
            <v>CONCRETOS</v>
          </cell>
          <cell r="E2262" t="str">
            <v>0043</v>
          </cell>
          <cell r="F2262" t="str">
            <v/>
          </cell>
          <cell r="G2262" t="str">
            <v/>
          </cell>
          <cell r="H2262" t="str">
            <v>CONCRETAGEM DE PAREDES EM EDIFICAÇÕES UNIFAMILIARES FEITAS COM SISTEMA DE FÔRMAS MANUSEÁVEIS, COM CONCRETO USINADO BOMBEÁVEL FCK 20 MPA - LANÇAMENTO, ADENSAMENTO E ACABAMENTO. AF_06/2015</v>
          </cell>
          <cell r="I2262" t="str">
            <v>M3</v>
          </cell>
          <cell r="J2262" t="str">
            <v>ATRIBUÍDO SÃO PAULO</v>
          </cell>
          <cell r="K2262" t="str">
            <v>432,48</v>
          </cell>
          <cell r="L2262" t="str">
            <v>CAIXA REFERENCIAL</v>
          </cell>
        </row>
        <row r="2263">
          <cell r="A2263">
            <v>90855</v>
          </cell>
          <cell r="B2263" t="str">
            <v>FUNDACOES E ESTRUTURAS</v>
          </cell>
          <cell r="C2263" t="str">
            <v>FUES</v>
          </cell>
          <cell r="D2263" t="str">
            <v>CONCRETOS</v>
          </cell>
          <cell r="E2263" t="str">
            <v>0043</v>
          </cell>
          <cell r="F2263" t="str">
            <v/>
          </cell>
          <cell r="G2263" t="str">
            <v/>
          </cell>
          <cell r="H2263" t="str">
            <v>CONCRETAGEM DE PLATIBANDA EM EDIFICAÇÕES UNIFAMILIARES FEITAS COM SISTEMA DE FÔRMAS MANUSEÁVEIS, COM CONCRETO USINADO BOMBEÁVEL FCK 20 MPA - LANÇAMENTO, ADENSAMENTO E ACABAMENTO. AF_06/2015</v>
          </cell>
          <cell r="I2263" t="str">
            <v>M3</v>
          </cell>
          <cell r="J2263" t="str">
            <v>ATRIBUÍDO SÃO PAULO</v>
          </cell>
          <cell r="K2263" t="str">
            <v>471,74</v>
          </cell>
          <cell r="L2263" t="str">
            <v>CAIXA REFERENCIAL</v>
          </cell>
        </row>
        <row r="2264">
          <cell r="A2264">
            <v>90856</v>
          </cell>
          <cell r="B2264" t="str">
            <v>FUNDACOES E ESTRUTURAS</v>
          </cell>
          <cell r="C2264" t="str">
            <v>FUES</v>
          </cell>
          <cell r="D2264" t="str">
            <v>CONCRETOS</v>
          </cell>
          <cell r="E2264" t="str">
            <v>0043</v>
          </cell>
          <cell r="F2264" t="str">
            <v/>
          </cell>
          <cell r="G2264" t="str">
            <v/>
          </cell>
          <cell r="H2264" t="str">
            <v>CONCRETAGEM DE LAJES EM EDIFICAÇÕES MULTIFAMILIARES FEITAS COM SISTEMA DE FÔRMAS MANUSEÁVEIS, COM CONCRETO USINADO BOMBEÁVEL FCK 20 MPA - LANÇAMENTO, ADENSAMENTO E ACABAMENTO. AF_06/2015</v>
          </cell>
          <cell r="I2264" t="str">
            <v>M3</v>
          </cell>
          <cell r="J2264" t="str">
            <v>ATRIBUÍDO SÃO PAULO</v>
          </cell>
          <cell r="K2264" t="str">
            <v>449,17</v>
          </cell>
          <cell r="L2264" t="str">
            <v>CAIXA REFERENCIAL</v>
          </cell>
        </row>
        <row r="2265">
          <cell r="A2265">
            <v>90857</v>
          </cell>
          <cell r="B2265" t="str">
            <v>FUNDACOES E ESTRUTURAS</v>
          </cell>
          <cell r="C2265" t="str">
            <v>FUES</v>
          </cell>
          <cell r="D2265" t="str">
            <v>CONCRETOS</v>
          </cell>
          <cell r="E2265" t="str">
            <v>0043</v>
          </cell>
          <cell r="F2265" t="str">
            <v/>
          </cell>
          <cell r="G2265" t="str">
            <v/>
          </cell>
          <cell r="H2265" t="str">
            <v>CONCRETAGEM DE PAREDES EM EDIFICAÇÕES MULTIFAMILIARES FEITAS COM SISTEMA DE FÔRMAS MANUSEÁVEIS, COM CONCRETO USINADO BOMBEÁVEL FCK 20 MPA - LANÇAMENTO, ADENSAMENTO E ACABAMENTO. AF_06/2015</v>
          </cell>
          <cell r="I2265" t="str">
            <v>M3</v>
          </cell>
          <cell r="J2265" t="str">
            <v>ATRIBUÍDO SÃO PAULO</v>
          </cell>
          <cell r="K2265" t="str">
            <v>434,65</v>
          </cell>
          <cell r="L2265" t="str">
            <v>CAIXA REFERENCIAL</v>
          </cell>
        </row>
        <row r="2266">
          <cell r="A2266">
            <v>90858</v>
          </cell>
          <cell r="B2266" t="str">
            <v>FUNDACOES E ESTRUTURAS</v>
          </cell>
          <cell r="C2266" t="str">
            <v>FUES</v>
          </cell>
          <cell r="D2266" t="str">
            <v>CONCRETOS</v>
          </cell>
          <cell r="E2266" t="str">
            <v>0043</v>
          </cell>
          <cell r="F2266" t="str">
            <v/>
          </cell>
          <cell r="G2266" t="str">
            <v/>
          </cell>
          <cell r="H2266" t="str">
            <v>CONCRETAGEM DE PLATIBANDA EM EDIFICAÇÕES MULTIFAMILIARES FEITAS COM SISTEMA DE FÔRMAS MANUSEÁVEIS, COM CONCRETO USINADO BOMBEÁVEL FCK 20 MPA - LANÇAMENTO, ADENSAMENTO E ACABAMENTO. AF_06/2015</v>
          </cell>
          <cell r="I2266" t="str">
            <v>M3</v>
          </cell>
          <cell r="J2266" t="str">
            <v>ATRIBUÍDO SÃO PAULO</v>
          </cell>
          <cell r="K2266" t="str">
            <v>486,68</v>
          </cell>
          <cell r="L2266" t="str">
            <v>CAIXA REFERENCIAL</v>
          </cell>
        </row>
        <row r="2267">
          <cell r="A2267">
            <v>90859</v>
          </cell>
          <cell r="B2267" t="str">
            <v>FUNDACOES E ESTRUTURAS</v>
          </cell>
          <cell r="C2267" t="str">
            <v>FUES</v>
          </cell>
          <cell r="D2267" t="str">
            <v>CONCRETOS</v>
          </cell>
          <cell r="E2267" t="str">
            <v>0043</v>
          </cell>
          <cell r="F2267" t="str">
            <v/>
          </cell>
          <cell r="G2267" t="str">
            <v/>
          </cell>
          <cell r="H2267" t="str">
            <v>CONCRETAGEM DE PLATIBANDA EM EDIFICAÇÕES UNIFAMILIARES FEITAS COM SISTEMA DE FÔRMAS MANUSEÁVEIS, COM CONCRETO USINADO AUTOADENSÁVEL FCK 20 MPA - LANÇAMENTO E ACABAMENTO. AF_06/2015</v>
          </cell>
          <cell r="I2267" t="str">
            <v>M3</v>
          </cell>
          <cell r="J2267" t="str">
            <v>COEFICIENTE DE REPRESENTATIVIDADE</v>
          </cell>
          <cell r="K2267" t="str">
            <v>448,31</v>
          </cell>
          <cell r="L2267" t="str">
            <v>CAIXA REFERENCIAL</v>
          </cell>
        </row>
        <row r="2268">
          <cell r="A2268">
            <v>90860</v>
          </cell>
          <cell r="B2268" t="str">
            <v>FUNDACOES E ESTRUTURAS</v>
          </cell>
          <cell r="C2268" t="str">
            <v>FUES</v>
          </cell>
          <cell r="D2268" t="str">
            <v>CONCRETOS</v>
          </cell>
          <cell r="E2268" t="str">
            <v>0043</v>
          </cell>
          <cell r="F2268" t="str">
            <v/>
          </cell>
          <cell r="G2268" t="str">
            <v/>
          </cell>
          <cell r="H2268" t="str">
            <v>CONCRETAGEM DE PLATIBANDA EM EDIFICAÇÕES MULTIFAMILIARES FEITAS COM SISTEMA DE FÔRMAS MANUSEÁVEIS, COM CONCRETO USINADO AUTOADENSÁVEL FCK 20 MPA - LANÇAMENTO E ACABAMENTO. AF_06/2015</v>
          </cell>
          <cell r="I2268" t="str">
            <v>M3</v>
          </cell>
          <cell r="J2268" t="str">
            <v>COEFICIENTE DE REPRESENTATIVIDADE</v>
          </cell>
          <cell r="K2268" t="str">
            <v>452,82</v>
          </cell>
          <cell r="L2268" t="str">
            <v>CAIXA REFERENCIAL</v>
          </cell>
        </row>
        <row r="2269">
          <cell r="A2269">
            <v>90861</v>
          </cell>
          <cell r="B2269" t="str">
            <v>FUNDACOES E ESTRUTURAS</v>
          </cell>
          <cell r="C2269" t="str">
            <v>FUES</v>
          </cell>
          <cell r="D2269" t="str">
            <v>CONCRETOS</v>
          </cell>
          <cell r="E2269" t="str">
            <v>0043</v>
          </cell>
          <cell r="F2269" t="str">
            <v/>
          </cell>
          <cell r="G2269" t="str">
            <v/>
          </cell>
          <cell r="H2269" t="str">
            <v>CONCRETAGEM DE EDIFICAÇÕES (PAREDES E LAJES) FEITAS COM SISTEMA DE FÔRMAS MANUSEÁVEIS, COM CONCRETO USINADO BOMBEÁVEL FCK 20 MPA - LANÇAMENTO, ADENSAMENTO E ACABAMENTO. AF_06/2015</v>
          </cell>
          <cell r="I2269" t="str">
            <v>M3</v>
          </cell>
          <cell r="J2269" t="str">
            <v>ATRIBUÍDO SÃO PAULO</v>
          </cell>
          <cell r="K2269" t="str">
            <v>438,77</v>
          </cell>
          <cell r="L2269" t="str">
            <v>CAIXA REFERENCIAL</v>
          </cell>
        </row>
        <row r="2270">
          <cell r="A2270">
            <v>90862</v>
          </cell>
          <cell r="B2270" t="str">
            <v>FUNDACOES E ESTRUTURAS</v>
          </cell>
          <cell r="C2270" t="str">
            <v>FUES</v>
          </cell>
          <cell r="D2270" t="str">
            <v>CONCRETOS</v>
          </cell>
          <cell r="E2270" t="str">
            <v>0043</v>
          </cell>
          <cell r="F2270" t="str">
            <v/>
          </cell>
          <cell r="G2270" t="str">
            <v/>
          </cell>
          <cell r="H2270" t="str">
            <v>CONCRETAGEM DE EDIFICAÇÕES (PAREDES E LAJES) FEITAS COM SISTEMA DE FÔRMAS MANUSEÁVEIS, COM CONCRETO USINADO AUTOADENSÁVEL FCK 20 MPA - LANÇAMENTO E ACABAMENTO. AF_06/2015</v>
          </cell>
          <cell r="I2270" t="str">
            <v>M3</v>
          </cell>
          <cell r="J2270" t="str">
            <v>COEFICIENTE DE REPRESENTATIVIDADE</v>
          </cell>
          <cell r="K2270" t="str">
            <v>421,87</v>
          </cell>
          <cell r="L2270" t="str">
            <v>CAIXA REFERENCIAL</v>
          </cell>
        </row>
        <row r="2271">
          <cell r="A2271">
            <v>92718</v>
          </cell>
          <cell r="B2271" t="str">
            <v>FUNDACOES E ESTRUTURAS</v>
          </cell>
          <cell r="C2271" t="str">
            <v>FUES</v>
          </cell>
          <cell r="D2271" t="str">
            <v>CONCRETOS</v>
          </cell>
          <cell r="E2271" t="str">
            <v>0043</v>
          </cell>
          <cell r="F2271" t="str">
            <v/>
          </cell>
          <cell r="G2271" t="str">
            <v/>
          </cell>
          <cell r="H2271" t="str">
            <v>CONCRETAGEM DE PILARES, FCK = 25 MPA,  COM USO DE BALDES EM EDIFICAÇÃO COM SEÇÃO MÉDIA DE PILARES MENOR OU IGUAL A 0,25 M² - LANÇAMENTO, ADENSAMENTO E ACABAMENTO. AF_12/2015</v>
          </cell>
          <cell r="I2271" t="str">
            <v>M3</v>
          </cell>
          <cell r="J2271" t="str">
            <v>ATRIBUÍDO SÃO PAULO</v>
          </cell>
          <cell r="K2271" t="str">
            <v>510,09</v>
          </cell>
          <cell r="L2271" t="str">
            <v>CAIXA REFERENCIAL</v>
          </cell>
        </row>
        <row r="2272">
          <cell r="A2272">
            <v>92719</v>
          </cell>
          <cell r="B2272" t="str">
            <v>FUNDACOES E ESTRUTURAS</v>
          </cell>
          <cell r="C2272" t="str">
            <v>FUES</v>
          </cell>
          <cell r="D2272" t="str">
            <v>CONCRETOS</v>
          </cell>
          <cell r="E2272" t="str">
            <v>0043</v>
          </cell>
          <cell r="F2272" t="str">
            <v/>
          </cell>
          <cell r="G2272" t="str">
            <v/>
          </cell>
          <cell r="H2272" t="str">
            <v>CONCRETAGEM DE PILARES, FCK = 25 MPA, COM USO DE GRUA EM EDIFICAÇÃO COM SEÇÃO MÉDIA DE PILARES MENOR OU IGUAL A 0,25 M² - LANÇAMENTO, ADENSAMENTO E ACABAMENTO. AF_12/2015</v>
          </cell>
          <cell r="I2272" t="str">
            <v>M3</v>
          </cell>
          <cell r="J2272" t="str">
            <v>ATRIBUÍDO SÃO PAULO</v>
          </cell>
          <cell r="K2272" t="str">
            <v>390,65</v>
          </cell>
          <cell r="L2272" t="str">
            <v>CAIXA REFERENCIAL</v>
          </cell>
        </row>
        <row r="2273">
          <cell r="A2273">
            <v>92720</v>
          </cell>
          <cell r="B2273" t="str">
            <v>FUNDACOES E ESTRUTURAS</v>
          </cell>
          <cell r="C2273" t="str">
            <v>FUES</v>
          </cell>
          <cell r="D2273" t="str">
            <v>CONCRETOS</v>
          </cell>
          <cell r="E2273" t="str">
            <v>0043</v>
          </cell>
          <cell r="F2273" t="str">
            <v/>
          </cell>
          <cell r="G2273" t="str">
            <v/>
          </cell>
          <cell r="H2273" t="str">
            <v>CONCRETAGEM DE PILARES, FCK = 25 MPA, COM USO DE BOMBA EM EDIFICAÇÃO COM SEÇÃO MÉDIA DE PILARES MENOR OU IGUAL A 0,25 M² - LANÇAMENTO, ADENSAMENTO E ACABAMENTO. AF_12/2015</v>
          </cell>
          <cell r="I2273" t="str">
            <v>M3</v>
          </cell>
          <cell r="J2273" t="str">
            <v>ATRIBUÍDO SÃO PAULO</v>
          </cell>
          <cell r="K2273" t="str">
            <v>417,16</v>
          </cell>
          <cell r="L2273" t="str">
            <v>CAIXA REFERENCIAL</v>
          </cell>
        </row>
        <row r="2274">
          <cell r="A2274">
            <v>92721</v>
          </cell>
          <cell r="B2274" t="str">
            <v>FUNDACOES E ESTRUTURAS</v>
          </cell>
          <cell r="C2274" t="str">
            <v>FUES</v>
          </cell>
          <cell r="D2274" t="str">
            <v>CONCRETOS</v>
          </cell>
          <cell r="E2274" t="str">
            <v>0043</v>
          </cell>
          <cell r="F2274" t="str">
            <v/>
          </cell>
          <cell r="G2274" t="str">
            <v/>
          </cell>
          <cell r="H2274" t="str">
            <v>CONCRETAGEM DE PILARES, FCK = 25 MPA, COM USO DE GRUA EM EDIFICAÇÃO COM SEÇÃO MÉDIA DE PILARES MAIOR QUE 0,25 M² - LANÇAMENTO, ADENSAMENTO E ACABAMENTO. AF_12/2015</v>
          </cell>
          <cell r="I2274" t="str">
            <v>M3</v>
          </cell>
          <cell r="J2274" t="str">
            <v>ATRIBUÍDO SÃO PAULO</v>
          </cell>
          <cell r="K2274" t="str">
            <v>383,34</v>
          </cell>
          <cell r="L2274" t="str">
            <v>CAIXA REFERENCIAL</v>
          </cell>
        </row>
        <row r="2275">
          <cell r="A2275">
            <v>92722</v>
          </cell>
          <cell r="B2275" t="str">
            <v>FUNDACOES E ESTRUTURAS</v>
          </cell>
          <cell r="C2275" t="str">
            <v>FUES</v>
          </cell>
          <cell r="D2275" t="str">
            <v>CONCRETOS</v>
          </cell>
          <cell r="E2275" t="str">
            <v>0043</v>
          </cell>
          <cell r="F2275" t="str">
            <v/>
          </cell>
          <cell r="G2275" t="str">
            <v/>
          </cell>
          <cell r="H2275" t="str">
            <v>CONCRETAGEM DE PILARES, FCK = 25 MPA, COM USO DE BOMBA EM EDIFICAÇÃO COM SEÇÃO MÉDIA DE PILARES MAIOR QUE 0,25 M² - LANÇAMENTO, ADENSAMENTO E ACABAMENTO. AF_12/2015</v>
          </cell>
          <cell r="I2275" t="str">
            <v>M3</v>
          </cell>
          <cell r="J2275" t="str">
            <v>ATRIBUÍDO SÃO PAULO</v>
          </cell>
          <cell r="K2275" t="str">
            <v>414,10</v>
          </cell>
          <cell r="L2275" t="str">
            <v>CAIXA REFERENCIAL</v>
          </cell>
        </row>
        <row r="2276">
          <cell r="A2276">
            <v>92723</v>
          </cell>
          <cell r="B2276" t="str">
            <v>FUNDACOES E ESTRUTURAS</v>
          </cell>
          <cell r="C2276" t="str">
            <v>FUES</v>
          </cell>
          <cell r="D2276" t="str">
            <v>CONCRETOS</v>
          </cell>
          <cell r="E2276" t="str">
            <v>0043</v>
          </cell>
          <cell r="F2276" t="str">
            <v/>
          </cell>
          <cell r="G2276" t="str">
            <v/>
          </cell>
          <cell r="H2276" t="str">
            <v>CONCRETAGEM DE VIGAS E LAJES, FCK=20 MPA, PARA LAJES PREMOLDADAS COM USO DE BOMBA EM EDIFICAÇÃO COM ÁREA MÉDIA DE LAJES MENOR OU IGUAL A 20 M² - LANÇAMENTO, ADENSAMENTO E ACABAMENTO. AF_12/2015</v>
          </cell>
          <cell r="I2276" t="str">
            <v>M3</v>
          </cell>
          <cell r="J2276" t="str">
            <v>ATRIBUÍDO SÃO PAULO</v>
          </cell>
          <cell r="K2276" t="str">
            <v>405,43</v>
          </cell>
          <cell r="L2276" t="str">
            <v>CAIXA REFERENCIAL</v>
          </cell>
        </row>
        <row r="2277">
          <cell r="A2277">
            <v>92724</v>
          </cell>
          <cell r="B2277" t="str">
            <v>FUNDACOES E ESTRUTURAS</v>
          </cell>
          <cell r="C2277" t="str">
            <v>FUES</v>
          </cell>
          <cell r="D2277" t="str">
            <v>CONCRETOS</v>
          </cell>
          <cell r="E2277" t="str">
            <v>0043</v>
          </cell>
          <cell r="F2277" t="str">
            <v/>
          </cell>
          <cell r="G2277" t="str">
            <v/>
          </cell>
          <cell r="H2277" t="str">
            <v>CONCRETAGEM DE VIGAS E LAJES, FCK=20 MPA, PARA LAJES PREMOLDADAS COM USO DE BOMBA EM EDIFICAÇÃO COM ÁREA MÉDIA DE LAJES MAIOR QUE 20 M² - LANÇAMENTO, ADENSAMENTO E ACABAMENTO. AF_12/2015</v>
          </cell>
          <cell r="I2277" t="str">
            <v>M3</v>
          </cell>
          <cell r="J2277" t="str">
            <v>ATRIBUÍDO SÃO PAULO</v>
          </cell>
          <cell r="K2277" t="str">
            <v>402,79</v>
          </cell>
          <cell r="L2277" t="str">
            <v>CAIXA REFERENCIAL</v>
          </cell>
        </row>
        <row r="2278">
          <cell r="A2278">
            <v>92725</v>
          </cell>
          <cell r="B2278" t="str">
            <v>FUNDACOES E ESTRUTURAS</v>
          </cell>
          <cell r="C2278" t="str">
            <v>FUES</v>
          </cell>
          <cell r="D2278" t="str">
            <v>CONCRETOS</v>
          </cell>
          <cell r="E2278" t="str">
            <v>0043</v>
          </cell>
          <cell r="F2278" t="str">
            <v/>
          </cell>
          <cell r="G2278" t="str">
            <v/>
          </cell>
          <cell r="H2278" t="str">
            <v>CONCRETAGEM DE VIGAS E LAJES, FCK=20 MPA, PARA LAJES MACIÇAS OU NERVURADAS COM USO DE BOMBA EM EDIFICAÇÃO COM ÁREA MÉDIA DE LAJES MENOR OU IGUAL A 20 M² - LANÇAMENTO, ADENSAMENTO E ACABAMENTO. AF_12/2015</v>
          </cell>
          <cell r="I2278" t="str">
            <v>M3</v>
          </cell>
          <cell r="J2278" t="str">
            <v>ATRIBUÍDO SÃO PAULO</v>
          </cell>
          <cell r="K2278" t="str">
            <v>401,66</v>
          </cell>
          <cell r="L2278" t="str">
            <v>CAIXA REFERENCIAL</v>
          </cell>
        </row>
        <row r="2279">
          <cell r="A2279">
            <v>92726</v>
          </cell>
          <cell r="B2279" t="str">
            <v>FUNDACOES E ESTRUTURAS</v>
          </cell>
          <cell r="C2279" t="str">
            <v>FUES</v>
          </cell>
          <cell r="D2279" t="str">
            <v>CONCRETOS</v>
          </cell>
          <cell r="E2279" t="str">
            <v>0043</v>
          </cell>
          <cell r="F2279" t="str">
            <v/>
          </cell>
          <cell r="G2279" t="str">
            <v/>
          </cell>
          <cell r="H2279" t="str">
            <v>CONCRETAGEM DE VIGAS E LAJES, FCK=20 MPA, PARA LAJES MACIÇAS OU NERVURADAS COM USO DE BOMBA EM EDIFICAÇÃO COM ÁREA MÉDIA DE LAJES MAIOR QUE 20 M² - LANÇAMENTO, ADENSAMENTO E ACABAMENTO. AF_12/2015</v>
          </cell>
          <cell r="I2279" t="str">
            <v>M3</v>
          </cell>
          <cell r="J2279" t="str">
            <v>ATRIBUÍDO SÃO PAULO</v>
          </cell>
          <cell r="K2279" t="str">
            <v>399,78</v>
          </cell>
          <cell r="L2279" t="str">
            <v>CAIXA REFERENCIAL</v>
          </cell>
        </row>
        <row r="2280">
          <cell r="A2280">
            <v>92727</v>
          </cell>
          <cell r="B2280" t="str">
            <v>FUNDACOES E ESTRUTURAS</v>
          </cell>
          <cell r="C2280" t="str">
            <v>FUES</v>
          </cell>
          <cell r="D2280" t="str">
            <v>CONCRETOS</v>
          </cell>
          <cell r="E2280" t="str">
            <v>0043</v>
          </cell>
          <cell r="F2280" t="str">
            <v/>
          </cell>
          <cell r="G2280" t="str">
            <v/>
          </cell>
          <cell r="H2280" t="str">
            <v>CONCRETAGEM DE VIGAS E LAJES, FCK=20 MPA, PARA LAJES PREMOLDADAS COM JERICAS EM ELEVADOR DE CABO EM EDIFICAÇÃO DE MULTIPAVIMENTOS ATÉ 16 ANDARES, COM ÁREA MÉDIA DE LAJES MENOR OU IGUAL A 20 M² - LANÇAMENTO, ADENSAMENTO E ACABAMENTO. AF_12/2015</v>
          </cell>
          <cell r="I2280" t="str">
            <v>M3</v>
          </cell>
          <cell r="J2280" t="str">
            <v>ATRIBUÍDO SÃO PAULO</v>
          </cell>
          <cell r="K2280" t="str">
            <v>456,40</v>
          </cell>
          <cell r="L2280" t="str">
            <v>CAIXA REFERENCIAL</v>
          </cell>
        </row>
        <row r="2281">
          <cell r="A2281">
            <v>92728</v>
          </cell>
          <cell r="B2281" t="str">
            <v>FUNDACOES E ESTRUTURAS</v>
          </cell>
          <cell r="C2281" t="str">
            <v>FUES</v>
          </cell>
          <cell r="D2281" t="str">
            <v>CONCRETOS</v>
          </cell>
          <cell r="E2281" t="str">
            <v>0043</v>
          </cell>
          <cell r="F2281" t="str">
            <v/>
          </cell>
          <cell r="G2281" t="str">
            <v/>
          </cell>
          <cell r="H2281" t="str">
            <v>CONCRETAGEM DE VIGAS E LAJES, FCK=20 MPA, PARA LAJES PREMOLDADAS COM JERICAS EM ELEVADOR DE CABO EM EDIFICAÇÃO DE MULTIPAVIMENTOS ATÉ 16 ANDARES, COM ÁREA MÉDIA DE LAJES MAIOR QUE 20 M² - LANÇAMENTO, ADENSAMENTO E ACABAMENTO. AF_12/2015</v>
          </cell>
          <cell r="I2281" t="str">
            <v>M3</v>
          </cell>
          <cell r="J2281" t="str">
            <v>ATRIBUÍDO SÃO PAULO</v>
          </cell>
          <cell r="K2281" t="str">
            <v>437,32</v>
          </cell>
          <cell r="L2281" t="str">
            <v>CAIXA REFERENCIAL</v>
          </cell>
        </row>
        <row r="2282">
          <cell r="A2282">
            <v>92729</v>
          </cell>
          <cell r="B2282" t="str">
            <v>FUNDACOES E ESTRUTURAS</v>
          </cell>
          <cell r="C2282" t="str">
            <v>FUES</v>
          </cell>
          <cell r="D2282" t="str">
            <v>CONCRETOS</v>
          </cell>
          <cell r="E2282" t="str">
            <v>0043</v>
          </cell>
          <cell r="F2282" t="str">
            <v/>
          </cell>
          <cell r="G2282" t="str">
            <v/>
          </cell>
          <cell r="H2282" t="str">
            <v>CONCRETAGEM DE VIGAS E LAJES, FCK=20 MPA, PARA LAJES MACIÇAS OU NERVURADAS COM JERICAS EM ELEVADOR DE CABO EM EDIFICAÇÃO DE ATÉ 16 ANDARES, COM ÁREA MÉDIA DE LAJES MENOR OU IGUAL A 20 M² - LANÇAMENTO, ADENSAMENTO E ACABAMENTO. AF_12/2015</v>
          </cell>
          <cell r="I2282" t="str">
            <v>M3</v>
          </cell>
          <cell r="J2282" t="str">
            <v>ATRIBUÍDO SÃO PAULO</v>
          </cell>
          <cell r="K2282" t="str">
            <v>429,23</v>
          </cell>
          <cell r="L2282" t="str">
            <v>CAIXA REFERENCIAL</v>
          </cell>
        </row>
        <row r="2283">
          <cell r="A2283">
            <v>92730</v>
          </cell>
          <cell r="B2283" t="str">
            <v>FUNDACOES E ESTRUTURAS</v>
          </cell>
          <cell r="C2283" t="str">
            <v>FUES</v>
          </cell>
          <cell r="D2283" t="str">
            <v>CONCRETOS</v>
          </cell>
          <cell r="E2283" t="str">
            <v>0043</v>
          </cell>
          <cell r="F2283" t="str">
            <v/>
          </cell>
          <cell r="G2283" t="str">
            <v/>
          </cell>
          <cell r="H2283" t="str">
            <v>CONCRETAGEM DE VIGAS E LAJES, FCK=20 MPA, PARA LAJES MACIÇAS OU NERVURADAS COM JERICAS EM ELEVADOR DE CABO EM EDIFICAÇÃO DE MULTIPAVIMENTOS ATÉ 16 ANDARES, COM ÁREA MÉDIA DE LAJES MAIOR QUE 20 M² - LANÇAMENTO, ADENSAMENTO E ACABAMENTO. AF_12/2015</v>
          </cell>
          <cell r="I2283" t="str">
            <v>M3</v>
          </cell>
          <cell r="J2283" t="str">
            <v>ATRIBUÍDO SÃO PAULO</v>
          </cell>
          <cell r="K2283" t="str">
            <v>415,76</v>
          </cell>
          <cell r="L2283" t="str">
            <v>CAIXA REFERENCIAL</v>
          </cell>
        </row>
        <row r="2284">
          <cell r="A2284">
            <v>92731</v>
          </cell>
          <cell r="B2284" t="str">
            <v>FUNDACOES E ESTRUTURAS</v>
          </cell>
          <cell r="C2284" t="str">
            <v>FUES</v>
          </cell>
          <cell r="D2284" t="str">
            <v>CONCRETOS</v>
          </cell>
          <cell r="E2284" t="str">
            <v>0043</v>
          </cell>
          <cell r="F2284" t="str">
            <v/>
          </cell>
          <cell r="G2284" t="str">
            <v/>
          </cell>
          <cell r="H2284" t="str">
            <v>CONCRETAGEM DE VIGAS E LAJES, FCK=20 MPA, PARA LAJES PREMOLDADAS COM JERICAS EM CREMALHEIRA EM EDIFICAÇÃO DE MULTIPAVIMENTOS ATÉ 16 ANDARES, COM ÁREA MÉDIA DE LAJES MENOR OU IGUAL A 20 M² - LANÇAMENTO, ADENSAMENTO E ACABAMENTO. AF_12/2015</v>
          </cell>
          <cell r="I2284" t="str">
            <v>M3</v>
          </cell>
          <cell r="J2284" t="str">
            <v>ATRIBUÍDO SÃO PAULO</v>
          </cell>
          <cell r="K2284" t="str">
            <v>431,44</v>
          </cell>
          <cell r="L2284" t="str">
            <v>CAIXA REFERENCIAL</v>
          </cell>
        </row>
        <row r="2285">
          <cell r="A2285">
            <v>92732</v>
          </cell>
          <cell r="B2285" t="str">
            <v>FUNDACOES E ESTRUTURAS</v>
          </cell>
          <cell r="C2285" t="str">
            <v>FUES</v>
          </cell>
          <cell r="D2285" t="str">
            <v>CONCRETOS</v>
          </cell>
          <cell r="E2285" t="str">
            <v>0043</v>
          </cell>
          <cell r="F2285" t="str">
            <v/>
          </cell>
          <cell r="G2285" t="str">
            <v/>
          </cell>
          <cell r="H2285" t="str">
            <v>CONCRETAGEM DE VIGAS E LAJES, FCK=20 MPA, PARA LAJES PREMOLDADAS COM JERICAS EM CREMALHEIRA EM EDIFICAÇÃO DE MULTIPAVIMENTOS ATÉ 16 ANDARES, COM ÁREA MÉDIA DE LAJES MAIOR QUE 20 M² - LANÇAMENTO, ADENSAMENTO E ACABAMENTO. AF_12/2015</v>
          </cell>
          <cell r="I2285" t="str">
            <v>M3</v>
          </cell>
          <cell r="J2285" t="str">
            <v>ATRIBUÍDO SÃO PAULO</v>
          </cell>
          <cell r="K2285" t="str">
            <v>418,33</v>
          </cell>
          <cell r="L2285" t="str">
            <v>CAIXA REFERENCIAL</v>
          </cell>
        </row>
        <row r="2286">
          <cell r="A2286">
            <v>92733</v>
          </cell>
          <cell r="B2286" t="str">
            <v>FUNDACOES E ESTRUTURAS</v>
          </cell>
          <cell r="C2286" t="str">
            <v>FUES</v>
          </cell>
          <cell r="D2286" t="str">
            <v>CONCRETOS</v>
          </cell>
          <cell r="E2286" t="str">
            <v>0043</v>
          </cell>
          <cell r="F2286" t="str">
            <v/>
          </cell>
          <cell r="G2286" t="str">
            <v/>
          </cell>
          <cell r="H2286" t="str">
            <v>CONCRETAGEM DE VIGAS E LAJES, FCK=20 MPA, PARA LAJES MACIÇAS OU NERVURADAS COM JERICAS EM CREMALHEIRA EM EDIFICAÇÃO DE MULTIPAVIMENTOS ATÉ 16 ANDARES, COM ÁREA MÉDIA DE LAJES MENOR OU IGUAL A 20 M² - LANÇAMENTO, ADENSAMENTO E ACABAMENTO. AF_12/2015</v>
          </cell>
          <cell r="I2286" t="str">
            <v>M3</v>
          </cell>
          <cell r="J2286" t="str">
            <v>ATRIBUÍDO SÃO PAULO</v>
          </cell>
          <cell r="K2286" t="str">
            <v>412,76</v>
          </cell>
          <cell r="L2286" t="str">
            <v>CAIXA REFERENCIAL</v>
          </cell>
        </row>
        <row r="2287">
          <cell r="A2287">
            <v>92734</v>
          </cell>
          <cell r="B2287" t="str">
            <v>FUNDACOES E ESTRUTURAS</v>
          </cell>
          <cell r="C2287" t="str">
            <v>FUES</v>
          </cell>
          <cell r="D2287" t="str">
            <v>CONCRETOS</v>
          </cell>
          <cell r="E2287" t="str">
            <v>0043</v>
          </cell>
          <cell r="F2287" t="str">
            <v/>
          </cell>
          <cell r="G2287" t="str">
            <v/>
          </cell>
          <cell r="H2287" t="str">
            <v>CONCRETAGEM DE VIGAS E LAJES, FCK=20 MPA, PARA LAJES MACIÇAS OU NERVURADAS COM JERICAS EM CREMALHEIRA EM EDIFICAÇÃO DE MULTIPAVIMENTOS ATÉ 16 ANDARES, COM ÁREA MÉDIA DE LAJES MAIOR QUE 20 M² - LANÇAMENTO, ADENSAMENTO E ACABAMENTO. AF_12/2015</v>
          </cell>
          <cell r="I2287" t="str">
            <v>M3</v>
          </cell>
          <cell r="J2287" t="str">
            <v>ATRIBUÍDO SÃO PAULO</v>
          </cell>
          <cell r="K2287" t="str">
            <v>403,52</v>
          </cell>
          <cell r="L2287" t="str">
            <v>CAIXA REFERENCIAL</v>
          </cell>
        </row>
        <row r="2288">
          <cell r="A2288">
            <v>92735</v>
          </cell>
          <cell r="B2288" t="str">
            <v>FUNDACOES E ESTRUTURAS</v>
          </cell>
          <cell r="C2288" t="str">
            <v>FUES</v>
          </cell>
          <cell r="D2288" t="str">
            <v>CONCRETOS</v>
          </cell>
          <cell r="E2288" t="str">
            <v>0043</v>
          </cell>
          <cell r="F2288" t="str">
            <v/>
          </cell>
          <cell r="G2288" t="str">
            <v/>
          </cell>
          <cell r="H2288" t="str">
            <v>CONCRETAGEM DE VIGAS E LAJES, FCK=20 MPA, PARA LAJES PREMOLDADAS COM GRUA DE CAÇAMBA DE 350 L EM EDIFICAÇÃO DE MULTIPAVIMENTOS ATÉ 16 ANDARES, COM ÁREA MÉDIA DE LAJES MENOR OU IGUAL A 20 M² - LANÇAMENTO, ADENSAMENTO E ACABAMENTO. AF_12/2015</v>
          </cell>
          <cell r="I2288" t="str">
            <v>M3</v>
          </cell>
          <cell r="J2288" t="str">
            <v>ATRIBUÍDO SÃO PAULO</v>
          </cell>
          <cell r="K2288" t="str">
            <v>408,35</v>
          </cell>
          <cell r="L2288" t="str">
            <v>CAIXA REFERENCIAL</v>
          </cell>
        </row>
        <row r="2289">
          <cell r="A2289">
            <v>92736</v>
          </cell>
          <cell r="B2289" t="str">
            <v>FUNDACOES E ESTRUTURAS</v>
          </cell>
          <cell r="C2289" t="str">
            <v>FUES</v>
          </cell>
          <cell r="D2289" t="str">
            <v>CONCRETOS</v>
          </cell>
          <cell r="E2289" t="str">
            <v>0043</v>
          </cell>
          <cell r="F2289" t="str">
            <v/>
          </cell>
          <cell r="G2289" t="str">
            <v/>
          </cell>
          <cell r="H2289" t="str">
            <v>CONCRETAGEM DE VIGAS E LAJES, FCK=20 MPA, PARA LAJES PREMOLDADAS COM GRUA DE CAÇAMBA DE 350 L EM EDIFICAÇÃO DE MULTIPAVIMENTOS ATÉ 16 ANDARES, COM ÁREA MÉDIA DE LAJES MAIOR QUE 20 M² - LANÇAMENTO, ADENSAMENTO E ACABAMENTO. AF_12/2015</v>
          </cell>
          <cell r="I2289" t="str">
            <v>M3</v>
          </cell>
          <cell r="J2289" t="str">
            <v>ATRIBUÍDO SÃO PAULO</v>
          </cell>
          <cell r="K2289" t="str">
            <v>398,47</v>
          </cell>
          <cell r="L2289" t="str">
            <v>CAIXA REFERENCIAL</v>
          </cell>
        </row>
        <row r="2290">
          <cell r="A2290">
            <v>92739</v>
          </cell>
          <cell r="B2290" t="str">
            <v>FUNDACOES E ESTRUTURAS</v>
          </cell>
          <cell r="C2290" t="str">
            <v>FUES</v>
          </cell>
          <cell r="D2290" t="str">
            <v>CONCRETOS</v>
          </cell>
          <cell r="E2290" t="str">
            <v>0043</v>
          </cell>
          <cell r="F2290" t="str">
            <v/>
          </cell>
          <cell r="G2290" t="str">
            <v/>
          </cell>
          <cell r="H2290" t="str">
            <v>CONCRETAGEM DE VIGAS E LAJES, FCK=20 MPA, PARA LAJES MACIÇAS OU NERVURADAS COM GRUA DE CAÇAMBA DE 500 L EM EDIFICAÇÃO DE MULTIPAVIMENTOS ATÉ 16 ANDARES, COM ÁREA MÉDIA DE LAJES MENOR OU IGUAL A 20 M² - LANÇAMENTO, ADENSAMENTO E ACABAMENTO. AF_12/2015</v>
          </cell>
          <cell r="I2290" t="str">
            <v>M3</v>
          </cell>
          <cell r="J2290" t="str">
            <v>ATRIBUÍDO SÃO PAULO</v>
          </cell>
          <cell r="K2290" t="str">
            <v>384,09</v>
          </cell>
          <cell r="L2290" t="str">
            <v>CAIXA REFERENCIAL</v>
          </cell>
        </row>
        <row r="2291">
          <cell r="A2291">
            <v>92740</v>
          </cell>
          <cell r="B2291" t="str">
            <v>FUNDACOES E ESTRUTURAS</v>
          </cell>
          <cell r="C2291" t="str">
            <v>FUES</v>
          </cell>
          <cell r="D2291" t="str">
            <v>CONCRETOS</v>
          </cell>
          <cell r="E2291" t="str">
            <v>0043</v>
          </cell>
          <cell r="F2291" t="str">
            <v/>
          </cell>
          <cell r="G2291" t="str">
            <v/>
          </cell>
          <cell r="H2291" t="str">
            <v>CONCRETAGEM DE VIGAS E LAJES, FCK=20 MPA, PARA LAJES MACIÇAS OU NERVURADAS COM GRUA DE CAÇAMBA DE 500 L EM EDIFICAÇÃO DE MULTIPAVIMENTOS ATÉ 16 ANDARES, COM ÁREA MÉDIA DE LAJES MAIOR QUE 20 M² - LANÇAMENTO, ADENSAMENTO E ACABAMENTO. AF_12/2015</v>
          </cell>
          <cell r="I2291" t="str">
            <v>M3</v>
          </cell>
          <cell r="J2291" t="str">
            <v>ATRIBUÍDO SÃO PAULO</v>
          </cell>
          <cell r="K2291" t="str">
            <v>379,20</v>
          </cell>
          <cell r="L2291" t="str">
            <v>CAIXA REFERENCIAL</v>
          </cell>
        </row>
        <row r="2292">
          <cell r="A2292">
            <v>92741</v>
          </cell>
          <cell r="B2292" t="str">
            <v>FUNDACOES E ESTRUTURAS</v>
          </cell>
          <cell r="C2292" t="str">
            <v>FUES</v>
          </cell>
          <cell r="D2292" t="str">
            <v>CONCRETOS</v>
          </cell>
          <cell r="E2292" t="str">
            <v>0043</v>
          </cell>
          <cell r="F2292" t="str">
            <v/>
          </cell>
          <cell r="G2292" t="str">
            <v/>
          </cell>
          <cell r="H2292" t="str">
            <v>CONCRETAGEM DE VIGAS E LAJES, FCK=20 MPA, PARA QUALQUER TIPO DE LAJE COM BALDES EM EDIFICAÇÃO TÉRREA, COM ÁREA MÉDIA DE LAJES MENOR OU IGUAL A 20 M² - LANÇAMENTO, ADENSAMENTO E ACABAMENTO. AF_12/2015</v>
          </cell>
          <cell r="I2292" t="str">
            <v>M3</v>
          </cell>
          <cell r="J2292" t="str">
            <v>ATRIBUÍDO SÃO PAULO</v>
          </cell>
          <cell r="K2292" t="str">
            <v>560,72</v>
          </cell>
          <cell r="L2292" t="str">
            <v>CAIXA REFERENCIAL</v>
          </cell>
        </row>
        <row r="2293">
          <cell r="A2293">
            <v>92742</v>
          </cell>
          <cell r="B2293" t="str">
            <v>FUNDACOES E ESTRUTURAS</v>
          </cell>
          <cell r="C2293" t="str">
            <v>FUES</v>
          </cell>
          <cell r="D2293" t="str">
            <v>CONCRETOS</v>
          </cell>
          <cell r="E2293" t="str">
            <v>0043</v>
          </cell>
          <cell r="F2293" t="str">
            <v/>
          </cell>
          <cell r="G2293" t="str">
            <v/>
          </cell>
          <cell r="H2293" t="str">
            <v>CONCRETAGEM DE VIGAS E LAJES, FCK=20 MPA, PARA QUALQUER TIPO DE LAJE COM BALDES EM EDIFICAÇÃO DE MULTIPAVIMENTOS ATÉ 04 ANDARES, COM ÁREA MÉDIA DE LAJES MENOR OU IGUAL A 20 M² - LANÇAMENTO, ADENSAMENTO E ACABAMENTO. AF_12/2015</v>
          </cell>
          <cell r="I2293" t="str">
            <v>M3</v>
          </cell>
          <cell r="J2293" t="str">
            <v>ATRIBUÍDO SÃO PAULO</v>
          </cell>
          <cell r="K2293" t="str">
            <v>751,37</v>
          </cell>
          <cell r="L2293" t="str">
            <v>CAIXA REFERENCIAL</v>
          </cell>
        </row>
        <row r="2294">
          <cell r="A2294">
            <v>92873</v>
          </cell>
          <cell r="B2294" t="str">
            <v>FUNDACOES E ESTRUTURAS</v>
          </cell>
          <cell r="C2294" t="str">
            <v>FUES</v>
          </cell>
          <cell r="D2294" t="str">
            <v>CONCRETOS</v>
          </cell>
          <cell r="E2294" t="str">
            <v>0043</v>
          </cell>
          <cell r="F2294" t="str">
            <v/>
          </cell>
          <cell r="G2294" t="str">
            <v/>
          </cell>
          <cell r="H2294" t="str">
            <v>LANÇAMENTO COM USO DE BALDES, ADENSAMENTO E ACABAMENTO DE CONCRETO EM ESTRUTURAS. AF_12/2015</v>
          </cell>
          <cell r="I2294" t="str">
            <v>M3</v>
          </cell>
          <cell r="J2294" t="str">
            <v>ATRIBUÍDO SÃO PAULO</v>
          </cell>
          <cell r="K2294" t="str">
            <v>147,68</v>
          </cell>
          <cell r="L2294" t="str">
            <v>CAIXA REFERENCIAL</v>
          </cell>
        </row>
        <row r="2295">
          <cell r="A2295">
            <v>92874</v>
          </cell>
          <cell r="B2295" t="str">
            <v>FUNDACOES E ESTRUTURAS</v>
          </cell>
          <cell r="C2295" t="str">
            <v>FUES</v>
          </cell>
          <cell r="D2295" t="str">
            <v>CONCRETOS</v>
          </cell>
          <cell r="E2295" t="str">
            <v>0043</v>
          </cell>
          <cell r="F2295" t="str">
            <v/>
          </cell>
          <cell r="G2295" t="str">
            <v/>
          </cell>
          <cell r="H2295" t="str">
            <v>LANÇAMENTO COM USO DE BOMBA, ADENSAMENTO E ACABAMENTO DE CONCRETO EM ESTRUTURAS. AF_12/2015</v>
          </cell>
          <cell r="I2295" t="str">
            <v>M3</v>
          </cell>
          <cell r="J2295" t="str">
            <v>ATRIBUÍDO SÃO PAULO</v>
          </cell>
          <cell r="K2295" t="str">
            <v>24,55</v>
          </cell>
          <cell r="L2295" t="str">
            <v>CAIXA REFERENCIAL</v>
          </cell>
        </row>
        <row r="2296">
          <cell r="A2296">
            <v>94962</v>
          </cell>
          <cell r="B2296" t="str">
            <v>FUNDACOES E ESTRUTURAS</v>
          </cell>
          <cell r="C2296" t="str">
            <v>FUES</v>
          </cell>
          <cell r="D2296" t="str">
            <v>CONCRETOS</v>
          </cell>
          <cell r="E2296" t="str">
            <v>0043</v>
          </cell>
          <cell r="F2296" t="str">
            <v/>
          </cell>
          <cell r="G2296" t="str">
            <v/>
          </cell>
          <cell r="H2296" t="str">
            <v>CONCRETO MAGRO PARA LASTRO, TRAÇO 1:4,5:4,5 (CIMENTO/ AREIA MÉDIA/ BRITA 1)  - PREPARO MECÂNICO COM BETONEIRA 400 L. AF_07/2016</v>
          </cell>
          <cell r="I2296" t="str">
            <v>M3</v>
          </cell>
          <cell r="J2296" t="str">
            <v>COEFICIENTE DE REPRESENTATIVIDADE</v>
          </cell>
          <cell r="K2296" t="str">
            <v>262,45</v>
          </cell>
          <cell r="L2296" t="str">
            <v>CAIXA REFERENCIAL</v>
          </cell>
        </row>
        <row r="2297">
          <cell r="A2297">
            <v>94963</v>
          </cell>
          <cell r="B2297" t="str">
            <v>FUNDACOES E ESTRUTURAS</v>
          </cell>
          <cell r="C2297" t="str">
            <v>FUES</v>
          </cell>
          <cell r="D2297" t="str">
            <v>CONCRETOS</v>
          </cell>
          <cell r="E2297" t="str">
            <v>0043</v>
          </cell>
          <cell r="F2297" t="str">
            <v/>
          </cell>
          <cell r="G2297" t="str">
            <v/>
          </cell>
          <cell r="H2297" t="str">
            <v>CONCRETO FCK = 15MPA, TRAÇO 1:3,4:3,5 (CIMENTO/ AREIA MÉDIA/ BRITA 1)  - PREPARO MECÂNICO COM BETONEIRA 400 L. AF_07/2016</v>
          </cell>
          <cell r="I2297" t="str">
            <v>M3</v>
          </cell>
          <cell r="J2297" t="str">
            <v>COEFICIENTE DE REPRESENTATIVIDADE</v>
          </cell>
          <cell r="K2297" t="str">
            <v>297,67</v>
          </cell>
          <cell r="L2297" t="str">
            <v>CAIXA REFERENCIAL</v>
          </cell>
        </row>
        <row r="2298">
          <cell r="A2298">
            <v>94964</v>
          </cell>
          <cell r="B2298" t="str">
            <v>FUNDACOES E ESTRUTURAS</v>
          </cell>
          <cell r="C2298" t="str">
            <v>FUES</v>
          </cell>
          <cell r="D2298" t="str">
            <v>CONCRETOS</v>
          </cell>
          <cell r="E2298" t="str">
            <v>0043</v>
          </cell>
          <cell r="F2298" t="str">
            <v/>
          </cell>
          <cell r="G2298" t="str">
            <v/>
          </cell>
          <cell r="H2298" t="str">
            <v>CONCRETO FCK = 20MPA, TRAÇO 1:2,7:3 (CIMENTO/ AREIA MÉDIA/ BRITA 1)  - PREPARO MECÂNICO COM BETONEIRA 400 L. AF_07/2016</v>
          </cell>
          <cell r="I2298" t="str">
            <v>M3</v>
          </cell>
          <cell r="J2298" t="str">
            <v>COEFICIENTE DE REPRESENTATIVIDADE</v>
          </cell>
          <cell r="K2298" t="str">
            <v>330,62</v>
          </cell>
          <cell r="L2298" t="str">
            <v>CAIXA REFERENCIAL</v>
          </cell>
        </row>
        <row r="2299">
          <cell r="A2299">
            <v>94965</v>
          </cell>
          <cell r="B2299" t="str">
            <v>FUNDACOES E ESTRUTURAS</v>
          </cell>
          <cell r="C2299" t="str">
            <v>FUES</v>
          </cell>
          <cell r="D2299" t="str">
            <v>CONCRETOS</v>
          </cell>
          <cell r="E2299" t="str">
            <v>0043</v>
          </cell>
          <cell r="F2299" t="str">
            <v/>
          </cell>
          <cell r="G2299" t="str">
            <v/>
          </cell>
          <cell r="H2299" t="str">
            <v>CONCRETO FCK = 25MPA, TRAÇO 1:2,3:2,7 (CIMENTO/ AREIA MÉDIA/ BRITA 1)  - PREPARO MECÂNICO COM BETONEIRA 400 L. AF_07/2016</v>
          </cell>
          <cell r="I2299" t="str">
            <v>M3</v>
          </cell>
          <cell r="J2299" t="str">
            <v>COEFICIENTE DE REPRESENTATIVIDADE</v>
          </cell>
          <cell r="K2299" t="str">
            <v>347,46</v>
          </cell>
          <cell r="L2299" t="str">
            <v>CAIXA REFERENCIAL</v>
          </cell>
        </row>
        <row r="2300">
          <cell r="A2300">
            <v>94966</v>
          </cell>
          <cell r="B2300" t="str">
            <v>FUNDACOES E ESTRUTURAS</v>
          </cell>
          <cell r="C2300" t="str">
            <v>FUES</v>
          </cell>
          <cell r="D2300" t="str">
            <v>CONCRETOS</v>
          </cell>
          <cell r="E2300" t="str">
            <v>0043</v>
          </cell>
          <cell r="F2300" t="str">
            <v/>
          </cell>
          <cell r="G2300" t="str">
            <v/>
          </cell>
          <cell r="H2300" t="str">
            <v>CONCRETO FCK = 30MPA, TRAÇO 1:2,1:2,5 (CIMENTO/ AREIA MÉDIA/ BRITA 1)  - PREPARO MECÂNICO COM BETONEIRA 400 L. AF_07/2016</v>
          </cell>
          <cell r="I2300" t="str">
            <v>M3</v>
          </cell>
          <cell r="J2300" t="str">
            <v>COEFICIENTE DE REPRESENTATIVIDADE</v>
          </cell>
          <cell r="K2300" t="str">
            <v>361,86</v>
          </cell>
          <cell r="L2300" t="str">
            <v>CAIXA REFERENCIAL</v>
          </cell>
        </row>
        <row r="2301">
          <cell r="A2301">
            <v>94967</v>
          </cell>
          <cell r="B2301" t="str">
            <v>FUNDACOES E ESTRUTURAS</v>
          </cell>
          <cell r="C2301" t="str">
            <v>FUES</v>
          </cell>
          <cell r="D2301" t="str">
            <v>CONCRETOS</v>
          </cell>
          <cell r="E2301" t="str">
            <v>0043</v>
          </cell>
          <cell r="F2301" t="str">
            <v/>
          </cell>
          <cell r="G2301" t="str">
            <v/>
          </cell>
          <cell r="H2301" t="str">
            <v>CONCRETO FCK = 40MPA, TRAÇO 1:1,6:1,9 (CIMENTO/ AREIA MÉDIA/ BRITA 1)  - PREPARO MECÂNICO COM BETONEIRA 400 L. AF_07/2016</v>
          </cell>
          <cell r="I2301" t="str">
            <v>M3</v>
          </cell>
          <cell r="J2301" t="str">
            <v>COEFICIENTE DE REPRESENTATIVIDADE</v>
          </cell>
          <cell r="K2301" t="str">
            <v>420,91</v>
          </cell>
          <cell r="L2301" t="str">
            <v>CAIXA REFERENCIAL</v>
          </cell>
        </row>
        <row r="2302">
          <cell r="A2302">
            <v>94968</v>
          </cell>
          <cell r="B2302" t="str">
            <v>FUNDACOES E ESTRUTURAS</v>
          </cell>
          <cell r="C2302" t="str">
            <v>FUES</v>
          </cell>
          <cell r="D2302" t="str">
            <v>CONCRETOS</v>
          </cell>
          <cell r="E2302" t="str">
            <v>0043</v>
          </cell>
          <cell r="F2302" t="str">
            <v/>
          </cell>
          <cell r="G2302" t="str">
            <v/>
          </cell>
          <cell r="H2302" t="str">
            <v>CONCRETO MAGRO PARA LASTRO, TRAÇO 1:4,5:4,5 (CIMENTO/ AREIA MÉDIA/ BRITA 1)  - PREPARO MECÂNICO COM BETONEIRA 600 L. AF_07/2016</v>
          </cell>
          <cell r="I2302" t="str">
            <v>M3</v>
          </cell>
          <cell r="J2302" t="str">
            <v>COEFICIENTE DE REPRESENTATIVIDADE</v>
          </cell>
          <cell r="K2302" t="str">
            <v>260,33</v>
          </cell>
          <cell r="L2302" t="str">
            <v>CAIXA REFERENCIAL</v>
          </cell>
        </row>
        <row r="2303">
          <cell r="A2303">
            <v>94969</v>
          </cell>
          <cell r="B2303" t="str">
            <v>FUNDACOES E ESTRUTURAS</v>
          </cell>
          <cell r="C2303" t="str">
            <v>FUES</v>
          </cell>
          <cell r="D2303" t="str">
            <v>CONCRETOS</v>
          </cell>
          <cell r="E2303" t="str">
            <v>0043</v>
          </cell>
          <cell r="F2303" t="str">
            <v/>
          </cell>
          <cell r="G2303" t="str">
            <v/>
          </cell>
          <cell r="H2303" t="str">
            <v>CONCRETO FCK = 15MPA, TRAÇO 1:3,4:3,5 (CIMENTO/ AREIA MÉDIA/ BRITA 1)  - PREPARO MECÂNICO COM BETONEIRA 600 L. AF_07/2016</v>
          </cell>
          <cell r="I2303" t="str">
            <v>M3</v>
          </cell>
          <cell r="J2303" t="str">
            <v>COEFICIENTE DE REPRESENTATIVIDADE</v>
          </cell>
          <cell r="K2303" t="str">
            <v>293,23</v>
          </cell>
          <cell r="L2303" t="str">
            <v>CAIXA REFERENCIAL</v>
          </cell>
        </row>
        <row r="2304">
          <cell r="A2304">
            <v>94970</v>
          </cell>
          <cell r="B2304" t="str">
            <v>FUNDACOES E ESTRUTURAS</v>
          </cell>
          <cell r="C2304" t="str">
            <v>FUES</v>
          </cell>
          <cell r="D2304" t="str">
            <v>CONCRETOS</v>
          </cell>
          <cell r="E2304" t="str">
            <v>0043</v>
          </cell>
          <cell r="F2304" t="str">
            <v/>
          </cell>
          <cell r="G2304" t="str">
            <v/>
          </cell>
          <cell r="H2304" t="str">
            <v>CONCRETO FCK = 20MPA, TRAÇO 1:2,7:3 (CIMENTO/ AREIA MÉDIA/ BRITA 1)  - PREPARO MECÂNICO COM BETONEIRA 600 L. AF_07/2016</v>
          </cell>
          <cell r="I2304" t="str">
            <v>M3</v>
          </cell>
          <cell r="J2304" t="str">
            <v>COEFICIENTE DE REPRESENTATIVIDADE</v>
          </cell>
          <cell r="K2304" t="str">
            <v>322,00</v>
          </cell>
          <cell r="L2304" t="str">
            <v>CAIXA REFERENCIAL</v>
          </cell>
        </row>
        <row r="2305">
          <cell r="A2305">
            <v>94971</v>
          </cell>
          <cell r="B2305" t="str">
            <v>FUNDACOES E ESTRUTURAS</v>
          </cell>
          <cell r="C2305" t="str">
            <v>FUES</v>
          </cell>
          <cell r="D2305" t="str">
            <v>CONCRETOS</v>
          </cell>
          <cell r="E2305" t="str">
            <v>0043</v>
          </cell>
          <cell r="F2305" t="str">
            <v/>
          </cell>
          <cell r="G2305" t="str">
            <v/>
          </cell>
          <cell r="H2305" t="str">
            <v>CONCRETO FCK = 25MPA, TRAÇO 1:2,3:2,7 (CIMENTO/ AREIA MÉDIA/ BRITA 1)  - PREPARO MECÂNICO COM BETONEIRA 600 L. AF_07/2016</v>
          </cell>
          <cell r="I2305" t="str">
            <v>M3</v>
          </cell>
          <cell r="J2305" t="str">
            <v>COEFICIENTE DE REPRESENTATIVIDADE</v>
          </cell>
          <cell r="K2305" t="str">
            <v>343,13</v>
          </cell>
          <cell r="L2305" t="str">
            <v>CAIXA REFERENCIAL</v>
          </cell>
        </row>
        <row r="2306">
          <cell r="A2306">
            <v>94972</v>
          </cell>
          <cell r="B2306" t="str">
            <v>FUNDACOES E ESTRUTURAS</v>
          </cell>
          <cell r="C2306" t="str">
            <v>FUES</v>
          </cell>
          <cell r="D2306" t="str">
            <v>CONCRETOS</v>
          </cell>
          <cell r="E2306" t="str">
            <v>0043</v>
          </cell>
          <cell r="F2306" t="str">
            <v/>
          </cell>
          <cell r="G2306" t="str">
            <v/>
          </cell>
          <cell r="H2306" t="str">
            <v>CONCRETO FCK = 30MPA, TRAÇO 1:2,1:2,5 (CIMENTO/ AREIA MÉDIA/ BRITA 1)  - PREPARO MECÂNICO COM BETONEIRA 600 L. AF_07/2016</v>
          </cell>
          <cell r="I2306" t="str">
            <v>M3</v>
          </cell>
          <cell r="J2306" t="str">
            <v>COEFICIENTE DE REPRESENTATIVIDADE</v>
          </cell>
          <cell r="K2306" t="str">
            <v>357,39</v>
          </cell>
          <cell r="L2306" t="str">
            <v>CAIXA REFERENCIAL</v>
          </cell>
        </row>
        <row r="2307">
          <cell r="A2307">
            <v>94973</v>
          </cell>
          <cell r="B2307" t="str">
            <v>FUNDACOES E ESTRUTURAS</v>
          </cell>
          <cell r="C2307" t="str">
            <v>FUES</v>
          </cell>
          <cell r="D2307" t="str">
            <v>CONCRETOS</v>
          </cell>
          <cell r="E2307" t="str">
            <v>0043</v>
          </cell>
          <cell r="F2307" t="str">
            <v/>
          </cell>
          <cell r="G2307" t="str">
            <v/>
          </cell>
          <cell r="H2307" t="str">
            <v>CONCRETO FCK = 40MPA, TRAÇO 1:1,6:1,9 (CIMENTO/ AREIA MÉDIA/ BRITA 1)  - PREPARO MECÂNICO COM BETONEIRA 600 L. AF_07/2016</v>
          </cell>
          <cell r="I2307" t="str">
            <v>M3</v>
          </cell>
          <cell r="J2307" t="str">
            <v>COEFICIENTE DE REPRESENTATIVIDADE</v>
          </cell>
          <cell r="K2307" t="str">
            <v>415,40</v>
          </cell>
          <cell r="L2307" t="str">
            <v>CAIXA REFERENCIAL</v>
          </cell>
        </row>
        <row r="2308">
          <cell r="A2308">
            <v>94974</v>
          </cell>
          <cell r="B2308" t="str">
            <v>FUNDACOES E ESTRUTURAS</v>
          </cell>
          <cell r="C2308" t="str">
            <v>FUES</v>
          </cell>
          <cell r="D2308" t="str">
            <v>CONCRETOS</v>
          </cell>
          <cell r="E2308" t="str">
            <v>0043</v>
          </cell>
          <cell r="F2308" t="str">
            <v/>
          </cell>
          <cell r="G2308" t="str">
            <v/>
          </cell>
          <cell r="H2308" t="str">
            <v>CONCRETO MAGRO PARA LASTRO, TRAÇO 1:4,5:4,5 (CIMENTO/ AREIA MÉDIA/ BRITA 1)  - PREPARO MANUAL. AF_07/2016</v>
          </cell>
          <cell r="I2308" t="str">
            <v>M3</v>
          </cell>
          <cell r="J2308" t="str">
            <v>COEFICIENTE DE REPRESENTATIVIDADE</v>
          </cell>
          <cell r="K2308" t="str">
            <v>355,29</v>
          </cell>
          <cell r="L2308" t="str">
            <v>CAIXA REFERENCIAL</v>
          </cell>
        </row>
        <row r="2309">
          <cell r="A2309">
            <v>94975</v>
          </cell>
          <cell r="B2309" t="str">
            <v>FUNDACOES E ESTRUTURAS</v>
          </cell>
          <cell r="C2309" t="str">
            <v>FUES</v>
          </cell>
          <cell r="D2309" t="str">
            <v>CONCRETOS</v>
          </cell>
          <cell r="E2309" t="str">
            <v>0043</v>
          </cell>
          <cell r="F2309" t="str">
            <v/>
          </cell>
          <cell r="G2309" t="str">
            <v/>
          </cell>
          <cell r="H2309" t="str">
            <v>CONCRETO FCK = 15MPA, TRAÇO 1:3,4:3,5 (CIMENTO/ AREIA MÉDIA/ BRITA 1)  - PREPARO MANUAL. AF_07/2016</v>
          </cell>
          <cell r="I2309" t="str">
            <v>M3</v>
          </cell>
          <cell r="J2309" t="str">
            <v>COEFICIENTE DE REPRESENTATIVIDADE</v>
          </cell>
          <cell r="K2309" t="str">
            <v>388,79</v>
          </cell>
          <cell r="L2309" t="str">
            <v>CAIXA REFERENCIAL</v>
          </cell>
        </row>
        <row r="2310">
          <cell r="A2310">
            <v>96555</v>
          </cell>
          <cell r="B2310" t="str">
            <v>FUNDACOES E ESTRUTURAS</v>
          </cell>
          <cell r="C2310" t="str">
            <v>FUES</v>
          </cell>
          <cell r="D2310" t="str">
            <v>CONCRETOS</v>
          </cell>
          <cell r="E2310" t="str">
            <v>0043</v>
          </cell>
          <cell r="F2310" t="str">
            <v/>
          </cell>
          <cell r="G2310" t="str">
            <v/>
          </cell>
          <cell r="H2310" t="str">
            <v>CONCRETAGEM DE BLOCOS DE COROAMENTO E VIGAS BALDRAME, FCK 30 MPA, COM USO DE JERICA  LANÇAMENTO, ADENSAMENTO E ACABAMENTO. AF_06/2017</v>
          </cell>
          <cell r="I2310" t="str">
            <v>M3</v>
          </cell>
          <cell r="J2310" t="str">
            <v>ATRIBUÍDO SÃO PAULO</v>
          </cell>
          <cell r="K2310" t="str">
            <v>490,06</v>
          </cell>
          <cell r="L2310" t="str">
            <v>CAIXA REFERENCIAL</v>
          </cell>
        </row>
        <row r="2311">
          <cell r="A2311">
            <v>96556</v>
          </cell>
          <cell r="B2311" t="str">
            <v>FUNDACOES E ESTRUTURAS</v>
          </cell>
          <cell r="C2311" t="str">
            <v>FUES</v>
          </cell>
          <cell r="D2311" t="str">
            <v>CONCRETOS</v>
          </cell>
          <cell r="E2311" t="str">
            <v>0043</v>
          </cell>
          <cell r="F2311" t="str">
            <v/>
          </cell>
          <cell r="G2311" t="str">
            <v/>
          </cell>
          <cell r="H2311" t="str">
            <v>CONCRETAGEM DE SAPATAS, FCK 30 MPA, COM USO DE JERICA  LANÇAMENTO, ADENSAMENTO E ACABAMENTO. AF_06/2017</v>
          </cell>
          <cell r="I2311" t="str">
            <v>M3</v>
          </cell>
          <cell r="J2311" t="str">
            <v>ATRIBUÍDO SÃO PAULO</v>
          </cell>
          <cell r="K2311" t="str">
            <v>547,60</v>
          </cell>
          <cell r="L2311" t="str">
            <v>CAIXA REFERENCIAL</v>
          </cell>
        </row>
        <row r="2312">
          <cell r="A2312">
            <v>96557</v>
          </cell>
          <cell r="B2312" t="str">
            <v>FUNDACOES E ESTRUTURAS</v>
          </cell>
          <cell r="C2312" t="str">
            <v>FUES</v>
          </cell>
          <cell r="D2312" t="str">
            <v>CONCRETOS</v>
          </cell>
          <cell r="E2312" t="str">
            <v>0043</v>
          </cell>
          <cell r="F2312" t="str">
            <v/>
          </cell>
          <cell r="G2312" t="str">
            <v/>
          </cell>
          <cell r="H2312" t="str">
            <v>CONCRETAGEM DE BLOCOS DE COROAMENTO E VIGAS BALDRAMES, FCK 30 MPA, COM USO DE BOMBA  LANÇAMENTO, ADENSAMENTO E ACABAMENTO. AF_06/2017</v>
          </cell>
          <cell r="I2312" t="str">
            <v>M3</v>
          </cell>
          <cell r="J2312" t="str">
            <v>ATRIBUÍDO SÃO PAULO</v>
          </cell>
          <cell r="K2312" t="str">
            <v>436,48</v>
          </cell>
          <cell r="L2312" t="str">
            <v>CAIXA REFERENCIAL</v>
          </cell>
        </row>
        <row r="2313">
          <cell r="A2313">
            <v>96558</v>
          </cell>
          <cell r="B2313" t="str">
            <v>FUNDACOES E ESTRUTURAS</v>
          </cell>
          <cell r="C2313" t="str">
            <v>FUES</v>
          </cell>
          <cell r="D2313" t="str">
            <v>CONCRETOS</v>
          </cell>
          <cell r="E2313" t="str">
            <v>0043</v>
          </cell>
          <cell r="F2313" t="str">
            <v/>
          </cell>
          <cell r="G2313" t="str">
            <v/>
          </cell>
          <cell r="H2313" t="str">
            <v>CONCRETAGEM DE SAPATAS, FCK 30 MPA, COM USO DE BOMBA  LANÇAMENTO, ADENSAMENTO E ACABAMENTO. AF_11/2016</v>
          </cell>
          <cell r="I2313" t="str">
            <v>M3</v>
          </cell>
          <cell r="J2313" t="str">
            <v>ATRIBUÍDO SÃO PAULO</v>
          </cell>
          <cell r="K2313" t="str">
            <v>441,73</v>
          </cell>
          <cell r="L2313" t="str">
            <v>CAIXA REFERENCIAL</v>
          </cell>
        </row>
        <row r="2314">
          <cell r="A2314">
            <v>99235</v>
          </cell>
          <cell r="B2314" t="str">
            <v>FUNDACOES E ESTRUTURAS</v>
          </cell>
          <cell r="C2314" t="str">
            <v>FUES</v>
          </cell>
          <cell r="D2314" t="str">
            <v>CONCRETOS</v>
          </cell>
          <cell r="E2314" t="str">
            <v>0043</v>
          </cell>
          <cell r="F2314" t="str">
            <v/>
          </cell>
          <cell r="G2314" t="str">
            <v/>
          </cell>
          <cell r="H2314" t="str">
            <v>CONCRETAGEM DE EDIFICAÇÕES (PAREDES E LAJES) FEITAS COM SISTEMA DE FÔRMAS MANUSEÁVEIS, COM CONCRETO USINADO AUTOADENSÁVEL FCK 25 MPA - LANÇAMENTO E ACABAMENTO. AF_06/2015</v>
          </cell>
          <cell r="I2314" t="str">
            <v>M3</v>
          </cell>
          <cell r="J2314" t="str">
            <v>COEFICIENTE DE REPRESENTATIVIDADE</v>
          </cell>
          <cell r="K2314" t="str">
            <v>426,44</v>
          </cell>
          <cell r="L2314" t="str">
            <v>CAIXA REFERENCIAL</v>
          </cell>
        </row>
        <row r="2315">
          <cell r="A2315">
            <v>99431</v>
          </cell>
          <cell r="B2315" t="str">
            <v>FUNDACOES E ESTRUTURAS</v>
          </cell>
          <cell r="C2315" t="str">
            <v>FUES</v>
          </cell>
          <cell r="D2315" t="str">
            <v>CONCRETOS</v>
          </cell>
          <cell r="E2315" t="str">
            <v>0043</v>
          </cell>
          <cell r="F2315" t="str">
            <v/>
          </cell>
          <cell r="G2315" t="str">
            <v/>
          </cell>
          <cell r="H2315" t="str">
            <v>CONCRETAGEM DE LAJES EM EDIFICAÇÕES UNIFAMILIARES FEITAS COM SISTEMA DE FÔRMAS MANUSEÁVEIS, COM CONCRETO USINADO BOMBEÁVEL FCK 25 MPA - LANÇAMENTO, ADENSAMENTO E ACABAMENTO (EXCLUSIVE BOMBA LANÇA). AF_06/2015</v>
          </cell>
          <cell r="I2315" t="str">
            <v>M3</v>
          </cell>
          <cell r="J2315" t="str">
            <v>ATRIBUÍDO SÃO PAULO</v>
          </cell>
          <cell r="K2315" t="str">
            <v>444,11</v>
          </cell>
          <cell r="L2315" t="str">
            <v>CAIXA REFERENCIAL</v>
          </cell>
        </row>
        <row r="2316">
          <cell r="A2316">
            <v>99432</v>
          </cell>
          <cell r="B2316" t="str">
            <v>FUNDACOES E ESTRUTURAS</v>
          </cell>
          <cell r="C2316" t="str">
            <v>FUES</v>
          </cell>
          <cell r="D2316" t="str">
            <v>CONCRETOS</v>
          </cell>
          <cell r="E2316" t="str">
            <v>0043</v>
          </cell>
          <cell r="F2316" t="str">
            <v/>
          </cell>
          <cell r="G2316" t="str">
            <v/>
          </cell>
          <cell r="H2316" t="str">
            <v>CONCRETAGEM DE PAREDES EM EDIFICAÇÕES UNIFAMILIARES FEITAS COM SISTEMA DE FÔRMAS MANUSEÁVEIS, COM CONCRETO USINADO BOMBEÁVEL FCK 25 MPA - LANÇAMENTO, ADENSAMENTO E ACABAMENTO (EXCLUSIVE BOMBA LANÇA). AF_06/2015</v>
          </cell>
          <cell r="I2316" t="str">
            <v>M3</v>
          </cell>
          <cell r="J2316" t="str">
            <v>ATRIBUÍDO SÃO PAULO</v>
          </cell>
          <cell r="K2316" t="str">
            <v>430,71</v>
          </cell>
          <cell r="L2316" t="str">
            <v>CAIXA REFERENCIAL</v>
          </cell>
        </row>
        <row r="2317">
          <cell r="A2317">
            <v>99433</v>
          </cell>
          <cell r="B2317" t="str">
            <v>FUNDACOES E ESTRUTURAS</v>
          </cell>
          <cell r="C2317" t="str">
            <v>FUES</v>
          </cell>
          <cell r="D2317" t="str">
            <v>CONCRETOS</v>
          </cell>
          <cell r="E2317" t="str">
            <v>0043</v>
          </cell>
          <cell r="F2317" t="str">
            <v/>
          </cell>
          <cell r="G2317" t="str">
            <v/>
          </cell>
          <cell r="H2317" t="str">
            <v>CONCRETAGEM DE PLATIBANDA EM EDIFICAÇÕES UNIFAMILIARES FEITAS COM SISTEMA DE FÔRMAS MANUSEÁVEIS, COM CONCRETO USINADO BOMBEÁVEL FCK 25 MPA, - LANÇAMENTO, ADENSAMENTO E ACABAMENTO (EXCLUSIVE BOMBA LANÇA). AF_06/2015</v>
          </cell>
          <cell r="I2317" t="str">
            <v>M3</v>
          </cell>
          <cell r="J2317" t="str">
            <v>ATRIBUÍDO SÃO PAULO</v>
          </cell>
          <cell r="K2317" t="str">
            <v>469,86</v>
          </cell>
          <cell r="L2317" t="str">
            <v>CAIXA REFERENCIAL</v>
          </cell>
        </row>
        <row r="2318">
          <cell r="A2318">
            <v>99434</v>
          </cell>
          <cell r="B2318" t="str">
            <v>FUNDACOES E ESTRUTURAS</v>
          </cell>
          <cell r="C2318" t="str">
            <v>FUES</v>
          </cell>
          <cell r="D2318" t="str">
            <v>CONCRETOS</v>
          </cell>
          <cell r="E2318" t="str">
            <v>0043</v>
          </cell>
          <cell r="F2318" t="str">
            <v/>
          </cell>
          <cell r="G2318" t="str">
            <v/>
          </cell>
          <cell r="H2318" t="str">
            <v>CONCRETAGEM DE LAJES EM EDIFICAÇÕES MULTIFAMILIARES FEITAS COM SISTEMA DE FÔRMAS MANUSEÁVEIS, COM CONCRETO USINADO BOMBEÁVEL FCK 25 MPA - LANÇAMENTO, ADENSAMENTO E ACABAMENTO (EXCLUSIVE BOMBA LANÇA). AF_06/2015</v>
          </cell>
          <cell r="I2318" t="str">
            <v>M3</v>
          </cell>
          <cell r="J2318" t="str">
            <v>ATRIBUÍDO SÃO PAULO</v>
          </cell>
          <cell r="K2318" t="str">
            <v>447,35</v>
          </cell>
          <cell r="L2318" t="str">
            <v>CAIXA REFERENCIAL</v>
          </cell>
        </row>
        <row r="2319">
          <cell r="A2319">
            <v>99435</v>
          </cell>
          <cell r="B2319" t="str">
            <v>FUNDACOES E ESTRUTURAS</v>
          </cell>
          <cell r="C2319" t="str">
            <v>FUES</v>
          </cell>
          <cell r="D2319" t="str">
            <v>CONCRETOS</v>
          </cell>
          <cell r="E2319" t="str">
            <v>0043</v>
          </cell>
          <cell r="F2319" t="str">
            <v/>
          </cell>
          <cell r="G2319" t="str">
            <v/>
          </cell>
          <cell r="H2319" t="str">
            <v>CONCRETAGEM DE PAREDES EM EDIFICAÇÕES MULTIFAMILIARES FEITAS COM SISTEMA DE FÔRMAS MANUSEÁVEIS, COM CONCRETO USINADO BOMBEÁVEL FCK 25 MPA - LANÇAMENTO, ADENSAMENTO E ACABAMENTO (EXCLUSIVE BOMBA LANÇA). AF_06/2015</v>
          </cell>
          <cell r="I2319" t="str">
            <v>M3</v>
          </cell>
          <cell r="J2319" t="str">
            <v>ATRIBUÍDO SÃO PAULO</v>
          </cell>
          <cell r="K2319" t="str">
            <v>432,88</v>
          </cell>
          <cell r="L2319" t="str">
            <v>CAIXA REFERENCIAL</v>
          </cell>
        </row>
        <row r="2320">
          <cell r="A2320">
            <v>99436</v>
          </cell>
          <cell r="B2320" t="str">
            <v>FUNDACOES E ESTRUTURAS</v>
          </cell>
          <cell r="C2320" t="str">
            <v>FUES</v>
          </cell>
          <cell r="D2320" t="str">
            <v>CONCRETOS</v>
          </cell>
          <cell r="E2320" t="str">
            <v>0043</v>
          </cell>
          <cell r="F2320" t="str">
            <v/>
          </cell>
          <cell r="G2320" t="str">
            <v/>
          </cell>
          <cell r="H2320" t="str">
            <v>CONCRETAGEM DE PLATIBANDA EM EDIFICAÇÕES MULTIFAMILIARES FEITAS COM SISTEMA DE FÔRMAS MANUSEÁVEIS, COM CONCRETO USINADO BOMBEÁVEL FCK 25 MPA - LANÇAMENTO, ADENSAMENTO E ACABAMENTO (EXCLUSIVE BOMBA LANÇA). AF_06/2015</v>
          </cell>
          <cell r="I2320" t="str">
            <v>M3</v>
          </cell>
          <cell r="J2320" t="str">
            <v>ATRIBUÍDO SÃO PAULO</v>
          </cell>
          <cell r="K2320" t="str">
            <v>484,80</v>
          </cell>
          <cell r="L2320" t="str">
            <v>CAIXA REFERENCIAL</v>
          </cell>
        </row>
        <row r="2321">
          <cell r="A2321">
            <v>99437</v>
          </cell>
          <cell r="B2321" t="str">
            <v>FUNDACOES E ESTRUTURAS</v>
          </cell>
          <cell r="C2321" t="str">
            <v>FUES</v>
          </cell>
          <cell r="D2321" t="str">
            <v>CONCRETOS</v>
          </cell>
          <cell r="E2321" t="str">
            <v>0043</v>
          </cell>
          <cell r="F2321" t="str">
            <v/>
          </cell>
          <cell r="G2321" t="str">
            <v/>
          </cell>
          <cell r="H2321" t="str">
            <v>CONCRETAGEM DE PLATIBANDA EM EDIFICAÇÕES UNIFAMILIARES FEITAS COM SISTEMA DE FÔRMAS MANUSEÁVEIS, COM CONCRETO USINADO AUTOADENSÁVEL FCK 25 MPA - LANÇAMENTO E ACABAMENTO. AF_06/2015</v>
          </cell>
          <cell r="I2321" t="str">
            <v>M3</v>
          </cell>
          <cell r="J2321" t="str">
            <v>COEFICIENTE DE REPRESENTATIVIDADE</v>
          </cell>
          <cell r="K2321" t="str">
            <v>453,13</v>
          </cell>
          <cell r="L2321" t="str">
            <v>CAIXA REFERENCIAL</v>
          </cell>
        </row>
        <row r="2322">
          <cell r="A2322">
            <v>99438</v>
          </cell>
          <cell r="B2322" t="str">
            <v>FUNDACOES E ESTRUTURAS</v>
          </cell>
          <cell r="C2322" t="str">
            <v>FUES</v>
          </cell>
          <cell r="D2322" t="str">
            <v>CONCRETOS</v>
          </cell>
          <cell r="E2322" t="str">
            <v>0043</v>
          </cell>
          <cell r="F2322" t="str">
            <v/>
          </cell>
          <cell r="G2322" t="str">
            <v/>
          </cell>
          <cell r="H2322" t="str">
            <v>CONCRETAGEM DE PLATIBANDA EM EDIFICAÇÕES MULTIFAMILIARES FEITAS COM SISTEMA DE FÔRMAS MANUSEÁVEIS, COM CONCRETO USINADO AUTOADENSÁVEL FCK 25 MPA - LANÇAMENTO E ACABAMENTO. AF_06/2015</v>
          </cell>
          <cell r="I2322" t="str">
            <v>M3</v>
          </cell>
          <cell r="J2322" t="str">
            <v>COEFICIENTE DE REPRESENTATIVIDADE</v>
          </cell>
          <cell r="K2322" t="str">
            <v>457,64</v>
          </cell>
          <cell r="L2322" t="str">
            <v>CAIXA REFERENCIAL</v>
          </cell>
        </row>
        <row r="2323">
          <cell r="A2323">
            <v>99439</v>
          </cell>
          <cell r="B2323" t="str">
            <v>FUNDACOES E ESTRUTURAS</v>
          </cell>
          <cell r="C2323" t="str">
            <v>FUES</v>
          </cell>
          <cell r="D2323" t="str">
            <v>CONCRETOS</v>
          </cell>
          <cell r="E2323" t="str">
            <v>0043</v>
          </cell>
          <cell r="F2323" t="str">
            <v/>
          </cell>
          <cell r="G2323" t="str">
            <v/>
          </cell>
          <cell r="H2323" t="str">
            <v>CONCRETAGEM DE EDIFICAÇÕES (PAREDES E LAJES) FEITAS COM SISTEMA DE FÔRMAS MANUSEÁVEIS, COM CONCRETO USINADO BOMBEÁVEL FCK 25 MPA - LANÇAMENTO, ADENSAMENTO E ACABAMENTO (EXCLUSIVE BOMBA LANÇA). AF_06/2015</v>
          </cell>
          <cell r="I2323" t="str">
            <v>M3</v>
          </cell>
          <cell r="J2323" t="str">
            <v>ATRIBUÍDO SÃO PAULO</v>
          </cell>
          <cell r="K2323" t="str">
            <v>436,99</v>
          </cell>
          <cell r="L2323" t="str">
            <v>CAIXA REFERENCIAL</v>
          </cell>
        </row>
        <row r="2324">
          <cell r="A2324">
            <v>101963</v>
          </cell>
          <cell r="B2324" t="str">
            <v>FUNDACOES E ESTRUTURAS</v>
          </cell>
          <cell r="C2324" t="str">
            <v>FUES</v>
          </cell>
          <cell r="D2324" t="str">
            <v>LAJE PRE-FABRICADA</v>
          </cell>
          <cell r="E2324" t="str">
            <v>0044</v>
          </cell>
          <cell r="F2324" t="str">
            <v/>
          </cell>
          <cell r="G2324" t="str">
            <v/>
          </cell>
          <cell r="H2324" t="str">
            <v>LAJE PRÉ-MOLDADA UNIDIRECIONAL, BIAPOIADA, PARA PISO, ENCHIMENTO EM CERÂMICA, VIGOTA CONVENCIONAL, ALTURA TOTAL DA LAJE (ENCHIMENTO+CAPA) = (8+4). AF_11/2020</v>
          </cell>
          <cell r="I2324" t="str">
            <v>M2</v>
          </cell>
          <cell r="J2324" t="str">
            <v>ATRIBUÍDO SÃO PAULO</v>
          </cell>
          <cell r="K2324" t="str">
            <v>127,08</v>
          </cell>
          <cell r="L2324" t="str">
            <v>CAIXA REFERENCIAL</v>
          </cell>
        </row>
        <row r="2325">
          <cell r="A2325">
            <v>101964</v>
          </cell>
          <cell r="B2325" t="str">
            <v>FUNDACOES E ESTRUTURAS</v>
          </cell>
          <cell r="C2325" t="str">
            <v>FUES</v>
          </cell>
          <cell r="D2325" t="str">
            <v>LAJE PRE-FABRICADA</v>
          </cell>
          <cell r="E2325" t="str">
            <v>0044</v>
          </cell>
          <cell r="F2325" t="str">
            <v/>
          </cell>
          <cell r="G2325" t="str">
            <v/>
          </cell>
          <cell r="H2325" t="str">
            <v>LAJE PRÉ-MOLDADA UNIDIRECIONAL, BIAPOIADA, PARA FORRO, ENCHIMENTO EM CERÂMICA, VIGOTA CONVENCIONAL, ALTURA TOTAL DA LAJE (ENCHIMENTO+CAPA) = (8+3). AF_11/2020</v>
          </cell>
          <cell r="I2325" t="str">
            <v>M2</v>
          </cell>
          <cell r="J2325" t="str">
            <v>ATRIBUÍDO SÃO PAULO</v>
          </cell>
          <cell r="K2325" t="str">
            <v>118,17</v>
          </cell>
          <cell r="L2325" t="str">
            <v>CAIXA REFERENCIAL</v>
          </cell>
        </row>
        <row r="2326">
          <cell r="A2326">
            <v>101165</v>
          </cell>
          <cell r="B2326" t="str">
            <v>FUNDACOES E ESTRUTURAS</v>
          </cell>
          <cell r="C2326" t="str">
            <v>FUES</v>
          </cell>
          <cell r="D2326" t="str">
            <v>EMBASAMENTOS</v>
          </cell>
          <cell r="E2326" t="str">
            <v>0247</v>
          </cell>
          <cell r="F2326" t="str">
            <v/>
          </cell>
          <cell r="G2326" t="str">
            <v/>
          </cell>
          <cell r="H2326" t="str">
            <v>ALVENARIA DE EMBASAMENTO COM BLOCO ESTRUTURAL DE CONCRETO, DE 14X19X29CM E ARGAMASSA DE ASSENTAMENTO COM PREPARO EM BETONEIRA. AF_05/2020</v>
          </cell>
          <cell r="I2326" t="str">
            <v>M3</v>
          </cell>
          <cell r="J2326" t="str">
            <v>COEFICIENTE DE REPRESENTATIVIDADE</v>
          </cell>
          <cell r="K2326" t="str">
            <v>660,35</v>
          </cell>
          <cell r="L2326" t="str">
            <v>CAIXA REFERENCIAL</v>
          </cell>
        </row>
        <row r="2327">
          <cell r="A2327">
            <v>101166</v>
          </cell>
          <cell r="B2327" t="str">
            <v>FUNDACOES E ESTRUTURAS</v>
          </cell>
          <cell r="C2327" t="str">
            <v>FUES</v>
          </cell>
          <cell r="D2327" t="str">
            <v>EMBASAMENTOS</v>
          </cell>
          <cell r="E2327" t="str">
            <v>0247</v>
          </cell>
          <cell r="F2327" t="str">
            <v/>
          </cell>
          <cell r="G2327" t="str">
            <v/>
          </cell>
          <cell r="H2327" t="str">
            <v>ALVENARIA DE EMBASAMENTO COM BLOCO ESTRUTURAL DE CERÂMICA, DE 14X19X29CM E ARGAMASSA DE ASSENTAMENTO COM PREPARO EM BETONEIRA. AF_05/2020</v>
          </cell>
          <cell r="I2327" t="str">
            <v>M3</v>
          </cell>
          <cell r="J2327" t="str">
            <v>COEFICIENTE DE REPRESENTATIVIDADE</v>
          </cell>
          <cell r="K2327" t="str">
            <v>587,74</v>
          </cell>
          <cell r="L2327" t="str">
            <v>CAIXA REFERENCIAL</v>
          </cell>
        </row>
        <row r="2328">
          <cell r="A2328">
            <v>98576</v>
          </cell>
          <cell r="B2328" t="str">
            <v>FUNDACOES E ESTRUTURAS</v>
          </cell>
          <cell r="C2328" t="str">
            <v>FUES</v>
          </cell>
          <cell r="D2328" t="str">
            <v>ADESIVOS PARA ESTRUTURAS</v>
          </cell>
          <cell r="E2328" t="str">
            <v>0286</v>
          </cell>
          <cell r="F2328" t="str">
            <v/>
          </cell>
          <cell r="G2328" t="str">
            <v/>
          </cell>
          <cell r="H2328" t="str">
            <v>TRATAMENTO DE JUNTA DE DILATAÇÃO COM MANTA ASFÁLTICA ADERIDA COM MAÇARICO. AF_06/2018</v>
          </cell>
          <cell r="I2328" t="str">
            <v>M</v>
          </cell>
          <cell r="J2328" t="str">
            <v>ATRIBUÍDO SÃO PAULO</v>
          </cell>
          <cell r="K2328" t="str">
            <v>14,40</v>
          </cell>
          <cell r="L2328" t="str">
            <v>CAIXA REFERENCIAL</v>
          </cell>
        </row>
        <row r="2329">
          <cell r="A2329">
            <v>93182</v>
          </cell>
          <cell r="B2329" t="str">
            <v>FUNDACOES E ESTRUTURAS</v>
          </cell>
          <cell r="C2329" t="str">
            <v>FUES</v>
          </cell>
          <cell r="D2329" t="str">
            <v>CINTAS E VERGAS</v>
          </cell>
          <cell r="E2329" t="str">
            <v>0296</v>
          </cell>
          <cell r="F2329" t="str">
            <v/>
          </cell>
          <cell r="G2329" t="str">
            <v/>
          </cell>
          <cell r="H2329" t="str">
            <v>VERGA PRÉ-MOLDADA PARA JANELAS COM ATÉ 1,5 M DE VÃO. AF_03/2016</v>
          </cell>
          <cell r="I2329" t="str">
            <v>M</v>
          </cell>
          <cell r="J2329" t="str">
            <v>ATRIBUÍDO SÃO PAULO</v>
          </cell>
          <cell r="K2329" t="str">
            <v>34,46</v>
          </cell>
          <cell r="L2329" t="str">
            <v>CAIXA REFERENCIAL</v>
          </cell>
        </row>
        <row r="2330">
          <cell r="A2330">
            <v>93183</v>
          </cell>
          <cell r="B2330" t="str">
            <v>FUNDACOES E ESTRUTURAS</v>
          </cell>
          <cell r="C2330" t="str">
            <v>FUES</v>
          </cell>
          <cell r="D2330" t="str">
            <v>CINTAS E VERGAS</v>
          </cell>
          <cell r="E2330" t="str">
            <v>0296</v>
          </cell>
          <cell r="F2330" t="str">
            <v/>
          </cell>
          <cell r="G2330" t="str">
            <v/>
          </cell>
          <cell r="H2330" t="str">
            <v>VERGA PRÉ-MOLDADA PARA JANELAS COM MAIS DE 1,5 M DE VÃO. AF_03/2016</v>
          </cell>
          <cell r="I2330" t="str">
            <v>M</v>
          </cell>
          <cell r="J2330" t="str">
            <v>ATRIBUÍDO SÃO PAULO</v>
          </cell>
          <cell r="K2330" t="str">
            <v>44,31</v>
          </cell>
          <cell r="L2330" t="str">
            <v>CAIXA REFERENCIAL</v>
          </cell>
        </row>
        <row r="2331">
          <cell r="A2331">
            <v>93184</v>
          </cell>
          <cell r="B2331" t="str">
            <v>FUNDACOES E ESTRUTURAS</v>
          </cell>
          <cell r="C2331" t="str">
            <v>FUES</v>
          </cell>
          <cell r="D2331" t="str">
            <v>CINTAS E VERGAS</v>
          </cell>
          <cell r="E2331" t="str">
            <v>0296</v>
          </cell>
          <cell r="F2331" t="str">
            <v/>
          </cell>
          <cell r="G2331" t="str">
            <v/>
          </cell>
          <cell r="H2331" t="str">
            <v>VERGA PRÉ-MOLDADA PARA PORTAS COM ATÉ 1,5 M DE VÃO. AF_03/2016</v>
          </cell>
          <cell r="I2331" t="str">
            <v>M</v>
          </cell>
          <cell r="J2331" t="str">
            <v>ATRIBUÍDO SÃO PAULO</v>
          </cell>
          <cell r="K2331" t="str">
            <v>25,48</v>
          </cell>
          <cell r="L2331" t="str">
            <v>CAIXA REFERENCIAL</v>
          </cell>
        </row>
        <row r="2332">
          <cell r="A2332">
            <v>93185</v>
          </cell>
          <cell r="B2332" t="str">
            <v>FUNDACOES E ESTRUTURAS</v>
          </cell>
          <cell r="C2332" t="str">
            <v>FUES</v>
          </cell>
          <cell r="D2332" t="str">
            <v>CINTAS E VERGAS</v>
          </cell>
          <cell r="E2332" t="str">
            <v>0296</v>
          </cell>
          <cell r="F2332" t="str">
            <v/>
          </cell>
          <cell r="G2332" t="str">
            <v/>
          </cell>
          <cell r="H2332" t="str">
            <v>VERGA PRÉ-MOLDADA PARA PORTAS COM MAIS DE 1,5 M DE VÃO. AF_03/2016</v>
          </cell>
          <cell r="I2332" t="str">
            <v>M</v>
          </cell>
          <cell r="J2332" t="str">
            <v>ATRIBUÍDO SÃO PAULO</v>
          </cell>
          <cell r="K2332" t="str">
            <v>43,69</v>
          </cell>
          <cell r="L2332" t="str">
            <v>CAIXA REFERENCIAL</v>
          </cell>
        </row>
        <row r="2333">
          <cell r="A2333">
            <v>93186</v>
          </cell>
          <cell r="B2333" t="str">
            <v>FUNDACOES E ESTRUTURAS</v>
          </cell>
          <cell r="C2333" t="str">
            <v>FUES</v>
          </cell>
          <cell r="D2333" t="str">
            <v>CINTAS E VERGAS</v>
          </cell>
          <cell r="E2333" t="str">
            <v>0296</v>
          </cell>
          <cell r="F2333" t="str">
            <v/>
          </cell>
          <cell r="G2333" t="str">
            <v/>
          </cell>
          <cell r="H2333" t="str">
            <v>VERGA MOLDADA IN LOCO EM CONCRETO PARA JANELAS COM ATÉ 1,5 M DE VÃO. AF_03/2016</v>
          </cell>
          <cell r="I2333" t="str">
            <v>M</v>
          </cell>
          <cell r="J2333" t="str">
            <v>ATRIBUÍDO SÃO PAULO</v>
          </cell>
          <cell r="K2333" t="str">
            <v>61,63</v>
          </cell>
          <cell r="L2333" t="str">
            <v>CAIXA REFERENCIAL</v>
          </cell>
        </row>
        <row r="2334">
          <cell r="A2334">
            <v>93187</v>
          </cell>
          <cell r="B2334" t="str">
            <v>FUNDACOES E ESTRUTURAS</v>
          </cell>
          <cell r="C2334" t="str">
            <v>FUES</v>
          </cell>
          <cell r="D2334" t="str">
            <v>CINTAS E VERGAS</v>
          </cell>
          <cell r="E2334" t="str">
            <v>0296</v>
          </cell>
          <cell r="F2334" t="str">
            <v/>
          </cell>
          <cell r="G2334" t="str">
            <v/>
          </cell>
          <cell r="H2334" t="str">
            <v>VERGA MOLDADA IN LOCO EM CONCRETO PARA JANELAS COM MAIS DE 1,5 M DE VÃO. AF_03/2016</v>
          </cell>
          <cell r="I2334" t="str">
            <v>M</v>
          </cell>
          <cell r="J2334" t="str">
            <v>ATRIBUÍDO SÃO PAULO</v>
          </cell>
          <cell r="K2334" t="str">
            <v>71,20</v>
          </cell>
          <cell r="L2334" t="str">
            <v>CAIXA REFERENCIAL</v>
          </cell>
        </row>
        <row r="2335">
          <cell r="A2335">
            <v>93188</v>
          </cell>
          <cell r="B2335" t="str">
            <v>FUNDACOES E ESTRUTURAS</v>
          </cell>
          <cell r="C2335" t="str">
            <v>FUES</v>
          </cell>
          <cell r="D2335" t="str">
            <v>CINTAS E VERGAS</v>
          </cell>
          <cell r="E2335" t="str">
            <v>0296</v>
          </cell>
          <cell r="F2335" t="str">
            <v/>
          </cell>
          <cell r="G2335" t="str">
            <v/>
          </cell>
          <cell r="H2335" t="str">
            <v>VERGA MOLDADA IN LOCO EM CONCRETO PARA PORTAS COM ATÉ 1,5 M DE VÃO. AF_03/2016</v>
          </cell>
          <cell r="I2335" t="str">
            <v>M</v>
          </cell>
          <cell r="J2335" t="str">
            <v>ATRIBUÍDO SÃO PAULO</v>
          </cell>
          <cell r="K2335" t="str">
            <v>56,45</v>
          </cell>
          <cell r="L2335" t="str">
            <v>CAIXA REFERENCIAL</v>
          </cell>
        </row>
        <row r="2336">
          <cell r="A2336">
            <v>93189</v>
          </cell>
          <cell r="B2336" t="str">
            <v>FUNDACOES E ESTRUTURAS</v>
          </cell>
          <cell r="C2336" t="str">
            <v>FUES</v>
          </cell>
          <cell r="D2336" t="str">
            <v>CINTAS E VERGAS</v>
          </cell>
          <cell r="E2336" t="str">
            <v>0296</v>
          </cell>
          <cell r="F2336" t="str">
            <v/>
          </cell>
          <cell r="G2336" t="str">
            <v/>
          </cell>
          <cell r="H2336" t="str">
            <v>VERGA MOLDADA IN LOCO EM CONCRETO PARA PORTAS COM MAIS DE 1,5 M DE VÃO. AF_03/2016</v>
          </cell>
          <cell r="I2336" t="str">
            <v>M</v>
          </cell>
          <cell r="J2336" t="str">
            <v>ATRIBUÍDO SÃO PAULO</v>
          </cell>
          <cell r="K2336" t="str">
            <v>71,69</v>
          </cell>
          <cell r="L2336" t="str">
            <v>CAIXA REFERENCIAL</v>
          </cell>
        </row>
        <row r="2337">
          <cell r="A2337">
            <v>93190</v>
          </cell>
          <cell r="B2337" t="str">
            <v>FUNDACOES E ESTRUTURAS</v>
          </cell>
          <cell r="C2337" t="str">
            <v>FUES</v>
          </cell>
          <cell r="D2337" t="str">
            <v>CINTAS E VERGAS</v>
          </cell>
          <cell r="E2337" t="str">
            <v>0296</v>
          </cell>
          <cell r="F2337" t="str">
            <v/>
          </cell>
          <cell r="G2337" t="str">
            <v/>
          </cell>
          <cell r="H2337" t="str">
            <v>VERGA MOLDADA IN LOCO COM UTILIZAÇÃO DE BLOCOS CANALETA PARA JANELAS COM ATÉ 1,5 M DE VÃO. AF_03/2016</v>
          </cell>
          <cell r="I2337" t="str">
            <v>M</v>
          </cell>
          <cell r="J2337" t="str">
            <v>COEFICIENTE DE REPRESENTATIVIDADE</v>
          </cell>
          <cell r="K2337" t="str">
            <v>33,43</v>
          </cell>
          <cell r="L2337" t="str">
            <v>CAIXA REFERENCIAL</v>
          </cell>
        </row>
        <row r="2338">
          <cell r="A2338">
            <v>93191</v>
          </cell>
          <cell r="B2338" t="str">
            <v>FUNDACOES E ESTRUTURAS</v>
          </cell>
          <cell r="C2338" t="str">
            <v>FUES</v>
          </cell>
          <cell r="D2338" t="str">
            <v>CINTAS E VERGAS</v>
          </cell>
          <cell r="E2338" t="str">
            <v>0296</v>
          </cell>
          <cell r="F2338" t="str">
            <v/>
          </cell>
          <cell r="G2338" t="str">
            <v/>
          </cell>
          <cell r="H2338" t="str">
            <v>VERGA MOLDADA IN LOCO COM UTILIZAÇÃO DE BLOCOS CANALETA PARA JANELAS COM MAIS DE 1,5 M DE VÃO. AF_03/2016</v>
          </cell>
          <cell r="I2338" t="str">
            <v>M</v>
          </cell>
          <cell r="J2338" t="str">
            <v>COEFICIENTE DE REPRESENTATIVIDADE</v>
          </cell>
          <cell r="K2338" t="str">
            <v>35,66</v>
          </cell>
          <cell r="L2338" t="str">
            <v>CAIXA REFERENCIAL</v>
          </cell>
        </row>
        <row r="2339">
          <cell r="A2339">
            <v>93192</v>
          </cell>
          <cell r="B2339" t="str">
            <v>FUNDACOES E ESTRUTURAS</v>
          </cell>
          <cell r="C2339" t="str">
            <v>FUES</v>
          </cell>
          <cell r="D2339" t="str">
            <v>CINTAS E VERGAS</v>
          </cell>
          <cell r="E2339" t="str">
            <v>0296</v>
          </cell>
          <cell r="F2339" t="str">
            <v/>
          </cell>
          <cell r="G2339" t="str">
            <v/>
          </cell>
          <cell r="H2339" t="str">
            <v>VERGA MOLDADA IN LOCO COM UTILIZAÇÃO DE BLOCOS CANALETA PARA PORTAS COM ATÉ 1,5 M DE VÃO. AF_03/2016</v>
          </cell>
          <cell r="I2339" t="str">
            <v>M</v>
          </cell>
          <cell r="J2339" t="str">
            <v>COEFICIENTE DE REPRESENTATIVIDADE</v>
          </cell>
          <cell r="K2339" t="str">
            <v>35,66</v>
          </cell>
          <cell r="L2339" t="str">
            <v>CAIXA REFERENCIAL</v>
          </cell>
        </row>
        <row r="2340">
          <cell r="A2340">
            <v>93193</v>
          </cell>
          <cell r="B2340" t="str">
            <v>FUNDACOES E ESTRUTURAS</v>
          </cell>
          <cell r="C2340" t="str">
            <v>FUES</v>
          </cell>
          <cell r="D2340" t="str">
            <v>CINTAS E VERGAS</v>
          </cell>
          <cell r="E2340" t="str">
            <v>0296</v>
          </cell>
          <cell r="F2340" t="str">
            <v/>
          </cell>
          <cell r="G2340" t="str">
            <v/>
          </cell>
          <cell r="H2340" t="str">
            <v>VERGA MOLDADA IN LOCO COM UTILIZAÇÃO DE BLOCOS CANALETA PARA PORTAS COM MAIS DE 1,5 M DE VÃO. AF_03/2016</v>
          </cell>
          <cell r="I2340" t="str">
            <v>M</v>
          </cell>
          <cell r="J2340" t="str">
            <v>COEFICIENTE DE REPRESENTATIVIDADE</v>
          </cell>
          <cell r="K2340" t="str">
            <v>36,24</v>
          </cell>
          <cell r="L2340" t="str">
            <v>CAIXA REFERENCIAL</v>
          </cell>
        </row>
        <row r="2341">
          <cell r="A2341">
            <v>93194</v>
          </cell>
          <cell r="B2341" t="str">
            <v>FUNDACOES E ESTRUTURAS</v>
          </cell>
          <cell r="C2341" t="str">
            <v>FUES</v>
          </cell>
          <cell r="D2341" t="str">
            <v>CINTAS E VERGAS</v>
          </cell>
          <cell r="E2341" t="str">
            <v>0296</v>
          </cell>
          <cell r="F2341" t="str">
            <v/>
          </cell>
          <cell r="G2341" t="str">
            <v/>
          </cell>
          <cell r="H2341" t="str">
            <v>CONTRAVERGA PRÉ-MOLDADA PARA VÃOS DE ATÉ 1,5 M DE COMPRIMENTO. AF_03/2016</v>
          </cell>
          <cell r="I2341" t="str">
            <v>M</v>
          </cell>
          <cell r="J2341" t="str">
            <v>ATRIBUÍDO SÃO PAULO</v>
          </cell>
          <cell r="K2341" t="str">
            <v>33,79</v>
          </cell>
          <cell r="L2341" t="str">
            <v>CAIXA REFERENCIAL</v>
          </cell>
        </row>
        <row r="2342">
          <cell r="A2342">
            <v>93195</v>
          </cell>
          <cell r="B2342" t="str">
            <v>FUNDACOES E ESTRUTURAS</v>
          </cell>
          <cell r="C2342" t="str">
            <v>FUES</v>
          </cell>
          <cell r="D2342" t="str">
            <v>CINTAS E VERGAS</v>
          </cell>
          <cell r="E2342" t="str">
            <v>0296</v>
          </cell>
          <cell r="F2342" t="str">
            <v/>
          </cell>
          <cell r="G2342" t="str">
            <v/>
          </cell>
          <cell r="H2342" t="str">
            <v>CONTRAVERGA PRÉ-MOLDADA PARA VÃOS DE MAIS DE 1,5 M DE COMPRIMENTO. AF_03/2016</v>
          </cell>
          <cell r="I2342" t="str">
            <v>M</v>
          </cell>
          <cell r="J2342" t="str">
            <v>ATRIBUÍDO SÃO PAULO</v>
          </cell>
          <cell r="K2342" t="str">
            <v>40,72</v>
          </cell>
          <cell r="L2342" t="str">
            <v>CAIXA REFERENCIAL</v>
          </cell>
        </row>
        <row r="2343">
          <cell r="A2343">
            <v>93196</v>
          </cell>
          <cell r="B2343" t="str">
            <v>FUNDACOES E ESTRUTURAS</v>
          </cell>
          <cell r="C2343" t="str">
            <v>FUES</v>
          </cell>
          <cell r="D2343" t="str">
            <v>CINTAS E VERGAS</v>
          </cell>
          <cell r="E2343" t="str">
            <v>0296</v>
          </cell>
          <cell r="F2343" t="str">
            <v/>
          </cell>
          <cell r="G2343" t="str">
            <v/>
          </cell>
          <cell r="H2343" t="str">
            <v>CONTRAVERGA MOLDADA IN LOCO EM CONCRETO PARA VÃOS DE ATÉ 1,5 M DE COMPRIMENTO. AF_03/2016</v>
          </cell>
          <cell r="I2343" t="str">
            <v>M</v>
          </cell>
          <cell r="J2343" t="str">
            <v>ATRIBUÍDO SÃO PAULO</v>
          </cell>
          <cell r="K2343" t="str">
            <v>60,01</v>
          </cell>
          <cell r="L2343" t="str">
            <v>CAIXA REFERENCIAL</v>
          </cell>
        </row>
        <row r="2344">
          <cell r="A2344">
            <v>93197</v>
          </cell>
          <cell r="B2344" t="str">
            <v>FUNDACOES E ESTRUTURAS</v>
          </cell>
          <cell r="C2344" t="str">
            <v>FUES</v>
          </cell>
          <cell r="D2344" t="str">
            <v>CINTAS E VERGAS</v>
          </cell>
          <cell r="E2344" t="str">
            <v>0296</v>
          </cell>
          <cell r="F2344" t="str">
            <v/>
          </cell>
          <cell r="G2344" t="str">
            <v/>
          </cell>
          <cell r="H2344" t="str">
            <v>CONTRAVERGA MOLDADA IN LOCO EM CONCRETO PARA VÃOS DE MAIS DE 1,5 M DE COMPRIMENTO. AF_03/2016</v>
          </cell>
          <cell r="I2344" t="str">
            <v>M</v>
          </cell>
          <cell r="J2344" t="str">
            <v>ATRIBUÍDO SÃO PAULO</v>
          </cell>
          <cell r="K2344" t="str">
            <v>67,04</v>
          </cell>
          <cell r="L2344" t="str">
            <v>CAIXA REFERENCIAL</v>
          </cell>
        </row>
        <row r="2345">
          <cell r="A2345">
            <v>93198</v>
          </cell>
          <cell r="B2345" t="str">
            <v>FUNDACOES E ESTRUTURAS</v>
          </cell>
          <cell r="C2345" t="str">
            <v>FUES</v>
          </cell>
          <cell r="D2345" t="str">
            <v>CINTAS E VERGAS</v>
          </cell>
          <cell r="E2345" t="str">
            <v>0296</v>
          </cell>
          <cell r="F2345" t="str">
            <v/>
          </cell>
          <cell r="G2345" t="str">
            <v/>
          </cell>
          <cell r="H2345" t="str">
            <v>CONTRAVERGA MOLDADA IN LOCO COM UTILIZAÇÃO DE BLOCOS CANALETA PARA VÃOS DE ATÉ 1,5 M DE COMPRIMENTO. AF_03/2016</v>
          </cell>
          <cell r="I2345" t="str">
            <v>M</v>
          </cell>
          <cell r="J2345" t="str">
            <v>COEFICIENTE DE REPRESENTATIVIDADE</v>
          </cell>
          <cell r="K2345" t="str">
            <v>29,66</v>
          </cell>
          <cell r="L2345" t="str">
            <v>CAIXA REFERENCIAL</v>
          </cell>
        </row>
        <row r="2346">
          <cell r="A2346">
            <v>93199</v>
          </cell>
          <cell r="B2346" t="str">
            <v>FUNDACOES E ESTRUTURAS</v>
          </cell>
          <cell r="C2346" t="str">
            <v>FUES</v>
          </cell>
          <cell r="D2346" t="str">
            <v>CINTAS E VERGAS</v>
          </cell>
          <cell r="E2346" t="str">
            <v>0296</v>
          </cell>
          <cell r="F2346" t="str">
            <v/>
          </cell>
          <cell r="G2346" t="str">
            <v/>
          </cell>
          <cell r="H2346" t="str">
            <v>CONTRAVERGA MOLDADA IN LOCO COM UTILIZAÇÃO DE BLOCOS CANALETA PARA VÃOS DE MAIS DE 1,5 M DE COMPRIMENTO. AF_03/2016</v>
          </cell>
          <cell r="I2346" t="str">
            <v>M</v>
          </cell>
          <cell r="J2346" t="str">
            <v>COEFICIENTE DE REPRESENTATIVIDADE</v>
          </cell>
          <cell r="K2346" t="str">
            <v>29,26</v>
          </cell>
          <cell r="L2346" t="str">
            <v>CAIXA REFERENCIAL</v>
          </cell>
        </row>
        <row r="2347">
          <cell r="A2347">
            <v>93200</v>
          </cell>
          <cell r="B2347" t="str">
            <v>FUNDACOES E ESTRUTURAS</v>
          </cell>
          <cell r="C2347" t="str">
            <v>FUES</v>
          </cell>
          <cell r="D2347" t="str">
            <v>CINTAS E VERGAS</v>
          </cell>
          <cell r="E2347" t="str">
            <v>0296</v>
          </cell>
          <cell r="F2347" t="str">
            <v/>
          </cell>
          <cell r="G2347" t="str">
            <v/>
          </cell>
          <cell r="H2347" t="str">
            <v>FIXAÇÃO (ENCUNHAMENTO) DE ALVENARIA DE VEDAÇÃO COM ARGAMASSA APLICADA COM BISNAGA. AF_03/2016</v>
          </cell>
          <cell r="I2347" t="str">
            <v>M</v>
          </cell>
          <cell r="J2347" t="str">
            <v>COEFICIENTE DE REPRESENTATIVIDADE</v>
          </cell>
          <cell r="K2347" t="str">
            <v>2,26</v>
          </cell>
          <cell r="L2347" t="str">
            <v>CAIXA REFERENCIAL</v>
          </cell>
        </row>
        <row r="2348">
          <cell r="A2348">
            <v>93201</v>
          </cell>
          <cell r="B2348" t="str">
            <v>FUNDACOES E ESTRUTURAS</v>
          </cell>
          <cell r="C2348" t="str">
            <v>FUES</v>
          </cell>
          <cell r="D2348" t="str">
            <v>CINTAS E VERGAS</v>
          </cell>
          <cell r="E2348" t="str">
            <v>0296</v>
          </cell>
          <cell r="F2348" t="str">
            <v/>
          </cell>
          <cell r="G2348" t="str">
            <v/>
          </cell>
          <cell r="H2348" t="str">
            <v>FIXAÇÃO (ENCUNHAMENTO) DE ALVENARIA DE VEDAÇÃO COM ARGAMASSA APLICADA COM COLHER. AF_03/2016</v>
          </cell>
          <cell r="I2348" t="str">
            <v>M</v>
          </cell>
          <cell r="J2348" t="str">
            <v>COEFICIENTE DE REPRESENTATIVIDADE</v>
          </cell>
          <cell r="K2348" t="str">
            <v>4,47</v>
          </cell>
          <cell r="L2348" t="str">
            <v>CAIXA REFERENCIAL</v>
          </cell>
        </row>
        <row r="2349">
          <cell r="A2349">
            <v>93202</v>
          </cell>
          <cell r="B2349" t="str">
            <v>FUNDACOES E ESTRUTURAS</v>
          </cell>
          <cell r="C2349" t="str">
            <v>FUES</v>
          </cell>
          <cell r="D2349" t="str">
            <v>CINTAS E VERGAS</v>
          </cell>
          <cell r="E2349" t="str">
            <v>0296</v>
          </cell>
          <cell r="F2349" t="str">
            <v/>
          </cell>
          <cell r="G2349" t="str">
            <v/>
          </cell>
          <cell r="H2349" t="str">
            <v>FIXAÇÃO (ENCUNHAMENTO) DE ALVENARIA DE VEDAÇÃO COM TIJOLO MACIÇO. AF_03/2016</v>
          </cell>
          <cell r="I2349" t="str">
            <v>M</v>
          </cell>
          <cell r="J2349" t="str">
            <v>COEFICIENTE DE REPRESENTATIVIDADE</v>
          </cell>
          <cell r="K2349" t="str">
            <v>22,07</v>
          </cell>
          <cell r="L2349" t="str">
            <v>CAIXA REFERENCIAL</v>
          </cell>
        </row>
        <row r="2350">
          <cell r="A2350">
            <v>93203</v>
          </cell>
          <cell r="B2350" t="str">
            <v>FUNDACOES E ESTRUTURAS</v>
          </cell>
          <cell r="C2350" t="str">
            <v>FUES</v>
          </cell>
          <cell r="D2350" t="str">
            <v>CINTAS E VERGAS</v>
          </cell>
          <cell r="E2350" t="str">
            <v>0296</v>
          </cell>
          <cell r="F2350" t="str">
            <v/>
          </cell>
          <cell r="G2350" t="str">
            <v/>
          </cell>
          <cell r="H2350" t="str">
            <v>FIXAÇÃO (ENCUNHAMENTO) DE ALVENARIA DE VEDAÇÃO COM ESPUMA DE POLIURETANO EXPANSIVA. AF_03/2016</v>
          </cell>
          <cell r="I2350" t="str">
            <v>M</v>
          </cell>
          <cell r="J2350" t="str">
            <v>COLETADO</v>
          </cell>
          <cell r="K2350" t="str">
            <v>11,85</v>
          </cell>
          <cell r="L2350" t="str">
            <v>CAIXA REFERENCIAL</v>
          </cell>
        </row>
        <row r="2351">
          <cell r="A2351">
            <v>93204</v>
          </cell>
          <cell r="B2351" t="str">
            <v>FUNDACOES E ESTRUTURAS</v>
          </cell>
          <cell r="C2351" t="str">
            <v>FUES</v>
          </cell>
          <cell r="D2351" t="str">
            <v>CINTAS E VERGAS</v>
          </cell>
          <cell r="E2351" t="str">
            <v>0296</v>
          </cell>
          <cell r="F2351" t="str">
            <v/>
          </cell>
          <cell r="G2351" t="str">
            <v/>
          </cell>
          <cell r="H2351" t="str">
            <v>CINTA DE AMARRAÇÃO DE ALVENARIA MOLDADA IN LOCO EM CONCRETO. AF_03/2016</v>
          </cell>
          <cell r="I2351" t="str">
            <v>M</v>
          </cell>
          <cell r="J2351" t="str">
            <v>ATRIBUÍDO SÃO PAULO</v>
          </cell>
          <cell r="K2351" t="str">
            <v>45,36</v>
          </cell>
          <cell r="L2351" t="str">
            <v>CAIXA REFERENCIAL</v>
          </cell>
        </row>
        <row r="2352">
          <cell r="A2352">
            <v>93205</v>
          </cell>
          <cell r="B2352" t="str">
            <v>FUNDACOES E ESTRUTURAS</v>
          </cell>
          <cell r="C2352" t="str">
            <v>FUES</v>
          </cell>
          <cell r="D2352" t="str">
            <v>CINTAS E VERGAS</v>
          </cell>
          <cell r="E2352" t="str">
            <v>0296</v>
          </cell>
          <cell r="F2352" t="str">
            <v/>
          </cell>
          <cell r="G2352" t="str">
            <v/>
          </cell>
          <cell r="H2352" t="str">
            <v>CINTA DE AMARRAÇÃO DE ALVENARIA MOLDADA IN LOCO COM UTILIZAÇÃO DE BLOCOS CANALETA. AF_03/2016</v>
          </cell>
          <cell r="I2352" t="str">
            <v>M</v>
          </cell>
          <cell r="J2352" t="str">
            <v>COEFICIENTE DE REPRESENTATIVIDADE</v>
          </cell>
          <cell r="K2352" t="str">
            <v>29,32</v>
          </cell>
          <cell r="L2352" t="str">
            <v>CAIXA REFERENCIAL</v>
          </cell>
        </row>
        <row r="2353">
          <cell r="A2353">
            <v>95952</v>
          </cell>
          <cell r="B2353" t="str">
            <v>FUNDACOES E ESTRUTURAS</v>
          </cell>
          <cell r="C2353" t="str">
            <v>FUES</v>
          </cell>
          <cell r="D2353" t="str">
            <v>ESTRUTURAS DIVERSAS</v>
          </cell>
          <cell r="E2353" t="str">
            <v>0301</v>
          </cell>
          <cell r="F2353" t="str">
            <v/>
          </cell>
          <cell r="G2353" t="str">
            <v/>
          </cell>
          <cell r="H2353" t="str">
            <v>(COMPOSIÇÃO REPRESENTATIVA) EXECUÇÃO DE ESTRUTURAS DE CONCRETO ARMADO CONVENCIONAL, PARA EDIFICAÇÃO HABITACIONAL MULTIFAMILIAR (PRÉDIO), FCK = 25 MPA. AF_01/2017</v>
          </cell>
          <cell r="I2353" t="str">
            <v>M3</v>
          </cell>
          <cell r="J2353" t="str">
            <v>ATRIBUÍDO SÃO PAULO</v>
          </cell>
          <cell r="K2353" t="str">
            <v>1.683,42</v>
          </cell>
          <cell r="L2353" t="str">
            <v>CAIXA REFERENCIAL</v>
          </cell>
        </row>
        <row r="2354">
          <cell r="A2354">
            <v>95953</v>
          </cell>
          <cell r="B2354" t="str">
            <v>FUNDACOES E ESTRUTURAS</v>
          </cell>
          <cell r="C2354" t="str">
            <v>FUES</v>
          </cell>
          <cell r="D2354" t="str">
            <v>ESTRUTURAS DIVERSAS</v>
          </cell>
          <cell r="E2354" t="str">
            <v>0301</v>
          </cell>
          <cell r="F2354" t="str">
            <v/>
          </cell>
          <cell r="G2354" t="str">
            <v/>
          </cell>
          <cell r="H2354" t="str">
            <v>(COMPOSIÇÃO REPRESENTATIVA) EXECUÇÃO DE ESTRUTURAS DE CONCRETO ARMADO, PARA EDIFICAÇÃO HABITACIONAL UNIFAMILIAR COM DOIS PAVIMENTOS (CASA ISOLADA), FCK = 25 MPA. AF_01/2017</v>
          </cell>
          <cell r="I2354" t="str">
            <v>M3</v>
          </cell>
          <cell r="J2354" t="str">
            <v>ATRIBUÍDO SÃO PAULO</v>
          </cell>
          <cell r="K2354" t="str">
            <v>2.630,59</v>
          </cell>
          <cell r="L2354" t="str">
            <v>CAIXA REFERENCIAL</v>
          </cell>
        </row>
        <row r="2355">
          <cell r="A2355">
            <v>95954</v>
          </cell>
          <cell r="B2355" t="str">
            <v>FUNDACOES E ESTRUTURAS</v>
          </cell>
          <cell r="C2355" t="str">
            <v>FUES</v>
          </cell>
          <cell r="D2355" t="str">
            <v>ESTRUTURAS DIVERSAS</v>
          </cell>
          <cell r="E2355" t="str">
            <v>0301</v>
          </cell>
          <cell r="F2355" t="str">
            <v/>
          </cell>
          <cell r="G2355" t="str">
            <v/>
          </cell>
          <cell r="H2355" t="str">
            <v>(COMPOSIÇÃO REPRESENTATIVA) EXECUÇÃO DE ESTRUTURAS DE CONCRETO ARMADO, PARA EDIFICAÇÃO HABITACIONAL UNIFAMILIAR COM DOIS PAVIMENTOS (CASA EM EMPREENDIMENTOS), FCK = 25 MPA. AF_01/2017</v>
          </cell>
          <cell r="I2355" t="str">
            <v>M3</v>
          </cell>
          <cell r="J2355" t="str">
            <v>ATRIBUÍDO SÃO PAULO</v>
          </cell>
          <cell r="K2355" t="str">
            <v>1.921,37</v>
          </cell>
          <cell r="L2355" t="str">
            <v>CAIXA REFERENCIAL</v>
          </cell>
        </row>
        <row r="2356">
          <cell r="A2356">
            <v>95955</v>
          </cell>
          <cell r="B2356" t="str">
            <v>FUNDACOES E ESTRUTURAS</v>
          </cell>
          <cell r="C2356" t="str">
            <v>FUES</v>
          </cell>
          <cell r="D2356" t="str">
            <v>ESTRUTURAS DIVERSAS</v>
          </cell>
          <cell r="E2356" t="str">
            <v>0301</v>
          </cell>
          <cell r="F2356" t="str">
            <v/>
          </cell>
          <cell r="G2356" t="str">
            <v/>
          </cell>
          <cell r="H2356" t="str">
            <v>(COMPOSIÇÃO REPRESENTATIVA) EXECUÇÃO DE ESTRUTURAS DE CONCRETO ARMADO, PARA EDIFICAÇÃO HABITACIONAL UNIFAMILIAR TÉRREA (CASA ISOLADA), FCK = 25 MPA. AF_01/2017</v>
          </cell>
          <cell r="I2356" t="str">
            <v>M3</v>
          </cell>
          <cell r="J2356" t="str">
            <v>ATRIBUÍDO SÃO PAULO</v>
          </cell>
          <cell r="K2356" t="str">
            <v>2.356,12</v>
          </cell>
          <cell r="L2356" t="str">
            <v>CAIXA REFERENCIAL</v>
          </cell>
        </row>
        <row r="2357">
          <cell r="A2357">
            <v>95956</v>
          </cell>
          <cell r="B2357" t="str">
            <v>FUNDACOES E ESTRUTURAS</v>
          </cell>
          <cell r="C2357" t="str">
            <v>FUES</v>
          </cell>
          <cell r="D2357" t="str">
            <v>ESTRUTURAS DIVERSAS</v>
          </cell>
          <cell r="E2357" t="str">
            <v>0301</v>
          </cell>
          <cell r="F2357" t="str">
            <v/>
          </cell>
          <cell r="G2357" t="str">
            <v/>
          </cell>
          <cell r="H2357" t="str">
            <v>(COMPOSIÇÃO REPRESENTATIVA) EXECUÇÃO DE ESTRUTURAS DE CONCRETO ARMADO, PARA EDIFICAÇÃO HABITACIONAL UNIFAMILIAR TÉRREA (CASA EM EMPREENDIMENTOS), FCK = 25 MPA. AF_01/2017</v>
          </cell>
          <cell r="I2357" t="str">
            <v>M3</v>
          </cell>
          <cell r="J2357" t="str">
            <v>ATRIBUÍDO SÃO PAULO</v>
          </cell>
          <cell r="K2357" t="str">
            <v>1.883,64</v>
          </cell>
          <cell r="L2357" t="str">
            <v>CAIXA REFERENCIAL</v>
          </cell>
        </row>
        <row r="2358">
          <cell r="A2358">
            <v>95957</v>
          </cell>
          <cell r="B2358" t="str">
            <v>FUNDACOES E ESTRUTURAS</v>
          </cell>
          <cell r="C2358" t="str">
            <v>FUES</v>
          </cell>
          <cell r="D2358" t="str">
            <v>ESTRUTURAS DIVERSAS</v>
          </cell>
          <cell r="E2358" t="str">
            <v>0301</v>
          </cell>
          <cell r="F2358" t="str">
            <v/>
          </cell>
          <cell r="G2358" t="str">
            <v/>
          </cell>
          <cell r="H2358" t="str">
            <v>(COMPOSIÇÃO REPRESENTATIVA) EXECUÇÃO DE ESTRUTURAS DE CONCRETO ARMADO, PARA EDIFICAÇÃO INSTITUCIONAL TÉRREA, FCK = 25 MPA. AF_01/2017</v>
          </cell>
          <cell r="I2358" t="str">
            <v>M3</v>
          </cell>
          <cell r="J2358" t="str">
            <v>ATRIBUÍDO SÃO PAULO</v>
          </cell>
          <cell r="K2358" t="str">
            <v>2.465,89</v>
          </cell>
          <cell r="L2358" t="str">
            <v>CAIXA REFERENCIAL</v>
          </cell>
        </row>
        <row r="2359">
          <cell r="A2359">
            <v>95969</v>
          </cell>
          <cell r="B2359" t="str">
            <v>FUNDACOES E ESTRUTURAS</v>
          </cell>
          <cell r="C2359" t="str">
            <v>FUES</v>
          </cell>
          <cell r="D2359" t="str">
            <v>ESTRUTURAS DIVERSAS</v>
          </cell>
          <cell r="E2359" t="str">
            <v>0301</v>
          </cell>
          <cell r="F2359" t="str">
            <v/>
          </cell>
          <cell r="G2359" t="str">
            <v/>
          </cell>
          <cell r="H2359" t="str">
            <v>(COMPOSIÇÃO REPRESENTATIVA) EXECUÇÃO DE ESCADA EM CONCRETO ARMADO, MOLDADA IN LOCO, FCK = 25 MPA. AF_02/2017</v>
          </cell>
          <cell r="I2359" t="str">
            <v>M3</v>
          </cell>
          <cell r="J2359" t="str">
            <v>ATRIBUÍDO SÃO PAULO</v>
          </cell>
          <cell r="K2359" t="str">
            <v>2.277,72</v>
          </cell>
          <cell r="L2359" t="str">
            <v>CAIXA REFERENCIAL</v>
          </cell>
        </row>
        <row r="2360">
          <cell r="A2360">
            <v>97733</v>
          </cell>
          <cell r="B2360" t="str">
            <v>FUNDACOES E ESTRUTURAS</v>
          </cell>
          <cell r="C2360" t="str">
            <v>FUES</v>
          </cell>
          <cell r="D2360" t="str">
            <v>ESTRUTURAS DIVERSAS</v>
          </cell>
          <cell r="E2360" t="str">
            <v>0301</v>
          </cell>
          <cell r="F2360" t="str">
            <v/>
          </cell>
          <cell r="G2360" t="str">
            <v/>
          </cell>
          <cell r="H2360" t="str">
            <v>PEÇA RETANGULAR PRÉ-MOLDADA, VOLUME DE CONCRETO DE ATÉ 10 LITROS, TAXA DE AÇO APROXIMADA DE 30KG/M³. AF_01/2018</v>
          </cell>
          <cell r="I2360" t="str">
            <v>M3</v>
          </cell>
          <cell r="J2360" t="str">
            <v>ATRIBUÍDO SÃO PAULO</v>
          </cell>
          <cell r="K2360" t="str">
            <v>2.462,99</v>
          </cell>
          <cell r="L2360" t="str">
            <v>CAIXA REFERENCIAL</v>
          </cell>
        </row>
        <row r="2361">
          <cell r="A2361">
            <v>97734</v>
          </cell>
          <cell r="B2361" t="str">
            <v>FUNDACOES E ESTRUTURAS</v>
          </cell>
          <cell r="C2361" t="str">
            <v>FUES</v>
          </cell>
          <cell r="D2361" t="str">
            <v>ESTRUTURAS DIVERSAS</v>
          </cell>
          <cell r="E2361" t="str">
            <v>0301</v>
          </cell>
          <cell r="F2361" t="str">
            <v/>
          </cell>
          <cell r="G2361" t="str">
            <v/>
          </cell>
          <cell r="H2361" t="str">
            <v>PEÇA RETANGULAR PRÉ-MOLDADA, VOLUME DE CONCRETO DE 10 A 30 LITROS, TAXA DE AÇO APROXIMADA DE 30KG/M³. AF_01/2018</v>
          </cell>
          <cell r="I2361" t="str">
            <v>M3</v>
          </cell>
          <cell r="J2361" t="str">
            <v>ATRIBUÍDO SÃO PAULO</v>
          </cell>
          <cell r="K2361" t="str">
            <v>2.109,42</v>
          </cell>
          <cell r="L2361" t="str">
            <v>CAIXA REFERENCIAL</v>
          </cell>
        </row>
        <row r="2362">
          <cell r="A2362">
            <v>97735</v>
          </cell>
          <cell r="B2362" t="str">
            <v>FUNDACOES E ESTRUTURAS</v>
          </cell>
          <cell r="C2362" t="str">
            <v>FUES</v>
          </cell>
          <cell r="D2362" t="str">
            <v>ESTRUTURAS DIVERSAS</v>
          </cell>
          <cell r="E2362" t="str">
            <v>0301</v>
          </cell>
          <cell r="F2362" t="str">
            <v/>
          </cell>
          <cell r="G2362" t="str">
            <v/>
          </cell>
          <cell r="H2362" t="str">
            <v>PEÇA RETANGULAR PRÉ-MOLDADA, VOLUME DE CONCRETO DE 30 A 100 LITROS, TAXA DE AÇO APROXIMADA DE 30KG/M³. AF_01/2018</v>
          </cell>
          <cell r="I2362" t="str">
            <v>M3</v>
          </cell>
          <cell r="J2362" t="str">
            <v>ATRIBUÍDO SÃO PAULO</v>
          </cell>
          <cell r="K2362" t="str">
            <v>1.772,55</v>
          </cell>
          <cell r="L2362" t="str">
            <v>CAIXA REFERENCIAL</v>
          </cell>
        </row>
        <row r="2363">
          <cell r="A2363">
            <v>97736</v>
          </cell>
          <cell r="B2363" t="str">
            <v>FUNDACOES E ESTRUTURAS</v>
          </cell>
          <cell r="C2363" t="str">
            <v>FUES</v>
          </cell>
          <cell r="D2363" t="str">
            <v>ESTRUTURAS DIVERSAS</v>
          </cell>
          <cell r="E2363" t="str">
            <v>0301</v>
          </cell>
          <cell r="F2363" t="str">
            <v/>
          </cell>
          <cell r="G2363" t="str">
            <v/>
          </cell>
          <cell r="H2363" t="str">
            <v>PEÇA RETANGULAR PRÉ-MOLDADA, VOLUME DE CONCRETO ACIMA DE 100 LITROS, TAXA DE AÇO APROXIMADA DE 30KG/M³. AF_01/2018</v>
          </cell>
          <cell r="I2363" t="str">
            <v>M3</v>
          </cell>
          <cell r="J2363" t="str">
            <v>ATRIBUÍDO SÃO PAULO</v>
          </cell>
          <cell r="K2363" t="str">
            <v>1.180,15</v>
          </cell>
          <cell r="L2363" t="str">
            <v>CAIXA REFERENCIAL</v>
          </cell>
        </row>
        <row r="2364">
          <cell r="A2364">
            <v>97737</v>
          </cell>
          <cell r="B2364" t="str">
            <v>FUNDACOES E ESTRUTURAS</v>
          </cell>
          <cell r="C2364" t="str">
            <v>FUES</v>
          </cell>
          <cell r="D2364" t="str">
            <v>ESTRUTURAS DIVERSAS</v>
          </cell>
          <cell r="E2364" t="str">
            <v>0301</v>
          </cell>
          <cell r="F2364" t="str">
            <v/>
          </cell>
          <cell r="G2364" t="str">
            <v/>
          </cell>
          <cell r="H2364" t="str">
            <v>PEÇA RETANGULAR PRÉ-MOLDADA, VOLUME DE CONCRETO DE 30 A 70 LITROS , TAXA DE AÇO APROXIMADA DE 70KG/M³. AF_01/2018</v>
          </cell>
          <cell r="I2364" t="str">
            <v>M3</v>
          </cell>
          <cell r="J2364" t="str">
            <v>ATRIBUÍDO SÃO PAULO</v>
          </cell>
          <cell r="K2364" t="str">
            <v>2.536,63</v>
          </cell>
          <cell r="L2364" t="str">
            <v>CAIXA REFERENCIAL</v>
          </cell>
        </row>
        <row r="2365">
          <cell r="A2365">
            <v>97738</v>
          </cell>
          <cell r="B2365" t="str">
            <v>FUNDACOES E ESTRUTURAS</v>
          </cell>
          <cell r="C2365" t="str">
            <v>FUES</v>
          </cell>
          <cell r="D2365" t="str">
            <v>ESTRUTURAS DIVERSAS</v>
          </cell>
          <cell r="E2365" t="str">
            <v>0301</v>
          </cell>
          <cell r="F2365" t="str">
            <v/>
          </cell>
          <cell r="G2365" t="str">
            <v/>
          </cell>
          <cell r="H2365" t="str">
            <v>PEÇA CIRCULAR PRÉ-MOLDADA, VOLUME DE CONCRETO DE 10 A 30 LITROS, TAXA DE FIBRA DE POLIPROPILENO APROXIMADA DE 6 KG/M³. AF_01/2018_P</v>
          </cell>
          <cell r="I2365" t="str">
            <v>M3</v>
          </cell>
          <cell r="J2365" t="str">
            <v>ATRIBUÍDO SÃO PAULO</v>
          </cell>
          <cell r="K2365" t="str">
            <v>3.338,66</v>
          </cell>
          <cell r="L2365" t="str">
            <v>CAIXA REFERENCIAL</v>
          </cell>
        </row>
        <row r="2366">
          <cell r="A2366">
            <v>97739</v>
          </cell>
          <cell r="B2366" t="str">
            <v>FUNDACOES E ESTRUTURAS</v>
          </cell>
          <cell r="C2366" t="str">
            <v>FUES</v>
          </cell>
          <cell r="D2366" t="str">
            <v>ESTRUTURAS DIVERSAS</v>
          </cell>
          <cell r="E2366" t="str">
            <v>0301</v>
          </cell>
          <cell r="F2366" t="str">
            <v/>
          </cell>
          <cell r="G2366" t="str">
            <v/>
          </cell>
          <cell r="H2366" t="str">
            <v>PEÇA CIRCULAR PRÉ-MOLDADA, VOLUME DE CONCRETO DE 30 A 100 LITROS, TAXA DE AÇO APROXIMADA DE 30KG/M³. AF_01/2018</v>
          </cell>
          <cell r="I2366" t="str">
            <v>M3</v>
          </cell>
          <cell r="J2366" t="str">
            <v>ATRIBUÍDO SÃO PAULO</v>
          </cell>
          <cell r="K2366" t="str">
            <v>2.036,91</v>
          </cell>
          <cell r="L2366" t="str">
            <v>CAIXA REFERENCIAL</v>
          </cell>
        </row>
        <row r="2367">
          <cell r="A2367">
            <v>97740</v>
          </cell>
          <cell r="B2367" t="str">
            <v>FUNDACOES E ESTRUTURAS</v>
          </cell>
          <cell r="C2367" t="str">
            <v>FUES</v>
          </cell>
          <cell r="D2367" t="str">
            <v>ESTRUTURAS DIVERSAS</v>
          </cell>
          <cell r="E2367" t="str">
            <v>0301</v>
          </cell>
          <cell r="F2367" t="str">
            <v/>
          </cell>
          <cell r="G2367" t="str">
            <v/>
          </cell>
          <cell r="H2367" t="str">
            <v>PEÇA CIRCULAR PRÉ-MOLDADA, VOLUME DE CONCRETO ACIMA DE 100 LITROS, TAXA DE AÇO APROXIMADA DE 30KG/M³. AF_01/2018</v>
          </cell>
          <cell r="I2367" t="str">
            <v>M3</v>
          </cell>
          <cell r="J2367" t="str">
            <v>ATRIBUÍDO SÃO PAULO</v>
          </cell>
          <cell r="K2367" t="str">
            <v>1.564,84</v>
          </cell>
          <cell r="L2367" t="str">
            <v>CAIXA REFERENCIAL</v>
          </cell>
        </row>
        <row r="2368">
          <cell r="A2368">
            <v>98615</v>
          </cell>
          <cell r="B2368" t="str">
            <v>FUNDACOES E ESTRUTURAS</v>
          </cell>
          <cell r="C2368" t="str">
            <v>FUES</v>
          </cell>
          <cell r="D2368" t="str">
            <v>ESTRUTURAS DIVERSAS</v>
          </cell>
          <cell r="E2368" t="str">
            <v>0301</v>
          </cell>
          <cell r="F2368" t="str">
            <v/>
          </cell>
          <cell r="G2368" t="str">
            <v/>
          </cell>
          <cell r="H2368" t="str">
            <v>CONTENÇÃO EM CORTINA COM ESTACAS ESPAÇADAS COM 30 CM DE DIÂMETRO E PROFUNDIDADE MENOR OU IGUAL A 10 M. AF_06/2018</v>
          </cell>
          <cell r="I2368" t="str">
            <v>M2</v>
          </cell>
          <cell r="J2368" t="str">
            <v>ATRIBUÍDO SÃO PAULO</v>
          </cell>
          <cell r="K2368" t="str">
            <v>96,86</v>
          </cell>
          <cell r="L2368" t="str">
            <v>CAIXA REFERENCIAL</v>
          </cell>
        </row>
        <row r="2369">
          <cell r="A2369">
            <v>98616</v>
          </cell>
          <cell r="B2369" t="str">
            <v>FUNDACOES E ESTRUTURAS</v>
          </cell>
          <cell r="C2369" t="str">
            <v>FUES</v>
          </cell>
          <cell r="D2369" t="str">
            <v>ESTRUTURAS DIVERSAS</v>
          </cell>
          <cell r="E2369" t="str">
            <v>0301</v>
          </cell>
          <cell r="F2369" t="str">
            <v/>
          </cell>
          <cell r="G2369" t="str">
            <v/>
          </cell>
          <cell r="H2369" t="str">
            <v>CONTENÇÃO EM CORTINA COM ESTACAS ESPAÇADAS COM 30 CM DE DIÂMETRO E PROFUNDIDADE MAIOR QUE 10 M E MENOR OU IGUAL A 15 M. AF_06/2018</v>
          </cell>
          <cell r="I2369" t="str">
            <v>M2</v>
          </cell>
          <cell r="J2369" t="str">
            <v>ATRIBUÍDO SÃO PAULO</v>
          </cell>
          <cell r="K2369" t="str">
            <v>75,78</v>
          </cell>
          <cell r="L2369" t="str">
            <v>CAIXA REFERENCIAL</v>
          </cell>
        </row>
        <row r="2370">
          <cell r="A2370">
            <v>98617</v>
          </cell>
          <cell r="B2370" t="str">
            <v>FUNDACOES E ESTRUTURAS</v>
          </cell>
          <cell r="C2370" t="str">
            <v>FUES</v>
          </cell>
          <cell r="D2370" t="str">
            <v>ESTRUTURAS DIVERSAS</v>
          </cell>
          <cell r="E2370" t="str">
            <v>0301</v>
          </cell>
          <cell r="F2370" t="str">
            <v/>
          </cell>
          <cell r="G2370" t="str">
            <v/>
          </cell>
          <cell r="H2370" t="str">
            <v>CONTENÇÃO EM CORTINA COM ESTACAS ESPAÇADAS COM 30 CM DE DIÂMETRO E PROFUNDIDADE MAIOR QUE 15 M. AF_06/2018</v>
          </cell>
          <cell r="I2370" t="str">
            <v>M2</v>
          </cell>
          <cell r="J2370" t="str">
            <v>ATRIBUÍDO SÃO PAULO</v>
          </cell>
          <cell r="K2370" t="str">
            <v>69,98</v>
          </cell>
          <cell r="L2370" t="str">
            <v>CAIXA REFERENCIAL</v>
          </cell>
        </row>
        <row r="2371">
          <cell r="A2371">
            <v>98618</v>
          </cell>
          <cell r="B2371" t="str">
            <v>FUNDACOES E ESTRUTURAS</v>
          </cell>
          <cell r="C2371" t="str">
            <v>FUES</v>
          </cell>
          <cell r="D2371" t="str">
            <v>ESTRUTURAS DIVERSAS</v>
          </cell>
          <cell r="E2371" t="str">
            <v>0301</v>
          </cell>
          <cell r="F2371" t="str">
            <v/>
          </cell>
          <cell r="G2371" t="str">
            <v/>
          </cell>
          <cell r="H2371" t="str">
            <v>CONTENÇÃO EM CORTINA COM ESTACAS ESPAÇADAS COM 40 CM DE DIÂMETRO E PROFUNDIDADE MENOR OU IGUAL A 10 M. AF_06/2018</v>
          </cell>
          <cell r="I2371" t="str">
            <v>M2</v>
          </cell>
          <cell r="J2371" t="str">
            <v>ATRIBUÍDO SÃO PAULO</v>
          </cell>
          <cell r="K2371" t="str">
            <v>96,11</v>
          </cell>
          <cell r="L2371" t="str">
            <v>CAIXA REFERENCIAL</v>
          </cell>
        </row>
        <row r="2372">
          <cell r="A2372">
            <v>98619</v>
          </cell>
          <cell r="B2372" t="str">
            <v>FUNDACOES E ESTRUTURAS</v>
          </cell>
          <cell r="C2372" t="str">
            <v>FUES</v>
          </cell>
          <cell r="D2372" t="str">
            <v>ESTRUTURAS DIVERSAS</v>
          </cell>
          <cell r="E2372" t="str">
            <v>0301</v>
          </cell>
          <cell r="F2372" t="str">
            <v/>
          </cell>
          <cell r="G2372" t="str">
            <v/>
          </cell>
          <cell r="H2372" t="str">
            <v>CONTENÇÃO EM CORTINA COM ESTACAS ESPAÇADAS COM 40 CM DE DIÂMETRO E PROFUNDIDADE MAIOR QUE 10 M E MENOR OU IGUAL A 15 M. AF_06/2018</v>
          </cell>
          <cell r="I2372" t="str">
            <v>M2</v>
          </cell>
          <cell r="J2372" t="str">
            <v>ATRIBUÍDO SÃO PAULO</v>
          </cell>
          <cell r="K2372" t="str">
            <v>87,28</v>
          </cell>
          <cell r="L2372" t="str">
            <v>CAIXA REFERENCIAL</v>
          </cell>
        </row>
        <row r="2373">
          <cell r="A2373">
            <v>98620</v>
          </cell>
          <cell r="B2373" t="str">
            <v>FUNDACOES E ESTRUTURAS</v>
          </cell>
          <cell r="C2373" t="str">
            <v>FUES</v>
          </cell>
          <cell r="D2373" t="str">
            <v>ESTRUTURAS DIVERSAS</v>
          </cell>
          <cell r="E2373" t="str">
            <v>0301</v>
          </cell>
          <cell r="F2373" t="str">
            <v/>
          </cell>
          <cell r="G2373" t="str">
            <v/>
          </cell>
          <cell r="H2373" t="str">
            <v>CONTENÇÃO EM CORTINA COM ESTACAS ESPAÇADAS COM 40 CM DE DIÂMETRO E PROFUNDIDADE MAIOR QUE 15 M. AF_06/2018</v>
          </cell>
          <cell r="I2373" t="str">
            <v>M2</v>
          </cell>
          <cell r="J2373" t="str">
            <v>ATRIBUÍDO SÃO PAULO</v>
          </cell>
          <cell r="K2373" t="str">
            <v>82,86</v>
          </cell>
          <cell r="L2373" t="str">
            <v>CAIXA REFERENCIAL</v>
          </cell>
        </row>
        <row r="2374">
          <cell r="A2374">
            <v>98621</v>
          </cell>
          <cell r="B2374" t="str">
            <v>FUNDACOES E ESTRUTURAS</v>
          </cell>
          <cell r="C2374" t="str">
            <v>FUES</v>
          </cell>
          <cell r="D2374" t="str">
            <v>ESTRUTURAS DIVERSAS</v>
          </cell>
          <cell r="E2374" t="str">
            <v>0301</v>
          </cell>
          <cell r="F2374" t="str">
            <v/>
          </cell>
          <cell r="G2374" t="str">
            <v/>
          </cell>
          <cell r="H2374" t="str">
            <v>CONTENÇÃO EM CORTINA COM ESTACAS ESPAÇADAS COM 50 CM DE DIÂMETRO E PROFUNDIDADE MENOR OU IGUAL A 10 M. AF_06/2018</v>
          </cell>
          <cell r="I2374" t="str">
            <v>M2</v>
          </cell>
          <cell r="J2374" t="str">
            <v>ATRIBUÍDO SÃO PAULO</v>
          </cell>
          <cell r="K2374" t="str">
            <v>108,74</v>
          </cell>
          <cell r="L2374" t="str">
            <v>CAIXA REFERENCIAL</v>
          </cell>
        </row>
        <row r="2375">
          <cell r="A2375">
            <v>98622</v>
          </cell>
          <cell r="B2375" t="str">
            <v>FUNDACOES E ESTRUTURAS</v>
          </cell>
          <cell r="C2375" t="str">
            <v>FUES</v>
          </cell>
          <cell r="D2375" t="str">
            <v>ESTRUTURAS DIVERSAS</v>
          </cell>
          <cell r="E2375" t="str">
            <v>0301</v>
          </cell>
          <cell r="F2375" t="str">
            <v/>
          </cell>
          <cell r="G2375" t="str">
            <v/>
          </cell>
          <cell r="H2375" t="str">
            <v>CONTENÇÃO EM CORTINA COM ESTACAS ESPAÇADAS COM 50 CM DE DIÂMETRO E PROFUNDIDADE MAIOR QUE 10 M E MENOR OU IGUAL A 15 M. AF_06/2018</v>
          </cell>
          <cell r="I2375" t="str">
            <v>M2</v>
          </cell>
          <cell r="J2375" t="str">
            <v>ATRIBUÍDO SÃO PAULO</v>
          </cell>
          <cell r="K2375" t="str">
            <v>101,68</v>
          </cell>
          <cell r="L2375" t="str">
            <v>CAIXA REFERENCIAL</v>
          </cell>
        </row>
        <row r="2376">
          <cell r="A2376">
            <v>98623</v>
          </cell>
          <cell r="B2376" t="str">
            <v>FUNDACOES E ESTRUTURAS</v>
          </cell>
          <cell r="C2376" t="str">
            <v>FUES</v>
          </cell>
          <cell r="D2376" t="str">
            <v>ESTRUTURAS DIVERSAS</v>
          </cell>
          <cell r="E2376" t="str">
            <v>0301</v>
          </cell>
          <cell r="F2376" t="str">
            <v/>
          </cell>
          <cell r="G2376" t="str">
            <v/>
          </cell>
          <cell r="H2376" t="str">
            <v>CONTENÇÃO EM CORTINA COM ESTACAS ESPAÇADAS COM 50 CM DE DIÂMETRO E PROFUNDIDADE MAIOR QUE 15 M. AF_06/2018</v>
          </cell>
          <cell r="I2376" t="str">
            <v>M2</v>
          </cell>
          <cell r="J2376" t="str">
            <v>ATRIBUÍDO SÃO PAULO</v>
          </cell>
          <cell r="K2376" t="str">
            <v>98,05</v>
          </cell>
          <cell r="L2376" t="str">
            <v>CAIXA REFERENCIAL</v>
          </cell>
        </row>
        <row r="2377">
          <cell r="A2377">
            <v>98624</v>
          </cell>
          <cell r="B2377" t="str">
            <v>FUNDACOES E ESTRUTURAS</v>
          </cell>
          <cell r="C2377" t="str">
            <v>FUES</v>
          </cell>
          <cell r="D2377" t="str">
            <v>ESTRUTURAS DIVERSAS</v>
          </cell>
          <cell r="E2377" t="str">
            <v>0301</v>
          </cell>
          <cell r="F2377" t="str">
            <v/>
          </cell>
          <cell r="G2377" t="str">
            <v/>
          </cell>
          <cell r="H2377" t="str">
            <v>CONTENÇÃO EM CORTINA COM ESTACAS ESPAÇADAS COM 60 CM DE DIÂMETRO E PROFUNDIDADE MENOR OU IGUAL A 10 M. AF_06/2018</v>
          </cell>
          <cell r="I2377" t="str">
            <v>M2</v>
          </cell>
          <cell r="J2377" t="str">
            <v>ATRIBUÍDO SÃO PAULO</v>
          </cell>
          <cell r="K2377" t="str">
            <v>122,55</v>
          </cell>
          <cell r="L2377" t="str">
            <v>CAIXA REFERENCIAL</v>
          </cell>
        </row>
        <row r="2378">
          <cell r="A2378">
            <v>98625</v>
          </cell>
          <cell r="B2378" t="str">
            <v>FUNDACOES E ESTRUTURAS</v>
          </cell>
          <cell r="C2378" t="str">
            <v>FUES</v>
          </cell>
          <cell r="D2378" t="str">
            <v>ESTRUTURAS DIVERSAS</v>
          </cell>
          <cell r="E2378" t="str">
            <v>0301</v>
          </cell>
          <cell r="F2378" t="str">
            <v/>
          </cell>
          <cell r="G2378" t="str">
            <v/>
          </cell>
          <cell r="H2378" t="str">
            <v>CONTENÇÃO EM CORTINA COM ESTACAS ESPAÇADAS COM 60 CM DE DIÂMETRO E PROFUNDIDADE MAIOR QUE 10 M E MENOR OU IGUAL A 15 M. AF_06/2018</v>
          </cell>
          <cell r="I2378" t="str">
            <v>M2</v>
          </cell>
          <cell r="J2378" t="str">
            <v>ATRIBUÍDO SÃO PAULO</v>
          </cell>
          <cell r="K2378" t="str">
            <v>116,59</v>
          </cell>
          <cell r="L2378" t="str">
            <v>CAIXA REFERENCIAL</v>
          </cell>
        </row>
        <row r="2379">
          <cell r="A2379">
            <v>98626</v>
          </cell>
          <cell r="B2379" t="str">
            <v>FUNDACOES E ESTRUTURAS</v>
          </cell>
          <cell r="C2379" t="str">
            <v>FUES</v>
          </cell>
          <cell r="D2379" t="str">
            <v>ESTRUTURAS DIVERSAS</v>
          </cell>
          <cell r="E2379" t="str">
            <v>0301</v>
          </cell>
          <cell r="F2379" t="str">
            <v/>
          </cell>
          <cell r="G2379" t="str">
            <v/>
          </cell>
          <cell r="H2379" t="str">
            <v>CONTENÇÃO EM CORTINA COM ESTACAS ESPAÇADAS COM 60 CM DE DIÂMETRO E PROFUNDIDADE MAIOR QUE 15 M. AF_06/2018</v>
          </cell>
          <cell r="I2379" t="str">
            <v>M2</v>
          </cell>
          <cell r="J2379" t="str">
            <v>ATRIBUÍDO SÃO PAULO</v>
          </cell>
          <cell r="K2379" t="str">
            <v>113,51</v>
          </cell>
          <cell r="L2379" t="str">
            <v>CAIXA REFERENCIAL</v>
          </cell>
        </row>
        <row r="2380">
          <cell r="A2380">
            <v>98655</v>
          </cell>
          <cell r="B2380" t="str">
            <v>FUNDACOES E ESTRUTURAS</v>
          </cell>
          <cell r="C2380" t="str">
            <v>FUES</v>
          </cell>
          <cell r="D2380" t="str">
            <v>ESTRUTURAS DIVERSAS</v>
          </cell>
          <cell r="E2380" t="str">
            <v>0301</v>
          </cell>
          <cell r="F2380" t="str">
            <v/>
          </cell>
          <cell r="G2380" t="str">
            <v/>
          </cell>
          <cell r="H2380" t="str">
            <v>EXECUÇÃO DE MURETA GUIA PARA CONTENÇÃO/ FUNDAÇÃO COM 30 CM DE ESPESSURA. AF_06/2018</v>
          </cell>
          <cell r="I2380" t="str">
            <v>M</v>
          </cell>
          <cell r="J2380" t="str">
            <v>ATRIBUÍDO SÃO PAULO</v>
          </cell>
          <cell r="K2380" t="str">
            <v>493,19</v>
          </cell>
          <cell r="L2380" t="str">
            <v>CAIXA REFERENCIAL</v>
          </cell>
        </row>
        <row r="2381">
          <cell r="A2381">
            <v>98656</v>
          </cell>
          <cell r="B2381" t="str">
            <v>FUNDACOES E ESTRUTURAS</v>
          </cell>
          <cell r="C2381" t="str">
            <v>FUES</v>
          </cell>
          <cell r="D2381" t="str">
            <v>ESTRUTURAS DIVERSAS</v>
          </cell>
          <cell r="E2381" t="str">
            <v>0301</v>
          </cell>
          <cell r="F2381" t="str">
            <v/>
          </cell>
          <cell r="G2381" t="str">
            <v/>
          </cell>
          <cell r="H2381" t="str">
            <v>EXECUÇÃO DE MURETA GUIA PARA CONTENÇÃO/ FUNDAÇÃO COM 40 CM DE ESPESSURA. AF_06/2018</v>
          </cell>
          <cell r="I2381" t="str">
            <v>M</v>
          </cell>
          <cell r="J2381" t="str">
            <v>ATRIBUÍDO SÃO PAULO</v>
          </cell>
          <cell r="K2381" t="str">
            <v>499,46</v>
          </cell>
          <cell r="L2381" t="str">
            <v>CAIXA REFERENCIAL</v>
          </cell>
        </row>
        <row r="2382">
          <cell r="A2382">
            <v>98657</v>
          </cell>
          <cell r="B2382" t="str">
            <v>FUNDACOES E ESTRUTURAS</v>
          </cell>
          <cell r="C2382" t="str">
            <v>FUES</v>
          </cell>
          <cell r="D2382" t="str">
            <v>ESTRUTURAS DIVERSAS</v>
          </cell>
          <cell r="E2382" t="str">
            <v>0301</v>
          </cell>
          <cell r="F2382" t="str">
            <v/>
          </cell>
          <cell r="G2382" t="str">
            <v/>
          </cell>
          <cell r="H2382" t="str">
            <v>EXECUÇÃO DE MURETA GUIA PARA CONTENÇÃO/ FUNDAÇÃO COM 50 CM DE ESPESSURA. AF_06/2018</v>
          </cell>
          <cell r="I2382" t="str">
            <v>M</v>
          </cell>
          <cell r="J2382" t="str">
            <v>ATRIBUÍDO SÃO PAULO</v>
          </cell>
          <cell r="K2382" t="str">
            <v>505,72</v>
          </cell>
          <cell r="L2382" t="str">
            <v>CAIXA REFERENCIAL</v>
          </cell>
        </row>
        <row r="2383">
          <cell r="A2383">
            <v>98658</v>
          </cell>
          <cell r="B2383" t="str">
            <v>FUNDACOES E ESTRUTURAS</v>
          </cell>
          <cell r="C2383" t="str">
            <v>FUES</v>
          </cell>
          <cell r="D2383" t="str">
            <v>ESTRUTURAS DIVERSAS</v>
          </cell>
          <cell r="E2383" t="str">
            <v>0301</v>
          </cell>
          <cell r="F2383" t="str">
            <v/>
          </cell>
          <cell r="G2383" t="str">
            <v/>
          </cell>
          <cell r="H2383" t="str">
            <v>EXECUÇÃO DE MURETA GUIA PARA CONTENÇÃO/ FUNDAÇÃO COM 60 CM DE ESPESSURA. AF_06/2018</v>
          </cell>
          <cell r="I2383" t="str">
            <v>M</v>
          </cell>
          <cell r="J2383" t="str">
            <v>ATRIBUÍDO SÃO PAULO</v>
          </cell>
          <cell r="K2383" t="str">
            <v>511,98</v>
          </cell>
          <cell r="L2383" t="str">
            <v>CAIXA REFERENCIAL</v>
          </cell>
        </row>
        <row r="2384">
          <cell r="A2384">
            <v>98659</v>
          </cell>
          <cell r="B2384" t="str">
            <v>FUNDACOES E ESTRUTURAS</v>
          </cell>
          <cell r="C2384" t="str">
            <v>FUES</v>
          </cell>
          <cell r="D2384" t="str">
            <v>ESTRUTURAS DIVERSAS</v>
          </cell>
          <cell r="E2384" t="str">
            <v>0301</v>
          </cell>
          <cell r="F2384" t="str">
            <v/>
          </cell>
          <cell r="G2384" t="str">
            <v/>
          </cell>
          <cell r="H2384" t="str">
            <v>EXECUÇÃO DE MURETA GUIA PARA CONTENÇÃO/ FUNDAÇÃO COM 80 CM DE ESPESSURA. AF_06/2018</v>
          </cell>
          <cell r="I2384" t="str">
            <v>M</v>
          </cell>
          <cell r="J2384" t="str">
            <v>ATRIBUÍDO SÃO PAULO</v>
          </cell>
          <cell r="K2384" t="str">
            <v>524,51</v>
          </cell>
          <cell r="L2384" t="str">
            <v>CAIXA REFERENCIAL</v>
          </cell>
        </row>
        <row r="2385">
          <cell r="A2385">
            <v>98746</v>
          </cell>
          <cell r="B2385" t="str">
            <v>FUNDACOES E ESTRUTURAS</v>
          </cell>
          <cell r="C2385" t="str">
            <v>FUES</v>
          </cell>
          <cell r="D2385" t="str">
            <v>ESTRUTURAS DIVERSAS</v>
          </cell>
          <cell r="E2385" t="str">
            <v>0301</v>
          </cell>
          <cell r="F2385" t="str">
            <v/>
          </cell>
          <cell r="G2385" t="str">
            <v/>
          </cell>
          <cell r="H2385" t="str">
            <v>SOLDA DE TOPO EM CHAPA/PERFIL/TUBO DE AÇO CHANFRADO, ESPESSURA=1/4''. AF_06/2018</v>
          </cell>
          <cell r="I2385" t="str">
            <v>M</v>
          </cell>
          <cell r="J2385" t="str">
            <v>COEFICIENTE DE REPRESENTATIVIDADE</v>
          </cell>
          <cell r="K2385" t="str">
            <v>42,30</v>
          </cell>
          <cell r="L2385" t="str">
            <v>CAIXA REFERENCIAL</v>
          </cell>
        </row>
        <row r="2386">
          <cell r="A2386">
            <v>98749</v>
          </cell>
          <cell r="B2386" t="str">
            <v>FUNDACOES E ESTRUTURAS</v>
          </cell>
          <cell r="C2386" t="str">
            <v>FUES</v>
          </cell>
          <cell r="D2386" t="str">
            <v>ESTRUTURAS DIVERSAS</v>
          </cell>
          <cell r="E2386" t="str">
            <v>0301</v>
          </cell>
          <cell r="F2386" t="str">
            <v/>
          </cell>
          <cell r="G2386" t="str">
            <v/>
          </cell>
          <cell r="H2386" t="str">
            <v>SOLDA DE TOPO EM CHAPA/PERFIL/TUBO DE AÇO CHANFRADO, ESPESSURA=5/16''. AF_06/2018</v>
          </cell>
          <cell r="I2386" t="str">
            <v>M</v>
          </cell>
          <cell r="J2386" t="str">
            <v>COEFICIENTE DE REPRESENTATIVIDADE</v>
          </cell>
          <cell r="K2386" t="str">
            <v>50,32</v>
          </cell>
          <cell r="L2386" t="str">
            <v>CAIXA REFERENCIAL</v>
          </cell>
        </row>
        <row r="2387">
          <cell r="A2387">
            <v>98750</v>
          </cell>
          <cell r="B2387" t="str">
            <v>FUNDACOES E ESTRUTURAS</v>
          </cell>
          <cell r="C2387" t="str">
            <v>FUES</v>
          </cell>
          <cell r="D2387" t="str">
            <v>ESTRUTURAS DIVERSAS</v>
          </cell>
          <cell r="E2387" t="str">
            <v>0301</v>
          </cell>
          <cell r="F2387" t="str">
            <v/>
          </cell>
          <cell r="G2387" t="str">
            <v/>
          </cell>
          <cell r="H2387" t="str">
            <v>SOLDA DE TOPO EM CHAPA/PERFIL/TUBO DE AÇO CHANFRADO, ESPESSURA=3/8''. AF_06/2018</v>
          </cell>
          <cell r="I2387" t="str">
            <v>M</v>
          </cell>
          <cell r="J2387" t="str">
            <v>COEFICIENTE DE REPRESENTATIVIDADE</v>
          </cell>
          <cell r="K2387" t="str">
            <v>60,00</v>
          </cell>
          <cell r="L2387" t="str">
            <v>CAIXA REFERENCIAL</v>
          </cell>
        </row>
        <row r="2388">
          <cell r="A2388">
            <v>98751</v>
          </cell>
          <cell r="B2388" t="str">
            <v>FUNDACOES E ESTRUTURAS</v>
          </cell>
          <cell r="C2388" t="str">
            <v>FUES</v>
          </cell>
          <cell r="D2388" t="str">
            <v>ESTRUTURAS DIVERSAS</v>
          </cell>
          <cell r="E2388" t="str">
            <v>0301</v>
          </cell>
          <cell r="F2388" t="str">
            <v/>
          </cell>
          <cell r="G2388" t="str">
            <v/>
          </cell>
          <cell r="H2388" t="str">
            <v>SOLDA DE TOPO EM CHAPA/PERFIL/TUBO DE AÇO CHANFRADO, ESPESSURA=1/2''. AF_06/2018</v>
          </cell>
          <cell r="I2388" t="str">
            <v>M</v>
          </cell>
          <cell r="J2388" t="str">
            <v>COEFICIENTE DE REPRESENTATIVIDADE</v>
          </cell>
          <cell r="K2388" t="str">
            <v>85,27</v>
          </cell>
          <cell r="L2388" t="str">
            <v>CAIXA REFERENCIAL</v>
          </cell>
        </row>
        <row r="2389">
          <cell r="A2389">
            <v>98752</v>
          </cell>
          <cell r="B2389" t="str">
            <v>FUNDACOES E ESTRUTURAS</v>
          </cell>
          <cell r="C2389" t="str">
            <v>FUES</v>
          </cell>
          <cell r="D2389" t="str">
            <v>ESTRUTURAS DIVERSAS</v>
          </cell>
          <cell r="E2389" t="str">
            <v>0301</v>
          </cell>
          <cell r="F2389" t="str">
            <v/>
          </cell>
          <cell r="G2389" t="str">
            <v/>
          </cell>
          <cell r="H2389" t="str">
            <v>SOLDA DE TOPO EM CHAPA/PERFIL/TUBO DE AÇO CHANFRADO, ESPESSURA=5/8''. AF_06/2018</v>
          </cell>
          <cell r="I2389" t="str">
            <v>M</v>
          </cell>
          <cell r="J2389" t="str">
            <v>COEFICIENTE DE REPRESENTATIVIDADE</v>
          </cell>
          <cell r="K2389" t="str">
            <v>115,67</v>
          </cell>
          <cell r="L2389" t="str">
            <v>CAIXA REFERENCIAL</v>
          </cell>
        </row>
        <row r="2390">
          <cell r="A2390">
            <v>98753</v>
          </cell>
          <cell r="B2390" t="str">
            <v>FUNDACOES E ESTRUTURAS</v>
          </cell>
          <cell r="C2390" t="str">
            <v>FUES</v>
          </cell>
          <cell r="D2390" t="str">
            <v>ESTRUTURAS DIVERSAS</v>
          </cell>
          <cell r="E2390" t="str">
            <v>0301</v>
          </cell>
          <cell r="F2390" t="str">
            <v/>
          </cell>
          <cell r="G2390" t="str">
            <v/>
          </cell>
          <cell r="H2390" t="str">
            <v>SOLDA DE TOPO EM CHAPA/PERFIL/TUBO DE AÇO CHANFRADO, ESPESSURA=3/4''. AF_06/2018</v>
          </cell>
          <cell r="I2390" t="str">
            <v>M</v>
          </cell>
          <cell r="J2390" t="str">
            <v>COEFICIENTE DE REPRESENTATIVIDADE</v>
          </cell>
          <cell r="K2390" t="str">
            <v>153,43</v>
          </cell>
          <cell r="L2390" t="str">
            <v>CAIXA REFERENCIAL</v>
          </cell>
        </row>
        <row r="2391">
          <cell r="A2391">
            <v>100763</v>
          </cell>
          <cell r="B2391" t="str">
            <v>FUNDACOES E ESTRUTURAS</v>
          </cell>
          <cell r="C2391" t="str">
            <v>FUES</v>
          </cell>
          <cell r="D2391" t="str">
            <v>ESTRUTURAS DIVERSAS</v>
          </cell>
          <cell r="E2391" t="str">
            <v>0301</v>
          </cell>
          <cell r="F2391" t="str">
            <v/>
          </cell>
          <cell r="G2391" t="str">
            <v/>
          </cell>
          <cell r="H2391" t="str">
            <v>VIGA METÁLICA EM PERFIL LAMINADO OU SOLDADO EM AÇO ESTRUTURAL, COM CONEXÕES PARAFUSADAS, INCLUSOS MÃO DE OBRA, TRANSPORTE E IÇAMENTO UTILIZANDO GUINDASTE - FORNECIMENTO E INSTALAÇÃO. AF_01/2020_P</v>
          </cell>
          <cell r="I2391" t="str">
            <v>KG</v>
          </cell>
          <cell r="J2391" t="str">
            <v>ATRIBUÍDO SÃO PAULO</v>
          </cell>
          <cell r="K2391" t="str">
            <v>11,76</v>
          </cell>
          <cell r="L2391" t="str">
            <v>CAIXA REFERENCIAL</v>
          </cell>
        </row>
        <row r="2392">
          <cell r="A2392">
            <v>100764</v>
          </cell>
          <cell r="B2392" t="str">
            <v>FUNDACOES E ESTRUTURAS</v>
          </cell>
          <cell r="C2392" t="str">
            <v>FUES</v>
          </cell>
          <cell r="D2392" t="str">
            <v>ESTRUTURAS DIVERSAS</v>
          </cell>
          <cell r="E2392" t="str">
            <v>0301</v>
          </cell>
          <cell r="F2392" t="str">
            <v/>
          </cell>
          <cell r="G2392" t="str">
            <v/>
          </cell>
          <cell r="H2392" t="str">
            <v>VIGA METÁLICA EM PERFIL LAMINADO OU SOLDADO EM AÇO ESTRUTURAL, COM CONEXÕES SOLDADAS, INCLUSOS MÃO DE OBRA, TRANSPORTE E IÇAMENTO UTILIZANDO GUINDASTE - FORNECIMENTO E INSTALAÇÃO. AF_01/2020_P</v>
          </cell>
          <cell r="I2392" t="str">
            <v>KG</v>
          </cell>
          <cell r="J2392" t="str">
            <v>ATRIBUÍDO SÃO PAULO</v>
          </cell>
          <cell r="K2392" t="str">
            <v>11,62</v>
          </cell>
          <cell r="L2392" t="str">
            <v>CAIXA REFERENCIAL</v>
          </cell>
        </row>
        <row r="2393">
          <cell r="A2393">
            <v>100765</v>
          </cell>
          <cell r="B2393" t="str">
            <v>FUNDACOES E ESTRUTURAS</v>
          </cell>
          <cell r="C2393" t="str">
            <v>FUES</v>
          </cell>
          <cell r="D2393" t="str">
            <v>ESTRUTURAS DIVERSAS</v>
          </cell>
          <cell r="E2393" t="str">
            <v>0301</v>
          </cell>
          <cell r="F2393" t="str">
            <v/>
          </cell>
          <cell r="G2393" t="str">
            <v/>
          </cell>
          <cell r="H2393" t="str">
            <v>PILAR METÁLICO PERFIL LAMINADO/SOLDADO EM AÇO ESTRUTURAL, COM CONEXÕES PARAFUSADAS, INCLUSOS MÃO DE OBRA, TRANSPORTE E IÇAMENTO UTILIZANDO GUINDASTE - FORNECIMENTO E INSTALAÇÃO. AF_01/2020_P</v>
          </cell>
          <cell r="I2393" t="str">
            <v>KG</v>
          </cell>
          <cell r="J2393" t="str">
            <v>ATRIBUÍDO SÃO PAULO</v>
          </cell>
          <cell r="K2393" t="str">
            <v>11,07</v>
          </cell>
          <cell r="L2393" t="str">
            <v>CAIXA REFERENCIAL</v>
          </cell>
        </row>
        <row r="2394">
          <cell r="A2394">
            <v>100766</v>
          </cell>
          <cell r="B2394" t="str">
            <v>FUNDACOES E ESTRUTURAS</v>
          </cell>
          <cell r="C2394" t="str">
            <v>FUES</v>
          </cell>
          <cell r="D2394" t="str">
            <v>ESTRUTURAS DIVERSAS</v>
          </cell>
          <cell r="E2394" t="str">
            <v>0301</v>
          </cell>
          <cell r="F2394" t="str">
            <v/>
          </cell>
          <cell r="G2394" t="str">
            <v/>
          </cell>
          <cell r="H2394" t="str">
            <v>PILAR METÁLICO PERFIL LAMINADO OU SOLDADO EM AÇO ESTRUTURAL, COM CONEXÕES SOLDADAS, INCLUSOS MÃO DE OBRA, TRANSPORTE E IÇAMENTO UTILIZANDO GUINDASTE - FORNECIMENTO E INSTALAÇÃO. AF_01/2020</v>
          </cell>
          <cell r="I2394" t="str">
            <v>KG</v>
          </cell>
          <cell r="J2394" t="str">
            <v>ATRIBUÍDO SÃO PAULO</v>
          </cell>
          <cell r="K2394" t="str">
            <v>11,19</v>
          </cell>
          <cell r="L2394" t="str">
            <v>CAIXA REFERENCIAL</v>
          </cell>
        </row>
        <row r="2395">
          <cell r="A2395">
            <v>100767</v>
          </cell>
          <cell r="B2395" t="str">
            <v>FUNDACOES E ESTRUTURAS</v>
          </cell>
          <cell r="C2395" t="str">
            <v>FUES</v>
          </cell>
          <cell r="D2395" t="str">
            <v>ESTRUTURAS DIVERSAS</v>
          </cell>
          <cell r="E2395" t="str">
            <v>0301</v>
          </cell>
          <cell r="F2395" t="str">
            <v/>
          </cell>
          <cell r="G2395" t="str">
            <v/>
          </cell>
          <cell r="H2395" t="str">
            <v>CONTRAVENTAMENTO COM CANTONEIRAS DE AÇO, ABAS IGUAIS, COM CONEXÕES PARAFUSADAS, INCLUSOS MÃO DE OBRA, TRANSPORTE E IÇAMENTO UTILIZANDO TALHA MANUAL, PARA EDIFÍCIOS DE ATÉ 2 PAVIMENTOS - FORNECIMENTO E INSTALAÇÃO. AF_01/2020_P</v>
          </cell>
          <cell r="I2395" t="str">
            <v>KG</v>
          </cell>
          <cell r="J2395" t="str">
            <v>ATRIBUÍDO SÃO PAULO</v>
          </cell>
          <cell r="K2395" t="str">
            <v>11,97</v>
          </cell>
          <cell r="L2395" t="str">
            <v>CAIXA REFERENCIAL</v>
          </cell>
        </row>
        <row r="2396">
          <cell r="A2396">
            <v>100768</v>
          </cell>
          <cell r="B2396" t="str">
            <v>FUNDACOES E ESTRUTURAS</v>
          </cell>
          <cell r="C2396" t="str">
            <v>FUES</v>
          </cell>
          <cell r="D2396" t="str">
            <v>ESTRUTURAS DIVERSAS</v>
          </cell>
          <cell r="E2396" t="str">
            <v>0301</v>
          </cell>
          <cell r="F2396" t="str">
            <v/>
          </cell>
          <cell r="G2396" t="str">
            <v/>
          </cell>
          <cell r="H2396" t="str">
            <v>CONTRAVENTAMENTO COM CANTONEIRAS DE AÇO, ABAS IGUAIS, COM CONEXÕES SOLDADAS, INCLUSOS MÃO DE OBRA, TRANSPORTE E IÇAMENTO UTILIZANDO TALHA MANUAL, PARA EDIFÍCIOS DE ATÉ 2 PAVIMENTOS - FORNECIMENTO E INSTALAÇÃO. AF_01/2020</v>
          </cell>
          <cell r="I2396" t="str">
            <v>KG</v>
          </cell>
          <cell r="J2396" t="str">
            <v>ATRIBUÍDO SÃO PAULO</v>
          </cell>
          <cell r="K2396" t="str">
            <v>15,67</v>
          </cell>
          <cell r="L2396" t="str">
            <v>CAIXA REFERENCIAL</v>
          </cell>
        </row>
        <row r="2397">
          <cell r="A2397">
            <v>100769</v>
          </cell>
          <cell r="B2397" t="str">
            <v>FUNDACOES E ESTRUTURAS</v>
          </cell>
          <cell r="C2397" t="str">
            <v>FUES</v>
          </cell>
          <cell r="D2397" t="str">
            <v>ESTRUTURAS DIVERSAS</v>
          </cell>
          <cell r="E2397" t="str">
            <v>0301</v>
          </cell>
          <cell r="F2397" t="str">
            <v/>
          </cell>
          <cell r="G2397" t="str">
            <v/>
          </cell>
          <cell r="H2397" t="str">
            <v>CONTRAVENTAMENTO COM CANTONEIRAS DE AÇO, ABAS IGUAIS, COM CONEXÕES PARAFUSADAS, INCLUSOS MÃO DE OBRA, TRANSPORTE E IÇAMENTO UTILIZANDO GUINDASTE, PARA EDIFÍCIOS DE 3 A 5 PAVIMENTOS - FORNECIMENTO E INSTALAÇÃO. AF_01/2020_P</v>
          </cell>
          <cell r="I2397" t="str">
            <v>KG</v>
          </cell>
          <cell r="J2397" t="str">
            <v>ATRIBUÍDO SÃO PAULO</v>
          </cell>
          <cell r="K2397" t="str">
            <v>17,52</v>
          </cell>
          <cell r="L2397" t="str">
            <v>CAIXA REFERENCIAL</v>
          </cell>
        </row>
        <row r="2398">
          <cell r="A2398">
            <v>100770</v>
          </cell>
          <cell r="B2398" t="str">
            <v>FUNDACOES E ESTRUTURAS</v>
          </cell>
          <cell r="C2398" t="str">
            <v>FUES</v>
          </cell>
          <cell r="D2398" t="str">
            <v>ESTRUTURAS DIVERSAS</v>
          </cell>
          <cell r="E2398" t="str">
            <v>0301</v>
          </cell>
          <cell r="F2398" t="str">
            <v/>
          </cell>
          <cell r="G2398" t="str">
            <v/>
          </cell>
          <cell r="H2398" t="str">
            <v>CONTRAVENTAMENTO COM CANTONEIRAS DE AÇO, ABAS IGUAIS, COM CONEXÕES SOLDADAS, INCLUSOS MÃO DE OBRA, TRANSPORTE E IÇAMENTO UTILIZANDO GUINDASTE, PARA EDIFÍCIOS DE 3 A 5 PAVIMENTOS - FORNECIMENTO E INSTALAÇÃO. AF_01/2020</v>
          </cell>
          <cell r="I2398" t="str">
            <v>KG</v>
          </cell>
          <cell r="J2398" t="str">
            <v>ATRIBUÍDO SÃO PAULO</v>
          </cell>
          <cell r="K2398" t="str">
            <v>16,86</v>
          </cell>
          <cell r="L2398" t="str">
            <v>CAIXA REFERENCIAL</v>
          </cell>
        </row>
        <row r="2399">
          <cell r="A2399">
            <v>100771</v>
          </cell>
          <cell r="B2399" t="str">
            <v>FUNDACOES E ESTRUTURAS</v>
          </cell>
          <cell r="C2399" t="str">
            <v>FUES</v>
          </cell>
          <cell r="D2399" t="str">
            <v>ESTRUTURAS DIVERSAS</v>
          </cell>
          <cell r="E2399" t="str">
            <v>0301</v>
          </cell>
          <cell r="F2399" t="str">
            <v/>
          </cell>
          <cell r="G2399" t="str">
            <v/>
          </cell>
          <cell r="H2399" t="str">
            <v>CONTRAVENTAMENTO COM CANTONEIRAS DE AÇO, ABAS IGUAIS, COM CONEXÕES PARAFUSADAS, INCLUSOS MÃO DE OBRA, TRANSPORTE E IÇAMENTO UTILIZANDO GRUA, PARA EDIFÍCIOS DE 6 A 10 PAVIMENTOS - FORNECIMENTO E INSTALAÇÃO. AF_01/2020_P</v>
          </cell>
          <cell r="I2399" t="str">
            <v>KG</v>
          </cell>
          <cell r="J2399" t="str">
            <v>ATRIBUÍDO SÃO PAULO</v>
          </cell>
          <cell r="K2399" t="str">
            <v>19,81</v>
          </cell>
          <cell r="L2399" t="str">
            <v>CAIXA REFERENCIAL</v>
          </cell>
        </row>
        <row r="2400">
          <cell r="A2400">
            <v>100772</v>
          </cell>
          <cell r="B2400" t="str">
            <v>FUNDACOES E ESTRUTURAS</v>
          </cell>
          <cell r="C2400" t="str">
            <v>FUES</v>
          </cell>
          <cell r="D2400" t="str">
            <v>ESTRUTURAS DIVERSAS</v>
          </cell>
          <cell r="E2400" t="str">
            <v>0301</v>
          </cell>
          <cell r="F2400" t="str">
            <v/>
          </cell>
          <cell r="G2400" t="str">
            <v/>
          </cell>
          <cell r="H2400" t="str">
            <v>CONTRAVENTAMENTO COM CANTONEIRAS DE AÇO, ABAS IGUAIS, COM CONEXÕES SOLDADAS, INCLUSOS MÃO DE OBRA, TRANSPORTE E IÇAMENTO UTILIZANDO GRUA, PARA EDIFÍCIOS DE 6 A 10 PAVIMENTOS - FORNECIMENTO E INSTALAÇÃO. AF_01/2020</v>
          </cell>
          <cell r="I2400" t="str">
            <v>KG</v>
          </cell>
          <cell r="J2400" t="str">
            <v>ATRIBUÍDO SÃO PAULO</v>
          </cell>
          <cell r="K2400" t="str">
            <v>11,75</v>
          </cell>
          <cell r="L2400" t="str">
            <v>CAIXA REFERENCIAL</v>
          </cell>
        </row>
        <row r="2401">
          <cell r="A2401">
            <v>100773</v>
          </cell>
          <cell r="B2401" t="str">
            <v>FUNDACOES E ESTRUTURAS</v>
          </cell>
          <cell r="C2401" t="str">
            <v>FUES</v>
          </cell>
          <cell r="D2401" t="str">
            <v>ESTRUTURAS DIVERSAS</v>
          </cell>
          <cell r="E2401" t="str">
            <v>0301</v>
          </cell>
          <cell r="F2401" t="str">
            <v/>
          </cell>
          <cell r="G2401" t="str">
            <v/>
          </cell>
          <cell r="H2401" t="str">
            <v>ESTRUTURA TRELIÇADA DE COBERTURA, TIPO ARCO, COM LIGAÇÕES SOLDADAS, INCLUSOS PERFIS METÁLICOS, CHAPAS METÁLICAS, MÃO DE OBRA E TRANSPORTE COM GUINDASTE - FORNECIMENTO E INSTALAÇÃO. AF_01/2020_P</v>
          </cell>
          <cell r="I2401" t="str">
            <v>KG</v>
          </cell>
          <cell r="J2401" t="str">
            <v>ATRIBUÍDO SÃO PAULO</v>
          </cell>
          <cell r="K2401" t="str">
            <v>15,01</v>
          </cell>
          <cell r="L2401" t="str">
            <v>CAIXA REFERENCIAL</v>
          </cell>
        </row>
        <row r="2402">
          <cell r="A2402">
            <v>100774</v>
          </cell>
          <cell r="B2402" t="str">
            <v>FUNDACOES E ESTRUTURAS</v>
          </cell>
          <cell r="C2402" t="str">
            <v>FUES</v>
          </cell>
          <cell r="D2402" t="str">
            <v>ESTRUTURAS DIVERSAS</v>
          </cell>
          <cell r="E2402" t="str">
            <v>0301</v>
          </cell>
          <cell r="F2402" t="str">
            <v/>
          </cell>
          <cell r="G2402" t="str">
            <v/>
          </cell>
          <cell r="H2402" t="str">
            <v>ESTRUTURA TRELIÇADA DE COBERTURA, TIPO SHED, COM LIGAÇÕES SOLDADAS, INCLUSOS PERFIS METÁLICOS, CHAPAS METÁLICAS, MÃO DE OBRA E TRANSPORTE COM GUINDASTE - FORNECIMENTO E INSTALAÇÃO. AF_01/2020_P</v>
          </cell>
          <cell r="I2402" t="str">
            <v>KG</v>
          </cell>
          <cell r="J2402" t="str">
            <v>ATRIBUÍDO SÃO PAULO</v>
          </cell>
          <cell r="K2402" t="str">
            <v>8,39</v>
          </cell>
          <cell r="L2402" t="str">
            <v>CAIXA REFERENCIAL</v>
          </cell>
        </row>
        <row r="2403">
          <cell r="A2403">
            <v>100775</v>
          </cell>
          <cell r="B2403" t="str">
            <v>FUNDACOES E ESTRUTURAS</v>
          </cell>
          <cell r="C2403" t="str">
            <v>FUES</v>
          </cell>
          <cell r="D2403" t="str">
            <v>ESTRUTURAS DIVERSAS</v>
          </cell>
          <cell r="E2403" t="str">
            <v>0301</v>
          </cell>
          <cell r="F2403" t="str">
            <v/>
          </cell>
          <cell r="G2403" t="str">
            <v/>
          </cell>
          <cell r="H2403" t="str">
            <v>ESTRUTURA TRELIÇADA DE COBERTURA, TIPO FINK, COM LIGAÇÕES SOLDADAS, INCLUSOS PERFIS METÁLICOS, CHAPAS METÁLICAS, MÃO DE OBRA E TRANSPORTE COM GUINDASTE - FORNECIMENTO E INSTALAÇÃO. AF_01/2020_P</v>
          </cell>
          <cell r="I2403" t="str">
            <v>KG</v>
          </cell>
          <cell r="J2403" t="str">
            <v>ATRIBUÍDO SÃO PAULO</v>
          </cell>
          <cell r="K2403" t="str">
            <v>9,99</v>
          </cell>
          <cell r="L2403" t="str">
            <v>CAIXA REFERENCIAL</v>
          </cell>
        </row>
        <row r="2404">
          <cell r="A2404">
            <v>100776</v>
          </cell>
          <cell r="B2404" t="str">
            <v>FUNDACOES E ESTRUTURAS</v>
          </cell>
          <cell r="C2404" t="str">
            <v>FUES</v>
          </cell>
          <cell r="D2404" t="str">
            <v>ESTRUTURAS DIVERSAS</v>
          </cell>
          <cell r="E2404" t="str">
            <v>0301</v>
          </cell>
          <cell r="F2404" t="str">
            <v/>
          </cell>
          <cell r="G2404" t="str">
            <v/>
          </cell>
          <cell r="H2404" t="str">
            <v>ESTRUTURA TRELIÇADA DE COBERTURA, TIPO ARCO, COM LIGAÇÕES PARAFUSADAS, INCLUSOS PERFIS METÁLICOS, CHAPAS METÁLICAS, MÃO DE OBRA E TRANSPORTE COM GUINDASTE - FORNECIMENTO E INSTALAÇÃO. AF_01/2020_P</v>
          </cell>
          <cell r="I2404" t="str">
            <v>KG</v>
          </cell>
          <cell r="J2404" t="str">
            <v>ATRIBUÍDO SÃO PAULO</v>
          </cell>
          <cell r="K2404" t="str">
            <v>15,05</v>
          </cell>
          <cell r="L2404" t="str">
            <v>CAIXA REFERENCIAL</v>
          </cell>
        </row>
        <row r="2405">
          <cell r="A2405">
            <v>100777</v>
          </cell>
          <cell r="B2405" t="str">
            <v>FUNDACOES E ESTRUTURAS</v>
          </cell>
          <cell r="C2405" t="str">
            <v>FUES</v>
          </cell>
          <cell r="D2405" t="str">
            <v>ESTRUTURAS DIVERSAS</v>
          </cell>
          <cell r="E2405" t="str">
            <v>0301</v>
          </cell>
          <cell r="F2405" t="str">
            <v/>
          </cell>
          <cell r="G2405" t="str">
            <v/>
          </cell>
          <cell r="H2405" t="str">
            <v>ESTRUTURA TRELIÇADA DE COBERTURA, TIPO SHED, COM LIGAÇÕES PARAFUSADAS, INCLUSOS PERFIS METÁLICOS, CHAPAS METÁLICAS, MÃO DE OBRA E TRANSPORTE COM GUINDASTE - FORNECIMENTO E INSTALAÇÃO. AF_01/2020_P</v>
          </cell>
          <cell r="I2405" t="str">
            <v>KG</v>
          </cell>
          <cell r="J2405" t="str">
            <v>ATRIBUÍDO SÃO PAULO</v>
          </cell>
          <cell r="K2405" t="str">
            <v>10,81</v>
          </cell>
          <cell r="L2405" t="str">
            <v>CAIXA REFERENCIAL</v>
          </cell>
        </row>
        <row r="2406">
          <cell r="A2406">
            <v>100778</v>
          </cell>
          <cell r="B2406" t="str">
            <v>FUNDACOES E ESTRUTURAS</v>
          </cell>
          <cell r="C2406" t="str">
            <v>FUES</v>
          </cell>
          <cell r="D2406" t="str">
            <v>ESTRUTURAS DIVERSAS</v>
          </cell>
          <cell r="E2406" t="str">
            <v>0301</v>
          </cell>
          <cell r="F2406" t="str">
            <v/>
          </cell>
          <cell r="G2406" t="str">
            <v/>
          </cell>
          <cell r="H2406" t="str">
            <v>ESTRUTURA TRELIÇADA DE COBERTURA, TIPO FINK, COM LIGAÇÕES PARAFUSADAS, INCLUSOS PERFIS METÁLICOS, CHAPAS METÁLICAS, MÃO DE OBRA E TRANSPORTE COM GUINDASTE - FORNECIMENTO E INSTALAÇÃO. AF_01/2020_P</v>
          </cell>
          <cell r="I2406" t="str">
            <v>KG</v>
          </cell>
          <cell r="J2406" t="str">
            <v>ATRIBUÍDO SÃO PAULO</v>
          </cell>
          <cell r="K2406" t="str">
            <v>7,16</v>
          </cell>
          <cell r="L2406" t="str">
            <v>CAIXA REFERENCIAL</v>
          </cell>
        </row>
        <row r="2407">
          <cell r="A2407">
            <v>98560</v>
          </cell>
          <cell r="B2407" t="str">
            <v>IMPERMEABILIZACOES E PROTECOES DIVERSAS</v>
          </cell>
          <cell r="C2407" t="str">
            <v>IMPE</v>
          </cell>
          <cell r="D2407" t="str">
            <v>IMPERMEABILIZACAO COM ARGAMASSA</v>
          </cell>
          <cell r="E2407" t="str">
            <v>0138</v>
          </cell>
          <cell r="F2407" t="str">
            <v/>
          </cell>
          <cell r="G2407" t="str">
            <v/>
          </cell>
          <cell r="H2407" t="str">
            <v>IMPERMEABILIZAÇÃO DE PISO COM ARGAMASSA DE CIMENTO E AREIA, COM ADITIVO IMPERMEABILIZANTE, E = 2CM. AF_06/2018</v>
          </cell>
          <cell r="I2407" t="str">
            <v>M2</v>
          </cell>
          <cell r="J2407" t="str">
            <v>COEFICIENTE DE REPRESENTATIVIDADE</v>
          </cell>
          <cell r="K2407" t="str">
            <v>33,80</v>
          </cell>
          <cell r="L2407" t="str">
            <v>CAIXA REFERENCIAL</v>
          </cell>
        </row>
        <row r="2408">
          <cell r="A2408">
            <v>98561</v>
          </cell>
          <cell r="B2408" t="str">
            <v>IMPERMEABILIZACOES E PROTECOES DIVERSAS</v>
          </cell>
          <cell r="C2408" t="str">
            <v>IMPE</v>
          </cell>
          <cell r="D2408" t="str">
            <v>IMPERMEABILIZACAO COM ARGAMASSA</v>
          </cell>
          <cell r="E2408" t="str">
            <v>0138</v>
          </cell>
          <cell r="F2408" t="str">
            <v/>
          </cell>
          <cell r="G2408" t="str">
            <v/>
          </cell>
          <cell r="H2408" t="str">
            <v>IMPERMEABILIZAÇÃO DE PAREDES COM ARGAMASSA DE CIMENTO E AREIA, COM ADITIVO IMPERMEABILIZANTE, E = 2CM. AF_06/2018</v>
          </cell>
          <cell r="I2408" t="str">
            <v>M2</v>
          </cell>
          <cell r="J2408" t="str">
            <v>COEFICIENTE DE REPRESENTATIVIDADE</v>
          </cell>
          <cell r="K2408" t="str">
            <v>30,45</v>
          </cell>
          <cell r="L2408" t="str">
            <v>CAIXA REFERENCIAL</v>
          </cell>
        </row>
        <row r="2409">
          <cell r="A2409">
            <v>98562</v>
          </cell>
          <cell r="B2409" t="str">
            <v>IMPERMEABILIZACOES E PROTECOES DIVERSAS</v>
          </cell>
          <cell r="C2409" t="str">
            <v>IMPE</v>
          </cell>
          <cell r="D2409" t="str">
            <v>IMPERMEABILIZACAO COM ARGAMASSA</v>
          </cell>
          <cell r="E2409" t="str">
            <v>0138</v>
          </cell>
          <cell r="F2409" t="str">
            <v/>
          </cell>
          <cell r="G2409" t="str">
            <v/>
          </cell>
          <cell r="H2409" t="str">
            <v>IMPERMEABILIZAÇÃO DE FLOREIRA OU VIGA BALDRAME COM ARGAMASSA DE CIMENTO E AREIA, COM ADITIVO IMPERMEABILIZANTE, E = 2 CM. AF_06/2018</v>
          </cell>
          <cell r="I2409" t="str">
            <v>M2</v>
          </cell>
          <cell r="J2409" t="str">
            <v>COEFICIENTE DE REPRESENTATIVIDADE</v>
          </cell>
          <cell r="K2409" t="str">
            <v>30,21</v>
          </cell>
          <cell r="L2409" t="str">
            <v>CAIXA REFERENCIAL</v>
          </cell>
        </row>
        <row r="2410">
          <cell r="A2410">
            <v>98555</v>
          </cell>
          <cell r="B2410" t="str">
            <v>IMPERMEABILIZACOES E PROTECOES DIVERSAS</v>
          </cell>
          <cell r="C2410" t="str">
            <v>IMPE</v>
          </cell>
          <cell r="D2410" t="str">
            <v>IMPERMEABILIZACAO COM ADITIVO</v>
          </cell>
          <cell r="E2410" t="str">
            <v>0140</v>
          </cell>
          <cell r="F2410" t="str">
            <v/>
          </cell>
          <cell r="G2410" t="str">
            <v/>
          </cell>
          <cell r="H2410" t="str">
            <v>IMPERMEABILIZAÇÃO DE SUPERFÍCIE COM ARGAMASSA POLIMÉRICA / MEMBRANA ACRÍLICA, 3 DEMÃOS. AF_06/2018</v>
          </cell>
          <cell r="I2410" t="str">
            <v>M2</v>
          </cell>
          <cell r="J2410" t="str">
            <v>COEFICIENTE DE REPRESENTATIVIDADE</v>
          </cell>
          <cell r="K2410" t="str">
            <v>19,38</v>
          </cell>
          <cell r="L2410" t="str">
            <v>CAIXA REFERENCIAL</v>
          </cell>
        </row>
        <row r="2411">
          <cell r="A2411">
            <v>98556</v>
          </cell>
          <cell r="B2411" t="str">
            <v>IMPERMEABILIZACOES E PROTECOES DIVERSAS</v>
          </cell>
          <cell r="C2411" t="str">
            <v>IMPE</v>
          </cell>
          <cell r="D2411" t="str">
            <v>IMPERMEABILIZACAO COM ADITIVO</v>
          </cell>
          <cell r="E2411" t="str">
            <v>0140</v>
          </cell>
          <cell r="F2411" t="str">
            <v/>
          </cell>
          <cell r="G2411" t="str">
            <v/>
          </cell>
          <cell r="H2411" t="str">
            <v>IMPERMEABILIZAÇÃO DE SUPERFÍCIE COM ARGAMASSA POLIMÉRICA / MEMBRANA ACRÍLICA, 4 DEMÃOS, REFORÇADA COM VÉU DE POLIÉSTER (MAV). AF_06/2018</v>
          </cell>
          <cell r="I2411" t="str">
            <v>M2</v>
          </cell>
          <cell r="J2411" t="str">
            <v>ATRIBUÍDO SÃO PAULO</v>
          </cell>
          <cell r="K2411" t="str">
            <v>35,64</v>
          </cell>
          <cell r="L2411" t="str">
            <v>CAIXA REFERENCIAL</v>
          </cell>
        </row>
        <row r="2412">
          <cell r="A2412">
            <v>98558</v>
          </cell>
          <cell r="B2412" t="str">
            <v>IMPERMEABILIZACOES E PROTECOES DIVERSAS</v>
          </cell>
          <cell r="C2412" t="str">
            <v>IMPE</v>
          </cell>
          <cell r="D2412" t="str">
            <v>IMPERMEABILIZACAO COM ADITIVO</v>
          </cell>
          <cell r="E2412" t="str">
            <v>0140</v>
          </cell>
          <cell r="F2412" t="str">
            <v/>
          </cell>
          <cell r="G2412" t="str">
            <v/>
          </cell>
          <cell r="H2412" t="str">
            <v>TRATAMENTO DE RALO OU PONTO EMERGENTE COM ARGAMASSA POLIMÉRICA / MEMBRANA ACRÍLICA REFORÇADO COM VÉU DE POLIÉSTER (MAV). AF_06/2018</v>
          </cell>
          <cell r="I2412" t="str">
            <v>UN</v>
          </cell>
          <cell r="J2412" t="str">
            <v>ATRIBUÍDO SÃO PAULO</v>
          </cell>
          <cell r="K2412" t="str">
            <v>5,44</v>
          </cell>
          <cell r="L2412" t="str">
            <v>CAIXA REFERENCIAL</v>
          </cell>
        </row>
        <row r="2413">
          <cell r="A2413">
            <v>98559</v>
          </cell>
          <cell r="B2413" t="str">
            <v>IMPERMEABILIZACOES E PROTECOES DIVERSAS</v>
          </cell>
          <cell r="C2413" t="str">
            <v>IMPE</v>
          </cell>
          <cell r="D2413" t="str">
            <v>IMPERMEABILIZACAO COM ADITIVO</v>
          </cell>
          <cell r="E2413" t="str">
            <v>0140</v>
          </cell>
          <cell r="F2413" t="str">
            <v/>
          </cell>
          <cell r="G2413" t="str">
            <v/>
          </cell>
          <cell r="H2413" t="str">
            <v>TRATAMENTO DE RODAPÉ COM VÉU DE POLIÉSTER. AF_06/2018</v>
          </cell>
          <cell r="I2413" t="str">
            <v>M</v>
          </cell>
          <cell r="J2413" t="str">
            <v>ATRIBUÍDO SÃO PAULO</v>
          </cell>
          <cell r="K2413" t="str">
            <v>3,10</v>
          </cell>
          <cell r="L2413" t="str">
            <v>CAIXA REFERENCIAL</v>
          </cell>
        </row>
        <row r="2414">
          <cell r="A2414">
            <v>98546</v>
          </cell>
          <cell r="B2414" t="str">
            <v>IMPERMEABILIZACOES E PROTECOES DIVERSAS</v>
          </cell>
          <cell r="C2414" t="str">
            <v>IMPE</v>
          </cell>
          <cell r="D2414" t="str">
            <v>IMPERMEABILIZACAO COM MANTA</v>
          </cell>
          <cell r="E2414" t="str">
            <v>0141</v>
          </cell>
          <cell r="F2414" t="str">
            <v/>
          </cell>
          <cell r="G2414" t="str">
            <v/>
          </cell>
          <cell r="H2414" t="str">
            <v>IMPERMEABILIZAÇÃO DE SUPERFÍCIE COM MANTA ASFÁLTICA, UMA CAMADA, INCLUSIVE APLICAÇÃO DE PRIMER ASFÁLTICO, E=3MM. AF_06/2018</v>
          </cell>
          <cell r="I2414" t="str">
            <v>M2</v>
          </cell>
          <cell r="J2414" t="str">
            <v>ATRIBUÍDO SÃO PAULO</v>
          </cell>
          <cell r="K2414" t="str">
            <v>69,56</v>
          </cell>
          <cell r="L2414" t="str">
            <v>CAIXA REFERENCIAL</v>
          </cell>
        </row>
        <row r="2415">
          <cell r="A2415">
            <v>98547</v>
          </cell>
          <cell r="B2415" t="str">
            <v>IMPERMEABILIZACOES E PROTECOES DIVERSAS</v>
          </cell>
          <cell r="C2415" t="str">
            <v>IMPE</v>
          </cell>
          <cell r="D2415" t="str">
            <v>IMPERMEABILIZACAO COM MANTA</v>
          </cell>
          <cell r="E2415" t="str">
            <v>0141</v>
          </cell>
          <cell r="F2415" t="str">
            <v/>
          </cell>
          <cell r="G2415" t="str">
            <v/>
          </cell>
          <cell r="H2415" t="str">
            <v>IMPERMEABILIZAÇÃO DE SUPERFÍCIE COM MANTA ASFÁLTICA, DUAS CAMADAS, INCLUSIVE APLICAÇÃO DE PRIMER ASFÁLTICO, E=3MM E E=4MM. AF_06/2018</v>
          </cell>
          <cell r="I2415" t="str">
            <v>M2</v>
          </cell>
          <cell r="J2415" t="str">
            <v>ATRIBUÍDO SÃO PAULO</v>
          </cell>
          <cell r="K2415" t="str">
            <v>129,16</v>
          </cell>
          <cell r="L2415" t="str">
            <v>CAIXA REFERENCIAL</v>
          </cell>
        </row>
        <row r="2416">
          <cell r="A2416">
            <v>98553</v>
          </cell>
          <cell r="B2416" t="str">
            <v>IMPERMEABILIZACOES E PROTECOES DIVERSAS</v>
          </cell>
          <cell r="C2416" t="str">
            <v>IMPE</v>
          </cell>
          <cell r="D2416" t="str">
            <v>IMPERMEABILIZACAO COM MANTA</v>
          </cell>
          <cell r="E2416" t="str">
            <v>0141</v>
          </cell>
          <cell r="F2416" t="str">
            <v/>
          </cell>
          <cell r="G2416" t="str">
            <v/>
          </cell>
          <cell r="H2416" t="str">
            <v>IMPERMEABILIZAÇÃO DE SUPERFÍCIE COM MEMBRANA À BASE DE POLIURETANO, 2 DEMÃOS. AF_06/2018</v>
          </cell>
          <cell r="I2416" t="str">
            <v>M2</v>
          </cell>
          <cell r="J2416" t="str">
            <v>COEFICIENTE DE REPRESENTATIVIDADE</v>
          </cell>
          <cell r="K2416" t="str">
            <v>98,86</v>
          </cell>
          <cell r="L2416" t="str">
            <v>CAIXA REFERENCIAL</v>
          </cell>
        </row>
        <row r="2417">
          <cell r="A2417">
            <v>98554</v>
          </cell>
          <cell r="B2417" t="str">
            <v>IMPERMEABILIZACOES E PROTECOES DIVERSAS</v>
          </cell>
          <cell r="C2417" t="str">
            <v>IMPE</v>
          </cell>
          <cell r="D2417" t="str">
            <v>IMPERMEABILIZACAO COM MANTA</v>
          </cell>
          <cell r="E2417" t="str">
            <v>0141</v>
          </cell>
          <cell r="F2417" t="str">
            <v/>
          </cell>
          <cell r="G2417" t="str">
            <v/>
          </cell>
          <cell r="H2417" t="str">
            <v>IMPERMEABILIZAÇÃO DE SUPERFÍCIE COM MEMBRANA À BASE DE RESINA ACRÍLICA, 3 DEMÃOS. AF_06/2018</v>
          </cell>
          <cell r="I2417" t="str">
            <v>M2</v>
          </cell>
          <cell r="J2417" t="str">
            <v>COEFICIENTE DE REPRESENTATIVIDADE</v>
          </cell>
          <cell r="K2417" t="str">
            <v>33,14</v>
          </cell>
          <cell r="L2417" t="str">
            <v>CAIXA REFERENCIAL</v>
          </cell>
        </row>
        <row r="2418">
          <cell r="A2418">
            <v>98557</v>
          </cell>
          <cell r="B2418" t="str">
            <v>IMPERMEABILIZACOES E PROTECOES DIVERSAS</v>
          </cell>
          <cell r="C2418" t="str">
            <v>IMPE</v>
          </cell>
          <cell r="D2418" t="str">
            <v>IMPERMEABILIZACAO BETUMINOSA C/EMULSAO ASFALTICA E ACRILICA</v>
          </cell>
          <cell r="E2418" t="str">
            <v>0145</v>
          </cell>
          <cell r="F2418" t="str">
            <v/>
          </cell>
          <cell r="G2418" t="str">
            <v/>
          </cell>
          <cell r="H2418" t="str">
            <v>IMPERMEABILIZAÇÃO DE SUPERFÍCIE COM EMULSÃO ASFÁLTICA, 2 DEMÃOS AF_06/2018</v>
          </cell>
          <cell r="I2418" t="str">
            <v>M2</v>
          </cell>
          <cell r="J2418" t="str">
            <v>COEFICIENTE DE REPRESENTATIVIDADE</v>
          </cell>
          <cell r="K2418" t="str">
            <v>30,84</v>
          </cell>
          <cell r="L2418" t="str">
            <v>CAIXA REFERENCIAL</v>
          </cell>
        </row>
        <row r="2419">
          <cell r="A2419">
            <v>98563</v>
          </cell>
          <cell r="B2419" t="str">
            <v>IMPERMEABILIZACOES E PROTECOES DIVERSAS</v>
          </cell>
          <cell r="C2419" t="str">
            <v>IMPE</v>
          </cell>
          <cell r="D2419" t="str">
            <v>PROTECAO DE SUPERFICIE COM ARGAMASSA</v>
          </cell>
          <cell r="E2419" t="str">
            <v>0150</v>
          </cell>
          <cell r="F2419" t="str">
            <v/>
          </cell>
          <cell r="G2419" t="str">
            <v/>
          </cell>
          <cell r="H2419" t="str">
            <v>PROTEÇÃO MECÂNICA DE SUPERFÍCIE HORIZONTAL COM ARGAMASSA DE CIMENTO E AREIA, TRAÇO 1:3, E=2CM. AF_06/2018</v>
          </cell>
          <cell r="I2419" t="str">
            <v>M2</v>
          </cell>
          <cell r="J2419" t="str">
            <v>ATRIBUÍDO SÃO PAULO</v>
          </cell>
          <cell r="K2419" t="str">
            <v>24,42</v>
          </cell>
          <cell r="L2419" t="str">
            <v>CAIXA REFERENCIAL</v>
          </cell>
        </row>
        <row r="2420">
          <cell r="A2420">
            <v>98564</v>
          </cell>
          <cell r="B2420" t="str">
            <v>IMPERMEABILIZACOES E PROTECOES DIVERSAS</v>
          </cell>
          <cell r="C2420" t="str">
            <v>IMPE</v>
          </cell>
          <cell r="D2420" t="str">
            <v>PROTECAO DE SUPERFICIE COM ARGAMASSA</v>
          </cell>
          <cell r="E2420" t="str">
            <v>0150</v>
          </cell>
          <cell r="F2420" t="str">
            <v/>
          </cell>
          <cell r="G2420" t="str">
            <v/>
          </cell>
          <cell r="H2420" t="str">
            <v>PROTEÇÃO MECÂNICA DE SUPERFÍCIE VERTICAL COM ARGAMASSA DE CIMENTO E AREIA, TRAÇO 1:3, E=2CM. AF_06/2018</v>
          </cell>
          <cell r="I2420" t="str">
            <v>M2</v>
          </cell>
          <cell r="J2420" t="str">
            <v>COEFICIENTE DE REPRESENTATIVIDADE</v>
          </cell>
          <cell r="K2420" t="str">
            <v>31,77</v>
          </cell>
          <cell r="L2420" t="str">
            <v>CAIXA REFERENCIAL</v>
          </cell>
        </row>
        <row r="2421">
          <cell r="A2421">
            <v>98565</v>
          </cell>
          <cell r="B2421" t="str">
            <v>IMPERMEABILIZACOES E PROTECOES DIVERSAS</v>
          </cell>
          <cell r="C2421" t="str">
            <v>IMPE</v>
          </cell>
          <cell r="D2421" t="str">
            <v>PROTECAO DE SUPERFICIE COM ARGAMASSA</v>
          </cell>
          <cell r="E2421" t="str">
            <v>0150</v>
          </cell>
          <cell r="F2421" t="str">
            <v/>
          </cell>
          <cell r="G2421" t="str">
            <v/>
          </cell>
          <cell r="H2421" t="str">
            <v>PROTEÇÃO MECÂNICA DE SUPERFICIE HORIZONTAL COM ARGAMASSA DE CIMENTO E AREIA, TRAÇO 1:3, E=3CM. AF_06/2018</v>
          </cell>
          <cell r="I2421" t="str">
            <v>M2</v>
          </cell>
          <cell r="J2421" t="str">
            <v>ATRIBUÍDO SÃO PAULO</v>
          </cell>
          <cell r="K2421" t="str">
            <v>35,14</v>
          </cell>
          <cell r="L2421" t="str">
            <v>CAIXA REFERENCIAL</v>
          </cell>
        </row>
        <row r="2422">
          <cell r="A2422">
            <v>98566</v>
          </cell>
          <cell r="B2422" t="str">
            <v>IMPERMEABILIZACOES E PROTECOES DIVERSAS</v>
          </cell>
          <cell r="C2422" t="str">
            <v>IMPE</v>
          </cell>
          <cell r="D2422" t="str">
            <v>PROTECAO DE SUPERFICIE COM ARGAMASSA</v>
          </cell>
          <cell r="E2422" t="str">
            <v>0150</v>
          </cell>
          <cell r="F2422" t="str">
            <v/>
          </cell>
          <cell r="G2422" t="str">
            <v/>
          </cell>
          <cell r="H2422" t="str">
            <v>PROTEÇÃO MECÂNICA DE SUPERFÍCIE VERTICAL COM ARGAMASSA DE CIMENTO E AREIA, TRAÇO 1:3, E=3CM. AF_06/2018</v>
          </cell>
          <cell r="I2422" t="str">
            <v>M2</v>
          </cell>
          <cell r="J2422" t="str">
            <v>COEFICIENTE DE REPRESENTATIVIDADE</v>
          </cell>
          <cell r="K2422" t="str">
            <v>42,49</v>
          </cell>
          <cell r="L2422" t="str">
            <v>CAIXA REFERENCIAL</v>
          </cell>
        </row>
        <row r="2423">
          <cell r="A2423">
            <v>98567</v>
          </cell>
          <cell r="B2423" t="str">
            <v>IMPERMEABILIZACOES E PROTECOES DIVERSAS</v>
          </cell>
          <cell r="C2423" t="str">
            <v>IMPE</v>
          </cell>
          <cell r="D2423" t="str">
            <v>PROTECAO DE SUPERFICIE COM ARGAMASSA</v>
          </cell>
          <cell r="E2423" t="str">
            <v>0150</v>
          </cell>
          <cell r="F2423" t="str">
            <v/>
          </cell>
          <cell r="G2423" t="str">
            <v/>
          </cell>
          <cell r="H2423" t="str">
            <v>PROTEÇÃO MECÂNICA DE SUPERFICIE HORIZONTAL COM ARGAMASSA DE CIMENTO E AREIA, TRAÇO 1:3, E=4CM. AF_06/2018</v>
          </cell>
          <cell r="I2423" t="str">
            <v>M2</v>
          </cell>
          <cell r="J2423" t="str">
            <v>ATRIBUÍDO SÃO PAULO</v>
          </cell>
          <cell r="K2423" t="str">
            <v>45,28</v>
          </cell>
          <cell r="L2423" t="str">
            <v>CAIXA REFERENCIAL</v>
          </cell>
        </row>
        <row r="2424">
          <cell r="A2424">
            <v>98568</v>
          </cell>
          <cell r="B2424" t="str">
            <v>IMPERMEABILIZACOES E PROTECOES DIVERSAS</v>
          </cell>
          <cell r="C2424" t="str">
            <v>IMPE</v>
          </cell>
          <cell r="D2424" t="str">
            <v>PROTECAO DE SUPERFICIE COM ARGAMASSA</v>
          </cell>
          <cell r="E2424" t="str">
            <v>0150</v>
          </cell>
          <cell r="F2424" t="str">
            <v/>
          </cell>
          <cell r="G2424" t="str">
            <v/>
          </cell>
          <cell r="H2424" t="str">
            <v>PROTEÇÃO MECÂNICA DE SUPERFÍCIE VERTICAL COM ARGAMASSA DE CIMENTO E AREIA, TRAÇO 1:3, E=4CM. AF_06/2018</v>
          </cell>
          <cell r="I2424" t="str">
            <v>M2</v>
          </cell>
          <cell r="J2424" t="str">
            <v>COEFICIENTE DE REPRESENTATIVIDADE</v>
          </cell>
          <cell r="K2424" t="str">
            <v>52,60</v>
          </cell>
          <cell r="L2424" t="str">
            <v>CAIXA REFERENCIAL</v>
          </cell>
        </row>
        <row r="2425">
          <cell r="A2425">
            <v>98569</v>
          </cell>
          <cell r="B2425" t="str">
            <v>IMPERMEABILIZACOES E PROTECOES DIVERSAS</v>
          </cell>
          <cell r="C2425" t="str">
            <v>IMPE</v>
          </cell>
          <cell r="D2425" t="str">
            <v>PROTECAO DE SUPERFICIE COM ARGAMASSA</v>
          </cell>
          <cell r="E2425" t="str">
            <v>0150</v>
          </cell>
          <cell r="F2425" t="str">
            <v/>
          </cell>
          <cell r="G2425" t="str">
            <v/>
          </cell>
          <cell r="H2425" t="str">
            <v>PROTEÇÃO MECÂNICA DE SUPERFICIE HORIZONTAL COM ARGAMASSA DE CIMENTO E AREIA, TRAÇO 1:3, E=5CM. AF_06/2018</v>
          </cell>
          <cell r="I2425" t="str">
            <v>M2</v>
          </cell>
          <cell r="J2425" t="str">
            <v>ATRIBUÍDO SÃO PAULO</v>
          </cell>
          <cell r="K2425" t="str">
            <v>55,97</v>
          </cell>
          <cell r="L2425" t="str">
            <v>CAIXA REFERENCIAL</v>
          </cell>
        </row>
        <row r="2426">
          <cell r="A2426">
            <v>98570</v>
          </cell>
          <cell r="B2426" t="str">
            <v>IMPERMEABILIZACOES E PROTECOES DIVERSAS</v>
          </cell>
          <cell r="C2426" t="str">
            <v>IMPE</v>
          </cell>
          <cell r="D2426" t="str">
            <v>PROTECAO DE SUPERFICIE COM ARGAMASSA</v>
          </cell>
          <cell r="E2426" t="str">
            <v>0150</v>
          </cell>
          <cell r="F2426" t="str">
            <v/>
          </cell>
          <cell r="G2426" t="str">
            <v/>
          </cell>
          <cell r="H2426" t="str">
            <v>PROTEÇÃO MECÂNICA DE SUPERFÍCIE VERTICAL COM ARGAMASSA DE CIMENTO E AREIA, TRAÇO 1:3, E=5CM. AF_06/2018</v>
          </cell>
          <cell r="I2426" t="str">
            <v>M2</v>
          </cell>
          <cell r="J2426" t="str">
            <v>COEFICIENTE DE REPRESENTATIVIDADE</v>
          </cell>
          <cell r="K2426" t="str">
            <v>63,34</v>
          </cell>
          <cell r="L2426" t="str">
            <v>CAIXA REFERENCIAL</v>
          </cell>
        </row>
        <row r="2427">
          <cell r="A2427">
            <v>98571</v>
          </cell>
          <cell r="B2427" t="str">
            <v>IMPERMEABILIZACOES E PROTECOES DIVERSAS</v>
          </cell>
          <cell r="C2427" t="str">
            <v>IMPE</v>
          </cell>
          <cell r="D2427" t="str">
            <v>PROTECAO DE SUPERFICIE COM ARGAMASSA</v>
          </cell>
          <cell r="E2427" t="str">
            <v>0150</v>
          </cell>
          <cell r="F2427" t="str">
            <v/>
          </cell>
          <cell r="G2427" t="str">
            <v/>
          </cell>
          <cell r="H2427" t="str">
            <v>PROTEÇÃO MECÂNICA DE SUPERFICIE HORIZONTAL COM CONCRETO 15 MPA, E=4CM. AF_06/2018</v>
          </cell>
          <cell r="I2427" t="str">
            <v>M2</v>
          </cell>
          <cell r="J2427" t="str">
            <v>ATRIBUÍDO SÃO PAULO</v>
          </cell>
          <cell r="K2427" t="str">
            <v>28,12</v>
          </cell>
          <cell r="L2427" t="str">
            <v>CAIXA REFERENCIAL</v>
          </cell>
        </row>
        <row r="2428">
          <cell r="A2428">
            <v>98572</v>
          </cell>
          <cell r="B2428" t="str">
            <v>IMPERMEABILIZACOES E PROTECOES DIVERSAS</v>
          </cell>
          <cell r="C2428" t="str">
            <v>IMPE</v>
          </cell>
          <cell r="D2428" t="str">
            <v>PROTECAO DE SUPERFICIE COM ARGAMASSA</v>
          </cell>
          <cell r="E2428" t="str">
            <v>0150</v>
          </cell>
          <cell r="F2428" t="str">
            <v/>
          </cell>
          <cell r="G2428" t="str">
            <v/>
          </cell>
          <cell r="H2428" t="str">
            <v>PROTEÇÃO MECÂNICA DE SUPERFICIE HORIZONTAL COM CONCRETO 15 MPA, E=5CM. AF_06/2018</v>
          </cell>
          <cell r="I2428" t="str">
            <v>M2</v>
          </cell>
          <cell r="J2428" t="str">
            <v>ATRIBUÍDO SÃO PAULO</v>
          </cell>
          <cell r="K2428" t="str">
            <v>34,67</v>
          </cell>
          <cell r="L2428" t="str">
            <v>CAIXA REFERENCIAL</v>
          </cell>
        </row>
        <row r="2429">
          <cell r="A2429">
            <v>98573</v>
          </cell>
          <cell r="B2429" t="str">
            <v>IMPERMEABILIZACOES E PROTECOES DIVERSAS</v>
          </cell>
          <cell r="C2429" t="str">
            <v>IMPE</v>
          </cell>
          <cell r="D2429" t="str">
            <v>PROTECAO DE SUPERFICIE COM ARGAMASSA</v>
          </cell>
          <cell r="E2429" t="str">
            <v>0150</v>
          </cell>
          <cell r="F2429" t="str">
            <v/>
          </cell>
          <cell r="G2429" t="str">
            <v/>
          </cell>
          <cell r="H2429" t="str">
            <v>PROTEÇÃO MECÂNICA DE SUPERFÍCIE VERTICAL COM CONCRETO 15 MPA, E=5CM. AF_06/2018</v>
          </cell>
          <cell r="I2429" t="str">
            <v>M2</v>
          </cell>
          <cell r="J2429" t="str">
            <v>COEFICIENTE DE REPRESENTATIVIDADE</v>
          </cell>
          <cell r="K2429" t="str">
            <v>41,74</v>
          </cell>
          <cell r="L2429" t="str">
            <v>CAIXA REFERENCIAL</v>
          </cell>
        </row>
        <row r="2430">
          <cell r="A2430">
            <v>91831</v>
          </cell>
          <cell r="B2430" t="str">
            <v>INSTALACAO ELETRICA/ELETRIFICACAO E ILUMINACAO EXTERNA</v>
          </cell>
          <cell r="C2430" t="str">
            <v>INEL</v>
          </cell>
          <cell r="D2430" t="str">
            <v>ELETRODUTOS/CALHAS PARA LEITO DE CABOS</v>
          </cell>
          <cell r="E2430" t="str">
            <v>0165</v>
          </cell>
          <cell r="F2430" t="str">
            <v/>
          </cell>
          <cell r="G2430" t="str">
            <v/>
          </cell>
          <cell r="H2430" t="str">
            <v>ELETRODUTO FLEXÍVEL CORRUGADO, PVC, DN 20 MM (1/2"), PARA CIRCUITOS TERMINAIS, INSTALADO EM FORRO - FORNECIMENTO E INSTALAÇÃO. AF_12/2015</v>
          </cell>
          <cell r="I2430" t="str">
            <v>M</v>
          </cell>
          <cell r="J2430" t="str">
            <v>COEFICIENTE DE REPRESENTATIVIDADE</v>
          </cell>
          <cell r="K2430" t="str">
            <v>5,95</v>
          </cell>
          <cell r="L2430" t="str">
            <v>CAIXA REFERENCIAL</v>
          </cell>
        </row>
        <row r="2431">
          <cell r="A2431">
            <v>91833</v>
          </cell>
          <cell r="B2431" t="str">
            <v>INSTALACAO ELETRICA/ELETRIFICACAO E ILUMINACAO EXTERNA</v>
          </cell>
          <cell r="C2431" t="str">
            <v>INEL</v>
          </cell>
          <cell r="D2431" t="str">
            <v>ELETRODUTOS/CALHAS PARA LEITO DE CABOS</v>
          </cell>
          <cell r="E2431" t="str">
            <v>0165</v>
          </cell>
          <cell r="F2431" t="str">
            <v/>
          </cell>
          <cell r="G2431" t="str">
            <v/>
          </cell>
          <cell r="H2431" t="str">
            <v>ELETRODUTO FLEXÍVEL CORRUGADO REFORÇADO, PVC, DN 20 MM (1/2"), PARA CIRCUITOS TERMINAIS, INSTALADO EM FORRO - FORNECIMENTO E INSTALAÇÃO. AF_12/2015</v>
          </cell>
          <cell r="I2431" t="str">
            <v>M</v>
          </cell>
          <cell r="J2431" t="str">
            <v>COEFICIENTE DE REPRESENTATIVIDADE</v>
          </cell>
          <cell r="K2431" t="str">
            <v>6,32</v>
          </cell>
          <cell r="L2431" t="str">
            <v>CAIXA REFERENCIAL</v>
          </cell>
        </row>
        <row r="2432">
          <cell r="A2432">
            <v>91834</v>
          </cell>
          <cell r="B2432" t="str">
            <v>INSTALACAO ELETRICA/ELETRIFICACAO E ILUMINACAO EXTERNA</v>
          </cell>
          <cell r="C2432" t="str">
            <v>INEL</v>
          </cell>
          <cell r="D2432" t="str">
            <v>ELETRODUTOS/CALHAS PARA LEITO DE CABOS</v>
          </cell>
          <cell r="E2432" t="str">
            <v>0165</v>
          </cell>
          <cell r="F2432" t="str">
            <v/>
          </cell>
          <cell r="G2432" t="str">
            <v/>
          </cell>
          <cell r="H2432" t="str">
            <v>ELETRODUTO FLEXÍVEL CORRUGADO, PVC, DN 25 MM (3/4"), PARA CIRCUITOS TERMINAIS, INSTALADO EM FORRO - FORNECIMENTO E INSTALAÇÃO. AF_12/2015</v>
          </cell>
          <cell r="I2432" t="str">
            <v>M</v>
          </cell>
          <cell r="J2432" t="str">
            <v>COEFICIENTE DE REPRESENTATIVIDADE</v>
          </cell>
          <cell r="K2432" t="str">
            <v>6,60</v>
          </cell>
          <cell r="L2432" t="str">
            <v>CAIXA REFERENCIAL</v>
          </cell>
        </row>
        <row r="2433">
          <cell r="A2433">
            <v>91835</v>
          </cell>
          <cell r="B2433" t="str">
            <v>INSTALACAO ELETRICA/ELETRIFICACAO E ILUMINACAO EXTERNA</v>
          </cell>
          <cell r="C2433" t="str">
            <v>INEL</v>
          </cell>
          <cell r="D2433" t="str">
            <v>ELETRODUTOS/CALHAS PARA LEITO DE CABOS</v>
          </cell>
          <cell r="E2433" t="str">
            <v>0165</v>
          </cell>
          <cell r="F2433" t="str">
            <v/>
          </cell>
          <cell r="G2433" t="str">
            <v/>
          </cell>
          <cell r="H2433" t="str">
            <v>ELETRODUTO FLEXÍVEL CORRUGADO REFORÇADO, PVC, DN 25 MM (3/4"), PARA CIRCUITOS TERMINAIS, INSTALADO EM FORRO - FORNECIMENTO E INSTALAÇÃO. AF_12/2015</v>
          </cell>
          <cell r="I2433" t="str">
            <v>M</v>
          </cell>
          <cell r="J2433" t="str">
            <v>COEFICIENTE DE REPRESENTATIVIDADE</v>
          </cell>
          <cell r="K2433" t="str">
            <v>7,53</v>
          </cell>
          <cell r="L2433" t="str">
            <v>CAIXA REFERENCIAL</v>
          </cell>
        </row>
        <row r="2434">
          <cell r="A2434">
            <v>91836</v>
          </cell>
          <cell r="B2434" t="str">
            <v>INSTALACAO ELETRICA/ELETRIFICACAO E ILUMINACAO EXTERNA</v>
          </cell>
          <cell r="C2434" t="str">
            <v>INEL</v>
          </cell>
          <cell r="D2434" t="str">
            <v>ELETRODUTOS/CALHAS PARA LEITO DE CABOS</v>
          </cell>
          <cell r="E2434" t="str">
            <v>0165</v>
          </cell>
          <cell r="F2434" t="str">
            <v/>
          </cell>
          <cell r="G2434" t="str">
            <v/>
          </cell>
          <cell r="H2434" t="str">
            <v>ELETRODUTO FLEXÍVEL CORRUGADO, PVC, DN 32 MM (1"), PARA CIRCUITOS TERMINAIS, INSTALADO EM FORRO - FORNECIMENTO E INSTALAÇÃO. AF_12/2015</v>
          </cell>
          <cell r="I2434" t="str">
            <v>M</v>
          </cell>
          <cell r="J2434" t="str">
            <v>COEFICIENTE DE REPRESENTATIVIDADE</v>
          </cell>
          <cell r="K2434" t="str">
            <v>8,56</v>
          </cell>
          <cell r="L2434" t="str">
            <v>CAIXA REFERENCIAL</v>
          </cell>
        </row>
        <row r="2435">
          <cell r="A2435">
            <v>91837</v>
          </cell>
          <cell r="B2435" t="str">
            <v>INSTALACAO ELETRICA/ELETRIFICACAO E ILUMINACAO EXTERNA</v>
          </cell>
          <cell r="C2435" t="str">
            <v>INEL</v>
          </cell>
          <cell r="D2435" t="str">
            <v>ELETRODUTOS/CALHAS PARA LEITO DE CABOS</v>
          </cell>
          <cell r="E2435" t="str">
            <v>0165</v>
          </cell>
          <cell r="F2435" t="str">
            <v/>
          </cell>
          <cell r="G2435" t="str">
            <v/>
          </cell>
          <cell r="H2435" t="str">
            <v>ELETRODUTO FLEXÍVEL CORRUGADO REFORÇADO, PVC, DN 32 MM (1"), PARA CIRCUITOS TERMINAIS, INSTALADO EM FORRO - FORNECIMENTO E INSTALAÇÃO. AF_12/2015</v>
          </cell>
          <cell r="I2435" t="str">
            <v>M</v>
          </cell>
          <cell r="J2435" t="str">
            <v>COEFICIENTE DE REPRESENTATIVIDADE</v>
          </cell>
          <cell r="K2435" t="str">
            <v>10,70</v>
          </cell>
          <cell r="L2435" t="str">
            <v>CAIXA REFERENCIAL</v>
          </cell>
        </row>
        <row r="2436">
          <cell r="A2436">
            <v>91839</v>
          </cell>
          <cell r="B2436" t="str">
            <v>INSTALACAO ELETRICA/ELETRIFICACAO E ILUMINACAO EXTERNA</v>
          </cell>
          <cell r="C2436" t="str">
            <v>INEL</v>
          </cell>
          <cell r="D2436" t="str">
            <v>ELETRODUTOS/CALHAS PARA LEITO DE CABOS</v>
          </cell>
          <cell r="E2436" t="str">
            <v>0165</v>
          </cell>
          <cell r="F2436" t="str">
            <v/>
          </cell>
          <cell r="G2436" t="str">
            <v/>
          </cell>
          <cell r="H2436" t="str">
            <v>ELETRODUTO FLEXÍVEL LISO, PEAD, DN 32 MM (1"), PARA CIRCUITOS TERMINAIS, INSTALADO EM FORRO - FORNECIMENTO E INSTALAÇÃO. AF_12/2015</v>
          </cell>
          <cell r="I2436" t="str">
            <v>M</v>
          </cell>
          <cell r="J2436" t="str">
            <v>ATRIBUÍDO SÃO PAULO</v>
          </cell>
          <cell r="K2436" t="str">
            <v>7,93</v>
          </cell>
          <cell r="L2436" t="str">
            <v>CAIXA REFERENCIAL</v>
          </cell>
        </row>
        <row r="2437">
          <cell r="A2437">
            <v>91840</v>
          </cell>
          <cell r="B2437" t="str">
            <v>INSTALACAO ELETRICA/ELETRIFICACAO E ILUMINACAO EXTERNA</v>
          </cell>
          <cell r="C2437" t="str">
            <v>INEL</v>
          </cell>
          <cell r="D2437" t="str">
            <v>ELETRODUTOS/CALHAS PARA LEITO DE CABOS</v>
          </cell>
          <cell r="E2437" t="str">
            <v>0165</v>
          </cell>
          <cell r="F2437" t="str">
            <v/>
          </cell>
          <cell r="G2437" t="str">
            <v/>
          </cell>
          <cell r="H2437" t="str">
            <v>ELETRODUTO FLEXÍVEL CORRUGADO, PEAD, DN 40 MM (1 1/4"), PARA CIRCUITOS TERMINAIS, INSTALADO EM FORRO - FORNECIMENTO E INSTALAÇÃO. AF_12/2015</v>
          </cell>
          <cell r="I2437" t="str">
            <v>M</v>
          </cell>
          <cell r="J2437" t="str">
            <v>ATRIBUÍDO SÃO PAULO</v>
          </cell>
          <cell r="K2437" t="str">
            <v>9,97</v>
          </cell>
          <cell r="L2437" t="str">
            <v>CAIXA REFERENCIAL</v>
          </cell>
        </row>
        <row r="2438">
          <cell r="A2438">
            <v>91841</v>
          </cell>
          <cell r="B2438" t="str">
            <v>INSTALACAO ELETRICA/ELETRIFICACAO E ILUMINACAO EXTERNA</v>
          </cell>
          <cell r="C2438" t="str">
            <v>INEL</v>
          </cell>
          <cell r="D2438" t="str">
            <v>ELETRODUTOS/CALHAS PARA LEITO DE CABOS</v>
          </cell>
          <cell r="E2438" t="str">
            <v>0165</v>
          </cell>
          <cell r="F2438" t="str">
            <v/>
          </cell>
          <cell r="G2438" t="str">
            <v/>
          </cell>
          <cell r="H2438" t="str">
            <v>ELETRODUTO FLEXÍVEL LISO, PEAD, DN 40 MM (1 1/4"), PARA CIRCUITOS TERMINAIS, INSTALADO EM FORRO - FORNECIMENTO E INSTALAÇÃO. AF_12/2015</v>
          </cell>
          <cell r="I2438" t="str">
            <v>M</v>
          </cell>
          <cell r="J2438" t="str">
            <v>ATRIBUÍDO SÃO PAULO</v>
          </cell>
          <cell r="K2438" t="str">
            <v>9,42</v>
          </cell>
          <cell r="L2438" t="str">
            <v>CAIXA REFERENCIAL</v>
          </cell>
        </row>
        <row r="2439">
          <cell r="A2439">
            <v>91842</v>
          </cell>
          <cell r="B2439" t="str">
            <v>INSTALACAO ELETRICA/ELETRIFICACAO E ILUMINACAO EXTERNA</v>
          </cell>
          <cell r="C2439" t="str">
            <v>INEL</v>
          </cell>
          <cell r="D2439" t="str">
            <v>ELETRODUTOS/CALHAS PARA LEITO DE CABOS</v>
          </cell>
          <cell r="E2439" t="str">
            <v>0165</v>
          </cell>
          <cell r="F2439" t="str">
            <v/>
          </cell>
          <cell r="G2439" t="str">
            <v/>
          </cell>
          <cell r="H2439" t="str">
            <v>ELETRODUTO FLEXÍVEL CORRUGADO, PVC, DN 20 MM (1/2"), PARA CIRCUITOS TERMINAIS, INSTALADO EM LAJE - FORNECIMENTO E INSTALAÇÃO. AF_12/2015</v>
          </cell>
          <cell r="I2439" t="str">
            <v>M</v>
          </cell>
          <cell r="J2439" t="str">
            <v>COEFICIENTE DE REPRESENTATIVIDADE</v>
          </cell>
          <cell r="K2439" t="str">
            <v>4,14</v>
          </cell>
          <cell r="L2439" t="str">
            <v>CAIXA REFERENCIAL</v>
          </cell>
        </row>
        <row r="2440">
          <cell r="A2440">
            <v>91843</v>
          </cell>
          <cell r="B2440" t="str">
            <v>INSTALACAO ELETRICA/ELETRIFICACAO E ILUMINACAO EXTERNA</v>
          </cell>
          <cell r="C2440" t="str">
            <v>INEL</v>
          </cell>
          <cell r="D2440" t="str">
            <v>ELETRODUTOS/CALHAS PARA LEITO DE CABOS</v>
          </cell>
          <cell r="E2440" t="str">
            <v>0165</v>
          </cell>
          <cell r="F2440" t="str">
            <v/>
          </cell>
          <cell r="G2440" t="str">
            <v/>
          </cell>
          <cell r="H2440" t="str">
            <v>ELETRODUTO FLEXÍVEL CORRUGADO REFORÇADO, PVC, DN 20 MM (1/2"), PARA CIRCUITOS TERMINAIS, INSTALADO EM LAJE - FORNECIMENTO E INSTALAÇÃO. AF_12/2015</v>
          </cell>
          <cell r="I2440" t="str">
            <v>M</v>
          </cell>
          <cell r="J2440" t="str">
            <v>COEFICIENTE DE REPRESENTATIVIDADE</v>
          </cell>
          <cell r="K2440" t="str">
            <v>4,51</v>
          </cell>
          <cell r="L2440" t="str">
            <v>CAIXA REFERENCIAL</v>
          </cell>
        </row>
        <row r="2441">
          <cell r="A2441">
            <v>91844</v>
          </cell>
          <cell r="B2441" t="str">
            <v>INSTALACAO ELETRICA/ELETRIFICACAO E ILUMINACAO EXTERNA</v>
          </cell>
          <cell r="C2441" t="str">
            <v>INEL</v>
          </cell>
          <cell r="D2441" t="str">
            <v>ELETRODUTOS/CALHAS PARA LEITO DE CABOS</v>
          </cell>
          <cell r="E2441" t="str">
            <v>0165</v>
          </cell>
          <cell r="F2441" t="str">
            <v/>
          </cell>
          <cell r="G2441" t="str">
            <v/>
          </cell>
          <cell r="H2441" t="str">
            <v>ELETRODUTO FLEXÍVEL CORRUGADO, PVC, DN 25 MM (3/4"), PARA CIRCUITOS TERMINAIS, INSTALADO EM LAJE - FORNECIMENTO E INSTALAÇÃO. AF_12/2015</v>
          </cell>
          <cell r="I2441" t="str">
            <v>M</v>
          </cell>
          <cell r="J2441" t="str">
            <v>COEFICIENTE DE REPRESENTATIVIDADE</v>
          </cell>
          <cell r="K2441" t="str">
            <v>4,80</v>
          </cell>
          <cell r="L2441" t="str">
            <v>CAIXA REFERENCIAL</v>
          </cell>
        </row>
        <row r="2442">
          <cell r="A2442">
            <v>91845</v>
          </cell>
          <cell r="B2442" t="str">
            <v>INSTALACAO ELETRICA/ELETRIFICACAO E ILUMINACAO EXTERNA</v>
          </cell>
          <cell r="C2442" t="str">
            <v>INEL</v>
          </cell>
          <cell r="D2442" t="str">
            <v>ELETRODUTOS/CALHAS PARA LEITO DE CABOS</v>
          </cell>
          <cell r="E2442" t="str">
            <v>0165</v>
          </cell>
          <cell r="F2442" t="str">
            <v/>
          </cell>
          <cell r="G2442" t="str">
            <v/>
          </cell>
          <cell r="H2442" t="str">
            <v>ELETRODUTO FLEXÍVEL CORRUGADO REFORÇADO, PVC, DN 25 MM (3/4"), PARA CIRCUITOS TERMINAIS, INSTALADO EM LAJE - FORNECIMENTO E INSTALAÇÃO. AF_12/2015</v>
          </cell>
          <cell r="I2442" t="str">
            <v>M</v>
          </cell>
          <cell r="J2442" t="str">
            <v>COEFICIENTE DE REPRESENTATIVIDADE</v>
          </cell>
          <cell r="K2442" t="str">
            <v>5,73</v>
          </cell>
          <cell r="L2442" t="str">
            <v>CAIXA REFERENCIAL</v>
          </cell>
        </row>
        <row r="2443">
          <cell r="A2443">
            <v>91846</v>
          </cell>
          <cell r="B2443" t="str">
            <v>INSTALACAO ELETRICA/ELETRIFICACAO E ILUMINACAO EXTERNA</v>
          </cell>
          <cell r="C2443" t="str">
            <v>INEL</v>
          </cell>
          <cell r="D2443" t="str">
            <v>ELETRODUTOS/CALHAS PARA LEITO DE CABOS</v>
          </cell>
          <cell r="E2443" t="str">
            <v>0165</v>
          </cell>
          <cell r="F2443" t="str">
            <v/>
          </cell>
          <cell r="G2443" t="str">
            <v/>
          </cell>
          <cell r="H2443" t="str">
            <v>ELETRODUTO FLEXÍVEL CORRUGADO, PVC, DN 32 MM (1"), PARA CIRCUITOS TERMINAIS, INSTALADO EM LAJE - FORNECIMENTO E INSTALAÇÃO. AF_12/2015</v>
          </cell>
          <cell r="I2443" t="str">
            <v>M</v>
          </cell>
          <cell r="J2443" t="str">
            <v>COEFICIENTE DE REPRESENTATIVIDADE</v>
          </cell>
          <cell r="K2443" t="str">
            <v>6,77</v>
          </cell>
          <cell r="L2443" t="str">
            <v>CAIXA REFERENCIAL</v>
          </cell>
        </row>
        <row r="2444">
          <cell r="A2444">
            <v>91847</v>
          </cell>
          <cell r="B2444" t="str">
            <v>INSTALACAO ELETRICA/ELETRIFICACAO E ILUMINACAO EXTERNA</v>
          </cell>
          <cell r="C2444" t="str">
            <v>INEL</v>
          </cell>
          <cell r="D2444" t="str">
            <v>ELETRODUTOS/CALHAS PARA LEITO DE CABOS</v>
          </cell>
          <cell r="E2444" t="str">
            <v>0165</v>
          </cell>
          <cell r="F2444" t="str">
            <v/>
          </cell>
          <cell r="G2444" t="str">
            <v/>
          </cell>
          <cell r="H2444" t="str">
            <v>ELETRODUTO FLEXÍVEL CORRUGADO REFORÇADO, PVC, DN 32 MM (1"), PARA CIRCUITOS TERMINAIS, INSTALADO EM LAJE - FORNECIMENTO E INSTALAÇÃO. AF_12/2015</v>
          </cell>
          <cell r="I2444" t="str">
            <v>M</v>
          </cell>
          <cell r="J2444" t="str">
            <v>COEFICIENTE DE REPRESENTATIVIDADE</v>
          </cell>
          <cell r="K2444" t="str">
            <v>8,91</v>
          </cell>
          <cell r="L2444" t="str">
            <v>CAIXA REFERENCIAL</v>
          </cell>
        </row>
        <row r="2445">
          <cell r="A2445">
            <v>91849</v>
          </cell>
          <cell r="B2445" t="str">
            <v>INSTALACAO ELETRICA/ELETRIFICACAO E ILUMINACAO EXTERNA</v>
          </cell>
          <cell r="C2445" t="str">
            <v>INEL</v>
          </cell>
          <cell r="D2445" t="str">
            <v>ELETRODUTOS/CALHAS PARA LEITO DE CABOS</v>
          </cell>
          <cell r="E2445" t="str">
            <v>0165</v>
          </cell>
          <cell r="F2445" t="str">
            <v/>
          </cell>
          <cell r="G2445" t="str">
            <v/>
          </cell>
          <cell r="H2445" t="str">
            <v>ELETRODUTO FLEXÍVEL LISO, PEAD, DN 32 MM (1"), PARA CIRCUITOS TERMINAIS, INSTALADO EM LAJE - FORNECIMENTO E INSTALAÇÃO. AF_12/2015</v>
          </cell>
          <cell r="I2445" t="str">
            <v>M</v>
          </cell>
          <cell r="J2445" t="str">
            <v>ATRIBUÍDO SÃO PAULO</v>
          </cell>
          <cell r="K2445" t="str">
            <v>6,14</v>
          </cell>
          <cell r="L2445" t="str">
            <v>CAIXA REFERENCIAL</v>
          </cell>
        </row>
        <row r="2446">
          <cell r="A2446">
            <v>91850</v>
          </cell>
          <cell r="B2446" t="str">
            <v>INSTALACAO ELETRICA/ELETRIFICACAO E ILUMINACAO EXTERNA</v>
          </cell>
          <cell r="C2446" t="str">
            <v>INEL</v>
          </cell>
          <cell r="D2446" t="str">
            <v>ELETRODUTOS/CALHAS PARA LEITO DE CABOS</v>
          </cell>
          <cell r="E2446" t="str">
            <v>0165</v>
          </cell>
          <cell r="F2446" t="str">
            <v/>
          </cell>
          <cell r="G2446" t="str">
            <v/>
          </cell>
          <cell r="H2446" t="str">
            <v>ELETRODUTO FLEXÍVEL CORRUGADO, PEAD, DN 40 MM (1 1/4"), PARA CIRCUITOS TERMINAIS, INSTALADO EM LAJE - FORNECIMENTO E INSTALAÇÃO. AF_12/2015</v>
          </cell>
          <cell r="I2446" t="str">
            <v>M</v>
          </cell>
          <cell r="J2446" t="str">
            <v>ATRIBUÍDO SÃO PAULO</v>
          </cell>
          <cell r="K2446" t="str">
            <v>8,22</v>
          </cell>
          <cell r="L2446" t="str">
            <v>CAIXA REFERENCIAL</v>
          </cell>
        </row>
        <row r="2447">
          <cell r="A2447">
            <v>91851</v>
          </cell>
          <cell r="B2447" t="str">
            <v>INSTALACAO ELETRICA/ELETRIFICACAO E ILUMINACAO EXTERNA</v>
          </cell>
          <cell r="C2447" t="str">
            <v>INEL</v>
          </cell>
          <cell r="D2447" t="str">
            <v>ELETRODUTOS/CALHAS PARA LEITO DE CABOS</v>
          </cell>
          <cell r="E2447" t="str">
            <v>0165</v>
          </cell>
          <cell r="F2447" t="str">
            <v/>
          </cell>
          <cell r="G2447" t="str">
            <v/>
          </cell>
          <cell r="H2447" t="str">
            <v>ELETRODUTO FLEXÍVEL LISO, PEAD, DN 40 MM (1 1/4"), PARA CIRCUITOS TERMINAIS, INSTALADO EM LAJE - FORNECIMENTO E INSTALAÇÃO. AF_12/2015</v>
          </cell>
          <cell r="I2447" t="str">
            <v>M</v>
          </cell>
          <cell r="J2447" t="str">
            <v>ATRIBUÍDO SÃO PAULO</v>
          </cell>
          <cell r="K2447" t="str">
            <v>7,67</v>
          </cell>
          <cell r="L2447" t="str">
            <v>CAIXA REFERENCIAL</v>
          </cell>
        </row>
        <row r="2448">
          <cell r="A2448">
            <v>91852</v>
          </cell>
          <cell r="B2448" t="str">
            <v>INSTALACAO ELETRICA/ELETRIFICACAO E ILUMINACAO EXTERNA</v>
          </cell>
          <cell r="C2448" t="str">
            <v>INEL</v>
          </cell>
          <cell r="D2448" t="str">
            <v>ELETRODUTOS/CALHAS PARA LEITO DE CABOS</v>
          </cell>
          <cell r="E2448" t="str">
            <v>0165</v>
          </cell>
          <cell r="F2448" t="str">
            <v/>
          </cell>
          <cell r="G2448" t="str">
            <v/>
          </cell>
          <cell r="H2448" t="str">
            <v>ELETRODUTO FLEXÍVEL CORRUGADO, PVC, DN 20 MM (1/2"), PARA CIRCUITOS TERMINAIS, INSTALADO EM PAREDE - FORNECIMENTO E INSTALAÇÃO. AF_12/2015</v>
          </cell>
          <cell r="I2448" t="str">
            <v>M</v>
          </cell>
          <cell r="J2448" t="str">
            <v>COEFICIENTE DE REPRESENTATIVIDADE</v>
          </cell>
          <cell r="K2448" t="str">
            <v>6,00</v>
          </cell>
          <cell r="L2448" t="str">
            <v>CAIXA REFERENCIAL</v>
          </cell>
        </row>
        <row r="2449">
          <cell r="A2449">
            <v>91853</v>
          </cell>
          <cell r="B2449" t="str">
            <v>INSTALACAO ELETRICA/ELETRIFICACAO E ILUMINACAO EXTERNA</v>
          </cell>
          <cell r="C2449" t="str">
            <v>INEL</v>
          </cell>
          <cell r="D2449" t="str">
            <v>ELETRODUTOS/CALHAS PARA LEITO DE CABOS</v>
          </cell>
          <cell r="E2449" t="str">
            <v>0165</v>
          </cell>
          <cell r="F2449" t="str">
            <v/>
          </cell>
          <cell r="G2449" t="str">
            <v/>
          </cell>
          <cell r="H2449" t="str">
            <v>ELETRODUTO FLEXÍVEL CORRUGADO REFORÇADO, PVC, DN 20 MM (1/2"), PARA CIRCUITOS TERMINAIS, INSTALADO EM PAREDE - FORNECIMENTO E INSTALAÇÃO. AF_12/2015</v>
          </cell>
          <cell r="I2449" t="str">
            <v>M</v>
          </cell>
          <cell r="J2449" t="str">
            <v>COEFICIENTE DE REPRESENTATIVIDADE</v>
          </cell>
          <cell r="K2449" t="str">
            <v>6,34</v>
          </cell>
          <cell r="L2449" t="str">
            <v>CAIXA REFERENCIAL</v>
          </cell>
        </row>
        <row r="2450">
          <cell r="A2450">
            <v>91854</v>
          </cell>
          <cell r="B2450" t="str">
            <v>INSTALACAO ELETRICA/ELETRIFICACAO E ILUMINACAO EXTERNA</v>
          </cell>
          <cell r="C2450" t="str">
            <v>INEL</v>
          </cell>
          <cell r="D2450" t="str">
            <v>ELETRODUTOS/CALHAS PARA LEITO DE CABOS</v>
          </cell>
          <cell r="E2450" t="str">
            <v>0165</v>
          </cell>
          <cell r="F2450" t="str">
            <v/>
          </cell>
          <cell r="G2450" t="str">
            <v/>
          </cell>
          <cell r="H2450" t="str">
            <v>ELETRODUTO FLEXÍVEL CORRUGADO, PVC, DN 25 MM (3/4"), PARA CIRCUITOS TERMINAIS, INSTALADO EM PAREDE - FORNECIMENTO E INSTALAÇÃO. AF_12/2015</v>
          </cell>
          <cell r="I2450" t="str">
            <v>M</v>
          </cell>
          <cell r="J2450" t="str">
            <v>COEFICIENTE DE REPRESENTATIVIDADE</v>
          </cell>
          <cell r="K2450" t="str">
            <v>6,64</v>
          </cell>
          <cell r="L2450" t="str">
            <v>CAIXA REFERENCIAL</v>
          </cell>
        </row>
        <row r="2451">
          <cell r="A2451">
            <v>91855</v>
          </cell>
          <cell r="B2451" t="str">
            <v>INSTALACAO ELETRICA/ELETRIFICACAO E ILUMINACAO EXTERNA</v>
          </cell>
          <cell r="C2451" t="str">
            <v>INEL</v>
          </cell>
          <cell r="D2451" t="str">
            <v>ELETRODUTOS/CALHAS PARA LEITO DE CABOS</v>
          </cell>
          <cell r="E2451" t="str">
            <v>0165</v>
          </cell>
          <cell r="F2451" t="str">
            <v/>
          </cell>
          <cell r="G2451" t="str">
            <v/>
          </cell>
          <cell r="H2451" t="str">
            <v>ELETRODUTO FLEXÍVEL CORRUGADO REFORÇADO, PVC, DN 25 MM (3/4"), PARA CIRCUITOS TERMINAIS, INSTALADO EM PAREDE - FORNECIMENTO E INSTALAÇÃO. AF_12/2015</v>
          </cell>
          <cell r="I2451" t="str">
            <v>M</v>
          </cell>
          <cell r="J2451" t="str">
            <v>COEFICIENTE DE REPRESENTATIVIDADE</v>
          </cell>
          <cell r="K2451" t="str">
            <v>7,50</v>
          </cell>
          <cell r="L2451" t="str">
            <v>CAIXA REFERENCIAL</v>
          </cell>
        </row>
        <row r="2452">
          <cell r="A2452">
            <v>91856</v>
          </cell>
          <cell r="B2452" t="str">
            <v>INSTALACAO ELETRICA/ELETRIFICACAO E ILUMINACAO EXTERNA</v>
          </cell>
          <cell r="C2452" t="str">
            <v>INEL</v>
          </cell>
          <cell r="D2452" t="str">
            <v>ELETRODUTOS/CALHAS PARA LEITO DE CABOS</v>
          </cell>
          <cell r="E2452" t="str">
            <v>0165</v>
          </cell>
          <cell r="F2452" t="str">
            <v/>
          </cell>
          <cell r="G2452" t="str">
            <v/>
          </cell>
          <cell r="H2452" t="str">
            <v>ELETRODUTO FLEXÍVEL CORRUGADO, PVC, DN 32 MM (1"), PARA CIRCUITOS TERMINAIS, INSTALADO EM PAREDE - FORNECIMENTO E INSTALAÇÃO. AF_12/2015</v>
          </cell>
          <cell r="I2452" t="str">
            <v>M</v>
          </cell>
          <cell r="J2452" t="str">
            <v>COEFICIENTE DE REPRESENTATIVIDADE</v>
          </cell>
          <cell r="K2452" t="str">
            <v>8,51</v>
          </cell>
          <cell r="L2452" t="str">
            <v>CAIXA REFERENCIAL</v>
          </cell>
        </row>
        <row r="2453">
          <cell r="A2453">
            <v>91857</v>
          </cell>
          <cell r="B2453" t="str">
            <v>INSTALACAO ELETRICA/ELETRIFICACAO E ILUMINACAO EXTERNA</v>
          </cell>
          <cell r="C2453" t="str">
            <v>INEL</v>
          </cell>
          <cell r="D2453" t="str">
            <v>ELETRODUTOS/CALHAS PARA LEITO DE CABOS</v>
          </cell>
          <cell r="E2453" t="str">
            <v>0165</v>
          </cell>
          <cell r="F2453" t="str">
            <v/>
          </cell>
          <cell r="G2453" t="str">
            <v/>
          </cell>
          <cell r="H2453" t="str">
            <v>ELETRODUTO FLEXÍVEL CORRUGADO REFORÇADO, PVC, DN 32 MM (1"), PARA CIRCUITOS TERMINAIS, INSTALADO EM PAREDE - FORNECIMENTO E INSTALAÇÃO. AF_12/2015</v>
          </cell>
          <cell r="I2453" t="str">
            <v>M</v>
          </cell>
          <cell r="J2453" t="str">
            <v>COEFICIENTE DE REPRESENTATIVIDADE</v>
          </cell>
          <cell r="K2453" t="str">
            <v>10,49</v>
          </cell>
          <cell r="L2453" t="str">
            <v>CAIXA REFERENCIAL</v>
          </cell>
        </row>
        <row r="2454">
          <cell r="A2454">
            <v>91859</v>
          </cell>
          <cell r="B2454" t="str">
            <v>INSTALACAO ELETRICA/ELETRIFICACAO E ILUMINACAO EXTERNA</v>
          </cell>
          <cell r="C2454" t="str">
            <v>INEL</v>
          </cell>
          <cell r="D2454" t="str">
            <v>ELETRODUTOS/CALHAS PARA LEITO DE CABOS</v>
          </cell>
          <cell r="E2454" t="str">
            <v>0165</v>
          </cell>
          <cell r="F2454" t="str">
            <v/>
          </cell>
          <cell r="G2454" t="str">
            <v/>
          </cell>
          <cell r="H2454" t="str">
            <v>ELETRODUTO FLEXÍVEL LISO, PEAD, DN 32 MM (1"), PARA CIRCUITOS TERMINAIS, INSTALADO EM PAREDE - FORNECIMENTO E INSTALAÇÃO. AF_12/2015</v>
          </cell>
          <cell r="I2454" t="str">
            <v>M</v>
          </cell>
          <cell r="J2454" t="str">
            <v>ATRIBUÍDO SÃO PAULO</v>
          </cell>
          <cell r="K2454" t="str">
            <v>7,93</v>
          </cell>
          <cell r="L2454" t="str">
            <v>CAIXA REFERENCIAL</v>
          </cell>
        </row>
        <row r="2455">
          <cell r="A2455">
            <v>91860</v>
          </cell>
          <cell r="B2455" t="str">
            <v>INSTALACAO ELETRICA/ELETRIFICACAO E ILUMINACAO EXTERNA</v>
          </cell>
          <cell r="C2455" t="str">
            <v>INEL</v>
          </cell>
          <cell r="D2455" t="str">
            <v>ELETRODUTOS/CALHAS PARA LEITO DE CABOS</v>
          </cell>
          <cell r="E2455" t="str">
            <v>0165</v>
          </cell>
          <cell r="F2455" t="str">
            <v/>
          </cell>
          <cell r="G2455" t="str">
            <v/>
          </cell>
          <cell r="H2455" t="str">
            <v>ELETRODUTO FLEXÍVEL CORRUGADO, PEAD, DN 40 MM (1 1/4"), PARA CIRCUITOS TERMINAIS, INSTALADO EM PAREDE - FORNECIMENTO E INSTALAÇÃO. AF_12/2015</v>
          </cell>
          <cell r="I2455" t="str">
            <v>M</v>
          </cell>
          <cell r="J2455" t="str">
            <v>ATRIBUÍDO SÃO PAULO</v>
          </cell>
          <cell r="K2455" t="str">
            <v>9,91</v>
          </cell>
          <cell r="L2455" t="str">
            <v>CAIXA REFERENCIAL</v>
          </cell>
        </row>
        <row r="2456">
          <cell r="A2456">
            <v>91861</v>
          </cell>
          <cell r="B2456" t="str">
            <v>INSTALACAO ELETRICA/ELETRIFICACAO E ILUMINACAO EXTERNA</v>
          </cell>
          <cell r="C2456" t="str">
            <v>INEL</v>
          </cell>
          <cell r="D2456" t="str">
            <v>ELETRODUTOS/CALHAS PARA LEITO DE CABOS</v>
          </cell>
          <cell r="E2456" t="str">
            <v>0165</v>
          </cell>
          <cell r="F2456" t="str">
            <v/>
          </cell>
          <cell r="G2456" t="str">
            <v/>
          </cell>
          <cell r="H2456" t="str">
            <v>ELETRODUTO FLEXÍVEL LISO, PEAD, DN 40 MM (1 1/4"), PARA CIRCUITOS TERMINAIS, INSTALADO EM PAREDE - FORNECIMENTO E INSTALAÇÃO. AF_12/2015</v>
          </cell>
          <cell r="I2456" t="str">
            <v>M</v>
          </cell>
          <cell r="J2456" t="str">
            <v>ATRIBUÍDO SÃO PAULO</v>
          </cell>
          <cell r="K2456" t="str">
            <v>9,40</v>
          </cell>
          <cell r="L2456" t="str">
            <v>CAIXA REFERENCIAL</v>
          </cell>
        </row>
        <row r="2457">
          <cell r="A2457">
            <v>91862</v>
          </cell>
          <cell r="B2457" t="str">
            <v>INSTALACAO ELETRICA/ELETRIFICACAO E ILUMINACAO EXTERNA</v>
          </cell>
          <cell r="C2457" t="str">
            <v>INEL</v>
          </cell>
          <cell r="D2457" t="str">
            <v>ELETRODUTOS/CALHAS PARA LEITO DE CABOS</v>
          </cell>
          <cell r="E2457" t="str">
            <v>0165</v>
          </cell>
          <cell r="F2457" t="str">
            <v/>
          </cell>
          <cell r="G2457" t="str">
            <v/>
          </cell>
          <cell r="H2457" t="str">
            <v>ELETRODUTO RÍGIDO ROSCÁVEL, PVC, DN 20 MM (1/2"), PARA CIRCUITOS TERMINAIS, INSTALADO EM FORRO - FORNECIMENTO E INSTALAÇÃO. AF_12/2015</v>
          </cell>
          <cell r="I2457" t="str">
            <v>M</v>
          </cell>
          <cell r="J2457" t="str">
            <v>COEFICIENTE DE REPRESENTATIVIDADE</v>
          </cell>
          <cell r="K2457" t="str">
            <v>7,17</v>
          </cell>
          <cell r="L2457" t="str">
            <v>CAIXA REFERENCIAL</v>
          </cell>
        </row>
        <row r="2458">
          <cell r="A2458">
            <v>91863</v>
          </cell>
          <cell r="B2458" t="str">
            <v>INSTALACAO ELETRICA/ELETRIFICACAO E ILUMINACAO EXTERNA</v>
          </cell>
          <cell r="C2458" t="str">
            <v>INEL</v>
          </cell>
          <cell r="D2458" t="str">
            <v>ELETRODUTOS/CALHAS PARA LEITO DE CABOS</v>
          </cell>
          <cell r="E2458" t="str">
            <v>0165</v>
          </cell>
          <cell r="F2458" t="str">
            <v/>
          </cell>
          <cell r="G2458" t="str">
            <v/>
          </cell>
          <cell r="H2458" t="str">
            <v>ELETRODUTO RÍGIDO ROSCÁVEL, PVC, DN 25 MM (3/4"), PARA CIRCUITOS TERMINAIS, INSTALADO EM FORRO - FORNECIMENTO E INSTALAÇÃO. AF_12/2015</v>
          </cell>
          <cell r="I2458" t="str">
            <v>M</v>
          </cell>
          <cell r="J2458" t="str">
            <v>COEFICIENTE DE REPRESENTATIVIDADE</v>
          </cell>
          <cell r="K2458" t="str">
            <v>8,37</v>
          </cell>
          <cell r="L2458" t="str">
            <v>CAIXA REFERENCIAL</v>
          </cell>
        </row>
        <row r="2459">
          <cell r="A2459">
            <v>91864</v>
          </cell>
          <cell r="B2459" t="str">
            <v>INSTALACAO ELETRICA/ELETRIFICACAO E ILUMINACAO EXTERNA</v>
          </cell>
          <cell r="C2459" t="str">
            <v>INEL</v>
          </cell>
          <cell r="D2459" t="str">
            <v>ELETRODUTOS/CALHAS PARA LEITO DE CABOS</v>
          </cell>
          <cell r="E2459" t="str">
            <v>0165</v>
          </cell>
          <cell r="F2459" t="str">
            <v/>
          </cell>
          <cell r="G2459" t="str">
            <v/>
          </cell>
          <cell r="H2459" t="str">
            <v>ELETRODUTO RÍGIDO ROSCÁVEL, PVC, DN 32 MM (1"), PARA CIRCUITOS TERMINAIS, INSTALADO EM FORRO - FORNECIMENTO E INSTALAÇÃO. AF_12/2015</v>
          </cell>
          <cell r="I2459" t="str">
            <v>M</v>
          </cell>
          <cell r="J2459" t="str">
            <v>COEFICIENTE DE REPRESENTATIVIDADE</v>
          </cell>
          <cell r="K2459" t="str">
            <v>10,95</v>
          </cell>
          <cell r="L2459" t="str">
            <v>CAIXA REFERENCIAL</v>
          </cell>
        </row>
        <row r="2460">
          <cell r="A2460">
            <v>91865</v>
          </cell>
          <cell r="B2460" t="str">
            <v>INSTALACAO ELETRICA/ELETRIFICACAO E ILUMINACAO EXTERNA</v>
          </cell>
          <cell r="C2460" t="str">
            <v>INEL</v>
          </cell>
          <cell r="D2460" t="str">
            <v>ELETRODUTOS/CALHAS PARA LEITO DE CABOS</v>
          </cell>
          <cell r="E2460" t="str">
            <v>0165</v>
          </cell>
          <cell r="F2460" t="str">
            <v/>
          </cell>
          <cell r="G2460" t="str">
            <v/>
          </cell>
          <cell r="H2460" t="str">
            <v>ELETRODUTO RÍGIDO ROSCÁVEL, PVC, DN 40 MM (1 1/4"), PARA CIRCUITOS TERMINAIS, INSTALADO EM FORRO - FORNECIMENTO E INSTALAÇÃO. AF_12/2015</v>
          </cell>
          <cell r="I2460" t="str">
            <v>M</v>
          </cell>
          <cell r="J2460" t="str">
            <v>COEFICIENTE DE REPRESENTATIVIDADE</v>
          </cell>
          <cell r="K2460" t="str">
            <v>13,53</v>
          </cell>
          <cell r="L2460" t="str">
            <v>CAIXA REFERENCIAL</v>
          </cell>
        </row>
        <row r="2461">
          <cell r="A2461">
            <v>91866</v>
          </cell>
          <cell r="B2461" t="str">
            <v>INSTALACAO ELETRICA/ELETRIFICACAO E ILUMINACAO EXTERNA</v>
          </cell>
          <cell r="C2461" t="str">
            <v>INEL</v>
          </cell>
          <cell r="D2461" t="str">
            <v>ELETRODUTOS/CALHAS PARA LEITO DE CABOS</v>
          </cell>
          <cell r="E2461" t="str">
            <v>0165</v>
          </cell>
          <cell r="F2461" t="str">
            <v/>
          </cell>
          <cell r="G2461" t="str">
            <v/>
          </cell>
          <cell r="H2461" t="str">
            <v>ELETRODUTO RÍGIDO ROSCÁVEL, PVC, DN 20 MM (1/2"), PARA CIRCUITOS TERMINAIS, INSTALADO EM LAJE - FORNECIMENTO E INSTALAÇÃO. AF_12/2015</v>
          </cell>
          <cell r="I2461" t="str">
            <v>M</v>
          </cell>
          <cell r="J2461" t="str">
            <v>COEFICIENTE DE REPRESENTATIVIDADE</v>
          </cell>
          <cell r="K2461" t="str">
            <v>5,46</v>
          </cell>
          <cell r="L2461" t="str">
            <v>CAIXA REFERENCIAL</v>
          </cell>
        </row>
        <row r="2462">
          <cell r="A2462">
            <v>91867</v>
          </cell>
          <cell r="B2462" t="str">
            <v>INSTALACAO ELETRICA/ELETRIFICACAO E ILUMINACAO EXTERNA</v>
          </cell>
          <cell r="C2462" t="str">
            <v>INEL</v>
          </cell>
          <cell r="D2462" t="str">
            <v>ELETRODUTOS/CALHAS PARA LEITO DE CABOS</v>
          </cell>
          <cell r="E2462" t="str">
            <v>0165</v>
          </cell>
          <cell r="F2462" t="str">
            <v/>
          </cell>
          <cell r="G2462" t="str">
            <v/>
          </cell>
          <cell r="H2462" t="str">
            <v>ELETRODUTO RÍGIDO ROSCÁVEL, PVC, DN 25 MM (3/4"), PARA CIRCUITOS TERMINAIS, INSTALADO EM LAJE - FORNECIMENTO E INSTALAÇÃO. AF_12/2015</v>
          </cell>
          <cell r="I2462" t="str">
            <v>M</v>
          </cell>
          <cell r="J2462" t="str">
            <v>COEFICIENTE DE REPRESENTATIVIDADE</v>
          </cell>
          <cell r="K2462" t="str">
            <v>6,68</v>
          </cell>
          <cell r="L2462" t="str">
            <v>CAIXA REFERENCIAL</v>
          </cell>
        </row>
        <row r="2463">
          <cell r="A2463">
            <v>91868</v>
          </cell>
          <cell r="B2463" t="str">
            <v>INSTALACAO ELETRICA/ELETRIFICACAO E ILUMINACAO EXTERNA</v>
          </cell>
          <cell r="C2463" t="str">
            <v>INEL</v>
          </cell>
          <cell r="D2463" t="str">
            <v>ELETRODUTOS/CALHAS PARA LEITO DE CABOS</v>
          </cell>
          <cell r="E2463" t="str">
            <v>0165</v>
          </cell>
          <cell r="F2463" t="str">
            <v/>
          </cell>
          <cell r="G2463" t="str">
            <v/>
          </cell>
          <cell r="H2463" t="str">
            <v>ELETRODUTO RÍGIDO ROSCÁVEL, PVC, DN 32 MM (1"), PARA CIRCUITOS TERMINAIS, INSTALADO EM LAJE - FORNECIMENTO E INSTALAÇÃO. AF_12/2015</v>
          </cell>
          <cell r="I2463" t="str">
            <v>M</v>
          </cell>
          <cell r="J2463" t="str">
            <v>COEFICIENTE DE REPRESENTATIVIDADE</v>
          </cell>
          <cell r="K2463" t="str">
            <v>9,26</v>
          </cell>
          <cell r="L2463" t="str">
            <v>CAIXA REFERENCIAL</v>
          </cell>
        </row>
        <row r="2464">
          <cell r="A2464">
            <v>91869</v>
          </cell>
          <cell r="B2464" t="str">
            <v>INSTALACAO ELETRICA/ELETRIFICACAO E ILUMINACAO EXTERNA</v>
          </cell>
          <cell r="C2464" t="str">
            <v>INEL</v>
          </cell>
          <cell r="D2464" t="str">
            <v>ELETRODUTOS/CALHAS PARA LEITO DE CABOS</v>
          </cell>
          <cell r="E2464" t="str">
            <v>0165</v>
          </cell>
          <cell r="F2464" t="str">
            <v/>
          </cell>
          <cell r="G2464" t="str">
            <v/>
          </cell>
          <cell r="H2464" t="str">
            <v>ELETRODUTO RÍGIDO ROSCÁVEL, PVC, DN 40 MM (1 1/4"), PARA CIRCUITOS TERMINAIS, INSTALADO EM LAJE - FORNECIMENTO E INSTALAÇÃO. AF_12/2015</v>
          </cell>
          <cell r="I2464" t="str">
            <v>M</v>
          </cell>
          <cell r="J2464" t="str">
            <v>COEFICIENTE DE REPRESENTATIVIDADE</v>
          </cell>
          <cell r="K2464" t="str">
            <v>11,85</v>
          </cell>
          <cell r="L2464" t="str">
            <v>CAIXA REFERENCIAL</v>
          </cell>
        </row>
        <row r="2465">
          <cell r="A2465">
            <v>91870</v>
          </cell>
          <cell r="B2465" t="str">
            <v>INSTALACAO ELETRICA/ELETRIFICACAO E ILUMINACAO EXTERNA</v>
          </cell>
          <cell r="C2465" t="str">
            <v>INEL</v>
          </cell>
          <cell r="D2465" t="str">
            <v>ELETRODUTOS/CALHAS PARA LEITO DE CABOS</v>
          </cell>
          <cell r="E2465" t="str">
            <v>0165</v>
          </cell>
          <cell r="F2465" t="str">
            <v/>
          </cell>
          <cell r="G2465" t="str">
            <v/>
          </cell>
          <cell r="H2465" t="str">
            <v>ELETRODUTO RÍGIDO ROSCÁVEL, PVC, DN 20 MM (1/2"), PARA CIRCUITOS TERMINAIS, INSTALADO EM PAREDE - FORNECIMENTO E INSTALAÇÃO. AF_12/2015</v>
          </cell>
          <cell r="I2465" t="str">
            <v>M</v>
          </cell>
          <cell r="J2465" t="str">
            <v>COEFICIENTE DE REPRESENTATIVIDADE</v>
          </cell>
          <cell r="K2465" t="str">
            <v>7,80</v>
          </cell>
          <cell r="L2465" t="str">
            <v>CAIXA REFERENCIAL</v>
          </cell>
        </row>
        <row r="2466">
          <cell r="A2466">
            <v>91871</v>
          </cell>
          <cell r="B2466" t="str">
            <v>INSTALACAO ELETRICA/ELETRIFICACAO E ILUMINACAO EXTERNA</v>
          </cell>
          <cell r="C2466" t="str">
            <v>INEL</v>
          </cell>
          <cell r="D2466" t="str">
            <v>ELETRODUTOS/CALHAS PARA LEITO DE CABOS</v>
          </cell>
          <cell r="E2466" t="str">
            <v>0165</v>
          </cell>
          <cell r="F2466" t="str">
            <v/>
          </cell>
          <cell r="G2466" t="str">
            <v/>
          </cell>
          <cell r="H2466" t="str">
            <v>ELETRODUTO RÍGIDO ROSCÁVEL, PVC, DN 25 MM (3/4"), PARA CIRCUITOS TERMINAIS, INSTALADO EM PAREDE - FORNECIMENTO E INSTALAÇÃO. AF_12/2015</v>
          </cell>
          <cell r="I2466" t="str">
            <v>M</v>
          </cell>
          <cell r="J2466" t="str">
            <v>COEFICIENTE DE REPRESENTATIVIDADE</v>
          </cell>
          <cell r="K2466" t="str">
            <v>9,02</v>
          </cell>
          <cell r="L2466" t="str">
            <v>CAIXA REFERENCIAL</v>
          </cell>
        </row>
        <row r="2467">
          <cell r="A2467">
            <v>91872</v>
          </cell>
          <cell r="B2467" t="str">
            <v>INSTALACAO ELETRICA/ELETRIFICACAO E ILUMINACAO EXTERNA</v>
          </cell>
          <cell r="C2467" t="str">
            <v>INEL</v>
          </cell>
          <cell r="D2467" t="str">
            <v>ELETRODUTOS/CALHAS PARA LEITO DE CABOS</v>
          </cell>
          <cell r="E2467" t="str">
            <v>0165</v>
          </cell>
          <cell r="F2467" t="str">
            <v/>
          </cell>
          <cell r="G2467" t="str">
            <v/>
          </cell>
          <cell r="H2467" t="str">
            <v>ELETRODUTO RÍGIDO ROSCÁVEL, PVC, DN 32 MM (1"), PARA CIRCUITOS TERMINAIS, INSTALADO EM PAREDE - FORNECIMENTO E INSTALAÇÃO. AF_12/2015</v>
          </cell>
          <cell r="I2467" t="str">
            <v>M</v>
          </cell>
          <cell r="J2467" t="str">
            <v>COEFICIENTE DE REPRESENTATIVIDADE</v>
          </cell>
          <cell r="K2467" t="str">
            <v>11,61</v>
          </cell>
          <cell r="L2467" t="str">
            <v>CAIXA REFERENCIAL</v>
          </cell>
        </row>
        <row r="2468">
          <cell r="A2468">
            <v>91873</v>
          </cell>
          <cell r="B2468" t="str">
            <v>INSTALACAO ELETRICA/ELETRIFICACAO E ILUMINACAO EXTERNA</v>
          </cell>
          <cell r="C2468" t="str">
            <v>INEL</v>
          </cell>
          <cell r="D2468" t="str">
            <v>ELETRODUTOS/CALHAS PARA LEITO DE CABOS</v>
          </cell>
          <cell r="E2468" t="str">
            <v>0165</v>
          </cell>
          <cell r="F2468" t="str">
            <v/>
          </cell>
          <cell r="G2468" t="str">
            <v/>
          </cell>
          <cell r="H2468" t="str">
            <v>ELETRODUTO RÍGIDO ROSCÁVEL, PVC, DN 40 MM (1 1/4"), PARA CIRCUITOS TERMINAIS, INSTALADO EM PAREDE - FORNECIMENTO E INSTALAÇÃO. AF_12/2015</v>
          </cell>
          <cell r="I2468" t="str">
            <v>M</v>
          </cell>
          <cell r="J2468" t="str">
            <v>COEFICIENTE DE REPRESENTATIVIDADE</v>
          </cell>
          <cell r="K2468" t="str">
            <v>14,16</v>
          </cell>
          <cell r="L2468" t="str">
            <v>CAIXA REFERENCIAL</v>
          </cell>
        </row>
        <row r="2469">
          <cell r="A2469">
            <v>93008</v>
          </cell>
          <cell r="B2469" t="str">
            <v>INSTALACAO ELETRICA/ELETRIFICACAO E ILUMINACAO EXTERNA</v>
          </cell>
          <cell r="C2469" t="str">
            <v>INEL</v>
          </cell>
          <cell r="D2469" t="str">
            <v>ELETRODUTOS/CALHAS PARA LEITO DE CABOS</v>
          </cell>
          <cell r="E2469" t="str">
            <v>0165</v>
          </cell>
          <cell r="F2469" t="str">
            <v/>
          </cell>
          <cell r="G2469" t="str">
            <v/>
          </cell>
          <cell r="H2469" t="str">
            <v>ELETRODUTO RÍGIDO ROSCÁVEL, PVC, DN 50 MM (1 1/2") - FORNECIMENTO E INSTALAÇÃO. AF_12/2015</v>
          </cell>
          <cell r="I2469" t="str">
            <v>M</v>
          </cell>
          <cell r="J2469" t="str">
            <v>COEFICIENTE DE REPRESENTATIVIDADE</v>
          </cell>
          <cell r="K2469" t="str">
            <v>11,54</v>
          </cell>
          <cell r="L2469" t="str">
            <v>CAIXA REFERENCIAL</v>
          </cell>
        </row>
        <row r="2470">
          <cell r="A2470">
            <v>93009</v>
          </cell>
          <cell r="B2470" t="str">
            <v>INSTALACAO ELETRICA/ELETRIFICACAO E ILUMINACAO EXTERNA</v>
          </cell>
          <cell r="C2470" t="str">
            <v>INEL</v>
          </cell>
          <cell r="D2470" t="str">
            <v>ELETRODUTOS/CALHAS PARA LEITO DE CABOS</v>
          </cell>
          <cell r="E2470" t="str">
            <v>0165</v>
          </cell>
          <cell r="F2470" t="str">
            <v/>
          </cell>
          <cell r="G2470" t="str">
            <v/>
          </cell>
          <cell r="H2470" t="str">
            <v>ELETRODUTO RÍGIDO ROSCÁVEL, PVC, DN 60 MM (2") - FORNECIMENTO E INSTALAÇÃO. AF_12/2015</v>
          </cell>
          <cell r="I2470" t="str">
            <v>M</v>
          </cell>
          <cell r="J2470" t="str">
            <v>COEFICIENTE DE REPRESENTATIVIDADE</v>
          </cell>
          <cell r="K2470" t="str">
            <v>16,99</v>
          </cell>
          <cell r="L2470" t="str">
            <v>CAIXA REFERENCIAL</v>
          </cell>
        </row>
        <row r="2471">
          <cell r="A2471">
            <v>93010</v>
          </cell>
          <cell r="B2471" t="str">
            <v>INSTALACAO ELETRICA/ELETRIFICACAO E ILUMINACAO EXTERNA</v>
          </cell>
          <cell r="C2471" t="str">
            <v>INEL</v>
          </cell>
          <cell r="D2471" t="str">
            <v>ELETRODUTOS/CALHAS PARA LEITO DE CABOS</v>
          </cell>
          <cell r="E2471" t="str">
            <v>0165</v>
          </cell>
          <cell r="F2471" t="str">
            <v/>
          </cell>
          <cell r="G2471" t="str">
            <v/>
          </cell>
          <cell r="H2471" t="str">
            <v>ELETRODUTO RÍGIDO ROSCÁVEL, PVC, DN 75 MM (2 1/2") - FORNECIMENTO E INSTALAÇÃO. AF_12/2015</v>
          </cell>
          <cell r="I2471" t="str">
            <v>M</v>
          </cell>
          <cell r="J2471" t="str">
            <v>COEFICIENTE DE REPRESENTATIVIDADE</v>
          </cell>
          <cell r="K2471" t="str">
            <v>23,60</v>
          </cell>
          <cell r="L2471" t="str">
            <v>CAIXA REFERENCIAL</v>
          </cell>
        </row>
        <row r="2472">
          <cell r="A2472">
            <v>93011</v>
          </cell>
          <cell r="B2472" t="str">
            <v>INSTALACAO ELETRICA/ELETRIFICACAO E ILUMINACAO EXTERNA</v>
          </cell>
          <cell r="C2472" t="str">
            <v>INEL</v>
          </cell>
          <cell r="D2472" t="str">
            <v>ELETRODUTOS/CALHAS PARA LEITO DE CABOS</v>
          </cell>
          <cell r="E2472" t="str">
            <v>0165</v>
          </cell>
          <cell r="F2472" t="str">
            <v/>
          </cell>
          <cell r="G2472" t="str">
            <v/>
          </cell>
          <cell r="H2472" t="str">
            <v>ELETRODUTO RÍGIDO ROSCÁVEL, PVC, DN 85 MM (3") - FORNECIMENTO E INSTALAÇÃO. AF_12/2015</v>
          </cell>
          <cell r="I2472" t="str">
            <v>M</v>
          </cell>
          <cell r="J2472" t="str">
            <v>COEFICIENTE DE REPRESENTATIVIDADE</v>
          </cell>
          <cell r="K2472" t="str">
            <v>28,82</v>
          </cell>
          <cell r="L2472" t="str">
            <v>CAIXA REFERENCIAL</v>
          </cell>
        </row>
        <row r="2473">
          <cell r="A2473">
            <v>93012</v>
          </cell>
          <cell r="B2473" t="str">
            <v>INSTALACAO ELETRICA/ELETRIFICACAO E ILUMINACAO EXTERNA</v>
          </cell>
          <cell r="C2473" t="str">
            <v>INEL</v>
          </cell>
          <cell r="D2473" t="str">
            <v>ELETRODUTOS/CALHAS PARA LEITO DE CABOS</v>
          </cell>
          <cell r="E2473" t="str">
            <v>0165</v>
          </cell>
          <cell r="F2473" t="str">
            <v/>
          </cell>
          <cell r="G2473" t="str">
            <v/>
          </cell>
          <cell r="H2473" t="str">
            <v>ELETRODUTO RÍGIDO ROSCÁVEL, PVC, DN 110 MM (4") - FORNECIMENTO E INSTALAÇÃO. AF_12/2015</v>
          </cell>
          <cell r="I2473" t="str">
            <v>M</v>
          </cell>
          <cell r="J2473" t="str">
            <v>COEFICIENTE DE REPRESENTATIVIDADE</v>
          </cell>
          <cell r="K2473" t="str">
            <v>43,46</v>
          </cell>
          <cell r="L2473" t="str">
            <v>CAIXA REFERENCIAL</v>
          </cell>
        </row>
        <row r="2474">
          <cell r="A2474">
            <v>95726</v>
          </cell>
          <cell r="B2474" t="str">
            <v>INSTALACAO ELETRICA/ELETRIFICACAO E ILUMINACAO EXTERNA</v>
          </cell>
          <cell r="C2474" t="str">
            <v>INEL</v>
          </cell>
          <cell r="D2474" t="str">
            <v>ELETRODUTOS/CALHAS PARA LEITO DE CABOS</v>
          </cell>
          <cell r="E2474" t="str">
            <v>0165</v>
          </cell>
          <cell r="F2474" t="str">
            <v/>
          </cell>
          <cell r="G2474" t="str">
            <v/>
          </cell>
          <cell r="H2474" t="str">
            <v>ELETRODUTO RÍGIDO SOLDÁVEL, PVC, DN 20 MM (½), APARENTE, INSTALADO EM TETO - FORNECIMENTO E INSTALAÇÃO. AF_11/2016_P</v>
          </cell>
          <cell r="I2474" t="str">
            <v>M</v>
          </cell>
          <cell r="J2474" t="str">
            <v>COEFICIENTE DE REPRESENTATIVIDADE</v>
          </cell>
          <cell r="K2474" t="str">
            <v>4,97</v>
          </cell>
          <cell r="L2474" t="str">
            <v>CAIXA REFERENCIAL</v>
          </cell>
        </row>
        <row r="2475">
          <cell r="A2475">
            <v>95727</v>
          </cell>
          <cell r="B2475" t="str">
            <v>INSTALACAO ELETRICA/ELETRIFICACAO E ILUMINACAO EXTERNA</v>
          </cell>
          <cell r="C2475" t="str">
            <v>INEL</v>
          </cell>
          <cell r="D2475" t="str">
            <v>ELETRODUTOS/CALHAS PARA LEITO DE CABOS</v>
          </cell>
          <cell r="E2475" t="str">
            <v>0165</v>
          </cell>
          <cell r="F2475" t="str">
            <v/>
          </cell>
          <cell r="G2475" t="str">
            <v/>
          </cell>
          <cell r="H2475" t="str">
            <v>ELETRODUTO RÍGIDO SOLDÁVEL, PVC, DN 25 MM (3/4), APARENTE, INSTALADO EM TETO - FORNECIMENTO E INSTALAÇÃO. AF_11/2016_P</v>
          </cell>
          <cell r="I2475" t="str">
            <v>M</v>
          </cell>
          <cell r="J2475" t="str">
            <v>COEFICIENTE DE REPRESENTATIVIDADE</v>
          </cell>
          <cell r="K2475" t="str">
            <v>5,63</v>
          </cell>
          <cell r="L2475" t="str">
            <v>CAIXA REFERENCIAL</v>
          </cell>
        </row>
        <row r="2476">
          <cell r="A2476">
            <v>95728</v>
          </cell>
          <cell r="B2476" t="str">
            <v>INSTALACAO ELETRICA/ELETRIFICACAO E ILUMINACAO EXTERNA</v>
          </cell>
          <cell r="C2476" t="str">
            <v>INEL</v>
          </cell>
          <cell r="D2476" t="str">
            <v>ELETRODUTOS/CALHAS PARA LEITO DE CABOS</v>
          </cell>
          <cell r="E2476" t="str">
            <v>0165</v>
          </cell>
          <cell r="F2476" t="str">
            <v/>
          </cell>
          <cell r="G2476" t="str">
            <v/>
          </cell>
          <cell r="H2476" t="str">
            <v>ELETRODUTO RÍGIDO SOLDÁVEL, PVC, DN 32 MM (1), APARENTE, INSTALADO EM TETO - FORNECIMENTO E INSTALAÇÃO. AF_11/2016_P</v>
          </cell>
          <cell r="I2476" t="str">
            <v>M</v>
          </cell>
          <cell r="J2476" t="str">
            <v>COEFICIENTE DE REPRESENTATIVIDADE</v>
          </cell>
          <cell r="K2476" t="str">
            <v>7,05</v>
          </cell>
          <cell r="L2476" t="str">
            <v>CAIXA REFERENCIAL</v>
          </cell>
        </row>
        <row r="2477">
          <cell r="A2477">
            <v>95729</v>
          </cell>
          <cell r="B2477" t="str">
            <v>INSTALACAO ELETRICA/ELETRIFICACAO E ILUMINACAO EXTERNA</v>
          </cell>
          <cell r="C2477" t="str">
            <v>INEL</v>
          </cell>
          <cell r="D2477" t="str">
            <v>ELETRODUTOS/CALHAS PARA LEITO DE CABOS</v>
          </cell>
          <cell r="E2477" t="str">
            <v>0165</v>
          </cell>
          <cell r="F2477" t="str">
            <v/>
          </cell>
          <cell r="G2477" t="str">
            <v/>
          </cell>
          <cell r="H2477" t="str">
            <v>ELETRODUTO RÍGIDO SOLDÁVEL, PVC, DN 20 MM (½), APARENTE, INSTALADO EM PAREDE - FORNECIMENTO E INSTALAÇÃO. AF_11/2016_P</v>
          </cell>
          <cell r="I2477" t="str">
            <v>M</v>
          </cell>
          <cell r="J2477" t="str">
            <v>COEFICIENTE DE REPRESENTATIVIDADE</v>
          </cell>
          <cell r="K2477" t="str">
            <v>6,47</v>
          </cell>
          <cell r="L2477" t="str">
            <v>CAIXA REFERENCIAL</v>
          </cell>
        </row>
        <row r="2478">
          <cell r="A2478">
            <v>95730</v>
          </cell>
          <cell r="B2478" t="str">
            <v>INSTALACAO ELETRICA/ELETRIFICACAO E ILUMINACAO EXTERNA</v>
          </cell>
          <cell r="C2478" t="str">
            <v>INEL</v>
          </cell>
          <cell r="D2478" t="str">
            <v>ELETRODUTOS/CALHAS PARA LEITO DE CABOS</v>
          </cell>
          <cell r="E2478" t="str">
            <v>0165</v>
          </cell>
          <cell r="F2478" t="str">
            <v/>
          </cell>
          <cell r="G2478" t="str">
            <v/>
          </cell>
          <cell r="H2478" t="str">
            <v>ELETRODUTO RÍGIDO SOLDÁVEL, PVC, DN 25 MM (3/4), APARENTE, INSTALADO EM PAREDE - FORNECIMENTO E INSTALAÇÃO. AF_11/2016_P</v>
          </cell>
          <cell r="I2478" t="str">
            <v>M</v>
          </cell>
          <cell r="J2478" t="str">
            <v>COEFICIENTE DE REPRESENTATIVIDADE</v>
          </cell>
          <cell r="K2478" t="str">
            <v>7,12</v>
          </cell>
          <cell r="L2478" t="str">
            <v>CAIXA REFERENCIAL</v>
          </cell>
        </row>
        <row r="2479">
          <cell r="A2479">
            <v>95731</v>
          </cell>
          <cell r="B2479" t="str">
            <v>INSTALACAO ELETRICA/ELETRIFICACAO E ILUMINACAO EXTERNA</v>
          </cell>
          <cell r="C2479" t="str">
            <v>INEL</v>
          </cell>
          <cell r="D2479" t="str">
            <v>ELETRODUTOS/CALHAS PARA LEITO DE CABOS</v>
          </cell>
          <cell r="E2479" t="str">
            <v>0165</v>
          </cell>
          <cell r="F2479" t="str">
            <v/>
          </cell>
          <cell r="G2479" t="str">
            <v/>
          </cell>
          <cell r="H2479" t="str">
            <v>ELETRODUTO RÍGIDO SOLDÁVEL, PVC, DN 32 MM (1), APARENTE, INSTALADO EM PAREDE - FORNECIMENTO E INSTALAÇÃO. AF_11/2016_P</v>
          </cell>
          <cell r="I2479" t="str">
            <v>M</v>
          </cell>
          <cell r="J2479" t="str">
            <v>COEFICIENTE DE REPRESENTATIVIDADE</v>
          </cell>
          <cell r="K2479" t="str">
            <v>8,54</v>
          </cell>
          <cell r="L2479" t="str">
            <v>CAIXA REFERENCIAL</v>
          </cell>
        </row>
        <row r="2480">
          <cell r="A2480">
            <v>95732</v>
          </cell>
          <cell r="B2480" t="str">
            <v>INSTALACAO ELETRICA/ELETRIFICACAO E ILUMINACAO EXTERNA</v>
          </cell>
          <cell r="C2480" t="str">
            <v>INEL</v>
          </cell>
          <cell r="D2480" t="str">
            <v>ELETRODUTOS/CALHAS PARA LEITO DE CABOS</v>
          </cell>
          <cell r="E2480" t="str">
            <v>0165</v>
          </cell>
          <cell r="F2480" t="str">
            <v/>
          </cell>
          <cell r="G2480" t="str">
            <v/>
          </cell>
          <cell r="H2480" t="str">
            <v>LUVA PARA ELETRODUTO, PVC, SOLDÁVEL, DN 20 MM (1/2), APARENTE, INSTALADA EM TETO - FORNECIMENTO E INSTALAÇÃO. AF_11/2016_P</v>
          </cell>
          <cell r="I2480" t="str">
            <v>UN</v>
          </cell>
          <cell r="J2480" t="str">
            <v>COEFICIENTE DE REPRESENTATIVIDADE</v>
          </cell>
          <cell r="K2480" t="str">
            <v>3,36</v>
          </cell>
          <cell r="L2480" t="str">
            <v>CAIXA REFERENCIAL</v>
          </cell>
        </row>
        <row r="2481">
          <cell r="A2481">
            <v>95745</v>
          </cell>
          <cell r="B2481" t="str">
            <v>INSTALACAO ELETRICA/ELETRIFICACAO E ILUMINACAO EXTERNA</v>
          </cell>
          <cell r="C2481" t="str">
            <v>INEL</v>
          </cell>
          <cell r="D2481" t="str">
            <v>ELETRODUTOS/CALHAS PARA LEITO DE CABOS</v>
          </cell>
          <cell r="E2481" t="str">
            <v>0165</v>
          </cell>
          <cell r="F2481" t="str">
            <v/>
          </cell>
          <cell r="G2481" t="str">
            <v/>
          </cell>
          <cell r="H2481" t="str">
            <v>ELETRODUTO DE AÇO GALVANIZADO, CLASSE LEVE, DN 20 MM (3/4), APARENTE, INSTALADO EM TETO - FORNECIMENTO E INSTALAÇÃO. AF_11/2016_P</v>
          </cell>
          <cell r="I2481" t="str">
            <v>M</v>
          </cell>
          <cell r="J2481" t="str">
            <v>COEFICIENTE DE REPRESENTATIVIDADE</v>
          </cell>
          <cell r="K2481" t="str">
            <v>11,33</v>
          </cell>
          <cell r="L2481" t="str">
            <v>CAIXA REFERENCIAL</v>
          </cell>
        </row>
        <row r="2482">
          <cell r="A2482">
            <v>95746</v>
          </cell>
          <cell r="B2482" t="str">
            <v>INSTALACAO ELETRICA/ELETRIFICACAO E ILUMINACAO EXTERNA</v>
          </cell>
          <cell r="C2482" t="str">
            <v>INEL</v>
          </cell>
          <cell r="D2482" t="str">
            <v>ELETRODUTOS/CALHAS PARA LEITO DE CABOS</v>
          </cell>
          <cell r="E2482" t="str">
            <v>0165</v>
          </cell>
          <cell r="F2482" t="str">
            <v/>
          </cell>
          <cell r="G2482" t="str">
            <v/>
          </cell>
          <cell r="H2482" t="str">
            <v>ELETRODUTO DE AÇO GALVANIZADO, CLASSE LEVE, DN 25 MM (1), APARENTE, INSTALADO EM TETO - FORNECIMENTO E INSTALAÇÃO. AF_11/2016_P</v>
          </cell>
          <cell r="I2482" t="str">
            <v>M</v>
          </cell>
          <cell r="J2482" t="str">
            <v>COEFICIENTE DE REPRESENTATIVIDADE</v>
          </cell>
          <cell r="K2482" t="str">
            <v>13,83</v>
          </cell>
          <cell r="L2482" t="str">
            <v>CAIXA REFERENCIAL</v>
          </cell>
        </row>
        <row r="2483">
          <cell r="A2483">
            <v>95747</v>
          </cell>
          <cell r="B2483" t="str">
            <v>INSTALACAO ELETRICA/ELETRIFICACAO E ILUMINACAO EXTERNA</v>
          </cell>
          <cell r="C2483" t="str">
            <v>INEL</v>
          </cell>
          <cell r="D2483" t="str">
            <v>ELETRODUTOS/CALHAS PARA LEITO DE CABOS</v>
          </cell>
          <cell r="E2483" t="str">
            <v>0165</v>
          </cell>
          <cell r="F2483" t="str">
            <v/>
          </cell>
          <cell r="G2483" t="str">
            <v/>
          </cell>
          <cell r="H2483" t="str">
            <v>ELETRODUTO DE AÇO GALVANIZADO, CLASSE SEMI PESADO, DN 32 MM (1 1/4), APARENTE, INSTALADO EM TETO - FORNECIMENTO E INSTALAÇÃO. AF_11/2016_P</v>
          </cell>
          <cell r="I2483" t="str">
            <v>M</v>
          </cell>
          <cell r="J2483" t="str">
            <v>COEFICIENTE DE REPRESENTATIVIDADE</v>
          </cell>
          <cell r="K2483" t="str">
            <v>21,06</v>
          </cell>
          <cell r="L2483" t="str">
            <v>CAIXA REFERENCIAL</v>
          </cell>
        </row>
        <row r="2484">
          <cell r="A2484">
            <v>95748</v>
          </cell>
          <cell r="B2484" t="str">
            <v>INSTALACAO ELETRICA/ELETRIFICACAO E ILUMINACAO EXTERNA</v>
          </cell>
          <cell r="C2484" t="str">
            <v>INEL</v>
          </cell>
          <cell r="D2484" t="str">
            <v>ELETRODUTOS/CALHAS PARA LEITO DE CABOS</v>
          </cell>
          <cell r="E2484" t="str">
            <v>0165</v>
          </cell>
          <cell r="F2484" t="str">
            <v/>
          </cell>
          <cell r="G2484" t="str">
            <v/>
          </cell>
          <cell r="H2484" t="str">
            <v>ELETRODUTO DE AÇO GALVANIZADO, CLASSE SEMI PESADO, DN 40 MM (1 1/2 ), APARENTE, INSTALADO EM TETO - FORNECIMENTO E INSTALAÇÃO. AF_11/2016_P</v>
          </cell>
          <cell r="I2484" t="str">
            <v>M</v>
          </cell>
          <cell r="J2484" t="str">
            <v>COEFICIENTE DE REPRESENTATIVIDADE</v>
          </cell>
          <cell r="K2484" t="str">
            <v>23,28</v>
          </cell>
          <cell r="L2484" t="str">
            <v>CAIXA REFERENCIAL</v>
          </cell>
        </row>
        <row r="2485">
          <cell r="A2485">
            <v>95749</v>
          </cell>
          <cell r="B2485" t="str">
            <v>INSTALACAO ELETRICA/ELETRIFICACAO E ILUMINACAO EXTERNA</v>
          </cell>
          <cell r="C2485" t="str">
            <v>INEL</v>
          </cell>
          <cell r="D2485" t="str">
            <v>ELETRODUTOS/CALHAS PARA LEITO DE CABOS</v>
          </cell>
          <cell r="E2485" t="str">
            <v>0165</v>
          </cell>
          <cell r="F2485" t="str">
            <v/>
          </cell>
          <cell r="G2485" t="str">
            <v/>
          </cell>
          <cell r="H2485" t="str">
            <v>ELETRODUTO DE AÇO GALVANIZADO, CLASSE LEVE, DN 20 MM (3/4), APARENTE, INSTALADO EM PAREDE - FORNECIMENTO E INSTALAÇÃO. AF_11/2016_P</v>
          </cell>
          <cell r="I2485" t="str">
            <v>M</v>
          </cell>
          <cell r="J2485" t="str">
            <v>COEFICIENTE DE REPRESENTATIVIDADE</v>
          </cell>
          <cell r="K2485" t="str">
            <v>16,18</v>
          </cell>
          <cell r="L2485" t="str">
            <v>CAIXA REFERENCIAL</v>
          </cell>
        </row>
        <row r="2486">
          <cell r="A2486">
            <v>95750</v>
          </cell>
          <cell r="B2486" t="str">
            <v>INSTALACAO ELETRICA/ELETRIFICACAO E ILUMINACAO EXTERNA</v>
          </cell>
          <cell r="C2486" t="str">
            <v>INEL</v>
          </cell>
          <cell r="D2486" t="str">
            <v>ELETRODUTOS/CALHAS PARA LEITO DE CABOS</v>
          </cell>
          <cell r="E2486" t="str">
            <v>0165</v>
          </cell>
          <cell r="F2486" t="str">
            <v/>
          </cell>
          <cell r="G2486" t="str">
            <v/>
          </cell>
          <cell r="H2486" t="str">
            <v>ELETRODUTO DE AÇO GALVANIZADO, CLASSE LEVE, DN 25 MM (1), APARENTE, INSTALADO EM PAREDE - FORNECIMENTO E INSTALAÇÃO. AF_11/2016_P</v>
          </cell>
          <cell r="I2486" t="str">
            <v>M</v>
          </cell>
          <cell r="J2486" t="str">
            <v>COEFICIENTE DE REPRESENTATIVIDADE</v>
          </cell>
          <cell r="K2486" t="str">
            <v>18,57</v>
          </cell>
          <cell r="L2486" t="str">
            <v>CAIXA REFERENCIAL</v>
          </cell>
        </row>
        <row r="2487">
          <cell r="A2487">
            <v>95751</v>
          </cell>
          <cell r="B2487" t="str">
            <v>INSTALACAO ELETRICA/ELETRIFICACAO E ILUMINACAO EXTERNA</v>
          </cell>
          <cell r="C2487" t="str">
            <v>INEL</v>
          </cell>
          <cell r="D2487" t="str">
            <v>ELETRODUTOS/CALHAS PARA LEITO DE CABOS</v>
          </cell>
          <cell r="E2487" t="str">
            <v>0165</v>
          </cell>
          <cell r="F2487" t="str">
            <v/>
          </cell>
          <cell r="G2487" t="str">
            <v/>
          </cell>
          <cell r="H2487" t="str">
            <v>ELETRODUTO DE AÇO GALVANIZADO, CLASSE SEMI PESADO, DN 32 MM (1 1/4), APARENTE, INSTALADO EM PAREDE - FORNECIMENTO E INSTALAÇÃO. AF_11/2016_P</v>
          </cell>
          <cell r="I2487" t="str">
            <v>M</v>
          </cell>
          <cell r="J2487" t="str">
            <v>COEFICIENTE DE REPRESENTATIVIDADE</v>
          </cell>
          <cell r="K2487" t="str">
            <v>25,66</v>
          </cell>
          <cell r="L2487" t="str">
            <v>CAIXA REFERENCIAL</v>
          </cell>
        </row>
        <row r="2488">
          <cell r="A2488">
            <v>95752</v>
          </cell>
          <cell r="B2488" t="str">
            <v>INSTALACAO ELETRICA/ELETRIFICACAO E ILUMINACAO EXTERNA</v>
          </cell>
          <cell r="C2488" t="str">
            <v>INEL</v>
          </cell>
          <cell r="D2488" t="str">
            <v>ELETRODUTOS/CALHAS PARA LEITO DE CABOS</v>
          </cell>
          <cell r="E2488" t="str">
            <v>0165</v>
          </cell>
          <cell r="F2488" t="str">
            <v/>
          </cell>
          <cell r="G2488" t="str">
            <v/>
          </cell>
          <cell r="H2488" t="str">
            <v>ELETRODUTO DE AÇO GALVANIZADO, CLASSE SEMI PESADO, DN 40 MM (1 1/2  ), APARENTE, INSTALADO EM PAREDE - FORNECIMENTO E INSTALAÇÃO. AF_11/2016_P</v>
          </cell>
          <cell r="I2488" t="str">
            <v>M</v>
          </cell>
          <cell r="J2488" t="str">
            <v>COEFICIENTE DE REPRESENTATIVIDADE</v>
          </cell>
          <cell r="K2488" t="str">
            <v>27,70</v>
          </cell>
          <cell r="L2488" t="str">
            <v>CAIXA REFERENCIAL</v>
          </cell>
        </row>
        <row r="2489">
          <cell r="A2489">
            <v>97667</v>
          </cell>
          <cell r="B2489" t="str">
            <v>INSTALACAO ELETRICA/ELETRIFICACAO E ILUMINACAO EXTERNA</v>
          </cell>
          <cell r="C2489" t="str">
            <v>INEL</v>
          </cell>
          <cell r="D2489" t="str">
            <v>ELETRODUTOS/CALHAS PARA LEITO DE CABOS</v>
          </cell>
          <cell r="E2489" t="str">
            <v>0165</v>
          </cell>
          <cell r="F2489" t="str">
            <v/>
          </cell>
          <cell r="G2489" t="str">
            <v/>
          </cell>
          <cell r="H2489" t="str">
            <v>ELETRODUTO FLEXÍVEL CORRUGADO, PEAD, DN 50 (1 ½)  - FORNECIMENTO E INSTALAÇÃO. AF_04/2016</v>
          </cell>
          <cell r="I2489" t="str">
            <v>M</v>
          </cell>
          <cell r="J2489" t="str">
            <v>ATRIBUÍDO SÃO PAULO</v>
          </cell>
          <cell r="K2489" t="str">
            <v>6,29</v>
          </cell>
          <cell r="L2489" t="str">
            <v>CAIXA REFERENCIAL</v>
          </cell>
        </row>
        <row r="2490">
          <cell r="A2490">
            <v>97668</v>
          </cell>
          <cell r="B2490" t="str">
            <v>INSTALACAO ELETRICA/ELETRIFICACAO E ILUMINACAO EXTERNA</v>
          </cell>
          <cell r="C2490" t="str">
            <v>INEL</v>
          </cell>
          <cell r="D2490" t="str">
            <v>ELETRODUTOS/CALHAS PARA LEITO DE CABOS</v>
          </cell>
          <cell r="E2490" t="str">
            <v>0165</v>
          </cell>
          <cell r="F2490" t="str">
            <v/>
          </cell>
          <cell r="G2490" t="str">
            <v/>
          </cell>
          <cell r="H2490" t="str">
            <v>ELETRODUTO FLEXÍVEL CORRUGADO, PEAD, DN 63 (2")  - FORNECIMENTO E INSTALAÇÃO. AF_04/2016</v>
          </cell>
          <cell r="I2490" t="str">
            <v>M</v>
          </cell>
          <cell r="J2490" t="str">
            <v>ATRIBUÍDO SÃO PAULO</v>
          </cell>
          <cell r="K2490" t="str">
            <v>9,61</v>
          </cell>
          <cell r="L2490" t="str">
            <v>CAIXA REFERENCIAL</v>
          </cell>
        </row>
        <row r="2491">
          <cell r="A2491">
            <v>97669</v>
          </cell>
          <cell r="B2491" t="str">
            <v>INSTALACAO ELETRICA/ELETRIFICACAO E ILUMINACAO EXTERNA</v>
          </cell>
          <cell r="C2491" t="str">
            <v>INEL</v>
          </cell>
          <cell r="D2491" t="str">
            <v>ELETRODUTOS/CALHAS PARA LEITO DE CABOS</v>
          </cell>
          <cell r="E2491" t="str">
            <v>0165</v>
          </cell>
          <cell r="F2491" t="str">
            <v/>
          </cell>
          <cell r="G2491" t="str">
            <v/>
          </cell>
          <cell r="H2491" t="str">
            <v>ELETRODUTO FLEXÍVEL CORRUGADO, PEAD, DN 90 (3) - FORNECIMENTO E INSTALAÇÃO. AF_04/2016</v>
          </cell>
          <cell r="I2491" t="str">
            <v>M</v>
          </cell>
          <cell r="J2491" t="str">
            <v>ATRIBUÍDO SÃO PAULO</v>
          </cell>
          <cell r="K2491" t="str">
            <v>15,16</v>
          </cell>
          <cell r="L2491" t="str">
            <v>CAIXA REFERENCIAL</v>
          </cell>
        </row>
        <row r="2492">
          <cell r="A2492">
            <v>97670</v>
          </cell>
          <cell r="B2492" t="str">
            <v>INSTALACAO ELETRICA/ELETRIFICACAO E ILUMINACAO EXTERNA</v>
          </cell>
          <cell r="C2492" t="str">
            <v>INEL</v>
          </cell>
          <cell r="D2492" t="str">
            <v>ELETRODUTOS/CALHAS PARA LEITO DE CABOS</v>
          </cell>
          <cell r="E2492" t="str">
            <v>0165</v>
          </cell>
          <cell r="F2492" t="str">
            <v/>
          </cell>
          <cell r="G2492" t="str">
            <v/>
          </cell>
          <cell r="H2492" t="str">
            <v>ELETRODUTO FLEXÍVEL CORRUGADO, PEAD, DN 100 (4) - FORNECIMENTO E INSTALAÇÃO. AF_04/2016</v>
          </cell>
          <cell r="I2492" t="str">
            <v>M</v>
          </cell>
          <cell r="J2492" t="str">
            <v>ATRIBUÍDO SÃO PAULO</v>
          </cell>
          <cell r="K2492" t="str">
            <v>19,64</v>
          </cell>
          <cell r="L2492" t="str">
            <v>CAIXA REFERENCIAL</v>
          </cell>
        </row>
        <row r="2493">
          <cell r="A2493">
            <v>91874</v>
          </cell>
          <cell r="B2493" t="str">
            <v>INSTALACAO ELETRICA/ELETRIFICACAO E ILUMINACAO EXTERNA</v>
          </cell>
          <cell r="C2493" t="str">
            <v>INEL</v>
          </cell>
          <cell r="D2493" t="str">
            <v>CONEXOES</v>
          </cell>
          <cell r="E2493" t="str">
            <v>0166</v>
          </cell>
          <cell r="F2493" t="str">
            <v/>
          </cell>
          <cell r="G2493" t="str">
            <v/>
          </cell>
          <cell r="H2493" t="str">
            <v>LUVA PARA ELETRODUTO, PVC, ROSCÁVEL, DN 20 MM (1/2"), PARA CIRCUITOS TERMINAIS, INSTALADA EM FORRO - FORNECIMENTO E INSTALAÇÃO. AF_12/2015</v>
          </cell>
          <cell r="I2493" t="str">
            <v>UN</v>
          </cell>
          <cell r="J2493" t="str">
            <v>COEFICIENTE DE REPRESENTATIVIDADE</v>
          </cell>
          <cell r="K2493" t="str">
            <v>3,51</v>
          </cell>
          <cell r="L2493" t="str">
            <v>CAIXA REFERENCIAL</v>
          </cell>
        </row>
        <row r="2494">
          <cell r="A2494">
            <v>91875</v>
          </cell>
          <cell r="B2494" t="str">
            <v>INSTALACAO ELETRICA/ELETRIFICACAO E ILUMINACAO EXTERNA</v>
          </cell>
          <cell r="C2494" t="str">
            <v>INEL</v>
          </cell>
          <cell r="D2494" t="str">
            <v>CONEXOES</v>
          </cell>
          <cell r="E2494" t="str">
            <v>0166</v>
          </cell>
          <cell r="F2494" t="str">
            <v/>
          </cell>
          <cell r="G2494" t="str">
            <v/>
          </cell>
          <cell r="H2494" t="str">
            <v>LUVA PARA ELETRODUTO, PVC, ROSCÁVEL, DN 25 MM (3/4"), PARA CIRCUITOS TERMINAIS, INSTALADA EM FORRO - FORNECIMENTO E INSTALAÇÃO. AF_12/2015</v>
          </cell>
          <cell r="I2494" t="str">
            <v>UN</v>
          </cell>
          <cell r="J2494" t="str">
            <v>COEFICIENTE DE REPRESENTATIVIDADE</v>
          </cell>
          <cell r="K2494" t="str">
            <v>4,64</v>
          </cell>
          <cell r="L2494" t="str">
            <v>CAIXA REFERENCIAL</v>
          </cell>
        </row>
        <row r="2495">
          <cell r="A2495">
            <v>91876</v>
          </cell>
          <cell r="B2495" t="str">
            <v>INSTALACAO ELETRICA/ELETRIFICACAO E ILUMINACAO EXTERNA</v>
          </cell>
          <cell r="C2495" t="str">
            <v>INEL</v>
          </cell>
          <cell r="D2495" t="str">
            <v>CONEXOES</v>
          </cell>
          <cell r="E2495" t="str">
            <v>0166</v>
          </cell>
          <cell r="F2495" t="str">
            <v/>
          </cell>
          <cell r="G2495" t="str">
            <v/>
          </cell>
          <cell r="H2495" t="str">
            <v>LUVA PARA ELETRODUTO, PVC, ROSCÁVEL, DN 32 MM (1"), PARA CIRCUITOS TERMINAIS, INSTALADA EM FORRO - FORNECIMENTO E INSTALAÇÃO. AF_12/2015</v>
          </cell>
          <cell r="I2495" t="str">
            <v>UN</v>
          </cell>
          <cell r="J2495" t="str">
            <v>COEFICIENTE DE REPRESENTATIVIDADE</v>
          </cell>
          <cell r="K2495" t="str">
            <v>6,11</v>
          </cell>
          <cell r="L2495" t="str">
            <v>CAIXA REFERENCIAL</v>
          </cell>
        </row>
        <row r="2496">
          <cell r="A2496">
            <v>91877</v>
          </cell>
          <cell r="B2496" t="str">
            <v>INSTALACAO ELETRICA/ELETRIFICACAO E ILUMINACAO EXTERNA</v>
          </cell>
          <cell r="C2496" t="str">
            <v>INEL</v>
          </cell>
          <cell r="D2496" t="str">
            <v>CONEXOES</v>
          </cell>
          <cell r="E2496" t="str">
            <v>0166</v>
          </cell>
          <cell r="F2496" t="str">
            <v/>
          </cell>
          <cell r="G2496" t="str">
            <v/>
          </cell>
          <cell r="H2496" t="str">
            <v>LUVA PARA ELETRODUTO, PVC, ROSCÁVEL, DN 40 MM (1 1/4"), PARA CIRCUITOS TERMINAIS, INSTALADA EM FORRO - FORNECIMENTO E INSTALAÇÃO. AF_12/2015</v>
          </cell>
          <cell r="I2496" t="str">
            <v>UN</v>
          </cell>
          <cell r="J2496" t="str">
            <v>COEFICIENTE DE REPRESENTATIVIDADE</v>
          </cell>
          <cell r="K2496" t="str">
            <v>8,11</v>
          </cell>
          <cell r="L2496" t="str">
            <v>CAIXA REFERENCIAL</v>
          </cell>
        </row>
        <row r="2497">
          <cell r="A2497">
            <v>91878</v>
          </cell>
          <cell r="B2497" t="str">
            <v>INSTALACAO ELETRICA/ELETRIFICACAO E ILUMINACAO EXTERNA</v>
          </cell>
          <cell r="C2497" t="str">
            <v>INEL</v>
          </cell>
          <cell r="D2497" t="str">
            <v>CONEXOES</v>
          </cell>
          <cell r="E2497" t="str">
            <v>0166</v>
          </cell>
          <cell r="F2497" t="str">
            <v/>
          </cell>
          <cell r="G2497" t="str">
            <v/>
          </cell>
          <cell r="H2497" t="str">
            <v>LUVA PARA ELETRODUTO, PVC, ROSCÁVEL, DN 20 MM (1/2"), PARA CIRCUITOS TERMINAIS, INSTALADA EM LAJE - FORNECIMENTO E INSTALAÇÃO. AF_12/2015</v>
          </cell>
          <cell r="I2497" t="str">
            <v>UN</v>
          </cell>
          <cell r="J2497" t="str">
            <v>COEFICIENTE DE REPRESENTATIVIDADE</v>
          </cell>
          <cell r="K2497" t="str">
            <v>4,52</v>
          </cell>
          <cell r="L2497" t="str">
            <v>CAIXA REFERENCIAL</v>
          </cell>
        </row>
        <row r="2498">
          <cell r="A2498">
            <v>91879</v>
          </cell>
          <cell r="B2498" t="str">
            <v>INSTALACAO ELETRICA/ELETRIFICACAO E ILUMINACAO EXTERNA</v>
          </cell>
          <cell r="C2498" t="str">
            <v>INEL</v>
          </cell>
          <cell r="D2498" t="str">
            <v>CONEXOES</v>
          </cell>
          <cell r="E2498" t="str">
            <v>0166</v>
          </cell>
          <cell r="F2498" t="str">
            <v/>
          </cell>
          <cell r="G2498" t="str">
            <v/>
          </cell>
          <cell r="H2498" t="str">
            <v>LUVA PARA ELETRODUTO, PVC, ROSCÁVEL, DN 25 MM (3/4"), PARA CIRCUITOS TERMINAIS, INSTALADA EM LAJE - FORNECIMENTO E INSTALAÇÃO. AF_12/2015</v>
          </cell>
          <cell r="I2498" t="str">
            <v>UN</v>
          </cell>
          <cell r="J2498" t="str">
            <v>COEFICIENTE DE REPRESENTATIVIDADE</v>
          </cell>
          <cell r="K2498" t="str">
            <v>5,62</v>
          </cell>
          <cell r="L2498" t="str">
            <v>CAIXA REFERENCIAL</v>
          </cell>
        </row>
        <row r="2499">
          <cell r="A2499">
            <v>91880</v>
          </cell>
          <cell r="B2499" t="str">
            <v>INSTALACAO ELETRICA/ELETRIFICACAO E ILUMINACAO EXTERNA</v>
          </cell>
          <cell r="C2499" t="str">
            <v>INEL</v>
          </cell>
          <cell r="D2499" t="str">
            <v>CONEXOES</v>
          </cell>
          <cell r="E2499" t="str">
            <v>0166</v>
          </cell>
          <cell r="F2499" t="str">
            <v/>
          </cell>
          <cell r="G2499" t="str">
            <v/>
          </cell>
          <cell r="H2499" t="str">
            <v>LUVA PARA ELETRODUTO, PVC, ROSCÁVEL, DN 32 MM (1"), PARA CIRCUITOS TERMINAIS, INSTALADA EM LAJE - FORNECIMENTO E INSTALAÇÃO. AF_12/2015</v>
          </cell>
          <cell r="I2499" t="str">
            <v>UN</v>
          </cell>
          <cell r="J2499" t="str">
            <v>COEFICIENTE DE REPRESENTATIVIDADE</v>
          </cell>
          <cell r="K2499" t="str">
            <v>7,12</v>
          </cell>
          <cell r="L2499" t="str">
            <v>CAIXA REFERENCIAL</v>
          </cell>
        </row>
        <row r="2500">
          <cell r="A2500">
            <v>91881</v>
          </cell>
          <cell r="B2500" t="str">
            <v>INSTALACAO ELETRICA/ELETRIFICACAO E ILUMINACAO EXTERNA</v>
          </cell>
          <cell r="C2500" t="str">
            <v>INEL</v>
          </cell>
          <cell r="D2500" t="str">
            <v>CONEXOES</v>
          </cell>
          <cell r="E2500" t="str">
            <v>0166</v>
          </cell>
          <cell r="F2500" t="str">
            <v/>
          </cell>
          <cell r="G2500" t="str">
            <v/>
          </cell>
          <cell r="H2500" t="str">
            <v>LUVA PARA ELETRODUTO, PVC, ROSCÁVEL, DN 40 MM (1 1/4"), PARA CIRCUITOS TERMINAIS, INSTALADA EM LAJE - FORNECIMENTO E INSTALAÇÃO. AF_12/2015</v>
          </cell>
          <cell r="I2500" t="str">
            <v>UN</v>
          </cell>
          <cell r="J2500" t="str">
            <v>COEFICIENTE DE REPRESENTATIVIDADE</v>
          </cell>
          <cell r="K2500" t="str">
            <v>9,12</v>
          </cell>
          <cell r="L2500" t="str">
            <v>CAIXA REFERENCIAL</v>
          </cell>
        </row>
        <row r="2501">
          <cell r="A2501">
            <v>91882</v>
          </cell>
          <cell r="B2501" t="str">
            <v>INSTALACAO ELETRICA/ELETRIFICACAO E ILUMINACAO EXTERNA</v>
          </cell>
          <cell r="C2501" t="str">
            <v>INEL</v>
          </cell>
          <cell r="D2501" t="str">
            <v>CONEXOES</v>
          </cell>
          <cell r="E2501" t="str">
            <v>0166</v>
          </cell>
          <cell r="F2501" t="str">
            <v/>
          </cell>
          <cell r="G2501" t="str">
            <v/>
          </cell>
          <cell r="H2501" t="str">
            <v>LUVA PARA ELETRODUTO, PVC, ROSCÁVEL, DN 20 MM (1/2"), PARA CIRCUITOS TERMINAIS, INSTALADA EM PAREDE - FORNECIMENTO E INSTALAÇÃO. AF_12/2015</v>
          </cell>
          <cell r="I2501" t="str">
            <v>UN</v>
          </cell>
          <cell r="J2501" t="str">
            <v>COEFICIENTE DE REPRESENTATIVIDADE</v>
          </cell>
          <cell r="K2501" t="str">
            <v>5,61</v>
          </cell>
          <cell r="L2501" t="str">
            <v>CAIXA REFERENCIAL</v>
          </cell>
        </row>
        <row r="2502">
          <cell r="A2502">
            <v>91884</v>
          </cell>
          <cell r="B2502" t="str">
            <v>INSTALACAO ELETRICA/ELETRIFICACAO E ILUMINACAO EXTERNA</v>
          </cell>
          <cell r="C2502" t="str">
            <v>INEL</v>
          </cell>
          <cell r="D2502" t="str">
            <v>CONEXOES</v>
          </cell>
          <cell r="E2502" t="str">
            <v>0166</v>
          </cell>
          <cell r="F2502" t="str">
            <v/>
          </cell>
          <cell r="G2502" t="str">
            <v/>
          </cell>
          <cell r="H2502" t="str">
            <v>LUVA PARA ELETRODUTO, PVC, ROSCÁVEL, DN 25 MM (3/4"), PARA CIRCUITOS TERMINAIS, INSTALADA EM PAREDE - FORNECIMENTO E INSTALAÇÃO. AF_12/2015</v>
          </cell>
          <cell r="I2502" t="str">
            <v>UN</v>
          </cell>
          <cell r="J2502" t="str">
            <v>COEFICIENTE DE REPRESENTATIVIDADE</v>
          </cell>
          <cell r="K2502" t="str">
            <v>6,46</v>
          </cell>
          <cell r="L2502" t="str">
            <v>CAIXA REFERENCIAL</v>
          </cell>
        </row>
        <row r="2503">
          <cell r="A2503">
            <v>91885</v>
          </cell>
          <cell r="B2503" t="str">
            <v>INSTALACAO ELETRICA/ELETRIFICACAO E ILUMINACAO EXTERNA</v>
          </cell>
          <cell r="C2503" t="str">
            <v>INEL</v>
          </cell>
          <cell r="D2503" t="str">
            <v>CONEXOES</v>
          </cell>
          <cell r="E2503" t="str">
            <v>0166</v>
          </cell>
          <cell r="F2503" t="str">
            <v/>
          </cell>
          <cell r="G2503" t="str">
            <v/>
          </cell>
          <cell r="H2503" t="str">
            <v>LUVA PARA ELETRODUTO, PVC, ROSCÁVEL, DN 32 MM (1"), PARA CIRCUITOS TERMINAIS, INSTALADA EM PAREDE - FORNECIMENTO E INSTALAÇÃO. AF_12/2015</v>
          </cell>
          <cell r="I2503" t="str">
            <v>UN</v>
          </cell>
          <cell r="J2503" t="str">
            <v>COEFICIENTE DE REPRESENTATIVIDADE</v>
          </cell>
          <cell r="K2503" t="str">
            <v>7,62</v>
          </cell>
          <cell r="L2503" t="str">
            <v>CAIXA REFERENCIAL</v>
          </cell>
        </row>
        <row r="2504">
          <cell r="A2504">
            <v>91886</v>
          </cell>
          <cell r="B2504" t="str">
            <v>INSTALACAO ELETRICA/ELETRIFICACAO E ILUMINACAO EXTERNA</v>
          </cell>
          <cell r="C2504" t="str">
            <v>INEL</v>
          </cell>
          <cell r="D2504" t="str">
            <v>CONEXOES</v>
          </cell>
          <cell r="E2504" t="str">
            <v>0166</v>
          </cell>
          <cell r="F2504" t="str">
            <v/>
          </cell>
          <cell r="G2504" t="str">
            <v/>
          </cell>
          <cell r="H2504" t="str">
            <v>LUVA PARA ELETRODUTO, PVC, ROSCÁVEL, DN 40 MM (1 1/4"), PARA CIRCUITOS TERMINAIS, INSTALADA EM PAREDE - FORNECIMENTO E INSTALAÇÃO. AF_12/2015</v>
          </cell>
          <cell r="I2504" t="str">
            <v>UN</v>
          </cell>
          <cell r="J2504" t="str">
            <v>COEFICIENTE DE REPRESENTATIVIDADE</v>
          </cell>
          <cell r="K2504" t="str">
            <v>9,23</v>
          </cell>
          <cell r="L2504" t="str">
            <v>CAIXA REFERENCIAL</v>
          </cell>
        </row>
        <row r="2505">
          <cell r="A2505">
            <v>91887</v>
          </cell>
          <cell r="B2505" t="str">
            <v>INSTALACAO ELETRICA/ELETRIFICACAO E ILUMINACAO EXTERNA</v>
          </cell>
          <cell r="C2505" t="str">
            <v>INEL</v>
          </cell>
          <cell r="D2505" t="str">
            <v>CONEXOES</v>
          </cell>
          <cell r="E2505" t="str">
            <v>0166</v>
          </cell>
          <cell r="F2505" t="str">
            <v/>
          </cell>
          <cell r="G2505" t="str">
            <v/>
          </cell>
          <cell r="H2505" t="str">
            <v>CURVA 90 GRAUS PARA ELETRODUTO, PVC, ROSCÁVEL, DN 20 MM (1/2"), PARA CIRCUITOS TERMINAIS, INSTALADA EM FORRO - FORNECIMENTO E INSTALAÇÃO. AF_12/2015</v>
          </cell>
          <cell r="I2505" t="str">
            <v>UN</v>
          </cell>
          <cell r="J2505" t="str">
            <v>COEFICIENTE DE REPRESENTATIVIDADE</v>
          </cell>
          <cell r="K2505" t="str">
            <v>6,42</v>
          </cell>
          <cell r="L2505" t="str">
            <v>CAIXA REFERENCIAL</v>
          </cell>
        </row>
        <row r="2506">
          <cell r="A2506">
            <v>91889</v>
          </cell>
          <cell r="B2506" t="str">
            <v>INSTALACAO ELETRICA/ELETRIFICACAO E ILUMINACAO EXTERNA</v>
          </cell>
          <cell r="C2506" t="str">
            <v>INEL</v>
          </cell>
          <cell r="D2506" t="str">
            <v>CONEXOES</v>
          </cell>
          <cell r="E2506" t="str">
            <v>0166</v>
          </cell>
          <cell r="F2506" t="str">
            <v/>
          </cell>
          <cell r="G2506" t="str">
            <v/>
          </cell>
          <cell r="H2506" t="str">
            <v>CURVA 180 GRAUS PARA ELETRODUTO, PVC, ROSCÁVEL, DN 20 MM (1/2"), PARA CIRCUITOS TERMINAIS, INSTALADA EM FORRO - FORNECIMENTO E INSTALAÇÃO. AF_12/2015</v>
          </cell>
          <cell r="I2506" t="str">
            <v>UN</v>
          </cell>
          <cell r="J2506" t="str">
            <v>COEFICIENTE DE REPRESENTATIVIDADE</v>
          </cell>
          <cell r="K2506" t="str">
            <v>6,20</v>
          </cell>
          <cell r="L2506" t="str">
            <v>CAIXA REFERENCIAL</v>
          </cell>
        </row>
        <row r="2507">
          <cell r="A2507">
            <v>91890</v>
          </cell>
          <cell r="B2507" t="str">
            <v>INSTALACAO ELETRICA/ELETRIFICACAO E ILUMINACAO EXTERNA</v>
          </cell>
          <cell r="C2507" t="str">
            <v>INEL</v>
          </cell>
          <cell r="D2507" t="str">
            <v>CONEXOES</v>
          </cell>
          <cell r="E2507" t="str">
            <v>0166</v>
          </cell>
          <cell r="F2507" t="str">
            <v/>
          </cell>
          <cell r="G2507" t="str">
            <v/>
          </cell>
          <cell r="H2507" t="str">
            <v>CURVA 90 GRAUS PARA ELETRODUTO, PVC, ROSCÁVEL, DN 25 MM (3/4"), PARA CIRCUITOS TERMINAIS, INSTALADA EM FORRO - FORNECIMENTO E INSTALAÇÃO. AF_12/2015</v>
          </cell>
          <cell r="I2507" t="str">
            <v>UN</v>
          </cell>
          <cell r="J2507" t="str">
            <v>COEFICIENTE DE REPRESENTATIVIDADE</v>
          </cell>
          <cell r="K2507" t="str">
            <v>7,67</v>
          </cell>
          <cell r="L2507" t="str">
            <v>CAIXA REFERENCIAL</v>
          </cell>
        </row>
        <row r="2508">
          <cell r="A2508">
            <v>91892</v>
          </cell>
          <cell r="B2508" t="str">
            <v>INSTALACAO ELETRICA/ELETRIFICACAO E ILUMINACAO EXTERNA</v>
          </cell>
          <cell r="C2508" t="str">
            <v>INEL</v>
          </cell>
          <cell r="D2508" t="str">
            <v>CONEXOES</v>
          </cell>
          <cell r="E2508" t="str">
            <v>0166</v>
          </cell>
          <cell r="F2508" t="str">
            <v/>
          </cell>
          <cell r="G2508" t="str">
            <v/>
          </cell>
          <cell r="H2508" t="str">
            <v>CURVA 180 GRAUS PARA ELETRODUTO, PVC, ROSCÁVEL, DN 25 MM (3/4"), PARA CIRCUITOS TERMINAIS, INSTALADA EM FORRO - FORNECIMENTO E INSTALAÇÃO. AF_12/2015</v>
          </cell>
          <cell r="I2508" t="str">
            <v>UN</v>
          </cell>
          <cell r="J2508" t="str">
            <v>COEFICIENTE DE REPRESENTATIVIDADE</v>
          </cell>
          <cell r="K2508" t="str">
            <v>9,16</v>
          </cell>
          <cell r="L2508" t="str">
            <v>CAIXA REFERENCIAL</v>
          </cell>
        </row>
        <row r="2509">
          <cell r="A2509">
            <v>91893</v>
          </cell>
          <cell r="B2509" t="str">
            <v>INSTALACAO ELETRICA/ELETRIFICACAO E ILUMINACAO EXTERNA</v>
          </cell>
          <cell r="C2509" t="str">
            <v>INEL</v>
          </cell>
          <cell r="D2509" t="str">
            <v>CONEXOES</v>
          </cell>
          <cell r="E2509" t="str">
            <v>0166</v>
          </cell>
          <cell r="F2509" t="str">
            <v/>
          </cell>
          <cell r="G2509" t="str">
            <v/>
          </cell>
          <cell r="H2509" t="str">
            <v>CURVA 90 GRAUS PARA ELETRODUTO, PVC, ROSCÁVEL, DN 32 MM (1"), PARA CIRCUITOS TERMINAIS, INSTALADA EM FORRO - FORNECIMENTO E INSTALAÇÃO. AF_12/2015</v>
          </cell>
          <cell r="I2509" t="str">
            <v>UN</v>
          </cell>
          <cell r="J2509" t="str">
            <v>COEFICIENTE DE REPRESENTATIVIDADE</v>
          </cell>
          <cell r="K2509" t="str">
            <v>10,45</v>
          </cell>
          <cell r="L2509" t="str">
            <v>CAIXA REFERENCIAL</v>
          </cell>
        </row>
        <row r="2510">
          <cell r="A2510">
            <v>91895</v>
          </cell>
          <cell r="B2510" t="str">
            <v>INSTALACAO ELETRICA/ELETRIFICACAO E ILUMINACAO EXTERNA</v>
          </cell>
          <cell r="C2510" t="str">
            <v>INEL</v>
          </cell>
          <cell r="D2510" t="str">
            <v>CONEXOES</v>
          </cell>
          <cell r="E2510" t="str">
            <v>0166</v>
          </cell>
          <cell r="F2510" t="str">
            <v/>
          </cell>
          <cell r="G2510" t="str">
            <v/>
          </cell>
          <cell r="H2510" t="str">
            <v>CURVA 180 GRAUS PARA ELETRODUTO, PVC, ROSCÁVEL, DN 32 MM (1"), PARA CIRCUITOS TERMINAIS, INSTALADA EM FORRO - FORNECIMENTO E INSTALAÇÃO. AF_12/2015</v>
          </cell>
          <cell r="I2510" t="str">
            <v>UN</v>
          </cell>
          <cell r="J2510" t="str">
            <v>COEFICIENTE DE REPRESENTATIVIDADE</v>
          </cell>
          <cell r="K2510" t="str">
            <v>11,96</v>
          </cell>
          <cell r="L2510" t="str">
            <v>CAIXA REFERENCIAL</v>
          </cell>
        </row>
        <row r="2511">
          <cell r="A2511">
            <v>91896</v>
          </cell>
          <cell r="B2511" t="str">
            <v>INSTALACAO ELETRICA/ELETRIFICACAO E ILUMINACAO EXTERNA</v>
          </cell>
          <cell r="C2511" t="str">
            <v>INEL</v>
          </cell>
          <cell r="D2511" t="str">
            <v>CONEXOES</v>
          </cell>
          <cell r="E2511" t="str">
            <v>0166</v>
          </cell>
          <cell r="F2511" t="str">
            <v/>
          </cell>
          <cell r="G2511" t="str">
            <v/>
          </cell>
          <cell r="H2511" t="str">
            <v>CURVA 90 GRAUS PARA ELETRODUTO, PVC, ROSCÁVEL, DN 40 MM (1 1/4"), PARA CIRCUITOS TERMINAIS, INSTALADA EM FORRO - FORNECIMENTO E INSTALAÇÃO. AF_12/2015</v>
          </cell>
          <cell r="I2511" t="str">
            <v>UN</v>
          </cell>
          <cell r="J2511" t="str">
            <v>COEFICIENTE DE REPRESENTATIVIDADE</v>
          </cell>
          <cell r="K2511" t="str">
            <v>12,79</v>
          </cell>
          <cell r="L2511" t="str">
            <v>CAIXA REFERENCIAL</v>
          </cell>
        </row>
        <row r="2512">
          <cell r="A2512">
            <v>91898</v>
          </cell>
          <cell r="B2512" t="str">
            <v>INSTALACAO ELETRICA/ELETRIFICACAO E ILUMINACAO EXTERNA</v>
          </cell>
          <cell r="C2512" t="str">
            <v>INEL</v>
          </cell>
          <cell r="D2512" t="str">
            <v>CONEXOES</v>
          </cell>
          <cell r="E2512" t="str">
            <v>0166</v>
          </cell>
          <cell r="F2512" t="str">
            <v/>
          </cell>
          <cell r="G2512" t="str">
            <v/>
          </cell>
          <cell r="H2512" t="str">
            <v>CURVA 180 GRAUS PARA ELETRODUTO, PVC, ROSCÁVEL, DN 40 MM (1 1/4"), PARA CIRCUITOS TERMINAIS, INSTALADA EM FORRO - FORNECIMENTO E INSTALAÇÃO. AF_12/2015</v>
          </cell>
          <cell r="I2512" t="str">
            <v>UN</v>
          </cell>
          <cell r="J2512" t="str">
            <v>COEFICIENTE DE REPRESENTATIVIDADE</v>
          </cell>
          <cell r="K2512" t="str">
            <v>14,40</v>
          </cell>
          <cell r="L2512" t="str">
            <v>CAIXA REFERENCIAL</v>
          </cell>
        </row>
        <row r="2513">
          <cell r="A2513">
            <v>91899</v>
          </cell>
          <cell r="B2513" t="str">
            <v>INSTALACAO ELETRICA/ELETRIFICACAO E ILUMINACAO EXTERNA</v>
          </cell>
          <cell r="C2513" t="str">
            <v>INEL</v>
          </cell>
          <cell r="D2513" t="str">
            <v>CONEXOES</v>
          </cell>
          <cell r="E2513" t="str">
            <v>0166</v>
          </cell>
          <cell r="F2513" t="str">
            <v/>
          </cell>
          <cell r="G2513" t="str">
            <v/>
          </cell>
          <cell r="H2513" t="str">
            <v>CURVA 90 GRAUS PARA ELETRODUTO, PVC, ROSCÁVEL, DN 20 MM (1/2"), PARA CIRCUITOS TERMINAIS, INSTALADA EM LAJE - FORNECIMENTO E INSTALAÇÃO. AF_12/2015</v>
          </cell>
          <cell r="I2513" t="str">
            <v>UN</v>
          </cell>
          <cell r="J2513" t="str">
            <v>COEFICIENTE DE REPRESENTATIVIDADE</v>
          </cell>
          <cell r="K2513" t="str">
            <v>7,89</v>
          </cell>
          <cell r="L2513" t="str">
            <v>CAIXA REFERENCIAL</v>
          </cell>
        </row>
        <row r="2514">
          <cell r="A2514">
            <v>91901</v>
          </cell>
          <cell r="B2514" t="str">
            <v>INSTALACAO ELETRICA/ELETRIFICACAO E ILUMINACAO EXTERNA</v>
          </cell>
          <cell r="C2514" t="str">
            <v>INEL</v>
          </cell>
          <cell r="D2514" t="str">
            <v>CONEXOES</v>
          </cell>
          <cell r="E2514" t="str">
            <v>0166</v>
          </cell>
          <cell r="F2514" t="str">
            <v/>
          </cell>
          <cell r="G2514" t="str">
            <v/>
          </cell>
          <cell r="H2514" t="str">
            <v>CURVA 180 GRAUS PARA ELETRODUTO, PVC, ROSCÁVEL, DN 20 MM (1/2"), PARA CIRCUITOS TERMINAIS, INSTALADA EM LAJE - FORNECIMENTO E INSTALAÇÃO. AF_12/2015</v>
          </cell>
          <cell r="I2514" t="str">
            <v>UN</v>
          </cell>
          <cell r="J2514" t="str">
            <v>COEFICIENTE DE REPRESENTATIVIDADE</v>
          </cell>
          <cell r="K2514" t="str">
            <v>7,67</v>
          </cell>
          <cell r="L2514" t="str">
            <v>CAIXA REFERENCIAL</v>
          </cell>
        </row>
        <row r="2515">
          <cell r="A2515">
            <v>91902</v>
          </cell>
          <cell r="B2515" t="str">
            <v>INSTALACAO ELETRICA/ELETRIFICACAO E ILUMINACAO EXTERNA</v>
          </cell>
          <cell r="C2515" t="str">
            <v>INEL</v>
          </cell>
          <cell r="D2515" t="str">
            <v>CONEXOES</v>
          </cell>
          <cell r="E2515" t="str">
            <v>0166</v>
          </cell>
          <cell r="F2515" t="str">
            <v/>
          </cell>
          <cell r="G2515" t="str">
            <v/>
          </cell>
          <cell r="H2515" t="str">
            <v>CURVA 90 GRAUS PARA ELETRODUTO, PVC, ROSCÁVEL, DN 25 MM (3/4"), PARA CIRCUITOS TERMINAIS, INSTALADA EM LAJE - FORNECIMENTO E INSTALAÇÃO. AF_12/2015</v>
          </cell>
          <cell r="I2515" t="str">
            <v>UN</v>
          </cell>
          <cell r="J2515" t="str">
            <v>COEFICIENTE DE REPRESENTATIVIDADE</v>
          </cell>
          <cell r="K2515" t="str">
            <v>9,14</v>
          </cell>
          <cell r="L2515" t="str">
            <v>CAIXA REFERENCIAL</v>
          </cell>
        </row>
        <row r="2516">
          <cell r="A2516">
            <v>91904</v>
          </cell>
          <cell r="B2516" t="str">
            <v>INSTALACAO ELETRICA/ELETRIFICACAO E ILUMINACAO EXTERNA</v>
          </cell>
          <cell r="C2516" t="str">
            <v>INEL</v>
          </cell>
          <cell r="D2516" t="str">
            <v>CONEXOES</v>
          </cell>
          <cell r="E2516" t="str">
            <v>0166</v>
          </cell>
          <cell r="F2516" t="str">
            <v/>
          </cell>
          <cell r="G2516" t="str">
            <v/>
          </cell>
          <cell r="H2516" t="str">
            <v>CURVA 180 GRAUS PARA ELETRODUTO, PVC, ROSCÁVEL, DN 25 MM (3/4"), PARA CIRCUITOS TERMINAIS, INSTALADA EM LAJE - FORNECIMENTO E INSTALAÇÃO. AF_12/2015</v>
          </cell>
          <cell r="I2516" t="str">
            <v>UN</v>
          </cell>
          <cell r="J2516" t="str">
            <v>COEFICIENTE DE REPRESENTATIVIDADE</v>
          </cell>
          <cell r="K2516" t="str">
            <v>10,63</v>
          </cell>
          <cell r="L2516" t="str">
            <v>CAIXA REFERENCIAL</v>
          </cell>
        </row>
        <row r="2517">
          <cell r="A2517">
            <v>91905</v>
          </cell>
          <cell r="B2517" t="str">
            <v>INSTALACAO ELETRICA/ELETRIFICACAO E ILUMINACAO EXTERNA</v>
          </cell>
          <cell r="C2517" t="str">
            <v>INEL</v>
          </cell>
          <cell r="D2517" t="str">
            <v>CONEXOES</v>
          </cell>
          <cell r="E2517" t="str">
            <v>0166</v>
          </cell>
          <cell r="F2517" t="str">
            <v/>
          </cell>
          <cell r="G2517" t="str">
            <v/>
          </cell>
          <cell r="H2517" t="str">
            <v>CURVA 90 GRAUS PARA ELETRODUTO, PVC, ROSCÁVEL, DN 32 MM (1"), PARA CIRCUITOS TERMINAIS, INSTALADA EM LAJE - FORNECIMENTO E INSTALAÇÃO. AF_12/2015</v>
          </cell>
          <cell r="I2517" t="str">
            <v>UN</v>
          </cell>
          <cell r="J2517" t="str">
            <v>COEFICIENTE DE REPRESENTATIVIDADE</v>
          </cell>
          <cell r="K2517" t="str">
            <v>11,92</v>
          </cell>
          <cell r="L2517" t="str">
            <v>CAIXA REFERENCIAL</v>
          </cell>
        </row>
        <row r="2518">
          <cell r="A2518">
            <v>91907</v>
          </cell>
          <cell r="B2518" t="str">
            <v>INSTALACAO ELETRICA/ELETRIFICACAO E ILUMINACAO EXTERNA</v>
          </cell>
          <cell r="C2518" t="str">
            <v>INEL</v>
          </cell>
          <cell r="D2518" t="str">
            <v>CONEXOES</v>
          </cell>
          <cell r="E2518" t="str">
            <v>0166</v>
          </cell>
          <cell r="F2518" t="str">
            <v/>
          </cell>
          <cell r="G2518" t="str">
            <v/>
          </cell>
          <cell r="H2518" t="str">
            <v>CURVA 180 GRAUS PARA ELETRODUTO, PVC, ROSCÁVEL, DN 32 MM (1), PARA CIRCUITOS TERMINAIS, INSTALADA EM LAJE - FORNECIMENTO E INSTALAÇÃO. AF_12/2015</v>
          </cell>
          <cell r="I2518" t="str">
            <v>UN</v>
          </cell>
          <cell r="J2518" t="str">
            <v>COEFICIENTE DE REPRESENTATIVIDADE</v>
          </cell>
          <cell r="K2518" t="str">
            <v>13,43</v>
          </cell>
          <cell r="L2518" t="str">
            <v>CAIXA REFERENCIAL</v>
          </cell>
        </row>
        <row r="2519">
          <cell r="A2519">
            <v>91908</v>
          </cell>
          <cell r="B2519" t="str">
            <v>INSTALACAO ELETRICA/ELETRIFICACAO E ILUMINACAO EXTERNA</v>
          </cell>
          <cell r="C2519" t="str">
            <v>INEL</v>
          </cell>
          <cell r="D2519" t="str">
            <v>CONEXOES</v>
          </cell>
          <cell r="E2519" t="str">
            <v>0166</v>
          </cell>
          <cell r="F2519" t="str">
            <v/>
          </cell>
          <cell r="G2519" t="str">
            <v/>
          </cell>
          <cell r="H2519" t="str">
            <v>CURVA 90 GRAUS PARA ELETRODUTO, PVC, ROSCÁVEL, DN 40 MM (1 1/4"), PARA CIRCUITOS TERMINAIS, INSTALADA EM LAJE - FORNECIMENTO E INSTALAÇÃO. AF_12/2015</v>
          </cell>
          <cell r="I2519" t="str">
            <v>UN</v>
          </cell>
          <cell r="J2519" t="str">
            <v>COEFICIENTE DE REPRESENTATIVIDADE</v>
          </cell>
          <cell r="K2519" t="str">
            <v>14,29</v>
          </cell>
          <cell r="L2519" t="str">
            <v>CAIXA REFERENCIAL</v>
          </cell>
        </row>
        <row r="2520">
          <cell r="A2520">
            <v>91910</v>
          </cell>
          <cell r="B2520" t="str">
            <v>INSTALACAO ELETRICA/ELETRIFICACAO E ILUMINACAO EXTERNA</v>
          </cell>
          <cell r="C2520" t="str">
            <v>INEL</v>
          </cell>
          <cell r="D2520" t="str">
            <v>CONEXOES</v>
          </cell>
          <cell r="E2520" t="str">
            <v>0166</v>
          </cell>
          <cell r="F2520" t="str">
            <v/>
          </cell>
          <cell r="G2520" t="str">
            <v/>
          </cell>
          <cell r="H2520" t="str">
            <v>CURVA 180 GRAUS PARA ELETRODUTO, PVC, ROSCÁVEL, DN 40 MM (1 1/4"), PARA CIRCUITOS TERMINAIS, INSTALADA EM LAJE - FORNECIMENTO E INSTALAÇÃO. AF_12/2015</v>
          </cell>
          <cell r="I2520" t="str">
            <v>UN</v>
          </cell>
          <cell r="J2520" t="str">
            <v>COEFICIENTE DE REPRESENTATIVIDADE</v>
          </cell>
          <cell r="K2520" t="str">
            <v>15,90</v>
          </cell>
          <cell r="L2520" t="str">
            <v>CAIXA REFERENCIAL</v>
          </cell>
        </row>
        <row r="2521">
          <cell r="A2521">
            <v>91911</v>
          </cell>
          <cell r="B2521" t="str">
            <v>INSTALACAO ELETRICA/ELETRIFICACAO E ILUMINACAO EXTERNA</v>
          </cell>
          <cell r="C2521" t="str">
            <v>INEL</v>
          </cell>
          <cell r="D2521" t="str">
            <v>CONEXOES</v>
          </cell>
          <cell r="E2521" t="str">
            <v>0166</v>
          </cell>
          <cell r="F2521" t="str">
            <v/>
          </cell>
          <cell r="G2521" t="str">
            <v/>
          </cell>
          <cell r="H2521" t="str">
            <v>CURVA 90 GRAUS PARA ELETRODUTO, PVC, ROSCÁVEL, DN 20 MM (1/2"), PARA CIRCUITOS TERMINAIS, INSTALADA EM PAREDE - FORNECIMENTO E INSTALAÇÃO. AF_12/2015</v>
          </cell>
          <cell r="I2521" t="str">
            <v>UN</v>
          </cell>
          <cell r="J2521" t="str">
            <v>COEFICIENTE DE REPRESENTATIVIDADE</v>
          </cell>
          <cell r="K2521" t="str">
            <v>9,58</v>
          </cell>
          <cell r="L2521" t="str">
            <v>CAIXA REFERENCIAL</v>
          </cell>
        </row>
        <row r="2522">
          <cell r="A2522">
            <v>91913</v>
          </cell>
          <cell r="B2522" t="str">
            <v>INSTALACAO ELETRICA/ELETRIFICACAO E ILUMINACAO EXTERNA</v>
          </cell>
          <cell r="C2522" t="str">
            <v>INEL</v>
          </cell>
          <cell r="D2522" t="str">
            <v>CONEXOES</v>
          </cell>
          <cell r="E2522" t="str">
            <v>0166</v>
          </cell>
          <cell r="F2522" t="str">
            <v/>
          </cell>
          <cell r="G2522" t="str">
            <v/>
          </cell>
          <cell r="H2522" t="str">
            <v>CURVA 180 GRAUS PARA ELETRODUTO, PVC, ROSCÁVEL, DN 20 MM (1/2"), PARA CIRCUITOS TERMINAIS, INSTALADA EM PAREDE - FORNECIMENTO E INSTALAÇÃO. AF_12/2015</v>
          </cell>
          <cell r="I2522" t="str">
            <v>UN</v>
          </cell>
          <cell r="J2522" t="str">
            <v>COEFICIENTE DE REPRESENTATIVIDADE</v>
          </cell>
          <cell r="K2522" t="str">
            <v>9,36</v>
          </cell>
          <cell r="L2522" t="str">
            <v>CAIXA REFERENCIAL</v>
          </cell>
        </row>
        <row r="2523">
          <cell r="A2523">
            <v>91914</v>
          </cell>
          <cell r="B2523" t="str">
            <v>INSTALACAO ELETRICA/ELETRIFICACAO E ILUMINACAO EXTERNA</v>
          </cell>
          <cell r="C2523" t="str">
            <v>INEL</v>
          </cell>
          <cell r="D2523" t="str">
            <v>CONEXOES</v>
          </cell>
          <cell r="E2523" t="str">
            <v>0166</v>
          </cell>
          <cell r="F2523" t="str">
            <v/>
          </cell>
          <cell r="G2523" t="str">
            <v/>
          </cell>
          <cell r="H2523" t="str">
            <v>CURVA 90 GRAUS PARA ELETRODUTO, PVC, ROSCÁVEL, DN 25 MM (3/4"), PARA CIRCUITOS TERMINAIS, INSTALADA EM PAREDE - FORNECIMENTO E INSTALAÇÃO. AF_12/2015</v>
          </cell>
          <cell r="I2523" t="str">
            <v>UN</v>
          </cell>
          <cell r="J2523" t="str">
            <v>COEFICIENTE DE REPRESENTATIVIDADE</v>
          </cell>
          <cell r="K2523" t="str">
            <v>10,44</v>
          </cell>
          <cell r="L2523" t="str">
            <v>CAIXA REFERENCIAL</v>
          </cell>
        </row>
        <row r="2524">
          <cell r="A2524">
            <v>91916</v>
          </cell>
          <cell r="B2524" t="str">
            <v>INSTALACAO ELETRICA/ELETRIFICACAO E ILUMINACAO EXTERNA</v>
          </cell>
          <cell r="C2524" t="str">
            <v>INEL</v>
          </cell>
          <cell r="D2524" t="str">
            <v>CONEXOES</v>
          </cell>
          <cell r="E2524" t="str">
            <v>0166</v>
          </cell>
          <cell r="F2524" t="str">
            <v/>
          </cell>
          <cell r="G2524" t="str">
            <v/>
          </cell>
          <cell r="H2524" t="str">
            <v>CURVA 180 GRAUS PARA ELETRODUTO, PVC, ROSCÁVEL, DN 25 MM (3/4"), PARA CIRCUITOS TERMINAIS, INSTALADA EM PAREDE - FORNECIMENTO E INSTALAÇÃO. AF_12/2015</v>
          </cell>
          <cell r="I2524" t="str">
            <v>UN</v>
          </cell>
          <cell r="J2524" t="str">
            <v>COEFICIENTE DE REPRESENTATIVIDADE</v>
          </cell>
          <cell r="K2524" t="str">
            <v>11,93</v>
          </cell>
          <cell r="L2524" t="str">
            <v>CAIXA REFERENCIAL</v>
          </cell>
        </row>
        <row r="2525">
          <cell r="A2525">
            <v>91917</v>
          </cell>
          <cell r="B2525" t="str">
            <v>INSTALACAO ELETRICA/ELETRIFICACAO E ILUMINACAO EXTERNA</v>
          </cell>
          <cell r="C2525" t="str">
            <v>INEL</v>
          </cell>
          <cell r="D2525" t="str">
            <v>CONEXOES</v>
          </cell>
          <cell r="E2525" t="str">
            <v>0166</v>
          </cell>
          <cell r="F2525" t="str">
            <v/>
          </cell>
          <cell r="G2525" t="str">
            <v/>
          </cell>
          <cell r="H2525" t="str">
            <v>CURVA 90 GRAUS PARA ELETRODUTO, PVC, ROSCÁVEL, DN 32 MM (1"), PARA CIRCUITOS TERMINAIS, INSTALADA EM PAREDE - FORNECIMENTO E INSTALAÇÃO. AF_12/2015</v>
          </cell>
          <cell r="I2525" t="str">
            <v>UN</v>
          </cell>
          <cell r="J2525" t="str">
            <v>COEFICIENTE DE REPRESENTATIVIDADE</v>
          </cell>
          <cell r="K2525" t="str">
            <v>12,70</v>
          </cell>
          <cell r="L2525" t="str">
            <v>CAIXA REFERENCIAL</v>
          </cell>
        </row>
        <row r="2526">
          <cell r="A2526">
            <v>91919</v>
          </cell>
          <cell r="B2526" t="str">
            <v>INSTALACAO ELETRICA/ELETRIFICACAO E ILUMINACAO EXTERNA</v>
          </cell>
          <cell r="C2526" t="str">
            <v>INEL</v>
          </cell>
          <cell r="D2526" t="str">
            <v>CONEXOES</v>
          </cell>
          <cell r="E2526" t="str">
            <v>0166</v>
          </cell>
          <cell r="F2526" t="str">
            <v/>
          </cell>
          <cell r="G2526" t="str">
            <v/>
          </cell>
          <cell r="H2526" t="str">
            <v>CURVA 180 GRAUS PARA ELETRODUTO, PVC, ROSCÁVEL, DN 32 MM (1), PARA CIRCUITOS TERMINAIS, INSTALADA EM PAREDE - FORNECIMENTO E INSTALAÇÃO. AF_12/2015</v>
          </cell>
          <cell r="I2526" t="str">
            <v>UN</v>
          </cell>
          <cell r="J2526" t="str">
            <v>COEFICIENTE DE REPRESENTATIVIDADE</v>
          </cell>
          <cell r="K2526" t="str">
            <v>14,21</v>
          </cell>
          <cell r="L2526" t="str">
            <v>CAIXA REFERENCIAL</v>
          </cell>
        </row>
        <row r="2527">
          <cell r="A2527">
            <v>91920</v>
          </cell>
          <cell r="B2527" t="str">
            <v>INSTALACAO ELETRICA/ELETRIFICACAO E ILUMINACAO EXTERNA</v>
          </cell>
          <cell r="C2527" t="str">
            <v>INEL</v>
          </cell>
          <cell r="D2527" t="str">
            <v>CONEXOES</v>
          </cell>
          <cell r="E2527" t="str">
            <v>0166</v>
          </cell>
          <cell r="F2527" t="str">
            <v/>
          </cell>
          <cell r="G2527" t="str">
            <v/>
          </cell>
          <cell r="H2527" t="str">
            <v>CURVA 90 GRAUS PARA ELETRODUTO, PVC, ROSCÁVEL, DN 40 MM (1 1/4"), PARA CIRCUITOS TERMINAIS, INSTALADA EM PAREDE - FORNECIMENTO E INSTALAÇÃO. AF_12/2015</v>
          </cell>
          <cell r="I2527" t="str">
            <v>UN</v>
          </cell>
          <cell r="J2527" t="str">
            <v>COEFICIENTE DE REPRESENTATIVIDADE</v>
          </cell>
          <cell r="K2527" t="str">
            <v>14,47</v>
          </cell>
          <cell r="L2527" t="str">
            <v>CAIXA REFERENCIAL</v>
          </cell>
        </row>
        <row r="2528">
          <cell r="A2528">
            <v>91922</v>
          </cell>
          <cell r="B2528" t="str">
            <v>INSTALACAO ELETRICA/ELETRIFICACAO E ILUMINACAO EXTERNA</v>
          </cell>
          <cell r="C2528" t="str">
            <v>INEL</v>
          </cell>
          <cell r="D2528" t="str">
            <v>CONEXOES</v>
          </cell>
          <cell r="E2528" t="str">
            <v>0166</v>
          </cell>
          <cell r="F2528" t="str">
            <v/>
          </cell>
          <cell r="G2528" t="str">
            <v/>
          </cell>
          <cell r="H2528" t="str">
            <v>CURVA 180 GRAUS PARA ELETRODUTO, PVC, ROSCÁVEL, DN 40 MM (1 1/4"), PARA CIRCUITOS TERMINAIS, INSTALADA EM PAREDE - FORNECIMENTO E INSTALAÇÃO. AF_12/2015</v>
          </cell>
          <cell r="I2528" t="str">
            <v>UN</v>
          </cell>
          <cell r="J2528" t="str">
            <v>COEFICIENTE DE REPRESENTATIVIDADE</v>
          </cell>
          <cell r="K2528" t="str">
            <v>16,08</v>
          </cell>
          <cell r="L2528" t="str">
            <v>CAIXA REFERENCIAL</v>
          </cell>
        </row>
        <row r="2529">
          <cell r="A2529">
            <v>93013</v>
          </cell>
          <cell r="B2529" t="str">
            <v>INSTALACAO ELETRICA/ELETRIFICACAO E ILUMINACAO EXTERNA</v>
          </cell>
          <cell r="C2529" t="str">
            <v>INEL</v>
          </cell>
          <cell r="D2529" t="str">
            <v>CONEXOES</v>
          </cell>
          <cell r="E2529" t="str">
            <v>0166</v>
          </cell>
          <cell r="F2529" t="str">
            <v/>
          </cell>
          <cell r="G2529" t="str">
            <v/>
          </cell>
          <cell r="H2529" t="str">
            <v>LUVA PARA ELETRODUTO, PVC, ROSCÁVEL, DN 50 MM (1 1/2") - FORNECIMENTO E INSTALAÇÃO. AF_12/2015</v>
          </cell>
          <cell r="I2529" t="str">
            <v>UN</v>
          </cell>
          <cell r="J2529" t="str">
            <v>COEFICIENTE DE REPRESENTATIVIDADE</v>
          </cell>
          <cell r="K2529" t="str">
            <v>10,51</v>
          </cell>
          <cell r="L2529" t="str">
            <v>CAIXA REFERENCIAL</v>
          </cell>
        </row>
        <row r="2530">
          <cell r="A2530">
            <v>93014</v>
          </cell>
          <cell r="B2530" t="str">
            <v>INSTALACAO ELETRICA/ELETRIFICACAO E ILUMINACAO EXTERNA</v>
          </cell>
          <cell r="C2530" t="str">
            <v>INEL</v>
          </cell>
          <cell r="D2530" t="str">
            <v>CONEXOES</v>
          </cell>
          <cell r="E2530" t="str">
            <v>0166</v>
          </cell>
          <cell r="F2530" t="str">
            <v/>
          </cell>
          <cell r="G2530" t="str">
            <v/>
          </cell>
          <cell r="H2530" t="str">
            <v>LUVA PARA ELETRODUTO, PVC, ROSCÁVEL, DN 60 MM (2") - FORNECIMENTO E INSTALAÇÃO. AF_12/2015</v>
          </cell>
          <cell r="I2530" t="str">
            <v>UN</v>
          </cell>
          <cell r="J2530" t="str">
            <v>COEFICIENTE DE REPRESENTATIVIDADE</v>
          </cell>
          <cell r="K2530" t="str">
            <v>12,91</v>
          </cell>
          <cell r="L2530" t="str">
            <v>CAIXA REFERENCIAL</v>
          </cell>
        </row>
        <row r="2531">
          <cell r="A2531">
            <v>93015</v>
          </cell>
          <cell r="B2531" t="str">
            <v>INSTALACAO ELETRICA/ELETRIFICACAO E ILUMINACAO EXTERNA</v>
          </cell>
          <cell r="C2531" t="str">
            <v>INEL</v>
          </cell>
          <cell r="D2531" t="str">
            <v>CONEXOES</v>
          </cell>
          <cell r="E2531" t="str">
            <v>0166</v>
          </cell>
          <cell r="F2531" t="str">
            <v/>
          </cell>
          <cell r="G2531" t="str">
            <v/>
          </cell>
          <cell r="H2531" t="str">
            <v>LUVA PARA ELETRODUTO, PVC, ROSCÁVEL, DN 75 MM (2 1/2") - FORNECIMENTO E INSTALAÇÃO. AF_12/2015</v>
          </cell>
          <cell r="I2531" t="str">
            <v>UN</v>
          </cell>
          <cell r="J2531" t="str">
            <v>COEFICIENTE DE REPRESENTATIVIDADE</v>
          </cell>
          <cell r="K2531" t="str">
            <v>19,41</v>
          </cell>
          <cell r="L2531" t="str">
            <v>CAIXA REFERENCIAL</v>
          </cell>
        </row>
        <row r="2532">
          <cell r="A2532">
            <v>93016</v>
          </cell>
          <cell r="B2532" t="str">
            <v>INSTALACAO ELETRICA/ELETRIFICACAO E ILUMINACAO EXTERNA</v>
          </cell>
          <cell r="C2532" t="str">
            <v>INEL</v>
          </cell>
          <cell r="D2532" t="str">
            <v>CONEXOES</v>
          </cell>
          <cell r="E2532" t="str">
            <v>0166</v>
          </cell>
          <cell r="F2532" t="str">
            <v/>
          </cell>
          <cell r="G2532" t="str">
            <v/>
          </cell>
          <cell r="H2532" t="str">
            <v>LUVA PARA ELETRODUTO, PVC, ROSCÁVEL, DN 85 MM (3") - FORNECIMENTO E INSTALAÇÃO. AF_12/2015</v>
          </cell>
          <cell r="I2532" t="str">
            <v>UN</v>
          </cell>
          <cell r="J2532" t="str">
            <v>COEFICIENTE DE REPRESENTATIVIDADE</v>
          </cell>
          <cell r="K2532" t="str">
            <v>23,56</v>
          </cell>
          <cell r="L2532" t="str">
            <v>CAIXA REFERENCIAL</v>
          </cell>
        </row>
        <row r="2533">
          <cell r="A2533">
            <v>93017</v>
          </cell>
          <cell r="B2533" t="str">
            <v>INSTALACAO ELETRICA/ELETRIFICACAO E ILUMINACAO EXTERNA</v>
          </cell>
          <cell r="C2533" t="str">
            <v>INEL</v>
          </cell>
          <cell r="D2533" t="str">
            <v>CONEXOES</v>
          </cell>
          <cell r="E2533" t="str">
            <v>0166</v>
          </cell>
          <cell r="F2533" t="str">
            <v/>
          </cell>
          <cell r="G2533" t="str">
            <v/>
          </cell>
          <cell r="H2533" t="str">
            <v>LUVA PARA ELETRODUTO, PVC, ROSCÁVEL, DN 110 MM (4") - FORNECIMENTO E INSTALAÇÃO. AF_12/2015</v>
          </cell>
          <cell r="I2533" t="str">
            <v>UN</v>
          </cell>
          <cell r="J2533" t="str">
            <v>COEFICIENTE DE REPRESENTATIVIDADE</v>
          </cell>
          <cell r="K2533" t="str">
            <v>35,30</v>
          </cell>
          <cell r="L2533" t="str">
            <v>CAIXA REFERENCIAL</v>
          </cell>
        </row>
        <row r="2534">
          <cell r="A2534">
            <v>93018</v>
          </cell>
          <cell r="B2534" t="str">
            <v>INSTALACAO ELETRICA/ELETRIFICACAO E ILUMINACAO EXTERNA</v>
          </cell>
          <cell r="C2534" t="str">
            <v>INEL</v>
          </cell>
          <cell r="D2534" t="str">
            <v>CONEXOES</v>
          </cell>
          <cell r="E2534" t="str">
            <v>0166</v>
          </cell>
          <cell r="F2534" t="str">
            <v/>
          </cell>
          <cell r="G2534" t="str">
            <v/>
          </cell>
          <cell r="H2534" t="str">
            <v>CURVA 90 GRAUS PARA ELETRODUTO, PVC, ROSCÁVEL, DN 50 MM (1 1/2") - FORNECIMENTO E INSTALAÇÃO. AF_12/2015</v>
          </cell>
          <cell r="I2534" t="str">
            <v>UN</v>
          </cell>
          <cell r="J2534" t="str">
            <v>COEFICIENTE DE REPRESENTATIVIDADE</v>
          </cell>
          <cell r="K2534" t="str">
            <v>16,06</v>
          </cell>
          <cell r="L2534" t="str">
            <v>CAIXA REFERENCIAL</v>
          </cell>
        </row>
        <row r="2535">
          <cell r="A2535">
            <v>93020</v>
          </cell>
          <cell r="B2535" t="str">
            <v>INSTALACAO ELETRICA/ELETRIFICACAO E ILUMINACAO EXTERNA</v>
          </cell>
          <cell r="C2535" t="str">
            <v>INEL</v>
          </cell>
          <cell r="D2535" t="str">
            <v>CONEXOES</v>
          </cell>
          <cell r="E2535" t="str">
            <v>0166</v>
          </cell>
          <cell r="F2535" t="str">
            <v/>
          </cell>
          <cell r="G2535" t="str">
            <v/>
          </cell>
          <cell r="H2535" t="str">
            <v>CURVA 90 GRAUS PARA ELETRODUTO, PVC, ROSCÁVEL, DN 60 MM (2") - FORNECIMENTO E INSTALAÇÃO. AF_12/2015</v>
          </cell>
          <cell r="I2535" t="str">
            <v>UN</v>
          </cell>
          <cell r="J2535" t="str">
            <v>COEFICIENTE DE REPRESENTATIVIDADE</v>
          </cell>
          <cell r="K2535" t="str">
            <v>20,53</v>
          </cell>
          <cell r="L2535" t="str">
            <v>CAIXA REFERENCIAL</v>
          </cell>
        </row>
        <row r="2536">
          <cell r="A2536">
            <v>93022</v>
          </cell>
          <cell r="B2536" t="str">
            <v>INSTALACAO ELETRICA/ELETRIFICACAO E ILUMINACAO EXTERNA</v>
          </cell>
          <cell r="C2536" t="str">
            <v>INEL</v>
          </cell>
          <cell r="D2536" t="str">
            <v>CONEXOES</v>
          </cell>
          <cell r="E2536" t="str">
            <v>0166</v>
          </cell>
          <cell r="F2536" t="str">
            <v/>
          </cell>
          <cell r="G2536" t="str">
            <v/>
          </cell>
          <cell r="H2536" t="str">
            <v>CURVA 90 GRAUS PARA ELETRODUTO, PVC, ROSCÁVEL, DN 75 MM (2 1/2") - FORNECIMENTO E INSTALAÇÃO. AF_12/2015</v>
          </cell>
          <cell r="I2536" t="str">
            <v>UN</v>
          </cell>
          <cell r="J2536" t="str">
            <v>COEFICIENTE DE REPRESENTATIVIDADE</v>
          </cell>
          <cell r="K2536" t="str">
            <v>34,04</v>
          </cell>
          <cell r="L2536" t="str">
            <v>CAIXA REFERENCIAL</v>
          </cell>
        </row>
        <row r="2537">
          <cell r="A2537">
            <v>93024</v>
          </cell>
          <cell r="B2537" t="str">
            <v>INSTALACAO ELETRICA/ELETRIFICACAO E ILUMINACAO EXTERNA</v>
          </cell>
          <cell r="C2537" t="str">
            <v>INEL</v>
          </cell>
          <cell r="D2537" t="str">
            <v>CONEXOES</v>
          </cell>
          <cell r="E2537" t="str">
            <v>0166</v>
          </cell>
          <cell r="F2537" t="str">
            <v/>
          </cell>
          <cell r="G2537" t="str">
            <v/>
          </cell>
          <cell r="H2537" t="str">
            <v>CURVA 90 GRAUS PARA ELETRODUTO, PVC, ROSCÁVEL, DN 85 MM (3") - FORNECIMENTO E INSTALAÇÃO. AF_12/2015</v>
          </cell>
          <cell r="I2537" t="str">
            <v>UN</v>
          </cell>
          <cell r="J2537" t="str">
            <v>COEFICIENTE DE REPRESENTATIVIDADE</v>
          </cell>
          <cell r="K2537" t="str">
            <v>35,81</v>
          </cell>
          <cell r="L2537" t="str">
            <v>CAIXA REFERENCIAL</v>
          </cell>
        </row>
        <row r="2538">
          <cell r="A2538">
            <v>93026</v>
          </cell>
          <cell r="B2538" t="str">
            <v>INSTALACAO ELETRICA/ELETRIFICACAO E ILUMINACAO EXTERNA</v>
          </cell>
          <cell r="C2538" t="str">
            <v>INEL</v>
          </cell>
          <cell r="D2538" t="str">
            <v>CONEXOES</v>
          </cell>
          <cell r="E2538" t="str">
            <v>0166</v>
          </cell>
          <cell r="F2538" t="str">
            <v/>
          </cell>
          <cell r="G2538" t="str">
            <v/>
          </cell>
          <cell r="H2538" t="str">
            <v>CURVA 90 GRAUS PARA ELETRODUTO, PVC, ROSCÁVEL, DN 110 MM (4") - FORNECIMENTO E INSTALAÇÃO. AF_12/2015</v>
          </cell>
          <cell r="I2538" t="str">
            <v>UN</v>
          </cell>
          <cell r="J2538" t="str">
            <v>COEFICIENTE DE REPRESENTATIVIDADE</v>
          </cell>
          <cell r="K2538" t="str">
            <v>58,24</v>
          </cell>
          <cell r="L2538" t="str">
            <v>CAIXA REFERENCIAL</v>
          </cell>
        </row>
        <row r="2539">
          <cell r="A2539">
            <v>95733</v>
          </cell>
          <cell r="B2539" t="str">
            <v>INSTALACAO ELETRICA/ELETRIFICACAO E ILUMINACAO EXTERNA</v>
          </cell>
          <cell r="C2539" t="str">
            <v>INEL</v>
          </cell>
          <cell r="D2539" t="str">
            <v>CONEXOES</v>
          </cell>
          <cell r="E2539" t="str">
            <v>0166</v>
          </cell>
          <cell r="F2539" t="str">
            <v/>
          </cell>
          <cell r="G2539" t="str">
            <v/>
          </cell>
          <cell r="H2539" t="str">
            <v>LUVA PARA ELETRODUTO, PVC, SOLDÁVEL, DN 25 MM (3/4), APARENTE, INSTALADA EM TETO - FORNECIMENTO E INSTALAÇÃO. AF_11/2016_P</v>
          </cell>
          <cell r="I2539" t="str">
            <v>UN</v>
          </cell>
          <cell r="J2539" t="str">
            <v>COEFICIENTE DE REPRESENTATIVIDADE</v>
          </cell>
          <cell r="K2539" t="str">
            <v>4,37</v>
          </cell>
          <cell r="L2539" t="str">
            <v>CAIXA REFERENCIAL</v>
          </cell>
        </row>
        <row r="2540">
          <cell r="A2540">
            <v>95734</v>
          </cell>
          <cell r="B2540" t="str">
            <v>INSTALACAO ELETRICA/ELETRIFICACAO E ILUMINACAO EXTERNA</v>
          </cell>
          <cell r="C2540" t="str">
            <v>INEL</v>
          </cell>
          <cell r="D2540" t="str">
            <v>CONEXOES</v>
          </cell>
          <cell r="E2540" t="str">
            <v>0166</v>
          </cell>
          <cell r="F2540" t="str">
            <v/>
          </cell>
          <cell r="G2540" t="str">
            <v/>
          </cell>
          <cell r="H2540" t="str">
            <v>LUVA PARA ELETRODUTO, PVC, SOLDÁVEL, DN 32 MM (1), APARENTE, INSTALADA EM TETO - FORNECIMENTO E INSTALAÇÃO. AF_11/2016_P</v>
          </cell>
          <cell r="I2540" t="str">
            <v>UN</v>
          </cell>
          <cell r="J2540" t="str">
            <v>COEFICIENTE DE REPRESENTATIVIDADE</v>
          </cell>
          <cell r="K2540" t="str">
            <v>5,81</v>
          </cell>
          <cell r="L2540" t="str">
            <v>CAIXA REFERENCIAL</v>
          </cell>
        </row>
        <row r="2541">
          <cell r="A2541">
            <v>95735</v>
          </cell>
          <cell r="B2541" t="str">
            <v>INSTALACAO ELETRICA/ELETRIFICACAO E ILUMINACAO EXTERNA</v>
          </cell>
          <cell r="C2541" t="str">
            <v>INEL</v>
          </cell>
          <cell r="D2541" t="str">
            <v>CONEXOES</v>
          </cell>
          <cell r="E2541" t="str">
            <v>0166</v>
          </cell>
          <cell r="F2541" t="str">
            <v/>
          </cell>
          <cell r="G2541" t="str">
            <v/>
          </cell>
          <cell r="H2541" t="str">
            <v>LUVA PARA ELETRODUTO, PVC, SOLDÁVEL, DN 20 MM (1/2), APARENTE, INSTALADA EM PAREDE - FORNECIMENTO E INSTALAÇÃO. AF_11/2016_P</v>
          </cell>
          <cell r="I2541" t="str">
            <v>UN</v>
          </cell>
          <cell r="J2541" t="str">
            <v>COEFICIENTE DE REPRESENTATIVIDADE</v>
          </cell>
          <cell r="K2541" t="str">
            <v>4,91</v>
          </cell>
          <cell r="L2541" t="str">
            <v>CAIXA REFERENCIAL</v>
          </cell>
        </row>
        <row r="2542">
          <cell r="A2542">
            <v>95736</v>
          </cell>
          <cell r="B2542" t="str">
            <v>INSTALACAO ELETRICA/ELETRIFICACAO E ILUMINACAO EXTERNA</v>
          </cell>
          <cell r="C2542" t="str">
            <v>INEL</v>
          </cell>
          <cell r="D2542" t="str">
            <v>CONEXOES</v>
          </cell>
          <cell r="E2542" t="str">
            <v>0166</v>
          </cell>
          <cell r="F2542" t="str">
            <v/>
          </cell>
          <cell r="G2542" t="str">
            <v/>
          </cell>
          <cell r="H2542" t="str">
            <v>LUVA PARA ELETRODUTO, PVC, SOLDÁVEL, DN 25 MM (3/4), APARENTE, INSTALADA EM PAREDE - FORNECIMENTO E INSTALAÇÃO. AF_11/2016_P</v>
          </cell>
          <cell r="I2542" t="str">
            <v>UN</v>
          </cell>
          <cell r="J2542" t="str">
            <v>COEFICIENTE DE REPRESENTATIVIDADE</v>
          </cell>
          <cell r="K2542" t="str">
            <v>5,75</v>
          </cell>
          <cell r="L2542" t="str">
            <v>CAIXA REFERENCIAL</v>
          </cell>
        </row>
        <row r="2543">
          <cell r="A2543">
            <v>95738</v>
          </cell>
          <cell r="B2543" t="str">
            <v>INSTALACAO ELETRICA/ELETRIFICACAO E ILUMINACAO EXTERNA</v>
          </cell>
          <cell r="C2543" t="str">
            <v>INEL</v>
          </cell>
          <cell r="D2543" t="str">
            <v>CONEXOES</v>
          </cell>
          <cell r="E2543" t="str">
            <v>0166</v>
          </cell>
          <cell r="F2543" t="str">
            <v/>
          </cell>
          <cell r="G2543" t="str">
            <v/>
          </cell>
          <cell r="H2543" t="str">
            <v>LUVA PARA ELETRODUTO, PVC, SOLDÁVEL, DN 32 MM (1), APARENTE, INSTALADA EM PAREDE - FORNECIMENTO E INSTALAÇÃO. AF_11/2016_P</v>
          </cell>
          <cell r="I2543" t="str">
            <v>UN</v>
          </cell>
          <cell r="J2543" t="str">
            <v>COEFICIENTE DE REPRESENTATIVIDADE</v>
          </cell>
          <cell r="K2543" t="str">
            <v>6,93</v>
          </cell>
          <cell r="L2543" t="str">
            <v>CAIXA REFERENCIAL</v>
          </cell>
        </row>
        <row r="2544">
          <cell r="A2544">
            <v>95753</v>
          </cell>
          <cell r="B2544" t="str">
            <v>INSTALACAO ELETRICA/ELETRIFICACAO E ILUMINACAO EXTERNA</v>
          </cell>
          <cell r="C2544" t="str">
            <v>INEL</v>
          </cell>
          <cell r="D2544" t="str">
            <v>CONEXOES</v>
          </cell>
          <cell r="E2544" t="str">
            <v>0166</v>
          </cell>
          <cell r="F2544" t="str">
            <v/>
          </cell>
          <cell r="G2544" t="str">
            <v/>
          </cell>
          <cell r="H2544" t="str">
            <v>LUVA DE EMENDA PARA ELETRODUTO, AÇO GALVANIZADO, DN 20 MM (3/4  ), APARENTE, INSTALADA EM TETO - FORNECIMENTO E INSTALAÇÃO. AF_11/2016_P</v>
          </cell>
          <cell r="I2544" t="str">
            <v>UN</v>
          </cell>
          <cell r="J2544" t="str">
            <v>COEFICIENTE DE REPRESENTATIVIDADE</v>
          </cell>
          <cell r="K2544" t="str">
            <v>4,49</v>
          </cell>
          <cell r="L2544" t="str">
            <v>CAIXA REFERENCIAL</v>
          </cell>
        </row>
        <row r="2545">
          <cell r="A2545">
            <v>95754</v>
          </cell>
          <cell r="B2545" t="str">
            <v>INSTALACAO ELETRICA/ELETRIFICACAO E ILUMINACAO EXTERNA</v>
          </cell>
          <cell r="C2545" t="str">
            <v>INEL</v>
          </cell>
          <cell r="D2545" t="str">
            <v>CONEXOES</v>
          </cell>
          <cell r="E2545" t="str">
            <v>0166</v>
          </cell>
          <cell r="F2545" t="str">
            <v/>
          </cell>
          <cell r="G2545" t="str">
            <v/>
          </cell>
          <cell r="H2545" t="str">
            <v>LUVA DE EMENDA PARA ELETRODUTO, AÇO GALVANIZADO, DN 25 MM (1''), APARENTE, INSTALADA EM TETO - FORNECIMENTO E INSTALAÇÃO. AF_11/2016_P</v>
          </cell>
          <cell r="I2545" t="str">
            <v>UN</v>
          </cell>
          <cell r="J2545" t="str">
            <v>COEFICIENTE DE REPRESENTATIVIDADE</v>
          </cell>
          <cell r="K2545" t="str">
            <v>5,66</v>
          </cell>
          <cell r="L2545" t="str">
            <v>CAIXA REFERENCIAL</v>
          </cell>
        </row>
        <row r="2546">
          <cell r="A2546">
            <v>95755</v>
          </cell>
          <cell r="B2546" t="str">
            <v>INSTALACAO ELETRICA/ELETRIFICACAO E ILUMINACAO EXTERNA</v>
          </cell>
          <cell r="C2546" t="str">
            <v>INEL</v>
          </cell>
          <cell r="D2546" t="str">
            <v>CONEXOES</v>
          </cell>
          <cell r="E2546" t="str">
            <v>0166</v>
          </cell>
          <cell r="F2546" t="str">
            <v/>
          </cell>
          <cell r="G2546" t="str">
            <v/>
          </cell>
          <cell r="H2546" t="str">
            <v>LUVA DE EMENDA PARA ELETRODUTO, AÇO GALVANIZADO, DN 32 MM (1 1/4''), APARENTE, INSTALADA EM TETO - FORNECIMENTO E INSTALAÇÃO. AF_11/2016_P</v>
          </cell>
          <cell r="I2546" t="str">
            <v>UN</v>
          </cell>
          <cell r="J2546" t="str">
            <v>COEFICIENTE DE REPRESENTATIVIDADE</v>
          </cell>
          <cell r="K2546" t="str">
            <v>7,83</v>
          </cell>
          <cell r="L2546" t="str">
            <v>CAIXA REFERENCIAL</v>
          </cell>
        </row>
        <row r="2547">
          <cell r="A2547">
            <v>95756</v>
          </cell>
          <cell r="B2547" t="str">
            <v>INSTALACAO ELETRICA/ELETRIFICACAO E ILUMINACAO EXTERNA</v>
          </cell>
          <cell r="C2547" t="str">
            <v>INEL</v>
          </cell>
          <cell r="D2547" t="str">
            <v>CONEXOES</v>
          </cell>
          <cell r="E2547" t="str">
            <v>0166</v>
          </cell>
          <cell r="F2547" t="str">
            <v/>
          </cell>
          <cell r="G2547" t="str">
            <v/>
          </cell>
          <cell r="H2547" t="str">
            <v>LUVA DE EMENDA PARA ELETRODUTO, AÇO GALVANIZADO, DN 40 MM (1 1/2''), APARENTE, INSTALADA EM TETO - FORNECIMENTO E INSTALAÇÃO. AF_11/2016_P</v>
          </cell>
          <cell r="I2547" t="str">
            <v>UN</v>
          </cell>
          <cell r="J2547" t="str">
            <v>COEFICIENTE DE REPRESENTATIVIDADE</v>
          </cell>
          <cell r="K2547" t="str">
            <v>10,24</v>
          </cell>
          <cell r="L2547" t="str">
            <v>CAIXA REFERENCIAL</v>
          </cell>
        </row>
        <row r="2548">
          <cell r="A2548">
            <v>95757</v>
          </cell>
          <cell r="B2548" t="str">
            <v>INSTALACAO ELETRICA/ELETRIFICACAO E ILUMINACAO EXTERNA</v>
          </cell>
          <cell r="C2548" t="str">
            <v>INEL</v>
          </cell>
          <cell r="D2548" t="str">
            <v>CONEXOES</v>
          </cell>
          <cell r="E2548" t="str">
            <v>0166</v>
          </cell>
          <cell r="F2548" t="str">
            <v/>
          </cell>
          <cell r="G2548" t="str">
            <v/>
          </cell>
          <cell r="H2548" t="str">
            <v>LUVA DE EMENDA PARA ELETRODUTO, AÇO GALVANIZADO, DN 20 MM (3/4''), APARENTE, INSTALADA EM PAREDE - FORNECIMENTO E INSTALAÇÃO. AF_11/2016_P</v>
          </cell>
          <cell r="I2548" t="str">
            <v>UN</v>
          </cell>
          <cell r="J2548" t="str">
            <v>COEFICIENTE DE REPRESENTATIVIDADE</v>
          </cell>
          <cell r="K2548" t="str">
            <v>7,19</v>
          </cell>
          <cell r="L2548" t="str">
            <v>CAIXA REFERENCIAL</v>
          </cell>
        </row>
        <row r="2549">
          <cell r="A2549">
            <v>95758</v>
          </cell>
          <cell r="B2549" t="str">
            <v>INSTALACAO ELETRICA/ELETRIFICACAO E ILUMINACAO EXTERNA</v>
          </cell>
          <cell r="C2549" t="str">
            <v>INEL</v>
          </cell>
          <cell r="D2549" t="str">
            <v>CONEXOES</v>
          </cell>
          <cell r="E2549" t="str">
            <v>0166</v>
          </cell>
          <cell r="F2549" t="str">
            <v/>
          </cell>
          <cell r="G2549" t="str">
            <v/>
          </cell>
          <cell r="H2549" t="str">
            <v>LUVA DE EMENDA PARA ELETRODUTO, AÇO GALVANIZADO, DN 25 MM (1''), APARENTE, INSTALADA EM PAREDE - FORNECIMENTO E INSTALAÇÃO. AF_11/2016_P</v>
          </cell>
          <cell r="I2549" t="str">
            <v>UN</v>
          </cell>
          <cell r="J2549" t="str">
            <v>COEFICIENTE DE REPRESENTATIVIDADE</v>
          </cell>
          <cell r="K2549" t="str">
            <v>8,05</v>
          </cell>
          <cell r="L2549" t="str">
            <v>CAIXA REFERENCIAL</v>
          </cell>
        </row>
        <row r="2550">
          <cell r="A2550">
            <v>95759</v>
          </cell>
          <cell r="B2550" t="str">
            <v>INSTALACAO ELETRICA/ELETRIFICACAO E ILUMINACAO EXTERNA</v>
          </cell>
          <cell r="C2550" t="str">
            <v>INEL</v>
          </cell>
          <cell r="D2550" t="str">
            <v>CONEXOES</v>
          </cell>
          <cell r="E2550" t="str">
            <v>0166</v>
          </cell>
          <cell r="F2550" t="str">
            <v/>
          </cell>
          <cell r="G2550" t="str">
            <v/>
          </cell>
          <cell r="H2550" t="str">
            <v>LUVA DE EMENDA PARA ELETRODUTO, AÇO GALVANIZADO, DN 32 MM (1 1/4''), APARENTE, INSTALADA EM PAREDE - FORNECIMENTO E INSTALAÇÃO. AF_11/2016_P</v>
          </cell>
          <cell r="I2550" t="str">
            <v>UN</v>
          </cell>
          <cell r="J2550" t="str">
            <v>COEFICIENTE DE REPRESENTATIVIDADE</v>
          </cell>
          <cell r="K2550" t="str">
            <v>9,77</v>
          </cell>
          <cell r="L2550" t="str">
            <v>CAIXA REFERENCIAL</v>
          </cell>
        </row>
        <row r="2551">
          <cell r="A2551">
            <v>95760</v>
          </cell>
          <cell r="B2551" t="str">
            <v>INSTALACAO ELETRICA/ELETRIFICACAO E ILUMINACAO EXTERNA</v>
          </cell>
          <cell r="C2551" t="str">
            <v>INEL</v>
          </cell>
          <cell r="D2551" t="str">
            <v>CONEXOES</v>
          </cell>
          <cell r="E2551" t="str">
            <v>0166</v>
          </cell>
          <cell r="F2551" t="str">
            <v/>
          </cell>
          <cell r="G2551" t="str">
            <v/>
          </cell>
          <cell r="H2551" t="str">
            <v>LUVA DE EMENDA PARA ELETRODUTO, AÇO GALVANIZADO, DN 40 MM (1 1/2''), APARENTE, INSTALADA EM PAREDE - FORNECIMENTO E INSTALAÇÃO. AF_11/2016_P</v>
          </cell>
          <cell r="I2551" t="str">
            <v>UN</v>
          </cell>
          <cell r="J2551" t="str">
            <v>COEFICIENTE DE REPRESENTATIVIDADE</v>
          </cell>
          <cell r="K2551" t="str">
            <v>11,66</v>
          </cell>
          <cell r="L2551" t="str">
            <v>CAIXA REFERENCIAL</v>
          </cell>
        </row>
        <row r="2552">
          <cell r="A2552">
            <v>97559</v>
          </cell>
          <cell r="B2552" t="str">
            <v>INSTALACAO ELETRICA/ELETRIFICACAO E ILUMINACAO EXTERNA</v>
          </cell>
          <cell r="C2552" t="str">
            <v>INEL</v>
          </cell>
          <cell r="D2552" t="str">
            <v>CONEXOES</v>
          </cell>
          <cell r="E2552" t="str">
            <v>0166</v>
          </cell>
          <cell r="F2552" t="str">
            <v/>
          </cell>
          <cell r="G2552" t="str">
            <v/>
          </cell>
          <cell r="H2552" t="str">
            <v>CURVA 135 GRAUS PARA ELETRODUTO, PVC, ROSCÁVEL, DN 25 MM (3/4), PARA CIRCUITOS TERMINAIS, INSTALADA EM FORRO - FORNECIMENTO E INSTALAÇÃO. AF_12/2015</v>
          </cell>
          <cell r="I2552" t="str">
            <v>UN</v>
          </cell>
          <cell r="J2552" t="str">
            <v>COEFICIENTE DE REPRESENTATIVIDADE</v>
          </cell>
          <cell r="K2552" t="str">
            <v>7,51</v>
          </cell>
          <cell r="L2552" t="str">
            <v>CAIXA REFERENCIAL</v>
          </cell>
        </row>
        <row r="2553">
          <cell r="A2553">
            <v>97562</v>
          </cell>
          <cell r="B2553" t="str">
            <v>INSTALACAO ELETRICA/ELETRIFICACAO E ILUMINACAO EXTERNA</v>
          </cell>
          <cell r="C2553" t="str">
            <v>INEL</v>
          </cell>
          <cell r="D2553" t="str">
            <v>CONEXOES</v>
          </cell>
          <cell r="E2553" t="str">
            <v>0166</v>
          </cell>
          <cell r="F2553" t="str">
            <v/>
          </cell>
          <cell r="G2553" t="str">
            <v/>
          </cell>
          <cell r="H2553" t="str">
            <v>CURVA 135 GRAUS PARA ELETRODUTO, PVC, ROSCÁVEL, DN 25 MM (3/4), PARA CIRCUITOS TERMINAIS, INSTALADA EM LAJE - FORNECIMENTO E INSTALAÇÃO. AF_12/2015</v>
          </cell>
          <cell r="I2553" t="str">
            <v>UN</v>
          </cell>
          <cell r="J2553" t="str">
            <v>COEFICIENTE DE REPRESENTATIVIDADE</v>
          </cell>
          <cell r="K2553" t="str">
            <v>8,98</v>
          </cell>
          <cell r="L2553" t="str">
            <v>CAIXA REFERENCIAL</v>
          </cell>
        </row>
        <row r="2554">
          <cell r="A2554">
            <v>97564</v>
          </cell>
          <cell r="B2554" t="str">
            <v>INSTALACAO ELETRICA/ELETRIFICACAO E ILUMINACAO EXTERNA</v>
          </cell>
          <cell r="C2554" t="str">
            <v>INEL</v>
          </cell>
          <cell r="D2554" t="str">
            <v>CONEXOES</v>
          </cell>
          <cell r="E2554" t="str">
            <v>0166</v>
          </cell>
          <cell r="F2554" t="str">
            <v/>
          </cell>
          <cell r="G2554" t="str">
            <v/>
          </cell>
          <cell r="H2554" t="str">
            <v>CURVA 135 GRAUS PARA ELETRODUTO, PVC, ROSCÁVEL, DN 25 MM (3/4), PARA CIRCUITOS TERMINAIS, INSTALADA EM PAREDE - FORNECIMENTO E INSTALAÇÃO. AF_12/2015</v>
          </cell>
          <cell r="I2554" t="str">
            <v>UN</v>
          </cell>
          <cell r="J2554" t="str">
            <v>COEFICIENTE DE REPRESENTATIVIDADE</v>
          </cell>
          <cell r="K2554" t="str">
            <v>10,28</v>
          </cell>
          <cell r="L2554" t="str">
            <v>CAIXA REFERENCIAL</v>
          </cell>
        </row>
        <row r="2555">
          <cell r="A2555">
            <v>91924</v>
          </cell>
          <cell r="B2555" t="str">
            <v>INSTALACAO ELETRICA/ELETRIFICACAO E ILUMINACAO EXTERNA</v>
          </cell>
          <cell r="C2555" t="str">
            <v>INEL</v>
          </cell>
          <cell r="D2555" t="str">
            <v>FIOS/CABOS</v>
          </cell>
          <cell r="E2555" t="str">
            <v>0167</v>
          </cell>
          <cell r="F2555" t="str">
            <v/>
          </cell>
          <cell r="G2555" t="str">
            <v/>
          </cell>
          <cell r="H2555" t="str">
            <v>CABO DE COBRE FLEXÍVEL ISOLADO, 1,5 MM², ANTI-CHAMA 450/750 V, PARA CIRCUITOS TERMINAIS - FORNECIMENTO E INSTALAÇÃO. AF_12/2015</v>
          </cell>
          <cell r="I2555" t="str">
            <v>M</v>
          </cell>
          <cell r="J2555" t="str">
            <v>COEFICIENTE DE REPRESENTATIVIDADE</v>
          </cell>
          <cell r="K2555" t="str">
            <v>2,39</v>
          </cell>
          <cell r="L2555" t="str">
            <v>CAIXA REFERENCIAL</v>
          </cell>
        </row>
        <row r="2556">
          <cell r="A2556">
            <v>91925</v>
          </cell>
          <cell r="B2556" t="str">
            <v>INSTALACAO ELETRICA/ELETRIFICACAO E ILUMINACAO EXTERNA</v>
          </cell>
          <cell r="C2556" t="str">
            <v>INEL</v>
          </cell>
          <cell r="D2556" t="str">
            <v>FIOS/CABOS</v>
          </cell>
          <cell r="E2556" t="str">
            <v>0167</v>
          </cell>
          <cell r="F2556" t="str">
            <v/>
          </cell>
          <cell r="G2556" t="str">
            <v/>
          </cell>
          <cell r="H2556" t="str">
            <v>CABO DE COBRE FLEXÍVEL ISOLADO, 1,5 MM², ANTI-CHAMA 0,6/1,0 KV, PARA CIRCUITOS TERMINAIS - FORNECIMENTO E INSTALAÇÃO. AF_12/2015</v>
          </cell>
          <cell r="I2556" t="str">
            <v>M</v>
          </cell>
          <cell r="J2556" t="str">
            <v>COEFICIENTE DE REPRESENTATIVIDADE</v>
          </cell>
          <cell r="K2556" t="str">
            <v>3,46</v>
          </cell>
          <cell r="L2556" t="str">
            <v>CAIXA REFERENCIAL</v>
          </cell>
        </row>
        <row r="2557">
          <cell r="A2557">
            <v>91926</v>
          </cell>
          <cell r="B2557" t="str">
            <v>INSTALACAO ELETRICA/ELETRIFICACAO E ILUMINACAO EXTERNA</v>
          </cell>
          <cell r="C2557" t="str">
            <v>INEL</v>
          </cell>
          <cell r="D2557" t="str">
            <v>FIOS/CABOS</v>
          </cell>
          <cell r="E2557" t="str">
            <v>0167</v>
          </cell>
          <cell r="F2557" t="str">
            <v/>
          </cell>
          <cell r="G2557" t="str">
            <v/>
          </cell>
          <cell r="H2557" t="str">
            <v>CABO DE COBRE FLEXÍVEL ISOLADO, 2,5 MM², ANTI-CHAMA 450/750 V, PARA CIRCUITOS TERMINAIS - FORNECIMENTO E INSTALAÇÃO. AF_12/2015</v>
          </cell>
          <cell r="I2557" t="str">
            <v>M</v>
          </cell>
          <cell r="J2557" t="str">
            <v>COEFICIENTE DE REPRESENTATIVIDADE</v>
          </cell>
          <cell r="K2557" t="str">
            <v>3,51</v>
          </cell>
          <cell r="L2557" t="str">
            <v>CAIXA REFERENCIAL</v>
          </cell>
        </row>
        <row r="2558">
          <cell r="A2558">
            <v>91927</v>
          </cell>
          <cell r="B2558" t="str">
            <v>INSTALACAO ELETRICA/ELETRIFICACAO E ILUMINACAO EXTERNA</v>
          </cell>
          <cell r="C2558" t="str">
            <v>INEL</v>
          </cell>
          <cell r="D2558" t="str">
            <v>FIOS/CABOS</v>
          </cell>
          <cell r="E2558" t="str">
            <v>0167</v>
          </cell>
          <cell r="F2558" t="str">
            <v/>
          </cell>
          <cell r="G2558" t="str">
            <v/>
          </cell>
          <cell r="H2558" t="str">
            <v>CABO DE COBRE FLEXÍVEL ISOLADO, 2,5 MM², ANTI-CHAMA 0,6/1,0 KV, PARA CIRCUITOS TERMINAIS - FORNECIMENTO E INSTALAÇÃO. AF_12/2015</v>
          </cell>
          <cell r="I2558" t="str">
            <v>M</v>
          </cell>
          <cell r="J2558" t="str">
            <v>COEFICIENTE DE REPRESENTATIVIDADE</v>
          </cell>
          <cell r="K2558" t="str">
            <v>4,71</v>
          </cell>
          <cell r="L2558" t="str">
            <v>CAIXA REFERENCIAL</v>
          </cell>
        </row>
        <row r="2559">
          <cell r="A2559">
            <v>91928</v>
          </cell>
          <cell r="B2559" t="str">
            <v>INSTALACAO ELETRICA/ELETRIFICACAO E ILUMINACAO EXTERNA</v>
          </cell>
          <cell r="C2559" t="str">
            <v>INEL</v>
          </cell>
          <cell r="D2559" t="str">
            <v>FIOS/CABOS</v>
          </cell>
          <cell r="E2559" t="str">
            <v>0167</v>
          </cell>
          <cell r="F2559" t="str">
            <v/>
          </cell>
          <cell r="G2559" t="str">
            <v/>
          </cell>
          <cell r="H2559" t="str">
            <v>CABO DE COBRE FLEXÍVEL ISOLADO, 4 MM², ANTI-CHAMA 450/750 V, PARA CIRCUITOS TERMINAIS - FORNECIMENTO E INSTALAÇÃO. AF_12/2015</v>
          </cell>
          <cell r="I2559" t="str">
            <v>M</v>
          </cell>
          <cell r="J2559" t="str">
            <v>COEFICIENTE DE REPRESENTATIVIDADE</v>
          </cell>
          <cell r="K2559" t="str">
            <v>5,80</v>
          </cell>
          <cell r="L2559" t="str">
            <v>CAIXA REFERENCIAL</v>
          </cell>
        </row>
        <row r="2560">
          <cell r="A2560">
            <v>91929</v>
          </cell>
          <cell r="B2560" t="str">
            <v>INSTALACAO ELETRICA/ELETRIFICACAO E ILUMINACAO EXTERNA</v>
          </cell>
          <cell r="C2560" t="str">
            <v>INEL</v>
          </cell>
          <cell r="D2560" t="str">
            <v>FIOS/CABOS</v>
          </cell>
          <cell r="E2560" t="str">
            <v>0167</v>
          </cell>
          <cell r="F2560" t="str">
            <v/>
          </cell>
          <cell r="G2560" t="str">
            <v/>
          </cell>
          <cell r="H2560" t="str">
            <v>CABO DE COBRE FLEXÍVEL ISOLADO, 4 MM², ANTI-CHAMA 0,6/1,0 KV, PARA CIRCUITOS TERMINAIS - FORNECIMENTO E INSTALAÇÃO. AF_12/2015</v>
          </cell>
          <cell r="I2560" t="str">
            <v>M</v>
          </cell>
          <cell r="J2560" t="str">
            <v>COEFICIENTE DE REPRESENTATIVIDADE</v>
          </cell>
          <cell r="K2560" t="str">
            <v>6,63</v>
          </cell>
          <cell r="L2560" t="str">
            <v>CAIXA REFERENCIAL</v>
          </cell>
        </row>
        <row r="2561">
          <cell r="A2561">
            <v>91930</v>
          </cell>
          <cell r="B2561" t="str">
            <v>INSTALACAO ELETRICA/ELETRIFICACAO E ILUMINACAO EXTERNA</v>
          </cell>
          <cell r="C2561" t="str">
            <v>INEL</v>
          </cell>
          <cell r="D2561" t="str">
            <v>FIOS/CABOS</v>
          </cell>
          <cell r="E2561" t="str">
            <v>0167</v>
          </cell>
          <cell r="F2561" t="str">
            <v/>
          </cell>
          <cell r="G2561" t="str">
            <v/>
          </cell>
          <cell r="H2561" t="str">
            <v>CABO DE COBRE FLEXÍVEL ISOLADO, 6 MM², ANTI-CHAMA 450/750 V, PARA CIRCUITOS TERMINAIS - FORNECIMENTO E INSTALAÇÃO. AF_12/2015</v>
          </cell>
          <cell r="I2561" t="str">
            <v>M</v>
          </cell>
          <cell r="J2561" t="str">
            <v>COEFICIENTE DE REPRESENTATIVIDADE</v>
          </cell>
          <cell r="K2561" t="str">
            <v>7,99</v>
          </cell>
          <cell r="L2561" t="str">
            <v>CAIXA REFERENCIAL</v>
          </cell>
        </row>
        <row r="2562">
          <cell r="A2562">
            <v>91931</v>
          </cell>
          <cell r="B2562" t="str">
            <v>INSTALACAO ELETRICA/ELETRIFICACAO E ILUMINACAO EXTERNA</v>
          </cell>
          <cell r="C2562" t="str">
            <v>INEL</v>
          </cell>
          <cell r="D2562" t="str">
            <v>FIOS/CABOS</v>
          </cell>
          <cell r="E2562" t="str">
            <v>0167</v>
          </cell>
          <cell r="F2562" t="str">
            <v/>
          </cell>
          <cell r="G2562" t="str">
            <v/>
          </cell>
          <cell r="H2562" t="str">
            <v>CABO DE COBRE FLEXÍVEL ISOLADO, 6 MM², ANTI-CHAMA 0,6/1,0 KV, PARA CIRCUITOS TERMINAIS - FORNECIMENTO E INSTALAÇÃO. AF_12/2015</v>
          </cell>
          <cell r="I2562" t="str">
            <v>M</v>
          </cell>
          <cell r="J2562" t="str">
            <v>COEFICIENTE DE REPRESENTATIVIDADE</v>
          </cell>
          <cell r="K2562" t="str">
            <v>8,99</v>
          </cell>
          <cell r="L2562" t="str">
            <v>CAIXA REFERENCIAL</v>
          </cell>
        </row>
        <row r="2563">
          <cell r="A2563">
            <v>91932</v>
          </cell>
          <cell r="B2563" t="str">
            <v>INSTALACAO ELETRICA/ELETRIFICACAO E ILUMINACAO EXTERNA</v>
          </cell>
          <cell r="C2563" t="str">
            <v>INEL</v>
          </cell>
          <cell r="D2563" t="str">
            <v>FIOS/CABOS</v>
          </cell>
          <cell r="E2563" t="str">
            <v>0167</v>
          </cell>
          <cell r="F2563" t="str">
            <v/>
          </cell>
          <cell r="G2563" t="str">
            <v/>
          </cell>
          <cell r="H2563" t="str">
            <v>CABO DE COBRE FLEXÍVEL ISOLADO, 10 MM², ANTI-CHAMA 450/750 V, PARA CIRCUITOS TERMINAIS - FORNECIMENTO E INSTALAÇÃO. AF_12/2015</v>
          </cell>
          <cell r="I2563" t="str">
            <v>M</v>
          </cell>
          <cell r="J2563" t="str">
            <v>COEFICIENTE DE REPRESENTATIVIDADE</v>
          </cell>
          <cell r="K2563" t="str">
            <v>13,21</v>
          </cell>
          <cell r="L2563" t="str">
            <v>CAIXA REFERENCIAL</v>
          </cell>
        </row>
        <row r="2564">
          <cell r="A2564">
            <v>91933</v>
          </cell>
          <cell r="B2564" t="str">
            <v>INSTALACAO ELETRICA/ELETRIFICACAO E ILUMINACAO EXTERNA</v>
          </cell>
          <cell r="C2564" t="str">
            <v>INEL</v>
          </cell>
          <cell r="D2564" t="str">
            <v>FIOS/CABOS</v>
          </cell>
          <cell r="E2564" t="str">
            <v>0167</v>
          </cell>
          <cell r="F2564" t="str">
            <v/>
          </cell>
          <cell r="G2564" t="str">
            <v/>
          </cell>
          <cell r="H2564" t="str">
            <v>CABO DE COBRE FLEXÍVEL ISOLADO, 10 MM², ANTI-CHAMA 0,6/1,0 KV, PARA CIRCUITOS TERMINAIS - FORNECIMENTO E INSTALAÇÃO. AF_12/2015</v>
          </cell>
          <cell r="I2564" t="str">
            <v>M</v>
          </cell>
          <cell r="J2564" t="str">
            <v>COEFICIENTE DE REPRESENTATIVIDADE</v>
          </cell>
          <cell r="K2564" t="str">
            <v>14,16</v>
          </cell>
          <cell r="L2564" t="str">
            <v>CAIXA REFERENCIAL</v>
          </cell>
        </row>
        <row r="2565">
          <cell r="A2565">
            <v>91934</v>
          </cell>
          <cell r="B2565" t="str">
            <v>INSTALACAO ELETRICA/ELETRIFICACAO E ILUMINACAO EXTERNA</v>
          </cell>
          <cell r="C2565" t="str">
            <v>INEL</v>
          </cell>
          <cell r="D2565" t="str">
            <v>FIOS/CABOS</v>
          </cell>
          <cell r="E2565" t="str">
            <v>0167</v>
          </cell>
          <cell r="F2565" t="str">
            <v/>
          </cell>
          <cell r="G2565" t="str">
            <v/>
          </cell>
          <cell r="H2565" t="str">
            <v>CABO DE COBRE FLEXÍVEL ISOLADO, 16 MM², ANTI-CHAMA 450/750 V, PARA CIRCUITOS TERMINAIS - FORNECIMENTO E INSTALAÇÃO. AF_12/2015</v>
          </cell>
          <cell r="I2565" t="str">
            <v>M</v>
          </cell>
          <cell r="J2565" t="str">
            <v>COEFICIENTE DE REPRESENTATIVIDADE</v>
          </cell>
          <cell r="K2565" t="str">
            <v>16,38</v>
          </cell>
          <cell r="L2565" t="str">
            <v>CAIXA REFERENCIAL</v>
          </cell>
        </row>
        <row r="2566">
          <cell r="A2566">
            <v>91935</v>
          </cell>
          <cell r="B2566" t="str">
            <v>INSTALACAO ELETRICA/ELETRIFICACAO E ILUMINACAO EXTERNA</v>
          </cell>
          <cell r="C2566" t="str">
            <v>INEL</v>
          </cell>
          <cell r="D2566" t="str">
            <v>FIOS/CABOS</v>
          </cell>
          <cell r="E2566" t="str">
            <v>0167</v>
          </cell>
          <cell r="F2566" t="str">
            <v/>
          </cell>
          <cell r="G2566" t="str">
            <v/>
          </cell>
          <cell r="H2566" t="str">
            <v>CABO DE COBRE FLEXÍVEL ISOLADO, 16 MM², ANTI-CHAMA 0,6/1,0 KV, PARA CIRCUITOS TERMINAIS - FORNECIMENTO E INSTALAÇÃO. AF_12/2015</v>
          </cell>
          <cell r="I2566" t="str">
            <v>M</v>
          </cell>
          <cell r="J2566" t="str">
            <v>COEFICIENTE DE REPRESENTATIVIDADE</v>
          </cell>
          <cell r="K2566" t="str">
            <v>21,61</v>
          </cell>
          <cell r="L2566" t="str">
            <v>CAIXA REFERENCIAL</v>
          </cell>
        </row>
        <row r="2567">
          <cell r="A2567">
            <v>92979</v>
          </cell>
          <cell r="B2567" t="str">
            <v>INSTALACAO ELETRICA/ELETRIFICACAO E ILUMINACAO EXTERNA</v>
          </cell>
          <cell r="C2567" t="str">
            <v>INEL</v>
          </cell>
          <cell r="D2567" t="str">
            <v>FIOS/CABOS</v>
          </cell>
          <cell r="E2567" t="str">
            <v>0167</v>
          </cell>
          <cell r="F2567" t="str">
            <v/>
          </cell>
          <cell r="G2567" t="str">
            <v/>
          </cell>
          <cell r="H2567" t="str">
            <v>CABO DE COBRE FLEXÍVEL ISOLADO, 10 MM², ANTI-CHAMA 450/750 V, PARA DISTRIBUIÇÃO - FORNECIMENTO E INSTALAÇÃO. AF_12/2015</v>
          </cell>
          <cell r="I2567" t="str">
            <v>M</v>
          </cell>
          <cell r="J2567" t="str">
            <v>COEFICIENTE DE REPRESENTATIVIDADE</v>
          </cell>
          <cell r="K2567" t="str">
            <v>9,38</v>
          </cell>
          <cell r="L2567" t="str">
            <v>CAIXA REFERENCIAL</v>
          </cell>
        </row>
        <row r="2568">
          <cell r="A2568">
            <v>92980</v>
          </cell>
          <cell r="B2568" t="str">
            <v>INSTALACAO ELETRICA/ELETRIFICACAO E ILUMINACAO EXTERNA</v>
          </cell>
          <cell r="C2568" t="str">
            <v>INEL</v>
          </cell>
          <cell r="D2568" t="str">
            <v>FIOS/CABOS</v>
          </cell>
          <cell r="E2568" t="str">
            <v>0167</v>
          </cell>
          <cell r="F2568" t="str">
            <v/>
          </cell>
          <cell r="G2568" t="str">
            <v/>
          </cell>
          <cell r="H2568" t="str">
            <v>CABO DE COBRE FLEXÍVEL ISOLADO, 10 MM², ANTI-CHAMA 0,6/1,0 KV, PARA DISTRIBUIÇÃO - FORNECIMENTO E INSTALAÇÃO. AF_12/2015</v>
          </cell>
          <cell r="I2568" t="str">
            <v>M</v>
          </cell>
          <cell r="J2568" t="str">
            <v>COEFICIENTE DE REPRESENTATIVIDADE</v>
          </cell>
          <cell r="K2568" t="str">
            <v>10,21</v>
          </cell>
          <cell r="L2568" t="str">
            <v>CAIXA REFERENCIAL</v>
          </cell>
        </row>
        <row r="2569">
          <cell r="A2569">
            <v>92981</v>
          </cell>
          <cell r="B2569" t="str">
            <v>INSTALACAO ELETRICA/ELETRIFICACAO E ILUMINACAO EXTERNA</v>
          </cell>
          <cell r="C2569" t="str">
            <v>INEL</v>
          </cell>
          <cell r="D2569" t="str">
            <v>FIOS/CABOS</v>
          </cell>
          <cell r="E2569" t="str">
            <v>0167</v>
          </cell>
          <cell r="F2569" t="str">
            <v/>
          </cell>
          <cell r="G2569" t="str">
            <v/>
          </cell>
          <cell r="H2569" t="str">
            <v>CABO DE COBRE FLEXÍVEL ISOLADO, 16 MM², ANTI-CHAMA 450/750 V, PARA DISTRIBUIÇÃO - FORNECIMENTO E INSTALAÇÃO. AF_12/2015</v>
          </cell>
          <cell r="I2569" t="str">
            <v>M</v>
          </cell>
          <cell r="J2569" t="str">
            <v>COEFICIENTE DE REPRESENTATIVIDADE</v>
          </cell>
          <cell r="K2569" t="str">
            <v>11,11</v>
          </cell>
          <cell r="L2569" t="str">
            <v>CAIXA REFERENCIAL</v>
          </cell>
        </row>
        <row r="2570">
          <cell r="A2570">
            <v>92982</v>
          </cell>
          <cell r="B2570" t="str">
            <v>INSTALACAO ELETRICA/ELETRIFICACAO E ILUMINACAO EXTERNA</v>
          </cell>
          <cell r="C2570" t="str">
            <v>INEL</v>
          </cell>
          <cell r="D2570" t="str">
            <v>FIOS/CABOS</v>
          </cell>
          <cell r="E2570" t="str">
            <v>0167</v>
          </cell>
          <cell r="F2570" t="str">
            <v/>
          </cell>
          <cell r="G2570" t="str">
            <v/>
          </cell>
          <cell r="H2570" t="str">
            <v>CABO DE COBRE FLEXÍVEL ISOLADO, 16 MM², ANTI-CHAMA 0,6/1,0 KV, PARA DISTRIBUIÇÃO - FORNECIMENTO E INSTALAÇÃO. AF_12/2015</v>
          </cell>
          <cell r="I2570" t="str">
            <v>M</v>
          </cell>
          <cell r="J2570" t="str">
            <v>COEFICIENTE DE REPRESENTATIVIDADE</v>
          </cell>
          <cell r="K2570" t="str">
            <v>15,63</v>
          </cell>
          <cell r="L2570" t="str">
            <v>CAIXA REFERENCIAL</v>
          </cell>
        </row>
        <row r="2571">
          <cell r="A2571">
            <v>92983</v>
          </cell>
          <cell r="B2571" t="str">
            <v>INSTALACAO ELETRICA/ELETRIFICACAO E ILUMINACAO EXTERNA</v>
          </cell>
          <cell r="C2571" t="str">
            <v>INEL</v>
          </cell>
          <cell r="D2571" t="str">
            <v>FIOS/CABOS</v>
          </cell>
          <cell r="E2571" t="str">
            <v>0167</v>
          </cell>
          <cell r="F2571" t="str">
            <v/>
          </cell>
          <cell r="G2571" t="str">
            <v/>
          </cell>
          <cell r="H2571" t="str">
            <v>CABO DE COBRE FLEXÍVEL ISOLADO, 25 MM², ANTI-CHAMA 450/750 V, PARA DISTRIBUIÇÃO - FORNECIMENTO E INSTALAÇÃO. AF_12/2015</v>
          </cell>
          <cell r="I2571" t="str">
            <v>M</v>
          </cell>
          <cell r="J2571" t="str">
            <v>COEFICIENTE DE REPRESENTATIVIDADE</v>
          </cell>
          <cell r="K2571" t="str">
            <v>24,40</v>
          </cell>
          <cell r="L2571" t="str">
            <v>CAIXA REFERENCIAL</v>
          </cell>
        </row>
        <row r="2572">
          <cell r="A2572">
            <v>92984</v>
          </cell>
          <cell r="B2572" t="str">
            <v>INSTALACAO ELETRICA/ELETRIFICACAO E ILUMINACAO EXTERNA</v>
          </cell>
          <cell r="C2572" t="str">
            <v>INEL</v>
          </cell>
          <cell r="D2572" t="str">
            <v>FIOS/CABOS</v>
          </cell>
          <cell r="E2572" t="str">
            <v>0167</v>
          </cell>
          <cell r="F2572" t="str">
            <v/>
          </cell>
          <cell r="G2572" t="str">
            <v/>
          </cell>
          <cell r="H2572" t="str">
            <v>CABO DE COBRE FLEXÍVEL ISOLADO, 25 MM², ANTI-CHAMA 0,6/1,0 KV, PARA DISTRIBUIÇÃO - FORNECIMENTO E INSTALAÇÃO. AF_12/2015</v>
          </cell>
          <cell r="I2572" t="str">
            <v>M</v>
          </cell>
          <cell r="J2572" t="str">
            <v>COEFICIENTE DE REPRESENTATIVIDADE</v>
          </cell>
          <cell r="K2572" t="str">
            <v>25,07</v>
          </cell>
          <cell r="L2572" t="str">
            <v>CAIXA REFERENCIAL</v>
          </cell>
        </row>
        <row r="2573">
          <cell r="A2573">
            <v>92985</v>
          </cell>
          <cell r="B2573" t="str">
            <v>INSTALACAO ELETRICA/ELETRIFICACAO E ILUMINACAO EXTERNA</v>
          </cell>
          <cell r="C2573" t="str">
            <v>INEL</v>
          </cell>
          <cell r="D2573" t="str">
            <v>FIOS/CABOS</v>
          </cell>
          <cell r="E2573" t="str">
            <v>0167</v>
          </cell>
          <cell r="F2573" t="str">
            <v/>
          </cell>
          <cell r="G2573" t="str">
            <v/>
          </cell>
          <cell r="H2573" t="str">
            <v>CABO DE COBRE FLEXÍVEL ISOLADO, 35 MM², ANTI-CHAMA 450/750 V, PARA DISTRIBUIÇÃO - FORNECIMENTO E INSTALAÇÃO. AF_12/2015</v>
          </cell>
          <cell r="I2573" t="str">
            <v>M</v>
          </cell>
          <cell r="J2573" t="str">
            <v>COEFICIENTE DE REPRESENTATIVIDADE</v>
          </cell>
          <cell r="K2573" t="str">
            <v>33,05</v>
          </cell>
          <cell r="L2573" t="str">
            <v>CAIXA REFERENCIAL</v>
          </cell>
        </row>
        <row r="2574">
          <cell r="A2574">
            <v>92986</v>
          </cell>
          <cell r="B2574" t="str">
            <v>INSTALACAO ELETRICA/ELETRIFICACAO E ILUMINACAO EXTERNA</v>
          </cell>
          <cell r="C2574" t="str">
            <v>INEL</v>
          </cell>
          <cell r="D2574" t="str">
            <v>FIOS/CABOS</v>
          </cell>
          <cell r="E2574" t="str">
            <v>0167</v>
          </cell>
          <cell r="F2574" t="str">
            <v/>
          </cell>
          <cell r="G2574" t="str">
            <v/>
          </cell>
          <cell r="H2574" t="str">
            <v>CABO DE COBRE FLEXÍVEL ISOLADO, 35 MM², ANTI-CHAMA 0,6/1,0 KV, PARA DISTRIBUIÇÃO - FORNECIMENTO E INSTALAÇÃO. AF_12/2015</v>
          </cell>
          <cell r="I2574" t="str">
            <v>M</v>
          </cell>
          <cell r="J2574" t="str">
            <v>COEFICIENTE DE REPRESENTATIVIDADE</v>
          </cell>
          <cell r="K2574" t="str">
            <v>34,03</v>
          </cell>
          <cell r="L2574" t="str">
            <v>CAIXA REFERENCIAL</v>
          </cell>
        </row>
        <row r="2575">
          <cell r="A2575">
            <v>92987</v>
          </cell>
          <cell r="B2575" t="str">
            <v>INSTALACAO ELETRICA/ELETRIFICACAO E ILUMINACAO EXTERNA</v>
          </cell>
          <cell r="C2575" t="str">
            <v>INEL</v>
          </cell>
          <cell r="D2575" t="str">
            <v>FIOS/CABOS</v>
          </cell>
          <cell r="E2575" t="str">
            <v>0167</v>
          </cell>
          <cell r="F2575" t="str">
            <v/>
          </cell>
          <cell r="G2575" t="str">
            <v/>
          </cell>
          <cell r="H2575" t="str">
            <v>CABO DE COBRE FLEXÍVEL ISOLADO, 50 MM², ANTI-CHAMA 450/750 V, PARA DISTRIBUIÇÃO - FORNECIMENTO E INSTALAÇÃO. AF_12/2015</v>
          </cell>
          <cell r="I2575" t="str">
            <v>M</v>
          </cell>
          <cell r="J2575" t="str">
            <v>COEFICIENTE DE REPRESENTATIVIDADE</v>
          </cell>
          <cell r="K2575" t="str">
            <v>47,79</v>
          </cell>
          <cell r="L2575" t="str">
            <v>CAIXA REFERENCIAL</v>
          </cell>
        </row>
        <row r="2576">
          <cell r="A2576">
            <v>92988</v>
          </cell>
          <cell r="B2576" t="str">
            <v>INSTALACAO ELETRICA/ELETRIFICACAO E ILUMINACAO EXTERNA</v>
          </cell>
          <cell r="C2576" t="str">
            <v>INEL</v>
          </cell>
          <cell r="D2576" t="str">
            <v>FIOS/CABOS</v>
          </cell>
          <cell r="E2576" t="str">
            <v>0167</v>
          </cell>
          <cell r="F2576" t="str">
            <v/>
          </cell>
          <cell r="G2576" t="str">
            <v/>
          </cell>
          <cell r="H2576" t="str">
            <v>CABO DE COBRE FLEXÍVEL ISOLADO, 50 MM², ANTI-CHAMA 0,6/1,0 KV, PARA DISTRIBUIÇÃO - FORNECIMENTO E INSTALAÇÃO. AF_12/2015</v>
          </cell>
          <cell r="I2576" t="str">
            <v>M</v>
          </cell>
          <cell r="J2576" t="str">
            <v>COEFICIENTE DE REPRESENTATIVIDADE</v>
          </cell>
          <cell r="K2576" t="str">
            <v>47,91</v>
          </cell>
          <cell r="L2576" t="str">
            <v>CAIXA REFERENCIAL</v>
          </cell>
        </row>
        <row r="2577">
          <cell r="A2577">
            <v>92989</v>
          </cell>
          <cell r="B2577" t="str">
            <v>INSTALACAO ELETRICA/ELETRIFICACAO E ILUMINACAO EXTERNA</v>
          </cell>
          <cell r="C2577" t="str">
            <v>INEL</v>
          </cell>
          <cell r="D2577" t="str">
            <v>FIOS/CABOS</v>
          </cell>
          <cell r="E2577" t="str">
            <v>0167</v>
          </cell>
          <cell r="F2577" t="str">
            <v/>
          </cell>
          <cell r="G2577" t="str">
            <v/>
          </cell>
          <cell r="H2577" t="str">
            <v>CABO DE COBRE FLEXÍVEL ISOLADO, 70 MM², ANTI-CHAMA 450/750 V, PARA DISTRIBUIÇÃO - FORNECIMENTO E INSTALAÇÃO. AF_12/2015</v>
          </cell>
          <cell r="I2577" t="str">
            <v>M</v>
          </cell>
          <cell r="J2577" t="str">
            <v>COEFICIENTE DE REPRESENTATIVIDADE</v>
          </cell>
          <cell r="K2577" t="str">
            <v>66,60</v>
          </cell>
          <cell r="L2577" t="str">
            <v>CAIXA REFERENCIAL</v>
          </cell>
        </row>
        <row r="2578">
          <cell r="A2578">
            <v>92990</v>
          </cell>
          <cell r="B2578" t="str">
            <v>INSTALACAO ELETRICA/ELETRIFICACAO E ILUMINACAO EXTERNA</v>
          </cell>
          <cell r="C2578" t="str">
            <v>INEL</v>
          </cell>
          <cell r="D2578" t="str">
            <v>FIOS/CABOS</v>
          </cell>
          <cell r="E2578" t="str">
            <v>0167</v>
          </cell>
          <cell r="F2578" t="str">
            <v/>
          </cell>
          <cell r="G2578" t="str">
            <v/>
          </cell>
          <cell r="H2578" t="str">
            <v>CABO DE COBRE FLEXÍVEL ISOLADO, 70 MM², ANTI-CHAMA 0,6/1,0 KV, PARA DISTRIBUIÇÃO - FORNECIMENTO E INSTALAÇÃO. AF_12/2015</v>
          </cell>
          <cell r="I2578" t="str">
            <v>M</v>
          </cell>
          <cell r="J2578" t="str">
            <v>COEFICIENTE DE REPRESENTATIVIDADE</v>
          </cell>
          <cell r="K2578" t="str">
            <v>65,83</v>
          </cell>
          <cell r="L2578" t="str">
            <v>CAIXA REFERENCIAL</v>
          </cell>
        </row>
        <row r="2579">
          <cell r="A2579">
            <v>92991</v>
          </cell>
          <cell r="B2579" t="str">
            <v>INSTALACAO ELETRICA/ELETRIFICACAO E ILUMINACAO EXTERNA</v>
          </cell>
          <cell r="C2579" t="str">
            <v>INEL</v>
          </cell>
          <cell r="D2579" t="str">
            <v>FIOS/CABOS</v>
          </cell>
          <cell r="E2579" t="str">
            <v>0167</v>
          </cell>
          <cell r="F2579" t="str">
            <v/>
          </cell>
          <cell r="G2579" t="str">
            <v/>
          </cell>
          <cell r="H2579" t="str">
            <v>CABO DE COBRE FLEXÍVEL ISOLADO, 95 MM², ANTI-CHAMA 450/750 V, PARA DISTRIBUIÇÃO - FORNECIMENTO E INSTALAÇÃO. AF_12/2015</v>
          </cell>
          <cell r="I2579" t="str">
            <v>M</v>
          </cell>
          <cell r="J2579" t="str">
            <v>COEFICIENTE DE REPRESENTATIVIDADE</v>
          </cell>
          <cell r="K2579" t="str">
            <v>86,98</v>
          </cell>
          <cell r="L2579" t="str">
            <v>CAIXA REFERENCIAL</v>
          </cell>
        </row>
        <row r="2580">
          <cell r="A2580">
            <v>92992</v>
          </cell>
          <cell r="B2580" t="str">
            <v>INSTALACAO ELETRICA/ELETRIFICACAO E ILUMINACAO EXTERNA</v>
          </cell>
          <cell r="C2580" t="str">
            <v>INEL</v>
          </cell>
          <cell r="D2580" t="str">
            <v>FIOS/CABOS</v>
          </cell>
          <cell r="E2580" t="str">
            <v>0167</v>
          </cell>
          <cell r="F2580" t="str">
            <v/>
          </cell>
          <cell r="G2580" t="str">
            <v/>
          </cell>
          <cell r="H2580" t="str">
            <v>CABO DE COBRE FLEXÍVEL ISOLADO, 95 MM², ANTI-CHAMA 0,6/1,0 KV, PARA DISTRIBUIÇÃO - FORNECIMENTO E INSTALAÇÃO. AF_12/2015</v>
          </cell>
          <cell r="I2580" t="str">
            <v>M</v>
          </cell>
          <cell r="J2580" t="str">
            <v>COEFICIENTE DE REPRESENTATIVIDADE</v>
          </cell>
          <cell r="K2580" t="str">
            <v>87,04</v>
          </cell>
          <cell r="L2580" t="str">
            <v>CAIXA REFERENCIAL</v>
          </cell>
        </row>
        <row r="2581">
          <cell r="A2581">
            <v>92993</v>
          </cell>
          <cell r="B2581" t="str">
            <v>INSTALACAO ELETRICA/ELETRIFICACAO E ILUMINACAO EXTERNA</v>
          </cell>
          <cell r="C2581" t="str">
            <v>INEL</v>
          </cell>
          <cell r="D2581" t="str">
            <v>FIOS/CABOS</v>
          </cell>
          <cell r="E2581" t="str">
            <v>0167</v>
          </cell>
          <cell r="F2581" t="str">
            <v/>
          </cell>
          <cell r="G2581" t="str">
            <v/>
          </cell>
          <cell r="H2581" t="str">
            <v>CABO DE COBRE FLEXÍVEL ISOLADO, 120 MM², ANTI-CHAMA 450/750 V, PARA DISTRIBUIÇÃO - FORNECIMENTO E INSTALAÇÃO. AF_12/2015</v>
          </cell>
          <cell r="I2581" t="str">
            <v>M</v>
          </cell>
          <cell r="J2581" t="str">
            <v>COEFICIENTE DE REPRESENTATIVIDADE</v>
          </cell>
          <cell r="K2581" t="str">
            <v>111,67</v>
          </cell>
          <cell r="L2581" t="str">
            <v>CAIXA REFERENCIAL</v>
          </cell>
        </row>
        <row r="2582">
          <cell r="A2582">
            <v>92994</v>
          </cell>
          <cell r="B2582" t="str">
            <v>INSTALACAO ELETRICA/ELETRIFICACAO E ILUMINACAO EXTERNA</v>
          </cell>
          <cell r="C2582" t="str">
            <v>INEL</v>
          </cell>
          <cell r="D2582" t="str">
            <v>FIOS/CABOS</v>
          </cell>
          <cell r="E2582" t="str">
            <v>0167</v>
          </cell>
          <cell r="F2582" t="str">
            <v/>
          </cell>
          <cell r="G2582" t="str">
            <v/>
          </cell>
          <cell r="H2582" t="str">
            <v>CABO DE COBRE FLEXÍVEL ISOLADO, 120 MM², ANTI-CHAMA 0,6/1,0 KV, PARA DISTRIBUIÇÃO - FORNECIMENTO E INSTALAÇÃO. AF_12/2015</v>
          </cell>
          <cell r="I2582" t="str">
            <v>M</v>
          </cell>
          <cell r="J2582" t="str">
            <v>COEFICIENTE DE REPRESENTATIVIDADE</v>
          </cell>
          <cell r="K2582" t="str">
            <v>112,78</v>
          </cell>
          <cell r="L2582" t="str">
            <v>CAIXA REFERENCIAL</v>
          </cell>
        </row>
        <row r="2583">
          <cell r="A2583">
            <v>92995</v>
          </cell>
          <cell r="B2583" t="str">
            <v>INSTALACAO ELETRICA/ELETRIFICACAO E ILUMINACAO EXTERNA</v>
          </cell>
          <cell r="C2583" t="str">
            <v>INEL</v>
          </cell>
          <cell r="D2583" t="str">
            <v>FIOS/CABOS</v>
          </cell>
          <cell r="E2583" t="str">
            <v>0167</v>
          </cell>
          <cell r="F2583" t="str">
            <v/>
          </cell>
          <cell r="G2583" t="str">
            <v/>
          </cell>
          <cell r="H2583" t="str">
            <v>CABO DE COBRE FLEXÍVEL ISOLADO, 150 MM², ANTI-CHAMA 450/750 V, PARA DISTRIBUIÇÃO - FORNECIMENTO E INSTALAÇÃO. AF_12/2015</v>
          </cell>
          <cell r="I2583" t="str">
            <v>M</v>
          </cell>
          <cell r="J2583" t="str">
            <v>COEFICIENTE DE REPRESENTATIVIDADE</v>
          </cell>
          <cell r="K2583" t="str">
            <v>139,04</v>
          </cell>
          <cell r="L2583" t="str">
            <v>CAIXA REFERENCIAL</v>
          </cell>
        </row>
        <row r="2584">
          <cell r="A2584">
            <v>92996</v>
          </cell>
          <cell r="B2584" t="str">
            <v>INSTALACAO ELETRICA/ELETRIFICACAO E ILUMINACAO EXTERNA</v>
          </cell>
          <cell r="C2584" t="str">
            <v>INEL</v>
          </cell>
          <cell r="D2584" t="str">
            <v>FIOS/CABOS</v>
          </cell>
          <cell r="E2584" t="str">
            <v>0167</v>
          </cell>
          <cell r="F2584" t="str">
            <v/>
          </cell>
          <cell r="G2584" t="str">
            <v/>
          </cell>
          <cell r="H2584" t="str">
            <v>CABO DE COBRE FLEXÍVEL ISOLADO, 150 MM², ANTI-CHAMA 0,6/1,0 KV, PARA DISTRIBUIÇÃO - FORNECIMENTO E INSTALAÇÃO. AF_12/2015</v>
          </cell>
          <cell r="I2584" t="str">
            <v>M</v>
          </cell>
          <cell r="J2584" t="str">
            <v>COEFICIENTE DE REPRESENTATIVIDADE</v>
          </cell>
          <cell r="K2584" t="str">
            <v>139,42</v>
          </cell>
          <cell r="L2584" t="str">
            <v>CAIXA REFERENCIAL</v>
          </cell>
        </row>
        <row r="2585">
          <cell r="A2585">
            <v>92997</v>
          </cell>
          <cell r="B2585" t="str">
            <v>INSTALACAO ELETRICA/ELETRIFICACAO E ILUMINACAO EXTERNA</v>
          </cell>
          <cell r="C2585" t="str">
            <v>INEL</v>
          </cell>
          <cell r="D2585" t="str">
            <v>FIOS/CABOS</v>
          </cell>
          <cell r="E2585" t="str">
            <v>0167</v>
          </cell>
          <cell r="F2585" t="str">
            <v/>
          </cell>
          <cell r="G2585" t="str">
            <v/>
          </cell>
          <cell r="H2585" t="str">
            <v>CABO DE COBRE FLEXÍVEL ISOLADO, 185 MM², ANTI-CHAMA 450/750 V, PARA DISTRIBUIÇÃO - FORNECIMENTO E INSTALAÇÃO. AF_12/2015</v>
          </cell>
          <cell r="I2585" t="str">
            <v>M</v>
          </cell>
          <cell r="J2585" t="str">
            <v>COEFICIENTE DE REPRESENTATIVIDADE</v>
          </cell>
          <cell r="K2585" t="str">
            <v>169,00</v>
          </cell>
          <cell r="L2585" t="str">
            <v>CAIXA REFERENCIAL</v>
          </cell>
        </row>
        <row r="2586">
          <cell r="A2586">
            <v>92998</v>
          </cell>
          <cell r="B2586" t="str">
            <v>INSTALACAO ELETRICA/ELETRIFICACAO E ILUMINACAO EXTERNA</v>
          </cell>
          <cell r="C2586" t="str">
            <v>INEL</v>
          </cell>
          <cell r="D2586" t="str">
            <v>FIOS/CABOS</v>
          </cell>
          <cell r="E2586" t="str">
            <v>0167</v>
          </cell>
          <cell r="F2586" t="str">
            <v/>
          </cell>
          <cell r="G2586" t="str">
            <v/>
          </cell>
          <cell r="H2586" t="str">
            <v>CABO DE COBRE FLEXÍVEL ISOLADO, 185 MM², ANTI-CHAMA 0,6/1,0 KV, PARA DISTRIBUIÇÃO - FORNECIMENTO E INSTALAÇÃO. AF_12/2015</v>
          </cell>
          <cell r="I2586" t="str">
            <v>M</v>
          </cell>
          <cell r="J2586" t="str">
            <v>COEFICIENTE DE REPRESENTATIVIDADE</v>
          </cell>
          <cell r="K2586" t="str">
            <v>170,66</v>
          </cell>
          <cell r="L2586" t="str">
            <v>CAIXA REFERENCIAL</v>
          </cell>
        </row>
        <row r="2587">
          <cell r="A2587">
            <v>92999</v>
          </cell>
          <cell r="B2587" t="str">
            <v>INSTALACAO ELETRICA/ELETRIFICACAO E ILUMINACAO EXTERNA</v>
          </cell>
          <cell r="C2587" t="str">
            <v>INEL</v>
          </cell>
          <cell r="D2587" t="str">
            <v>FIOS/CABOS</v>
          </cell>
          <cell r="E2587" t="str">
            <v>0167</v>
          </cell>
          <cell r="F2587" t="str">
            <v/>
          </cell>
          <cell r="G2587" t="str">
            <v/>
          </cell>
          <cell r="H2587" t="str">
            <v>CABO DE COBRE FLEXÍVEL ISOLADO, 240 MM², ANTI-CHAMA 450/750 V, PARA DISTRIBUIÇÃO - FORNECIMENTO E INSTALAÇÃO. AF_12/2015</v>
          </cell>
          <cell r="I2587" t="str">
            <v>M</v>
          </cell>
          <cell r="J2587" t="str">
            <v>COEFICIENTE DE REPRESENTATIVIDADE</v>
          </cell>
          <cell r="K2587" t="str">
            <v>222,77</v>
          </cell>
          <cell r="L2587" t="str">
            <v>CAIXA REFERENCIAL</v>
          </cell>
        </row>
        <row r="2588">
          <cell r="A2588">
            <v>93000</v>
          </cell>
          <cell r="B2588" t="str">
            <v>INSTALACAO ELETRICA/ELETRIFICACAO E ILUMINACAO EXTERNA</v>
          </cell>
          <cell r="C2588" t="str">
            <v>INEL</v>
          </cell>
          <cell r="D2588" t="str">
            <v>FIOS/CABOS</v>
          </cell>
          <cell r="E2588" t="str">
            <v>0167</v>
          </cell>
          <cell r="F2588" t="str">
            <v/>
          </cell>
          <cell r="G2588" t="str">
            <v/>
          </cell>
          <cell r="H2588" t="str">
            <v>CABO DE COBRE FLEXÍVEL ISOLADO, 240 MM², ANTI-CHAMA 0,6/1,0 KV, PARA DISTRIBUIÇÃO - FORNECIMENTO E INSTALAÇÃO. AF_12/2015</v>
          </cell>
          <cell r="I2588" t="str">
            <v>M</v>
          </cell>
          <cell r="J2588" t="str">
            <v>COEFICIENTE DE REPRESENTATIVIDADE</v>
          </cell>
          <cell r="K2588" t="str">
            <v>224,14</v>
          </cell>
          <cell r="L2588" t="str">
            <v>CAIXA REFERENCIAL</v>
          </cell>
        </row>
        <row r="2589">
          <cell r="A2589">
            <v>93001</v>
          </cell>
          <cell r="B2589" t="str">
            <v>INSTALACAO ELETRICA/ELETRIFICACAO E ILUMINACAO EXTERNA</v>
          </cell>
          <cell r="C2589" t="str">
            <v>INEL</v>
          </cell>
          <cell r="D2589" t="str">
            <v>FIOS/CABOS</v>
          </cell>
          <cell r="E2589" t="str">
            <v>0167</v>
          </cell>
          <cell r="F2589" t="str">
            <v/>
          </cell>
          <cell r="G2589" t="str">
            <v/>
          </cell>
          <cell r="H2589" t="str">
            <v>CABO DE COBRE RÍGIDO ISOLADO, 300 MM², ANTI-CHAMA 450/750 V, PARA DISTRIBUIÇÃO - FORNECIMENTO E INSTALAÇÃO. AF_12/2015</v>
          </cell>
          <cell r="I2589" t="str">
            <v>M</v>
          </cell>
          <cell r="J2589" t="str">
            <v>COEFICIENTE DE REPRESENTATIVIDADE</v>
          </cell>
          <cell r="K2589" t="str">
            <v>272,19</v>
          </cell>
          <cell r="L2589" t="str">
            <v>CAIXA REFERENCIAL</v>
          </cell>
        </row>
        <row r="2590">
          <cell r="A2590">
            <v>93002</v>
          </cell>
          <cell r="B2590" t="str">
            <v>INSTALACAO ELETRICA/ELETRIFICACAO E ILUMINACAO EXTERNA</v>
          </cell>
          <cell r="C2590" t="str">
            <v>INEL</v>
          </cell>
          <cell r="D2590" t="str">
            <v>FIOS/CABOS</v>
          </cell>
          <cell r="E2590" t="str">
            <v>0167</v>
          </cell>
          <cell r="F2590" t="str">
            <v/>
          </cell>
          <cell r="G2590" t="str">
            <v/>
          </cell>
          <cell r="H2590" t="str">
            <v>CABO DE COBRE FLEXÍVEL ISOLADO, 300 MM², ANTI-CHAMA 0,6/1,0 KV, PARA DISTRIBUIÇÃO - FORNECIMENTO E INSTALAÇÃO. AF_12/2015</v>
          </cell>
          <cell r="I2590" t="str">
            <v>M</v>
          </cell>
          <cell r="J2590" t="str">
            <v>COEFICIENTE DE REPRESENTATIVIDADE</v>
          </cell>
          <cell r="K2590" t="str">
            <v>279,86</v>
          </cell>
          <cell r="L2590" t="str">
            <v>CAIXA REFERENCIAL</v>
          </cell>
        </row>
        <row r="2591">
          <cell r="A2591">
            <v>101884</v>
          </cell>
          <cell r="B2591" t="str">
            <v>INSTALACAO ELETRICA/ELETRIFICACAO E ILUMINACAO EXTERNA</v>
          </cell>
          <cell r="C2591" t="str">
            <v>INEL</v>
          </cell>
          <cell r="D2591" t="str">
            <v>FIOS/CABOS</v>
          </cell>
          <cell r="E2591" t="str">
            <v>0167</v>
          </cell>
          <cell r="F2591" t="str">
            <v/>
          </cell>
          <cell r="G2591" t="str">
            <v/>
          </cell>
          <cell r="H2591" t="str">
            <v>CABO DE COBRE ISOLADO, 10 MM², ANTI-CHAMA 450/750 V, INSTALADO EM ELETROCALHA OU PERFILADO - FORNECIMENTO E INSTALAÇÃO. AF_10/2020</v>
          </cell>
          <cell r="I2591" t="str">
            <v>M</v>
          </cell>
          <cell r="J2591" t="str">
            <v>COEFICIENTE DE REPRESENTATIVIDADE</v>
          </cell>
          <cell r="K2591" t="str">
            <v>9,20</v>
          </cell>
          <cell r="L2591" t="str">
            <v>CAIXA REFERENCIAL</v>
          </cell>
        </row>
        <row r="2592">
          <cell r="A2592">
            <v>101885</v>
          </cell>
          <cell r="B2592" t="str">
            <v>INSTALACAO ELETRICA/ELETRIFICACAO E ILUMINACAO EXTERNA</v>
          </cell>
          <cell r="C2592" t="str">
            <v>INEL</v>
          </cell>
          <cell r="D2592" t="str">
            <v>FIOS/CABOS</v>
          </cell>
          <cell r="E2592" t="str">
            <v>0167</v>
          </cell>
          <cell r="F2592" t="str">
            <v/>
          </cell>
          <cell r="G2592" t="str">
            <v/>
          </cell>
          <cell r="H2592" t="str">
            <v>CABO DE COBRE ISOLADO, 10 MM², ANTI-CHAMA 0,6/1 KV, INSTALADO EM ELETROCALHA OU PERFILADO - FORNECIMENTO E INSTALAÇÃO. AF_10/2020</v>
          </cell>
          <cell r="I2592" t="str">
            <v>M</v>
          </cell>
          <cell r="J2592" t="str">
            <v>COEFICIENTE DE REPRESENTATIVIDADE</v>
          </cell>
          <cell r="K2592" t="str">
            <v>10,03</v>
          </cell>
          <cell r="L2592" t="str">
            <v>CAIXA REFERENCIAL</v>
          </cell>
        </row>
        <row r="2593">
          <cell r="A2593">
            <v>101886</v>
          </cell>
          <cell r="B2593" t="str">
            <v>INSTALACAO ELETRICA/ELETRIFICACAO E ILUMINACAO EXTERNA</v>
          </cell>
          <cell r="C2593" t="str">
            <v>INEL</v>
          </cell>
          <cell r="D2593" t="str">
            <v>FIOS/CABOS</v>
          </cell>
          <cell r="E2593" t="str">
            <v>0167</v>
          </cell>
          <cell r="F2593" t="str">
            <v/>
          </cell>
          <cell r="G2593" t="str">
            <v/>
          </cell>
          <cell r="H2593" t="str">
            <v>CABO DE COBRE ISOLADO, 16 MM², ANTI-CHAMA 450/750 V, INSTALADO EM ELETROCALHA OU PERFILADO - FORNECIMENTO E INSTALAÇÃO. AF_10/2020</v>
          </cell>
          <cell r="I2593" t="str">
            <v>M</v>
          </cell>
          <cell r="J2593" t="str">
            <v>COEFICIENTE DE REPRESENTATIVIDADE</v>
          </cell>
          <cell r="K2593" t="str">
            <v>10,89</v>
          </cell>
          <cell r="L2593" t="str">
            <v>CAIXA REFERENCIAL</v>
          </cell>
        </row>
        <row r="2594">
          <cell r="A2594">
            <v>101887</v>
          </cell>
          <cell r="B2594" t="str">
            <v>INSTALACAO ELETRICA/ELETRIFICACAO E ILUMINACAO EXTERNA</v>
          </cell>
          <cell r="C2594" t="str">
            <v>INEL</v>
          </cell>
          <cell r="D2594" t="str">
            <v>FIOS/CABOS</v>
          </cell>
          <cell r="E2594" t="str">
            <v>0167</v>
          </cell>
          <cell r="F2594" t="str">
            <v/>
          </cell>
          <cell r="G2594" t="str">
            <v/>
          </cell>
          <cell r="H2594" t="str">
            <v>CABO DE COBRE ISOLADO, 16 MM², ANTI-CHAMA 0,6/1 KV, INSTALADO EM ELETROCALHA OU PERFILADO - FORNECIMENTO E INSTALAÇÃO. AF_10/2020</v>
          </cell>
          <cell r="I2594" t="str">
            <v>M</v>
          </cell>
          <cell r="J2594" t="str">
            <v>COEFICIENTE DE REPRESENTATIVIDADE</v>
          </cell>
          <cell r="K2594" t="str">
            <v>15,41</v>
          </cell>
          <cell r="L2594" t="str">
            <v>CAIXA REFERENCIAL</v>
          </cell>
        </row>
        <row r="2595">
          <cell r="A2595">
            <v>101888</v>
          </cell>
          <cell r="B2595" t="str">
            <v>INSTALACAO ELETRICA/ELETRIFICACAO E ILUMINACAO EXTERNA</v>
          </cell>
          <cell r="C2595" t="str">
            <v>INEL</v>
          </cell>
          <cell r="D2595" t="str">
            <v>FIOS/CABOS</v>
          </cell>
          <cell r="E2595" t="str">
            <v>0167</v>
          </cell>
          <cell r="F2595" t="str">
            <v/>
          </cell>
          <cell r="G2595" t="str">
            <v/>
          </cell>
          <cell r="H2595" t="str">
            <v>CABO DE COBRE ISOLADO, 25 MM², ANTI-CHAMA 450/750 V, INSTALADO EM ELETROCALHA OU PERFILADO - FORNECIMENTO E INSTALAÇÃO. AF_10/2020</v>
          </cell>
          <cell r="I2595" t="str">
            <v>M</v>
          </cell>
          <cell r="J2595" t="str">
            <v>COEFICIENTE DE REPRESENTATIVIDADE</v>
          </cell>
          <cell r="K2595" t="str">
            <v>22,84</v>
          </cell>
          <cell r="L2595" t="str">
            <v>CAIXA REFERENCIAL</v>
          </cell>
        </row>
        <row r="2596">
          <cell r="A2596">
            <v>101889</v>
          </cell>
          <cell r="B2596" t="str">
            <v>INSTALACAO ELETRICA/ELETRIFICACAO E ILUMINACAO EXTERNA</v>
          </cell>
          <cell r="C2596" t="str">
            <v>INEL</v>
          </cell>
          <cell r="D2596" t="str">
            <v>FIOS/CABOS</v>
          </cell>
          <cell r="E2596" t="str">
            <v>0167</v>
          </cell>
          <cell r="F2596" t="str">
            <v/>
          </cell>
          <cell r="G2596" t="str">
            <v/>
          </cell>
          <cell r="H2596" t="str">
            <v>CABO DE COBRE ISOLADO, 25 MM², ANTI-CHAMA 0,6/1 KV, INSTALADO EM ELETROCALHA OU PERFILADO - FORNECIMENTO E INSTALAÇÃO. AF_10/2020</v>
          </cell>
          <cell r="I2596" t="str">
            <v>M</v>
          </cell>
          <cell r="J2596" t="str">
            <v>COEFICIENTE DE REPRESENTATIVIDADE</v>
          </cell>
          <cell r="K2596" t="str">
            <v>23,52</v>
          </cell>
          <cell r="L2596" t="str">
            <v>CAIXA REFERENCIAL</v>
          </cell>
        </row>
        <row r="2597">
          <cell r="A2597">
            <v>91936</v>
          </cell>
          <cell r="B2597" t="str">
            <v>INSTALACAO ELETRICA/ELETRIFICACAO E ILUMINACAO EXTERNA</v>
          </cell>
          <cell r="C2597" t="str">
            <v>INEL</v>
          </cell>
          <cell r="D2597" t="str">
            <v>CAIXAS</v>
          </cell>
          <cell r="E2597" t="str">
            <v>0168</v>
          </cell>
          <cell r="F2597" t="str">
            <v/>
          </cell>
          <cell r="G2597" t="str">
            <v/>
          </cell>
          <cell r="H2597" t="str">
            <v>CAIXA OCTOGONAL 4" X 4", PVC, INSTALADA EM LAJE - FORNECIMENTO E INSTALAÇÃO. AF_12/2015</v>
          </cell>
          <cell r="I2597" t="str">
            <v>UN</v>
          </cell>
          <cell r="J2597" t="str">
            <v>COEFICIENTE DE REPRESENTATIVIDADE</v>
          </cell>
          <cell r="K2597" t="str">
            <v>9,63</v>
          </cell>
          <cell r="L2597" t="str">
            <v>CAIXA REFERENCIAL</v>
          </cell>
        </row>
        <row r="2598">
          <cell r="A2598">
            <v>91937</v>
          </cell>
          <cell r="B2598" t="str">
            <v>INSTALACAO ELETRICA/ELETRIFICACAO E ILUMINACAO EXTERNA</v>
          </cell>
          <cell r="C2598" t="str">
            <v>INEL</v>
          </cell>
          <cell r="D2598" t="str">
            <v>CAIXAS</v>
          </cell>
          <cell r="E2598" t="str">
            <v>0168</v>
          </cell>
          <cell r="F2598" t="str">
            <v/>
          </cell>
          <cell r="G2598" t="str">
            <v/>
          </cell>
          <cell r="H2598" t="str">
            <v>CAIXA OCTOGONAL 3" X 3", PVC, INSTALADA EM LAJE - FORNECIMENTO E INSTALAÇÃO. AF_12/2015</v>
          </cell>
          <cell r="I2598" t="str">
            <v>UN</v>
          </cell>
          <cell r="J2598" t="str">
            <v>COEFICIENTE DE REPRESENTATIVIDADE</v>
          </cell>
          <cell r="K2598" t="str">
            <v>8,20</v>
          </cell>
          <cell r="L2598" t="str">
            <v>CAIXA REFERENCIAL</v>
          </cell>
        </row>
        <row r="2599">
          <cell r="A2599">
            <v>91939</v>
          </cell>
          <cell r="B2599" t="str">
            <v>INSTALACAO ELETRICA/ELETRIFICACAO E ILUMINACAO EXTERNA</v>
          </cell>
          <cell r="C2599" t="str">
            <v>INEL</v>
          </cell>
          <cell r="D2599" t="str">
            <v>CAIXAS</v>
          </cell>
          <cell r="E2599" t="str">
            <v>0168</v>
          </cell>
          <cell r="F2599" t="str">
            <v/>
          </cell>
          <cell r="G2599" t="str">
            <v/>
          </cell>
          <cell r="H2599" t="str">
            <v>CAIXA RETANGULAR 4" X 2" ALTA (2,00 M DO PISO), PVC, INSTALADA EM PAREDE - FORNECIMENTO E INSTALAÇÃO. AF_12/2015</v>
          </cell>
          <cell r="I2599" t="str">
            <v>UN</v>
          </cell>
          <cell r="J2599" t="str">
            <v>COEFICIENTE DE REPRESENTATIVIDADE</v>
          </cell>
          <cell r="K2599" t="str">
            <v>20,39</v>
          </cell>
          <cell r="L2599" t="str">
            <v>CAIXA REFERENCIAL</v>
          </cell>
        </row>
        <row r="2600">
          <cell r="A2600">
            <v>91940</v>
          </cell>
          <cell r="B2600" t="str">
            <v>INSTALACAO ELETRICA/ELETRIFICACAO E ILUMINACAO EXTERNA</v>
          </cell>
          <cell r="C2600" t="str">
            <v>INEL</v>
          </cell>
          <cell r="D2600" t="str">
            <v>CAIXAS</v>
          </cell>
          <cell r="E2600" t="str">
            <v>0168</v>
          </cell>
          <cell r="F2600" t="str">
            <v/>
          </cell>
          <cell r="G2600" t="str">
            <v/>
          </cell>
          <cell r="H2600" t="str">
            <v>CAIXA RETANGULAR 4" X 2" MÉDIA (1,30 M DO PISO), PVC, INSTALADA EM PAREDE - FORNECIMENTO E INSTALAÇÃO. AF_12/2015</v>
          </cell>
          <cell r="I2600" t="str">
            <v>UN</v>
          </cell>
          <cell r="J2600" t="str">
            <v>COEFICIENTE DE REPRESENTATIVIDADE</v>
          </cell>
          <cell r="K2600" t="str">
            <v>10,86</v>
          </cell>
          <cell r="L2600" t="str">
            <v>CAIXA REFERENCIAL</v>
          </cell>
        </row>
        <row r="2601">
          <cell r="A2601">
            <v>91941</v>
          </cell>
          <cell r="B2601" t="str">
            <v>INSTALACAO ELETRICA/ELETRIFICACAO E ILUMINACAO EXTERNA</v>
          </cell>
          <cell r="C2601" t="str">
            <v>INEL</v>
          </cell>
          <cell r="D2601" t="str">
            <v>CAIXAS</v>
          </cell>
          <cell r="E2601" t="str">
            <v>0168</v>
          </cell>
          <cell r="F2601" t="str">
            <v/>
          </cell>
          <cell r="G2601" t="str">
            <v/>
          </cell>
          <cell r="H2601" t="str">
            <v>CAIXA RETANGULAR 4" X 2" BAIXA (0,30 M DO PISO), PVC, INSTALADA EM PAREDE - FORNECIMENTO E INSTALAÇÃO. AF_12/2015</v>
          </cell>
          <cell r="I2601" t="str">
            <v>UN</v>
          </cell>
          <cell r="J2601" t="str">
            <v>COEFICIENTE DE REPRESENTATIVIDADE</v>
          </cell>
          <cell r="K2601" t="str">
            <v>7,28</v>
          </cell>
          <cell r="L2601" t="str">
            <v>CAIXA REFERENCIAL</v>
          </cell>
        </row>
        <row r="2602">
          <cell r="A2602">
            <v>91942</v>
          </cell>
          <cell r="B2602" t="str">
            <v>INSTALACAO ELETRICA/ELETRIFICACAO E ILUMINACAO EXTERNA</v>
          </cell>
          <cell r="C2602" t="str">
            <v>INEL</v>
          </cell>
          <cell r="D2602" t="str">
            <v>CAIXAS</v>
          </cell>
          <cell r="E2602" t="str">
            <v>0168</v>
          </cell>
          <cell r="F2602" t="str">
            <v/>
          </cell>
          <cell r="G2602" t="str">
            <v/>
          </cell>
          <cell r="H2602" t="str">
            <v>CAIXA RETANGULAR 4" X 4" ALTA (2,00 M DO PISO), PVC, INSTALADA EM PAREDE - FORNECIMENTO E INSTALAÇÃO. AF_12/2015</v>
          </cell>
          <cell r="I2602" t="str">
            <v>UN</v>
          </cell>
          <cell r="J2602" t="str">
            <v>COEFICIENTE DE REPRESENTATIVIDADE</v>
          </cell>
          <cell r="K2602" t="str">
            <v>24,99</v>
          </cell>
          <cell r="L2602" t="str">
            <v>CAIXA REFERENCIAL</v>
          </cell>
        </row>
        <row r="2603">
          <cell r="A2603">
            <v>91943</v>
          </cell>
          <cell r="B2603" t="str">
            <v>INSTALACAO ELETRICA/ELETRIFICACAO E ILUMINACAO EXTERNA</v>
          </cell>
          <cell r="C2603" t="str">
            <v>INEL</v>
          </cell>
          <cell r="D2603" t="str">
            <v>CAIXAS</v>
          </cell>
          <cell r="E2603" t="str">
            <v>0168</v>
          </cell>
          <cell r="F2603" t="str">
            <v/>
          </cell>
          <cell r="G2603" t="str">
            <v/>
          </cell>
          <cell r="H2603" t="str">
            <v>CAIXA RETANGULAR 4" X 4" MÉDIA (1,30 M DO PISO), PVC, INSTALADA EM PAREDE - FORNECIMENTO E INSTALAÇÃO. AF_12/2015</v>
          </cell>
          <cell r="I2603" t="str">
            <v>UN</v>
          </cell>
          <cell r="J2603" t="str">
            <v>COEFICIENTE DE REPRESENTATIVIDADE</v>
          </cell>
          <cell r="K2603" t="str">
            <v>14,02</v>
          </cell>
          <cell r="L2603" t="str">
            <v>CAIXA REFERENCIAL</v>
          </cell>
        </row>
        <row r="2604">
          <cell r="A2604">
            <v>91944</v>
          </cell>
          <cell r="B2604" t="str">
            <v>INSTALACAO ELETRICA/ELETRIFICACAO E ILUMINACAO EXTERNA</v>
          </cell>
          <cell r="C2604" t="str">
            <v>INEL</v>
          </cell>
          <cell r="D2604" t="str">
            <v>CAIXAS</v>
          </cell>
          <cell r="E2604" t="str">
            <v>0168</v>
          </cell>
          <cell r="F2604" t="str">
            <v/>
          </cell>
          <cell r="G2604" t="str">
            <v/>
          </cell>
          <cell r="H2604" t="str">
            <v>CAIXA RETANGULAR 4" X 4" BAIXA (0,30 M DO PISO), PVC, INSTALADA EM PAREDE - FORNECIMENTO E INSTALAÇÃO. AF_12/2015</v>
          </cell>
          <cell r="I2604" t="str">
            <v>UN</v>
          </cell>
          <cell r="J2604" t="str">
            <v>COEFICIENTE DE REPRESENTATIVIDADE</v>
          </cell>
          <cell r="K2604" t="str">
            <v>9,93</v>
          </cell>
          <cell r="L2604" t="str">
            <v>CAIXA REFERENCIAL</v>
          </cell>
        </row>
        <row r="2605">
          <cell r="A2605">
            <v>92865</v>
          </cell>
          <cell r="B2605" t="str">
            <v>INSTALACAO ELETRICA/ELETRIFICACAO E ILUMINACAO EXTERNA</v>
          </cell>
          <cell r="C2605" t="str">
            <v>INEL</v>
          </cell>
          <cell r="D2605" t="str">
            <v>CAIXAS</v>
          </cell>
          <cell r="E2605" t="str">
            <v>0168</v>
          </cell>
          <cell r="F2605" t="str">
            <v/>
          </cell>
          <cell r="G2605" t="str">
            <v/>
          </cell>
          <cell r="H2605" t="str">
            <v>CAIXA OCTOGONAL 4" X 4", METÁLICA, INSTALADA EM LAJE - FORNECIMENTO E INSTALAÇÃO. AF_12/2015</v>
          </cell>
          <cell r="I2605" t="str">
            <v>UN</v>
          </cell>
          <cell r="J2605" t="str">
            <v>ATRIBUÍDO SÃO PAULO</v>
          </cell>
          <cell r="K2605" t="str">
            <v>9,02</v>
          </cell>
          <cell r="L2605" t="str">
            <v>CAIXA REFERENCIAL</v>
          </cell>
        </row>
        <row r="2606">
          <cell r="A2606">
            <v>92866</v>
          </cell>
          <cell r="B2606" t="str">
            <v>INSTALACAO ELETRICA/ELETRIFICACAO E ILUMINACAO EXTERNA</v>
          </cell>
          <cell r="C2606" t="str">
            <v>INEL</v>
          </cell>
          <cell r="D2606" t="str">
            <v>CAIXAS</v>
          </cell>
          <cell r="E2606" t="str">
            <v>0168</v>
          </cell>
          <cell r="F2606" t="str">
            <v/>
          </cell>
          <cell r="G2606" t="str">
            <v/>
          </cell>
          <cell r="H2606" t="str">
            <v>CAIXA SEXTAVADA 3" X 3", METÁLICA, INSTALADA EM LAJE - FORNECIMENTO E INSTALAÇÃO. AF_12/2015</v>
          </cell>
          <cell r="I2606" t="str">
            <v>UN</v>
          </cell>
          <cell r="J2606" t="str">
            <v>ATRIBUÍDO SÃO PAULO</v>
          </cell>
          <cell r="K2606" t="str">
            <v>6,84</v>
          </cell>
          <cell r="L2606" t="str">
            <v>CAIXA REFERENCIAL</v>
          </cell>
        </row>
        <row r="2607">
          <cell r="A2607">
            <v>92867</v>
          </cell>
          <cell r="B2607" t="str">
            <v>INSTALACAO ELETRICA/ELETRIFICACAO E ILUMINACAO EXTERNA</v>
          </cell>
          <cell r="C2607" t="str">
            <v>INEL</v>
          </cell>
          <cell r="D2607" t="str">
            <v>CAIXAS</v>
          </cell>
          <cell r="E2607" t="str">
            <v>0168</v>
          </cell>
          <cell r="F2607" t="str">
            <v/>
          </cell>
          <cell r="G2607" t="str">
            <v/>
          </cell>
          <cell r="H2607" t="str">
            <v>CAIXA RETANGULAR 4" X 2" ALTA (2,00 M DO PISO), METÁLICA, INSTALADA EM PAREDE - FORNECIMENTO E INSTALAÇÃO. AF_12/2015</v>
          </cell>
          <cell r="I2607" t="str">
            <v>UN</v>
          </cell>
          <cell r="J2607" t="str">
            <v>ATRIBUÍDO SÃO PAULO</v>
          </cell>
          <cell r="K2607" t="str">
            <v>20,50</v>
          </cell>
          <cell r="L2607" t="str">
            <v>CAIXA REFERENCIAL</v>
          </cell>
        </row>
        <row r="2608">
          <cell r="A2608">
            <v>92868</v>
          </cell>
          <cell r="B2608" t="str">
            <v>INSTALACAO ELETRICA/ELETRIFICACAO E ILUMINACAO EXTERNA</v>
          </cell>
          <cell r="C2608" t="str">
            <v>INEL</v>
          </cell>
          <cell r="D2608" t="str">
            <v>CAIXAS</v>
          </cell>
          <cell r="E2608" t="str">
            <v>0168</v>
          </cell>
          <cell r="F2608" t="str">
            <v/>
          </cell>
          <cell r="G2608" t="str">
            <v/>
          </cell>
          <cell r="H2608" t="str">
            <v>CAIXA RETANGULAR 4" X 2" MÉDIA (1,30 M DO PISO), METÁLICA, INSTALADA EM PAREDE - FORNECIMENTO E INSTALAÇÃO. AF_12/2015</v>
          </cell>
          <cell r="I2608" t="str">
            <v>UN</v>
          </cell>
          <cell r="J2608" t="str">
            <v>ATRIBUÍDO SÃO PAULO</v>
          </cell>
          <cell r="K2608" t="str">
            <v>10,97</v>
          </cell>
          <cell r="L2608" t="str">
            <v>CAIXA REFERENCIAL</v>
          </cell>
        </row>
        <row r="2609">
          <cell r="A2609">
            <v>92869</v>
          </cell>
          <cell r="B2609" t="str">
            <v>INSTALACAO ELETRICA/ELETRIFICACAO E ILUMINACAO EXTERNA</v>
          </cell>
          <cell r="C2609" t="str">
            <v>INEL</v>
          </cell>
          <cell r="D2609" t="str">
            <v>CAIXAS</v>
          </cell>
          <cell r="E2609" t="str">
            <v>0168</v>
          </cell>
          <cell r="F2609" t="str">
            <v/>
          </cell>
          <cell r="G2609" t="str">
            <v/>
          </cell>
          <cell r="H2609" t="str">
            <v>CAIXA RETANGULAR 4" X 2" BAIXA (0,30 M DO PISO), METÁLICA, INSTALADA EM PAREDE - FORNECIMENTO E INSTALAÇÃO. AF_12/2015</v>
          </cell>
          <cell r="I2609" t="str">
            <v>UN</v>
          </cell>
          <cell r="J2609" t="str">
            <v>ATRIBUÍDO SÃO PAULO</v>
          </cell>
          <cell r="K2609" t="str">
            <v>7,39</v>
          </cell>
          <cell r="L2609" t="str">
            <v>CAIXA REFERENCIAL</v>
          </cell>
        </row>
        <row r="2610">
          <cell r="A2610">
            <v>92870</v>
          </cell>
          <cell r="B2610" t="str">
            <v>INSTALACAO ELETRICA/ELETRIFICACAO E ILUMINACAO EXTERNA</v>
          </cell>
          <cell r="C2610" t="str">
            <v>INEL</v>
          </cell>
          <cell r="D2610" t="str">
            <v>CAIXAS</v>
          </cell>
          <cell r="E2610" t="str">
            <v>0168</v>
          </cell>
          <cell r="F2610" t="str">
            <v/>
          </cell>
          <cell r="G2610" t="str">
            <v/>
          </cell>
          <cell r="H2610" t="str">
            <v>CAIXA RETANGULAR 4" X 4" ALTA (2,00 M DO PISO), METÁLICA, INSTALADA EM PAREDE - FORNECIMENTO E INSTALAÇÃO. AF_12/2015</v>
          </cell>
          <cell r="I2610" t="str">
            <v>UN</v>
          </cell>
          <cell r="J2610" t="str">
            <v>ATRIBUÍDO SÃO PAULO</v>
          </cell>
          <cell r="K2610" t="str">
            <v>25,45</v>
          </cell>
          <cell r="L2610" t="str">
            <v>CAIXA REFERENCIAL</v>
          </cell>
        </row>
        <row r="2611">
          <cell r="A2611">
            <v>92871</v>
          </cell>
          <cell r="B2611" t="str">
            <v>INSTALACAO ELETRICA/ELETRIFICACAO E ILUMINACAO EXTERNA</v>
          </cell>
          <cell r="C2611" t="str">
            <v>INEL</v>
          </cell>
          <cell r="D2611" t="str">
            <v>CAIXAS</v>
          </cell>
          <cell r="E2611" t="str">
            <v>0168</v>
          </cell>
          <cell r="F2611" t="str">
            <v/>
          </cell>
          <cell r="G2611" t="str">
            <v/>
          </cell>
          <cell r="H2611" t="str">
            <v>CAIXA RETANGULAR 4" X 4" MÉDIA (1,30 M DO PISO), METÁLICA, INSTALADA EM PAREDE - FORNECIMENTO E INSTALAÇÃO. AF_12/2015</v>
          </cell>
          <cell r="I2611" t="str">
            <v>UN</v>
          </cell>
          <cell r="J2611" t="str">
            <v>ATRIBUÍDO SÃO PAULO</v>
          </cell>
          <cell r="K2611" t="str">
            <v>14,48</v>
          </cell>
          <cell r="L2611" t="str">
            <v>CAIXA REFERENCIAL</v>
          </cell>
        </row>
        <row r="2612">
          <cell r="A2612">
            <v>92872</v>
          </cell>
          <cell r="B2612" t="str">
            <v>INSTALACAO ELETRICA/ELETRIFICACAO E ILUMINACAO EXTERNA</v>
          </cell>
          <cell r="C2612" t="str">
            <v>INEL</v>
          </cell>
          <cell r="D2612" t="str">
            <v>CAIXAS</v>
          </cell>
          <cell r="E2612" t="str">
            <v>0168</v>
          </cell>
          <cell r="F2612" t="str">
            <v/>
          </cell>
          <cell r="G2612" t="str">
            <v/>
          </cell>
          <cell r="H2612" t="str">
            <v>CAIXA RETANGULAR 4" X 4" BAIXA (0,30 M DO PISO), METÁLICA, INSTALADA EM PAREDE - FORNECIMENTO E INSTALAÇÃO. AF_12/2015</v>
          </cell>
          <cell r="I2612" t="str">
            <v>UN</v>
          </cell>
          <cell r="J2612" t="str">
            <v>ATRIBUÍDO SÃO PAULO</v>
          </cell>
          <cell r="K2612" t="str">
            <v>10,39</v>
          </cell>
          <cell r="L2612" t="str">
            <v>CAIXA REFERENCIAL</v>
          </cell>
        </row>
        <row r="2613">
          <cell r="A2613">
            <v>95777</v>
          </cell>
          <cell r="B2613" t="str">
            <v>INSTALACAO ELETRICA/ELETRIFICACAO E ILUMINACAO EXTERNA</v>
          </cell>
          <cell r="C2613" t="str">
            <v>INEL</v>
          </cell>
          <cell r="D2613" t="str">
            <v>CAIXAS</v>
          </cell>
          <cell r="E2613" t="str">
            <v>0168</v>
          </cell>
          <cell r="F2613" t="str">
            <v/>
          </cell>
          <cell r="G2613" t="str">
            <v/>
          </cell>
          <cell r="H2613" t="str">
            <v>CONDULETE DE ALUMÍNIO, TIPO B, PARA ELETRODUTO DE AÇO GALVANIZADO DN 20 MM (3/4''), APARENTE - FORNECIMENTO E INSTALAÇÃO. AF_11/2016_P</v>
          </cell>
          <cell r="I2613" t="str">
            <v>UN</v>
          </cell>
          <cell r="J2613" t="str">
            <v>ATRIBUÍDO SÃO PAULO</v>
          </cell>
          <cell r="K2613" t="str">
            <v>21,73</v>
          </cell>
          <cell r="L2613" t="str">
            <v>CAIXA REFERENCIAL</v>
          </cell>
        </row>
        <row r="2614">
          <cell r="A2614">
            <v>95778</v>
          </cell>
          <cell r="B2614" t="str">
            <v>INSTALACAO ELETRICA/ELETRIFICACAO E ILUMINACAO EXTERNA</v>
          </cell>
          <cell r="C2614" t="str">
            <v>INEL</v>
          </cell>
          <cell r="D2614" t="str">
            <v>CAIXAS</v>
          </cell>
          <cell r="E2614" t="str">
            <v>0168</v>
          </cell>
          <cell r="F2614" t="str">
            <v/>
          </cell>
          <cell r="G2614" t="str">
            <v/>
          </cell>
          <cell r="H2614" t="str">
            <v>CONDULETE DE ALUMÍNIO, TIPO C, PARA ELETRODUTO DE AÇO GALVANIZADO DN 20 MM (3/4''), APARENTE - FORNECIMENTO E INSTALAÇÃO. AF_11/2016_P</v>
          </cell>
          <cell r="I2614" t="str">
            <v>UN</v>
          </cell>
          <cell r="J2614" t="str">
            <v>ATRIBUÍDO SÃO PAULO</v>
          </cell>
          <cell r="K2614" t="str">
            <v>22,30</v>
          </cell>
          <cell r="L2614" t="str">
            <v>CAIXA REFERENCIAL</v>
          </cell>
        </row>
        <row r="2615">
          <cell r="A2615">
            <v>95779</v>
          </cell>
          <cell r="B2615" t="str">
            <v>INSTALACAO ELETRICA/ELETRIFICACAO E ILUMINACAO EXTERNA</v>
          </cell>
          <cell r="C2615" t="str">
            <v>INEL</v>
          </cell>
          <cell r="D2615" t="str">
            <v>CAIXAS</v>
          </cell>
          <cell r="E2615" t="str">
            <v>0168</v>
          </cell>
          <cell r="F2615" t="str">
            <v/>
          </cell>
          <cell r="G2615" t="str">
            <v/>
          </cell>
          <cell r="H2615" t="str">
            <v>CONDULETE DE ALUMÍNIO, TIPO E, PARA ELETRODUTO DE AÇO GALVANIZADO DN 20 MM (3/4''), APARENTE - FORNECIMENTO E INSTALAÇÃO. AF_11/2016_P</v>
          </cell>
          <cell r="I2615" t="str">
            <v>UN</v>
          </cell>
          <cell r="J2615" t="str">
            <v>ATRIBUÍDO SÃO PAULO</v>
          </cell>
          <cell r="K2615" t="str">
            <v>20,40</v>
          </cell>
          <cell r="L2615" t="str">
            <v>CAIXA REFERENCIAL</v>
          </cell>
        </row>
        <row r="2616">
          <cell r="A2616">
            <v>95780</v>
          </cell>
          <cell r="B2616" t="str">
            <v>INSTALACAO ELETRICA/ELETRIFICACAO E ILUMINACAO EXTERNA</v>
          </cell>
          <cell r="C2616" t="str">
            <v>INEL</v>
          </cell>
          <cell r="D2616" t="str">
            <v>CAIXAS</v>
          </cell>
          <cell r="E2616" t="str">
            <v>0168</v>
          </cell>
          <cell r="F2616" t="str">
            <v/>
          </cell>
          <cell r="G2616" t="str">
            <v/>
          </cell>
          <cell r="H2616" t="str">
            <v>CONDULETE DE ALUMÍNIO, TIPO B, PARA ELETRODUTO DE AÇO GALVANIZADO DN 25 MM (1''), APARENTE - FORNECIMENTO E INSTALAÇÃO. AF_11/2016_P</v>
          </cell>
          <cell r="I2616" t="str">
            <v>UN</v>
          </cell>
          <cell r="J2616" t="str">
            <v>ATRIBUÍDO SÃO PAULO</v>
          </cell>
          <cell r="K2616" t="str">
            <v>24,86</v>
          </cell>
          <cell r="L2616" t="str">
            <v>CAIXA REFERENCIAL</v>
          </cell>
        </row>
        <row r="2617">
          <cell r="A2617">
            <v>95781</v>
          </cell>
          <cell r="B2617" t="str">
            <v>INSTALACAO ELETRICA/ELETRIFICACAO E ILUMINACAO EXTERNA</v>
          </cell>
          <cell r="C2617" t="str">
            <v>INEL</v>
          </cell>
          <cell r="D2617" t="str">
            <v>CAIXAS</v>
          </cell>
          <cell r="E2617" t="str">
            <v>0168</v>
          </cell>
          <cell r="F2617" t="str">
            <v/>
          </cell>
          <cell r="G2617" t="str">
            <v/>
          </cell>
          <cell r="H2617" t="str">
            <v>CONDULETE DE ALUMÍNIO, TIPO C, PARA ELETRODUTO DE AÇO GALVANIZADO DN 25 MM (1''), APARENTE - FORNECIMENTO E INSTALAÇÃO. AF_11/2016_P</v>
          </cell>
          <cell r="I2617" t="str">
            <v>UN</v>
          </cell>
          <cell r="J2617" t="str">
            <v>ATRIBUÍDO SÃO PAULO</v>
          </cell>
          <cell r="K2617" t="str">
            <v>25,28</v>
          </cell>
          <cell r="L2617" t="str">
            <v>CAIXA REFERENCIAL</v>
          </cell>
        </row>
        <row r="2618">
          <cell r="A2618">
            <v>95782</v>
          </cell>
          <cell r="B2618" t="str">
            <v>INSTALACAO ELETRICA/ELETRIFICACAO E ILUMINACAO EXTERNA</v>
          </cell>
          <cell r="C2618" t="str">
            <v>INEL</v>
          </cell>
          <cell r="D2618" t="str">
            <v>CAIXAS</v>
          </cell>
          <cell r="E2618" t="str">
            <v>0168</v>
          </cell>
          <cell r="F2618" t="str">
            <v/>
          </cell>
          <cell r="G2618" t="str">
            <v/>
          </cell>
          <cell r="H2618" t="str">
            <v>CONDULETE DE ALUMÍNIO, TIPO E, ELETRODUTO DE AÇO GALVANIZADO DN 25 MM (1''), APARENTE - FORNECIMENTO E INSTALAÇÃO. AF_11/2016_P</v>
          </cell>
          <cell r="I2618" t="str">
            <v>UN</v>
          </cell>
          <cell r="J2618" t="str">
            <v>ATRIBUÍDO SÃO PAULO</v>
          </cell>
          <cell r="K2618" t="str">
            <v>26,38</v>
          </cell>
          <cell r="L2618" t="str">
            <v>CAIXA REFERENCIAL</v>
          </cell>
        </row>
        <row r="2619">
          <cell r="A2619">
            <v>95785</v>
          </cell>
          <cell r="B2619" t="str">
            <v>INSTALACAO ELETRICA/ELETRIFICACAO E ILUMINACAO EXTERNA</v>
          </cell>
          <cell r="C2619" t="str">
            <v>INEL</v>
          </cell>
          <cell r="D2619" t="str">
            <v>CAIXAS</v>
          </cell>
          <cell r="E2619" t="str">
            <v>0168</v>
          </cell>
          <cell r="F2619" t="str">
            <v/>
          </cell>
          <cell r="G2619" t="str">
            <v/>
          </cell>
          <cell r="H2619" t="str">
            <v>CONDULETE DE ALUMÍNIO, TIPO E, PARA ELETRODUTO DE AÇO GALVANIZADO DN 32 MM (1 1/4''), APARENTE - FORNECIMENTO E INSTALAÇÃO. AF_11/2016_P</v>
          </cell>
          <cell r="I2619" t="str">
            <v>UN</v>
          </cell>
          <cell r="J2619" t="str">
            <v>ATRIBUÍDO SÃO PAULO</v>
          </cell>
          <cell r="K2619" t="str">
            <v>30,13</v>
          </cell>
          <cell r="L2619" t="str">
            <v>CAIXA REFERENCIAL</v>
          </cell>
        </row>
        <row r="2620">
          <cell r="A2620">
            <v>95787</v>
          </cell>
          <cell r="B2620" t="str">
            <v>INSTALACAO ELETRICA/ELETRIFICACAO E ILUMINACAO EXTERNA</v>
          </cell>
          <cell r="C2620" t="str">
            <v>INEL</v>
          </cell>
          <cell r="D2620" t="str">
            <v>CAIXAS</v>
          </cell>
          <cell r="E2620" t="str">
            <v>0168</v>
          </cell>
          <cell r="F2620" t="str">
            <v/>
          </cell>
          <cell r="G2620" t="str">
            <v/>
          </cell>
          <cell r="H2620" t="str">
            <v>CONDULETE DE ALUMÍNIO, TIPO LR, PARA ELETRODUTO DE AÇO GALVANIZADO DN 20 MM (3/4''), APARENTE - FORNECIMENTO E INSTALAÇÃO. AF_11/2016_P</v>
          </cell>
          <cell r="I2620" t="str">
            <v>UN</v>
          </cell>
          <cell r="J2620" t="str">
            <v>ATRIBUÍDO SÃO PAULO</v>
          </cell>
          <cell r="K2620" t="str">
            <v>21,85</v>
          </cell>
          <cell r="L2620" t="str">
            <v>CAIXA REFERENCIAL</v>
          </cell>
        </row>
        <row r="2621">
          <cell r="A2621">
            <v>95789</v>
          </cell>
          <cell r="B2621" t="str">
            <v>INSTALACAO ELETRICA/ELETRIFICACAO E ILUMINACAO EXTERNA</v>
          </cell>
          <cell r="C2621" t="str">
            <v>INEL</v>
          </cell>
          <cell r="D2621" t="str">
            <v>CAIXAS</v>
          </cell>
          <cell r="E2621" t="str">
            <v>0168</v>
          </cell>
          <cell r="F2621" t="str">
            <v/>
          </cell>
          <cell r="G2621" t="str">
            <v/>
          </cell>
          <cell r="H2621" t="str">
            <v>CONDULETE DE ALUMÍNIO, TIPO LR, PARA ELETRODUTO DE AÇO GALVANIZADO DN 25 MM (1''), APARENTE - FORNECIMENTO E INSTALAÇÃO. AF_11/2016_P</v>
          </cell>
          <cell r="I2621" t="str">
            <v>UN</v>
          </cell>
          <cell r="J2621" t="str">
            <v>ATRIBUÍDO SÃO PAULO</v>
          </cell>
          <cell r="K2621" t="str">
            <v>27,37</v>
          </cell>
          <cell r="L2621" t="str">
            <v>CAIXA REFERENCIAL</v>
          </cell>
        </row>
        <row r="2622">
          <cell r="A2622">
            <v>95791</v>
          </cell>
          <cell r="B2622" t="str">
            <v>INSTALACAO ELETRICA/ELETRIFICACAO E ILUMINACAO EXTERNA</v>
          </cell>
          <cell r="C2622" t="str">
            <v>INEL</v>
          </cell>
          <cell r="D2622" t="str">
            <v>CAIXAS</v>
          </cell>
          <cell r="E2622" t="str">
            <v>0168</v>
          </cell>
          <cell r="F2622" t="str">
            <v/>
          </cell>
          <cell r="G2622" t="str">
            <v/>
          </cell>
          <cell r="H2622" t="str">
            <v>CONDULETE DE ALUMÍNIO, TIPO LR, PARA ELETRODUTO DE AÇO GALVANIZADO DN 32 MM (1 1/4''), APARENTE - FORNECIMENTO E INSTALAÇÃO. AF_11/2016_P</v>
          </cell>
          <cell r="I2622" t="str">
            <v>UN</v>
          </cell>
          <cell r="J2622" t="str">
            <v>ATRIBUÍDO SÃO PAULO</v>
          </cell>
          <cell r="K2622" t="str">
            <v>35,60</v>
          </cell>
          <cell r="L2622" t="str">
            <v>CAIXA REFERENCIAL</v>
          </cell>
        </row>
        <row r="2623">
          <cell r="A2623">
            <v>95795</v>
          </cell>
          <cell r="B2623" t="str">
            <v>INSTALACAO ELETRICA/ELETRIFICACAO E ILUMINACAO EXTERNA</v>
          </cell>
          <cell r="C2623" t="str">
            <v>INEL</v>
          </cell>
          <cell r="D2623" t="str">
            <v>CAIXAS</v>
          </cell>
          <cell r="E2623" t="str">
            <v>0168</v>
          </cell>
          <cell r="F2623" t="str">
            <v/>
          </cell>
          <cell r="G2623" t="str">
            <v/>
          </cell>
          <cell r="H2623" t="str">
            <v>CONDULETE DE ALUMÍNIO, TIPO T, PARA ELETRODUTO DE AÇO GALVANIZADO DN 20 MM (3/4''), APARENTE - FORNECIMENTO E INSTALAÇÃO. AF_11/2016_P</v>
          </cell>
          <cell r="I2623" t="str">
            <v>UN</v>
          </cell>
          <cell r="J2623" t="str">
            <v>ATRIBUÍDO SÃO PAULO</v>
          </cell>
          <cell r="K2623" t="str">
            <v>25,22</v>
          </cell>
          <cell r="L2623" t="str">
            <v>CAIXA REFERENCIAL</v>
          </cell>
        </row>
        <row r="2624">
          <cell r="A2624">
            <v>95796</v>
          </cell>
          <cell r="B2624" t="str">
            <v>INSTALACAO ELETRICA/ELETRIFICACAO E ILUMINACAO EXTERNA</v>
          </cell>
          <cell r="C2624" t="str">
            <v>INEL</v>
          </cell>
          <cell r="D2624" t="str">
            <v>CAIXAS</v>
          </cell>
          <cell r="E2624" t="str">
            <v>0168</v>
          </cell>
          <cell r="F2624" t="str">
            <v/>
          </cell>
          <cell r="G2624" t="str">
            <v/>
          </cell>
          <cell r="H2624" t="str">
            <v>CONDULETE DE ALUMÍNIO, TIPO T, PARA ELETRODUTO DE AÇO GALVANIZADO DN 25 MM (1''), APARENTE - FORNECIMENTO E INSTALAÇÃO. AF_11/2016_P</v>
          </cell>
          <cell r="I2624" t="str">
            <v>UN</v>
          </cell>
          <cell r="J2624" t="str">
            <v>ATRIBUÍDO SÃO PAULO</v>
          </cell>
          <cell r="K2624" t="str">
            <v>32,22</v>
          </cell>
          <cell r="L2624" t="str">
            <v>CAIXA REFERENCIAL</v>
          </cell>
        </row>
        <row r="2625">
          <cell r="A2625">
            <v>95797</v>
          </cell>
          <cell r="B2625" t="str">
            <v>INSTALACAO ELETRICA/ELETRIFICACAO E ILUMINACAO EXTERNA</v>
          </cell>
          <cell r="C2625" t="str">
            <v>INEL</v>
          </cell>
          <cell r="D2625" t="str">
            <v>CAIXAS</v>
          </cell>
          <cell r="E2625" t="str">
            <v>0168</v>
          </cell>
          <cell r="F2625" t="str">
            <v/>
          </cell>
          <cell r="G2625" t="str">
            <v/>
          </cell>
          <cell r="H2625" t="str">
            <v>CONDULETE DE ALUMÍNIO, TIPO T, PARA ELETRODUTO DE AÇO GALVANIZADO DN 32 MM (1 1/4''), APARENTE - FORNECIMENTO E INSTALAÇÃO. AF_11/2016_P</v>
          </cell>
          <cell r="I2625" t="str">
            <v>UN</v>
          </cell>
          <cell r="J2625" t="str">
            <v>ATRIBUÍDO SÃO PAULO</v>
          </cell>
          <cell r="K2625" t="str">
            <v>41,30</v>
          </cell>
          <cell r="L2625" t="str">
            <v>CAIXA REFERENCIAL</v>
          </cell>
        </row>
        <row r="2626">
          <cell r="A2626">
            <v>95801</v>
          </cell>
          <cell r="B2626" t="str">
            <v>INSTALACAO ELETRICA/ELETRIFICACAO E ILUMINACAO EXTERNA</v>
          </cell>
          <cell r="C2626" t="str">
            <v>INEL</v>
          </cell>
          <cell r="D2626" t="str">
            <v>CAIXAS</v>
          </cell>
          <cell r="E2626" t="str">
            <v>0168</v>
          </cell>
          <cell r="F2626" t="str">
            <v/>
          </cell>
          <cell r="G2626" t="str">
            <v/>
          </cell>
          <cell r="H2626" t="str">
            <v>CONDULETE DE ALUMÍNIO, TIPO X, PARA ELETRODUTO DE AÇO GALVANIZADO DN 20 MM (3/4''), APARENTE - FORNECIMENTO E INSTALAÇÃO. AF_11/2016_P</v>
          </cell>
          <cell r="I2626" t="str">
            <v>UN</v>
          </cell>
          <cell r="J2626" t="str">
            <v>ATRIBUÍDO SÃO PAULO</v>
          </cell>
          <cell r="K2626" t="str">
            <v>30,41</v>
          </cell>
          <cell r="L2626" t="str">
            <v>CAIXA REFERENCIAL</v>
          </cell>
        </row>
        <row r="2627">
          <cell r="A2627">
            <v>95802</v>
          </cell>
          <cell r="B2627" t="str">
            <v>INSTALACAO ELETRICA/ELETRIFICACAO E ILUMINACAO EXTERNA</v>
          </cell>
          <cell r="C2627" t="str">
            <v>INEL</v>
          </cell>
          <cell r="D2627" t="str">
            <v>CAIXAS</v>
          </cell>
          <cell r="E2627" t="str">
            <v>0168</v>
          </cell>
          <cell r="F2627" t="str">
            <v/>
          </cell>
          <cell r="G2627" t="str">
            <v/>
          </cell>
          <cell r="H2627" t="str">
            <v>CONDULETE DE ALUMÍNIO, TIPO X, PARA ELETRODUTO DE AÇO GALVANIZADO DN 25 MM (1''), APARENTE - FORNECIMENTO E INSTALAÇÃO. AF_11/2016_P</v>
          </cell>
          <cell r="I2627" t="str">
            <v>UN</v>
          </cell>
          <cell r="J2627" t="str">
            <v>ATRIBUÍDO SÃO PAULO</v>
          </cell>
          <cell r="K2627" t="str">
            <v>34,02</v>
          </cell>
          <cell r="L2627" t="str">
            <v>CAIXA REFERENCIAL</v>
          </cell>
        </row>
        <row r="2628">
          <cell r="A2628">
            <v>95803</v>
          </cell>
          <cell r="B2628" t="str">
            <v>INSTALACAO ELETRICA/ELETRIFICACAO E ILUMINACAO EXTERNA</v>
          </cell>
          <cell r="C2628" t="str">
            <v>INEL</v>
          </cell>
          <cell r="D2628" t="str">
            <v>CAIXAS</v>
          </cell>
          <cell r="E2628" t="str">
            <v>0168</v>
          </cell>
          <cell r="F2628" t="str">
            <v/>
          </cell>
          <cell r="G2628" t="str">
            <v/>
          </cell>
          <cell r="H2628" t="str">
            <v>CONDULETE DE ALUMÍNIO, TIPO X, PARA ELETRODUTO DE AÇO GALVANIZADO DN 32 MM (1 1/4''), APARENTE - FORNECIMENTO E INSTALAÇÃO. AF_11/2016_P</v>
          </cell>
          <cell r="I2628" t="str">
            <v>UN</v>
          </cell>
          <cell r="J2628" t="str">
            <v>ATRIBUÍDO SÃO PAULO</v>
          </cell>
          <cell r="K2628" t="str">
            <v>45,61</v>
          </cell>
          <cell r="L2628" t="str">
            <v>CAIXA REFERENCIAL</v>
          </cell>
        </row>
        <row r="2629">
          <cell r="A2629">
            <v>95804</v>
          </cell>
          <cell r="B2629" t="str">
            <v>INSTALACAO ELETRICA/ELETRIFICACAO E ILUMINACAO EXTERNA</v>
          </cell>
          <cell r="C2629" t="str">
            <v>INEL</v>
          </cell>
          <cell r="D2629" t="str">
            <v>CAIXAS</v>
          </cell>
          <cell r="E2629" t="str">
            <v>0168</v>
          </cell>
          <cell r="F2629" t="str">
            <v/>
          </cell>
          <cell r="G2629" t="str">
            <v/>
          </cell>
          <cell r="H2629" t="str">
            <v>CONDULETE DE PVC, TIPO B, PARA ELETRODUTO DE PVC SOLDÁVEL DN 20 MM (1/2''), APARENTE - FORNECIMENTO E INSTALAÇÃO. AF_11/2016</v>
          </cell>
          <cell r="I2629" t="str">
            <v>UN</v>
          </cell>
          <cell r="J2629" t="str">
            <v>COEFICIENTE DE REPRESENTATIVIDADE</v>
          </cell>
          <cell r="K2629" t="str">
            <v>17,76</v>
          </cell>
          <cell r="L2629" t="str">
            <v>CAIXA REFERENCIAL</v>
          </cell>
        </row>
        <row r="2630">
          <cell r="A2630">
            <v>95805</v>
          </cell>
          <cell r="B2630" t="str">
            <v>INSTALACAO ELETRICA/ELETRIFICACAO E ILUMINACAO EXTERNA</v>
          </cell>
          <cell r="C2630" t="str">
            <v>INEL</v>
          </cell>
          <cell r="D2630" t="str">
            <v>CAIXAS</v>
          </cell>
          <cell r="E2630" t="str">
            <v>0168</v>
          </cell>
          <cell r="F2630" t="str">
            <v/>
          </cell>
          <cell r="G2630" t="str">
            <v/>
          </cell>
          <cell r="H2630" t="str">
            <v>CONDULETE DE PVC, TIPO B, PARA ELETRODUTO DE PVC SOLDÁVEL DN 25 MM (3/4''), APARENTE - FORNECIMENTO E INSTALAÇÃO. AF_11/2016</v>
          </cell>
          <cell r="I2630" t="str">
            <v>UN</v>
          </cell>
          <cell r="J2630" t="str">
            <v>COEFICIENTE DE REPRESENTATIVIDADE</v>
          </cell>
          <cell r="K2630" t="str">
            <v>17,92</v>
          </cell>
          <cell r="L2630" t="str">
            <v>CAIXA REFERENCIAL</v>
          </cell>
        </row>
        <row r="2631">
          <cell r="A2631">
            <v>95806</v>
          </cell>
          <cell r="B2631" t="str">
            <v>INSTALACAO ELETRICA/ELETRIFICACAO E ILUMINACAO EXTERNA</v>
          </cell>
          <cell r="C2631" t="str">
            <v>INEL</v>
          </cell>
          <cell r="D2631" t="str">
            <v>CAIXAS</v>
          </cell>
          <cell r="E2631" t="str">
            <v>0168</v>
          </cell>
          <cell r="F2631" t="str">
            <v/>
          </cell>
          <cell r="G2631" t="str">
            <v/>
          </cell>
          <cell r="H2631" t="str">
            <v>CONDULETE DE PVC, TIPO B, PARA ELETRODUTO DE PVC SOLDÁVEL DN 32 MM (1''), APARENTE - FORNECIMENTO E INSTALAÇÃO. AF_11/2016</v>
          </cell>
          <cell r="I2631" t="str">
            <v>UN</v>
          </cell>
          <cell r="J2631" t="str">
            <v>COEFICIENTE DE REPRESENTATIVIDADE</v>
          </cell>
          <cell r="K2631" t="str">
            <v>18,50</v>
          </cell>
          <cell r="L2631" t="str">
            <v>CAIXA REFERENCIAL</v>
          </cell>
        </row>
        <row r="2632">
          <cell r="A2632">
            <v>95807</v>
          </cell>
          <cell r="B2632" t="str">
            <v>INSTALACAO ELETRICA/ELETRIFICACAO E ILUMINACAO EXTERNA</v>
          </cell>
          <cell r="C2632" t="str">
            <v>INEL</v>
          </cell>
          <cell r="D2632" t="str">
            <v>CAIXAS</v>
          </cell>
          <cell r="E2632" t="str">
            <v>0168</v>
          </cell>
          <cell r="F2632" t="str">
            <v/>
          </cell>
          <cell r="G2632" t="str">
            <v/>
          </cell>
          <cell r="H2632" t="str">
            <v>CONDULETE DE PVC, TIPO LL, PARA ELETRODUTO DE PVC SOLDÁVEL DN 20 MM (1/2''), APARENTE - FORNECIMENTO E INSTALAÇÃO. AF_11/2016</v>
          </cell>
          <cell r="I2632" t="str">
            <v>UN</v>
          </cell>
          <cell r="J2632" t="str">
            <v>COEFICIENTE DE REPRESENTATIVIDADE</v>
          </cell>
          <cell r="K2632" t="str">
            <v>20,42</v>
          </cell>
          <cell r="L2632" t="str">
            <v>CAIXA REFERENCIAL</v>
          </cell>
        </row>
        <row r="2633">
          <cell r="A2633">
            <v>95808</v>
          </cell>
          <cell r="B2633" t="str">
            <v>INSTALACAO ELETRICA/ELETRIFICACAO E ILUMINACAO EXTERNA</v>
          </cell>
          <cell r="C2633" t="str">
            <v>INEL</v>
          </cell>
          <cell r="D2633" t="str">
            <v>CAIXAS</v>
          </cell>
          <cell r="E2633" t="str">
            <v>0168</v>
          </cell>
          <cell r="F2633" t="str">
            <v/>
          </cell>
          <cell r="G2633" t="str">
            <v/>
          </cell>
          <cell r="H2633" t="str">
            <v>CONDULETE DE PVC, TIPO LL, PARA ELETRODUTO DE PVC SOLDÁVEL DN 25 MM (3/4''), APARENTE - FORNECIMENTO E INSTALAÇÃO. AF_11/2016</v>
          </cell>
          <cell r="I2633" t="str">
            <v>UN</v>
          </cell>
          <cell r="J2633" t="str">
            <v>COEFICIENTE DE REPRESENTATIVIDADE</v>
          </cell>
          <cell r="K2633" t="str">
            <v>20,91</v>
          </cell>
          <cell r="L2633" t="str">
            <v>CAIXA REFERENCIAL</v>
          </cell>
        </row>
        <row r="2634">
          <cell r="A2634">
            <v>95809</v>
          </cell>
          <cell r="B2634" t="str">
            <v>INSTALACAO ELETRICA/ELETRIFICACAO E ILUMINACAO EXTERNA</v>
          </cell>
          <cell r="C2634" t="str">
            <v>INEL</v>
          </cell>
          <cell r="D2634" t="str">
            <v>CAIXAS</v>
          </cell>
          <cell r="E2634" t="str">
            <v>0168</v>
          </cell>
          <cell r="F2634" t="str">
            <v/>
          </cell>
          <cell r="G2634" t="str">
            <v/>
          </cell>
          <cell r="H2634" t="str">
            <v>CONDULETE DE PVC, TIPO LL, PARA ELETRODUTO DE PVC SOLDÁVEL DN 32 MM (1''), APARENTE - FORNECIMENTO E INSTALAÇÃO. AF_11/2016</v>
          </cell>
          <cell r="I2634" t="str">
            <v>UN</v>
          </cell>
          <cell r="J2634" t="str">
            <v>COEFICIENTE DE REPRESENTATIVIDADE</v>
          </cell>
          <cell r="K2634" t="str">
            <v>22,98</v>
          </cell>
          <cell r="L2634" t="str">
            <v>CAIXA REFERENCIAL</v>
          </cell>
        </row>
        <row r="2635">
          <cell r="A2635">
            <v>95810</v>
          </cell>
          <cell r="B2635" t="str">
            <v>INSTALACAO ELETRICA/ELETRIFICACAO E ILUMINACAO EXTERNA</v>
          </cell>
          <cell r="C2635" t="str">
            <v>INEL</v>
          </cell>
          <cell r="D2635" t="str">
            <v>CAIXAS</v>
          </cell>
          <cell r="E2635" t="str">
            <v>0168</v>
          </cell>
          <cell r="F2635" t="str">
            <v/>
          </cell>
          <cell r="G2635" t="str">
            <v/>
          </cell>
          <cell r="H2635" t="str">
            <v>CONDULETE DE PVC, TIPO LB, PARA ELETRODUTO DE PVC SOLDÁVEL DN 20 MM (1/2''), APARENTE - FORNECIMENTO E INSTALAÇÃO. AF_11/2016</v>
          </cell>
          <cell r="I2635" t="str">
            <v>UN</v>
          </cell>
          <cell r="J2635" t="str">
            <v>COEFICIENTE DE REPRESENTATIVIDADE</v>
          </cell>
          <cell r="K2635" t="str">
            <v>11,13</v>
          </cell>
          <cell r="L2635" t="str">
            <v>CAIXA REFERENCIAL</v>
          </cell>
        </row>
        <row r="2636">
          <cell r="A2636">
            <v>95811</v>
          </cell>
          <cell r="B2636" t="str">
            <v>INSTALACAO ELETRICA/ELETRIFICACAO E ILUMINACAO EXTERNA</v>
          </cell>
          <cell r="C2636" t="str">
            <v>INEL</v>
          </cell>
          <cell r="D2636" t="str">
            <v>CAIXAS</v>
          </cell>
          <cell r="E2636" t="str">
            <v>0168</v>
          </cell>
          <cell r="F2636" t="str">
            <v/>
          </cell>
          <cell r="G2636" t="str">
            <v/>
          </cell>
          <cell r="H2636" t="str">
            <v>CONDULETE DE PVC, TIPO LB, PARA ELETRODUTO DE PVC SOLDÁVEL DN 25 MM (3/4''), APARENTE - FORNECIMENTO E INSTALAÇÃO. AF_11/2016</v>
          </cell>
          <cell r="I2636" t="str">
            <v>UN</v>
          </cell>
          <cell r="J2636" t="str">
            <v>COEFICIENTE DE REPRESENTATIVIDADE</v>
          </cell>
          <cell r="K2636" t="str">
            <v>11,62</v>
          </cell>
          <cell r="L2636" t="str">
            <v>CAIXA REFERENCIAL</v>
          </cell>
        </row>
        <row r="2637">
          <cell r="A2637">
            <v>95812</v>
          </cell>
          <cell r="B2637" t="str">
            <v>INSTALACAO ELETRICA/ELETRIFICACAO E ILUMINACAO EXTERNA</v>
          </cell>
          <cell r="C2637" t="str">
            <v>INEL</v>
          </cell>
          <cell r="D2637" t="str">
            <v>CAIXAS</v>
          </cell>
          <cell r="E2637" t="str">
            <v>0168</v>
          </cell>
          <cell r="F2637" t="str">
            <v/>
          </cell>
          <cell r="G2637" t="str">
            <v/>
          </cell>
          <cell r="H2637" t="str">
            <v>CONDULETE DE PVC, TIPO LB, PARA ELETRODUTO DE PVC SOLDÁVEL DN 32 MM (1''), APARENTE - FORNECIMENTO E INSTALAÇÃO. AF_11/2016</v>
          </cell>
          <cell r="I2637" t="str">
            <v>UN</v>
          </cell>
          <cell r="J2637" t="str">
            <v>COEFICIENTE DE REPRESENTATIVIDADE</v>
          </cell>
          <cell r="K2637" t="str">
            <v>13,68</v>
          </cell>
          <cell r="L2637" t="str">
            <v>CAIXA REFERENCIAL</v>
          </cell>
        </row>
        <row r="2638">
          <cell r="A2638">
            <v>95813</v>
          </cell>
          <cell r="B2638" t="str">
            <v>INSTALACAO ELETRICA/ELETRIFICACAO E ILUMINACAO EXTERNA</v>
          </cell>
          <cell r="C2638" t="str">
            <v>INEL</v>
          </cell>
          <cell r="D2638" t="str">
            <v>CAIXAS</v>
          </cell>
          <cell r="E2638" t="str">
            <v>0168</v>
          </cell>
          <cell r="F2638" t="str">
            <v/>
          </cell>
          <cell r="G2638" t="str">
            <v/>
          </cell>
          <cell r="H2638" t="str">
            <v>CONDULETE DE PVC, TIPO TB, PARA ELETRODUTO DE PVC SOLDÁVEL DN 20 MM (1/2''), APARENTE - FORNECIMENTO E INSTALAÇÃO. AF_11/2016</v>
          </cell>
          <cell r="I2638" t="str">
            <v>UN</v>
          </cell>
          <cell r="J2638" t="str">
            <v>COEFICIENTE DE REPRESENTATIVIDADE</v>
          </cell>
          <cell r="K2638" t="str">
            <v>13,40</v>
          </cell>
          <cell r="L2638" t="str">
            <v>CAIXA REFERENCIAL</v>
          </cell>
        </row>
        <row r="2639">
          <cell r="A2639">
            <v>95814</v>
          </cell>
          <cell r="B2639" t="str">
            <v>INSTALACAO ELETRICA/ELETRIFICACAO E ILUMINACAO EXTERNA</v>
          </cell>
          <cell r="C2639" t="str">
            <v>INEL</v>
          </cell>
          <cell r="D2639" t="str">
            <v>CAIXAS</v>
          </cell>
          <cell r="E2639" t="str">
            <v>0168</v>
          </cell>
          <cell r="F2639" t="str">
            <v/>
          </cell>
          <cell r="G2639" t="str">
            <v/>
          </cell>
          <cell r="H2639" t="str">
            <v>CONDULETE DE PVC, TIPO TB, PARA ELETRODUTO DE PVC SOLDÁVEL DN 25 MM (3/4''), APARENTE - FORNECIMENTO E INSTALAÇÃO. AF_11/2016</v>
          </cell>
          <cell r="I2639" t="str">
            <v>UN</v>
          </cell>
          <cell r="J2639" t="str">
            <v>COEFICIENTE DE REPRESENTATIVIDADE</v>
          </cell>
          <cell r="K2639" t="str">
            <v>14,14</v>
          </cell>
          <cell r="L2639" t="str">
            <v>CAIXA REFERENCIAL</v>
          </cell>
        </row>
        <row r="2640">
          <cell r="A2640">
            <v>95815</v>
          </cell>
          <cell r="B2640" t="str">
            <v>INSTALACAO ELETRICA/ELETRIFICACAO E ILUMINACAO EXTERNA</v>
          </cell>
          <cell r="C2640" t="str">
            <v>INEL</v>
          </cell>
          <cell r="D2640" t="str">
            <v>CAIXAS</v>
          </cell>
          <cell r="E2640" t="str">
            <v>0168</v>
          </cell>
          <cell r="F2640" t="str">
            <v/>
          </cell>
          <cell r="G2640" t="str">
            <v/>
          </cell>
          <cell r="H2640" t="str">
            <v>CONDULETE DE PVC, TIPO TB, PARA ELETRODUTO DE PVC SOLDÁVEL DN 32 MM (1''), APARENTE - FORNECIMENTO E INSTALAÇÃO. AF_11/2016</v>
          </cell>
          <cell r="I2640" t="str">
            <v>UN</v>
          </cell>
          <cell r="J2640" t="str">
            <v>COEFICIENTE DE REPRESENTATIVIDADE</v>
          </cell>
          <cell r="K2640" t="str">
            <v>18,10</v>
          </cell>
          <cell r="L2640" t="str">
            <v>CAIXA REFERENCIAL</v>
          </cell>
        </row>
        <row r="2641">
          <cell r="A2641">
            <v>95816</v>
          </cell>
          <cell r="B2641" t="str">
            <v>INSTALACAO ELETRICA/ELETRIFICACAO E ILUMINACAO EXTERNA</v>
          </cell>
          <cell r="C2641" t="str">
            <v>INEL</v>
          </cell>
          <cell r="D2641" t="str">
            <v>CAIXAS</v>
          </cell>
          <cell r="E2641" t="str">
            <v>0168</v>
          </cell>
          <cell r="F2641" t="str">
            <v/>
          </cell>
          <cell r="G2641" t="str">
            <v/>
          </cell>
          <cell r="H2641" t="str">
            <v>CONDULETE DE PVC, TIPO X, PARA ELETRODUTO DE PVC SOLDÁVEL DN 20 MM (1/2''), APARENTE - FORNECIMENTO E INSTALAÇÃO. AF_11/2016</v>
          </cell>
          <cell r="I2641" t="str">
            <v>UN</v>
          </cell>
          <cell r="J2641" t="str">
            <v>COEFICIENTE DE REPRESENTATIVIDADE</v>
          </cell>
          <cell r="K2641" t="str">
            <v>25,15</v>
          </cell>
          <cell r="L2641" t="str">
            <v>CAIXA REFERENCIAL</v>
          </cell>
        </row>
        <row r="2642">
          <cell r="A2642">
            <v>95817</v>
          </cell>
          <cell r="B2642" t="str">
            <v>INSTALACAO ELETRICA/ELETRIFICACAO E ILUMINACAO EXTERNA</v>
          </cell>
          <cell r="C2642" t="str">
            <v>INEL</v>
          </cell>
          <cell r="D2642" t="str">
            <v>CAIXAS</v>
          </cell>
          <cell r="E2642" t="str">
            <v>0168</v>
          </cell>
          <cell r="F2642" t="str">
            <v/>
          </cell>
          <cell r="G2642" t="str">
            <v/>
          </cell>
          <cell r="H2642" t="str">
            <v>CONDULETE DE PVC, TIPO X, PARA ELETRODUTO DE PVC SOLDÁVEL DN 25 MM (3/4''), APARENTE - FORNECIMENTO E INSTALAÇÃO. AF_11/2016</v>
          </cell>
          <cell r="I2642" t="str">
            <v>UN</v>
          </cell>
          <cell r="J2642" t="str">
            <v>COEFICIENTE DE REPRESENTATIVIDADE</v>
          </cell>
          <cell r="K2642" t="str">
            <v>25,81</v>
          </cell>
          <cell r="L2642" t="str">
            <v>CAIXA REFERENCIAL</v>
          </cell>
        </row>
        <row r="2643">
          <cell r="A2643">
            <v>95818</v>
          </cell>
          <cell r="B2643" t="str">
            <v>INSTALACAO ELETRICA/ELETRIFICACAO E ILUMINACAO EXTERNA</v>
          </cell>
          <cell r="C2643" t="str">
            <v>INEL</v>
          </cell>
          <cell r="D2643" t="str">
            <v>CAIXAS</v>
          </cell>
          <cell r="E2643" t="str">
            <v>0168</v>
          </cell>
          <cell r="F2643" t="str">
            <v/>
          </cell>
          <cell r="G2643" t="str">
            <v/>
          </cell>
          <cell r="H2643" t="str">
            <v>CONDULETE DE PVC, TIPO X, PARA ELETRODUTO DE PVC SOLDÁVEL DN 32 MM (1''), APARENTE - FORNECIMENTO E INSTALAÇÃO. AF_11/2016</v>
          </cell>
          <cell r="I2643" t="str">
            <v>UN</v>
          </cell>
          <cell r="J2643" t="str">
            <v>COEFICIENTE DE REPRESENTATIVIDADE</v>
          </cell>
          <cell r="K2643" t="str">
            <v>31,13</v>
          </cell>
          <cell r="L2643" t="str">
            <v>CAIXA REFERENCIAL</v>
          </cell>
        </row>
        <row r="2644">
          <cell r="A2644">
            <v>97881</v>
          </cell>
          <cell r="B2644" t="str">
            <v>INSTALACAO ELETRICA/ELETRIFICACAO E ILUMINACAO EXTERNA</v>
          </cell>
          <cell r="C2644" t="str">
            <v>INEL</v>
          </cell>
          <cell r="D2644" t="str">
            <v>CAIXAS</v>
          </cell>
          <cell r="E2644" t="str">
            <v>0168</v>
          </cell>
          <cell r="F2644" t="str">
            <v/>
          </cell>
          <cell r="G2644" t="str">
            <v/>
          </cell>
          <cell r="H2644" t="str">
            <v>CAIXA ENTERRADA ELÉTRICA RETANGULAR, EM CONCRETO PRÉ-MOLDADO, FUNDO COM BRITA, DIMENSÕES INTERNAS: 0,3X0,3X0,3 M. AF_12/2020</v>
          </cell>
          <cell r="I2644" t="str">
            <v>UN</v>
          </cell>
          <cell r="J2644" t="str">
            <v>ATRIBUÍDO SÃO PAULO</v>
          </cell>
          <cell r="K2644" t="str">
            <v>93,54</v>
          </cell>
          <cell r="L2644" t="str">
            <v>CAIXA REFERENCIAL</v>
          </cell>
        </row>
        <row r="2645">
          <cell r="A2645">
            <v>97882</v>
          </cell>
          <cell r="B2645" t="str">
            <v>INSTALACAO ELETRICA/ELETRIFICACAO E ILUMINACAO EXTERNA</v>
          </cell>
          <cell r="C2645" t="str">
            <v>INEL</v>
          </cell>
          <cell r="D2645" t="str">
            <v>CAIXAS</v>
          </cell>
          <cell r="E2645" t="str">
            <v>0168</v>
          </cell>
          <cell r="F2645" t="str">
            <v/>
          </cell>
          <cell r="G2645" t="str">
            <v/>
          </cell>
          <cell r="H2645" t="str">
            <v>CAIXA ENTERRADA ELÉTRICA RETANGULAR, EM CONCRETO PRÉ-MOLDADO, FUNDO COM BRITA, DIMENSÕES INTERNAS: 0,4X0,4X0,4 M. AF_12/2020</v>
          </cell>
          <cell r="I2645" t="str">
            <v>UN</v>
          </cell>
          <cell r="J2645" t="str">
            <v>ATRIBUÍDO SÃO PAULO</v>
          </cell>
          <cell r="K2645" t="str">
            <v>146,69</v>
          </cell>
          <cell r="L2645" t="str">
            <v>CAIXA REFERENCIAL</v>
          </cell>
        </row>
        <row r="2646">
          <cell r="A2646">
            <v>97883</v>
          </cell>
          <cell r="B2646" t="str">
            <v>INSTALACAO ELETRICA/ELETRIFICACAO E ILUMINACAO EXTERNA</v>
          </cell>
          <cell r="C2646" t="str">
            <v>INEL</v>
          </cell>
          <cell r="D2646" t="str">
            <v>CAIXAS</v>
          </cell>
          <cell r="E2646" t="str">
            <v>0168</v>
          </cell>
          <cell r="F2646" t="str">
            <v/>
          </cell>
          <cell r="G2646" t="str">
            <v/>
          </cell>
          <cell r="H2646" t="str">
            <v>CAIXA ENTERRADA ELÉTRICA RETANGULAR, EM CONCRETO PRÉ-MOLDADO, FUNDO COM BRITA, DIMENSÕES INTERNAS: 0,6X0,6X0,5 M. AF_12/2020</v>
          </cell>
          <cell r="I2646" t="str">
            <v>UN</v>
          </cell>
          <cell r="J2646" t="str">
            <v>ATRIBUÍDO SÃO PAULO</v>
          </cell>
          <cell r="K2646" t="str">
            <v>282,25</v>
          </cell>
          <cell r="L2646" t="str">
            <v>CAIXA REFERENCIAL</v>
          </cell>
        </row>
        <row r="2647">
          <cell r="A2647">
            <v>97884</v>
          </cell>
          <cell r="B2647" t="str">
            <v>INSTALACAO ELETRICA/ELETRIFICACAO E ILUMINACAO EXTERNA</v>
          </cell>
          <cell r="C2647" t="str">
            <v>INEL</v>
          </cell>
          <cell r="D2647" t="str">
            <v>CAIXAS</v>
          </cell>
          <cell r="E2647" t="str">
            <v>0168</v>
          </cell>
          <cell r="F2647" t="str">
            <v/>
          </cell>
          <cell r="G2647" t="str">
            <v/>
          </cell>
          <cell r="H2647" t="str">
            <v>CAIXA ENTERRADA ELÉTRICA RETANGULAR, EM CONCRETO PRÉ-MOLDADO, FUNDO COM BRITA, DIMENSÕES INTERNAS: 0,8X0,8X0,5 M. AF_12/2020</v>
          </cell>
          <cell r="I2647" t="str">
            <v>UN</v>
          </cell>
          <cell r="J2647" t="str">
            <v>ATRIBUÍDO SÃO PAULO</v>
          </cell>
          <cell r="K2647" t="str">
            <v>547,42</v>
          </cell>
          <cell r="L2647" t="str">
            <v>CAIXA REFERENCIAL</v>
          </cell>
        </row>
        <row r="2648">
          <cell r="A2648">
            <v>97885</v>
          </cell>
          <cell r="B2648" t="str">
            <v>INSTALACAO ELETRICA/ELETRIFICACAO E ILUMINACAO EXTERNA</v>
          </cell>
          <cell r="C2648" t="str">
            <v>INEL</v>
          </cell>
          <cell r="D2648" t="str">
            <v>CAIXAS</v>
          </cell>
          <cell r="E2648" t="str">
            <v>0168</v>
          </cell>
          <cell r="F2648" t="str">
            <v/>
          </cell>
          <cell r="G2648" t="str">
            <v/>
          </cell>
          <cell r="H2648" t="str">
            <v>CAIXA ENTERRADA ELÉTRICA RETANGULAR, EM CONCRETO PRÉ-MOLDADO, FUNDO COM BRITA, DIMENSÕES INTERNAS: 1X1X0,5 M. AF_12/2020</v>
          </cell>
          <cell r="I2648" t="str">
            <v>UN</v>
          </cell>
          <cell r="J2648" t="str">
            <v>ATRIBUÍDO SÃO PAULO</v>
          </cell>
          <cell r="K2648" t="str">
            <v>847,89</v>
          </cell>
          <cell r="L2648" t="str">
            <v>CAIXA REFERENCIAL</v>
          </cell>
        </row>
        <row r="2649">
          <cell r="A2649">
            <v>97886</v>
          </cell>
          <cell r="B2649" t="str">
            <v>INSTALACAO ELETRICA/ELETRIFICACAO E ILUMINACAO EXTERNA</v>
          </cell>
          <cell r="C2649" t="str">
            <v>INEL</v>
          </cell>
          <cell r="D2649" t="str">
            <v>CAIXAS</v>
          </cell>
          <cell r="E2649" t="str">
            <v>0168</v>
          </cell>
          <cell r="F2649" t="str">
            <v/>
          </cell>
          <cell r="G2649" t="str">
            <v/>
          </cell>
          <cell r="H2649" t="str">
            <v>CAIXA ENTERRADA ELÉTRICA RETANGULAR, EM ALVENARIA COM TIJOLOS CERÂMICOS MACIÇOS, FUNDO COM BRITA, DIMENSÕES INTERNAS: 0,3X0,3X0,3 M. AF_12/2020</v>
          </cell>
          <cell r="I2649" t="str">
            <v>UN</v>
          </cell>
          <cell r="J2649" t="str">
            <v>ATRIBUÍDO SÃO PAULO</v>
          </cell>
          <cell r="K2649" t="str">
            <v>143,70</v>
          </cell>
          <cell r="L2649" t="str">
            <v>CAIXA REFERENCIAL</v>
          </cell>
        </row>
        <row r="2650">
          <cell r="A2650">
            <v>97887</v>
          </cell>
          <cell r="B2650" t="str">
            <v>INSTALACAO ELETRICA/ELETRIFICACAO E ILUMINACAO EXTERNA</v>
          </cell>
          <cell r="C2650" t="str">
            <v>INEL</v>
          </cell>
          <cell r="D2650" t="str">
            <v>CAIXAS</v>
          </cell>
          <cell r="E2650" t="str">
            <v>0168</v>
          </cell>
          <cell r="F2650" t="str">
            <v/>
          </cell>
          <cell r="G2650" t="str">
            <v/>
          </cell>
          <cell r="H2650" t="str">
            <v>CAIXA ENTERRADA ELÉTRICA RETANGULAR, EM ALVENARIA COM TIJOLOS CERÂMICOS MACIÇOS, FUNDO COM BRITA, DIMENSÕES INTERNAS: 0,4X0,4X0,4 M. AF_12/2020</v>
          </cell>
          <cell r="I2650" t="str">
            <v>UN</v>
          </cell>
          <cell r="J2650" t="str">
            <v>ATRIBUÍDO SÃO PAULO</v>
          </cell>
          <cell r="K2650" t="str">
            <v>228,35</v>
          </cell>
          <cell r="L2650" t="str">
            <v>CAIXA REFERENCIAL</v>
          </cell>
        </row>
        <row r="2651">
          <cell r="A2651">
            <v>97888</v>
          </cell>
          <cell r="B2651" t="str">
            <v>INSTALACAO ELETRICA/ELETRIFICACAO E ILUMINACAO EXTERNA</v>
          </cell>
          <cell r="C2651" t="str">
            <v>INEL</v>
          </cell>
          <cell r="D2651" t="str">
            <v>CAIXAS</v>
          </cell>
          <cell r="E2651" t="str">
            <v>0168</v>
          </cell>
          <cell r="F2651" t="str">
            <v/>
          </cell>
          <cell r="G2651" t="str">
            <v/>
          </cell>
          <cell r="H2651" t="str">
            <v>CAIXA ENTERRADA ELÉTRICA RETANGULAR, EM ALVENARIA COM TIJOLOS CERÂMICOS MACIÇOS, FUNDO COM BRITA, DIMENSÕES INTERNAS: 0,6X0,6X0,6 M. AF_12/2020</v>
          </cell>
          <cell r="I2651" t="str">
            <v>UN</v>
          </cell>
          <cell r="J2651" t="str">
            <v>ATRIBUÍDO SÃO PAULO</v>
          </cell>
          <cell r="K2651" t="str">
            <v>448,38</v>
          </cell>
          <cell r="L2651" t="str">
            <v>CAIXA REFERENCIAL</v>
          </cell>
        </row>
        <row r="2652">
          <cell r="A2652">
            <v>97889</v>
          </cell>
          <cell r="B2652" t="str">
            <v>INSTALACAO ELETRICA/ELETRIFICACAO E ILUMINACAO EXTERNA</v>
          </cell>
          <cell r="C2652" t="str">
            <v>INEL</v>
          </cell>
          <cell r="D2652" t="str">
            <v>CAIXAS</v>
          </cell>
          <cell r="E2652" t="str">
            <v>0168</v>
          </cell>
          <cell r="F2652" t="str">
            <v/>
          </cell>
          <cell r="G2652" t="str">
            <v/>
          </cell>
          <cell r="H2652" t="str">
            <v>CAIXA ENTERRADA ELÉTRICA RETANGULAR, EM ALVENARIA COM TIJOLOS CERÂMICOS MACIÇOS, FUNDO COM BRITA, DIMENSÕES INTERNAS: 0,8X0,8X0,6 M. AF_12/2020</v>
          </cell>
          <cell r="I2652" t="str">
            <v>UN</v>
          </cell>
          <cell r="J2652" t="str">
            <v>ATRIBUÍDO SÃO PAULO</v>
          </cell>
          <cell r="K2652" t="str">
            <v>593,80</v>
          </cell>
          <cell r="L2652" t="str">
            <v>CAIXA REFERENCIAL</v>
          </cell>
        </row>
        <row r="2653">
          <cell r="A2653">
            <v>97890</v>
          </cell>
          <cell r="B2653" t="str">
            <v>INSTALACAO ELETRICA/ELETRIFICACAO E ILUMINACAO EXTERNA</v>
          </cell>
          <cell r="C2653" t="str">
            <v>INEL</v>
          </cell>
          <cell r="D2653" t="str">
            <v>CAIXAS</v>
          </cell>
          <cell r="E2653" t="str">
            <v>0168</v>
          </cell>
          <cell r="F2653" t="str">
            <v/>
          </cell>
          <cell r="G2653" t="str">
            <v/>
          </cell>
          <cell r="H2653" t="str">
            <v>CAIXA ENTERRADA ELÉTRICA RETANGULAR, EM ALVENARIA COM TIJOLOS CERÂMICOS MACIÇOS, FUNDO COM BRITA, DIMENSÕES INTERNAS: 1X1X0,6 M. AF_12/2020</v>
          </cell>
          <cell r="I2653" t="str">
            <v>UN</v>
          </cell>
          <cell r="J2653" t="str">
            <v>ATRIBUÍDO SÃO PAULO</v>
          </cell>
          <cell r="K2653" t="str">
            <v>693,28</v>
          </cell>
          <cell r="L2653" t="str">
            <v>CAIXA REFERENCIAL</v>
          </cell>
        </row>
        <row r="2654">
          <cell r="A2654">
            <v>97891</v>
          </cell>
          <cell r="B2654" t="str">
            <v>INSTALACAO ELETRICA/ELETRIFICACAO E ILUMINACAO EXTERNA</v>
          </cell>
          <cell r="C2654" t="str">
            <v>INEL</v>
          </cell>
          <cell r="D2654" t="str">
            <v>CAIXAS</v>
          </cell>
          <cell r="E2654" t="str">
            <v>0168</v>
          </cell>
          <cell r="F2654" t="str">
            <v/>
          </cell>
          <cell r="G2654" t="str">
            <v/>
          </cell>
          <cell r="H2654" t="str">
            <v>CAIXA ENTERRADA ELÉTRICA RETANGULAR, EM ALVENARIA COM BLOCOS DE CONCRETO, FUNDO COM BRITA, DIMENSÕES INTERNAS: 0,4X0,4X0,4 M. AF_12/2020</v>
          </cell>
          <cell r="I2654" t="str">
            <v>UN</v>
          </cell>
          <cell r="J2654" t="str">
            <v>ATRIBUÍDO SÃO PAULO</v>
          </cell>
          <cell r="K2654" t="str">
            <v>148,52</v>
          </cell>
          <cell r="L2654" t="str">
            <v>CAIXA REFERENCIAL</v>
          </cell>
        </row>
        <row r="2655">
          <cell r="A2655">
            <v>97892</v>
          </cell>
          <cell r="B2655" t="str">
            <v>INSTALACAO ELETRICA/ELETRIFICACAO E ILUMINACAO EXTERNA</v>
          </cell>
          <cell r="C2655" t="str">
            <v>INEL</v>
          </cell>
          <cell r="D2655" t="str">
            <v>CAIXAS</v>
          </cell>
          <cell r="E2655" t="str">
            <v>0168</v>
          </cell>
          <cell r="F2655" t="str">
            <v/>
          </cell>
          <cell r="G2655" t="str">
            <v/>
          </cell>
          <cell r="H2655" t="str">
            <v>CAIXA ENTERRADA ELÉTRICA RETANGULAR, EM ALVENARIA COM BLOCOS DE CONCRETO, FUNDO COM BRITA, DIMENSÕES INTERNAS: 0,6X0,6X0,6 M. AF_12/2020</v>
          </cell>
          <cell r="I2655" t="str">
            <v>UN</v>
          </cell>
          <cell r="J2655" t="str">
            <v>ATRIBUÍDO SÃO PAULO</v>
          </cell>
          <cell r="K2655" t="str">
            <v>279,59</v>
          </cell>
          <cell r="L2655" t="str">
            <v>CAIXA REFERENCIAL</v>
          </cell>
        </row>
        <row r="2656">
          <cell r="A2656">
            <v>97893</v>
          </cell>
          <cell r="B2656" t="str">
            <v>INSTALACAO ELETRICA/ELETRIFICACAO E ILUMINACAO EXTERNA</v>
          </cell>
          <cell r="C2656" t="str">
            <v>INEL</v>
          </cell>
          <cell r="D2656" t="str">
            <v>CAIXAS</v>
          </cell>
          <cell r="E2656" t="str">
            <v>0168</v>
          </cell>
          <cell r="F2656" t="str">
            <v/>
          </cell>
          <cell r="G2656" t="str">
            <v/>
          </cell>
          <cell r="H2656" t="str">
            <v>CAIXA ENTERRADA ELÉTRICA RETANGULAR, EM ALVENARIA COM BLOCOS DE CONCRETO, FUNDO COM BRITA, DIMENSÕES INTERNAS: 0,8X0,8X0,6 M. AF_12/2020</v>
          </cell>
          <cell r="I2656" t="str">
            <v>UN</v>
          </cell>
          <cell r="J2656" t="str">
            <v>ATRIBUÍDO SÃO PAULO</v>
          </cell>
          <cell r="K2656" t="str">
            <v>378,57</v>
          </cell>
          <cell r="L2656" t="str">
            <v>CAIXA REFERENCIAL</v>
          </cell>
        </row>
        <row r="2657">
          <cell r="A2657">
            <v>97894</v>
          </cell>
          <cell r="B2657" t="str">
            <v>INSTALACAO ELETRICA/ELETRIFICACAO E ILUMINACAO EXTERNA</v>
          </cell>
          <cell r="C2657" t="str">
            <v>INEL</v>
          </cell>
          <cell r="D2657" t="str">
            <v>CAIXAS</v>
          </cell>
          <cell r="E2657" t="str">
            <v>0168</v>
          </cell>
          <cell r="F2657" t="str">
            <v/>
          </cell>
          <cell r="G2657" t="str">
            <v/>
          </cell>
          <cell r="H2657" t="str">
            <v>CAIXA ENTERRADA ELÉTRICA RETANGULAR, EM ALVENARIA COM BLOCOS DE CONCRETO, FUNDO COM BRITA, DIMENSÕES INTERNAS: 1X1X0,6 M. AF_12/2020</v>
          </cell>
          <cell r="I2657" t="str">
            <v>UN</v>
          </cell>
          <cell r="J2657" t="str">
            <v>ATRIBUÍDO SÃO PAULO</v>
          </cell>
          <cell r="K2657" t="str">
            <v>432,46</v>
          </cell>
          <cell r="L2657" t="str">
            <v>CAIXA REFERENCIAL</v>
          </cell>
        </row>
        <row r="2658">
          <cell r="A2658">
            <v>93653</v>
          </cell>
          <cell r="B2658" t="str">
            <v>INSTALACAO ELETRICA/ELETRIFICACAO E ILUMINACAO EXTERNA</v>
          </cell>
          <cell r="C2658" t="str">
            <v>INEL</v>
          </cell>
          <cell r="D2658" t="str">
            <v>QUADROS/DISJUNTORES</v>
          </cell>
          <cell r="E2658" t="str">
            <v>0169</v>
          </cell>
          <cell r="F2658" t="str">
            <v/>
          </cell>
          <cell r="G2658" t="str">
            <v/>
          </cell>
          <cell r="H2658" t="str">
            <v>DISJUNTOR MONOPOLAR TIPO DIN, CORRENTE NOMINAL DE 10A - FORNECIMENTO E INSTALAÇÃO. AF_10/2020</v>
          </cell>
          <cell r="I2658" t="str">
            <v>UN</v>
          </cell>
          <cell r="J2658" t="str">
            <v>COEFICIENTE DE REPRESENTATIVIDADE</v>
          </cell>
          <cell r="K2658" t="str">
            <v>11,29</v>
          </cell>
          <cell r="L2658" t="str">
            <v>CAIXA REFERENCIAL</v>
          </cell>
        </row>
        <row r="2659">
          <cell r="A2659">
            <v>93654</v>
          </cell>
          <cell r="B2659" t="str">
            <v>INSTALACAO ELETRICA/ELETRIFICACAO E ILUMINACAO EXTERNA</v>
          </cell>
          <cell r="C2659" t="str">
            <v>INEL</v>
          </cell>
          <cell r="D2659" t="str">
            <v>QUADROS/DISJUNTORES</v>
          </cell>
          <cell r="E2659" t="str">
            <v>0169</v>
          </cell>
          <cell r="F2659" t="str">
            <v/>
          </cell>
          <cell r="G2659" t="str">
            <v/>
          </cell>
          <cell r="H2659" t="str">
            <v>DISJUNTOR MONOPOLAR TIPO DIN, CORRENTE NOMINAL DE 16A - FORNECIMENTO E INSTALAÇÃO. AF_10/2020</v>
          </cell>
          <cell r="I2659" t="str">
            <v>UN</v>
          </cell>
          <cell r="J2659" t="str">
            <v>COEFICIENTE DE REPRESENTATIVIDADE</v>
          </cell>
          <cell r="K2659" t="str">
            <v>11,72</v>
          </cell>
          <cell r="L2659" t="str">
            <v>CAIXA REFERENCIAL</v>
          </cell>
        </row>
        <row r="2660">
          <cell r="A2660">
            <v>93655</v>
          </cell>
          <cell r="B2660" t="str">
            <v>INSTALACAO ELETRICA/ELETRIFICACAO E ILUMINACAO EXTERNA</v>
          </cell>
          <cell r="C2660" t="str">
            <v>INEL</v>
          </cell>
          <cell r="D2660" t="str">
            <v>QUADROS/DISJUNTORES</v>
          </cell>
          <cell r="E2660" t="str">
            <v>0169</v>
          </cell>
          <cell r="F2660" t="str">
            <v/>
          </cell>
          <cell r="G2660" t="str">
            <v/>
          </cell>
          <cell r="H2660" t="str">
            <v>DISJUNTOR MONOPOLAR TIPO DIN, CORRENTE NOMINAL DE 20A - FORNECIMENTO E INSTALAÇÃO. AF_10/2020</v>
          </cell>
          <cell r="I2660" t="str">
            <v>UN</v>
          </cell>
          <cell r="J2660" t="str">
            <v>COEFICIENTE DE REPRESENTATIVIDADE</v>
          </cell>
          <cell r="K2660" t="str">
            <v>12,64</v>
          </cell>
          <cell r="L2660" t="str">
            <v>CAIXA REFERENCIAL</v>
          </cell>
        </row>
        <row r="2661">
          <cell r="A2661">
            <v>93656</v>
          </cell>
          <cell r="B2661" t="str">
            <v>INSTALACAO ELETRICA/ELETRIFICACAO E ILUMINACAO EXTERNA</v>
          </cell>
          <cell r="C2661" t="str">
            <v>INEL</v>
          </cell>
          <cell r="D2661" t="str">
            <v>QUADROS/DISJUNTORES</v>
          </cell>
          <cell r="E2661" t="str">
            <v>0169</v>
          </cell>
          <cell r="F2661" t="str">
            <v/>
          </cell>
          <cell r="G2661" t="str">
            <v/>
          </cell>
          <cell r="H2661" t="str">
            <v>DISJUNTOR MONOPOLAR TIPO DIN, CORRENTE NOMINAL DE 25A - FORNECIMENTO E INSTALAÇÃO. AF_10/2020</v>
          </cell>
          <cell r="I2661" t="str">
            <v>UN</v>
          </cell>
          <cell r="J2661" t="str">
            <v>COEFICIENTE DE REPRESENTATIVIDADE</v>
          </cell>
          <cell r="K2661" t="str">
            <v>12,64</v>
          </cell>
          <cell r="L2661" t="str">
            <v>CAIXA REFERENCIAL</v>
          </cell>
        </row>
        <row r="2662">
          <cell r="A2662">
            <v>93657</v>
          </cell>
          <cell r="B2662" t="str">
            <v>INSTALACAO ELETRICA/ELETRIFICACAO E ILUMINACAO EXTERNA</v>
          </cell>
          <cell r="C2662" t="str">
            <v>INEL</v>
          </cell>
          <cell r="D2662" t="str">
            <v>QUADROS/DISJUNTORES</v>
          </cell>
          <cell r="E2662" t="str">
            <v>0169</v>
          </cell>
          <cell r="F2662" t="str">
            <v/>
          </cell>
          <cell r="G2662" t="str">
            <v/>
          </cell>
          <cell r="H2662" t="str">
            <v>DISJUNTOR MONOPOLAR TIPO DIN, CORRENTE NOMINAL DE 32A - FORNECIMENTO E INSTALAÇÃO. AF_10/2020</v>
          </cell>
          <cell r="I2662" t="str">
            <v>UN</v>
          </cell>
          <cell r="J2662" t="str">
            <v>COEFICIENTE DE REPRESENTATIVIDADE</v>
          </cell>
          <cell r="K2662" t="str">
            <v>13,71</v>
          </cell>
          <cell r="L2662" t="str">
            <v>CAIXA REFERENCIAL</v>
          </cell>
        </row>
        <row r="2663">
          <cell r="A2663">
            <v>93658</v>
          </cell>
          <cell r="B2663" t="str">
            <v>INSTALACAO ELETRICA/ELETRIFICACAO E ILUMINACAO EXTERNA</v>
          </cell>
          <cell r="C2663" t="str">
            <v>INEL</v>
          </cell>
          <cell r="D2663" t="str">
            <v>QUADROS/DISJUNTORES</v>
          </cell>
          <cell r="E2663" t="str">
            <v>0169</v>
          </cell>
          <cell r="F2663" t="str">
            <v/>
          </cell>
          <cell r="G2663" t="str">
            <v/>
          </cell>
          <cell r="H2663" t="str">
            <v>DISJUNTOR MONOPOLAR TIPO DIN, CORRENTE NOMINAL DE 40A - FORNECIMENTO E INSTALAÇÃO. AF_10/2020</v>
          </cell>
          <cell r="I2663" t="str">
            <v>UN</v>
          </cell>
          <cell r="J2663" t="str">
            <v>COEFICIENTE DE REPRESENTATIVIDADE</v>
          </cell>
          <cell r="K2663" t="str">
            <v>19,80</v>
          </cell>
          <cell r="L2663" t="str">
            <v>CAIXA REFERENCIAL</v>
          </cell>
        </row>
        <row r="2664">
          <cell r="A2664">
            <v>93659</v>
          </cell>
          <cell r="B2664" t="str">
            <v>INSTALACAO ELETRICA/ELETRIFICACAO E ILUMINACAO EXTERNA</v>
          </cell>
          <cell r="C2664" t="str">
            <v>INEL</v>
          </cell>
          <cell r="D2664" t="str">
            <v>QUADROS/DISJUNTORES</v>
          </cell>
          <cell r="E2664" t="str">
            <v>0169</v>
          </cell>
          <cell r="F2664" t="str">
            <v/>
          </cell>
          <cell r="G2664" t="str">
            <v/>
          </cell>
          <cell r="H2664" t="str">
            <v>DISJUNTOR MONOPOLAR TIPO DIN, CORRENTE NOMINAL DE 50A - FORNECIMENTO E INSTALAÇÃO. AF_10/2020</v>
          </cell>
          <cell r="I2664" t="str">
            <v>UN</v>
          </cell>
          <cell r="J2664" t="str">
            <v>COEFICIENTE DE REPRESENTATIVIDADE</v>
          </cell>
          <cell r="K2664" t="str">
            <v>21,96</v>
          </cell>
          <cell r="L2664" t="str">
            <v>CAIXA REFERENCIAL</v>
          </cell>
        </row>
        <row r="2665">
          <cell r="A2665">
            <v>93660</v>
          </cell>
          <cell r="B2665" t="str">
            <v>INSTALACAO ELETRICA/ELETRIFICACAO E ILUMINACAO EXTERNA</v>
          </cell>
          <cell r="C2665" t="str">
            <v>INEL</v>
          </cell>
          <cell r="D2665" t="str">
            <v>QUADROS/DISJUNTORES</v>
          </cell>
          <cell r="E2665" t="str">
            <v>0169</v>
          </cell>
          <cell r="F2665" t="str">
            <v/>
          </cell>
          <cell r="G2665" t="str">
            <v/>
          </cell>
          <cell r="H2665" t="str">
            <v>DISJUNTOR BIPOLAR TIPO DIN, CORRENTE NOMINAL DE 10A - FORNECIMENTO E INSTALAÇÃO. AF_10/2020</v>
          </cell>
          <cell r="I2665" t="str">
            <v>UN</v>
          </cell>
          <cell r="J2665" t="str">
            <v>COEFICIENTE DE REPRESENTATIVIDADE</v>
          </cell>
          <cell r="K2665" t="str">
            <v>56,87</v>
          </cell>
          <cell r="L2665" t="str">
            <v>CAIXA REFERENCIAL</v>
          </cell>
        </row>
        <row r="2666">
          <cell r="A2666">
            <v>93661</v>
          </cell>
          <cell r="B2666" t="str">
            <v>INSTALACAO ELETRICA/ELETRIFICACAO E ILUMINACAO EXTERNA</v>
          </cell>
          <cell r="C2666" t="str">
            <v>INEL</v>
          </cell>
          <cell r="D2666" t="str">
            <v>QUADROS/DISJUNTORES</v>
          </cell>
          <cell r="E2666" t="str">
            <v>0169</v>
          </cell>
          <cell r="F2666" t="str">
            <v/>
          </cell>
          <cell r="G2666" t="str">
            <v/>
          </cell>
          <cell r="H2666" t="str">
            <v>DISJUNTOR BIPOLAR TIPO DIN, CORRENTE NOMINAL DE 16A - FORNECIMENTO E INSTALAÇÃO. AF_10/2020</v>
          </cell>
          <cell r="I2666" t="str">
            <v>UN</v>
          </cell>
          <cell r="J2666" t="str">
            <v>COEFICIENTE DE REPRESENTATIVIDADE</v>
          </cell>
          <cell r="K2666" t="str">
            <v>57,73</v>
          </cell>
          <cell r="L2666" t="str">
            <v>CAIXA REFERENCIAL</v>
          </cell>
        </row>
        <row r="2667">
          <cell r="A2667">
            <v>93662</v>
          </cell>
          <cell r="B2667" t="str">
            <v>INSTALACAO ELETRICA/ELETRIFICACAO E ILUMINACAO EXTERNA</v>
          </cell>
          <cell r="C2667" t="str">
            <v>INEL</v>
          </cell>
          <cell r="D2667" t="str">
            <v>QUADROS/DISJUNTORES</v>
          </cell>
          <cell r="E2667" t="str">
            <v>0169</v>
          </cell>
          <cell r="F2667" t="str">
            <v/>
          </cell>
          <cell r="G2667" t="str">
            <v/>
          </cell>
          <cell r="H2667" t="str">
            <v>DISJUNTOR BIPOLAR TIPO DIN, CORRENTE NOMINAL DE 20A - FORNECIMENTO E INSTALAÇÃO. AF_10/2020</v>
          </cell>
          <cell r="I2667" t="str">
            <v>UN</v>
          </cell>
          <cell r="J2667" t="str">
            <v>COEFICIENTE DE REPRESENTATIVIDADE</v>
          </cell>
          <cell r="K2667" t="str">
            <v>59,57</v>
          </cell>
          <cell r="L2667" t="str">
            <v>CAIXA REFERENCIAL</v>
          </cell>
        </row>
        <row r="2668">
          <cell r="A2668">
            <v>93663</v>
          </cell>
          <cell r="B2668" t="str">
            <v>INSTALACAO ELETRICA/ELETRIFICACAO E ILUMINACAO EXTERNA</v>
          </cell>
          <cell r="C2668" t="str">
            <v>INEL</v>
          </cell>
          <cell r="D2668" t="str">
            <v>QUADROS/DISJUNTORES</v>
          </cell>
          <cell r="E2668" t="str">
            <v>0169</v>
          </cell>
          <cell r="F2668" t="str">
            <v/>
          </cell>
          <cell r="G2668" t="str">
            <v/>
          </cell>
          <cell r="H2668" t="str">
            <v>DISJUNTOR BIPOLAR TIPO DIN, CORRENTE NOMINAL DE 25A - FORNECIMENTO E INSTALAÇÃO. AF_10/2020</v>
          </cell>
          <cell r="I2668" t="str">
            <v>UN</v>
          </cell>
          <cell r="J2668" t="str">
            <v>COEFICIENTE DE REPRESENTATIVIDADE</v>
          </cell>
          <cell r="K2668" t="str">
            <v>59,57</v>
          </cell>
          <cell r="L2668" t="str">
            <v>CAIXA REFERENCIAL</v>
          </cell>
        </row>
        <row r="2669">
          <cell r="A2669">
            <v>93664</v>
          </cell>
          <cell r="B2669" t="str">
            <v>INSTALACAO ELETRICA/ELETRIFICACAO E ILUMINACAO EXTERNA</v>
          </cell>
          <cell r="C2669" t="str">
            <v>INEL</v>
          </cell>
          <cell r="D2669" t="str">
            <v>QUADROS/DISJUNTORES</v>
          </cell>
          <cell r="E2669" t="str">
            <v>0169</v>
          </cell>
          <cell r="F2669" t="str">
            <v/>
          </cell>
          <cell r="G2669" t="str">
            <v/>
          </cell>
          <cell r="H2669" t="str">
            <v>DISJUNTOR BIPOLAR TIPO DIN, CORRENTE NOMINAL DE 32A - FORNECIMENTO E INSTALAÇÃO. AF_10/2020</v>
          </cell>
          <cell r="I2669" t="str">
            <v>UN</v>
          </cell>
          <cell r="J2669" t="str">
            <v>COEFICIENTE DE REPRESENTATIVIDADE</v>
          </cell>
          <cell r="K2669" t="str">
            <v>61,73</v>
          </cell>
          <cell r="L2669" t="str">
            <v>CAIXA REFERENCIAL</v>
          </cell>
        </row>
        <row r="2670">
          <cell r="A2670">
            <v>93665</v>
          </cell>
          <cell r="B2670" t="str">
            <v>INSTALACAO ELETRICA/ELETRIFICACAO E ILUMINACAO EXTERNA</v>
          </cell>
          <cell r="C2670" t="str">
            <v>INEL</v>
          </cell>
          <cell r="D2670" t="str">
            <v>QUADROS/DISJUNTORES</v>
          </cell>
          <cell r="E2670" t="str">
            <v>0169</v>
          </cell>
          <cell r="F2670" t="str">
            <v/>
          </cell>
          <cell r="G2670" t="str">
            <v/>
          </cell>
          <cell r="H2670" t="str">
            <v>DISJUNTOR BIPOLAR TIPO DIN, CORRENTE NOMINAL DE 40A - FORNECIMENTO E INSTALAÇÃO. AF_10/2020</v>
          </cell>
          <cell r="I2670" t="str">
            <v>UN</v>
          </cell>
          <cell r="J2670" t="str">
            <v>COEFICIENTE DE REPRESENTATIVIDADE</v>
          </cell>
          <cell r="K2670" t="str">
            <v>64,23</v>
          </cell>
          <cell r="L2670" t="str">
            <v>CAIXA REFERENCIAL</v>
          </cell>
        </row>
        <row r="2671">
          <cell r="A2671">
            <v>93666</v>
          </cell>
          <cell r="B2671" t="str">
            <v>INSTALACAO ELETRICA/ELETRIFICACAO E ILUMINACAO EXTERNA</v>
          </cell>
          <cell r="C2671" t="str">
            <v>INEL</v>
          </cell>
          <cell r="D2671" t="str">
            <v>QUADROS/DISJUNTORES</v>
          </cell>
          <cell r="E2671" t="str">
            <v>0169</v>
          </cell>
          <cell r="F2671" t="str">
            <v/>
          </cell>
          <cell r="G2671" t="str">
            <v/>
          </cell>
          <cell r="H2671" t="str">
            <v>DISJUNTOR BIPOLAR TIPO DIN, CORRENTE NOMINAL DE 50A - FORNECIMENTO E INSTALAÇÃO. AF_10/2020</v>
          </cell>
          <cell r="I2671" t="str">
            <v>UN</v>
          </cell>
          <cell r="J2671" t="str">
            <v>COEFICIENTE DE REPRESENTATIVIDADE</v>
          </cell>
          <cell r="K2671" t="str">
            <v>68,55</v>
          </cell>
          <cell r="L2671" t="str">
            <v>CAIXA REFERENCIAL</v>
          </cell>
        </row>
        <row r="2672">
          <cell r="A2672">
            <v>93667</v>
          </cell>
          <cell r="B2672" t="str">
            <v>INSTALACAO ELETRICA/ELETRIFICACAO E ILUMINACAO EXTERNA</v>
          </cell>
          <cell r="C2672" t="str">
            <v>INEL</v>
          </cell>
          <cell r="D2672" t="str">
            <v>QUADROS/DISJUNTORES</v>
          </cell>
          <cell r="E2672" t="str">
            <v>0169</v>
          </cell>
          <cell r="F2672" t="str">
            <v/>
          </cell>
          <cell r="G2672" t="str">
            <v/>
          </cell>
          <cell r="H2672" t="str">
            <v>DISJUNTOR TRIPOLAR TIPO DIN, CORRENTE NOMINAL DE 10A - FORNECIMENTO E INSTALAÇÃO. AF_10/2020</v>
          </cell>
          <cell r="I2672" t="str">
            <v>UN</v>
          </cell>
          <cell r="J2672" t="str">
            <v>COEFICIENTE DE REPRESENTATIVIDADE</v>
          </cell>
          <cell r="K2672" t="str">
            <v>70,83</v>
          </cell>
          <cell r="L2672" t="str">
            <v>CAIXA REFERENCIAL</v>
          </cell>
        </row>
        <row r="2673">
          <cell r="A2673">
            <v>93668</v>
          </cell>
          <cell r="B2673" t="str">
            <v>INSTALACAO ELETRICA/ELETRIFICACAO E ILUMINACAO EXTERNA</v>
          </cell>
          <cell r="C2673" t="str">
            <v>INEL</v>
          </cell>
          <cell r="D2673" t="str">
            <v>QUADROS/DISJUNTORES</v>
          </cell>
          <cell r="E2673" t="str">
            <v>0169</v>
          </cell>
          <cell r="F2673" t="str">
            <v/>
          </cell>
          <cell r="G2673" t="str">
            <v/>
          </cell>
          <cell r="H2673" t="str">
            <v>DISJUNTOR TRIPOLAR TIPO DIN, CORRENTE NOMINAL DE 16A - FORNECIMENTO E INSTALAÇÃO. AF_10/2020</v>
          </cell>
          <cell r="I2673" t="str">
            <v>UN</v>
          </cell>
          <cell r="J2673" t="str">
            <v>COEFICIENTE DE REPRESENTATIVIDADE</v>
          </cell>
          <cell r="K2673" t="str">
            <v>72,13</v>
          </cell>
          <cell r="L2673" t="str">
            <v>CAIXA REFERENCIAL</v>
          </cell>
        </row>
        <row r="2674">
          <cell r="A2674">
            <v>93669</v>
          </cell>
          <cell r="B2674" t="str">
            <v>INSTALACAO ELETRICA/ELETRIFICACAO E ILUMINACAO EXTERNA</v>
          </cell>
          <cell r="C2674" t="str">
            <v>INEL</v>
          </cell>
          <cell r="D2674" t="str">
            <v>QUADROS/DISJUNTORES</v>
          </cell>
          <cell r="E2674" t="str">
            <v>0169</v>
          </cell>
          <cell r="F2674" t="str">
            <v/>
          </cell>
          <cell r="G2674" t="str">
            <v/>
          </cell>
          <cell r="H2674" t="str">
            <v>DISJUNTOR TRIPOLAR TIPO DIN, CORRENTE NOMINAL DE 20A - FORNECIMENTO E INSTALAÇÃO. AF_10/2020</v>
          </cell>
          <cell r="I2674" t="str">
            <v>UN</v>
          </cell>
          <cell r="J2674" t="str">
            <v>COEFICIENTE DE REPRESENTATIVIDADE</v>
          </cell>
          <cell r="K2674" t="str">
            <v>74,88</v>
          </cell>
          <cell r="L2674" t="str">
            <v>CAIXA REFERENCIAL</v>
          </cell>
        </row>
        <row r="2675">
          <cell r="A2675">
            <v>93670</v>
          </cell>
          <cell r="B2675" t="str">
            <v>INSTALACAO ELETRICA/ELETRIFICACAO E ILUMINACAO EXTERNA</v>
          </cell>
          <cell r="C2675" t="str">
            <v>INEL</v>
          </cell>
          <cell r="D2675" t="str">
            <v>QUADROS/DISJUNTORES</v>
          </cell>
          <cell r="E2675" t="str">
            <v>0169</v>
          </cell>
          <cell r="F2675" t="str">
            <v/>
          </cell>
          <cell r="G2675" t="str">
            <v/>
          </cell>
          <cell r="H2675" t="str">
            <v>DISJUNTOR TRIPOLAR TIPO DIN, CORRENTE NOMINAL DE 25A - FORNECIMENTO E INSTALAÇÃO. AF_10/2020</v>
          </cell>
          <cell r="I2675" t="str">
            <v>UN</v>
          </cell>
          <cell r="J2675" t="str">
            <v>COEFICIENTE DE REPRESENTATIVIDADE</v>
          </cell>
          <cell r="K2675" t="str">
            <v>74,88</v>
          </cell>
          <cell r="L2675" t="str">
            <v>CAIXA REFERENCIAL</v>
          </cell>
        </row>
        <row r="2676">
          <cell r="A2676">
            <v>93671</v>
          </cell>
          <cell r="B2676" t="str">
            <v>INSTALACAO ELETRICA/ELETRIFICACAO E ILUMINACAO EXTERNA</v>
          </cell>
          <cell r="C2676" t="str">
            <v>INEL</v>
          </cell>
          <cell r="D2676" t="str">
            <v>QUADROS/DISJUNTORES</v>
          </cell>
          <cell r="E2676" t="str">
            <v>0169</v>
          </cell>
          <cell r="F2676" t="str">
            <v/>
          </cell>
          <cell r="G2676" t="str">
            <v/>
          </cell>
          <cell r="H2676" t="str">
            <v>DISJUNTOR TRIPOLAR TIPO DIN, CORRENTE NOMINAL DE 32A - FORNECIMENTO E INSTALAÇÃO. AF_10/2020</v>
          </cell>
          <cell r="I2676" t="str">
            <v>UN</v>
          </cell>
          <cell r="J2676" t="str">
            <v>COEFICIENTE DE REPRESENTATIVIDADE</v>
          </cell>
          <cell r="K2676" t="str">
            <v>78,12</v>
          </cell>
          <cell r="L2676" t="str">
            <v>CAIXA REFERENCIAL</v>
          </cell>
        </row>
        <row r="2677">
          <cell r="A2677">
            <v>93672</v>
          </cell>
          <cell r="B2677" t="str">
            <v>INSTALACAO ELETRICA/ELETRIFICACAO E ILUMINACAO EXTERNA</v>
          </cell>
          <cell r="C2677" t="str">
            <v>INEL</v>
          </cell>
          <cell r="D2677" t="str">
            <v>QUADROS/DISJUNTORES</v>
          </cell>
          <cell r="E2677" t="str">
            <v>0169</v>
          </cell>
          <cell r="F2677" t="str">
            <v/>
          </cell>
          <cell r="G2677" t="str">
            <v/>
          </cell>
          <cell r="H2677" t="str">
            <v>DISJUNTOR TRIPOLAR TIPO DIN, CORRENTE NOMINAL DE 40A - FORNECIMENTO E INSTALAÇÃO. AF_10/2020</v>
          </cell>
          <cell r="I2677" t="str">
            <v>UN</v>
          </cell>
          <cell r="J2677" t="str">
            <v>COEFICIENTE DE REPRESENTATIVIDADE</v>
          </cell>
          <cell r="K2677" t="str">
            <v>83,08</v>
          </cell>
          <cell r="L2677" t="str">
            <v>CAIXA REFERENCIAL</v>
          </cell>
        </row>
        <row r="2678">
          <cell r="A2678">
            <v>93673</v>
          </cell>
          <cell r="B2678" t="str">
            <v>INSTALACAO ELETRICA/ELETRIFICACAO E ILUMINACAO EXTERNA</v>
          </cell>
          <cell r="C2678" t="str">
            <v>INEL</v>
          </cell>
          <cell r="D2678" t="str">
            <v>QUADROS/DISJUNTORES</v>
          </cell>
          <cell r="E2678" t="str">
            <v>0169</v>
          </cell>
          <cell r="F2678" t="str">
            <v/>
          </cell>
          <cell r="G2678" t="str">
            <v/>
          </cell>
          <cell r="H2678" t="str">
            <v>DISJUNTOR TRIPOLAR TIPO DIN, CORRENTE NOMINAL DE 50A - FORNECIMENTO E INSTALAÇÃO. AF_10/2020</v>
          </cell>
          <cell r="I2678" t="str">
            <v>UN</v>
          </cell>
          <cell r="J2678" t="str">
            <v>COEFICIENTE DE REPRESENTATIVIDADE</v>
          </cell>
          <cell r="K2678" t="str">
            <v>89,57</v>
          </cell>
          <cell r="L2678" t="str">
            <v>CAIXA REFERENCIAL</v>
          </cell>
        </row>
        <row r="2679">
          <cell r="A2679">
            <v>97359</v>
          </cell>
          <cell r="B2679" t="str">
            <v>INSTALACAO ELETRICA/ELETRIFICACAO E ILUMINACAO EXTERNA</v>
          </cell>
          <cell r="C2679" t="str">
            <v>INEL</v>
          </cell>
          <cell r="D2679" t="str">
            <v>QUADROS/DISJUNTORES</v>
          </cell>
          <cell r="E2679" t="str">
            <v>0169</v>
          </cell>
          <cell r="F2679" t="str">
            <v/>
          </cell>
          <cell r="G2679" t="str">
            <v/>
          </cell>
          <cell r="H2679" t="str">
            <v>QUADRO DE MEDIÇÃO GERAL DE ENERGIA COM 8 MEDIDORES - FORNECIMENTO E INSTALAÇÃO. AF_10/2020</v>
          </cell>
          <cell r="I2679" t="str">
            <v>UN</v>
          </cell>
          <cell r="J2679" t="str">
            <v>COEFICIENTE DE REPRESENTATIVIDADE</v>
          </cell>
          <cell r="K2679" t="str">
            <v>2.489,34</v>
          </cell>
          <cell r="L2679" t="str">
            <v>CAIXA REFERENCIAL</v>
          </cell>
        </row>
        <row r="2680">
          <cell r="A2680">
            <v>97360</v>
          </cell>
          <cell r="B2680" t="str">
            <v>INSTALACAO ELETRICA/ELETRIFICACAO E ILUMINACAO EXTERNA</v>
          </cell>
          <cell r="C2680" t="str">
            <v>INEL</v>
          </cell>
          <cell r="D2680" t="str">
            <v>QUADROS/DISJUNTORES</v>
          </cell>
          <cell r="E2680" t="str">
            <v>0169</v>
          </cell>
          <cell r="F2680" t="str">
            <v/>
          </cell>
          <cell r="G2680" t="str">
            <v/>
          </cell>
          <cell r="H2680" t="str">
            <v>QUADRO DE MEDIÇÃO GERAL DE ENERGIA COM 12 MEDIDORES - FORNECIMENTO E INSTALAÇÃO. AF_10/2020</v>
          </cell>
          <cell r="I2680" t="str">
            <v>UN</v>
          </cell>
          <cell r="J2680" t="str">
            <v>COEFICIENTE DE REPRESENTATIVIDADE</v>
          </cell>
          <cell r="K2680" t="str">
            <v>4.796,52</v>
          </cell>
          <cell r="L2680" t="str">
            <v>CAIXA REFERENCIAL</v>
          </cell>
        </row>
        <row r="2681">
          <cell r="A2681">
            <v>97361</v>
          </cell>
          <cell r="B2681" t="str">
            <v>INSTALACAO ELETRICA/ELETRIFICACAO E ILUMINACAO EXTERNA</v>
          </cell>
          <cell r="C2681" t="str">
            <v>INEL</v>
          </cell>
          <cell r="D2681" t="str">
            <v>QUADROS/DISJUNTORES</v>
          </cell>
          <cell r="E2681" t="str">
            <v>0169</v>
          </cell>
          <cell r="F2681" t="str">
            <v/>
          </cell>
          <cell r="G2681" t="str">
            <v/>
          </cell>
          <cell r="H2681" t="str">
            <v>QUADRO DE MEDIÇÃO GERAL DE ENERGIA COM 16 MEDIDORES - FORNECIMENTO E INSTALAÇÃO. AF_10/2020</v>
          </cell>
          <cell r="I2681" t="str">
            <v>UN</v>
          </cell>
          <cell r="J2681" t="str">
            <v>COEFICIENTE DE REPRESENTATIVIDADE</v>
          </cell>
          <cell r="K2681" t="str">
            <v>6.395,36</v>
          </cell>
          <cell r="L2681" t="str">
            <v>CAIXA REFERENCIAL</v>
          </cell>
        </row>
        <row r="2682">
          <cell r="A2682">
            <v>97362</v>
          </cell>
          <cell r="B2682" t="str">
            <v>INSTALACAO ELETRICA/ELETRIFICACAO E ILUMINACAO EXTERNA</v>
          </cell>
          <cell r="C2682" t="str">
            <v>INEL</v>
          </cell>
          <cell r="D2682" t="str">
            <v>QUADROS/DISJUNTORES</v>
          </cell>
          <cell r="E2682" t="str">
            <v>0169</v>
          </cell>
          <cell r="F2682" t="str">
            <v/>
          </cell>
          <cell r="G2682" t="str">
            <v/>
          </cell>
          <cell r="H2682" t="str">
            <v>QUADRO DE MEDIÇÃO GERAL DE ENERGIA PARA BARRAMENTO BLINDADO COM 4 MEDIDORES - FORNECIMENTO E INSTALAÇÃO. AF_10/2020</v>
          </cell>
          <cell r="I2682" t="str">
            <v>UN</v>
          </cell>
          <cell r="J2682" t="str">
            <v>ATRIBUÍDO SÃO PAULO</v>
          </cell>
          <cell r="K2682" t="str">
            <v>2.157,72</v>
          </cell>
          <cell r="L2682" t="str">
            <v>CAIXA REFERENCIAL</v>
          </cell>
        </row>
        <row r="2683">
          <cell r="A2683">
            <v>101875</v>
          </cell>
          <cell r="B2683" t="str">
            <v>INSTALACAO ELETRICA/ELETRIFICACAO E ILUMINACAO EXTERNA</v>
          </cell>
          <cell r="C2683" t="str">
            <v>INEL</v>
          </cell>
          <cell r="D2683" t="str">
            <v>QUADROS/DISJUNTORES</v>
          </cell>
          <cell r="E2683" t="str">
            <v>0169</v>
          </cell>
          <cell r="F2683" t="str">
            <v/>
          </cell>
          <cell r="G2683" t="str">
            <v/>
          </cell>
          <cell r="H2683" t="str">
            <v>QUADRO DE DISTRIBUIÇÃO DE ENERGIA EM CHAPA DE AÇO GALVANIZADO, DE EMBUTIR, COM BARRAMENTO TRIFÁSICO, PARA 12 DISJUNTORES DIN 100A - FORNECIMENTO E INSTALAÇÃO. AF_10/2020</v>
          </cell>
          <cell r="I2683" t="str">
            <v>UN</v>
          </cell>
          <cell r="J2683" t="str">
            <v>ATRIBUÍDO SÃO PAULO</v>
          </cell>
          <cell r="K2683" t="str">
            <v>453,73</v>
          </cell>
          <cell r="L2683" t="str">
            <v>CAIXA REFERENCIAL</v>
          </cell>
        </row>
        <row r="2684">
          <cell r="A2684">
            <v>101876</v>
          </cell>
          <cell r="B2684" t="str">
            <v>INSTALACAO ELETRICA/ELETRIFICACAO E ILUMINACAO EXTERNA</v>
          </cell>
          <cell r="C2684" t="str">
            <v>INEL</v>
          </cell>
          <cell r="D2684" t="str">
            <v>QUADROS/DISJUNTORES</v>
          </cell>
          <cell r="E2684" t="str">
            <v>0169</v>
          </cell>
          <cell r="F2684" t="str">
            <v/>
          </cell>
          <cell r="G2684" t="str">
            <v/>
          </cell>
          <cell r="H2684" t="str">
            <v>QUADRO DE DISTRIBUIÇÃO DE ENERGIA EM PVC, DE EMBUTIR, SEM BARRAMENTO, PARA 6 DISJUNTORES - FORNECIMENTO E INSTALAÇÃO. AF_10/2020</v>
          </cell>
          <cell r="I2684" t="str">
            <v>UN</v>
          </cell>
          <cell r="J2684" t="str">
            <v>COEFICIENTE DE REPRESENTATIVIDADE</v>
          </cell>
          <cell r="K2684" t="str">
            <v>56,29</v>
          </cell>
          <cell r="L2684" t="str">
            <v>CAIXA REFERENCIAL</v>
          </cell>
        </row>
        <row r="2685">
          <cell r="A2685">
            <v>101877</v>
          </cell>
          <cell r="B2685" t="str">
            <v>INSTALACAO ELETRICA/ELETRIFICACAO E ILUMINACAO EXTERNA</v>
          </cell>
          <cell r="C2685" t="str">
            <v>INEL</v>
          </cell>
          <cell r="D2685" t="str">
            <v>QUADROS/DISJUNTORES</v>
          </cell>
          <cell r="E2685" t="str">
            <v>0169</v>
          </cell>
          <cell r="F2685" t="str">
            <v/>
          </cell>
          <cell r="G2685" t="str">
            <v/>
          </cell>
          <cell r="H2685" t="str">
            <v>QUADRO DE DISTRIBUIÇÃO DE ENERGIA EM PVC, DE EMBUTIR, SEM BARRAMENTO, PARA 3 DISJUNTORES - FORNECIMENTO E INSTALAÇÃO. AF_10/2020</v>
          </cell>
          <cell r="I2685" t="str">
            <v>UN</v>
          </cell>
          <cell r="J2685" t="str">
            <v>COEFICIENTE DE REPRESENTATIVIDADE</v>
          </cell>
          <cell r="K2685" t="str">
            <v>38,91</v>
          </cell>
          <cell r="L2685" t="str">
            <v>CAIXA REFERENCIAL</v>
          </cell>
        </row>
        <row r="2686">
          <cell r="A2686">
            <v>101878</v>
          </cell>
          <cell r="B2686" t="str">
            <v>INSTALACAO ELETRICA/ELETRIFICACAO E ILUMINACAO EXTERNA</v>
          </cell>
          <cell r="C2686" t="str">
            <v>INEL</v>
          </cell>
          <cell r="D2686" t="str">
            <v>QUADROS/DISJUNTORES</v>
          </cell>
          <cell r="E2686" t="str">
            <v>0169</v>
          </cell>
          <cell r="F2686" t="str">
            <v/>
          </cell>
          <cell r="G2686" t="str">
            <v/>
          </cell>
          <cell r="H2686" t="str">
            <v>QUADRO DE DISTRIBUIÇÃO DE ENERGIA EM CHAPA DE AÇO GALVANIZADO, DE SOBREPOR, COM BARRAMENTO TRIFÁSICO, PARA 18 DISJUNTORES DIN 100A - FORNECIMENTO E INSTALAÇÃO. AF_10/2020</v>
          </cell>
          <cell r="I2686" t="str">
            <v>UN</v>
          </cell>
          <cell r="J2686" t="str">
            <v>ATRIBUÍDO SÃO PAULO</v>
          </cell>
          <cell r="K2686" t="str">
            <v>612,56</v>
          </cell>
          <cell r="L2686" t="str">
            <v>CAIXA REFERENCIAL</v>
          </cell>
        </row>
        <row r="2687">
          <cell r="A2687">
            <v>101879</v>
          </cell>
          <cell r="B2687" t="str">
            <v>INSTALACAO ELETRICA/ELETRIFICACAO E ILUMINACAO EXTERNA</v>
          </cell>
          <cell r="C2687" t="str">
            <v>INEL</v>
          </cell>
          <cell r="D2687" t="str">
            <v>QUADROS/DISJUNTORES</v>
          </cell>
          <cell r="E2687" t="str">
            <v>0169</v>
          </cell>
          <cell r="F2687" t="str">
            <v/>
          </cell>
          <cell r="G2687" t="str">
            <v/>
          </cell>
          <cell r="H2687" t="str">
            <v>QUADRO DE DISTRIBUIÇÃO DE ENERGIA EM CHAPA DE AÇO GALVANIZADO, DE EMBUTIR, COM BARRAMENTO TRIFÁSICO, PARA 24 DISJUNTORES DIN 100A - FORNECIMENTO E INSTALAÇÃO. AF_10/2020</v>
          </cell>
          <cell r="I2687" t="str">
            <v>UN</v>
          </cell>
          <cell r="J2687" t="str">
            <v>ATRIBUÍDO SÃO PAULO</v>
          </cell>
          <cell r="K2687" t="str">
            <v>660,75</v>
          </cell>
          <cell r="L2687" t="str">
            <v>CAIXA REFERENCIAL</v>
          </cell>
        </row>
        <row r="2688">
          <cell r="A2688">
            <v>101880</v>
          </cell>
          <cell r="B2688" t="str">
            <v>INSTALACAO ELETRICA/ELETRIFICACAO E ILUMINACAO EXTERNA</v>
          </cell>
          <cell r="C2688" t="str">
            <v>INEL</v>
          </cell>
          <cell r="D2688" t="str">
            <v>QUADROS/DISJUNTORES</v>
          </cell>
          <cell r="E2688" t="str">
            <v>0169</v>
          </cell>
          <cell r="F2688" t="str">
            <v/>
          </cell>
          <cell r="G2688" t="str">
            <v/>
          </cell>
          <cell r="H2688" t="str">
            <v>QUADRO DE DISTRIBUIÇÃO DE ENERGIA EM CHAPA DE AÇO GALVANIZADO, DE EMBUTIR, COM BARRAMENTO TRIFÁSICO, PARA 30 DISJUNTORES DIN 150A - FORNECIMENTO E INSTALAÇÃO. AF_10/2020</v>
          </cell>
          <cell r="I2688" t="str">
            <v>UN</v>
          </cell>
          <cell r="J2688" t="str">
            <v>ATRIBUÍDO SÃO PAULO</v>
          </cell>
          <cell r="K2688" t="str">
            <v>759,79</v>
          </cell>
          <cell r="L2688" t="str">
            <v>CAIXA REFERENCIAL</v>
          </cell>
        </row>
        <row r="2689">
          <cell r="A2689">
            <v>101881</v>
          </cell>
          <cell r="B2689" t="str">
            <v>INSTALACAO ELETRICA/ELETRIFICACAO E ILUMINACAO EXTERNA</v>
          </cell>
          <cell r="C2689" t="str">
            <v>INEL</v>
          </cell>
          <cell r="D2689" t="str">
            <v>QUADROS/DISJUNTORES</v>
          </cell>
          <cell r="E2689" t="str">
            <v>0169</v>
          </cell>
          <cell r="F2689" t="str">
            <v/>
          </cell>
          <cell r="G2689" t="str">
            <v/>
          </cell>
          <cell r="H2689" t="str">
            <v>QUADRO DE DISTRIBUIÇÃO DE ENERGIA EM CHAPA DE AÇO GALVANIZADO, DE EMBUTIR, COM BARRAMENTO TRIFÁSICO, PARA 40 DISJUNTORES DIN 100A - FORNECIMENTO E INSTALAÇÃO. AF_10/2020</v>
          </cell>
          <cell r="I2689" t="str">
            <v>UN</v>
          </cell>
          <cell r="J2689" t="str">
            <v>ATRIBUÍDO SÃO PAULO</v>
          </cell>
          <cell r="K2689" t="str">
            <v>1.100,11</v>
          </cell>
          <cell r="L2689" t="str">
            <v>CAIXA REFERENCIAL</v>
          </cell>
        </row>
        <row r="2690">
          <cell r="A2690">
            <v>101882</v>
          </cell>
          <cell r="B2690" t="str">
            <v>INSTALACAO ELETRICA/ELETRIFICACAO E ILUMINACAO EXTERNA</v>
          </cell>
          <cell r="C2690" t="str">
            <v>INEL</v>
          </cell>
          <cell r="D2690" t="str">
            <v>QUADROS/DISJUNTORES</v>
          </cell>
          <cell r="E2690" t="str">
            <v>0169</v>
          </cell>
          <cell r="F2690" t="str">
            <v/>
          </cell>
          <cell r="G2690" t="str">
            <v/>
          </cell>
          <cell r="H2690" t="str">
            <v>QUADRO DE DISTRIBUIÇÃO DE ENERGIA EM CHAPA DE AÇO GALVANIZADO, DE EMBUTIR, COM BARRAMENTO TRIFÁSICO, PARA 30 DISJUNTORES DIN 225A - FORNECIMENTO E INSTALAÇÃO. AF_10/2020</v>
          </cell>
          <cell r="I2690" t="str">
            <v>UN</v>
          </cell>
          <cell r="J2690" t="str">
            <v>ATRIBUÍDO SÃO PAULO</v>
          </cell>
          <cell r="K2690" t="str">
            <v>1.569,15</v>
          </cell>
          <cell r="L2690" t="str">
            <v>CAIXA REFERENCIAL</v>
          </cell>
        </row>
        <row r="2691">
          <cell r="A2691">
            <v>101883</v>
          </cell>
          <cell r="B2691" t="str">
            <v>INSTALACAO ELETRICA/ELETRIFICACAO E ILUMINACAO EXTERNA</v>
          </cell>
          <cell r="C2691" t="str">
            <v>INEL</v>
          </cell>
          <cell r="D2691" t="str">
            <v>QUADROS/DISJUNTORES</v>
          </cell>
          <cell r="E2691" t="str">
            <v>0169</v>
          </cell>
          <cell r="F2691" t="str">
            <v/>
          </cell>
          <cell r="G2691" t="str">
            <v/>
          </cell>
          <cell r="H2691" t="str">
            <v>QUADRO DE DISTRIBUIÇÃO DE ENERGIA EM CHAPA DE AÇO GALVANIZADO, DE EMBUTIR, COM BARRAMENTO TRIFÁSICO, PARA 18 DISJUNTORES DIN 100A - FORNECIMENTO E INSTALAÇÃO. AF_10/2020</v>
          </cell>
          <cell r="I2691" t="str">
            <v>UN</v>
          </cell>
          <cell r="J2691" t="str">
            <v>ATRIBUÍDO SÃO PAULO</v>
          </cell>
          <cell r="K2691" t="str">
            <v>629,46</v>
          </cell>
          <cell r="L2691" t="str">
            <v>CAIXA REFERENCIAL</v>
          </cell>
        </row>
        <row r="2692">
          <cell r="A2692">
            <v>101890</v>
          </cell>
          <cell r="B2692" t="str">
            <v>INSTALACAO ELETRICA/ELETRIFICACAO E ILUMINACAO EXTERNA</v>
          </cell>
          <cell r="C2692" t="str">
            <v>INEL</v>
          </cell>
          <cell r="D2692" t="str">
            <v>QUADROS/DISJUNTORES</v>
          </cell>
          <cell r="E2692" t="str">
            <v>0169</v>
          </cell>
          <cell r="F2692" t="str">
            <v/>
          </cell>
          <cell r="G2692" t="str">
            <v/>
          </cell>
          <cell r="H2692" t="str">
            <v>DISJUNTOR MONOPOLAR TIPO NEMA, CORRENTE NOMINAL DE 10 ATÉ 30A - FORNECIMENTO E INSTALAÇÃO. AF_10/2020</v>
          </cell>
          <cell r="I2692" t="str">
            <v>UN</v>
          </cell>
          <cell r="J2692" t="str">
            <v>COEFICIENTE DE REPRESENTATIVIDADE</v>
          </cell>
          <cell r="K2692" t="str">
            <v>15,35</v>
          </cell>
          <cell r="L2692" t="str">
            <v>CAIXA REFERENCIAL</v>
          </cell>
        </row>
        <row r="2693">
          <cell r="A2693">
            <v>101891</v>
          </cell>
          <cell r="B2693" t="str">
            <v>INSTALACAO ELETRICA/ELETRIFICACAO E ILUMINACAO EXTERNA</v>
          </cell>
          <cell r="C2693" t="str">
            <v>INEL</v>
          </cell>
          <cell r="D2693" t="str">
            <v>QUADROS/DISJUNTORES</v>
          </cell>
          <cell r="E2693" t="str">
            <v>0169</v>
          </cell>
          <cell r="F2693" t="str">
            <v/>
          </cell>
          <cell r="G2693" t="str">
            <v/>
          </cell>
          <cell r="H2693" t="str">
            <v>DISJUNTOR MONOPOLAR TIPO NEMA, CORRENTE NOMINAL DE 35 ATÉ 50A - FORNECIMENTO E INSTALAÇÃO. AF_10/2020</v>
          </cell>
          <cell r="I2693" t="str">
            <v>UN</v>
          </cell>
          <cell r="J2693" t="str">
            <v>COEFICIENTE DE REPRESENTATIVIDADE</v>
          </cell>
          <cell r="K2693" t="str">
            <v>26,14</v>
          </cell>
          <cell r="L2693" t="str">
            <v>CAIXA REFERENCIAL</v>
          </cell>
        </row>
        <row r="2694">
          <cell r="A2694">
            <v>101892</v>
          </cell>
          <cell r="B2694" t="str">
            <v>INSTALACAO ELETRICA/ELETRIFICACAO E ILUMINACAO EXTERNA</v>
          </cell>
          <cell r="C2694" t="str">
            <v>INEL</v>
          </cell>
          <cell r="D2694" t="str">
            <v>QUADROS/DISJUNTORES</v>
          </cell>
          <cell r="E2694" t="str">
            <v>0169</v>
          </cell>
          <cell r="F2694" t="str">
            <v/>
          </cell>
          <cell r="G2694" t="str">
            <v/>
          </cell>
          <cell r="H2694" t="str">
            <v>DISJUNTOR BIPOLAR TIPO NEMA, CORRENTE NOMINAL DE 10 ATÉ 50A - FORNECIMENTO E INSTALAÇÃO. AF_10/2020</v>
          </cell>
          <cell r="I2694" t="str">
            <v>UN</v>
          </cell>
          <cell r="J2694" t="str">
            <v>COEFICIENTE DE REPRESENTATIVIDADE</v>
          </cell>
          <cell r="K2694" t="str">
            <v>70,94</v>
          </cell>
          <cell r="L2694" t="str">
            <v>CAIXA REFERENCIAL</v>
          </cell>
        </row>
        <row r="2695">
          <cell r="A2695">
            <v>101893</v>
          </cell>
          <cell r="B2695" t="str">
            <v>INSTALACAO ELETRICA/ELETRIFICACAO E ILUMINACAO EXTERNA</v>
          </cell>
          <cell r="C2695" t="str">
            <v>INEL</v>
          </cell>
          <cell r="D2695" t="str">
            <v>QUADROS/DISJUNTORES</v>
          </cell>
          <cell r="E2695" t="str">
            <v>0169</v>
          </cell>
          <cell r="F2695" t="str">
            <v/>
          </cell>
          <cell r="G2695" t="str">
            <v/>
          </cell>
          <cell r="H2695" t="str">
            <v>DISJUNTOR TRIPOLAR TIPO NEMA, CORRENTE NOMINAL DE 10 ATÉ 50A - FORNECIMENTO E INSTALAÇÃO. AF_10/2020</v>
          </cell>
          <cell r="I2695" t="str">
            <v>UN</v>
          </cell>
          <cell r="J2695" t="str">
            <v>COEFICIENTE DE REPRESENTATIVIDADE</v>
          </cell>
          <cell r="K2695" t="str">
            <v>90,23</v>
          </cell>
          <cell r="L2695" t="str">
            <v>CAIXA REFERENCIAL</v>
          </cell>
        </row>
        <row r="2696">
          <cell r="A2696">
            <v>101894</v>
          </cell>
          <cell r="B2696" t="str">
            <v>INSTALACAO ELETRICA/ELETRIFICACAO E ILUMINACAO EXTERNA</v>
          </cell>
          <cell r="C2696" t="str">
            <v>INEL</v>
          </cell>
          <cell r="D2696" t="str">
            <v>QUADROS/DISJUNTORES</v>
          </cell>
          <cell r="E2696" t="str">
            <v>0169</v>
          </cell>
          <cell r="F2696" t="str">
            <v/>
          </cell>
          <cell r="G2696" t="str">
            <v/>
          </cell>
          <cell r="H2696" t="str">
            <v>DISJUNTOR TRIPOLAR TIPO NEMA, CORRENTE NOMINAL DE 60 ATÉ 100A - FORNECIMENTO E INSTALAÇÃO. AF_10/2020</v>
          </cell>
          <cell r="I2696" t="str">
            <v>UN</v>
          </cell>
          <cell r="J2696" t="str">
            <v>COEFICIENTE DE REPRESENTATIVIDADE</v>
          </cell>
          <cell r="K2696" t="str">
            <v>147,14</v>
          </cell>
          <cell r="L2696" t="str">
            <v>CAIXA REFERENCIAL</v>
          </cell>
        </row>
        <row r="2697">
          <cell r="A2697">
            <v>101895</v>
          </cell>
          <cell r="B2697" t="str">
            <v>INSTALACAO ELETRICA/ELETRIFICACAO E ILUMINACAO EXTERNA</v>
          </cell>
          <cell r="C2697" t="str">
            <v>INEL</v>
          </cell>
          <cell r="D2697" t="str">
            <v>QUADROS/DISJUNTORES</v>
          </cell>
          <cell r="E2697" t="str">
            <v>0169</v>
          </cell>
          <cell r="F2697" t="str">
            <v/>
          </cell>
          <cell r="G2697" t="str">
            <v/>
          </cell>
          <cell r="H2697" t="str">
            <v>DISJUNTOR TERMOMAGNÉTICO TRIPOLAR , CORRENTE NOMINAL DE 125A - FORNECIMENTO E INSTALAÇÃO. AF_10/2020</v>
          </cell>
          <cell r="I2697" t="str">
            <v>UN</v>
          </cell>
          <cell r="J2697" t="str">
            <v>COEFICIENTE DE REPRESENTATIVIDADE</v>
          </cell>
          <cell r="K2697" t="str">
            <v>412,33</v>
          </cell>
          <cell r="L2697" t="str">
            <v>CAIXA REFERENCIAL</v>
          </cell>
        </row>
        <row r="2698">
          <cell r="A2698">
            <v>101896</v>
          </cell>
          <cell r="B2698" t="str">
            <v>INSTALACAO ELETRICA/ELETRIFICACAO E ILUMINACAO EXTERNA</v>
          </cell>
          <cell r="C2698" t="str">
            <v>INEL</v>
          </cell>
          <cell r="D2698" t="str">
            <v>QUADROS/DISJUNTORES</v>
          </cell>
          <cell r="E2698" t="str">
            <v>0169</v>
          </cell>
          <cell r="F2698" t="str">
            <v/>
          </cell>
          <cell r="G2698" t="str">
            <v/>
          </cell>
          <cell r="H2698" t="str">
            <v>DISJUNTOR TERMOMAGNÉTICO TRIPOLAR , CORRENTE NOMINAL DE 200A - FORNECIMENTO E INSTALAÇÃO. AF_10/2020</v>
          </cell>
          <cell r="I2698" t="str">
            <v>UN</v>
          </cell>
          <cell r="J2698" t="str">
            <v>COEFICIENTE DE REPRESENTATIVIDADE</v>
          </cell>
          <cell r="K2698" t="str">
            <v>628,24</v>
          </cell>
          <cell r="L2698" t="str">
            <v>CAIXA REFERENCIAL</v>
          </cell>
        </row>
        <row r="2699">
          <cell r="A2699">
            <v>101897</v>
          </cell>
          <cell r="B2699" t="str">
            <v>INSTALACAO ELETRICA/ELETRIFICACAO E ILUMINACAO EXTERNA</v>
          </cell>
          <cell r="C2699" t="str">
            <v>INEL</v>
          </cell>
          <cell r="D2699" t="str">
            <v>QUADROS/DISJUNTORES</v>
          </cell>
          <cell r="E2699" t="str">
            <v>0169</v>
          </cell>
          <cell r="F2699" t="str">
            <v/>
          </cell>
          <cell r="G2699" t="str">
            <v/>
          </cell>
          <cell r="H2699" t="str">
            <v>DISJUNTOR TERMOMAGNÉTICO TRIPOLAR , CORRENTE NOMINAL DE 250A - FORNECIMENTO E INSTALAÇÃO. AF_10/2020</v>
          </cell>
          <cell r="I2699" t="str">
            <v>UN</v>
          </cell>
          <cell r="J2699" t="str">
            <v>COEFICIENTE DE REPRESENTATIVIDADE</v>
          </cell>
          <cell r="K2699" t="str">
            <v>1.015,05</v>
          </cell>
          <cell r="L2699" t="str">
            <v>CAIXA REFERENCIAL</v>
          </cell>
        </row>
        <row r="2700">
          <cell r="A2700">
            <v>101898</v>
          </cell>
          <cell r="B2700" t="str">
            <v>INSTALACAO ELETRICA/ELETRIFICACAO E ILUMINACAO EXTERNA</v>
          </cell>
          <cell r="C2700" t="str">
            <v>INEL</v>
          </cell>
          <cell r="D2700" t="str">
            <v>QUADROS/DISJUNTORES</v>
          </cell>
          <cell r="E2700" t="str">
            <v>0169</v>
          </cell>
          <cell r="F2700" t="str">
            <v/>
          </cell>
          <cell r="G2700" t="str">
            <v/>
          </cell>
          <cell r="H2700" t="str">
            <v>DISJUNTOR TERMOMAGNÉTICO TRIPOLAR , CORRENTE NOMINAL DE 400A - FORNECIMENTO E INSTALAÇÃO. AF_10/2020</v>
          </cell>
          <cell r="I2700" t="str">
            <v>UN</v>
          </cell>
          <cell r="J2700" t="str">
            <v>COEFICIENTE DE REPRESENTATIVIDADE</v>
          </cell>
          <cell r="K2700" t="str">
            <v>1.365,68</v>
          </cell>
          <cell r="L2700" t="str">
            <v>CAIXA REFERENCIAL</v>
          </cell>
        </row>
        <row r="2701">
          <cell r="A2701">
            <v>101899</v>
          </cell>
          <cell r="B2701" t="str">
            <v>INSTALACAO ELETRICA/ELETRIFICACAO E ILUMINACAO EXTERNA</v>
          </cell>
          <cell r="C2701" t="str">
            <v>INEL</v>
          </cell>
          <cell r="D2701" t="str">
            <v>QUADROS/DISJUNTORES</v>
          </cell>
          <cell r="E2701" t="str">
            <v>0169</v>
          </cell>
          <cell r="F2701" t="str">
            <v/>
          </cell>
          <cell r="G2701" t="str">
            <v/>
          </cell>
          <cell r="H2701" t="str">
            <v>DISJUNTOR TERMOMAGNÉTICO TRIPOLAR , CORRENTE NOMINAL DE 600A - FORNECIMENTO E INSTALAÇÃO. AF_10/2020</v>
          </cell>
          <cell r="I2701" t="str">
            <v>UN</v>
          </cell>
          <cell r="J2701" t="str">
            <v>COEFICIENTE DE REPRESENTATIVIDADE</v>
          </cell>
          <cell r="K2701" t="str">
            <v>2.199,70</v>
          </cell>
          <cell r="L2701" t="str">
            <v>CAIXA REFERENCIAL</v>
          </cell>
        </row>
        <row r="2702">
          <cell r="A2702">
            <v>101900</v>
          </cell>
          <cell r="B2702" t="str">
            <v>INSTALACAO ELETRICA/ELETRIFICACAO E ILUMINACAO EXTERNA</v>
          </cell>
          <cell r="C2702" t="str">
            <v>INEL</v>
          </cell>
          <cell r="D2702" t="str">
            <v>QUADROS/DISJUNTORES</v>
          </cell>
          <cell r="E2702" t="str">
            <v>0169</v>
          </cell>
          <cell r="F2702" t="str">
            <v/>
          </cell>
          <cell r="G2702" t="str">
            <v/>
          </cell>
          <cell r="H2702" t="str">
            <v>DISJUNTOR BAIXA TENSÃO TRIPOLAR A SECO  800A/600V - FORNECIMENTO E INSTALAÇÃO. AF_10/2020</v>
          </cell>
          <cell r="I2702" t="str">
            <v>UN</v>
          </cell>
          <cell r="J2702" t="str">
            <v>COEFICIENTE DE REPRESENTATIVIDADE</v>
          </cell>
          <cell r="K2702" t="str">
            <v>4.615,37</v>
          </cell>
          <cell r="L2702" t="str">
            <v>CAIXA REFERENCIAL</v>
          </cell>
        </row>
        <row r="2703">
          <cell r="A2703">
            <v>101901</v>
          </cell>
          <cell r="B2703" t="str">
            <v>INSTALACAO ELETRICA/ELETRIFICACAO E ILUMINACAO EXTERNA</v>
          </cell>
          <cell r="C2703" t="str">
            <v>INEL</v>
          </cell>
          <cell r="D2703" t="str">
            <v>QUADROS/DISJUNTORES</v>
          </cell>
          <cell r="E2703" t="str">
            <v>0169</v>
          </cell>
          <cell r="F2703" t="str">
            <v/>
          </cell>
          <cell r="G2703" t="str">
            <v/>
          </cell>
          <cell r="H2703" t="str">
            <v>CONTATOR TRIPOLAR I NOMINAL 12A - FORNECIMENTO E INSTALAÇÃO. AF_10/2020</v>
          </cell>
          <cell r="I2703" t="str">
            <v>UN</v>
          </cell>
          <cell r="J2703" t="str">
            <v>ATRIBUÍDO SÃO PAULO</v>
          </cell>
          <cell r="K2703" t="str">
            <v>132,35</v>
          </cell>
          <cell r="L2703" t="str">
            <v>CAIXA REFERENCIAL</v>
          </cell>
        </row>
        <row r="2704">
          <cell r="A2704">
            <v>101902</v>
          </cell>
          <cell r="B2704" t="str">
            <v>INSTALACAO ELETRICA/ELETRIFICACAO E ILUMINACAO EXTERNA</v>
          </cell>
          <cell r="C2704" t="str">
            <v>INEL</v>
          </cell>
          <cell r="D2704" t="str">
            <v>QUADROS/DISJUNTORES</v>
          </cell>
          <cell r="E2704" t="str">
            <v>0169</v>
          </cell>
          <cell r="F2704" t="str">
            <v/>
          </cell>
          <cell r="G2704" t="str">
            <v/>
          </cell>
          <cell r="H2704" t="str">
            <v>CONTATOR TRIPOLAR I NOMINAL 22A - FORNECIMENTO E INSTALAÇÃO. AF_10/2020</v>
          </cell>
          <cell r="I2704" t="str">
            <v>UN</v>
          </cell>
          <cell r="J2704" t="str">
            <v>ATRIBUÍDO SÃO PAULO</v>
          </cell>
          <cell r="K2704" t="str">
            <v>163,31</v>
          </cell>
          <cell r="L2704" t="str">
            <v>CAIXA REFERENCIAL</v>
          </cell>
        </row>
        <row r="2705">
          <cell r="A2705">
            <v>101903</v>
          </cell>
          <cell r="B2705" t="str">
            <v>INSTALACAO ELETRICA/ELETRIFICACAO E ILUMINACAO EXTERNA</v>
          </cell>
          <cell r="C2705" t="str">
            <v>INEL</v>
          </cell>
          <cell r="D2705" t="str">
            <v>QUADROS/DISJUNTORES</v>
          </cell>
          <cell r="E2705" t="str">
            <v>0169</v>
          </cell>
          <cell r="F2705" t="str">
            <v/>
          </cell>
          <cell r="G2705" t="str">
            <v/>
          </cell>
          <cell r="H2705" t="str">
            <v>CONTATOR TRIPOLAR I NOMINAL 38A - FORNECIMENTO E INSTALAÇÃO. AF_10/2020</v>
          </cell>
          <cell r="I2705" t="str">
            <v>UN</v>
          </cell>
          <cell r="J2705" t="str">
            <v>ATRIBUÍDO SÃO PAULO</v>
          </cell>
          <cell r="K2705" t="str">
            <v>340,78</v>
          </cell>
          <cell r="L2705" t="str">
            <v>CAIXA REFERENCIAL</v>
          </cell>
        </row>
        <row r="2706">
          <cell r="A2706">
            <v>101904</v>
          </cell>
          <cell r="B2706" t="str">
            <v>INSTALACAO ELETRICA/ELETRIFICACAO E ILUMINACAO EXTERNA</v>
          </cell>
          <cell r="C2706" t="str">
            <v>INEL</v>
          </cell>
          <cell r="D2706" t="str">
            <v>QUADROS/DISJUNTORES</v>
          </cell>
          <cell r="E2706" t="str">
            <v>0169</v>
          </cell>
          <cell r="F2706" t="str">
            <v/>
          </cell>
          <cell r="G2706" t="str">
            <v/>
          </cell>
          <cell r="H2706" t="str">
            <v>CONTATOR TRIPOLAR I NOMIMAL 95A - FORNECIMENTO E INSTALAÇÃO. AF_10/2020</v>
          </cell>
          <cell r="I2706" t="str">
            <v>UN</v>
          </cell>
          <cell r="J2706" t="str">
            <v>ATRIBUÍDO SÃO PAULO</v>
          </cell>
          <cell r="K2706" t="str">
            <v>1.260,28</v>
          </cell>
          <cell r="L2706" t="str">
            <v>CAIXA REFERENCIAL</v>
          </cell>
        </row>
        <row r="2707">
          <cell r="A2707">
            <v>101938</v>
          </cell>
          <cell r="B2707" t="str">
            <v>INSTALACAO ELETRICA/ELETRIFICACAO E ILUMINACAO EXTERNA</v>
          </cell>
          <cell r="C2707" t="str">
            <v>INEL</v>
          </cell>
          <cell r="D2707" t="str">
            <v>QUADROS/DISJUNTORES</v>
          </cell>
          <cell r="E2707" t="str">
            <v>0169</v>
          </cell>
          <cell r="F2707" t="str">
            <v/>
          </cell>
          <cell r="G2707" t="str">
            <v/>
          </cell>
          <cell r="H2707" t="str">
            <v>CAIXA DE PROTEÇÃO PARA MEDIDOR MONOFÁSICO DE EMBUTIR - FORNECIMENTO E INSTALAÇÃO. AF_10/2020</v>
          </cell>
          <cell r="I2707" t="str">
            <v>UN</v>
          </cell>
          <cell r="J2707" t="str">
            <v>COEFICIENTE DE REPRESENTATIVIDADE</v>
          </cell>
          <cell r="K2707" t="str">
            <v>75,60</v>
          </cell>
          <cell r="L2707" t="str">
            <v>CAIXA REFERENCIAL</v>
          </cell>
        </row>
        <row r="2708">
          <cell r="A2708">
            <v>101946</v>
          </cell>
          <cell r="B2708" t="str">
            <v>INSTALACAO ELETRICA/ELETRIFICACAO E ILUMINACAO EXTERNA</v>
          </cell>
          <cell r="C2708" t="str">
            <v>INEL</v>
          </cell>
          <cell r="D2708" t="str">
            <v>QUADROS/DISJUNTORES</v>
          </cell>
          <cell r="E2708" t="str">
            <v>0169</v>
          </cell>
          <cell r="F2708" t="str">
            <v/>
          </cell>
          <cell r="G2708" t="str">
            <v/>
          </cell>
          <cell r="H2708" t="str">
            <v>QUADRO DE MEDIÇÃO GERAL DE ENERGIA PARA 1 MEDIDOR DE SOBREPOR - FORNECIMENTO E INSTALAÇÃO. AF_10/2020</v>
          </cell>
          <cell r="I2708" t="str">
            <v>UN</v>
          </cell>
          <cell r="J2708" t="str">
            <v>COEFICIENTE DE REPRESENTATIVIDADE</v>
          </cell>
          <cell r="K2708" t="str">
            <v>111,47</v>
          </cell>
          <cell r="L2708" t="str">
            <v>CAIXA REFERENCIAL</v>
          </cell>
        </row>
        <row r="2709">
          <cell r="A2709">
            <v>91945</v>
          </cell>
          <cell r="B2709" t="str">
            <v>INSTALACAO ELETRICA/ELETRIFICACAO E ILUMINACAO EXTERNA</v>
          </cell>
          <cell r="C2709" t="str">
            <v>INEL</v>
          </cell>
          <cell r="D2709" t="str">
            <v>INTERRUPTOR/TOMADA</v>
          </cell>
          <cell r="E2709" t="str">
            <v>0170</v>
          </cell>
          <cell r="F2709" t="str">
            <v/>
          </cell>
          <cell r="G2709" t="str">
            <v/>
          </cell>
          <cell r="H2709" t="str">
            <v>SUPORTE PARAFUSADO COM PLACA DE ENCAIXE 4" X 2" ALTO (2,00 M DO PISO) PARA PONTO ELÉTRICO - FORNECIMENTO E INSTALAÇÃO. AF_12/2015</v>
          </cell>
          <cell r="I2709" t="str">
            <v>UN</v>
          </cell>
          <cell r="J2709" t="str">
            <v>COEFICIENTE DE REPRESENTATIVIDADE</v>
          </cell>
          <cell r="K2709" t="str">
            <v>7,85</v>
          </cell>
          <cell r="L2709" t="str">
            <v>CAIXA REFERENCIAL</v>
          </cell>
        </row>
        <row r="2710">
          <cell r="A2710">
            <v>91946</v>
          </cell>
          <cell r="B2710" t="str">
            <v>INSTALACAO ELETRICA/ELETRIFICACAO E ILUMINACAO EXTERNA</v>
          </cell>
          <cell r="C2710" t="str">
            <v>INEL</v>
          </cell>
          <cell r="D2710" t="str">
            <v>INTERRUPTOR/TOMADA</v>
          </cell>
          <cell r="E2710" t="str">
            <v>0170</v>
          </cell>
          <cell r="F2710" t="str">
            <v/>
          </cell>
          <cell r="G2710" t="str">
            <v/>
          </cell>
          <cell r="H2710" t="str">
            <v>SUPORTE PARAFUSADO COM PLACA DE ENCAIXE 4" X 2" MÉDIO (1,30 M DO PISO) PARA PONTO ELÉTRICO - FORNECIMENTO E INSTALAÇÃO. AF_12/2015</v>
          </cell>
          <cell r="I2710" t="str">
            <v>UN</v>
          </cell>
          <cell r="J2710" t="str">
            <v>COEFICIENTE DE REPRESENTATIVIDADE</v>
          </cell>
          <cell r="K2710" t="str">
            <v>6,71</v>
          </cell>
          <cell r="L2710" t="str">
            <v>CAIXA REFERENCIAL</v>
          </cell>
        </row>
        <row r="2711">
          <cell r="A2711">
            <v>91947</v>
          </cell>
          <cell r="B2711" t="str">
            <v>INSTALACAO ELETRICA/ELETRIFICACAO E ILUMINACAO EXTERNA</v>
          </cell>
          <cell r="C2711" t="str">
            <v>INEL</v>
          </cell>
          <cell r="D2711" t="str">
            <v>INTERRUPTOR/TOMADA</v>
          </cell>
          <cell r="E2711" t="str">
            <v>0170</v>
          </cell>
          <cell r="F2711" t="str">
            <v/>
          </cell>
          <cell r="G2711" t="str">
            <v/>
          </cell>
          <cell r="H2711" t="str">
            <v>SUPORTE PARAFUSADO COM PLACA DE ENCAIXE 4" X 2" BAIXO (0,30 M DO PISO) PARA PONTO ELÉTRICO - FORNECIMENTO E INSTALAÇÃO. AF_12/2015</v>
          </cell>
          <cell r="I2711" t="str">
            <v>UN</v>
          </cell>
          <cell r="J2711" t="str">
            <v>COEFICIENTE DE REPRESENTATIVIDADE</v>
          </cell>
          <cell r="K2711" t="str">
            <v>6,00</v>
          </cell>
          <cell r="L2711" t="str">
            <v>CAIXA REFERENCIAL</v>
          </cell>
        </row>
        <row r="2712">
          <cell r="A2712">
            <v>91949</v>
          </cell>
          <cell r="B2712" t="str">
            <v>INSTALACAO ELETRICA/ELETRIFICACAO E ILUMINACAO EXTERNA</v>
          </cell>
          <cell r="C2712" t="str">
            <v>INEL</v>
          </cell>
          <cell r="D2712" t="str">
            <v>INTERRUPTOR/TOMADA</v>
          </cell>
          <cell r="E2712" t="str">
            <v>0170</v>
          </cell>
          <cell r="F2712" t="str">
            <v/>
          </cell>
          <cell r="G2712" t="str">
            <v/>
          </cell>
          <cell r="H2712" t="str">
            <v>SUPORTE PARAFUSADO COM PLACA DE ENCAIXE 4" X 4" ALTO (2,00 M DO PISO) PARA PONTO ELÉTRICO - FORNECIMENTO E INSTALAÇÃO. AF_12/2015</v>
          </cell>
          <cell r="I2712" t="str">
            <v>UN</v>
          </cell>
          <cell r="J2712" t="str">
            <v>COEFICIENTE DE REPRESENTATIVIDADE</v>
          </cell>
          <cell r="K2712" t="str">
            <v>12,36</v>
          </cell>
          <cell r="L2712" t="str">
            <v>CAIXA REFERENCIAL</v>
          </cell>
        </row>
        <row r="2713">
          <cell r="A2713">
            <v>91950</v>
          </cell>
          <cell r="B2713" t="str">
            <v>INSTALACAO ELETRICA/ELETRIFICACAO E ILUMINACAO EXTERNA</v>
          </cell>
          <cell r="C2713" t="str">
            <v>INEL</v>
          </cell>
          <cell r="D2713" t="str">
            <v>INTERRUPTOR/TOMADA</v>
          </cell>
          <cell r="E2713" t="str">
            <v>0170</v>
          </cell>
          <cell r="F2713" t="str">
            <v/>
          </cell>
          <cell r="G2713" t="str">
            <v/>
          </cell>
          <cell r="H2713" t="str">
            <v>SUPORTE PARAFUSADO COM PLACA DE ENCAIXE 4" X 4" MÉDIO (1,30 M DO PISO) PARA PONTO ELÉTRICO - FORNECIMENTO E INSTALAÇÃO. AF_12/2015</v>
          </cell>
          <cell r="I2713" t="str">
            <v>UN</v>
          </cell>
          <cell r="J2713" t="str">
            <v>COEFICIENTE DE REPRESENTATIVIDADE</v>
          </cell>
          <cell r="K2713" t="str">
            <v>10,98</v>
          </cell>
          <cell r="L2713" t="str">
            <v>CAIXA REFERENCIAL</v>
          </cell>
        </row>
        <row r="2714">
          <cell r="A2714">
            <v>91951</v>
          </cell>
          <cell r="B2714" t="str">
            <v>INSTALACAO ELETRICA/ELETRIFICACAO E ILUMINACAO EXTERNA</v>
          </cell>
          <cell r="C2714" t="str">
            <v>INEL</v>
          </cell>
          <cell r="D2714" t="str">
            <v>INTERRUPTOR/TOMADA</v>
          </cell>
          <cell r="E2714" t="str">
            <v>0170</v>
          </cell>
          <cell r="F2714" t="str">
            <v/>
          </cell>
          <cell r="G2714" t="str">
            <v/>
          </cell>
          <cell r="H2714" t="str">
            <v>SUPORTE PARAFUSADO COM PLACA DE ENCAIXE 4" X 4" BAIXO (0,30 M DO PISO) PARA PONTO ELÉTRICO - FORNECIMENTO E INSTALAÇÃO. AF_12/2015</v>
          </cell>
          <cell r="I2714" t="str">
            <v>UN</v>
          </cell>
          <cell r="J2714" t="str">
            <v>COEFICIENTE DE REPRESENTATIVIDADE</v>
          </cell>
          <cell r="K2714" t="str">
            <v>10,16</v>
          </cell>
          <cell r="L2714" t="str">
            <v>CAIXA REFERENCIAL</v>
          </cell>
        </row>
        <row r="2715">
          <cell r="A2715">
            <v>91952</v>
          </cell>
          <cell r="B2715" t="str">
            <v>INSTALACAO ELETRICA/ELETRIFICACAO E ILUMINACAO EXTERNA</v>
          </cell>
          <cell r="C2715" t="str">
            <v>INEL</v>
          </cell>
          <cell r="D2715" t="str">
            <v>INTERRUPTOR/TOMADA</v>
          </cell>
          <cell r="E2715" t="str">
            <v>0170</v>
          </cell>
          <cell r="F2715" t="str">
            <v/>
          </cell>
          <cell r="G2715" t="str">
            <v/>
          </cell>
          <cell r="H2715" t="str">
            <v>INTERRUPTOR SIMPLES (1 MÓDULO), 10A/250V, SEM SUPORTE E SEM PLACA - FORNECIMENTO E INSTALAÇÃO. AF_12/2015</v>
          </cell>
          <cell r="I2715" t="str">
            <v>UN</v>
          </cell>
          <cell r="J2715" t="str">
            <v>COEFICIENTE DE REPRESENTATIVIDADE</v>
          </cell>
          <cell r="K2715" t="str">
            <v>14,52</v>
          </cell>
          <cell r="L2715" t="str">
            <v>CAIXA REFERENCIAL</v>
          </cell>
        </row>
        <row r="2716">
          <cell r="A2716">
            <v>91953</v>
          </cell>
          <cell r="B2716" t="str">
            <v>INSTALACAO ELETRICA/ELETRIFICACAO E ILUMINACAO EXTERNA</v>
          </cell>
          <cell r="C2716" t="str">
            <v>INEL</v>
          </cell>
          <cell r="D2716" t="str">
            <v>INTERRUPTOR/TOMADA</v>
          </cell>
          <cell r="E2716" t="str">
            <v>0170</v>
          </cell>
          <cell r="F2716" t="str">
            <v/>
          </cell>
          <cell r="G2716" t="str">
            <v/>
          </cell>
          <cell r="H2716" t="str">
            <v>INTERRUPTOR SIMPLES (1 MÓDULO), 10A/250V, INCLUINDO SUPORTE E PLACA - FORNECIMENTO E INSTALAÇÃO. AF_12/2015</v>
          </cell>
          <cell r="I2716" t="str">
            <v>UN</v>
          </cell>
          <cell r="J2716" t="str">
            <v>COEFICIENTE DE REPRESENTATIVIDADE</v>
          </cell>
          <cell r="K2716" t="str">
            <v>21,23</v>
          </cell>
          <cell r="L2716" t="str">
            <v>CAIXA REFERENCIAL</v>
          </cell>
        </row>
        <row r="2717">
          <cell r="A2717">
            <v>91954</v>
          </cell>
          <cell r="B2717" t="str">
            <v>INSTALACAO ELETRICA/ELETRIFICACAO E ILUMINACAO EXTERNA</v>
          </cell>
          <cell r="C2717" t="str">
            <v>INEL</v>
          </cell>
          <cell r="D2717" t="str">
            <v>INTERRUPTOR/TOMADA</v>
          </cell>
          <cell r="E2717" t="str">
            <v>0170</v>
          </cell>
          <cell r="F2717" t="str">
            <v/>
          </cell>
          <cell r="G2717" t="str">
            <v/>
          </cell>
          <cell r="H2717" t="str">
            <v>INTERRUPTOR PARALELO (1 MÓDULO), 10A/250V, SEM SUPORTE E SEM PLACA - FORNECIMENTO E INSTALAÇÃO. AF_12/2015</v>
          </cell>
          <cell r="I2717" t="str">
            <v>UN</v>
          </cell>
          <cell r="J2717" t="str">
            <v>COEFICIENTE DE REPRESENTATIVIDADE</v>
          </cell>
          <cell r="K2717" t="str">
            <v>19,45</v>
          </cell>
          <cell r="L2717" t="str">
            <v>CAIXA REFERENCIAL</v>
          </cell>
        </row>
        <row r="2718">
          <cell r="A2718">
            <v>91955</v>
          </cell>
          <cell r="B2718" t="str">
            <v>INSTALACAO ELETRICA/ELETRIFICACAO E ILUMINACAO EXTERNA</v>
          </cell>
          <cell r="C2718" t="str">
            <v>INEL</v>
          </cell>
          <cell r="D2718" t="str">
            <v>INTERRUPTOR/TOMADA</v>
          </cell>
          <cell r="E2718" t="str">
            <v>0170</v>
          </cell>
          <cell r="F2718" t="str">
            <v/>
          </cell>
          <cell r="G2718" t="str">
            <v/>
          </cell>
          <cell r="H2718" t="str">
            <v>INTERRUPTOR PARALELO (1 MÓDULO), 10A/250V, INCLUINDO SUPORTE E PLACA - FORNECIMENTO E INSTALAÇÃO. AF_12/2015</v>
          </cell>
          <cell r="I2718" t="str">
            <v>UN</v>
          </cell>
          <cell r="J2718" t="str">
            <v>COEFICIENTE DE REPRESENTATIVIDADE</v>
          </cell>
          <cell r="K2718" t="str">
            <v>26,16</v>
          </cell>
          <cell r="L2718" t="str">
            <v>CAIXA REFERENCIAL</v>
          </cell>
        </row>
        <row r="2719">
          <cell r="A2719">
            <v>91956</v>
          </cell>
          <cell r="B2719" t="str">
            <v>INSTALACAO ELETRICA/ELETRIFICACAO E ILUMINACAO EXTERNA</v>
          </cell>
          <cell r="C2719" t="str">
            <v>INEL</v>
          </cell>
          <cell r="D2719" t="str">
            <v>INTERRUPTOR/TOMADA</v>
          </cell>
          <cell r="E2719" t="str">
            <v>0170</v>
          </cell>
          <cell r="F2719" t="str">
            <v/>
          </cell>
          <cell r="G2719" t="str">
            <v/>
          </cell>
          <cell r="H2719" t="str">
            <v>INTERRUPTOR SIMPLES (1 MÓDULO) COM INTERRUPTOR PARALELO (1 MÓDULO), 10A/250V, SEM SUPORTE E SEM PLACA - FORNECIMENTO E INSTALAÇÃO. AF_12/2015</v>
          </cell>
          <cell r="I2719" t="str">
            <v>UN</v>
          </cell>
          <cell r="J2719" t="str">
            <v>COEFICIENTE DE REPRESENTATIVIDADE</v>
          </cell>
          <cell r="K2719" t="str">
            <v>31,85</v>
          </cell>
          <cell r="L2719" t="str">
            <v>CAIXA REFERENCIAL</v>
          </cell>
        </row>
        <row r="2720">
          <cell r="A2720">
            <v>91957</v>
          </cell>
          <cell r="B2720" t="str">
            <v>INSTALACAO ELETRICA/ELETRIFICACAO E ILUMINACAO EXTERNA</v>
          </cell>
          <cell r="C2720" t="str">
            <v>INEL</v>
          </cell>
          <cell r="D2720" t="str">
            <v>INTERRUPTOR/TOMADA</v>
          </cell>
          <cell r="E2720" t="str">
            <v>0170</v>
          </cell>
          <cell r="F2720" t="str">
            <v/>
          </cell>
          <cell r="G2720" t="str">
            <v/>
          </cell>
          <cell r="H2720" t="str">
            <v>INTERRUPTOR SIMPLES (1 MÓDULO) COM INTERRUPTOR PARALELO (1 MÓDULO), 10A/250V, INCLUINDO SUPORTE E PLACA - FORNECIMENTO E INSTALAÇÃO. AF_12/2015</v>
          </cell>
          <cell r="I2720" t="str">
            <v>UN</v>
          </cell>
          <cell r="J2720" t="str">
            <v>COEFICIENTE DE REPRESENTATIVIDADE</v>
          </cell>
          <cell r="K2720" t="str">
            <v>38,56</v>
          </cell>
          <cell r="L2720" t="str">
            <v>CAIXA REFERENCIAL</v>
          </cell>
        </row>
        <row r="2721">
          <cell r="A2721">
            <v>91958</v>
          </cell>
          <cell r="B2721" t="str">
            <v>INSTALACAO ELETRICA/ELETRIFICACAO E ILUMINACAO EXTERNA</v>
          </cell>
          <cell r="C2721" t="str">
            <v>INEL</v>
          </cell>
          <cell r="D2721" t="str">
            <v>INTERRUPTOR/TOMADA</v>
          </cell>
          <cell r="E2721" t="str">
            <v>0170</v>
          </cell>
          <cell r="F2721" t="str">
            <v/>
          </cell>
          <cell r="G2721" t="str">
            <v/>
          </cell>
          <cell r="H2721" t="str">
            <v>INTERRUPTOR SIMPLES (2 MÓDULOS), 10A/250V, SEM SUPORTE E SEM PLACA - FORNECIMENTO E INSTALAÇÃO. AF_12/2015</v>
          </cell>
          <cell r="I2721" t="str">
            <v>UN</v>
          </cell>
          <cell r="J2721" t="str">
            <v>COEFICIENTE DE REPRESENTATIVIDADE</v>
          </cell>
          <cell r="K2721" t="str">
            <v>26,95</v>
          </cell>
          <cell r="L2721" t="str">
            <v>CAIXA REFERENCIAL</v>
          </cell>
        </row>
        <row r="2722">
          <cell r="A2722">
            <v>91959</v>
          </cell>
          <cell r="B2722" t="str">
            <v>INSTALACAO ELETRICA/ELETRIFICACAO E ILUMINACAO EXTERNA</v>
          </cell>
          <cell r="C2722" t="str">
            <v>INEL</v>
          </cell>
          <cell r="D2722" t="str">
            <v>INTERRUPTOR/TOMADA</v>
          </cell>
          <cell r="E2722" t="str">
            <v>0170</v>
          </cell>
          <cell r="F2722" t="str">
            <v/>
          </cell>
          <cell r="G2722" t="str">
            <v/>
          </cell>
          <cell r="H2722" t="str">
            <v>INTERRUPTOR SIMPLES (2 MÓDULOS), 10A/250V, INCLUINDO SUPORTE E PLACA - FORNECIMENTO E INSTALAÇÃO. AF_12/2015</v>
          </cell>
          <cell r="I2722" t="str">
            <v>UN</v>
          </cell>
          <cell r="J2722" t="str">
            <v>COEFICIENTE DE REPRESENTATIVIDADE</v>
          </cell>
          <cell r="K2722" t="str">
            <v>33,66</v>
          </cell>
          <cell r="L2722" t="str">
            <v>CAIXA REFERENCIAL</v>
          </cell>
        </row>
        <row r="2723">
          <cell r="A2723">
            <v>91960</v>
          </cell>
          <cell r="B2723" t="str">
            <v>INSTALACAO ELETRICA/ELETRIFICACAO E ILUMINACAO EXTERNA</v>
          </cell>
          <cell r="C2723" t="str">
            <v>INEL</v>
          </cell>
          <cell r="D2723" t="str">
            <v>INTERRUPTOR/TOMADA</v>
          </cell>
          <cell r="E2723" t="str">
            <v>0170</v>
          </cell>
          <cell r="F2723" t="str">
            <v/>
          </cell>
          <cell r="G2723" t="str">
            <v/>
          </cell>
          <cell r="H2723" t="str">
            <v>INTERRUPTOR PARALELO (2 MÓDULOS), 10A/250V, SEM SUPORTE E SEM PLACA - FORNECIMENTO E INSTALAÇÃO. AF_12/2015</v>
          </cell>
          <cell r="I2723" t="str">
            <v>UN</v>
          </cell>
          <cell r="J2723" t="str">
            <v>COEFICIENTE DE REPRESENTATIVIDADE</v>
          </cell>
          <cell r="K2723" t="str">
            <v>36,78</v>
          </cell>
          <cell r="L2723" t="str">
            <v>CAIXA REFERENCIAL</v>
          </cell>
        </row>
        <row r="2724">
          <cell r="A2724">
            <v>91961</v>
          </cell>
          <cell r="B2724" t="str">
            <v>INSTALACAO ELETRICA/ELETRIFICACAO E ILUMINACAO EXTERNA</v>
          </cell>
          <cell r="C2724" t="str">
            <v>INEL</v>
          </cell>
          <cell r="D2724" t="str">
            <v>INTERRUPTOR/TOMADA</v>
          </cell>
          <cell r="E2724" t="str">
            <v>0170</v>
          </cell>
          <cell r="F2724" t="str">
            <v/>
          </cell>
          <cell r="G2724" t="str">
            <v/>
          </cell>
          <cell r="H2724" t="str">
            <v>INTERRUPTOR PARALELO (2 MÓDULOS), 10A/250V, INCLUINDO SUPORTE E PLACA - FORNECIMENTO E INSTALAÇÃO. AF_12/2015</v>
          </cell>
          <cell r="I2724" t="str">
            <v>UN</v>
          </cell>
          <cell r="J2724" t="str">
            <v>COEFICIENTE DE REPRESENTATIVIDADE</v>
          </cell>
          <cell r="K2724" t="str">
            <v>43,49</v>
          </cell>
          <cell r="L2724" t="str">
            <v>CAIXA REFERENCIAL</v>
          </cell>
        </row>
        <row r="2725">
          <cell r="A2725">
            <v>91962</v>
          </cell>
          <cell r="B2725" t="str">
            <v>INSTALACAO ELETRICA/ELETRIFICACAO E ILUMINACAO EXTERNA</v>
          </cell>
          <cell r="C2725" t="str">
            <v>INEL</v>
          </cell>
          <cell r="D2725" t="str">
            <v>INTERRUPTOR/TOMADA</v>
          </cell>
          <cell r="E2725" t="str">
            <v>0170</v>
          </cell>
          <cell r="F2725" t="str">
            <v/>
          </cell>
          <cell r="G2725" t="str">
            <v/>
          </cell>
          <cell r="H2725" t="str">
            <v>INTERRUPTOR SIMPLES (1 MÓDULO) COM INTERRUPTOR PARALELO (2 MÓDULOS), 10A/250V, SEM SUPORTE E SEM PLACA - FORNECIMENTO E INSTALAÇÃO. AF_12/2015</v>
          </cell>
          <cell r="I2725" t="str">
            <v>UN</v>
          </cell>
          <cell r="J2725" t="str">
            <v>COEFICIENTE DE REPRESENTATIVIDADE</v>
          </cell>
          <cell r="K2725" t="str">
            <v>49,21</v>
          </cell>
          <cell r="L2725" t="str">
            <v>CAIXA REFERENCIAL</v>
          </cell>
        </row>
        <row r="2726">
          <cell r="A2726">
            <v>91963</v>
          </cell>
          <cell r="B2726" t="str">
            <v>INSTALACAO ELETRICA/ELETRIFICACAO E ILUMINACAO EXTERNA</v>
          </cell>
          <cell r="C2726" t="str">
            <v>INEL</v>
          </cell>
          <cell r="D2726" t="str">
            <v>INTERRUPTOR/TOMADA</v>
          </cell>
          <cell r="E2726" t="str">
            <v>0170</v>
          </cell>
          <cell r="F2726" t="str">
            <v/>
          </cell>
          <cell r="G2726" t="str">
            <v/>
          </cell>
          <cell r="H2726" t="str">
            <v>INTERRUPTOR SIMPLES (1 MÓDULO) COM INTERRUPTOR PARALELO (2 MÓDULOS), 10A/250V, INCLUINDO SUPORTE E PLACA - FORNECIMENTO E INSTALAÇÃO. AF_12/2015</v>
          </cell>
          <cell r="I2726" t="str">
            <v>UN</v>
          </cell>
          <cell r="J2726" t="str">
            <v>COEFICIENTE DE REPRESENTATIVIDADE</v>
          </cell>
          <cell r="K2726" t="str">
            <v>55,92</v>
          </cell>
          <cell r="L2726" t="str">
            <v>CAIXA REFERENCIAL</v>
          </cell>
        </row>
        <row r="2727">
          <cell r="A2727">
            <v>91964</v>
          </cell>
          <cell r="B2727" t="str">
            <v>INSTALACAO ELETRICA/ELETRIFICACAO E ILUMINACAO EXTERNA</v>
          </cell>
          <cell r="C2727" t="str">
            <v>INEL</v>
          </cell>
          <cell r="D2727" t="str">
            <v>INTERRUPTOR/TOMADA</v>
          </cell>
          <cell r="E2727" t="str">
            <v>0170</v>
          </cell>
          <cell r="F2727" t="str">
            <v/>
          </cell>
          <cell r="G2727" t="str">
            <v/>
          </cell>
          <cell r="H2727" t="str">
            <v>INTERRUPTOR SIMPLES (2 MÓDULOS) COM INTERRUPTOR PARALELO (1 MÓDULO), 10A/250V, SEM SUPORTE E SEM PLACA - FORNECIMENTO E INSTALAÇÃO. AF_12/2015</v>
          </cell>
          <cell r="I2727" t="str">
            <v>UN</v>
          </cell>
          <cell r="J2727" t="str">
            <v>COEFICIENTE DE REPRESENTATIVIDADE</v>
          </cell>
          <cell r="K2727" t="str">
            <v>44,28</v>
          </cell>
          <cell r="L2727" t="str">
            <v>CAIXA REFERENCIAL</v>
          </cell>
        </row>
        <row r="2728">
          <cell r="A2728">
            <v>91965</v>
          </cell>
          <cell r="B2728" t="str">
            <v>INSTALACAO ELETRICA/ELETRIFICACAO E ILUMINACAO EXTERNA</v>
          </cell>
          <cell r="C2728" t="str">
            <v>INEL</v>
          </cell>
          <cell r="D2728" t="str">
            <v>INTERRUPTOR/TOMADA</v>
          </cell>
          <cell r="E2728" t="str">
            <v>0170</v>
          </cell>
          <cell r="F2728" t="str">
            <v/>
          </cell>
          <cell r="G2728" t="str">
            <v/>
          </cell>
          <cell r="H2728" t="str">
            <v>INTERRUPTOR SIMPLES (2 MÓDULOS) COM INTERRUPTOR PARALELO (1 MÓDULO), 10A/250V, INCLUINDO SUPORTE E PLACA - FORNECIMENTO E INSTALAÇÃO. AF_12/2015</v>
          </cell>
          <cell r="I2728" t="str">
            <v>UN</v>
          </cell>
          <cell r="J2728" t="str">
            <v>COEFICIENTE DE REPRESENTATIVIDADE</v>
          </cell>
          <cell r="K2728" t="str">
            <v>50,99</v>
          </cell>
          <cell r="L2728" t="str">
            <v>CAIXA REFERENCIAL</v>
          </cell>
        </row>
        <row r="2729">
          <cell r="A2729">
            <v>91966</v>
          </cell>
          <cell r="B2729" t="str">
            <v>INSTALACAO ELETRICA/ELETRIFICACAO E ILUMINACAO EXTERNA</v>
          </cell>
          <cell r="C2729" t="str">
            <v>INEL</v>
          </cell>
          <cell r="D2729" t="str">
            <v>INTERRUPTOR/TOMADA</v>
          </cell>
          <cell r="E2729" t="str">
            <v>0170</v>
          </cell>
          <cell r="F2729" t="str">
            <v/>
          </cell>
          <cell r="G2729" t="str">
            <v/>
          </cell>
          <cell r="H2729" t="str">
            <v>INTERRUPTOR SIMPLES (3 MÓDULOS), 10A/250V, SEM SUPORTE E SEM PLACA - FORNECIMENTO E INSTALAÇÃO. AF_12/2015</v>
          </cell>
          <cell r="I2729" t="str">
            <v>UN</v>
          </cell>
          <cell r="J2729" t="str">
            <v>COEFICIENTE DE REPRESENTATIVIDADE</v>
          </cell>
          <cell r="K2729" t="str">
            <v>39,39</v>
          </cell>
          <cell r="L2729" t="str">
            <v>CAIXA REFERENCIAL</v>
          </cell>
        </row>
        <row r="2730">
          <cell r="A2730">
            <v>91967</v>
          </cell>
          <cell r="B2730" t="str">
            <v>INSTALACAO ELETRICA/ELETRIFICACAO E ILUMINACAO EXTERNA</v>
          </cell>
          <cell r="C2730" t="str">
            <v>INEL</v>
          </cell>
          <cell r="D2730" t="str">
            <v>INTERRUPTOR/TOMADA</v>
          </cell>
          <cell r="E2730" t="str">
            <v>0170</v>
          </cell>
          <cell r="F2730" t="str">
            <v/>
          </cell>
          <cell r="G2730" t="str">
            <v/>
          </cell>
          <cell r="H2730" t="str">
            <v>INTERRUPTOR SIMPLES (3 MÓDULOS), 10A/250V, INCLUINDO SUPORTE E PLACA - FORNECIMENTO E INSTALAÇÃO. AF_12/2015</v>
          </cell>
          <cell r="I2730" t="str">
            <v>UN</v>
          </cell>
          <cell r="J2730" t="str">
            <v>COEFICIENTE DE REPRESENTATIVIDADE</v>
          </cell>
          <cell r="K2730" t="str">
            <v>46,10</v>
          </cell>
          <cell r="L2730" t="str">
            <v>CAIXA REFERENCIAL</v>
          </cell>
        </row>
        <row r="2731">
          <cell r="A2731">
            <v>91968</v>
          </cell>
          <cell r="B2731" t="str">
            <v>INSTALACAO ELETRICA/ELETRIFICACAO E ILUMINACAO EXTERNA</v>
          </cell>
          <cell r="C2731" t="str">
            <v>INEL</v>
          </cell>
          <cell r="D2731" t="str">
            <v>INTERRUPTOR/TOMADA</v>
          </cell>
          <cell r="E2731" t="str">
            <v>0170</v>
          </cell>
          <cell r="F2731" t="str">
            <v/>
          </cell>
          <cell r="G2731" t="str">
            <v/>
          </cell>
          <cell r="H2731" t="str">
            <v>INTERRUPTOR PARALELO (3 MÓDULOS), 10A/250V, SEM SUPORTE E SEM PLACA - FORNECIMENTO E INSTALAÇÃO. AF_12/2015</v>
          </cell>
          <cell r="I2731" t="str">
            <v>UN</v>
          </cell>
          <cell r="J2731" t="str">
            <v>COEFICIENTE DE REPRESENTATIVIDADE</v>
          </cell>
          <cell r="K2731" t="str">
            <v>54,11</v>
          </cell>
          <cell r="L2731" t="str">
            <v>CAIXA REFERENCIAL</v>
          </cell>
        </row>
        <row r="2732">
          <cell r="A2732">
            <v>91969</v>
          </cell>
          <cell r="B2732" t="str">
            <v>INSTALACAO ELETRICA/ELETRIFICACAO E ILUMINACAO EXTERNA</v>
          </cell>
          <cell r="C2732" t="str">
            <v>INEL</v>
          </cell>
          <cell r="D2732" t="str">
            <v>INTERRUPTOR/TOMADA</v>
          </cell>
          <cell r="E2732" t="str">
            <v>0170</v>
          </cell>
          <cell r="F2732" t="str">
            <v/>
          </cell>
          <cell r="G2732" t="str">
            <v/>
          </cell>
          <cell r="H2732" t="str">
            <v>INTERRUPTOR PARALELO (3 MÓDULOS), 10A/250V, INCLUINDO SUPORTE E PLACA - FORNECIMENTO E INSTALAÇÃO. AF_12/2015</v>
          </cell>
          <cell r="I2732" t="str">
            <v>UN</v>
          </cell>
          <cell r="J2732" t="str">
            <v>COEFICIENTE DE REPRESENTATIVIDADE</v>
          </cell>
          <cell r="K2732" t="str">
            <v>60,82</v>
          </cell>
          <cell r="L2732" t="str">
            <v>CAIXA REFERENCIAL</v>
          </cell>
        </row>
        <row r="2733">
          <cell r="A2733">
            <v>91970</v>
          </cell>
          <cell r="B2733" t="str">
            <v>INSTALACAO ELETRICA/ELETRIFICACAO E ILUMINACAO EXTERNA</v>
          </cell>
          <cell r="C2733" t="str">
            <v>INEL</v>
          </cell>
          <cell r="D2733" t="str">
            <v>INTERRUPTOR/TOMADA</v>
          </cell>
          <cell r="E2733" t="str">
            <v>0170</v>
          </cell>
          <cell r="F2733" t="str">
            <v/>
          </cell>
          <cell r="G2733" t="str">
            <v/>
          </cell>
          <cell r="H2733" t="str">
            <v>INTERRUPTOR SIMPLES (3 MÓDULOS) COM INTERRUPTOR PARALELO (1 MÓDULO), 10A/250V, SEM SUPORTE E SEM PLACA - FORNECIMENTO E INSTALAÇÃO. AF_12/2015</v>
          </cell>
          <cell r="I2733" t="str">
            <v>UN</v>
          </cell>
          <cell r="J2733" t="str">
            <v>COEFICIENTE DE REPRESENTATIVIDADE</v>
          </cell>
          <cell r="K2733" t="str">
            <v>56,95</v>
          </cell>
          <cell r="L2733" t="str">
            <v>CAIXA REFERENCIAL</v>
          </cell>
        </row>
        <row r="2734">
          <cell r="A2734">
            <v>91971</v>
          </cell>
          <cell r="B2734" t="str">
            <v>INSTALACAO ELETRICA/ELETRIFICACAO E ILUMINACAO EXTERNA</v>
          </cell>
          <cell r="C2734" t="str">
            <v>INEL</v>
          </cell>
          <cell r="D2734" t="str">
            <v>INTERRUPTOR/TOMADA</v>
          </cell>
          <cell r="E2734" t="str">
            <v>0170</v>
          </cell>
          <cell r="F2734" t="str">
            <v/>
          </cell>
          <cell r="G2734" t="str">
            <v/>
          </cell>
          <cell r="H2734" t="str">
            <v>INTERRUPTOR SIMPLES (3 MÓDULOS) COM INTERRUPTOR PARALELO (1 MÓDULO), 10A/250V, INCLUINDO SUPORTE E PLACA - FORNECIMENTO E INSTALAÇÃO. AF_12/2015</v>
          </cell>
          <cell r="I2734" t="str">
            <v>UN</v>
          </cell>
          <cell r="J2734" t="str">
            <v>COEFICIENTE DE REPRESENTATIVIDADE</v>
          </cell>
          <cell r="K2734" t="str">
            <v>67,93</v>
          </cell>
          <cell r="L2734" t="str">
            <v>CAIXA REFERENCIAL</v>
          </cell>
        </row>
        <row r="2735">
          <cell r="A2735">
            <v>91972</v>
          </cell>
          <cell r="B2735" t="str">
            <v>INSTALACAO ELETRICA/ELETRIFICACAO E ILUMINACAO EXTERNA</v>
          </cell>
          <cell r="C2735" t="str">
            <v>INEL</v>
          </cell>
          <cell r="D2735" t="str">
            <v>INTERRUPTOR/TOMADA</v>
          </cell>
          <cell r="E2735" t="str">
            <v>0170</v>
          </cell>
          <cell r="F2735" t="str">
            <v/>
          </cell>
          <cell r="G2735" t="str">
            <v/>
          </cell>
          <cell r="H2735" t="str">
            <v>INTERRUPTOR SIMPLES (2 MÓDULOS) COM INTERRUPTOR PARALELO (2 MÓDULOS), 10A/250V, SEM SUPORTE E SEM PLACA - FORNECIMENTO E INSTALAÇÃO. AF_12/2015</v>
          </cell>
          <cell r="I2735" t="str">
            <v>UN</v>
          </cell>
          <cell r="J2735" t="str">
            <v>COEFICIENTE DE REPRESENTATIVIDADE</v>
          </cell>
          <cell r="K2735" t="str">
            <v>61,88</v>
          </cell>
          <cell r="L2735" t="str">
            <v>CAIXA REFERENCIAL</v>
          </cell>
        </row>
        <row r="2736">
          <cell r="A2736">
            <v>91973</v>
          </cell>
          <cell r="B2736" t="str">
            <v>INSTALACAO ELETRICA/ELETRIFICACAO E ILUMINACAO EXTERNA</v>
          </cell>
          <cell r="C2736" t="str">
            <v>INEL</v>
          </cell>
          <cell r="D2736" t="str">
            <v>INTERRUPTOR/TOMADA</v>
          </cell>
          <cell r="E2736" t="str">
            <v>0170</v>
          </cell>
          <cell r="F2736" t="str">
            <v/>
          </cell>
          <cell r="G2736" t="str">
            <v/>
          </cell>
          <cell r="H2736" t="str">
            <v>INTERRUPTOR SIMPLES (2 MÓDULOS) COM INTERRUPTOR PARALELO (2 MÓDULOS), 10A/250V, INCLUINDO SUPORTE E PLACA - FORNECIMENTO E INSTALAÇÃO. AF_12/2015</v>
          </cell>
          <cell r="I2736" t="str">
            <v>UN</v>
          </cell>
          <cell r="J2736" t="str">
            <v>COEFICIENTE DE REPRESENTATIVIDADE</v>
          </cell>
          <cell r="K2736" t="str">
            <v>72,86</v>
          </cell>
          <cell r="L2736" t="str">
            <v>CAIXA REFERENCIAL</v>
          </cell>
        </row>
        <row r="2737">
          <cell r="A2737">
            <v>91974</v>
          </cell>
          <cell r="B2737" t="str">
            <v>INSTALACAO ELETRICA/ELETRIFICACAO E ILUMINACAO EXTERNA</v>
          </cell>
          <cell r="C2737" t="str">
            <v>INEL</v>
          </cell>
          <cell r="D2737" t="str">
            <v>INTERRUPTOR/TOMADA</v>
          </cell>
          <cell r="E2737" t="str">
            <v>0170</v>
          </cell>
          <cell r="F2737" t="str">
            <v/>
          </cell>
          <cell r="G2737" t="str">
            <v/>
          </cell>
          <cell r="H2737" t="str">
            <v>INTERRUPTOR SIMPLES (4 MÓDULOS), 10A/250V, SEM SUPORTE E SEM PLACA - FORNECIMENTO E INSTALAÇÃO. AF_12/2015</v>
          </cell>
          <cell r="I2737" t="str">
            <v>UN</v>
          </cell>
          <cell r="J2737" t="str">
            <v>COEFICIENTE DE REPRESENTATIVIDADE</v>
          </cell>
          <cell r="K2737" t="str">
            <v>52,03</v>
          </cell>
          <cell r="L2737" t="str">
            <v>CAIXA REFERENCIAL</v>
          </cell>
        </row>
        <row r="2738">
          <cell r="A2738">
            <v>91975</v>
          </cell>
          <cell r="B2738" t="str">
            <v>INSTALACAO ELETRICA/ELETRIFICACAO E ILUMINACAO EXTERNA</v>
          </cell>
          <cell r="C2738" t="str">
            <v>INEL</v>
          </cell>
          <cell r="D2738" t="str">
            <v>INTERRUPTOR/TOMADA</v>
          </cell>
          <cell r="E2738" t="str">
            <v>0170</v>
          </cell>
          <cell r="F2738" t="str">
            <v/>
          </cell>
          <cell r="G2738" t="str">
            <v/>
          </cell>
          <cell r="H2738" t="str">
            <v>INTERRUPTOR SIMPLES (4 MÓDULOS), 10A/250V, INCLUINDO SUPORTE E PLACA - FORNECIMENTO E INSTALAÇÃO. AF_12/2015</v>
          </cell>
          <cell r="I2738" t="str">
            <v>UN</v>
          </cell>
          <cell r="J2738" t="str">
            <v>COEFICIENTE DE REPRESENTATIVIDADE</v>
          </cell>
          <cell r="K2738" t="str">
            <v>63,01</v>
          </cell>
          <cell r="L2738" t="str">
            <v>CAIXA REFERENCIAL</v>
          </cell>
        </row>
        <row r="2739">
          <cell r="A2739">
            <v>91976</v>
          </cell>
          <cell r="B2739" t="str">
            <v>INSTALACAO ELETRICA/ELETRIFICACAO E ILUMINACAO EXTERNA</v>
          </cell>
          <cell r="C2739" t="str">
            <v>INEL</v>
          </cell>
          <cell r="D2739" t="str">
            <v>INTERRUPTOR/TOMADA</v>
          </cell>
          <cell r="E2739" t="str">
            <v>0170</v>
          </cell>
          <cell r="F2739" t="str">
            <v/>
          </cell>
          <cell r="G2739" t="str">
            <v/>
          </cell>
          <cell r="H2739" t="str">
            <v>INTERRUPTOR SIMPLES (6 MÓDULOS), 10A/250V, SEM SUPORTE E SEM PLACA - FORNECIMENTO E INSTALAÇÃO. AF_12/2015</v>
          </cell>
          <cell r="I2739" t="str">
            <v>UN</v>
          </cell>
          <cell r="J2739" t="str">
            <v>COEFICIENTE DE REPRESENTATIVIDADE</v>
          </cell>
          <cell r="K2739" t="str">
            <v>76,96</v>
          </cell>
          <cell r="L2739" t="str">
            <v>CAIXA REFERENCIAL</v>
          </cell>
        </row>
        <row r="2740">
          <cell r="A2740">
            <v>91977</v>
          </cell>
          <cell r="B2740" t="str">
            <v>INSTALACAO ELETRICA/ELETRIFICACAO E ILUMINACAO EXTERNA</v>
          </cell>
          <cell r="C2740" t="str">
            <v>INEL</v>
          </cell>
          <cell r="D2740" t="str">
            <v>INTERRUPTOR/TOMADA</v>
          </cell>
          <cell r="E2740" t="str">
            <v>0170</v>
          </cell>
          <cell r="F2740" t="str">
            <v/>
          </cell>
          <cell r="G2740" t="str">
            <v/>
          </cell>
          <cell r="H2740" t="str">
            <v>INTERRUPTOR SIMPLES (6 MÓDULOS), 10A/250V, INCLUINDO SUPORTE E PLACA - FORNECIMENTO E INSTALAÇÃO. AF_12/2015</v>
          </cell>
          <cell r="I2740" t="str">
            <v>UN</v>
          </cell>
          <cell r="J2740" t="str">
            <v>COEFICIENTE DE REPRESENTATIVIDADE</v>
          </cell>
          <cell r="K2740" t="str">
            <v>87,94</v>
          </cell>
          <cell r="L2740" t="str">
            <v>CAIXA REFERENCIAL</v>
          </cell>
        </row>
        <row r="2741">
          <cell r="A2741">
            <v>91978</v>
          </cell>
          <cell r="B2741" t="str">
            <v>INSTALACAO ELETRICA/ELETRIFICACAO E ILUMINACAO EXTERNA</v>
          </cell>
          <cell r="C2741" t="str">
            <v>INEL</v>
          </cell>
          <cell r="D2741" t="str">
            <v>INTERRUPTOR/TOMADA</v>
          </cell>
          <cell r="E2741" t="str">
            <v>0170</v>
          </cell>
          <cell r="F2741" t="str">
            <v/>
          </cell>
          <cell r="G2741" t="str">
            <v/>
          </cell>
          <cell r="H2741" t="str">
            <v>INTERRUPTOR INTERMEDIÁRIO (1 MÓDULO), 10A/250V, SEM SUPORTE E SEM PLACA - FORNECIMENTO E INSTALAÇÃO. AF_09/2017</v>
          </cell>
          <cell r="I2741" t="str">
            <v>UN</v>
          </cell>
          <cell r="J2741" t="str">
            <v>COEFICIENTE DE REPRESENTATIVIDADE</v>
          </cell>
          <cell r="K2741" t="str">
            <v>32,06</v>
          </cell>
          <cell r="L2741" t="str">
            <v>CAIXA REFERENCIAL</v>
          </cell>
        </row>
        <row r="2742">
          <cell r="A2742">
            <v>91979</v>
          </cell>
          <cell r="B2742" t="str">
            <v>INSTALACAO ELETRICA/ELETRIFICACAO E ILUMINACAO EXTERNA</v>
          </cell>
          <cell r="C2742" t="str">
            <v>INEL</v>
          </cell>
          <cell r="D2742" t="str">
            <v>INTERRUPTOR/TOMADA</v>
          </cell>
          <cell r="E2742" t="str">
            <v>0170</v>
          </cell>
          <cell r="F2742" t="str">
            <v/>
          </cell>
          <cell r="G2742" t="str">
            <v/>
          </cell>
          <cell r="H2742" t="str">
            <v>INTERRUPTOR INTERMEDIÁRIO (1 MÓDULO), 10A/250V, INCLUINDO SUPORTE E PLACA - FORNECIMENTO E INSTALAÇÃO. AF_09/2017</v>
          </cell>
          <cell r="I2742" t="str">
            <v>UN</v>
          </cell>
          <cell r="J2742" t="str">
            <v>COEFICIENTE DE REPRESENTATIVIDADE</v>
          </cell>
          <cell r="K2742" t="str">
            <v>38,77</v>
          </cell>
          <cell r="L2742" t="str">
            <v>CAIXA REFERENCIAL</v>
          </cell>
        </row>
        <row r="2743">
          <cell r="A2743">
            <v>91980</v>
          </cell>
          <cell r="B2743" t="str">
            <v>INSTALACAO ELETRICA/ELETRIFICACAO E ILUMINACAO EXTERNA</v>
          </cell>
          <cell r="C2743" t="str">
            <v>INEL</v>
          </cell>
          <cell r="D2743" t="str">
            <v>INTERRUPTOR/TOMADA</v>
          </cell>
          <cell r="E2743" t="str">
            <v>0170</v>
          </cell>
          <cell r="F2743" t="str">
            <v/>
          </cell>
          <cell r="G2743" t="str">
            <v/>
          </cell>
          <cell r="H2743" t="str">
            <v>INTERRUPTOR BIPOLAR (1 MÓDULO), 10A/250V, SEM SUPORTE E SEM PLACA - FORNECIMENTO E INSTALAÇÃO. AF_09/2017</v>
          </cell>
          <cell r="I2743" t="str">
            <v>UN</v>
          </cell>
          <cell r="J2743" t="str">
            <v>COEFICIENTE DE REPRESENTATIVIDADE</v>
          </cell>
          <cell r="K2743" t="str">
            <v>30,89</v>
          </cell>
          <cell r="L2743" t="str">
            <v>CAIXA REFERENCIAL</v>
          </cell>
        </row>
        <row r="2744">
          <cell r="A2744">
            <v>91981</v>
          </cell>
          <cell r="B2744" t="str">
            <v>INSTALACAO ELETRICA/ELETRIFICACAO E ILUMINACAO EXTERNA</v>
          </cell>
          <cell r="C2744" t="str">
            <v>INEL</v>
          </cell>
          <cell r="D2744" t="str">
            <v>INTERRUPTOR/TOMADA</v>
          </cell>
          <cell r="E2744" t="str">
            <v>0170</v>
          </cell>
          <cell r="F2744" t="str">
            <v/>
          </cell>
          <cell r="G2744" t="str">
            <v/>
          </cell>
          <cell r="H2744" t="str">
            <v>INTERRUPTOR BIPOLAR (1 MÓDULO), 10A/250V, INCLUINDO SUPORTE E PLACA - FORNECIMENTO E INSTALAÇÃO. AF_09/2017</v>
          </cell>
          <cell r="I2744" t="str">
            <v>UN</v>
          </cell>
          <cell r="J2744" t="str">
            <v>COEFICIENTE DE REPRESENTATIVIDADE</v>
          </cell>
          <cell r="K2744" t="str">
            <v>37,60</v>
          </cell>
          <cell r="L2744" t="str">
            <v>CAIXA REFERENCIAL</v>
          </cell>
        </row>
        <row r="2745">
          <cell r="A2745">
            <v>91982</v>
          </cell>
          <cell r="B2745" t="str">
            <v>INSTALACAO ELETRICA/ELETRIFICACAO E ILUMINACAO EXTERNA</v>
          </cell>
          <cell r="C2745" t="str">
            <v>INEL</v>
          </cell>
          <cell r="D2745" t="str">
            <v>INTERRUPTOR/TOMADA</v>
          </cell>
          <cell r="E2745" t="str">
            <v>0170</v>
          </cell>
          <cell r="F2745" t="str">
            <v/>
          </cell>
          <cell r="G2745" t="str">
            <v/>
          </cell>
          <cell r="H2745" t="str">
            <v>DIMMER ROTATIVO (1 MÓDULO), 220V/600W, SEM SUPORTE E SEM PLACA - FORNECIMENTO E INSTALAÇÃO. AF_09/2017</v>
          </cell>
          <cell r="I2745" t="str">
            <v>UN</v>
          </cell>
          <cell r="J2745" t="str">
            <v>COEFICIENTE DE REPRESENTATIVIDADE</v>
          </cell>
          <cell r="K2745" t="str">
            <v>81,95</v>
          </cell>
          <cell r="L2745" t="str">
            <v>CAIXA REFERENCIAL</v>
          </cell>
        </row>
        <row r="2746">
          <cell r="A2746">
            <v>91983</v>
          </cell>
          <cell r="B2746" t="str">
            <v>INSTALACAO ELETRICA/ELETRIFICACAO E ILUMINACAO EXTERNA</v>
          </cell>
          <cell r="C2746" t="str">
            <v>INEL</v>
          </cell>
          <cell r="D2746" t="str">
            <v>INTERRUPTOR/TOMADA</v>
          </cell>
          <cell r="E2746" t="str">
            <v>0170</v>
          </cell>
          <cell r="F2746" t="str">
            <v/>
          </cell>
          <cell r="G2746" t="str">
            <v/>
          </cell>
          <cell r="H2746" t="str">
            <v>DIMMER ROTATIVO (1 MÓDULO), 220V/600W, INCLUINDO SUPORTE E PLACA - FORNECIMENTO E INSTALAÇÃO. AF_09/2017</v>
          </cell>
          <cell r="I2746" t="str">
            <v>UN</v>
          </cell>
          <cell r="J2746" t="str">
            <v>COEFICIENTE DE REPRESENTATIVIDADE</v>
          </cell>
          <cell r="K2746" t="str">
            <v>88,66</v>
          </cell>
          <cell r="L2746" t="str">
            <v>CAIXA REFERENCIAL</v>
          </cell>
        </row>
        <row r="2747">
          <cell r="A2747">
            <v>91984</v>
          </cell>
          <cell r="B2747" t="str">
            <v>INSTALACAO ELETRICA/ELETRIFICACAO E ILUMINACAO EXTERNA</v>
          </cell>
          <cell r="C2747" t="str">
            <v>INEL</v>
          </cell>
          <cell r="D2747" t="str">
            <v>INTERRUPTOR/TOMADA</v>
          </cell>
          <cell r="E2747" t="str">
            <v>0170</v>
          </cell>
          <cell r="F2747" t="str">
            <v/>
          </cell>
          <cell r="G2747" t="str">
            <v/>
          </cell>
          <cell r="H2747" t="str">
            <v>INTERRUPTOR PULSADOR CAMPAINHA (1 MÓDULO), 10A/250V, SEM SUPORTE E SEM PLACA - FORNECIMENTO E INSTALAÇÃO. AF_09/2017</v>
          </cell>
          <cell r="I2747" t="str">
            <v>UN</v>
          </cell>
          <cell r="J2747" t="str">
            <v>COEFICIENTE DE REPRESENTATIVIDADE</v>
          </cell>
          <cell r="K2747" t="str">
            <v>13,44</v>
          </cell>
          <cell r="L2747" t="str">
            <v>CAIXA REFERENCIAL</v>
          </cell>
        </row>
        <row r="2748">
          <cell r="A2748">
            <v>91985</v>
          </cell>
          <cell r="B2748" t="str">
            <v>INSTALACAO ELETRICA/ELETRIFICACAO E ILUMINACAO EXTERNA</v>
          </cell>
          <cell r="C2748" t="str">
            <v>INEL</v>
          </cell>
          <cell r="D2748" t="str">
            <v>INTERRUPTOR/TOMADA</v>
          </cell>
          <cell r="E2748" t="str">
            <v>0170</v>
          </cell>
          <cell r="F2748" t="str">
            <v/>
          </cell>
          <cell r="G2748" t="str">
            <v/>
          </cell>
          <cell r="H2748" t="str">
            <v>INTERRUPTOR PULSADOR CAMPAINHA (1 MÓDULO), 10A/250V, INCLUINDO SUPORTE E PLACA - FORNECIMENTO E INSTALAÇÃO. AF_09/2017</v>
          </cell>
          <cell r="I2748" t="str">
            <v>UN</v>
          </cell>
          <cell r="J2748" t="str">
            <v>COEFICIENTE DE REPRESENTATIVIDADE</v>
          </cell>
          <cell r="K2748" t="str">
            <v>20,15</v>
          </cell>
          <cell r="L2748" t="str">
            <v>CAIXA REFERENCIAL</v>
          </cell>
        </row>
        <row r="2749">
          <cell r="A2749">
            <v>91986</v>
          </cell>
          <cell r="B2749" t="str">
            <v>INSTALACAO ELETRICA/ELETRIFICACAO E ILUMINACAO EXTERNA</v>
          </cell>
          <cell r="C2749" t="str">
            <v>INEL</v>
          </cell>
          <cell r="D2749" t="str">
            <v>INTERRUPTOR/TOMADA</v>
          </cell>
          <cell r="E2749" t="str">
            <v>0170</v>
          </cell>
          <cell r="F2749" t="str">
            <v/>
          </cell>
          <cell r="G2749" t="str">
            <v/>
          </cell>
          <cell r="H2749" t="str">
            <v>CAMPAINHA CIGARRA (1 MÓDULO), 10A/250V, SEM SUPORTE E SEM PLACA - FORNECIMENTO E INSTALAÇÃO. AF_09/2017</v>
          </cell>
          <cell r="I2749" t="str">
            <v>UN</v>
          </cell>
          <cell r="J2749" t="str">
            <v>COEFICIENTE DE REPRESENTATIVIDADE</v>
          </cell>
          <cell r="K2749" t="str">
            <v>30,12</v>
          </cell>
          <cell r="L2749" t="str">
            <v>CAIXA REFERENCIAL</v>
          </cell>
        </row>
        <row r="2750">
          <cell r="A2750">
            <v>91987</v>
          </cell>
          <cell r="B2750" t="str">
            <v>INSTALACAO ELETRICA/ELETRIFICACAO E ILUMINACAO EXTERNA</v>
          </cell>
          <cell r="C2750" t="str">
            <v>INEL</v>
          </cell>
          <cell r="D2750" t="str">
            <v>INTERRUPTOR/TOMADA</v>
          </cell>
          <cell r="E2750" t="str">
            <v>0170</v>
          </cell>
          <cell r="F2750" t="str">
            <v/>
          </cell>
          <cell r="G2750" t="str">
            <v/>
          </cell>
          <cell r="H2750" t="str">
            <v>CAMPAINHA CIGARRA (1 MÓDULO), 10A/250V, INCLUINDO SUPORTE E PLACA - FORNECIMENTO E INSTALAÇÃO. AF_09/2017</v>
          </cell>
          <cell r="I2750" t="str">
            <v>UN</v>
          </cell>
          <cell r="J2750" t="str">
            <v>COEFICIENTE DE REPRESENTATIVIDADE</v>
          </cell>
          <cell r="K2750" t="str">
            <v>36,83</v>
          </cell>
          <cell r="L2750" t="str">
            <v>CAIXA REFERENCIAL</v>
          </cell>
        </row>
        <row r="2751">
          <cell r="A2751">
            <v>91988</v>
          </cell>
          <cell r="B2751" t="str">
            <v>INSTALACAO ELETRICA/ELETRIFICACAO E ILUMINACAO EXTERNA</v>
          </cell>
          <cell r="C2751" t="str">
            <v>INEL</v>
          </cell>
          <cell r="D2751" t="str">
            <v>INTERRUPTOR/TOMADA</v>
          </cell>
          <cell r="E2751" t="str">
            <v>0170</v>
          </cell>
          <cell r="F2751" t="str">
            <v/>
          </cell>
          <cell r="G2751" t="str">
            <v/>
          </cell>
          <cell r="H2751" t="str">
            <v>INTERRUPTOR PULSADOR MINUTERIA (1 MÓDULO), 10A/250V, SEM SUPORTE E SEM PLACA - FORNECIMENTO E INSTALAÇÃO. AF_09/2017</v>
          </cell>
          <cell r="I2751" t="str">
            <v>UN</v>
          </cell>
          <cell r="J2751" t="str">
            <v>COEFICIENTE DE REPRESENTATIVIDADE</v>
          </cell>
          <cell r="K2751" t="str">
            <v>17,36</v>
          </cell>
          <cell r="L2751" t="str">
            <v>CAIXA REFERENCIAL</v>
          </cell>
        </row>
        <row r="2752">
          <cell r="A2752">
            <v>91989</v>
          </cell>
          <cell r="B2752" t="str">
            <v>INSTALACAO ELETRICA/ELETRIFICACAO E ILUMINACAO EXTERNA</v>
          </cell>
          <cell r="C2752" t="str">
            <v>INEL</v>
          </cell>
          <cell r="D2752" t="str">
            <v>INTERRUPTOR/TOMADA</v>
          </cell>
          <cell r="E2752" t="str">
            <v>0170</v>
          </cell>
          <cell r="F2752" t="str">
            <v/>
          </cell>
          <cell r="G2752" t="str">
            <v/>
          </cell>
          <cell r="H2752" t="str">
            <v>INTERRUPTOR PULSADOR MINUTERIA (1 MÓDULO), 10A/250V, INCLUINDO SUPORTE E PLACA - FORNECIMENTO E INSTALAÇÃO. AF_09/2017</v>
          </cell>
          <cell r="I2752" t="str">
            <v>UN</v>
          </cell>
          <cell r="J2752" t="str">
            <v>COEFICIENTE DE REPRESENTATIVIDADE</v>
          </cell>
          <cell r="K2752" t="str">
            <v>24,07</v>
          </cell>
          <cell r="L2752" t="str">
            <v>CAIXA REFERENCIAL</v>
          </cell>
        </row>
        <row r="2753">
          <cell r="A2753">
            <v>91990</v>
          </cell>
          <cell r="B2753" t="str">
            <v>INSTALACAO ELETRICA/ELETRIFICACAO E ILUMINACAO EXTERNA</v>
          </cell>
          <cell r="C2753" t="str">
            <v>INEL</v>
          </cell>
          <cell r="D2753" t="str">
            <v>INTERRUPTOR/TOMADA</v>
          </cell>
          <cell r="E2753" t="str">
            <v>0170</v>
          </cell>
          <cell r="F2753" t="str">
            <v/>
          </cell>
          <cell r="G2753" t="str">
            <v/>
          </cell>
          <cell r="H2753" t="str">
            <v>TOMADA ALTA DE EMBUTIR (1 MÓDULO), 2P+T 10 A, SEM SUPORTE E SEM PLACA - FORNECIMENTO E INSTALAÇÃO. AF_12/2015</v>
          </cell>
          <cell r="I2753" t="str">
            <v>UN</v>
          </cell>
          <cell r="J2753" t="str">
            <v>COEFICIENTE DE REPRESENTATIVIDADE</v>
          </cell>
          <cell r="K2753" t="str">
            <v>24,94</v>
          </cell>
          <cell r="L2753" t="str">
            <v>CAIXA REFERENCIAL</v>
          </cell>
        </row>
        <row r="2754">
          <cell r="A2754">
            <v>91991</v>
          </cell>
          <cell r="B2754" t="str">
            <v>INSTALACAO ELETRICA/ELETRIFICACAO E ILUMINACAO EXTERNA</v>
          </cell>
          <cell r="C2754" t="str">
            <v>INEL</v>
          </cell>
          <cell r="D2754" t="str">
            <v>INTERRUPTOR/TOMADA</v>
          </cell>
          <cell r="E2754" t="str">
            <v>0170</v>
          </cell>
          <cell r="F2754" t="str">
            <v/>
          </cell>
          <cell r="G2754" t="str">
            <v/>
          </cell>
          <cell r="H2754" t="str">
            <v>TOMADA ALTA DE EMBUTIR (1 MÓDULO), 2P+T 20 A, SEM SUPORTE E SEM PLACA - FORNECIMENTO E INSTALAÇÃO. AF_12/2015</v>
          </cell>
          <cell r="I2754" t="str">
            <v>UN</v>
          </cell>
          <cell r="J2754" t="str">
            <v>COEFICIENTE DE REPRESENTATIVIDADE</v>
          </cell>
          <cell r="K2754" t="str">
            <v>27,06</v>
          </cell>
          <cell r="L2754" t="str">
            <v>CAIXA REFERENCIAL</v>
          </cell>
        </row>
        <row r="2755">
          <cell r="A2755">
            <v>91992</v>
          </cell>
          <cell r="B2755" t="str">
            <v>INSTALACAO ELETRICA/ELETRIFICACAO E ILUMINACAO EXTERNA</v>
          </cell>
          <cell r="C2755" t="str">
            <v>INEL</v>
          </cell>
          <cell r="D2755" t="str">
            <v>INTERRUPTOR/TOMADA</v>
          </cell>
          <cell r="E2755" t="str">
            <v>0170</v>
          </cell>
          <cell r="F2755" t="str">
            <v/>
          </cell>
          <cell r="G2755" t="str">
            <v/>
          </cell>
          <cell r="H2755" t="str">
            <v>TOMADA ALTA DE EMBUTIR (1 MÓDULO), 2P+T 10 A, INCLUINDO SUPORTE E PLACA - FORNECIMENTO E INSTALAÇÃO. AF_12/2015</v>
          </cell>
          <cell r="I2755" t="str">
            <v>UN</v>
          </cell>
          <cell r="J2755" t="str">
            <v>COEFICIENTE DE REPRESENTATIVIDADE</v>
          </cell>
          <cell r="K2755" t="str">
            <v>31,65</v>
          </cell>
          <cell r="L2755" t="str">
            <v>CAIXA REFERENCIAL</v>
          </cell>
        </row>
        <row r="2756">
          <cell r="A2756">
            <v>91993</v>
          </cell>
          <cell r="B2756" t="str">
            <v>INSTALACAO ELETRICA/ELETRIFICACAO E ILUMINACAO EXTERNA</v>
          </cell>
          <cell r="C2756" t="str">
            <v>INEL</v>
          </cell>
          <cell r="D2756" t="str">
            <v>INTERRUPTOR/TOMADA</v>
          </cell>
          <cell r="E2756" t="str">
            <v>0170</v>
          </cell>
          <cell r="F2756" t="str">
            <v/>
          </cell>
          <cell r="G2756" t="str">
            <v/>
          </cell>
          <cell r="H2756" t="str">
            <v>TOMADA ALTA DE EMBUTIR (1 MÓDULO), 2P+T 20 A, INCLUINDO SUPORTE E PLACA - FORNECIMENTO E INSTALAÇÃO. AF_12/2015</v>
          </cell>
          <cell r="I2756" t="str">
            <v>UN</v>
          </cell>
          <cell r="J2756" t="str">
            <v>COEFICIENTE DE REPRESENTATIVIDADE</v>
          </cell>
          <cell r="K2756" t="str">
            <v>33,77</v>
          </cell>
          <cell r="L2756" t="str">
            <v>CAIXA REFERENCIAL</v>
          </cell>
        </row>
        <row r="2757">
          <cell r="A2757">
            <v>91994</v>
          </cell>
          <cell r="B2757" t="str">
            <v>INSTALACAO ELETRICA/ELETRIFICACAO E ILUMINACAO EXTERNA</v>
          </cell>
          <cell r="C2757" t="str">
            <v>INEL</v>
          </cell>
          <cell r="D2757" t="str">
            <v>INTERRUPTOR/TOMADA</v>
          </cell>
          <cell r="E2757" t="str">
            <v>0170</v>
          </cell>
          <cell r="F2757" t="str">
            <v/>
          </cell>
          <cell r="G2757" t="str">
            <v/>
          </cell>
          <cell r="H2757" t="str">
            <v>TOMADA MÉDIA DE EMBUTIR (1 MÓDULO), 2P+T 10 A, SEM SUPORTE E SEM PLACA - FORNECIMENTO E INSTALAÇÃO. AF_12/2015</v>
          </cell>
          <cell r="I2757" t="str">
            <v>UN</v>
          </cell>
          <cell r="J2757" t="str">
            <v>COEFICIENTE DE REPRESENTATIVIDADE</v>
          </cell>
          <cell r="K2757" t="str">
            <v>18,35</v>
          </cell>
          <cell r="L2757" t="str">
            <v>CAIXA REFERENCIAL</v>
          </cell>
        </row>
        <row r="2758">
          <cell r="A2758">
            <v>91995</v>
          </cell>
          <cell r="B2758" t="str">
            <v>INSTALACAO ELETRICA/ELETRIFICACAO E ILUMINACAO EXTERNA</v>
          </cell>
          <cell r="C2758" t="str">
            <v>INEL</v>
          </cell>
          <cell r="D2758" t="str">
            <v>INTERRUPTOR/TOMADA</v>
          </cell>
          <cell r="E2758" t="str">
            <v>0170</v>
          </cell>
          <cell r="F2758" t="str">
            <v/>
          </cell>
          <cell r="G2758" t="str">
            <v/>
          </cell>
          <cell r="H2758" t="str">
            <v>TOMADA MÉDIA DE EMBUTIR (1 MÓDULO), 2P+T 20 A, SEM SUPORTE E SEM PLACA - FORNECIMENTO E INSTALAÇÃO. AF_12/2015</v>
          </cell>
          <cell r="I2758" t="str">
            <v>UN</v>
          </cell>
          <cell r="J2758" t="str">
            <v>COEFICIENTE DE REPRESENTATIVIDADE</v>
          </cell>
          <cell r="K2758" t="str">
            <v>20,47</v>
          </cell>
          <cell r="L2758" t="str">
            <v>CAIXA REFERENCIAL</v>
          </cell>
        </row>
        <row r="2759">
          <cell r="A2759">
            <v>91996</v>
          </cell>
          <cell r="B2759" t="str">
            <v>INSTALACAO ELETRICA/ELETRIFICACAO E ILUMINACAO EXTERNA</v>
          </cell>
          <cell r="C2759" t="str">
            <v>INEL</v>
          </cell>
          <cell r="D2759" t="str">
            <v>INTERRUPTOR/TOMADA</v>
          </cell>
          <cell r="E2759" t="str">
            <v>0170</v>
          </cell>
          <cell r="F2759" t="str">
            <v/>
          </cell>
          <cell r="G2759" t="str">
            <v/>
          </cell>
          <cell r="H2759" t="str">
            <v>TOMADA MÉDIA DE EMBUTIR (1 MÓDULO), 2P+T 10 A, INCLUINDO SUPORTE E PLACA - FORNECIMENTO E INSTALAÇÃO. AF_12/2015</v>
          </cell>
          <cell r="I2759" t="str">
            <v>UN</v>
          </cell>
          <cell r="J2759" t="str">
            <v>COEFICIENTE DE REPRESENTATIVIDADE</v>
          </cell>
          <cell r="K2759" t="str">
            <v>25,06</v>
          </cell>
          <cell r="L2759" t="str">
            <v>CAIXA REFERENCIAL</v>
          </cell>
        </row>
        <row r="2760">
          <cell r="A2760">
            <v>91997</v>
          </cell>
          <cell r="B2760" t="str">
            <v>INSTALACAO ELETRICA/ELETRIFICACAO E ILUMINACAO EXTERNA</v>
          </cell>
          <cell r="C2760" t="str">
            <v>INEL</v>
          </cell>
          <cell r="D2760" t="str">
            <v>INTERRUPTOR/TOMADA</v>
          </cell>
          <cell r="E2760" t="str">
            <v>0170</v>
          </cell>
          <cell r="F2760" t="str">
            <v/>
          </cell>
          <cell r="G2760" t="str">
            <v/>
          </cell>
          <cell r="H2760" t="str">
            <v>TOMADA MÉDIA DE EMBUTIR (1 MÓDULO), 2P+T 20 A, INCLUINDO SUPORTE E PLACA - FORNECIMENTO E INSTALAÇÃO. AF_12/2015</v>
          </cell>
          <cell r="I2760" t="str">
            <v>UN</v>
          </cell>
          <cell r="J2760" t="str">
            <v>COEFICIENTE DE REPRESENTATIVIDADE</v>
          </cell>
          <cell r="K2760" t="str">
            <v>27,18</v>
          </cell>
          <cell r="L2760" t="str">
            <v>CAIXA REFERENCIAL</v>
          </cell>
        </row>
        <row r="2761">
          <cell r="A2761">
            <v>91998</v>
          </cell>
          <cell r="B2761" t="str">
            <v>INSTALACAO ELETRICA/ELETRIFICACAO E ILUMINACAO EXTERNA</v>
          </cell>
          <cell r="C2761" t="str">
            <v>INEL</v>
          </cell>
          <cell r="D2761" t="str">
            <v>INTERRUPTOR/TOMADA</v>
          </cell>
          <cell r="E2761" t="str">
            <v>0170</v>
          </cell>
          <cell r="F2761" t="str">
            <v/>
          </cell>
          <cell r="G2761" t="str">
            <v/>
          </cell>
          <cell r="H2761" t="str">
            <v>TOMADA BAIXA DE EMBUTIR (1 MÓDULO), 2P+T 10 A, SEM SUPORTE E SEM PLACA - FORNECIMENTO E INSTALAÇÃO. AF_12/2015</v>
          </cell>
          <cell r="I2761" t="str">
            <v>UN</v>
          </cell>
          <cell r="J2761" t="str">
            <v>COEFICIENTE DE REPRESENTATIVIDADE</v>
          </cell>
          <cell r="K2761" t="str">
            <v>15,79</v>
          </cell>
          <cell r="L2761" t="str">
            <v>CAIXA REFERENCIAL</v>
          </cell>
        </row>
        <row r="2762">
          <cell r="A2762">
            <v>91999</v>
          </cell>
          <cell r="B2762" t="str">
            <v>INSTALACAO ELETRICA/ELETRIFICACAO E ILUMINACAO EXTERNA</v>
          </cell>
          <cell r="C2762" t="str">
            <v>INEL</v>
          </cell>
          <cell r="D2762" t="str">
            <v>INTERRUPTOR/TOMADA</v>
          </cell>
          <cell r="E2762" t="str">
            <v>0170</v>
          </cell>
          <cell r="F2762" t="str">
            <v/>
          </cell>
          <cell r="G2762" t="str">
            <v/>
          </cell>
          <cell r="H2762" t="str">
            <v>TOMADA BAIXA DE EMBUTIR (1 MÓDULO), 2P+T 20 A, SEM SUPORTE E SEM PLACA - FORNECIMENTO E INSTALAÇÃO. AF_12/2015</v>
          </cell>
          <cell r="I2762" t="str">
            <v>UN</v>
          </cell>
          <cell r="J2762" t="str">
            <v>COEFICIENTE DE REPRESENTATIVIDADE</v>
          </cell>
          <cell r="K2762" t="str">
            <v>17,91</v>
          </cell>
          <cell r="L2762" t="str">
            <v>CAIXA REFERENCIAL</v>
          </cell>
        </row>
        <row r="2763">
          <cell r="A2763">
            <v>92000</v>
          </cell>
          <cell r="B2763" t="str">
            <v>INSTALACAO ELETRICA/ELETRIFICACAO E ILUMINACAO EXTERNA</v>
          </cell>
          <cell r="C2763" t="str">
            <v>INEL</v>
          </cell>
          <cell r="D2763" t="str">
            <v>INTERRUPTOR/TOMADA</v>
          </cell>
          <cell r="E2763" t="str">
            <v>0170</v>
          </cell>
          <cell r="F2763" t="str">
            <v/>
          </cell>
          <cell r="G2763" t="str">
            <v/>
          </cell>
          <cell r="H2763" t="str">
            <v>TOMADA BAIXA DE EMBUTIR (1 MÓDULO), 2P+T 10 A, INCLUINDO SUPORTE E PLACA - FORNECIMENTO E INSTALAÇÃO. AF_12/2015</v>
          </cell>
          <cell r="I2763" t="str">
            <v>UN</v>
          </cell>
          <cell r="J2763" t="str">
            <v>COEFICIENTE DE REPRESENTATIVIDADE</v>
          </cell>
          <cell r="K2763" t="str">
            <v>22,50</v>
          </cell>
          <cell r="L2763" t="str">
            <v>CAIXA REFERENCIAL</v>
          </cell>
        </row>
        <row r="2764">
          <cell r="A2764">
            <v>92001</v>
          </cell>
          <cell r="B2764" t="str">
            <v>INSTALACAO ELETRICA/ELETRIFICACAO E ILUMINACAO EXTERNA</v>
          </cell>
          <cell r="C2764" t="str">
            <v>INEL</v>
          </cell>
          <cell r="D2764" t="str">
            <v>INTERRUPTOR/TOMADA</v>
          </cell>
          <cell r="E2764" t="str">
            <v>0170</v>
          </cell>
          <cell r="F2764" t="str">
            <v/>
          </cell>
          <cell r="G2764" t="str">
            <v/>
          </cell>
          <cell r="H2764" t="str">
            <v>TOMADA BAIXA DE EMBUTIR (1 MÓDULO), 2P+T 20 A, INCLUINDO SUPORTE E PLACA - FORNECIMENTO E INSTALAÇÃO. AF_12/2015</v>
          </cell>
          <cell r="I2764" t="str">
            <v>UN</v>
          </cell>
          <cell r="J2764" t="str">
            <v>COEFICIENTE DE REPRESENTATIVIDADE</v>
          </cell>
          <cell r="K2764" t="str">
            <v>24,62</v>
          </cell>
          <cell r="L2764" t="str">
            <v>CAIXA REFERENCIAL</v>
          </cell>
        </row>
        <row r="2765">
          <cell r="A2765">
            <v>92002</v>
          </cell>
          <cell r="B2765" t="str">
            <v>INSTALACAO ELETRICA/ELETRIFICACAO E ILUMINACAO EXTERNA</v>
          </cell>
          <cell r="C2765" t="str">
            <v>INEL</v>
          </cell>
          <cell r="D2765" t="str">
            <v>INTERRUPTOR/TOMADA</v>
          </cell>
          <cell r="E2765" t="str">
            <v>0170</v>
          </cell>
          <cell r="F2765" t="str">
            <v/>
          </cell>
          <cell r="G2765" t="str">
            <v/>
          </cell>
          <cell r="H2765" t="str">
            <v>TOMADA MÉDIA DE EMBUTIR (2 MÓDULOS), 2P+T 10 A, SEM SUPORTE E SEM PLACA - FORNECIMENTO E INSTALAÇÃO. AF_12/2015</v>
          </cell>
          <cell r="I2765" t="str">
            <v>UN</v>
          </cell>
          <cell r="J2765" t="str">
            <v>COEFICIENTE DE REPRESENTATIVIDADE</v>
          </cell>
          <cell r="K2765" t="str">
            <v>34,58</v>
          </cell>
          <cell r="L2765" t="str">
            <v>CAIXA REFERENCIAL</v>
          </cell>
        </row>
        <row r="2766">
          <cell r="A2766">
            <v>92003</v>
          </cell>
          <cell r="B2766" t="str">
            <v>INSTALACAO ELETRICA/ELETRIFICACAO E ILUMINACAO EXTERNA</v>
          </cell>
          <cell r="C2766" t="str">
            <v>INEL</v>
          </cell>
          <cell r="D2766" t="str">
            <v>INTERRUPTOR/TOMADA</v>
          </cell>
          <cell r="E2766" t="str">
            <v>0170</v>
          </cell>
          <cell r="F2766" t="str">
            <v/>
          </cell>
          <cell r="G2766" t="str">
            <v/>
          </cell>
          <cell r="H2766" t="str">
            <v>TOMADA MÉDIA DE EMBUTIR (2 MÓDULOS), 2P+T 20 A, SEM SUPORTE E SEM PLACA - FORNECIMENTO E INSTALAÇÃO. AF_12/2015</v>
          </cell>
          <cell r="I2766" t="str">
            <v>UN</v>
          </cell>
          <cell r="J2766" t="str">
            <v>COEFICIENTE DE REPRESENTATIVIDADE</v>
          </cell>
          <cell r="K2766" t="str">
            <v>38,82</v>
          </cell>
          <cell r="L2766" t="str">
            <v>CAIXA REFERENCIAL</v>
          </cell>
        </row>
        <row r="2767">
          <cell r="A2767">
            <v>92004</v>
          </cell>
          <cell r="B2767" t="str">
            <v>INSTALACAO ELETRICA/ELETRIFICACAO E ILUMINACAO EXTERNA</v>
          </cell>
          <cell r="C2767" t="str">
            <v>INEL</v>
          </cell>
          <cell r="D2767" t="str">
            <v>INTERRUPTOR/TOMADA</v>
          </cell>
          <cell r="E2767" t="str">
            <v>0170</v>
          </cell>
          <cell r="F2767" t="str">
            <v/>
          </cell>
          <cell r="G2767" t="str">
            <v/>
          </cell>
          <cell r="H2767" t="str">
            <v>TOMADA MÉDIA DE EMBUTIR (2 MÓDULOS), 2P+T 10 A, INCLUINDO SUPORTE E PLACA - FORNECIMENTO E INSTALAÇÃO. AF_12/2015</v>
          </cell>
          <cell r="I2767" t="str">
            <v>UN</v>
          </cell>
          <cell r="J2767" t="str">
            <v>COEFICIENTE DE REPRESENTATIVIDADE</v>
          </cell>
          <cell r="K2767" t="str">
            <v>41,29</v>
          </cell>
          <cell r="L2767" t="str">
            <v>CAIXA REFERENCIAL</v>
          </cell>
        </row>
        <row r="2768">
          <cell r="A2768">
            <v>92005</v>
          </cell>
          <cell r="B2768" t="str">
            <v>INSTALACAO ELETRICA/ELETRIFICACAO E ILUMINACAO EXTERNA</v>
          </cell>
          <cell r="C2768" t="str">
            <v>INEL</v>
          </cell>
          <cell r="D2768" t="str">
            <v>INTERRUPTOR/TOMADA</v>
          </cell>
          <cell r="E2768" t="str">
            <v>0170</v>
          </cell>
          <cell r="F2768" t="str">
            <v/>
          </cell>
          <cell r="G2768" t="str">
            <v/>
          </cell>
          <cell r="H2768" t="str">
            <v>TOMADA MÉDIA DE EMBUTIR (2 MÓDULOS), 2P+T 20 A, INCLUINDO SUPORTE E PLACA - FORNECIMENTO E INSTALAÇÃO. AF_12/2015</v>
          </cell>
          <cell r="I2768" t="str">
            <v>UN</v>
          </cell>
          <cell r="J2768" t="str">
            <v>COEFICIENTE DE REPRESENTATIVIDADE</v>
          </cell>
          <cell r="K2768" t="str">
            <v>45,53</v>
          </cell>
          <cell r="L2768" t="str">
            <v>CAIXA REFERENCIAL</v>
          </cell>
        </row>
        <row r="2769">
          <cell r="A2769">
            <v>92006</v>
          </cell>
          <cell r="B2769" t="str">
            <v>INSTALACAO ELETRICA/ELETRIFICACAO E ILUMINACAO EXTERNA</v>
          </cell>
          <cell r="C2769" t="str">
            <v>INEL</v>
          </cell>
          <cell r="D2769" t="str">
            <v>INTERRUPTOR/TOMADA</v>
          </cell>
          <cell r="E2769" t="str">
            <v>0170</v>
          </cell>
          <cell r="F2769" t="str">
            <v/>
          </cell>
          <cell r="G2769" t="str">
            <v/>
          </cell>
          <cell r="H2769" t="str">
            <v>TOMADA BAIXA DE EMBUTIR (2 MÓDULOS), 2P+T 10 A, SEM SUPORTE E SEM PLACA - FORNECIMENTO E INSTALAÇÃO. AF_12/2015</v>
          </cell>
          <cell r="I2769" t="str">
            <v>UN</v>
          </cell>
          <cell r="J2769" t="str">
            <v>COEFICIENTE DE REPRESENTATIVIDADE</v>
          </cell>
          <cell r="K2769" t="str">
            <v>29,46</v>
          </cell>
          <cell r="L2769" t="str">
            <v>CAIXA REFERENCIAL</v>
          </cell>
        </row>
        <row r="2770">
          <cell r="A2770">
            <v>92007</v>
          </cell>
          <cell r="B2770" t="str">
            <v>INSTALACAO ELETRICA/ELETRIFICACAO E ILUMINACAO EXTERNA</v>
          </cell>
          <cell r="C2770" t="str">
            <v>INEL</v>
          </cell>
          <cell r="D2770" t="str">
            <v>INTERRUPTOR/TOMADA</v>
          </cell>
          <cell r="E2770" t="str">
            <v>0170</v>
          </cell>
          <cell r="F2770" t="str">
            <v/>
          </cell>
          <cell r="G2770" t="str">
            <v/>
          </cell>
          <cell r="H2770" t="str">
            <v>TOMADA BAIXA DE EMBUTIR (2 MÓDULOS), 2P+T 20 A, SEM SUPORTE E SEM PLACA - FORNECIMENTO E INSTALAÇÃO. AF_12/2015</v>
          </cell>
          <cell r="I2770" t="str">
            <v>UN</v>
          </cell>
          <cell r="J2770" t="str">
            <v>COEFICIENTE DE REPRESENTATIVIDADE</v>
          </cell>
          <cell r="K2770" t="str">
            <v>33,70</v>
          </cell>
          <cell r="L2770" t="str">
            <v>CAIXA REFERENCIAL</v>
          </cell>
        </row>
        <row r="2771">
          <cell r="A2771">
            <v>92008</v>
          </cell>
          <cell r="B2771" t="str">
            <v>INSTALACAO ELETRICA/ELETRIFICACAO E ILUMINACAO EXTERNA</v>
          </cell>
          <cell r="C2771" t="str">
            <v>INEL</v>
          </cell>
          <cell r="D2771" t="str">
            <v>INTERRUPTOR/TOMADA</v>
          </cell>
          <cell r="E2771" t="str">
            <v>0170</v>
          </cell>
          <cell r="F2771" t="str">
            <v/>
          </cell>
          <cell r="G2771" t="str">
            <v/>
          </cell>
          <cell r="H2771" t="str">
            <v>TOMADA BAIXA DE EMBUTIR (2 MÓDULOS), 2P+T 10 A, INCLUINDO SUPORTE E PLACA - FORNECIMENTO E INSTALAÇÃO. AF_12/2015</v>
          </cell>
          <cell r="I2771" t="str">
            <v>UN</v>
          </cell>
          <cell r="J2771" t="str">
            <v>COEFICIENTE DE REPRESENTATIVIDADE</v>
          </cell>
          <cell r="K2771" t="str">
            <v>36,17</v>
          </cell>
          <cell r="L2771" t="str">
            <v>CAIXA REFERENCIAL</v>
          </cell>
        </row>
        <row r="2772">
          <cell r="A2772">
            <v>92009</v>
          </cell>
          <cell r="B2772" t="str">
            <v>INSTALACAO ELETRICA/ELETRIFICACAO E ILUMINACAO EXTERNA</v>
          </cell>
          <cell r="C2772" t="str">
            <v>INEL</v>
          </cell>
          <cell r="D2772" t="str">
            <v>INTERRUPTOR/TOMADA</v>
          </cell>
          <cell r="E2772" t="str">
            <v>0170</v>
          </cell>
          <cell r="F2772" t="str">
            <v/>
          </cell>
          <cell r="G2772" t="str">
            <v/>
          </cell>
          <cell r="H2772" t="str">
            <v>TOMADA BAIXA DE EMBUTIR (2 MÓDULOS), 2P+T 20 A, INCLUINDO SUPORTE E PLACA - FORNECIMENTO E INSTALAÇÃO. AF_12/2015</v>
          </cell>
          <cell r="I2772" t="str">
            <v>UN</v>
          </cell>
          <cell r="J2772" t="str">
            <v>COEFICIENTE DE REPRESENTATIVIDADE</v>
          </cell>
          <cell r="K2772" t="str">
            <v>40,41</v>
          </cell>
          <cell r="L2772" t="str">
            <v>CAIXA REFERENCIAL</v>
          </cell>
        </row>
        <row r="2773">
          <cell r="A2773">
            <v>92010</v>
          </cell>
          <cell r="B2773" t="str">
            <v>INSTALACAO ELETRICA/ELETRIFICACAO E ILUMINACAO EXTERNA</v>
          </cell>
          <cell r="C2773" t="str">
            <v>INEL</v>
          </cell>
          <cell r="D2773" t="str">
            <v>INTERRUPTOR/TOMADA</v>
          </cell>
          <cell r="E2773" t="str">
            <v>0170</v>
          </cell>
          <cell r="F2773" t="str">
            <v/>
          </cell>
          <cell r="G2773" t="str">
            <v/>
          </cell>
          <cell r="H2773" t="str">
            <v>TOMADA MÉDIA DE EMBUTIR (3 MÓDULOS), 2P+T 10 A, SEM SUPORTE E SEM PLACA - FORNECIMENTO E INSTALAÇÃO. AF_12/2015</v>
          </cell>
          <cell r="I2773" t="str">
            <v>UN</v>
          </cell>
          <cell r="J2773" t="str">
            <v>COEFICIENTE DE REPRESENTATIVIDADE</v>
          </cell>
          <cell r="K2773" t="str">
            <v>50,81</v>
          </cell>
          <cell r="L2773" t="str">
            <v>CAIXA REFERENCIAL</v>
          </cell>
        </row>
        <row r="2774">
          <cell r="A2774">
            <v>92011</v>
          </cell>
          <cell r="B2774" t="str">
            <v>INSTALACAO ELETRICA/ELETRIFICACAO E ILUMINACAO EXTERNA</v>
          </cell>
          <cell r="C2774" t="str">
            <v>INEL</v>
          </cell>
          <cell r="D2774" t="str">
            <v>INTERRUPTOR/TOMADA</v>
          </cell>
          <cell r="E2774" t="str">
            <v>0170</v>
          </cell>
          <cell r="F2774" t="str">
            <v/>
          </cell>
          <cell r="G2774" t="str">
            <v/>
          </cell>
          <cell r="H2774" t="str">
            <v>TOMADA MÉDIA DE EMBUTIR (3 MÓDULOS), 2P+T 20 A, SEM SUPORTE E SEM PLACA - FORNECIMENTO E INSTALAÇÃO. AF_12/2015</v>
          </cell>
          <cell r="I2774" t="str">
            <v>UN</v>
          </cell>
          <cell r="J2774" t="str">
            <v>COEFICIENTE DE REPRESENTATIVIDADE</v>
          </cell>
          <cell r="K2774" t="str">
            <v>57,17</v>
          </cell>
          <cell r="L2774" t="str">
            <v>CAIXA REFERENCIAL</v>
          </cell>
        </row>
        <row r="2775">
          <cell r="A2775">
            <v>92012</v>
          </cell>
          <cell r="B2775" t="str">
            <v>INSTALACAO ELETRICA/ELETRIFICACAO E ILUMINACAO EXTERNA</v>
          </cell>
          <cell r="C2775" t="str">
            <v>INEL</v>
          </cell>
          <cell r="D2775" t="str">
            <v>INTERRUPTOR/TOMADA</v>
          </cell>
          <cell r="E2775" t="str">
            <v>0170</v>
          </cell>
          <cell r="F2775" t="str">
            <v/>
          </cell>
          <cell r="G2775" t="str">
            <v/>
          </cell>
          <cell r="H2775" t="str">
            <v>TOMADA MÉDIA DE EMBUTIR (3 MÓDULOS), 2P+T 10 A, INCLUINDO SUPORTE E PLACA - FORNECIMENTO E INSTALAÇÃO. AF_12/2015</v>
          </cell>
          <cell r="I2775" t="str">
            <v>UN</v>
          </cell>
          <cell r="J2775" t="str">
            <v>COEFICIENTE DE REPRESENTATIVIDADE</v>
          </cell>
          <cell r="K2775" t="str">
            <v>57,52</v>
          </cell>
          <cell r="L2775" t="str">
            <v>CAIXA REFERENCIAL</v>
          </cell>
        </row>
        <row r="2776">
          <cell r="A2776">
            <v>92013</v>
          </cell>
          <cell r="B2776" t="str">
            <v>INSTALACAO ELETRICA/ELETRIFICACAO E ILUMINACAO EXTERNA</v>
          </cell>
          <cell r="C2776" t="str">
            <v>INEL</v>
          </cell>
          <cell r="D2776" t="str">
            <v>INTERRUPTOR/TOMADA</v>
          </cell>
          <cell r="E2776" t="str">
            <v>0170</v>
          </cell>
          <cell r="F2776" t="str">
            <v/>
          </cell>
          <cell r="G2776" t="str">
            <v/>
          </cell>
          <cell r="H2776" t="str">
            <v>TOMADA MÉDIA DE EMBUTIR (3 MÓDULOS), 2P+T 20 A, INCLUINDO SUPORTE E PLACA - FORNECIMENTO E INSTALAÇÃO. AF_12/2015</v>
          </cell>
          <cell r="I2776" t="str">
            <v>UN</v>
          </cell>
          <cell r="J2776" t="str">
            <v>COEFICIENTE DE REPRESENTATIVIDADE</v>
          </cell>
          <cell r="K2776" t="str">
            <v>63,88</v>
          </cell>
          <cell r="L2776" t="str">
            <v>CAIXA REFERENCIAL</v>
          </cell>
        </row>
        <row r="2777">
          <cell r="A2777">
            <v>92014</v>
          </cell>
          <cell r="B2777" t="str">
            <v>INSTALACAO ELETRICA/ELETRIFICACAO E ILUMINACAO EXTERNA</v>
          </cell>
          <cell r="C2777" t="str">
            <v>INEL</v>
          </cell>
          <cell r="D2777" t="str">
            <v>INTERRUPTOR/TOMADA</v>
          </cell>
          <cell r="E2777" t="str">
            <v>0170</v>
          </cell>
          <cell r="F2777" t="str">
            <v/>
          </cell>
          <cell r="G2777" t="str">
            <v/>
          </cell>
          <cell r="H2777" t="str">
            <v>TOMADA BAIXA DE EMBUTIR (3 MÓDULOS), 2P+T 10 A, SEM SUPORTE E SEM PLACA - FORNECIMENTO E INSTALAÇÃO. AF_12/2015</v>
          </cell>
          <cell r="I2777" t="str">
            <v>UN</v>
          </cell>
          <cell r="J2777" t="str">
            <v>COEFICIENTE DE REPRESENTATIVIDADE</v>
          </cell>
          <cell r="K2777" t="str">
            <v>43,13</v>
          </cell>
          <cell r="L2777" t="str">
            <v>CAIXA REFERENCIAL</v>
          </cell>
        </row>
        <row r="2778">
          <cell r="A2778">
            <v>92015</v>
          </cell>
          <cell r="B2778" t="str">
            <v>INSTALACAO ELETRICA/ELETRIFICACAO E ILUMINACAO EXTERNA</v>
          </cell>
          <cell r="C2778" t="str">
            <v>INEL</v>
          </cell>
          <cell r="D2778" t="str">
            <v>INTERRUPTOR/TOMADA</v>
          </cell>
          <cell r="E2778" t="str">
            <v>0170</v>
          </cell>
          <cell r="F2778" t="str">
            <v/>
          </cell>
          <cell r="G2778" t="str">
            <v/>
          </cell>
          <cell r="H2778" t="str">
            <v>TOMADA BAIXA DE EMBUTIR (3 MÓDULOS), 2P+T 20 A, SEM SUPORTE E SEM PLACA - FORNECIMENTO E INSTALAÇÃO. AF_12/2015</v>
          </cell>
          <cell r="I2778" t="str">
            <v>UN</v>
          </cell>
          <cell r="J2778" t="str">
            <v>COEFICIENTE DE REPRESENTATIVIDADE</v>
          </cell>
          <cell r="K2778" t="str">
            <v>49,49</v>
          </cell>
          <cell r="L2778" t="str">
            <v>CAIXA REFERENCIAL</v>
          </cell>
        </row>
        <row r="2779">
          <cell r="A2779">
            <v>92016</v>
          </cell>
          <cell r="B2779" t="str">
            <v>INSTALACAO ELETRICA/ELETRIFICACAO E ILUMINACAO EXTERNA</v>
          </cell>
          <cell r="C2779" t="str">
            <v>INEL</v>
          </cell>
          <cell r="D2779" t="str">
            <v>INTERRUPTOR/TOMADA</v>
          </cell>
          <cell r="E2779" t="str">
            <v>0170</v>
          </cell>
          <cell r="F2779" t="str">
            <v/>
          </cell>
          <cell r="G2779" t="str">
            <v/>
          </cell>
          <cell r="H2779" t="str">
            <v>TOMADA BAIXA DE EMBUTIR (3 MÓDULOS), 2P+T 10 A, INCLUINDO SUPORTE E PLACA - FORNECIMENTO E INSTALAÇÃO. AF_12/2015</v>
          </cell>
          <cell r="I2779" t="str">
            <v>UN</v>
          </cell>
          <cell r="J2779" t="str">
            <v>COEFICIENTE DE REPRESENTATIVIDADE</v>
          </cell>
          <cell r="K2779" t="str">
            <v>49,84</v>
          </cell>
          <cell r="L2779" t="str">
            <v>CAIXA REFERENCIAL</v>
          </cell>
        </row>
        <row r="2780">
          <cell r="A2780">
            <v>92017</v>
          </cell>
          <cell r="B2780" t="str">
            <v>INSTALACAO ELETRICA/ELETRIFICACAO E ILUMINACAO EXTERNA</v>
          </cell>
          <cell r="C2780" t="str">
            <v>INEL</v>
          </cell>
          <cell r="D2780" t="str">
            <v>INTERRUPTOR/TOMADA</v>
          </cell>
          <cell r="E2780" t="str">
            <v>0170</v>
          </cell>
          <cell r="F2780" t="str">
            <v/>
          </cell>
          <cell r="G2780" t="str">
            <v/>
          </cell>
          <cell r="H2780" t="str">
            <v>TOMADA BAIXA DE EMBUTIR (3 MÓDULOS), 2P+T 20 A, INCLUINDO SUPORTE E PLACA - FORNECIMENTO E INSTALAÇÃO. AF_12/2015</v>
          </cell>
          <cell r="I2780" t="str">
            <v>UN</v>
          </cell>
          <cell r="J2780" t="str">
            <v>COEFICIENTE DE REPRESENTATIVIDADE</v>
          </cell>
          <cell r="K2780" t="str">
            <v>56,20</v>
          </cell>
          <cell r="L2780" t="str">
            <v>CAIXA REFERENCIAL</v>
          </cell>
        </row>
        <row r="2781">
          <cell r="A2781">
            <v>92018</v>
          </cell>
          <cell r="B2781" t="str">
            <v>INSTALACAO ELETRICA/ELETRIFICACAO E ILUMINACAO EXTERNA</v>
          </cell>
          <cell r="C2781" t="str">
            <v>INEL</v>
          </cell>
          <cell r="D2781" t="str">
            <v>INTERRUPTOR/TOMADA</v>
          </cell>
          <cell r="E2781" t="str">
            <v>0170</v>
          </cell>
          <cell r="F2781" t="str">
            <v/>
          </cell>
          <cell r="G2781" t="str">
            <v/>
          </cell>
          <cell r="H2781" t="str">
            <v>TOMADA BAIXA DE EMBUTIR (4 MÓDULOS), 2P+T 10 A, SEM SUPORTE E SEM PLACA - FORNECIMENTO E INSTALAÇÃO. AF_12/2015</v>
          </cell>
          <cell r="I2781" t="str">
            <v>UN</v>
          </cell>
          <cell r="J2781" t="str">
            <v>COEFICIENTE DE REPRESENTATIVIDADE</v>
          </cell>
          <cell r="K2781" t="str">
            <v>57,15</v>
          </cell>
          <cell r="L2781" t="str">
            <v>CAIXA REFERENCIAL</v>
          </cell>
        </row>
        <row r="2782">
          <cell r="A2782">
            <v>92019</v>
          </cell>
          <cell r="B2782" t="str">
            <v>INSTALACAO ELETRICA/ELETRIFICACAO E ILUMINACAO EXTERNA</v>
          </cell>
          <cell r="C2782" t="str">
            <v>INEL</v>
          </cell>
          <cell r="D2782" t="str">
            <v>INTERRUPTOR/TOMADA</v>
          </cell>
          <cell r="E2782" t="str">
            <v>0170</v>
          </cell>
          <cell r="F2782" t="str">
            <v/>
          </cell>
          <cell r="G2782" t="str">
            <v/>
          </cell>
          <cell r="H2782" t="str">
            <v>TOMADA BAIXA DE EMBUTIR (4 MÓDULOS), 2P+T 10 A, INCLUINDO SUPORTE E PLACA - FORNECIMENTO E INSTALAÇÃO. AF_12/2015</v>
          </cell>
          <cell r="I2782" t="str">
            <v>UN</v>
          </cell>
          <cell r="J2782" t="str">
            <v>COEFICIENTE DE REPRESENTATIVIDADE</v>
          </cell>
          <cell r="K2782" t="str">
            <v>68,13</v>
          </cell>
          <cell r="L2782" t="str">
            <v>CAIXA REFERENCIAL</v>
          </cell>
        </row>
        <row r="2783">
          <cell r="A2783">
            <v>92020</v>
          </cell>
          <cell r="B2783" t="str">
            <v>INSTALACAO ELETRICA/ELETRIFICACAO E ILUMINACAO EXTERNA</v>
          </cell>
          <cell r="C2783" t="str">
            <v>INEL</v>
          </cell>
          <cell r="D2783" t="str">
            <v>INTERRUPTOR/TOMADA</v>
          </cell>
          <cell r="E2783" t="str">
            <v>0170</v>
          </cell>
          <cell r="F2783" t="str">
            <v/>
          </cell>
          <cell r="G2783" t="str">
            <v/>
          </cell>
          <cell r="H2783" t="str">
            <v>TOMADA BAIXA DE EMBUTIR (6 MÓDULOS), 2P+T 10 A, SEM SUPORTE E SEM PLACA - FORNECIMENTO E INSTALAÇÃO. AF_12/2015</v>
          </cell>
          <cell r="I2783" t="str">
            <v>UN</v>
          </cell>
          <cell r="J2783" t="str">
            <v>COEFICIENTE DE REPRESENTATIVIDADE</v>
          </cell>
          <cell r="K2783" t="str">
            <v>84,65</v>
          </cell>
          <cell r="L2783" t="str">
            <v>CAIXA REFERENCIAL</v>
          </cell>
        </row>
        <row r="2784">
          <cell r="A2784">
            <v>92021</v>
          </cell>
          <cell r="B2784" t="str">
            <v>INSTALACAO ELETRICA/ELETRIFICACAO E ILUMINACAO EXTERNA</v>
          </cell>
          <cell r="C2784" t="str">
            <v>INEL</v>
          </cell>
          <cell r="D2784" t="str">
            <v>INTERRUPTOR/TOMADA</v>
          </cell>
          <cell r="E2784" t="str">
            <v>0170</v>
          </cell>
          <cell r="F2784" t="str">
            <v/>
          </cell>
          <cell r="G2784" t="str">
            <v/>
          </cell>
          <cell r="H2784" t="str">
            <v>TOMADA BAIXA DE EMBUTIR (6 MÓDULOS), 2P+T 10 A, INCLUINDO SUPORTE E PLACA - FORNECIMENTO E INSTALAÇÃO. AF_12/2015</v>
          </cell>
          <cell r="I2784" t="str">
            <v>UN</v>
          </cell>
          <cell r="J2784" t="str">
            <v>COEFICIENTE DE REPRESENTATIVIDADE</v>
          </cell>
          <cell r="K2784" t="str">
            <v>95,63</v>
          </cell>
          <cell r="L2784" t="str">
            <v>CAIXA REFERENCIAL</v>
          </cell>
        </row>
        <row r="2785">
          <cell r="A2785">
            <v>92022</v>
          </cell>
          <cell r="B2785" t="str">
            <v>INSTALACAO ELETRICA/ELETRIFICACAO E ILUMINACAO EXTERNA</v>
          </cell>
          <cell r="C2785" t="str">
            <v>INEL</v>
          </cell>
          <cell r="D2785" t="str">
            <v>INTERRUPTOR/TOMADA</v>
          </cell>
          <cell r="E2785" t="str">
            <v>0170</v>
          </cell>
          <cell r="F2785" t="str">
            <v/>
          </cell>
          <cell r="G2785" t="str">
            <v/>
          </cell>
          <cell r="H2785" t="str">
            <v>INTERRUPTOR SIMPLES (1 MÓDULO) COM 1 TOMADA DE EMBUTIR 2P+T 10 A,  SEM SUPORTE E SEM PLACA - FORNECIMENTO E INSTALAÇÃO. AF_12/2015</v>
          </cell>
          <cell r="I2785" t="str">
            <v>UN</v>
          </cell>
          <cell r="J2785" t="str">
            <v>COEFICIENTE DE REPRESENTATIVIDADE</v>
          </cell>
          <cell r="K2785" t="str">
            <v>30,75</v>
          </cell>
          <cell r="L2785" t="str">
            <v>CAIXA REFERENCIAL</v>
          </cell>
        </row>
        <row r="2786">
          <cell r="A2786">
            <v>92023</v>
          </cell>
          <cell r="B2786" t="str">
            <v>INSTALACAO ELETRICA/ELETRIFICACAO E ILUMINACAO EXTERNA</v>
          </cell>
          <cell r="C2786" t="str">
            <v>INEL</v>
          </cell>
          <cell r="D2786" t="str">
            <v>INTERRUPTOR/TOMADA</v>
          </cell>
          <cell r="E2786" t="str">
            <v>0170</v>
          </cell>
          <cell r="F2786" t="str">
            <v/>
          </cell>
          <cell r="G2786" t="str">
            <v/>
          </cell>
          <cell r="H2786" t="str">
            <v>INTERRUPTOR SIMPLES (1 MÓDULO) COM 1 TOMADA DE EMBUTIR 2P+T 10 A,  INCLUINDO SUPORTE E PLACA - FORNECIMENTO E INSTALAÇÃO. AF_12/2015</v>
          </cell>
          <cell r="I2786" t="str">
            <v>UN</v>
          </cell>
          <cell r="J2786" t="str">
            <v>COEFICIENTE DE REPRESENTATIVIDADE</v>
          </cell>
          <cell r="K2786" t="str">
            <v>37,46</v>
          </cell>
          <cell r="L2786" t="str">
            <v>CAIXA REFERENCIAL</v>
          </cell>
        </row>
        <row r="2787">
          <cell r="A2787">
            <v>92024</v>
          </cell>
          <cell r="B2787" t="str">
            <v>INSTALACAO ELETRICA/ELETRIFICACAO E ILUMINACAO EXTERNA</v>
          </cell>
          <cell r="C2787" t="str">
            <v>INEL</v>
          </cell>
          <cell r="D2787" t="str">
            <v>INTERRUPTOR/TOMADA</v>
          </cell>
          <cell r="E2787" t="str">
            <v>0170</v>
          </cell>
          <cell r="F2787" t="str">
            <v/>
          </cell>
          <cell r="G2787" t="str">
            <v/>
          </cell>
          <cell r="H2787" t="str">
            <v>INTERRUPTOR SIMPLES (1 MÓDULO) COM 2 TOMADAS DE EMBUTIR 2P+T 10 A,  SEM SUPORTE E SEM PLACA - FORNECIMENTO E INSTALAÇÃO. AF_12/2015</v>
          </cell>
          <cell r="I2787" t="str">
            <v>UN</v>
          </cell>
          <cell r="J2787" t="str">
            <v>COEFICIENTE DE REPRESENTATIVIDADE</v>
          </cell>
          <cell r="K2787" t="str">
            <v>47,01</v>
          </cell>
          <cell r="L2787" t="str">
            <v>CAIXA REFERENCIAL</v>
          </cell>
        </row>
        <row r="2788">
          <cell r="A2788">
            <v>92025</v>
          </cell>
          <cell r="B2788" t="str">
            <v>INSTALACAO ELETRICA/ELETRIFICACAO E ILUMINACAO EXTERNA</v>
          </cell>
          <cell r="C2788" t="str">
            <v>INEL</v>
          </cell>
          <cell r="D2788" t="str">
            <v>INTERRUPTOR/TOMADA</v>
          </cell>
          <cell r="E2788" t="str">
            <v>0170</v>
          </cell>
          <cell r="F2788" t="str">
            <v/>
          </cell>
          <cell r="G2788" t="str">
            <v/>
          </cell>
          <cell r="H2788" t="str">
            <v>INTERRUPTOR SIMPLES (1 MÓDULO) COM 2 TOMADAS DE EMBUTIR 2P+T 10 A,  INCLUINDO SUPORTE E PLACA - FORNECIMENTO E INSTALAÇÃO. AF_12/2015</v>
          </cell>
          <cell r="I2788" t="str">
            <v>UN</v>
          </cell>
          <cell r="J2788" t="str">
            <v>COEFICIENTE DE REPRESENTATIVIDADE</v>
          </cell>
          <cell r="K2788" t="str">
            <v>53,72</v>
          </cell>
          <cell r="L2788" t="str">
            <v>CAIXA REFERENCIAL</v>
          </cell>
        </row>
        <row r="2789">
          <cell r="A2789">
            <v>92026</v>
          </cell>
          <cell r="B2789" t="str">
            <v>INSTALACAO ELETRICA/ELETRIFICACAO E ILUMINACAO EXTERNA</v>
          </cell>
          <cell r="C2789" t="str">
            <v>INEL</v>
          </cell>
          <cell r="D2789" t="str">
            <v>INTERRUPTOR/TOMADA</v>
          </cell>
          <cell r="E2789" t="str">
            <v>0170</v>
          </cell>
          <cell r="F2789" t="str">
            <v/>
          </cell>
          <cell r="G2789" t="str">
            <v/>
          </cell>
          <cell r="H2789" t="str">
            <v>INTERRUPTOR SIMPLES (2 MÓDULOS) COM 1 TOMADA DE EMBUTIR 2P+T 10 A,  SEM SUPORTE E SEM PLACA - FORNECIMENTO E INSTALAÇÃO. AF_12/2015</v>
          </cell>
          <cell r="I2789" t="str">
            <v>UN</v>
          </cell>
          <cell r="J2789" t="str">
            <v>COEFICIENTE DE REPRESENTATIVIDADE</v>
          </cell>
          <cell r="K2789" t="str">
            <v>43,18</v>
          </cell>
          <cell r="L2789" t="str">
            <v>CAIXA REFERENCIAL</v>
          </cell>
        </row>
        <row r="2790">
          <cell r="A2790">
            <v>92027</v>
          </cell>
          <cell r="B2790" t="str">
            <v>INSTALACAO ELETRICA/ELETRIFICACAO E ILUMINACAO EXTERNA</v>
          </cell>
          <cell r="C2790" t="str">
            <v>INEL</v>
          </cell>
          <cell r="D2790" t="str">
            <v>INTERRUPTOR/TOMADA</v>
          </cell>
          <cell r="E2790" t="str">
            <v>0170</v>
          </cell>
          <cell r="F2790" t="str">
            <v/>
          </cell>
          <cell r="G2790" t="str">
            <v/>
          </cell>
          <cell r="H2790" t="str">
            <v>INTERRUPTOR SIMPLES (2 MÓDULOS) COM 1 TOMADA DE EMBUTIR 2P+T 10 A,  INCLUINDO SUPORTE E PLACA - FORNECIMENTO E INSTALAÇÃO. AF_12/2015</v>
          </cell>
          <cell r="I2790" t="str">
            <v>UN</v>
          </cell>
          <cell r="J2790" t="str">
            <v>COEFICIENTE DE REPRESENTATIVIDADE</v>
          </cell>
          <cell r="K2790" t="str">
            <v>49,89</v>
          </cell>
          <cell r="L2790" t="str">
            <v>CAIXA REFERENCIAL</v>
          </cell>
        </row>
        <row r="2791">
          <cell r="A2791">
            <v>92028</v>
          </cell>
          <cell r="B2791" t="str">
            <v>INSTALACAO ELETRICA/ELETRIFICACAO E ILUMINACAO EXTERNA</v>
          </cell>
          <cell r="C2791" t="str">
            <v>INEL</v>
          </cell>
          <cell r="D2791" t="str">
            <v>INTERRUPTOR/TOMADA</v>
          </cell>
          <cell r="E2791" t="str">
            <v>0170</v>
          </cell>
          <cell r="F2791" t="str">
            <v/>
          </cell>
          <cell r="G2791" t="str">
            <v/>
          </cell>
          <cell r="H2791" t="str">
            <v>INTERRUPTOR PARALELO (1 MÓDULO) COM 1 TOMADA DE EMBUTIR 2P+T 10 A,  SEM SUPORTE E SEM PLACA - FORNECIMENTO E INSTALAÇÃO. AF_12/2015</v>
          </cell>
          <cell r="I2791" t="str">
            <v>UN</v>
          </cell>
          <cell r="J2791" t="str">
            <v>COEFICIENTE DE REPRESENTATIVIDADE</v>
          </cell>
          <cell r="K2791" t="str">
            <v>35,68</v>
          </cell>
          <cell r="L2791" t="str">
            <v>CAIXA REFERENCIAL</v>
          </cell>
        </row>
        <row r="2792">
          <cell r="A2792">
            <v>92029</v>
          </cell>
          <cell r="B2792" t="str">
            <v>INSTALACAO ELETRICA/ELETRIFICACAO E ILUMINACAO EXTERNA</v>
          </cell>
          <cell r="C2792" t="str">
            <v>INEL</v>
          </cell>
          <cell r="D2792" t="str">
            <v>INTERRUPTOR/TOMADA</v>
          </cell>
          <cell r="E2792" t="str">
            <v>0170</v>
          </cell>
          <cell r="F2792" t="str">
            <v/>
          </cell>
          <cell r="G2792" t="str">
            <v/>
          </cell>
          <cell r="H2792" t="str">
            <v>INTERRUPTOR PARALELO (1 MÓDULO) COM 1 TOMADA DE EMBUTIR 2P+T 10 A,  INCLUINDO SUPORTE E PLACA - FORNECIMENTO E INSTALAÇÃO. AF_12/2015</v>
          </cell>
          <cell r="I2792" t="str">
            <v>UN</v>
          </cell>
          <cell r="J2792" t="str">
            <v>COEFICIENTE DE REPRESENTATIVIDADE</v>
          </cell>
          <cell r="K2792" t="str">
            <v>42,39</v>
          </cell>
          <cell r="L2792" t="str">
            <v>CAIXA REFERENCIAL</v>
          </cell>
        </row>
        <row r="2793">
          <cell r="A2793">
            <v>92030</v>
          </cell>
          <cell r="B2793" t="str">
            <v>INSTALACAO ELETRICA/ELETRIFICACAO E ILUMINACAO EXTERNA</v>
          </cell>
          <cell r="C2793" t="str">
            <v>INEL</v>
          </cell>
          <cell r="D2793" t="str">
            <v>INTERRUPTOR/TOMADA</v>
          </cell>
          <cell r="E2793" t="str">
            <v>0170</v>
          </cell>
          <cell r="F2793" t="str">
            <v/>
          </cell>
          <cell r="G2793" t="str">
            <v/>
          </cell>
          <cell r="H2793" t="str">
            <v>INTERRUPTOR PARALELO (1 MÓDULO) COM 2 TOMADAS DE EMBUTIR 2P+T 10 A,  SEM SUPORTE E SEM PLACA - FORNECIMENTO E INSTALAÇÃO. AF_12/2015</v>
          </cell>
          <cell r="I2793" t="str">
            <v>UN</v>
          </cell>
          <cell r="J2793" t="str">
            <v>COEFICIENTE DE REPRESENTATIVIDADE</v>
          </cell>
          <cell r="K2793" t="str">
            <v>51,91</v>
          </cell>
          <cell r="L2793" t="str">
            <v>CAIXA REFERENCIAL</v>
          </cell>
        </row>
        <row r="2794">
          <cell r="A2794">
            <v>92031</v>
          </cell>
          <cell r="B2794" t="str">
            <v>INSTALACAO ELETRICA/ELETRIFICACAO E ILUMINACAO EXTERNA</v>
          </cell>
          <cell r="C2794" t="str">
            <v>INEL</v>
          </cell>
          <cell r="D2794" t="str">
            <v>INTERRUPTOR/TOMADA</v>
          </cell>
          <cell r="E2794" t="str">
            <v>0170</v>
          </cell>
          <cell r="F2794" t="str">
            <v/>
          </cell>
          <cell r="G2794" t="str">
            <v/>
          </cell>
          <cell r="H2794" t="str">
            <v>INTERRUPTOR PARALELO (1 MÓDULO) COM 2 TOMADAS DE EMBUTIR 2P+T 10 A,  INCLUINDO SUPORTE E PLACA - FORNECIMENTO E INSTALAÇÃO. AF_12/2015</v>
          </cell>
          <cell r="I2794" t="str">
            <v>UN</v>
          </cell>
          <cell r="J2794" t="str">
            <v>COEFICIENTE DE REPRESENTATIVIDADE</v>
          </cell>
          <cell r="K2794" t="str">
            <v>58,62</v>
          </cell>
          <cell r="L2794" t="str">
            <v>CAIXA REFERENCIAL</v>
          </cell>
        </row>
        <row r="2795">
          <cell r="A2795">
            <v>92032</v>
          </cell>
          <cell r="B2795" t="str">
            <v>INSTALACAO ELETRICA/ELETRIFICACAO E ILUMINACAO EXTERNA</v>
          </cell>
          <cell r="C2795" t="str">
            <v>INEL</v>
          </cell>
          <cell r="D2795" t="str">
            <v>INTERRUPTOR/TOMADA</v>
          </cell>
          <cell r="E2795" t="str">
            <v>0170</v>
          </cell>
          <cell r="F2795" t="str">
            <v/>
          </cell>
          <cell r="G2795" t="str">
            <v/>
          </cell>
          <cell r="H2795" t="str">
            <v>INTERRUPTOR PARALELO (2 MÓDULOS) COM 1 TOMADA DE EMBUTIR 2P+T 10 A,  SEM SUPORTE E SEM PLACA - FORNECIMENTO E INSTALAÇÃO. AF_12/2015</v>
          </cell>
          <cell r="I2795" t="str">
            <v>UN</v>
          </cell>
          <cell r="J2795" t="str">
            <v>COEFICIENTE DE REPRESENTATIVIDADE</v>
          </cell>
          <cell r="K2795" t="str">
            <v>53,01</v>
          </cell>
          <cell r="L2795" t="str">
            <v>CAIXA REFERENCIAL</v>
          </cell>
        </row>
        <row r="2796">
          <cell r="A2796">
            <v>92033</v>
          </cell>
          <cell r="B2796" t="str">
            <v>INSTALACAO ELETRICA/ELETRIFICACAO E ILUMINACAO EXTERNA</v>
          </cell>
          <cell r="C2796" t="str">
            <v>INEL</v>
          </cell>
          <cell r="D2796" t="str">
            <v>INTERRUPTOR/TOMADA</v>
          </cell>
          <cell r="E2796" t="str">
            <v>0170</v>
          </cell>
          <cell r="F2796" t="str">
            <v/>
          </cell>
          <cell r="G2796" t="str">
            <v/>
          </cell>
          <cell r="H2796" t="str">
            <v>INTERRUPTOR PARALELO (2 MÓDULOS) COM 1 TOMADA DE EMBUTIR 2P+T 10 A,  INCLUINDO SUPORTE E PLACA - FORNECIMENTO E INSTALAÇÃO. AF_12/2015</v>
          </cell>
          <cell r="I2796" t="str">
            <v>UN</v>
          </cell>
          <cell r="J2796" t="str">
            <v>COEFICIENTE DE REPRESENTATIVIDADE</v>
          </cell>
          <cell r="K2796" t="str">
            <v>59,72</v>
          </cell>
          <cell r="L2796" t="str">
            <v>CAIXA REFERENCIAL</v>
          </cell>
        </row>
        <row r="2797">
          <cell r="A2797">
            <v>92034</v>
          </cell>
          <cell r="B2797" t="str">
            <v>INSTALACAO ELETRICA/ELETRIFICACAO E ILUMINACAO EXTERNA</v>
          </cell>
          <cell r="C2797" t="str">
            <v>INEL</v>
          </cell>
          <cell r="D2797" t="str">
            <v>INTERRUPTOR/TOMADA</v>
          </cell>
          <cell r="E2797" t="str">
            <v>0170</v>
          </cell>
          <cell r="F2797" t="str">
            <v/>
          </cell>
          <cell r="G2797" t="str">
            <v/>
          </cell>
          <cell r="H2797" t="str">
            <v>INTERRUPTOR SIMPLES (1 MÓDULO), INTERRUPTOR PARALELO (1 MÓDULO) E 1 TOMADA DE EMBUTIR 2P+T 10 A,  SEM SUPORTE E SEM PLACA - FORNECIMENTO E INSTALAÇÃO. AF_12/2015</v>
          </cell>
          <cell r="I2797" t="str">
            <v>UN</v>
          </cell>
          <cell r="J2797" t="str">
            <v>COEFICIENTE DE REPRESENTATIVIDADE</v>
          </cell>
          <cell r="K2797" t="str">
            <v>48,11</v>
          </cell>
          <cell r="L2797" t="str">
            <v>CAIXA REFERENCIAL</v>
          </cell>
        </row>
        <row r="2798">
          <cell r="A2798">
            <v>92035</v>
          </cell>
          <cell r="B2798" t="str">
            <v>INSTALACAO ELETRICA/ELETRIFICACAO E ILUMINACAO EXTERNA</v>
          </cell>
          <cell r="C2798" t="str">
            <v>INEL</v>
          </cell>
          <cell r="D2798" t="str">
            <v>INTERRUPTOR/TOMADA</v>
          </cell>
          <cell r="E2798" t="str">
            <v>0170</v>
          </cell>
          <cell r="F2798" t="str">
            <v/>
          </cell>
          <cell r="G2798" t="str">
            <v/>
          </cell>
          <cell r="H2798" t="str">
            <v>INTERRUPTOR SIMPLES (1 MÓDULO), INTERRUPTOR PARALELO (1 MÓDULO) E 1 TOMADA DE EMBUTIR 2P+T 10 A,  INCLUINDO SUPORTE E PLACA - FORNECIMENTO E INSTALAÇÃO. AF_12/2015</v>
          </cell>
          <cell r="I2798" t="str">
            <v>UN</v>
          </cell>
          <cell r="J2798" t="str">
            <v>COEFICIENTE DE REPRESENTATIVIDADE</v>
          </cell>
          <cell r="K2798" t="str">
            <v>54,82</v>
          </cell>
          <cell r="L2798" t="str">
            <v>CAIXA REFERENCIAL</v>
          </cell>
        </row>
        <row r="2799">
          <cell r="A2799">
            <v>97583</v>
          </cell>
          <cell r="B2799" t="str">
            <v>INSTALACAO ELETRICA/ELETRIFICACAO E ILUMINACAO EXTERNA</v>
          </cell>
          <cell r="C2799" t="str">
            <v>INEL</v>
          </cell>
          <cell r="D2799" t="str">
            <v>LUMINARIA INTERNA/BOCAL/LAMPADAS</v>
          </cell>
          <cell r="E2799" t="str">
            <v>0171</v>
          </cell>
          <cell r="F2799" t="str">
            <v/>
          </cell>
          <cell r="G2799" t="str">
            <v/>
          </cell>
          <cell r="H2799" t="str">
            <v>LUMINÁRIA TIPO CALHA, DE SOBREPOR, COM 1 LÂMPADA TUBULAR FLUORESCENTE DE 18 W, COM REATOR DE PARTIDA RÁPIDA - FORNECIMENTO E INSTALAÇÃO. AF_02/2020</v>
          </cell>
          <cell r="I2799" t="str">
            <v>UN</v>
          </cell>
          <cell r="J2799" t="str">
            <v>ATRIBUÍDO SÃO PAULO</v>
          </cell>
          <cell r="K2799" t="str">
            <v>58,87</v>
          </cell>
          <cell r="L2799" t="str">
            <v>CAIXA REFERENCIAL</v>
          </cell>
        </row>
        <row r="2800">
          <cell r="A2800">
            <v>97584</v>
          </cell>
          <cell r="B2800" t="str">
            <v>INSTALACAO ELETRICA/ELETRIFICACAO E ILUMINACAO EXTERNA</v>
          </cell>
          <cell r="C2800" t="str">
            <v>INEL</v>
          </cell>
          <cell r="D2800" t="str">
            <v>LUMINARIA INTERNA/BOCAL/LAMPADAS</v>
          </cell>
          <cell r="E2800" t="str">
            <v>0171</v>
          </cell>
          <cell r="F2800" t="str">
            <v/>
          </cell>
          <cell r="G2800" t="str">
            <v/>
          </cell>
          <cell r="H2800" t="str">
            <v>LUMINÁRIA TIPO CALHA, DE SOBREPOR, COM 1 LÂMPADA TUBULAR FLUORESCENTE DE 36 W, COM REATOR DE PARTIDA RÁPIDA - FORNECIMENTO E INSTALAÇÃO. AF_02/2020</v>
          </cell>
          <cell r="I2800" t="str">
            <v>UN</v>
          </cell>
          <cell r="J2800" t="str">
            <v>ATRIBUÍDO SÃO PAULO</v>
          </cell>
          <cell r="K2800" t="str">
            <v>82,36</v>
          </cell>
          <cell r="L2800" t="str">
            <v>CAIXA REFERENCIAL</v>
          </cell>
        </row>
        <row r="2801">
          <cell r="A2801">
            <v>97585</v>
          </cell>
          <cell r="B2801" t="str">
            <v>INSTALACAO ELETRICA/ELETRIFICACAO E ILUMINACAO EXTERNA</v>
          </cell>
          <cell r="C2801" t="str">
            <v>INEL</v>
          </cell>
          <cell r="D2801" t="str">
            <v>LUMINARIA INTERNA/BOCAL/LAMPADAS</v>
          </cell>
          <cell r="E2801" t="str">
            <v>0171</v>
          </cell>
          <cell r="F2801" t="str">
            <v/>
          </cell>
          <cell r="G2801" t="str">
            <v/>
          </cell>
          <cell r="H2801" t="str">
            <v>LUMINÁRIA TIPO CALHA, DE SOBREPOR, COM 2 LÂMPADAS TUBULARES FLUORESCENTES DE 18 W, COM REATOR DE PARTIDA RÁPIDA - FORNECIMENTO E INSTALAÇÃO. AF_02/2020</v>
          </cell>
          <cell r="I2801" t="str">
            <v>UN</v>
          </cell>
          <cell r="J2801" t="str">
            <v>ATRIBUÍDO SÃO PAULO</v>
          </cell>
          <cell r="K2801" t="str">
            <v>79,23</v>
          </cell>
          <cell r="L2801" t="str">
            <v>CAIXA REFERENCIAL</v>
          </cell>
        </row>
        <row r="2802">
          <cell r="A2802">
            <v>97586</v>
          </cell>
          <cell r="B2802" t="str">
            <v>INSTALACAO ELETRICA/ELETRIFICACAO E ILUMINACAO EXTERNA</v>
          </cell>
          <cell r="C2802" t="str">
            <v>INEL</v>
          </cell>
          <cell r="D2802" t="str">
            <v>LUMINARIA INTERNA/BOCAL/LAMPADAS</v>
          </cell>
          <cell r="E2802" t="str">
            <v>0171</v>
          </cell>
          <cell r="F2802" t="str">
            <v/>
          </cell>
          <cell r="G2802" t="str">
            <v/>
          </cell>
          <cell r="H2802" t="str">
            <v>LUMINÁRIA TIPO CALHA, DE SOBREPOR, COM 2 LÂMPADAS TUBULARES FLUORESCENTES DE 36 W, COM REATOR DE PARTIDA RÁPIDA - FORNECIMENTO E INSTALAÇÃO. AF_02/2020</v>
          </cell>
          <cell r="I2802" t="str">
            <v>UN</v>
          </cell>
          <cell r="J2802" t="str">
            <v>ATRIBUÍDO SÃO PAULO</v>
          </cell>
          <cell r="K2802" t="str">
            <v>107,59</v>
          </cell>
          <cell r="L2802" t="str">
            <v>CAIXA REFERENCIAL</v>
          </cell>
        </row>
        <row r="2803">
          <cell r="A2803">
            <v>97587</v>
          </cell>
          <cell r="B2803" t="str">
            <v>INSTALACAO ELETRICA/ELETRIFICACAO E ILUMINACAO EXTERNA</v>
          </cell>
          <cell r="C2803" t="str">
            <v>INEL</v>
          </cell>
          <cell r="D2803" t="str">
            <v>LUMINARIA INTERNA/BOCAL/LAMPADAS</v>
          </cell>
          <cell r="E2803" t="str">
            <v>0171</v>
          </cell>
          <cell r="F2803" t="str">
            <v/>
          </cell>
          <cell r="G2803" t="str">
            <v/>
          </cell>
          <cell r="H2803" t="str">
            <v>LUMINÁRIA TIPO CALHA, DE EMBUTIR, COM 2 LÂMPADAS FLUORESCENTES DE 14 W, COM REATOR DE PARTIDA RÁPIDA - FORNECIMENTO E INSTALAÇÃO. AF_02/2020</v>
          </cell>
          <cell r="I2803" t="str">
            <v>UN</v>
          </cell>
          <cell r="J2803" t="str">
            <v>ATRIBUÍDO SÃO PAULO</v>
          </cell>
          <cell r="K2803" t="str">
            <v>196,32</v>
          </cell>
          <cell r="L2803" t="str">
            <v>CAIXA REFERENCIAL</v>
          </cell>
        </row>
        <row r="2804">
          <cell r="A2804">
            <v>97589</v>
          </cell>
          <cell r="B2804" t="str">
            <v>INSTALACAO ELETRICA/ELETRIFICACAO E ILUMINACAO EXTERNA</v>
          </cell>
          <cell r="C2804" t="str">
            <v>INEL</v>
          </cell>
          <cell r="D2804" t="str">
            <v>LUMINARIA INTERNA/BOCAL/LAMPADAS</v>
          </cell>
          <cell r="E2804" t="str">
            <v>0171</v>
          </cell>
          <cell r="F2804" t="str">
            <v/>
          </cell>
          <cell r="G2804" t="str">
            <v/>
          </cell>
          <cell r="H2804" t="str">
            <v>LUMINÁRIA TIPO PLAFON EM PLÁSTICO, DE SOBREPOR, COM 1 LÂMPADA FLUORESCENTE DE 15 W, SEM REATOR - FORNECIMENTO E INSTALAÇÃO. AF_02/2020</v>
          </cell>
          <cell r="I2804" t="str">
            <v>UN</v>
          </cell>
          <cell r="J2804" t="str">
            <v>ATRIBUÍDO SÃO PAULO</v>
          </cell>
          <cell r="K2804" t="str">
            <v>26,95</v>
          </cell>
          <cell r="L2804" t="str">
            <v>CAIXA REFERENCIAL</v>
          </cell>
        </row>
        <row r="2805">
          <cell r="A2805">
            <v>97590</v>
          </cell>
          <cell r="B2805" t="str">
            <v>INSTALACAO ELETRICA/ELETRIFICACAO E ILUMINACAO EXTERNA</v>
          </cell>
          <cell r="C2805" t="str">
            <v>INEL</v>
          </cell>
          <cell r="D2805" t="str">
            <v>LUMINARIA INTERNA/BOCAL/LAMPADAS</v>
          </cell>
          <cell r="E2805" t="str">
            <v>0171</v>
          </cell>
          <cell r="F2805" t="str">
            <v/>
          </cell>
          <cell r="G2805" t="str">
            <v/>
          </cell>
          <cell r="H2805" t="str">
            <v>LUMINÁRIA TIPO PLAFON REDONDO COM VIDRO FOSCO, DE SOBREPOR, COM 1 LÂMPADA FLUORESCENTE DE 15 W, SEM REATOR - FORNECIMENTO E INSTALAÇÃO. AF_02/2020</v>
          </cell>
          <cell r="I2805" t="str">
            <v>UN</v>
          </cell>
          <cell r="J2805" t="str">
            <v>ATRIBUÍDO SÃO PAULO</v>
          </cell>
          <cell r="K2805" t="str">
            <v>66,13</v>
          </cell>
          <cell r="L2805" t="str">
            <v>CAIXA REFERENCIAL</v>
          </cell>
        </row>
        <row r="2806">
          <cell r="A2806">
            <v>97591</v>
          </cell>
          <cell r="B2806" t="str">
            <v>INSTALACAO ELETRICA/ELETRIFICACAO E ILUMINACAO EXTERNA</v>
          </cell>
          <cell r="C2806" t="str">
            <v>INEL</v>
          </cell>
          <cell r="D2806" t="str">
            <v>LUMINARIA INTERNA/BOCAL/LAMPADAS</v>
          </cell>
          <cell r="E2806" t="str">
            <v>0171</v>
          </cell>
          <cell r="F2806" t="str">
            <v/>
          </cell>
          <cell r="G2806" t="str">
            <v/>
          </cell>
          <cell r="H2806" t="str">
            <v>LUMINÁRIA TIPO PLAFON REDONDO COM VIDRO FOSCO, DE SOBREPOR, COM 2 LÂMPADAS FLUORESCENTES DE 15 W, SEM REATOR - FORNECIMENTO E INSTALAÇÃO. AF_02/2020</v>
          </cell>
          <cell r="I2806" t="str">
            <v>UN</v>
          </cell>
          <cell r="J2806" t="str">
            <v>ATRIBUÍDO SÃO PAULO</v>
          </cell>
          <cell r="K2806" t="str">
            <v>85,49</v>
          </cell>
          <cell r="L2806" t="str">
            <v>CAIXA REFERENCIAL</v>
          </cell>
        </row>
        <row r="2807">
          <cell r="A2807">
            <v>97592</v>
          </cell>
          <cell r="B2807" t="str">
            <v>INSTALACAO ELETRICA/ELETRIFICACAO E ILUMINACAO EXTERNA</v>
          </cell>
          <cell r="C2807" t="str">
            <v>INEL</v>
          </cell>
          <cell r="D2807" t="str">
            <v>LUMINARIA INTERNA/BOCAL/LAMPADAS</v>
          </cell>
          <cell r="E2807" t="str">
            <v>0171</v>
          </cell>
          <cell r="F2807" t="str">
            <v/>
          </cell>
          <cell r="G2807" t="str">
            <v/>
          </cell>
          <cell r="H2807" t="str">
            <v>LUMINÁRIA TIPO PLAFON, DE SOBREPOR, COM 1 LÂMPADA LED DE 12/13 W, SEM REATOR - FORNECIMENTO E INSTALAÇÃO. AF_02/2020</v>
          </cell>
          <cell r="I2807" t="str">
            <v>UN</v>
          </cell>
          <cell r="J2807" t="str">
            <v>COEFICIENTE DE REPRESENTATIVIDADE</v>
          </cell>
          <cell r="K2807" t="str">
            <v>36,23</v>
          </cell>
          <cell r="L2807" t="str">
            <v>CAIXA REFERENCIAL</v>
          </cell>
        </row>
        <row r="2808">
          <cell r="A2808">
            <v>97593</v>
          </cell>
          <cell r="B2808" t="str">
            <v>INSTALACAO ELETRICA/ELETRIFICACAO E ILUMINACAO EXTERNA</v>
          </cell>
          <cell r="C2808" t="str">
            <v>INEL</v>
          </cell>
          <cell r="D2808" t="str">
            <v>LUMINARIA INTERNA/BOCAL/LAMPADAS</v>
          </cell>
          <cell r="E2808" t="str">
            <v>0171</v>
          </cell>
          <cell r="F2808" t="str">
            <v/>
          </cell>
          <cell r="G2808" t="str">
            <v/>
          </cell>
          <cell r="H2808" t="str">
            <v>LUMINÁRIA TIPO SPOT, DE SOBREPOR, COM 1 LÂMPADA FLUORESCENTE DE 15 W, SEM REATOR - FORNECIMENTO E INSTALAÇÃO. AF_02/2020</v>
          </cell>
          <cell r="I2808" t="str">
            <v>UN</v>
          </cell>
          <cell r="J2808" t="str">
            <v>ATRIBUÍDO SÃO PAULO</v>
          </cell>
          <cell r="K2808" t="str">
            <v>96,17</v>
          </cell>
          <cell r="L2808" t="str">
            <v>CAIXA REFERENCIAL</v>
          </cell>
        </row>
        <row r="2809">
          <cell r="A2809">
            <v>97594</v>
          </cell>
          <cell r="B2809" t="str">
            <v>INSTALACAO ELETRICA/ELETRIFICACAO E ILUMINACAO EXTERNA</v>
          </cell>
          <cell r="C2809" t="str">
            <v>INEL</v>
          </cell>
          <cell r="D2809" t="str">
            <v>LUMINARIA INTERNA/BOCAL/LAMPADAS</v>
          </cell>
          <cell r="E2809" t="str">
            <v>0171</v>
          </cell>
          <cell r="F2809" t="str">
            <v/>
          </cell>
          <cell r="G2809" t="str">
            <v/>
          </cell>
          <cell r="H2809" t="str">
            <v>LUMINÁRIA TIPO SPOT, DE SOBREPOR, COM 2 LÂMPADAS FLUORESCENTES DE 15 W, SEM REATOR - FORNECIMENTO E INSTALAÇÃO. AF_02/2020</v>
          </cell>
          <cell r="I2809" t="str">
            <v>UN</v>
          </cell>
          <cell r="J2809" t="str">
            <v>ATRIBUÍDO SÃO PAULO</v>
          </cell>
          <cell r="K2809" t="str">
            <v>85,89</v>
          </cell>
          <cell r="L2809" t="str">
            <v>CAIXA REFERENCIAL</v>
          </cell>
        </row>
        <row r="2810">
          <cell r="A2810">
            <v>97595</v>
          </cell>
          <cell r="B2810" t="str">
            <v>INSTALACAO ELETRICA/ELETRIFICACAO E ILUMINACAO EXTERNA</v>
          </cell>
          <cell r="C2810" t="str">
            <v>INEL</v>
          </cell>
          <cell r="D2810" t="str">
            <v>LUMINARIA INTERNA/BOCAL/LAMPADAS</v>
          </cell>
          <cell r="E2810" t="str">
            <v>0171</v>
          </cell>
          <cell r="F2810" t="str">
            <v/>
          </cell>
          <cell r="G2810" t="str">
            <v/>
          </cell>
          <cell r="H2810" t="str">
            <v>SENSOR DE PRESENÇA COM FOTOCÉLULA, FIXAÇÃO EM PAREDE - FORNECIMENTO E INSTALAÇÃO. AF_02/2020</v>
          </cell>
          <cell r="I2810" t="str">
            <v>UN</v>
          </cell>
          <cell r="J2810" t="str">
            <v>ATRIBUÍDO SÃO PAULO</v>
          </cell>
          <cell r="K2810" t="str">
            <v>70,18</v>
          </cell>
          <cell r="L2810" t="str">
            <v>CAIXA REFERENCIAL</v>
          </cell>
        </row>
        <row r="2811">
          <cell r="A2811">
            <v>97596</v>
          </cell>
          <cell r="B2811" t="str">
            <v>INSTALACAO ELETRICA/ELETRIFICACAO E ILUMINACAO EXTERNA</v>
          </cell>
          <cell r="C2811" t="str">
            <v>INEL</v>
          </cell>
          <cell r="D2811" t="str">
            <v>LUMINARIA INTERNA/BOCAL/LAMPADAS</v>
          </cell>
          <cell r="E2811" t="str">
            <v>0171</v>
          </cell>
          <cell r="F2811" t="str">
            <v/>
          </cell>
          <cell r="G2811" t="str">
            <v/>
          </cell>
          <cell r="H2811" t="str">
            <v>SENSOR DE PRESENÇA SEM FOTOCÉLULA, FIXAÇÃO EM PAREDE - FORNECIMENTO E INSTALAÇÃO. AF_02/2020</v>
          </cell>
          <cell r="I2811" t="str">
            <v>UN</v>
          </cell>
          <cell r="J2811" t="str">
            <v>ATRIBUÍDO SÃO PAULO</v>
          </cell>
          <cell r="K2811" t="str">
            <v>49,01</v>
          </cell>
          <cell r="L2811" t="str">
            <v>CAIXA REFERENCIAL</v>
          </cell>
        </row>
        <row r="2812">
          <cell r="A2812">
            <v>97597</v>
          </cell>
          <cell r="B2812" t="str">
            <v>INSTALACAO ELETRICA/ELETRIFICACAO E ILUMINACAO EXTERNA</v>
          </cell>
          <cell r="C2812" t="str">
            <v>INEL</v>
          </cell>
          <cell r="D2812" t="str">
            <v>LUMINARIA INTERNA/BOCAL/LAMPADAS</v>
          </cell>
          <cell r="E2812" t="str">
            <v>0171</v>
          </cell>
          <cell r="F2812" t="str">
            <v/>
          </cell>
          <cell r="G2812" t="str">
            <v/>
          </cell>
          <cell r="H2812" t="str">
            <v>SENSOR DE PRESENÇA COM FOTOCÉLULA, FIXAÇÃO EM TETO - FORNECIMENTO E INSTALAÇÃO. AF_02/2020</v>
          </cell>
          <cell r="I2812" t="str">
            <v>UN</v>
          </cell>
          <cell r="J2812" t="str">
            <v>ATRIBUÍDO SÃO PAULO</v>
          </cell>
          <cell r="K2812" t="str">
            <v>48,41</v>
          </cell>
          <cell r="L2812" t="str">
            <v>CAIXA REFERENCIAL</v>
          </cell>
        </row>
        <row r="2813">
          <cell r="A2813">
            <v>97598</v>
          </cell>
          <cell r="B2813" t="str">
            <v>INSTALACAO ELETRICA/ELETRIFICACAO E ILUMINACAO EXTERNA</v>
          </cell>
          <cell r="C2813" t="str">
            <v>INEL</v>
          </cell>
          <cell r="D2813" t="str">
            <v>LUMINARIA INTERNA/BOCAL/LAMPADAS</v>
          </cell>
          <cell r="E2813" t="str">
            <v>0171</v>
          </cell>
          <cell r="F2813" t="str">
            <v/>
          </cell>
          <cell r="G2813" t="str">
            <v/>
          </cell>
          <cell r="H2813" t="str">
            <v>SENSOR DE PRESENÇA SEM FOTOCÉLULA, FIXAÇÃO EM TETO - FORNECIMENTO E INSTALAÇÃO. AF_02/2020</v>
          </cell>
          <cell r="I2813" t="str">
            <v>UN</v>
          </cell>
          <cell r="J2813" t="str">
            <v>ATRIBUÍDO SÃO PAULO</v>
          </cell>
          <cell r="K2813" t="str">
            <v>45,70</v>
          </cell>
          <cell r="L2813" t="str">
            <v>CAIXA REFERENCIAL</v>
          </cell>
        </row>
        <row r="2814">
          <cell r="A2814">
            <v>97599</v>
          </cell>
          <cell r="B2814" t="str">
            <v>INSTALACAO ELETRICA/ELETRIFICACAO E ILUMINACAO EXTERNA</v>
          </cell>
          <cell r="C2814" t="str">
            <v>INEL</v>
          </cell>
          <cell r="D2814" t="str">
            <v>LUMINARIA INTERNA/BOCAL/LAMPADAS</v>
          </cell>
          <cell r="E2814" t="str">
            <v>0171</v>
          </cell>
          <cell r="F2814" t="str">
            <v/>
          </cell>
          <cell r="G2814" t="str">
            <v/>
          </cell>
          <cell r="H2814" t="str">
            <v>LUMINÁRIA DE EMERGÊNCIA, COM 30 LÂMPADAS LED DE 2 W, SEM REATOR - FORNECIMENTO E INSTALAÇÃO. AF_02/2020</v>
          </cell>
          <cell r="I2814" t="str">
            <v>UN</v>
          </cell>
          <cell r="J2814" t="str">
            <v>COEFICIENTE DE REPRESENTATIVIDADE</v>
          </cell>
          <cell r="K2814" t="str">
            <v>29,04</v>
          </cell>
          <cell r="L2814" t="str">
            <v>CAIXA REFERENCIAL</v>
          </cell>
        </row>
        <row r="2815">
          <cell r="A2815">
            <v>97609</v>
          </cell>
          <cell r="B2815" t="str">
            <v>INSTALACAO ELETRICA/ELETRIFICACAO E ILUMINACAO EXTERNA</v>
          </cell>
          <cell r="C2815" t="str">
            <v>INEL</v>
          </cell>
          <cell r="D2815" t="str">
            <v>LUMINARIA INTERNA/BOCAL/LAMPADAS</v>
          </cell>
          <cell r="E2815" t="str">
            <v>0171</v>
          </cell>
          <cell r="F2815" t="str">
            <v/>
          </cell>
          <cell r="G2815" t="str">
            <v/>
          </cell>
          <cell r="H2815" t="str">
            <v>LÂMPADA COMPACTA DE LED 6 W, BASE E27 - FORNECIMENTO E INSTALAÇÃO. AF_02/2020</v>
          </cell>
          <cell r="I2815" t="str">
            <v>UN</v>
          </cell>
          <cell r="J2815" t="str">
            <v>COEFICIENTE DE REPRESENTATIVIDADE</v>
          </cell>
          <cell r="K2815" t="str">
            <v>15,43</v>
          </cell>
          <cell r="L2815" t="str">
            <v>CAIXA REFERENCIAL</v>
          </cell>
        </row>
        <row r="2816">
          <cell r="A2816">
            <v>97610</v>
          </cell>
          <cell r="B2816" t="str">
            <v>INSTALACAO ELETRICA/ELETRIFICACAO E ILUMINACAO EXTERNA</v>
          </cell>
          <cell r="C2816" t="str">
            <v>INEL</v>
          </cell>
          <cell r="D2816" t="str">
            <v>LUMINARIA INTERNA/BOCAL/LAMPADAS</v>
          </cell>
          <cell r="E2816" t="str">
            <v>0171</v>
          </cell>
          <cell r="F2816" t="str">
            <v/>
          </cell>
          <cell r="G2816" t="str">
            <v/>
          </cell>
          <cell r="H2816" t="str">
            <v>LÂMPADA COMPACTA DE LED 10 W, BASE E27 - FORNECIMENTO E INSTALAÇÃO. AF_02/2020</v>
          </cell>
          <cell r="I2816" t="str">
            <v>UN</v>
          </cell>
          <cell r="J2816" t="str">
            <v>COEFICIENTE DE REPRESENTATIVIDADE</v>
          </cell>
          <cell r="K2816" t="str">
            <v>16,70</v>
          </cell>
          <cell r="L2816" t="str">
            <v>CAIXA REFERENCIAL</v>
          </cell>
        </row>
        <row r="2817">
          <cell r="A2817">
            <v>97611</v>
          </cell>
          <cell r="B2817" t="str">
            <v>INSTALACAO ELETRICA/ELETRIFICACAO E ILUMINACAO EXTERNA</v>
          </cell>
          <cell r="C2817" t="str">
            <v>INEL</v>
          </cell>
          <cell r="D2817" t="str">
            <v>LUMINARIA INTERNA/BOCAL/LAMPADAS</v>
          </cell>
          <cell r="E2817" t="str">
            <v>0171</v>
          </cell>
          <cell r="F2817" t="str">
            <v/>
          </cell>
          <cell r="G2817" t="str">
            <v/>
          </cell>
          <cell r="H2817" t="str">
            <v>LÂMPADA COMPACTA FLUORESCENTE DE 15 W, BASE E27 - FORNECIMENTO E INSTALAÇÃO. AF_02/2020</v>
          </cell>
          <cell r="I2817" t="str">
            <v>UN</v>
          </cell>
          <cell r="J2817" t="str">
            <v>COEFICIENTE DE REPRESENTATIVIDADE</v>
          </cell>
          <cell r="K2817" t="str">
            <v>15,36</v>
          </cell>
          <cell r="L2817" t="str">
            <v>CAIXA REFERENCIAL</v>
          </cell>
        </row>
        <row r="2818">
          <cell r="A2818">
            <v>97612</v>
          </cell>
          <cell r="B2818" t="str">
            <v>INSTALACAO ELETRICA/ELETRIFICACAO E ILUMINACAO EXTERNA</v>
          </cell>
          <cell r="C2818" t="str">
            <v>INEL</v>
          </cell>
          <cell r="D2818" t="str">
            <v>LUMINARIA INTERNA/BOCAL/LAMPADAS</v>
          </cell>
          <cell r="E2818" t="str">
            <v>0171</v>
          </cell>
          <cell r="F2818" t="str">
            <v/>
          </cell>
          <cell r="G2818" t="str">
            <v/>
          </cell>
          <cell r="H2818" t="str">
            <v>LÂMPADA COMPACTA FLUORESCENTE DE 20 W, BASE E27 - FORNECIMENTO E INSTALAÇÃO. AF_02/2020</v>
          </cell>
          <cell r="I2818" t="str">
            <v>UN</v>
          </cell>
          <cell r="J2818" t="str">
            <v>COEFICIENTE DE REPRESENTATIVIDADE</v>
          </cell>
          <cell r="K2818" t="str">
            <v>16,54</v>
          </cell>
          <cell r="L2818" t="str">
            <v>CAIXA REFERENCIAL</v>
          </cell>
        </row>
        <row r="2819">
          <cell r="A2819">
            <v>97613</v>
          </cell>
          <cell r="B2819" t="str">
            <v>INSTALACAO ELETRICA/ELETRIFICACAO E ILUMINACAO EXTERNA</v>
          </cell>
          <cell r="C2819" t="str">
            <v>INEL</v>
          </cell>
          <cell r="D2819" t="str">
            <v>LUMINARIA INTERNA/BOCAL/LAMPADAS</v>
          </cell>
          <cell r="E2819" t="str">
            <v>0171</v>
          </cell>
          <cell r="F2819" t="str">
            <v/>
          </cell>
          <cell r="G2819" t="str">
            <v/>
          </cell>
          <cell r="H2819" t="str">
            <v>LÂMPADA COMPACTA DE VAPOR MERCURIO 125 W, BASE E27 - FORNECIMENTO E INSTALAÇÃO. AF_02/2020</v>
          </cell>
          <cell r="I2819" t="str">
            <v>UN</v>
          </cell>
          <cell r="J2819" t="str">
            <v>COEFICIENTE DE REPRESENTATIVIDADE</v>
          </cell>
          <cell r="K2819" t="str">
            <v>20,46</v>
          </cell>
          <cell r="L2819" t="str">
            <v>CAIXA REFERENCIAL</v>
          </cell>
        </row>
        <row r="2820">
          <cell r="A2820">
            <v>97614</v>
          </cell>
          <cell r="B2820" t="str">
            <v>INSTALACAO ELETRICA/ELETRIFICACAO E ILUMINACAO EXTERNA</v>
          </cell>
          <cell r="C2820" t="str">
            <v>INEL</v>
          </cell>
          <cell r="D2820" t="str">
            <v>LUMINARIA INTERNA/BOCAL/LAMPADAS</v>
          </cell>
          <cell r="E2820" t="str">
            <v>0171</v>
          </cell>
          <cell r="F2820" t="str">
            <v/>
          </cell>
          <cell r="G2820" t="str">
            <v/>
          </cell>
          <cell r="H2820" t="str">
            <v>LÂMPADA COMPACTA DE VAPOR METÁLICO OVOIDE 150 W, BASE E27 - FORNECIMENTO E INSTALAÇÃO. AF_02/2020</v>
          </cell>
          <cell r="I2820" t="str">
            <v>UN</v>
          </cell>
          <cell r="J2820" t="str">
            <v>COEFICIENTE DE REPRESENTATIVIDADE</v>
          </cell>
          <cell r="K2820" t="str">
            <v>34,61</v>
          </cell>
          <cell r="L2820" t="str">
            <v>CAIXA REFERENCIAL</v>
          </cell>
        </row>
        <row r="2821">
          <cell r="A2821">
            <v>97615</v>
          </cell>
          <cell r="B2821" t="str">
            <v>INSTALACAO ELETRICA/ELETRIFICACAO E ILUMINACAO EXTERNA</v>
          </cell>
          <cell r="C2821" t="str">
            <v>INEL</v>
          </cell>
          <cell r="D2821" t="str">
            <v>LUMINARIA INTERNA/BOCAL/LAMPADAS</v>
          </cell>
          <cell r="E2821" t="str">
            <v>0171</v>
          </cell>
          <cell r="F2821" t="str">
            <v/>
          </cell>
          <cell r="G2821" t="str">
            <v/>
          </cell>
          <cell r="H2821" t="str">
            <v>LÂMPADA TUBULAR FLUORESCENTE T8 DE 16/18 W, BASE G13 - FORNECIMENTO E INSTALAÇÃO. AF_02/2020_P</v>
          </cell>
          <cell r="I2821" t="str">
            <v>UN</v>
          </cell>
          <cell r="J2821" t="str">
            <v>ATRIBUÍDO SÃO PAULO</v>
          </cell>
          <cell r="K2821" t="str">
            <v>37,14</v>
          </cell>
          <cell r="L2821" t="str">
            <v>CAIXA REFERENCIAL</v>
          </cell>
        </row>
        <row r="2822">
          <cell r="A2822">
            <v>97616</v>
          </cell>
          <cell r="B2822" t="str">
            <v>INSTALACAO ELETRICA/ELETRIFICACAO E ILUMINACAO EXTERNA</v>
          </cell>
          <cell r="C2822" t="str">
            <v>INEL</v>
          </cell>
          <cell r="D2822" t="str">
            <v>LUMINARIA INTERNA/BOCAL/LAMPADAS</v>
          </cell>
          <cell r="E2822" t="str">
            <v>0171</v>
          </cell>
          <cell r="F2822" t="str">
            <v/>
          </cell>
          <cell r="G2822" t="str">
            <v/>
          </cell>
          <cell r="H2822" t="str">
            <v>LÂMPADA TUBULAR FLUORESCENTE T8 DE 32/36 W, BASE G13 - FORNECIMENTO E INSTALAÇÃO. AF_02/2020_P</v>
          </cell>
          <cell r="I2822" t="str">
            <v>UN</v>
          </cell>
          <cell r="J2822" t="str">
            <v>ATRIBUÍDO SÃO PAULO</v>
          </cell>
          <cell r="K2822" t="str">
            <v>42,50</v>
          </cell>
          <cell r="L2822" t="str">
            <v>CAIXA REFERENCIAL</v>
          </cell>
        </row>
        <row r="2823">
          <cell r="A2823">
            <v>97617</v>
          </cell>
          <cell r="B2823" t="str">
            <v>INSTALACAO ELETRICA/ELETRIFICACAO E ILUMINACAO EXTERNA</v>
          </cell>
          <cell r="C2823" t="str">
            <v>INEL</v>
          </cell>
          <cell r="D2823" t="str">
            <v>LUMINARIA INTERNA/BOCAL/LAMPADAS</v>
          </cell>
          <cell r="E2823" t="str">
            <v>0171</v>
          </cell>
          <cell r="F2823" t="str">
            <v/>
          </cell>
          <cell r="G2823" t="str">
            <v/>
          </cell>
          <cell r="H2823" t="str">
            <v>LÂMPADA TUBULAR FLUORESCENTE T10 DE 20/40 W, BASE G13 - FORNECIMENTO E INSTALAÇÃO. AF_02/2020_P</v>
          </cell>
          <cell r="I2823" t="str">
            <v>UN</v>
          </cell>
          <cell r="J2823" t="str">
            <v>ATRIBUÍDO SÃO PAULO</v>
          </cell>
          <cell r="K2823" t="str">
            <v>42,31</v>
          </cell>
          <cell r="L2823" t="str">
            <v>CAIXA REFERENCIAL</v>
          </cell>
        </row>
        <row r="2824">
          <cell r="A2824">
            <v>97618</v>
          </cell>
          <cell r="B2824" t="str">
            <v>INSTALACAO ELETRICA/ELETRIFICACAO E ILUMINACAO EXTERNA</v>
          </cell>
          <cell r="C2824" t="str">
            <v>INEL</v>
          </cell>
          <cell r="D2824" t="str">
            <v>LUMINARIA INTERNA/BOCAL/LAMPADAS</v>
          </cell>
          <cell r="E2824" t="str">
            <v>0171</v>
          </cell>
          <cell r="F2824" t="str">
            <v/>
          </cell>
          <cell r="G2824" t="str">
            <v/>
          </cell>
          <cell r="H2824" t="str">
            <v>LÂMPADA TUBULAR FLUORESCENTE T5 DE 14 W, BASE G13 - FORNECIMENTO E INSTALAÇÃO. AF_02/2020_P</v>
          </cell>
          <cell r="I2824" t="str">
            <v>UN</v>
          </cell>
          <cell r="J2824" t="str">
            <v>ATRIBUÍDO SÃO PAULO</v>
          </cell>
          <cell r="K2824" t="str">
            <v>38,79</v>
          </cell>
          <cell r="L2824" t="str">
            <v>CAIXA REFERENCIAL</v>
          </cell>
        </row>
        <row r="2825">
          <cell r="A2825">
            <v>100902</v>
          </cell>
          <cell r="B2825" t="str">
            <v>INSTALACAO ELETRICA/ELETRIFICACAO E ILUMINACAO EXTERNA</v>
          </cell>
          <cell r="C2825" t="str">
            <v>INEL</v>
          </cell>
          <cell r="D2825" t="str">
            <v>LUMINARIA INTERNA/BOCAL/LAMPADAS</v>
          </cell>
          <cell r="E2825" t="str">
            <v>0171</v>
          </cell>
          <cell r="F2825" t="str">
            <v/>
          </cell>
          <cell r="G2825" t="str">
            <v/>
          </cell>
          <cell r="H2825" t="str">
            <v>LÂMPADA TUBULAR LED DE 9/10 W, BASE G13 - FORNECIMENTO E INSTALAÇÃO. AF_02/2020_P</v>
          </cell>
          <cell r="I2825" t="str">
            <v>UN</v>
          </cell>
          <cell r="J2825" t="str">
            <v>COEFICIENTE DE REPRESENTATIVIDADE</v>
          </cell>
          <cell r="K2825" t="str">
            <v>24,80</v>
          </cell>
          <cell r="L2825" t="str">
            <v>CAIXA REFERENCIAL</v>
          </cell>
        </row>
        <row r="2826">
          <cell r="A2826">
            <v>100903</v>
          </cell>
          <cell r="B2826" t="str">
            <v>INSTALACAO ELETRICA/ELETRIFICACAO E ILUMINACAO EXTERNA</v>
          </cell>
          <cell r="C2826" t="str">
            <v>INEL</v>
          </cell>
          <cell r="D2826" t="str">
            <v>LUMINARIA INTERNA/BOCAL/LAMPADAS</v>
          </cell>
          <cell r="E2826" t="str">
            <v>0171</v>
          </cell>
          <cell r="F2826" t="str">
            <v/>
          </cell>
          <cell r="G2826" t="str">
            <v/>
          </cell>
          <cell r="H2826" t="str">
            <v>LÂMPADA TUBULAR LED DE 18/20 W, BASE G13 - FORNECIMENTO E INSTALAÇÃO. AF_02/2020_P</v>
          </cell>
          <cell r="I2826" t="str">
            <v>UN</v>
          </cell>
          <cell r="J2826" t="str">
            <v>COEFICIENTE DE REPRESENTATIVIDADE</v>
          </cell>
          <cell r="K2826" t="str">
            <v>30,43</v>
          </cell>
          <cell r="L2826" t="str">
            <v>CAIXA REFERENCIAL</v>
          </cell>
        </row>
        <row r="2827">
          <cell r="A2827">
            <v>100904</v>
          </cell>
          <cell r="B2827" t="str">
            <v>INSTALACAO ELETRICA/ELETRIFICACAO E ILUMINACAO EXTERNA</v>
          </cell>
          <cell r="C2827" t="str">
            <v>INEL</v>
          </cell>
          <cell r="D2827" t="str">
            <v>LUMINARIA INTERNA/BOCAL/LAMPADAS</v>
          </cell>
          <cell r="E2827" t="str">
            <v>0171</v>
          </cell>
          <cell r="F2827" t="str">
            <v/>
          </cell>
          <cell r="G2827" t="str">
            <v/>
          </cell>
          <cell r="H2827" t="str">
            <v>LUMINÁRIA TIPO CALHA, DE SOBREPOR, COM 1 LÂMPADA TUBULAR FLUORESCENTE DE 20 W, COM REATOR DE PARTIDA CONVENCIONAL - FORNECIMENTO E INSTALAÇÃO. AF_02/2020</v>
          </cell>
          <cell r="I2827" t="str">
            <v>UN</v>
          </cell>
          <cell r="J2827" t="str">
            <v>ATRIBUÍDO SÃO PAULO</v>
          </cell>
          <cell r="K2827" t="str">
            <v>58,87</v>
          </cell>
          <cell r="L2827" t="str">
            <v>CAIXA REFERENCIAL</v>
          </cell>
        </row>
        <row r="2828">
          <cell r="A2828">
            <v>100905</v>
          </cell>
          <cell r="B2828" t="str">
            <v>INSTALACAO ELETRICA/ELETRIFICACAO E ILUMINACAO EXTERNA</v>
          </cell>
          <cell r="C2828" t="str">
            <v>INEL</v>
          </cell>
          <cell r="D2828" t="str">
            <v>LUMINARIA INTERNA/BOCAL/LAMPADAS</v>
          </cell>
          <cell r="E2828" t="str">
            <v>0171</v>
          </cell>
          <cell r="F2828" t="str">
            <v/>
          </cell>
          <cell r="G2828" t="str">
            <v/>
          </cell>
          <cell r="H2828" t="str">
            <v>LUMINÁRIA DUPLA TIPO CALHA, DE SOBREPOR, COM 4 LÂMPADAS TUBULARES FLUORESCENTES DE 18 W,COM REATORES DE PARTIDA RÁPIDA - FORNECIMENTO E INSTALAÇÃO. AF_02/2020</v>
          </cell>
          <cell r="I2828" t="str">
            <v>UN</v>
          </cell>
          <cell r="J2828" t="str">
            <v>ATRIBUÍDO SÃO PAULO</v>
          </cell>
          <cell r="K2828" t="str">
            <v>158,48</v>
          </cell>
          <cell r="L2828" t="str">
            <v>CAIXA REFERENCIAL</v>
          </cell>
        </row>
        <row r="2829">
          <cell r="A2829">
            <v>100906</v>
          </cell>
          <cell r="B2829" t="str">
            <v>INSTALACAO ELETRICA/ELETRIFICACAO E ILUMINACAO EXTERNA</v>
          </cell>
          <cell r="C2829" t="str">
            <v>INEL</v>
          </cell>
          <cell r="D2829" t="str">
            <v>LUMINARIA INTERNA/BOCAL/LAMPADAS</v>
          </cell>
          <cell r="E2829" t="str">
            <v>0171</v>
          </cell>
          <cell r="F2829" t="str">
            <v/>
          </cell>
          <cell r="G2829" t="str">
            <v/>
          </cell>
          <cell r="H2829" t="str">
            <v>LUMINÁRIA DUPLA TIPO CALHA, DE SOBREPOR, COM 4 LÂMPADAS TUBULARES FLUORESCENTES DE 36 W, COM REATORES DE PARTIDA RÁPIDA -FORNECIMENTO E INSTALAÇÃO. AF_02/2020</v>
          </cell>
          <cell r="I2829" t="str">
            <v>UN</v>
          </cell>
          <cell r="J2829" t="str">
            <v>ATRIBUÍDO SÃO PAULO</v>
          </cell>
          <cell r="K2829" t="str">
            <v>215,20</v>
          </cell>
          <cell r="L2829" t="str">
            <v>CAIXA REFERENCIAL</v>
          </cell>
        </row>
        <row r="2830">
          <cell r="A2830">
            <v>100919</v>
          </cell>
          <cell r="B2830" t="str">
            <v>INSTALACAO ELETRICA/ELETRIFICACAO E ILUMINACAO EXTERNA</v>
          </cell>
          <cell r="C2830" t="str">
            <v>INEL</v>
          </cell>
          <cell r="D2830" t="str">
            <v>LUMINARIA INTERNA/BOCAL/LAMPADAS</v>
          </cell>
          <cell r="E2830" t="str">
            <v>0171</v>
          </cell>
          <cell r="F2830" t="str">
            <v/>
          </cell>
          <cell r="G2830" t="str">
            <v/>
          </cell>
          <cell r="H2830" t="str">
            <v>LÂMPADA FLUORESCENTE ESPIRAL BRANCA 45 W, BASE E27 - FORNECIMENTO E INSTALAÇÃO. AF_02/2020</v>
          </cell>
          <cell r="I2830" t="str">
            <v>UN</v>
          </cell>
          <cell r="J2830" t="str">
            <v>COEFICIENTE DE REPRESENTATIVIDADE</v>
          </cell>
          <cell r="K2830" t="str">
            <v>39,23</v>
          </cell>
          <cell r="L2830" t="str">
            <v>CAIXA REFERENCIAL</v>
          </cell>
        </row>
        <row r="2831">
          <cell r="A2831">
            <v>100920</v>
          </cell>
          <cell r="B2831" t="str">
            <v>INSTALACAO ELETRICA/ELETRIFICACAO E ILUMINACAO EXTERNA</v>
          </cell>
          <cell r="C2831" t="str">
            <v>INEL</v>
          </cell>
          <cell r="D2831" t="str">
            <v>LUMINARIA INTERNA/BOCAL/LAMPADAS</v>
          </cell>
          <cell r="E2831" t="str">
            <v>0171</v>
          </cell>
          <cell r="F2831" t="str">
            <v/>
          </cell>
          <cell r="G2831" t="str">
            <v/>
          </cell>
          <cell r="H2831" t="str">
            <v>LÂMPADA FLUORESCENTE ESPIRAL BRANCA 65 W, BASE E27 - FORNECIMENTO E INSTALAÇÃO. AF_02/2020</v>
          </cell>
          <cell r="I2831" t="str">
            <v>UN</v>
          </cell>
          <cell r="J2831" t="str">
            <v>COEFICIENTE DE REPRESENTATIVIDADE</v>
          </cell>
          <cell r="K2831" t="str">
            <v>65,32</v>
          </cell>
          <cell r="L2831" t="str">
            <v>CAIXA REFERENCIAL</v>
          </cell>
        </row>
        <row r="2832">
          <cell r="A2832">
            <v>100921</v>
          </cell>
          <cell r="B2832" t="str">
            <v>INSTALACAO ELETRICA/ELETRIFICACAO E ILUMINACAO EXTERNA</v>
          </cell>
          <cell r="C2832" t="str">
            <v>INEL</v>
          </cell>
          <cell r="D2832" t="str">
            <v>LUMINARIA INTERNA/BOCAL/LAMPADAS</v>
          </cell>
          <cell r="E2832" t="str">
            <v>0171</v>
          </cell>
          <cell r="F2832" t="str">
            <v/>
          </cell>
          <cell r="G2832" t="str">
            <v/>
          </cell>
          <cell r="H2832" t="str">
            <v>REATOR DE PARTIDA RÁPIDA PARA LÂMPADA FLUORESCENTE 2X40W - FORNECIMENTO E INSTALAÇÃO. AF_02/2020</v>
          </cell>
          <cell r="I2832" t="str">
            <v>UN</v>
          </cell>
          <cell r="J2832" t="str">
            <v>ATRIBUÍDO SÃO PAULO</v>
          </cell>
          <cell r="K2832" t="str">
            <v>45,53</v>
          </cell>
          <cell r="L2832" t="str">
            <v>CAIXA REFERENCIAL</v>
          </cell>
        </row>
        <row r="2833">
          <cell r="A2833">
            <v>100922</v>
          </cell>
          <cell r="B2833" t="str">
            <v>INSTALACAO ELETRICA/ELETRIFICACAO E ILUMINACAO EXTERNA</v>
          </cell>
          <cell r="C2833" t="str">
            <v>INEL</v>
          </cell>
          <cell r="D2833" t="str">
            <v>LUMINARIA INTERNA/BOCAL/LAMPADAS</v>
          </cell>
          <cell r="E2833" t="str">
            <v>0171</v>
          </cell>
          <cell r="F2833" t="str">
            <v/>
          </cell>
          <cell r="G2833" t="str">
            <v/>
          </cell>
          <cell r="H2833" t="str">
            <v>REATOR DE PARTIDA RÁPIDA PARA LÂMPADA FLUORESCENTE 1X20W - FORNECIMENTO E INSTALAÇÃO. AF_02/2020</v>
          </cell>
          <cell r="I2833" t="str">
            <v>UN</v>
          </cell>
          <cell r="J2833" t="str">
            <v>ATRIBUÍDO SÃO PAULO</v>
          </cell>
          <cell r="K2833" t="str">
            <v>32,67</v>
          </cell>
          <cell r="L2833" t="str">
            <v>CAIXA REFERENCIAL</v>
          </cell>
        </row>
        <row r="2834">
          <cell r="A2834">
            <v>100923</v>
          </cell>
          <cell r="B2834" t="str">
            <v>INSTALACAO ELETRICA/ELETRIFICACAO E ILUMINACAO EXTERNA</v>
          </cell>
          <cell r="C2834" t="str">
            <v>INEL</v>
          </cell>
          <cell r="D2834" t="str">
            <v>LUMINARIA INTERNA/BOCAL/LAMPADAS</v>
          </cell>
          <cell r="E2834" t="str">
            <v>0171</v>
          </cell>
          <cell r="F2834" t="str">
            <v/>
          </cell>
          <cell r="G2834" t="str">
            <v/>
          </cell>
          <cell r="H2834" t="str">
            <v>REATOR DE PARTIDA RÁPIDA PARA LÂMPADA FLUORESCENTE 1X40W - FORNECIMENTO E INSTALAÇÃO. AF_02/2020</v>
          </cell>
          <cell r="I2834" t="str">
            <v>UN</v>
          </cell>
          <cell r="J2834" t="str">
            <v>ATRIBUÍDO SÃO PAULO</v>
          </cell>
          <cell r="K2834" t="str">
            <v>37,73</v>
          </cell>
          <cell r="L2834" t="str">
            <v>CAIXA REFERENCIAL</v>
          </cell>
        </row>
        <row r="2835">
          <cell r="A2835">
            <v>101489</v>
          </cell>
          <cell r="B2835" t="str">
            <v>INSTALACAO ELETRICA/ELETRIFICACAO E ILUMINACAO EXTERNA</v>
          </cell>
          <cell r="C2835" t="str">
            <v>INEL</v>
          </cell>
          <cell r="D2835" t="str">
            <v>FORNECIMENTO DE MAT/MO P/ELETRIFICACAO E ILUMINACAO PUBLICA</v>
          </cell>
          <cell r="E2835" t="str">
            <v>0172</v>
          </cell>
          <cell r="F2835" t="str">
            <v/>
          </cell>
          <cell r="G2835" t="str">
            <v/>
          </cell>
          <cell r="H2835" t="str">
            <v>ENTRADA DE ENERGIA ELÉTRICA, AÉREA, MONOFÁSICA, COM CAIXA DE SOBREPOR, CABO DE 10 MM2 E DISJUNTOR DIN 50A (NÃO INCLUSO O POSTE DE CONCRETO). AF_07/2020_P</v>
          </cell>
          <cell r="I2835" t="str">
            <v>UN</v>
          </cell>
          <cell r="J2835" t="str">
            <v>ATRIBUÍDO SÃO PAULO</v>
          </cell>
          <cell r="K2835" t="str">
            <v>946,92</v>
          </cell>
          <cell r="L2835" t="str">
            <v>CAIXA REFERENCIAL</v>
          </cell>
        </row>
        <row r="2836">
          <cell r="A2836">
            <v>101490</v>
          </cell>
          <cell r="B2836" t="str">
            <v>INSTALACAO ELETRICA/ELETRIFICACAO E ILUMINACAO EXTERNA</v>
          </cell>
          <cell r="C2836" t="str">
            <v>INEL</v>
          </cell>
          <cell r="D2836" t="str">
            <v>FORNECIMENTO DE MAT/MO P/ELETRIFICACAO E ILUMINACAO PUBLICA</v>
          </cell>
          <cell r="E2836" t="str">
            <v>0172</v>
          </cell>
          <cell r="F2836" t="str">
            <v/>
          </cell>
          <cell r="G2836" t="str">
            <v/>
          </cell>
          <cell r="H2836" t="str">
            <v>ENTRADA DE ENERGIA ELÉTRICA, AÉREA, MONOFÁSICA, COM CAIXA DE SOBREPOR, CABO DE 16 MM2 E DISJUNTOR DIN 50A (NÃO INCLUSO O POSTE DE CONCRETO). AF_07/2020_P</v>
          </cell>
          <cell r="I2836" t="str">
            <v>UN</v>
          </cell>
          <cell r="J2836" t="str">
            <v>ATRIBUÍDO SÃO PAULO</v>
          </cell>
          <cell r="K2836" t="str">
            <v>1.028,87</v>
          </cell>
          <cell r="L2836" t="str">
            <v>CAIXA REFERENCIAL</v>
          </cell>
        </row>
        <row r="2837">
          <cell r="A2837">
            <v>101491</v>
          </cell>
          <cell r="B2837" t="str">
            <v>INSTALACAO ELETRICA/ELETRIFICACAO E ILUMINACAO EXTERNA</v>
          </cell>
          <cell r="C2837" t="str">
            <v>INEL</v>
          </cell>
          <cell r="D2837" t="str">
            <v>FORNECIMENTO DE MAT/MO P/ELETRIFICACAO E ILUMINACAO PUBLICA</v>
          </cell>
          <cell r="E2837" t="str">
            <v>0172</v>
          </cell>
          <cell r="F2837" t="str">
            <v/>
          </cell>
          <cell r="G2837" t="str">
            <v/>
          </cell>
          <cell r="H2837" t="str">
            <v>ENTRADA DE ENERGIA ELÉTRICA, AÉREA, MONOFÁSICA, COM CAIXA DE SOBREPOR, CABO DE 25 MM2 E DISJUNTOR DIN 50A (NÃO INCLUSO O POSTE DE CONCRETO). AF_07/2020_P</v>
          </cell>
          <cell r="I2837" t="str">
            <v>UN</v>
          </cell>
          <cell r="J2837" t="str">
            <v>ATRIBUÍDO SÃO PAULO</v>
          </cell>
          <cell r="K2837" t="str">
            <v>1.066,93</v>
          </cell>
          <cell r="L2837" t="str">
            <v>CAIXA REFERENCIAL</v>
          </cell>
        </row>
        <row r="2838">
          <cell r="A2838">
            <v>101492</v>
          </cell>
          <cell r="B2838" t="str">
            <v>INSTALACAO ELETRICA/ELETRIFICACAO E ILUMINACAO EXTERNA</v>
          </cell>
          <cell r="C2838" t="str">
            <v>INEL</v>
          </cell>
          <cell r="D2838" t="str">
            <v>FORNECIMENTO DE MAT/MO P/ELETRIFICACAO E ILUMINACAO PUBLICA</v>
          </cell>
          <cell r="E2838" t="str">
            <v>0172</v>
          </cell>
          <cell r="F2838" t="str">
            <v/>
          </cell>
          <cell r="G2838" t="str">
            <v/>
          </cell>
          <cell r="H2838" t="str">
            <v>ENTRADA DE ENERGIA ELÉTRICA, AÉREA, MONOFÁSICA, COM CAIXA DE SOBREPOR, CABO DE 35 MM2 E DISJUNTOR DIN 50A (NÃO INCLUSO O POSTE DE CONCRETO). AF_07/2020_P</v>
          </cell>
          <cell r="I2838" t="str">
            <v>UN</v>
          </cell>
          <cell r="J2838" t="str">
            <v>ATRIBUÍDO SÃO PAULO</v>
          </cell>
          <cell r="K2838" t="str">
            <v>1.186,16</v>
          </cell>
          <cell r="L2838" t="str">
            <v>CAIXA REFERENCIAL</v>
          </cell>
        </row>
        <row r="2839">
          <cell r="A2839">
            <v>101493</v>
          </cell>
          <cell r="B2839" t="str">
            <v>INSTALACAO ELETRICA/ELETRIFICACAO E ILUMINACAO EXTERNA</v>
          </cell>
          <cell r="C2839" t="str">
            <v>INEL</v>
          </cell>
          <cell r="D2839" t="str">
            <v>FORNECIMENTO DE MAT/MO P/ELETRIFICACAO E ILUMINACAO PUBLICA</v>
          </cell>
          <cell r="E2839" t="str">
            <v>0172</v>
          </cell>
          <cell r="F2839" t="str">
            <v/>
          </cell>
          <cell r="G2839" t="str">
            <v/>
          </cell>
          <cell r="H2839" t="str">
            <v>ENTRADA DE ENERGIA ELÉTRICA, AÉREA, MONOFÁSICA, COM CAIXA DE EMBUTIR, CABO DE 10 MM2 E DISJUNTOR DIN 50A (NÃO INCLUSO O POSTE DE CONCRETO). AF_07/2020_P</v>
          </cell>
          <cell r="I2839" t="str">
            <v>UN</v>
          </cell>
          <cell r="J2839" t="str">
            <v>ATRIBUÍDO SÃO PAULO</v>
          </cell>
          <cell r="K2839" t="str">
            <v>936,16</v>
          </cell>
          <cell r="L2839" t="str">
            <v>CAIXA REFERENCIAL</v>
          </cell>
        </row>
        <row r="2840">
          <cell r="A2840">
            <v>101494</v>
          </cell>
          <cell r="B2840" t="str">
            <v>INSTALACAO ELETRICA/ELETRIFICACAO E ILUMINACAO EXTERNA</v>
          </cell>
          <cell r="C2840" t="str">
            <v>INEL</v>
          </cell>
          <cell r="D2840" t="str">
            <v>FORNECIMENTO DE MAT/MO P/ELETRIFICACAO E ILUMINACAO PUBLICA</v>
          </cell>
          <cell r="E2840" t="str">
            <v>0172</v>
          </cell>
          <cell r="F2840" t="str">
            <v/>
          </cell>
          <cell r="G2840" t="str">
            <v/>
          </cell>
          <cell r="H2840" t="str">
            <v>ENTRADA DE ENERGIA ELÉTRICA, AÉREA, MONOFÁSICA, COM CAIXA DE EMBUTIR, CABO DE 16 MM2 E DISJUNTOR DIN 50A (NÃO INCLUSO O POSTE DE CONCRETO). AF_07/2020_P</v>
          </cell>
          <cell r="I2840" t="str">
            <v>UN</v>
          </cell>
          <cell r="J2840" t="str">
            <v>ATRIBUÍDO SÃO PAULO</v>
          </cell>
          <cell r="K2840" t="str">
            <v>1.018,11</v>
          </cell>
          <cell r="L2840" t="str">
            <v>CAIXA REFERENCIAL</v>
          </cell>
        </row>
        <row r="2841">
          <cell r="A2841">
            <v>101495</v>
          </cell>
          <cell r="B2841" t="str">
            <v>INSTALACAO ELETRICA/ELETRIFICACAO E ILUMINACAO EXTERNA</v>
          </cell>
          <cell r="C2841" t="str">
            <v>INEL</v>
          </cell>
          <cell r="D2841" t="str">
            <v>FORNECIMENTO DE MAT/MO P/ELETRIFICACAO E ILUMINACAO PUBLICA</v>
          </cell>
          <cell r="E2841" t="str">
            <v>0172</v>
          </cell>
          <cell r="F2841" t="str">
            <v/>
          </cell>
          <cell r="G2841" t="str">
            <v/>
          </cell>
          <cell r="H2841" t="str">
            <v>ENTRADA DE ENERGIA ELÉTRICA, AÉREA, MONOFÁSICA, COM CAIXA DE EMBUTIR, CABO DE 25 MM2 E DISJUNTOR DIN 50A (NÃO INCLUSO O POSTE DE CONCRETO). AF_07/2020_P</v>
          </cell>
          <cell r="I2841" t="str">
            <v>UN</v>
          </cell>
          <cell r="J2841" t="str">
            <v>ATRIBUÍDO SÃO PAULO</v>
          </cell>
          <cell r="K2841" t="str">
            <v>1.056,17</v>
          </cell>
          <cell r="L2841" t="str">
            <v>CAIXA REFERENCIAL</v>
          </cell>
        </row>
        <row r="2842">
          <cell r="A2842">
            <v>101496</v>
          </cell>
          <cell r="B2842" t="str">
            <v>INSTALACAO ELETRICA/ELETRIFICACAO E ILUMINACAO EXTERNA</v>
          </cell>
          <cell r="C2842" t="str">
            <v>INEL</v>
          </cell>
          <cell r="D2842" t="str">
            <v>FORNECIMENTO DE MAT/MO P/ELETRIFICACAO E ILUMINACAO PUBLICA</v>
          </cell>
          <cell r="E2842" t="str">
            <v>0172</v>
          </cell>
          <cell r="F2842" t="str">
            <v/>
          </cell>
          <cell r="G2842" t="str">
            <v/>
          </cell>
          <cell r="H2842" t="str">
            <v>ENTRADA DE ENERGIA ELÉTRICA, AÉREA, MONOFÁSICA, COM CAIXA DE EMBUTIR, CABO DE 35 MM2 E DISJUNTOR DIN 50A (NÃO INCLUSO O POSTE DE CONCRETO). AF_07/2020_P</v>
          </cell>
          <cell r="I2842" t="str">
            <v>UN</v>
          </cell>
          <cell r="J2842" t="str">
            <v>ATRIBUÍDO SÃO PAULO</v>
          </cell>
          <cell r="K2842" t="str">
            <v>1.175,40</v>
          </cell>
          <cell r="L2842" t="str">
            <v>CAIXA REFERENCIAL</v>
          </cell>
        </row>
        <row r="2843">
          <cell r="A2843">
            <v>101497</v>
          </cell>
          <cell r="B2843" t="str">
            <v>INSTALACAO ELETRICA/ELETRIFICACAO E ILUMINACAO EXTERNA</v>
          </cell>
          <cell r="C2843" t="str">
            <v>INEL</v>
          </cell>
          <cell r="D2843" t="str">
            <v>FORNECIMENTO DE MAT/MO P/ELETRIFICACAO E ILUMINACAO PUBLICA</v>
          </cell>
          <cell r="E2843" t="str">
            <v>0172</v>
          </cell>
          <cell r="F2843" t="str">
            <v/>
          </cell>
          <cell r="G2843" t="str">
            <v/>
          </cell>
          <cell r="H2843" t="str">
            <v>ENTRADA DE ENERGIA ELÉTRICA, AÉREA, BIFÁSICA, COM CAIXA DE SOBREPOR, CABO DE 10 MM2 E DISJUNTOR DIN 50A (NÃO INCLUSO O POSTE DE CONCRETO). AF_07/2020_P</v>
          </cell>
          <cell r="I2843" t="str">
            <v>UN</v>
          </cell>
          <cell r="J2843" t="str">
            <v>ATRIBUÍDO SÃO PAULO</v>
          </cell>
          <cell r="K2843" t="str">
            <v>1.152,46</v>
          </cell>
          <cell r="L2843" t="str">
            <v>CAIXA REFERENCIAL</v>
          </cell>
        </row>
        <row r="2844">
          <cell r="A2844">
            <v>101498</v>
          </cell>
          <cell r="B2844" t="str">
            <v>INSTALACAO ELETRICA/ELETRIFICACAO E ILUMINACAO EXTERNA</v>
          </cell>
          <cell r="C2844" t="str">
            <v>INEL</v>
          </cell>
          <cell r="D2844" t="str">
            <v>FORNECIMENTO DE MAT/MO P/ELETRIFICACAO E ILUMINACAO PUBLICA</v>
          </cell>
          <cell r="E2844" t="str">
            <v>0172</v>
          </cell>
          <cell r="F2844" t="str">
            <v/>
          </cell>
          <cell r="G2844" t="str">
            <v/>
          </cell>
          <cell r="H2844" t="str">
            <v>ENTRADA DE ENERGIA ELÉTRICA, AÉREA, BIFÁSICA, COM CAIXA DE SOBREPOR, CABO DE 16 MM2 E DISJUNTOR DIN 50A (NÃO INCLUSO O POSTE DE CONCRETO). AF_07/2020_P</v>
          </cell>
          <cell r="I2844" t="str">
            <v>UN</v>
          </cell>
          <cell r="J2844" t="str">
            <v>ATRIBUÍDO SÃO PAULO</v>
          </cell>
          <cell r="K2844" t="str">
            <v>1.276,50</v>
          </cell>
          <cell r="L2844" t="str">
            <v>CAIXA REFERENCIAL</v>
          </cell>
        </row>
        <row r="2845">
          <cell r="A2845">
            <v>101499</v>
          </cell>
          <cell r="B2845" t="str">
            <v>INSTALACAO ELETRICA/ELETRIFICACAO E ILUMINACAO EXTERNA</v>
          </cell>
          <cell r="C2845" t="str">
            <v>INEL</v>
          </cell>
          <cell r="D2845" t="str">
            <v>FORNECIMENTO DE MAT/MO P/ELETRIFICACAO E ILUMINACAO PUBLICA</v>
          </cell>
          <cell r="E2845" t="str">
            <v>0172</v>
          </cell>
          <cell r="F2845" t="str">
            <v/>
          </cell>
          <cell r="G2845" t="str">
            <v/>
          </cell>
          <cell r="H2845" t="str">
            <v>ENTRADA DE ENERGIA ELÉTRICA, AÉREA, BIFÁSICA, COM CAIXA DE SOBREPOR, CABO DE 25 MM2 E DISJUNTOR DIN 50A (NÃO INCLUSO O POSTE DE CONCRETO). AF_07/2020_P</v>
          </cell>
          <cell r="I2845" t="str">
            <v>UN</v>
          </cell>
          <cell r="J2845" t="str">
            <v>ATRIBUÍDO SÃO PAULO</v>
          </cell>
          <cell r="K2845" t="str">
            <v>1.334,11</v>
          </cell>
          <cell r="L2845" t="str">
            <v>CAIXA REFERENCIAL</v>
          </cell>
        </row>
        <row r="2846">
          <cell r="A2846">
            <v>101500</v>
          </cell>
          <cell r="B2846" t="str">
            <v>INSTALACAO ELETRICA/ELETRIFICACAO E ILUMINACAO EXTERNA</v>
          </cell>
          <cell r="C2846" t="str">
            <v>INEL</v>
          </cell>
          <cell r="D2846" t="str">
            <v>FORNECIMENTO DE MAT/MO P/ELETRIFICACAO E ILUMINACAO PUBLICA</v>
          </cell>
          <cell r="E2846" t="str">
            <v>0172</v>
          </cell>
          <cell r="F2846" t="str">
            <v/>
          </cell>
          <cell r="G2846" t="str">
            <v/>
          </cell>
          <cell r="H2846" t="str">
            <v>ENTRADA DE ENERGIA ELÉTRICA, AÉREA, BIFÁSICA, COM CAIXA DE SOBREPOR, CABO DE 35 MM2 E DISJUNTOR DIN 50A (NÃO INCLUSO O POSTE DE CONCRETO). AF_07/2020_P</v>
          </cell>
          <cell r="I2846" t="str">
            <v>UN</v>
          </cell>
          <cell r="J2846" t="str">
            <v>ATRIBUÍDO SÃO PAULO</v>
          </cell>
          <cell r="K2846" t="str">
            <v>1.503,96</v>
          </cell>
          <cell r="L2846" t="str">
            <v>CAIXA REFERENCIAL</v>
          </cell>
        </row>
        <row r="2847">
          <cell r="A2847">
            <v>101501</v>
          </cell>
          <cell r="B2847" t="str">
            <v>INSTALACAO ELETRICA/ELETRIFICACAO E ILUMINACAO EXTERNA</v>
          </cell>
          <cell r="C2847" t="str">
            <v>INEL</v>
          </cell>
          <cell r="D2847" t="str">
            <v>FORNECIMENTO DE MAT/MO P/ELETRIFICACAO E ILUMINACAO PUBLICA</v>
          </cell>
          <cell r="E2847" t="str">
            <v>0172</v>
          </cell>
          <cell r="F2847" t="str">
            <v/>
          </cell>
          <cell r="G2847" t="str">
            <v/>
          </cell>
          <cell r="H2847" t="str">
            <v>ENTRADA DE ENERGIA ELÉTRICA, AÉREA, BIFÁSICA, COM CAIXA DE EMBUTIR, CABO DE 10 MM2 E DISJUNTOR DIN 50A (NÃO INCLUSO O POSTE DE CONCRETO). AF_07/2020_P</v>
          </cell>
          <cell r="I2847" t="str">
            <v>UN</v>
          </cell>
          <cell r="J2847" t="str">
            <v>ATRIBUÍDO SÃO PAULO</v>
          </cell>
          <cell r="K2847" t="str">
            <v>1.147,29</v>
          </cell>
          <cell r="L2847" t="str">
            <v>CAIXA REFERENCIAL</v>
          </cell>
        </row>
        <row r="2848">
          <cell r="A2848">
            <v>101502</v>
          </cell>
          <cell r="B2848" t="str">
            <v>INSTALACAO ELETRICA/ELETRIFICACAO E ILUMINACAO EXTERNA</v>
          </cell>
          <cell r="C2848" t="str">
            <v>INEL</v>
          </cell>
          <cell r="D2848" t="str">
            <v>FORNECIMENTO DE MAT/MO P/ELETRIFICACAO E ILUMINACAO PUBLICA</v>
          </cell>
          <cell r="E2848" t="str">
            <v>0172</v>
          </cell>
          <cell r="F2848" t="str">
            <v/>
          </cell>
          <cell r="G2848" t="str">
            <v/>
          </cell>
          <cell r="H2848" t="str">
            <v>ENTRADA DE ENERGIA ELÉTRICA, AÉREA, BIFÁSICA, COM CAIXA DE EMBUTIR, CABO DE 16 MM2 E DISJUNTOR DIN 50A (NÃO INCLUSO O POSTE DE CONCRETO). AF_07/2020_P</v>
          </cell>
          <cell r="I2848" t="str">
            <v>UN</v>
          </cell>
          <cell r="J2848" t="str">
            <v>ATRIBUÍDO SÃO PAULO</v>
          </cell>
          <cell r="K2848" t="str">
            <v>1.271,33</v>
          </cell>
          <cell r="L2848" t="str">
            <v>CAIXA REFERENCIAL</v>
          </cell>
        </row>
        <row r="2849">
          <cell r="A2849">
            <v>101503</v>
          </cell>
          <cell r="B2849" t="str">
            <v>INSTALACAO ELETRICA/ELETRIFICACAO E ILUMINACAO EXTERNA</v>
          </cell>
          <cell r="C2849" t="str">
            <v>INEL</v>
          </cell>
          <cell r="D2849" t="str">
            <v>FORNECIMENTO DE MAT/MO P/ELETRIFICACAO E ILUMINACAO PUBLICA</v>
          </cell>
          <cell r="E2849" t="str">
            <v>0172</v>
          </cell>
          <cell r="F2849" t="str">
            <v/>
          </cell>
          <cell r="G2849" t="str">
            <v/>
          </cell>
          <cell r="H2849" t="str">
            <v>ENTRADA DE ENERGIA ELÉTRICA, AÉREA, BIFÁSICA, COM CAIXA DE EMBUTIR, CABO DE 25 MM2 E DISJUNTOR DIN 50A (NÃO INCLUSO O POSTE DE CONCRETO). AF_07/2020_P</v>
          </cell>
          <cell r="I2849" t="str">
            <v>UN</v>
          </cell>
          <cell r="J2849" t="str">
            <v>ATRIBUÍDO SÃO PAULO</v>
          </cell>
          <cell r="K2849" t="str">
            <v>1.328,94</v>
          </cell>
          <cell r="L2849" t="str">
            <v>CAIXA REFERENCIAL</v>
          </cell>
        </row>
        <row r="2850">
          <cell r="A2850">
            <v>101504</v>
          </cell>
          <cell r="B2850" t="str">
            <v>INSTALACAO ELETRICA/ELETRIFICACAO E ILUMINACAO EXTERNA</v>
          </cell>
          <cell r="C2850" t="str">
            <v>INEL</v>
          </cell>
          <cell r="D2850" t="str">
            <v>FORNECIMENTO DE MAT/MO P/ELETRIFICACAO E ILUMINACAO PUBLICA</v>
          </cell>
          <cell r="E2850" t="str">
            <v>0172</v>
          </cell>
          <cell r="F2850" t="str">
            <v/>
          </cell>
          <cell r="G2850" t="str">
            <v/>
          </cell>
          <cell r="H2850" t="str">
            <v>ENTRADA DE ENERGIA ELÉTRICA, AÉREA, BIFÁSICA, COM CAIXA DE EMBUTIR, CABO DE 35 MM2 E DISJUNTOR DIN 50A (NÃO INCLUSO O POSTE DE CONCRETO). AF_07/2020_P</v>
          </cell>
          <cell r="I2850" t="str">
            <v>UN</v>
          </cell>
          <cell r="J2850" t="str">
            <v>ATRIBUÍDO SÃO PAULO</v>
          </cell>
          <cell r="K2850" t="str">
            <v>1.498,79</v>
          </cell>
          <cell r="L2850" t="str">
            <v>CAIXA REFERENCIAL</v>
          </cell>
        </row>
        <row r="2851">
          <cell r="A2851">
            <v>101505</v>
          </cell>
          <cell r="B2851" t="str">
            <v>INSTALACAO ELETRICA/ELETRIFICACAO E ILUMINACAO EXTERNA</v>
          </cell>
          <cell r="C2851" t="str">
            <v>INEL</v>
          </cell>
          <cell r="D2851" t="str">
            <v>FORNECIMENTO DE MAT/MO P/ELETRIFICACAO E ILUMINACAO PUBLICA</v>
          </cell>
          <cell r="E2851" t="str">
            <v>0172</v>
          </cell>
          <cell r="F2851" t="str">
            <v/>
          </cell>
          <cell r="G2851" t="str">
            <v/>
          </cell>
          <cell r="H2851" t="str">
            <v>ENTRADA DE ENERGIA ELÉTRICA, AÉREA, TRIFÁSICA, COM CAIXA DE SOBREPOR, CABO DE 10 MM2 E DISJUNTOR DIN 50A (NÃO INCLUSO O POSTE DE CONCRETO). AF_07/2020_P</v>
          </cell>
          <cell r="I2851" t="str">
            <v>UN</v>
          </cell>
          <cell r="J2851" t="str">
            <v>ATRIBUÍDO SÃO PAULO</v>
          </cell>
          <cell r="K2851" t="str">
            <v>1.252,07</v>
          </cell>
          <cell r="L2851" t="str">
            <v>CAIXA REFERENCIAL</v>
          </cell>
        </row>
        <row r="2852">
          <cell r="A2852">
            <v>101506</v>
          </cell>
          <cell r="B2852" t="str">
            <v>INSTALACAO ELETRICA/ELETRIFICACAO E ILUMINACAO EXTERNA</v>
          </cell>
          <cell r="C2852" t="str">
            <v>INEL</v>
          </cell>
          <cell r="D2852" t="str">
            <v>FORNECIMENTO DE MAT/MO P/ELETRIFICACAO E ILUMINACAO PUBLICA</v>
          </cell>
          <cell r="E2852" t="str">
            <v>0172</v>
          </cell>
          <cell r="F2852" t="str">
            <v/>
          </cell>
          <cell r="G2852" t="str">
            <v/>
          </cell>
          <cell r="H2852" t="str">
            <v>ENTRADA DE ENERGIA ELÉTRICA, AÉREA, TRIFÁSICA, COM CAIXA DE SOBREPOR, CABO DE 16 MM2 E DISJUNTOR DIN 50A (NÃO INCLUSO O POSTE DE CONCRETO). AF_07/2020_P</v>
          </cell>
          <cell r="I2852" t="str">
            <v>UN</v>
          </cell>
          <cell r="J2852" t="str">
            <v>ATRIBUÍDO SÃO PAULO</v>
          </cell>
          <cell r="K2852" t="str">
            <v>1.417,46</v>
          </cell>
          <cell r="L2852" t="str">
            <v>CAIXA REFERENCIAL</v>
          </cell>
        </row>
        <row r="2853">
          <cell r="A2853">
            <v>101507</v>
          </cell>
          <cell r="B2853" t="str">
            <v>INSTALACAO ELETRICA/ELETRIFICACAO E ILUMINACAO EXTERNA</v>
          </cell>
          <cell r="C2853" t="str">
            <v>INEL</v>
          </cell>
          <cell r="D2853" t="str">
            <v>FORNECIMENTO DE MAT/MO P/ELETRIFICACAO E ILUMINACAO PUBLICA</v>
          </cell>
          <cell r="E2853" t="str">
            <v>0172</v>
          </cell>
          <cell r="F2853" t="str">
            <v/>
          </cell>
          <cell r="G2853" t="str">
            <v/>
          </cell>
          <cell r="H2853" t="str">
            <v>ENTRADA DE ENERGIA ELÉTRICA, AÉREA, TRIFÁSICA, COM CAIXA DE SOBREPOR, CABO DE 25 MM2 E DISJUNTOR DIN 50A (NÃO INCLUSO O POSTE DE CONCRETO). AF_07/2020_P</v>
          </cell>
          <cell r="I2853" t="str">
            <v>UN</v>
          </cell>
          <cell r="J2853" t="str">
            <v>ATRIBUÍDO SÃO PAULO</v>
          </cell>
          <cell r="K2853" t="str">
            <v>1.494,27</v>
          </cell>
          <cell r="L2853" t="str">
            <v>CAIXA REFERENCIAL</v>
          </cell>
        </row>
        <row r="2854">
          <cell r="A2854">
            <v>101508</v>
          </cell>
          <cell r="B2854" t="str">
            <v>INSTALACAO ELETRICA/ELETRIFICACAO E ILUMINACAO EXTERNA</v>
          </cell>
          <cell r="C2854" t="str">
            <v>INEL</v>
          </cell>
          <cell r="D2854" t="str">
            <v>FORNECIMENTO DE MAT/MO P/ELETRIFICACAO E ILUMINACAO PUBLICA</v>
          </cell>
          <cell r="E2854" t="str">
            <v>0172</v>
          </cell>
          <cell r="F2854" t="str">
            <v/>
          </cell>
          <cell r="G2854" t="str">
            <v/>
          </cell>
          <cell r="H2854" t="str">
            <v>ENTRADA DE ENERGIA ELÉTRICA, AÉREA, TRIFÁSICA, COM CAIXA DE SOBREPOR, CABO DE 35 MM2 E DISJUNTOR DIN 50A (NÃO INCLUSO O POSTE DE CONCRETO). AF_07/2020_P</v>
          </cell>
          <cell r="I2854" t="str">
            <v>UN</v>
          </cell>
          <cell r="J2854" t="str">
            <v>ATRIBUÍDO SÃO PAULO</v>
          </cell>
          <cell r="K2854" t="str">
            <v>1.713,85</v>
          </cell>
          <cell r="L2854" t="str">
            <v>CAIXA REFERENCIAL</v>
          </cell>
        </row>
        <row r="2855">
          <cell r="A2855">
            <v>101509</v>
          </cell>
          <cell r="B2855" t="str">
            <v>INSTALACAO ELETRICA/ELETRIFICACAO E ILUMINACAO EXTERNA</v>
          </cell>
          <cell r="C2855" t="str">
            <v>INEL</v>
          </cell>
          <cell r="D2855" t="str">
            <v>FORNECIMENTO DE MAT/MO P/ELETRIFICACAO E ILUMINACAO PUBLICA</v>
          </cell>
          <cell r="E2855" t="str">
            <v>0172</v>
          </cell>
          <cell r="F2855" t="str">
            <v/>
          </cell>
          <cell r="G2855" t="str">
            <v/>
          </cell>
          <cell r="H2855" t="str">
            <v>ENTRADA DE ENERGIA ELÉTRICA, AÉREA, TRIFÁSICA, COM CAIXA DE EMBUTIR, CABO DE 10 MM2 E DISJUNTOR DIN 50A (NÃO INCLUSO O POSTE DE CONCRETO). AF_07/2020</v>
          </cell>
          <cell r="I2855" t="str">
            <v>UN</v>
          </cell>
          <cell r="J2855" t="str">
            <v>ATRIBUÍDO SÃO PAULO</v>
          </cell>
          <cell r="K2855" t="str">
            <v>1.434,40</v>
          </cell>
          <cell r="L2855" t="str">
            <v>CAIXA REFERENCIAL</v>
          </cell>
        </row>
        <row r="2856">
          <cell r="A2856">
            <v>101510</v>
          </cell>
          <cell r="B2856" t="str">
            <v>INSTALACAO ELETRICA/ELETRIFICACAO E ILUMINACAO EXTERNA</v>
          </cell>
          <cell r="C2856" t="str">
            <v>INEL</v>
          </cell>
          <cell r="D2856" t="str">
            <v>FORNECIMENTO DE MAT/MO P/ELETRIFICACAO E ILUMINACAO PUBLICA</v>
          </cell>
          <cell r="E2856" t="str">
            <v>0172</v>
          </cell>
          <cell r="F2856" t="str">
            <v/>
          </cell>
          <cell r="G2856" t="str">
            <v/>
          </cell>
          <cell r="H2856" t="str">
            <v>ENTRADA DE ENERGIA ELÉTRICA, AÉREA, TRIFÁSICA, COM CAIXA DE EMBUTIR, CABO DE 16 MM2 E DISJUNTOR DIN 50A (NÃO INCLUSO O POSTE DE CONCRETO). AF_07/2020</v>
          </cell>
          <cell r="I2856" t="str">
            <v>UN</v>
          </cell>
          <cell r="J2856" t="str">
            <v>ATRIBUÍDO SÃO PAULO</v>
          </cell>
          <cell r="K2856" t="str">
            <v>1.599,79</v>
          </cell>
          <cell r="L2856" t="str">
            <v>CAIXA REFERENCIAL</v>
          </cell>
        </row>
        <row r="2857">
          <cell r="A2857">
            <v>101511</v>
          </cell>
          <cell r="B2857" t="str">
            <v>INSTALACAO ELETRICA/ELETRIFICACAO E ILUMINACAO EXTERNA</v>
          </cell>
          <cell r="C2857" t="str">
            <v>INEL</v>
          </cell>
          <cell r="D2857" t="str">
            <v>FORNECIMENTO DE MAT/MO P/ELETRIFICACAO E ILUMINACAO PUBLICA</v>
          </cell>
          <cell r="E2857" t="str">
            <v>0172</v>
          </cell>
          <cell r="F2857" t="str">
            <v/>
          </cell>
          <cell r="G2857" t="str">
            <v/>
          </cell>
          <cell r="H2857" t="str">
            <v>ENTRADA DE ENERGIA ELÉTRICA, AÉREA, TRIFÁSICA, COM CAIXA DE EMBUTIR, CABO DE 25 MM2 E DISJUNTOR DIN 50A (NÃO INCLUSO O POSTE DE CONCRETO). AF_07/2020</v>
          </cell>
          <cell r="I2857" t="str">
            <v>UN</v>
          </cell>
          <cell r="J2857" t="str">
            <v>ATRIBUÍDO SÃO PAULO</v>
          </cell>
          <cell r="K2857" t="str">
            <v>1.676,60</v>
          </cell>
          <cell r="L2857" t="str">
            <v>CAIXA REFERENCIAL</v>
          </cell>
        </row>
        <row r="2858">
          <cell r="A2858">
            <v>101512</v>
          </cell>
          <cell r="B2858" t="str">
            <v>INSTALACAO ELETRICA/ELETRIFICACAO E ILUMINACAO EXTERNA</v>
          </cell>
          <cell r="C2858" t="str">
            <v>INEL</v>
          </cell>
          <cell r="D2858" t="str">
            <v>FORNECIMENTO DE MAT/MO P/ELETRIFICACAO E ILUMINACAO PUBLICA</v>
          </cell>
          <cell r="E2858" t="str">
            <v>0172</v>
          </cell>
          <cell r="F2858" t="str">
            <v/>
          </cell>
          <cell r="G2858" t="str">
            <v/>
          </cell>
          <cell r="H2858" t="str">
            <v>ENTRADA DE ENERGIA ELÉTRICA, AÉREA, TRIFÁSICA, COM CAIXA DE EMBUTIR, CABO DE 35 MM2 E DISJUNTOR DIN 50A (NÃO INCLUSO O POSTE DE CONCRETO). AF_07/2020</v>
          </cell>
          <cell r="I2858" t="str">
            <v>UN</v>
          </cell>
          <cell r="J2858" t="str">
            <v>ATRIBUÍDO SÃO PAULO</v>
          </cell>
          <cell r="K2858" t="str">
            <v>1.896,18</v>
          </cell>
          <cell r="L2858" t="str">
            <v>CAIXA REFERENCIAL</v>
          </cell>
        </row>
        <row r="2859">
          <cell r="A2859">
            <v>101513</v>
          </cell>
          <cell r="B2859" t="str">
            <v>INSTALACAO ELETRICA/ELETRIFICACAO E ILUMINACAO EXTERNA</v>
          </cell>
          <cell r="C2859" t="str">
            <v>INEL</v>
          </cell>
          <cell r="D2859" t="str">
            <v>FORNECIMENTO DE MAT/MO P/ELETRIFICACAO E ILUMINACAO PUBLICA</v>
          </cell>
          <cell r="E2859" t="str">
            <v>0172</v>
          </cell>
          <cell r="F2859" t="str">
            <v/>
          </cell>
          <cell r="G2859" t="str">
            <v/>
          </cell>
          <cell r="H2859" t="str">
            <v>ENTRADA DE ENERGIA ELÉTRICA, SUBTERRÂNEA, MONOFÁSICA, COM CAIXA DE SOBREPOR, CABO DE 10 MM2 E DISJUNTOR DIN 50A (NÃO INCLUSA MURETA DE ALVENARIA). AF_07/2020_P</v>
          </cell>
          <cell r="I2859" t="str">
            <v>UN</v>
          </cell>
          <cell r="J2859" t="str">
            <v>ATRIBUÍDO SÃO PAULO</v>
          </cell>
          <cell r="K2859" t="str">
            <v>571,25</v>
          </cell>
          <cell r="L2859" t="str">
            <v>CAIXA REFERENCIAL</v>
          </cell>
        </row>
        <row r="2860">
          <cell r="A2860">
            <v>101514</v>
          </cell>
          <cell r="B2860" t="str">
            <v>INSTALACAO ELETRICA/ELETRIFICACAO E ILUMINACAO EXTERNA</v>
          </cell>
          <cell r="C2860" t="str">
            <v>INEL</v>
          </cell>
          <cell r="D2860" t="str">
            <v>FORNECIMENTO DE MAT/MO P/ELETRIFICACAO E ILUMINACAO PUBLICA</v>
          </cell>
          <cell r="E2860" t="str">
            <v>0172</v>
          </cell>
          <cell r="F2860" t="str">
            <v/>
          </cell>
          <cell r="G2860" t="str">
            <v/>
          </cell>
          <cell r="H2860" t="str">
            <v>ENTRADA DE ENERGIA ELÉTRICA, SUBTERRÂNEA, MONOFÁSICA, COM CAIXA DE SOBREPOR, CABO DE 16 MM2 E DISJUNTOR DIN 50A (NÃO INCLUSA MURETA DE ALVENARIA). AF_07/2020_P</v>
          </cell>
          <cell r="I2860" t="str">
            <v>UN</v>
          </cell>
          <cell r="J2860" t="str">
            <v>ATRIBUÍDO SÃO PAULO</v>
          </cell>
          <cell r="K2860" t="str">
            <v>669,59</v>
          </cell>
          <cell r="L2860" t="str">
            <v>CAIXA REFERENCIAL</v>
          </cell>
        </row>
        <row r="2861">
          <cell r="A2861">
            <v>101515</v>
          </cell>
          <cell r="B2861" t="str">
            <v>INSTALACAO ELETRICA/ELETRIFICACAO E ILUMINACAO EXTERNA</v>
          </cell>
          <cell r="C2861" t="str">
            <v>INEL</v>
          </cell>
          <cell r="D2861" t="str">
            <v>FORNECIMENTO DE MAT/MO P/ELETRIFICACAO E ILUMINACAO PUBLICA</v>
          </cell>
          <cell r="E2861" t="str">
            <v>0172</v>
          </cell>
          <cell r="F2861" t="str">
            <v/>
          </cell>
          <cell r="G2861" t="str">
            <v/>
          </cell>
          <cell r="H2861" t="str">
            <v>ENTRADA DE ENERGIA ELÉTRICA, SUBTERRÂNEA, MONOFÁSICA, COM CAIXA DE SOBREPOR, CABO DE 25 MM2 E DISJUNTOR DIN 50A (NÃO INCLUSA MURETA DE ALVENARIA). AF_07/2020_P</v>
          </cell>
          <cell r="I2861" t="str">
            <v>UN</v>
          </cell>
          <cell r="J2861" t="str">
            <v>ATRIBUÍDO SÃO PAULO</v>
          </cell>
          <cell r="K2861" t="str">
            <v>715,26</v>
          </cell>
          <cell r="L2861" t="str">
            <v>CAIXA REFERENCIAL</v>
          </cell>
        </row>
        <row r="2862">
          <cell r="A2862">
            <v>101516</v>
          </cell>
          <cell r="B2862" t="str">
            <v>INSTALACAO ELETRICA/ELETRIFICACAO E ILUMINACAO EXTERNA</v>
          </cell>
          <cell r="C2862" t="str">
            <v>INEL</v>
          </cell>
          <cell r="D2862" t="str">
            <v>FORNECIMENTO DE MAT/MO P/ELETRIFICACAO E ILUMINACAO PUBLICA</v>
          </cell>
          <cell r="E2862" t="str">
            <v>0172</v>
          </cell>
          <cell r="F2862" t="str">
            <v/>
          </cell>
          <cell r="G2862" t="str">
            <v/>
          </cell>
          <cell r="H2862" t="str">
            <v>ENTRADA DE ENERGIA ELÉTRICA, SUBTERRÂNEA, MONOFÁSICA, COM CAIXA DE SOBREPOR, CABO DE 35 MM2 E DISJUNTOR DIN 50A (NÃO INCLUSA MURETA DE ALVENARIA). AF_07/2020_P</v>
          </cell>
          <cell r="I2862" t="str">
            <v>UN</v>
          </cell>
          <cell r="J2862" t="str">
            <v>ATRIBUÍDO SÃO PAULO</v>
          </cell>
          <cell r="K2862" t="str">
            <v>833,53</v>
          </cell>
          <cell r="L2862" t="str">
            <v>CAIXA REFERENCIAL</v>
          </cell>
        </row>
        <row r="2863">
          <cell r="A2863">
            <v>101517</v>
          </cell>
          <cell r="B2863" t="str">
            <v>INSTALACAO ELETRICA/ELETRIFICACAO E ILUMINACAO EXTERNA</v>
          </cell>
          <cell r="C2863" t="str">
            <v>INEL</v>
          </cell>
          <cell r="D2863" t="str">
            <v>FORNECIMENTO DE MAT/MO P/ELETRIFICACAO E ILUMINACAO PUBLICA</v>
          </cell>
          <cell r="E2863" t="str">
            <v>0172</v>
          </cell>
          <cell r="F2863" t="str">
            <v/>
          </cell>
          <cell r="G2863" t="str">
            <v/>
          </cell>
          <cell r="H2863" t="str">
            <v>ENTRADA DE ENERGIA ELÉTRICA, SUBTERRÂNEA, MONOFÁSICA, COM CAIXA DE EMBUTIR, CABO DE 10 MM2 E DISJUNTOR DIN 50A (NÃO INCLUSA MURETA DE ALVENARIA). AF_07/2020_P</v>
          </cell>
          <cell r="I2863" t="str">
            <v>UN</v>
          </cell>
          <cell r="J2863" t="str">
            <v>ATRIBUÍDO SÃO PAULO</v>
          </cell>
          <cell r="K2863" t="str">
            <v>560,48</v>
          </cell>
          <cell r="L2863" t="str">
            <v>CAIXA REFERENCIAL</v>
          </cell>
        </row>
        <row r="2864">
          <cell r="A2864">
            <v>101518</v>
          </cell>
          <cell r="B2864" t="str">
            <v>INSTALACAO ELETRICA/ELETRIFICACAO E ILUMINACAO EXTERNA</v>
          </cell>
          <cell r="C2864" t="str">
            <v>INEL</v>
          </cell>
          <cell r="D2864" t="str">
            <v>FORNECIMENTO DE MAT/MO P/ELETRIFICACAO E ILUMINACAO PUBLICA</v>
          </cell>
          <cell r="E2864" t="str">
            <v>0172</v>
          </cell>
          <cell r="F2864" t="str">
            <v/>
          </cell>
          <cell r="G2864" t="str">
            <v/>
          </cell>
          <cell r="H2864" t="str">
            <v>ENTRADA DE ENERGIA ELÉTRICA, SUBTERRÂNEA, MONOFÁSICA, COM CAIXA DE EMBUTIR, CABO DE 16 MM2 E DISJUNTOR DIN 50A (NÃO INCLUSA MURETA DE ALVENARIA). AF_07/2020_P</v>
          </cell>
          <cell r="I2864" t="str">
            <v>UN</v>
          </cell>
          <cell r="J2864" t="str">
            <v>ATRIBUÍDO SÃO PAULO</v>
          </cell>
          <cell r="K2864" t="str">
            <v>658,82</v>
          </cell>
          <cell r="L2864" t="str">
            <v>CAIXA REFERENCIAL</v>
          </cell>
        </row>
        <row r="2865">
          <cell r="A2865">
            <v>101519</v>
          </cell>
          <cell r="B2865" t="str">
            <v>INSTALACAO ELETRICA/ELETRIFICACAO E ILUMINACAO EXTERNA</v>
          </cell>
          <cell r="C2865" t="str">
            <v>INEL</v>
          </cell>
          <cell r="D2865" t="str">
            <v>FORNECIMENTO DE MAT/MO P/ELETRIFICACAO E ILUMINACAO PUBLICA</v>
          </cell>
          <cell r="E2865" t="str">
            <v>0172</v>
          </cell>
          <cell r="F2865" t="str">
            <v/>
          </cell>
          <cell r="G2865" t="str">
            <v/>
          </cell>
          <cell r="H2865" t="str">
            <v>ENTRADA DE ENERGIA ELÉTRICA, SUBTERRÂNEA, MONOFÁSICA, COM CAIXA DE EMBUTIR, CABO DE 25 MM2 E DISJUNTOR DIN 50A (NÃO INCLUSA MURETA DE ALVENARIA). AF_07/2020_P</v>
          </cell>
          <cell r="I2865" t="str">
            <v>UN</v>
          </cell>
          <cell r="J2865" t="str">
            <v>ATRIBUÍDO SÃO PAULO</v>
          </cell>
          <cell r="K2865" t="str">
            <v>704,49</v>
          </cell>
          <cell r="L2865" t="str">
            <v>CAIXA REFERENCIAL</v>
          </cell>
        </row>
        <row r="2866">
          <cell r="A2866">
            <v>101520</v>
          </cell>
          <cell r="B2866" t="str">
            <v>INSTALACAO ELETRICA/ELETRIFICACAO E ILUMINACAO EXTERNA</v>
          </cell>
          <cell r="C2866" t="str">
            <v>INEL</v>
          </cell>
          <cell r="D2866" t="str">
            <v>FORNECIMENTO DE MAT/MO P/ELETRIFICACAO E ILUMINACAO PUBLICA</v>
          </cell>
          <cell r="E2866" t="str">
            <v>0172</v>
          </cell>
          <cell r="F2866" t="str">
            <v/>
          </cell>
          <cell r="G2866" t="str">
            <v/>
          </cell>
          <cell r="H2866" t="str">
            <v>ENTRADA DE ENERGIA ELÉTRICA, SUBTERRÂNEA, MONOFÁSICA, COM CAIXA DE EMBUTIR, CABO DE 35 MM2 E DISJUNTOR DIN 50A (NÃO INCLUSA MURETA DE ALVENARIA). AF_07/2020_P</v>
          </cell>
          <cell r="I2866" t="str">
            <v>UN</v>
          </cell>
          <cell r="J2866" t="str">
            <v>ATRIBUÍDO SÃO PAULO</v>
          </cell>
          <cell r="K2866" t="str">
            <v>822,76</v>
          </cell>
          <cell r="L2866" t="str">
            <v>CAIXA REFERENCIAL</v>
          </cell>
        </row>
        <row r="2867">
          <cell r="A2867">
            <v>101521</v>
          </cell>
          <cell r="B2867" t="str">
            <v>INSTALACAO ELETRICA/ELETRIFICACAO E ILUMINACAO EXTERNA</v>
          </cell>
          <cell r="C2867" t="str">
            <v>INEL</v>
          </cell>
          <cell r="D2867" t="str">
            <v>FORNECIMENTO DE MAT/MO P/ELETRIFICACAO E ILUMINACAO PUBLICA</v>
          </cell>
          <cell r="E2867" t="str">
            <v>0172</v>
          </cell>
          <cell r="F2867" t="str">
            <v/>
          </cell>
          <cell r="G2867" t="str">
            <v/>
          </cell>
          <cell r="H2867" t="str">
            <v>ENTRADA DE ENERGIA ELÉTRICA, SUBTERRÂNEA, BIFÁSICA, COM CAIXA DE SOBREPOR, CABO DE 10 MM2 E DISJUNTOR DIN 50A (NÃO INCLUSA MURETA DE ALVENARIA). AF_07/2020_P</v>
          </cell>
          <cell r="I2867" t="str">
            <v>UN</v>
          </cell>
          <cell r="J2867" t="str">
            <v>ATRIBUÍDO SÃO PAULO</v>
          </cell>
          <cell r="K2867" t="str">
            <v>790,24</v>
          </cell>
          <cell r="L2867" t="str">
            <v>CAIXA REFERENCIAL</v>
          </cell>
        </row>
        <row r="2868">
          <cell r="A2868">
            <v>101522</v>
          </cell>
          <cell r="B2868" t="str">
            <v>INSTALACAO ELETRICA/ELETRIFICACAO E ILUMINACAO EXTERNA</v>
          </cell>
          <cell r="C2868" t="str">
            <v>INEL</v>
          </cell>
          <cell r="D2868" t="str">
            <v>FORNECIMENTO DE MAT/MO P/ELETRIFICACAO E ILUMINACAO PUBLICA</v>
          </cell>
          <cell r="E2868" t="str">
            <v>0172</v>
          </cell>
          <cell r="F2868" t="str">
            <v/>
          </cell>
          <cell r="G2868" t="str">
            <v/>
          </cell>
          <cell r="H2868" t="str">
            <v>ENTRADA DE ENERGIA ELÉTRICA, SUBTERRÂNEA, BIFÁSICA, COM CAIXA DE SOBREPOR, CABO DE 16 MM2 E DISJUNTOR DIN 50A (NÃO INCLUSA MURETA DE ALVENARIA). AF_07/2020_P</v>
          </cell>
          <cell r="I2868" t="str">
            <v>UN</v>
          </cell>
          <cell r="J2868" t="str">
            <v>ATRIBUÍDO SÃO PAULO</v>
          </cell>
          <cell r="K2868" t="str">
            <v>937,75</v>
          </cell>
          <cell r="L2868" t="str">
            <v>CAIXA REFERENCIAL</v>
          </cell>
        </row>
        <row r="2869">
          <cell r="A2869">
            <v>101523</v>
          </cell>
          <cell r="B2869" t="str">
            <v>INSTALACAO ELETRICA/ELETRIFICACAO E ILUMINACAO EXTERNA</v>
          </cell>
          <cell r="C2869" t="str">
            <v>INEL</v>
          </cell>
          <cell r="D2869" t="str">
            <v>FORNECIMENTO DE MAT/MO P/ELETRIFICACAO E ILUMINACAO PUBLICA</v>
          </cell>
          <cell r="E2869" t="str">
            <v>0172</v>
          </cell>
          <cell r="F2869" t="str">
            <v/>
          </cell>
          <cell r="G2869" t="str">
            <v/>
          </cell>
          <cell r="H2869" t="str">
            <v>ENTRADA DE ENERGIA ELÉTRICA, SUBTERRÂNEA, BIFÁSICA, COM CAIXA DE SOBREPOR, CABO DE 25 MM2 E DISJUNTOR DIN 50A (NÃO INCLUSA MURETA DE ALVENARIA). AF_07/2020_P</v>
          </cell>
          <cell r="I2869" t="str">
            <v>UN</v>
          </cell>
          <cell r="J2869" t="str">
            <v>ATRIBUÍDO SÃO PAULO</v>
          </cell>
          <cell r="K2869" t="str">
            <v>1.006,26</v>
          </cell>
          <cell r="L2869" t="str">
            <v>CAIXA REFERENCIAL</v>
          </cell>
        </row>
        <row r="2870">
          <cell r="A2870">
            <v>101524</v>
          </cell>
          <cell r="B2870" t="str">
            <v>INSTALACAO ELETRICA/ELETRIFICACAO E ILUMINACAO EXTERNA</v>
          </cell>
          <cell r="C2870" t="str">
            <v>INEL</v>
          </cell>
          <cell r="D2870" t="str">
            <v>FORNECIMENTO DE MAT/MO P/ELETRIFICACAO E ILUMINACAO PUBLICA</v>
          </cell>
          <cell r="E2870" t="str">
            <v>0172</v>
          </cell>
          <cell r="F2870" t="str">
            <v/>
          </cell>
          <cell r="G2870" t="str">
            <v/>
          </cell>
          <cell r="H2870" t="str">
            <v>ENTRADA DE ENERGIA ELÉTRICA, SUBTERRÂNEA, BIFÁSICA, COM CAIXA DE SOBREPOR, CABO DE 35 MM2 E DISJUNTOR DIN 50A (NÃO INCLUSA MURETA DE ALVENARIA). AF_07/2020_P</v>
          </cell>
          <cell r="I2870" t="str">
            <v>UN</v>
          </cell>
          <cell r="J2870" t="str">
            <v>ATRIBUÍDO SÃO PAULO</v>
          </cell>
          <cell r="K2870" t="str">
            <v>1.183,67</v>
          </cell>
          <cell r="L2870" t="str">
            <v>CAIXA REFERENCIAL</v>
          </cell>
        </row>
        <row r="2871">
          <cell r="A2871">
            <v>101525</v>
          </cell>
          <cell r="B2871" t="str">
            <v>INSTALACAO ELETRICA/ELETRIFICACAO E ILUMINACAO EXTERNA</v>
          </cell>
          <cell r="C2871" t="str">
            <v>INEL</v>
          </cell>
          <cell r="D2871" t="str">
            <v>FORNECIMENTO DE MAT/MO P/ELETRIFICACAO E ILUMINACAO PUBLICA</v>
          </cell>
          <cell r="E2871" t="str">
            <v>0172</v>
          </cell>
          <cell r="F2871" t="str">
            <v/>
          </cell>
          <cell r="G2871" t="str">
            <v/>
          </cell>
          <cell r="H2871" t="str">
            <v>ENTRADA DE ENERGIA ELÉTRICA, SUBTERRÂNEA, BIFÁSICA, COM CAIXA DE EMBUTIR, CABO DE 10 MM2 E DISJUNTOR DIN 50A (NÃO INCLUSA MURETA DE ALVENARIA). AF_07/2020_P</v>
          </cell>
          <cell r="I2871" t="str">
            <v>UN</v>
          </cell>
          <cell r="J2871" t="str">
            <v>ATRIBUÍDO SÃO PAULO</v>
          </cell>
          <cell r="K2871" t="str">
            <v>785,07</v>
          </cell>
          <cell r="L2871" t="str">
            <v>CAIXA REFERENCIAL</v>
          </cell>
        </row>
        <row r="2872">
          <cell r="A2872">
            <v>101526</v>
          </cell>
          <cell r="B2872" t="str">
            <v>INSTALACAO ELETRICA/ELETRIFICACAO E ILUMINACAO EXTERNA</v>
          </cell>
          <cell r="C2872" t="str">
            <v>INEL</v>
          </cell>
          <cell r="D2872" t="str">
            <v>FORNECIMENTO DE MAT/MO P/ELETRIFICACAO E ILUMINACAO PUBLICA</v>
          </cell>
          <cell r="E2872" t="str">
            <v>0172</v>
          </cell>
          <cell r="F2872" t="str">
            <v/>
          </cell>
          <cell r="G2872" t="str">
            <v/>
          </cell>
          <cell r="H2872" t="str">
            <v>ENTRADA DE ENERGIA ELÉTRICA, SUBTERRÂNEA, BIFÁSICA, COM CAIXA DE EMBUTIR, CABO DE 16 MM2 E DISJUNTOR DIN 50A (NÃO INCLUSA MURETA DE ALVENARIA). AF_07/2020_P</v>
          </cell>
          <cell r="I2872" t="str">
            <v>UN</v>
          </cell>
          <cell r="J2872" t="str">
            <v>ATRIBUÍDO SÃO PAULO</v>
          </cell>
          <cell r="K2872" t="str">
            <v>932,58</v>
          </cell>
          <cell r="L2872" t="str">
            <v>CAIXA REFERENCIAL</v>
          </cell>
        </row>
        <row r="2873">
          <cell r="A2873">
            <v>101527</v>
          </cell>
          <cell r="B2873" t="str">
            <v>INSTALACAO ELETRICA/ELETRIFICACAO E ILUMINACAO EXTERNA</v>
          </cell>
          <cell r="C2873" t="str">
            <v>INEL</v>
          </cell>
          <cell r="D2873" t="str">
            <v>FORNECIMENTO DE MAT/MO P/ELETRIFICACAO E ILUMINACAO PUBLICA</v>
          </cell>
          <cell r="E2873" t="str">
            <v>0172</v>
          </cell>
          <cell r="F2873" t="str">
            <v/>
          </cell>
          <cell r="G2873" t="str">
            <v/>
          </cell>
          <cell r="H2873" t="str">
            <v>ENTRADA DE ENERGIA ELÉTRICA, SUBTERRÂNEA, BIFÁSICA, COM CAIXA DE EMBUTIR, CABO DE 25 MM2 E DISJUNTOR DIN 50A (NÃO INCLUSA MURETA DE ALVENARIA). AF_07/2020_P</v>
          </cell>
          <cell r="I2873" t="str">
            <v>UN</v>
          </cell>
          <cell r="J2873" t="str">
            <v>ATRIBUÍDO SÃO PAULO</v>
          </cell>
          <cell r="K2873" t="str">
            <v>1.001,09</v>
          </cell>
          <cell r="L2873" t="str">
            <v>CAIXA REFERENCIAL</v>
          </cell>
        </row>
        <row r="2874">
          <cell r="A2874">
            <v>101528</v>
          </cell>
          <cell r="B2874" t="str">
            <v>INSTALACAO ELETRICA/ELETRIFICACAO E ILUMINACAO EXTERNA</v>
          </cell>
          <cell r="C2874" t="str">
            <v>INEL</v>
          </cell>
          <cell r="D2874" t="str">
            <v>FORNECIMENTO DE MAT/MO P/ELETRIFICACAO E ILUMINACAO PUBLICA</v>
          </cell>
          <cell r="E2874" t="str">
            <v>0172</v>
          </cell>
          <cell r="F2874" t="str">
            <v/>
          </cell>
          <cell r="G2874" t="str">
            <v/>
          </cell>
          <cell r="H2874" t="str">
            <v>ENTRADA DE ENERGIA ELÉTRICA, SUBTERRÂNEA, BIFÁSICA, COM CAIXA DE EMBUTIR, CABO DE 35 MM2 E DISJUNTOR DIN 50A (NÃO INCLUSA MURETA DE ALVENARIA). AF_07/2020_P</v>
          </cell>
          <cell r="I2874" t="str">
            <v>UN</v>
          </cell>
          <cell r="J2874" t="str">
            <v>ATRIBUÍDO SÃO PAULO</v>
          </cell>
          <cell r="K2874" t="str">
            <v>1.178,50</v>
          </cell>
          <cell r="L2874" t="str">
            <v>CAIXA REFERENCIAL</v>
          </cell>
        </row>
        <row r="2875">
          <cell r="A2875">
            <v>101529</v>
          </cell>
          <cell r="B2875" t="str">
            <v>INSTALACAO ELETRICA/ELETRIFICACAO E ILUMINACAO EXTERNA</v>
          </cell>
          <cell r="C2875" t="str">
            <v>INEL</v>
          </cell>
          <cell r="D2875" t="str">
            <v>FORNECIMENTO DE MAT/MO P/ELETRIFICACAO E ILUMINACAO PUBLICA</v>
          </cell>
          <cell r="E2875" t="str">
            <v>0172</v>
          </cell>
          <cell r="F2875" t="str">
            <v/>
          </cell>
          <cell r="G2875" t="str">
            <v/>
          </cell>
          <cell r="H2875" t="str">
            <v>ENTRADA DE ENERGIA ELÉTRICA, SUBTERRÂNEA, TRIFÁSICA, COM CAIXA DE SOBREPOR, CABO DE 10 MM2 E DISJUNTOR DIN 50A (NÃO INCLUSA MURETA DE ALVENARIA). AF_07/2020_P</v>
          </cell>
          <cell r="I2875" t="str">
            <v>UN</v>
          </cell>
          <cell r="J2875" t="str">
            <v>ATRIBUÍDO SÃO PAULO</v>
          </cell>
          <cell r="K2875" t="str">
            <v>904,72</v>
          </cell>
          <cell r="L2875" t="str">
            <v>CAIXA REFERENCIAL</v>
          </cell>
        </row>
        <row r="2876">
          <cell r="A2876">
            <v>101530</v>
          </cell>
          <cell r="B2876" t="str">
            <v>INSTALACAO ELETRICA/ELETRIFICACAO E ILUMINACAO EXTERNA</v>
          </cell>
          <cell r="C2876" t="str">
            <v>INEL</v>
          </cell>
          <cell r="D2876" t="str">
            <v>FORNECIMENTO DE MAT/MO P/ELETRIFICACAO E ILUMINACAO PUBLICA</v>
          </cell>
          <cell r="E2876" t="str">
            <v>0172</v>
          </cell>
          <cell r="F2876" t="str">
            <v/>
          </cell>
          <cell r="G2876" t="str">
            <v/>
          </cell>
          <cell r="H2876" t="str">
            <v>ENTRADA DE ENERGIA ELÉTRICA, SUBTERRÂNEA, TRIFÁSICA, COM CAIXA DE SOBREPOR, CABO DE 16 MM2 E DISJUNTOR DIN 50A (NÃO INCLUSA MURETA DE ALVENARIA). AF_07/2020_P</v>
          </cell>
          <cell r="I2876" t="str">
            <v>UN</v>
          </cell>
          <cell r="J2876" t="str">
            <v>ATRIBUÍDO SÃO PAULO</v>
          </cell>
          <cell r="K2876" t="str">
            <v>1.101,40</v>
          </cell>
          <cell r="L2876" t="str">
            <v>CAIXA REFERENCIAL</v>
          </cell>
        </row>
        <row r="2877">
          <cell r="A2877">
            <v>101531</v>
          </cell>
          <cell r="B2877" t="str">
            <v>INSTALACAO ELETRICA/ELETRIFICACAO E ILUMINACAO EXTERNA</v>
          </cell>
          <cell r="C2877" t="str">
            <v>INEL</v>
          </cell>
          <cell r="D2877" t="str">
            <v>FORNECIMENTO DE MAT/MO P/ELETRIFICACAO E ILUMINACAO PUBLICA</v>
          </cell>
          <cell r="E2877" t="str">
            <v>0172</v>
          </cell>
          <cell r="F2877" t="str">
            <v/>
          </cell>
          <cell r="G2877" t="str">
            <v/>
          </cell>
          <cell r="H2877" t="str">
            <v>ENTRADA DE ENERGIA ELÉTRICA, SUBTERRÂNEA, TRIFÁSICA, COM CAIXA DE SOBREPOR, CABO DE 25 MM2 E DISJUNTOR DIN 50A (NÃO INCLUSA MURETA DE ALVENARIA). AF_07/2020_P</v>
          </cell>
          <cell r="I2877" t="str">
            <v>UN</v>
          </cell>
          <cell r="J2877" t="str">
            <v>ATRIBUÍDO SÃO PAULO</v>
          </cell>
          <cell r="K2877" t="str">
            <v>1.192,74</v>
          </cell>
          <cell r="L2877" t="str">
            <v>CAIXA REFERENCIAL</v>
          </cell>
        </row>
        <row r="2878">
          <cell r="A2878">
            <v>101532</v>
          </cell>
          <cell r="B2878" t="str">
            <v>INSTALACAO ELETRICA/ELETRIFICACAO E ILUMINACAO EXTERNA</v>
          </cell>
          <cell r="C2878" t="str">
            <v>INEL</v>
          </cell>
          <cell r="D2878" t="str">
            <v>FORNECIMENTO DE MAT/MO P/ELETRIFICACAO E ILUMINACAO PUBLICA</v>
          </cell>
          <cell r="E2878" t="str">
            <v>0172</v>
          </cell>
          <cell r="F2878" t="str">
            <v/>
          </cell>
          <cell r="G2878" t="str">
            <v/>
          </cell>
          <cell r="H2878" t="str">
            <v>ENTRADA DE ENERGIA ELÉTRICA, SUBTERRÂNEA, TRIFÁSICA, COM CAIXA DE SOBREPOR, CABO DE 35 MM2 E DISJUNTOR DIN 50A (NÃO INCLUSA MURETA DE ALVENARIA). AF_07/2020_P</v>
          </cell>
          <cell r="I2878" t="str">
            <v>UN</v>
          </cell>
          <cell r="J2878" t="str">
            <v>ATRIBUÍDO SÃO PAULO</v>
          </cell>
          <cell r="K2878" t="str">
            <v>1.429,29</v>
          </cell>
          <cell r="L2878" t="str">
            <v>CAIXA REFERENCIAL</v>
          </cell>
        </row>
        <row r="2879">
          <cell r="A2879">
            <v>101533</v>
          </cell>
          <cell r="B2879" t="str">
            <v>INSTALACAO ELETRICA/ELETRIFICACAO E ILUMINACAO EXTERNA</v>
          </cell>
          <cell r="C2879" t="str">
            <v>INEL</v>
          </cell>
          <cell r="D2879" t="str">
            <v>FORNECIMENTO DE MAT/MO P/ELETRIFICACAO E ILUMINACAO PUBLICA</v>
          </cell>
          <cell r="E2879" t="str">
            <v>0172</v>
          </cell>
          <cell r="F2879" t="str">
            <v/>
          </cell>
          <cell r="G2879" t="str">
            <v/>
          </cell>
          <cell r="H2879" t="str">
            <v>ENTRADA DE ENERGIA ELÉTRICA, SUBTERRÂNEA, TRIFÁSICA, COM CAIXA DE EMBUTIR, CABO DE 10 MM2 E DISJUNTOR DIN 50A (NÃO INCLUSA MURETA DE ALVENARIA). AF_07/2020</v>
          </cell>
          <cell r="I2879" t="str">
            <v>UN</v>
          </cell>
          <cell r="J2879" t="str">
            <v>ATRIBUÍDO SÃO PAULO</v>
          </cell>
          <cell r="K2879" t="str">
            <v>1.087,05</v>
          </cell>
          <cell r="L2879" t="str">
            <v>CAIXA REFERENCIAL</v>
          </cell>
        </row>
        <row r="2880">
          <cell r="A2880">
            <v>101534</v>
          </cell>
          <cell r="B2880" t="str">
            <v>INSTALACAO ELETRICA/ELETRIFICACAO E ILUMINACAO EXTERNA</v>
          </cell>
          <cell r="C2880" t="str">
            <v>INEL</v>
          </cell>
          <cell r="D2880" t="str">
            <v>FORNECIMENTO DE MAT/MO P/ELETRIFICACAO E ILUMINACAO PUBLICA</v>
          </cell>
          <cell r="E2880" t="str">
            <v>0172</v>
          </cell>
          <cell r="F2880" t="str">
            <v/>
          </cell>
          <cell r="G2880" t="str">
            <v/>
          </cell>
          <cell r="H2880" t="str">
            <v>ENTRADA DE ENERGIA ELÉTRICA, SUBTERRÂNEA, TRIFÁSICA, COM CAIXA DE EMBUTIR, CABO DE 16 MM2 E DISJUNTOR DIN 50A (NÃO INCLUSA MURETA DE ALVENARIA). AF_07/2020</v>
          </cell>
          <cell r="I2880" t="str">
            <v>UN</v>
          </cell>
          <cell r="J2880" t="str">
            <v>ATRIBUÍDO SÃO PAULO</v>
          </cell>
          <cell r="K2880" t="str">
            <v>1.283,73</v>
          </cell>
          <cell r="L2880" t="str">
            <v>CAIXA REFERENCIAL</v>
          </cell>
        </row>
        <row r="2881">
          <cell r="A2881">
            <v>101535</v>
          </cell>
          <cell r="B2881" t="str">
            <v>INSTALACAO ELETRICA/ELETRIFICACAO E ILUMINACAO EXTERNA</v>
          </cell>
          <cell r="C2881" t="str">
            <v>INEL</v>
          </cell>
          <cell r="D2881" t="str">
            <v>FORNECIMENTO DE MAT/MO P/ELETRIFICACAO E ILUMINACAO PUBLICA</v>
          </cell>
          <cell r="E2881" t="str">
            <v>0172</v>
          </cell>
          <cell r="F2881" t="str">
            <v/>
          </cell>
          <cell r="G2881" t="str">
            <v/>
          </cell>
          <cell r="H2881" t="str">
            <v>ENTRADA DE ENERGIA ELÉTRICA, SUBTERRÂNEA, TRIFÁSICA, COM CAIXA DE EMBUTIR, CABO DE 25 MM2 E DISJUNTOR DIN 50A (NÃO INCLUSA MURETA DE ALVENARIA). AF_07/2020</v>
          </cell>
          <cell r="I2881" t="str">
            <v>UN</v>
          </cell>
          <cell r="J2881" t="str">
            <v>ATRIBUÍDO SÃO PAULO</v>
          </cell>
          <cell r="K2881" t="str">
            <v>1.375,07</v>
          </cell>
          <cell r="L2881" t="str">
            <v>CAIXA REFERENCIAL</v>
          </cell>
        </row>
        <row r="2882">
          <cell r="A2882">
            <v>101536</v>
          </cell>
          <cell r="B2882" t="str">
            <v>INSTALACAO ELETRICA/ELETRIFICACAO E ILUMINACAO EXTERNA</v>
          </cell>
          <cell r="C2882" t="str">
            <v>INEL</v>
          </cell>
          <cell r="D2882" t="str">
            <v>FORNECIMENTO DE MAT/MO P/ELETRIFICACAO E ILUMINACAO PUBLICA</v>
          </cell>
          <cell r="E2882" t="str">
            <v>0172</v>
          </cell>
          <cell r="F2882" t="str">
            <v/>
          </cell>
          <cell r="G2882" t="str">
            <v/>
          </cell>
          <cell r="H2882" t="str">
            <v>ENTRADA DE ENERGIA ELÉTRICA, SUBTERRÂNEA, TRIFÁSICA, COM CAIXA DE EMBUTIR, CABO DE 35 MM2 E DISJUNTOR DIN 50A (NÃO INCLUSA MURETA DE ALVENARIA). AF_07/2020</v>
          </cell>
          <cell r="I2882" t="str">
            <v>UN</v>
          </cell>
          <cell r="J2882" t="str">
            <v>ATRIBUÍDO SÃO PAULO</v>
          </cell>
          <cell r="K2882" t="str">
            <v>1.611,62</v>
          </cell>
          <cell r="L2882" t="str">
            <v>CAIXA REFERENCIAL</v>
          </cell>
        </row>
        <row r="2883">
          <cell r="A2883">
            <v>101537</v>
          </cell>
          <cell r="B2883" t="str">
            <v>INSTALACAO ELETRICA/ELETRIFICACAO E ILUMINACAO EXTERNA</v>
          </cell>
          <cell r="C2883" t="str">
            <v>INEL</v>
          </cell>
          <cell r="D2883" t="str">
            <v>FORNECIMENTO DE MAT/MO P/ELETRIFICACAO E ILUMINACAO PUBLICA</v>
          </cell>
          <cell r="E2883" t="str">
            <v>0172</v>
          </cell>
          <cell r="F2883" t="str">
            <v/>
          </cell>
          <cell r="G2883" t="str">
            <v/>
          </cell>
          <cell r="H2883" t="str">
            <v>APARELHO SINALIZADOR DE SAÍDA DE GARAGEM, COM CÉLULA FOTOELÉTRICA - FORNECIMENTO E INSTALAÇÃO. AF_07/2020</v>
          </cell>
          <cell r="I2883" t="str">
            <v>UN</v>
          </cell>
          <cell r="J2883" t="str">
            <v>COEFICIENTE DE REPRESENTATIVIDADE</v>
          </cell>
          <cell r="K2883" t="str">
            <v>135,66</v>
          </cell>
          <cell r="L2883" t="str">
            <v>CAIXA REFERENCIAL</v>
          </cell>
        </row>
        <row r="2884">
          <cell r="A2884">
            <v>101538</v>
          </cell>
          <cell r="B2884" t="str">
            <v>INSTALACAO ELETRICA/ELETRIFICACAO E ILUMINACAO EXTERNA</v>
          </cell>
          <cell r="C2884" t="str">
            <v>INEL</v>
          </cell>
          <cell r="D2884" t="str">
            <v>FORNECIMENTO DE MAT/MO P/ELETRIFICACAO E ILUMINACAO PUBLICA</v>
          </cell>
          <cell r="E2884" t="str">
            <v>0172</v>
          </cell>
          <cell r="F2884" t="str">
            <v/>
          </cell>
          <cell r="G2884" t="str">
            <v/>
          </cell>
          <cell r="H2884" t="str">
            <v>ARMAÇÃO SECUNDÁRIA, COM 1 ESTRIBO E 1 ISOLADOR - FORNECIMENTO E INSTALAÇÃO. AF_07/2020</v>
          </cell>
          <cell r="I2884" t="str">
            <v>UN</v>
          </cell>
          <cell r="J2884" t="str">
            <v>ATRIBUÍDO SÃO PAULO</v>
          </cell>
          <cell r="K2884" t="str">
            <v>43,43</v>
          </cell>
          <cell r="L2884" t="str">
            <v>CAIXA REFERENCIAL</v>
          </cell>
        </row>
        <row r="2885">
          <cell r="A2885">
            <v>101539</v>
          </cell>
          <cell r="B2885" t="str">
            <v>INSTALACAO ELETRICA/ELETRIFICACAO E ILUMINACAO EXTERNA</v>
          </cell>
          <cell r="C2885" t="str">
            <v>INEL</v>
          </cell>
          <cell r="D2885" t="str">
            <v>FORNECIMENTO DE MAT/MO P/ELETRIFICACAO E ILUMINACAO PUBLICA</v>
          </cell>
          <cell r="E2885" t="str">
            <v>0172</v>
          </cell>
          <cell r="F2885" t="str">
            <v/>
          </cell>
          <cell r="G2885" t="str">
            <v/>
          </cell>
          <cell r="H2885" t="str">
            <v>ARMAÇÃO SECUNDÁRIA, COM 2 ESTRIBOS E 2 ISOLADORES - FORNECIMENTO E INSTALAÇÃO. AF_07/2020</v>
          </cell>
          <cell r="I2885" t="str">
            <v>UN</v>
          </cell>
          <cell r="J2885" t="str">
            <v>ATRIBUÍDO SÃO PAULO</v>
          </cell>
          <cell r="K2885" t="str">
            <v>69,90</v>
          </cell>
          <cell r="L2885" t="str">
            <v>CAIXA REFERENCIAL</v>
          </cell>
        </row>
        <row r="2886">
          <cell r="A2886">
            <v>101540</v>
          </cell>
          <cell r="B2886" t="str">
            <v>INSTALACAO ELETRICA/ELETRIFICACAO E ILUMINACAO EXTERNA</v>
          </cell>
          <cell r="C2886" t="str">
            <v>INEL</v>
          </cell>
          <cell r="D2886" t="str">
            <v>FORNECIMENTO DE MAT/MO P/ELETRIFICACAO E ILUMINACAO PUBLICA</v>
          </cell>
          <cell r="E2886" t="str">
            <v>0172</v>
          </cell>
          <cell r="F2886" t="str">
            <v/>
          </cell>
          <cell r="G2886" t="str">
            <v/>
          </cell>
          <cell r="H2886" t="str">
            <v>ARMAÇÃO SECUNDÁRIA, COM 3 ESTRIBOS E 3 ISOLADORES - FORNECIMENTO E INSTALAÇÃO. AF_07/2020</v>
          </cell>
          <cell r="I2886" t="str">
            <v>UN</v>
          </cell>
          <cell r="J2886" t="str">
            <v>ATRIBUÍDO SÃO PAULO</v>
          </cell>
          <cell r="K2886" t="str">
            <v>119,95</v>
          </cell>
          <cell r="L2886" t="str">
            <v>CAIXA REFERENCIAL</v>
          </cell>
        </row>
        <row r="2887">
          <cell r="A2887">
            <v>101541</v>
          </cell>
          <cell r="B2887" t="str">
            <v>INSTALACAO ELETRICA/ELETRIFICACAO E ILUMINACAO EXTERNA</v>
          </cell>
          <cell r="C2887" t="str">
            <v>INEL</v>
          </cell>
          <cell r="D2887" t="str">
            <v>FORNECIMENTO DE MAT/MO P/ELETRIFICACAO E ILUMINACAO PUBLICA</v>
          </cell>
          <cell r="E2887" t="str">
            <v>0172</v>
          </cell>
          <cell r="F2887" t="str">
            <v/>
          </cell>
          <cell r="G2887" t="str">
            <v/>
          </cell>
          <cell r="H2887" t="str">
            <v>ARMAÇÃO SECUNDÁRIA, COM 4 ESTRIBOS E 4 ISOLADORES - FORNECIMENTO E INSTALAÇÃO. AF_07/2020</v>
          </cell>
          <cell r="I2887" t="str">
            <v>UN</v>
          </cell>
          <cell r="J2887" t="str">
            <v>ATRIBUÍDO SÃO PAULO</v>
          </cell>
          <cell r="K2887" t="str">
            <v>155,96</v>
          </cell>
          <cell r="L2887" t="str">
            <v>CAIXA REFERENCIAL</v>
          </cell>
        </row>
        <row r="2888">
          <cell r="A2888">
            <v>101542</v>
          </cell>
          <cell r="B2888" t="str">
            <v>INSTALACAO ELETRICA/ELETRIFICACAO E ILUMINACAO EXTERNA</v>
          </cell>
          <cell r="C2888" t="str">
            <v>INEL</v>
          </cell>
          <cell r="D2888" t="str">
            <v>FORNECIMENTO DE MAT/MO P/ELETRIFICACAO E ILUMINACAO PUBLICA</v>
          </cell>
          <cell r="E2888" t="str">
            <v>0172</v>
          </cell>
          <cell r="F2888" t="str">
            <v/>
          </cell>
          <cell r="G2888" t="str">
            <v/>
          </cell>
          <cell r="H2888" t="str">
            <v>ARMAÇÃO SECUNDÁRIA, COM 1 ESTRIBO, SEM ISOLADOR - FORNECIMENTO E INSTALAÇÃO. AF_07/2020</v>
          </cell>
          <cell r="I2888" t="str">
            <v>UN</v>
          </cell>
          <cell r="J2888" t="str">
            <v>ATRIBUÍDO SÃO PAULO</v>
          </cell>
          <cell r="K2888" t="str">
            <v>32,17</v>
          </cell>
          <cell r="L2888" t="str">
            <v>CAIXA REFERENCIAL</v>
          </cell>
        </row>
        <row r="2889">
          <cell r="A2889">
            <v>101543</v>
          </cell>
          <cell r="B2889" t="str">
            <v>INSTALACAO ELETRICA/ELETRIFICACAO E ILUMINACAO EXTERNA</v>
          </cell>
          <cell r="C2889" t="str">
            <v>INEL</v>
          </cell>
          <cell r="D2889" t="str">
            <v>FORNECIMENTO DE MAT/MO P/ELETRIFICACAO E ILUMINACAO PUBLICA</v>
          </cell>
          <cell r="E2889" t="str">
            <v>0172</v>
          </cell>
          <cell r="F2889" t="str">
            <v/>
          </cell>
          <cell r="G2889" t="str">
            <v/>
          </cell>
          <cell r="H2889" t="str">
            <v>ARMAÇÃO SECUNDÁRIA, COM 2 ESTRIBOS, SEM ISOLADOR - FORNECIMENTO E INSTALAÇÃO. AF_07/2020</v>
          </cell>
          <cell r="I2889" t="str">
            <v>UN</v>
          </cell>
          <cell r="J2889" t="str">
            <v>ATRIBUÍDO SÃO PAULO</v>
          </cell>
          <cell r="K2889" t="str">
            <v>56,15</v>
          </cell>
          <cell r="L2889" t="str">
            <v>CAIXA REFERENCIAL</v>
          </cell>
        </row>
        <row r="2890">
          <cell r="A2890">
            <v>101544</v>
          </cell>
          <cell r="B2890" t="str">
            <v>INSTALACAO ELETRICA/ELETRIFICACAO E ILUMINACAO EXTERNA</v>
          </cell>
          <cell r="C2890" t="str">
            <v>INEL</v>
          </cell>
          <cell r="D2890" t="str">
            <v>FORNECIMENTO DE MAT/MO P/ELETRIFICACAO E ILUMINACAO PUBLICA</v>
          </cell>
          <cell r="E2890" t="str">
            <v>0172</v>
          </cell>
          <cell r="F2890" t="str">
            <v/>
          </cell>
          <cell r="G2890" t="str">
            <v/>
          </cell>
          <cell r="H2890" t="str">
            <v>ARMAÇÃO SECUNDÁRIA, COM 3 ESTRIBOS, SEM ISOLADOR - FORNECIMENTO E INSTALAÇÃO. AF_07/2020</v>
          </cell>
          <cell r="I2890" t="str">
            <v>UN</v>
          </cell>
          <cell r="J2890" t="str">
            <v>ATRIBUÍDO SÃO PAULO</v>
          </cell>
          <cell r="K2890" t="str">
            <v>90,77</v>
          </cell>
          <cell r="L2890" t="str">
            <v>CAIXA REFERENCIAL</v>
          </cell>
        </row>
        <row r="2891">
          <cell r="A2891">
            <v>101545</v>
          </cell>
          <cell r="B2891" t="str">
            <v>INSTALACAO ELETRICA/ELETRIFICACAO E ILUMINACAO EXTERNA</v>
          </cell>
          <cell r="C2891" t="str">
            <v>INEL</v>
          </cell>
          <cell r="D2891" t="str">
            <v>FORNECIMENTO DE MAT/MO P/ELETRIFICACAO E ILUMINACAO PUBLICA</v>
          </cell>
          <cell r="E2891" t="str">
            <v>0172</v>
          </cell>
          <cell r="F2891" t="str">
            <v/>
          </cell>
          <cell r="G2891" t="str">
            <v/>
          </cell>
          <cell r="H2891" t="str">
            <v>ARMAÇÃO SECUNDÁRIA, COM 4 ESTRIBOS, SEM ISOLADOR - FORNECIMENTO E INSTALAÇÃO. AF_07/2020</v>
          </cell>
          <cell r="I2891" t="str">
            <v>UN</v>
          </cell>
          <cell r="J2891" t="str">
            <v>ATRIBUÍDO SÃO PAULO</v>
          </cell>
          <cell r="K2891" t="str">
            <v>133,40</v>
          </cell>
          <cell r="L2891" t="str">
            <v>CAIXA REFERENCIAL</v>
          </cell>
        </row>
        <row r="2892">
          <cell r="A2892">
            <v>101546</v>
          </cell>
          <cell r="B2892" t="str">
            <v>INSTALACAO ELETRICA/ELETRIFICACAO E ILUMINACAO EXTERNA</v>
          </cell>
          <cell r="C2892" t="str">
            <v>INEL</v>
          </cell>
          <cell r="D2892" t="str">
            <v>FORNECIMENTO DE MAT/MO P/ELETRIFICACAO E ILUMINACAO PUBLICA</v>
          </cell>
          <cell r="E2892" t="str">
            <v>0172</v>
          </cell>
          <cell r="F2892" t="str">
            <v/>
          </cell>
          <cell r="G2892" t="str">
            <v/>
          </cell>
          <cell r="H2892" t="str">
            <v>ISOLADOR, TIPO PINO, PARA TENSÃO 15 KV - FORNECIMENTO E INSTALAÇÃO. AF_07/2020</v>
          </cell>
          <cell r="I2892" t="str">
            <v>UN</v>
          </cell>
          <cell r="J2892" t="str">
            <v>ATRIBUÍDO SÃO PAULO</v>
          </cell>
          <cell r="K2892" t="str">
            <v>22,18</v>
          </cell>
          <cell r="L2892" t="str">
            <v>CAIXA REFERENCIAL</v>
          </cell>
        </row>
        <row r="2893">
          <cell r="A2893">
            <v>101547</v>
          </cell>
          <cell r="B2893" t="str">
            <v>INSTALACAO ELETRICA/ELETRIFICACAO E ILUMINACAO EXTERNA</v>
          </cell>
          <cell r="C2893" t="str">
            <v>INEL</v>
          </cell>
          <cell r="D2893" t="str">
            <v>FORNECIMENTO DE MAT/MO P/ELETRIFICACAO E ILUMINACAO PUBLICA</v>
          </cell>
          <cell r="E2893" t="str">
            <v>0172</v>
          </cell>
          <cell r="F2893" t="str">
            <v/>
          </cell>
          <cell r="G2893" t="str">
            <v/>
          </cell>
          <cell r="H2893" t="str">
            <v>ISOLADOR, TIPO DISCO, PARA TENSÃO 15 KV - FORNECIMENTO E INSTALAÇÃO. AF_07/2020</v>
          </cell>
          <cell r="I2893" t="str">
            <v>UN</v>
          </cell>
          <cell r="J2893" t="str">
            <v>ATRIBUÍDO SÃO PAULO</v>
          </cell>
          <cell r="K2893" t="str">
            <v>69,49</v>
          </cell>
          <cell r="L2893" t="str">
            <v>CAIXA REFERENCIAL</v>
          </cell>
        </row>
        <row r="2894">
          <cell r="A2894">
            <v>101548</v>
          </cell>
          <cell r="B2894" t="str">
            <v>INSTALACAO ELETRICA/ELETRIFICACAO E ILUMINACAO EXTERNA</v>
          </cell>
          <cell r="C2894" t="str">
            <v>INEL</v>
          </cell>
          <cell r="D2894" t="str">
            <v>FORNECIMENTO DE MAT/MO P/ELETRIFICACAO E ILUMINACAO PUBLICA</v>
          </cell>
          <cell r="E2894" t="str">
            <v>0172</v>
          </cell>
          <cell r="F2894" t="str">
            <v/>
          </cell>
          <cell r="G2894" t="str">
            <v/>
          </cell>
          <cell r="H2894" t="str">
            <v>ISOLADOR, TIPO ROLDANA, PARA BAIXA TENSÃO - FORNECIMENTO E INSTALAÇÃO. AF_07/2020</v>
          </cell>
          <cell r="I2894" t="str">
            <v>UN</v>
          </cell>
          <cell r="J2894" t="str">
            <v>ATRIBUÍDO SÃO PAULO</v>
          </cell>
          <cell r="K2894" t="str">
            <v>5,49</v>
          </cell>
          <cell r="L2894" t="str">
            <v>CAIXA REFERENCIAL</v>
          </cell>
        </row>
        <row r="2895">
          <cell r="A2895">
            <v>101549</v>
          </cell>
          <cell r="B2895" t="str">
            <v>INSTALACAO ELETRICA/ELETRIFICACAO E ILUMINACAO EXTERNA</v>
          </cell>
          <cell r="C2895" t="str">
            <v>INEL</v>
          </cell>
          <cell r="D2895" t="str">
            <v>FORNECIMENTO DE MAT/MO P/ELETRIFICACAO E ILUMINACAO PUBLICA</v>
          </cell>
          <cell r="E2895" t="str">
            <v>0172</v>
          </cell>
          <cell r="F2895" t="str">
            <v/>
          </cell>
          <cell r="G2895" t="str">
            <v/>
          </cell>
          <cell r="H2895" t="str">
            <v>GRAMPO PARALELO METÁLICO, PARA REDES AÉREAS DE DISTRIBUIÇÃO DE ENERGIA ELÉTRICA DE BAIXA TENSÃO - FORNECIMENTO E INSTALAÇÃO. AF_07/2020</v>
          </cell>
          <cell r="I2895" t="str">
            <v>UN</v>
          </cell>
          <cell r="J2895" t="str">
            <v>COEFICIENTE DE REPRESENTATIVIDADE</v>
          </cell>
          <cell r="K2895" t="str">
            <v>13,11</v>
          </cell>
          <cell r="L2895" t="str">
            <v>CAIXA REFERENCIAL</v>
          </cell>
        </row>
        <row r="2896">
          <cell r="A2896">
            <v>101553</v>
          </cell>
          <cell r="B2896" t="str">
            <v>INSTALACAO ELETRICA/ELETRIFICACAO E ILUMINACAO EXTERNA</v>
          </cell>
          <cell r="C2896" t="str">
            <v>INEL</v>
          </cell>
          <cell r="D2896" t="str">
            <v>FORNECIMENTO DE MAT/MO P/ELETRIFICACAO E ILUMINACAO PUBLICA</v>
          </cell>
          <cell r="E2896" t="str">
            <v>0172</v>
          </cell>
          <cell r="F2896" t="str">
            <v/>
          </cell>
          <cell r="G2896" t="str">
            <v/>
          </cell>
          <cell r="H2896" t="str">
            <v>ALÇA PREFORMADA DE DISTRIBUIÇÃO, EM  AÇO GALVANIZADO, AWG 1 - FORNECIMENTO E INSTALAÇÃO. AF_07/2020</v>
          </cell>
          <cell r="I2896" t="str">
            <v>UN</v>
          </cell>
          <cell r="J2896" t="str">
            <v>COEFICIENTE DE REPRESENTATIVIDADE</v>
          </cell>
          <cell r="K2896" t="str">
            <v>15,47</v>
          </cell>
          <cell r="L2896" t="str">
            <v>CAIXA REFERENCIAL</v>
          </cell>
        </row>
        <row r="2897">
          <cell r="A2897">
            <v>101554</v>
          </cell>
          <cell r="B2897" t="str">
            <v>INSTALACAO ELETRICA/ELETRIFICACAO E ILUMINACAO EXTERNA</v>
          </cell>
          <cell r="C2897" t="str">
            <v>INEL</v>
          </cell>
          <cell r="D2897" t="str">
            <v>FORNECIMENTO DE MAT/MO P/ELETRIFICACAO E ILUMINACAO PUBLICA</v>
          </cell>
          <cell r="E2897" t="str">
            <v>0172</v>
          </cell>
          <cell r="F2897" t="str">
            <v/>
          </cell>
          <cell r="G2897" t="str">
            <v/>
          </cell>
          <cell r="H2897" t="str">
            <v>ALÇA PREFORMADA DE DISTRIBUIÇÃO, EM  AÇO GALVANIZADO, AWG 2 - FORNECIMENTO E INSTALAÇÃO. AF_07/2020</v>
          </cell>
          <cell r="I2897" t="str">
            <v>UN</v>
          </cell>
          <cell r="J2897" t="str">
            <v>COEFICIENTE DE REPRESENTATIVIDADE</v>
          </cell>
          <cell r="K2897" t="str">
            <v>10,66</v>
          </cell>
          <cell r="L2897" t="str">
            <v>CAIXA REFERENCIAL</v>
          </cell>
        </row>
        <row r="2898">
          <cell r="A2898">
            <v>101555</v>
          </cell>
          <cell r="B2898" t="str">
            <v>INSTALACAO ELETRICA/ELETRIFICACAO E ILUMINACAO EXTERNA</v>
          </cell>
          <cell r="C2898" t="str">
            <v>INEL</v>
          </cell>
          <cell r="D2898" t="str">
            <v>FORNECIMENTO DE MAT/MO P/ELETRIFICACAO E ILUMINACAO PUBLICA</v>
          </cell>
          <cell r="E2898" t="str">
            <v>0172</v>
          </cell>
          <cell r="F2898" t="str">
            <v/>
          </cell>
          <cell r="G2898" t="str">
            <v/>
          </cell>
          <cell r="H2898" t="str">
            <v>ALÇA PREFORMADA DE DISTRIBUIÇÃO, EM  AÇO GALVANIZADO, AWG 4 - FORNECIMENTO E INSTALAÇÃO. AF_07/2020</v>
          </cell>
          <cell r="I2898" t="str">
            <v>UN</v>
          </cell>
          <cell r="J2898" t="str">
            <v>COEFICIENTE DE REPRESENTATIVIDADE</v>
          </cell>
          <cell r="K2898" t="str">
            <v>6,28</v>
          </cell>
          <cell r="L2898" t="str">
            <v>CAIXA REFERENCIAL</v>
          </cell>
        </row>
        <row r="2899">
          <cell r="A2899">
            <v>101556</v>
          </cell>
          <cell r="B2899" t="str">
            <v>INSTALACAO ELETRICA/ELETRIFICACAO E ILUMINACAO EXTERNA</v>
          </cell>
          <cell r="C2899" t="str">
            <v>INEL</v>
          </cell>
          <cell r="D2899" t="str">
            <v>FORNECIMENTO DE MAT/MO P/ELETRIFICACAO E ILUMINACAO PUBLICA</v>
          </cell>
          <cell r="E2899" t="str">
            <v>0172</v>
          </cell>
          <cell r="F2899" t="str">
            <v/>
          </cell>
          <cell r="G2899" t="str">
            <v/>
          </cell>
          <cell r="H2899" t="str">
            <v>ALÇA PREFORMADA DE DISTRIBUIÇÃO, EM  AÇO GALVANIZADO, AWG 6 - FORNECIMENTO E INSTALAÇÃO. AF_07/2020</v>
          </cell>
          <cell r="I2899" t="str">
            <v>UN</v>
          </cell>
          <cell r="J2899" t="str">
            <v>COEFICIENTE DE REPRESENTATIVIDADE</v>
          </cell>
          <cell r="K2899" t="str">
            <v>5,58</v>
          </cell>
          <cell r="L2899" t="str">
            <v>CAIXA REFERENCIAL</v>
          </cell>
        </row>
        <row r="2900">
          <cell r="A2900">
            <v>101560</v>
          </cell>
          <cell r="B2900" t="str">
            <v>INSTALACAO ELETRICA/ELETRIFICACAO E ILUMINACAO EXTERNA</v>
          </cell>
          <cell r="C2900" t="str">
            <v>INEL</v>
          </cell>
          <cell r="D2900" t="str">
            <v>FORNECIMENTO DE MAT/MO P/ELETRIFICACAO E ILUMINACAO PUBLICA</v>
          </cell>
          <cell r="E2900" t="str">
            <v>0172</v>
          </cell>
          <cell r="F2900" t="str">
            <v/>
          </cell>
          <cell r="G2900" t="str">
            <v/>
          </cell>
          <cell r="H2900" t="str">
            <v>CABO DE COBRE FLEXÍVEL ISOLADO, 10 MM², 0,6/1,0 KV, PARA REDE AÉREA DE DISTRIBUIÇÃO DE ENERGIA ELÉTRICA DE BAIXA TENSÃO - FORNECIMENTO E INSTALAÇÃO. AF_07/2020</v>
          </cell>
          <cell r="I2900" t="str">
            <v>M</v>
          </cell>
          <cell r="J2900" t="str">
            <v>COEFICIENTE DE REPRESENTATIVIDADE</v>
          </cell>
          <cell r="K2900" t="str">
            <v>10,06</v>
          </cell>
          <cell r="L2900" t="str">
            <v>CAIXA REFERENCIAL</v>
          </cell>
        </row>
        <row r="2901">
          <cell r="A2901">
            <v>101561</v>
          </cell>
          <cell r="B2901" t="str">
            <v>INSTALACAO ELETRICA/ELETRIFICACAO E ILUMINACAO EXTERNA</v>
          </cell>
          <cell r="C2901" t="str">
            <v>INEL</v>
          </cell>
          <cell r="D2901" t="str">
            <v>FORNECIMENTO DE MAT/MO P/ELETRIFICACAO E ILUMINACAO PUBLICA</v>
          </cell>
          <cell r="E2901" t="str">
            <v>0172</v>
          </cell>
          <cell r="F2901" t="str">
            <v/>
          </cell>
          <cell r="G2901" t="str">
            <v/>
          </cell>
          <cell r="H2901" t="str">
            <v>CABO DE COBRE FLEXÍVEL ISOLADO, 16 MM², 0,6/1,0 KV, PARA REDE AÉREA DE DISTRIBUIÇÃO DE ENERGIA ELÉTRICA DE BAIXA TENSÃO - FORNECIMENTO E INSTALAÇÃO. AF_07/2020</v>
          </cell>
          <cell r="I2901" t="str">
            <v>M</v>
          </cell>
          <cell r="J2901" t="str">
            <v>COEFICIENTE DE REPRESENTATIVIDADE</v>
          </cell>
          <cell r="K2901" t="str">
            <v>15,41</v>
          </cell>
          <cell r="L2901" t="str">
            <v>CAIXA REFERENCIAL</v>
          </cell>
        </row>
        <row r="2902">
          <cell r="A2902">
            <v>101562</v>
          </cell>
          <cell r="B2902" t="str">
            <v>INSTALACAO ELETRICA/ELETRIFICACAO E ILUMINACAO EXTERNA</v>
          </cell>
          <cell r="C2902" t="str">
            <v>INEL</v>
          </cell>
          <cell r="D2902" t="str">
            <v>FORNECIMENTO DE MAT/MO P/ELETRIFICACAO E ILUMINACAO PUBLICA</v>
          </cell>
          <cell r="E2902" t="str">
            <v>0172</v>
          </cell>
          <cell r="F2902" t="str">
            <v/>
          </cell>
          <cell r="G2902" t="str">
            <v/>
          </cell>
          <cell r="H2902" t="str">
            <v>CABO DE COBRE FLEXÍVEL ISOLADO, 25 MM², 0,6/1,0 KV, PARA REDE AÉREA DE DISTRIBUIÇÃO DE ENERGIA ELÉTRICA DE BAIXA TENSÃO - FORNECIMENTO E INSTALAÇÃO. AF_07/2020</v>
          </cell>
          <cell r="I2902" t="str">
            <v>M</v>
          </cell>
          <cell r="J2902" t="str">
            <v>COEFICIENTE DE REPRESENTATIVIDADE</v>
          </cell>
          <cell r="K2902" t="str">
            <v>23,44</v>
          </cell>
          <cell r="L2902" t="str">
            <v>CAIXA REFERENCIAL</v>
          </cell>
        </row>
        <row r="2903">
          <cell r="A2903">
            <v>101563</v>
          </cell>
          <cell r="B2903" t="str">
            <v>INSTALACAO ELETRICA/ELETRIFICACAO E ILUMINACAO EXTERNA</v>
          </cell>
          <cell r="C2903" t="str">
            <v>INEL</v>
          </cell>
          <cell r="D2903" t="str">
            <v>FORNECIMENTO DE MAT/MO P/ELETRIFICACAO E ILUMINACAO PUBLICA</v>
          </cell>
          <cell r="E2903" t="str">
            <v>0172</v>
          </cell>
          <cell r="F2903" t="str">
            <v/>
          </cell>
          <cell r="G2903" t="str">
            <v/>
          </cell>
          <cell r="H2903" t="str">
            <v>CABO DE COBRE FLEXÍVEL ISOLADO, 35 MM², 0,6/1,0 KV, PARA REDE AÉREA DE DISTRIBUIÇÃO DE ENERGIA ELÉTRICA DE BAIXA TENSÃO - FORNECIMENTO E INSTALAÇÃO. AF_07/2020</v>
          </cell>
          <cell r="I2903" t="str">
            <v>M</v>
          </cell>
          <cell r="J2903" t="str">
            <v>COEFICIENTE DE REPRESENTATIVIDADE</v>
          </cell>
          <cell r="K2903" t="str">
            <v>32,29</v>
          </cell>
          <cell r="L2903" t="str">
            <v>CAIXA REFERENCIAL</v>
          </cell>
        </row>
        <row r="2904">
          <cell r="A2904">
            <v>101564</v>
          </cell>
          <cell r="B2904" t="str">
            <v>INSTALACAO ELETRICA/ELETRIFICACAO E ILUMINACAO EXTERNA</v>
          </cell>
          <cell r="C2904" t="str">
            <v>INEL</v>
          </cell>
          <cell r="D2904" t="str">
            <v>FORNECIMENTO DE MAT/MO P/ELETRIFICACAO E ILUMINACAO PUBLICA</v>
          </cell>
          <cell r="E2904" t="str">
            <v>0172</v>
          </cell>
          <cell r="F2904" t="str">
            <v/>
          </cell>
          <cell r="G2904" t="str">
            <v/>
          </cell>
          <cell r="H2904" t="str">
            <v>CABO DE COBRE FLEXÍVEL ISOLADO, 50 MM², 0,6/1,0 KV, PARA REDE AÉREA DE DISTRIBUIÇÃO DE ENERGIA ELÉTRICA DE BAIXA TENSÃO - FORNECIMENTO E INSTALAÇÃO. AF_07/2020</v>
          </cell>
          <cell r="I2904" t="str">
            <v>M</v>
          </cell>
          <cell r="J2904" t="str">
            <v>COEFICIENTE DE REPRESENTATIVIDADE</v>
          </cell>
          <cell r="K2904" t="str">
            <v>46,02</v>
          </cell>
          <cell r="L2904" t="str">
            <v>CAIXA REFERENCIAL</v>
          </cell>
        </row>
        <row r="2905">
          <cell r="A2905">
            <v>101565</v>
          </cell>
          <cell r="B2905" t="str">
            <v>INSTALACAO ELETRICA/ELETRIFICACAO E ILUMINACAO EXTERNA</v>
          </cell>
          <cell r="C2905" t="str">
            <v>INEL</v>
          </cell>
          <cell r="D2905" t="str">
            <v>FORNECIMENTO DE MAT/MO P/ELETRIFICACAO E ILUMINACAO PUBLICA</v>
          </cell>
          <cell r="E2905" t="str">
            <v>0172</v>
          </cell>
          <cell r="F2905" t="str">
            <v/>
          </cell>
          <cell r="G2905" t="str">
            <v/>
          </cell>
          <cell r="H2905" t="str">
            <v>CABO DE COBRE FLEXÍVEL ISOLADO, 70 MM², 0,6/1,0 KV, PARA REDE AÉREA DE DISTRIBUIÇÃO DE ENERGIA ELÉTRICA DE BAIXA TENSÃO - FORNECIMENTO E INSTALAÇÃO. AF_07/2020</v>
          </cell>
          <cell r="I2905" t="str">
            <v>M</v>
          </cell>
          <cell r="J2905" t="str">
            <v>COEFICIENTE DE REPRESENTATIVIDADE</v>
          </cell>
          <cell r="K2905" t="str">
            <v>63,74</v>
          </cell>
          <cell r="L2905" t="str">
            <v>CAIXA REFERENCIAL</v>
          </cell>
        </row>
        <row r="2906">
          <cell r="A2906">
            <v>101567</v>
          </cell>
          <cell r="B2906" t="str">
            <v>INSTALACAO ELETRICA/ELETRIFICACAO E ILUMINACAO EXTERNA</v>
          </cell>
          <cell r="C2906" t="str">
            <v>INEL</v>
          </cell>
          <cell r="D2906" t="str">
            <v>FORNECIMENTO DE MAT/MO P/ELETRIFICACAO E ILUMINACAO PUBLICA</v>
          </cell>
          <cell r="E2906" t="str">
            <v>0172</v>
          </cell>
          <cell r="F2906" t="str">
            <v/>
          </cell>
          <cell r="G2906" t="str">
            <v/>
          </cell>
          <cell r="H2906" t="str">
            <v>CABO DE COBRE FLEXÍVEL ISOLADO, 95 MM², 0,6/1,0 KV, PARA REDE AÉREA DE DISTRIBUIÇÃO DE ENERGIA ELÉTRICA DE BAIXA TENSÃO - FORNECIMENTO E INSTALAÇÃO. AF_07/2020</v>
          </cell>
          <cell r="I2906" t="str">
            <v>M</v>
          </cell>
          <cell r="J2906" t="str">
            <v>COEFICIENTE DE REPRESENTATIVIDADE</v>
          </cell>
          <cell r="K2906" t="str">
            <v>84,65</v>
          </cell>
          <cell r="L2906" t="str">
            <v>CAIXA REFERENCIAL</v>
          </cell>
        </row>
        <row r="2907">
          <cell r="A2907">
            <v>101568</v>
          </cell>
          <cell r="B2907" t="str">
            <v>INSTALACAO ELETRICA/ELETRIFICACAO E ILUMINACAO EXTERNA</v>
          </cell>
          <cell r="C2907" t="str">
            <v>INEL</v>
          </cell>
          <cell r="D2907" t="str">
            <v>FORNECIMENTO DE MAT/MO P/ELETRIFICACAO E ILUMINACAO PUBLICA</v>
          </cell>
          <cell r="E2907" t="str">
            <v>0172</v>
          </cell>
          <cell r="F2907" t="str">
            <v/>
          </cell>
          <cell r="G2907" t="str">
            <v/>
          </cell>
          <cell r="H2907" t="str">
            <v>CABO DE COBRE FLEXÍVEL ISOLADO, 120 MM², 0,6/1,0 KV, PARA REDE AÉREA DE DISTRIBUIÇÃO DE ENERGIA ELÉTRICA DE BAIXA TENSÃO - FORNECIMENTO E INSTALAÇÃO. AF_07/2020</v>
          </cell>
          <cell r="I2907" t="str">
            <v>M</v>
          </cell>
          <cell r="J2907" t="str">
            <v>COEFICIENTE DE REPRESENTATIVIDADE</v>
          </cell>
          <cell r="K2907" t="str">
            <v>110,16</v>
          </cell>
          <cell r="L2907" t="str">
            <v>CAIXA REFERENCIAL</v>
          </cell>
        </row>
        <row r="2908">
          <cell r="A2908">
            <v>101626</v>
          </cell>
          <cell r="B2908" t="str">
            <v>INSTALACAO ELETRICA/ELETRIFICACAO E ILUMINACAO EXTERNA</v>
          </cell>
          <cell r="C2908" t="str">
            <v>INEL</v>
          </cell>
          <cell r="D2908" t="str">
            <v>FORNECIMENTO DE MAT/MO P/ELETRIFICACAO E ILUMINACAO PUBLICA</v>
          </cell>
          <cell r="E2908" t="str">
            <v>0172</v>
          </cell>
          <cell r="F2908" t="str">
            <v/>
          </cell>
          <cell r="G2908" t="str">
            <v/>
          </cell>
          <cell r="H2908" t="str">
            <v>REATOR PARA LÂMPADA VAPOR DE MERCÚRIO 400 W, USO EXTERNO - FORNECIMENTO E INSTALAÇÃO. AF_08/2020</v>
          </cell>
          <cell r="I2908" t="str">
            <v>UN</v>
          </cell>
          <cell r="J2908" t="str">
            <v>ATRIBUÍDO SÃO PAULO</v>
          </cell>
          <cell r="K2908" t="str">
            <v>116,03</v>
          </cell>
          <cell r="L2908" t="str">
            <v>CAIXA REFERENCIAL</v>
          </cell>
        </row>
        <row r="2909">
          <cell r="A2909">
            <v>101627</v>
          </cell>
          <cell r="B2909" t="str">
            <v>INSTALACAO ELETRICA/ELETRIFICACAO E ILUMINACAO EXTERNA</v>
          </cell>
          <cell r="C2909" t="str">
            <v>INEL</v>
          </cell>
          <cell r="D2909" t="str">
            <v>FORNECIMENTO DE MAT/MO P/ELETRIFICACAO E ILUMINACAO PUBLICA</v>
          </cell>
          <cell r="E2909" t="str">
            <v>0172</v>
          </cell>
          <cell r="F2909" t="str">
            <v/>
          </cell>
          <cell r="G2909" t="str">
            <v/>
          </cell>
          <cell r="H2909" t="str">
            <v>REATOR PARA LÂMPADA VAPOR DE SÓDIO 250 W, USO EXTERNO - FORNECIMENTO E INSTALAÇÃO. AF_08/2020</v>
          </cell>
          <cell r="I2909" t="str">
            <v>UN</v>
          </cell>
          <cell r="J2909" t="str">
            <v>ATRIBUÍDO SÃO PAULO</v>
          </cell>
          <cell r="K2909" t="str">
            <v>180,24</v>
          </cell>
          <cell r="L2909" t="str">
            <v>CAIXA REFERENCIAL</v>
          </cell>
        </row>
        <row r="2910">
          <cell r="A2910">
            <v>101628</v>
          </cell>
          <cell r="B2910" t="str">
            <v>INSTALACAO ELETRICA/ELETRIFICACAO E ILUMINACAO EXTERNA</v>
          </cell>
          <cell r="C2910" t="str">
            <v>INEL</v>
          </cell>
          <cell r="D2910" t="str">
            <v>FORNECIMENTO DE MAT/MO P/ELETRIFICACAO E ILUMINACAO PUBLICA</v>
          </cell>
          <cell r="E2910" t="str">
            <v>0172</v>
          </cell>
          <cell r="F2910" t="str">
            <v/>
          </cell>
          <cell r="G2910" t="str">
            <v/>
          </cell>
          <cell r="H2910" t="str">
            <v>REATOR PARA LÂMPADA VAPOR DE MERCÚRIO 125 W, USO EXTERNO - FORNECIMENTO E INSTALAÇÃO. AF_08/2020</v>
          </cell>
          <cell r="I2910" t="str">
            <v>UN</v>
          </cell>
          <cell r="J2910" t="str">
            <v>ATRIBUÍDO SÃO PAULO</v>
          </cell>
          <cell r="K2910" t="str">
            <v>86,32</v>
          </cell>
          <cell r="L2910" t="str">
            <v>CAIXA REFERENCIAL</v>
          </cell>
        </row>
        <row r="2911">
          <cell r="A2911">
            <v>101629</v>
          </cell>
          <cell r="B2911" t="str">
            <v>INSTALACAO ELETRICA/ELETRIFICACAO E ILUMINACAO EXTERNA</v>
          </cell>
          <cell r="C2911" t="str">
            <v>INEL</v>
          </cell>
          <cell r="D2911" t="str">
            <v>FORNECIMENTO DE MAT/MO P/ELETRIFICACAO E ILUMINACAO PUBLICA</v>
          </cell>
          <cell r="E2911" t="str">
            <v>0172</v>
          </cell>
          <cell r="F2911" t="str">
            <v/>
          </cell>
          <cell r="G2911" t="str">
            <v/>
          </cell>
          <cell r="H2911" t="str">
            <v>REATOR PARA LÂMPADA VAPOR DE MERCÚRIO 250 W, USO EXTERNO - FORNECIMENTO E INSTALAÇÃO. AF_08/2020</v>
          </cell>
          <cell r="I2911" t="str">
            <v>UN</v>
          </cell>
          <cell r="J2911" t="str">
            <v>ATRIBUÍDO SÃO PAULO</v>
          </cell>
          <cell r="K2911" t="str">
            <v>101,62</v>
          </cell>
          <cell r="L2911" t="str">
            <v>CAIXA REFERENCIAL</v>
          </cell>
        </row>
        <row r="2912">
          <cell r="A2912">
            <v>101630</v>
          </cell>
          <cell r="B2912" t="str">
            <v>INSTALACAO ELETRICA/ELETRIFICACAO E ILUMINACAO EXTERNA</v>
          </cell>
          <cell r="C2912" t="str">
            <v>INEL</v>
          </cell>
          <cell r="D2912" t="str">
            <v>FORNECIMENTO DE MAT/MO P/ELETRIFICACAO E ILUMINACAO PUBLICA</v>
          </cell>
          <cell r="E2912" t="str">
            <v>0172</v>
          </cell>
          <cell r="F2912" t="str">
            <v/>
          </cell>
          <cell r="G2912" t="str">
            <v/>
          </cell>
          <cell r="H2912" t="str">
            <v>SUBSTITUIÇÃO DE REATOR PARA ILUMINAÇÃO PÚBLICA (NÃO INCLUI FORNECIMENTO). AF_08/2020</v>
          </cell>
          <cell r="I2912" t="str">
            <v>UN</v>
          </cell>
          <cell r="J2912" t="str">
            <v>ATRIBUÍDO SÃO PAULO</v>
          </cell>
          <cell r="K2912" t="str">
            <v>50,00</v>
          </cell>
          <cell r="L2912" t="str">
            <v>CAIXA REFERENCIAL</v>
          </cell>
        </row>
        <row r="2913">
          <cell r="A2913">
            <v>101631</v>
          </cell>
          <cell r="B2913" t="str">
            <v>INSTALACAO ELETRICA/ELETRIFICACAO E ILUMINACAO EXTERNA</v>
          </cell>
          <cell r="C2913" t="str">
            <v>INEL</v>
          </cell>
          <cell r="D2913" t="str">
            <v>FORNECIMENTO DE MAT/MO P/ELETRIFICACAO E ILUMINACAO PUBLICA</v>
          </cell>
          <cell r="E2913" t="str">
            <v>0172</v>
          </cell>
          <cell r="F2913" t="str">
            <v/>
          </cell>
          <cell r="G2913" t="str">
            <v/>
          </cell>
          <cell r="H2913" t="str">
            <v>IGNITOR PARA PARTIDA LÂMPADA VAPOR SÓDIO / VAPOR METÁLICO ATÉ 400 W - FORNECIMENTO E INSTALAÇÃO. AF_08/2020</v>
          </cell>
          <cell r="I2913" t="str">
            <v>UN</v>
          </cell>
          <cell r="J2913" t="str">
            <v>ATRIBUÍDO SÃO PAULO</v>
          </cell>
          <cell r="K2913" t="str">
            <v>19,14</v>
          </cell>
          <cell r="L2913" t="str">
            <v>CAIXA REFERENCIAL</v>
          </cell>
        </row>
        <row r="2914">
          <cell r="A2914">
            <v>101632</v>
          </cell>
          <cell r="B2914" t="str">
            <v>INSTALACAO ELETRICA/ELETRIFICACAO E ILUMINACAO EXTERNA</v>
          </cell>
          <cell r="C2914" t="str">
            <v>INEL</v>
          </cell>
          <cell r="D2914" t="str">
            <v>FORNECIMENTO DE MAT/MO P/ELETRIFICACAO E ILUMINACAO PUBLICA</v>
          </cell>
          <cell r="E2914" t="str">
            <v>0172</v>
          </cell>
          <cell r="F2914" t="str">
            <v/>
          </cell>
          <cell r="G2914" t="str">
            <v/>
          </cell>
          <cell r="H2914" t="str">
            <v>RELÉ FOTOELÉTRICO PARA COMANDO DE ILUMINAÇÃO EXTERNA 1000 W - FORNECIMENTO E INSTALAÇÃO. AF_08/2020</v>
          </cell>
          <cell r="I2914" t="str">
            <v>UN</v>
          </cell>
          <cell r="J2914" t="str">
            <v>ATRIBUÍDO SÃO PAULO</v>
          </cell>
          <cell r="K2914" t="str">
            <v>25,72</v>
          </cell>
          <cell r="L2914" t="str">
            <v>CAIXA REFERENCIAL</v>
          </cell>
        </row>
        <row r="2915">
          <cell r="A2915">
            <v>101633</v>
          </cell>
          <cell r="B2915" t="str">
            <v>INSTALACAO ELETRICA/ELETRIFICACAO E ILUMINACAO EXTERNA</v>
          </cell>
          <cell r="C2915" t="str">
            <v>INEL</v>
          </cell>
          <cell r="D2915" t="str">
            <v>FORNECIMENTO DE MAT/MO P/ELETRIFICACAO E ILUMINACAO PUBLICA</v>
          </cell>
          <cell r="E2915" t="str">
            <v>0172</v>
          </cell>
          <cell r="F2915" t="str">
            <v/>
          </cell>
          <cell r="G2915" t="str">
            <v/>
          </cell>
          <cell r="H2915" t="str">
            <v>SUBSTITUIÇÃO DE RELÉ FOTOELÉTRICO PARA COMANDO DE ILUMINAÇÃO EXTERNA 1000 W - FORNECIMENTO E INSTALAÇÃO. AF_08/2020</v>
          </cell>
          <cell r="I2915" t="str">
            <v>UN</v>
          </cell>
          <cell r="J2915" t="str">
            <v>ATRIBUÍDO SÃO PAULO</v>
          </cell>
          <cell r="K2915" t="str">
            <v>66,59</v>
          </cell>
          <cell r="L2915" t="str">
            <v>CAIXA REFERENCIAL</v>
          </cell>
        </row>
        <row r="2916">
          <cell r="A2916">
            <v>101636</v>
          </cell>
          <cell r="B2916" t="str">
            <v>INSTALACAO ELETRICA/ELETRIFICACAO E ILUMINACAO EXTERNA</v>
          </cell>
          <cell r="C2916" t="str">
            <v>INEL</v>
          </cell>
          <cell r="D2916" t="str">
            <v>FORNECIMENTO DE MAT/MO P/ELETRIFICACAO E ILUMINACAO PUBLICA</v>
          </cell>
          <cell r="E2916" t="str">
            <v>0172</v>
          </cell>
          <cell r="F2916" t="str">
            <v/>
          </cell>
          <cell r="G2916" t="str">
            <v/>
          </cell>
          <cell r="H2916" t="str">
            <v>BRAÇO PARA ILUMINAÇÃO PÚBLICA, EM TUBO DE AÇO GALVANIZADO, COMPRIMENTO DE 1,50 M, PARA FIXAÇÃO EM POSTE DE CONCRETO - FORNECIMENTO E INSTALAÇÃO. AF_08/2020</v>
          </cell>
          <cell r="I2916" t="str">
            <v>UN</v>
          </cell>
          <cell r="J2916" t="str">
            <v>ATRIBUÍDO SÃO PAULO</v>
          </cell>
          <cell r="K2916" t="str">
            <v>106,82</v>
          </cell>
          <cell r="L2916" t="str">
            <v>CAIXA REFERENCIAL</v>
          </cell>
        </row>
        <row r="2917">
          <cell r="A2917">
            <v>101637</v>
          </cell>
          <cell r="B2917" t="str">
            <v>INSTALACAO ELETRICA/ELETRIFICACAO E ILUMINACAO EXTERNA</v>
          </cell>
          <cell r="C2917" t="str">
            <v>INEL</v>
          </cell>
          <cell r="D2917" t="str">
            <v>FORNECIMENTO DE MAT/MO P/ELETRIFICACAO E ILUMINACAO PUBLICA</v>
          </cell>
          <cell r="E2917" t="str">
            <v>0172</v>
          </cell>
          <cell r="F2917" t="str">
            <v/>
          </cell>
          <cell r="G2917" t="str">
            <v/>
          </cell>
          <cell r="H2917" t="str">
            <v>BRAÇO PARA ILUMINAÇÃO PÚBLICA, EM TUBO DE AÇO GALVANIZADO, COMPRIMENTO DE 1,50 M, PARA FIXAÇÃO EM POSTE METÁLICO - FORNECIMENTO E INSTALAÇÃO. AF_08/2020</v>
          </cell>
          <cell r="I2917" t="str">
            <v>UN</v>
          </cell>
          <cell r="J2917" t="str">
            <v>ATRIBUÍDO SÃO PAULO</v>
          </cell>
          <cell r="K2917" t="str">
            <v>100,68</v>
          </cell>
          <cell r="L2917" t="str">
            <v>CAIXA REFERENCIAL</v>
          </cell>
        </row>
        <row r="2918">
          <cell r="A2918">
            <v>101640</v>
          </cell>
          <cell r="B2918" t="str">
            <v>INSTALACAO ELETRICA/ELETRIFICACAO E ILUMINACAO EXTERNA</v>
          </cell>
          <cell r="C2918" t="str">
            <v>INEL</v>
          </cell>
          <cell r="D2918" t="str">
            <v>FORNECIMENTO DE MAT/MO P/ELETRIFICACAO E ILUMINACAO PUBLICA</v>
          </cell>
          <cell r="E2918" t="str">
            <v>0172</v>
          </cell>
          <cell r="F2918" t="str">
            <v/>
          </cell>
          <cell r="G2918" t="str">
            <v/>
          </cell>
          <cell r="H2918" t="str">
            <v>LÂMPADA VAPOR METÁLICO 400 W - FORNECIMENTO E INSTALAÇÃO. AF_08/2020</v>
          </cell>
          <cell r="I2918" t="str">
            <v>UN</v>
          </cell>
          <cell r="J2918" t="str">
            <v>COEFICIENTE DE REPRESENTATIVIDADE</v>
          </cell>
          <cell r="K2918" t="str">
            <v>54,98</v>
          </cell>
          <cell r="L2918" t="str">
            <v>CAIXA REFERENCIAL</v>
          </cell>
        </row>
        <row r="2919">
          <cell r="A2919">
            <v>101641</v>
          </cell>
          <cell r="B2919" t="str">
            <v>INSTALACAO ELETRICA/ELETRIFICACAO E ILUMINACAO EXTERNA</v>
          </cell>
          <cell r="C2919" t="str">
            <v>INEL</v>
          </cell>
          <cell r="D2919" t="str">
            <v>FORNECIMENTO DE MAT/MO P/ELETRIFICACAO E ILUMINACAO PUBLICA</v>
          </cell>
          <cell r="E2919" t="str">
            <v>0172</v>
          </cell>
          <cell r="F2919" t="str">
            <v/>
          </cell>
          <cell r="G2919" t="str">
            <v/>
          </cell>
          <cell r="H2919" t="str">
            <v>LÂMPADA VAPOR METÁLICO 150 W - FORNECIMENTO E INSTALAÇÃO. AF_08/2020</v>
          </cell>
          <cell r="I2919" t="str">
            <v>UN</v>
          </cell>
          <cell r="J2919" t="str">
            <v>COEFICIENTE DE REPRESENTATIVIDADE</v>
          </cell>
          <cell r="K2919" t="str">
            <v>28,56</v>
          </cell>
          <cell r="L2919" t="str">
            <v>CAIXA REFERENCIAL</v>
          </cell>
        </row>
        <row r="2920">
          <cell r="A2920">
            <v>101642</v>
          </cell>
          <cell r="B2920" t="str">
            <v>INSTALACAO ELETRICA/ELETRIFICACAO E ILUMINACAO EXTERNA</v>
          </cell>
          <cell r="C2920" t="str">
            <v>INEL</v>
          </cell>
          <cell r="D2920" t="str">
            <v>FORNECIMENTO DE MAT/MO P/ELETRIFICACAO E ILUMINACAO PUBLICA</v>
          </cell>
          <cell r="E2920" t="str">
            <v>0172</v>
          </cell>
          <cell r="F2920" t="str">
            <v/>
          </cell>
          <cell r="G2920" t="str">
            <v/>
          </cell>
          <cell r="H2920" t="str">
            <v>LÂMPADA VAPOR DE MERCÚRIO 125 W - FORNECIMENTO E INSTALAÇÃO. AF_08/2020</v>
          </cell>
          <cell r="I2920" t="str">
            <v>UN</v>
          </cell>
          <cell r="J2920" t="str">
            <v>COEFICIENTE DE REPRESENTATIVIDADE</v>
          </cell>
          <cell r="K2920" t="str">
            <v>14,41</v>
          </cell>
          <cell r="L2920" t="str">
            <v>CAIXA REFERENCIAL</v>
          </cell>
        </row>
        <row r="2921">
          <cell r="A2921">
            <v>101643</v>
          </cell>
          <cell r="B2921" t="str">
            <v>INSTALACAO ELETRICA/ELETRIFICACAO E ILUMINACAO EXTERNA</v>
          </cell>
          <cell r="C2921" t="str">
            <v>INEL</v>
          </cell>
          <cell r="D2921" t="str">
            <v>FORNECIMENTO DE MAT/MO P/ELETRIFICACAO E ILUMINACAO PUBLICA</v>
          </cell>
          <cell r="E2921" t="str">
            <v>0172</v>
          </cell>
          <cell r="F2921" t="str">
            <v/>
          </cell>
          <cell r="G2921" t="str">
            <v/>
          </cell>
          <cell r="H2921" t="str">
            <v>LÂMPADA VAPOR DE MERCÚRIO 250 W - FORNECIMENTO E INSTALAÇÃO. AF_08/2020</v>
          </cell>
          <cell r="I2921" t="str">
            <v>UN</v>
          </cell>
          <cell r="J2921" t="str">
            <v>COEFICIENTE DE REPRESENTATIVIDADE</v>
          </cell>
          <cell r="K2921" t="str">
            <v>24,95</v>
          </cell>
          <cell r="L2921" t="str">
            <v>CAIXA REFERENCIAL</v>
          </cell>
        </row>
        <row r="2922">
          <cell r="A2922">
            <v>101644</v>
          </cell>
          <cell r="B2922" t="str">
            <v>INSTALACAO ELETRICA/ELETRIFICACAO E ILUMINACAO EXTERNA</v>
          </cell>
          <cell r="C2922" t="str">
            <v>INEL</v>
          </cell>
          <cell r="D2922" t="str">
            <v>FORNECIMENTO DE MAT/MO P/ELETRIFICACAO E ILUMINACAO PUBLICA</v>
          </cell>
          <cell r="E2922" t="str">
            <v>0172</v>
          </cell>
          <cell r="F2922" t="str">
            <v/>
          </cell>
          <cell r="G2922" t="str">
            <v/>
          </cell>
          <cell r="H2922" t="str">
            <v>LÂMPADA VAPOR DE MERCÚRIO 400 W - FORNECIMENTO E INSTALAÇÃO. AF_08/2020</v>
          </cell>
          <cell r="I2922" t="str">
            <v>UN</v>
          </cell>
          <cell r="J2922" t="str">
            <v>COEFICIENTE DE REPRESENTATIVIDADE</v>
          </cell>
          <cell r="K2922" t="str">
            <v>33,70</v>
          </cell>
          <cell r="L2922" t="str">
            <v>CAIXA REFERENCIAL</v>
          </cell>
        </row>
        <row r="2923">
          <cell r="A2923">
            <v>101645</v>
          </cell>
          <cell r="B2923" t="str">
            <v>INSTALACAO ELETRICA/ELETRIFICACAO E ILUMINACAO EXTERNA</v>
          </cell>
          <cell r="C2923" t="str">
            <v>INEL</v>
          </cell>
          <cell r="D2923" t="str">
            <v>FORNECIMENTO DE MAT/MO P/ELETRIFICACAO E ILUMINACAO PUBLICA</v>
          </cell>
          <cell r="E2923" t="str">
            <v>0172</v>
          </cell>
          <cell r="F2923" t="str">
            <v/>
          </cell>
          <cell r="G2923" t="str">
            <v/>
          </cell>
          <cell r="H2923" t="str">
            <v>LÂMPADA MISTA 160 W - FORNECIMENTO E INSTALAÇÃO. AF_08/2020</v>
          </cell>
          <cell r="I2923" t="str">
            <v>UN</v>
          </cell>
          <cell r="J2923" t="str">
            <v>COEFICIENTE DE REPRESENTATIVIDADE</v>
          </cell>
          <cell r="K2923" t="str">
            <v>16,05</v>
          </cell>
          <cell r="L2923" t="str">
            <v>CAIXA REFERENCIAL</v>
          </cell>
        </row>
        <row r="2924">
          <cell r="A2924">
            <v>101646</v>
          </cell>
          <cell r="B2924" t="str">
            <v>INSTALACAO ELETRICA/ELETRIFICACAO E ILUMINACAO EXTERNA</v>
          </cell>
          <cell r="C2924" t="str">
            <v>INEL</v>
          </cell>
          <cell r="D2924" t="str">
            <v>FORNECIMENTO DE MAT/MO P/ELETRIFICACAO E ILUMINACAO PUBLICA</v>
          </cell>
          <cell r="E2924" t="str">
            <v>0172</v>
          </cell>
          <cell r="F2924" t="str">
            <v/>
          </cell>
          <cell r="G2924" t="str">
            <v/>
          </cell>
          <cell r="H2924" t="str">
            <v>LÂMPADA MISTA 250 W - FORNECIMENTO E INSTALAÇÃO. AF_08/2020</v>
          </cell>
          <cell r="I2924" t="str">
            <v>UN</v>
          </cell>
          <cell r="J2924" t="str">
            <v>COEFICIENTE DE REPRESENTATIVIDADE</v>
          </cell>
          <cell r="K2924" t="str">
            <v>21,25</v>
          </cell>
          <cell r="L2924" t="str">
            <v>CAIXA REFERENCIAL</v>
          </cell>
        </row>
        <row r="2925">
          <cell r="A2925">
            <v>101647</v>
          </cell>
          <cell r="B2925" t="str">
            <v>INSTALACAO ELETRICA/ELETRIFICACAO E ILUMINACAO EXTERNA</v>
          </cell>
          <cell r="C2925" t="str">
            <v>INEL</v>
          </cell>
          <cell r="D2925" t="str">
            <v>FORNECIMENTO DE MAT/MO P/ELETRIFICACAO E ILUMINACAO PUBLICA</v>
          </cell>
          <cell r="E2925" t="str">
            <v>0172</v>
          </cell>
          <cell r="F2925" t="str">
            <v/>
          </cell>
          <cell r="G2925" t="str">
            <v/>
          </cell>
          <cell r="H2925" t="str">
            <v>LÂMPADA MISTA 500 W - FORNECIMENTO E INSTALAÇÃO. AF_08/2020</v>
          </cell>
          <cell r="I2925" t="str">
            <v>UN</v>
          </cell>
          <cell r="J2925" t="str">
            <v>COEFICIENTE DE REPRESENTATIVIDADE</v>
          </cell>
          <cell r="K2925" t="str">
            <v>38,88</v>
          </cell>
          <cell r="L2925" t="str">
            <v>CAIXA REFERENCIAL</v>
          </cell>
        </row>
        <row r="2926">
          <cell r="A2926">
            <v>101648</v>
          </cell>
          <cell r="B2926" t="str">
            <v>INSTALACAO ELETRICA/ELETRIFICACAO E ILUMINACAO EXTERNA</v>
          </cell>
          <cell r="C2926" t="str">
            <v>INEL</v>
          </cell>
          <cell r="D2926" t="str">
            <v>FORNECIMENTO DE MAT/MO P/ELETRIFICACAO E ILUMINACAO PUBLICA</v>
          </cell>
          <cell r="E2926" t="str">
            <v>0172</v>
          </cell>
          <cell r="F2926" t="str">
            <v/>
          </cell>
          <cell r="G2926" t="str">
            <v/>
          </cell>
          <cell r="H2926" t="str">
            <v>LÂMPADA VAPOR DE SÓDIO 150 W - FORNECIMENTO E INSTALAÇÃO. AF_08/2020</v>
          </cell>
          <cell r="I2926" t="str">
            <v>UN</v>
          </cell>
          <cell r="J2926" t="str">
            <v>COEFICIENTE DE REPRESENTATIVIDADE</v>
          </cell>
          <cell r="K2926" t="str">
            <v>30,12</v>
          </cell>
          <cell r="L2926" t="str">
            <v>CAIXA REFERENCIAL</v>
          </cell>
        </row>
        <row r="2927">
          <cell r="A2927">
            <v>101649</v>
          </cell>
          <cell r="B2927" t="str">
            <v>INSTALACAO ELETRICA/ELETRIFICACAO E ILUMINACAO EXTERNA</v>
          </cell>
          <cell r="C2927" t="str">
            <v>INEL</v>
          </cell>
          <cell r="D2927" t="str">
            <v>FORNECIMENTO DE MAT/MO P/ELETRIFICACAO E ILUMINACAO PUBLICA</v>
          </cell>
          <cell r="E2927" t="str">
            <v>0172</v>
          </cell>
          <cell r="F2927" t="str">
            <v/>
          </cell>
          <cell r="G2927" t="str">
            <v/>
          </cell>
          <cell r="H2927" t="str">
            <v>LÂMPADA VAPOR DE SÓDIO 250 W - FORNECIMENTO E INSTALAÇÃO. AF_08/2020</v>
          </cell>
          <cell r="I2927" t="str">
            <v>UN</v>
          </cell>
          <cell r="J2927" t="str">
            <v>COEFICIENTE DE REPRESENTATIVIDADE</v>
          </cell>
          <cell r="K2927" t="str">
            <v>34,67</v>
          </cell>
          <cell r="L2927" t="str">
            <v>CAIXA REFERENCIAL</v>
          </cell>
        </row>
        <row r="2928">
          <cell r="A2928">
            <v>101650</v>
          </cell>
          <cell r="B2928" t="str">
            <v>INSTALACAO ELETRICA/ELETRIFICACAO E ILUMINACAO EXTERNA</v>
          </cell>
          <cell r="C2928" t="str">
            <v>INEL</v>
          </cell>
          <cell r="D2928" t="str">
            <v>FORNECIMENTO DE MAT/MO P/ELETRIFICACAO E ILUMINACAO PUBLICA</v>
          </cell>
          <cell r="E2928" t="str">
            <v>0172</v>
          </cell>
          <cell r="F2928" t="str">
            <v/>
          </cell>
          <cell r="G2928" t="str">
            <v/>
          </cell>
          <cell r="H2928" t="str">
            <v>LÂMPADA VAPOR DE SÓDIO 400 W - FORNECIMENTO E INSTALAÇÃO. AF_08/2020</v>
          </cell>
          <cell r="I2928" t="str">
            <v>UN</v>
          </cell>
          <cell r="J2928" t="str">
            <v>COEFICIENTE DE REPRESENTATIVIDADE</v>
          </cell>
          <cell r="K2928" t="str">
            <v>40,27</v>
          </cell>
          <cell r="L2928" t="str">
            <v>CAIXA REFERENCIAL</v>
          </cell>
        </row>
        <row r="2929">
          <cell r="A2929">
            <v>101651</v>
          </cell>
          <cell r="B2929" t="str">
            <v>INSTALACAO ELETRICA/ELETRIFICACAO E ILUMINACAO EXTERNA</v>
          </cell>
          <cell r="C2929" t="str">
            <v>INEL</v>
          </cell>
          <cell r="D2929" t="str">
            <v>FORNECIMENTO DE MAT/MO P/ELETRIFICACAO E ILUMINACAO PUBLICA</v>
          </cell>
          <cell r="E2929" t="str">
            <v>0172</v>
          </cell>
          <cell r="F2929" t="str">
            <v/>
          </cell>
          <cell r="G2929" t="str">
            <v/>
          </cell>
          <cell r="H2929" t="str">
            <v>SUBSTITUIÇÃO DE LÂMPADA PARA ILUMINAÇÃO PÚBLICA (NÃO INCLUI FORNECIMENTO). AF_08/2020</v>
          </cell>
          <cell r="I2929" t="str">
            <v>UN</v>
          </cell>
          <cell r="J2929" t="str">
            <v>ATRIBUÍDO SÃO PAULO</v>
          </cell>
          <cell r="K2929" t="str">
            <v>42,31</v>
          </cell>
          <cell r="L2929" t="str">
            <v>CAIXA REFERENCIAL</v>
          </cell>
        </row>
        <row r="2930">
          <cell r="A2930">
            <v>101652</v>
          </cell>
          <cell r="B2930" t="str">
            <v>INSTALACAO ELETRICA/ELETRIFICACAO E ILUMINACAO EXTERNA</v>
          </cell>
          <cell r="C2930" t="str">
            <v>INEL</v>
          </cell>
          <cell r="D2930" t="str">
            <v>FORNECIMENTO DE MAT/MO P/ELETRIFICACAO E ILUMINACAO PUBLICA</v>
          </cell>
          <cell r="E2930" t="str">
            <v>0172</v>
          </cell>
          <cell r="F2930" t="str">
            <v/>
          </cell>
          <cell r="G2930" t="str">
            <v/>
          </cell>
          <cell r="H2930" t="str">
            <v>LUMINÁRIA FECHADA, PARA ILUMINAÇÃO PÚBLICA, PARA LÂMPADA DE VAPOR - FORNECIMENTO E INSTALAÇÃO (EXCLUSIVE LÂMPADA E REATOR). AF_08/2020</v>
          </cell>
          <cell r="I2930" t="str">
            <v>UN</v>
          </cell>
          <cell r="J2930" t="str">
            <v>ATRIBUÍDO SÃO PAULO</v>
          </cell>
          <cell r="K2930" t="str">
            <v>344,93</v>
          </cell>
          <cell r="L2930" t="str">
            <v>CAIXA REFERENCIAL</v>
          </cell>
        </row>
        <row r="2931">
          <cell r="A2931">
            <v>101653</v>
          </cell>
          <cell r="B2931" t="str">
            <v>INSTALACAO ELETRICA/ELETRIFICACAO E ILUMINACAO EXTERNA</v>
          </cell>
          <cell r="C2931" t="str">
            <v>INEL</v>
          </cell>
          <cell r="D2931" t="str">
            <v>FORNECIMENTO DE MAT/MO P/ELETRIFICACAO E ILUMINACAO PUBLICA</v>
          </cell>
          <cell r="E2931" t="str">
            <v>0172</v>
          </cell>
          <cell r="F2931" t="str">
            <v/>
          </cell>
          <cell r="G2931" t="str">
            <v/>
          </cell>
          <cell r="H2931" t="str">
            <v>LUMINÁRIA ABERTA PARA ILUMINAÇÃO PÚBLICA, PARA LÂMPADA VAPOR DE MERCÚRIO ATÉ 400 W E MISTA ATÉ 500 W, COM BRAÇO EM TUBO DE AÇO GALV 1", COMPRIMENTO DE 1,50 M, PARA POSTE DE CONCRETO - FORNECIMENTO E INSTALAÇÃO (EXCLUSIVE LÂMPADA E REATOR). AF_08/2020</v>
          </cell>
          <cell r="I2931" t="str">
            <v>UN</v>
          </cell>
          <cell r="J2931" t="str">
            <v>ATRIBUÍDO SÃO PAULO</v>
          </cell>
          <cell r="K2931" t="str">
            <v>194,44</v>
          </cell>
          <cell r="L2931" t="str">
            <v>CAIXA REFERENCIAL</v>
          </cell>
        </row>
        <row r="2932">
          <cell r="A2932">
            <v>101654</v>
          </cell>
          <cell r="B2932" t="str">
            <v>INSTALACAO ELETRICA/ELETRIFICACAO E ILUMINACAO EXTERNA</v>
          </cell>
          <cell r="C2932" t="str">
            <v>INEL</v>
          </cell>
          <cell r="D2932" t="str">
            <v>FORNECIMENTO DE MAT/MO P/ELETRIFICACAO E ILUMINACAO PUBLICA</v>
          </cell>
          <cell r="E2932" t="str">
            <v>0172</v>
          </cell>
          <cell r="F2932" t="str">
            <v/>
          </cell>
          <cell r="G2932" t="str">
            <v/>
          </cell>
          <cell r="H2932" t="str">
            <v>LUMINÁRIA DE LED PARA ILUMINAÇÃO PÚBLICA, DE 33 W ATÉ 50 W - FORNECIMENTO E INSTALAÇÃO. AF_08/2020</v>
          </cell>
          <cell r="I2932" t="str">
            <v>UN</v>
          </cell>
          <cell r="J2932" t="str">
            <v>ATRIBUÍDO SÃO PAULO</v>
          </cell>
          <cell r="K2932" t="str">
            <v>298,60</v>
          </cell>
          <cell r="L2932" t="str">
            <v>CAIXA REFERENCIAL</v>
          </cell>
        </row>
        <row r="2933">
          <cell r="A2933">
            <v>101655</v>
          </cell>
          <cell r="B2933" t="str">
            <v>INSTALACAO ELETRICA/ELETRIFICACAO E ILUMINACAO EXTERNA</v>
          </cell>
          <cell r="C2933" t="str">
            <v>INEL</v>
          </cell>
          <cell r="D2933" t="str">
            <v>FORNECIMENTO DE MAT/MO P/ELETRIFICACAO E ILUMINACAO PUBLICA</v>
          </cell>
          <cell r="E2933" t="str">
            <v>0172</v>
          </cell>
          <cell r="F2933" t="str">
            <v/>
          </cell>
          <cell r="G2933" t="str">
            <v/>
          </cell>
          <cell r="H2933" t="str">
            <v>LUMINÁRIA DE LED PARA ILUMINAÇÃO PÚBLICA, DE 51 W ATÉ 67 W - FORNECIMENTO E INSTALAÇÃO. AF_08/2020</v>
          </cell>
          <cell r="I2933" t="str">
            <v>UN</v>
          </cell>
          <cell r="J2933" t="str">
            <v>ATRIBUÍDO SÃO PAULO</v>
          </cell>
          <cell r="K2933" t="str">
            <v>509,90</v>
          </cell>
          <cell r="L2933" t="str">
            <v>CAIXA REFERENCIAL</v>
          </cell>
        </row>
        <row r="2934">
          <cell r="A2934">
            <v>101656</v>
          </cell>
          <cell r="B2934" t="str">
            <v>INSTALACAO ELETRICA/ELETRIFICACAO E ILUMINACAO EXTERNA</v>
          </cell>
          <cell r="C2934" t="str">
            <v>INEL</v>
          </cell>
          <cell r="D2934" t="str">
            <v>FORNECIMENTO DE MAT/MO P/ELETRIFICACAO E ILUMINACAO PUBLICA</v>
          </cell>
          <cell r="E2934" t="str">
            <v>0172</v>
          </cell>
          <cell r="F2934" t="str">
            <v/>
          </cell>
          <cell r="G2934" t="str">
            <v/>
          </cell>
          <cell r="H2934" t="str">
            <v>LUMINÁRIA DE LED PARA ILUMINAÇÃO PÚBLICA, DE 68 W ATÉ 97 W - FORNECIMENTO E INSTALAÇÃO. AF_08/2020</v>
          </cell>
          <cell r="I2934" t="str">
            <v>UN</v>
          </cell>
          <cell r="J2934" t="str">
            <v>ATRIBUÍDO SÃO PAULO</v>
          </cell>
          <cell r="K2934" t="str">
            <v>559,23</v>
          </cell>
          <cell r="L2934" t="str">
            <v>CAIXA REFERENCIAL</v>
          </cell>
        </row>
        <row r="2935">
          <cell r="A2935">
            <v>101657</v>
          </cell>
          <cell r="B2935" t="str">
            <v>INSTALACAO ELETRICA/ELETRIFICACAO E ILUMINACAO EXTERNA</v>
          </cell>
          <cell r="C2935" t="str">
            <v>INEL</v>
          </cell>
          <cell r="D2935" t="str">
            <v>FORNECIMENTO DE MAT/MO P/ELETRIFICACAO E ILUMINACAO PUBLICA</v>
          </cell>
          <cell r="E2935" t="str">
            <v>0172</v>
          </cell>
          <cell r="F2935" t="str">
            <v/>
          </cell>
          <cell r="G2935" t="str">
            <v/>
          </cell>
          <cell r="H2935" t="str">
            <v>LUMINÁRIA DE LED PARA ILUMINAÇÃO PÚBLICA, DE 98 W ATÉ 137 W - FORNECIMENTO E INSTALAÇÃO. AF_08/2020</v>
          </cell>
          <cell r="I2935" t="str">
            <v>UN</v>
          </cell>
          <cell r="J2935" t="str">
            <v>ATRIBUÍDO SÃO PAULO</v>
          </cell>
          <cell r="K2935" t="str">
            <v>664,32</v>
          </cell>
          <cell r="L2935" t="str">
            <v>CAIXA REFERENCIAL</v>
          </cell>
        </row>
        <row r="2936">
          <cell r="A2936">
            <v>101658</v>
          </cell>
          <cell r="B2936" t="str">
            <v>INSTALACAO ELETRICA/ELETRIFICACAO E ILUMINACAO EXTERNA</v>
          </cell>
          <cell r="C2936" t="str">
            <v>INEL</v>
          </cell>
          <cell r="D2936" t="str">
            <v>FORNECIMENTO DE MAT/MO P/ELETRIFICACAO E ILUMINACAO PUBLICA</v>
          </cell>
          <cell r="E2936" t="str">
            <v>0172</v>
          </cell>
          <cell r="F2936" t="str">
            <v/>
          </cell>
          <cell r="G2936" t="str">
            <v/>
          </cell>
          <cell r="H2936" t="str">
            <v>LUMINÁRIA DE LED PARA ILUMINAÇÃO PÚBLICA, DE 138 W ATÉ 180 W - FORNECIMENTO E INSTALAÇÃO. AF_08/2020</v>
          </cell>
          <cell r="I2936" t="str">
            <v>UN</v>
          </cell>
          <cell r="J2936" t="str">
            <v>ATRIBUÍDO SÃO PAULO</v>
          </cell>
          <cell r="K2936" t="str">
            <v>880,40</v>
          </cell>
          <cell r="L2936" t="str">
            <v>CAIXA REFERENCIAL</v>
          </cell>
        </row>
        <row r="2937">
          <cell r="A2937">
            <v>101659</v>
          </cell>
          <cell r="B2937" t="str">
            <v>INSTALACAO ELETRICA/ELETRIFICACAO E ILUMINACAO EXTERNA</v>
          </cell>
          <cell r="C2937" t="str">
            <v>INEL</v>
          </cell>
          <cell r="D2937" t="str">
            <v>FORNECIMENTO DE MAT/MO P/ELETRIFICACAO E ILUMINACAO PUBLICA</v>
          </cell>
          <cell r="E2937" t="str">
            <v>0172</v>
          </cell>
          <cell r="F2937" t="str">
            <v/>
          </cell>
          <cell r="G2937" t="str">
            <v/>
          </cell>
          <cell r="H2937" t="str">
            <v>LUMINÁRIA DE LED PARA ILUMINAÇÃO PÚBLICA, DE 181 W ATÉ 239 W - FORNECIMENTO E INSTALAÇÃO. AF_08/2020</v>
          </cell>
          <cell r="I2937" t="str">
            <v>UN</v>
          </cell>
          <cell r="J2937" t="str">
            <v>ATRIBUÍDO SÃO PAULO</v>
          </cell>
          <cell r="K2937" t="str">
            <v>1.014,79</v>
          </cell>
          <cell r="L2937" t="str">
            <v>CAIXA REFERENCIAL</v>
          </cell>
        </row>
        <row r="2938">
          <cell r="A2938">
            <v>101660</v>
          </cell>
          <cell r="B2938" t="str">
            <v>INSTALACAO ELETRICA/ELETRIFICACAO E ILUMINACAO EXTERNA</v>
          </cell>
          <cell r="C2938" t="str">
            <v>INEL</v>
          </cell>
          <cell r="D2938" t="str">
            <v>FORNECIMENTO DE MAT/MO P/ELETRIFICACAO E ILUMINACAO PUBLICA</v>
          </cell>
          <cell r="E2938" t="str">
            <v>0172</v>
          </cell>
          <cell r="F2938" t="str">
            <v/>
          </cell>
          <cell r="G2938" t="str">
            <v/>
          </cell>
          <cell r="H2938" t="str">
            <v>LUMINÁRIA DE LED PARA ILUMINAÇÃO PÚBLICA, DE 240 W ATÉ 350 W - FORNECIMENTO E INSTALAÇÃO. AF_08/2020</v>
          </cell>
          <cell r="I2938" t="str">
            <v>UN</v>
          </cell>
          <cell r="J2938" t="str">
            <v>ATRIBUÍDO SÃO PAULO</v>
          </cell>
          <cell r="K2938" t="str">
            <v>1.649,22</v>
          </cell>
          <cell r="L2938" t="str">
            <v>CAIXA REFERENCIAL</v>
          </cell>
        </row>
        <row r="2939">
          <cell r="A2939">
            <v>101661</v>
          </cell>
          <cell r="B2939" t="str">
            <v>INSTALACAO ELETRICA/ELETRIFICACAO E ILUMINACAO EXTERNA</v>
          </cell>
          <cell r="C2939" t="str">
            <v>INEL</v>
          </cell>
          <cell r="D2939" t="str">
            <v>FORNECIMENTO DE MAT/MO P/ELETRIFICACAO E ILUMINACAO PUBLICA</v>
          </cell>
          <cell r="E2939" t="str">
            <v>0172</v>
          </cell>
          <cell r="F2939" t="str">
            <v/>
          </cell>
          <cell r="G2939" t="str">
            <v/>
          </cell>
          <cell r="H2939" t="str">
            <v>SUBSTITUIÇÃO DE LUMINÁRIA DE VAPOR DE MERCÚRIO/VAPOR DE SÓDIO POR LUMINÁRIA DE LED PARA ILUMINAÇÃO PÚBLICA (NÃO INCLUI FORNECIMENTO). AF_08/2020</v>
          </cell>
          <cell r="I2939" t="str">
            <v>UN</v>
          </cell>
          <cell r="J2939" t="str">
            <v>ATRIBUÍDO SÃO PAULO</v>
          </cell>
          <cell r="K2939" t="str">
            <v>77,01</v>
          </cell>
          <cell r="L2939" t="str">
            <v>CAIXA REFERENCIAL</v>
          </cell>
        </row>
        <row r="2940">
          <cell r="A2940">
            <v>101662</v>
          </cell>
          <cell r="B2940" t="str">
            <v>INSTALACAO ELETRICA/ELETRIFICACAO E ILUMINACAO EXTERNA</v>
          </cell>
          <cell r="C2940" t="str">
            <v>INEL</v>
          </cell>
          <cell r="D2940" t="str">
            <v>FORNECIMENTO DE MAT/MO P/ELETRIFICACAO E ILUMINACAO PUBLICA</v>
          </cell>
          <cell r="E2940" t="str">
            <v>0172</v>
          </cell>
          <cell r="F2940" t="str">
            <v/>
          </cell>
          <cell r="G2940" t="str">
            <v/>
          </cell>
          <cell r="H2940" t="str">
            <v>LUMINÁRIA FECHADA PARA ILUMINAÇÃO PÚBLICA, COM REATOR DE PARTIDA RÁPIDA, COM LÂMPADA VAPOR DE MERCÚRIO 250 W - FORNECIMENTO E INSTALAÇÃO. AF_08/2020</v>
          </cell>
          <cell r="I2940" t="str">
            <v>UN</v>
          </cell>
          <cell r="J2940" t="str">
            <v>ATRIBUÍDO SÃO PAULO</v>
          </cell>
          <cell r="K2940" t="str">
            <v>471,51</v>
          </cell>
          <cell r="L2940" t="str">
            <v>CAIXA REFERENCIAL</v>
          </cell>
        </row>
        <row r="2941">
          <cell r="A2941">
            <v>101663</v>
          </cell>
          <cell r="B2941" t="str">
            <v>INSTALACAO ELETRICA/ELETRIFICACAO E ILUMINACAO EXTERNA</v>
          </cell>
          <cell r="C2941" t="str">
            <v>INEL</v>
          </cell>
          <cell r="D2941" t="str">
            <v>FORNECIMENTO DE MAT/MO P/ELETRIFICACAO E ILUMINACAO PUBLICA</v>
          </cell>
          <cell r="E2941" t="str">
            <v>0172</v>
          </cell>
          <cell r="F2941" t="str">
            <v/>
          </cell>
          <cell r="G2941" t="str">
            <v/>
          </cell>
          <cell r="H2941" t="str">
            <v>ABRAÇADEIRA DE FIXAÇÃO DE BRAÇOS DE LUMINÁRIAS DE 2" - FORNECIMENTO E INSTALAÇÃO. AF_08/2020</v>
          </cell>
          <cell r="I2941" t="str">
            <v>UN</v>
          </cell>
          <cell r="J2941" t="str">
            <v>ATRIBUÍDO SÃO PAULO</v>
          </cell>
          <cell r="K2941" t="str">
            <v>16,83</v>
          </cell>
          <cell r="L2941" t="str">
            <v>CAIXA REFERENCIAL</v>
          </cell>
        </row>
        <row r="2942">
          <cell r="A2942">
            <v>101664</v>
          </cell>
          <cell r="B2942" t="str">
            <v>INSTALACAO ELETRICA/ELETRIFICACAO E ILUMINACAO EXTERNA</v>
          </cell>
          <cell r="C2942" t="str">
            <v>INEL</v>
          </cell>
          <cell r="D2942" t="str">
            <v>FORNECIMENTO DE MAT/MO P/ELETRIFICACAO E ILUMINACAO PUBLICA</v>
          </cell>
          <cell r="E2942" t="str">
            <v>0172</v>
          </cell>
          <cell r="F2942" t="str">
            <v/>
          </cell>
          <cell r="G2942" t="str">
            <v/>
          </cell>
          <cell r="H2942" t="str">
            <v>ABRAÇADEIRA DE FIXAÇÃO DE BRAÇOS DE LUMINÁRIAS DE 3" - FORNECIMENTO E INSTALAÇÃO. AF_08/2020</v>
          </cell>
          <cell r="I2942" t="str">
            <v>UN</v>
          </cell>
          <cell r="J2942" t="str">
            <v>ATRIBUÍDO SÃO PAULO</v>
          </cell>
          <cell r="K2942" t="str">
            <v>17,41</v>
          </cell>
          <cell r="L2942" t="str">
            <v>CAIXA REFERENCIAL</v>
          </cell>
        </row>
        <row r="2943">
          <cell r="A2943">
            <v>101665</v>
          </cell>
          <cell r="B2943" t="str">
            <v>INSTALACAO ELETRICA/ELETRIFICACAO E ILUMINACAO EXTERNA</v>
          </cell>
          <cell r="C2943" t="str">
            <v>INEL</v>
          </cell>
          <cell r="D2943" t="str">
            <v>FORNECIMENTO DE MAT/MO P/ELETRIFICACAO E ILUMINACAO PUBLICA</v>
          </cell>
          <cell r="E2943" t="str">
            <v>0172</v>
          </cell>
          <cell r="F2943" t="str">
            <v/>
          </cell>
          <cell r="G2943" t="str">
            <v/>
          </cell>
          <cell r="H2943" t="str">
            <v>ABRAÇADEIRA DE FIXAÇÃO DE BRAÇOS DE LUMINÁRIAS DE 4" - FORNECIMENTO E INSTALAÇÃO. AF_08/2020</v>
          </cell>
          <cell r="I2943" t="str">
            <v>UN</v>
          </cell>
          <cell r="J2943" t="str">
            <v>ATRIBUÍDO SÃO PAULO</v>
          </cell>
          <cell r="K2943" t="str">
            <v>19,90</v>
          </cell>
          <cell r="L2943" t="str">
            <v>CAIXA REFERENCIAL</v>
          </cell>
        </row>
        <row r="2944">
          <cell r="A2944">
            <v>101666</v>
          </cell>
          <cell r="B2944" t="str">
            <v>INSTALACAO ELETRICA/ELETRIFICACAO E ILUMINACAO EXTERNA</v>
          </cell>
          <cell r="C2944" t="str">
            <v>INEL</v>
          </cell>
          <cell r="D2944" t="str">
            <v>FORNECIMENTO DE MAT/MO P/ELETRIFICACAO E ILUMINACAO PUBLICA</v>
          </cell>
          <cell r="E2944" t="str">
            <v>0172</v>
          </cell>
          <cell r="F2944" t="str">
            <v/>
          </cell>
          <cell r="G2944" t="str">
            <v/>
          </cell>
          <cell r="H2944" t="str">
            <v>REFLETOR RETANGULAR FECHADO, COM LÂMPADA VAPOR METÁLICO 400 W - FORNECIMENTO E INSTALAÇÃO. AF_08/2020</v>
          </cell>
          <cell r="I2944" t="str">
            <v>UN</v>
          </cell>
          <cell r="J2944" t="str">
            <v>ATRIBUÍDO SÃO PAULO</v>
          </cell>
          <cell r="K2944" t="str">
            <v>260,40</v>
          </cell>
          <cell r="L2944" t="str">
            <v>CAIXA REFERENCIAL</v>
          </cell>
        </row>
        <row r="2945">
          <cell r="A2945">
            <v>102085</v>
          </cell>
          <cell r="B2945" t="str">
            <v>INSTALACAO ELETRICA/ELETRIFICACAO E ILUMINACAO EXTERNA</v>
          </cell>
          <cell r="C2945" t="str">
            <v>INEL</v>
          </cell>
          <cell r="D2945" t="str">
            <v>FORNECIMENTO DE MAT/MO P/ELETRIFICACAO E ILUMINACAO PUBLICA</v>
          </cell>
          <cell r="E2945" t="str">
            <v>0172</v>
          </cell>
          <cell r="F2945" t="str">
            <v/>
          </cell>
          <cell r="G2945" t="str">
            <v/>
          </cell>
          <cell r="H2945" t="str">
            <v>LUMINÁRIA ESTANQUE COM PROTEÇÃO CONTRA ÁGUA, POEIRA OU IMPACTOS - FORNECIMENTO E INSTALAÇÃO. AF_08/2020</v>
          </cell>
          <cell r="I2945" t="str">
            <v>UN</v>
          </cell>
          <cell r="J2945" t="str">
            <v>ATRIBUÍDO SÃO PAULO</v>
          </cell>
          <cell r="K2945" t="str">
            <v>135,90</v>
          </cell>
          <cell r="L2945" t="str">
            <v>CAIXA REFERENCIAL</v>
          </cell>
        </row>
        <row r="2946">
          <cell r="A2946">
            <v>100578</v>
          </cell>
          <cell r="B2946" t="str">
            <v>INSTALACAO ELETRICA/ELETRIFICACAO E ILUMINACAO EXTERNA</v>
          </cell>
          <cell r="C2946" t="str">
            <v>INEL</v>
          </cell>
          <cell r="D2946" t="str">
            <v>POSTE DE CONCRETO</v>
          </cell>
          <cell r="E2946" t="str">
            <v>0173</v>
          </cell>
          <cell r="F2946" t="str">
            <v/>
          </cell>
          <cell r="G2946" t="str">
            <v/>
          </cell>
          <cell r="H2946" t="str">
            <v>ASSENTAMENTO DE POSTE DE CONCRETO COM COMPRIMENTO NOMINAL DE 9 M, CARGA NOMINAL MENOR OU IGUAL A 1000 DAN, ENGASTAMENTO SIMPLES COM 1,5 M DE SOLO (NÃO INCLUI FORNECIMENTO). AF_11/2019</v>
          </cell>
          <cell r="I2946" t="str">
            <v>UN</v>
          </cell>
          <cell r="J2946" t="str">
            <v>ATRIBUÍDO SÃO PAULO</v>
          </cell>
          <cell r="K2946" t="str">
            <v>295,62</v>
          </cell>
          <cell r="L2946" t="str">
            <v>CAIXA REFERENCIAL</v>
          </cell>
        </row>
        <row r="2947">
          <cell r="A2947">
            <v>100579</v>
          </cell>
          <cell r="B2947" t="str">
            <v>INSTALACAO ELETRICA/ELETRIFICACAO E ILUMINACAO EXTERNA</v>
          </cell>
          <cell r="C2947" t="str">
            <v>INEL</v>
          </cell>
          <cell r="D2947" t="str">
            <v>POSTE DE CONCRETO</v>
          </cell>
          <cell r="E2947" t="str">
            <v>0173</v>
          </cell>
          <cell r="F2947" t="str">
            <v/>
          </cell>
          <cell r="G2947" t="str">
            <v/>
          </cell>
          <cell r="H2947" t="str">
            <v>ASSENTAMENTO DE POSTE DE CONCRETO COM COMPRIMENTO NOMINAL DE 10 M, CARGA NOMINAL MENOR OU IGUAL A 1000 DAN, ENGASTAMENTO SIMPLES COM 1,6 M DE SOLO (NÃO INCLUI FORNECIMENTO). AF_11/2019</v>
          </cell>
          <cell r="I2947" t="str">
            <v>UN</v>
          </cell>
          <cell r="J2947" t="str">
            <v>ATRIBUÍDO SÃO PAULO</v>
          </cell>
          <cell r="K2947" t="str">
            <v>323,76</v>
          </cell>
          <cell r="L2947" t="str">
            <v>CAIXA REFERENCIAL</v>
          </cell>
        </row>
        <row r="2948">
          <cell r="A2948">
            <v>100580</v>
          </cell>
          <cell r="B2948" t="str">
            <v>INSTALACAO ELETRICA/ELETRIFICACAO E ILUMINACAO EXTERNA</v>
          </cell>
          <cell r="C2948" t="str">
            <v>INEL</v>
          </cell>
          <cell r="D2948" t="str">
            <v>POSTE DE CONCRETO</v>
          </cell>
          <cell r="E2948" t="str">
            <v>0173</v>
          </cell>
          <cell r="F2948" t="str">
            <v/>
          </cell>
          <cell r="G2948" t="str">
            <v/>
          </cell>
          <cell r="H2948" t="str">
            <v>ASSENTAMENTO DE POSTE DE CONCRETO COM COMPRIMENTO NOMINAL DE 10 M, CARGA NOMINAL MAIOR QUE 1000 DAN, ENGASTAMENTO SIMPLES COM 1,6 M DE SOLO (NÃO INCLUI FORNECIMENTO). AF_11/2019</v>
          </cell>
          <cell r="I2948" t="str">
            <v>UN</v>
          </cell>
          <cell r="J2948" t="str">
            <v>ATRIBUÍDO SÃO PAULO</v>
          </cell>
          <cell r="K2948" t="str">
            <v>357,61</v>
          </cell>
          <cell r="L2948" t="str">
            <v>CAIXA REFERENCIAL</v>
          </cell>
        </row>
        <row r="2949">
          <cell r="A2949">
            <v>100581</v>
          </cell>
          <cell r="B2949" t="str">
            <v>INSTALACAO ELETRICA/ELETRIFICACAO E ILUMINACAO EXTERNA</v>
          </cell>
          <cell r="C2949" t="str">
            <v>INEL</v>
          </cell>
          <cell r="D2949" t="str">
            <v>POSTE DE CONCRETO</v>
          </cell>
          <cell r="E2949" t="str">
            <v>0173</v>
          </cell>
          <cell r="F2949" t="str">
            <v/>
          </cell>
          <cell r="G2949" t="str">
            <v/>
          </cell>
          <cell r="H2949" t="str">
            <v>ASSENTAMENTO DE POSTE DE CONCRETO COM COMPRIMENTO NOMINAL DE 10,5 M, CARGA NOMINAL MENOR OU IGUAL A 1000 DAN, ENGASTAMENTO SIMPLES COM 1,65 M DE SOLO (NÃO INCLUI FORNECIMENTO). AF_11/2019</v>
          </cell>
          <cell r="I2949" t="str">
            <v>UN</v>
          </cell>
          <cell r="J2949" t="str">
            <v>ATRIBUÍDO SÃO PAULO</v>
          </cell>
          <cell r="K2949" t="str">
            <v>337,69</v>
          </cell>
          <cell r="L2949" t="str">
            <v>CAIXA REFERENCIAL</v>
          </cell>
        </row>
        <row r="2950">
          <cell r="A2950">
            <v>100582</v>
          </cell>
          <cell r="B2950" t="str">
            <v>INSTALACAO ELETRICA/ELETRIFICACAO E ILUMINACAO EXTERNA</v>
          </cell>
          <cell r="C2950" t="str">
            <v>INEL</v>
          </cell>
          <cell r="D2950" t="str">
            <v>POSTE DE CONCRETO</v>
          </cell>
          <cell r="E2950" t="str">
            <v>0173</v>
          </cell>
          <cell r="F2950" t="str">
            <v/>
          </cell>
          <cell r="G2950" t="str">
            <v/>
          </cell>
          <cell r="H2950" t="str">
            <v>ASSENTAMENTO DE POSTE DE CONCRETO COM COMPRIMENTO NOMINAL DE 10,5 M, CARGA NOMINAL MAIOR QUE 1000 DAN, ENGASTAMENTO SIMPLES COM 1,65 M DE SOLO (NÃO INCLUI FORNECIMENTO). AF_11/2019</v>
          </cell>
          <cell r="I2950" t="str">
            <v>UN</v>
          </cell>
          <cell r="J2950" t="str">
            <v>ATRIBUÍDO SÃO PAULO</v>
          </cell>
          <cell r="K2950" t="str">
            <v>398,70</v>
          </cell>
          <cell r="L2950" t="str">
            <v>CAIXA REFERENCIAL</v>
          </cell>
        </row>
        <row r="2951">
          <cell r="A2951">
            <v>100583</v>
          </cell>
          <cell r="B2951" t="str">
            <v>INSTALACAO ELETRICA/ELETRIFICACAO E ILUMINACAO EXTERNA</v>
          </cell>
          <cell r="C2951" t="str">
            <v>INEL</v>
          </cell>
          <cell r="D2951" t="str">
            <v>POSTE DE CONCRETO</v>
          </cell>
          <cell r="E2951" t="str">
            <v>0173</v>
          </cell>
          <cell r="F2951" t="str">
            <v/>
          </cell>
          <cell r="G2951" t="str">
            <v/>
          </cell>
          <cell r="H2951" t="str">
            <v>ASSENTAMENTO DE POSTE DE CONCRETO COM COMPRIMENTO NOMINAL DE 11 M, CARGA NOMINAL MENOR OU IGUAL A 1000 DAN, ENGASTAMENTO SIMPLES COM 1,7 M DE SOLO (NÃO INCLUI FORNECIMENTO). AF_11/2019</v>
          </cell>
          <cell r="I2951" t="str">
            <v>UN</v>
          </cell>
          <cell r="J2951" t="str">
            <v>ATRIBUÍDO SÃO PAULO</v>
          </cell>
          <cell r="K2951" t="str">
            <v>352,72</v>
          </cell>
          <cell r="L2951" t="str">
            <v>CAIXA REFERENCIAL</v>
          </cell>
        </row>
        <row r="2952">
          <cell r="A2952">
            <v>100584</v>
          </cell>
          <cell r="B2952" t="str">
            <v>INSTALACAO ELETRICA/ELETRIFICACAO E ILUMINACAO EXTERNA</v>
          </cell>
          <cell r="C2952" t="str">
            <v>INEL</v>
          </cell>
          <cell r="D2952" t="str">
            <v>POSTE DE CONCRETO</v>
          </cell>
          <cell r="E2952" t="str">
            <v>0173</v>
          </cell>
          <cell r="F2952" t="str">
            <v/>
          </cell>
          <cell r="G2952" t="str">
            <v/>
          </cell>
          <cell r="H2952" t="str">
            <v>ASSENTAMENTO DE POSTE DE CONCRETO COM COMPRIMENTO NOMINAL DE 11 M, CARGA NOMINAL MAIOR QUE 1000 DAN, ENGASTAMENTO SIMPLES COM 1,7 M DE SOLO (NÃO INCLUI FORNECIMENTO). AF_11/2019</v>
          </cell>
          <cell r="I2952" t="str">
            <v>UN</v>
          </cell>
          <cell r="J2952" t="str">
            <v>ATRIBUÍDO SÃO PAULO</v>
          </cell>
          <cell r="K2952" t="str">
            <v>389,41</v>
          </cell>
          <cell r="L2952" t="str">
            <v>CAIXA REFERENCIAL</v>
          </cell>
        </row>
        <row r="2953">
          <cell r="A2953">
            <v>100585</v>
          </cell>
          <cell r="B2953" t="str">
            <v>INSTALACAO ELETRICA/ELETRIFICACAO E ILUMINACAO EXTERNA</v>
          </cell>
          <cell r="C2953" t="str">
            <v>INEL</v>
          </cell>
          <cell r="D2953" t="str">
            <v>POSTE DE CONCRETO</v>
          </cell>
          <cell r="E2953" t="str">
            <v>0173</v>
          </cell>
          <cell r="F2953" t="str">
            <v/>
          </cell>
          <cell r="G2953" t="str">
            <v/>
          </cell>
          <cell r="H2953" t="str">
            <v>ASSENTAMENTO DE POSTE DE CONCRETO COM COMPRIMENTO NOMINAL DE 12 M, CARGA NOMINAL MENOR OU IGUAL A 1000 DAN, ENGASTAMENTO SIMPLES COM 1,8 M DE SOLO (NÃO INCLUI FORNECIMENTO). AF_11/2019</v>
          </cell>
          <cell r="I2953" t="str">
            <v>UN</v>
          </cell>
          <cell r="J2953" t="str">
            <v>ATRIBUÍDO SÃO PAULO</v>
          </cell>
          <cell r="K2953" t="str">
            <v>381,85</v>
          </cell>
          <cell r="L2953" t="str">
            <v>CAIXA REFERENCIAL</v>
          </cell>
        </row>
        <row r="2954">
          <cell r="A2954">
            <v>100586</v>
          </cell>
          <cell r="B2954" t="str">
            <v>INSTALACAO ELETRICA/ELETRIFICACAO E ILUMINACAO EXTERNA</v>
          </cell>
          <cell r="C2954" t="str">
            <v>INEL</v>
          </cell>
          <cell r="D2954" t="str">
            <v>POSTE DE CONCRETO</v>
          </cell>
          <cell r="E2954" t="str">
            <v>0173</v>
          </cell>
          <cell r="F2954" t="str">
            <v/>
          </cell>
          <cell r="G2954" t="str">
            <v/>
          </cell>
          <cell r="H2954" t="str">
            <v>ASSENTAMENTO DE POSTE DE CONCRETO COM COMPRIMENTO NOMINAL DE 12 M, CARGA NOMINAL MAIOR QUE 1000 DAN, ENGASTAMENTO SIMPLES COM 1,8 M DE SOLO (NÃO INCLUI FORNECIMENTO). AF_11/2019</v>
          </cell>
          <cell r="I2954" t="str">
            <v>UN</v>
          </cell>
          <cell r="J2954" t="str">
            <v>ATRIBUÍDO SÃO PAULO</v>
          </cell>
          <cell r="K2954" t="str">
            <v>440,30</v>
          </cell>
          <cell r="L2954" t="str">
            <v>CAIXA REFERENCIAL</v>
          </cell>
        </row>
        <row r="2955">
          <cell r="A2955">
            <v>100587</v>
          </cell>
          <cell r="B2955" t="str">
            <v>INSTALACAO ELETRICA/ELETRIFICACAO E ILUMINACAO EXTERNA</v>
          </cell>
          <cell r="C2955" t="str">
            <v>INEL</v>
          </cell>
          <cell r="D2955" t="str">
            <v>POSTE DE CONCRETO</v>
          </cell>
          <cell r="E2955" t="str">
            <v>0173</v>
          </cell>
          <cell r="F2955" t="str">
            <v/>
          </cell>
          <cell r="G2955" t="str">
            <v/>
          </cell>
          <cell r="H2955" t="str">
            <v>ASSENTAMENTO DE POSTE DE CONCRETO COM COMPRIMENTO NOMINAL DE 13 M, CARGA NOMINAL MENOR OU IGUAL A 1000 DAN, ENGASTAMENTO SIMPLES COM 1,9 M DE SOLO (NÃO INCLUI FORNECIMENTO). AF_11/2019</v>
          </cell>
          <cell r="I2955" t="str">
            <v>UN</v>
          </cell>
          <cell r="J2955" t="str">
            <v>ATRIBUÍDO SÃO PAULO</v>
          </cell>
          <cell r="K2955" t="str">
            <v>412,14</v>
          </cell>
          <cell r="L2955" t="str">
            <v>CAIXA REFERENCIAL</v>
          </cell>
        </row>
        <row r="2956">
          <cell r="A2956">
            <v>100588</v>
          </cell>
          <cell r="B2956" t="str">
            <v>INSTALACAO ELETRICA/ELETRIFICACAO E ILUMINACAO EXTERNA</v>
          </cell>
          <cell r="C2956" t="str">
            <v>INEL</v>
          </cell>
          <cell r="D2956" t="str">
            <v>POSTE DE CONCRETO</v>
          </cell>
          <cell r="E2956" t="str">
            <v>0173</v>
          </cell>
          <cell r="F2956" t="str">
            <v/>
          </cell>
          <cell r="G2956" t="str">
            <v/>
          </cell>
          <cell r="H2956" t="str">
            <v>ASSENTAMENTO DE POSTE DE CONCRETO COM COMPRIMENTO NOMINAL DE 13 M, CARGA NOMINAL MAIOR QUE 1000 DAN, ENGASTAMENTO SIMPLES COM 1,9 M DE SOLO (NÃO INCLUI FORNECIMENTO). AF_11/2019</v>
          </cell>
          <cell r="I2956" t="str">
            <v>UN</v>
          </cell>
          <cell r="J2956" t="str">
            <v>ATRIBUÍDO SÃO PAULO</v>
          </cell>
          <cell r="K2956" t="str">
            <v>457,56</v>
          </cell>
          <cell r="L2956" t="str">
            <v>CAIXA REFERENCIAL</v>
          </cell>
        </row>
        <row r="2957">
          <cell r="A2957">
            <v>100589</v>
          </cell>
          <cell r="B2957" t="str">
            <v>INSTALACAO ELETRICA/ELETRIFICACAO E ILUMINACAO EXTERNA</v>
          </cell>
          <cell r="C2957" t="str">
            <v>INEL</v>
          </cell>
          <cell r="D2957" t="str">
            <v>POSTE DE CONCRETO</v>
          </cell>
          <cell r="E2957" t="str">
            <v>0173</v>
          </cell>
          <cell r="F2957" t="str">
            <v/>
          </cell>
          <cell r="G2957" t="str">
            <v/>
          </cell>
          <cell r="H2957" t="str">
            <v>ASSENTAMENTO DE POSTE DE CONCRETO COM COMPRIMENTO NOMINAL DE 13,5 M, CARGA NOMINAL MENOR OU IGUAL A 1000 DAN, ENGASTAMENTO SIMPLES COM 1,95 M DE SOLO (NÃO INCLUI FORNECIMENTO). AF_11/2019</v>
          </cell>
          <cell r="I2957" t="str">
            <v>UN</v>
          </cell>
          <cell r="J2957" t="str">
            <v>ATRIBUÍDO SÃO PAULO</v>
          </cell>
          <cell r="K2957" t="str">
            <v>458,80</v>
          </cell>
          <cell r="L2957" t="str">
            <v>CAIXA REFERENCIAL</v>
          </cell>
        </row>
        <row r="2958">
          <cell r="A2958">
            <v>100590</v>
          </cell>
          <cell r="B2958" t="str">
            <v>INSTALACAO ELETRICA/ELETRIFICACAO E ILUMINACAO EXTERNA</v>
          </cell>
          <cell r="C2958" t="str">
            <v>INEL</v>
          </cell>
          <cell r="D2958" t="str">
            <v>POSTE DE CONCRETO</v>
          </cell>
          <cell r="E2958" t="str">
            <v>0173</v>
          </cell>
          <cell r="F2958" t="str">
            <v/>
          </cell>
          <cell r="G2958" t="str">
            <v/>
          </cell>
          <cell r="H2958" t="str">
            <v>ASSENTAMENTO DE POSTE DE CONCRETO COM COMPRIMENTO NOMINAL DE 13,5 M, CARGA NOMINAL MAIOR QUE 1000 DAN, ENGASTAMENTO SIMPLES COM 1,95 M DE SOLO (NÃO INCLUI FORNECIMENTO). AF_11/2019</v>
          </cell>
          <cell r="I2958" t="str">
            <v>UN</v>
          </cell>
          <cell r="J2958" t="str">
            <v>ATRIBUÍDO SÃO PAULO</v>
          </cell>
          <cell r="K2958" t="str">
            <v>503,72</v>
          </cell>
          <cell r="L2958" t="str">
            <v>CAIXA REFERENCIAL</v>
          </cell>
        </row>
        <row r="2959">
          <cell r="A2959">
            <v>100591</v>
          </cell>
          <cell r="B2959" t="str">
            <v>INSTALACAO ELETRICA/ELETRIFICACAO E ILUMINACAO EXTERNA</v>
          </cell>
          <cell r="C2959" t="str">
            <v>INEL</v>
          </cell>
          <cell r="D2959" t="str">
            <v>POSTE DE CONCRETO</v>
          </cell>
          <cell r="E2959" t="str">
            <v>0173</v>
          </cell>
          <cell r="F2959" t="str">
            <v/>
          </cell>
          <cell r="G2959" t="str">
            <v/>
          </cell>
          <cell r="H2959" t="str">
            <v>ASSENTAMENTO DE POSTE DE CONCRETO COM COMPRIMENTO NOMINAL DE 14 M, CARGA NOMINAL MENOR OU IGUAL A 1000 DAN, ENGASTAMENTO SIMPLES COM 2 M DE SOLO (NÃO INCLUI FORNECIMENTO). AF_11/2019</v>
          </cell>
          <cell r="I2959" t="str">
            <v>UN</v>
          </cell>
          <cell r="J2959" t="str">
            <v>ATRIBUÍDO SÃO PAULO</v>
          </cell>
          <cell r="K2959" t="str">
            <v>454,31</v>
          </cell>
          <cell r="L2959" t="str">
            <v>CAIXA REFERENCIAL</v>
          </cell>
        </row>
        <row r="2960">
          <cell r="A2960">
            <v>100592</v>
          </cell>
          <cell r="B2960" t="str">
            <v>INSTALACAO ELETRICA/ELETRIFICACAO E ILUMINACAO EXTERNA</v>
          </cell>
          <cell r="C2960" t="str">
            <v>INEL</v>
          </cell>
          <cell r="D2960" t="str">
            <v>POSTE DE CONCRETO</v>
          </cell>
          <cell r="E2960" t="str">
            <v>0173</v>
          </cell>
          <cell r="F2960" t="str">
            <v/>
          </cell>
          <cell r="G2960" t="str">
            <v/>
          </cell>
          <cell r="H2960" t="str">
            <v>ASSENTAMENTO DE POSTE DE CONCRETO COM COMPRIMENTO NOMINAL DE 14 M, CARGA NOMINAL MAIOR QUE 1000 DAN, ENGASTAMENTO SIMPLES COM 2 M DE SOLO (NÃO INCLUI FORNECIMENTO). AF_11/2019</v>
          </cell>
          <cell r="I2960" t="str">
            <v>UN</v>
          </cell>
          <cell r="J2960" t="str">
            <v>ATRIBUÍDO SÃO PAULO</v>
          </cell>
          <cell r="K2960" t="str">
            <v>491,54</v>
          </cell>
          <cell r="L2960" t="str">
            <v>CAIXA REFERENCIAL</v>
          </cell>
        </row>
        <row r="2961">
          <cell r="A2961">
            <v>100593</v>
          </cell>
          <cell r="B2961" t="str">
            <v>INSTALACAO ELETRICA/ELETRIFICACAO E ILUMINACAO EXTERNA</v>
          </cell>
          <cell r="C2961" t="str">
            <v>INEL</v>
          </cell>
          <cell r="D2961" t="str">
            <v>POSTE DE CONCRETO</v>
          </cell>
          <cell r="E2961" t="str">
            <v>0173</v>
          </cell>
          <cell r="F2961" t="str">
            <v/>
          </cell>
          <cell r="G2961" t="str">
            <v/>
          </cell>
          <cell r="H2961" t="str">
            <v>ASSENTAMENTO DE POSTE DE CONCRETO COM COMPRIMENTO NOMINAL DE 15 M, CARGA NOMINAL MENOR OU IGUAL A 1000 DAN, ENGASTAMENTO SIMPLES COM 2,1 M DE SOLO (NÃO INCLUI FORNECIMENTO). AF_11/2019</v>
          </cell>
          <cell r="I2961" t="str">
            <v>UN</v>
          </cell>
          <cell r="J2961" t="str">
            <v>ATRIBUÍDO SÃO PAULO</v>
          </cell>
          <cell r="K2961" t="str">
            <v>486,63</v>
          </cell>
          <cell r="L2961" t="str">
            <v>CAIXA REFERENCIAL</v>
          </cell>
        </row>
        <row r="2962">
          <cell r="A2962">
            <v>100594</v>
          </cell>
          <cell r="B2962" t="str">
            <v>INSTALACAO ELETRICA/ELETRIFICACAO E ILUMINACAO EXTERNA</v>
          </cell>
          <cell r="C2962" t="str">
            <v>INEL</v>
          </cell>
          <cell r="D2962" t="str">
            <v>POSTE DE CONCRETO</v>
          </cell>
          <cell r="E2962" t="str">
            <v>0173</v>
          </cell>
          <cell r="F2962" t="str">
            <v/>
          </cell>
          <cell r="G2962" t="str">
            <v/>
          </cell>
          <cell r="H2962" t="str">
            <v>ASSENTAMENTO DE POSTE DE CONCRETO COM COMPRIMENTO NOMINAL DE 15 M, CARGA NOMINAL MAIOR QUE 1000 DAN, ENGASTAMENTO SIMPLES COM 2,1 M DE SOLO (NÃO INCLUI FORNECIMENTO). AF_11/2019</v>
          </cell>
          <cell r="I2962" t="str">
            <v>UN</v>
          </cell>
          <cell r="J2962" t="str">
            <v>ATRIBUÍDO SÃO PAULO</v>
          </cell>
          <cell r="K2962" t="str">
            <v>549,71</v>
          </cell>
          <cell r="L2962" t="str">
            <v>CAIXA REFERENCIAL</v>
          </cell>
        </row>
        <row r="2963">
          <cell r="A2963">
            <v>100595</v>
          </cell>
          <cell r="B2963" t="str">
            <v>INSTALACAO ELETRICA/ELETRIFICACAO E ILUMINACAO EXTERNA</v>
          </cell>
          <cell r="C2963" t="str">
            <v>INEL</v>
          </cell>
          <cell r="D2963" t="str">
            <v>POSTE DE CONCRETO</v>
          </cell>
          <cell r="E2963" t="str">
            <v>0173</v>
          </cell>
          <cell r="F2963" t="str">
            <v/>
          </cell>
          <cell r="G2963" t="str">
            <v/>
          </cell>
          <cell r="H2963" t="str">
            <v>ASSENTAMENTO DE POSTE DE CONCRETO COM COMPRIMENTO NOMINAL DE 18 M, CARGA NOMINAL MENOR OU IGUAL A 1000 DAN, ENGASTAMENTO SIMPLES COM 2,4 M DE SOLO (NÃO INCLUI FORNECIMENTO). AF_11/2019</v>
          </cell>
          <cell r="I2963" t="str">
            <v>UN</v>
          </cell>
          <cell r="J2963" t="str">
            <v>ATRIBUÍDO SÃO PAULO</v>
          </cell>
          <cell r="K2963" t="str">
            <v>583,59</v>
          </cell>
          <cell r="L2963" t="str">
            <v>CAIXA REFERENCIAL</v>
          </cell>
        </row>
        <row r="2964">
          <cell r="A2964">
            <v>100596</v>
          </cell>
          <cell r="B2964" t="str">
            <v>INSTALACAO ELETRICA/ELETRIFICACAO E ILUMINACAO EXTERNA</v>
          </cell>
          <cell r="C2964" t="str">
            <v>INEL</v>
          </cell>
          <cell r="D2964" t="str">
            <v>POSTE DE CONCRETO</v>
          </cell>
          <cell r="E2964" t="str">
            <v>0173</v>
          </cell>
          <cell r="F2964" t="str">
            <v/>
          </cell>
          <cell r="G2964" t="str">
            <v/>
          </cell>
          <cell r="H2964" t="str">
            <v>ASSENTAMENTO DE POSTE DE CONCRETO COM COMPRIMENTO NOMINAL DE 18 M, CARGA NOMINAL MAIOR QUE 1000 DAN, ENGASTAMENTO SIMPLES COM 2,4 M DE SOLO (NÃO INCLUI FORNECIMENTO). AF_11/2019</v>
          </cell>
          <cell r="I2964" t="str">
            <v>UN</v>
          </cell>
          <cell r="J2964" t="str">
            <v>ATRIBUÍDO SÃO PAULO</v>
          </cell>
          <cell r="K2964" t="str">
            <v>668,68</v>
          </cell>
          <cell r="L2964" t="str">
            <v>CAIXA REFERENCIAL</v>
          </cell>
        </row>
        <row r="2965">
          <cell r="A2965">
            <v>100597</v>
          </cell>
          <cell r="B2965" t="str">
            <v>INSTALACAO ELETRICA/ELETRIFICACAO E ILUMINACAO EXTERNA</v>
          </cell>
          <cell r="C2965" t="str">
            <v>INEL</v>
          </cell>
          <cell r="D2965" t="str">
            <v>POSTE DE CONCRETO</v>
          </cell>
          <cell r="E2965" t="str">
            <v>0173</v>
          </cell>
          <cell r="F2965" t="str">
            <v/>
          </cell>
          <cell r="G2965" t="str">
            <v/>
          </cell>
          <cell r="H2965" t="str">
            <v>ASSENTAMENTO DE POSTE DE CONCRETO COM COMPRIMENTO NOMINAL DE 20 M, CARGA NOMINAL MENOR OU IGUAL A 1000 DAN, ENGASTAMENTO SIMPLES COM 2,6 M DE SOLO (NÃO INCLUI FORNECIMENTO). AF_11/2019</v>
          </cell>
          <cell r="I2965" t="str">
            <v>UN</v>
          </cell>
          <cell r="J2965" t="str">
            <v>ATRIBUÍDO SÃO PAULO</v>
          </cell>
          <cell r="K2965" t="str">
            <v>677,19</v>
          </cell>
          <cell r="L2965" t="str">
            <v>CAIXA REFERENCIAL</v>
          </cell>
        </row>
        <row r="2966">
          <cell r="A2966">
            <v>100598</v>
          </cell>
          <cell r="B2966" t="str">
            <v>INSTALACAO ELETRICA/ELETRIFICACAO E ILUMINACAO EXTERNA</v>
          </cell>
          <cell r="C2966" t="str">
            <v>INEL</v>
          </cell>
          <cell r="D2966" t="str">
            <v>POSTE DE CONCRETO</v>
          </cell>
          <cell r="E2966" t="str">
            <v>0173</v>
          </cell>
          <cell r="F2966" t="str">
            <v/>
          </cell>
          <cell r="G2966" t="str">
            <v/>
          </cell>
          <cell r="H2966" t="str">
            <v>ASSENTAMENTO DE POSTE DE CONCRETO COM COMPRIMENTO NOMINAL DE 20 M, CARGA NOMINAL MAIOR QUE 1000, ENGASTAMENTO SIMPLES COM 2,6 M DE SOLO (NÃO INCLUI FORNECIMENTO). AF_11/2019</v>
          </cell>
          <cell r="I2966" t="str">
            <v>UN</v>
          </cell>
          <cell r="J2966" t="str">
            <v>ATRIBUÍDO SÃO PAULO</v>
          </cell>
          <cell r="K2966" t="str">
            <v>747,33</v>
          </cell>
          <cell r="L2966" t="str">
            <v>CAIXA REFERENCIAL</v>
          </cell>
        </row>
        <row r="2967">
          <cell r="A2967">
            <v>100599</v>
          </cell>
          <cell r="B2967" t="str">
            <v>INSTALACAO ELETRICA/ELETRIFICACAO E ILUMINACAO EXTERNA</v>
          </cell>
          <cell r="C2967" t="str">
            <v>INEL</v>
          </cell>
          <cell r="D2967" t="str">
            <v>POSTE DE CONCRETO</v>
          </cell>
          <cell r="E2967" t="str">
            <v>0173</v>
          </cell>
          <cell r="F2967" t="str">
            <v/>
          </cell>
          <cell r="G2967" t="str">
            <v/>
          </cell>
          <cell r="H2967" t="str">
            <v>ASSENTAMENTO DE POSTE DE CONCRETO COM COMPRIMENTO NOMINAL DE 9 M, CARGA NOMINAL DE 150 DAN, ENGASTAMENTO BASE CONCRETADA COM 1 M DE CONCRETO E 0,5 M DE SOLO (NÃO INCLUI FORNECIMENTO). AF_11/2019</v>
          </cell>
          <cell r="I2967" t="str">
            <v>UN</v>
          </cell>
          <cell r="J2967" t="str">
            <v>ATRIBUÍDO SÃO PAULO</v>
          </cell>
          <cell r="K2967" t="str">
            <v>308,76</v>
          </cell>
          <cell r="L2967" t="str">
            <v>CAIXA REFERENCIAL</v>
          </cell>
        </row>
        <row r="2968">
          <cell r="A2968">
            <v>100600</v>
          </cell>
          <cell r="B2968" t="str">
            <v>INSTALACAO ELETRICA/ELETRIFICACAO E ILUMINACAO EXTERNA</v>
          </cell>
          <cell r="C2968" t="str">
            <v>INEL</v>
          </cell>
          <cell r="D2968" t="str">
            <v>POSTE DE CONCRETO</v>
          </cell>
          <cell r="E2968" t="str">
            <v>0173</v>
          </cell>
          <cell r="F2968" t="str">
            <v/>
          </cell>
          <cell r="G2968" t="str">
            <v/>
          </cell>
          <cell r="H2968" t="str">
            <v>ASSENTAMENTO DE POSTE DE CONCRETO COM COMPRIMENTO NOMINAL DE 9 M, CARGA NOMINAL DE 300 DAN, ENGASTAMENTO BASE CONCRETADA COM 1 M DE CONCRETO E 0,5 M DE SOLO (NÃO INCLUI FORNECIMENTO). AF_11/2019</v>
          </cell>
          <cell r="I2968" t="str">
            <v>UN</v>
          </cell>
          <cell r="J2968" t="str">
            <v>ATRIBUÍDO SÃO PAULO</v>
          </cell>
          <cell r="K2968" t="str">
            <v>373,05</v>
          </cell>
          <cell r="L2968" t="str">
            <v>CAIXA REFERENCIAL</v>
          </cell>
        </row>
        <row r="2969">
          <cell r="A2969">
            <v>100601</v>
          </cell>
          <cell r="B2969" t="str">
            <v>INSTALACAO ELETRICA/ELETRIFICACAO E ILUMINACAO EXTERNA</v>
          </cell>
          <cell r="C2969" t="str">
            <v>INEL</v>
          </cell>
          <cell r="D2969" t="str">
            <v>POSTE DE CONCRETO</v>
          </cell>
          <cell r="E2969" t="str">
            <v>0173</v>
          </cell>
          <cell r="F2969" t="str">
            <v/>
          </cell>
          <cell r="G2969" t="str">
            <v/>
          </cell>
          <cell r="H2969" t="str">
            <v>ASSENTAMENTO DE POSTE DE CONCRETO COM COMPRIMENTO NOMINAL DE 9 M, CARGA NOMINAL DE 400 DAN, ENGASTAMENTO BASE CONCRETADA COM 1 M DE CONCRETO E 0,5 M DE SOLO (NÃO INCLUI FORNECIMENTO). AF_11/2019</v>
          </cell>
          <cell r="I2969" t="str">
            <v>UN</v>
          </cell>
          <cell r="J2969" t="str">
            <v>ATRIBUÍDO SÃO PAULO</v>
          </cell>
          <cell r="K2969" t="str">
            <v>482,21</v>
          </cell>
          <cell r="L2969" t="str">
            <v>CAIXA REFERENCIAL</v>
          </cell>
        </row>
        <row r="2970">
          <cell r="A2970">
            <v>100602</v>
          </cell>
          <cell r="B2970" t="str">
            <v>INSTALACAO ELETRICA/ELETRIFICACAO E ILUMINACAO EXTERNA</v>
          </cell>
          <cell r="C2970" t="str">
            <v>INEL</v>
          </cell>
          <cell r="D2970" t="str">
            <v>POSTE DE CONCRETO</v>
          </cell>
          <cell r="E2970" t="str">
            <v>0173</v>
          </cell>
          <cell r="F2970" t="str">
            <v/>
          </cell>
          <cell r="G2970" t="str">
            <v/>
          </cell>
          <cell r="H2970" t="str">
            <v>ASSENTAMENTO DE POSTE DE CONCRETO COM COMPRIMENTO NOMINAL DE 9 M, CARGA NOMINAL DE 600 DAN, ENGASTAMENTO BASE CONCRETADA COM 1 M DE CONCRETO E 0,5 M DE SOLO (NÃO INCLUI FORNECIMENTO). AF_11/2019</v>
          </cell>
          <cell r="I2970" t="str">
            <v>UN</v>
          </cell>
          <cell r="J2970" t="str">
            <v>ATRIBUÍDO SÃO PAULO</v>
          </cell>
          <cell r="K2970" t="str">
            <v>618,38</v>
          </cell>
          <cell r="L2970" t="str">
            <v>CAIXA REFERENCIAL</v>
          </cell>
        </row>
        <row r="2971">
          <cell r="A2971">
            <v>100603</v>
          </cell>
          <cell r="B2971" t="str">
            <v>INSTALACAO ELETRICA/ELETRIFICACAO E ILUMINACAO EXTERNA</v>
          </cell>
          <cell r="C2971" t="str">
            <v>INEL</v>
          </cell>
          <cell r="D2971" t="str">
            <v>POSTE DE CONCRETO</v>
          </cell>
          <cell r="E2971" t="str">
            <v>0173</v>
          </cell>
          <cell r="F2971" t="str">
            <v/>
          </cell>
          <cell r="G2971" t="str">
            <v/>
          </cell>
          <cell r="H2971" t="str">
            <v>ASSENTAMENTO DE POSTE DE CONCRETO COM COMPRIMENTO NOMINAL DE 9 M, CARGA NOMINAL DE 1000 DAN, ENGASTAMENTO BASE CONCRETADA COM 1 M DE CONCRETO E 0,5 M DE SOLO (NÃO INCLUI FORNECIMENTO). AF_11/2019</v>
          </cell>
          <cell r="I2971" t="str">
            <v>UN</v>
          </cell>
          <cell r="J2971" t="str">
            <v>ATRIBUÍDO SÃO PAULO</v>
          </cell>
          <cell r="K2971" t="str">
            <v>968,45</v>
          </cell>
          <cell r="L2971" t="str">
            <v>CAIXA REFERENCIAL</v>
          </cell>
        </row>
        <row r="2972">
          <cell r="A2972">
            <v>100604</v>
          </cell>
          <cell r="B2972" t="str">
            <v>INSTALACAO ELETRICA/ELETRIFICACAO E ILUMINACAO EXTERNA</v>
          </cell>
          <cell r="C2972" t="str">
            <v>INEL</v>
          </cell>
          <cell r="D2972" t="str">
            <v>POSTE DE CONCRETO</v>
          </cell>
          <cell r="E2972" t="str">
            <v>0173</v>
          </cell>
          <cell r="F2972" t="str">
            <v/>
          </cell>
          <cell r="G2972" t="str">
            <v/>
          </cell>
          <cell r="H2972" t="str">
            <v>ASSENTAMENTO DE POSTE DE CONCRETO COM COMPRIMENTO NOMINAL DE 10 M, CARGA NOMINAL DE 300 DAN, ENGASTAMENTO BASE CONCRETADA COM 1 M DE CONCRETO E 0,6 M DE SOLO (NÃO INCLUI FORNECIMENTO). AF_11/2019</v>
          </cell>
          <cell r="I2972" t="str">
            <v>UN</v>
          </cell>
          <cell r="J2972" t="str">
            <v>ATRIBUÍDO SÃO PAULO</v>
          </cell>
          <cell r="K2972" t="str">
            <v>394,60</v>
          </cell>
          <cell r="L2972" t="str">
            <v>CAIXA REFERENCIAL</v>
          </cell>
        </row>
        <row r="2973">
          <cell r="A2973">
            <v>100605</v>
          </cell>
          <cell r="B2973" t="str">
            <v>INSTALACAO ELETRICA/ELETRIFICACAO E ILUMINACAO EXTERNA</v>
          </cell>
          <cell r="C2973" t="str">
            <v>INEL</v>
          </cell>
          <cell r="D2973" t="str">
            <v>POSTE DE CONCRETO</v>
          </cell>
          <cell r="E2973" t="str">
            <v>0173</v>
          </cell>
          <cell r="F2973" t="str">
            <v/>
          </cell>
          <cell r="G2973" t="str">
            <v/>
          </cell>
          <cell r="H2973" t="str">
            <v>ASSENTAMENTO DE POSTE DE CONCRETO COM COMPRIMENTO NOMINAL DE 10 M, CARGA NOMINAL DE 600 DAN, ENGASTAMENTO BASE CONCRETADA COM 1 M DE CONCRETO E 0,6 M DE SOLO (NÃO INCLUI FORNECIMENTO). AF_11/2019</v>
          </cell>
          <cell r="I2973" t="str">
            <v>UN</v>
          </cell>
          <cell r="J2973" t="str">
            <v>ATRIBUÍDO SÃO PAULO</v>
          </cell>
          <cell r="K2973" t="str">
            <v>646,10</v>
          </cell>
          <cell r="L2973" t="str">
            <v>CAIXA REFERENCIAL</v>
          </cell>
        </row>
        <row r="2974">
          <cell r="A2974">
            <v>100606</v>
          </cell>
          <cell r="B2974" t="str">
            <v>INSTALACAO ELETRICA/ELETRIFICACAO E ILUMINACAO EXTERNA</v>
          </cell>
          <cell r="C2974" t="str">
            <v>INEL</v>
          </cell>
          <cell r="D2974" t="str">
            <v>POSTE DE CONCRETO</v>
          </cell>
          <cell r="E2974" t="str">
            <v>0173</v>
          </cell>
          <cell r="F2974" t="str">
            <v/>
          </cell>
          <cell r="G2974" t="str">
            <v/>
          </cell>
          <cell r="H2974" t="str">
            <v>ASSENTAMENTO DE POSTE DE CONCRETO COM COMPRIMENTO NOMINAL DE 10 M, CARGA NOMINAL DE 1000 DAN, ENGASTAMENTO BASE CONCRETADA COM 1 M DE CONCRETO E 0,6 M DE SOLO (NÃO INCLUI FORNECIMENTO). AF_11/2019</v>
          </cell>
          <cell r="I2974" t="str">
            <v>UN</v>
          </cell>
          <cell r="J2974" t="str">
            <v>ATRIBUÍDO SÃO PAULO</v>
          </cell>
          <cell r="K2974" t="str">
            <v>1.004,15</v>
          </cell>
          <cell r="L2974" t="str">
            <v>CAIXA REFERENCIAL</v>
          </cell>
        </row>
        <row r="2975">
          <cell r="A2975">
            <v>100607</v>
          </cell>
          <cell r="B2975" t="str">
            <v>INSTALACAO ELETRICA/ELETRIFICACAO E ILUMINACAO EXTERNA</v>
          </cell>
          <cell r="C2975" t="str">
            <v>INEL</v>
          </cell>
          <cell r="D2975" t="str">
            <v>POSTE DE CONCRETO</v>
          </cell>
          <cell r="E2975" t="str">
            <v>0173</v>
          </cell>
          <cell r="F2975" t="str">
            <v/>
          </cell>
          <cell r="G2975" t="str">
            <v/>
          </cell>
          <cell r="H2975" t="str">
            <v>ASSENTAMENTO DE POSTE DE CONCRETO COM COMPRIMENTO NOMINAL DE 10,5 M, CARGA NOMINAL DE 300 DAN, ENGASTAMENTO BASE CONCRETADA COM 1 M DE CONCRETO E 0,65 M DE SOLO (NÃO INCLUI FORNECIMENTO). AF_11/2019</v>
          </cell>
          <cell r="I2975" t="str">
            <v>UN</v>
          </cell>
          <cell r="J2975" t="str">
            <v>ATRIBUÍDO SÃO PAULO</v>
          </cell>
          <cell r="K2975" t="str">
            <v>404,76</v>
          </cell>
          <cell r="L2975" t="str">
            <v>CAIXA REFERENCIAL</v>
          </cell>
        </row>
        <row r="2976">
          <cell r="A2976">
            <v>100608</v>
          </cell>
          <cell r="B2976" t="str">
            <v>INSTALACAO ELETRICA/ELETRIFICACAO E ILUMINACAO EXTERNA</v>
          </cell>
          <cell r="C2976" t="str">
            <v>INEL</v>
          </cell>
          <cell r="D2976" t="str">
            <v>POSTE DE CONCRETO</v>
          </cell>
          <cell r="E2976" t="str">
            <v>0173</v>
          </cell>
          <cell r="F2976" t="str">
            <v/>
          </cell>
          <cell r="G2976" t="str">
            <v/>
          </cell>
          <cell r="H2976" t="str">
            <v>ASSENTAMENTO DE POSTE DE CONCRETO COM COMPRIMENTO NOMINAL DE 10,5 M, CARGA NOMINAL DE 600 DAN, ENGASTAMENTO BASE CONCRETADA COM 1 M DE CONCRETO E 0,65 M DE SOLO (NÃO INCLUI FORNECIMENTO). AF_11/2019</v>
          </cell>
          <cell r="I2976" t="str">
            <v>UN</v>
          </cell>
          <cell r="J2976" t="str">
            <v>ATRIBUÍDO SÃO PAULO</v>
          </cell>
          <cell r="K2976" t="str">
            <v>659,75</v>
          </cell>
          <cell r="L2976" t="str">
            <v>CAIXA REFERENCIAL</v>
          </cell>
        </row>
        <row r="2977">
          <cell r="A2977">
            <v>100609</v>
          </cell>
          <cell r="B2977" t="str">
            <v>INSTALACAO ELETRICA/ELETRIFICACAO E ILUMINACAO EXTERNA</v>
          </cell>
          <cell r="C2977" t="str">
            <v>INEL</v>
          </cell>
          <cell r="D2977" t="str">
            <v>POSTE DE CONCRETO</v>
          </cell>
          <cell r="E2977" t="str">
            <v>0173</v>
          </cell>
          <cell r="F2977" t="str">
            <v/>
          </cell>
          <cell r="G2977" t="str">
            <v/>
          </cell>
          <cell r="H2977" t="str">
            <v>ASSENTAMENTO DE POSTE DE CONCRETO COM COMPRIMENTO NOMINAL DE 10,5 M, CARGA NOMINAL DE 1000 DAN, ENGASTAMENTO BASE CONCRETADA COM 1 M DE CONCRETO E 0,65 M DE SOLO (NÃO INCLUI FORNECIMENTO). AF_11/2019</v>
          </cell>
          <cell r="I2977" t="str">
            <v>UN</v>
          </cell>
          <cell r="J2977" t="str">
            <v>ATRIBUÍDO SÃO PAULO</v>
          </cell>
          <cell r="K2977" t="str">
            <v>1.023,35</v>
          </cell>
          <cell r="L2977" t="str">
            <v>CAIXA REFERENCIAL</v>
          </cell>
        </row>
        <row r="2978">
          <cell r="A2978">
            <v>100610</v>
          </cell>
          <cell r="B2978" t="str">
            <v>INSTALACAO ELETRICA/ELETRIFICACAO E ILUMINACAO EXTERNA</v>
          </cell>
          <cell r="C2978" t="str">
            <v>INEL</v>
          </cell>
          <cell r="D2978" t="str">
            <v>POSTE DE CONCRETO</v>
          </cell>
          <cell r="E2978" t="str">
            <v>0173</v>
          </cell>
          <cell r="F2978" t="str">
            <v/>
          </cell>
          <cell r="G2978" t="str">
            <v/>
          </cell>
          <cell r="H2978" t="str">
            <v>ASSENTAMENTO DE POSTE DE CONCRETO COM COMPRIMENTO NOMINAL DE 11 M, CARGA NOMINAL DE 300 DAN, ENGASTAMENTO BASE CONCRETADA COM 1 M DE CONCRETO E 0,7 M DE SOLO (NÃO INCLUI FORNECIMENTO). AF_11/2019</v>
          </cell>
          <cell r="I2978" t="str">
            <v>UN</v>
          </cell>
          <cell r="J2978" t="str">
            <v>ATRIBUÍDO SÃO PAULO</v>
          </cell>
          <cell r="K2978" t="str">
            <v>414,89</v>
          </cell>
          <cell r="L2978" t="str">
            <v>CAIXA REFERENCIAL</v>
          </cell>
        </row>
        <row r="2979">
          <cell r="A2979">
            <v>100611</v>
          </cell>
          <cell r="B2979" t="str">
            <v>INSTALACAO ELETRICA/ELETRIFICACAO E ILUMINACAO EXTERNA</v>
          </cell>
          <cell r="C2979" t="str">
            <v>INEL</v>
          </cell>
          <cell r="D2979" t="str">
            <v>POSTE DE CONCRETO</v>
          </cell>
          <cell r="E2979" t="str">
            <v>0173</v>
          </cell>
          <cell r="F2979" t="str">
            <v/>
          </cell>
          <cell r="G2979" t="str">
            <v/>
          </cell>
          <cell r="H2979" t="str">
            <v>ASSENTAMENTO DE POSTE DE CONCRETO COM COMPRIMENTO NOMINAL DE 11 M, CARGA NOMINAL DE 400 DAN, ENGASTAMENTO BASE CONCRETADA COM 1 M DE CONCRETO E 0,7 M DE SOLO (NÃO INCLUI FORNECIMENTO). AF_11/2019</v>
          </cell>
          <cell r="I2979" t="str">
            <v>UN</v>
          </cell>
          <cell r="J2979" t="str">
            <v>ATRIBUÍDO SÃO PAULO</v>
          </cell>
          <cell r="K2979" t="str">
            <v>529,50</v>
          </cell>
          <cell r="L2979" t="str">
            <v>CAIXA REFERENCIAL</v>
          </cell>
        </row>
        <row r="2980">
          <cell r="A2980">
            <v>100612</v>
          </cell>
          <cell r="B2980" t="str">
            <v>INSTALACAO ELETRICA/ELETRIFICACAO E ILUMINACAO EXTERNA</v>
          </cell>
          <cell r="C2980" t="str">
            <v>INEL</v>
          </cell>
          <cell r="D2980" t="str">
            <v>POSTE DE CONCRETO</v>
          </cell>
          <cell r="E2980" t="str">
            <v>0173</v>
          </cell>
          <cell r="F2980" t="str">
            <v/>
          </cell>
          <cell r="G2980" t="str">
            <v/>
          </cell>
          <cell r="H2980" t="str">
            <v>ASSENTAMENTO DE POSTE DE CONCRETO COM COMPRIMENTO NOMINAL DE 11 M, CARGA NOMINAL DE 600 DAN, ENGASTAMENTO BASE CONCRETADA COM 1 M DE CONCRETO E 0,7 M DE SOLO (NÃO INCLUI FORNECIMENTO). AF_11/2019</v>
          </cell>
          <cell r="I2980" t="str">
            <v>UN</v>
          </cell>
          <cell r="J2980" t="str">
            <v>ATRIBUÍDO SÃO PAULO</v>
          </cell>
          <cell r="K2980" t="str">
            <v>673,12</v>
          </cell>
          <cell r="L2980" t="str">
            <v>CAIXA REFERENCIAL</v>
          </cell>
        </row>
        <row r="2981">
          <cell r="A2981">
            <v>100613</v>
          </cell>
          <cell r="B2981" t="str">
            <v>INSTALACAO ELETRICA/ELETRIFICACAO E ILUMINACAO EXTERNA</v>
          </cell>
          <cell r="C2981" t="str">
            <v>INEL</v>
          </cell>
          <cell r="D2981" t="str">
            <v>POSTE DE CONCRETO</v>
          </cell>
          <cell r="E2981" t="str">
            <v>0173</v>
          </cell>
          <cell r="F2981" t="str">
            <v/>
          </cell>
          <cell r="G2981" t="str">
            <v/>
          </cell>
          <cell r="H2981" t="str">
            <v>ASSENTAMENTO DE POSTE DE CONCRETO COM COMPRIMENTO NOMINAL DE 11 M, CARGA NOMINAL DE 1000 DAN, ENGASTAMENTO BASE CONCRETADA COM 1 M DE CONCRETO E 0,7 M DE SOLO (NÃO INCLUI FORNECIMENTO). AF_11/2019</v>
          </cell>
          <cell r="I2981" t="str">
            <v>UN</v>
          </cell>
          <cell r="J2981" t="str">
            <v>ATRIBUÍDO SÃO PAULO</v>
          </cell>
          <cell r="K2981" t="str">
            <v>1.042,06</v>
          </cell>
          <cell r="L2981" t="str">
            <v>CAIXA REFERENCIAL</v>
          </cell>
        </row>
        <row r="2982">
          <cell r="A2982">
            <v>100614</v>
          </cell>
          <cell r="B2982" t="str">
            <v>INSTALACAO ELETRICA/ELETRIFICACAO E ILUMINACAO EXTERNA</v>
          </cell>
          <cell r="C2982" t="str">
            <v>INEL</v>
          </cell>
          <cell r="D2982" t="str">
            <v>POSTE DE CONCRETO</v>
          </cell>
          <cell r="E2982" t="str">
            <v>0173</v>
          </cell>
          <cell r="F2982" t="str">
            <v/>
          </cell>
          <cell r="G2982" t="str">
            <v/>
          </cell>
          <cell r="H2982" t="str">
            <v>ASSENTAMENTO DE POSTE DE CONCRETO COM COMPRIMENTO NOMINAL DE 12 M, CARGA NOMINAL DE 400 DAN, ENGASTAMENTO BASE CONCRETADA COM 1 M DE CONCRETO E 0,8 M DE SOLO (NÃO INCLUI FORNECIMENTO). AF_11/2019</v>
          </cell>
          <cell r="I2982" t="str">
            <v>UN</v>
          </cell>
          <cell r="J2982" t="str">
            <v>ATRIBUÍDO SÃO PAULO</v>
          </cell>
          <cell r="K2982" t="str">
            <v>552,67</v>
          </cell>
          <cell r="L2982" t="str">
            <v>CAIXA REFERENCIAL</v>
          </cell>
        </row>
        <row r="2983">
          <cell r="A2983">
            <v>100615</v>
          </cell>
          <cell r="B2983" t="str">
            <v>INSTALACAO ELETRICA/ELETRIFICACAO E ILUMINACAO EXTERNA</v>
          </cell>
          <cell r="C2983" t="str">
            <v>INEL</v>
          </cell>
          <cell r="D2983" t="str">
            <v>POSTE DE CONCRETO</v>
          </cell>
          <cell r="E2983" t="str">
            <v>0173</v>
          </cell>
          <cell r="F2983" t="str">
            <v/>
          </cell>
          <cell r="G2983" t="str">
            <v/>
          </cell>
          <cell r="H2983" t="str">
            <v>ASSENTAMENTO DE POSTE DE CONCRETO COM COMPRIMENTO NOMINAL DE 12 M, CARGA NOMINAL DE 600 DAN, ENGASTAMENTO BASE CONCRETADA COM 1 M DE CONCRETO E 0,8 M DE SOLO (NÃO INCLUI FORNECIMENTO). AF_11/2019</v>
          </cell>
          <cell r="I2983" t="str">
            <v>UN</v>
          </cell>
          <cell r="J2983" t="str">
            <v>ATRIBUÍDO SÃO PAULO</v>
          </cell>
          <cell r="K2983" t="str">
            <v>699,60</v>
          </cell>
          <cell r="L2983" t="str">
            <v>CAIXA REFERENCIAL</v>
          </cell>
        </row>
        <row r="2984">
          <cell r="A2984">
            <v>100616</v>
          </cell>
          <cell r="B2984" t="str">
            <v>INSTALACAO ELETRICA/ELETRIFICACAO E ILUMINACAO EXTERNA</v>
          </cell>
          <cell r="C2984" t="str">
            <v>INEL</v>
          </cell>
          <cell r="D2984" t="str">
            <v>POSTE DE CONCRETO</v>
          </cell>
          <cell r="E2984" t="str">
            <v>0173</v>
          </cell>
          <cell r="F2984" t="str">
            <v/>
          </cell>
          <cell r="G2984" t="str">
            <v/>
          </cell>
          <cell r="H2984" t="str">
            <v>ASSENTAMENTO DE POSTE DE CONCRETO COM COMPRIMENTO NOMINAL DE 12 M, CARGA NOMINAL DE 1000 DAN, ENGASTAMENTO BASE CONCRETADA COM 1 M DE CONCRETO E 0,8 M DE SOLO (NÃO INCLUI FORNECIMENTO). AF_11/2019</v>
          </cell>
          <cell r="I2984" t="str">
            <v>UN</v>
          </cell>
          <cell r="J2984" t="str">
            <v>ATRIBUÍDO SÃO PAULO</v>
          </cell>
          <cell r="K2984" t="str">
            <v>1.081,52</v>
          </cell>
          <cell r="L2984" t="str">
            <v>CAIXA REFERENCIAL</v>
          </cell>
        </row>
        <row r="2985">
          <cell r="A2985">
            <v>100617</v>
          </cell>
          <cell r="B2985" t="str">
            <v>INSTALACAO ELETRICA/ELETRIFICACAO E ILUMINACAO EXTERNA</v>
          </cell>
          <cell r="C2985" t="str">
            <v>INEL</v>
          </cell>
          <cell r="D2985" t="str">
            <v>POSTE DE CONCRETO</v>
          </cell>
          <cell r="E2985" t="str">
            <v>0173</v>
          </cell>
          <cell r="F2985" t="str">
            <v/>
          </cell>
          <cell r="G2985" t="str">
            <v/>
          </cell>
          <cell r="H2985" t="str">
            <v>ASSENTAMENTO DE POSTE DE CONCRETO COM COMPRIMENTO NOMINAL DE 13 M, CARGA NOMINAL DE 600 DAN, ENGASTAMENTO BASE CONCRETADA COM 1 M DE CONCRETO E 0,9 M DE SOLO (NÃO INCLUI FORNECIMENTO). AF_11/2019</v>
          </cell>
          <cell r="I2985" t="str">
            <v>UN</v>
          </cell>
          <cell r="J2985" t="str">
            <v>ATRIBUÍDO SÃO PAULO</v>
          </cell>
          <cell r="K2985" t="str">
            <v>725,94</v>
          </cell>
          <cell r="L2985" t="str">
            <v>CAIXA REFERENCIAL</v>
          </cell>
        </row>
        <row r="2986">
          <cell r="A2986">
            <v>100618</v>
          </cell>
          <cell r="B2986" t="str">
            <v>INSTALACAO ELETRICA/ELETRIFICACAO E ILUMINACAO EXTERNA</v>
          </cell>
          <cell r="C2986" t="str">
            <v>INEL</v>
          </cell>
          <cell r="D2986" t="str">
            <v>POSTE DE CONCRETO</v>
          </cell>
          <cell r="E2986" t="str">
            <v>0173</v>
          </cell>
          <cell r="F2986" t="str">
            <v/>
          </cell>
          <cell r="G2986" t="str">
            <v/>
          </cell>
          <cell r="H2986" t="str">
            <v>ASSENTAMENTO DE POSTE DE CONCRETO COM COMPRIMENTO NOMINAL DE 13 M, CARGA NOMINAL DE 1000 DAN, ENGASTAMENTO BASE CONCRETADA COM 1 M DE CONCRETO E 0,9 M DE SOLO - SOMENTE INSTALAÇÃO, SEM FORNECIMENTO. AF_11/2019</v>
          </cell>
          <cell r="I2986" t="str">
            <v>UN</v>
          </cell>
          <cell r="J2986" t="str">
            <v>ATRIBUÍDO SÃO PAULO</v>
          </cell>
          <cell r="K2986" t="str">
            <v>1.124,67</v>
          </cell>
          <cell r="L2986" t="str">
            <v>CAIXA REFERENCIAL</v>
          </cell>
        </row>
        <row r="2987">
          <cell r="A2987">
            <v>100619</v>
          </cell>
          <cell r="B2987" t="str">
            <v>INSTALACAO ELETRICA/ELETRIFICACAO E ILUMINACAO EXTERNA</v>
          </cell>
          <cell r="C2987" t="str">
            <v>INEL</v>
          </cell>
          <cell r="D2987" t="str">
            <v>POSTE METALICO</v>
          </cell>
          <cell r="E2987" t="str">
            <v>0174</v>
          </cell>
          <cell r="F2987" t="str">
            <v/>
          </cell>
          <cell r="G2987" t="str">
            <v/>
          </cell>
          <cell r="H2987" t="str">
            <v>POSTE DECORATIVO PARA JARDIM EM AÇO TUBULAR, H = *2,5* M, SEM LUMINÁRIA - FORNECIMENTO E INSTALAÇÃO. AF_11/2019</v>
          </cell>
          <cell r="I2987" t="str">
            <v>UN</v>
          </cell>
          <cell r="J2987" t="str">
            <v>ATRIBUÍDO SÃO PAULO</v>
          </cell>
          <cell r="K2987" t="str">
            <v>418,36</v>
          </cell>
          <cell r="L2987" t="str">
            <v>CAIXA REFERENCIAL</v>
          </cell>
        </row>
        <row r="2988">
          <cell r="A2988">
            <v>100620</v>
          </cell>
          <cell r="B2988" t="str">
            <v>INSTALACAO ELETRICA/ELETRIFICACAO E ILUMINACAO EXTERNA</v>
          </cell>
          <cell r="C2988" t="str">
            <v>INEL</v>
          </cell>
          <cell r="D2988" t="str">
            <v>POSTE METALICO</v>
          </cell>
          <cell r="E2988" t="str">
            <v>0174</v>
          </cell>
          <cell r="F2988" t="str">
            <v/>
          </cell>
          <cell r="G2988" t="str">
            <v/>
          </cell>
          <cell r="H2988" t="str">
            <v>POSTE DE AÇO CONICO CONTÍNUO CURVO SIMPLES, FLANGEADO, H=9M, INCLUSIVE LUMINÁRIA, SEM LÂMPADA - FORNECIMENTO E INSTALACAO. AF_11/2019</v>
          </cell>
          <cell r="I2988" t="str">
            <v>UN</v>
          </cell>
          <cell r="J2988" t="str">
            <v>ATRIBUÍDO SÃO PAULO</v>
          </cell>
          <cell r="K2988" t="str">
            <v>2.470,12</v>
          </cell>
          <cell r="L2988" t="str">
            <v>CAIXA REFERENCIAL</v>
          </cell>
        </row>
        <row r="2989">
          <cell r="A2989">
            <v>100621</v>
          </cell>
          <cell r="B2989" t="str">
            <v>INSTALACAO ELETRICA/ELETRIFICACAO E ILUMINACAO EXTERNA</v>
          </cell>
          <cell r="C2989" t="str">
            <v>INEL</v>
          </cell>
          <cell r="D2989" t="str">
            <v>POSTE METALICO</v>
          </cell>
          <cell r="E2989" t="str">
            <v>0174</v>
          </cell>
          <cell r="F2989" t="str">
            <v/>
          </cell>
          <cell r="G2989" t="str">
            <v/>
          </cell>
          <cell r="H2989" t="str">
            <v>POSTE DE AÇO CONICO CONTÍNUO CURVO DUPLO, FLANGEADO, H=9M, INCLUSIVE LUMINÁRIAS, SEM LÂMPADAS - FORNECIMENTO E INSTALACAO. AF_11/2019</v>
          </cell>
          <cell r="I2989" t="str">
            <v>UN</v>
          </cell>
          <cell r="J2989" t="str">
            <v>ATRIBUÍDO SÃO PAULO</v>
          </cell>
          <cell r="K2989" t="str">
            <v>2.837,74</v>
          </cell>
          <cell r="L2989" t="str">
            <v>CAIXA REFERENCIAL</v>
          </cell>
        </row>
        <row r="2990">
          <cell r="A2990">
            <v>100622</v>
          </cell>
          <cell r="B2990" t="str">
            <v>INSTALACAO ELETRICA/ELETRIFICACAO E ILUMINACAO EXTERNA</v>
          </cell>
          <cell r="C2990" t="str">
            <v>INEL</v>
          </cell>
          <cell r="D2990" t="str">
            <v>POSTE METALICO</v>
          </cell>
          <cell r="E2990" t="str">
            <v>0174</v>
          </cell>
          <cell r="F2990" t="str">
            <v/>
          </cell>
          <cell r="G2990" t="str">
            <v/>
          </cell>
          <cell r="H2990" t="str">
            <v>POSTE DE AÇO CONICO CONTÍNUO CURVO SIMPLES, ENGASTADO, H=9M, INCLUSIVE LUMINÁRIA, SEM LÂMPADA - FORNECIMENTO E INSTALACAO. AF_11/2019</v>
          </cell>
          <cell r="I2990" t="str">
            <v>UN</v>
          </cell>
          <cell r="J2990" t="str">
            <v>ATRIBUÍDO SÃO PAULO</v>
          </cell>
          <cell r="K2990" t="str">
            <v>1.962,51</v>
          </cell>
          <cell r="L2990" t="str">
            <v>CAIXA REFERENCIAL</v>
          </cell>
        </row>
        <row r="2991">
          <cell r="A2991">
            <v>100623</v>
          </cell>
          <cell r="B2991" t="str">
            <v>INSTALACAO ELETRICA/ELETRIFICACAO E ILUMINACAO EXTERNA</v>
          </cell>
          <cell r="C2991" t="str">
            <v>INEL</v>
          </cell>
          <cell r="D2991" t="str">
            <v>POSTE METALICO</v>
          </cell>
          <cell r="E2991" t="str">
            <v>0174</v>
          </cell>
          <cell r="F2991" t="str">
            <v/>
          </cell>
          <cell r="G2991" t="str">
            <v/>
          </cell>
          <cell r="H2991" t="str">
            <v>POSTE DE AÇO CONICO CONTÍNUO CURVO DUPLO, ENGASTADO, H=9M, INCLUSIVE LUMINÁRIAS, SEM LÂMPADAS - FORNECIMENTO E INSTALACAO. AF_11/2019</v>
          </cell>
          <cell r="I2991" t="str">
            <v>UN</v>
          </cell>
          <cell r="J2991" t="str">
            <v>ATRIBUÍDO SÃO PAULO</v>
          </cell>
          <cell r="K2991" t="str">
            <v>2.100,22</v>
          </cell>
          <cell r="L2991" t="str">
            <v>CAIXA REFERENCIAL</v>
          </cell>
        </row>
        <row r="2992">
          <cell r="A2992">
            <v>97600</v>
          </cell>
          <cell r="B2992" t="str">
            <v>INSTALACAO ELETRICA/ELETRIFICACAO E ILUMINACAO EXTERNA</v>
          </cell>
          <cell r="C2992" t="str">
            <v>INEL</v>
          </cell>
          <cell r="D2992" t="str">
            <v>LUMINARIA EXTERNA</v>
          </cell>
          <cell r="E2992" t="str">
            <v>0175</v>
          </cell>
          <cell r="F2992" t="str">
            <v/>
          </cell>
          <cell r="G2992" t="str">
            <v/>
          </cell>
          <cell r="H2992" t="str">
            <v>REFLETOR EM ALUMÍNIO, DE SUPORTE E ALÇA, COM 1 LÂMPADA VAPOR DE MERCÚRIO DE 125 W, COM REATOR ALTO FATOR DE POTÊNCIA - FORNECIMENTO E INSTALAÇÃO. AF_02/2020</v>
          </cell>
          <cell r="I2992" t="str">
            <v>UN</v>
          </cell>
          <cell r="J2992" t="str">
            <v>ATRIBUÍDO SÃO PAULO</v>
          </cell>
          <cell r="K2992" t="str">
            <v>274,49</v>
          </cell>
          <cell r="L2992" t="str">
            <v>CAIXA REFERENCIAL</v>
          </cell>
        </row>
        <row r="2993">
          <cell r="A2993">
            <v>97601</v>
          </cell>
          <cell r="B2993" t="str">
            <v>INSTALACAO ELETRICA/ELETRIFICACAO E ILUMINACAO EXTERNA</v>
          </cell>
          <cell r="C2993" t="str">
            <v>INEL</v>
          </cell>
          <cell r="D2993" t="str">
            <v>LUMINARIA EXTERNA</v>
          </cell>
          <cell r="E2993" t="str">
            <v>0175</v>
          </cell>
          <cell r="F2993" t="str">
            <v/>
          </cell>
          <cell r="G2993" t="str">
            <v/>
          </cell>
          <cell r="H2993" t="str">
            <v>REFLETOR EM ALUMÍNIO, DE SUPORTE E ALÇA, COM LÂMPADA VAPOR DE MERCÚRIO DE 250 W, COM REATOR ALTO FATOR DE POTÊNCIA - FORNECIMENTO E INSTALAÇÃO. AF_02/2020</v>
          </cell>
          <cell r="I2993" t="str">
            <v>UN</v>
          </cell>
          <cell r="J2993" t="str">
            <v>ATRIBUÍDO SÃO PAULO</v>
          </cell>
          <cell r="K2993" t="str">
            <v>285,03</v>
          </cell>
          <cell r="L2993" t="str">
            <v>CAIXA REFERENCIAL</v>
          </cell>
        </row>
        <row r="2994">
          <cell r="A2994">
            <v>97605</v>
          </cell>
          <cell r="B2994" t="str">
            <v>INSTALACAO ELETRICA/ELETRIFICACAO E ILUMINACAO EXTERNA</v>
          </cell>
          <cell r="C2994" t="str">
            <v>INEL</v>
          </cell>
          <cell r="D2994" t="str">
            <v>LUMINARIA EXTERNA</v>
          </cell>
          <cell r="E2994" t="str">
            <v>0175</v>
          </cell>
          <cell r="F2994" t="str">
            <v/>
          </cell>
          <cell r="G2994" t="str">
            <v/>
          </cell>
          <cell r="H2994" t="str">
            <v>LUMINÁRIA ARANDELA TIPO MEIA LUA, DE SOBREPOR, COM 1 LÂMPADA LED DE 6 W, SEM REATOR - FORNECIMENTO E INSTALAÇÃO. AF_02/2020</v>
          </cell>
          <cell r="I2994" t="str">
            <v>UN</v>
          </cell>
          <cell r="J2994" t="str">
            <v>ATRIBUÍDO SÃO PAULO</v>
          </cell>
          <cell r="K2994" t="str">
            <v>66,97</v>
          </cell>
          <cell r="L2994" t="str">
            <v>CAIXA REFERENCIAL</v>
          </cell>
        </row>
        <row r="2995">
          <cell r="A2995">
            <v>97606</v>
          </cell>
          <cell r="B2995" t="str">
            <v>INSTALACAO ELETRICA/ELETRIFICACAO E ILUMINACAO EXTERNA</v>
          </cell>
          <cell r="C2995" t="str">
            <v>INEL</v>
          </cell>
          <cell r="D2995" t="str">
            <v>LUMINARIA EXTERNA</v>
          </cell>
          <cell r="E2995" t="str">
            <v>0175</v>
          </cell>
          <cell r="F2995" t="str">
            <v/>
          </cell>
          <cell r="G2995" t="str">
            <v/>
          </cell>
          <cell r="H2995" t="str">
            <v>LUMINÁRIA ARANDELA TIPO MEIA LUA, DE SOBREPOR, COM 1 LÂMPADA FLUORESCENTE DE 15 W, SEM REATOR - FORNECIMENTO E INSTALAÇÃO. AF_02/2020</v>
          </cell>
          <cell r="I2995" t="str">
            <v>UN</v>
          </cell>
          <cell r="J2995" t="str">
            <v>ATRIBUÍDO SÃO PAULO</v>
          </cell>
          <cell r="K2995" t="str">
            <v>66,90</v>
          </cell>
          <cell r="L2995" t="str">
            <v>CAIXA REFERENCIAL</v>
          </cell>
        </row>
        <row r="2996">
          <cell r="A2996">
            <v>97607</v>
          </cell>
          <cell r="B2996" t="str">
            <v>INSTALACAO ELETRICA/ELETRIFICACAO E ILUMINACAO EXTERNA</v>
          </cell>
          <cell r="C2996" t="str">
            <v>INEL</v>
          </cell>
          <cell r="D2996" t="str">
            <v>LUMINARIA EXTERNA</v>
          </cell>
          <cell r="E2996" t="str">
            <v>0175</v>
          </cell>
          <cell r="F2996" t="str">
            <v/>
          </cell>
          <cell r="G2996" t="str">
            <v/>
          </cell>
          <cell r="H2996" t="str">
            <v>LUMINÁRIA ARANDELA TIPO TARTARUGA, DE SOBREPOR, COM 1 LÂMPADA LED DE 6 W, SEM REATOR - FORNECIMENTO E INSTALAÇÃO. AF_02/2020</v>
          </cell>
          <cell r="I2996" t="str">
            <v>UN</v>
          </cell>
          <cell r="J2996" t="str">
            <v>ATRIBUÍDO SÃO PAULO</v>
          </cell>
          <cell r="K2996" t="str">
            <v>80,02</v>
          </cell>
          <cell r="L2996" t="str">
            <v>CAIXA REFERENCIAL</v>
          </cell>
        </row>
        <row r="2997">
          <cell r="A2997">
            <v>97608</v>
          </cell>
          <cell r="B2997" t="str">
            <v>INSTALACAO ELETRICA/ELETRIFICACAO E ILUMINACAO EXTERNA</v>
          </cell>
          <cell r="C2997" t="str">
            <v>INEL</v>
          </cell>
          <cell r="D2997" t="str">
            <v>LUMINARIA EXTERNA</v>
          </cell>
          <cell r="E2997" t="str">
            <v>0175</v>
          </cell>
          <cell r="F2997" t="str">
            <v/>
          </cell>
          <cell r="G2997" t="str">
            <v/>
          </cell>
          <cell r="H2997" t="str">
            <v>LUMINÁRIA ARANDELA TIPO TARTARUGA, COM GRADE, DE SOBREPOR, COM 1 LÂMPADA FLUORESCENTE DE 15 W, SEM REATOR - FORNECIMENTO E INSTALAÇÃO. AF_02/2020</v>
          </cell>
          <cell r="I2997" t="str">
            <v>UN</v>
          </cell>
          <cell r="J2997" t="str">
            <v>ATRIBUÍDO SÃO PAULO</v>
          </cell>
          <cell r="K2997" t="str">
            <v>79,95</v>
          </cell>
          <cell r="L2997" t="str">
            <v>CAIXA REFERENCIAL</v>
          </cell>
        </row>
        <row r="2998">
          <cell r="A2998">
            <v>102102</v>
          </cell>
          <cell r="B2998" t="str">
            <v>INSTALACAO ELETRICA/ELETRIFICACAO E ILUMINACAO EXTERNA</v>
          </cell>
          <cell r="C2998" t="str">
            <v>INEL</v>
          </cell>
          <cell r="D2998" t="str">
            <v>TRANSFORMADORES</v>
          </cell>
          <cell r="E2998" t="str">
            <v>0176</v>
          </cell>
          <cell r="F2998" t="str">
            <v/>
          </cell>
          <cell r="G2998" t="str">
            <v/>
          </cell>
          <cell r="H2998" t="str">
            <v>TRANSFORMADOR DE DISTRIBUIÇÃO, 30 KVA, TRIFÁSICO, 60 HZ, CLASSE 15 KV, IMERSO EM ÓLEO MINERAL, INSTALAÇÃO EM POSTE (NÃO INCLUSO SUPORTE) - FORNECIMENTO E INSTALAÇÃO. AF_12/2020</v>
          </cell>
          <cell r="I2998" t="str">
            <v>UN</v>
          </cell>
          <cell r="J2998" t="str">
            <v>ATRIBUÍDO SÃO PAULO</v>
          </cell>
          <cell r="K2998" t="str">
            <v>6.391,07</v>
          </cell>
          <cell r="L2998" t="str">
            <v>CAIXA REFERENCIAL</v>
          </cell>
        </row>
        <row r="2999">
          <cell r="A2999">
            <v>102103</v>
          </cell>
          <cell r="B2999" t="str">
            <v>INSTALACAO ELETRICA/ELETRIFICACAO E ILUMINACAO EXTERNA</v>
          </cell>
          <cell r="C2999" t="str">
            <v>INEL</v>
          </cell>
          <cell r="D2999" t="str">
            <v>TRANSFORMADORES</v>
          </cell>
          <cell r="E2999" t="str">
            <v>0176</v>
          </cell>
          <cell r="F2999" t="str">
            <v/>
          </cell>
          <cell r="G2999" t="str">
            <v/>
          </cell>
          <cell r="H2999" t="str">
            <v>TRANSFORMADOR DE DISTRIBUIÇÃO, 45 KVA, TRIFÁSICO, 60 HZ, CLASSE 15 KV, IMERSO EM ÓLEO MINERAL, INSTALAÇÃO EM POSTE (NÃO INCLUSO SUPORTE) - FORNECIMENTO E INSTALAÇÃO. AF_12/2020</v>
          </cell>
          <cell r="I2999" t="str">
            <v>UN</v>
          </cell>
          <cell r="J2999" t="str">
            <v>ATRIBUÍDO SÃO PAULO</v>
          </cell>
          <cell r="K2999" t="str">
            <v>7.108,44</v>
          </cell>
          <cell r="L2999" t="str">
            <v>CAIXA REFERENCIAL</v>
          </cell>
        </row>
        <row r="3000">
          <cell r="A3000">
            <v>102104</v>
          </cell>
          <cell r="B3000" t="str">
            <v>INSTALACAO ELETRICA/ELETRIFICACAO E ILUMINACAO EXTERNA</v>
          </cell>
          <cell r="C3000" t="str">
            <v>INEL</v>
          </cell>
          <cell r="D3000" t="str">
            <v>TRANSFORMADORES</v>
          </cell>
          <cell r="E3000" t="str">
            <v>0176</v>
          </cell>
          <cell r="F3000" t="str">
            <v/>
          </cell>
          <cell r="G3000" t="str">
            <v/>
          </cell>
          <cell r="H3000" t="str">
            <v>TRANSFORMADOR DE DISTRIBUIÇÃO, 75 KVA, TRIFÁSICO, 60 HZ, CLASSE 15 KV, IMERSO EM ÓLEO MINERAL, INSTALAÇÃO EM POSTE (NÃO INCLUSO SUPORTE) - FORNECIMENTO E INSTALAÇÃO. AF_12/2020</v>
          </cell>
          <cell r="I3000" t="str">
            <v>UN</v>
          </cell>
          <cell r="J3000" t="str">
            <v>ATRIBUÍDO SÃO PAULO</v>
          </cell>
          <cell r="K3000" t="str">
            <v>9.107,67</v>
          </cell>
          <cell r="L3000" t="str">
            <v>CAIXA REFERENCIAL</v>
          </cell>
        </row>
        <row r="3001">
          <cell r="A3001">
            <v>102105</v>
          </cell>
          <cell r="B3001" t="str">
            <v>INSTALACAO ELETRICA/ELETRIFICACAO E ILUMINACAO EXTERNA</v>
          </cell>
          <cell r="C3001" t="str">
            <v>INEL</v>
          </cell>
          <cell r="D3001" t="str">
            <v>TRANSFORMADORES</v>
          </cell>
          <cell r="E3001" t="str">
            <v>0176</v>
          </cell>
          <cell r="F3001" t="str">
            <v/>
          </cell>
          <cell r="G3001" t="str">
            <v/>
          </cell>
          <cell r="H3001" t="str">
            <v>TRANSFORMADOR DE DISTRIBUIÇÃO, 112,5 KVA, TRIFÁSICO, 60 HZ, CLASSE 15 KV, IMERSO EM ÓLEO MINERAL, INSTALAÇÃO EM POSTE (NÃO INCLUSO SUPORTE) - FORNECIMENTO E INSTALAÇÃO. AF_12/2020</v>
          </cell>
          <cell r="I3001" t="str">
            <v>UN</v>
          </cell>
          <cell r="J3001" t="str">
            <v>ATRIBUÍDO SÃO PAULO</v>
          </cell>
          <cell r="K3001" t="str">
            <v>11.184,88</v>
          </cell>
          <cell r="L3001" t="str">
            <v>CAIXA REFERENCIAL</v>
          </cell>
        </row>
        <row r="3002">
          <cell r="A3002">
            <v>102106</v>
          </cell>
          <cell r="B3002" t="str">
            <v>INSTALACAO ELETRICA/ELETRIFICACAO E ILUMINACAO EXTERNA</v>
          </cell>
          <cell r="C3002" t="str">
            <v>INEL</v>
          </cell>
          <cell r="D3002" t="str">
            <v>TRANSFORMADORES</v>
          </cell>
          <cell r="E3002" t="str">
            <v>0176</v>
          </cell>
          <cell r="F3002" t="str">
            <v/>
          </cell>
          <cell r="G3002" t="str">
            <v/>
          </cell>
          <cell r="H3002" t="str">
            <v>TRANSFORMADOR DE DISTRIBUIÇÃO, 150 KVA, TRIFÁSICO, 60 HZ, CLASSE 15 KV, IMERSO EM ÓLEO MINERAL, INSTALAÇÃO EM POSTE (NÃO INCLUSO SUPORTE) - FORNECIMENTO E INSTALAÇÃO. AF_12/2020</v>
          </cell>
          <cell r="I3002" t="str">
            <v>UN</v>
          </cell>
          <cell r="J3002" t="str">
            <v>ATRIBUÍDO SÃO PAULO</v>
          </cell>
          <cell r="K3002" t="str">
            <v>14.018,86</v>
          </cell>
          <cell r="L3002" t="str">
            <v>CAIXA REFERENCIAL</v>
          </cell>
        </row>
        <row r="3003">
          <cell r="A3003">
            <v>102107</v>
          </cell>
          <cell r="B3003" t="str">
            <v>INSTALACAO ELETRICA/ELETRIFICACAO E ILUMINACAO EXTERNA</v>
          </cell>
          <cell r="C3003" t="str">
            <v>INEL</v>
          </cell>
          <cell r="D3003" t="str">
            <v>TRANSFORMADORES</v>
          </cell>
          <cell r="E3003" t="str">
            <v>0176</v>
          </cell>
          <cell r="F3003" t="str">
            <v/>
          </cell>
          <cell r="G3003" t="str">
            <v/>
          </cell>
          <cell r="H3003" t="str">
            <v>TRANSFORMADOR DE DISTRIBUIÇÃO, 225 KVA, TRIFÁSICO, 60 HZ, CLASSE 15 KV, IMERSO EM ÓLEO MINERAL, INSTALAÇÃO EM POSTE (NÃO INCLUSO SUPORTE) - FORNECIMENTO E INSTALAÇÃO. AF_12/2020</v>
          </cell>
          <cell r="I3003" t="str">
            <v>UN</v>
          </cell>
          <cell r="J3003" t="str">
            <v>ATRIBUÍDO SÃO PAULO</v>
          </cell>
          <cell r="K3003" t="str">
            <v>19.546,06</v>
          </cell>
          <cell r="L3003" t="str">
            <v>CAIXA REFERENCIAL</v>
          </cell>
        </row>
        <row r="3004">
          <cell r="A3004">
            <v>102108</v>
          </cell>
          <cell r="B3004" t="str">
            <v>INSTALACAO ELETRICA/ELETRIFICACAO E ILUMINACAO EXTERNA</v>
          </cell>
          <cell r="C3004" t="str">
            <v>INEL</v>
          </cell>
          <cell r="D3004" t="str">
            <v>TRANSFORMADORES</v>
          </cell>
          <cell r="E3004" t="str">
            <v>0176</v>
          </cell>
          <cell r="F3004" t="str">
            <v/>
          </cell>
          <cell r="G3004" t="str">
            <v/>
          </cell>
          <cell r="H3004" t="str">
            <v>TRANSFORMADOR DE DISTRIBUIÇÃO, 300 KVA, TRIFÁSICO, 60 HZ, CLASSE 15 KV, IMERSO EM ÓLEO MINERAL, INSTALAÇÃO EM POSTE (NÃO INCLUSO SUPORTE) - FORNECIMENTO E INSTALAÇÃO. AF_12/2020</v>
          </cell>
          <cell r="I3004" t="str">
            <v>UN</v>
          </cell>
          <cell r="J3004" t="str">
            <v>ATRIBUÍDO SÃO PAULO</v>
          </cell>
          <cell r="K3004" t="str">
            <v>22.755,08</v>
          </cell>
          <cell r="L3004" t="str">
            <v>CAIXA REFERENCIAL</v>
          </cell>
        </row>
        <row r="3005">
          <cell r="A3005">
            <v>102109</v>
          </cell>
          <cell r="B3005" t="str">
            <v>INSTALACAO ELETRICA/ELETRIFICACAO E ILUMINACAO EXTERNA</v>
          </cell>
          <cell r="C3005" t="str">
            <v>INEL</v>
          </cell>
          <cell r="D3005" t="str">
            <v>TRANSFORMADORES</v>
          </cell>
          <cell r="E3005" t="str">
            <v>0176</v>
          </cell>
          <cell r="F3005" t="str">
            <v/>
          </cell>
          <cell r="G3005" t="str">
            <v/>
          </cell>
          <cell r="H3005" t="str">
            <v>SUPORTE PARA TRANSFORMADOR EM POSTE DE CONCRETO CIRCULAR - FORNECIMENTO E INSTALAÇÃO. AF_12/2020</v>
          </cell>
          <cell r="I3005" t="str">
            <v>UN</v>
          </cell>
          <cell r="J3005" t="str">
            <v>COEFICIENTE DE REPRESENTATIVIDADE</v>
          </cell>
          <cell r="K3005" t="str">
            <v>56,60</v>
          </cell>
          <cell r="L3005" t="str">
            <v>CAIXA REFERENCIAL</v>
          </cell>
        </row>
        <row r="3006">
          <cell r="A3006">
            <v>102110</v>
          </cell>
          <cell r="B3006" t="str">
            <v>INSTALACAO ELETRICA/ELETRIFICACAO E ILUMINACAO EXTERNA</v>
          </cell>
          <cell r="C3006" t="str">
            <v>INEL</v>
          </cell>
          <cell r="D3006" t="str">
            <v>TRANSFORMADORES</v>
          </cell>
          <cell r="E3006" t="str">
            <v>0176</v>
          </cell>
          <cell r="F3006" t="str">
            <v/>
          </cell>
          <cell r="G3006" t="str">
            <v/>
          </cell>
          <cell r="H3006" t="str">
            <v>SUPORTE PARA TRANSFORMADOR EM POSTE DE CONCRETO DUPLO T - FORNECIMENTO E INSTALAÇÃO. AF_12/2020</v>
          </cell>
          <cell r="I3006" t="str">
            <v>UN</v>
          </cell>
          <cell r="J3006" t="str">
            <v>COEFICIENTE DE REPRESENTATIVIDADE</v>
          </cell>
          <cell r="K3006" t="str">
            <v>194,57</v>
          </cell>
          <cell r="L3006" t="str">
            <v>CAIXA REFERENCIAL</v>
          </cell>
        </row>
        <row r="3007">
          <cell r="A3007">
            <v>93128</v>
          </cell>
          <cell r="B3007" t="str">
            <v>INSTALACAO ELETRICA/ELETRIFICACAO E ILUMINACAO EXTERNA</v>
          </cell>
          <cell r="C3007" t="str">
            <v>INEL</v>
          </cell>
          <cell r="D3007" t="str">
            <v>PONTOS DE LUZ/TOMADAS ANTENA TV/CAMPAINHAS/INTERRUPTORES</v>
          </cell>
          <cell r="E3007" t="str">
            <v>0177</v>
          </cell>
          <cell r="F3007" t="str">
            <v/>
          </cell>
          <cell r="G3007" t="str">
            <v/>
          </cell>
          <cell r="H3007" t="str">
            <v>PONTO DE ILUMINAÇÃO RESIDENCIAL INCLUINDO INTERRUPTOR SIMPLES, CAIXA ELÉTRICA, ELETRODUTO, CABO, RASGO, QUEBRA E CHUMBAMENTO (EXCLUINDO LUMINÁRIA E LÂMPADA). AF_01/2016</v>
          </cell>
          <cell r="I3007" t="str">
            <v>UN</v>
          </cell>
          <cell r="J3007" t="str">
            <v>COEFICIENTE DE REPRESENTATIVIDADE</v>
          </cell>
          <cell r="K3007" t="str">
            <v>109,93</v>
          </cell>
          <cell r="L3007" t="str">
            <v>CAIXA REFERENCIAL</v>
          </cell>
        </row>
        <row r="3008">
          <cell r="A3008">
            <v>93137</v>
          </cell>
          <cell r="B3008" t="str">
            <v>INSTALACAO ELETRICA/ELETRIFICACAO E ILUMINACAO EXTERNA</v>
          </cell>
          <cell r="C3008" t="str">
            <v>INEL</v>
          </cell>
          <cell r="D3008" t="str">
            <v>PONTOS DE LUZ/TOMADAS ANTENA TV/CAMPAINHAS/INTERRUPTORES</v>
          </cell>
          <cell r="E3008" t="str">
            <v>0177</v>
          </cell>
          <cell r="F3008" t="str">
            <v/>
          </cell>
          <cell r="G3008" t="str">
            <v/>
          </cell>
          <cell r="H3008" t="str">
            <v>PONTO DE ILUMINAÇÃO RESIDENCIAL INCLUINDO INTERRUPTOR SIMPLES (2 MÓDULOS), CAIXA ELÉTRICA, ELETRODUTO, CABO, RASGO, QUEBRA E CHUMBAMENTO (EXCLUINDO LUMINÁRIA E LÂMPADA). AF_01/2016</v>
          </cell>
          <cell r="I3008" t="str">
            <v>UN</v>
          </cell>
          <cell r="J3008" t="str">
            <v>COEFICIENTE DE REPRESENTATIVIDADE</v>
          </cell>
          <cell r="K3008" t="str">
            <v>132,40</v>
          </cell>
          <cell r="L3008" t="str">
            <v>CAIXA REFERENCIAL</v>
          </cell>
        </row>
        <row r="3009">
          <cell r="A3009">
            <v>93138</v>
          </cell>
          <cell r="B3009" t="str">
            <v>INSTALACAO ELETRICA/ELETRIFICACAO E ILUMINACAO EXTERNA</v>
          </cell>
          <cell r="C3009" t="str">
            <v>INEL</v>
          </cell>
          <cell r="D3009" t="str">
            <v>PONTOS DE LUZ/TOMADAS ANTENA TV/CAMPAINHAS/INTERRUPTORES</v>
          </cell>
          <cell r="E3009" t="str">
            <v>0177</v>
          </cell>
          <cell r="F3009" t="str">
            <v/>
          </cell>
          <cell r="G3009" t="str">
            <v/>
          </cell>
          <cell r="H3009" t="str">
            <v>PONTO DE ILUMINAÇÃO RESIDENCIAL INCLUINDO INTERRUPTOR PARALELO, CAIXA ELÉTRICA, ELETRODUTO, CABO, RASGO, QUEBRA E CHUMBAMENTO (EXCLUINDO LUMINÁRIA E LÂMPADA). AF_01/2016</v>
          </cell>
          <cell r="I3009" t="str">
            <v>UN</v>
          </cell>
          <cell r="J3009" t="str">
            <v>COEFICIENTE DE REPRESENTATIVIDADE</v>
          </cell>
          <cell r="K3009" t="str">
            <v>124,90</v>
          </cell>
          <cell r="L3009" t="str">
            <v>CAIXA REFERENCIAL</v>
          </cell>
        </row>
        <row r="3010">
          <cell r="A3010">
            <v>93139</v>
          </cell>
          <cell r="B3010" t="str">
            <v>INSTALACAO ELETRICA/ELETRIFICACAO E ILUMINACAO EXTERNA</v>
          </cell>
          <cell r="C3010" t="str">
            <v>INEL</v>
          </cell>
          <cell r="D3010" t="str">
            <v>PONTOS DE LUZ/TOMADAS ANTENA TV/CAMPAINHAS/INTERRUPTORES</v>
          </cell>
          <cell r="E3010" t="str">
            <v>0177</v>
          </cell>
          <cell r="F3010" t="str">
            <v/>
          </cell>
          <cell r="G3010" t="str">
            <v/>
          </cell>
          <cell r="H3010" t="str">
            <v>PONTO DE ILUMINAÇÃO RESIDENCIAL INCLUINDO INTERRUPTOR PARALELO (2 MÓDULOS), CAIXA ELÉTRICA, ELETRODUTO, CABO, RASGO, QUEBRA E CHUMBAMENTO (EXCLUINDO LUMINÁRIA E LÂMPADA). AF_01/2016</v>
          </cell>
          <cell r="I3010" t="str">
            <v>UN</v>
          </cell>
          <cell r="J3010" t="str">
            <v>COEFICIENTE DE REPRESENTATIVIDADE</v>
          </cell>
          <cell r="K3010" t="str">
            <v>162,31</v>
          </cell>
          <cell r="L3010" t="str">
            <v>CAIXA REFERENCIAL</v>
          </cell>
        </row>
        <row r="3011">
          <cell r="A3011">
            <v>93140</v>
          </cell>
          <cell r="B3011" t="str">
            <v>INSTALACAO ELETRICA/ELETRIFICACAO E ILUMINACAO EXTERNA</v>
          </cell>
          <cell r="C3011" t="str">
            <v>INEL</v>
          </cell>
          <cell r="D3011" t="str">
            <v>PONTOS DE LUZ/TOMADAS ANTENA TV/CAMPAINHAS/INTERRUPTORES</v>
          </cell>
          <cell r="E3011" t="str">
            <v>0177</v>
          </cell>
          <cell r="F3011" t="str">
            <v/>
          </cell>
          <cell r="G3011" t="str">
            <v/>
          </cell>
          <cell r="H3011" t="str">
            <v>PONTO DE ILUMINAÇÃO RESIDENCIAL INCLUINDO INTERRUPTOR SIMPLES CONJUGADO COM PARALELO, CAIXA ELÉTRICA, ELETRODUTO, CABO, RASGO, QUEBRA E CHUMBAMENTO (EXCLUINDO LUMINÁRIA E LÂMPADA). AF_01/2016</v>
          </cell>
          <cell r="I3011" t="str">
            <v>UN</v>
          </cell>
          <cell r="J3011" t="str">
            <v>COEFICIENTE DE REPRESENTATIVIDADE</v>
          </cell>
          <cell r="K3011" t="str">
            <v>152,36</v>
          </cell>
          <cell r="L3011" t="str">
            <v>CAIXA REFERENCIAL</v>
          </cell>
        </row>
        <row r="3012">
          <cell r="A3012">
            <v>93141</v>
          </cell>
          <cell r="B3012" t="str">
            <v>INSTALACAO ELETRICA/ELETRIFICACAO E ILUMINACAO EXTERNA</v>
          </cell>
          <cell r="C3012" t="str">
            <v>INEL</v>
          </cell>
          <cell r="D3012" t="str">
            <v>PONTOS DE LUZ/TOMADAS ANTENA TV/CAMPAINHAS/INTERRUPTORES</v>
          </cell>
          <cell r="E3012" t="str">
            <v>0177</v>
          </cell>
          <cell r="F3012" t="str">
            <v/>
          </cell>
          <cell r="G3012" t="str">
            <v/>
          </cell>
          <cell r="H3012" t="str">
            <v>PONTO DE TOMADA RESIDENCIAL INCLUINDO TOMADA 10A/250V, CAIXA ELÉTRICA, ELETRODUTO, CABO, RASGO, QUEBRA E CHUMBAMENTO. AF_01/2016</v>
          </cell>
          <cell r="I3012" t="str">
            <v>UN</v>
          </cell>
          <cell r="J3012" t="str">
            <v>COEFICIENTE DE REPRESENTATIVIDADE</v>
          </cell>
          <cell r="K3012" t="str">
            <v>137,91</v>
          </cell>
          <cell r="L3012" t="str">
            <v>CAIXA REFERENCIAL</v>
          </cell>
        </row>
        <row r="3013">
          <cell r="A3013">
            <v>93142</v>
          </cell>
          <cell r="B3013" t="str">
            <v>INSTALACAO ELETRICA/ELETRIFICACAO E ILUMINACAO EXTERNA</v>
          </cell>
          <cell r="C3013" t="str">
            <v>INEL</v>
          </cell>
          <cell r="D3013" t="str">
            <v>PONTOS DE LUZ/TOMADAS ANTENA TV/CAMPAINHAS/INTERRUPTORES</v>
          </cell>
          <cell r="E3013" t="str">
            <v>0177</v>
          </cell>
          <cell r="F3013" t="str">
            <v/>
          </cell>
          <cell r="G3013" t="str">
            <v/>
          </cell>
          <cell r="H3013" t="str">
            <v>PONTO DE TOMADA RESIDENCIAL INCLUINDO TOMADA (2 MÓDULOS) 10A/250V, CAIXA ELÉTRICA, ELETRODUTO, CABO, RASGO, QUEBRA E CHUMBAMENTO. AF_01/2016</v>
          </cell>
          <cell r="I3013" t="str">
            <v>UN</v>
          </cell>
          <cell r="J3013" t="str">
            <v>COEFICIENTE DE REPRESENTATIVIDADE</v>
          </cell>
          <cell r="K3013" t="str">
            <v>154,14</v>
          </cell>
          <cell r="L3013" t="str">
            <v>CAIXA REFERENCIAL</v>
          </cell>
        </row>
        <row r="3014">
          <cell r="A3014">
            <v>93143</v>
          </cell>
          <cell r="B3014" t="str">
            <v>INSTALACAO ELETRICA/ELETRIFICACAO E ILUMINACAO EXTERNA</v>
          </cell>
          <cell r="C3014" t="str">
            <v>INEL</v>
          </cell>
          <cell r="D3014" t="str">
            <v>PONTOS DE LUZ/TOMADAS ANTENA TV/CAMPAINHAS/INTERRUPTORES</v>
          </cell>
          <cell r="E3014" t="str">
            <v>0177</v>
          </cell>
          <cell r="F3014" t="str">
            <v/>
          </cell>
          <cell r="G3014" t="str">
            <v/>
          </cell>
          <cell r="H3014" t="str">
            <v>PONTO DE TOMADA RESIDENCIAL INCLUINDO TOMADA 20A/250V, CAIXA ELÉTRICA, ELETRODUTO, CABO, RASGO, QUEBRA E CHUMBAMENTO. AF_01/2016</v>
          </cell>
          <cell r="I3014" t="str">
            <v>UN</v>
          </cell>
          <cell r="J3014" t="str">
            <v>COEFICIENTE DE REPRESENTATIVIDADE</v>
          </cell>
          <cell r="K3014" t="str">
            <v>140,03</v>
          </cell>
          <cell r="L3014" t="str">
            <v>CAIXA REFERENCIAL</v>
          </cell>
        </row>
        <row r="3015">
          <cell r="A3015">
            <v>93144</v>
          </cell>
          <cell r="B3015" t="str">
            <v>INSTALACAO ELETRICA/ELETRIFICACAO E ILUMINACAO EXTERNA</v>
          </cell>
          <cell r="C3015" t="str">
            <v>INEL</v>
          </cell>
          <cell r="D3015" t="str">
            <v>PONTOS DE LUZ/TOMADAS ANTENA TV/CAMPAINHAS/INTERRUPTORES</v>
          </cell>
          <cell r="E3015" t="str">
            <v>0177</v>
          </cell>
          <cell r="F3015" t="str">
            <v/>
          </cell>
          <cell r="G3015" t="str">
            <v/>
          </cell>
          <cell r="H3015" t="str">
            <v>PONTO DE UTILIZAÇÃO DE EQUIPAMENTOS ELÉTRICOS, RESIDENCIAL, INCLUINDO SUPORTE E PLACA, CAIXA ELÉTRICA, ELETRODUTO, CABO, RASGO, QUEBRA E CHUMBAMENTO. AF_01/2016</v>
          </cell>
          <cell r="I3015" t="str">
            <v>UN</v>
          </cell>
          <cell r="J3015" t="str">
            <v>COEFICIENTE DE REPRESENTATIVIDADE</v>
          </cell>
          <cell r="K3015" t="str">
            <v>189,16</v>
          </cell>
          <cell r="L3015" t="str">
            <v>CAIXA REFERENCIAL</v>
          </cell>
        </row>
        <row r="3016">
          <cell r="A3016">
            <v>93145</v>
          </cell>
          <cell r="B3016" t="str">
            <v>INSTALACAO ELETRICA/ELETRIFICACAO E ILUMINACAO EXTERNA</v>
          </cell>
          <cell r="C3016" t="str">
            <v>INEL</v>
          </cell>
          <cell r="D3016" t="str">
            <v>PONTOS DE LUZ/TOMADAS ANTENA TV/CAMPAINHAS/INTERRUPTORES</v>
          </cell>
          <cell r="E3016" t="str">
            <v>0177</v>
          </cell>
          <cell r="F3016" t="str">
            <v/>
          </cell>
          <cell r="G3016" t="str">
            <v/>
          </cell>
          <cell r="H3016" t="str">
            <v>PONTO DE ILUMINAÇÃO E TOMADA, RESIDENCIAL, INCLUINDO INTERRUPTOR SIMPLES E TOMADA 10A/250V, CAIXA ELÉTRICA, ELETRODUTO, CABO, RASGO, QUEBRA E CHUMBAMENTO (EXCLUINDO LUMINÁRIA E LÂMPADA). AF_01/2016</v>
          </cell>
          <cell r="I3016" t="str">
            <v>UN</v>
          </cell>
          <cell r="J3016" t="str">
            <v>COEFICIENTE DE REPRESENTATIVIDADE</v>
          </cell>
          <cell r="K3016" t="str">
            <v>170,38</v>
          </cell>
          <cell r="L3016" t="str">
            <v>CAIXA REFERENCIAL</v>
          </cell>
        </row>
        <row r="3017">
          <cell r="A3017">
            <v>93146</v>
          </cell>
          <cell r="B3017" t="str">
            <v>INSTALACAO ELETRICA/ELETRIFICACAO E ILUMINACAO EXTERNA</v>
          </cell>
          <cell r="C3017" t="str">
            <v>INEL</v>
          </cell>
          <cell r="D3017" t="str">
            <v>PONTOS DE LUZ/TOMADAS ANTENA TV/CAMPAINHAS/INTERRUPTORES</v>
          </cell>
          <cell r="E3017" t="str">
            <v>0177</v>
          </cell>
          <cell r="F3017" t="str">
            <v/>
          </cell>
          <cell r="G3017" t="str">
            <v/>
          </cell>
          <cell r="H3017" t="str">
            <v>PONTO DE ILUMINAÇÃO E TOMADA, RESIDENCIAL, INCLUINDO INTERRUPTOR PARALELO E TOMADA 10A/250V, CAIXA ELÉTRICA, ELETRODUTO, CABO, RASGO, QUEBRA E CHUMBAMENTO (EXCLUINDO LUMINÁRIA E LÂMPADA). AF_01/2016</v>
          </cell>
          <cell r="I3017" t="str">
            <v>UN</v>
          </cell>
          <cell r="J3017" t="str">
            <v>COEFICIENTE DE REPRESENTATIVIDADE</v>
          </cell>
          <cell r="K3017" t="str">
            <v>185,35</v>
          </cell>
          <cell r="L3017" t="str">
            <v>CAIXA REFERENCIAL</v>
          </cell>
        </row>
        <row r="3018">
          <cell r="A3018">
            <v>93147</v>
          </cell>
          <cell r="B3018" t="str">
            <v>INSTALACAO ELETRICA/ELETRIFICACAO E ILUMINACAO EXTERNA</v>
          </cell>
          <cell r="C3018" t="str">
            <v>INEL</v>
          </cell>
          <cell r="D3018" t="str">
            <v>PONTOS DE LUZ/TOMADAS ANTENA TV/CAMPAINHAS/INTERRUPTORES</v>
          </cell>
          <cell r="E3018" t="str">
            <v>0177</v>
          </cell>
          <cell r="F3018" t="str">
            <v/>
          </cell>
          <cell r="G3018" t="str">
            <v/>
          </cell>
          <cell r="H3018" t="str">
            <v>PONTO DE ILUMINAÇÃO E TOMADA, RESIDENCIAL, INCLUINDO INTERRUPTOR SIMPLES, INTERRUPTOR PARALELO E TOMADA 10A/250V, CAIXA ELÉTRICA, ELETRODUTO, CABO, RASGO, QUEBRA E CHUMBAMENTO (EXCLUINDO LUMINÁRIA E LÂMPADA). AF_01/2016</v>
          </cell>
          <cell r="I3018" t="str">
            <v>UN</v>
          </cell>
          <cell r="J3018" t="str">
            <v>COEFICIENTE DE REPRESENTATIVIDADE</v>
          </cell>
          <cell r="K3018" t="str">
            <v>212,84</v>
          </cell>
          <cell r="L3018" t="str">
            <v>CAIXA REFERENCIAL</v>
          </cell>
        </row>
        <row r="3019">
          <cell r="A3019">
            <v>96971</v>
          </cell>
          <cell r="B3019" t="str">
            <v>INSTALACAO ELETRICA/ELETRIFICACAO E ILUMINACAO EXTERNA</v>
          </cell>
          <cell r="C3019" t="str">
            <v>INEL</v>
          </cell>
          <cell r="D3019" t="str">
            <v>SISTEMAS DE PROTECAO/ATERRAMENTO</v>
          </cell>
          <cell r="E3019" t="str">
            <v>0243</v>
          </cell>
          <cell r="F3019" t="str">
            <v/>
          </cell>
          <cell r="G3019" t="str">
            <v/>
          </cell>
          <cell r="H3019" t="str">
            <v>CORDOALHA DE COBRE NU 16 MM², NÃO ENTERRADA, COM ISOLADOR - FORNECIMENTO E INSTALAÇÃO. AF_12/2017</v>
          </cell>
          <cell r="I3019" t="str">
            <v>M</v>
          </cell>
          <cell r="J3019" t="str">
            <v>ATRIBUÍDO SÃO PAULO</v>
          </cell>
          <cell r="K3019" t="str">
            <v>24,35</v>
          </cell>
          <cell r="L3019" t="str">
            <v>CAIXA REFERENCIAL</v>
          </cell>
        </row>
        <row r="3020">
          <cell r="A3020">
            <v>96972</v>
          </cell>
          <cell r="B3020" t="str">
            <v>INSTALACAO ELETRICA/ELETRIFICACAO E ILUMINACAO EXTERNA</v>
          </cell>
          <cell r="C3020" t="str">
            <v>INEL</v>
          </cell>
          <cell r="D3020" t="str">
            <v>SISTEMAS DE PROTECAO/ATERRAMENTO</v>
          </cell>
          <cell r="E3020" t="str">
            <v>0243</v>
          </cell>
          <cell r="F3020" t="str">
            <v/>
          </cell>
          <cell r="G3020" t="str">
            <v/>
          </cell>
          <cell r="H3020" t="str">
            <v>CORDOALHA DE COBRE NU 25 MM², NÃO ENTERRADA, COM ISOLADOR - FORNECIMENTO E INSTALAÇÃO. AF_12/2017</v>
          </cell>
          <cell r="I3020" t="str">
            <v>M</v>
          </cell>
          <cell r="J3020" t="str">
            <v>ATRIBUÍDO SÃO PAULO</v>
          </cell>
          <cell r="K3020" t="str">
            <v>33,00</v>
          </cell>
          <cell r="L3020" t="str">
            <v>CAIXA REFERENCIAL</v>
          </cell>
        </row>
        <row r="3021">
          <cell r="A3021">
            <v>96973</v>
          </cell>
          <cell r="B3021" t="str">
            <v>INSTALACAO ELETRICA/ELETRIFICACAO E ILUMINACAO EXTERNA</v>
          </cell>
          <cell r="C3021" t="str">
            <v>INEL</v>
          </cell>
          <cell r="D3021" t="str">
            <v>SISTEMAS DE PROTECAO/ATERRAMENTO</v>
          </cell>
          <cell r="E3021" t="str">
            <v>0243</v>
          </cell>
          <cell r="F3021" t="str">
            <v/>
          </cell>
          <cell r="G3021" t="str">
            <v/>
          </cell>
          <cell r="H3021" t="str">
            <v>CORDOALHA DE COBRE NU 35 MM², NÃO ENTERRADA, COM ISOLADOR - FORNECIMENTO E INSTALAÇÃO. AF_12/2017</v>
          </cell>
          <cell r="I3021" t="str">
            <v>M</v>
          </cell>
          <cell r="J3021" t="str">
            <v>ATRIBUÍDO SÃO PAULO</v>
          </cell>
          <cell r="K3021" t="str">
            <v>41,34</v>
          </cell>
          <cell r="L3021" t="str">
            <v>CAIXA REFERENCIAL</v>
          </cell>
        </row>
        <row r="3022">
          <cell r="A3022">
            <v>96974</v>
          </cell>
          <cell r="B3022" t="str">
            <v>INSTALACAO ELETRICA/ELETRIFICACAO E ILUMINACAO EXTERNA</v>
          </cell>
          <cell r="C3022" t="str">
            <v>INEL</v>
          </cell>
          <cell r="D3022" t="str">
            <v>SISTEMAS DE PROTECAO/ATERRAMENTO</v>
          </cell>
          <cell r="E3022" t="str">
            <v>0243</v>
          </cell>
          <cell r="F3022" t="str">
            <v/>
          </cell>
          <cell r="G3022" t="str">
            <v/>
          </cell>
          <cell r="H3022" t="str">
            <v>CORDOALHA DE COBRE NU 50 MM², NÃO ENTERRADA, COM ISOLADOR - FORNECIMENTO E INSTALAÇÃO. AF_12/2017</v>
          </cell>
          <cell r="I3022" t="str">
            <v>M</v>
          </cell>
          <cell r="J3022" t="str">
            <v>ATRIBUÍDO SÃO PAULO</v>
          </cell>
          <cell r="K3022" t="str">
            <v>52,33</v>
          </cell>
          <cell r="L3022" t="str">
            <v>CAIXA REFERENCIAL</v>
          </cell>
        </row>
        <row r="3023">
          <cell r="A3023">
            <v>96975</v>
          </cell>
          <cell r="B3023" t="str">
            <v>INSTALACAO ELETRICA/ELETRIFICACAO E ILUMINACAO EXTERNA</v>
          </cell>
          <cell r="C3023" t="str">
            <v>INEL</v>
          </cell>
          <cell r="D3023" t="str">
            <v>SISTEMAS DE PROTECAO/ATERRAMENTO</v>
          </cell>
          <cell r="E3023" t="str">
            <v>0243</v>
          </cell>
          <cell r="F3023" t="str">
            <v/>
          </cell>
          <cell r="G3023" t="str">
            <v/>
          </cell>
          <cell r="H3023" t="str">
            <v>CORDOALHA DE COBRE NU 70 MM², NÃO ENTERRADA, COM ISOLADOR - FORNECIMENTO E INSTALAÇÃO. AF_12/2017</v>
          </cell>
          <cell r="I3023" t="str">
            <v>M</v>
          </cell>
          <cell r="J3023" t="str">
            <v>ATRIBUÍDO SÃO PAULO</v>
          </cell>
          <cell r="K3023" t="str">
            <v>66,97</v>
          </cell>
          <cell r="L3023" t="str">
            <v>CAIXA REFERENCIAL</v>
          </cell>
        </row>
        <row r="3024">
          <cell r="A3024">
            <v>96976</v>
          </cell>
          <cell r="B3024" t="str">
            <v>INSTALACAO ELETRICA/ELETRIFICACAO E ILUMINACAO EXTERNA</v>
          </cell>
          <cell r="C3024" t="str">
            <v>INEL</v>
          </cell>
          <cell r="D3024" t="str">
            <v>SISTEMAS DE PROTECAO/ATERRAMENTO</v>
          </cell>
          <cell r="E3024" t="str">
            <v>0243</v>
          </cell>
          <cell r="F3024" t="str">
            <v/>
          </cell>
          <cell r="G3024" t="str">
            <v/>
          </cell>
          <cell r="H3024" t="str">
            <v>CORDOALHA DE COBRE NU 95 MM², NÃO ENTERRADA, COM ISOLADOR - FORNECIMENTO E INSTALAÇÃO. AF_12/2017</v>
          </cell>
          <cell r="I3024" t="str">
            <v>M</v>
          </cell>
          <cell r="J3024" t="str">
            <v>ATRIBUÍDO SÃO PAULO</v>
          </cell>
          <cell r="K3024" t="str">
            <v>86,42</v>
          </cell>
          <cell r="L3024" t="str">
            <v>CAIXA REFERENCIAL</v>
          </cell>
        </row>
        <row r="3025">
          <cell r="A3025">
            <v>96977</v>
          </cell>
          <cell r="B3025" t="str">
            <v>INSTALACAO ELETRICA/ELETRIFICACAO E ILUMINACAO EXTERNA</v>
          </cell>
          <cell r="C3025" t="str">
            <v>INEL</v>
          </cell>
          <cell r="D3025" t="str">
            <v>SISTEMAS DE PROTECAO/ATERRAMENTO</v>
          </cell>
          <cell r="E3025" t="str">
            <v>0243</v>
          </cell>
          <cell r="F3025" t="str">
            <v/>
          </cell>
          <cell r="G3025" t="str">
            <v/>
          </cell>
          <cell r="H3025" t="str">
            <v>CORDOALHA DE COBRE NU 50 MM², ENTERRADA, SEM ISOLADOR - FORNECIMENTO E INSTALAÇÃO. AF_12/2017</v>
          </cell>
          <cell r="I3025" t="str">
            <v>M</v>
          </cell>
          <cell r="J3025" t="str">
            <v>COEFICIENTE DE REPRESENTATIVIDADE</v>
          </cell>
          <cell r="K3025" t="str">
            <v>32,65</v>
          </cell>
          <cell r="L3025" t="str">
            <v>CAIXA REFERENCIAL</v>
          </cell>
        </row>
        <row r="3026">
          <cell r="A3026">
            <v>96978</v>
          </cell>
          <cell r="B3026" t="str">
            <v>INSTALACAO ELETRICA/ELETRIFICACAO E ILUMINACAO EXTERNA</v>
          </cell>
          <cell r="C3026" t="str">
            <v>INEL</v>
          </cell>
          <cell r="D3026" t="str">
            <v>SISTEMAS DE PROTECAO/ATERRAMENTO</v>
          </cell>
          <cell r="E3026" t="str">
            <v>0243</v>
          </cell>
          <cell r="F3026" t="str">
            <v/>
          </cell>
          <cell r="G3026" t="str">
            <v/>
          </cell>
          <cell r="H3026" t="str">
            <v>CORDOALHA DE COBRE NU 70 MM², ENTERRADA, SEM ISOLADOR - FORNECIMENTO E INSTALAÇÃO. AF_12/2017</v>
          </cell>
          <cell r="I3026" t="str">
            <v>M</v>
          </cell>
          <cell r="J3026" t="str">
            <v>COEFICIENTE DE REPRESENTATIVIDADE</v>
          </cell>
          <cell r="K3026" t="str">
            <v>45,75</v>
          </cell>
          <cell r="L3026" t="str">
            <v>CAIXA REFERENCIAL</v>
          </cell>
        </row>
        <row r="3027">
          <cell r="A3027">
            <v>96979</v>
          </cell>
          <cell r="B3027" t="str">
            <v>INSTALACAO ELETRICA/ELETRIFICACAO E ILUMINACAO EXTERNA</v>
          </cell>
          <cell r="C3027" t="str">
            <v>INEL</v>
          </cell>
          <cell r="D3027" t="str">
            <v>SISTEMAS DE PROTECAO/ATERRAMENTO</v>
          </cell>
          <cell r="E3027" t="str">
            <v>0243</v>
          </cell>
          <cell r="F3027" t="str">
            <v/>
          </cell>
          <cell r="G3027" t="str">
            <v/>
          </cell>
          <cell r="H3027" t="str">
            <v>CORDOALHA DE COBRE NU 95 MM², ENTERRADA, SEM ISOLADOR - FORNECIMENTO E INSTALAÇÃO. AF_12/2017</v>
          </cell>
          <cell r="I3027" t="str">
            <v>M</v>
          </cell>
          <cell r="J3027" t="str">
            <v>COEFICIENTE DE REPRESENTATIVIDADE</v>
          </cell>
          <cell r="K3027" t="str">
            <v>64,09</v>
          </cell>
          <cell r="L3027" t="str">
            <v>CAIXA REFERENCIAL</v>
          </cell>
        </row>
        <row r="3028">
          <cell r="A3028">
            <v>96984</v>
          </cell>
          <cell r="B3028" t="str">
            <v>INSTALACAO ELETRICA/ELETRIFICACAO E ILUMINACAO EXTERNA</v>
          </cell>
          <cell r="C3028" t="str">
            <v>INEL</v>
          </cell>
          <cell r="D3028" t="str">
            <v>SISTEMAS DE PROTECAO/ATERRAMENTO</v>
          </cell>
          <cell r="E3028" t="str">
            <v>0243</v>
          </cell>
          <cell r="F3028" t="str">
            <v/>
          </cell>
          <cell r="G3028" t="str">
            <v/>
          </cell>
          <cell r="H3028" t="str">
            <v>ELETRODUTO PVC 40MM (1 ¼ ) PARA SPDA - FORNECIMENTO E INSTALAÇÃO. AF_12/2017</v>
          </cell>
          <cell r="I3028" t="str">
            <v>UN</v>
          </cell>
          <cell r="J3028" t="str">
            <v>COEFICIENTE DE REPRESENTATIVIDADE</v>
          </cell>
          <cell r="K3028" t="str">
            <v>41,82</v>
          </cell>
          <cell r="L3028" t="str">
            <v>CAIXA REFERENCIAL</v>
          </cell>
        </row>
        <row r="3029">
          <cell r="A3029">
            <v>96985</v>
          </cell>
          <cell r="B3029" t="str">
            <v>INSTALACAO ELETRICA/ELETRIFICACAO E ILUMINACAO EXTERNA</v>
          </cell>
          <cell r="C3029" t="str">
            <v>INEL</v>
          </cell>
          <cell r="D3029" t="str">
            <v>SISTEMAS DE PROTECAO/ATERRAMENTO</v>
          </cell>
          <cell r="E3029" t="str">
            <v>0243</v>
          </cell>
          <cell r="F3029" t="str">
            <v/>
          </cell>
          <cell r="G3029" t="str">
            <v/>
          </cell>
          <cell r="H3029" t="str">
            <v>HASTE DE ATERRAMENTO 5/8  PARA SPDA - FORNECIMENTO E INSTALAÇÃO. AF_12/2017</v>
          </cell>
          <cell r="I3029" t="str">
            <v>UN</v>
          </cell>
          <cell r="J3029" t="str">
            <v>COEFICIENTE DE REPRESENTATIVIDADE</v>
          </cell>
          <cell r="K3029" t="str">
            <v>54,30</v>
          </cell>
          <cell r="L3029" t="str">
            <v>CAIXA REFERENCIAL</v>
          </cell>
        </row>
        <row r="3030">
          <cell r="A3030">
            <v>96986</v>
          </cell>
          <cell r="B3030" t="str">
            <v>INSTALACAO ELETRICA/ELETRIFICACAO E ILUMINACAO EXTERNA</v>
          </cell>
          <cell r="C3030" t="str">
            <v>INEL</v>
          </cell>
          <cell r="D3030" t="str">
            <v>SISTEMAS DE PROTECAO/ATERRAMENTO</v>
          </cell>
          <cell r="E3030" t="str">
            <v>0243</v>
          </cell>
          <cell r="F3030" t="str">
            <v/>
          </cell>
          <cell r="G3030" t="str">
            <v/>
          </cell>
          <cell r="H3030" t="str">
            <v>HASTE DE ATERRAMENTO 3/4  PARA SPDA - FORNECIMENTO E INSTALAÇÃO. AF_12/2017</v>
          </cell>
          <cell r="I3030" t="str">
            <v>UN</v>
          </cell>
          <cell r="J3030" t="str">
            <v>COEFICIENTE DE REPRESENTATIVIDADE</v>
          </cell>
          <cell r="K3030" t="str">
            <v>81,09</v>
          </cell>
          <cell r="L3030" t="str">
            <v>CAIXA REFERENCIAL</v>
          </cell>
        </row>
        <row r="3031">
          <cell r="A3031">
            <v>96987</v>
          </cell>
          <cell r="B3031" t="str">
            <v>INSTALACAO ELETRICA/ELETRIFICACAO E ILUMINACAO EXTERNA</v>
          </cell>
          <cell r="C3031" t="str">
            <v>INEL</v>
          </cell>
          <cell r="D3031" t="str">
            <v>SISTEMAS DE PROTECAO/ATERRAMENTO</v>
          </cell>
          <cell r="E3031" t="str">
            <v>0243</v>
          </cell>
          <cell r="F3031" t="str">
            <v/>
          </cell>
          <cell r="G3031" t="str">
            <v/>
          </cell>
          <cell r="H3031" t="str">
            <v>BASE METÁLICA PARA MASTRO 1 ½  PARA SPDA - FORNECIMENTO E INSTALAÇÃO. AF_12/2017</v>
          </cell>
          <cell r="I3031" t="str">
            <v>UN</v>
          </cell>
          <cell r="J3031" t="str">
            <v>COEFICIENTE DE REPRESENTATIVIDADE</v>
          </cell>
          <cell r="K3031" t="str">
            <v>120,60</v>
          </cell>
          <cell r="L3031" t="str">
            <v>CAIXA REFERENCIAL</v>
          </cell>
        </row>
        <row r="3032">
          <cell r="A3032">
            <v>96988</v>
          </cell>
          <cell r="B3032" t="str">
            <v>INSTALACAO ELETRICA/ELETRIFICACAO E ILUMINACAO EXTERNA</v>
          </cell>
          <cell r="C3032" t="str">
            <v>INEL</v>
          </cell>
          <cell r="D3032" t="str">
            <v>SISTEMAS DE PROTECAO/ATERRAMENTO</v>
          </cell>
          <cell r="E3032" t="str">
            <v>0243</v>
          </cell>
          <cell r="F3032" t="str">
            <v/>
          </cell>
          <cell r="G3032" t="str">
            <v/>
          </cell>
          <cell r="H3032" t="str">
            <v>MASTRO 1 ½  PARA SPDA - FORNECIMENTO E INSTALAÇÃO. AF_12/2017</v>
          </cell>
          <cell r="I3032" t="str">
            <v>UN</v>
          </cell>
          <cell r="J3032" t="str">
            <v>COEFICIENTE DE REPRESENTATIVIDADE</v>
          </cell>
          <cell r="K3032" t="str">
            <v>190,99</v>
          </cell>
          <cell r="L3032" t="str">
            <v>CAIXA REFERENCIAL</v>
          </cell>
        </row>
        <row r="3033">
          <cell r="A3033">
            <v>96989</v>
          </cell>
          <cell r="B3033" t="str">
            <v>INSTALACAO ELETRICA/ELETRIFICACAO E ILUMINACAO EXTERNA</v>
          </cell>
          <cell r="C3033" t="str">
            <v>INEL</v>
          </cell>
          <cell r="D3033" t="str">
            <v>SISTEMAS DE PROTECAO/ATERRAMENTO</v>
          </cell>
          <cell r="E3033" t="str">
            <v>0243</v>
          </cell>
          <cell r="F3033" t="str">
            <v/>
          </cell>
          <cell r="G3033" t="str">
            <v/>
          </cell>
          <cell r="H3033" t="str">
            <v>CAPTOR TIPO FRANKLIN PARA SPDA - FORNECIMENTO E INSTALAÇÃO. AF_12/2017</v>
          </cell>
          <cell r="I3033" t="str">
            <v>UN</v>
          </cell>
          <cell r="J3033" t="str">
            <v>COEFICIENTE DE REPRESENTATIVIDADE</v>
          </cell>
          <cell r="K3033" t="str">
            <v>125,48</v>
          </cell>
          <cell r="L3033" t="str">
            <v>CAIXA REFERENCIAL</v>
          </cell>
        </row>
        <row r="3034">
          <cell r="A3034">
            <v>98463</v>
          </cell>
          <cell r="B3034" t="str">
            <v>INSTALACAO ELETRICA/ELETRIFICACAO E ILUMINACAO EXTERNA</v>
          </cell>
          <cell r="C3034" t="str">
            <v>INEL</v>
          </cell>
          <cell r="D3034" t="str">
            <v>SISTEMAS DE PROTECAO/ATERRAMENTO</v>
          </cell>
          <cell r="E3034" t="str">
            <v>0243</v>
          </cell>
          <cell r="F3034" t="str">
            <v/>
          </cell>
          <cell r="G3034" t="str">
            <v/>
          </cell>
          <cell r="H3034" t="str">
            <v>SUPORTE ISOLADOR PARA CORDOALHA DE COBRE - FORNECIMENTO E INSTALAÇÃO. AF_12/2017</v>
          </cell>
          <cell r="I3034" t="str">
            <v>UN</v>
          </cell>
          <cell r="J3034" t="str">
            <v>ATRIBUÍDO SÃO PAULO</v>
          </cell>
          <cell r="K3034" t="str">
            <v>21,80</v>
          </cell>
          <cell r="L3034" t="str">
            <v>CAIXA REFERENCIAL</v>
          </cell>
        </row>
        <row r="3035">
          <cell r="A3035">
            <v>96765</v>
          </cell>
          <cell r="B3035" t="str">
            <v>INSTALACOES ESPECIAIS</v>
          </cell>
          <cell r="C3035" t="str">
            <v>INES</v>
          </cell>
          <cell r="D3035" t="str">
            <v>INCENDIO</v>
          </cell>
          <cell r="E3035" t="str">
            <v>0186</v>
          </cell>
          <cell r="F3035" t="str">
            <v/>
          </cell>
          <cell r="G3035" t="str">
            <v/>
          </cell>
          <cell r="H3035" t="str">
            <v>ABRIGO PARA HIDRANTE, 90X60X17CM, COM REGISTRO GLOBO ANGULAR 45 GRAUS 2 1/2", ADAPTADOR STORZ 2 1/2", MANGUEIRA DE INCÊNDIO 20M, REDUÇÃO 2 1/2" X 1 1/2" E ESGUICHO EM LATÃO 1 1/2" - FORNECIMENTO E INSTALAÇÃO. AF_10/2020</v>
          </cell>
          <cell r="I3035" t="str">
            <v>UN</v>
          </cell>
          <cell r="J3035" t="str">
            <v>ATRIBUÍDO SÃO PAULO</v>
          </cell>
          <cell r="K3035" t="str">
            <v>1.317,02</v>
          </cell>
          <cell r="L3035" t="str">
            <v>CAIXA REFERENCIAL</v>
          </cell>
        </row>
        <row r="3036">
          <cell r="A3036">
            <v>101905</v>
          </cell>
          <cell r="B3036" t="str">
            <v>INSTALACOES ESPECIAIS</v>
          </cell>
          <cell r="C3036" t="str">
            <v>INES</v>
          </cell>
          <cell r="D3036" t="str">
            <v>INCENDIO</v>
          </cell>
          <cell r="E3036" t="str">
            <v>0186</v>
          </cell>
          <cell r="F3036" t="str">
            <v/>
          </cell>
          <cell r="G3036" t="str">
            <v/>
          </cell>
          <cell r="H3036" t="str">
            <v>EXTINTOR DE INCÊNDIO PORTÁTIL COM CARGA DE ÁGUA PRESSURIZADA DE 10 L, CLASSE A - FORNECIMENTO E INSTALAÇÃO. AF_10/2020_P</v>
          </cell>
          <cell r="I3036" t="str">
            <v>UN</v>
          </cell>
          <cell r="J3036" t="str">
            <v>ATRIBUÍDO SÃO PAULO</v>
          </cell>
          <cell r="K3036" t="str">
            <v>181,29</v>
          </cell>
          <cell r="L3036" t="str">
            <v>CAIXA REFERENCIAL</v>
          </cell>
        </row>
        <row r="3037">
          <cell r="A3037">
            <v>101906</v>
          </cell>
          <cell r="B3037" t="str">
            <v>INSTALACOES ESPECIAIS</v>
          </cell>
          <cell r="C3037" t="str">
            <v>INES</v>
          </cell>
          <cell r="D3037" t="str">
            <v>INCENDIO</v>
          </cell>
          <cell r="E3037" t="str">
            <v>0186</v>
          </cell>
          <cell r="F3037" t="str">
            <v/>
          </cell>
          <cell r="G3037" t="str">
            <v/>
          </cell>
          <cell r="H3037" t="str">
            <v>EXTINTOR DE INCÊNDIO PORTÁTIL COM CARGA DE CO2 DE 4 KG, CLASSE BC - FORNECIMENTO E INSTALAÇÃO. AF_10/2020_P</v>
          </cell>
          <cell r="I3037" t="str">
            <v>UN</v>
          </cell>
          <cell r="J3037" t="str">
            <v>ATRIBUÍDO SÃO PAULO</v>
          </cell>
          <cell r="K3037" t="str">
            <v>541,19</v>
          </cell>
          <cell r="L3037" t="str">
            <v>CAIXA REFERENCIAL</v>
          </cell>
        </row>
        <row r="3038">
          <cell r="A3038">
            <v>101907</v>
          </cell>
          <cell r="B3038" t="str">
            <v>INSTALACOES ESPECIAIS</v>
          </cell>
          <cell r="C3038" t="str">
            <v>INES</v>
          </cell>
          <cell r="D3038" t="str">
            <v>INCENDIO</v>
          </cell>
          <cell r="E3038" t="str">
            <v>0186</v>
          </cell>
          <cell r="F3038" t="str">
            <v/>
          </cell>
          <cell r="G3038" t="str">
            <v/>
          </cell>
          <cell r="H3038" t="str">
            <v>EXTINTOR DE INCÊNDIO PORTÁTIL COM CARGA DE CO2 DE 6 KG, CLASSE BC - FORNECIMENTO E INSTALAÇÃO. AF_10/2020_P</v>
          </cell>
          <cell r="I3038" t="str">
            <v>UN</v>
          </cell>
          <cell r="J3038" t="str">
            <v>ATRIBUÍDO SÃO PAULO</v>
          </cell>
          <cell r="K3038" t="str">
            <v>585,04</v>
          </cell>
          <cell r="L3038" t="str">
            <v>CAIXA REFERENCIAL</v>
          </cell>
        </row>
        <row r="3039">
          <cell r="A3039">
            <v>101908</v>
          </cell>
          <cell r="B3039" t="str">
            <v>INSTALACOES ESPECIAIS</v>
          </cell>
          <cell r="C3039" t="str">
            <v>INES</v>
          </cell>
          <cell r="D3039" t="str">
            <v>INCENDIO</v>
          </cell>
          <cell r="E3039" t="str">
            <v>0186</v>
          </cell>
          <cell r="F3039" t="str">
            <v/>
          </cell>
          <cell r="G3039" t="str">
            <v/>
          </cell>
          <cell r="H3039" t="str">
            <v>EXTINTOR DE INCÊNDIO PORTÁTIL COM CARGA DE PQS DE 4 KG, CLASSE BC - FORNECIMENTO E INSTALAÇÃO. AF_10/2020_P</v>
          </cell>
          <cell r="I3039" t="str">
            <v>UN</v>
          </cell>
          <cell r="J3039" t="str">
            <v>ATRIBUÍDO SÃO PAULO</v>
          </cell>
          <cell r="K3039" t="str">
            <v>175,80</v>
          </cell>
          <cell r="L3039" t="str">
            <v>CAIXA REFERENCIAL</v>
          </cell>
        </row>
        <row r="3040">
          <cell r="A3040">
            <v>101909</v>
          </cell>
          <cell r="B3040" t="str">
            <v>INSTALACOES ESPECIAIS</v>
          </cell>
          <cell r="C3040" t="str">
            <v>INES</v>
          </cell>
          <cell r="D3040" t="str">
            <v>INCENDIO</v>
          </cell>
          <cell r="E3040" t="str">
            <v>0186</v>
          </cell>
          <cell r="F3040" t="str">
            <v/>
          </cell>
          <cell r="G3040" t="str">
            <v/>
          </cell>
          <cell r="H3040" t="str">
            <v>EXTINTOR DE INCÊNDIO PORTÁTIL COM CARGA DE PQS DE 6 KG, CLASSE BC - FORNECIMENTO E INSTALAÇÃO. AF_10/2020_P</v>
          </cell>
          <cell r="I3040" t="str">
            <v>UN</v>
          </cell>
          <cell r="J3040" t="str">
            <v>ATRIBUÍDO SÃO PAULO</v>
          </cell>
          <cell r="K3040" t="str">
            <v>205,04</v>
          </cell>
          <cell r="L3040" t="str">
            <v>CAIXA REFERENCIAL</v>
          </cell>
        </row>
        <row r="3041">
          <cell r="A3041">
            <v>101910</v>
          </cell>
          <cell r="B3041" t="str">
            <v>INSTALACOES ESPECIAIS</v>
          </cell>
          <cell r="C3041" t="str">
            <v>INES</v>
          </cell>
          <cell r="D3041" t="str">
            <v>INCENDIO</v>
          </cell>
          <cell r="E3041" t="str">
            <v>0186</v>
          </cell>
          <cell r="F3041" t="str">
            <v/>
          </cell>
          <cell r="G3041" t="str">
            <v/>
          </cell>
          <cell r="H3041" t="str">
            <v>EXTINTOR DE INCÊNDIO PORTÁTIL COM CARGA DE PQS DE 8 KG, CLASSE BC - FORNECIMENTO E INSTALAÇÃO. AF_10/2020_P</v>
          </cell>
          <cell r="I3041" t="str">
            <v>UN</v>
          </cell>
          <cell r="J3041" t="str">
            <v>ATRIBUÍDO SÃO PAULO</v>
          </cell>
          <cell r="K3041" t="str">
            <v>241,57</v>
          </cell>
          <cell r="L3041" t="str">
            <v>CAIXA REFERENCIAL</v>
          </cell>
        </row>
        <row r="3042">
          <cell r="A3042">
            <v>101911</v>
          </cell>
          <cell r="B3042" t="str">
            <v>INSTALACOES ESPECIAIS</v>
          </cell>
          <cell r="C3042" t="str">
            <v>INES</v>
          </cell>
          <cell r="D3042" t="str">
            <v>INCENDIO</v>
          </cell>
          <cell r="E3042" t="str">
            <v>0186</v>
          </cell>
          <cell r="F3042" t="str">
            <v/>
          </cell>
          <cell r="G3042" t="str">
            <v/>
          </cell>
          <cell r="H3042" t="str">
            <v>EXTINTOR DE INCÊNDIO PORTÁTIL COM CARGA DE PQS DE 12 KG, CLASSE BC - FORNECIMENTO E INSTALAÇÃO. AF_10/2020_P</v>
          </cell>
          <cell r="I3042" t="str">
            <v>UN</v>
          </cell>
          <cell r="J3042" t="str">
            <v>ATRIBUÍDO SÃO PAULO</v>
          </cell>
          <cell r="K3042" t="str">
            <v>278,11</v>
          </cell>
          <cell r="L3042" t="str">
            <v>CAIXA REFERENCIAL</v>
          </cell>
        </row>
        <row r="3043">
          <cell r="A3043">
            <v>101912</v>
          </cell>
          <cell r="B3043" t="str">
            <v>INSTALACOES ESPECIAIS</v>
          </cell>
          <cell r="C3043" t="str">
            <v>INES</v>
          </cell>
          <cell r="D3043" t="str">
            <v>INCENDIO</v>
          </cell>
          <cell r="E3043" t="str">
            <v>0186</v>
          </cell>
          <cell r="F3043" t="str">
            <v/>
          </cell>
          <cell r="G3043" t="str">
            <v/>
          </cell>
          <cell r="H3043" t="str">
            <v>ABRIGO PARA HIDRANTE, 75X45X17CM, COM REGISTRO GLOBO ANGULAR 45 GRAUS 2 1/2", ADAPTADOR STORZ 2 1/2", MANGUEIRA DE INCÊNDIO 15M 2 1/2" E ESGUICHO EM LATÃO 2 1/2" - FORNECIMENTO E INSTALAÇÃO. AF_10/2020</v>
          </cell>
          <cell r="I3043" t="str">
            <v>UN</v>
          </cell>
          <cell r="J3043" t="str">
            <v>COEFICIENTE DE REPRESENTATIVIDADE</v>
          </cell>
          <cell r="K3043" t="str">
            <v>1.267,71</v>
          </cell>
          <cell r="L3043" t="str">
            <v>CAIXA REFERENCIAL</v>
          </cell>
        </row>
        <row r="3044">
          <cell r="A3044">
            <v>101913</v>
          </cell>
          <cell r="B3044" t="str">
            <v>INSTALACOES ESPECIAIS</v>
          </cell>
          <cell r="C3044" t="str">
            <v>INES</v>
          </cell>
          <cell r="D3044" t="str">
            <v>INCENDIO</v>
          </cell>
          <cell r="E3044" t="str">
            <v>0186</v>
          </cell>
          <cell r="F3044" t="str">
            <v/>
          </cell>
          <cell r="G3044" t="str">
            <v/>
          </cell>
          <cell r="H3044" t="str">
            <v>CAIXA DE INCÊNDIO 45X75X17CM - FORNECIMENTO E INSTALAÇÃO. AF_10/2020</v>
          </cell>
          <cell r="I3044" t="str">
            <v>UN</v>
          </cell>
          <cell r="J3044" t="str">
            <v>COEFICIENTE DE REPRESENTATIVIDADE</v>
          </cell>
          <cell r="K3044" t="str">
            <v>450,83</v>
          </cell>
          <cell r="L3044" t="str">
            <v>CAIXA REFERENCIAL</v>
          </cell>
        </row>
        <row r="3045">
          <cell r="A3045">
            <v>101914</v>
          </cell>
          <cell r="B3045" t="str">
            <v>INSTALACOES ESPECIAIS</v>
          </cell>
          <cell r="C3045" t="str">
            <v>INES</v>
          </cell>
          <cell r="D3045" t="str">
            <v>INCENDIO</v>
          </cell>
          <cell r="E3045" t="str">
            <v>0186</v>
          </cell>
          <cell r="F3045" t="str">
            <v/>
          </cell>
          <cell r="G3045" t="str">
            <v/>
          </cell>
          <cell r="H3045" t="str">
            <v>CAIXA DE INCÊNDIO 60X90X17CM - FORNECIMENTO E INSTALAÇÃO. AF_10/2020</v>
          </cell>
          <cell r="I3045" t="str">
            <v>UN</v>
          </cell>
          <cell r="J3045" t="str">
            <v>COEFICIENTE DE REPRESENTATIVIDADE</v>
          </cell>
          <cell r="K3045" t="str">
            <v>407,81</v>
          </cell>
          <cell r="L3045" t="str">
            <v>CAIXA REFERENCIAL</v>
          </cell>
        </row>
        <row r="3046">
          <cell r="A3046">
            <v>101915</v>
          </cell>
          <cell r="B3046" t="str">
            <v>INSTALACOES ESPECIAIS</v>
          </cell>
          <cell r="C3046" t="str">
            <v>INES</v>
          </cell>
          <cell r="D3046" t="str">
            <v>INCENDIO</v>
          </cell>
          <cell r="E3046" t="str">
            <v>0186</v>
          </cell>
          <cell r="F3046" t="str">
            <v/>
          </cell>
          <cell r="G3046" t="str">
            <v/>
          </cell>
          <cell r="H3046" t="str">
            <v>CONJUNTO DE MANGUEIRA PARA COMBATE A INCÊNDIO EM FIBRA DE POLIESTER PURA, COM 1.1/2", REVESTIDA INTERNAMENTE, COMPRIMENTO DE 15M - FORNECIMENTO E INSTALAÇÃO. AF_10/2020</v>
          </cell>
          <cell r="I3046" t="str">
            <v>UN</v>
          </cell>
          <cell r="J3046" t="str">
            <v>COEFICIENTE DE REPRESENTATIVIDADE</v>
          </cell>
          <cell r="K3046" t="str">
            <v>346,95</v>
          </cell>
          <cell r="L3046" t="str">
            <v>CAIXA REFERENCIAL</v>
          </cell>
        </row>
        <row r="3047">
          <cell r="A3047">
            <v>101916</v>
          </cell>
          <cell r="B3047" t="str">
            <v>INSTALACOES ESPECIAIS</v>
          </cell>
          <cell r="C3047" t="str">
            <v>INES</v>
          </cell>
          <cell r="D3047" t="str">
            <v>INCENDIO</v>
          </cell>
          <cell r="E3047" t="str">
            <v>0186</v>
          </cell>
          <cell r="F3047" t="str">
            <v/>
          </cell>
          <cell r="G3047" t="str">
            <v/>
          </cell>
          <cell r="H3047" t="str">
            <v>HIDRANTE SUBTERRÂNEO PREDIAL (COM CURVA LONGA E CAIXA), DN 75 MM - FORNECIMENTO E INSTALAÇÃO. AF_10/2020</v>
          </cell>
          <cell r="I3047" t="str">
            <v>UN</v>
          </cell>
          <cell r="J3047" t="str">
            <v>ATRIBUÍDO SÃO PAULO</v>
          </cell>
          <cell r="K3047" t="str">
            <v>2.435,80</v>
          </cell>
          <cell r="L3047" t="str">
            <v>CAIXA REFERENCIAL</v>
          </cell>
        </row>
        <row r="3048">
          <cell r="A3048">
            <v>101917</v>
          </cell>
          <cell r="B3048" t="str">
            <v>INSTALACOES ESPECIAIS</v>
          </cell>
          <cell r="C3048" t="str">
            <v>INES</v>
          </cell>
          <cell r="D3048" t="str">
            <v>INCENDIO</v>
          </cell>
          <cell r="E3048" t="str">
            <v>0186</v>
          </cell>
          <cell r="F3048" t="str">
            <v/>
          </cell>
          <cell r="G3048" t="str">
            <v/>
          </cell>
          <cell r="H3048" t="str">
            <v>MANÔMETRO 0 A 200 PSI (0 A 14 KGF/CM2), D = 50MM - FORNECIMENTO E INSTALAÇÃO. AF_10/2020</v>
          </cell>
          <cell r="I3048" t="str">
            <v>UN</v>
          </cell>
          <cell r="J3048" t="str">
            <v>ATRIBUÍDO SÃO PAULO</v>
          </cell>
          <cell r="K3048" t="str">
            <v>111,39</v>
          </cell>
          <cell r="L3048" t="str">
            <v>CAIXA REFERENCIAL</v>
          </cell>
        </row>
        <row r="3049">
          <cell r="A3049">
            <v>98261</v>
          </cell>
          <cell r="B3049" t="str">
            <v>INSTALACOES ESPECIAIS</v>
          </cell>
          <cell r="C3049" t="str">
            <v>INES</v>
          </cell>
          <cell r="D3049" t="str">
            <v>TELEFONE</v>
          </cell>
          <cell r="E3049" t="str">
            <v>0187</v>
          </cell>
          <cell r="F3049" t="str">
            <v/>
          </cell>
          <cell r="G3049" t="str">
            <v/>
          </cell>
          <cell r="H3049" t="str">
            <v>CABO TELEFÔNICO CCI-50 1 PAR, INSTALADO EM ENTRADA DE EDIFICAÇÃO - FORNECIMENTO E INSTALAÇÃO. AF_11/2019</v>
          </cell>
          <cell r="I3049" t="str">
            <v>M</v>
          </cell>
          <cell r="J3049" t="str">
            <v>ATRIBUÍDO SÃO PAULO</v>
          </cell>
          <cell r="K3049" t="str">
            <v>2,77</v>
          </cell>
          <cell r="L3049" t="str">
            <v>CAIXA REFERENCIAL</v>
          </cell>
        </row>
        <row r="3050">
          <cell r="A3050">
            <v>98262</v>
          </cell>
          <cell r="B3050" t="str">
            <v>INSTALACOES ESPECIAIS</v>
          </cell>
          <cell r="C3050" t="str">
            <v>INES</v>
          </cell>
          <cell r="D3050" t="str">
            <v>TELEFONE</v>
          </cell>
          <cell r="E3050" t="str">
            <v>0187</v>
          </cell>
          <cell r="F3050" t="str">
            <v/>
          </cell>
          <cell r="G3050" t="str">
            <v/>
          </cell>
          <cell r="H3050" t="str">
            <v>CABO TELEFÔNICO CCI-50 2 PARES, SEM BLINDAGEM, INSTALADO EM ENTRADA DE EDIFICAÇÃO - FORNECIMENTO E INSTALAÇÃO. AF_11/2019</v>
          </cell>
          <cell r="I3050" t="str">
            <v>M</v>
          </cell>
          <cell r="J3050" t="str">
            <v>ATRIBUÍDO SÃO PAULO</v>
          </cell>
          <cell r="K3050" t="str">
            <v>3,32</v>
          </cell>
          <cell r="L3050" t="str">
            <v>CAIXA REFERENCIAL</v>
          </cell>
        </row>
        <row r="3051">
          <cell r="A3051">
            <v>98263</v>
          </cell>
          <cell r="B3051" t="str">
            <v>INSTALACOES ESPECIAIS</v>
          </cell>
          <cell r="C3051" t="str">
            <v>INES</v>
          </cell>
          <cell r="D3051" t="str">
            <v>TELEFONE</v>
          </cell>
          <cell r="E3051" t="str">
            <v>0187</v>
          </cell>
          <cell r="F3051" t="str">
            <v/>
          </cell>
          <cell r="G3051" t="str">
            <v/>
          </cell>
          <cell r="H3051" t="str">
            <v>CABO TELEFÔNICO CCI-50 3 PARES, SEM BLINDAGEM, INSTALADO EM ENTRADA DE EDIFICAÇÃO - FORNECIMENTO E INSTALAÇÃO. AF_11/2019</v>
          </cell>
          <cell r="I3051" t="str">
            <v>M</v>
          </cell>
          <cell r="J3051" t="str">
            <v>ATRIBUÍDO SÃO PAULO</v>
          </cell>
          <cell r="K3051" t="str">
            <v>4,01</v>
          </cell>
          <cell r="L3051" t="str">
            <v>CAIXA REFERENCIAL</v>
          </cell>
        </row>
        <row r="3052">
          <cell r="A3052">
            <v>98264</v>
          </cell>
          <cell r="B3052" t="str">
            <v>INSTALACOES ESPECIAIS</v>
          </cell>
          <cell r="C3052" t="str">
            <v>INES</v>
          </cell>
          <cell r="D3052" t="str">
            <v>TELEFONE</v>
          </cell>
          <cell r="E3052" t="str">
            <v>0187</v>
          </cell>
          <cell r="F3052" t="str">
            <v/>
          </cell>
          <cell r="G3052" t="str">
            <v/>
          </cell>
          <cell r="H3052" t="str">
            <v>CABO TELEFÔNICO CCI-50 4 PARES, SEM BLINDAGEM, INSTALADO EM ENTRADA DE EDIFICAÇÃO - FORNECIMENTO E INSTALAÇÃO. AF_11/2019</v>
          </cell>
          <cell r="I3052" t="str">
            <v>M</v>
          </cell>
          <cell r="J3052" t="str">
            <v>ATRIBUÍDO SÃO PAULO</v>
          </cell>
          <cell r="K3052" t="str">
            <v>4,54</v>
          </cell>
          <cell r="L3052" t="str">
            <v>CAIXA REFERENCIAL</v>
          </cell>
        </row>
        <row r="3053">
          <cell r="A3053">
            <v>98265</v>
          </cell>
          <cell r="B3053" t="str">
            <v>INSTALACOES ESPECIAIS</v>
          </cell>
          <cell r="C3053" t="str">
            <v>INES</v>
          </cell>
          <cell r="D3053" t="str">
            <v>TELEFONE</v>
          </cell>
          <cell r="E3053" t="str">
            <v>0187</v>
          </cell>
          <cell r="F3053" t="str">
            <v/>
          </cell>
          <cell r="G3053" t="str">
            <v/>
          </cell>
          <cell r="H3053" t="str">
            <v>CABO TELEFÔNICO CCI-50 5 PARES, SEM BLINDAGEM, INSTALADO EM ENTRADA DE EDIFICAÇÃO - FORNECIMENTO E INSTALAÇÃO. AF_11/2019</v>
          </cell>
          <cell r="I3053" t="str">
            <v>M</v>
          </cell>
          <cell r="J3053" t="str">
            <v>ATRIBUÍDO SÃO PAULO</v>
          </cell>
          <cell r="K3053" t="str">
            <v>5,36</v>
          </cell>
          <cell r="L3053" t="str">
            <v>CAIXA REFERENCIAL</v>
          </cell>
        </row>
        <row r="3054">
          <cell r="A3054">
            <v>98266</v>
          </cell>
          <cell r="B3054" t="str">
            <v>INSTALACOES ESPECIAIS</v>
          </cell>
          <cell r="C3054" t="str">
            <v>INES</v>
          </cell>
          <cell r="D3054" t="str">
            <v>TELEFONE</v>
          </cell>
          <cell r="E3054" t="str">
            <v>0187</v>
          </cell>
          <cell r="F3054" t="str">
            <v/>
          </cell>
          <cell r="G3054" t="str">
            <v/>
          </cell>
          <cell r="H3054" t="str">
            <v>CABO TELEFÔNICO CCI-50 6 PARES, SEM BLINDAGEM, INSTALADO EM ENTRADA DE EDIFICAÇÃO - FORNECIMENTO E INSTALAÇÃO. AF_11/2019</v>
          </cell>
          <cell r="I3054" t="str">
            <v>M</v>
          </cell>
          <cell r="J3054" t="str">
            <v>ATRIBUÍDO SÃO PAULO</v>
          </cell>
          <cell r="K3054" t="str">
            <v>5,81</v>
          </cell>
          <cell r="L3054" t="str">
            <v>CAIXA REFERENCIAL</v>
          </cell>
        </row>
        <row r="3055">
          <cell r="A3055">
            <v>98267</v>
          </cell>
          <cell r="B3055" t="str">
            <v>INSTALACOES ESPECIAIS</v>
          </cell>
          <cell r="C3055" t="str">
            <v>INES</v>
          </cell>
          <cell r="D3055" t="str">
            <v>TELEFONE</v>
          </cell>
          <cell r="E3055" t="str">
            <v>0187</v>
          </cell>
          <cell r="F3055" t="str">
            <v/>
          </cell>
          <cell r="G3055" t="str">
            <v/>
          </cell>
          <cell r="H3055" t="str">
            <v>CABO TELEFÔNICO CI-50 10 PARES INSTALADO EM ENTRADA DE EDIFICAÇÃO - FORNECIMENTO E INSTALAÇÃO. AF_11/2019</v>
          </cell>
          <cell r="I3055" t="str">
            <v>M</v>
          </cell>
          <cell r="J3055" t="str">
            <v>ATRIBUÍDO SÃO PAULO</v>
          </cell>
          <cell r="K3055" t="str">
            <v>9,77</v>
          </cell>
          <cell r="L3055" t="str">
            <v>CAIXA REFERENCIAL</v>
          </cell>
        </row>
        <row r="3056">
          <cell r="A3056">
            <v>98268</v>
          </cell>
          <cell r="B3056" t="str">
            <v>INSTALACOES ESPECIAIS</v>
          </cell>
          <cell r="C3056" t="str">
            <v>INES</v>
          </cell>
          <cell r="D3056" t="str">
            <v>TELEFONE</v>
          </cell>
          <cell r="E3056" t="str">
            <v>0187</v>
          </cell>
          <cell r="F3056" t="str">
            <v/>
          </cell>
          <cell r="G3056" t="str">
            <v/>
          </cell>
          <cell r="H3056" t="str">
            <v>CABO TELEFÔNICO CI-50 20 PARES INSTALADO EM ENTRADA DE EDIFICAÇÃO - FORNECIMENTO E INSTALAÇÃO. AF_11/2019</v>
          </cell>
          <cell r="I3056" t="str">
            <v>M</v>
          </cell>
          <cell r="J3056" t="str">
            <v>ATRIBUÍDO SÃO PAULO</v>
          </cell>
          <cell r="K3056" t="str">
            <v>16,35</v>
          </cell>
          <cell r="L3056" t="str">
            <v>CAIXA REFERENCIAL</v>
          </cell>
        </row>
        <row r="3057">
          <cell r="A3057">
            <v>98269</v>
          </cell>
          <cell r="B3057" t="str">
            <v>INSTALACOES ESPECIAIS</v>
          </cell>
          <cell r="C3057" t="str">
            <v>INES</v>
          </cell>
          <cell r="D3057" t="str">
            <v>TELEFONE</v>
          </cell>
          <cell r="E3057" t="str">
            <v>0187</v>
          </cell>
          <cell r="F3057" t="str">
            <v/>
          </cell>
          <cell r="G3057" t="str">
            <v/>
          </cell>
          <cell r="H3057" t="str">
            <v>CABO TELEFÔNICO CI-50 30 PARES INSTALADO EM ENTRADA DE EDIFICAÇÃO - FORNECIMENTO E INSTALAÇÃO. AF_11/2019</v>
          </cell>
          <cell r="I3057" t="str">
            <v>M</v>
          </cell>
          <cell r="J3057" t="str">
            <v>ATRIBUÍDO SÃO PAULO</v>
          </cell>
          <cell r="K3057" t="str">
            <v>21,30</v>
          </cell>
          <cell r="L3057" t="str">
            <v>CAIXA REFERENCIAL</v>
          </cell>
        </row>
        <row r="3058">
          <cell r="A3058">
            <v>98270</v>
          </cell>
          <cell r="B3058" t="str">
            <v>INSTALACOES ESPECIAIS</v>
          </cell>
          <cell r="C3058" t="str">
            <v>INES</v>
          </cell>
          <cell r="D3058" t="str">
            <v>TELEFONE</v>
          </cell>
          <cell r="E3058" t="str">
            <v>0187</v>
          </cell>
          <cell r="F3058" t="str">
            <v/>
          </cell>
          <cell r="G3058" t="str">
            <v/>
          </cell>
          <cell r="H3058" t="str">
            <v>CABO TELEFÔNICO CI-50 50 PARES INSTALADO EM ENTRADA DE EDIFICAÇÃO - FORNECIMENTO E INSTALAÇÃO. AF_11/2019</v>
          </cell>
          <cell r="I3058" t="str">
            <v>M</v>
          </cell>
          <cell r="J3058" t="str">
            <v>ATRIBUÍDO SÃO PAULO</v>
          </cell>
          <cell r="K3058" t="str">
            <v>35,14</v>
          </cell>
          <cell r="L3058" t="str">
            <v>CAIXA REFERENCIAL</v>
          </cell>
        </row>
        <row r="3059">
          <cell r="A3059">
            <v>98271</v>
          </cell>
          <cell r="B3059" t="str">
            <v>INSTALACOES ESPECIAIS</v>
          </cell>
          <cell r="C3059" t="str">
            <v>INES</v>
          </cell>
          <cell r="D3059" t="str">
            <v>TELEFONE</v>
          </cell>
          <cell r="E3059" t="str">
            <v>0187</v>
          </cell>
          <cell r="F3059" t="str">
            <v/>
          </cell>
          <cell r="G3059" t="str">
            <v/>
          </cell>
          <cell r="H3059" t="str">
            <v>CABO TELEFÔNICO CI-50 75 PARES INSTALADO EM ENTRADA DE EDIFICAÇÃO - FORNECIMENTO E INSTALAÇÃO. AF_11/2019</v>
          </cell>
          <cell r="I3059" t="str">
            <v>M</v>
          </cell>
          <cell r="J3059" t="str">
            <v>ATRIBUÍDO SÃO PAULO</v>
          </cell>
          <cell r="K3059" t="str">
            <v>55,04</v>
          </cell>
          <cell r="L3059" t="str">
            <v>CAIXA REFERENCIAL</v>
          </cell>
        </row>
        <row r="3060">
          <cell r="A3060">
            <v>98272</v>
          </cell>
          <cell r="B3060" t="str">
            <v>INSTALACOES ESPECIAIS</v>
          </cell>
          <cell r="C3060" t="str">
            <v>INES</v>
          </cell>
          <cell r="D3060" t="str">
            <v>TELEFONE</v>
          </cell>
          <cell r="E3060" t="str">
            <v>0187</v>
          </cell>
          <cell r="F3060" t="str">
            <v/>
          </cell>
          <cell r="G3060" t="str">
            <v/>
          </cell>
          <cell r="H3060" t="str">
            <v>CABO TELEFÔNICO CI-50 200 PARES INSTALADO EM ENTRADA DE EDIFICAÇÃO - FORNECIMENTO E INSTALAÇÃO. AF_11/2019</v>
          </cell>
          <cell r="I3060" t="str">
            <v>M</v>
          </cell>
          <cell r="J3060" t="str">
            <v>ATRIBUÍDO SÃO PAULO</v>
          </cell>
          <cell r="K3060" t="str">
            <v>130,26</v>
          </cell>
          <cell r="L3060" t="str">
            <v>CAIXA REFERENCIAL</v>
          </cell>
        </row>
        <row r="3061">
          <cell r="A3061">
            <v>98273</v>
          </cell>
          <cell r="B3061" t="str">
            <v>INSTALACOES ESPECIAIS</v>
          </cell>
          <cell r="C3061" t="str">
            <v>INES</v>
          </cell>
          <cell r="D3061" t="str">
            <v>TELEFONE</v>
          </cell>
          <cell r="E3061" t="str">
            <v>0187</v>
          </cell>
          <cell r="F3061" t="str">
            <v/>
          </cell>
          <cell r="G3061" t="str">
            <v/>
          </cell>
          <cell r="H3061" t="str">
            <v>CABO TELEFÔNICO CCI-50 4 PARES, SEM BLINDAGEM, INSTALADO EM PRUMADA - FORNECIMENTO E INSTALAÇÃO. AF_11/2019</v>
          </cell>
          <cell r="I3061" t="str">
            <v>M</v>
          </cell>
          <cell r="J3061" t="str">
            <v>ATRIBUÍDO SÃO PAULO</v>
          </cell>
          <cell r="K3061" t="str">
            <v>2,43</v>
          </cell>
          <cell r="L3061" t="str">
            <v>CAIXA REFERENCIAL</v>
          </cell>
        </row>
        <row r="3062">
          <cell r="A3062">
            <v>98274</v>
          </cell>
          <cell r="B3062" t="str">
            <v>INSTALACOES ESPECIAIS</v>
          </cell>
          <cell r="C3062" t="str">
            <v>INES</v>
          </cell>
          <cell r="D3062" t="str">
            <v>TELEFONE</v>
          </cell>
          <cell r="E3062" t="str">
            <v>0187</v>
          </cell>
          <cell r="F3062" t="str">
            <v/>
          </cell>
          <cell r="G3062" t="str">
            <v/>
          </cell>
          <cell r="H3062" t="str">
            <v>CABO TELEFÔNICO CCI-50 5 PARES, SEM BLINDAGEM, INSTALADO EM PRUMADA - FORNECIMENTO E INSTALAÇÃO. AF_11/2019</v>
          </cell>
          <cell r="I3062" t="str">
            <v>M</v>
          </cell>
          <cell r="J3062" t="str">
            <v>ATRIBUÍDO SÃO PAULO</v>
          </cell>
          <cell r="K3062" t="str">
            <v>3,24</v>
          </cell>
          <cell r="L3062" t="str">
            <v>CAIXA REFERENCIAL</v>
          </cell>
        </row>
        <row r="3063">
          <cell r="A3063">
            <v>98275</v>
          </cell>
          <cell r="B3063" t="str">
            <v>INSTALACOES ESPECIAIS</v>
          </cell>
          <cell r="C3063" t="str">
            <v>INES</v>
          </cell>
          <cell r="D3063" t="str">
            <v>TELEFONE</v>
          </cell>
          <cell r="E3063" t="str">
            <v>0187</v>
          </cell>
          <cell r="F3063" t="str">
            <v/>
          </cell>
          <cell r="G3063" t="str">
            <v/>
          </cell>
          <cell r="H3063" t="str">
            <v>CABO TELEFÔNICO CCI-50 6 PARES, SEM BLINDAGEM, INSTALADO EM PRUMADA - FORNECIMENTO E INSTALAÇÃO. AF_11/2019</v>
          </cell>
          <cell r="I3063" t="str">
            <v>M</v>
          </cell>
          <cell r="J3063" t="str">
            <v>ATRIBUÍDO SÃO PAULO</v>
          </cell>
          <cell r="K3063" t="str">
            <v>3,70</v>
          </cell>
          <cell r="L3063" t="str">
            <v>CAIXA REFERENCIAL</v>
          </cell>
        </row>
        <row r="3064">
          <cell r="A3064">
            <v>98276</v>
          </cell>
          <cell r="B3064" t="str">
            <v>INSTALACOES ESPECIAIS</v>
          </cell>
          <cell r="C3064" t="str">
            <v>INES</v>
          </cell>
          <cell r="D3064" t="str">
            <v>TELEFONE</v>
          </cell>
          <cell r="E3064" t="str">
            <v>0187</v>
          </cell>
          <cell r="F3064" t="str">
            <v/>
          </cell>
          <cell r="G3064" t="str">
            <v/>
          </cell>
          <cell r="H3064" t="str">
            <v>CABO TELEFÔNICO CI-50 10 PARES INSTALADO EM PRUMADA - FORNECIMENTO E INSTALAÇÃO. AF_11/2019</v>
          </cell>
          <cell r="I3064" t="str">
            <v>M</v>
          </cell>
          <cell r="J3064" t="str">
            <v>ATRIBUÍDO SÃO PAULO</v>
          </cell>
          <cell r="K3064" t="str">
            <v>7,66</v>
          </cell>
          <cell r="L3064" t="str">
            <v>CAIXA REFERENCIAL</v>
          </cell>
        </row>
        <row r="3065">
          <cell r="A3065">
            <v>98277</v>
          </cell>
          <cell r="B3065" t="str">
            <v>INSTALACOES ESPECIAIS</v>
          </cell>
          <cell r="C3065" t="str">
            <v>INES</v>
          </cell>
          <cell r="D3065" t="str">
            <v>TELEFONE</v>
          </cell>
          <cell r="E3065" t="str">
            <v>0187</v>
          </cell>
          <cell r="F3065" t="str">
            <v/>
          </cell>
          <cell r="G3065" t="str">
            <v/>
          </cell>
          <cell r="H3065" t="str">
            <v>CABO TELEFÔNICO CI-50 20 PARES INSTALADO EM PRUMADA - FORNECIMENTO E INSTALAÇÃO. AF_11/2019</v>
          </cell>
          <cell r="I3065" t="str">
            <v>M</v>
          </cell>
          <cell r="J3065" t="str">
            <v>ATRIBUÍDO SÃO PAULO</v>
          </cell>
          <cell r="K3065" t="str">
            <v>14,24</v>
          </cell>
          <cell r="L3065" t="str">
            <v>CAIXA REFERENCIAL</v>
          </cell>
        </row>
        <row r="3066">
          <cell r="A3066">
            <v>98278</v>
          </cell>
          <cell r="B3066" t="str">
            <v>INSTALACOES ESPECIAIS</v>
          </cell>
          <cell r="C3066" t="str">
            <v>INES</v>
          </cell>
          <cell r="D3066" t="str">
            <v>TELEFONE</v>
          </cell>
          <cell r="E3066" t="str">
            <v>0187</v>
          </cell>
          <cell r="F3066" t="str">
            <v/>
          </cell>
          <cell r="G3066" t="str">
            <v/>
          </cell>
          <cell r="H3066" t="str">
            <v>CABO TELEFÔNICO CI-50 30 PARES INSTALADO EM PRUMADA - FORNECIMENTO E INSTALAÇÃO. AF_11/2019</v>
          </cell>
          <cell r="I3066" t="str">
            <v>M</v>
          </cell>
          <cell r="J3066" t="str">
            <v>ATRIBUÍDO SÃO PAULO</v>
          </cell>
          <cell r="K3066" t="str">
            <v>19,19</v>
          </cell>
          <cell r="L3066" t="str">
            <v>CAIXA REFERENCIAL</v>
          </cell>
        </row>
        <row r="3067">
          <cell r="A3067">
            <v>98279</v>
          </cell>
          <cell r="B3067" t="str">
            <v>INSTALACOES ESPECIAIS</v>
          </cell>
          <cell r="C3067" t="str">
            <v>INES</v>
          </cell>
          <cell r="D3067" t="str">
            <v>TELEFONE</v>
          </cell>
          <cell r="E3067" t="str">
            <v>0187</v>
          </cell>
          <cell r="F3067" t="str">
            <v/>
          </cell>
          <cell r="G3067" t="str">
            <v/>
          </cell>
          <cell r="H3067" t="str">
            <v>CABO TELEFÔNICO CI-50 50 PARES INSTALADO EM PRUMADA - FORNECIMENTO E INSTALAÇÃO. AF_11/2019</v>
          </cell>
          <cell r="I3067" t="str">
            <v>M</v>
          </cell>
          <cell r="J3067" t="str">
            <v>ATRIBUÍDO SÃO PAULO</v>
          </cell>
          <cell r="K3067" t="str">
            <v>33,04</v>
          </cell>
          <cell r="L3067" t="str">
            <v>CAIXA REFERENCIAL</v>
          </cell>
        </row>
        <row r="3068">
          <cell r="A3068">
            <v>98280</v>
          </cell>
          <cell r="B3068" t="str">
            <v>INSTALACOES ESPECIAIS</v>
          </cell>
          <cell r="C3068" t="str">
            <v>INES</v>
          </cell>
          <cell r="D3068" t="str">
            <v>TELEFONE</v>
          </cell>
          <cell r="E3068" t="str">
            <v>0187</v>
          </cell>
          <cell r="F3068" t="str">
            <v/>
          </cell>
          <cell r="G3068" t="str">
            <v/>
          </cell>
          <cell r="H3068" t="str">
            <v>CABO TELEFÔNICO CCI-50 1 PAR, SEM BLINDAGEM, INSTALADO EM DISTRIBUIÇÃO DE EDIFICAÇÃO RESIDENCIAL - FORNECIMENTO E INSTALAÇÃO. AF_11/2019</v>
          </cell>
          <cell r="I3068" t="str">
            <v>M</v>
          </cell>
          <cell r="J3068" t="str">
            <v>ATRIBUÍDO SÃO PAULO</v>
          </cell>
          <cell r="K3068" t="str">
            <v>5,48</v>
          </cell>
          <cell r="L3068" t="str">
            <v>CAIXA REFERENCIAL</v>
          </cell>
        </row>
        <row r="3069">
          <cell r="A3069">
            <v>98281</v>
          </cell>
          <cell r="B3069" t="str">
            <v>INSTALACOES ESPECIAIS</v>
          </cell>
          <cell r="C3069" t="str">
            <v>INES</v>
          </cell>
          <cell r="D3069" t="str">
            <v>TELEFONE</v>
          </cell>
          <cell r="E3069" t="str">
            <v>0187</v>
          </cell>
          <cell r="F3069" t="str">
            <v/>
          </cell>
          <cell r="G3069" t="str">
            <v/>
          </cell>
          <cell r="H3069" t="str">
            <v>CABO TELEFÔNICO CCI-50 2 PARES, SEM BLINDAGEM, INSTALADO EM DISTRIBUIÇÃO DE EDIFICAÇÃO RESIDENCIAL - FORNECIMENTO E INSTALAÇÃO. AF_11/2019</v>
          </cell>
          <cell r="I3069" t="str">
            <v>M</v>
          </cell>
          <cell r="J3069" t="str">
            <v>ATRIBUÍDO SÃO PAULO</v>
          </cell>
          <cell r="K3069" t="str">
            <v>6,05</v>
          </cell>
          <cell r="L3069" t="str">
            <v>CAIXA REFERENCIAL</v>
          </cell>
        </row>
        <row r="3070">
          <cell r="A3070">
            <v>98282</v>
          </cell>
          <cell r="B3070" t="str">
            <v>INSTALACOES ESPECIAIS</v>
          </cell>
          <cell r="C3070" t="str">
            <v>INES</v>
          </cell>
          <cell r="D3070" t="str">
            <v>TELEFONE</v>
          </cell>
          <cell r="E3070" t="str">
            <v>0187</v>
          </cell>
          <cell r="F3070" t="str">
            <v/>
          </cell>
          <cell r="G3070" t="str">
            <v/>
          </cell>
          <cell r="H3070" t="str">
            <v>CABO TELEFÔNICO CCI-50 3 PARES, SEM BLINDAGEM, INSTALADO EM DISTRIBUIÇÃO DE EDIFICAÇÃO RESIDENCIAL - FORNECIMENTO E INSTALAÇÃO. AF_11/2019</v>
          </cell>
          <cell r="I3070" t="str">
            <v>M</v>
          </cell>
          <cell r="J3070" t="str">
            <v>ATRIBUÍDO SÃO PAULO</v>
          </cell>
          <cell r="K3070" t="str">
            <v>6,73</v>
          </cell>
          <cell r="L3070" t="str">
            <v>CAIXA REFERENCIAL</v>
          </cell>
        </row>
        <row r="3071">
          <cell r="A3071">
            <v>98283</v>
          </cell>
          <cell r="B3071" t="str">
            <v>INSTALACOES ESPECIAIS</v>
          </cell>
          <cell r="C3071" t="str">
            <v>INES</v>
          </cell>
          <cell r="D3071" t="str">
            <v>TELEFONE</v>
          </cell>
          <cell r="E3071" t="str">
            <v>0187</v>
          </cell>
          <cell r="F3071" t="str">
            <v/>
          </cell>
          <cell r="G3071" t="str">
            <v/>
          </cell>
          <cell r="H3071" t="str">
            <v>CABO TELEFÔNICO CCI-50 4 PARES, SEM BLINDAGEM, INSTALADO EM DISTRIBUIÇÃO DE EDIFICAÇÃO RESIDENCIAL - FORNECIMENTO E INSTALAÇÃO. AF_11/2019</v>
          </cell>
          <cell r="I3071" t="str">
            <v>M</v>
          </cell>
          <cell r="J3071" t="str">
            <v>ATRIBUÍDO SÃO PAULO</v>
          </cell>
          <cell r="K3071" t="str">
            <v>7,25</v>
          </cell>
          <cell r="L3071" t="str">
            <v>CAIXA REFERENCIAL</v>
          </cell>
        </row>
        <row r="3072">
          <cell r="A3072">
            <v>98284</v>
          </cell>
          <cell r="B3072" t="str">
            <v>INSTALACOES ESPECIAIS</v>
          </cell>
          <cell r="C3072" t="str">
            <v>INES</v>
          </cell>
          <cell r="D3072" t="str">
            <v>TELEFONE</v>
          </cell>
          <cell r="E3072" t="str">
            <v>0187</v>
          </cell>
          <cell r="F3072" t="str">
            <v/>
          </cell>
          <cell r="G3072" t="str">
            <v/>
          </cell>
          <cell r="H3072" t="str">
            <v>CABO TELEFÔNICO CCI-50 5 PARES, SEM BLINDAGEM, INSTALADO EM DISTRIBUIÇÃO DE EDIFICAÇÃO RESIDENCIAL - FORNECIMENTO E INSTALAÇÃO. AF_11/2019</v>
          </cell>
          <cell r="I3072" t="str">
            <v>M</v>
          </cell>
          <cell r="J3072" t="str">
            <v>ATRIBUÍDO SÃO PAULO</v>
          </cell>
          <cell r="K3072" t="str">
            <v>8,07</v>
          </cell>
          <cell r="L3072" t="str">
            <v>CAIXA REFERENCIAL</v>
          </cell>
        </row>
        <row r="3073">
          <cell r="A3073">
            <v>98285</v>
          </cell>
          <cell r="B3073" t="str">
            <v>INSTALACOES ESPECIAIS</v>
          </cell>
          <cell r="C3073" t="str">
            <v>INES</v>
          </cell>
          <cell r="D3073" t="str">
            <v>TELEFONE</v>
          </cell>
          <cell r="E3073" t="str">
            <v>0187</v>
          </cell>
          <cell r="F3073" t="str">
            <v/>
          </cell>
          <cell r="G3073" t="str">
            <v/>
          </cell>
          <cell r="H3073" t="str">
            <v>CABO TELEFÔNICO CCI-50 6 PARES, SEM BLINDAGEM, INSTALADO EM DISTRIBUIÇÃO DE EDIFICAÇÃO RESIDENCIAL - FORNECIMENTO E INSTALAÇÃO. AF_11/2019</v>
          </cell>
          <cell r="I3073" t="str">
            <v>M</v>
          </cell>
          <cell r="J3073" t="str">
            <v>ATRIBUÍDO SÃO PAULO</v>
          </cell>
          <cell r="K3073" t="str">
            <v>8,52</v>
          </cell>
          <cell r="L3073" t="str">
            <v>CAIXA REFERENCIAL</v>
          </cell>
        </row>
        <row r="3074">
          <cell r="A3074">
            <v>98286</v>
          </cell>
          <cell r="B3074" t="str">
            <v>INSTALACOES ESPECIAIS</v>
          </cell>
          <cell r="C3074" t="str">
            <v>INES</v>
          </cell>
          <cell r="D3074" t="str">
            <v>TELEFONE</v>
          </cell>
          <cell r="E3074" t="str">
            <v>0187</v>
          </cell>
          <cell r="F3074" t="str">
            <v/>
          </cell>
          <cell r="G3074" t="str">
            <v/>
          </cell>
          <cell r="H3074" t="str">
            <v>CABO TELEFÔNICO CI-50 10 PARES INSTALADO EM DISTRIBUIÇÃO DE EDIFICAÇÃO RESIDENCIAL - FORNECIMENTO E INSTALAÇÃO. AF_11/2019</v>
          </cell>
          <cell r="I3074" t="str">
            <v>M</v>
          </cell>
          <cell r="J3074" t="str">
            <v>ATRIBUÍDO SÃO PAULO</v>
          </cell>
          <cell r="K3074" t="str">
            <v>12,48</v>
          </cell>
          <cell r="L3074" t="str">
            <v>CAIXA REFERENCIAL</v>
          </cell>
        </row>
        <row r="3075">
          <cell r="A3075">
            <v>98287</v>
          </cell>
          <cell r="B3075" t="str">
            <v>INSTALACOES ESPECIAIS</v>
          </cell>
          <cell r="C3075" t="str">
            <v>INES</v>
          </cell>
          <cell r="D3075" t="str">
            <v>TELEFONE</v>
          </cell>
          <cell r="E3075" t="str">
            <v>0187</v>
          </cell>
          <cell r="F3075" t="str">
            <v/>
          </cell>
          <cell r="G3075" t="str">
            <v/>
          </cell>
          <cell r="H3075" t="str">
            <v>CABO TELEFÔNICO CCI-50 1 PAR, SEM BLINDAGEM, INSTALADO EM DISTRIBUIÇÃO DE EDIFICAÇÃO INSTITUCIONAL - FORNECIMENTO E INSTALAÇÃO. AF_11/2019</v>
          </cell>
          <cell r="I3075" t="str">
            <v>M</v>
          </cell>
          <cell r="J3075" t="str">
            <v>ATRIBUÍDO SÃO PAULO</v>
          </cell>
          <cell r="K3075" t="str">
            <v>1,14</v>
          </cell>
          <cell r="L3075" t="str">
            <v>CAIXA REFERENCIAL</v>
          </cell>
        </row>
        <row r="3076">
          <cell r="A3076">
            <v>98288</v>
          </cell>
          <cell r="B3076" t="str">
            <v>INSTALACOES ESPECIAIS</v>
          </cell>
          <cell r="C3076" t="str">
            <v>INES</v>
          </cell>
          <cell r="D3076" t="str">
            <v>TELEFONE</v>
          </cell>
          <cell r="E3076" t="str">
            <v>0187</v>
          </cell>
          <cell r="F3076" t="str">
            <v/>
          </cell>
          <cell r="G3076" t="str">
            <v/>
          </cell>
          <cell r="H3076" t="str">
            <v>CABO TELEFÔNICO CCI-50 2 PARES, SEM BLINDAGEM, INSTALADO EM DISTRIBUIÇÃO DE EDIFICAÇÃO INSTITUCIONAL - FORNECIMENTO E INSTALAÇÃO. AF_11/2019</v>
          </cell>
          <cell r="I3076" t="str">
            <v>M</v>
          </cell>
          <cell r="J3076" t="str">
            <v>ATRIBUÍDO SÃO PAULO</v>
          </cell>
          <cell r="K3076" t="str">
            <v>1,70</v>
          </cell>
          <cell r="L3076" t="str">
            <v>CAIXA REFERENCIAL</v>
          </cell>
        </row>
        <row r="3077">
          <cell r="A3077">
            <v>98289</v>
          </cell>
          <cell r="B3077" t="str">
            <v>INSTALACOES ESPECIAIS</v>
          </cell>
          <cell r="C3077" t="str">
            <v>INES</v>
          </cell>
          <cell r="D3077" t="str">
            <v>TELEFONE</v>
          </cell>
          <cell r="E3077" t="str">
            <v>0187</v>
          </cell>
          <cell r="F3077" t="str">
            <v/>
          </cell>
          <cell r="G3077" t="str">
            <v/>
          </cell>
          <cell r="H3077" t="str">
            <v>CABO TELEFÔNICO CCI-50 3 PARES, SEM BLINDAGEM, INSTALADO EM DISTRIBUIÇÃO DE EDIFICAÇÃO INSTITUCIONAL - FORNECIMENTO E INSTALAÇÃO. AF_11/2019</v>
          </cell>
          <cell r="I3077" t="str">
            <v>M</v>
          </cell>
          <cell r="J3077" t="str">
            <v>ATRIBUÍDO SÃO PAULO</v>
          </cell>
          <cell r="K3077" t="str">
            <v>2,38</v>
          </cell>
          <cell r="L3077" t="str">
            <v>CAIXA REFERENCIAL</v>
          </cell>
        </row>
        <row r="3078">
          <cell r="A3078">
            <v>98290</v>
          </cell>
          <cell r="B3078" t="str">
            <v>INSTALACOES ESPECIAIS</v>
          </cell>
          <cell r="C3078" t="str">
            <v>INES</v>
          </cell>
          <cell r="D3078" t="str">
            <v>TELEFONE</v>
          </cell>
          <cell r="E3078" t="str">
            <v>0187</v>
          </cell>
          <cell r="F3078" t="str">
            <v/>
          </cell>
          <cell r="G3078" t="str">
            <v/>
          </cell>
          <cell r="H3078" t="str">
            <v>CABO TELEFÔNICO CCI-50 4 PARES, SEM BLINDAGEM, INSTALADO EM DISTRIBUIÇÃO DE EDIFICAÇÃO INSTITUCIONAL - FORNECIMENTO E INSTALAÇÃO. AF_11/2019</v>
          </cell>
          <cell r="I3078" t="str">
            <v>M</v>
          </cell>
          <cell r="J3078" t="str">
            <v>ATRIBUÍDO SÃO PAULO</v>
          </cell>
          <cell r="K3078" t="str">
            <v>2,92</v>
          </cell>
          <cell r="L3078" t="str">
            <v>CAIXA REFERENCIAL</v>
          </cell>
        </row>
        <row r="3079">
          <cell r="A3079">
            <v>98291</v>
          </cell>
          <cell r="B3079" t="str">
            <v>INSTALACOES ESPECIAIS</v>
          </cell>
          <cell r="C3079" t="str">
            <v>INES</v>
          </cell>
          <cell r="D3079" t="str">
            <v>TELEFONE</v>
          </cell>
          <cell r="E3079" t="str">
            <v>0187</v>
          </cell>
          <cell r="F3079" t="str">
            <v/>
          </cell>
          <cell r="G3079" t="str">
            <v/>
          </cell>
          <cell r="H3079" t="str">
            <v>CABO TELEFÔNICO CCI-50 5 PARES, SEM BLINDAGEM, INSTALADO EM DISTRIBUIÇÃO DE EDIFICAÇÃO INSTITUCIONAL - FORNECIMENTO E INSTALAÇÃO. AF_11/2019</v>
          </cell>
          <cell r="I3079" t="str">
            <v>M</v>
          </cell>
          <cell r="J3079" t="str">
            <v>ATRIBUÍDO SÃO PAULO</v>
          </cell>
          <cell r="K3079" t="str">
            <v>3,72</v>
          </cell>
          <cell r="L3079" t="str">
            <v>CAIXA REFERENCIAL</v>
          </cell>
        </row>
        <row r="3080">
          <cell r="A3080">
            <v>98292</v>
          </cell>
          <cell r="B3080" t="str">
            <v>INSTALACOES ESPECIAIS</v>
          </cell>
          <cell r="C3080" t="str">
            <v>INES</v>
          </cell>
          <cell r="D3080" t="str">
            <v>TELEFONE</v>
          </cell>
          <cell r="E3080" t="str">
            <v>0187</v>
          </cell>
          <cell r="F3080" t="str">
            <v/>
          </cell>
          <cell r="G3080" t="str">
            <v/>
          </cell>
          <cell r="H3080" t="str">
            <v>CABO TELEFÔNICO CCI-50 6 PARES, SEM BLINDAGEM, INSTALADO EM DISTRIBUIÇÃO DE EDIFICAÇÃO INSTITUCIONAL - FORNECIMENTO E INSTALAÇÃO. AF_11/2019</v>
          </cell>
          <cell r="I3080" t="str">
            <v>M</v>
          </cell>
          <cell r="J3080" t="str">
            <v>ATRIBUÍDO SÃO PAULO</v>
          </cell>
          <cell r="K3080" t="str">
            <v>4,18</v>
          </cell>
          <cell r="L3080" t="str">
            <v>CAIXA REFERENCIAL</v>
          </cell>
        </row>
        <row r="3081">
          <cell r="A3081">
            <v>98293</v>
          </cell>
          <cell r="B3081" t="str">
            <v>INSTALACOES ESPECIAIS</v>
          </cell>
          <cell r="C3081" t="str">
            <v>INES</v>
          </cell>
          <cell r="D3081" t="str">
            <v>TELEFONE</v>
          </cell>
          <cell r="E3081" t="str">
            <v>0187</v>
          </cell>
          <cell r="F3081" t="str">
            <v/>
          </cell>
          <cell r="G3081" t="str">
            <v/>
          </cell>
          <cell r="H3081" t="str">
            <v>CABO TELEFÔNICO CI-50 10 PARES INSTALADO EM DISTRIBUIÇÃO DE EDIFICAÇÃO INSTITUCIONAL - FORNECIMENTO E INSTALAÇÃO. AF_11/2019</v>
          </cell>
          <cell r="I3081" t="str">
            <v>M</v>
          </cell>
          <cell r="J3081" t="str">
            <v>ATRIBUÍDO SÃO PAULO</v>
          </cell>
          <cell r="K3081" t="str">
            <v>8,14</v>
          </cell>
          <cell r="L3081" t="str">
            <v>CAIXA REFERENCIAL</v>
          </cell>
        </row>
        <row r="3082">
          <cell r="A3082">
            <v>98400</v>
          </cell>
          <cell r="B3082" t="str">
            <v>INSTALACOES ESPECIAIS</v>
          </cell>
          <cell r="C3082" t="str">
            <v>INES</v>
          </cell>
          <cell r="D3082" t="str">
            <v>TELEFONE</v>
          </cell>
          <cell r="E3082" t="str">
            <v>0187</v>
          </cell>
          <cell r="F3082" t="str">
            <v/>
          </cell>
          <cell r="G3082" t="str">
            <v/>
          </cell>
          <cell r="H3082" t="str">
            <v>CABO TELEFÔNICO CTP-APL-50 10 PARES INSTALADO EM ENTRADA DE EDIFICAÇÃO - FORNECIMENTO E INSTALAÇÃO. AF_11/2019</v>
          </cell>
          <cell r="I3082" t="str">
            <v>M</v>
          </cell>
          <cell r="J3082" t="str">
            <v>ATRIBUÍDO SÃO PAULO</v>
          </cell>
          <cell r="K3082" t="str">
            <v>11,72</v>
          </cell>
          <cell r="L3082" t="str">
            <v>CAIXA REFERENCIAL</v>
          </cell>
        </row>
        <row r="3083">
          <cell r="A3083">
            <v>98401</v>
          </cell>
          <cell r="B3083" t="str">
            <v>INSTALACOES ESPECIAIS</v>
          </cell>
          <cell r="C3083" t="str">
            <v>INES</v>
          </cell>
          <cell r="D3083" t="str">
            <v>TELEFONE</v>
          </cell>
          <cell r="E3083" t="str">
            <v>0187</v>
          </cell>
          <cell r="F3083" t="str">
            <v/>
          </cell>
          <cell r="G3083" t="str">
            <v/>
          </cell>
          <cell r="H3083" t="str">
            <v>CABO TELEFÔNICO CTP-APL-50 20 PARES INSTALADO EM ENTRADA DE EDIFICAÇÃO - FORNECIMENTO E INSTALAÇÃO. AF_11/2019</v>
          </cell>
          <cell r="I3083" t="str">
            <v>M</v>
          </cell>
          <cell r="J3083" t="str">
            <v>ATRIBUÍDO SÃO PAULO</v>
          </cell>
          <cell r="K3083" t="str">
            <v>18,45</v>
          </cell>
          <cell r="L3083" t="str">
            <v>CAIXA REFERENCIAL</v>
          </cell>
        </row>
        <row r="3084">
          <cell r="A3084">
            <v>98402</v>
          </cell>
          <cell r="B3084" t="str">
            <v>INSTALACOES ESPECIAIS</v>
          </cell>
          <cell r="C3084" t="str">
            <v>INES</v>
          </cell>
          <cell r="D3084" t="str">
            <v>TELEFONE</v>
          </cell>
          <cell r="E3084" t="str">
            <v>0187</v>
          </cell>
          <cell r="F3084" t="str">
            <v/>
          </cell>
          <cell r="G3084" t="str">
            <v/>
          </cell>
          <cell r="H3084" t="str">
            <v>CABO TELEFÔNICO CTP-APL-50 30 PARES INSTALADO EM ENTRADA DE EDIFICAÇÃO - FORNECIMENTO E INSTALAÇÃO. AF_11/2019</v>
          </cell>
          <cell r="I3084" t="str">
            <v>M</v>
          </cell>
          <cell r="J3084" t="str">
            <v>ATRIBUÍDO SÃO PAULO</v>
          </cell>
          <cell r="K3084" t="str">
            <v>24,10</v>
          </cell>
          <cell r="L3084" t="str">
            <v>CAIXA REFERENCIAL</v>
          </cell>
        </row>
        <row r="3085">
          <cell r="A3085">
            <v>100556</v>
          </cell>
          <cell r="B3085" t="str">
            <v>INSTALACOES ESPECIAIS</v>
          </cell>
          <cell r="C3085" t="str">
            <v>INES</v>
          </cell>
          <cell r="D3085" t="str">
            <v>TELEFONE</v>
          </cell>
          <cell r="E3085" t="str">
            <v>0187</v>
          </cell>
          <cell r="F3085" t="str">
            <v/>
          </cell>
          <cell r="G3085" t="str">
            <v/>
          </cell>
          <cell r="H3085" t="str">
            <v>CAIXA DE PASSAGEM PARA TELEFONE 15X15X10CM (SOBREPOR), FORNECIMENTO E INSTALACAO. AF_11/2019</v>
          </cell>
          <cell r="I3085" t="str">
            <v>UN</v>
          </cell>
          <cell r="J3085" t="str">
            <v>ATRIBUÍDO SÃO PAULO</v>
          </cell>
          <cell r="K3085" t="str">
            <v>39,22</v>
          </cell>
          <cell r="L3085" t="str">
            <v>CAIXA REFERENCIAL</v>
          </cell>
        </row>
        <row r="3086">
          <cell r="A3086">
            <v>100557</v>
          </cell>
          <cell r="B3086" t="str">
            <v>INSTALACOES ESPECIAIS</v>
          </cell>
          <cell r="C3086" t="str">
            <v>INES</v>
          </cell>
          <cell r="D3086" t="str">
            <v>TELEFONE</v>
          </cell>
          <cell r="E3086" t="str">
            <v>0187</v>
          </cell>
          <cell r="F3086" t="str">
            <v/>
          </cell>
          <cell r="G3086" t="str">
            <v/>
          </cell>
          <cell r="H3086" t="str">
            <v>CAIXA DE PASSAGEM PARA TELEFONE 80X80X15CM (SOBREPOR) FORNECIMENTO E INSTALACAO. AF_11/2019</v>
          </cell>
          <cell r="I3086" t="str">
            <v>UN</v>
          </cell>
          <cell r="J3086" t="str">
            <v>ATRIBUÍDO SÃO PAULO</v>
          </cell>
          <cell r="K3086" t="str">
            <v>542,78</v>
          </cell>
          <cell r="L3086" t="str">
            <v>CAIXA REFERENCIAL</v>
          </cell>
        </row>
        <row r="3087">
          <cell r="A3087">
            <v>100560</v>
          </cell>
          <cell r="B3087" t="str">
            <v>INSTALACOES ESPECIAIS</v>
          </cell>
          <cell r="C3087" t="str">
            <v>INES</v>
          </cell>
          <cell r="D3087" t="str">
            <v>TELEFONE</v>
          </cell>
          <cell r="E3087" t="str">
            <v>0187</v>
          </cell>
          <cell r="F3087" t="str">
            <v/>
          </cell>
          <cell r="G3087" t="str">
            <v/>
          </cell>
          <cell r="H3087" t="str">
            <v>QUADRO DE DISTRIBUIÇÃO PARA TELEFONE N.2, 20X20X12CM EM CHAPA METALICA, DE EMBUTIR, SEM ACESSORIOS, PADRÃO TELEBRAS, FORNECIMENTO E INSTALAÇÃO. AF_11/2019</v>
          </cell>
          <cell r="I3087" t="str">
            <v>UN</v>
          </cell>
          <cell r="J3087" t="str">
            <v>ATRIBUÍDO SÃO PAULO</v>
          </cell>
          <cell r="K3087" t="str">
            <v>106,64</v>
          </cell>
          <cell r="L3087" t="str">
            <v>CAIXA REFERENCIAL</v>
          </cell>
        </row>
        <row r="3088">
          <cell r="A3088">
            <v>100561</v>
          </cell>
          <cell r="B3088" t="str">
            <v>INSTALACOES ESPECIAIS</v>
          </cell>
          <cell r="C3088" t="str">
            <v>INES</v>
          </cell>
          <cell r="D3088" t="str">
            <v>TELEFONE</v>
          </cell>
          <cell r="E3088" t="str">
            <v>0187</v>
          </cell>
          <cell r="F3088" t="str">
            <v/>
          </cell>
          <cell r="G3088" t="str">
            <v/>
          </cell>
          <cell r="H3088" t="str">
            <v>QUADRO DE DISTRIBUICAO PARA TELEFONE N.3, 40X40X12CM EM CHAPA METALICA, DE EMBUTIR, SEM ACESSORIOS, PADRAO TELEBRAS, FORNECIMENTO E INSTALAÇÃO. AF_11/2019</v>
          </cell>
          <cell r="I3088" t="str">
            <v>UN</v>
          </cell>
          <cell r="J3088" t="str">
            <v>ATRIBUÍDO SÃO PAULO</v>
          </cell>
          <cell r="K3088" t="str">
            <v>203,93</v>
          </cell>
          <cell r="L3088" t="str">
            <v>CAIXA REFERENCIAL</v>
          </cell>
        </row>
        <row r="3089">
          <cell r="A3089">
            <v>100562</v>
          </cell>
          <cell r="B3089" t="str">
            <v>INSTALACOES ESPECIAIS</v>
          </cell>
          <cell r="C3089" t="str">
            <v>INES</v>
          </cell>
          <cell r="D3089" t="str">
            <v>TELEFONE</v>
          </cell>
          <cell r="E3089" t="str">
            <v>0187</v>
          </cell>
          <cell r="F3089" t="str">
            <v/>
          </cell>
          <cell r="G3089" t="str">
            <v/>
          </cell>
          <cell r="H3089" t="str">
            <v>QUADRO DE DISTRIBUICAO PARA TELEFONE N.4, 60X60X12CM EM CHAPA METALICA, DE EMBUTIR, SEM ACESSORIOS, PADRAO TELEBRAS, FORNECIMENTO E INSTALAÇÃO. AF_11/2019</v>
          </cell>
          <cell r="I3089" t="str">
            <v>UN</v>
          </cell>
          <cell r="J3089" t="str">
            <v>ATRIBUÍDO SÃO PAULO</v>
          </cell>
          <cell r="K3089" t="str">
            <v>321,36</v>
          </cell>
          <cell r="L3089" t="str">
            <v>CAIXA REFERENCIAL</v>
          </cell>
        </row>
        <row r="3090">
          <cell r="A3090">
            <v>100563</v>
          </cell>
          <cell r="B3090" t="str">
            <v>INSTALACOES ESPECIAIS</v>
          </cell>
          <cell r="C3090" t="str">
            <v>INES</v>
          </cell>
          <cell r="D3090" t="str">
            <v>TELEFONE</v>
          </cell>
          <cell r="E3090" t="str">
            <v>0187</v>
          </cell>
          <cell r="F3090" t="str">
            <v/>
          </cell>
          <cell r="G3090" t="str">
            <v/>
          </cell>
          <cell r="H3090" t="str">
            <v>QUADRO DE DISTRIBUIÇÃO PARA TELEFONE N.5, 80X80X12CM EM CHAPA METALICA, SEM ACESSORIOS, PADRAO TELEBRAS, FORNECIMENTO E INSTALAÇÃO. AF_11/2019</v>
          </cell>
          <cell r="I3090" t="str">
            <v>UN</v>
          </cell>
          <cell r="J3090" t="str">
            <v>ATRIBUÍDO SÃO PAULO</v>
          </cell>
          <cell r="K3090" t="str">
            <v>467,84</v>
          </cell>
          <cell r="L3090" t="str">
            <v>CAIXA REFERENCIAL</v>
          </cell>
        </row>
        <row r="3091">
          <cell r="A3091">
            <v>101795</v>
          </cell>
          <cell r="B3091" t="str">
            <v>INSTALACOES ESPECIAIS</v>
          </cell>
          <cell r="C3091" t="str">
            <v>INES</v>
          </cell>
          <cell r="D3091" t="str">
            <v>TELEFONE</v>
          </cell>
          <cell r="E3091" t="str">
            <v>0187</v>
          </cell>
          <cell r="F3091" t="str">
            <v/>
          </cell>
          <cell r="G3091" t="str">
            <v/>
          </cell>
          <cell r="H3091" t="str">
            <v>CAIXA ENTERRADA PARA INSTALAÇÕES TELEFÔNICAS TIPO R1, EM ALVENARIA COM BLOCOS DE CONCRETO, DIMENSÕES INTERNAS: 0,35X0,60X0,60 M, EXCLUINDO TAMPÃO. AF_12/2020</v>
          </cell>
          <cell r="I3091" t="str">
            <v>UN</v>
          </cell>
          <cell r="J3091" t="str">
            <v>ATRIBUÍDO SÃO PAULO</v>
          </cell>
          <cell r="K3091" t="str">
            <v>396,71</v>
          </cell>
          <cell r="L3091" t="str">
            <v>CAIXA REFERENCIAL</v>
          </cell>
        </row>
        <row r="3092">
          <cell r="A3092">
            <v>101798</v>
          </cell>
          <cell r="B3092" t="str">
            <v>INSTALACOES ESPECIAIS</v>
          </cell>
          <cell r="C3092" t="str">
            <v>INES</v>
          </cell>
          <cell r="D3092" t="str">
            <v>TELEFONE</v>
          </cell>
          <cell r="E3092" t="str">
            <v>0187</v>
          </cell>
          <cell r="F3092" t="str">
            <v/>
          </cell>
          <cell r="G3092" t="str">
            <v/>
          </cell>
          <cell r="H3092" t="str">
            <v>TAMPA PARA CAIXA TIPO R1, EM FERRO FUNDIDO, DIMENSÕES INTERNAS: 0,40 X 0,60 M - FORNECIMENTO E INSTALAÇÃO. AF_12/2020</v>
          </cell>
          <cell r="I3092" t="str">
            <v>UN</v>
          </cell>
          <cell r="J3092" t="str">
            <v>ATRIBUÍDO SÃO PAULO</v>
          </cell>
          <cell r="K3092" t="str">
            <v>284,52</v>
          </cell>
          <cell r="L3092" t="str">
            <v>CAIXA REFERENCIAL</v>
          </cell>
        </row>
        <row r="3093">
          <cell r="A3093">
            <v>101799</v>
          </cell>
          <cell r="B3093" t="str">
            <v>INSTALACOES ESPECIAIS</v>
          </cell>
          <cell r="C3093" t="str">
            <v>INES</v>
          </cell>
          <cell r="D3093" t="str">
            <v>TELEFONE</v>
          </cell>
          <cell r="E3093" t="str">
            <v>0187</v>
          </cell>
          <cell r="F3093" t="str">
            <v/>
          </cell>
          <cell r="G3093" t="str">
            <v/>
          </cell>
          <cell r="H3093" t="str">
            <v>TAMPA PARA CAIXA TIPO R2 E R3, EM FERRO FUNDIDO, DIMENSÕES INTERNAS: 0,55 X 1,10 M - FORNECIMENTO E INSTALAÇÃO. AF_12/2020</v>
          </cell>
          <cell r="I3093" t="str">
            <v>UN</v>
          </cell>
          <cell r="J3093" t="str">
            <v>ATRIBUÍDO SÃO PAULO</v>
          </cell>
          <cell r="K3093" t="str">
            <v>694,14</v>
          </cell>
          <cell r="L3093" t="str">
            <v>CAIXA REFERENCIAL</v>
          </cell>
        </row>
        <row r="3094">
          <cell r="A3094">
            <v>98397</v>
          </cell>
          <cell r="B3094" t="str">
            <v>INSTALACOES ESPECIAIS</v>
          </cell>
          <cell r="C3094" t="str">
            <v>INES</v>
          </cell>
          <cell r="D3094" t="str">
            <v>AR CONDICIONADO</v>
          </cell>
          <cell r="E3094" t="str">
            <v>0190</v>
          </cell>
          <cell r="F3094" t="str">
            <v/>
          </cell>
          <cell r="G3094" t="str">
            <v/>
          </cell>
          <cell r="H3094" t="str">
            <v>PINTURA ANTICORROSIVA DE DUTO METÁLICO. AF_04/2018</v>
          </cell>
          <cell r="I3094" t="str">
            <v>M2</v>
          </cell>
          <cell r="J3094" t="str">
            <v>COEFICIENTE DE REPRESENTATIVIDADE</v>
          </cell>
          <cell r="K3094" t="str">
            <v>8,32</v>
          </cell>
          <cell r="L3094" t="str">
            <v>CAIXA REFERENCIAL</v>
          </cell>
        </row>
        <row r="3095">
          <cell r="A3095">
            <v>101936</v>
          </cell>
          <cell r="B3095" t="str">
            <v>INSTALACOES ESPECIAIS</v>
          </cell>
          <cell r="C3095" t="str">
            <v>INES</v>
          </cell>
          <cell r="D3095" t="str">
            <v>GAS</v>
          </cell>
          <cell r="E3095" t="str">
            <v>0274</v>
          </cell>
          <cell r="F3095" t="str">
            <v/>
          </cell>
          <cell r="G3095" t="str">
            <v/>
          </cell>
          <cell r="H3095" t="str">
            <v>INSTALAÇÃO DE TUBOS E CONEXÕES, EM AÇO/FERRO GALVANIZADO, PARA O CENTRO DE MEDIÇÃO DE GÁS DE EDIFÍCIO RESIDENCIAL, COM 4 PAVIMENTOS, 16 UNIDADES HABITACIONAIS, DN 32 (1 1/4) - FORNECIMENTO E INSTALAÇÃO. AF_10/2020</v>
          </cell>
          <cell r="I3095" t="str">
            <v>UN</v>
          </cell>
          <cell r="J3095" t="str">
            <v>ATRIBUÍDO SÃO PAULO</v>
          </cell>
          <cell r="K3095" t="str">
            <v>5.590,42</v>
          </cell>
          <cell r="L3095" t="str">
            <v>CAIXA REFERENCIAL</v>
          </cell>
        </row>
        <row r="3096">
          <cell r="A3096">
            <v>101937</v>
          </cell>
          <cell r="B3096" t="str">
            <v>INSTALACOES ESPECIAIS</v>
          </cell>
          <cell r="C3096" t="str">
            <v>INES</v>
          </cell>
          <cell r="D3096" t="str">
            <v>GAS</v>
          </cell>
          <cell r="E3096" t="str">
            <v>0274</v>
          </cell>
          <cell r="F3096" t="str">
            <v/>
          </cell>
          <cell r="G3096" t="str">
            <v/>
          </cell>
          <cell r="H3096" t="str">
            <v>INSTALAÇÃO DE TUBOS E CONEXÕES, EM AÇO/FERRO GALVANIZADO, PARA O CENTRO DE MEDIÇÃO DE GÁS DE EDIFÍCIO RESIDENCIAL, COM 4 PAVIMENTOS, 16 UNIDADES HABITACIONAIS, DN 50 (2) - FORNECIMENTO E INSTALAÇÃO. AF_10/2020</v>
          </cell>
          <cell r="I3096" t="str">
            <v>UN</v>
          </cell>
          <cell r="J3096" t="str">
            <v>ATRIBUÍDO SÃO PAULO</v>
          </cell>
          <cell r="K3096" t="str">
            <v>9.997,88</v>
          </cell>
          <cell r="L3096" t="str">
            <v>CAIXA REFERENCIAL</v>
          </cell>
        </row>
        <row r="3097">
          <cell r="A3097">
            <v>98294</v>
          </cell>
          <cell r="B3097" t="str">
            <v>INSTALACOES ESPECIAIS</v>
          </cell>
          <cell r="C3097" t="str">
            <v>INES</v>
          </cell>
          <cell r="D3097" t="str">
            <v>INSTALACAO DE LOGICA</v>
          </cell>
          <cell r="E3097" t="str">
            <v>0313</v>
          </cell>
          <cell r="F3097" t="str">
            <v/>
          </cell>
          <cell r="G3097" t="str">
            <v/>
          </cell>
          <cell r="H3097" t="str">
            <v>CABO ELETRÔNICO CATEGORIA 5E, INSTALADO EM EDIFICAÇÃO RESIDENCIAL - FORNECIMENTO E INSTALAÇÃO. AF_11/2019</v>
          </cell>
          <cell r="I3097" t="str">
            <v>M</v>
          </cell>
          <cell r="J3097" t="str">
            <v>ATRIBUÍDO SÃO PAULO</v>
          </cell>
          <cell r="K3097" t="str">
            <v>2,07</v>
          </cell>
          <cell r="L3097" t="str">
            <v>CAIXA REFERENCIAL</v>
          </cell>
        </row>
        <row r="3098">
          <cell r="A3098">
            <v>98295</v>
          </cell>
          <cell r="B3098" t="str">
            <v>INSTALACOES ESPECIAIS</v>
          </cell>
          <cell r="C3098" t="str">
            <v>INES</v>
          </cell>
          <cell r="D3098" t="str">
            <v>INSTALACAO DE LOGICA</v>
          </cell>
          <cell r="E3098" t="str">
            <v>0313</v>
          </cell>
          <cell r="F3098" t="str">
            <v/>
          </cell>
          <cell r="G3098" t="str">
            <v/>
          </cell>
          <cell r="H3098" t="str">
            <v>CABO ELETRÔNICO CATEGORIA 5E, INSTALADO EM EDIFICAÇÃO INSTITUCIONAL - FORNECIMENTO E INSTALAÇÃO. AF_11/2019</v>
          </cell>
          <cell r="I3098" t="str">
            <v>M</v>
          </cell>
          <cell r="J3098" t="str">
            <v>ATRIBUÍDO SÃO PAULO</v>
          </cell>
          <cell r="K3098" t="str">
            <v>1,57</v>
          </cell>
          <cell r="L3098" t="str">
            <v>CAIXA REFERENCIAL</v>
          </cell>
        </row>
        <row r="3099">
          <cell r="A3099">
            <v>98296</v>
          </cell>
          <cell r="B3099" t="str">
            <v>INSTALACOES ESPECIAIS</v>
          </cell>
          <cell r="C3099" t="str">
            <v>INES</v>
          </cell>
          <cell r="D3099" t="str">
            <v>INSTALACAO DE LOGICA</v>
          </cell>
          <cell r="E3099" t="str">
            <v>0313</v>
          </cell>
          <cell r="F3099" t="str">
            <v/>
          </cell>
          <cell r="G3099" t="str">
            <v/>
          </cell>
          <cell r="H3099" t="str">
            <v>CABO ELETRÔNICO CATEGORIA 6, INSTALADO EM EDIFICAÇÃO RESIDENCIAL - FORNECIMENTO E INSTALAÇÃO. AF_11/2019</v>
          </cell>
          <cell r="I3099" t="str">
            <v>M</v>
          </cell>
          <cell r="J3099" t="str">
            <v>ATRIBUÍDO SÃO PAULO</v>
          </cell>
          <cell r="K3099" t="str">
            <v>3,16</v>
          </cell>
          <cell r="L3099" t="str">
            <v>CAIXA REFERENCIAL</v>
          </cell>
        </row>
        <row r="3100">
          <cell r="A3100">
            <v>98297</v>
          </cell>
          <cell r="B3100" t="str">
            <v>INSTALACOES ESPECIAIS</v>
          </cell>
          <cell r="C3100" t="str">
            <v>INES</v>
          </cell>
          <cell r="D3100" t="str">
            <v>INSTALACAO DE LOGICA</v>
          </cell>
          <cell r="E3100" t="str">
            <v>0313</v>
          </cell>
          <cell r="F3100" t="str">
            <v/>
          </cell>
          <cell r="G3100" t="str">
            <v/>
          </cell>
          <cell r="H3100" t="str">
            <v>CABO ELETRÔNICO CATEGORIA 6, INSTALADO EM EDIFICAÇÃO INSTITUCIONAL - FORNECIMENTO E INSTALAÇÃO. AF_11/2019</v>
          </cell>
          <cell r="I3100" t="str">
            <v>M</v>
          </cell>
          <cell r="J3100" t="str">
            <v>ATRIBUÍDO SÃO PAULO</v>
          </cell>
          <cell r="K3100" t="str">
            <v>2,37</v>
          </cell>
          <cell r="L3100" t="str">
            <v>CAIXA REFERENCIAL</v>
          </cell>
        </row>
        <row r="3101">
          <cell r="A3101">
            <v>98301</v>
          </cell>
          <cell r="B3101" t="str">
            <v>INSTALACOES ESPECIAIS</v>
          </cell>
          <cell r="C3101" t="str">
            <v>INES</v>
          </cell>
          <cell r="D3101" t="str">
            <v>INSTALACAO DE LOGICA</v>
          </cell>
          <cell r="E3101" t="str">
            <v>0313</v>
          </cell>
          <cell r="F3101" t="str">
            <v/>
          </cell>
          <cell r="G3101" t="str">
            <v/>
          </cell>
          <cell r="H3101" t="str">
            <v>PATCH PANEL 24 PORTAS, CATEGORIA 5E - FORNECIMENTO E INSTALAÇÃO. AF_11/2019</v>
          </cell>
          <cell r="I3101" t="str">
            <v>UN</v>
          </cell>
          <cell r="J3101" t="str">
            <v>ATRIBUÍDO SÃO PAULO</v>
          </cell>
          <cell r="K3101" t="str">
            <v>444,77</v>
          </cell>
          <cell r="L3101" t="str">
            <v>CAIXA REFERENCIAL</v>
          </cell>
        </row>
        <row r="3102">
          <cell r="A3102">
            <v>98302</v>
          </cell>
          <cell r="B3102" t="str">
            <v>INSTALACOES ESPECIAIS</v>
          </cell>
          <cell r="C3102" t="str">
            <v>INES</v>
          </cell>
          <cell r="D3102" t="str">
            <v>INSTALACAO DE LOGICA</v>
          </cell>
          <cell r="E3102" t="str">
            <v>0313</v>
          </cell>
          <cell r="F3102" t="str">
            <v/>
          </cell>
          <cell r="G3102" t="str">
            <v/>
          </cell>
          <cell r="H3102" t="str">
            <v>PATCH PANEL 24 PORTAS, CATEGORIA 6 - FORNECIMENTO E INSTALAÇÃO. AF_11/2019</v>
          </cell>
          <cell r="I3102" t="str">
            <v>UN</v>
          </cell>
          <cell r="J3102" t="str">
            <v>ATRIBUÍDO SÃO PAULO</v>
          </cell>
          <cell r="K3102" t="str">
            <v>613,79</v>
          </cell>
          <cell r="L3102" t="str">
            <v>CAIXA REFERENCIAL</v>
          </cell>
        </row>
        <row r="3103">
          <cell r="A3103">
            <v>98304</v>
          </cell>
          <cell r="B3103" t="str">
            <v>INSTALACOES ESPECIAIS</v>
          </cell>
          <cell r="C3103" t="str">
            <v>INES</v>
          </cell>
          <cell r="D3103" t="str">
            <v>INSTALACAO DE LOGICA</v>
          </cell>
          <cell r="E3103" t="str">
            <v>0313</v>
          </cell>
          <cell r="F3103" t="str">
            <v/>
          </cell>
          <cell r="G3103" t="str">
            <v/>
          </cell>
          <cell r="H3103" t="str">
            <v>PATCH PANEL 48 PORTAS, CATEGORIA 6 - FORNECIMENTO E INSTALAÇÃO. AF_11/2019</v>
          </cell>
          <cell r="I3103" t="str">
            <v>UN</v>
          </cell>
          <cell r="J3103" t="str">
            <v>ATRIBUÍDO SÃO PAULO</v>
          </cell>
          <cell r="K3103" t="str">
            <v>966,54</v>
          </cell>
          <cell r="L3103" t="str">
            <v>CAIXA REFERENCIAL</v>
          </cell>
        </row>
        <row r="3104">
          <cell r="A3104">
            <v>98307</v>
          </cell>
          <cell r="B3104" t="str">
            <v>INSTALACOES ESPECIAIS</v>
          </cell>
          <cell r="C3104" t="str">
            <v>INES</v>
          </cell>
          <cell r="D3104" t="str">
            <v>INSTALACAO DE LOGICA</v>
          </cell>
          <cell r="E3104" t="str">
            <v>0313</v>
          </cell>
          <cell r="F3104" t="str">
            <v/>
          </cell>
          <cell r="G3104" t="str">
            <v/>
          </cell>
          <cell r="H3104" t="str">
            <v>TOMADA DE REDE RJ45 - FORNECIMENTO E INSTALAÇÃO. AF_11/2019</v>
          </cell>
          <cell r="I3104" t="str">
            <v>UN</v>
          </cell>
          <cell r="J3104" t="str">
            <v>COEFICIENTE DE REPRESENTATIVIDADE</v>
          </cell>
          <cell r="K3104" t="str">
            <v>41,83</v>
          </cell>
          <cell r="L3104" t="str">
            <v>CAIXA REFERENCIAL</v>
          </cell>
        </row>
        <row r="3105">
          <cell r="A3105">
            <v>98308</v>
          </cell>
          <cell r="B3105" t="str">
            <v>INSTALACOES ESPECIAIS</v>
          </cell>
          <cell r="C3105" t="str">
            <v>INES</v>
          </cell>
          <cell r="D3105" t="str">
            <v>INSTALACAO DE LOGICA</v>
          </cell>
          <cell r="E3105" t="str">
            <v>0313</v>
          </cell>
          <cell r="F3105" t="str">
            <v/>
          </cell>
          <cell r="G3105" t="str">
            <v/>
          </cell>
          <cell r="H3105" t="str">
            <v>TOMADA PARA TELEFONE RJ11 - FORNECIMENTO E INSTALAÇÃO. AF_11/2019</v>
          </cell>
          <cell r="I3105" t="str">
            <v>UN</v>
          </cell>
          <cell r="J3105" t="str">
            <v>COEFICIENTE DE REPRESENTATIVIDADE</v>
          </cell>
          <cell r="K3105" t="str">
            <v>26,83</v>
          </cell>
          <cell r="L3105" t="str">
            <v>CAIXA REFERENCIAL</v>
          </cell>
        </row>
        <row r="3106">
          <cell r="A3106">
            <v>98593</v>
          </cell>
          <cell r="B3106" t="str">
            <v>INSTALACOES ESPECIAIS</v>
          </cell>
          <cell r="C3106" t="str">
            <v>INES</v>
          </cell>
          <cell r="D3106" t="str">
            <v>INSTALACAO DE LOGICA</v>
          </cell>
          <cell r="E3106" t="str">
            <v>0313</v>
          </cell>
          <cell r="F3106" t="str">
            <v/>
          </cell>
          <cell r="G3106" t="str">
            <v/>
          </cell>
          <cell r="H3106" t="str">
            <v>PATCH PANEL 48 PORTAS, CATEGORIA 5E - FORNECIMENTO E INSTALAÇÃO. AF_11/2019</v>
          </cell>
          <cell r="I3106" t="str">
            <v>UN</v>
          </cell>
          <cell r="J3106" t="str">
            <v>ATRIBUÍDO SÃO PAULO</v>
          </cell>
          <cell r="K3106" t="str">
            <v>764,66</v>
          </cell>
          <cell r="L3106" t="str">
            <v>CAIXA REFERENCIAL</v>
          </cell>
        </row>
        <row r="3107">
          <cell r="A3107">
            <v>89355</v>
          </cell>
          <cell r="B3107" t="str">
            <v>INSTALACOES HIDRO SANITARIAS</v>
          </cell>
          <cell r="C3107" t="str">
            <v>INHI</v>
          </cell>
          <cell r="D3107" t="str">
            <v>FORNEC. E ASSENTAMENTO DE TUBOS P/INSTALACAO DOMICILIAR</v>
          </cell>
          <cell r="E3107" t="str">
            <v>0179</v>
          </cell>
          <cell r="F3107" t="str">
            <v/>
          </cell>
          <cell r="G3107" t="str">
            <v/>
          </cell>
          <cell r="H3107" t="str">
            <v>TUBO, PVC, SOLDÁVEL, DN 20MM, INSTALADO EM RAMAL OU SUB-RAMAL DE ÁGUA - FORNECIMENTO E INSTALAÇÃO. AF_12/2014</v>
          </cell>
          <cell r="I3107" t="str">
            <v>M</v>
          </cell>
          <cell r="J3107" t="str">
            <v>COEFICIENTE DE REPRESENTATIVIDADE</v>
          </cell>
          <cell r="K3107" t="str">
            <v>13,46</v>
          </cell>
          <cell r="L3107" t="str">
            <v>CAIXA REFERENCIAL</v>
          </cell>
        </row>
        <row r="3108">
          <cell r="A3108">
            <v>89356</v>
          </cell>
          <cell r="B3108" t="str">
            <v>INSTALACOES HIDRO SANITARIAS</v>
          </cell>
          <cell r="C3108" t="str">
            <v>INHI</v>
          </cell>
          <cell r="D3108" t="str">
            <v>FORNEC. E ASSENTAMENTO DE TUBOS P/INSTALACAO DOMICILIAR</v>
          </cell>
          <cell r="E3108" t="str">
            <v>0179</v>
          </cell>
          <cell r="F3108" t="str">
            <v/>
          </cell>
          <cell r="G3108" t="str">
            <v/>
          </cell>
          <cell r="H3108" t="str">
            <v>TUBO, PVC, SOLDÁVEL, DN 25MM, INSTALADO EM RAMAL OU SUB-RAMAL DE ÁGUA - FORNECIMENTO E INSTALAÇÃO. AF_12/2014</v>
          </cell>
          <cell r="I3108" t="str">
            <v>M</v>
          </cell>
          <cell r="J3108" t="str">
            <v>COEFICIENTE DE REPRESENTATIVIDADE</v>
          </cell>
          <cell r="K3108" t="str">
            <v>15,97</v>
          </cell>
          <cell r="L3108" t="str">
            <v>CAIXA REFERENCIAL</v>
          </cell>
        </row>
        <row r="3109">
          <cell r="A3109">
            <v>89357</v>
          </cell>
          <cell r="B3109" t="str">
            <v>INSTALACOES HIDRO SANITARIAS</v>
          </cell>
          <cell r="C3109" t="str">
            <v>INHI</v>
          </cell>
          <cell r="D3109" t="str">
            <v>FORNEC. E ASSENTAMENTO DE TUBOS P/INSTALACAO DOMICILIAR</v>
          </cell>
          <cell r="E3109" t="str">
            <v>0179</v>
          </cell>
          <cell r="F3109" t="str">
            <v/>
          </cell>
          <cell r="G3109" t="str">
            <v/>
          </cell>
          <cell r="H3109" t="str">
            <v>TUBO, PVC, SOLDÁVEL, DN 32MM, INSTALADO EM RAMAL OU SUB-RAMAL DE ÁGUA - FORNECIMENTO E INSTALAÇÃO. AF_12/2014</v>
          </cell>
          <cell r="I3109" t="str">
            <v>M</v>
          </cell>
          <cell r="J3109" t="str">
            <v>COEFICIENTE DE REPRESENTATIVIDADE</v>
          </cell>
          <cell r="K3109" t="str">
            <v>23,42</v>
          </cell>
          <cell r="L3109" t="str">
            <v>CAIXA REFERENCIAL</v>
          </cell>
        </row>
        <row r="3110">
          <cell r="A3110">
            <v>89401</v>
          </cell>
          <cell r="B3110" t="str">
            <v>INSTALACOES HIDRO SANITARIAS</v>
          </cell>
          <cell r="C3110" t="str">
            <v>INHI</v>
          </cell>
          <cell r="D3110" t="str">
            <v>FORNEC. E ASSENTAMENTO DE TUBOS P/INSTALACAO DOMICILIAR</v>
          </cell>
          <cell r="E3110" t="str">
            <v>0179</v>
          </cell>
          <cell r="F3110" t="str">
            <v/>
          </cell>
          <cell r="G3110" t="str">
            <v/>
          </cell>
          <cell r="H3110" t="str">
            <v>TUBO, PVC, SOLDÁVEL, DN 20MM, INSTALADO EM RAMAL DE DISTRIBUIÇÃO DE ÁGUA - FORNECIMENTO E INSTALAÇÃO. AF_12/2014</v>
          </cell>
          <cell r="I3110" t="str">
            <v>M</v>
          </cell>
          <cell r="J3110" t="str">
            <v>COEFICIENTE DE REPRESENTATIVIDADE</v>
          </cell>
          <cell r="K3110" t="str">
            <v>6,32</v>
          </cell>
          <cell r="L3110" t="str">
            <v>CAIXA REFERENCIAL</v>
          </cell>
        </row>
        <row r="3111">
          <cell r="A3111">
            <v>89402</v>
          </cell>
          <cell r="B3111" t="str">
            <v>INSTALACOES HIDRO SANITARIAS</v>
          </cell>
          <cell r="C3111" t="str">
            <v>INHI</v>
          </cell>
          <cell r="D3111" t="str">
            <v>FORNEC. E ASSENTAMENTO DE TUBOS P/INSTALACAO DOMICILIAR</v>
          </cell>
          <cell r="E3111" t="str">
            <v>0179</v>
          </cell>
          <cell r="F3111" t="str">
            <v/>
          </cell>
          <cell r="G3111" t="str">
            <v/>
          </cell>
          <cell r="H3111" t="str">
            <v>TUBO, PVC, SOLDÁVEL, DN 25MM, INSTALADO EM RAMAL DE DISTRIBUIÇÃO DE ÁGUA - FORNECIMENTO E INSTALAÇÃO. AF_12/2014</v>
          </cell>
          <cell r="I3111" t="str">
            <v>M</v>
          </cell>
          <cell r="J3111" t="str">
            <v>COEFICIENTE DE REPRESENTATIVIDADE</v>
          </cell>
          <cell r="K3111" t="str">
            <v>7,74</v>
          </cell>
          <cell r="L3111" t="str">
            <v>CAIXA REFERENCIAL</v>
          </cell>
        </row>
        <row r="3112">
          <cell r="A3112">
            <v>89403</v>
          </cell>
          <cell r="B3112" t="str">
            <v>INSTALACOES HIDRO SANITARIAS</v>
          </cell>
          <cell r="C3112" t="str">
            <v>INHI</v>
          </cell>
          <cell r="D3112" t="str">
            <v>FORNEC. E ASSENTAMENTO DE TUBOS P/INSTALACAO DOMICILIAR</v>
          </cell>
          <cell r="E3112" t="str">
            <v>0179</v>
          </cell>
          <cell r="F3112" t="str">
            <v/>
          </cell>
          <cell r="G3112" t="str">
            <v/>
          </cell>
          <cell r="H3112" t="str">
            <v>TUBO, PVC, SOLDÁVEL, DN 32MM, INSTALADO EM RAMAL DE DISTRIBUIÇÃO DE ÁGUA - FORNECIMENTO E INSTALAÇÃO. AF_12/2014</v>
          </cell>
          <cell r="I3112" t="str">
            <v>M</v>
          </cell>
          <cell r="J3112" t="str">
            <v>COEFICIENTE DE REPRESENTATIVIDADE</v>
          </cell>
          <cell r="K3112" t="str">
            <v>13,60</v>
          </cell>
          <cell r="L3112" t="str">
            <v>CAIXA REFERENCIAL</v>
          </cell>
        </row>
        <row r="3113">
          <cell r="A3113">
            <v>89446</v>
          </cell>
          <cell r="B3113" t="str">
            <v>INSTALACOES HIDRO SANITARIAS</v>
          </cell>
          <cell r="C3113" t="str">
            <v>INHI</v>
          </cell>
          <cell r="D3113" t="str">
            <v>FORNEC. E ASSENTAMENTO DE TUBOS P/INSTALACAO DOMICILIAR</v>
          </cell>
          <cell r="E3113" t="str">
            <v>0179</v>
          </cell>
          <cell r="F3113" t="str">
            <v/>
          </cell>
          <cell r="G3113" t="str">
            <v/>
          </cell>
          <cell r="H3113" t="str">
            <v>TUBO, PVC, SOLDÁVEL, DN 25MM, INSTALADO EM PRUMADA DE ÁGUA - FORNECIMENTO E INSTALAÇÃO. AF_12/2014</v>
          </cell>
          <cell r="I3113" t="str">
            <v>M</v>
          </cell>
          <cell r="J3113" t="str">
            <v>COEFICIENTE DE REPRESENTATIVIDADE</v>
          </cell>
          <cell r="K3113" t="str">
            <v>4,64</v>
          </cell>
          <cell r="L3113" t="str">
            <v>CAIXA REFERENCIAL</v>
          </cell>
        </row>
        <row r="3114">
          <cell r="A3114">
            <v>89447</v>
          </cell>
          <cell r="B3114" t="str">
            <v>INSTALACOES HIDRO SANITARIAS</v>
          </cell>
          <cell r="C3114" t="str">
            <v>INHI</v>
          </cell>
          <cell r="D3114" t="str">
            <v>FORNEC. E ASSENTAMENTO DE TUBOS P/INSTALACAO DOMICILIAR</v>
          </cell>
          <cell r="E3114" t="str">
            <v>0179</v>
          </cell>
          <cell r="F3114" t="str">
            <v/>
          </cell>
          <cell r="G3114" t="str">
            <v/>
          </cell>
          <cell r="H3114" t="str">
            <v>TUBO, PVC, SOLDÁVEL, DN 32MM, INSTALADO EM PRUMADA DE ÁGUA - FORNECIMENTO E INSTALAÇÃO. AF_12/2014</v>
          </cell>
          <cell r="I3114" t="str">
            <v>M</v>
          </cell>
          <cell r="J3114" t="str">
            <v>COEFICIENTE DE REPRESENTATIVIDADE</v>
          </cell>
          <cell r="K3114" t="str">
            <v>9,93</v>
          </cell>
          <cell r="L3114" t="str">
            <v>CAIXA REFERENCIAL</v>
          </cell>
        </row>
        <row r="3115">
          <cell r="A3115">
            <v>89448</v>
          </cell>
          <cell r="B3115" t="str">
            <v>INSTALACOES HIDRO SANITARIAS</v>
          </cell>
          <cell r="C3115" t="str">
            <v>INHI</v>
          </cell>
          <cell r="D3115" t="str">
            <v>FORNEC. E ASSENTAMENTO DE TUBOS P/INSTALACAO DOMICILIAR</v>
          </cell>
          <cell r="E3115" t="str">
            <v>0179</v>
          </cell>
          <cell r="F3115" t="str">
            <v/>
          </cell>
          <cell r="G3115" t="str">
            <v/>
          </cell>
          <cell r="H3115" t="str">
            <v>TUBO, PVC, SOLDÁVEL, DN 40MM, INSTALADO EM PRUMADA DE ÁGUA - FORNECIMENTO E INSTALAÇÃO. AF_12/2014</v>
          </cell>
          <cell r="I3115" t="str">
            <v>M</v>
          </cell>
          <cell r="J3115" t="str">
            <v>COEFICIENTE DE REPRESENTATIVIDADE</v>
          </cell>
          <cell r="K3115" t="str">
            <v>14,31</v>
          </cell>
          <cell r="L3115" t="str">
            <v>CAIXA REFERENCIAL</v>
          </cell>
        </row>
        <row r="3116">
          <cell r="A3116">
            <v>89449</v>
          </cell>
          <cell r="B3116" t="str">
            <v>INSTALACOES HIDRO SANITARIAS</v>
          </cell>
          <cell r="C3116" t="str">
            <v>INHI</v>
          </cell>
          <cell r="D3116" t="str">
            <v>FORNEC. E ASSENTAMENTO DE TUBOS P/INSTALACAO DOMICILIAR</v>
          </cell>
          <cell r="E3116" t="str">
            <v>0179</v>
          </cell>
          <cell r="F3116" t="str">
            <v/>
          </cell>
          <cell r="G3116" t="str">
            <v/>
          </cell>
          <cell r="H3116" t="str">
            <v>TUBO, PVC, SOLDÁVEL, DN 50MM, INSTALADO EM PRUMADA DE ÁGUA - FORNECIMENTO E INSTALAÇÃO. AF_12/2014</v>
          </cell>
          <cell r="I3116" t="str">
            <v>M</v>
          </cell>
          <cell r="J3116" t="str">
            <v>COEFICIENTE DE REPRESENTATIVIDADE</v>
          </cell>
          <cell r="K3116" t="str">
            <v>16,45</v>
          </cell>
          <cell r="L3116" t="str">
            <v>CAIXA REFERENCIAL</v>
          </cell>
        </row>
        <row r="3117">
          <cell r="A3117">
            <v>89450</v>
          </cell>
          <cell r="B3117" t="str">
            <v>INSTALACOES HIDRO SANITARIAS</v>
          </cell>
          <cell r="C3117" t="str">
            <v>INHI</v>
          </cell>
          <cell r="D3117" t="str">
            <v>FORNEC. E ASSENTAMENTO DE TUBOS P/INSTALACAO DOMICILIAR</v>
          </cell>
          <cell r="E3117" t="str">
            <v>0179</v>
          </cell>
          <cell r="F3117" t="str">
            <v/>
          </cell>
          <cell r="G3117" t="str">
            <v/>
          </cell>
          <cell r="H3117" t="str">
            <v>TUBO, PVC, SOLDÁVEL, DN 60MM, INSTALADO EM PRUMADA DE ÁGUA - FORNECIMENTO E INSTALAÇÃO. AF_12/2014</v>
          </cell>
          <cell r="I3117" t="str">
            <v>M</v>
          </cell>
          <cell r="J3117" t="str">
            <v>COEFICIENTE DE REPRESENTATIVIDADE</v>
          </cell>
          <cell r="K3117" t="str">
            <v>27,27</v>
          </cell>
          <cell r="L3117" t="str">
            <v>CAIXA REFERENCIAL</v>
          </cell>
        </row>
        <row r="3118">
          <cell r="A3118">
            <v>89451</v>
          </cell>
          <cell r="B3118" t="str">
            <v>INSTALACOES HIDRO SANITARIAS</v>
          </cell>
          <cell r="C3118" t="str">
            <v>INHI</v>
          </cell>
          <cell r="D3118" t="str">
            <v>FORNEC. E ASSENTAMENTO DE TUBOS P/INSTALACAO DOMICILIAR</v>
          </cell>
          <cell r="E3118" t="str">
            <v>0179</v>
          </cell>
          <cell r="F3118" t="str">
            <v/>
          </cell>
          <cell r="G3118" t="str">
            <v/>
          </cell>
          <cell r="H3118" t="str">
            <v>TUBO, PVC, SOLDÁVEL, DN 75MM, INSTALADO EM PRUMADA DE ÁGUA - FORNECIMENTO E INSTALAÇÃO. AF_12/2014</v>
          </cell>
          <cell r="I3118" t="str">
            <v>M</v>
          </cell>
          <cell r="J3118" t="str">
            <v>COEFICIENTE DE REPRESENTATIVIDADE</v>
          </cell>
          <cell r="K3118" t="str">
            <v>45,23</v>
          </cell>
          <cell r="L3118" t="str">
            <v>CAIXA REFERENCIAL</v>
          </cell>
        </row>
        <row r="3119">
          <cell r="A3119">
            <v>89452</v>
          </cell>
          <cell r="B3119" t="str">
            <v>INSTALACOES HIDRO SANITARIAS</v>
          </cell>
          <cell r="C3119" t="str">
            <v>INHI</v>
          </cell>
          <cell r="D3119" t="str">
            <v>FORNEC. E ASSENTAMENTO DE TUBOS P/INSTALACAO DOMICILIAR</v>
          </cell>
          <cell r="E3119" t="str">
            <v>0179</v>
          </cell>
          <cell r="F3119" t="str">
            <v/>
          </cell>
          <cell r="G3119" t="str">
            <v/>
          </cell>
          <cell r="H3119" t="str">
            <v>TUBO, PVC, SOLDÁVEL, DN 85MM, INSTALADO EM PRUMADA DE ÁGUA - FORNECIMENTO E INSTALAÇÃO. AF_12/2014</v>
          </cell>
          <cell r="I3119" t="str">
            <v>M</v>
          </cell>
          <cell r="J3119" t="str">
            <v>COEFICIENTE DE REPRESENTATIVIDADE</v>
          </cell>
          <cell r="K3119" t="str">
            <v>56,34</v>
          </cell>
          <cell r="L3119" t="str">
            <v>CAIXA REFERENCIAL</v>
          </cell>
        </row>
        <row r="3120">
          <cell r="A3120">
            <v>89508</v>
          </cell>
          <cell r="B3120" t="str">
            <v>INSTALACOES HIDRO SANITARIAS</v>
          </cell>
          <cell r="C3120" t="str">
            <v>INHI</v>
          </cell>
          <cell r="D3120" t="str">
            <v>FORNEC. E ASSENTAMENTO DE TUBOS P/INSTALACAO DOMICILIAR</v>
          </cell>
          <cell r="E3120" t="str">
            <v>0179</v>
          </cell>
          <cell r="F3120" t="str">
            <v/>
          </cell>
          <cell r="G3120" t="str">
            <v/>
          </cell>
          <cell r="H3120" t="str">
            <v>TUBO PVC, SÉRIE R, ÁGUA PLUVIAL, DN 40 MM, FORNECIDO E INSTALADO EM RAMAL DE ENCAMINHAMENTO. AF_12/2014</v>
          </cell>
          <cell r="I3120" t="str">
            <v>M</v>
          </cell>
          <cell r="J3120" t="str">
            <v>COEFICIENTE DE REPRESENTATIVIDADE</v>
          </cell>
          <cell r="K3120" t="str">
            <v>15,96</v>
          </cell>
          <cell r="L3120" t="str">
            <v>CAIXA REFERENCIAL</v>
          </cell>
        </row>
        <row r="3121">
          <cell r="A3121">
            <v>89509</v>
          </cell>
          <cell r="B3121" t="str">
            <v>INSTALACOES HIDRO SANITARIAS</v>
          </cell>
          <cell r="C3121" t="str">
            <v>INHI</v>
          </cell>
          <cell r="D3121" t="str">
            <v>FORNEC. E ASSENTAMENTO DE TUBOS P/INSTALACAO DOMICILIAR</v>
          </cell>
          <cell r="E3121" t="str">
            <v>0179</v>
          </cell>
          <cell r="F3121" t="str">
            <v/>
          </cell>
          <cell r="G3121" t="str">
            <v/>
          </cell>
          <cell r="H3121" t="str">
            <v>TUBO PVC, SÉRIE R, ÁGUA PLUVIAL, DN 50 MM, FORNECIDO E INSTALADO EM RAMAL DE ENCAMINHAMENTO. AF_12/2014</v>
          </cell>
          <cell r="I3121" t="str">
            <v>M</v>
          </cell>
          <cell r="J3121" t="str">
            <v>COEFICIENTE DE REPRESENTATIVIDADE</v>
          </cell>
          <cell r="K3121" t="str">
            <v>22,07</v>
          </cell>
          <cell r="L3121" t="str">
            <v>CAIXA REFERENCIAL</v>
          </cell>
        </row>
        <row r="3122">
          <cell r="A3122">
            <v>89511</v>
          </cell>
          <cell r="B3122" t="str">
            <v>INSTALACOES HIDRO SANITARIAS</v>
          </cell>
          <cell r="C3122" t="str">
            <v>INHI</v>
          </cell>
          <cell r="D3122" t="str">
            <v>FORNEC. E ASSENTAMENTO DE TUBOS P/INSTALACAO DOMICILIAR</v>
          </cell>
          <cell r="E3122" t="str">
            <v>0179</v>
          </cell>
          <cell r="F3122" t="str">
            <v/>
          </cell>
          <cell r="G3122" t="str">
            <v/>
          </cell>
          <cell r="H3122" t="str">
            <v>TUBO PVC, SÉRIE R, ÁGUA PLUVIAL, DN 75 MM, FORNECIDO E INSTALADO EM RAMAL DE ENCAMINHAMENTO. AF_12/2014</v>
          </cell>
          <cell r="I3122" t="str">
            <v>M</v>
          </cell>
          <cell r="J3122" t="str">
            <v>COEFICIENTE DE REPRESENTATIVIDADE</v>
          </cell>
          <cell r="K3122" t="str">
            <v>32,73</v>
          </cell>
          <cell r="L3122" t="str">
            <v>CAIXA REFERENCIAL</v>
          </cell>
        </row>
        <row r="3123">
          <cell r="A3123">
            <v>89512</v>
          </cell>
          <cell r="B3123" t="str">
            <v>INSTALACOES HIDRO SANITARIAS</v>
          </cell>
          <cell r="C3123" t="str">
            <v>INHI</v>
          </cell>
          <cell r="D3123" t="str">
            <v>FORNEC. E ASSENTAMENTO DE TUBOS P/INSTALACAO DOMICILIAR</v>
          </cell>
          <cell r="E3123" t="str">
            <v>0179</v>
          </cell>
          <cell r="F3123" t="str">
            <v/>
          </cell>
          <cell r="G3123" t="str">
            <v/>
          </cell>
          <cell r="H3123" t="str">
            <v>TUBO PVC, SÉRIE R, ÁGUA PLUVIAL, DN 100 MM, FORNECIDO E INSTALADO EM RAMAL DE ENCAMINHAMENTO. AF_12/2014</v>
          </cell>
          <cell r="I3123" t="str">
            <v>M</v>
          </cell>
          <cell r="J3123" t="str">
            <v>COEFICIENTE DE REPRESENTATIVIDADE</v>
          </cell>
          <cell r="K3123" t="str">
            <v>52,19</v>
          </cell>
          <cell r="L3123" t="str">
            <v>CAIXA REFERENCIAL</v>
          </cell>
        </row>
        <row r="3124">
          <cell r="A3124">
            <v>89576</v>
          </cell>
          <cell r="B3124" t="str">
            <v>INSTALACOES HIDRO SANITARIAS</v>
          </cell>
          <cell r="C3124" t="str">
            <v>INHI</v>
          </cell>
          <cell r="D3124" t="str">
            <v>FORNEC. E ASSENTAMENTO DE TUBOS P/INSTALACAO DOMICILIAR</v>
          </cell>
          <cell r="E3124" t="str">
            <v>0179</v>
          </cell>
          <cell r="F3124" t="str">
            <v/>
          </cell>
          <cell r="G3124" t="str">
            <v/>
          </cell>
          <cell r="H3124" t="str">
            <v>TUBO PVC, SÉRIE R, ÁGUA PLUVIAL, DN 75 MM, FORNECIDO E INSTALADO EM CONDUTORES VERTICAIS DE ÁGUAS PLUVIAIS. AF_12/2014</v>
          </cell>
          <cell r="I3124" t="str">
            <v>M</v>
          </cell>
          <cell r="J3124" t="str">
            <v>COEFICIENTE DE REPRESENTATIVIDADE</v>
          </cell>
          <cell r="K3124" t="str">
            <v>20,27</v>
          </cell>
          <cell r="L3124" t="str">
            <v>CAIXA REFERENCIAL</v>
          </cell>
        </row>
        <row r="3125">
          <cell r="A3125">
            <v>89578</v>
          </cell>
          <cell r="B3125" t="str">
            <v>INSTALACOES HIDRO SANITARIAS</v>
          </cell>
          <cell r="C3125" t="str">
            <v>INHI</v>
          </cell>
          <cell r="D3125" t="str">
            <v>FORNEC. E ASSENTAMENTO DE TUBOS P/INSTALACAO DOMICILIAR</v>
          </cell>
          <cell r="E3125" t="str">
            <v>0179</v>
          </cell>
          <cell r="F3125" t="str">
            <v/>
          </cell>
          <cell r="G3125" t="str">
            <v/>
          </cell>
          <cell r="H3125" t="str">
            <v>TUBO PVC, SÉRIE R, ÁGUA PLUVIAL, DN 100 MM, FORNECIDO E INSTALADO EM CONDUTORES VERTICAIS DE ÁGUAS PLUVIAIS. AF_12/2014</v>
          </cell>
          <cell r="I3125" t="str">
            <v>M</v>
          </cell>
          <cell r="J3125" t="str">
            <v>COEFICIENTE DE REPRESENTATIVIDADE</v>
          </cell>
          <cell r="K3125" t="str">
            <v>34,99</v>
          </cell>
          <cell r="L3125" t="str">
            <v>CAIXA REFERENCIAL</v>
          </cell>
        </row>
        <row r="3126">
          <cell r="A3126">
            <v>89580</v>
          </cell>
          <cell r="B3126" t="str">
            <v>INSTALACOES HIDRO SANITARIAS</v>
          </cell>
          <cell r="C3126" t="str">
            <v>INHI</v>
          </cell>
          <cell r="D3126" t="str">
            <v>FORNEC. E ASSENTAMENTO DE TUBOS P/INSTALACAO DOMICILIAR</v>
          </cell>
          <cell r="E3126" t="str">
            <v>0179</v>
          </cell>
          <cell r="F3126" t="str">
            <v/>
          </cell>
          <cell r="G3126" t="str">
            <v/>
          </cell>
          <cell r="H3126" t="str">
            <v>TUBO PVC, SÉRIE R, ÁGUA PLUVIAL, DN 150 MM, FORNECIDO E INSTALADO EM CONDUTORES VERTICAIS DE ÁGUAS PLUVIAIS. AF_12/2014</v>
          </cell>
          <cell r="I3126" t="str">
            <v>M</v>
          </cell>
          <cell r="J3126" t="str">
            <v>COEFICIENTE DE REPRESENTATIVIDADE</v>
          </cell>
          <cell r="K3126" t="str">
            <v>69,10</v>
          </cell>
          <cell r="L3126" t="str">
            <v>CAIXA REFERENCIAL</v>
          </cell>
        </row>
        <row r="3127">
          <cell r="A3127">
            <v>89633</v>
          </cell>
          <cell r="B3127" t="str">
            <v>INSTALACOES HIDRO SANITARIAS</v>
          </cell>
          <cell r="C3127" t="str">
            <v>INHI</v>
          </cell>
          <cell r="D3127" t="str">
            <v>FORNEC. E ASSENTAMENTO DE TUBOS P/INSTALACAO DOMICILIAR</v>
          </cell>
          <cell r="E3127" t="str">
            <v>0179</v>
          </cell>
          <cell r="F3127" t="str">
            <v/>
          </cell>
          <cell r="G3127" t="str">
            <v/>
          </cell>
          <cell r="H3127" t="str">
            <v>TUBO, CPVC, SOLDÁVEL, DN 15MM, INSTALADO EM RAMAL OU SUB-RAMAL DE ÁGUA - FORNECIMENTO E INSTALAÇÃO. AF_12/2014</v>
          </cell>
          <cell r="I3127" t="str">
            <v>M</v>
          </cell>
          <cell r="J3127" t="str">
            <v>COEFICIENTE DE REPRESENTATIVIDADE</v>
          </cell>
          <cell r="K3127" t="str">
            <v>18,44</v>
          </cell>
          <cell r="L3127" t="str">
            <v>CAIXA REFERENCIAL</v>
          </cell>
        </row>
        <row r="3128">
          <cell r="A3128">
            <v>89634</v>
          </cell>
          <cell r="B3128" t="str">
            <v>INSTALACOES HIDRO SANITARIAS</v>
          </cell>
          <cell r="C3128" t="str">
            <v>INHI</v>
          </cell>
          <cell r="D3128" t="str">
            <v>FORNEC. E ASSENTAMENTO DE TUBOS P/INSTALACAO DOMICILIAR</v>
          </cell>
          <cell r="E3128" t="str">
            <v>0179</v>
          </cell>
          <cell r="F3128" t="str">
            <v/>
          </cell>
          <cell r="G3128" t="str">
            <v/>
          </cell>
          <cell r="H3128" t="str">
            <v>TUBO, CPVC, SOLDÁVEL, DN 22MM, INSTALADO EM RAMAL OU SUB-RAMAL DE ÁGUA - FORNECIMENTO E INSTALAÇÃO. AF_12/2014</v>
          </cell>
          <cell r="I3128" t="str">
            <v>M</v>
          </cell>
          <cell r="J3128" t="str">
            <v>COEFICIENTE DE REPRESENTATIVIDADE</v>
          </cell>
          <cell r="K3128" t="str">
            <v>28,42</v>
          </cell>
          <cell r="L3128" t="str">
            <v>CAIXA REFERENCIAL</v>
          </cell>
        </row>
        <row r="3129">
          <cell r="A3129">
            <v>89635</v>
          </cell>
          <cell r="B3129" t="str">
            <v>INSTALACOES HIDRO SANITARIAS</v>
          </cell>
          <cell r="C3129" t="str">
            <v>INHI</v>
          </cell>
          <cell r="D3129" t="str">
            <v>FORNEC. E ASSENTAMENTO DE TUBOS P/INSTALACAO DOMICILIAR</v>
          </cell>
          <cell r="E3129" t="str">
            <v>0179</v>
          </cell>
          <cell r="F3129" t="str">
            <v/>
          </cell>
          <cell r="G3129" t="str">
            <v/>
          </cell>
          <cell r="H3129" t="str">
            <v>TUBO, CPVC, SOLDÁVEL, DN 28MM, INSTALADO EM RAMAL OU SUB-RAMAL DE ÁGUA - FORNECIMENTO E INSTALAÇÃO. AF_12/2014</v>
          </cell>
          <cell r="I3129" t="str">
            <v>M</v>
          </cell>
          <cell r="J3129" t="str">
            <v>COEFICIENTE DE REPRESENTATIVIDADE</v>
          </cell>
          <cell r="K3129" t="str">
            <v>41,08</v>
          </cell>
          <cell r="L3129" t="str">
            <v>CAIXA REFERENCIAL</v>
          </cell>
        </row>
        <row r="3130">
          <cell r="A3130">
            <v>89636</v>
          </cell>
          <cell r="B3130" t="str">
            <v>INSTALACOES HIDRO SANITARIAS</v>
          </cell>
          <cell r="C3130" t="str">
            <v>INHI</v>
          </cell>
          <cell r="D3130" t="str">
            <v>FORNEC. E ASSENTAMENTO DE TUBOS P/INSTALACAO DOMICILIAR</v>
          </cell>
          <cell r="E3130" t="str">
            <v>0179</v>
          </cell>
          <cell r="F3130" t="str">
            <v/>
          </cell>
          <cell r="G3130" t="str">
            <v/>
          </cell>
          <cell r="H3130" t="str">
            <v>TUBO, CPVC, SOLDÁVEL, DN 35MM, INSTALADO EM RAMAL OU SUB-RAMAL DE ÁGUA  FORNECIMENTO E INSTALAÇÃO. AF_12/2014</v>
          </cell>
          <cell r="I3130" t="str">
            <v>M</v>
          </cell>
          <cell r="J3130" t="str">
            <v>COEFICIENTE DE REPRESENTATIVIDADE</v>
          </cell>
          <cell r="K3130" t="str">
            <v>50,10</v>
          </cell>
          <cell r="L3130" t="str">
            <v>CAIXA REFERENCIAL</v>
          </cell>
        </row>
        <row r="3131">
          <cell r="A3131">
            <v>89711</v>
          </cell>
          <cell r="B3131" t="str">
            <v>INSTALACOES HIDRO SANITARIAS</v>
          </cell>
          <cell r="C3131" t="str">
            <v>INHI</v>
          </cell>
          <cell r="D3131" t="str">
            <v>FORNEC. E ASSENTAMENTO DE TUBOS P/INSTALACAO DOMICILIAR</v>
          </cell>
          <cell r="E3131" t="str">
            <v>0179</v>
          </cell>
          <cell r="F3131" t="str">
            <v/>
          </cell>
          <cell r="G3131" t="str">
            <v/>
          </cell>
          <cell r="H3131" t="str">
            <v>TUBO PVC, SERIE NORMAL, ESGOTO PREDIAL, DN 40 MM, FORNECIDO E INSTALADO EM RAMAL DE DESCARGA OU RAMAL DE ESGOTO SANITÁRIO. AF_12/2014</v>
          </cell>
          <cell r="I3131" t="str">
            <v>M</v>
          </cell>
          <cell r="J3131" t="str">
            <v>COEFICIENTE DE REPRESENTATIVIDADE</v>
          </cell>
          <cell r="K3131" t="str">
            <v>14,14</v>
          </cell>
          <cell r="L3131" t="str">
            <v>CAIXA REFERENCIAL</v>
          </cell>
        </row>
        <row r="3132">
          <cell r="A3132">
            <v>89712</v>
          </cell>
          <cell r="B3132" t="str">
            <v>INSTALACOES HIDRO SANITARIAS</v>
          </cell>
          <cell r="C3132" t="str">
            <v>INHI</v>
          </cell>
          <cell r="D3132" t="str">
            <v>FORNEC. E ASSENTAMENTO DE TUBOS P/INSTALACAO DOMICILIAR</v>
          </cell>
          <cell r="E3132" t="str">
            <v>0179</v>
          </cell>
          <cell r="F3132" t="str">
            <v/>
          </cell>
          <cell r="G3132" t="str">
            <v/>
          </cell>
          <cell r="H3132" t="str">
            <v>TUBO PVC, SERIE NORMAL, ESGOTO PREDIAL, DN 50 MM, FORNECIDO E INSTALADO EM RAMAL DE DESCARGA OU RAMAL DE ESGOTO SANITÁRIO. AF_12/2014</v>
          </cell>
          <cell r="I3132" t="str">
            <v>M</v>
          </cell>
          <cell r="J3132" t="str">
            <v>COEFICIENTE DE REPRESENTATIVIDADE</v>
          </cell>
          <cell r="K3132" t="str">
            <v>21,60</v>
          </cell>
          <cell r="L3132" t="str">
            <v>CAIXA REFERENCIAL</v>
          </cell>
        </row>
        <row r="3133">
          <cell r="A3133">
            <v>89713</v>
          </cell>
          <cell r="B3133" t="str">
            <v>INSTALACOES HIDRO SANITARIAS</v>
          </cell>
          <cell r="C3133" t="str">
            <v>INHI</v>
          </cell>
          <cell r="D3133" t="str">
            <v>FORNEC. E ASSENTAMENTO DE TUBOS P/INSTALACAO DOMICILIAR</v>
          </cell>
          <cell r="E3133" t="str">
            <v>0179</v>
          </cell>
          <cell r="F3133" t="str">
            <v/>
          </cell>
          <cell r="G3133" t="str">
            <v/>
          </cell>
          <cell r="H3133" t="str">
            <v>TUBO PVC, SERIE NORMAL, ESGOTO PREDIAL, DN 75 MM, FORNECIDO E INSTALADO EM RAMAL DE DESCARGA OU RAMAL DE ESGOTO SANITÁRIO. AF_12/2014</v>
          </cell>
          <cell r="I3133" t="str">
            <v>M</v>
          </cell>
          <cell r="J3133" t="str">
            <v>COEFICIENTE DE REPRESENTATIVIDADE</v>
          </cell>
          <cell r="K3133" t="str">
            <v>33,12</v>
          </cell>
          <cell r="L3133" t="str">
            <v>CAIXA REFERENCIAL</v>
          </cell>
        </row>
        <row r="3134">
          <cell r="A3134">
            <v>89714</v>
          </cell>
          <cell r="B3134" t="str">
            <v>INSTALACOES HIDRO SANITARIAS</v>
          </cell>
          <cell r="C3134" t="str">
            <v>INHI</v>
          </cell>
          <cell r="D3134" t="str">
            <v>FORNEC. E ASSENTAMENTO DE TUBOS P/INSTALACAO DOMICILIAR</v>
          </cell>
          <cell r="E3134" t="str">
            <v>0179</v>
          </cell>
          <cell r="F3134" t="str">
            <v/>
          </cell>
          <cell r="G3134" t="str">
            <v/>
          </cell>
          <cell r="H3134" t="str">
            <v>TUBO PVC, SERIE NORMAL, ESGOTO PREDIAL, DN 100 MM, FORNECIDO E INSTALADO EM RAMAL DE DESCARGA OU RAMAL DE ESGOTO SANITÁRIO. AF_12/2014</v>
          </cell>
          <cell r="I3134" t="str">
            <v>M</v>
          </cell>
          <cell r="J3134" t="str">
            <v>COEFICIENTE DE REPRESENTATIVIDADE</v>
          </cell>
          <cell r="K3134" t="str">
            <v>42,41</v>
          </cell>
          <cell r="L3134" t="str">
            <v>CAIXA REFERENCIAL</v>
          </cell>
        </row>
        <row r="3135">
          <cell r="A3135">
            <v>89716</v>
          </cell>
          <cell r="B3135" t="str">
            <v>INSTALACOES HIDRO SANITARIAS</v>
          </cell>
          <cell r="C3135" t="str">
            <v>INHI</v>
          </cell>
          <cell r="D3135" t="str">
            <v>FORNEC. E ASSENTAMENTO DE TUBOS P/INSTALACAO DOMICILIAR</v>
          </cell>
          <cell r="E3135" t="str">
            <v>0179</v>
          </cell>
          <cell r="F3135" t="str">
            <v/>
          </cell>
          <cell r="G3135" t="str">
            <v/>
          </cell>
          <cell r="H3135" t="str">
            <v>TUBO, CPVC, SOLDÁVEL, DN 22MM, INSTALADO EM RAMAL DE DISTRIBUIÇÃO DE ÁGUA - FORNECIMENTO E INSTALAÇÃO. AF_12/2014</v>
          </cell>
          <cell r="I3135" t="str">
            <v>M</v>
          </cell>
          <cell r="J3135" t="str">
            <v>COEFICIENTE DE REPRESENTATIVIDADE</v>
          </cell>
          <cell r="K3135" t="str">
            <v>21,00</v>
          </cell>
          <cell r="L3135" t="str">
            <v>CAIXA REFERENCIAL</v>
          </cell>
        </row>
        <row r="3136">
          <cell r="A3136">
            <v>89717</v>
          </cell>
          <cell r="B3136" t="str">
            <v>INSTALACOES HIDRO SANITARIAS</v>
          </cell>
          <cell r="C3136" t="str">
            <v>INHI</v>
          </cell>
          <cell r="D3136" t="str">
            <v>FORNEC. E ASSENTAMENTO DE TUBOS P/INSTALACAO DOMICILIAR</v>
          </cell>
          <cell r="E3136" t="str">
            <v>0179</v>
          </cell>
          <cell r="F3136" t="str">
            <v/>
          </cell>
          <cell r="G3136" t="str">
            <v/>
          </cell>
          <cell r="H3136" t="str">
            <v>TUBO, CPVC, SOLDÁVEL, DN 28MM, INSTALADO EM RAMAL DE DISTRIBUIÇÃO DE ÁGUA - FORNECIMENTO E INSTALAÇÃO. AF_12/2014</v>
          </cell>
          <cell r="I3136" t="str">
            <v>M</v>
          </cell>
          <cell r="J3136" t="str">
            <v>COEFICIENTE DE REPRESENTATIVIDADE</v>
          </cell>
          <cell r="K3136" t="str">
            <v>32,32</v>
          </cell>
          <cell r="L3136" t="str">
            <v>CAIXA REFERENCIAL</v>
          </cell>
        </row>
        <row r="3137">
          <cell r="A3137">
            <v>89770</v>
          </cell>
          <cell r="B3137" t="str">
            <v>INSTALACOES HIDRO SANITARIAS</v>
          </cell>
          <cell r="C3137" t="str">
            <v>INHI</v>
          </cell>
          <cell r="D3137" t="str">
            <v>FORNEC. E ASSENTAMENTO DE TUBOS P/INSTALACAO DOMICILIAR</v>
          </cell>
          <cell r="E3137" t="str">
            <v>0179</v>
          </cell>
          <cell r="F3137" t="str">
            <v/>
          </cell>
          <cell r="G3137" t="str">
            <v/>
          </cell>
          <cell r="H3137" t="str">
            <v>TUBO, CPVC, SOLDÁVEL, DN 35MM, INSTALADO EM PRUMADA DE ÁGUA  FORNECIMENTO E INSTALAÇÃO. AF_12/2014</v>
          </cell>
          <cell r="I3137" t="str">
            <v>M</v>
          </cell>
          <cell r="J3137" t="str">
            <v>COEFICIENTE DE REPRESENTATIVIDADE</v>
          </cell>
          <cell r="K3137" t="str">
            <v>35,93</v>
          </cell>
          <cell r="L3137" t="str">
            <v>CAIXA REFERENCIAL</v>
          </cell>
        </row>
        <row r="3138">
          <cell r="A3138">
            <v>89771</v>
          </cell>
          <cell r="B3138" t="str">
            <v>INSTALACOES HIDRO SANITARIAS</v>
          </cell>
          <cell r="C3138" t="str">
            <v>INHI</v>
          </cell>
          <cell r="D3138" t="str">
            <v>FORNEC. E ASSENTAMENTO DE TUBOS P/INSTALACAO DOMICILIAR</v>
          </cell>
          <cell r="E3138" t="str">
            <v>0179</v>
          </cell>
          <cell r="F3138" t="str">
            <v/>
          </cell>
          <cell r="G3138" t="str">
            <v/>
          </cell>
          <cell r="H3138" t="str">
            <v>TUBO, CPVC, SOLDÁVEL, DN 42MM, INSTALADO EM PRUMADA DE ÁGUA  FORNECIMENTO E INSTALAÇÃO. AF_12/2014</v>
          </cell>
          <cell r="I3138" t="str">
            <v>M</v>
          </cell>
          <cell r="J3138" t="str">
            <v>COEFICIENTE DE REPRESENTATIVIDADE</v>
          </cell>
          <cell r="K3138" t="str">
            <v>49,14</v>
          </cell>
          <cell r="L3138" t="str">
            <v>CAIXA REFERENCIAL</v>
          </cell>
        </row>
        <row r="3139">
          <cell r="A3139">
            <v>89773</v>
          </cell>
          <cell r="B3139" t="str">
            <v>INSTALACOES HIDRO SANITARIAS</v>
          </cell>
          <cell r="C3139" t="str">
            <v>INHI</v>
          </cell>
          <cell r="D3139" t="str">
            <v>FORNEC. E ASSENTAMENTO DE TUBOS P/INSTALACAO DOMICILIAR</v>
          </cell>
          <cell r="E3139" t="str">
            <v>0179</v>
          </cell>
          <cell r="F3139" t="str">
            <v/>
          </cell>
          <cell r="G3139" t="str">
            <v/>
          </cell>
          <cell r="H3139" t="str">
            <v>TUBO, CPVC, SOLDÁVEL, DN 73MM, INSTALADO EM PRUMADA DE ÁGUA  FORNECIMENTO E INSTALAÇÃO. AF_12/2014</v>
          </cell>
          <cell r="I3139" t="str">
            <v>M</v>
          </cell>
          <cell r="J3139" t="str">
            <v>COEFICIENTE DE REPRESENTATIVIDADE</v>
          </cell>
          <cell r="K3139" t="str">
            <v>114,53</v>
          </cell>
          <cell r="L3139" t="str">
            <v>CAIXA REFERENCIAL</v>
          </cell>
        </row>
        <row r="3140">
          <cell r="A3140">
            <v>89775</v>
          </cell>
          <cell r="B3140" t="str">
            <v>INSTALACOES HIDRO SANITARIAS</v>
          </cell>
          <cell r="C3140" t="str">
            <v>INHI</v>
          </cell>
          <cell r="D3140" t="str">
            <v>FORNEC. E ASSENTAMENTO DE TUBOS P/INSTALACAO DOMICILIAR</v>
          </cell>
          <cell r="E3140" t="str">
            <v>0179</v>
          </cell>
          <cell r="F3140" t="str">
            <v/>
          </cell>
          <cell r="G3140" t="str">
            <v/>
          </cell>
          <cell r="H3140" t="str">
            <v>TUBO, CPVC, SOLDÁVEL, DN 89MM, INSTALADO EM PRUMADA DE ÁGUA  FORNECIMENTO E INSTALAÇÃO. AF_12/2014</v>
          </cell>
          <cell r="I3140" t="str">
            <v>M</v>
          </cell>
          <cell r="J3140" t="str">
            <v>COEFICIENTE DE REPRESENTATIVIDADE</v>
          </cell>
          <cell r="K3140" t="str">
            <v>180,99</v>
          </cell>
          <cell r="L3140" t="str">
            <v>CAIXA REFERENCIAL</v>
          </cell>
        </row>
        <row r="3141">
          <cell r="A3141">
            <v>89798</v>
          </cell>
          <cell r="B3141" t="str">
            <v>INSTALACOES HIDRO SANITARIAS</v>
          </cell>
          <cell r="C3141" t="str">
            <v>INHI</v>
          </cell>
          <cell r="D3141" t="str">
            <v>FORNEC. E ASSENTAMENTO DE TUBOS P/INSTALACAO DOMICILIAR</v>
          </cell>
          <cell r="E3141" t="str">
            <v>0179</v>
          </cell>
          <cell r="F3141" t="str">
            <v/>
          </cell>
          <cell r="G3141" t="str">
            <v/>
          </cell>
          <cell r="H3141" t="str">
            <v>TUBO PVC, SERIE NORMAL, ESGOTO PREDIAL, DN 50 MM, FORNECIDO E INSTALADO EM PRUMADA DE ESGOTO SANITÁRIO OU VENTILAÇÃO. AF_12/2014</v>
          </cell>
          <cell r="I3141" t="str">
            <v>M</v>
          </cell>
          <cell r="J3141" t="str">
            <v>COEFICIENTE DE REPRESENTATIVIDADE</v>
          </cell>
          <cell r="K3141" t="str">
            <v>9,82</v>
          </cell>
          <cell r="L3141" t="str">
            <v>CAIXA REFERENCIAL</v>
          </cell>
        </row>
        <row r="3142">
          <cell r="A3142">
            <v>89799</v>
          </cell>
          <cell r="B3142" t="str">
            <v>INSTALACOES HIDRO SANITARIAS</v>
          </cell>
          <cell r="C3142" t="str">
            <v>INHI</v>
          </cell>
          <cell r="D3142" t="str">
            <v>FORNEC. E ASSENTAMENTO DE TUBOS P/INSTALACAO DOMICILIAR</v>
          </cell>
          <cell r="E3142" t="str">
            <v>0179</v>
          </cell>
          <cell r="F3142" t="str">
            <v/>
          </cell>
          <cell r="G3142" t="str">
            <v/>
          </cell>
          <cell r="H3142" t="str">
            <v>TUBO PVC, SERIE NORMAL, ESGOTO PREDIAL, DN 75 MM, FORNECIDO E INSTALADO EM PRUMADA DE ESGOTO SANITÁRIO OU VENTILAÇÃO. AF_12/2014</v>
          </cell>
          <cell r="I3142" t="str">
            <v>M</v>
          </cell>
          <cell r="J3142" t="str">
            <v>COEFICIENTE DE REPRESENTATIVIDADE</v>
          </cell>
          <cell r="K3142" t="str">
            <v>15,93</v>
          </cell>
          <cell r="L3142" t="str">
            <v>CAIXA REFERENCIAL</v>
          </cell>
        </row>
        <row r="3143">
          <cell r="A3143">
            <v>89800</v>
          </cell>
          <cell r="B3143" t="str">
            <v>INSTALACOES HIDRO SANITARIAS</v>
          </cell>
          <cell r="C3143" t="str">
            <v>INHI</v>
          </cell>
          <cell r="D3143" t="str">
            <v>FORNEC. E ASSENTAMENTO DE TUBOS P/INSTALACAO DOMICILIAR</v>
          </cell>
          <cell r="E3143" t="str">
            <v>0179</v>
          </cell>
          <cell r="F3143" t="str">
            <v/>
          </cell>
          <cell r="G3143" t="str">
            <v/>
          </cell>
          <cell r="H3143" t="str">
            <v>TUBO PVC, SERIE NORMAL, ESGOTO PREDIAL, DN 100 MM, FORNECIDO E INSTALADO EM PRUMADA DE ESGOTO SANITÁRIO OU VENTILAÇÃO. AF_12/2014</v>
          </cell>
          <cell r="I3143" t="str">
            <v>M</v>
          </cell>
          <cell r="J3143" t="str">
            <v>COEFICIENTE DE REPRESENTATIVIDADE</v>
          </cell>
          <cell r="K3143" t="str">
            <v>19,63</v>
          </cell>
          <cell r="L3143" t="str">
            <v>CAIXA REFERENCIAL</v>
          </cell>
        </row>
        <row r="3144">
          <cell r="A3144">
            <v>89848</v>
          </cell>
          <cell r="B3144" t="str">
            <v>INSTALACOES HIDRO SANITARIAS</v>
          </cell>
          <cell r="C3144" t="str">
            <v>INHI</v>
          </cell>
          <cell r="D3144" t="str">
            <v>FORNEC. E ASSENTAMENTO DE TUBOS P/INSTALACAO DOMICILIAR</v>
          </cell>
          <cell r="E3144" t="str">
            <v>0179</v>
          </cell>
          <cell r="F3144" t="str">
            <v/>
          </cell>
          <cell r="G3144" t="str">
            <v/>
          </cell>
          <cell r="H3144" t="str">
            <v>TUBO PVC, SERIE NORMAL, ESGOTO PREDIAL, DN 100 MM, FORNECIDO E INSTALADO EM SUBCOLETOR AÉREO DE ESGOTO SANITÁRIO. AF_12/2014</v>
          </cell>
          <cell r="I3144" t="str">
            <v>M</v>
          </cell>
          <cell r="J3144" t="str">
            <v>COEFICIENTE DE REPRESENTATIVIDADE</v>
          </cell>
          <cell r="K3144" t="str">
            <v>23,52</v>
          </cell>
          <cell r="L3144" t="str">
            <v>CAIXA REFERENCIAL</v>
          </cell>
        </row>
        <row r="3145">
          <cell r="A3145">
            <v>89849</v>
          </cell>
          <cell r="B3145" t="str">
            <v>INSTALACOES HIDRO SANITARIAS</v>
          </cell>
          <cell r="C3145" t="str">
            <v>INHI</v>
          </cell>
          <cell r="D3145" t="str">
            <v>FORNEC. E ASSENTAMENTO DE TUBOS P/INSTALACAO DOMICILIAR</v>
          </cell>
          <cell r="E3145" t="str">
            <v>0179</v>
          </cell>
          <cell r="F3145" t="str">
            <v/>
          </cell>
          <cell r="G3145" t="str">
            <v/>
          </cell>
          <cell r="H3145" t="str">
            <v>TUBO PVC, SERIE NORMAL, ESGOTO PREDIAL, DN 150 MM, FORNECIDO E INSTALADO EM SUBCOLETOR AÉREO DE ESGOTO SANITÁRIO. AF_12/2014</v>
          </cell>
          <cell r="I3145" t="str">
            <v>M</v>
          </cell>
          <cell r="J3145" t="str">
            <v>COEFICIENTE DE REPRESENTATIVIDADE</v>
          </cell>
          <cell r="K3145" t="str">
            <v>46,86</v>
          </cell>
          <cell r="L3145" t="str">
            <v>CAIXA REFERENCIAL</v>
          </cell>
        </row>
        <row r="3146">
          <cell r="A3146">
            <v>89865</v>
          </cell>
          <cell r="B3146" t="str">
            <v>INSTALACOES HIDRO SANITARIAS</v>
          </cell>
          <cell r="C3146" t="str">
            <v>INHI</v>
          </cell>
          <cell r="D3146" t="str">
            <v>FORNEC. E ASSENTAMENTO DE TUBOS P/INSTALACAO DOMICILIAR</v>
          </cell>
          <cell r="E3146" t="str">
            <v>0179</v>
          </cell>
          <cell r="F3146" t="str">
            <v/>
          </cell>
          <cell r="G3146" t="str">
            <v/>
          </cell>
          <cell r="H3146" t="str">
            <v>TUBO, PVC, SOLDÁVEL, DN 25MM, INSTALADO EM DRENO DE AR-CONDICIONADO - FORNECIMENTO E INSTALAÇÃO. AF_12/2014</v>
          </cell>
          <cell r="I3146" t="str">
            <v>M</v>
          </cell>
          <cell r="J3146" t="str">
            <v>COEFICIENTE DE REPRESENTATIVIDADE</v>
          </cell>
          <cell r="K3146" t="str">
            <v>10,18</v>
          </cell>
          <cell r="L3146" t="str">
            <v>CAIXA REFERENCIAL</v>
          </cell>
        </row>
        <row r="3147">
          <cell r="A3147">
            <v>91784</v>
          </cell>
          <cell r="B3147" t="str">
            <v>INSTALACOES HIDRO SANITARIAS</v>
          </cell>
          <cell r="C3147" t="str">
            <v>INHI</v>
          </cell>
          <cell r="D3147" t="str">
            <v>FORNEC. E ASSENTAMENTO DE TUBOS P/INSTALACAO DOMICILIAR</v>
          </cell>
          <cell r="E3147" t="str">
            <v>0179</v>
          </cell>
          <cell r="F3147" t="str">
            <v/>
          </cell>
          <cell r="G3147" t="str">
            <v/>
          </cell>
          <cell r="H3147" t="str">
            <v>(COMPOSIÇÃO REPRESENTATIVA) DO SERVIÇO DE INSTALAÇÃO DE TUBOS DE PVC, SOLDÁVEL, ÁGUA FRIA, DN 20 MM (INSTALADO EM RAMAL, SUB-RAMAL OU RAMAL DE DISTRIBUIÇÃO), INCLUSIVE CONEXÕES, CORTES E FIXAÇÕES, PARA PRÉDIOS. AF_10/2015</v>
          </cell>
          <cell r="I3147" t="str">
            <v>M</v>
          </cell>
          <cell r="J3147" t="str">
            <v>COEFICIENTE DE REPRESENTATIVIDADE</v>
          </cell>
          <cell r="K3147" t="str">
            <v>32,44</v>
          </cell>
          <cell r="L3147" t="str">
            <v>CAIXA REFERENCIAL</v>
          </cell>
        </row>
        <row r="3148">
          <cell r="A3148">
            <v>91785</v>
          </cell>
          <cell r="B3148" t="str">
            <v>INSTALACOES HIDRO SANITARIAS</v>
          </cell>
          <cell r="C3148" t="str">
            <v>INHI</v>
          </cell>
          <cell r="D3148" t="str">
            <v>FORNEC. E ASSENTAMENTO DE TUBOS P/INSTALACAO DOMICILIAR</v>
          </cell>
          <cell r="E3148" t="str">
            <v>0179</v>
          </cell>
          <cell r="F3148" t="str">
            <v/>
          </cell>
          <cell r="G3148" t="str">
            <v/>
          </cell>
          <cell r="H3148" t="str">
            <v>(COMPOSIÇÃO REPRESENTATIVA) DO SERVIÇO DE INSTALAÇÃO DE TUBOS DE PVC, SOLDÁVEL, ÁGUA FRIA, DN 25 MM (INSTALADO EM RAMAL, SUB-RAMAL, RAMAL DE DISTRIBUIÇÃO OU PRUMADA), INCLUSIVE CONEXÕES, CORTES E FIXAÇÕES, PARA PRÉDIOS. AF_10/2015</v>
          </cell>
          <cell r="I3148" t="str">
            <v>M</v>
          </cell>
          <cell r="J3148" t="str">
            <v>ATRIBUÍDO SÃO PAULO</v>
          </cell>
          <cell r="K3148" t="str">
            <v>32,30</v>
          </cell>
          <cell r="L3148" t="str">
            <v>CAIXA REFERENCIAL</v>
          </cell>
        </row>
        <row r="3149">
          <cell r="A3149">
            <v>91786</v>
          </cell>
          <cell r="B3149" t="str">
            <v>INSTALACOES HIDRO SANITARIAS</v>
          </cell>
          <cell r="C3149" t="str">
            <v>INHI</v>
          </cell>
          <cell r="D3149" t="str">
            <v>FORNEC. E ASSENTAMENTO DE TUBOS P/INSTALACAO DOMICILIAR</v>
          </cell>
          <cell r="E3149" t="str">
            <v>0179</v>
          </cell>
          <cell r="F3149" t="str">
            <v/>
          </cell>
          <cell r="G3149" t="str">
            <v/>
          </cell>
          <cell r="H3149" t="str">
            <v>(COMPOSIÇÃO REPRESENTATIVA) DO SERVIÇO DE INSTALAÇÃO TUBOS DE PVC, SOLDÁVEL, ÁGUA FRIA, DN 32 MM (INSTALADO EM RAMAL, SUB-RAMAL, RAMAL DE DISTRIBUIÇÃO OU PRUMADA), INCLUSIVE CONEXÕES, CORTES E FIXAÇÕES, PARA PRÉDIOS. AF_10/2015</v>
          </cell>
          <cell r="I3149" t="str">
            <v>M</v>
          </cell>
          <cell r="J3149" t="str">
            <v>COEFICIENTE DE REPRESENTATIVIDADE</v>
          </cell>
          <cell r="K3149" t="str">
            <v>24,70</v>
          </cell>
          <cell r="L3149" t="str">
            <v>CAIXA REFERENCIAL</v>
          </cell>
        </row>
        <row r="3150">
          <cell r="A3150">
            <v>91787</v>
          </cell>
          <cell r="B3150" t="str">
            <v>INSTALACOES HIDRO SANITARIAS</v>
          </cell>
          <cell r="C3150" t="str">
            <v>INHI</v>
          </cell>
          <cell r="D3150" t="str">
            <v>FORNEC. E ASSENTAMENTO DE TUBOS P/INSTALACAO DOMICILIAR</v>
          </cell>
          <cell r="E3150" t="str">
            <v>0179</v>
          </cell>
          <cell r="F3150" t="str">
            <v/>
          </cell>
          <cell r="G3150" t="str">
            <v/>
          </cell>
          <cell r="H3150" t="str">
            <v>(COMPOSIÇÃO REPRESENTATIVA) DO SERVIÇO DE INSTALAÇÃO DE TUBOS DE PVC, SOLDÁVEL, ÁGUA FRIA, DN 40 MM (INSTALADO EM PRUMADA), INCLUSIVE CONEXÕES, CORTES E FIXAÇÕES, PARA PRÉDIOS. AF_10/2015</v>
          </cell>
          <cell r="I3150" t="str">
            <v>M</v>
          </cell>
          <cell r="J3150" t="str">
            <v>ATRIBUÍDO SÃO PAULO</v>
          </cell>
          <cell r="K3150" t="str">
            <v>29,64</v>
          </cell>
          <cell r="L3150" t="str">
            <v>CAIXA REFERENCIAL</v>
          </cell>
        </row>
        <row r="3151">
          <cell r="A3151">
            <v>91788</v>
          </cell>
          <cell r="B3151" t="str">
            <v>INSTALACOES HIDRO SANITARIAS</v>
          </cell>
          <cell r="C3151" t="str">
            <v>INHI</v>
          </cell>
          <cell r="D3151" t="str">
            <v>FORNEC. E ASSENTAMENTO DE TUBOS P/INSTALACAO DOMICILIAR</v>
          </cell>
          <cell r="E3151" t="str">
            <v>0179</v>
          </cell>
          <cell r="F3151" t="str">
            <v/>
          </cell>
          <cell r="G3151" t="str">
            <v/>
          </cell>
          <cell r="H3151" t="str">
            <v>(COMPOSIÇÃO REPRESENTATIVA) DO SERVIÇO DE INSTALAÇÃO DE TUBOS DE PVC, SOLDÁVEL, ÁGUA FRIA, DN 50 MM (INSTALADO EM PRUMADA), INCLUSIVE CONEXÕES, CORTES E FIXAÇÕES, PARA PRÉDIOS. AF_10/2015</v>
          </cell>
          <cell r="I3151" t="str">
            <v>M</v>
          </cell>
          <cell r="J3151" t="str">
            <v>ATRIBUÍDO SÃO PAULO</v>
          </cell>
          <cell r="K3151" t="str">
            <v>37,13</v>
          </cell>
          <cell r="L3151" t="str">
            <v>CAIXA REFERENCIAL</v>
          </cell>
        </row>
        <row r="3152">
          <cell r="A3152">
            <v>91789</v>
          </cell>
          <cell r="B3152" t="str">
            <v>INSTALACOES HIDRO SANITARIAS</v>
          </cell>
          <cell r="C3152" t="str">
            <v>INHI</v>
          </cell>
          <cell r="D3152" t="str">
            <v>FORNEC. E ASSENTAMENTO DE TUBOS P/INSTALACAO DOMICILIAR</v>
          </cell>
          <cell r="E3152" t="str">
            <v>0179</v>
          </cell>
          <cell r="F3152" t="str">
            <v/>
          </cell>
          <cell r="G3152" t="str">
            <v/>
          </cell>
          <cell r="H3152" t="str">
            <v>(COMPOSIÇÃO REPRESENTATIVA) DO SERVIÇO DE INSTALAÇÃO DE TUBOS DE PVC, SÉRIE R, ÁGUA PLUVIAL, DN 75 MM (INSTALADO EM RAMAL DE ENCAMINHAMENTO, OU CONDUTORES VERTICAIS), INCLUSIVE CONEXÕES, CORTE E FIXAÇÕES, PARA PRÉDIOS. AF_10/2015</v>
          </cell>
          <cell r="I3152" t="str">
            <v>M</v>
          </cell>
          <cell r="J3152" t="str">
            <v>COEFICIENTE DE REPRESENTATIVIDADE</v>
          </cell>
          <cell r="K3152" t="str">
            <v>36,47</v>
          </cell>
          <cell r="L3152" t="str">
            <v>CAIXA REFERENCIAL</v>
          </cell>
        </row>
        <row r="3153">
          <cell r="A3153">
            <v>91790</v>
          </cell>
          <cell r="B3153" t="str">
            <v>INSTALACOES HIDRO SANITARIAS</v>
          </cell>
          <cell r="C3153" t="str">
            <v>INHI</v>
          </cell>
          <cell r="D3153" t="str">
            <v>FORNEC. E ASSENTAMENTO DE TUBOS P/INSTALACAO DOMICILIAR</v>
          </cell>
          <cell r="E3153" t="str">
            <v>0179</v>
          </cell>
          <cell r="F3153" t="str">
            <v/>
          </cell>
          <cell r="G3153" t="str">
            <v/>
          </cell>
          <cell r="H3153" t="str">
            <v>(COMPOSIÇÃO REPRESENTATIVA) DO SERVIÇO DE INSTALAÇÃO DE TUBOS DE PVC, SÉRIE R, ÁGUA PLUVIAL, DN 100 MM (INSTALADO EM RAMAL DE ENCAMINHAMENTO, OU CONDUTORES VERTICAIS), INCLUSIVE CONEXÕES, CORTES E FIXAÇÕES, PARA PRÉDIOS. AF_10/2015</v>
          </cell>
          <cell r="I3153" t="str">
            <v>M</v>
          </cell>
          <cell r="J3153" t="str">
            <v>ATRIBUÍDO SÃO PAULO</v>
          </cell>
          <cell r="K3153" t="str">
            <v>54,70</v>
          </cell>
          <cell r="L3153" t="str">
            <v>CAIXA REFERENCIAL</v>
          </cell>
        </row>
        <row r="3154">
          <cell r="A3154">
            <v>91791</v>
          </cell>
          <cell r="B3154" t="str">
            <v>INSTALACOES HIDRO SANITARIAS</v>
          </cell>
          <cell r="C3154" t="str">
            <v>INHI</v>
          </cell>
          <cell r="D3154" t="str">
            <v>FORNEC. E ASSENTAMENTO DE TUBOS P/INSTALACAO DOMICILIAR</v>
          </cell>
          <cell r="E3154" t="str">
            <v>0179</v>
          </cell>
          <cell r="F3154" t="str">
            <v/>
          </cell>
          <cell r="G3154" t="str">
            <v/>
          </cell>
          <cell r="H3154" t="str">
            <v>(COMPOSIÇÃO REPRESENTATIVA) DO SERVIÇO DE INSTALAÇÃO DE TUBOS DE PVC, SÉRIE R, ÁGUA PLUVIAL, DN 150 MM (INSTALADO EM CONDUTORES VERTICAIS), INCLUSIVE CONEXÕES, CORTES E FIXAÇÕES, PARA PRÉDIOS. AF_10/2015</v>
          </cell>
          <cell r="I3154" t="str">
            <v>M</v>
          </cell>
          <cell r="J3154" t="str">
            <v>ATRIBUÍDO SÃO PAULO</v>
          </cell>
          <cell r="K3154" t="str">
            <v>73,69</v>
          </cell>
          <cell r="L3154" t="str">
            <v>CAIXA REFERENCIAL</v>
          </cell>
        </row>
        <row r="3155">
          <cell r="A3155">
            <v>91792</v>
          </cell>
          <cell r="B3155" t="str">
            <v>INSTALACOES HIDRO SANITARIAS</v>
          </cell>
          <cell r="C3155" t="str">
            <v>INHI</v>
          </cell>
          <cell r="D3155" t="str">
            <v>FORNEC. E ASSENTAMENTO DE TUBOS P/INSTALACAO DOMICILIAR</v>
          </cell>
          <cell r="E3155" t="str">
            <v>0179</v>
          </cell>
          <cell r="F3155" t="str">
            <v/>
          </cell>
          <cell r="G3155" t="str">
            <v/>
          </cell>
          <cell r="H3155" t="str">
            <v>(COMPOSIÇÃO REPRESENTATIVA) DO SERVIÇO DE INSTALAÇÃO DE TUBO DE PVC, SÉRIE NORMAL, ESGOTO PREDIAL, DN 40 MM (INSTALADO EM RAMAL DE DESCARGA OU RAMAL DE ESGOTO SANITÁRIO), INCLUSIVE CONEXÕES, CORTES E FIXAÇÕES, PARA PRÉDIOS. AF_10/2015</v>
          </cell>
          <cell r="I3155" t="str">
            <v>M</v>
          </cell>
          <cell r="J3155" t="str">
            <v>ATRIBUÍDO SÃO PAULO</v>
          </cell>
          <cell r="K3155" t="str">
            <v>41,84</v>
          </cell>
          <cell r="L3155" t="str">
            <v>CAIXA REFERENCIAL</v>
          </cell>
        </row>
        <row r="3156">
          <cell r="A3156">
            <v>91793</v>
          </cell>
          <cell r="B3156" t="str">
            <v>INSTALACOES HIDRO SANITARIAS</v>
          </cell>
          <cell r="C3156" t="str">
            <v>INHI</v>
          </cell>
          <cell r="D3156" t="str">
            <v>FORNEC. E ASSENTAMENTO DE TUBOS P/INSTALACAO DOMICILIAR</v>
          </cell>
          <cell r="E3156" t="str">
            <v>0179</v>
          </cell>
          <cell r="F3156" t="str">
            <v/>
          </cell>
          <cell r="G3156" t="str">
            <v/>
          </cell>
          <cell r="H3156" t="str">
            <v>(COMPOSIÇÃO REPRESENTATIVA) DO SERVIÇO DE INSTALAÇÃO DE TUBO DE PVC, SÉRIE NORMAL, ESGOTO PREDIAL, DN 50 MM (INSTALADO EM RAMAL DE DESCARGA OU RAMAL DE ESGOTO SANITÁRIO), INCLUSIVE CONEXÕES, CORTES E FIXAÇÕES PARA, PRÉDIOS. AF_10/2015</v>
          </cell>
          <cell r="I3156" t="str">
            <v>M</v>
          </cell>
          <cell r="J3156" t="str">
            <v>ATRIBUÍDO SÃO PAULO</v>
          </cell>
          <cell r="K3156" t="str">
            <v>65,81</v>
          </cell>
          <cell r="L3156" t="str">
            <v>CAIXA REFERENCIAL</v>
          </cell>
        </row>
        <row r="3157">
          <cell r="A3157">
            <v>91794</v>
          </cell>
          <cell r="B3157" t="str">
            <v>INSTALACOES HIDRO SANITARIAS</v>
          </cell>
          <cell r="C3157" t="str">
            <v>INHI</v>
          </cell>
          <cell r="D3157" t="str">
            <v>FORNEC. E ASSENTAMENTO DE TUBOS P/INSTALACAO DOMICILIAR</v>
          </cell>
          <cell r="E3157" t="str">
            <v>0179</v>
          </cell>
          <cell r="F3157" t="str">
            <v/>
          </cell>
          <cell r="G3157" t="str">
            <v/>
          </cell>
          <cell r="H3157" t="str">
            <v>(COMPOSIÇÃO REPRESENTATIVA) DO SERVIÇO DE INST. TUBO PVC, SÉRIE N, ESGOTO PREDIAL, DN 75 MM, (INST. EM RAMAL DE DESCARGA, RAMAL DE ESG. SANITÁRIO, PRUMADA DE ESG. SANITÁRIO OU VENTILAÇÃO), INCL. CONEXÕES, CORTES E FIXAÇÕES, P/ PRÉDIOS. AF_10/2015</v>
          </cell>
          <cell r="I3157" t="str">
            <v>M</v>
          </cell>
          <cell r="J3157" t="str">
            <v>ATRIBUÍDO SÃO PAULO</v>
          </cell>
          <cell r="K3157" t="str">
            <v>31,78</v>
          </cell>
          <cell r="L3157" t="str">
            <v>CAIXA REFERENCIAL</v>
          </cell>
        </row>
        <row r="3158">
          <cell r="A3158">
            <v>91795</v>
          </cell>
          <cell r="B3158" t="str">
            <v>INSTALACOES HIDRO SANITARIAS</v>
          </cell>
          <cell r="C3158" t="str">
            <v>INHI</v>
          </cell>
          <cell r="D3158" t="str">
            <v>FORNEC. E ASSENTAMENTO DE TUBOS P/INSTALACAO DOMICILIAR</v>
          </cell>
          <cell r="E3158" t="str">
            <v>0179</v>
          </cell>
          <cell r="F3158" t="str">
            <v/>
          </cell>
          <cell r="G3158" t="str">
            <v/>
          </cell>
          <cell r="H3158" t="str">
            <v>(COMPOSIÇÃO REPRESENTATIVA) DO SERVIÇO DE INST. TUBO PVC, SÉRIE N, ESGOTO PREDIAL, 100 MM (INST. RAMAL DESCARGA, RAMAL DE ESG. SANIT., PRUMADA ESG. SANIT., VENTILAÇÃO OU SUB-COLETOR AÉREO), INCL. CONEXÕES E CORTES, FIXAÇÕES, P/ PRÉDIOS. AF_10/2015</v>
          </cell>
          <cell r="I3158" t="str">
            <v>M</v>
          </cell>
          <cell r="J3158" t="str">
            <v>ATRIBUÍDO SÃO PAULO</v>
          </cell>
          <cell r="K3158" t="str">
            <v>53,02</v>
          </cell>
          <cell r="L3158" t="str">
            <v>CAIXA REFERENCIAL</v>
          </cell>
        </row>
        <row r="3159">
          <cell r="A3159">
            <v>91796</v>
          </cell>
          <cell r="B3159" t="str">
            <v>INSTALACOES HIDRO SANITARIAS</v>
          </cell>
          <cell r="C3159" t="str">
            <v>INHI</v>
          </cell>
          <cell r="D3159" t="str">
            <v>FORNEC. E ASSENTAMENTO DE TUBOS P/INSTALACAO DOMICILIAR</v>
          </cell>
          <cell r="E3159" t="str">
            <v>0179</v>
          </cell>
          <cell r="F3159" t="str">
            <v/>
          </cell>
          <cell r="G3159" t="str">
            <v/>
          </cell>
          <cell r="H3159" t="str">
            <v>(COMPOSIÇÃO REPRESENTATIVA) DO SERVIÇO DE INSTALAÇÃO DE TUBO DE PVC, SÉRIE NORMAL, ESGOTO PREDIAL, DN 150 MM (INSTALADO EM SUB-COLETOR AÉREO), INCLUSIVE CONEXÕES, CORTES E FIXAÇÕES, PARA PRÉDIOS. AF_10/2015</v>
          </cell>
          <cell r="I3159" t="str">
            <v>M</v>
          </cell>
          <cell r="J3159" t="str">
            <v>COEFICIENTE DE REPRESENTATIVIDADE</v>
          </cell>
          <cell r="K3159" t="str">
            <v>57,14</v>
          </cell>
          <cell r="L3159" t="str">
            <v>CAIXA REFERENCIAL</v>
          </cell>
        </row>
        <row r="3160">
          <cell r="A3160">
            <v>92275</v>
          </cell>
          <cell r="B3160" t="str">
            <v>INSTALACOES HIDRO SANITARIAS</v>
          </cell>
          <cell r="C3160" t="str">
            <v>INHI</v>
          </cell>
          <cell r="D3160" t="str">
            <v>FORNEC. E ASSENTAMENTO DE TUBOS P/INSTALACAO DOMICILIAR</v>
          </cell>
          <cell r="E3160" t="str">
            <v>0179</v>
          </cell>
          <cell r="F3160" t="str">
            <v/>
          </cell>
          <cell r="G3160" t="str">
            <v/>
          </cell>
          <cell r="H3160" t="str">
            <v>TUBO EM COBRE RÍGIDO, DN 22 MM, CLASSE E, SEM ISOLAMENTO, INSTALADO EM PRUMADA  FORNECIMENTO E INSTALAÇÃO. AF_12/2015</v>
          </cell>
          <cell r="I3160" t="str">
            <v>M</v>
          </cell>
          <cell r="J3160" t="str">
            <v>COEFICIENTE DE REPRESENTATIVIDADE</v>
          </cell>
          <cell r="K3160" t="str">
            <v>37,96</v>
          </cell>
          <cell r="L3160" t="str">
            <v>CAIXA REFERENCIAL</v>
          </cell>
        </row>
        <row r="3161">
          <cell r="A3161">
            <v>92276</v>
          </cell>
          <cell r="B3161" t="str">
            <v>INSTALACOES HIDRO SANITARIAS</v>
          </cell>
          <cell r="C3161" t="str">
            <v>INHI</v>
          </cell>
          <cell r="D3161" t="str">
            <v>FORNEC. E ASSENTAMENTO DE TUBOS P/INSTALACAO DOMICILIAR</v>
          </cell>
          <cell r="E3161" t="str">
            <v>0179</v>
          </cell>
          <cell r="F3161" t="str">
            <v/>
          </cell>
          <cell r="G3161" t="str">
            <v/>
          </cell>
          <cell r="H3161" t="str">
            <v>TUBO EM COBRE RÍGIDO, DN 28 MM, CLASSE E, SEM ISOLAMENTO, INSTALADO EM PRUMADA  FORNECIMENTO E INSTALAÇÃO. AF_12/2015</v>
          </cell>
          <cell r="I3161" t="str">
            <v>M</v>
          </cell>
          <cell r="J3161" t="str">
            <v>COEFICIENTE DE REPRESENTATIVIDADE</v>
          </cell>
          <cell r="K3161" t="str">
            <v>48,06</v>
          </cell>
          <cell r="L3161" t="str">
            <v>CAIXA REFERENCIAL</v>
          </cell>
        </row>
        <row r="3162">
          <cell r="A3162">
            <v>92277</v>
          </cell>
          <cell r="B3162" t="str">
            <v>INSTALACOES HIDRO SANITARIAS</v>
          </cell>
          <cell r="C3162" t="str">
            <v>INHI</v>
          </cell>
          <cell r="D3162" t="str">
            <v>FORNEC. E ASSENTAMENTO DE TUBOS P/INSTALACAO DOMICILIAR</v>
          </cell>
          <cell r="E3162" t="str">
            <v>0179</v>
          </cell>
          <cell r="F3162" t="str">
            <v/>
          </cell>
          <cell r="G3162" t="str">
            <v/>
          </cell>
          <cell r="H3162" t="str">
            <v>TUBO EM COBRE RÍGIDO, DN 35 MM, CLASSE E, SEM ISOLAMENTO, INSTALADO EM PRUMADA  FORNECIMENTO E INSTALAÇÃO. AF_12/2015</v>
          </cell>
          <cell r="I3162" t="str">
            <v>M</v>
          </cell>
          <cell r="J3162" t="str">
            <v>COEFICIENTE DE REPRESENTATIVIDADE</v>
          </cell>
          <cell r="K3162" t="str">
            <v>69,34</v>
          </cell>
          <cell r="L3162" t="str">
            <v>CAIXA REFERENCIAL</v>
          </cell>
        </row>
        <row r="3163">
          <cell r="A3163">
            <v>92278</v>
          </cell>
          <cell r="B3163" t="str">
            <v>INSTALACOES HIDRO SANITARIAS</v>
          </cell>
          <cell r="C3163" t="str">
            <v>INHI</v>
          </cell>
          <cell r="D3163" t="str">
            <v>FORNEC. E ASSENTAMENTO DE TUBOS P/INSTALACAO DOMICILIAR</v>
          </cell>
          <cell r="E3163" t="str">
            <v>0179</v>
          </cell>
          <cell r="F3163" t="str">
            <v/>
          </cell>
          <cell r="G3163" t="str">
            <v/>
          </cell>
          <cell r="H3163" t="str">
            <v>TUBO EM COBRE RÍGIDO, DN 42 MM, CLASSE E, SEM ISOLAMENTO, INSTALADO EM PRUMADA  FORNECIMENTO E INSTALAÇÃO. AF_12/2015</v>
          </cell>
          <cell r="I3163" t="str">
            <v>M</v>
          </cell>
          <cell r="J3163" t="str">
            <v>COEFICIENTE DE REPRESENTATIVIDADE</v>
          </cell>
          <cell r="K3163" t="str">
            <v>93,21</v>
          </cell>
          <cell r="L3163" t="str">
            <v>CAIXA REFERENCIAL</v>
          </cell>
        </row>
        <row r="3164">
          <cell r="A3164">
            <v>92279</v>
          </cell>
          <cell r="B3164" t="str">
            <v>INSTALACOES HIDRO SANITARIAS</v>
          </cell>
          <cell r="C3164" t="str">
            <v>INHI</v>
          </cell>
          <cell r="D3164" t="str">
            <v>FORNEC. E ASSENTAMENTO DE TUBOS P/INSTALACAO DOMICILIAR</v>
          </cell>
          <cell r="E3164" t="str">
            <v>0179</v>
          </cell>
          <cell r="F3164" t="str">
            <v/>
          </cell>
          <cell r="G3164" t="str">
            <v/>
          </cell>
          <cell r="H3164" t="str">
            <v>TUBO EM COBRE RÍGIDO, DN 54 MM, CLASSE E, SEM ISOLAMENTO, INSTALADO EM PRUMADA  FORNECIMENTO E INSTALAÇÃO. AF_12/2015</v>
          </cell>
          <cell r="I3164" t="str">
            <v>M</v>
          </cell>
          <cell r="J3164" t="str">
            <v>COEFICIENTE DE REPRESENTATIVIDADE</v>
          </cell>
          <cell r="K3164" t="str">
            <v>134,69</v>
          </cell>
          <cell r="L3164" t="str">
            <v>CAIXA REFERENCIAL</v>
          </cell>
        </row>
        <row r="3165">
          <cell r="A3165">
            <v>92280</v>
          </cell>
          <cell r="B3165" t="str">
            <v>INSTALACOES HIDRO SANITARIAS</v>
          </cell>
          <cell r="C3165" t="str">
            <v>INHI</v>
          </cell>
          <cell r="D3165" t="str">
            <v>FORNEC. E ASSENTAMENTO DE TUBOS P/INSTALACAO DOMICILIAR</v>
          </cell>
          <cell r="E3165" t="str">
            <v>0179</v>
          </cell>
          <cell r="F3165" t="str">
            <v/>
          </cell>
          <cell r="G3165" t="str">
            <v/>
          </cell>
          <cell r="H3165" t="str">
            <v>TUBO EM COBRE RÍGIDO, DN 66 MM, CLASSE E, SEM ISOLAMENTO, INSTALADO EM PRUMADA  FORNECIMENTO E INSTALAÇÃO. AF_12/2015</v>
          </cell>
          <cell r="I3165" t="str">
            <v>M</v>
          </cell>
          <cell r="J3165" t="str">
            <v>COEFICIENTE DE REPRESENTATIVIDADE</v>
          </cell>
          <cell r="K3165" t="str">
            <v>189,08</v>
          </cell>
          <cell r="L3165" t="str">
            <v>CAIXA REFERENCIAL</v>
          </cell>
        </row>
        <row r="3166">
          <cell r="A3166">
            <v>92281</v>
          </cell>
          <cell r="B3166" t="str">
            <v>INSTALACOES HIDRO SANITARIAS</v>
          </cell>
          <cell r="C3166" t="str">
            <v>INHI</v>
          </cell>
          <cell r="D3166" t="str">
            <v>FORNEC. E ASSENTAMENTO DE TUBOS P/INSTALACAO DOMICILIAR</v>
          </cell>
          <cell r="E3166" t="str">
            <v>0179</v>
          </cell>
          <cell r="F3166" t="str">
            <v/>
          </cell>
          <cell r="G3166" t="str">
            <v/>
          </cell>
          <cell r="H3166" t="str">
            <v>TUBO EM COBRE RÍGIDO, DN 22 MM, CLASSE E, COM ISOLAMENTO, INSTALADO EM PRUMADA  FORNECIMENTO E INSTALAÇÃO. AF_12/2015</v>
          </cell>
          <cell r="I3166" t="str">
            <v>M</v>
          </cell>
          <cell r="J3166" t="str">
            <v>ATRIBUÍDO SÃO PAULO</v>
          </cell>
          <cell r="K3166" t="str">
            <v>115,76</v>
          </cell>
          <cell r="L3166" t="str">
            <v>CAIXA REFERENCIAL</v>
          </cell>
        </row>
        <row r="3167">
          <cell r="A3167">
            <v>92282</v>
          </cell>
          <cell r="B3167" t="str">
            <v>INSTALACOES HIDRO SANITARIAS</v>
          </cell>
          <cell r="C3167" t="str">
            <v>INHI</v>
          </cell>
          <cell r="D3167" t="str">
            <v>FORNEC. E ASSENTAMENTO DE TUBOS P/INSTALACAO DOMICILIAR</v>
          </cell>
          <cell r="E3167" t="str">
            <v>0179</v>
          </cell>
          <cell r="F3167" t="str">
            <v/>
          </cell>
          <cell r="G3167" t="str">
            <v/>
          </cell>
          <cell r="H3167" t="str">
            <v>TUBO EM COBRE RÍGIDO, DN 28 MM, CLASSE E, COM ISOLAMENTO, INSTALADO EM PRUMADA  FORNECIMENTO E INSTALAÇÃO. AF_12/2015</v>
          </cell>
          <cell r="I3167" t="str">
            <v>M</v>
          </cell>
          <cell r="J3167" t="str">
            <v>ATRIBUÍDO SÃO PAULO</v>
          </cell>
          <cell r="K3167" t="str">
            <v>129,01</v>
          </cell>
          <cell r="L3167" t="str">
            <v>CAIXA REFERENCIAL</v>
          </cell>
        </row>
        <row r="3168">
          <cell r="A3168">
            <v>92283</v>
          </cell>
          <cell r="B3168" t="str">
            <v>INSTALACOES HIDRO SANITARIAS</v>
          </cell>
          <cell r="C3168" t="str">
            <v>INHI</v>
          </cell>
          <cell r="D3168" t="str">
            <v>FORNEC. E ASSENTAMENTO DE TUBOS P/INSTALACAO DOMICILIAR</v>
          </cell>
          <cell r="E3168" t="str">
            <v>0179</v>
          </cell>
          <cell r="F3168" t="str">
            <v/>
          </cell>
          <cell r="G3168" t="str">
            <v/>
          </cell>
          <cell r="H3168" t="str">
            <v>TUBO EM COBRE RÍGIDO, DN 35 MM, CLASSE E, COM ISOLAMENTO, INSTALADO EM PRUMADA  FORNECIMENTO E INSTALAÇÃO. AF_12/2015</v>
          </cell>
          <cell r="I3168" t="str">
            <v>M</v>
          </cell>
          <cell r="J3168" t="str">
            <v>ATRIBUÍDO SÃO PAULO</v>
          </cell>
          <cell r="K3168" t="str">
            <v>171,74</v>
          </cell>
          <cell r="L3168" t="str">
            <v>CAIXA REFERENCIAL</v>
          </cell>
        </row>
        <row r="3169">
          <cell r="A3169">
            <v>92284</v>
          </cell>
          <cell r="B3169" t="str">
            <v>INSTALACOES HIDRO SANITARIAS</v>
          </cell>
          <cell r="C3169" t="str">
            <v>INHI</v>
          </cell>
          <cell r="D3169" t="str">
            <v>FORNEC. E ASSENTAMENTO DE TUBOS P/INSTALACAO DOMICILIAR</v>
          </cell>
          <cell r="E3169" t="str">
            <v>0179</v>
          </cell>
          <cell r="F3169" t="str">
            <v/>
          </cell>
          <cell r="G3169" t="str">
            <v/>
          </cell>
          <cell r="H3169" t="str">
            <v>TUBO EM COBRE RÍGIDO, DN 42 MM, CLASSE E, COM ISOLAMENTO, INSTALADO EM PRUMADA  FORNECIMENTO E INSTALAÇÃO. AF_12/2015</v>
          </cell>
          <cell r="I3169" t="str">
            <v>M</v>
          </cell>
          <cell r="J3169" t="str">
            <v>ATRIBUÍDO SÃO PAULO</v>
          </cell>
          <cell r="K3169" t="str">
            <v>210,02</v>
          </cell>
          <cell r="L3169" t="str">
            <v>CAIXA REFERENCIAL</v>
          </cell>
        </row>
        <row r="3170">
          <cell r="A3170">
            <v>92285</v>
          </cell>
          <cell r="B3170" t="str">
            <v>INSTALACOES HIDRO SANITARIAS</v>
          </cell>
          <cell r="C3170" t="str">
            <v>INHI</v>
          </cell>
          <cell r="D3170" t="str">
            <v>FORNEC. E ASSENTAMENTO DE TUBOS P/INSTALACAO DOMICILIAR</v>
          </cell>
          <cell r="E3170" t="str">
            <v>0179</v>
          </cell>
          <cell r="F3170" t="str">
            <v/>
          </cell>
          <cell r="G3170" t="str">
            <v/>
          </cell>
          <cell r="H3170" t="str">
            <v>TUBO EM COBRE RÍGIDO, DN 54 MM, CLASSE E, COM ISOLAMENTO, INSTALADO EM PRUMADA  FORNECIMENTO E INSTALAÇÃO. AF_12/2015</v>
          </cell>
          <cell r="I3170" t="str">
            <v>M</v>
          </cell>
          <cell r="J3170" t="str">
            <v>ATRIBUÍDO SÃO PAULO</v>
          </cell>
          <cell r="K3170" t="str">
            <v>274,31</v>
          </cell>
          <cell r="L3170" t="str">
            <v>CAIXA REFERENCIAL</v>
          </cell>
        </row>
        <row r="3171">
          <cell r="A3171">
            <v>92286</v>
          </cell>
          <cell r="B3171" t="str">
            <v>INSTALACOES HIDRO SANITARIAS</v>
          </cell>
          <cell r="C3171" t="str">
            <v>INHI</v>
          </cell>
          <cell r="D3171" t="str">
            <v>FORNEC. E ASSENTAMENTO DE TUBOS P/INSTALACAO DOMICILIAR</v>
          </cell>
          <cell r="E3171" t="str">
            <v>0179</v>
          </cell>
          <cell r="F3171" t="str">
            <v/>
          </cell>
          <cell r="G3171" t="str">
            <v/>
          </cell>
          <cell r="H3171" t="str">
            <v>TUBO EM COBRE RÍGIDO, DN 66 MM, CLASSE E, COM ISOLAMENTO, INSTALADO EM PRUMADA  FORNECIMENTO E INSTALAÇÃO. AF_12/2015</v>
          </cell>
          <cell r="I3171" t="str">
            <v>M</v>
          </cell>
          <cell r="J3171" t="str">
            <v>ATRIBUÍDO SÃO PAULO</v>
          </cell>
          <cell r="K3171" t="str">
            <v>330,67</v>
          </cell>
          <cell r="L3171" t="str">
            <v>CAIXA REFERENCIAL</v>
          </cell>
        </row>
        <row r="3172">
          <cell r="A3172">
            <v>92305</v>
          </cell>
          <cell r="B3172" t="str">
            <v>INSTALACOES HIDRO SANITARIAS</v>
          </cell>
          <cell r="C3172" t="str">
            <v>INHI</v>
          </cell>
          <cell r="D3172" t="str">
            <v>FORNEC. E ASSENTAMENTO DE TUBOS P/INSTALACAO DOMICILIAR</v>
          </cell>
          <cell r="E3172" t="str">
            <v>0179</v>
          </cell>
          <cell r="F3172" t="str">
            <v/>
          </cell>
          <cell r="G3172" t="str">
            <v/>
          </cell>
          <cell r="H3172" t="str">
            <v>TUBO EM COBRE RÍGIDO, DN 15 MM, CLASSE E, SEM ISOLAMENTO, INSTALADO EM RAMAL DE DISTRIBUIÇÃO  FORNECIMENTO E INSTALAÇÃO. AF_12/2015</v>
          </cell>
          <cell r="I3172" t="str">
            <v>M</v>
          </cell>
          <cell r="J3172" t="str">
            <v>COEFICIENTE DE REPRESENTATIVIDADE</v>
          </cell>
          <cell r="K3172" t="str">
            <v>25,14</v>
          </cell>
          <cell r="L3172" t="str">
            <v>CAIXA REFERENCIAL</v>
          </cell>
        </row>
        <row r="3173">
          <cell r="A3173">
            <v>92306</v>
          </cell>
          <cell r="B3173" t="str">
            <v>INSTALACOES HIDRO SANITARIAS</v>
          </cell>
          <cell r="C3173" t="str">
            <v>INHI</v>
          </cell>
          <cell r="D3173" t="str">
            <v>FORNEC. E ASSENTAMENTO DE TUBOS P/INSTALACAO DOMICILIAR</v>
          </cell>
          <cell r="E3173" t="str">
            <v>0179</v>
          </cell>
          <cell r="F3173" t="str">
            <v/>
          </cell>
          <cell r="G3173" t="str">
            <v/>
          </cell>
          <cell r="H3173" t="str">
            <v>TUBO EM COBRE RÍGIDO, DN 22 MM, CLASSE E, SEM ISOLAMENTO, INSTALADO EM RAMAL DE DISTRIBUIÇÃO  FORNECIMENTO E INSTALAÇÃO. AF_12/2015</v>
          </cell>
          <cell r="I3173" t="str">
            <v>M</v>
          </cell>
          <cell r="J3173" t="str">
            <v>COEFICIENTE DE REPRESENTATIVIDADE</v>
          </cell>
          <cell r="K3173" t="str">
            <v>41,02</v>
          </cell>
          <cell r="L3173" t="str">
            <v>CAIXA REFERENCIAL</v>
          </cell>
        </row>
        <row r="3174">
          <cell r="A3174">
            <v>92307</v>
          </cell>
          <cell r="B3174" t="str">
            <v>INSTALACOES HIDRO SANITARIAS</v>
          </cell>
          <cell r="C3174" t="str">
            <v>INHI</v>
          </cell>
          <cell r="D3174" t="str">
            <v>FORNEC. E ASSENTAMENTO DE TUBOS P/INSTALACAO DOMICILIAR</v>
          </cell>
          <cell r="E3174" t="str">
            <v>0179</v>
          </cell>
          <cell r="F3174" t="str">
            <v/>
          </cell>
          <cell r="G3174" t="str">
            <v/>
          </cell>
          <cell r="H3174" t="str">
            <v>TUBO EM COBRE RÍGIDO, DN 28 MM, CLASSE E, SEM ISOLAMENTO, INSTALADO EM RAMAL DE DISTRIBUIÇÃO  FORNECIMENTO E INSTALAÇÃO. AF_12/2015</v>
          </cell>
          <cell r="I3174" t="str">
            <v>M</v>
          </cell>
          <cell r="J3174" t="str">
            <v>COEFICIENTE DE REPRESENTATIVIDADE</v>
          </cell>
          <cell r="K3174" t="str">
            <v>51,34</v>
          </cell>
          <cell r="L3174" t="str">
            <v>CAIXA REFERENCIAL</v>
          </cell>
        </row>
        <row r="3175">
          <cell r="A3175">
            <v>92308</v>
          </cell>
          <cell r="B3175" t="str">
            <v>INSTALACOES HIDRO SANITARIAS</v>
          </cell>
          <cell r="C3175" t="str">
            <v>INHI</v>
          </cell>
          <cell r="D3175" t="str">
            <v>FORNEC. E ASSENTAMENTO DE TUBOS P/INSTALACAO DOMICILIAR</v>
          </cell>
          <cell r="E3175" t="str">
            <v>0179</v>
          </cell>
          <cell r="F3175" t="str">
            <v/>
          </cell>
          <cell r="G3175" t="str">
            <v/>
          </cell>
          <cell r="H3175" t="str">
            <v>TUBO EM COBRE RÍGIDO, DN 15 MM, CLASSE E, COM ISOLAMENTO, INSTALADO EM RAMAL DE DISTRIBUIÇÃO  FORNECIMENTO E INSTALAÇÃO. AF_12/2015</v>
          </cell>
          <cell r="I3175" t="str">
            <v>M</v>
          </cell>
          <cell r="J3175" t="str">
            <v>ATRIBUÍDO SÃO PAULO</v>
          </cell>
          <cell r="K3175" t="str">
            <v>42,95</v>
          </cell>
          <cell r="L3175" t="str">
            <v>CAIXA REFERENCIAL</v>
          </cell>
        </row>
        <row r="3176">
          <cell r="A3176">
            <v>92309</v>
          </cell>
          <cell r="B3176" t="str">
            <v>INSTALACOES HIDRO SANITARIAS</v>
          </cell>
          <cell r="C3176" t="str">
            <v>INHI</v>
          </cell>
          <cell r="D3176" t="str">
            <v>FORNEC. E ASSENTAMENTO DE TUBOS P/INSTALACAO DOMICILIAR</v>
          </cell>
          <cell r="E3176" t="str">
            <v>0179</v>
          </cell>
          <cell r="F3176" t="str">
            <v/>
          </cell>
          <cell r="G3176" t="str">
            <v/>
          </cell>
          <cell r="H3176" t="str">
            <v>TUBO EM COBRE RÍGIDO, DN 22 MM, CLASSE E, COM ISOLAMENTO, INSTALADO EM RAMAL DE DISTRIBUIÇÃO  FORNECIMENTO E INSTALAÇÃO. AF_12/2015</v>
          </cell>
          <cell r="I3176" t="str">
            <v>M</v>
          </cell>
          <cell r="J3176" t="str">
            <v>ATRIBUÍDO SÃO PAULO</v>
          </cell>
          <cell r="K3176" t="str">
            <v>120,36</v>
          </cell>
          <cell r="L3176" t="str">
            <v>CAIXA REFERENCIAL</v>
          </cell>
        </row>
        <row r="3177">
          <cell r="A3177">
            <v>92310</v>
          </cell>
          <cell r="B3177" t="str">
            <v>INSTALACOES HIDRO SANITARIAS</v>
          </cell>
          <cell r="C3177" t="str">
            <v>INHI</v>
          </cell>
          <cell r="D3177" t="str">
            <v>FORNEC. E ASSENTAMENTO DE TUBOS P/INSTALACAO DOMICILIAR</v>
          </cell>
          <cell r="E3177" t="str">
            <v>0179</v>
          </cell>
          <cell r="F3177" t="str">
            <v/>
          </cell>
          <cell r="G3177" t="str">
            <v/>
          </cell>
          <cell r="H3177" t="str">
            <v>TUBO EM COBRE RÍGIDO, DN 28 MM, CLASSE E, COM ISOLAMENTO, INSTALADO EM RAMAL DE DISTRIBUIÇÃO  FORNECIMENTO E INSTALAÇÃO. AF_12/2015</v>
          </cell>
          <cell r="I3177" t="str">
            <v>M</v>
          </cell>
          <cell r="J3177" t="str">
            <v>ATRIBUÍDO SÃO PAULO</v>
          </cell>
          <cell r="K3177" t="str">
            <v>133,86</v>
          </cell>
          <cell r="L3177" t="str">
            <v>CAIXA REFERENCIAL</v>
          </cell>
        </row>
        <row r="3178">
          <cell r="A3178">
            <v>92320</v>
          </cell>
          <cell r="B3178" t="str">
            <v>INSTALACOES HIDRO SANITARIAS</v>
          </cell>
          <cell r="C3178" t="str">
            <v>INHI</v>
          </cell>
          <cell r="D3178" t="str">
            <v>FORNEC. E ASSENTAMENTO DE TUBOS P/INSTALACAO DOMICILIAR</v>
          </cell>
          <cell r="E3178" t="str">
            <v>0179</v>
          </cell>
          <cell r="F3178" t="str">
            <v/>
          </cell>
          <cell r="G3178" t="str">
            <v/>
          </cell>
          <cell r="H3178" t="str">
            <v>TUBO EM COBRE RÍGIDO, DN 15 MM, CLASSE E, SEM ISOLAMENTO, INSTALADO EM RAMAL E SUB-RAMAL  FORNECIMENTO E INSTALAÇÃO. AF_12/2015</v>
          </cell>
          <cell r="I3178" t="str">
            <v>M</v>
          </cell>
          <cell r="J3178" t="str">
            <v>COEFICIENTE DE REPRESENTATIVIDADE</v>
          </cell>
          <cell r="K3178" t="str">
            <v>31,84</v>
          </cell>
          <cell r="L3178" t="str">
            <v>CAIXA REFERENCIAL</v>
          </cell>
        </row>
        <row r="3179">
          <cell r="A3179">
            <v>92321</v>
          </cell>
          <cell r="B3179" t="str">
            <v>INSTALACOES HIDRO SANITARIAS</v>
          </cell>
          <cell r="C3179" t="str">
            <v>INHI</v>
          </cell>
          <cell r="D3179" t="str">
            <v>FORNEC. E ASSENTAMENTO DE TUBOS P/INSTALACAO DOMICILIAR</v>
          </cell>
          <cell r="E3179" t="str">
            <v>0179</v>
          </cell>
          <cell r="F3179" t="str">
            <v/>
          </cell>
          <cell r="G3179" t="str">
            <v/>
          </cell>
          <cell r="H3179" t="str">
            <v>TUBO EM COBRE RÍGIDO, DN 22 MM, CLASSE E, SEM ISOLAMENTO, INSTALADO EM RAMAL E SUB-RAMAL  FORNECIMENTO E INSTALAÇÃO. AF_12/2015</v>
          </cell>
          <cell r="I3179" t="str">
            <v>M</v>
          </cell>
          <cell r="J3179" t="str">
            <v>COEFICIENTE DE REPRESENTATIVIDADE</v>
          </cell>
          <cell r="K3179" t="str">
            <v>52,54</v>
          </cell>
          <cell r="L3179" t="str">
            <v>CAIXA REFERENCIAL</v>
          </cell>
        </row>
        <row r="3180">
          <cell r="A3180">
            <v>92322</v>
          </cell>
          <cell r="B3180" t="str">
            <v>INSTALACOES HIDRO SANITARIAS</v>
          </cell>
          <cell r="C3180" t="str">
            <v>INHI</v>
          </cell>
          <cell r="D3180" t="str">
            <v>FORNEC. E ASSENTAMENTO DE TUBOS P/INSTALACAO DOMICILIAR</v>
          </cell>
          <cell r="E3180" t="str">
            <v>0179</v>
          </cell>
          <cell r="F3180" t="str">
            <v/>
          </cell>
          <cell r="G3180" t="str">
            <v/>
          </cell>
          <cell r="H3180" t="str">
            <v>TUBO EM COBRE RÍGIDO, DN 28 MM, CLASSE E, SEM ISOLAMENTO, INSTALADO EM RAMAL E SUB-RAMAL  FORNECIMENTO E INSTALAÇÃO. AF_12/2015</v>
          </cell>
          <cell r="I3180" t="str">
            <v>M</v>
          </cell>
          <cell r="J3180" t="str">
            <v>COEFICIENTE DE REPRESENTATIVIDADE</v>
          </cell>
          <cell r="K3180" t="str">
            <v>67,05</v>
          </cell>
          <cell r="L3180" t="str">
            <v>CAIXA REFERENCIAL</v>
          </cell>
        </row>
        <row r="3181">
          <cell r="A3181">
            <v>92323</v>
          </cell>
          <cell r="B3181" t="str">
            <v>INSTALACOES HIDRO SANITARIAS</v>
          </cell>
          <cell r="C3181" t="str">
            <v>INHI</v>
          </cell>
          <cell r="D3181" t="str">
            <v>FORNEC. E ASSENTAMENTO DE TUBOS P/INSTALACAO DOMICILIAR</v>
          </cell>
          <cell r="E3181" t="str">
            <v>0179</v>
          </cell>
          <cell r="F3181" t="str">
            <v/>
          </cell>
          <cell r="G3181" t="str">
            <v/>
          </cell>
          <cell r="H3181" t="str">
            <v>TUBO EM COBRE RÍGIDO, DN 15 MM, CLASSE E, COM ISOLAMENTO, INSTALADO EM RAMAL E SUB-RAMAL  FORNECIMENTO E INSTALAÇÃO. AF_12/2015</v>
          </cell>
          <cell r="I3181" t="str">
            <v>M</v>
          </cell>
          <cell r="J3181" t="str">
            <v>ATRIBUÍDO SÃO PAULO</v>
          </cell>
          <cell r="K3181" t="str">
            <v>48,05</v>
          </cell>
          <cell r="L3181" t="str">
            <v>CAIXA REFERENCIAL</v>
          </cell>
        </row>
        <row r="3182">
          <cell r="A3182">
            <v>92324</v>
          </cell>
          <cell r="B3182" t="str">
            <v>INSTALACOES HIDRO SANITARIAS</v>
          </cell>
          <cell r="C3182" t="str">
            <v>INHI</v>
          </cell>
          <cell r="D3182" t="str">
            <v>FORNEC. E ASSENTAMENTO DE TUBOS P/INSTALACAO DOMICILIAR</v>
          </cell>
          <cell r="E3182" t="str">
            <v>0179</v>
          </cell>
          <cell r="F3182" t="str">
            <v/>
          </cell>
          <cell r="G3182" t="str">
            <v/>
          </cell>
          <cell r="H3182" t="str">
            <v>TUBO EM COBRE RÍGIDO, DN 22 MM, CLASSE E, COM ISOLAMENTO, INSTALADO EM RAMAL E SUB-RAMAL  FORNECIMENTO E INSTALAÇÃO. AF_12/2015</v>
          </cell>
          <cell r="I3182" t="str">
            <v>M</v>
          </cell>
          <cell r="J3182" t="str">
            <v>ATRIBUÍDO SÃO PAULO</v>
          </cell>
          <cell r="K3182" t="str">
            <v>130,28</v>
          </cell>
          <cell r="L3182" t="str">
            <v>CAIXA REFERENCIAL</v>
          </cell>
        </row>
        <row r="3183">
          <cell r="A3183">
            <v>92325</v>
          </cell>
          <cell r="B3183" t="str">
            <v>INSTALACOES HIDRO SANITARIAS</v>
          </cell>
          <cell r="C3183" t="str">
            <v>INHI</v>
          </cell>
          <cell r="D3183" t="str">
            <v>FORNEC. E ASSENTAMENTO DE TUBOS P/INSTALACAO DOMICILIAR</v>
          </cell>
          <cell r="E3183" t="str">
            <v>0179</v>
          </cell>
          <cell r="F3183" t="str">
            <v/>
          </cell>
          <cell r="G3183" t="str">
            <v/>
          </cell>
          <cell r="H3183" t="str">
            <v>TUBO EM COBRE RÍGIDO, DN 28 MM, CLASSE E, COM ISOLAMENTO, INSTALADO EM RAMAL E SUB-RAMAL  FORNECIMENTO E INSTALAÇÃO. AF_12/2015</v>
          </cell>
          <cell r="I3183" t="str">
            <v>M</v>
          </cell>
          <cell r="J3183" t="str">
            <v>ATRIBUÍDO SÃO PAULO</v>
          </cell>
          <cell r="K3183" t="str">
            <v>147,94</v>
          </cell>
          <cell r="L3183" t="str">
            <v>CAIXA REFERENCIAL</v>
          </cell>
        </row>
        <row r="3184">
          <cell r="A3184">
            <v>92335</v>
          </cell>
          <cell r="B3184" t="str">
            <v>INSTALACOES HIDRO SANITARIAS</v>
          </cell>
          <cell r="C3184" t="str">
            <v>INHI</v>
          </cell>
          <cell r="D3184" t="str">
            <v>FORNEC. E ASSENTAMENTO DE TUBOS P/INSTALACAO DOMICILIAR</v>
          </cell>
          <cell r="E3184" t="str">
            <v>0179</v>
          </cell>
          <cell r="F3184" t="str">
            <v/>
          </cell>
          <cell r="G3184" t="str">
            <v/>
          </cell>
          <cell r="H3184" t="str">
            <v>TUBO DE AÇO GALVANIZADO COM COSTURA, CLASSE MÉDIA, CONEXÃO RANHURADA, DN 50 (2"), INSTALADO EM PRUMADAS - FORNECIMENTO E INSTALAÇÃO. AF_10/2020</v>
          </cell>
          <cell r="I3184" t="str">
            <v>M</v>
          </cell>
          <cell r="J3184" t="str">
            <v>ATRIBUÍDO SÃO PAULO</v>
          </cell>
          <cell r="K3184" t="str">
            <v>97,45</v>
          </cell>
          <cell r="L3184" t="str">
            <v>CAIXA REFERENCIAL</v>
          </cell>
        </row>
        <row r="3185">
          <cell r="A3185">
            <v>92336</v>
          </cell>
          <cell r="B3185" t="str">
            <v>INSTALACOES HIDRO SANITARIAS</v>
          </cell>
          <cell r="C3185" t="str">
            <v>INHI</v>
          </cell>
          <cell r="D3185" t="str">
            <v>FORNEC. E ASSENTAMENTO DE TUBOS P/INSTALACAO DOMICILIAR</v>
          </cell>
          <cell r="E3185" t="str">
            <v>0179</v>
          </cell>
          <cell r="F3185" t="str">
            <v/>
          </cell>
          <cell r="G3185" t="str">
            <v/>
          </cell>
          <cell r="H3185" t="str">
            <v>TUBO DE AÇO GALVANIZADO COM COSTURA, CLASSE MÉDIA, CONEXÃO RANHURADA, DN 65 (2 1/2"), INSTALADO EM PRUMADAS - FORNECIMENTO E INSTALAÇÃO. AF_10/2020</v>
          </cell>
          <cell r="I3185" t="str">
            <v>M</v>
          </cell>
          <cell r="J3185" t="str">
            <v>ATRIBUÍDO SÃO PAULO</v>
          </cell>
          <cell r="K3185" t="str">
            <v>120,21</v>
          </cell>
          <cell r="L3185" t="str">
            <v>CAIXA REFERENCIAL</v>
          </cell>
        </row>
        <row r="3186">
          <cell r="A3186">
            <v>92337</v>
          </cell>
          <cell r="B3186" t="str">
            <v>INSTALACOES HIDRO SANITARIAS</v>
          </cell>
          <cell r="C3186" t="str">
            <v>INHI</v>
          </cell>
          <cell r="D3186" t="str">
            <v>FORNEC. E ASSENTAMENTO DE TUBOS P/INSTALACAO DOMICILIAR</v>
          </cell>
          <cell r="E3186" t="str">
            <v>0179</v>
          </cell>
          <cell r="F3186" t="str">
            <v/>
          </cell>
          <cell r="G3186" t="str">
            <v/>
          </cell>
          <cell r="H3186" t="str">
            <v>TUBO DE AÇO GALVANIZADO COM COSTURA, CLASSE MÉDIA, CONEXÃO RANHURADA, DN 80 (3"), INSTALADO EM PRUMADAS - FORNECIMENTO E INSTALAÇÃO. AF_10/2020</v>
          </cell>
          <cell r="I3186" t="str">
            <v>M</v>
          </cell>
          <cell r="J3186" t="str">
            <v>ATRIBUÍDO SÃO PAULO</v>
          </cell>
          <cell r="K3186" t="str">
            <v>159,69</v>
          </cell>
          <cell r="L3186" t="str">
            <v>CAIXA REFERENCIAL</v>
          </cell>
        </row>
        <row r="3187">
          <cell r="A3187">
            <v>92338</v>
          </cell>
          <cell r="B3187" t="str">
            <v>INSTALACOES HIDRO SANITARIAS</v>
          </cell>
          <cell r="C3187" t="str">
            <v>INHI</v>
          </cell>
          <cell r="D3187" t="str">
            <v>FORNEC. E ASSENTAMENTO DE TUBOS P/INSTALACAO DOMICILIAR</v>
          </cell>
          <cell r="E3187" t="str">
            <v>0179</v>
          </cell>
          <cell r="F3187" t="str">
            <v/>
          </cell>
          <cell r="G3187" t="str">
            <v/>
          </cell>
          <cell r="H3187" t="str">
            <v>TUBO DE AÇO PRETO SEM COSTURA, CONEXÃO SOLDADA, DN 50 (2"), INSTALADO EM PRUMADAS - FORNECIMENTO E INSTALAÇÃO. AF_10/2020</v>
          </cell>
          <cell r="I3187" t="str">
            <v>M</v>
          </cell>
          <cell r="J3187" t="str">
            <v>ATRIBUÍDO SÃO PAULO</v>
          </cell>
          <cell r="K3187" t="str">
            <v>107,09</v>
          </cell>
          <cell r="L3187" t="str">
            <v>CAIXA REFERENCIAL</v>
          </cell>
        </row>
        <row r="3188">
          <cell r="A3188">
            <v>92339</v>
          </cell>
          <cell r="B3188" t="str">
            <v>INSTALACOES HIDRO SANITARIAS</v>
          </cell>
          <cell r="C3188" t="str">
            <v>INHI</v>
          </cell>
          <cell r="D3188" t="str">
            <v>FORNEC. E ASSENTAMENTO DE TUBOS P/INSTALACAO DOMICILIAR</v>
          </cell>
          <cell r="E3188" t="str">
            <v>0179</v>
          </cell>
          <cell r="F3188" t="str">
            <v/>
          </cell>
          <cell r="G3188" t="str">
            <v/>
          </cell>
          <cell r="H3188" t="str">
            <v>TUBO DE AÇO PRETO SEM COSTURA, CONEXÃO SOLDADA, DN 65 (2 1/2"), INSTALADO EM PRUMADAS - FORNECIMENTO E INSTALAÇÃO. AF_10/2020</v>
          </cell>
          <cell r="I3188" t="str">
            <v>M</v>
          </cell>
          <cell r="J3188" t="str">
            <v>ATRIBUÍDO SÃO PAULO</v>
          </cell>
          <cell r="K3188" t="str">
            <v>163,84</v>
          </cell>
          <cell r="L3188" t="str">
            <v>CAIXA REFERENCIAL</v>
          </cell>
        </row>
        <row r="3189">
          <cell r="A3189">
            <v>92341</v>
          </cell>
          <cell r="B3189" t="str">
            <v>INSTALACOES HIDRO SANITARIAS</v>
          </cell>
          <cell r="C3189" t="str">
            <v>INHI</v>
          </cell>
          <cell r="D3189" t="str">
            <v>FORNEC. E ASSENTAMENTO DE TUBOS P/INSTALACAO DOMICILIAR</v>
          </cell>
          <cell r="E3189" t="str">
            <v>0179</v>
          </cell>
          <cell r="F3189" t="str">
            <v/>
          </cell>
          <cell r="G3189" t="str">
            <v/>
          </cell>
          <cell r="H3189" t="str">
            <v>TUBO DE AÇO GALVANIZADO COM COSTURA, CLASSE MÉDIA, DN 50 (2"), CONEXÃO ROSQUEADA, INSTALADO EM PRUMADAS - FORNECIMENTO E INSTALAÇÃO. AF_10/2020</v>
          </cell>
          <cell r="I3189" t="str">
            <v>M</v>
          </cell>
          <cell r="J3189" t="str">
            <v>ATRIBUÍDO SÃO PAULO</v>
          </cell>
          <cell r="K3189" t="str">
            <v>104,14</v>
          </cell>
          <cell r="L3189" t="str">
            <v>CAIXA REFERENCIAL</v>
          </cell>
        </row>
        <row r="3190">
          <cell r="A3190">
            <v>92342</v>
          </cell>
          <cell r="B3190" t="str">
            <v>INSTALACOES HIDRO SANITARIAS</v>
          </cell>
          <cell r="C3190" t="str">
            <v>INHI</v>
          </cell>
          <cell r="D3190" t="str">
            <v>FORNEC. E ASSENTAMENTO DE TUBOS P/INSTALACAO DOMICILIAR</v>
          </cell>
          <cell r="E3190" t="str">
            <v>0179</v>
          </cell>
          <cell r="F3190" t="str">
            <v/>
          </cell>
          <cell r="G3190" t="str">
            <v/>
          </cell>
          <cell r="H3190" t="str">
            <v>TUBO DE AÇO GALVANIZADO COM COSTURA, CLASSE MÉDIA, DN 65 (2 1/2"), CONEXÃO ROSQUEADA, INSTALADO EM PRUMADAS - FORNECIMENTO E INSTALAÇÃO. AF_10/2020</v>
          </cell>
          <cell r="I3190" t="str">
            <v>M</v>
          </cell>
          <cell r="J3190" t="str">
            <v>ATRIBUÍDO SÃO PAULO</v>
          </cell>
          <cell r="K3190" t="str">
            <v>126,95</v>
          </cell>
          <cell r="L3190" t="str">
            <v>CAIXA REFERENCIAL</v>
          </cell>
        </row>
        <row r="3191">
          <cell r="A3191">
            <v>92343</v>
          </cell>
          <cell r="B3191" t="str">
            <v>INSTALACOES HIDRO SANITARIAS</v>
          </cell>
          <cell r="C3191" t="str">
            <v>INHI</v>
          </cell>
          <cell r="D3191" t="str">
            <v>FORNEC. E ASSENTAMENTO DE TUBOS P/INSTALACAO DOMICILIAR</v>
          </cell>
          <cell r="E3191" t="str">
            <v>0179</v>
          </cell>
          <cell r="F3191" t="str">
            <v/>
          </cell>
          <cell r="G3191" t="str">
            <v/>
          </cell>
          <cell r="H3191" t="str">
            <v>TUBO DE AÇO GALVANIZADO COM COSTURA, CLASSE MÉDIA, DN 80 (3"), CONEXÃO ROSQUEADA, INSTALADO EM PRUMADAS - FORNECIMENTO E INSTALAÇÃO. AF_10/2020</v>
          </cell>
          <cell r="I3191" t="str">
            <v>M</v>
          </cell>
          <cell r="J3191" t="str">
            <v>ATRIBUÍDO SÃO PAULO</v>
          </cell>
          <cell r="K3191" t="str">
            <v>166,50</v>
          </cell>
          <cell r="L3191" t="str">
            <v>CAIXA REFERENCIAL</v>
          </cell>
        </row>
        <row r="3192">
          <cell r="A3192">
            <v>92359</v>
          </cell>
          <cell r="B3192" t="str">
            <v>INSTALACOES HIDRO SANITARIAS</v>
          </cell>
          <cell r="C3192" t="str">
            <v>INHI</v>
          </cell>
          <cell r="D3192" t="str">
            <v>FORNEC. E ASSENTAMENTO DE TUBOS P/INSTALACAO DOMICILIAR</v>
          </cell>
          <cell r="E3192" t="str">
            <v>0179</v>
          </cell>
          <cell r="F3192" t="str">
            <v/>
          </cell>
          <cell r="G3192" t="str">
            <v/>
          </cell>
          <cell r="H3192" t="str">
            <v>TUBO DE AÇO PRETO SEM COSTURA, CONEXÃO SOLDADA, DN 25 (1"), INSTALADO EM REDE DE ALIMENTAÇÃO PARA HIDRANTE - FORNECIMENTO E INSTALAÇÃO. AF_10/2020</v>
          </cell>
          <cell r="I3192" t="str">
            <v>M</v>
          </cell>
          <cell r="J3192" t="str">
            <v>ATRIBUÍDO SÃO PAULO</v>
          </cell>
          <cell r="K3192" t="str">
            <v>51,72</v>
          </cell>
          <cell r="L3192" t="str">
            <v>CAIXA REFERENCIAL</v>
          </cell>
        </row>
        <row r="3193">
          <cell r="A3193">
            <v>92360</v>
          </cell>
          <cell r="B3193" t="str">
            <v>INSTALACOES HIDRO SANITARIAS</v>
          </cell>
          <cell r="C3193" t="str">
            <v>INHI</v>
          </cell>
          <cell r="D3193" t="str">
            <v>FORNEC. E ASSENTAMENTO DE TUBOS P/INSTALACAO DOMICILIAR</v>
          </cell>
          <cell r="E3193" t="str">
            <v>0179</v>
          </cell>
          <cell r="F3193" t="str">
            <v/>
          </cell>
          <cell r="G3193" t="str">
            <v/>
          </cell>
          <cell r="H3193" t="str">
            <v>TUBO DE AÇO PRETO SEM COSTURA, CONEXÃO SOLDADA, DN 32 (1 1/4"), INSTALADO EM REDE DE ALIMENTAÇÃO PARA HIDRANTE - FORNECIMENTO E INSTALAÇÃO. AF_10/2020</v>
          </cell>
          <cell r="I3193" t="str">
            <v>M</v>
          </cell>
          <cell r="J3193" t="str">
            <v>ATRIBUÍDO SÃO PAULO</v>
          </cell>
          <cell r="K3193" t="str">
            <v>69,15</v>
          </cell>
          <cell r="L3193" t="str">
            <v>CAIXA REFERENCIAL</v>
          </cell>
        </row>
        <row r="3194">
          <cell r="A3194">
            <v>92361</v>
          </cell>
          <cell r="B3194" t="str">
            <v>INSTALACOES HIDRO SANITARIAS</v>
          </cell>
          <cell r="C3194" t="str">
            <v>INHI</v>
          </cell>
          <cell r="D3194" t="str">
            <v>FORNEC. E ASSENTAMENTO DE TUBOS P/INSTALACAO DOMICILIAR</v>
          </cell>
          <cell r="E3194" t="str">
            <v>0179</v>
          </cell>
          <cell r="F3194" t="str">
            <v/>
          </cell>
          <cell r="G3194" t="str">
            <v/>
          </cell>
          <cell r="H3194" t="str">
            <v>TUBO DE AÇO PRETO SEM COSTURA, CONEXÃO SOLDADA, DN 50 (2"), INSTALADO EM REDE DE ALIMENTAÇÃO PARA HIDRANTE - FORNECIMENTO E INSTALAÇÃO. AF_10/2020</v>
          </cell>
          <cell r="I3194" t="str">
            <v>M</v>
          </cell>
          <cell r="J3194" t="str">
            <v>ATRIBUÍDO SÃO PAULO</v>
          </cell>
          <cell r="K3194" t="str">
            <v>93,22</v>
          </cell>
          <cell r="L3194" t="str">
            <v>CAIXA REFERENCIAL</v>
          </cell>
        </row>
        <row r="3195">
          <cell r="A3195">
            <v>92362</v>
          </cell>
          <cell r="B3195" t="str">
            <v>INSTALACOES HIDRO SANITARIAS</v>
          </cell>
          <cell r="C3195" t="str">
            <v>INHI</v>
          </cell>
          <cell r="D3195" t="str">
            <v>FORNEC. E ASSENTAMENTO DE TUBOS P/INSTALACAO DOMICILIAR</v>
          </cell>
          <cell r="E3195" t="str">
            <v>0179</v>
          </cell>
          <cell r="F3195" t="str">
            <v/>
          </cell>
          <cell r="G3195" t="str">
            <v/>
          </cell>
          <cell r="H3195" t="str">
            <v>TUBO DE AÇO PRETO SEM COSTURA, CONEXÃO SOLDADA, DN 65 (2 1/2"), INSTALADO EM REDE DE ALIMENTAÇÃO PARA HIDRANTE - FORNECIMENTO E INSTALAÇÃO. AF_10/2020</v>
          </cell>
          <cell r="I3195" t="str">
            <v>M</v>
          </cell>
          <cell r="J3195" t="str">
            <v>ATRIBUÍDO SÃO PAULO</v>
          </cell>
          <cell r="K3195" t="str">
            <v>149,43</v>
          </cell>
          <cell r="L3195" t="str">
            <v>CAIXA REFERENCIAL</v>
          </cell>
        </row>
        <row r="3196">
          <cell r="A3196">
            <v>92364</v>
          </cell>
          <cell r="B3196" t="str">
            <v>INSTALACOES HIDRO SANITARIAS</v>
          </cell>
          <cell r="C3196" t="str">
            <v>INHI</v>
          </cell>
          <cell r="D3196" t="str">
            <v>FORNEC. E ASSENTAMENTO DE TUBOS P/INSTALACAO DOMICILIAR</v>
          </cell>
          <cell r="E3196" t="str">
            <v>0179</v>
          </cell>
          <cell r="F3196" t="str">
            <v/>
          </cell>
          <cell r="G3196" t="str">
            <v/>
          </cell>
          <cell r="H3196" t="str">
            <v>TUBO DE AÇO GALVANIZADO COM COSTURA, CLASSE MÉDIA, DN 32 (1 1/4"), CONEXÃO ROSQUEADA, INSTALADO EM REDE DE ALIMENTAÇÃO PARA HIDRANTE - FORNECIMENTO E INSTALAÇÃO. AF_10/2020</v>
          </cell>
          <cell r="I3196" t="str">
            <v>M</v>
          </cell>
          <cell r="J3196" t="str">
            <v>ATRIBUÍDO SÃO PAULO</v>
          </cell>
          <cell r="K3196" t="str">
            <v>58,79</v>
          </cell>
          <cell r="L3196" t="str">
            <v>CAIXA REFERENCIAL</v>
          </cell>
        </row>
        <row r="3197">
          <cell r="A3197">
            <v>92365</v>
          </cell>
          <cell r="B3197" t="str">
            <v>INSTALACOES HIDRO SANITARIAS</v>
          </cell>
          <cell r="C3197" t="str">
            <v>INHI</v>
          </cell>
          <cell r="D3197" t="str">
            <v>FORNEC. E ASSENTAMENTO DE TUBOS P/INSTALACAO DOMICILIAR</v>
          </cell>
          <cell r="E3197" t="str">
            <v>0179</v>
          </cell>
          <cell r="F3197" t="str">
            <v/>
          </cell>
          <cell r="G3197" t="str">
            <v/>
          </cell>
          <cell r="H3197" t="str">
            <v>TUBO DE AÇO GALVANIZADO COM COSTURA, CLASSE MÉDIA, DN 40 (1 1/2"), CONEXÃO ROSQUEADA, INSTALADO EM REDE DE ALIMENTAÇÃO PARA HIDRANTE - FORNECIMENTO E INSTALAÇÃO. AF_10/2020</v>
          </cell>
          <cell r="I3197" t="str">
            <v>M</v>
          </cell>
          <cell r="J3197" t="str">
            <v>ATRIBUÍDO SÃO PAULO</v>
          </cell>
          <cell r="K3197" t="str">
            <v>67,88</v>
          </cell>
          <cell r="L3197" t="str">
            <v>CAIXA REFERENCIAL</v>
          </cell>
        </row>
        <row r="3198">
          <cell r="A3198">
            <v>92366</v>
          </cell>
          <cell r="B3198" t="str">
            <v>INSTALACOES HIDRO SANITARIAS</v>
          </cell>
          <cell r="C3198" t="str">
            <v>INHI</v>
          </cell>
          <cell r="D3198" t="str">
            <v>FORNEC. E ASSENTAMENTO DE TUBOS P/INSTALACAO DOMICILIAR</v>
          </cell>
          <cell r="E3198" t="str">
            <v>0179</v>
          </cell>
          <cell r="F3198" t="str">
            <v/>
          </cell>
          <cell r="G3198" t="str">
            <v/>
          </cell>
          <cell r="H3198" t="str">
            <v>TUBO DE AÇO GALVANIZADO COM COSTURA, CLASSE MÉDIA, DN 50 (2"), CONEXÃO ROSQUEADA, INSTALADO EM REDE DE ALIMENTAÇÃO PARA HIDRANTE - FORNECIMENTO E INSTALAÇÃO. AF_10/2020</v>
          </cell>
          <cell r="I3198" t="str">
            <v>M</v>
          </cell>
          <cell r="J3198" t="str">
            <v>ATRIBUÍDO SÃO PAULO</v>
          </cell>
          <cell r="K3198" t="str">
            <v>95,86</v>
          </cell>
          <cell r="L3198" t="str">
            <v>CAIXA REFERENCIAL</v>
          </cell>
        </row>
        <row r="3199">
          <cell r="A3199">
            <v>92367</v>
          </cell>
          <cell r="B3199" t="str">
            <v>INSTALACOES HIDRO SANITARIAS</v>
          </cell>
          <cell r="C3199" t="str">
            <v>INHI</v>
          </cell>
          <cell r="D3199" t="str">
            <v>FORNEC. E ASSENTAMENTO DE TUBOS P/INSTALACAO DOMICILIAR</v>
          </cell>
          <cell r="E3199" t="str">
            <v>0179</v>
          </cell>
          <cell r="F3199" t="str">
            <v/>
          </cell>
          <cell r="G3199" t="str">
            <v/>
          </cell>
          <cell r="H3199" t="str">
            <v>TUBO DE AÇO GALVANIZADO COM COSTURA, CLASSE MÉDIA, DN 65 (2 1/2"), CONEXÃO ROSQUEADA, INSTALADO EM REDE DE ALIMENTAÇÃO PARA HIDRANTE - FORNECIMENTO E INSTALAÇÃO. AF_10/2020</v>
          </cell>
          <cell r="I3199" t="str">
            <v>M</v>
          </cell>
          <cell r="J3199" t="str">
            <v>ATRIBUÍDO SÃO PAULO</v>
          </cell>
          <cell r="K3199" t="str">
            <v>118,29</v>
          </cell>
          <cell r="L3199" t="str">
            <v>CAIXA REFERENCIAL</v>
          </cell>
        </row>
        <row r="3200">
          <cell r="A3200">
            <v>92368</v>
          </cell>
          <cell r="B3200" t="str">
            <v>INSTALACOES HIDRO SANITARIAS</v>
          </cell>
          <cell r="C3200" t="str">
            <v>INHI</v>
          </cell>
          <cell r="D3200" t="str">
            <v>FORNEC. E ASSENTAMENTO DE TUBOS P/INSTALACAO DOMICILIAR</v>
          </cell>
          <cell r="E3200" t="str">
            <v>0179</v>
          </cell>
          <cell r="F3200" t="str">
            <v/>
          </cell>
          <cell r="G3200" t="str">
            <v/>
          </cell>
          <cell r="H3200" t="str">
            <v>TUBO DE AÇO GALVANIZADO COM COSTURA, CLASSE MÉDIA, DN 80 (3"), CONEXÃO ROSQUEADA, INSTALADO EM REDE DE ALIMENTAÇÃO PARA HIDRANTE - FORNECIMENTO E INSTALAÇÃO. AF_10/2020</v>
          </cell>
          <cell r="I3200" t="str">
            <v>M</v>
          </cell>
          <cell r="J3200" t="str">
            <v>ATRIBUÍDO SÃO PAULO</v>
          </cell>
          <cell r="K3200" t="str">
            <v>157,49</v>
          </cell>
          <cell r="L3200" t="str">
            <v>CAIXA REFERENCIAL</v>
          </cell>
        </row>
        <row r="3201">
          <cell r="A3201">
            <v>92645</v>
          </cell>
          <cell r="B3201" t="str">
            <v>INSTALACOES HIDRO SANITARIAS</v>
          </cell>
          <cell r="C3201" t="str">
            <v>INHI</v>
          </cell>
          <cell r="D3201" t="str">
            <v>FORNEC. E ASSENTAMENTO DE TUBOS P/INSTALACAO DOMICILIAR</v>
          </cell>
          <cell r="E3201" t="str">
            <v>0179</v>
          </cell>
          <cell r="F3201" t="str">
            <v/>
          </cell>
          <cell r="G3201" t="str">
            <v/>
          </cell>
          <cell r="H3201" t="str">
            <v>TUBO DE AÇO PRETO SEM COSTURA, CONEXÃO SOLDADA, DN 25 (1"), INSTALADO EM REDE DE ALIMENTAÇÃO PARA SPRINKLER - FORNECIMENTO E INSTALAÇÃO. AF_10/2020</v>
          </cell>
          <cell r="I3201" t="str">
            <v>M</v>
          </cell>
          <cell r="J3201" t="str">
            <v>ATRIBUÍDO SÃO PAULO</v>
          </cell>
          <cell r="K3201" t="str">
            <v>54,21</v>
          </cell>
          <cell r="L3201" t="str">
            <v>CAIXA REFERENCIAL</v>
          </cell>
        </row>
        <row r="3202">
          <cell r="A3202">
            <v>92646</v>
          </cell>
          <cell r="B3202" t="str">
            <v>INSTALACOES HIDRO SANITARIAS</v>
          </cell>
          <cell r="C3202" t="str">
            <v>INHI</v>
          </cell>
          <cell r="D3202" t="str">
            <v>FORNEC. E ASSENTAMENTO DE TUBOS P/INSTALACAO DOMICILIAR</v>
          </cell>
          <cell r="E3202" t="str">
            <v>0179</v>
          </cell>
          <cell r="F3202" t="str">
            <v/>
          </cell>
          <cell r="G3202" t="str">
            <v/>
          </cell>
          <cell r="H3202" t="str">
            <v>TUBO DE AÇO PRETO SEM COSTURA, CONEXÃO SOLDADA, DN 32 (1 1/4"), INSTALADO EM REDE DE ALIMENTAÇÃO PARA SPRINKLER - FORNECIMENTO E INSTALAÇÃO. AF_10/2020</v>
          </cell>
          <cell r="I3202" t="str">
            <v>M</v>
          </cell>
          <cell r="J3202" t="str">
            <v>ATRIBUÍDO SÃO PAULO</v>
          </cell>
          <cell r="K3202" t="str">
            <v>71,65</v>
          </cell>
          <cell r="L3202" t="str">
            <v>CAIXA REFERENCIAL</v>
          </cell>
        </row>
        <row r="3203">
          <cell r="A3203">
            <v>92648</v>
          </cell>
          <cell r="B3203" t="str">
            <v>INSTALACOES HIDRO SANITARIAS</v>
          </cell>
          <cell r="C3203" t="str">
            <v>INHI</v>
          </cell>
          <cell r="D3203" t="str">
            <v>FORNEC. E ASSENTAMENTO DE TUBOS P/INSTALACAO DOMICILIAR</v>
          </cell>
          <cell r="E3203" t="str">
            <v>0179</v>
          </cell>
          <cell r="F3203" t="str">
            <v/>
          </cell>
          <cell r="G3203" t="str">
            <v/>
          </cell>
          <cell r="H3203" t="str">
            <v>TUBO DE AÇO PRETO SEM COSTURA, CONEXÃO SOLDADA, DN 40 (1 1/2"), INSTALADO EM REDE DE ALIMENTAÇÃO PARA SPRINKLER - FORNECIMENTO E INSTALAÇÃO. AF_10/2020</v>
          </cell>
          <cell r="I3203" t="str">
            <v>M</v>
          </cell>
          <cell r="J3203" t="str">
            <v>ATRIBUÍDO SÃO PAULO</v>
          </cell>
          <cell r="K3203" t="str">
            <v>78,37</v>
          </cell>
          <cell r="L3203" t="str">
            <v>CAIXA REFERENCIAL</v>
          </cell>
        </row>
        <row r="3204">
          <cell r="A3204">
            <v>92649</v>
          </cell>
          <cell r="B3204" t="str">
            <v>INSTALACOES HIDRO SANITARIAS</v>
          </cell>
          <cell r="C3204" t="str">
            <v>INHI</v>
          </cell>
          <cell r="D3204" t="str">
            <v>FORNEC. E ASSENTAMENTO DE TUBOS P/INSTALACAO DOMICILIAR</v>
          </cell>
          <cell r="E3204" t="str">
            <v>0179</v>
          </cell>
          <cell r="F3204" t="str">
            <v/>
          </cell>
          <cell r="G3204" t="str">
            <v/>
          </cell>
          <cell r="H3204" t="str">
            <v>TUBO DE AÇO PRETO SEM COSTURA, CONEXÃO SOLDADA, DN 50 (2"), INSTALADO EM REDE DE ALIMENTAÇÃO PARA SPRINKLER - FORNECIMENTO E INSTALAÇÃO. AF_10/2020</v>
          </cell>
          <cell r="I3204" t="str">
            <v>M</v>
          </cell>
          <cell r="J3204" t="str">
            <v>ATRIBUÍDO SÃO PAULO</v>
          </cell>
          <cell r="K3204" t="str">
            <v>95,72</v>
          </cell>
          <cell r="L3204" t="str">
            <v>CAIXA REFERENCIAL</v>
          </cell>
        </row>
        <row r="3205">
          <cell r="A3205">
            <v>92650</v>
          </cell>
          <cell r="B3205" t="str">
            <v>INSTALACOES HIDRO SANITARIAS</v>
          </cell>
          <cell r="C3205" t="str">
            <v>INHI</v>
          </cell>
          <cell r="D3205" t="str">
            <v>FORNEC. E ASSENTAMENTO DE TUBOS P/INSTALACAO DOMICILIAR</v>
          </cell>
          <cell r="E3205" t="str">
            <v>0179</v>
          </cell>
          <cell r="F3205" t="str">
            <v/>
          </cell>
          <cell r="G3205" t="str">
            <v/>
          </cell>
          <cell r="H3205" t="str">
            <v>TUBO DE AÇO PRETO SEM COSTURA, CONEXÃO SOLDADA, DN 65 (2 1/2"), INSTALADO EM REDE DE ALIMENTAÇÃO PARA SPRINKLER - FORNECIMENTO E INSTALAÇÃO. AF_10/2020</v>
          </cell>
          <cell r="I3205" t="str">
            <v>M</v>
          </cell>
          <cell r="J3205" t="str">
            <v>ATRIBUÍDO SÃO PAULO</v>
          </cell>
          <cell r="K3205" t="str">
            <v>151,93</v>
          </cell>
          <cell r="L3205" t="str">
            <v>CAIXA REFERENCIAL</v>
          </cell>
        </row>
        <row r="3206">
          <cell r="A3206">
            <v>92652</v>
          </cell>
          <cell r="B3206" t="str">
            <v>INSTALACOES HIDRO SANITARIAS</v>
          </cell>
          <cell r="C3206" t="str">
            <v>INHI</v>
          </cell>
          <cell r="D3206" t="str">
            <v>FORNEC. E ASSENTAMENTO DE TUBOS P/INSTALACAO DOMICILIAR</v>
          </cell>
          <cell r="E3206" t="str">
            <v>0179</v>
          </cell>
          <cell r="F3206" t="str">
            <v/>
          </cell>
          <cell r="G3206" t="str">
            <v/>
          </cell>
          <cell r="H3206" t="str">
            <v>TUBO DE AÇO GALVANIZADO COM COSTURA, CLASSE MÉDIA, CONEXÃO ROSQUEADA, DN 32 (1 1/4"), INSTALADO EM REDE DE ALIMENTAÇÃO PARA SPRINKLER - FORNECIMENTO E INSTALAÇÃO. AF_10/2020</v>
          </cell>
          <cell r="I3206" t="str">
            <v>M</v>
          </cell>
          <cell r="J3206" t="str">
            <v>ATRIBUÍDO SÃO PAULO</v>
          </cell>
          <cell r="K3206" t="str">
            <v>61,84</v>
          </cell>
          <cell r="L3206" t="str">
            <v>CAIXA REFERENCIAL</v>
          </cell>
        </row>
        <row r="3207">
          <cell r="A3207">
            <v>92653</v>
          </cell>
          <cell r="B3207" t="str">
            <v>INSTALACOES HIDRO SANITARIAS</v>
          </cell>
          <cell r="C3207" t="str">
            <v>INHI</v>
          </cell>
          <cell r="D3207" t="str">
            <v>FORNEC. E ASSENTAMENTO DE TUBOS P/INSTALACAO DOMICILIAR</v>
          </cell>
          <cell r="E3207" t="str">
            <v>0179</v>
          </cell>
          <cell r="F3207" t="str">
            <v/>
          </cell>
          <cell r="G3207" t="str">
            <v/>
          </cell>
          <cell r="H3207" t="str">
            <v>TUBO DE AÇO GALVANIZADO COM COSTURA, CLASSE MÉDIA, CONEXÃO ROSQUEADA, DN 40 (1 1/2"), INSTALADO EM REDE DE ALIMENTAÇÃO PARA SPRINKLER - FORNECIMENTO E INSTALAÇÃO. AF_10/2020</v>
          </cell>
          <cell r="I3207" t="str">
            <v>M</v>
          </cell>
          <cell r="J3207" t="str">
            <v>ATRIBUÍDO SÃO PAULO</v>
          </cell>
          <cell r="K3207" t="str">
            <v>70,96</v>
          </cell>
          <cell r="L3207" t="str">
            <v>CAIXA REFERENCIAL</v>
          </cell>
        </row>
        <row r="3208">
          <cell r="A3208">
            <v>92654</v>
          </cell>
          <cell r="B3208" t="str">
            <v>INSTALACOES HIDRO SANITARIAS</v>
          </cell>
          <cell r="C3208" t="str">
            <v>INHI</v>
          </cell>
          <cell r="D3208" t="str">
            <v>FORNEC. E ASSENTAMENTO DE TUBOS P/INSTALACAO DOMICILIAR</v>
          </cell>
          <cell r="E3208" t="str">
            <v>0179</v>
          </cell>
          <cell r="F3208" t="str">
            <v/>
          </cell>
          <cell r="G3208" t="str">
            <v/>
          </cell>
          <cell r="H3208" t="str">
            <v>TUBO DE AÇO GALVANIZADO COM COSTURA, CLASSE MÉDIA, CONEXÃO ROSQUEADA, DN 50 (2"), INSTALADO EM REDE DE ALIMENTAÇÃO PARA SPRINKLER - FORNECIMENTO E INSTALAÇÃO. AF_10/2020</v>
          </cell>
          <cell r="I3208" t="str">
            <v>M</v>
          </cell>
          <cell r="J3208" t="str">
            <v>ATRIBUÍDO SÃO PAULO</v>
          </cell>
          <cell r="K3208" t="str">
            <v>98,94</v>
          </cell>
          <cell r="L3208" t="str">
            <v>CAIXA REFERENCIAL</v>
          </cell>
        </row>
        <row r="3209">
          <cell r="A3209">
            <v>92655</v>
          </cell>
          <cell r="B3209" t="str">
            <v>INSTALACOES HIDRO SANITARIAS</v>
          </cell>
          <cell r="C3209" t="str">
            <v>INHI</v>
          </cell>
          <cell r="D3209" t="str">
            <v>FORNEC. E ASSENTAMENTO DE TUBOS P/INSTALACAO DOMICILIAR</v>
          </cell>
          <cell r="E3209" t="str">
            <v>0179</v>
          </cell>
          <cell r="F3209" t="str">
            <v/>
          </cell>
          <cell r="G3209" t="str">
            <v/>
          </cell>
          <cell r="H3209" t="str">
            <v>TUBO DE AÇO GALVANIZADO COM COSTURA, CLASSE MÉDIA, CONEXÃO ROSQUEADA, DN 65 (2 1/2"), INSTALADO EM REDE DE ALIMENTAÇÃO PARA SPRINKLER - FORNECIMENTO E INSTALAÇÃO. AF_10/2020</v>
          </cell>
          <cell r="I3209" t="str">
            <v>M</v>
          </cell>
          <cell r="J3209" t="str">
            <v>ATRIBUÍDO SÃO PAULO</v>
          </cell>
          <cell r="K3209" t="str">
            <v>121,44</v>
          </cell>
          <cell r="L3209" t="str">
            <v>CAIXA REFERENCIAL</v>
          </cell>
        </row>
        <row r="3210">
          <cell r="A3210">
            <v>92656</v>
          </cell>
          <cell r="B3210" t="str">
            <v>INSTALACOES HIDRO SANITARIAS</v>
          </cell>
          <cell r="C3210" t="str">
            <v>INHI</v>
          </cell>
          <cell r="D3210" t="str">
            <v>FORNEC. E ASSENTAMENTO DE TUBOS P/INSTALACAO DOMICILIAR</v>
          </cell>
          <cell r="E3210" t="str">
            <v>0179</v>
          </cell>
          <cell r="F3210" t="str">
            <v/>
          </cell>
          <cell r="G3210" t="str">
            <v/>
          </cell>
          <cell r="H3210" t="str">
            <v>TUBO DE AÇO GALVANIZADO COM COSTURA, CLASSE MÉDIA, CONEXÃO ROSQUEADA, DN 80 (3"), INSTALADO EM REDE DE ALIMENTAÇÃO PARA SPRINKLER - FORNECIMENTO E INSTALAÇÃO. AF_10/2020</v>
          </cell>
          <cell r="I3210" t="str">
            <v>M</v>
          </cell>
          <cell r="J3210" t="str">
            <v>ATRIBUÍDO SÃO PAULO</v>
          </cell>
          <cell r="K3210" t="str">
            <v>160,64</v>
          </cell>
          <cell r="L3210" t="str">
            <v>CAIXA REFERENCIAL</v>
          </cell>
        </row>
        <row r="3211">
          <cell r="A3211">
            <v>92687</v>
          </cell>
          <cell r="B3211" t="str">
            <v>INSTALACOES HIDRO SANITARIAS</v>
          </cell>
          <cell r="C3211" t="str">
            <v>INHI</v>
          </cell>
          <cell r="D3211" t="str">
            <v>FORNEC. E ASSENTAMENTO DE TUBOS P/INSTALACAO DOMICILIAR</v>
          </cell>
          <cell r="E3211" t="str">
            <v>0179</v>
          </cell>
          <cell r="F3211" t="str">
            <v/>
          </cell>
          <cell r="G3211" t="str">
            <v/>
          </cell>
          <cell r="H3211" t="str">
            <v>TUBO DE AÇO GALVANIZADO COM COSTURA, CLASSE MÉDIA, CONEXÃO ROSQUEADA, DN 15 (1/2"), INSTALADO EM RAMAIS E SUB-RAMAIS DE GÁS - FORNECIMENTO E INSTALAÇÃO. AF_10/2020</v>
          </cell>
          <cell r="I3211" t="str">
            <v>M</v>
          </cell>
          <cell r="J3211" t="str">
            <v>ATRIBUÍDO SÃO PAULO</v>
          </cell>
          <cell r="K3211" t="str">
            <v>27,91</v>
          </cell>
          <cell r="L3211" t="str">
            <v>CAIXA REFERENCIAL</v>
          </cell>
        </row>
        <row r="3212">
          <cell r="A3212">
            <v>92688</v>
          </cell>
          <cell r="B3212" t="str">
            <v>INSTALACOES HIDRO SANITARIAS</v>
          </cell>
          <cell r="C3212" t="str">
            <v>INHI</v>
          </cell>
          <cell r="D3212" t="str">
            <v>FORNEC. E ASSENTAMENTO DE TUBOS P/INSTALACAO DOMICILIAR</v>
          </cell>
          <cell r="E3212" t="str">
            <v>0179</v>
          </cell>
          <cell r="F3212" t="str">
            <v/>
          </cell>
          <cell r="G3212" t="str">
            <v/>
          </cell>
          <cell r="H3212" t="str">
            <v>TUBO DE AÇO GALVANIZADO COM COSTURA, CLASSE MÉDIA, CONEXÃO ROSQUEADA, DN 20 (3/4"), INSTALADO EM RAMAIS E SUB-RAMAIS DE GÁS - FORNECIMENTO E INSTALAÇÃO. AF_10/2020</v>
          </cell>
          <cell r="I3212" t="str">
            <v>M</v>
          </cell>
          <cell r="J3212" t="str">
            <v>ATRIBUÍDO SÃO PAULO</v>
          </cell>
          <cell r="K3212" t="str">
            <v>37,76</v>
          </cell>
          <cell r="L3212" t="str">
            <v>CAIXA REFERENCIAL</v>
          </cell>
        </row>
        <row r="3213">
          <cell r="A3213">
            <v>92689</v>
          </cell>
          <cell r="B3213" t="str">
            <v>INSTALACOES HIDRO SANITARIAS</v>
          </cell>
          <cell r="C3213" t="str">
            <v>INHI</v>
          </cell>
          <cell r="D3213" t="str">
            <v>FORNEC. E ASSENTAMENTO DE TUBOS P/INSTALACAO DOMICILIAR</v>
          </cell>
          <cell r="E3213" t="str">
            <v>0179</v>
          </cell>
          <cell r="F3213" t="str">
            <v/>
          </cell>
          <cell r="G3213" t="str">
            <v/>
          </cell>
          <cell r="H3213" t="str">
            <v>TUBO DE AÇO PRETO SEM COSTURA, CLASSE MÉDIA, CONEXÃO SOLDADA, DN 15 (1/2"), INSTALADO EM RAMAIS E SUB-RAMAIS DE GÁS - FORNECIMENTO E INSTALAÇÃO. AF_10/2020</v>
          </cell>
          <cell r="I3213" t="str">
            <v>M</v>
          </cell>
          <cell r="J3213" t="str">
            <v>ATRIBUÍDO SÃO PAULO</v>
          </cell>
          <cell r="K3213" t="str">
            <v>37,74</v>
          </cell>
          <cell r="L3213" t="str">
            <v>CAIXA REFERENCIAL</v>
          </cell>
        </row>
        <row r="3214">
          <cell r="A3214">
            <v>92690</v>
          </cell>
          <cell r="B3214" t="str">
            <v>INSTALACOES HIDRO SANITARIAS</v>
          </cell>
          <cell r="C3214" t="str">
            <v>INHI</v>
          </cell>
          <cell r="D3214" t="str">
            <v>FORNEC. E ASSENTAMENTO DE TUBOS P/INSTALACAO DOMICILIAR</v>
          </cell>
          <cell r="E3214" t="str">
            <v>0179</v>
          </cell>
          <cell r="F3214" t="str">
            <v/>
          </cell>
          <cell r="G3214" t="str">
            <v/>
          </cell>
          <cell r="H3214" t="str">
            <v>TUBO DE AÇO PRETO SEM COSTURA, CLASSE MÉDIA, CONEXÃO SOLDADA, DN 20 (3/4"), INSTALADO EM RAMAIS E SUB-RAMAIS DE GÁS - FORNECIMENTO E INSTALAÇÃO. AF_10/2020</v>
          </cell>
          <cell r="I3214" t="str">
            <v>M</v>
          </cell>
          <cell r="J3214" t="str">
            <v>ATRIBUÍDO SÃO PAULO</v>
          </cell>
          <cell r="K3214" t="str">
            <v>53,51</v>
          </cell>
          <cell r="L3214" t="str">
            <v>CAIXA REFERENCIAL</v>
          </cell>
        </row>
        <row r="3215">
          <cell r="A3215">
            <v>92691</v>
          </cell>
          <cell r="B3215" t="str">
            <v>INSTALACOES HIDRO SANITARIAS</v>
          </cell>
          <cell r="C3215" t="str">
            <v>INHI</v>
          </cell>
          <cell r="D3215" t="str">
            <v>FORNEC. E ASSENTAMENTO DE TUBOS P/INSTALACAO DOMICILIAR</v>
          </cell>
          <cell r="E3215" t="str">
            <v>0179</v>
          </cell>
          <cell r="F3215" t="str">
            <v/>
          </cell>
          <cell r="G3215" t="str">
            <v/>
          </cell>
          <cell r="H3215" t="str">
            <v>TUBO DE AÇO PRETO SEM COSTURA, CLASSE MÉDIA, CONEXÃO SOLDADA, DN 25 (1"), INSTALADO EM RAMAIS  E SUB-RAMAIS DE GÁS - FORNECIMENTO E INSTALAÇÃO. AF_10/2020</v>
          </cell>
          <cell r="I3215" t="str">
            <v>M</v>
          </cell>
          <cell r="J3215" t="str">
            <v>ATRIBUÍDO SÃO PAULO</v>
          </cell>
          <cell r="K3215" t="str">
            <v>68,27</v>
          </cell>
          <cell r="L3215" t="str">
            <v>CAIXA REFERENCIAL</v>
          </cell>
        </row>
        <row r="3216">
          <cell r="A3216">
            <v>94462</v>
          </cell>
          <cell r="B3216" t="str">
            <v>INSTALACOES HIDRO SANITARIAS</v>
          </cell>
          <cell r="C3216" t="str">
            <v>INHI</v>
          </cell>
          <cell r="D3216" t="str">
            <v>FORNEC. E ASSENTAMENTO DE TUBOS P/INSTALACAO DOMICILIAR</v>
          </cell>
          <cell r="E3216" t="str">
            <v>0179</v>
          </cell>
          <cell r="F3216" t="str">
            <v/>
          </cell>
          <cell r="G3216" t="str">
            <v/>
          </cell>
          <cell r="H3216" t="str">
            <v>TUBO DE AÇO GALVANIZADO COM COSTURA, CLASSE MÉDIA, DN 50 (2), CONEXÃO ROSQUEADA, INSTALADO EM RESERVAÇÃO DE ÁGUA DE EDIFICAÇÃO QUE POSSUA RESERVATÓRIO DE FIBRA/FIBROCIMENTO  FORNECIMENTO E INSTALAÇÃO. AF_06/2016</v>
          </cell>
          <cell r="I3216" t="str">
            <v>M</v>
          </cell>
          <cell r="J3216" t="str">
            <v>ATRIBUÍDO SÃO PAULO</v>
          </cell>
          <cell r="K3216" t="str">
            <v>100,40</v>
          </cell>
          <cell r="L3216" t="str">
            <v>CAIXA REFERENCIAL</v>
          </cell>
        </row>
        <row r="3217">
          <cell r="A3217">
            <v>94463</v>
          </cell>
          <cell r="B3217" t="str">
            <v>INSTALACOES HIDRO SANITARIAS</v>
          </cell>
          <cell r="C3217" t="str">
            <v>INHI</v>
          </cell>
          <cell r="D3217" t="str">
            <v>FORNEC. E ASSENTAMENTO DE TUBOS P/INSTALACAO DOMICILIAR</v>
          </cell>
          <cell r="E3217" t="str">
            <v>0179</v>
          </cell>
          <cell r="F3217" t="str">
            <v/>
          </cell>
          <cell r="G3217" t="str">
            <v/>
          </cell>
          <cell r="H3217" t="str">
            <v>TUBO DE AÇO GALVANIZADO COM COSTURA, CLASSE MÉDIA, DN 65 (2 1/2), CONEXÃO ROSQUEADA, INSTALADO EM RESERVAÇÃO DE ÁGUA DE EDIFICAÇÃO QUE POSSUA RESERVATÓRIO DE FIBRA/FIBROCIMENTO  FORNECIMENTO E INSTALAÇÃO. AF_06/2016</v>
          </cell>
          <cell r="I3217" t="str">
            <v>M</v>
          </cell>
          <cell r="J3217" t="str">
            <v>ATRIBUÍDO SÃO PAULO</v>
          </cell>
          <cell r="K3217" t="str">
            <v>120,20</v>
          </cell>
          <cell r="L3217" t="str">
            <v>CAIXA REFERENCIAL</v>
          </cell>
        </row>
        <row r="3218">
          <cell r="A3218">
            <v>94464</v>
          </cell>
          <cell r="B3218" t="str">
            <v>INSTALACOES HIDRO SANITARIAS</v>
          </cell>
          <cell r="C3218" t="str">
            <v>INHI</v>
          </cell>
          <cell r="D3218" t="str">
            <v>FORNEC. E ASSENTAMENTO DE TUBOS P/INSTALACAO DOMICILIAR</v>
          </cell>
          <cell r="E3218" t="str">
            <v>0179</v>
          </cell>
          <cell r="F3218" t="str">
            <v/>
          </cell>
          <cell r="G3218" t="str">
            <v/>
          </cell>
          <cell r="H3218" t="str">
            <v>TUBO DE AÇO GALVANIZADO COM COSTURA, CLASSE MÉDIA, DN 80 (3), CONEXÃO ROSQUEADA, INSTALADO EM RESERVAÇÃO DE ÁGUA DE EDIFICAÇÃO QUE POSSUA RESERVATÓRIO DE FIBRA/FIBROCIMENTO  FORNECIMENTO E INSTALAÇÃO. AF_06/2016</v>
          </cell>
          <cell r="I3218" t="str">
            <v>M</v>
          </cell>
          <cell r="J3218" t="str">
            <v>ATRIBUÍDO SÃO PAULO</v>
          </cell>
          <cell r="K3218" t="str">
            <v>171,64</v>
          </cell>
          <cell r="L3218" t="str">
            <v>CAIXA REFERENCIAL</v>
          </cell>
        </row>
        <row r="3219">
          <cell r="A3219">
            <v>94602</v>
          </cell>
          <cell r="B3219" t="str">
            <v>INSTALACOES HIDRO SANITARIAS</v>
          </cell>
          <cell r="C3219" t="str">
            <v>INHI</v>
          </cell>
          <cell r="D3219" t="str">
            <v>FORNEC. E ASSENTAMENTO DE TUBOS P/INSTALACAO DOMICILIAR</v>
          </cell>
          <cell r="E3219" t="str">
            <v>0179</v>
          </cell>
          <cell r="F3219" t="str">
            <v/>
          </cell>
          <cell r="G3219" t="str">
            <v/>
          </cell>
          <cell r="H3219" t="str">
            <v>TUBO EM COBRE RÍGIDO, DN 54 MM, CLASSE E, SEM ISOLAMENTO, INSTALADO EM RESERVAÇÃO DE ÁGUA DE EDIFICAÇÃO QUE POSSUA RESERVATÓRIO DE FIBRA/FIBROCIMENTO  FORNECIMENTO E INSTALAÇÃO. AF_06/2016</v>
          </cell>
          <cell r="I3219" t="str">
            <v>M</v>
          </cell>
          <cell r="J3219" t="str">
            <v>COEFICIENTE DE REPRESENTATIVIDADE</v>
          </cell>
          <cell r="K3219" t="str">
            <v>144,29</v>
          </cell>
          <cell r="L3219" t="str">
            <v>CAIXA REFERENCIAL</v>
          </cell>
        </row>
        <row r="3220">
          <cell r="A3220">
            <v>94603</v>
          </cell>
          <cell r="B3220" t="str">
            <v>INSTALACOES HIDRO SANITARIAS</v>
          </cell>
          <cell r="C3220" t="str">
            <v>INHI</v>
          </cell>
          <cell r="D3220" t="str">
            <v>FORNEC. E ASSENTAMENTO DE TUBOS P/INSTALACAO DOMICILIAR</v>
          </cell>
          <cell r="E3220" t="str">
            <v>0179</v>
          </cell>
          <cell r="F3220" t="str">
            <v/>
          </cell>
          <cell r="G3220" t="str">
            <v/>
          </cell>
          <cell r="H3220" t="str">
            <v>TUBO EM COBRE RÍGIDO, DN 66 MM, CLASSE E, SEM ISOLAMENTO, INSTALADO EM RESERVAÇÃO DE ÁGUA DE EDIFICAÇÃO QUE POSSUA RESERVATÓRIO DE FIBRA/FIBROCIMENTO  FORNECIMENTO E INSTALAÇÃO. AF_06/2016</v>
          </cell>
          <cell r="I3220" t="str">
            <v>M</v>
          </cell>
          <cell r="J3220" t="str">
            <v>COEFICIENTE DE REPRESENTATIVIDADE</v>
          </cell>
          <cell r="K3220" t="str">
            <v>194,50</v>
          </cell>
          <cell r="L3220" t="str">
            <v>CAIXA REFERENCIAL</v>
          </cell>
        </row>
        <row r="3221">
          <cell r="A3221">
            <v>94604</v>
          </cell>
          <cell r="B3221" t="str">
            <v>INSTALACOES HIDRO SANITARIAS</v>
          </cell>
          <cell r="C3221" t="str">
            <v>INHI</v>
          </cell>
          <cell r="D3221" t="str">
            <v>FORNEC. E ASSENTAMENTO DE TUBOS P/INSTALACAO DOMICILIAR</v>
          </cell>
          <cell r="E3221" t="str">
            <v>0179</v>
          </cell>
          <cell r="F3221" t="str">
            <v/>
          </cell>
          <cell r="G3221" t="str">
            <v/>
          </cell>
          <cell r="H3221" t="str">
            <v>TUBO EM COBRE RÍGIDO, DN 79 MM, CLASSE E, SEM ISOLAMENTO, INSTALADO EM RESERVAÇÃO DE ÁGUA DE EDIFICAÇÃO QUE POSSUA RESERVATÓRIO DE FIBRA/FIBROCIMENTO  FORNECIMENTO E INSTALAÇÃO. AF_06/2016</v>
          </cell>
          <cell r="I3221" t="str">
            <v>M</v>
          </cell>
          <cell r="J3221" t="str">
            <v>COEFICIENTE DE REPRESENTATIVIDADE</v>
          </cell>
          <cell r="K3221" t="str">
            <v>266,24</v>
          </cell>
          <cell r="L3221" t="str">
            <v>CAIXA REFERENCIAL</v>
          </cell>
        </row>
        <row r="3222">
          <cell r="A3222">
            <v>94605</v>
          </cell>
          <cell r="B3222" t="str">
            <v>INSTALACOES HIDRO SANITARIAS</v>
          </cell>
          <cell r="C3222" t="str">
            <v>INHI</v>
          </cell>
          <cell r="D3222" t="str">
            <v>FORNEC. E ASSENTAMENTO DE TUBOS P/INSTALACAO DOMICILIAR</v>
          </cell>
          <cell r="E3222" t="str">
            <v>0179</v>
          </cell>
          <cell r="F3222" t="str">
            <v/>
          </cell>
          <cell r="G3222" t="str">
            <v/>
          </cell>
          <cell r="H3222" t="str">
            <v>TUBO EM COBRE RÍGIDO, DN 104 MM, CLASSE E, SEM ISOLAMENTO, INSTALADO EM RESERVAÇÃO DE ÁGUA DE EDIFICAÇÃO QUE POSSUA RESERVATÓRIO DE FIBRA/FIBROCIMENTO  FORNECIMENTO E INSTALAÇÃO. AF_06/2016</v>
          </cell>
          <cell r="I3222" t="str">
            <v>M</v>
          </cell>
          <cell r="J3222" t="str">
            <v>COEFICIENTE DE REPRESENTATIVIDADE</v>
          </cell>
          <cell r="K3222" t="str">
            <v>381,49</v>
          </cell>
          <cell r="L3222" t="str">
            <v>CAIXA REFERENCIAL</v>
          </cell>
        </row>
        <row r="3223">
          <cell r="A3223">
            <v>94648</v>
          </cell>
          <cell r="B3223" t="str">
            <v>INSTALACOES HIDRO SANITARIAS</v>
          </cell>
          <cell r="C3223" t="str">
            <v>INHI</v>
          </cell>
          <cell r="D3223" t="str">
            <v>FORNEC. E ASSENTAMENTO DE TUBOS P/INSTALACAO DOMICILIAR</v>
          </cell>
          <cell r="E3223" t="str">
            <v>0179</v>
          </cell>
          <cell r="F3223" t="str">
            <v/>
          </cell>
          <cell r="G3223" t="str">
            <v/>
          </cell>
          <cell r="H3223" t="str">
            <v>TUBO, PVC, SOLDÁVEL, DN  25 MM, INSTALADO EM RESERVAÇÃO DE ÁGUA DE EDIFICAÇÃO QUE POSSUA RESERVATÓRIO DE FIBRA/FIBROCIMENTO   FORNECIMENTO E INSTALAÇÃO. AF_06/2016</v>
          </cell>
          <cell r="I3223" t="str">
            <v>M</v>
          </cell>
          <cell r="J3223" t="str">
            <v>COEFICIENTE DE REPRESENTATIVIDADE</v>
          </cell>
          <cell r="K3223" t="str">
            <v>8,25</v>
          </cell>
          <cell r="L3223" t="str">
            <v>CAIXA REFERENCIAL</v>
          </cell>
        </row>
        <row r="3224">
          <cell r="A3224">
            <v>94649</v>
          </cell>
          <cell r="B3224" t="str">
            <v>INSTALACOES HIDRO SANITARIAS</v>
          </cell>
          <cell r="C3224" t="str">
            <v>INHI</v>
          </cell>
          <cell r="D3224" t="str">
            <v>FORNEC. E ASSENTAMENTO DE TUBOS P/INSTALACAO DOMICILIAR</v>
          </cell>
          <cell r="E3224" t="str">
            <v>0179</v>
          </cell>
          <cell r="F3224" t="str">
            <v/>
          </cell>
          <cell r="G3224" t="str">
            <v/>
          </cell>
          <cell r="H3224" t="str">
            <v>TUBO, PVC, SOLDÁVEL, DN 32 MM, INSTALADO EM RESERVAÇÃO DE ÁGUA DE EDIFICAÇÃO QUE POSSUA RESERVATÓRIO DE FIBRA/FIBROCIMENTO   FORNECIMENTO E INSTALAÇÃO. AF_06/2016</v>
          </cell>
          <cell r="I3224" t="str">
            <v>M</v>
          </cell>
          <cell r="J3224" t="str">
            <v>COEFICIENTE DE REPRESENTATIVIDADE</v>
          </cell>
          <cell r="K3224" t="str">
            <v>13,33</v>
          </cell>
          <cell r="L3224" t="str">
            <v>CAIXA REFERENCIAL</v>
          </cell>
        </row>
        <row r="3225">
          <cell r="A3225">
            <v>94650</v>
          </cell>
          <cell r="B3225" t="str">
            <v>INSTALACOES HIDRO SANITARIAS</v>
          </cell>
          <cell r="C3225" t="str">
            <v>INHI</v>
          </cell>
          <cell r="D3225" t="str">
            <v>FORNEC. E ASSENTAMENTO DE TUBOS P/INSTALACAO DOMICILIAR</v>
          </cell>
          <cell r="E3225" t="str">
            <v>0179</v>
          </cell>
          <cell r="F3225" t="str">
            <v/>
          </cell>
          <cell r="G3225" t="str">
            <v/>
          </cell>
          <cell r="H3225" t="str">
            <v>TUBO, PVC, SOLDÁVEL, DN 40 MM, INSTALADO EM RESERVAÇÃO DE ÁGUA DE EDIFICAÇÃO QUE POSSUA RESERVATÓRIO DE FIBRA/FIBROCIMENTO   FORNECIMENTO E INSTALAÇÃO. AF_06/2016</v>
          </cell>
          <cell r="I3225" t="str">
            <v>M</v>
          </cell>
          <cell r="J3225" t="str">
            <v>COEFICIENTE DE REPRESENTATIVIDADE</v>
          </cell>
          <cell r="K3225" t="str">
            <v>19,07</v>
          </cell>
          <cell r="L3225" t="str">
            <v>CAIXA REFERENCIAL</v>
          </cell>
        </row>
        <row r="3226">
          <cell r="A3226">
            <v>94651</v>
          </cell>
          <cell r="B3226" t="str">
            <v>INSTALACOES HIDRO SANITARIAS</v>
          </cell>
          <cell r="C3226" t="str">
            <v>INHI</v>
          </cell>
          <cell r="D3226" t="str">
            <v>FORNEC. E ASSENTAMENTO DE TUBOS P/INSTALACAO DOMICILIAR</v>
          </cell>
          <cell r="E3226" t="str">
            <v>0179</v>
          </cell>
          <cell r="F3226" t="str">
            <v/>
          </cell>
          <cell r="G3226" t="str">
            <v/>
          </cell>
          <cell r="H3226" t="str">
            <v>TUBO, PVC, SOLDÁVEL, DN 50 MM, INSTALADO EM RESERVAÇÃO DE ÁGUA DE EDIFICAÇÃO QUE POSSUA RESERVATÓRIO DE FIBRA/FIBROCIMENTO   FORNECIMENTO E INSTALAÇÃO. AF_06/2016</v>
          </cell>
          <cell r="I3226" t="str">
            <v>M</v>
          </cell>
          <cell r="J3226" t="str">
            <v>COEFICIENTE DE REPRESENTATIVIDADE</v>
          </cell>
          <cell r="K3226" t="str">
            <v>20,98</v>
          </cell>
          <cell r="L3226" t="str">
            <v>CAIXA REFERENCIAL</v>
          </cell>
        </row>
        <row r="3227">
          <cell r="A3227">
            <v>94652</v>
          </cell>
          <cell r="B3227" t="str">
            <v>INSTALACOES HIDRO SANITARIAS</v>
          </cell>
          <cell r="C3227" t="str">
            <v>INHI</v>
          </cell>
          <cell r="D3227" t="str">
            <v>FORNEC. E ASSENTAMENTO DE TUBOS P/INSTALACAO DOMICILIAR</v>
          </cell>
          <cell r="E3227" t="str">
            <v>0179</v>
          </cell>
          <cell r="F3227" t="str">
            <v/>
          </cell>
          <cell r="G3227" t="str">
            <v/>
          </cell>
          <cell r="H3227" t="str">
            <v>TUBO, PVC, SOLDÁVEL, DN 60 MM, INSTALADO EM RESERVAÇÃO DE ÁGUA DE EDIFICAÇÃO QUE POSSUA RESERVATÓRIO DE FIBRA/FIBROCIMENTO   FORNECIMENTO E INSTALAÇÃO. AF_06/2016</v>
          </cell>
          <cell r="I3227" t="str">
            <v>M</v>
          </cell>
          <cell r="J3227" t="str">
            <v>COEFICIENTE DE REPRESENTATIVIDADE</v>
          </cell>
          <cell r="K3227" t="str">
            <v>34,16</v>
          </cell>
          <cell r="L3227" t="str">
            <v>CAIXA REFERENCIAL</v>
          </cell>
        </row>
        <row r="3228">
          <cell r="A3228">
            <v>94653</v>
          </cell>
          <cell r="B3228" t="str">
            <v>INSTALACOES HIDRO SANITARIAS</v>
          </cell>
          <cell r="C3228" t="str">
            <v>INHI</v>
          </cell>
          <cell r="D3228" t="str">
            <v>FORNEC. E ASSENTAMENTO DE TUBOS P/INSTALACAO DOMICILIAR</v>
          </cell>
          <cell r="E3228" t="str">
            <v>0179</v>
          </cell>
          <cell r="F3228" t="str">
            <v/>
          </cell>
          <cell r="G3228" t="str">
            <v/>
          </cell>
          <cell r="H3228" t="str">
            <v>TUBO, PVC, SOLDÁVEL, DN 75 MM, INSTALADO EM RESERVAÇÃO DE ÁGUA DE EDIFICAÇÃO QUE POSSUA RESERVATÓRIO DE FIBRA/FIBROCIMENTO   FORNECIMENTO E INSTALAÇÃO. AF_06/2016</v>
          </cell>
          <cell r="I3228" t="str">
            <v>M</v>
          </cell>
          <cell r="J3228" t="str">
            <v>COEFICIENTE DE REPRESENTATIVIDADE</v>
          </cell>
          <cell r="K3228" t="str">
            <v>50,69</v>
          </cell>
          <cell r="L3228" t="str">
            <v>CAIXA REFERENCIAL</v>
          </cell>
        </row>
        <row r="3229">
          <cell r="A3229">
            <v>94654</v>
          </cell>
          <cell r="B3229" t="str">
            <v>INSTALACOES HIDRO SANITARIAS</v>
          </cell>
          <cell r="C3229" t="str">
            <v>INHI</v>
          </cell>
          <cell r="D3229" t="str">
            <v>FORNEC. E ASSENTAMENTO DE TUBOS P/INSTALACAO DOMICILIAR</v>
          </cell>
          <cell r="E3229" t="str">
            <v>0179</v>
          </cell>
          <cell r="F3229" t="str">
            <v/>
          </cell>
          <cell r="G3229" t="str">
            <v/>
          </cell>
          <cell r="H3229" t="str">
            <v>TUBO, PVC, SOLDÁVEL, DN 85 MM, INSTALADO EM RESERVAÇÃO DE ÁGUA DE EDIFICAÇÃO QUE POSSUA RESERVATÓRIO DE FIBRA/FIBROCIMENTO   FORNECIMENTO E INSTALAÇÃO. AF_06/2016</v>
          </cell>
          <cell r="I3229" t="str">
            <v>M</v>
          </cell>
          <cell r="J3229" t="str">
            <v>COEFICIENTE DE REPRESENTATIVIDADE</v>
          </cell>
          <cell r="K3229" t="str">
            <v>65,68</v>
          </cell>
          <cell r="L3229" t="str">
            <v>CAIXA REFERENCIAL</v>
          </cell>
        </row>
        <row r="3230">
          <cell r="A3230">
            <v>94655</v>
          </cell>
          <cell r="B3230" t="str">
            <v>INSTALACOES HIDRO SANITARIAS</v>
          </cell>
          <cell r="C3230" t="str">
            <v>INHI</v>
          </cell>
          <cell r="D3230" t="str">
            <v>FORNEC. E ASSENTAMENTO DE TUBOS P/INSTALACAO DOMICILIAR</v>
          </cell>
          <cell r="E3230" t="str">
            <v>0179</v>
          </cell>
          <cell r="F3230" t="str">
            <v/>
          </cell>
          <cell r="G3230" t="str">
            <v/>
          </cell>
          <cell r="H3230" t="str">
            <v>TUBO, PVC, SOLDÁVEL, DN 110 MM, INSTALADO EM RESERVAÇÃO DE ÁGUA DE EDIFICAÇÃO QUE POSSUA RESERVATÓRIO DE FIBRA/FIBROCIMENTO   FORNECIMENTO E INSTALAÇÃO. AF_06/2016</v>
          </cell>
          <cell r="I3230" t="str">
            <v>M</v>
          </cell>
          <cell r="J3230" t="str">
            <v>COEFICIENTE DE REPRESENTATIVIDADE</v>
          </cell>
          <cell r="K3230" t="str">
            <v>95,11</v>
          </cell>
          <cell r="L3230" t="str">
            <v>CAIXA REFERENCIAL</v>
          </cell>
        </row>
        <row r="3231">
          <cell r="A3231">
            <v>94716</v>
          </cell>
          <cell r="B3231" t="str">
            <v>INSTALACOES HIDRO SANITARIAS</v>
          </cell>
          <cell r="C3231" t="str">
            <v>INHI</v>
          </cell>
          <cell r="D3231" t="str">
            <v>FORNEC. E ASSENTAMENTO DE TUBOS P/INSTALACAO DOMICILIAR</v>
          </cell>
          <cell r="E3231" t="str">
            <v>0179</v>
          </cell>
          <cell r="F3231" t="str">
            <v/>
          </cell>
          <cell r="G3231" t="str">
            <v/>
          </cell>
          <cell r="H3231" t="str">
            <v>TUBO, CPVC, SOLDÁVEL, DN 22 MM, INSTALADO EM RESERVAÇÃO DE ÁGUA DE EDIFICAÇÃO QUE POSSUA RESERVATÓRIO DE FIBRA/FIBROCIMENTO  FORNECIMENTO E INSTALAÇÃO. AF_06/2016</v>
          </cell>
          <cell r="I3231" t="str">
            <v>M</v>
          </cell>
          <cell r="J3231" t="str">
            <v>COEFICIENTE DE REPRESENTATIVIDADE</v>
          </cell>
          <cell r="K3231" t="str">
            <v>21,09</v>
          </cell>
          <cell r="L3231" t="str">
            <v>CAIXA REFERENCIAL</v>
          </cell>
        </row>
        <row r="3232">
          <cell r="A3232">
            <v>94717</v>
          </cell>
          <cell r="B3232" t="str">
            <v>INSTALACOES HIDRO SANITARIAS</v>
          </cell>
          <cell r="C3232" t="str">
            <v>INHI</v>
          </cell>
          <cell r="D3232" t="str">
            <v>FORNEC. E ASSENTAMENTO DE TUBOS P/INSTALACAO DOMICILIAR</v>
          </cell>
          <cell r="E3232" t="str">
            <v>0179</v>
          </cell>
          <cell r="F3232" t="str">
            <v/>
          </cell>
          <cell r="G3232" t="str">
            <v/>
          </cell>
          <cell r="H3232" t="str">
            <v>TUBO, CPVC, SOLDÁVEL, DN 28 MM, INSTALADO EM RESERVAÇÃO DE ÁGUA DE EDIFICAÇÃO QUE POSSUA RESERVATÓRIO DE FIBRA/FIBROCIMENTO  FORNECIMENTO E INSTALAÇÃO. AF_06/2016</v>
          </cell>
          <cell r="I3232" t="str">
            <v>M</v>
          </cell>
          <cell r="J3232" t="str">
            <v>COEFICIENTE DE REPRESENTATIVIDADE</v>
          </cell>
          <cell r="K3232" t="str">
            <v>31,48</v>
          </cell>
          <cell r="L3232" t="str">
            <v>CAIXA REFERENCIAL</v>
          </cell>
        </row>
        <row r="3233">
          <cell r="A3233">
            <v>94718</v>
          </cell>
          <cell r="B3233" t="str">
            <v>INSTALACOES HIDRO SANITARIAS</v>
          </cell>
          <cell r="C3233" t="str">
            <v>INHI</v>
          </cell>
          <cell r="D3233" t="str">
            <v>FORNEC. E ASSENTAMENTO DE TUBOS P/INSTALACAO DOMICILIAR</v>
          </cell>
          <cell r="E3233" t="str">
            <v>0179</v>
          </cell>
          <cell r="F3233" t="str">
            <v/>
          </cell>
          <cell r="G3233" t="str">
            <v/>
          </cell>
          <cell r="H3233" t="str">
            <v>TUBO, CPVC, SOLDÁVEL, DN 35 MM, INSTALADO EM RESERVAÇÃO DE ÁGUA DE EDIFICAÇÃO QUE POSSUA RESERVATÓRIO DE FIBRA/FIBROCIMENTO  FORNECIMENTO E INSTALAÇÃO. AF_06/2016</v>
          </cell>
          <cell r="I3233" t="str">
            <v>M</v>
          </cell>
          <cell r="J3233" t="str">
            <v>COEFICIENTE DE REPRESENTATIVIDADE</v>
          </cell>
          <cell r="K3233" t="str">
            <v>38,84</v>
          </cell>
          <cell r="L3233" t="str">
            <v>CAIXA REFERENCIAL</v>
          </cell>
        </row>
        <row r="3234">
          <cell r="A3234">
            <v>94719</v>
          </cell>
          <cell r="B3234" t="str">
            <v>INSTALACOES HIDRO SANITARIAS</v>
          </cell>
          <cell r="C3234" t="str">
            <v>INHI</v>
          </cell>
          <cell r="D3234" t="str">
            <v>FORNEC. E ASSENTAMENTO DE TUBOS P/INSTALACAO DOMICILIAR</v>
          </cell>
          <cell r="E3234" t="str">
            <v>0179</v>
          </cell>
          <cell r="F3234" t="str">
            <v/>
          </cell>
          <cell r="G3234" t="str">
            <v/>
          </cell>
          <cell r="H3234" t="str">
            <v>TUBO, CPVC, SOLDÁVEL, DN 42 MM, INSTALADO EM RESERVAÇÃO DE ÁGUA DE EDIFICAÇÃO QUE POSSUA RESERVATÓRIO DE FIBRA/FIBROCIMENTO  FORNECIMENTO E INSTALAÇÃO. AF_06/2016</v>
          </cell>
          <cell r="I3234" t="str">
            <v>M</v>
          </cell>
          <cell r="J3234" t="str">
            <v>COEFICIENTE DE REPRESENTATIVIDADE</v>
          </cell>
          <cell r="K3234" t="str">
            <v>51,32</v>
          </cell>
          <cell r="L3234" t="str">
            <v>CAIXA REFERENCIAL</v>
          </cell>
        </row>
        <row r="3235">
          <cell r="A3235">
            <v>94720</v>
          </cell>
          <cell r="B3235" t="str">
            <v>INSTALACOES HIDRO SANITARIAS</v>
          </cell>
          <cell r="C3235" t="str">
            <v>INHI</v>
          </cell>
          <cell r="D3235" t="str">
            <v>FORNEC. E ASSENTAMENTO DE TUBOS P/INSTALACAO DOMICILIAR</v>
          </cell>
          <cell r="E3235" t="str">
            <v>0179</v>
          </cell>
          <cell r="F3235" t="str">
            <v/>
          </cell>
          <cell r="G3235" t="str">
            <v/>
          </cell>
          <cell r="H3235" t="str">
            <v>TUBO, CPVC, SOLDÁVEL, DN 54 MM, INSTALADO EM RESERVAÇÃO DE ÁGUA DE EDIFICAÇÃO QUE POSSUA RESERVATÓRIO DE FIBRA/FIBROCIMENTO  FORNECIMENTO E INSTALAÇÃO. AF_06/2016</v>
          </cell>
          <cell r="I3235" t="str">
            <v>M</v>
          </cell>
          <cell r="J3235" t="str">
            <v>COEFICIENTE DE REPRESENTATIVIDADE</v>
          </cell>
          <cell r="K3235" t="str">
            <v>77,16</v>
          </cell>
          <cell r="L3235" t="str">
            <v>CAIXA REFERENCIAL</v>
          </cell>
        </row>
        <row r="3236">
          <cell r="A3236">
            <v>94721</v>
          </cell>
          <cell r="B3236" t="str">
            <v>INSTALACOES HIDRO SANITARIAS</v>
          </cell>
          <cell r="C3236" t="str">
            <v>INHI</v>
          </cell>
          <cell r="D3236" t="str">
            <v>FORNEC. E ASSENTAMENTO DE TUBOS P/INSTALACAO DOMICILIAR</v>
          </cell>
          <cell r="E3236" t="str">
            <v>0179</v>
          </cell>
          <cell r="F3236" t="str">
            <v/>
          </cell>
          <cell r="G3236" t="str">
            <v/>
          </cell>
          <cell r="H3236" t="str">
            <v>TUBO, CPVC, SOLDÁVEL, DN 73 MM, INSTALADO EM RESERVAÇÃO DE ÁGUA DE EDIFICAÇÃO QUE POSSUA RESERVATÓRIO DE FIBRA/FIBROCIMENTO  FORNECIMENTO E INSTALAÇÃO. AF_06/2016</v>
          </cell>
          <cell r="I3236" t="str">
            <v>M</v>
          </cell>
          <cell r="J3236" t="str">
            <v>COEFICIENTE DE REPRESENTATIVIDADE</v>
          </cell>
          <cell r="K3236" t="str">
            <v>113,74</v>
          </cell>
          <cell r="L3236" t="str">
            <v>CAIXA REFERENCIAL</v>
          </cell>
        </row>
        <row r="3237">
          <cell r="A3237">
            <v>94722</v>
          </cell>
          <cell r="B3237" t="str">
            <v>INSTALACOES HIDRO SANITARIAS</v>
          </cell>
          <cell r="C3237" t="str">
            <v>INHI</v>
          </cell>
          <cell r="D3237" t="str">
            <v>FORNEC. E ASSENTAMENTO DE TUBOS P/INSTALACAO DOMICILIAR</v>
          </cell>
          <cell r="E3237" t="str">
            <v>0179</v>
          </cell>
          <cell r="F3237" t="str">
            <v/>
          </cell>
          <cell r="G3237" t="str">
            <v/>
          </cell>
          <cell r="H3237" t="str">
            <v>TUBO, CPVC, SOLDÁVEL, DN 89 MM, INSTALADO EM RESERVAÇÃO DE ÁGUA DE EDIFICAÇÃO QUE POSSUA RESERVATÓRIO DE FIBRA/FIBROCIMENTO  FORNECIMENTO E INSTALAÇÃO. AF_06/2016</v>
          </cell>
          <cell r="I3237" t="str">
            <v>M</v>
          </cell>
          <cell r="J3237" t="str">
            <v>COEFICIENTE DE REPRESENTATIVIDADE</v>
          </cell>
          <cell r="K3237" t="str">
            <v>197,55</v>
          </cell>
          <cell r="L3237" t="str">
            <v>CAIXA REFERENCIAL</v>
          </cell>
        </row>
        <row r="3238">
          <cell r="A3238">
            <v>95697</v>
          </cell>
          <cell r="B3238" t="str">
            <v>INSTALACOES HIDRO SANITARIAS</v>
          </cell>
          <cell r="C3238" t="str">
            <v>INHI</v>
          </cell>
          <cell r="D3238" t="str">
            <v>FORNEC. E ASSENTAMENTO DE TUBOS P/INSTALACAO DOMICILIAR</v>
          </cell>
          <cell r="E3238" t="str">
            <v>0179</v>
          </cell>
          <cell r="F3238" t="str">
            <v/>
          </cell>
          <cell r="G3238" t="str">
            <v/>
          </cell>
          <cell r="H3238" t="str">
            <v>TUBO DE AÇO PRETO SEM COSTURA, CONEXÃO SOLDADA, DN 40 (1 1/2"), INSTALADO EM REDE DE ALIMENTAÇÃO PARA HIDRANTE - FORNECIMENTO E INSTALAÇÃO. AF_10/2020</v>
          </cell>
          <cell r="I3238" t="str">
            <v>M</v>
          </cell>
          <cell r="J3238" t="str">
            <v>ATRIBUÍDO SÃO PAULO</v>
          </cell>
          <cell r="K3238" t="str">
            <v>75,88</v>
          </cell>
          <cell r="L3238" t="str">
            <v>CAIXA REFERENCIAL</v>
          </cell>
        </row>
        <row r="3239">
          <cell r="A3239">
            <v>96635</v>
          </cell>
          <cell r="B3239" t="str">
            <v>INSTALACOES HIDRO SANITARIAS</v>
          </cell>
          <cell r="C3239" t="str">
            <v>INHI</v>
          </cell>
          <cell r="D3239" t="str">
            <v>FORNEC. E ASSENTAMENTO DE TUBOS P/INSTALACAO DOMICILIAR</v>
          </cell>
          <cell r="E3239" t="str">
            <v>0179</v>
          </cell>
          <cell r="F3239" t="str">
            <v/>
          </cell>
          <cell r="G3239" t="str">
            <v/>
          </cell>
          <cell r="H3239" t="str">
            <v>TUBO, PPR, DN 25, CLASSE PN 20,  INSTALADO EM RAMAL OU SUB-RAMAL DE ÁGUA  FORNECIMENTO E INSTALAÇÃO. AF_06/2015</v>
          </cell>
          <cell r="I3239" t="str">
            <v>M</v>
          </cell>
          <cell r="J3239" t="str">
            <v>ATRIBUÍDO SÃO PAULO</v>
          </cell>
          <cell r="K3239" t="str">
            <v>24,43</v>
          </cell>
          <cell r="L3239" t="str">
            <v>CAIXA REFERENCIAL</v>
          </cell>
        </row>
        <row r="3240">
          <cell r="A3240">
            <v>96636</v>
          </cell>
          <cell r="B3240" t="str">
            <v>INSTALACOES HIDRO SANITARIAS</v>
          </cell>
          <cell r="C3240" t="str">
            <v>INHI</v>
          </cell>
          <cell r="D3240" t="str">
            <v>FORNEC. E ASSENTAMENTO DE TUBOS P/INSTALACAO DOMICILIAR</v>
          </cell>
          <cell r="E3240" t="str">
            <v>0179</v>
          </cell>
          <cell r="F3240" t="str">
            <v/>
          </cell>
          <cell r="G3240" t="str">
            <v/>
          </cell>
          <cell r="H3240" t="str">
            <v>TUBO, PPR, DN 25, CLASSE PN 25 INSTALADO EM RAMAL OU SUB-RAMAL DE ÁGUA  FORNECIMENTO E INSTALAÇÃO. AF_06/2015</v>
          </cell>
          <cell r="I3240" t="str">
            <v>M</v>
          </cell>
          <cell r="J3240" t="str">
            <v>ATRIBUÍDO SÃO PAULO</v>
          </cell>
          <cell r="K3240" t="str">
            <v>25,56</v>
          </cell>
          <cell r="L3240" t="str">
            <v>CAIXA REFERENCIAL</v>
          </cell>
        </row>
        <row r="3241">
          <cell r="A3241">
            <v>96644</v>
          </cell>
          <cell r="B3241" t="str">
            <v>INSTALACOES HIDRO SANITARIAS</v>
          </cell>
          <cell r="C3241" t="str">
            <v>INHI</v>
          </cell>
          <cell r="D3241" t="str">
            <v>FORNEC. E ASSENTAMENTO DE TUBOS P/INSTALACAO DOMICILIAR</v>
          </cell>
          <cell r="E3241" t="str">
            <v>0179</v>
          </cell>
          <cell r="F3241" t="str">
            <v/>
          </cell>
          <cell r="G3241" t="str">
            <v/>
          </cell>
          <cell r="H3241" t="str">
            <v>TUBO, PPR, DN 25, CLASSE PN 20,  INSTALADO EM RAMAL DE DISTRIBUIÇÃO DE ÁGUA  FORNECIMENTO E INSTALAÇÃO. AF_06/2015</v>
          </cell>
          <cell r="I3241" t="str">
            <v>M</v>
          </cell>
          <cell r="J3241" t="str">
            <v>ATRIBUÍDO SÃO PAULO</v>
          </cell>
          <cell r="K3241" t="str">
            <v>17,47</v>
          </cell>
          <cell r="L3241" t="str">
            <v>CAIXA REFERENCIAL</v>
          </cell>
        </row>
        <row r="3242">
          <cell r="A3242">
            <v>96645</v>
          </cell>
          <cell r="B3242" t="str">
            <v>INSTALACOES HIDRO SANITARIAS</v>
          </cell>
          <cell r="C3242" t="str">
            <v>INHI</v>
          </cell>
          <cell r="D3242" t="str">
            <v>FORNEC. E ASSENTAMENTO DE TUBOS P/INSTALACAO DOMICILIAR</v>
          </cell>
          <cell r="E3242" t="str">
            <v>0179</v>
          </cell>
          <cell r="F3242" t="str">
            <v/>
          </cell>
          <cell r="G3242" t="str">
            <v/>
          </cell>
          <cell r="H3242" t="str">
            <v>TUBO, PPR, DN 32, CLASSE PN 12,  INSTALADO EM RAMAL DE DISTRIBUIÇÃO DE ÁGUA  FORNECIMENTO E INSTALAÇÃO. AF_06/2015</v>
          </cell>
          <cell r="I3242" t="str">
            <v>M</v>
          </cell>
          <cell r="J3242" t="str">
            <v>ATRIBUÍDO SÃO PAULO</v>
          </cell>
          <cell r="K3242" t="str">
            <v>22,44</v>
          </cell>
          <cell r="L3242" t="str">
            <v>CAIXA REFERENCIAL</v>
          </cell>
        </row>
        <row r="3243">
          <cell r="A3243">
            <v>96646</v>
          </cell>
          <cell r="B3243" t="str">
            <v>INSTALACOES HIDRO SANITARIAS</v>
          </cell>
          <cell r="C3243" t="str">
            <v>INHI</v>
          </cell>
          <cell r="D3243" t="str">
            <v>FORNEC. E ASSENTAMENTO DE TUBOS P/INSTALACAO DOMICILIAR</v>
          </cell>
          <cell r="E3243" t="str">
            <v>0179</v>
          </cell>
          <cell r="F3243" t="str">
            <v/>
          </cell>
          <cell r="G3243" t="str">
            <v/>
          </cell>
          <cell r="H3243" t="str">
            <v>TUBO, PPR, DN 40, CLASSE PN 12,  INSTALADO EM RAMAL DE DISTRIBUIÇÃO DE ÁGUA  FORNECIMENTO E INSTALAÇÃO. AF_06/2015</v>
          </cell>
          <cell r="I3243" t="str">
            <v>M</v>
          </cell>
          <cell r="J3243" t="str">
            <v>ATRIBUÍDO SÃO PAULO</v>
          </cell>
          <cell r="K3243" t="str">
            <v>34,65</v>
          </cell>
          <cell r="L3243" t="str">
            <v>CAIXA REFERENCIAL</v>
          </cell>
        </row>
        <row r="3244">
          <cell r="A3244">
            <v>96647</v>
          </cell>
          <cell r="B3244" t="str">
            <v>INSTALACOES HIDRO SANITARIAS</v>
          </cell>
          <cell r="C3244" t="str">
            <v>INHI</v>
          </cell>
          <cell r="D3244" t="str">
            <v>FORNEC. E ASSENTAMENTO DE TUBOS P/INSTALACAO DOMICILIAR</v>
          </cell>
          <cell r="E3244" t="str">
            <v>0179</v>
          </cell>
          <cell r="F3244" t="str">
            <v/>
          </cell>
          <cell r="G3244" t="str">
            <v/>
          </cell>
          <cell r="H3244" t="str">
            <v>TUBO, PPR, DN 25, CLASSE PN 25,  INSTALADO EM RAMAL DE DISTRIBUIÇÃO DE ÁGUA  FORNECIMENTO E INSTALAÇÃO. AF_06/2015</v>
          </cell>
          <cell r="I3244" t="str">
            <v>M</v>
          </cell>
          <cell r="J3244" t="str">
            <v>ATRIBUÍDO SÃO PAULO</v>
          </cell>
          <cell r="K3244" t="str">
            <v>16,22</v>
          </cell>
          <cell r="L3244" t="str">
            <v>CAIXA REFERENCIAL</v>
          </cell>
        </row>
        <row r="3245">
          <cell r="A3245">
            <v>96648</v>
          </cell>
          <cell r="B3245" t="str">
            <v>INSTALACOES HIDRO SANITARIAS</v>
          </cell>
          <cell r="C3245" t="str">
            <v>INHI</v>
          </cell>
          <cell r="D3245" t="str">
            <v>FORNEC. E ASSENTAMENTO DE TUBOS P/INSTALACAO DOMICILIAR</v>
          </cell>
          <cell r="E3245" t="str">
            <v>0179</v>
          </cell>
          <cell r="F3245" t="str">
            <v/>
          </cell>
          <cell r="G3245" t="str">
            <v/>
          </cell>
          <cell r="H3245" t="str">
            <v>TUBO, PPR, DN 32, CLASSE PN 25,  INSTALADO EM RAMAL DE DISTRIBUIÇÃO DE ÁGUA  FORNECIMENTO E INSTALAÇÃO. AF_06/2015</v>
          </cell>
          <cell r="I3245" t="str">
            <v>M</v>
          </cell>
          <cell r="J3245" t="str">
            <v>ATRIBUÍDO SÃO PAULO</v>
          </cell>
          <cell r="K3245" t="str">
            <v>28,85</v>
          </cell>
          <cell r="L3245" t="str">
            <v>CAIXA REFERENCIAL</v>
          </cell>
        </row>
        <row r="3246">
          <cell r="A3246">
            <v>96649</v>
          </cell>
          <cell r="B3246" t="str">
            <v>INSTALACOES HIDRO SANITARIAS</v>
          </cell>
          <cell r="C3246" t="str">
            <v>INHI</v>
          </cell>
          <cell r="D3246" t="str">
            <v>FORNEC. E ASSENTAMENTO DE TUBOS P/INSTALACAO DOMICILIAR</v>
          </cell>
          <cell r="E3246" t="str">
            <v>0179</v>
          </cell>
          <cell r="F3246" t="str">
            <v/>
          </cell>
          <cell r="G3246" t="str">
            <v/>
          </cell>
          <cell r="H3246" t="str">
            <v>TUBO, PPR, DN 40, CLASSE PN 25,  INSTALADO EM RAMAL DE DISTRIBUIÇÃO DE ÁGUA  FORNECIMENTO E INSTALAÇÃO. AF_06/2015</v>
          </cell>
          <cell r="I3246" t="str">
            <v>M</v>
          </cell>
          <cell r="J3246" t="str">
            <v>ATRIBUÍDO SÃO PAULO</v>
          </cell>
          <cell r="K3246" t="str">
            <v>41,86</v>
          </cell>
          <cell r="L3246" t="str">
            <v>CAIXA REFERENCIAL</v>
          </cell>
        </row>
        <row r="3247">
          <cell r="A3247">
            <v>96668</v>
          </cell>
          <cell r="B3247" t="str">
            <v>INSTALACOES HIDRO SANITARIAS</v>
          </cell>
          <cell r="C3247" t="str">
            <v>INHI</v>
          </cell>
          <cell r="D3247" t="str">
            <v>FORNEC. E ASSENTAMENTO DE TUBOS P/INSTALACAO DOMICILIAR</v>
          </cell>
          <cell r="E3247" t="str">
            <v>0179</v>
          </cell>
          <cell r="F3247" t="str">
            <v/>
          </cell>
          <cell r="G3247" t="str">
            <v/>
          </cell>
          <cell r="H3247" t="str">
            <v>TUBO, PPR, DN 25, CLASSE PN 20,  INSTALADO EM PRUMADA DE ÁGUA  FORNECIMENTO E INSTALAÇÃO. AF_06/2015</v>
          </cell>
          <cell r="I3247" t="str">
            <v>M</v>
          </cell>
          <cell r="J3247" t="str">
            <v>ATRIBUÍDO SÃO PAULO</v>
          </cell>
          <cell r="K3247" t="str">
            <v>12,63</v>
          </cell>
          <cell r="L3247" t="str">
            <v>CAIXA REFERENCIAL</v>
          </cell>
        </row>
        <row r="3248">
          <cell r="A3248">
            <v>96669</v>
          </cell>
          <cell r="B3248" t="str">
            <v>INSTALACOES HIDRO SANITARIAS</v>
          </cell>
          <cell r="C3248" t="str">
            <v>INHI</v>
          </cell>
          <cell r="D3248" t="str">
            <v>FORNEC. E ASSENTAMENTO DE TUBOS P/INSTALACAO DOMICILIAR</v>
          </cell>
          <cell r="E3248" t="str">
            <v>0179</v>
          </cell>
          <cell r="F3248" t="str">
            <v/>
          </cell>
          <cell r="G3248" t="str">
            <v/>
          </cell>
          <cell r="H3248" t="str">
            <v>TUBO, PPR, DN 32, CLASSE PN 12,  INSTALADO EM PRUMADA DE ÁGUA  FORNECIMENTO E INSTALAÇÃO. AF_06/2015</v>
          </cell>
          <cell r="I3248" t="str">
            <v>M</v>
          </cell>
          <cell r="J3248" t="str">
            <v>ATRIBUÍDO SÃO PAULO</v>
          </cell>
          <cell r="K3248" t="str">
            <v>15,74</v>
          </cell>
          <cell r="L3248" t="str">
            <v>CAIXA REFERENCIAL</v>
          </cell>
        </row>
        <row r="3249">
          <cell r="A3249">
            <v>96670</v>
          </cell>
          <cell r="B3249" t="str">
            <v>INSTALACOES HIDRO SANITARIAS</v>
          </cell>
          <cell r="C3249" t="str">
            <v>INHI</v>
          </cell>
          <cell r="D3249" t="str">
            <v>FORNEC. E ASSENTAMENTO DE TUBOS P/INSTALACAO DOMICILIAR</v>
          </cell>
          <cell r="E3249" t="str">
            <v>0179</v>
          </cell>
          <cell r="F3249" t="str">
            <v/>
          </cell>
          <cell r="G3249" t="str">
            <v/>
          </cell>
          <cell r="H3249" t="str">
            <v>TUBO, PPR, DN 40, CLASSE PN 12,  INSTALADO EM PRUMADA DE ÁGUA  FORNECIMENTO E INSTALAÇÃO. AF_06/2015</v>
          </cell>
          <cell r="I3249" t="str">
            <v>M</v>
          </cell>
          <cell r="J3249" t="str">
            <v>ATRIBUÍDO SÃO PAULO</v>
          </cell>
          <cell r="K3249" t="str">
            <v>23,91</v>
          </cell>
          <cell r="L3249" t="str">
            <v>CAIXA REFERENCIAL</v>
          </cell>
        </row>
        <row r="3250">
          <cell r="A3250">
            <v>96671</v>
          </cell>
          <cell r="B3250" t="str">
            <v>INSTALACOES HIDRO SANITARIAS</v>
          </cell>
          <cell r="C3250" t="str">
            <v>INHI</v>
          </cell>
          <cell r="D3250" t="str">
            <v>FORNEC. E ASSENTAMENTO DE TUBOS P/INSTALACAO DOMICILIAR</v>
          </cell>
          <cell r="E3250" t="str">
            <v>0179</v>
          </cell>
          <cell r="F3250" t="str">
            <v/>
          </cell>
          <cell r="G3250" t="str">
            <v/>
          </cell>
          <cell r="H3250" t="str">
            <v>TUBO, PPR, DN 50, CLASSE PN 12,  INSTALADO EM PRUMADA DE ÁGUA  FORNECIMENTO E INSTALAÇÃO. AF_06/2015</v>
          </cell>
          <cell r="I3250" t="str">
            <v>M</v>
          </cell>
          <cell r="J3250" t="str">
            <v>ATRIBUÍDO SÃO PAULO</v>
          </cell>
          <cell r="K3250" t="str">
            <v>31,89</v>
          </cell>
          <cell r="L3250" t="str">
            <v>CAIXA REFERENCIAL</v>
          </cell>
        </row>
        <row r="3251">
          <cell r="A3251">
            <v>96672</v>
          </cell>
          <cell r="B3251" t="str">
            <v>INSTALACOES HIDRO SANITARIAS</v>
          </cell>
          <cell r="C3251" t="str">
            <v>INHI</v>
          </cell>
          <cell r="D3251" t="str">
            <v>FORNEC. E ASSENTAMENTO DE TUBOS P/INSTALACAO DOMICILIAR</v>
          </cell>
          <cell r="E3251" t="str">
            <v>0179</v>
          </cell>
          <cell r="F3251" t="str">
            <v/>
          </cell>
          <cell r="G3251" t="str">
            <v/>
          </cell>
          <cell r="H3251" t="str">
            <v>TUBO, PPR, DN 63, CLASSE PN 12,  INSTALADO EM PRUMADA DE ÁGUA  FORNECIMENTO E INSTALAÇÃO. AF_06/2015</v>
          </cell>
          <cell r="I3251" t="str">
            <v>M</v>
          </cell>
          <cell r="J3251" t="str">
            <v>ATRIBUÍDO SÃO PAULO</v>
          </cell>
          <cell r="K3251" t="str">
            <v>46,71</v>
          </cell>
          <cell r="L3251" t="str">
            <v>CAIXA REFERENCIAL</v>
          </cell>
        </row>
        <row r="3252">
          <cell r="A3252">
            <v>96673</v>
          </cell>
          <cell r="B3252" t="str">
            <v>INSTALACOES HIDRO SANITARIAS</v>
          </cell>
          <cell r="C3252" t="str">
            <v>INHI</v>
          </cell>
          <cell r="D3252" t="str">
            <v>FORNEC. E ASSENTAMENTO DE TUBOS P/INSTALACAO DOMICILIAR</v>
          </cell>
          <cell r="E3252" t="str">
            <v>0179</v>
          </cell>
          <cell r="F3252" t="str">
            <v/>
          </cell>
          <cell r="G3252" t="str">
            <v/>
          </cell>
          <cell r="H3252" t="str">
            <v>TUBO, PPR, DN 75, CLASSE PN 12,  INSTALADO EM PRUMADA DE ÁGUA  FORNECIMENTO E INSTALAÇÃO. AF_06/2015</v>
          </cell>
          <cell r="I3252" t="str">
            <v>M</v>
          </cell>
          <cell r="J3252" t="str">
            <v>ATRIBUÍDO SÃO PAULO</v>
          </cell>
          <cell r="K3252" t="str">
            <v>76,80</v>
          </cell>
          <cell r="L3252" t="str">
            <v>CAIXA REFERENCIAL</v>
          </cell>
        </row>
        <row r="3253">
          <cell r="A3253">
            <v>96674</v>
          </cell>
          <cell r="B3253" t="str">
            <v>INSTALACOES HIDRO SANITARIAS</v>
          </cell>
          <cell r="C3253" t="str">
            <v>INHI</v>
          </cell>
          <cell r="D3253" t="str">
            <v>FORNEC. E ASSENTAMENTO DE TUBOS P/INSTALACAO DOMICILIAR</v>
          </cell>
          <cell r="E3253" t="str">
            <v>0179</v>
          </cell>
          <cell r="F3253" t="str">
            <v/>
          </cell>
          <cell r="G3253" t="str">
            <v/>
          </cell>
          <cell r="H3253" t="str">
            <v>TUBO, PPR, DN 90, CLASSE PN 12,  INSTALADO EM PRUMADA DE ÁGUA  FORNECIMENTO E INSTALAÇÃO. AF_06/2015</v>
          </cell>
          <cell r="I3253" t="str">
            <v>M</v>
          </cell>
          <cell r="J3253" t="str">
            <v>ATRIBUÍDO SÃO PAULO</v>
          </cell>
          <cell r="K3253" t="str">
            <v>107,84</v>
          </cell>
          <cell r="L3253" t="str">
            <v>CAIXA REFERENCIAL</v>
          </cell>
        </row>
        <row r="3254">
          <cell r="A3254">
            <v>96675</v>
          </cell>
          <cell r="B3254" t="str">
            <v>INSTALACOES HIDRO SANITARIAS</v>
          </cell>
          <cell r="C3254" t="str">
            <v>INHI</v>
          </cell>
          <cell r="D3254" t="str">
            <v>FORNEC. E ASSENTAMENTO DE TUBOS P/INSTALACAO DOMICILIAR</v>
          </cell>
          <cell r="E3254" t="str">
            <v>0179</v>
          </cell>
          <cell r="F3254" t="str">
            <v/>
          </cell>
          <cell r="G3254" t="str">
            <v/>
          </cell>
          <cell r="H3254" t="str">
            <v>TUBO, PPR, DN 110, CLASSE PN 12,  INSTALADO EM PRUMADA DE ÁGUA  FORNECIMENTO E INSTALAÇÃO. AF_06/2015</v>
          </cell>
          <cell r="I3254" t="str">
            <v>M</v>
          </cell>
          <cell r="J3254" t="str">
            <v>ATRIBUÍDO SÃO PAULO</v>
          </cell>
          <cell r="K3254" t="str">
            <v>188,48</v>
          </cell>
          <cell r="L3254" t="str">
            <v>CAIXA REFERENCIAL</v>
          </cell>
        </row>
        <row r="3255">
          <cell r="A3255">
            <v>96676</v>
          </cell>
          <cell r="B3255" t="str">
            <v>INSTALACOES HIDRO SANITARIAS</v>
          </cell>
          <cell r="C3255" t="str">
            <v>INHI</v>
          </cell>
          <cell r="D3255" t="str">
            <v>FORNEC. E ASSENTAMENTO DE TUBOS P/INSTALACAO DOMICILIAR</v>
          </cell>
          <cell r="E3255" t="str">
            <v>0179</v>
          </cell>
          <cell r="F3255" t="str">
            <v/>
          </cell>
          <cell r="G3255" t="str">
            <v/>
          </cell>
          <cell r="H3255" t="str">
            <v>TUBO, PPR, DN 25, CLASSE PN 25,  INSTALADO EM PRUMADA DE ÁGUA  FORNECIMENTO E INSTALAÇÃO. AF_06/2015</v>
          </cell>
          <cell r="I3255" t="str">
            <v>M</v>
          </cell>
          <cell r="J3255" t="str">
            <v>ATRIBUÍDO SÃO PAULO</v>
          </cell>
          <cell r="K3255" t="str">
            <v>12,59</v>
          </cell>
          <cell r="L3255" t="str">
            <v>CAIXA REFERENCIAL</v>
          </cell>
        </row>
        <row r="3256">
          <cell r="A3256">
            <v>96677</v>
          </cell>
          <cell r="B3256" t="str">
            <v>INSTALACOES HIDRO SANITARIAS</v>
          </cell>
          <cell r="C3256" t="str">
            <v>INHI</v>
          </cell>
          <cell r="D3256" t="str">
            <v>FORNEC. E ASSENTAMENTO DE TUBOS P/INSTALACAO DOMICILIAR</v>
          </cell>
          <cell r="E3256" t="str">
            <v>0179</v>
          </cell>
          <cell r="F3256" t="str">
            <v/>
          </cell>
          <cell r="G3256" t="str">
            <v/>
          </cell>
          <cell r="H3256" t="str">
            <v>TUBO, PPR, DN 32, CLASSE PN 25,  INSTALADO EM PRUMADA DE ÁGUA  FORNECIMENTO E INSTALAÇÃO. AF_06/2015</v>
          </cell>
          <cell r="I3256" t="str">
            <v>M</v>
          </cell>
          <cell r="J3256" t="str">
            <v>ATRIBUÍDO SÃO PAULO</v>
          </cell>
          <cell r="K3256" t="str">
            <v>20,86</v>
          </cell>
          <cell r="L3256" t="str">
            <v>CAIXA REFERENCIAL</v>
          </cell>
        </row>
        <row r="3257">
          <cell r="A3257">
            <v>96678</v>
          </cell>
          <cell r="B3257" t="str">
            <v>INSTALACOES HIDRO SANITARIAS</v>
          </cell>
          <cell r="C3257" t="str">
            <v>INHI</v>
          </cell>
          <cell r="D3257" t="str">
            <v>FORNEC. E ASSENTAMENTO DE TUBOS P/INSTALACAO DOMICILIAR</v>
          </cell>
          <cell r="E3257" t="str">
            <v>0179</v>
          </cell>
          <cell r="F3257" t="str">
            <v/>
          </cell>
          <cell r="G3257" t="str">
            <v/>
          </cell>
          <cell r="H3257" t="str">
            <v>TUBO, PPR, DN 40, CLASSE PN 25,  INSTALADO EM PRUMADA DE ÁGUA  FORNECIMENTO E INSTALAÇÃO. AF_06/2015</v>
          </cell>
          <cell r="I3257" t="str">
            <v>M</v>
          </cell>
          <cell r="J3257" t="str">
            <v>ATRIBUÍDO SÃO PAULO</v>
          </cell>
          <cell r="K3257" t="str">
            <v>28,95</v>
          </cell>
          <cell r="L3257" t="str">
            <v>CAIXA REFERENCIAL</v>
          </cell>
        </row>
        <row r="3258">
          <cell r="A3258">
            <v>96679</v>
          </cell>
          <cell r="B3258" t="str">
            <v>INSTALACOES HIDRO SANITARIAS</v>
          </cell>
          <cell r="C3258" t="str">
            <v>INHI</v>
          </cell>
          <cell r="D3258" t="str">
            <v>FORNEC. E ASSENTAMENTO DE TUBOS P/INSTALACAO DOMICILIAR</v>
          </cell>
          <cell r="E3258" t="str">
            <v>0179</v>
          </cell>
          <cell r="F3258" t="str">
            <v/>
          </cell>
          <cell r="G3258" t="str">
            <v/>
          </cell>
          <cell r="H3258" t="str">
            <v>TUBO, PPR, DN 50, CLASSE PN 25,  INSTALADO EM PRUMADA DE ÁGUA  FORNECIMENTO E INSTALAÇÃO. AF_06/2015</v>
          </cell>
          <cell r="I3258" t="str">
            <v>M</v>
          </cell>
          <cell r="J3258" t="str">
            <v>ATRIBUÍDO SÃO PAULO</v>
          </cell>
          <cell r="K3258" t="str">
            <v>42,22</v>
          </cell>
          <cell r="L3258" t="str">
            <v>CAIXA REFERENCIAL</v>
          </cell>
        </row>
        <row r="3259">
          <cell r="A3259">
            <v>96680</v>
          </cell>
          <cell r="B3259" t="str">
            <v>INSTALACOES HIDRO SANITARIAS</v>
          </cell>
          <cell r="C3259" t="str">
            <v>INHI</v>
          </cell>
          <cell r="D3259" t="str">
            <v>FORNEC. E ASSENTAMENTO DE TUBOS P/INSTALACAO DOMICILIAR</v>
          </cell>
          <cell r="E3259" t="str">
            <v>0179</v>
          </cell>
          <cell r="F3259" t="str">
            <v/>
          </cell>
          <cell r="G3259" t="str">
            <v/>
          </cell>
          <cell r="H3259" t="str">
            <v>TUBO, PPR, DN 63, CLASSE PN 25,  INSTALADO EM PRUMADA DE ÁGUA  FORNECIMENTO E INSTALAÇÃO. AF_06/2015</v>
          </cell>
          <cell r="I3259" t="str">
            <v>M</v>
          </cell>
          <cell r="J3259" t="str">
            <v>ATRIBUÍDO SÃO PAULO</v>
          </cell>
          <cell r="K3259" t="str">
            <v>56,59</v>
          </cell>
          <cell r="L3259" t="str">
            <v>CAIXA REFERENCIAL</v>
          </cell>
        </row>
        <row r="3260">
          <cell r="A3260">
            <v>96681</v>
          </cell>
          <cell r="B3260" t="str">
            <v>INSTALACOES HIDRO SANITARIAS</v>
          </cell>
          <cell r="C3260" t="str">
            <v>INHI</v>
          </cell>
          <cell r="D3260" t="str">
            <v>FORNEC. E ASSENTAMENTO DE TUBOS P/INSTALACAO DOMICILIAR</v>
          </cell>
          <cell r="E3260" t="str">
            <v>0179</v>
          </cell>
          <cell r="F3260" t="str">
            <v/>
          </cell>
          <cell r="G3260" t="str">
            <v/>
          </cell>
          <cell r="H3260" t="str">
            <v>TUBO, PPR, DN 75, CLASSE PN 25,  INSTALADO EM PRUMADA DE ÁGUA  FORNECIMENTO E INSTALAÇÃO. AF_06/2015</v>
          </cell>
          <cell r="I3260" t="str">
            <v>M</v>
          </cell>
          <cell r="J3260" t="str">
            <v>ATRIBUÍDO SÃO PAULO</v>
          </cell>
          <cell r="K3260" t="str">
            <v>106,74</v>
          </cell>
          <cell r="L3260" t="str">
            <v>CAIXA REFERENCIAL</v>
          </cell>
        </row>
        <row r="3261">
          <cell r="A3261">
            <v>96682</v>
          </cell>
          <cell r="B3261" t="str">
            <v>INSTALACOES HIDRO SANITARIAS</v>
          </cell>
          <cell r="C3261" t="str">
            <v>INHI</v>
          </cell>
          <cell r="D3261" t="str">
            <v>FORNEC. E ASSENTAMENTO DE TUBOS P/INSTALACAO DOMICILIAR</v>
          </cell>
          <cell r="E3261" t="str">
            <v>0179</v>
          </cell>
          <cell r="F3261" t="str">
            <v/>
          </cell>
          <cell r="G3261" t="str">
            <v/>
          </cell>
          <cell r="H3261" t="str">
            <v>TUBO, PPR, DN 90, CLASSE PN 25,  INSTALADO EM PRUMADA DE ÁGUA  FORNECIMENTO E INSTALAÇÃO. AF_06/2015</v>
          </cell>
          <cell r="I3261" t="str">
            <v>M</v>
          </cell>
          <cell r="J3261" t="str">
            <v>ATRIBUÍDO SÃO PAULO</v>
          </cell>
          <cell r="K3261" t="str">
            <v>157,63</v>
          </cell>
          <cell r="L3261" t="str">
            <v>CAIXA REFERENCIAL</v>
          </cell>
        </row>
        <row r="3262">
          <cell r="A3262">
            <v>96683</v>
          </cell>
          <cell r="B3262" t="str">
            <v>INSTALACOES HIDRO SANITARIAS</v>
          </cell>
          <cell r="C3262" t="str">
            <v>INHI</v>
          </cell>
          <cell r="D3262" t="str">
            <v>FORNEC. E ASSENTAMENTO DE TUBOS P/INSTALACAO DOMICILIAR</v>
          </cell>
          <cell r="E3262" t="str">
            <v>0179</v>
          </cell>
          <cell r="F3262" t="str">
            <v/>
          </cell>
          <cell r="G3262" t="str">
            <v/>
          </cell>
          <cell r="H3262" t="str">
            <v>TUBO, PPR, DN 110, CLASSE PN 25,  INSTALADO EM PRUMADA DE ÁGUA  FORNECIMENTO E INSTALAÇÃO. AF_06/2015</v>
          </cell>
          <cell r="I3262" t="str">
            <v>M</v>
          </cell>
          <cell r="J3262" t="str">
            <v>ATRIBUÍDO SÃO PAULO</v>
          </cell>
          <cell r="K3262" t="str">
            <v>215,25</v>
          </cell>
          <cell r="L3262" t="str">
            <v>CAIXA REFERENCIAL</v>
          </cell>
        </row>
        <row r="3263">
          <cell r="A3263">
            <v>96718</v>
          </cell>
          <cell r="B3263" t="str">
            <v>INSTALACOES HIDRO SANITARIAS</v>
          </cell>
          <cell r="C3263" t="str">
            <v>INHI</v>
          </cell>
          <cell r="D3263" t="str">
            <v>FORNEC. E ASSENTAMENTO DE TUBOS P/INSTALACAO DOMICILIAR</v>
          </cell>
          <cell r="E3263" t="str">
            <v>0179</v>
          </cell>
          <cell r="F3263" t="str">
            <v/>
          </cell>
          <cell r="G3263" t="str">
            <v/>
          </cell>
          <cell r="H3263" t="str">
            <v>TUBO, PPR, DN 20, CLASSE PN 20,  INSTALADO EM RESERVAÇÃO DE ÁGUA DE EDIFICAÇÃO QUE POSSUA RESERVATÓRIO DE FIBRA/FIBROCIMENTO  FORNECIMENTO E INSTALAÇÃO. AF_06/2016</v>
          </cell>
          <cell r="I3263" t="str">
            <v>M</v>
          </cell>
          <cell r="J3263" t="str">
            <v>ATRIBUÍDO SÃO PAULO</v>
          </cell>
          <cell r="K3263" t="str">
            <v>8,50</v>
          </cell>
          <cell r="L3263" t="str">
            <v>CAIXA REFERENCIAL</v>
          </cell>
        </row>
        <row r="3264">
          <cell r="A3264">
            <v>96719</v>
          </cell>
          <cell r="B3264" t="str">
            <v>INSTALACOES HIDRO SANITARIAS</v>
          </cell>
          <cell r="C3264" t="str">
            <v>INHI</v>
          </cell>
          <cell r="D3264" t="str">
            <v>FORNEC. E ASSENTAMENTO DE TUBOS P/INSTALACAO DOMICILIAR</v>
          </cell>
          <cell r="E3264" t="str">
            <v>0179</v>
          </cell>
          <cell r="F3264" t="str">
            <v/>
          </cell>
          <cell r="G3264" t="str">
            <v/>
          </cell>
          <cell r="H3264" t="str">
            <v>TUBO, PPR, DN 25, CLASSE PN 20,  INSTALADO EM RESERVAÇÃO DE ÁGUA DE EDIFICAÇÃO QUE POSSUA RESERVATÓRIO DE FIBRA/FIBROCIMENTO  FORNECIMENTO E INSTALAÇÃO. AF_06/2016</v>
          </cell>
          <cell r="I3264" t="str">
            <v>M</v>
          </cell>
          <cell r="J3264" t="str">
            <v>ATRIBUÍDO SÃO PAULO</v>
          </cell>
          <cell r="K3264" t="str">
            <v>15,36</v>
          </cell>
          <cell r="L3264" t="str">
            <v>CAIXA REFERENCIAL</v>
          </cell>
        </row>
        <row r="3265">
          <cell r="A3265">
            <v>96720</v>
          </cell>
          <cell r="B3265" t="str">
            <v>INSTALACOES HIDRO SANITARIAS</v>
          </cell>
          <cell r="C3265" t="str">
            <v>INHI</v>
          </cell>
          <cell r="D3265" t="str">
            <v>FORNEC. E ASSENTAMENTO DE TUBOS P/INSTALACAO DOMICILIAR</v>
          </cell>
          <cell r="E3265" t="str">
            <v>0179</v>
          </cell>
          <cell r="F3265" t="str">
            <v/>
          </cell>
          <cell r="G3265" t="str">
            <v/>
          </cell>
          <cell r="H3265" t="str">
            <v>TUBO, PPR, DN 32, CLASSE PN 12,  INSTALADO EM RESERVAÇÃO DE ÁGUA DE EDIFICAÇÃO QUE POSSUA RESERVATÓRIO DE FIBRA/FIBROCIMENTO  FORNECIMENTO E INSTALAÇÃO. AF_06/2016</v>
          </cell>
          <cell r="I3265" t="str">
            <v>M</v>
          </cell>
          <cell r="J3265" t="str">
            <v>ATRIBUÍDO SÃO PAULO</v>
          </cell>
          <cell r="K3265" t="str">
            <v>18,77</v>
          </cell>
          <cell r="L3265" t="str">
            <v>CAIXA REFERENCIAL</v>
          </cell>
        </row>
        <row r="3266">
          <cell r="A3266">
            <v>96721</v>
          </cell>
          <cell r="B3266" t="str">
            <v>INSTALACOES HIDRO SANITARIAS</v>
          </cell>
          <cell r="C3266" t="str">
            <v>INHI</v>
          </cell>
          <cell r="D3266" t="str">
            <v>FORNEC. E ASSENTAMENTO DE TUBOS P/INSTALACAO DOMICILIAR</v>
          </cell>
          <cell r="E3266" t="str">
            <v>0179</v>
          </cell>
          <cell r="F3266" t="str">
            <v/>
          </cell>
          <cell r="G3266" t="str">
            <v/>
          </cell>
          <cell r="H3266" t="str">
            <v>TUBO, PPR, DN 40, CLASSE PN 12,  INSTALADO EM RESERVAÇÃO DE ÁGUA DE EDIFICAÇÃO QUE POSSUA RESERVATÓRIO DE FIBRA/FIBROCIMENTO  FORNECIMENTO E INSTALAÇÃO. AF_06/2016</v>
          </cell>
          <cell r="I3266" t="str">
            <v>M</v>
          </cell>
          <cell r="J3266" t="str">
            <v>ATRIBUÍDO SÃO PAULO</v>
          </cell>
          <cell r="K3266" t="str">
            <v>26,08</v>
          </cell>
          <cell r="L3266" t="str">
            <v>CAIXA REFERENCIAL</v>
          </cell>
        </row>
        <row r="3267">
          <cell r="A3267">
            <v>96722</v>
          </cell>
          <cell r="B3267" t="str">
            <v>INSTALACOES HIDRO SANITARIAS</v>
          </cell>
          <cell r="C3267" t="str">
            <v>INHI</v>
          </cell>
          <cell r="D3267" t="str">
            <v>FORNEC. E ASSENTAMENTO DE TUBOS P/INSTALACAO DOMICILIAR</v>
          </cell>
          <cell r="E3267" t="str">
            <v>0179</v>
          </cell>
          <cell r="F3267" t="str">
            <v/>
          </cell>
          <cell r="G3267" t="str">
            <v/>
          </cell>
          <cell r="H3267" t="str">
            <v>TUBO, PPR, DN 50, CLASSE PN 12,  INSTALADO EM RESERVAÇÃO DE ÁGUA DE EDIFICAÇÃO QUE POSSUA RESERVATÓRIO DE FIBRA/FIBROCIMENTO  FORNECIMENTO E INSTALAÇÃO. AF_06/2016</v>
          </cell>
          <cell r="I3267" t="str">
            <v>M</v>
          </cell>
          <cell r="J3267" t="str">
            <v>ATRIBUÍDO SÃO PAULO</v>
          </cell>
          <cell r="K3267" t="str">
            <v>35,22</v>
          </cell>
          <cell r="L3267" t="str">
            <v>CAIXA REFERENCIAL</v>
          </cell>
        </row>
        <row r="3268">
          <cell r="A3268">
            <v>96723</v>
          </cell>
          <cell r="B3268" t="str">
            <v>INSTALACOES HIDRO SANITARIAS</v>
          </cell>
          <cell r="C3268" t="str">
            <v>INHI</v>
          </cell>
          <cell r="D3268" t="str">
            <v>FORNEC. E ASSENTAMENTO DE TUBOS P/INSTALACAO DOMICILIAR</v>
          </cell>
          <cell r="E3268" t="str">
            <v>0179</v>
          </cell>
          <cell r="F3268" t="str">
            <v/>
          </cell>
          <cell r="G3268" t="str">
            <v/>
          </cell>
          <cell r="H3268" t="str">
            <v>TUBO, PPR, DN 63, CLASSE PN 12,  INSTALADO EM RESERVAÇÃO DE ÁGUA DE EDIFICAÇÃO QUE POSSUA RESERVATÓRIO DE FIBRA/FIBROCIMENTO  FORNECIMENTO E INSTALAÇÃO. AF_06/2016</v>
          </cell>
          <cell r="I3268" t="str">
            <v>M</v>
          </cell>
          <cell r="J3268" t="str">
            <v>ATRIBUÍDO SÃO PAULO</v>
          </cell>
          <cell r="K3268" t="str">
            <v>48,01</v>
          </cell>
          <cell r="L3268" t="str">
            <v>CAIXA REFERENCIAL</v>
          </cell>
        </row>
        <row r="3269">
          <cell r="A3269">
            <v>96724</v>
          </cell>
          <cell r="B3269" t="str">
            <v>INSTALACOES HIDRO SANITARIAS</v>
          </cell>
          <cell r="C3269" t="str">
            <v>INHI</v>
          </cell>
          <cell r="D3269" t="str">
            <v>FORNEC. E ASSENTAMENTO DE TUBOS P/INSTALACAO DOMICILIAR</v>
          </cell>
          <cell r="E3269" t="str">
            <v>0179</v>
          </cell>
          <cell r="F3269" t="str">
            <v/>
          </cell>
          <cell r="G3269" t="str">
            <v/>
          </cell>
          <cell r="H3269" t="str">
            <v>TUBO, PPR, DN 75, CLASSE PN 12,  INSTALADO EM RESERVAÇÃO DE ÁGUA DE EDIFICAÇÃO QUE POSSUA RESERVATÓRIO DE FIBRA/FIBROCIMENTO  FORNECIMENTO E INSTALAÇÃO. AF_06/2016</v>
          </cell>
          <cell r="I3269" t="str">
            <v>M</v>
          </cell>
          <cell r="J3269" t="str">
            <v>ATRIBUÍDO SÃO PAULO</v>
          </cell>
          <cell r="K3269" t="str">
            <v>78,33</v>
          </cell>
          <cell r="L3269" t="str">
            <v>CAIXA REFERENCIAL</v>
          </cell>
        </row>
        <row r="3270">
          <cell r="A3270">
            <v>96725</v>
          </cell>
          <cell r="B3270" t="str">
            <v>INSTALACOES HIDRO SANITARIAS</v>
          </cell>
          <cell r="C3270" t="str">
            <v>INHI</v>
          </cell>
          <cell r="D3270" t="str">
            <v>FORNEC. E ASSENTAMENTO DE TUBOS P/INSTALACAO DOMICILIAR</v>
          </cell>
          <cell r="E3270" t="str">
            <v>0179</v>
          </cell>
          <cell r="F3270" t="str">
            <v/>
          </cell>
          <cell r="G3270" t="str">
            <v/>
          </cell>
          <cell r="H3270" t="str">
            <v>TUBO, PPR, DN 90, CLASSE PN 12,  INSTALADO EM RESERVAÇÃO DE ÁGUA DE EDIFICAÇÃO QUE POSSUA RESERVATÓRIO DE FIBRA/FIBROCIMENTO  FORNECIMENTO E INSTALAÇÃO. AF_06/2016</v>
          </cell>
          <cell r="I3270" t="str">
            <v>M</v>
          </cell>
          <cell r="J3270" t="str">
            <v>ATRIBUÍDO SÃO PAULO</v>
          </cell>
          <cell r="K3270" t="str">
            <v>105,00</v>
          </cell>
          <cell r="L3270" t="str">
            <v>CAIXA REFERENCIAL</v>
          </cell>
        </row>
        <row r="3271">
          <cell r="A3271">
            <v>96726</v>
          </cell>
          <cell r="B3271" t="str">
            <v>INSTALACOES HIDRO SANITARIAS</v>
          </cell>
          <cell r="C3271" t="str">
            <v>INHI</v>
          </cell>
          <cell r="D3271" t="str">
            <v>FORNEC. E ASSENTAMENTO DE TUBOS P/INSTALACAO DOMICILIAR</v>
          </cell>
          <cell r="E3271" t="str">
            <v>0179</v>
          </cell>
          <cell r="F3271" t="str">
            <v/>
          </cell>
          <cell r="G3271" t="str">
            <v/>
          </cell>
          <cell r="H3271" t="str">
            <v>TUBO, PPR, DN 110, CLASSE PN 12,  INSTALADO EM RESERVAÇÃO DE ÁGUA DE EDIFICAÇÃO QUE POSSUA RESERVATÓRIO DE FIBRA/FIBROCIMENTO  FORNECIMENTO E INSTALAÇÃO. AF_06/2016</v>
          </cell>
          <cell r="I3271" t="str">
            <v>M</v>
          </cell>
          <cell r="J3271" t="str">
            <v>ATRIBUÍDO SÃO PAULO</v>
          </cell>
          <cell r="K3271" t="str">
            <v>171,57</v>
          </cell>
          <cell r="L3271" t="str">
            <v>CAIXA REFERENCIAL</v>
          </cell>
        </row>
        <row r="3272">
          <cell r="A3272">
            <v>96727</v>
          </cell>
          <cell r="B3272" t="str">
            <v>INSTALACOES HIDRO SANITARIAS</v>
          </cell>
          <cell r="C3272" t="str">
            <v>INHI</v>
          </cell>
          <cell r="D3272" t="str">
            <v>FORNEC. E ASSENTAMENTO DE TUBOS P/INSTALACAO DOMICILIAR</v>
          </cell>
          <cell r="E3272" t="str">
            <v>0179</v>
          </cell>
          <cell r="F3272" t="str">
            <v/>
          </cell>
          <cell r="G3272" t="str">
            <v/>
          </cell>
          <cell r="H3272" t="str">
            <v>TUBO, PPR, DN 20, CLASSE PN 25,  INSTALADO EM RESERVAÇÃO DE ÁGUA DE EDIFICAÇÃO QUE POSSUA RESERVATÓRIO DE FIBRA/FIBROCIMENTO  FORNECIMENTO E INSTALAÇÃO. AF_06/2016</v>
          </cell>
          <cell r="I3272" t="str">
            <v>M</v>
          </cell>
          <cell r="J3272" t="str">
            <v>ATRIBUÍDO SÃO PAULO</v>
          </cell>
          <cell r="K3272" t="str">
            <v>12,78</v>
          </cell>
          <cell r="L3272" t="str">
            <v>CAIXA REFERENCIAL</v>
          </cell>
        </row>
        <row r="3273">
          <cell r="A3273">
            <v>96728</v>
          </cell>
          <cell r="B3273" t="str">
            <v>INSTALACOES HIDRO SANITARIAS</v>
          </cell>
          <cell r="C3273" t="str">
            <v>INHI</v>
          </cell>
          <cell r="D3273" t="str">
            <v>FORNEC. E ASSENTAMENTO DE TUBOS P/INSTALACAO DOMICILIAR</v>
          </cell>
          <cell r="E3273" t="str">
            <v>0179</v>
          </cell>
          <cell r="F3273" t="str">
            <v/>
          </cell>
          <cell r="G3273" t="str">
            <v/>
          </cell>
          <cell r="H3273" t="str">
            <v>TUBO, PPR, DN 25, CLASSE PN 25,  INSTALADO EM RESERVAÇÃO DE ÁGUA DE EDIFICAÇÃO QUE POSSUA RESERVATÓRIO DE FIBRA/FIBROCIMENTO  FORNECIMENTO E INSTALAÇÃO. AF_06/2016</v>
          </cell>
          <cell r="I3273" t="str">
            <v>M</v>
          </cell>
          <cell r="J3273" t="str">
            <v>ATRIBUÍDO SÃO PAULO</v>
          </cell>
          <cell r="K3273" t="str">
            <v>15,74</v>
          </cell>
          <cell r="L3273" t="str">
            <v>CAIXA REFERENCIAL</v>
          </cell>
        </row>
        <row r="3274">
          <cell r="A3274">
            <v>96729</v>
          </cell>
          <cell r="B3274" t="str">
            <v>INSTALACOES HIDRO SANITARIAS</v>
          </cell>
          <cell r="C3274" t="str">
            <v>INHI</v>
          </cell>
          <cell r="D3274" t="str">
            <v>FORNEC. E ASSENTAMENTO DE TUBOS P/INSTALACAO DOMICILIAR</v>
          </cell>
          <cell r="E3274" t="str">
            <v>0179</v>
          </cell>
          <cell r="F3274" t="str">
            <v/>
          </cell>
          <cell r="G3274" t="str">
            <v/>
          </cell>
          <cell r="H3274" t="str">
            <v>TUBO, PPR, DN 32, CLASSE PN 25,  INSTALADO EM RESERVAÇÃO DE ÁGUA DE EDIFICAÇÃO QUE POSSUA RESERVATÓRIO DE FIBRA/FIBROCIMENTO  FORNECIMENTO E INSTALAÇÃO. AF_06/2016</v>
          </cell>
          <cell r="I3274" t="str">
            <v>M</v>
          </cell>
          <cell r="J3274" t="str">
            <v>ATRIBUÍDO SÃO PAULO</v>
          </cell>
          <cell r="K3274" t="str">
            <v>24,38</v>
          </cell>
          <cell r="L3274" t="str">
            <v>CAIXA REFERENCIAL</v>
          </cell>
        </row>
        <row r="3275">
          <cell r="A3275">
            <v>96730</v>
          </cell>
          <cell r="B3275" t="str">
            <v>INSTALACOES HIDRO SANITARIAS</v>
          </cell>
          <cell r="C3275" t="str">
            <v>INHI</v>
          </cell>
          <cell r="D3275" t="str">
            <v>FORNEC. E ASSENTAMENTO DE TUBOS P/INSTALACAO DOMICILIAR</v>
          </cell>
          <cell r="E3275" t="str">
            <v>0179</v>
          </cell>
          <cell r="F3275" t="str">
            <v/>
          </cell>
          <cell r="G3275" t="str">
            <v/>
          </cell>
          <cell r="H3275" t="str">
            <v>TUBO, PPR, DN 40, CLASSE PN 25,  INSTALADO EM RESERVAÇÃO DE ÁGUA DE EDIFICAÇÃO QUE POSSUA RESERVATÓRIO DE FIBRA/FIBROCIMENTO  FORNECIMENTO E INSTALAÇÃO. AF_06/2016</v>
          </cell>
          <cell r="I3275" t="str">
            <v>M</v>
          </cell>
          <cell r="J3275" t="str">
            <v>ATRIBUÍDO SÃO PAULO</v>
          </cell>
          <cell r="K3275" t="str">
            <v>31,55</v>
          </cell>
          <cell r="L3275" t="str">
            <v>CAIXA REFERENCIAL</v>
          </cell>
        </row>
        <row r="3276">
          <cell r="A3276">
            <v>96731</v>
          </cell>
          <cell r="B3276" t="str">
            <v>INSTALACOES HIDRO SANITARIAS</v>
          </cell>
          <cell r="C3276" t="str">
            <v>INHI</v>
          </cell>
          <cell r="D3276" t="str">
            <v>FORNEC. E ASSENTAMENTO DE TUBOS P/INSTALACAO DOMICILIAR</v>
          </cell>
          <cell r="E3276" t="str">
            <v>0179</v>
          </cell>
          <cell r="F3276" t="str">
            <v/>
          </cell>
          <cell r="G3276" t="str">
            <v/>
          </cell>
          <cell r="H3276" t="str">
            <v>TUBO, PPR, DN 50, CLASSE PN 25,  INSTALADO EM RESERVAÇÃO DE ÁGUA DE EDIFICAÇÃO QUE POSSUA RESERVATÓRIO DE FIBRA/FIBROCIMENTO  FORNECIMENTO E INSTALAÇÃO. AF_06/2016</v>
          </cell>
          <cell r="I3276" t="str">
            <v>M</v>
          </cell>
          <cell r="J3276" t="str">
            <v>ATRIBUÍDO SÃO PAULO</v>
          </cell>
          <cell r="K3276" t="str">
            <v>45,99</v>
          </cell>
          <cell r="L3276" t="str">
            <v>CAIXA REFERENCIAL</v>
          </cell>
        </row>
        <row r="3277">
          <cell r="A3277">
            <v>96732</v>
          </cell>
          <cell r="B3277" t="str">
            <v>INSTALACOES HIDRO SANITARIAS</v>
          </cell>
          <cell r="C3277" t="str">
            <v>INHI</v>
          </cell>
          <cell r="D3277" t="str">
            <v>FORNEC. E ASSENTAMENTO DE TUBOS P/INSTALACAO DOMICILIAR</v>
          </cell>
          <cell r="E3277" t="str">
            <v>0179</v>
          </cell>
          <cell r="F3277" t="str">
            <v/>
          </cell>
          <cell r="G3277" t="str">
            <v/>
          </cell>
          <cell r="H3277" t="str">
            <v>TUBO, PPR, DN 63, CLASSE PN 25,  INSTALADO EM RESERVAÇÃO DE ÁGUA DE EDIFICAÇÃO QUE POSSUA RESERVATÓRIO DE FIBRA/FIBROCIMENTO  FORNECIMENTO E INSTALAÇÃO. AF_06/2016</v>
          </cell>
          <cell r="I3277" t="str">
            <v>M</v>
          </cell>
          <cell r="J3277" t="str">
            <v>ATRIBUÍDO SÃO PAULO</v>
          </cell>
          <cell r="K3277" t="str">
            <v>58,11</v>
          </cell>
          <cell r="L3277" t="str">
            <v>CAIXA REFERENCIAL</v>
          </cell>
        </row>
        <row r="3278">
          <cell r="A3278">
            <v>96733</v>
          </cell>
          <cell r="B3278" t="str">
            <v>INSTALACOES HIDRO SANITARIAS</v>
          </cell>
          <cell r="C3278" t="str">
            <v>INHI</v>
          </cell>
          <cell r="D3278" t="str">
            <v>FORNEC. E ASSENTAMENTO DE TUBOS P/INSTALACAO DOMICILIAR</v>
          </cell>
          <cell r="E3278" t="str">
            <v>0179</v>
          </cell>
          <cell r="F3278" t="str">
            <v/>
          </cell>
          <cell r="G3278" t="str">
            <v/>
          </cell>
          <cell r="H3278" t="str">
            <v>TUBO, PPR, DN 75, CLASSE PN 25,  INSTALADO EM RESERVAÇÃO DE ÁGUA DE EDIFICAÇÃO QUE POSSUA RESERVATÓRIO DE FIBRA/FIBROCIMENTO  FORNECIMENTO E INSTALAÇÃO. AF_06/2016</v>
          </cell>
          <cell r="I3278" t="str">
            <v>M</v>
          </cell>
          <cell r="J3278" t="str">
            <v>ATRIBUÍDO SÃO PAULO</v>
          </cell>
          <cell r="K3278" t="str">
            <v>107,48</v>
          </cell>
          <cell r="L3278" t="str">
            <v>CAIXA REFERENCIAL</v>
          </cell>
        </row>
        <row r="3279">
          <cell r="A3279">
            <v>96734</v>
          </cell>
          <cell r="B3279" t="str">
            <v>INSTALACOES HIDRO SANITARIAS</v>
          </cell>
          <cell r="C3279" t="str">
            <v>INHI</v>
          </cell>
          <cell r="D3279" t="str">
            <v>FORNEC. E ASSENTAMENTO DE TUBOS P/INSTALACAO DOMICILIAR</v>
          </cell>
          <cell r="E3279" t="str">
            <v>0179</v>
          </cell>
          <cell r="F3279" t="str">
            <v/>
          </cell>
          <cell r="G3279" t="str">
            <v/>
          </cell>
          <cell r="H3279" t="str">
            <v>TUBO, PPR, DN 90, CLASSE PN 25,  INSTALADO EM RESERVAÇÃO DE ÁGUA DE EDIFICAÇÃO QUE POSSUA RESERVATÓRIO DE FIBRA/FIBROCIMENTO  FORNECIMENTO E INSTALAÇÃO. AF_06/2016</v>
          </cell>
          <cell r="I3279" t="str">
            <v>M</v>
          </cell>
          <cell r="J3279" t="str">
            <v>ATRIBUÍDO SÃO PAULO</v>
          </cell>
          <cell r="K3279" t="str">
            <v>152,15</v>
          </cell>
          <cell r="L3279" t="str">
            <v>CAIXA REFERENCIAL</v>
          </cell>
        </row>
        <row r="3280">
          <cell r="A3280">
            <v>96735</v>
          </cell>
          <cell r="B3280" t="str">
            <v>INSTALACOES HIDRO SANITARIAS</v>
          </cell>
          <cell r="C3280" t="str">
            <v>INHI</v>
          </cell>
          <cell r="D3280" t="str">
            <v>FORNEC. E ASSENTAMENTO DE TUBOS P/INSTALACAO DOMICILIAR</v>
          </cell>
          <cell r="E3280" t="str">
            <v>0179</v>
          </cell>
          <cell r="F3280" t="str">
            <v/>
          </cell>
          <cell r="G3280" t="str">
            <v/>
          </cell>
          <cell r="H3280" t="str">
            <v>TUBO, PPR, DN 110, CLASSE PN 25,  INSTALADO EM RESERVAÇÃO DE ÁGUA DE EDIFICAÇÃO QUE POSSUA RESERVATÓRIO DE FIBRA/FIBROCIMENTO  FORNECIMENTO E INSTALAÇÃO. AF_06/2016</v>
          </cell>
          <cell r="I3280" t="str">
            <v>M</v>
          </cell>
          <cell r="J3280" t="str">
            <v>ATRIBUÍDO SÃO PAULO</v>
          </cell>
          <cell r="K3280" t="str">
            <v>196,47</v>
          </cell>
          <cell r="L3280" t="str">
            <v>CAIXA REFERENCIAL</v>
          </cell>
        </row>
        <row r="3281">
          <cell r="A3281">
            <v>96794</v>
          </cell>
          <cell r="B3281" t="str">
            <v>INSTALACOES HIDRO SANITARIAS</v>
          </cell>
          <cell r="C3281" t="str">
            <v>INHI</v>
          </cell>
          <cell r="D3281" t="str">
            <v>FORNEC. E ASSENTAMENTO DE TUBOS P/INSTALACAO DOMICILIAR</v>
          </cell>
          <cell r="E3281" t="str">
            <v>0179</v>
          </cell>
          <cell r="F3281" t="str">
            <v/>
          </cell>
          <cell r="G3281" t="str">
            <v/>
          </cell>
          <cell r="H3281" t="str">
            <v>TUBO, PEX, MONOCAMADA, DN 16, INSTALADO EM RAMAL OU SUB-RAMAL DE ÁGUA  FORNECIMENTO E INSTALAÇÃO. AF_06/2015</v>
          </cell>
          <cell r="I3281" t="str">
            <v>M</v>
          </cell>
          <cell r="J3281" t="str">
            <v>ATRIBUÍDO SÃO PAULO</v>
          </cell>
          <cell r="K3281" t="str">
            <v>7,49</v>
          </cell>
          <cell r="L3281" t="str">
            <v>CAIXA REFERENCIAL</v>
          </cell>
        </row>
        <row r="3282">
          <cell r="A3282">
            <v>96795</v>
          </cell>
          <cell r="B3282" t="str">
            <v>INSTALACOES HIDRO SANITARIAS</v>
          </cell>
          <cell r="C3282" t="str">
            <v>INHI</v>
          </cell>
          <cell r="D3282" t="str">
            <v>FORNEC. E ASSENTAMENTO DE TUBOS P/INSTALACAO DOMICILIAR</v>
          </cell>
          <cell r="E3282" t="str">
            <v>0179</v>
          </cell>
          <cell r="F3282" t="str">
            <v/>
          </cell>
          <cell r="G3282" t="str">
            <v/>
          </cell>
          <cell r="H3282" t="str">
            <v>TUBO, PEX, MONOCAMADA, DN 20, INSTALADO EM RAMAL OU SUB-RAMAL DE ÁGUA  FORNECIMENTO E INSTALAÇÃO. AF_06/2015</v>
          </cell>
          <cell r="I3282" t="str">
            <v>M</v>
          </cell>
          <cell r="J3282" t="str">
            <v>ATRIBUÍDO SÃO PAULO</v>
          </cell>
          <cell r="K3282" t="str">
            <v>9,58</v>
          </cell>
          <cell r="L3282" t="str">
            <v>CAIXA REFERENCIAL</v>
          </cell>
        </row>
        <row r="3283">
          <cell r="A3283">
            <v>96796</v>
          </cell>
          <cell r="B3283" t="str">
            <v>INSTALACOES HIDRO SANITARIAS</v>
          </cell>
          <cell r="C3283" t="str">
            <v>INHI</v>
          </cell>
          <cell r="D3283" t="str">
            <v>FORNEC. E ASSENTAMENTO DE TUBOS P/INSTALACAO DOMICILIAR</v>
          </cell>
          <cell r="E3283" t="str">
            <v>0179</v>
          </cell>
          <cell r="F3283" t="str">
            <v/>
          </cell>
          <cell r="G3283" t="str">
            <v/>
          </cell>
          <cell r="H3283" t="str">
            <v>TUBO, PEX, MONOCAMADA, DN 25, INSTALADO EM RAMAL OU SUB-RAMAL DE ÁGUA  FORNECIMENTO E INSTALAÇÃO. AF_06/2015</v>
          </cell>
          <cell r="I3283" t="str">
            <v>M</v>
          </cell>
          <cell r="J3283" t="str">
            <v>ATRIBUÍDO SÃO PAULO</v>
          </cell>
          <cell r="K3283" t="str">
            <v>13,56</v>
          </cell>
          <cell r="L3283" t="str">
            <v>CAIXA REFERENCIAL</v>
          </cell>
        </row>
        <row r="3284">
          <cell r="A3284">
            <v>96797</v>
          </cell>
          <cell r="B3284" t="str">
            <v>INSTALACOES HIDRO SANITARIAS</v>
          </cell>
          <cell r="C3284" t="str">
            <v>INHI</v>
          </cell>
          <cell r="D3284" t="str">
            <v>FORNEC. E ASSENTAMENTO DE TUBOS P/INSTALACAO DOMICILIAR</v>
          </cell>
          <cell r="E3284" t="str">
            <v>0179</v>
          </cell>
          <cell r="F3284" t="str">
            <v/>
          </cell>
          <cell r="G3284" t="str">
            <v/>
          </cell>
          <cell r="H3284" t="str">
            <v>TUBO, PEX, MONOCAMADA, DN 32, INSTALADO EM RAMAL OU SUB-RAMAL DE ÁGUA  FORNECIMENTO E INSTALAÇÃO. AF_06/2015</v>
          </cell>
          <cell r="I3284" t="str">
            <v>M</v>
          </cell>
          <cell r="J3284" t="str">
            <v>ATRIBUÍDO SÃO PAULO</v>
          </cell>
          <cell r="K3284" t="str">
            <v>20,71</v>
          </cell>
          <cell r="L3284" t="str">
            <v>CAIXA REFERENCIAL</v>
          </cell>
        </row>
        <row r="3285">
          <cell r="A3285">
            <v>96798</v>
          </cell>
          <cell r="B3285" t="str">
            <v>INSTALACOES HIDRO SANITARIAS</v>
          </cell>
          <cell r="C3285" t="str">
            <v>INHI</v>
          </cell>
          <cell r="D3285" t="str">
            <v>FORNEC. E ASSENTAMENTO DE TUBOS P/INSTALACAO DOMICILIAR</v>
          </cell>
          <cell r="E3285" t="str">
            <v>0179</v>
          </cell>
          <cell r="F3285" t="str">
            <v/>
          </cell>
          <cell r="G3285" t="str">
            <v/>
          </cell>
          <cell r="H3285" t="str">
            <v>TUBO, PEX, MONOCAMADA, DN 16, INSTALADO EM RAMAL DE DISTRIBUIÇÃO DE ÁGUA  FORNECIMENTO E INSTALAÇÃO. AF_06/2015</v>
          </cell>
          <cell r="I3285" t="str">
            <v>M</v>
          </cell>
          <cell r="J3285" t="str">
            <v>ATRIBUÍDO SÃO PAULO</v>
          </cell>
          <cell r="K3285" t="str">
            <v>7,59</v>
          </cell>
          <cell r="L3285" t="str">
            <v>CAIXA REFERENCIAL</v>
          </cell>
        </row>
        <row r="3286">
          <cell r="A3286">
            <v>96799</v>
          </cell>
          <cell r="B3286" t="str">
            <v>INSTALACOES HIDRO SANITARIAS</v>
          </cell>
          <cell r="C3286" t="str">
            <v>INHI</v>
          </cell>
          <cell r="D3286" t="str">
            <v>FORNEC. E ASSENTAMENTO DE TUBOS P/INSTALACAO DOMICILIAR</v>
          </cell>
          <cell r="E3286" t="str">
            <v>0179</v>
          </cell>
          <cell r="F3286" t="str">
            <v/>
          </cell>
          <cell r="G3286" t="str">
            <v/>
          </cell>
          <cell r="H3286" t="str">
            <v>TUBO, PEX, MONOCAMADA, DN 20, INSTALADO EM RAMAL DE DISTRIBUIÇÃO DE ÁGUA  FORNECIMENTO E INSTALAÇÃO. AF_06/2015</v>
          </cell>
          <cell r="I3286" t="str">
            <v>M</v>
          </cell>
          <cell r="J3286" t="str">
            <v>ATRIBUÍDO SÃO PAULO</v>
          </cell>
          <cell r="K3286" t="str">
            <v>10,13</v>
          </cell>
          <cell r="L3286" t="str">
            <v>CAIXA REFERENCIAL</v>
          </cell>
        </row>
        <row r="3287">
          <cell r="A3287">
            <v>96800</v>
          </cell>
          <cell r="B3287" t="str">
            <v>INSTALACOES HIDRO SANITARIAS</v>
          </cell>
          <cell r="C3287" t="str">
            <v>INHI</v>
          </cell>
          <cell r="D3287" t="str">
            <v>FORNEC. E ASSENTAMENTO DE TUBOS P/INSTALACAO DOMICILIAR</v>
          </cell>
          <cell r="E3287" t="str">
            <v>0179</v>
          </cell>
          <cell r="F3287" t="str">
            <v/>
          </cell>
          <cell r="G3287" t="str">
            <v/>
          </cell>
          <cell r="H3287" t="str">
            <v>TUBO, PEX, MONOCAMADA, DN 25, INSTALADO EM RAMAL DE DISTRIBUIÇÃO DE ÁGUA  FORNECIMENTO E INSTALAÇÃO. AF_06/2015</v>
          </cell>
          <cell r="I3287" t="str">
            <v>M</v>
          </cell>
          <cell r="J3287" t="str">
            <v>ATRIBUÍDO SÃO PAULO</v>
          </cell>
          <cell r="K3287" t="str">
            <v>14,68</v>
          </cell>
          <cell r="L3287" t="str">
            <v>CAIXA REFERENCIAL</v>
          </cell>
        </row>
        <row r="3288">
          <cell r="A3288">
            <v>96801</v>
          </cell>
          <cell r="B3288" t="str">
            <v>INSTALACOES HIDRO SANITARIAS</v>
          </cell>
          <cell r="C3288" t="str">
            <v>INHI</v>
          </cell>
          <cell r="D3288" t="str">
            <v>FORNEC. E ASSENTAMENTO DE TUBOS P/INSTALACAO DOMICILIAR</v>
          </cell>
          <cell r="E3288" t="str">
            <v>0179</v>
          </cell>
          <cell r="F3288" t="str">
            <v/>
          </cell>
          <cell r="G3288" t="str">
            <v/>
          </cell>
          <cell r="H3288" t="str">
            <v>TUBO, PEX, MONOCAMADA, DN 32, INSTALADO EM RAMAL DE DISTRIBUIÇÃO DE ÁGUA  FORNECIMENTO E INSTALAÇÃO. AF_06/2015</v>
          </cell>
          <cell r="I3288" t="str">
            <v>M</v>
          </cell>
          <cell r="J3288" t="str">
            <v>ATRIBUÍDO SÃO PAULO</v>
          </cell>
          <cell r="K3288" t="str">
            <v>22,67</v>
          </cell>
          <cell r="L3288" t="str">
            <v>CAIXA REFERENCIAL</v>
          </cell>
        </row>
        <row r="3289">
          <cell r="A3289">
            <v>97327</v>
          </cell>
          <cell r="B3289" t="str">
            <v>INSTALACOES HIDRO SANITARIAS</v>
          </cell>
          <cell r="C3289" t="str">
            <v>INHI</v>
          </cell>
          <cell r="D3289" t="str">
            <v>FORNEC. E ASSENTAMENTO DE TUBOS P/INSTALACAO DOMICILIAR</v>
          </cell>
          <cell r="E3289" t="str">
            <v>0179</v>
          </cell>
          <cell r="F3289" t="str">
            <v/>
          </cell>
          <cell r="G3289" t="str">
            <v/>
          </cell>
          <cell r="H3289" t="str">
            <v>TUBO EM COBRE FLEXÍVEL, DN 1/4, COM ISOLAMENTO, INSTALADO EM RAMAL DE ALIMENTAÇÃO DE AR CONDICIONADO COM CONDENSADORA INDIVIDUAL   FORNECIMENTO E INSTALAÇÃO. AF_12/2015</v>
          </cell>
          <cell r="I3289" t="str">
            <v>M</v>
          </cell>
          <cell r="J3289" t="str">
            <v>ATRIBUÍDO SÃO PAULO</v>
          </cell>
          <cell r="K3289" t="str">
            <v>20,66</v>
          </cell>
          <cell r="L3289" t="str">
            <v>CAIXA REFERENCIAL</v>
          </cell>
        </row>
        <row r="3290">
          <cell r="A3290">
            <v>97328</v>
          </cell>
          <cell r="B3290" t="str">
            <v>INSTALACOES HIDRO SANITARIAS</v>
          </cell>
          <cell r="C3290" t="str">
            <v>INHI</v>
          </cell>
          <cell r="D3290" t="str">
            <v>FORNEC. E ASSENTAMENTO DE TUBOS P/INSTALACAO DOMICILIAR</v>
          </cell>
          <cell r="E3290" t="str">
            <v>0179</v>
          </cell>
          <cell r="F3290" t="str">
            <v/>
          </cell>
          <cell r="G3290" t="str">
            <v/>
          </cell>
          <cell r="H3290" t="str">
            <v>TUBO EM COBRE FLEXÍVEL, DN 3/8", COM ISOLAMENTO, INSTALADO EM RAMAL DE ALIMENTAÇÃO DE AR CONDICIONADO COM CONDENSADORA INDIVIDUAL  FORNECIMENTO E INSTALAÇÃO. AF_12/2015</v>
          </cell>
          <cell r="I3290" t="str">
            <v>M</v>
          </cell>
          <cell r="J3290" t="str">
            <v>ATRIBUÍDO SÃO PAULO</v>
          </cell>
          <cell r="K3290" t="str">
            <v>36,59</v>
          </cell>
          <cell r="L3290" t="str">
            <v>CAIXA REFERENCIAL</v>
          </cell>
        </row>
        <row r="3291">
          <cell r="A3291">
            <v>97329</v>
          </cell>
          <cell r="B3291" t="str">
            <v>INSTALACOES HIDRO SANITARIAS</v>
          </cell>
          <cell r="C3291" t="str">
            <v>INHI</v>
          </cell>
          <cell r="D3291" t="str">
            <v>FORNEC. E ASSENTAMENTO DE TUBOS P/INSTALACAO DOMICILIAR</v>
          </cell>
          <cell r="E3291" t="str">
            <v>0179</v>
          </cell>
          <cell r="F3291" t="str">
            <v/>
          </cell>
          <cell r="G3291" t="str">
            <v/>
          </cell>
          <cell r="H3291" t="str">
            <v>TUBO EM COBRE FLEXÍVEL, DN 1/2", COM ISOLAMENTO, INSTALADO EM RAMAL DE ALIMENTAÇÃO DE AR CONDICIONADO COM CONDENSADORA INDIVIDUAL  FORNECIMENTO E INSTALAÇÃO. AF_12/2015</v>
          </cell>
          <cell r="I3291" t="str">
            <v>M</v>
          </cell>
          <cell r="J3291" t="str">
            <v>ATRIBUÍDO SÃO PAULO</v>
          </cell>
          <cell r="K3291" t="str">
            <v>45,47</v>
          </cell>
          <cell r="L3291" t="str">
            <v>CAIXA REFERENCIAL</v>
          </cell>
        </row>
        <row r="3292">
          <cell r="A3292">
            <v>97330</v>
          </cell>
          <cell r="B3292" t="str">
            <v>INSTALACOES HIDRO SANITARIAS</v>
          </cell>
          <cell r="C3292" t="str">
            <v>INHI</v>
          </cell>
          <cell r="D3292" t="str">
            <v>FORNEC. E ASSENTAMENTO DE TUBOS P/INSTALACAO DOMICILIAR</v>
          </cell>
          <cell r="E3292" t="str">
            <v>0179</v>
          </cell>
          <cell r="F3292" t="str">
            <v/>
          </cell>
          <cell r="G3292" t="str">
            <v/>
          </cell>
          <cell r="H3292" t="str">
            <v>TUBO EM COBRE FLEXÍVEL, DN 5/8", COM ISOLAMENTO, INSTALADO EM RAMAL DE ALIMENTAÇÃO DE AR CONDICIONADO COM CONDENSADORA INDIVIDUAL  FORNECIMENTO E INSTALAÇÃO. AF_12/2015</v>
          </cell>
          <cell r="I3292" t="str">
            <v>M</v>
          </cell>
          <cell r="J3292" t="str">
            <v>ATRIBUÍDO SÃO PAULO</v>
          </cell>
          <cell r="K3292" t="str">
            <v>55,42</v>
          </cell>
          <cell r="L3292" t="str">
            <v>CAIXA REFERENCIAL</v>
          </cell>
        </row>
        <row r="3293">
          <cell r="A3293">
            <v>97331</v>
          </cell>
          <cell r="B3293" t="str">
            <v>INSTALACOES HIDRO SANITARIAS</v>
          </cell>
          <cell r="C3293" t="str">
            <v>INHI</v>
          </cell>
          <cell r="D3293" t="str">
            <v>FORNEC. E ASSENTAMENTO DE TUBOS P/INSTALACAO DOMICILIAR</v>
          </cell>
          <cell r="E3293" t="str">
            <v>0179</v>
          </cell>
          <cell r="F3293" t="str">
            <v/>
          </cell>
          <cell r="G3293" t="str">
            <v/>
          </cell>
          <cell r="H3293" t="str">
            <v>TUBO EM COBRE FLEXÍVEL, DN 1/4", COM ISOLAMENTO, INSTALADO EM RAMAL DE ALIMENTAÇÃO DE AR CONDICIONADO COM CONDENSADORA CENTRAL  FORNECIMENTO E INSTALAÇÃO. AF_12/2015</v>
          </cell>
          <cell r="I3293" t="str">
            <v>M</v>
          </cell>
          <cell r="J3293" t="str">
            <v>ATRIBUÍDO SÃO PAULO</v>
          </cell>
          <cell r="K3293" t="str">
            <v>20,87</v>
          </cell>
          <cell r="L3293" t="str">
            <v>CAIXA REFERENCIAL</v>
          </cell>
        </row>
        <row r="3294">
          <cell r="A3294">
            <v>97332</v>
          </cell>
          <cell r="B3294" t="str">
            <v>INSTALACOES HIDRO SANITARIAS</v>
          </cell>
          <cell r="C3294" t="str">
            <v>INHI</v>
          </cell>
          <cell r="D3294" t="str">
            <v>FORNEC. E ASSENTAMENTO DE TUBOS P/INSTALACAO DOMICILIAR</v>
          </cell>
          <cell r="E3294" t="str">
            <v>0179</v>
          </cell>
          <cell r="F3294" t="str">
            <v/>
          </cell>
          <cell r="G3294" t="str">
            <v/>
          </cell>
          <cell r="H3294" t="str">
            <v>TUBO EM COBRE FLEXÍVEL, DN 3/8", COM ISOLAMENTO, INSTALADO EM RAMAL DE ALIMENTAÇÃO DE AR CONDICIONADO COM CONDENSADORA CENTRAL  FORNECIMENTO E INSTALAÇÃO. AF_12/2015</v>
          </cell>
          <cell r="I3294" t="str">
            <v>M</v>
          </cell>
          <cell r="J3294" t="str">
            <v>ATRIBUÍDO SÃO PAULO</v>
          </cell>
          <cell r="K3294" t="str">
            <v>36,84</v>
          </cell>
          <cell r="L3294" t="str">
            <v>CAIXA REFERENCIAL</v>
          </cell>
        </row>
        <row r="3295">
          <cell r="A3295">
            <v>97333</v>
          </cell>
          <cell r="B3295" t="str">
            <v>INSTALACOES HIDRO SANITARIAS</v>
          </cell>
          <cell r="C3295" t="str">
            <v>INHI</v>
          </cell>
          <cell r="D3295" t="str">
            <v>FORNEC. E ASSENTAMENTO DE TUBOS P/INSTALACAO DOMICILIAR</v>
          </cell>
          <cell r="E3295" t="str">
            <v>0179</v>
          </cell>
          <cell r="F3295" t="str">
            <v/>
          </cell>
          <cell r="G3295" t="str">
            <v/>
          </cell>
          <cell r="H3295" t="str">
            <v>TUBO EM COBRE FLEXÍVEL, DN 1/2", COM ISOLAMENTO, INSTALADO EM RAMAL DE ALIMENTAÇÃO DE AR CONDICIONADO COM CONDENSADORA CENTRAL  FORNECIMENTO E INSTALAÇÃO. AF_12/2015</v>
          </cell>
          <cell r="I3295" t="str">
            <v>M</v>
          </cell>
          <cell r="J3295" t="str">
            <v>ATRIBUÍDO SÃO PAULO</v>
          </cell>
          <cell r="K3295" t="str">
            <v>45,78</v>
          </cell>
          <cell r="L3295" t="str">
            <v>CAIXA REFERENCIAL</v>
          </cell>
        </row>
        <row r="3296">
          <cell r="A3296">
            <v>97334</v>
          </cell>
          <cell r="B3296" t="str">
            <v>INSTALACOES HIDRO SANITARIAS</v>
          </cell>
          <cell r="C3296" t="str">
            <v>INHI</v>
          </cell>
          <cell r="D3296" t="str">
            <v>FORNEC. E ASSENTAMENTO DE TUBOS P/INSTALACAO DOMICILIAR</v>
          </cell>
          <cell r="E3296" t="str">
            <v>0179</v>
          </cell>
          <cell r="F3296" t="str">
            <v/>
          </cell>
          <cell r="G3296" t="str">
            <v/>
          </cell>
          <cell r="H3296" t="str">
            <v>TUBO EM COBRE FLEXÍVEL, DN 5/8, COM ISOLAMENTO, INSTALADO EM RAMAL DE ALIMENTAÇÃO DE AR CONDICIONADO COM CONDENSADORA CENTRAL   FORNECIMENTO E INSTALAÇÃO. AF_12/2015</v>
          </cell>
          <cell r="I3296" t="str">
            <v>M</v>
          </cell>
          <cell r="J3296" t="str">
            <v>ATRIBUÍDO SÃO PAULO</v>
          </cell>
          <cell r="K3296" t="str">
            <v>55,78</v>
          </cell>
          <cell r="L3296" t="str">
            <v>CAIXA REFERENCIAL</v>
          </cell>
        </row>
        <row r="3297">
          <cell r="A3297">
            <v>97335</v>
          </cell>
          <cell r="B3297" t="str">
            <v>INSTALACOES HIDRO SANITARIAS</v>
          </cell>
          <cell r="C3297" t="str">
            <v>INHI</v>
          </cell>
          <cell r="D3297" t="str">
            <v>FORNEC. E ASSENTAMENTO DE TUBOS P/INSTALACAO DOMICILIAR</v>
          </cell>
          <cell r="E3297" t="str">
            <v>0179</v>
          </cell>
          <cell r="F3297" t="str">
            <v/>
          </cell>
          <cell r="G3297" t="str">
            <v/>
          </cell>
          <cell r="H3297" t="str">
            <v>TUBO EM COBRE RÍGIDO, DN 22 MM, CLASSE A, SEM ISOLAMENTO, INSTALADO EM PRUMADA  FORNECIMENTO E INSTALAÇÃO. AF_12/2015</v>
          </cell>
          <cell r="I3297" t="str">
            <v>M</v>
          </cell>
          <cell r="J3297" t="str">
            <v>COEFICIENTE DE REPRESENTATIVIDADE</v>
          </cell>
          <cell r="K3297" t="str">
            <v>54,62</v>
          </cell>
          <cell r="L3297" t="str">
            <v>CAIXA REFERENCIAL</v>
          </cell>
        </row>
        <row r="3298">
          <cell r="A3298">
            <v>97336</v>
          </cell>
          <cell r="B3298" t="str">
            <v>INSTALACOES HIDRO SANITARIAS</v>
          </cell>
          <cell r="C3298" t="str">
            <v>INHI</v>
          </cell>
          <cell r="D3298" t="str">
            <v>FORNEC. E ASSENTAMENTO DE TUBOS P/INSTALACAO DOMICILIAR</v>
          </cell>
          <cell r="E3298" t="str">
            <v>0179</v>
          </cell>
          <cell r="F3298" t="str">
            <v/>
          </cell>
          <cell r="G3298" t="str">
            <v/>
          </cell>
          <cell r="H3298" t="str">
            <v>TUBO EM COBRE RÍGIDO, DN 28 MM, CLASSE A, SEM ISOLAMENTO, INSTALADO EM PRUMADA  FORNECIMENTO E INSTALAÇÃO. AF_12/2015</v>
          </cell>
          <cell r="I3298" t="str">
            <v>M</v>
          </cell>
          <cell r="J3298" t="str">
            <v>COEFICIENTE DE REPRESENTATIVIDADE</v>
          </cell>
          <cell r="K3298" t="str">
            <v>69,36</v>
          </cell>
          <cell r="L3298" t="str">
            <v>CAIXA REFERENCIAL</v>
          </cell>
        </row>
        <row r="3299">
          <cell r="A3299">
            <v>97337</v>
          </cell>
          <cell r="B3299" t="str">
            <v>INSTALACOES HIDRO SANITARIAS</v>
          </cell>
          <cell r="C3299" t="str">
            <v>INHI</v>
          </cell>
          <cell r="D3299" t="str">
            <v>FORNEC. E ASSENTAMENTO DE TUBOS P/INSTALACAO DOMICILIAR</v>
          </cell>
          <cell r="E3299" t="str">
            <v>0179</v>
          </cell>
          <cell r="F3299" t="str">
            <v/>
          </cell>
          <cell r="G3299" t="str">
            <v/>
          </cell>
          <cell r="H3299" t="str">
            <v>TUBO EM COBRE RÍGIDO, DN 35 MM, CLASSE A, SEM ISOLAMENTO, INSTALADO EM PRUMADA  FORNECIMENTO E INSTALAÇÃO. AF_12/2015</v>
          </cell>
          <cell r="I3299" t="str">
            <v>M</v>
          </cell>
          <cell r="J3299" t="str">
            <v>COEFICIENTE DE REPRESENTATIVIDADE</v>
          </cell>
          <cell r="K3299" t="str">
            <v>104,20</v>
          </cell>
          <cell r="L3299" t="str">
            <v>CAIXA REFERENCIAL</v>
          </cell>
        </row>
        <row r="3300">
          <cell r="A3300">
            <v>97338</v>
          </cell>
          <cell r="B3300" t="str">
            <v>INSTALACOES HIDRO SANITARIAS</v>
          </cell>
          <cell r="C3300" t="str">
            <v>INHI</v>
          </cell>
          <cell r="D3300" t="str">
            <v>FORNEC. E ASSENTAMENTO DE TUBOS P/INSTALACAO DOMICILIAR</v>
          </cell>
          <cell r="E3300" t="str">
            <v>0179</v>
          </cell>
          <cell r="F3300" t="str">
            <v/>
          </cell>
          <cell r="G3300" t="str">
            <v/>
          </cell>
          <cell r="H3300" t="str">
            <v>TUBO EM COBRE RÍGIDO, DN 42 MM, CLASSE A, SEM ISOLAMENTO, INSTALADO EM PRUMADA  FORNECIMENTO E INSTALAÇÃO. AF_12/2015</v>
          </cell>
          <cell r="I3300" t="str">
            <v>M</v>
          </cell>
          <cell r="J3300" t="str">
            <v>COEFICIENTE DE REPRESENTATIVIDADE</v>
          </cell>
          <cell r="K3300" t="str">
            <v>125,25</v>
          </cell>
          <cell r="L3300" t="str">
            <v>CAIXA REFERENCIAL</v>
          </cell>
        </row>
        <row r="3301">
          <cell r="A3301">
            <v>97339</v>
          </cell>
          <cell r="B3301" t="str">
            <v>INSTALACOES HIDRO SANITARIAS</v>
          </cell>
          <cell r="C3301" t="str">
            <v>INHI</v>
          </cell>
          <cell r="D3301" t="str">
            <v>FORNEC. E ASSENTAMENTO DE TUBOS P/INSTALACAO DOMICILIAR</v>
          </cell>
          <cell r="E3301" t="str">
            <v>0179</v>
          </cell>
          <cell r="F3301" t="str">
            <v/>
          </cell>
          <cell r="G3301" t="str">
            <v/>
          </cell>
          <cell r="H3301" t="str">
            <v>TUBO EM COBRE RÍGIDO, DN 54 MM, CLASSE A, SEM ISOLAMENTO, INSTALADO EM PRUMADA  FORNECIMENTO E INSTALAÇÃO. AF_12/2015</v>
          </cell>
          <cell r="I3301" t="str">
            <v>M</v>
          </cell>
          <cell r="J3301" t="str">
            <v>COEFICIENTE DE REPRESENTATIVIDADE</v>
          </cell>
          <cell r="K3301" t="str">
            <v>134,69</v>
          </cell>
          <cell r="L3301" t="str">
            <v>CAIXA REFERENCIAL</v>
          </cell>
        </row>
        <row r="3302">
          <cell r="A3302">
            <v>97340</v>
          </cell>
          <cell r="B3302" t="str">
            <v>INSTALACOES HIDRO SANITARIAS</v>
          </cell>
          <cell r="C3302" t="str">
            <v>INHI</v>
          </cell>
          <cell r="D3302" t="str">
            <v>FORNEC. E ASSENTAMENTO DE TUBOS P/INSTALACAO DOMICILIAR</v>
          </cell>
          <cell r="E3302" t="str">
            <v>0179</v>
          </cell>
          <cell r="F3302" t="str">
            <v/>
          </cell>
          <cell r="G3302" t="str">
            <v/>
          </cell>
          <cell r="H3302" t="str">
            <v>TUBO EM COBRE RÍGIDO, DN 66 MM, CLASSE A, SEM ISOLAMENTO, INSTALADO EM PRUMADA  FORNECIMENTO E INSTALAÇÃO. AF_12/2015</v>
          </cell>
          <cell r="I3302" t="str">
            <v>M</v>
          </cell>
          <cell r="J3302" t="str">
            <v>COEFICIENTE DE REPRESENTATIVIDADE</v>
          </cell>
          <cell r="K3302" t="str">
            <v>135,23</v>
          </cell>
          <cell r="L3302" t="str">
            <v>CAIXA REFERENCIAL</v>
          </cell>
        </row>
        <row r="3303">
          <cell r="A3303">
            <v>97341</v>
          </cell>
          <cell r="B3303" t="str">
            <v>INSTALACOES HIDRO SANITARIAS</v>
          </cell>
          <cell r="C3303" t="str">
            <v>INHI</v>
          </cell>
          <cell r="D3303" t="str">
            <v>FORNEC. E ASSENTAMENTO DE TUBOS P/INSTALACAO DOMICILIAR</v>
          </cell>
          <cell r="E3303" t="str">
            <v>0179</v>
          </cell>
          <cell r="F3303" t="str">
            <v/>
          </cell>
          <cell r="G3303" t="str">
            <v/>
          </cell>
          <cell r="H3303" t="str">
            <v>TUBO EM COBRE RÍGIDO, DN 15 MM, CLASSE A, SEM ISOLAMENTO, INSTALADO EM RAMAL DE DISTRIBUIÇÃO  FORNECIMENTO E INSTALAÇÃO. AF_12/2015</v>
          </cell>
          <cell r="I3303" t="str">
            <v>M</v>
          </cell>
          <cell r="J3303" t="str">
            <v>COEFICIENTE DE REPRESENTATIVIDADE</v>
          </cell>
          <cell r="K3303" t="str">
            <v>36,77</v>
          </cell>
          <cell r="L3303" t="str">
            <v>CAIXA REFERENCIAL</v>
          </cell>
        </row>
        <row r="3304">
          <cell r="A3304">
            <v>97342</v>
          </cell>
          <cell r="B3304" t="str">
            <v>INSTALACOES HIDRO SANITARIAS</v>
          </cell>
          <cell r="C3304" t="str">
            <v>INHI</v>
          </cell>
          <cell r="D3304" t="str">
            <v>FORNEC. E ASSENTAMENTO DE TUBOS P/INSTALACAO DOMICILIAR</v>
          </cell>
          <cell r="E3304" t="str">
            <v>0179</v>
          </cell>
          <cell r="F3304" t="str">
            <v/>
          </cell>
          <cell r="G3304" t="str">
            <v/>
          </cell>
          <cell r="H3304" t="str">
            <v>TUBO EM COBRE RÍGIDO, DN 22 MM, CLASSE A, SEM ISOLAMENTO, INSTALADO EM RAMAL DE DISTRIBUIÇÃO FORNECIMENTO E INSTALAÇÃO. AF_12/2015</v>
          </cell>
          <cell r="I3304" t="str">
            <v>M</v>
          </cell>
          <cell r="J3304" t="str">
            <v>COEFICIENTE DE REPRESENTATIVIDADE</v>
          </cell>
          <cell r="K3304" t="str">
            <v>57,68</v>
          </cell>
          <cell r="L3304" t="str">
            <v>CAIXA REFERENCIAL</v>
          </cell>
        </row>
        <row r="3305">
          <cell r="A3305">
            <v>97343</v>
          </cell>
          <cell r="B3305" t="str">
            <v>INSTALACOES HIDRO SANITARIAS</v>
          </cell>
          <cell r="C3305" t="str">
            <v>INHI</v>
          </cell>
          <cell r="D3305" t="str">
            <v>FORNEC. E ASSENTAMENTO DE TUBOS P/INSTALACAO DOMICILIAR</v>
          </cell>
          <cell r="E3305" t="str">
            <v>0179</v>
          </cell>
          <cell r="F3305" t="str">
            <v/>
          </cell>
          <cell r="G3305" t="str">
            <v/>
          </cell>
          <cell r="H3305" t="str">
            <v>TUBO EM COBRE RÍGIDO, DN 28 MM, CLASSE A, SEM ISOLAMENTO, INSTALADO EM RAMAL DE DISTRIBUIÇÃO FORNECIMENTO E INSTALAÇÃO. AF_12/2015</v>
          </cell>
          <cell r="I3305" t="str">
            <v>M</v>
          </cell>
          <cell r="J3305" t="str">
            <v>COEFICIENTE DE REPRESENTATIVIDADE</v>
          </cell>
          <cell r="K3305" t="str">
            <v>72,64</v>
          </cell>
          <cell r="L3305" t="str">
            <v>CAIXA REFERENCIAL</v>
          </cell>
        </row>
        <row r="3306">
          <cell r="A3306">
            <v>97344</v>
          </cell>
          <cell r="B3306" t="str">
            <v>INSTALACOES HIDRO SANITARIAS</v>
          </cell>
          <cell r="C3306" t="str">
            <v>INHI</v>
          </cell>
          <cell r="D3306" t="str">
            <v>FORNEC. E ASSENTAMENTO DE TUBOS P/INSTALACAO DOMICILIAR</v>
          </cell>
          <cell r="E3306" t="str">
            <v>0179</v>
          </cell>
          <cell r="F3306" t="str">
            <v/>
          </cell>
          <cell r="G3306" t="str">
            <v/>
          </cell>
          <cell r="H3306" t="str">
            <v>TUBO EM COBRE RÍGIDO, DN 15 MM, CLASSE A, SEM ISOLAMENTO, INSTALADO EM RAMAL E SUB-RAMAL  FORNECIMENTO E INSTALAÇÃO. AF_12/2015</v>
          </cell>
          <cell r="I3306" t="str">
            <v>M</v>
          </cell>
          <cell r="J3306" t="str">
            <v>COEFICIENTE DE REPRESENTATIVIDADE</v>
          </cell>
          <cell r="K3306" t="str">
            <v>43,47</v>
          </cell>
          <cell r="L3306" t="str">
            <v>CAIXA REFERENCIAL</v>
          </cell>
        </row>
        <row r="3307">
          <cell r="A3307">
            <v>97345</v>
          </cell>
          <cell r="B3307" t="str">
            <v>INSTALACOES HIDRO SANITARIAS</v>
          </cell>
          <cell r="C3307" t="str">
            <v>INHI</v>
          </cell>
          <cell r="D3307" t="str">
            <v>FORNEC. E ASSENTAMENTO DE TUBOS P/INSTALACAO DOMICILIAR</v>
          </cell>
          <cell r="E3307" t="str">
            <v>0179</v>
          </cell>
          <cell r="F3307" t="str">
            <v/>
          </cell>
          <cell r="G3307" t="str">
            <v/>
          </cell>
          <cell r="H3307" t="str">
            <v>TUBO EM COBRE RÍGIDO, DN 22 MM, CLASSE A, SEM ISOLAMENTO, INSTALADO EM RAMAL E SUB-RAMAL  FORNECIMENTO E INSTALAÇÃO. AF_12/2015</v>
          </cell>
          <cell r="I3307" t="str">
            <v>M</v>
          </cell>
          <cell r="J3307" t="str">
            <v>COEFICIENTE DE REPRESENTATIVIDADE</v>
          </cell>
          <cell r="K3307" t="str">
            <v>69,20</v>
          </cell>
          <cell r="L3307" t="str">
            <v>CAIXA REFERENCIAL</v>
          </cell>
        </row>
        <row r="3308">
          <cell r="A3308">
            <v>97346</v>
          </cell>
          <cell r="B3308" t="str">
            <v>INSTALACOES HIDRO SANITARIAS</v>
          </cell>
          <cell r="C3308" t="str">
            <v>INHI</v>
          </cell>
          <cell r="D3308" t="str">
            <v>FORNEC. E ASSENTAMENTO DE TUBOS P/INSTALACAO DOMICILIAR</v>
          </cell>
          <cell r="E3308" t="str">
            <v>0179</v>
          </cell>
          <cell r="F3308" t="str">
            <v/>
          </cell>
          <cell r="G3308" t="str">
            <v/>
          </cell>
          <cell r="H3308" t="str">
            <v>TUBO EM COBRE RÍGIDO, DN 28 MM, CLASSE A, SEM ISOLAMENTO, INSTALADO EM RAMAL E SUB-RAMAL  FORNECIMENTO E INSTALAÇÃO. AF_12/2015</v>
          </cell>
          <cell r="I3308" t="str">
            <v>M</v>
          </cell>
          <cell r="J3308" t="str">
            <v>COEFICIENTE DE REPRESENTATIVIDADE</v>
          </cell>
          <cell r="K3308" t="str">
            <v>88,35</v>
          </cell>
          <cell r="L3308" t="str">
            <v>CAIXA REFERENCIAL</v>
          </cell>
        </row>
        <row r="3309">
          <cell r="A3309">
            <v>97347</v>
          </cell>
          <cell r="B3309" t="str">
            <v>INSTALACOES HIDRO SANITARIAS</v>
          </cell>
          <cell r="C3309" t="str">
            <v>INHI</v>
          </cell>
          <cell r="D3309" t="str">
            <v>FORNEC. E ASSENTAMENTO DE TUBOS P/INSTALACAO DOMICILIAR</v>
          </cell>
          <cell r="E3309" t="str">
            <v>0179</v>
          </cell>
          <cell r="F3309" t="str">
            <v/>
          </cell>
          <cell r="G3309" t="str">
            <v/>
          </cell>
          <cell r="H3309" t="str">
            <v>TUBO EM COBRE RÍGIDO, DN 22 MM, CLASSE I, SEM ISOLAMENTO, INSTALADO EM PRUMADA  FORNECIMENTO E INSTALAÇÃO. AF_12/2015</v>
          </cell>
          <cell r="I3309" t="str">
            <v>M</v>
          </cell>
          <cell r="J3309" t="str">
            <v>COEFICIENTE DE REPRESENTATIVIDADE</v>
          </cell>
          <cell r="K3309" t="str">
            <v>65,78</v>
          </cell>
          <cell r="L3309" t="str">
            <v>CAIXA REFERENCIAL</v>
          </cell>
        </row>
        <row r="3310">
          <cell r="A3310">
            <v>97348</v>
          </cell>
          <cell r="B3310" t="str">
            <v>INSTALACOES HIDRO SANITARIAS</v>
          </cell>
          <cell r="C3310" t="str">
            <v>INHI</v>
          </cell>
          <cell r="D3310" t="str">
            <v>FORNEC. E ASSENTAMENTO DE TUBOS P/INSTALACAO DOMICILIAR</v>
          </cell>
          <cell r="E3310" t="str">
            <v>0179</v>
          </cell>
          <cell r="F3310" t="str">
            <v/>
          </cell>
          <cell r="G3310" t="str">
            <v/>
          </cell>
          <cell r="H3310" t="str">
            <v>TUBO EM COBRE RÍGIDO, DN 28 MM, CLASSE I, SEM ISOLAMENTO, INSTALADO EM PRUMADA  FORNECIMENTO E INSTALAÇÃO. AF_12/2015</v>
          </cell>
          <cell r="I3310" t="str">
            <v>M</v>
          </cell>
          <cell r="J3310" t="str">
            <v>COEFICIENTE DE REPRESENTATIVIDADE</v>
          </cell>
          <cell r="K3310" t="str">
            <v>90,86</v>
          </cell>
          <cell r="L3310" t="str">
            <v>CAIXA REFERENCIAL</v>
          </cell>
        </row>
        <row r="3311">
          <cell r="A3311">
            <v>97349</v>
          </cell>
          <cell r="B3311" t="str">
            <v>INSTALACOES HIDRO SANITARIAS</v>
          </cell>
          <cell r="C3311" t="str">
            <v>INHI</v>
          </cell>
          <cell r="D3311" t="str">
            <v>FORNEC. E ASSENTAMENTO DE TUBOS P/INSTALACAO DOMICILIAR</v>
          </cell>
          <cell r="E3311" t="str">
            <v>0179</v>
          </cell>
          <cell r="F3311" t="str">
            <v/>
          </cell>
          <cell r="G3311" t="str">
            <v/>
          </cell>
          <cell r="H3311" t="str">
            <v>TUBO EM COBRE RÍGIDO, DN 35 MM, CLASSE I, SEM ISOLAMENTO, INSTALADO EM PRUMADA  FORNECIMENTO E INSTALAÇÃO. AF_12/2015</v>
          </cell>
          <cell r="I3311" t="str">
            <v>M</v>
          </cell>
          <cell r="J3311" t="str">
            <v>COEFICIENTE DE REPRESENTATIVIDADE</v>
          </cell>
          <cell r="K3311" t="str">
            <v>130,96</v>
          </cell>
          <cell r="L3311" t="str">
            <v>CAIXA REFERENCIAL</v>
          </cell>
        </row>
        <row r="3312">
          <cell r="A3312">
            <v>97350</v>
          </cell>
          <cell r="B3312" t="str">
            <v>INSTALACOES HIDRO SANITARIAS</v>
          </cell>
          <cell r="C3312" t="str">
            <v>INHI</v>
          </cell>
          <cell r="D3312" t="str">
            <v>FORNEC. E ASSENTAMENTO DE TUBOS P/INSTALACAO DOMICILIAR</v>
          </cell>
          <cell r="E3312" t="str">
            <v>0179</v>
          </cell>
          <cell r="F3312" t="str">
            <v/>
          </cell>
          <cell r="G3312" t="str">
            <v/>
          </cell>
          <cell r="H3312" t="str">
            <v>TUBO EM COBRE RÍGIDO, DN 42 MM, CLASSE I, SEM ISOLAMENTO, INSTALADO EM PRUMADA  FORNECIMENTO E INSTALAÇÃO. AF_12/2015</v>
          </cell>
          <cell r="I3312" t="str">
            <v>M</v>
          </cell>
          <cell r="J3312" t="str">
            <v>COEFICIENTE DE REPRESENTATIVIDADE</v>
          </cell>
          <cell r="K3312" t="str">
            <v>159,00</v>
          </cell>
          <cell r="L3312" t="str">
            <v>CAIXA REFERENCIAL</v>
          </cell>
        </row>
        <row r="3313">
          <cell r="A3313">
            <v>97351</v>
          </cell>
          <cell r="B3313" t="str">
            <v>INSTALACOES HIDRO SANITARIAS</v>
          </cell>
          <cell r="C3313" t="str">
            <v>INHI</v>
          </cell>
          <cell r="D3313" t="str">
            <v>FORNEC. E ASSENTAMENTO DE TUBOS P/INSTALACAO DOMICILIAR</v>
          </cell>
          <cell r="E3313" t="str">
            <v>0179</v>
          </cell>
          <cell r="F3313" t="str">
            <v/>
          </cell>
          <cell r="G3313" t="str">
            <v/>
          </cell>
          <cell r="H3313" t="str">
            <v>TUBO EM COBRE RÍGIDO, DN 54 MM, CLASSE I, SEM ISOLAMENTO, INSTALADO EM PRUMADA  FORNECIMENTO E INSTALAÇÃO. AF_12/2015</v>
          </cell>
          <cell r="I3313" t="str">
            <v>M</v>
          </cell>
          <cell r="J3313" t="str">
            <v>COEFICIENTE DE REPRESENTATIVIDADE</v>
          </cell>
          <cell r="K3313" t="str">
            <v>219,84</v>
          </cell>
          <cell r="L3313" t="str">
            <v>CAIXA REFERENCIAL</v>
          </cell>
        </row>
        <row r="3314">
          <cell r="A3314">
            <v>97352</v>
          </cell>
          <cell r="B3314" t="str">
            <v>INSTALACOES HIDRO SANITARIAS</v>
          </cell>
          <cell r="C3314" t="str">
            <v>INHI</v>
          </cell>
          <cell r="D3314" t="str">
            <v>FORNEC. E ASSENTAMENTO DE TUBOS P/INSTALACAO DOMICILIAR</v>
          </cell>
          <cell r="E3314" t="str">
            <v>0179</v>
          </cell>
          <cell r="F3314" t="str">
            <v/>
          </cell>
          <cell r="G3314" t="str">
            <v/>
          </cell>
          <cell r="H3314" t="str">
            <v>TUBO EM COBRE RÍGIDO, DN 66 MM, CLASSE I, SEM ISOLAMENTO, INSTALADO EM PRUMADA  FORNECIMENTO E INSTALAÇÃO. AF_12/2015</v>
          </cell>
          <cell r="I3314" t="str">
            <v>M</v>
          </cell>
          <cell r="J3314" t="str">
            <v>COEFICIENTE DE REPRESENTATIVIDADE</v>
          </cell>
          <cell r="K3314" t="str">
            <v>284,90</v>
          </cell>
          <cell r="L3314" t="str">
            <v>CAIXA REFERENCIAL</v>
          </cell>
        </row>
        <row r="3315">
          <cell r="A3315">
            <v>97353</v>
          </cell>
          <cell r="B3315" t="str">
            <v>INSTALACOES HIDRO SANITARIAS</v>
          </cell>
          <cell r="C3315" t="str">
            <v>INHI</v>
          </cell>
          <cell r="D3315" t="str">
            <v>FORNEC. E ASSENTAMENTO DE TUBOS P/INSTALACAO DOMICILIAR</v>
          </cell>
          <cell r="E3315" t="str">
            <v>0179</v>
          </cell>
          <cell r="F3315" t="str">
            <v/>
          </cell>
          <cell r="G3315" t="str">
            <v/>
          </cell>
          <cell r="H3315" t="str">
            <v>TUBO EM COBRE RÍGIDO, DN 15 MM, CLASSE I, SEM ISOLAMENTO, INSTALADO EM RAMAL DE DISTRIBUIÇÃO  FORNECIMENTO E INSTALAÇÃO. AF_12/2015</v>
          </cell>
          <cell r="I3315" t="str">
            <v>M</v>
          </cell>
          <cell r="J3315" t="str">
            <v>COEFICIENTE DE REPRESENTATIVIDADE</v>
          </cell>
          <cell r="K3315" t="str">
            <v>43,39</v>
          </cell>
          <cell r="L3315" t="str">
            <v>CAIXA REFERENCIAL</v>
          </cell>
        </row>
        <row r="3316">
          <cell r="A3316">
            <v>97354</v>
          </cell>
          <cell r="B3316" t="str">
            <v>INSTALACOES HIDRO SANITARIAS</v>
          </cell>
          <cell r="C3316" t="str">
            <v>INHI</v>
          </cell>
          <cell r="D3316" t="str">
            <v>FORNEC. E ASSENTAMENTO DE TUBOS P/INSTALACAO DOMICILIAR</v>
          </cell>
          <cell r="E3316" t="str">
            <v>0179</v>
          </cell>
          <cell r="F3316" t="str">
            <v/>
          </cell>
          <cell r="G3316" t="str">
            <v/>
          </cell>
          <cell r="H3316" t="str">
            <v>TUBO EM COBRE RÍGIDO, DN 22 MM, CLASSE I, SEM ISOLAMENTO, INSTALADO EM RAMAL DE DISTRIBUIÇÃO FORNECIMENTO E INSTALAÇÃO. AF_12/2015</v>
          </cell>
          <cell r="I3316" t="str">
            <v>M</v>
          </cell>
          <cell r="J3316" t="str">
            <v>COEFICIENTE DE REPRESENTATIVIDADE</v>
          </cell>
          <cell r="K3316" t="str">
            <v>68,84</v>
          </cell>
          <cell r="L3316" t="str">
            <v>CAIXA REFERENCIAL</v>
          </cell>
        </row>
        <row r="3317">
          <cell r="A3317">
            <v>97355</v>
          </cell>
          <cell r="B3317" t="str">
            <v>INSTALACOES HIDRO SANITARIAS</v>
          </cell>
          <cell r="C3317" t="str">
            <v>INHI</v>
          </cell>
          <cell r="D3317" t="str">
            <v>FORNEC. E ASSENTAMENTO DE TUBOS P/INSTALACAO DOMICILIAR</v>
          </cell>
          <cell r="E3317" t="str">
            <v>0179</v>
          </cell>
          <cell r="F3317" t="str">
            <v/>
          </cell>
          <cell r="G3317" t="str">
            <v/>
          </cell>
          <cell r="H3317" t="str">
            <v>TUBO EM COBRE RÍGIDO, DN 28 MM, CLASSE I, SEM ISOLAMENTO, INSTALADO EM RAMAL DE DISTRIBUIÇÃO FORNECIMENTO E INSTALAÇÃO. AF_12/2015</v>
          </cell>
          <cell r="I3317" t="str">
            <v>M</v>
          </cell>
          <cell r="J3317" t="str">
            <v>COEFICIENTE DE REPRESENTATIVIDADE</v>
          </cell>
          <cell r="K3317" t="str">
            <v>94,14</v>
          </cell>
          <cell r="L3317" t="str">
            <v>CAIXA REFERENCIAL</v>
          </cell>
        </row>
        <row r="3318">
          <cell r="A3318">
            <v>97356</v>
          </cell>
          <cell r="B3318" t="str">
            <v>INSTALACOES HIDRO SANITARIAS</v>
          </cell>
          <cell r="C3318" t="str">
            <v>INHI</v>
          </cell>
          <cell r="D3318" t="str">
            <v>FORNEC. E ASSENTAMENTO DE TUBOS P/INSTALACAO DOMICILIAR</v>
          </cell>
          <cell r="E3318" t="str">
            <v>0179</v>
          </cell>
          <cell r="F3318" t="str">
            <v/>
          </cell>
          <cell r="G3318" t="str">
            <v/>
          </cell>
          <cell r="H3318" t="str">
            <v>TUBO EM COBRE RÍGIDO, DN 15 MM, CLASSE I, SEM ISOLAMENTO, INSTALADO EM RAMAL E SUB-RAMAL  FORNECIMENTO E INSTALAÇÃO. AF_12/2015</v>
          </cell>
          <cell r="I3318" t="str">
            <v>M</v>
          </cell>
          <cell r="J3318" t="str">
            <v>COEFICIENTE DE REPRESENTATIVIDADE</v>
          </cell>
          <cell r="K3318" t="str">
            <v>50,09</v>
          </cell>
          <cell r="L3318" t="str">
            <v>CAIXA REFERENCIAL</v>
          </cell>
        </row>
        <row r="3319">
          <cell r="A3319">
            <v>97357</v>
          </cell>
          <cell r="B3319" t="str">
            <v>INSTALACOES HIDRO SANITARIAS</v>
          </cell>
          <cell r="C3319" t="str">
            <v>INHI</v>
          </cell>
          <cell r="D3319" t="str">
            <v>FORNEC. E ASSENTAMENTO DE TUBOS P/INSTALACAO DOMICILIAR</v>
          </cell>
          <cell r="E3319" t="str">
            <v>0179</v>
          </cell>
          <cell r="F3319" t="str">
            <v/>
          </cell>
          <cell r="G3319" t="str">
            <v/>
          </cell>
          <cell r="H3319" t="str">
            <v>TUBO EM COBRE RÍGIDO, DN 22 MM, CLASSE I, SEM ISOLAMENTO, INSTALADO EM RAMAL E SUB-RAMAL  FORNECIMENTO E INSTALAÇÃO. AF_12/2015</v>
          </cell>
          <cell r="I3319" t="str">
            <v>M</v>
          </cell>
          <cell r="J3319" t="str">
            <v>COEFICIENTE DE REPRESENTATIVIDADE</v>
          </cell>
          <cell r="K3319" t="str">
            <v>80,36</v>
          </cell>
          <cell r="L3319" t="str">
            <v>CAIXA REFERENCIAL</v>
          </cell>
        </row>
        <row r="3320">
          <cell r="A3320">
            <v>97358</v>
          </cell>
          <cell r="B3320" t="str">
            <v>INSTALACOES HIDRO SANITARIAS</v>
          </cell>
          <cell r="C3320" t="str">
            <v>INHI</v>
          </cell>
          <cell r="D3320" t="str">
            <v>FORNEC. E ASSENTAMENTO DE TUBOS P/INSTALACAO DOMICILIAR</v>
          </cell>
          <cell r="E3320" t="str">
            <v>0179</v>
          </cell>
          <cell r="F3320" t="str">
            <v/>
          </cell>
          <cell r="G3320" t="str">
            <v/>
          </cell>
          <cell r="H3320" t="str">
            <v>TUBO EM COBRE RÍGIDO, DN 28 MM, CLASSE I, SEM ISOLAMENTO, INSTALADO EM RAMAL E SUB-RAMAL  FORNECIMENTO E INSTALAÇÃO. AF_12/2015</v>
          </cell>
          <cell r="I3320" t="str">
            <v>M</v>
          </cell>
          <cell r="J3320" t="str">
            <v>COEFICIENTE DE REPRESENTATIVIDADE</v>
          </cell>
          <cell r="K3320" t="str">
            <v>109,85</v>
          </cell>
          <cell r="L3320" t="str">
            <v>CAIXA REFERENCIAL</v>
          </cell>
        </row>
        <row r="3321">
          <cell r="A3321">
            <v>97498</v>
          </cell>
          <cell r="B3321" t="str">
            <v>INSTALACOES HIDRO SANITARIAS</v>
          </cell>
          <cell r="C3321" t="str">
            <v>INHI</v>
          </cell>
          <cell r="D3321" t="str">
            <v>FORNEC. E ASSENTAMENTO DE TUBOS P/INSTALACAO DOMICILIAR</v>
          </cell>
          <cell r="E3321" t="str">
            <v>0179</v>
          </cell>
          <cell r="F3321" t="str">
            <v/>
          </cell>
          <cell r="G3321" t="str">
            <v/>
          </cell>
          <cell r="H3321" t="str">
            <v>TUBO DE AÇO GALVANIZADO COM COSTURA, CLASSE MÉDIA, DN 25 (1"), CONEXÃO ROSQUEADA, INSTALADO EM REDE DE ALIMENTAÇÃO PARA HIDRANTE - FORNECIMENTO E INSTALAÇÃO. AF_10/2020</v>
          </cell>
          <cell r="I3321" t="str">
            <v>M</v>
          </cell>
          <cell r="J3321" t="str">
            <v>ATRIBUÍDO SÃO PAULO</v>
          </cell>
          <cell r="K3321" t="str">
            <v>47,30</v>
          </cell>
          <cell r="L3321" t="str">
            <v>CAIXA REFERENCIAL</v>
          </cell>
        </row>
        <row r="3322">
          <cell r="A3322">
            <v>97535</v>
          </cell>
          <cell r="B3322" t="str">
            <v>INSTALACOES HIDRO SANITARIAS</v>
          </cell>
          <cell r="C3322" t="str">
            <v>INHI</v>
          </cell>
          <cell r="D3322" t="str">
            <v>FORNEC. E ASSENTAMENTO DE TUBOS P/INSTALACAO DOMICILIAR</v>
          </cell>
          <cell r="E3322" t="str">
            <v>0179</v>
          </cell>
          <cell r="F3322" t="str">
            <v/>
          </cell>
          <cell r="G3322" t="str">
            <v/>
          </cell>
          <cell r="H3322" t="str">
            <v>TUBO DE AÇO GALVANIZADO COM COSTURA, CLASSE MÉDIA, CONEXÃO ROSQUEADA, DN 25 (1"), INSTALADO EM REDE DE ALIMENTAÇÃO PARA SPRINKLER - FORNECIMENTO E INSTALAÇÃO. AF_10/2020</v>
          </cell>
          <cell r="I3322" t="str">
            <v>M</v>
          </cell>
          <cell r="J3322" t="str">
            <v>ATRIBUÍDO SÃO PAULO</v>
          </cell>
          <cell r="K3322" t="str">
            <v>50,36</v>
          </cell>
          <cell r="L3322" t="str">
            <v>CAIXA REFERENCIAL</v>
          </cell>
        </row>
        <row r="3323">
          <cell r="A3323">
            <v>97536</v>
          </cell>
          <cell r="B3323" t="str">
            <v>INSTALACOES HIDRO SANITARIAS</v>
          </cell>
          <cell r="C3323" t="str">
            <v>INHI</v>
          </cell>
          <cell r="D3323" t="str">
            <v>FORNEC. E ASSENTAMENTO DE TUBOS P/INSTALACAO DOMICILIAR</v>
          </cell>
          <cell r="E3323" t="str">
            <v>0179</v>
          </cell>
          <cell r="F3323" t="str">
            <v/>
          </cell>
          <cell r="G3323" t="str">
            <v/>
          </cell>
          <cell r="H3323" t="str">
            <v>TUBO DE AÇO GALVANIZADO COM COSTURA, CLASSE MÉDIA, CONEXÃO ROSQUEADA, DN 25 (1"), INSTALADO EM RAMAIS  E SUB-RAMAIS DE GÁS - FORNECIMENTO E INSTALAÇÃO. AF_10/2020</v>
          </cell>
          <cell r="I3323" t="str">
            <v>M</v>
          </cell>
          <cell r="J3323" t="str">
            <v>ATRIBUÍDO SÃO PAULO</v>
          </cell>
          <cell r="K3323" t="str">
            <v>57,38</v>
          </cell>
          <cell r="L3323" t="str">
            <v>CAIXA REFERENCIAL</v>
          </cell>
        </row>
        <row r="3324">
          <cell r="A3324">
            <v>100788</v>
          </cell>
          <cell r="B3324" t="str">
            <v>INSTALACOES HIDRO SANITARIAS</v>
          </cell>
          <cell r="C3324" t="str">
            <v>INHI</v>
          </cell>
          <cell r="D3324" t="str">
            <v>FORNEC. E ASSENTAMENTO DE TUBOS P/INSTALACAO DOMICILIAR</v>
          </cell>
          <cell r="E3324" t="str">
            <v>0179</v>
          </cell>
          <cell r="F3324" t="str">
            <v/>
          </cell>
          <cell r="G3324" t="str">
            <v/>
          </cell>
          <cell r="H3324" t="str">
            <v>KIT CAVALETE PARA GÁS - SEM MEDIDOR OU REGULADOR - ENTRADA INDIVIDUAL PRINCIPAL, EM AÇO GALVANIZADO DN 15 E 25 MM (1/2" E 1") - FORNECIMENTO E INSTALAÇÃO. AF_01/2020</v>
          </cell>
          <cell r="I3324" t="str">
            <v>UN</v>
          </cell>
          <cell r="J3324" t="str">
            <v>ATRIBUÍDO SÃO PAULO</v>
          </cell>
          <cell r="K3324" t="str">
            <v>483,24</v>
          </cell>
          <cell r="L3324" t="str">
            <v>CAIXA REFERENCIAL</v>
          </cell>
        </row>
        <row r="3325">
          <cell r="A3325">
            <v>100791</v>
          </cell>
          <cell r="B3325" t="str">
            <v>INSTALACOES HIDRO SANITARIAS</v>
          </cell>
          <cell r="C3325" t="str">
            <v>INHI</v>
          </cell>
          <cell r="D3325" t="str">
            <v>FORNEC. E ASSENTAMENTO DE TUBOS P/INSTALACAO DOMICILIAR</v>
          </cell>
          <cell r="E3325" t="str">
            <v>0179</v>
          </cell>
          <cell r="F3325" t="str">
            <v/>
          </cell>
          <cell r="G3325" t="str">
            <v/>
          </cell>
          <cell r="H3325" t="str">
            <v>TUBO, PEX, MULTICAMADA, DN 16, INSTALADO EM IMPLANTAÇÃO DE INSTALAÇÕES DE GÁS - FORNECIMENTO E INSTALAÇÃO. AF_01/2020</v>
          </cell>
          <cell r="I3325" t="str">
            <v>M</v>
          </cell>
          <cell r="J3325" t="str">
            <v>ATRIBUÍDO SÃO PAULO</v>
          </cell>
          <cell r="K3325" t="str">
            <v>15,36</v>
          </cell>
          <cell r="L3325" t="str">
            <v>CAIXA REFERENCIAL</v>
          </cell>
        </row>
        <row r="3326">
          <cell r="A3326">
            <v>100792</v>
          </cell>
          <cell r="B3326" t="str">
            <v>INSTALACOES HIDRO SANITARIAS</v>
          </cell>
          <cell r="C3326" t="str">
            <v>INHI</v>
          </cell>
          <cell r="D3326" t="str">
            <v>FORNEC. E ASSENTAMENTO DE TUBOS P/INSTALACAO DOMICILIAR</v>
          </cell>
          <cell r="E3326" t="str">
            <v>0179</v>
          </cell>
          <cell r="F3326" t="str">
            <v/>
          </cell>
          <cell r="G3326" t="str">
            <v/>
          </cell>
          <cell r="H3326" t="str">
            <v>TUBO, PEX, MULTICAMADA, DN 20, INSTALADO EM IMPLANTAÇÃO DE INSTALAÇÕES DE GÁS - FORNECIMENTO E INSTALAÇÃO. AF_01/2020</v>
          </cell>
          <cell r="I3326" t="str">
            <v>M</v>
          </cell>
          <cell r="J3326" t="str">
            <v>ATRIBUÍDO SÃO PAULO</v>
          </cell>
          <cell r="K3326" t="str">
            <v>22,93</v>
          </cell>
          <cell r="L3326" t="str">
            <v>CAIXA REFERENCIAL</v>
          </cell>
        </row>
        <row r="3327">
          <cell r="A3327">
            <v>100793</v>
          </cell>
          <cell r="B3327" t="str">
            <v>INSTALACOES HIDRO SANITARIAS</v>
          </cell>
          <cell r="C3327" t="str">
            <v>INHI</v>
          </cell>
          <cell r="D3327" t="str">
            <v>FORNEC. E ASSENTAMENTO DE TUBOS P/INSTALACAO DOMICILIAR</v>
          </cell>
          <cell r="E3327" t="str">
            <v>0179</v>
          </cell>
          <cell r="F3327" t="str">
            <v/>
          </cell>
          <cell r="G3327" t="str">
            <v/>
          </cell>
          <cell r="H3327" t="str">
            <v>TUBO, PEX, MULTICAMADA, DN 26, INSTALADO EM IMPLANTAÇÃO DE INSTALAÇÕES DE GÁS - FORNECIMENTO E INSTALAÇÃO. AF_01/2020</v>
          </cell>
          <cell r="I3327" t="str">
            <v>M</v>
          </cell>
          <cell r="J3327" t="str">
            <v>ATRIBUÍDO SÃO PAULO</v>
          </cell>
          <cell r="K3327" t="str">
            <v>30,62</v>
          </cell>
          <cell r="L3327" t="str">
            <v>CAIXA REFERENCIAL</v>
          </cell>
        </row>
        <row r="3328">
          <cell r="A3328">
            <v>100794</v>
          </cell>
          <cell r="B3328" t="str">
            <v>INSTALACOES HIDRO SANITARIAS</v>
          </cell>
          <cell r="C3328" t="str">
            <v>INHI</v>
          </cell>
          <cell r="D3328" t="str">
            <v>FORNEC. E ASSENTAMENTO DE TUBOS P/INSTALACAO DOMICILIAR</v>
          </cell>
          <cell r="E3328" t="str">
            <v>0179</v>
          </cell>
          <cell r="F3328" t="str">
            <v/>
          </cell>
          <cell r="G3328" t="str">
            <v/>
          </cell>
          <cell r="H3328" t="str">
            <v>TUBO, PEX, MULTICAMADA, DN 32, INSTALADO EM IMPLANTAÇÃO DE INSTALAÇÕES DE GÁS - FORNECIMENTO E INSTALAÇÃO. AF_01/2020</v>
          </cell>
          <cell r="I3328" t="str">
            <v>M</v>
          </cell>
          <cell r="J3328" t="str">
            <v>ATRIBUÍDO SÃO PAULO</v>
          </cell>
          <cell r="K3328" t="str">
            <v>41,56</v>
          </cell>
          <cell r="L3328" t="str">
            <v>CAIXA REFERENCIAL</v>
          </cell>
        </row>
        <row r="3329">
          <cell r="A3329">
            <v>100803</v>
          </cell>
          <cell r="B3329" t="str">
            <v>INSTALACOES HIDRO SANITARIAS</v>
          </cell>
          <cell r="C3329" t="str">
            <v>INHI</v>
          </cell>
          <cell r="D3329" t="str">
            <v>FORNEC. E ASSENTAMENTO DE TUBOS P/INSTALACAO DOMICILIAR</v>
          </cell>
          <cell r="E3329" t="str">
            <v>0179</v>
          </cell>
          <cell r="F3329" t="str">
            <v/>
          </cell>
          <cell r="G3329" t="str">
            <v/>
          </cell>
          <cell r="H3329" t="str">
            <v>TUBO, PEX, MULTICAMADA, DN 16, INSTALADO EM RAMAL INTERNO DE INSTALAÇÕES DE GÁS - FORNECIMENTO E INSTALAÇÃO. AF_01/2020</v>
          </cell>
          <cell r="I3329" t="str">
            <v>M</v>
          </cell>
          <cell r="J3329" t="str">
            <v>ATRIBUÍDO SÃO PAULO</v>
          </cell>
          <cell r="K3329" t="str">
            <v>14,72</v>
          </cell>
          <cell r="L3329" t="str">
            <v>CAIXA REFERENCIAL</v>
          </cell>
        </row>
        <row r="3330">
          <cell r="A3330">
            <v>100804</v>
          </cell>
          <cell r="B3330" t="str">
            <v>INSTALACOES HIDRO SANITARIAS</v>
          </cell>
          <cell r="C3330" t="str">
            <v>INHI</v>
          </cell>
          <cell r="D3330" t="str">
            <v>FORNEC. E ASSENTAMENTO DE TUBOS P/INSTALACAO DOMICILIAR</v>
          </cell>
          <cell r="E3330" t="str">
            <v>0179</v>
          </cell>
          <cell r="F3330" t="str">
            <v/>
          </cell>
          <cell r="G3330" t="str">
            <v/>
          </cell>
          <cell r="H3330" t="str">
            <v>TUBO, PEX, MULTICAMADA, DN 20, INSTALADO EM RAMAL INTERNO DE INSTALAÇÕES DE GÁS - FORNECIMENTO E INSTALAÇÃO. AF_01/2020</v>
          </cell>
          <cell r="I3330" t="str">
            <v>M</v>
          </cell>
          <cell r="J3330" t="str">
            <v>ATRIBUÍDO SÃO PAULO</v>
          </cell>
          <cell r="K3330" t="str">
            <v>22,16</v>
          </cell>
          <cell r="L3330" t="str">
            <v>CAIXA REFERENCIAL</v>
          </cell>
        </row>
        <row r="3331">
          <cell r="A3331">
            <v>100805</v>
          </cell>
          <cell r="B3331" t="str">
            <v>INSTALACOES HIDRO SANITARIAS</v>
          </cell>
          <cell r="C3331" t="str">
            <v>INHI</v>
          </cell>
          <cell r="D3331" t="str">
            <v>FORNEC. E ASSENTAMENTO DE TUBOS P/INSTALACAO DOMICILIAR</v>
          </cell>
          <cell r="E3331" t="str">
            <v>0179</v>
          </cell>
          <cell r="F3331" t="str">
            <v/>
          </cell>
          <cell r="G3331" t="str">
            <v/>
          </cell>
          <cell r="H3331" t="str">
            <v>TUBO, PEX, MULTICAMADA, DN 26, INSTALADO EM RAMAL INTERNO DE INSTALAÇÕES DE GÁS - FORNECIMENTO E INSTALAÇÃO. AF_01/2020</v>
          </cell>
          <cell r="I3331" t="str">
            <v>M</v>
          </cell>
          <cell r="J3331" t="str">
            <v>ATRIBUÍDO SÃO PAULO</v>
          </cell>
          <cell r="K3331" t="str">
            <v>29,71</v>
          </cell>
          <cell r="L3331" t="str">
            <v>CAIXA REFERENCIAL</v>
          </cell>
        </row>
        <row r="3332">
          <cell r="A3332">
            <v>100806</v>
          </cell>
          <cell r="B3332" t="str">
            <v>INSTALACOES HIDRO SANITARIAS</v>
          </cell>
          <cell r="C3332" t="str">
            <v>INHI</v>
          </cell>
          <cell r="D3332" t="str">
            <v>FORNEC. E ASSENTAMENTO DE TUBOS P/INSTALACAO DOMICILIAR</v>
          </cell>
          <cell r="E3332" t="str">
            <v>0179</v>
          </cell>
          <cell r="F3332" t="str">
            <v/>
          </cell>
          <cell r="G3332" t="str">
            <v/>
          </cell>
          <cell r="H3332" t="str">
            <v>TUBO, PEX, MULTICAMADA, DN 32, INSTALADO EM RAMAL INTERNO DE INSTALAÇÕES DE GÁS - FORNECIMENTO E INSTALAÇÃO. AF_01/2020</v>
          </cell>
          <cell r="I3332" t="str">
            <v>M</v>
          </cell>
          <cell r="J3332" t="str">
            <v>ATRIBUÍDO SÃO PAULO</v>
          </cell>
          <cell r="K3332" t="str">
            <v>40,44</v>
          </cell>
          <cell r="L3332" t="str">
            <v>CAIXA REFERENCIAL</v>
          </cell>
        </row>
        <row r="3333">
          <cell r="A3333">
            <v>101918</v>
          </cell>
          <cell r="B3333" t="str">
            <v>INSTALACOES HIDRO SANITARIAS</v>
          </cell>
          <cell r="C3333" t="str">
            <v>INHI</v>
          </cell>
          <cell r="D3333" t="str">
            <v>FORNEC. E ASSENTAMENTO DE TUBOS P/INSTALACAO DOMICILIAR</v>
          </cell>
          <cell r="E3333" t="str">
            <v>0179</v>
          </cell>
          <cell r="F3333" t="str">
            <v/>
          </cell>
          <cell r="G3333" t="str">
            <v/>
          </cell>
          <cell r="H3333" t="str">
            <v>TUBO DE AÇO GALVANIZADO COM COSTURA, CLASSE MÉDIA, DN 100 (4"), CONEXÃO ROSQUEADA, INSTALADO EM PRUMADAS - FORNECIMENTO E INSTALAÇÃO. AF_10/2020</v>
          </cell>
          <cell r="I3333" t="str">
            <v>M</v>
          </cell>
          <cell r="J3333" t="str">
            <v>ATRIBUÍDO SÃO PAULO</v>
          </cell>
          <cell r="K3333" t="str">
            <v>224,51</v>
          </cell>
          <cell r="L3333" t="str">
            <v>CAIXA REFERENCIAL</v>
          </cell>
        </row>
        <row r="3334">
          <cell r="A3334">
            <v>101919</v>
          </cell>
          <cell r="B3334" t="str">
            <v>INSTALACOES HIDRO SANITARIAS</v>
          </cell>
          <cell r="C3334" t="str">
            <v>INHI</v>
          </cell>
          <cell r="D3334" t="str">
            <v>FORNEC. E ASSENTAMENTO DE TUBOS P/INSTALACAO DOMICILIAR</v>
          </cell>
          <cell r="E3334" t="str">
            <v>0179</v>
          </cell>
          <cell r="F3334" t="str">
            <v/>
          </cell>
          <cell r="G3334" t="str">
            <v/>
          </cell>
          <cell r="H3334" t="str">
            <v>UNIÃO, EM FERRO GALVANIZADO, 4", CONEXÃO ROSQUEADA, INSTALADO EM PRUMADAS - FORNECIMENTO E INSTALAÇÃO. AF_10/2020</v>
          </cell>
          <cell r="I3334" t="str">
            <v>UN</v>
          </cell>
          <cell r="J3334" t="str">
            <v>COEFICIENTE DE REPRESENTATIVIDADE</v>
          </cell>
          <cell r="K3334" t="str">
            <v>239,58</v>
          </cell>
          <cell r="L3334" t="str">
            <v>CAIXA REFERENCIAL</v>
          </cell>
        </row>
        <row r="3335">
          <cell r="A3335">
            <v>101920</v>
          </cell>
          <cell r="B3335" t="str">
            <v>INSTALACOES HIDRO SANITARIAS</v>
          </cell>
          <cell r="C3335" t="str">
            <v>INHI</v>
          </cell>
          <cell r="D3335" t="str">
            <v>FORNEC. E ASSENTAMENTO DE TUBOS P/INSTALACAO DOMICILIAR</v>
          </cell>
          <cell r="E3335" t="str">
            <v>0179</v>
          </cell>
          <cell r="F3335" t="str">
            <v/>
          </cell>
          <cell r="G3335" t="str">
            <v/>
          </cell>
          <cell r="H3335" t="str">
            <v>LUVA, EM FERRO GALVANIZADO, 4", CONEXÃO ROSQUEADA, INSTALADO EM PRUMADAS - FORNECIMENTO E INSTALAÇÃO. AF_10/2020</v>
          </cell>
          <cell r="I3335" t="str">
            <v>UN</v>
          </cell>
          <cell r="J3335" t="str">
            <v>COEFICIENTE DE REPRESENTATIVIDADE</v>
          </cell>
          <cell r="K3335" t="str">
            <v>115,71</v>
          </cell>
          <cell r="L3335" t="str">
            <v>CAIXA REFERENCIAL</v>
          </cell>
        </row>
        <row r="3336">
          <cell r="A3336">
            <v>101921</v>
          </cell>
          <cell r="B3336" t="str">
            <v>INSTALACOES HIDRO SANITARIAS</v>
          </cell>
          <cell r="C3336" t="str">
            <v>INHI</v>
          </cell>
          <cell r="D3336" t="str">
            <v>FORNEC. E ASSENTAMENTO DE TUBOS P/INSTALACAO DOMICILIAR</v>
          </cell>
          <cell r="E3336" t="str">
            <v>0179</v>
          </cell>
          <cell r="F3336" t="str">
            <v/>
          </cell>
          <cell r="G3336" t="str">
            <v/>
          </cell>
          <cell r="H3336" t="str">
            <v>LUVA DE REDUÇÃO, EM FERRO GALVANIZADO, 4" X 2 1/2", CONEXÃO ROSQUEADA, INSTALADO EM PRUMADAS - FORNECIMENTO E INSTALAÇÃO. AF_10/2020</v>
          </cell>
          <cell r="I3336" t="str">
            <v>UN</v>
          </cell>
          <cell r="J3336" t="str">
            <v>COEFICIENTE DE REPRESENTATIVIDADE</v>
          </cell>
          <cell r="K3336" t="str">
            <v>131,66</v>
          </cell>
          <cell r="L3336" t="str">
            <v>CAIXA REFERENCIAL</v>
          </cell>
        </row>
        <row r="3337">
          <cell r="A3337">
            <v>101922</v>
          </cell>
          <cell r="B3337" t="str">
            <v>INSTALACOES HIDRO SANITARIAS</v>
          </cell>
          <cell r="C3337" t="str">
            <v>INHI</v>
          </cell>
          <cell r="D3337" t="str">
            <v>FORNEC. E ASSENTAMENTO DE TUBOS P/INSTALACAO DOMICILIAR</v>
          </cell>
          <cell r="E3337" t="str">
            <v>0179</v>
          </cell>
          <cell r="F3337" t="str">
            <v/>
          </cell>
          <cell r="G3337" t="str">
            <v/>
          </cell>
          <cell r="H3337" t="str">
            <v>LUVA DE REDUÇÃO, EM FERRO GALVANIZADO, 4" X 2", CONEXÃO ROSQUEADA, INSTALADO EM PRUMADAS - FORNECIMENTO E INSTALAÇÃO. AF_10/2020</v>
          </cell>
          <cell r="I3337" t="str">
            <v>UN</v>
          </cell>
          <cell r="J3337" t="str">
            <v>COEFICIENTE DE REPRESENTATIVIDADE</v>
          </cell>
          <cell r="K3337" t="str">
            <v>131,66</v>
          </cell>
          <cell r="L3337" t="str">
            <v>CAIXA REFERENCIAL</v>
          </cell>
        </row>
        <row r="3338">
          <cell r="A3338">
            <v>101923</v>
          </cell>
          <cell r="B3338" t="str">
            <v>INSTALACOES HIDRO SANITARIAS</v>
          </cell>
          <cell r="C3338" t="str">
            <v>INHI</v>
          </cell>
          <cell r="D3338" t="str">
            <v>FORNEC. E ASSENTAMENTO DE TUBOS P/INSTALACAO DOMICILIAR</v>
          </cell>
          <cell r="E3338" t="str">
            <v>0179</v>
          </cell>
          <cell r="F3338" t="str">
            <v/>
          </cell>
          <cell r="G3338" t="str">
            <v/>
          </cell>
          <cell r="H3338" t="str">
            <v>LUVA DE REDUÇÃO, EM FERRO GALVANIZADO, 4" X 3", CONEXÃO ROSQUEADA, INSTALADO EM PRUMADAS - FORNECIMENTO E INSTALAÇÃO. AF_10/2020</v>
          </cell>
          <cell r="I3338" t="str">
            <v>UN</v>
          </cell>
          <cell r="J3338" t="str">
            <v>COEFICIENTE DE REPRESENTATIVIDADE</v>
          </cell>
          <cell r="K3338" t="str">
            <v>131,66</v>
          </cell>
          <cell r="L3338" t="str">
            <v>CAIXA REFERENCIAL</v>
          </cell>
        </row>
        <row r="3339">
          <cell r="A3339">
            <v>101924</v>
          </cell>
          <cell r="B3339" t="str">
            <v>INSTALACOES HIDRO SANITARIAS</v>
          </cell>
          <cell r="C3339" t="str">
            <v>INHI</v>
          </cell>
          <cell r="D3339" t="str">
            <v>FORNEC. E ASSENTAMENTO DE TUBOS P/INSTALACAO DOMICILIAR</v>
          </cell>
          <cell r="E3339" t="str">
            <v>0179</v>
          </cell>
          <cell r="F3339" t="str">
            <v/>
          </cell>
          <cell r="G3339" t="str">
            <v/>
          </cell>
          <cell r="H3339" t="str">
            <v>NIPLE, EM FERRO GALVANIZADO, 4", CONEXÃO ROSQUEADA, INSTALADO EM PRUMADAS - FORNECIMENTO E INSTALAÇÃO. AF_10/2020</v>
          </cell>
          <cell r="I3339" t="str">
            <v>UN</v>
          </cell>
          <cell r="J3339" t="str">
            <v>COEFICIENTE DE REPRESENTATIVIDADE</v>
          </cell>
          <cell r="K3339" t="str">
            <v>109,03</v>
          </cell>
          <cell r="L3339" t="str">
            <v>CAIXA REFERENCIAL</v>
          </cell>
        </row>
        <row r="3340">
          <cell r="A3340">
            <v>101925</v>
          </cell>
          <cell r="B3340" t="str">
            <v>INSTALACOES HIDRO SANITARIAS</v>
          </cell>
          <cell r="C3340" t="str">
            <v>INHI</v>
          </cell>
          <cell r="D3340" t="str">
            <v>FORNEC. E ASSENTAMENTO DE TUBOS P/INSTALACAO DOMICILIAR</v>
          </cell>
          <cell r="E3340" t="str">
            <v>0179</v>
          </cell>
          <cell r="F3340" t="str">
            <v/>
          </cell>
          <cell r="G3340" t="str">
            <v/>
          </cell>
          <cell r="H3340" t="str">
            <v>JOELHO 90°, EM FERRO GALVANIZADO, 4", CONEXÃO ROSQUEADA, INSTALADO EM PRUMADAS - FORNECIMENTO E INSTALAÇÃO. AF_10/2020</v>
          </cell>
          <cell r="I3340" t="str">
            <v>UN</v>
          </cell>
          <cell r="J3340" t="str">
            <v>COEFICIENTE DE REPRESENTATIVIDADE</v>
          </cell>
          <cell r="K3340" t="str">
            <v>181,66</v>
          </cell>
          <cell r="L3340" t="str">
            <v>CAIXA REFERENCIAL</v>
          </cell>
        </row>
        <row r="3341">
          <cell r="A3341">
            <v>101926</v>
          </cell>
          <cell r="B3341" t="str">
            <v>INSTALACOES HIDRO SANITARIAS</v>
          </cell>
          <cell r="C3341" t="str">
            <v>INHI</v>
          </cell>
          <cell r="D3341" t="str">
            <v>FORNEC. E ASSENTAMENTO DE TUBOS P/INSTALACAO DOMICILIAR</v>
          </cell>
          <cell r="E3341" t="str">
            <v>0179</v>
          </cell>
          <cell r="F3341" t="str">
            <v/>
          </cell>
          <cell r="G3341" t="str">
            <v/>
          </cell>
          <cell r="H3341" t="str">
            <v>TÊ, EM FERRO GALVANIZADO, 4", CONEXÃO ROSQUEADA, INSTALADO EM PRUMADAS - FORNECIMENTO E INSTALAÇÃO. AF_10/2020</v>
          </cell>
          <cell r="I3341" t="str">
            <v>UN</v>
          </cell>
          <cell r="J3341" t="str">
            <v>COEFICIENTE DE REPRESENTATIVIDADE</v>
          </cell>
          <cell r="K3341" t="str">
            <v>234,44</v>
          </cell>
          <cell r="L3341" t="str">
            <v>CAIXA REFERENCIAL</v>
          </cell>
        </row>
        <row r="3342">
          <cell r="A3342">
            <v>101927</v>
          </cell>
          <cell r="B3342" t="str">
            <v>INSTALACOES HIDRO SANITARIAS</v>
          </cell>
          <cell r="C3342" t="str">
            <v>INHI</v>
          </cell>
          <cell r="D3342" t="str">
            <v>FORNEC. E ASSENTAMENTO DE TUBOS P/INSTALACAO DOMICILIAR</v>
          </cell>
          <cell r="E3342" t="str">
            <v>0179</v>
          </cell>
          <cell r="F3342" t="str">
            <v/>
          </cell>
          <cell r="G3342" t="str">
            <v/>
          </cell>
          <cell r="H3342" t="str">
            <v>TUBO DE AÇO GALVANIZADO COM COSTURA, CLASSE MÉDIA, DN 100 (4"), CONEXÃO ROSQUEADA, INSTALADO EM REDE DE ALIMENTAÇÃO PARA HIDRANTE - FORNECIMENTO E INSTALAÇÃO. AF_10/2020</v>
          </cell>
          <cell r="I3342" t="str">
            <v>M</v>
          </cell>
          <cell r="J3342" t="str">
            <v>ATRIBUÍDO SÃO PAULO</v>
          </cell>
          <cell r="K3342" t="str">
            <v>214,99</v>
          </cell>
          <cell r="L3342" t="str">
            <v>CAIXA REFERENCIAL</v>
          </cell>
        </row>
        <row r="3343">
          <cell r="A3343">
            <v>101928</v>
          </cell>
          <cell r="B3343" t="str">
            <v>INSTALACOES HIDRO SANITARIAS</v>
          </cell>
          <cell r="C3343" t="str">
            <v>INHI</v>
          </cell>
          <cell r="D3343" t="str">
            <v>FORNEC. E ASSENTAMENTO DE TUBOS P/INSTALACAO DOMICILIAR</v>
          </cell>
          <cell r="E3343" t="str">
            <v>0179</v>
          </cell>
          <cell r="F3343" t="str">
            <v/>
          </cell>
          <cell r="G3343" t="str">
            <v/>
          </cell>
          <cell r="H3343" t="str">
            <v>UNIÃO, EM FERRO GALVANIZADO, 4", CONEXÃO ROSQUEADA, INSTALADO EM REDE DE ALIMENTAÇÃO PARA HIDRANTE - FORNECIMENTO E INSTALAÇÃO. AF_10/2020</v>
          </cell>
          <cell r="I3343" t="str">
            <v>UN</v>
          </cell>
          <cell r="J3343" t="str">
            <v>COEFICIENTE DE REPRESENTATIVIDADE</v>
          </cell>
          <cell r="K3343" t="str">
            <v>243,22</v>
          </cell>
          <cell r="L3343" t="str">
            <v>CAIXA REFERENCIAL</v>
          </cell>
        </row>
        <row r="3344">
          <cell r="A3344">
            <v>101929</v>
          </cell>
          <cell r="B3344" t="str">
            <v>INSTALACOES HIDRO SANITARIAS</v>
          </cell>
          <cell r="C3344" t="str">
            <v>INHI</v>
          </cell>
          <cell r="D3344" t="str">
            <v>FORNEC. E ASSENTAMENTO DE TUBOS P/INSTALACAO DOMICILIAR</v>
          </cell>
          <cell r="E3344" t="str">
            <v>0179</v>
          </cell>
          <cell r="F3344" t="str">
            <v/>
          </cell>
          <cell r="G3344" t="str">
            <v/>
          </cell>
          <cell r="H3344" t="str">
            <v>LUVA, EM FERRO GALVANIZADO, 4", CONEXÃO ROSQUEADA, INSTALADO EM REDE DE ALIMENTAÇÃO PARA HIDRANTE - FORNECIMENTO E INSTALAÇÃO. AF_10/2020</v>
          </cell>
          <cell r="I3344" t="str">
            <v>UN</v>
          </cell>
          <cell r="J3344" t="str">
            <v>COEFICIENTE DE REPRESENTATIVIDADE</v>
          </cell>
          <cell r="K3344" t="str">
            <v>119,35</v>
          </cell>
          <cell r="L3344" t="str">
            <v>CAIXA REFERENCIAL</v>
          </cell>
        </row>
        <row r="3345">
          <cell r="A3345">
            <v>101930</v>
          </cell>
          <cell r="B3345" t="str">
            <v>INSTALACOES HIDRO SANITARIAS</v>
          </cell>
          <cell r="C3345" t="str">
            <v>INHI</v>
          </cell>
          <cell r="D3345" t="str">
            <v>FORNEC. E ASSENTAMENTO DE TUBOS P/INSTALACAO DOMICILIAR</v>
          </cell>
          <cell r="E3345" t="str">
            <v>0179</v>
          </cell>
          <cell r="F3345" t="str">
            <v/>
          </cell>
          <cell r="G3345" t="str">
            <v/>
          </cell>
          <cell r="H3345" t="str">
            <v>LUVA DE REDUÇÃO, EM FERRO GALVANIZADO, 4" X 2 1/2", CONEXÃO ROSQUEADA, INSTALADO EM REDE DE ALIMENTAÇÃO PARA HIDRANTE - FORNECIMENTO E INSTALAÇÃO. AF_10/2020</v>
          </cell>
          <cell r="I3345" t="str">
            <v>UN</v>
          </cell>
          <cell r="J3345" t="str">
            <v>COEFICIENTE DE REPRESENTATIVIDADE</v>
          </cell>
          <cell r="K3345" t="str">
            <v>135,30</v>
          </cell>
          <cell r="L3345" t="str">
            <v>CAIXA REFERENCIAL</v>
          </cell>
        </row>
        <row r="3346">
          <cell r="A3346">
            <v>101931</v>
          </cell>
          <cell r="B3346" t="str">
            <v>INSTALACOES HIDRO SANITARIAS</v>
          </cell>
          <cell r="C3346" t="str">
            <v>INHI</v>
          </cell>
          <cell r="D3346" t="str">
            <v>FORNEC. E ASSENTAMENTO DE TUBOS P/INSTALACAO DOMICILIAR</v>
          </cell>
          <cell r="E3346" t="str">
            <v>0179</v>
          </cell>
          <cell r="F3346" t="str">
            <v/>
          </cell>
          <cell r="G3346" t="str">
            <v/>
          </cell>
          <cell r="H3346" t="str">
            <v>LUVA DE REDUÇÃO, EM FERRO GALVANIZADO, 4" X 2", CONEXÃO ROSQUEADA, INSTALADO EM REDE DE ALIMENTAÇÃO PARA HIDRANTE - FORNECIMENTO E INSTALAÇÃO. AF_10/2020</v>
          </cell>
          <cell r="I3346" t="str">
            <v>UN</v>
          </cell>
          <cell r="J3346" t="str">
            <v>COEFICIENTE DE REPRESENTATIVIDADE</v>
          </cell>
          <cell r="K3346" t="str">
            <v>135,30</v>
          </cell>
          <cell r="L3346" t="str">
            <v>CAIXA REFERENCIAL</v>
          </cell>
        </row>
        <row r="3347">
          <cell r="A3347">
            <v>101932</v>
          </cell>
          <cell r="B3347" t="str">
            <v>INSTALACOES HIDRO SANITARIAS</v>
          </cell>
          <cell r="C3347" t="str">
            <v>INHI</v>
          </cell>
          <cell r="D3347" t="str">
            <v>FORNEC. E ASSENTAMENTO DE TUBOS P/INSTALACAO DOMICILIAR</v>
          </cell>
          <cell r="E3347" t="str">
            <v>0179</v>
          </cell>
          <cell r="F3347" t="str">
            <v/>
          </cell>
          <cell r="G3347" t="str">
            <v/>
          </cell>
          <cell r="H3347" t="str">
            <v>LUVA DE REDUÇÃO, EM FERRO GALVANIZADO, 4" X 3", CONEXÃO ROSQUEADA, INSTALADO EM REDE DE ALIMENTAÇÃO PARA HIDRANTE - FORNECIMENTO E INSTALAÇÃO. AF_10/2020</v>
          </cell>
          <cell r="I3347" t="str">
            <v>UN</v>
          </cell>
          <cell r="J3347" t="str">
            <v>COEFICIENTE DE REPRESENTATIVIDADE</v>
          </cell>
          <cell r="K3347" t="str">
            <v>135,30</v>
          </cell>
          <cell r="L3347" t="str">
            <v>CAIXA REFERENCIAL</v>
          </cell>
        </row>
        <row r="3348">
          <cell r="A3348">
            <v>101933</v>
          </cell>
          <cell r="B3348" t="str">
            <v>INSTALACOES HIDRO SANITARIAS</v>
          </cell>
          <cell r="C3348" t="str">
            <v>INHI</v>
          </cell>
          <cell r="D3348" t="str">
            <v>FORNEC. E ASSENTAMENTO DE TUBOS P/INSTALACAO DOMICILIAR</v>
          </cell>
          <cell r="E3348" t="str">
            <v>0179</v>
          </cell>
          <cell r="F3348" t="str">
            <v/>
          </cell>
          <cell r="G3348" t="str">
            <v/>
          </cell>
          <cell r="H3348" t="str">
            <v>NIPLE, EM FERRO GALVANIZADO, 4", CONEXÃO ROSQUEADA, INSTALADO EM REDE DE ALIMENTAÇÃO PARA HIDRANTE - FORNECIMENTO E INSTALAÇÃO. AF_10/2020</v>
          </cell>
          <cell r="I3348" t="str">
            <v>UN</v>
          </cell>
          <cell r="J3348" t="str">
            <v>COEFICIENTE DE REPRESENTATIVIDADE</v>
          </cell>
          <cell r="K3348" t="str">
            <v>112,67</v>
          </cell>
          <cell r="L3348" t="str">
            <v>CAIXA REFERENCIAL</v>
          </cell>
        </row>
        <row r="3349">
          <cell r="A3349">
            <v>101934</v>
          </cell>
          <cell r="B3349" t="str">
            <v>INSTALACOES HIDRO SANITARIAS</v>
          </cell>
          <cell r="C3349" t="str">
            <v>INHI</v>
          </cell>
          <cell r="D3349" t="str">
            <v>FORNEC. E ASSENTAMENTO DE TUBOS P/INSTALACAO DOMICILIAR</v>
          </cell>
          <cell r="E3349" t="str">
            <v>0179</v>
          </cell>
          <cell r="F3349" t="str">
            <v/>
          </cell>
          <cell r="G3349" t="str">
            <v/>
          </cell>
          <cell r="H3349" t="str">
            <v>JOELHO 90°, EM FERRO GALVANIZADO, 4", CONEXÃO ROSQUEADA, INSTALADO EM REDE DE ALIMENTAÇÃO PARA HIDRANTE - FORNECIMENTO E INSTALAÇÃO. AF_10/2020</v>
          </cell>
          <cell r="I3349" t="str">
            <v>UN</v>
          </cell>
          <cell r="J3349" t="str">
            <v>COEFICIENTE DE REPRESENTATIVIDADE</v>
          </cell>
          <cell r="K3349" t="str">
            <v>187,12</v>
          </cell>
          <cell r="L3349" t="str">
            <v>CAIXA REFERENCIAL</v>
          </cell>
        </row>
        <row r="3350">
          <cell r="A3350">
            <v>101935</v>
          </cell>
          <cell r="B3350" t="str">
            <v>INSTALACOES HIDRO SANITARIAS</v>
          </cell>
          <cell r="C3350" t="str">
            <v>INHI</v>
          </cell>
          <cell r="D3350" t="str">
            <v>FORNEC. E ASSENTAMENTO DE TUBOS P/INSTALACAO DOMICILIAR</v>
          </cell>
          <cell r="E3350" t="str">
            <v>0179</v>
          </cell>
          <cell r="F3350" t="str">
            <v/>
          </cell>
          <cell r="G3350" t="str">
            <v/>
          </cell>
          <cell r="H3350" t="str">
            <v>TÊ, EM FERRO GALVANIZADO, 4", CONEXÃO ROSQUEADA, INSTALADO EM REDE DE ALIMENTAÇÃO PARA HIDRANTE - FORNECIMENTO E INSTALAÇÃO. AF_10/2020</v>
          </cell>
          <cell r="I3350" t="str">
            <v>UN</v>
          </cell>
          <cell r="J3350" t="str">
            <v>COEFICIENTE DE REPRESENTATIVIDADE</v>
          </cell>
          <cell r="K3350" t="str">
            <v>241,73</v>
          </cell>
          <cell r="L3350" t="str">
            <v>CAIXA REFERENCIAL</v>
          </cell>
        </row>
        <row r="3351">
          <cell r="A3351">
            <v>89358</v>
          </cell>
          <cell r="B3351" t="str">
            <v>INSTALACOES HIDRO SANITARIAS</v>
          </cell>
          <cell r="C3351" t="str">
            <v>INHI</v>
          </cell>
          <cell r="D3351" t="str">
            <v>CONEXOES</v>
          </cell>
          <cell r="E3351" t="str">
            <v>0180</v>
          </cell>
          <cell r="F3351" t="str">
            <v/>
          </cell>
          <cell r="G3351" t="str">
            <v/>
          </cell>
          <cell r="H3351" t="str">
            <v>JOELHO 90 GRAUS, PVC, SOLDÁVEL, DN 20MM, INSTALADO EM RAMAL OU SUB-RAMAL DE ÁGUA - FORNECIMENTO E INSTALAÇÃO. AF_12/2014</v>
          </cell>
          <cell r="I3351" t="str">
            <v>UN</v>
          </cell>
          <cell r="J3351" t="str">
            <v>COEFICIENTE DE REPRESENTATIVIDADE</v>
          </cell>
          <cell r="K3351" t="str">
            <v>5,47</v>
          </cell>
          <cell r="L3351" t="str">
            <v>CAIXA REFERENCIAL</v>
          </cell>
        </row>
        <row r="3352">
          <cell r="A3352">
            <v>89359</v>
          </cell>
          <cell r="B3352" t="str">
            <v>INSTALACOES HIDRO SANITARIAS</v>
          </cell>
          <cell r="C3352" t="str">
            <v>INHI</v>
          </cell>
          <cell r="D3352" t="str">
            <v>CONEXOES</v>
          </cell>
          <cell r="E3352" t="str">
            <v>0180</v>
          </cell>
          <cell r="F3352" t="str">
            <v/>
          </cell>
          <cell r="G3352" t="str">
            <v/>
          </cell>
          <cell r="H3352" t="str">
            <v>JOELHO 45 GRAUS, PVC, SOLDÁVEL, DN 20MM, INSTALADO EM RAMAL OU SUB-RAMAL DE ÁGUA - FORNECIMENTO E INSTALAÇÃO. AF_12/2014</v>
          </cell>
          <cell r="I3352" t="str">
            <v>UN</v>
          </cell>
          <cell r="J3352" t="str">
            <v>COEFICIENTE DE REPRESENTATIVIDADE</v>
          </cell>
          <cell r="K3352" t="str">
            <v>5,84</v>
          </cell>
          <cell r="L3352" t="str">
            <v>CAIXA REFERENCIAL</v>
          </cell>
        </row>
        <row r="3353">
          <cell r="A3353">
            <v>89360</v>
          </cell>
          <cell r="B3353" t="str">
            <v>INSTALACOES HIDRO SANITARIAS</v>
          </cell>
          <cell r="C3353" t="str">
            <v>INHI</v>
          </cell>
          <cell r="D3353" t="str">
            <v>CONEXOES</v>
          </cell>
          <cell r="E3353" t="str">
            <v>0180</v>
          </cell>
          <cell r="F3353" t="str">
            <v/>
          </cell>
          <cell r="G3353" t="str">
            <v/>
          </cell>
          <cell r="H3353" t="str">
            <v>CURVA 90 GRAUS, PVC, SOLDÁVEL, DN 20MM, INSTALADO EM RAMAL OU SUB-RAMAL DE ÁGUA - FORNECIMENTO E INSTALAÇÃO. AF_12/2014</v>
          </cell>
          <cell r="I3353" t="str">
            <v>UN</v>
          </cell>
          <cell r="J3353" t="str">
            <v>COEFICIENTE DE REPRESENTATIVIDADE</v>
          </cell>
          <cell r="K3353" t="str">
            <v>7,42</v>
          </cell>
          <cell r="L3353" t="str">
            <v>CAIXA REFERENCIAL</v>
          </cell>
        </row>
        <row r="3354">
          <cell r="A3354">
            <v>89361</v>
          </cell>
          <cell r="B3354" t="str">
            <v>INSTALACOES HIDRO SANITARIAS</v>
          </cell>
          <cell r="C3354" t="str">
            <v>INHI</v>
          </cell>
          <cell r="D3354" t="str">
            <v>CONEXOES</v>
          </cell>
          <cell r="E3354" t="str">
            <v>0180</v>
          </cell>
          <cell r="F3354" t="str">
            <v/>
          </cell>
          <cell r="G3354" t="str">
            <v/>
          </cell>
          <cell r="H3354" t="str">
            <v>CURVA 45 GRAUS, PVC, SOLDÁVEL, DN 20MM, INSTALADO EM RAMAL OU SUB-RAMAL DE ÁGUA - FORNECIMENTO E INSTALAÇÃO. AF_12/2014</v>
          </cell>
          <cell r="I3354" t="str">
            <v>UN</v>
          </cell>
          <cell r="J3354" t="str">
            <v>COEFICIENTE DE REPRESENTATIVIDADE</v>
          </cell>
          <cell r="K3354" t="str">
            <v>6,80</v>
          </cell>
          <cell r="L3354" t="str">
            <v>CAIXA REFERENCIAL</v>
          </cell>
        </row>
        <row r="3355">
          <cell r="A3355">
            <v>89362</v>
          </cell>
          <cell r="B3355" t="str">
            <v>INSTALACOES HIDRO SANITARIAS</v>
          </cell>
          <cell r="C3355" t="str">
            <v>INHI</v>
          </cell>
          <cell r="D3355" t="str">
            <v>CONEXOES</v>
          </cell>
          <cell r="E3355" t="str">
            <v>0180</v>
          </cell>
          <cell r="F3355" t="str">
            <v/>
          </cell>
          <cell r="G3355" t="str">
            <v/>
          </cell>
          <cell r="H3355" t="str">
            <v>JOELHO 90 GRAUS, PVC, SOLDÁVEL, DN 25MM, INSTALADO EM RAMAL OU SUB-RAMAL DE ÁGUA - FORNECIMENTO E INSTALAÇÃO. AF_12/2014</v>
          </cell>
          <cell r="I3355" t="str">
            <v>UN</v>
          </cell>
          <cell r="J3355" t="str">
            <v>COEFICIENTE DE REPRESENTATIVIDADE</v>
          </cell>
          <cell r="K3355" t="str">
            <v>6,55</v>
          </cell>
          <cell r="L3355" t="str">
            <v>CAIXA REFERENCIAL</v>
          </cell>
        </row>
        <row r="3356">
          <cell r="A3356">
            <v>89363</v>
          </cell>
          <cell r="B3356" t="str">
            <v>INSTALACOES HIDRO SANITARIAS</v>
          </cell>
          <cell r="C3356" t="str">
            <v>INHI</v>
          </cell>
          <cell r="D3356" t="str">
            <v>CONEXOES</v>
          </cell>
          <cell r="E3356" t="str">
            <v>0180</v>
          </cell>
          <cell r="F3356" t="str">
            <v/>
          </cell>
          <cell r="G3356" t="str">
            <v/>
          </cell>
          <cell r="H3356" t="str">
            <v>JOELHO 45 GRAUS, PVC, SOLDÁVEL, DN 25MM, INSTALADO EM RAMAL OU SUB-RAMAL DE ÁGUA - FORNECIMENTO E INSTALAÇÃO. AF_12/2014</v>
          </cell>
          <cell r="I3356" t="str">
            <v>UN</v>
          </cell>
          <cell r="J3356" t="str">
            <v>COEFICIENTE DE REPRESENTATIVIDADE</v>
          </cell>
          <cell r="K3356" t="str">
            <v>7,35</v>
          </cell>
          <cell r="L3356" t="str">
            <v>CAIXA REFERENCIAL</v>
          </cell>
        </row>
        <row r="3357">
          <cell r="A3357">
            <v>89364</v>
          </cell>
          <cell r="B3357" t="str">
            <v>INSTALACOES HIDRO SANITARIAS</v>
          </cell>
          <cell r="C3357" t="str">
            <v>INHI</v>
          </cell>
          <cell r="D3357" t="str">
            <v>CONEXOES</v>
          </cell>
          <cell r="E3357" t="str">
            <v>0180</v>
          </cell>
          <cell r="F3357" t="str">
            <v/>
          </cell>
          <cell r="G3357" t="str">
            <v/>
          </cell>
          <cell r="H3357" t="str">
            <v>CURVA 90 GRAUS, PVC, SOLDÁVEL, DN 25MM, INSTALADO EM RAMAL OU SUB-RAMAL DE ÁGUA - FORNECIMENTO E INSTALAÇÃO. AF_12/2014</v>
          </cell>
          <cell r="I3357" t="str">
            <v>UN</v>
          </cell>
          <cell r="J3357" t="str">
            <v>COEFICIENTE DE REPRESENTATIVIDADE</v>
          </cell>
          <cell r="K3357" t="str">
            <v>9,01</v>
          </cell>
          <cell r="L3357" t="str">
            <v>CAIXA REFERENCIAL</v>
          </cell>
        </row>
        <row r="3358">
          <cell r="A3358">
            <v>89365</v>
          </cell>
          <cell r="B3358" t="str">
            <v>INSTALACOES HIDRO SANITARIAS</v>
          </cell>
          <cell r="C3358" t="str">
            <v>INHI</v>
          </cell>
          <cell r="D3358" t="str">
            <v>CONEXOES</v>
          </cell>
          <cell r="E3358" t="str">
            <v>0180</v>
          </cell>
          <cell r="F3358" t="str">
            <v/>
          </cell>
          <cell r="G3358" t="str">
            <v/>
          </cell>
          <cell r="H3358" t="str">
            <v>CURVA 45 GRAUS, PVC, SOLDÁVEL, DN 25MM, INSTALADO EM RAMAL OU SUB-RAMAL DE ÁGUA - FORNECIMENTO E INSTALAÇÃO. AF_12/2014</v>
          </cell>
          <cell r="I3358" t="str">
            <v>UN</v>
          </cell>
          <cell r="J3358" t="str">
            <v>COEFICIENTE DE REPRESENTATIVIDADE</v>
          </cell>
          <cell r="K3358" t="str">
            <v>8,27</v>
          </cell>
          <cell r="L3358" t="str">
            <v>CAIXA REFERENCIAL</v>
          </cell>
        </row>
        <row r="3359">
          <cell r="A3359">
            <v>89366</v>
          </cell>
          <cell r="B3359" t="str">
            <v>INSTALACOES HIDRO SANITARIAS</v>
          </cell>
          <cell r="C3359" t="str">
            <v>INHI</v>
          </cell>
          <cell r="D3359" t="str">
            <v>CONEXOES</v>
          </cell>
          <cell r="E3359" t="str">
            <v>0180</v>
          </cell>
          <cell r="F3359" t="str">
            <v/>
          </cell>
          <cell r="G3359" t="str">
            <v/>
          </cell>
          <cell r="H3359" t="str">
            <v>JOELHO 90 GRAUS COM BUCHA DE LATÃO, PVC, SOLDÁVEL, DN 25MM, X 3/4 INSTALADO EM RAMAL OU SUB-RAMAL DE ÁGUA - FORNECIMENTO E INSTALAÇÃO. AF_12/2014</v>
          </cell>
          <cell r="I3359" t="str">
            <v>UN</v>
          </cell>
          <cell r="J3359" t="str">
            <v>COEFICIENTE DE REPRESENTATIVIDADE</v>
          </cell>
          <cell r="K3359" t="str">
            <v>13,41</v>
          </cell>
          <cell r="L3359" t="str">
            <v>CAIXA REFERENCIAL</v>
          </cell>
        </row>
        <row r="3360">
          <cell r="A3360">
            <v>89367</v>
          </cell>
          <cell r="B3360" t="str">
            <v>INSTALACOES HIDRO SANITARIAS</v>
          </cell>
          <cell r="C3360" t="str">
            <v>INHI</v>
          </cell>
          <cell r="D3360" t="str">
            <v>CONEXOES</v>
          </cell>
          <cell r="E3360" t="str">
            <v>0180</v>
          </cell>
          <cell r="F3360" t="str">
            <v/>
          </cell>
          <cell r="G3360" t="str">
            <v/>
          </cell>
          <cell r="H3360" t="str">
            <v>JOELHO 90 GRAUS, PVC, SOLDÁVEL, DN 32MM, INSTALADO EM RAMAL OU SUB-RAMAL DE ÁGUA - FORNECIMENTO E INSTALAÇÃO. AF_12/2014</v>
          </cell>
          <cell r="I3360" t="str">
            <v>UN</v>
          </cell>
          <cell r="J3360" t="str">
            <v>COEFICIENTE DE REPRESENTATIVIDADE</v>
          </cell>
          <cell r="K3360" t="str">
            <v>9,32</v>
          </cell>
          <cell r="L3360" t="str">
            <v>CAIXA REFERENCIAL</v>
          </cell>
        </row>
        <row r="3361">
          <cell r="A3361">
            <v>89368</v>
          </cell>
          <cell r="B3361" t="str">
            <v>INSTALACOES HIDRO SANITARIAS</v>
          </cell>
          <cell r="C3361" t="str">
            <v>INHI</v>
          </cell>
          <cell r="D3361" t="str">
            <v>CONEXOES</v>
          </cell>
          <cell r="E3361" t="str">
            <v>0180</v>
          </cell>
          <cell r="F3361" t="str">
            <v/>
          </cell>
          <cell r="G3361" t="str">
            <v/>
          </cell>
          <cell r="H3361" t="str">
            <v>JOELHO 45 GRAUS, PVC, SOLDÁVEL, DN 32MM, INSTALADO EM RAMAL OU SUB-RAMAL DE ÁGUA - FORNECIMENTO E INSTALAÇÃO. AF_12/2014</v>
          </cell>
          <cell r="I3361" t="str">
            <v>UN</v>
          </cell>
          <cell r="J3361" t="str">
            <v>COEFICIENTE DE REPRESENTATIVIDADE</v>
          </cell>
          <cell r="K3361" t="str">
            <v>11,58</v>
          </cell>
          <cell r="L3361" t="str">
            <v>CAIXA REFERENCIAL</v>
          </cell>
        </row>
        <row r="3362">
          <cell r="A3362">
            <v>89369</v>
          </cell>
          <cell r="B3362" t="str">
            <v>INSTALACOES HIDRO SANITARIAS</v>
          </cell>
          <cell r="C3362" t="str">
            <v>INHI</v>
          </cell>
          <cell r="D3362" t="str">
            <v>CONEXOES</v>
          </cell>
          <cell r="E3362" t="str">
            <v>0180</v>
          </cell>
          <cell r="F3362" t="str">
            <v/>
          </cell>
          <cell r="G3362" t="str">
            <v/>
          </cell>
          <cell r="H3362" t="str">
            <v>CURVA 90 GRAUS, PVC, SOLDÁVEL, DN 32MM, INSTALADO EM RAMAL OU SUB-RAMAL DE ÁGUA - FORNECIMENTO E INSTALAÇÃO. AF_12/2014</v>
          </cell>
          <cell r="I3362" t="str">
            <v>UN</v>
          </cell>
          <cell r="J3362" t="str">
            <v>COEFICIENTE DE REPRESENTATIVIDADE</v>
          </cell>
          <cell r="K3362" t="str">
            <v>14,38</v>
          </cell>
          <cell r="L3362" t="str">
            <v>CAIXA REFERENCIAL</v>
          </cell>
        </row>
        <row r="3363">
          <cell r="A3363">
            <v>89370</v>
          </cell>
          <cell r="B3363" t="str">
            <v>INSTALACOES HIDRO SANITARIAS</v>
          </cell>
          <cell r="C3363" t="str">
            <v>INHI</v>
          </cell>
          <cell r="D3363" t="str">
            <v>CONEXOES</v>
          </cell>
          <cell r="E3363" t="str">
            <v>0180</v>
          </cell>
          <cell r="F3363" t="str">
            <v/>
          </cell>
          <cell r="G3363" t="str">
            <v/>
          </cell>
          <cell r="H3363" t="str">
            <v>CURVA 45 GRAUS, PVC, SOLDÁVEL, DN 32MM, INSTALADO EM RAMAL OU SUB-RAMAL DE ÁGUA - FORNECIMENTO E INSTALAÇÃO. AF_12/2014</v>
          </cell>
          <cell r="I3363" t="str">
            <v>UN</v>
          </cell>
          <cell r="J3363" t="str">
            <v>COEFICIENTE DE REPRESENTATIVIDADE</v>
          </cell>
          <cell r="K3363" t="str">
            <v>11,10</v>
          </cell>
          <cell r="L3363" t="str">
            <v>CAIXA REFERENCIAL</v>
          </cell>
        </row>
        <row r="3364">
          <cell r="A3364">
            <v>89371</v>
          </cell>
          <cell r="B3364" t="str">
            <v>INSTALACOES HIDRO SANITARIAS</v>
          </cell>
          <cell r="C3364" t="str">
            <v>INHI</v>
          </cell>
          <cell r="D3364" t="str">
            <v>CONEXOES</v>
          </cell>
          <cell r="E3364" t="str">
            <v>0180</v>
          </cell>
          <cell r="F3364" t="str">
            <v/>
          </cell>
          <cell r="G3364" t="str">
            <v/>
          </cell>
          <cell r="H3364" t="str">
            <v>LUVA, PVC, SOLDÁVEL, DN 20MM, INSTALADO EM RAMAL OU SUB-RAMAL DE ÁGUA - FORNECIMENTO E INSTALAÇÃO. AF_12/2014</v>
          </cell>
          <cell r="I3364" t="str">
            <v>UN</v>
          </cell>
          <cell r="J3364" t="str">
            <v>COEFICIENTE DE REPRESENTATIVIDADE</v>
          </cell>
          <cell r="K3364" t="str">
            <v>4,22</v>
          </cell>
          <cell r="L3364" t="str">
            <v>CAIXA REFERENCIAL</v>
          </cell>
        </row>
        <row r="3365">
          <cell r="A3365">
            <v>89372</v>
          </cell>
          <cell r="B3365" t="str">
            <v>INSTALACOES HIDRO SANITARIAS</v>
          </cell>
          <cell r="C3365" t="str">
            <v>INHI</v>
          </cell>
          <cell r="D3365" t="str">
            <v>CONEXOES</v>
          </cell>
          <cell r="E3365" t="str">
            <v>0180</v>
          </cell>
          <cell r="F3365" t="str">
            <v/>
          </cell>
          <cell r="G3365" t="str">
            <v/>
          </cell>
          <cell r="H3365" t="str">
            <v>LUVA DE CORRER, PVC, SOLDÁVEL, DN 20MM, INSTALADO EM RAMAL OU SUB-RAMAL DE ÁGUA - FORNECIMENTO E INSTALAÇÃO. AF_12/2014</v>
          </cell>
          <cell r="I3365" t="str">
            <v>UN</v>
          </cell>
          <cell r="J3365" t="str">
            <v>COEFICIENTE DE REPRESENTATIVIDADE</v>
          </cell>
          <cell r="K3365" t="str">
            <v>11,67</v>
          </cell>
          <cell r="L3365" t="str">
            <v>CAIXA REFERENCIAL</v>
          </cell>
        </row>
        <row r="3366">
          <cell r="A3366">
            <v>89373</v>
          </cell>
          <cell r="B3366" t="str">
            <v>INSTALACOES HIDRO SANITARIAS</v>
          </cell>
          <cell r="C3366" t="str">
            <v>INHI</v>
          </cell>
          <cell r="D3366" t="str">
            <v>CONEXOES</v>
          </cell>
          <cell r="E3366" t="str">
            <v>0180</v>
          </cell>
          <cell r="F3366" t="str">
            <v/>
          </cell>
          <cell r="G3366" t="str">
            <v/>
          </cell>
          <cell r="H3366" t="str">
            <v>LUVA DE REDUÇÃO, PVC, SOLDÁVEL, DN 25MM X 20MM, INSTALADO EM RAMAL OU SUB-RAMAL DE ÁGUA - FORNECIMENTO E INSTALAÇÃO. AF_12/2014</v>
          </cell>
          <cell r="I3366" t="str">
            <v>UN</v>
          </cell>
          <cell r="J3366" t="str">
            <v>COEFICIENTE DE REPRESENTATIVIDADE</v>
          </cell>
          <cell r="K3366" t="str">
            <v>4,90</v>
          </cell>
          <cell r="L3366" t="str">
            <v>CAIXA REFERENCIAL</v>
          </cell>
        </row>
        <row r="3367">
          <cell r="A3367">
            <v>89374</v>
          </cell>
          <cell r="B3367" t="str">
            <v>INSTALACOES HIDRO SANITARIAS</v>
          </cell>
          <cell r="C3367" t="str">
            <v>INHI</v>
          </cell>
          <cell r="D3367" t="str">
            <v>CONEXOES</v>
          </cell>
          <cell r="E3367" t="str">
            <v>0180</v>
          </cell>
          <cell r="F3367" t="str">
            <v/>
          </cell>
          <cell r="G3367" t="str">
            <v/>
          </cell>
          <cell r="H3367" t="str">
            <v>LUVA COM BUCHA DE LATÃO, PVC, SOLDÁVEL, DN 20MM X 1/2, INSTALADO EM RAMAL OU SUB-RAMAL DE ÁGUA - FORNECIMENTO E INSTALAÇÃO. AF_12/2014</v>
          </cell>
          <cell r="I3367" t="str">
            <v>UN</v>
          </cell>
          <cell r="J3367" t="str">
            <v>COEFICIENTE DE REPRESENTATIVIDADE</v>
          </cell>
          <cell r="K3367" t="str">
            <v>8,94</v>
          </cell>
          <cell r="L3367" t="str">
            <v>CAIXA REFERENCIAL</v>
          </cell>
        </row>
        <row r="3368">
          <cell r="A3368">
            <v>89375</v>
          </cell>
          <cell r="B3368" t="str">
            <v>INSTALACOES HIDRO SANITARIAS</v>
          </cell>
          <cell r="C3368" t="str">
            <v>INHI</v>
          </cell>
          <cell r="D3368" t="str">
            <v>CONEXOES</v>
          </cell>
          <cell r="E3368" t="str">
            <v>0180</v>
          </cell>
          <cell r="F3368" t="str">
            <v/>
          </cell>
          <cell r="G3368" t="str">
            <v/>
          </cell>
          <cell r="H3368" t="str">
            <v>UNIÃO, PVC, SOLDÁVEL, DN 20MM, INSTALADO EM RAMAL OU SUB-RAMAL DE ÁGUA - FORNECIMENTO E INSTALAÇÃO. AF_12/2014</v>
          </cell>
          <cell r="I3368" t="str">
            <v>UN</v>
          </cell>
          <cell r="J3368" t="str">
            <v>COEFICIENTE DE REPRESENTATIVIDADE</v>
          </cell>
          <cell r="K3368" t="str">
            <v>11,38</v>
          </cell>
          <cell r="L3368" t="str">
            <v>CAIXA REFERENCIAL</v>
          </cell>
        </row>
        <row r="3369">
          <cell r="A3369">
            <v>89376</v>
          </cell>
          <cell r="B3369" t="str">
            <v>INSTALACOES HIDRO SANITARIAS</v>
          </cell>
          <cell r="C3369" t="str">
            <v>INHI</v>
          </cell>
          <cell r="D3369" t="str">
            <v>CONEXOES</v>
          </cell>
          <cell r="E3369" t="str">
            <v>0180</v>
          </cell>
          <cell r="F3369" t="str">
            <v/>
          </cell>
          <cell r="G3369" t="str">
            <v/>
          </cell>
          <cell r="H3369" t="str">
            <v>ADAPTADOR CURTO COM BOLSA E ROSCA PARA REGISTRO, PVC, SOLDÁVEL, DN 20MM X 1/2, INSTALADO EM RAMAL OU SUB-RAMAL DE ÁGUA - FORNECIMENTO E INSTALAÇÃO. AF_12/2014</v>
          </cell>
          <cell r="I3369" t="str">
            <v>UN</v>
          </cell>
          <cell r="J3369" t="str">
            <v>COEFICIENTE DE REPRESENTATIVIDADE</v>
          </cell>
          <cell r="K3369" t="str">
            <v>4,30</v>
          </cell>
          <cell r="L3369" t="str">
            <v>CAIXA REFERENCIAL</v>
          </cell>
        </row>
        <row r="3370">
          <cell r="A3370">
            <v>89377</v>
          </cell>
          <cell r="B3370" t="str">
            <v>INSTALACOES HIDRO SANITARIAS</v>
          </cell>
          <cell r="C3370" t="str">
            <v>INHI</v>
          </cell>
          <cell r="D3370" t="str">
            <v>CONEXOES</v>
          </cell>
          <cell r="E3370" t="str">
            <v>0180</v>
          </cell>
          <cell r="F3370" t="str">
            <v/>
          </cell>
          <cell r="G3370" t="str">
            <v/>
          </cell>
          <cell r="H3370" t="str">
            <v>CURVA DE TRANSPOSIÇÃO, PVC, SOLDÁVEL, DN 20MM, INSTALADO EM RAMAL OU SUB-RAMAL DE ÁGUA - FORNECIMENTO E INSTALAÇÃO. AF_12/2014</v>
          </cell>
          <cell r="I3370" t="str">
            <v>UN</v>
          </cell>
          <cell r="J3370" t="str">
            <v>COEFICIENTE DE REPRESENTATIVIDADE</v>
          </cell>
          <cell r="K3370" t="str">
            <v>7,90</v>
          </cell>
          <cell r="L3370" t="str">
            <v>CAIXA REFERENCIAL</v>
          </cell>
        </row>
        <row r="3371">
          <cell r="A3371">
            <v>89378</v>
          </cell>
          <cell r="B3371" t="str">
            <v>INSTALACOES HIDRO SANITARIAS</v>
          </cell>
          <cell r="C3371" t="str">
            <v>INHI</v>
          </cell>
          <cell r="D3371" t="str">
            <v>CONEXOES</v>
          </cell>
          <cell r="E3371" t="str">
            <v>0180</v>
          </cell>
          <cell r="F3371" t="str">
            <v/>
          </cell>
          <cell r="G3371" t="str">
            <v/>
          </cell>
          <cell r="H3371" t="str">
            <v>LUVA, PVC, SOLDÁVEL, DN 25MM, INSTALADO EM RAMAL OU SUB-RAMAL DE ÁGUA - FORNECIMENTO E INSTALAÇÃO. AF_12/2014</v>
          </cell>
          <cell r="I3371" t="str">
            <v>UN</v>
          </cell>
          <cell r="J3371" t="str">
            <v>COEFICIENTE DE REPRESENTATIVIDADE</v>
          </cell>
          <cell r="K3371" t="str">
            <v>5,02</v>
          </cell>
          <cell r="L3371" t="str">
            <v>CAIXA REFERENCIAL</v>
          </cell>
        </row>
        <row r="3372">
          <cell r="A3372">
            <v>89379</v>
          </cell>
          <cell r="B3372" t="str">
            <v>INSTALACOES HIDRO SANITARIAS</v>
          </cell>
          <cell r="C3372" t="str">
            <v>INHI</v>
          </cell>
          <cell r="D3372" t="str">
            <v>CONEXOES</v>
          </cell>
          <cell r="E3372" t="str">
            <v>0180</v>
          </cell>
          <cell r="F3372" t="str">
            <v/>
          </cell>
          <cell r="G3372" t="str">
            <v/>
          </cell>
          <cell r="H3372" t="str">
            <v>LUVA DE CORRER, PVC, SOLDÁVEL, DN 25MM, INSTALADO EM RAMAL OU SUB-RAMAL DE ÁGUA - FORNECIMENTO E INSTALAÇÃO. AF_12/2014</v>
          </cell>
          <cell r="I3372" t="str">
            <v>UN</v>
          </cell>
          <cell r="J3372" t="str">
            <v>COEFICIENTE DE REPRESENTATIVIDADE</v>
          </cell>
          <cell r="K3372" t="str">
            <v>14,95</v>
          </cell>
          <cell r="L3372" t="str">
            <v>CAIXA REFERENCIAL</v>
          </cell>
        </row>
        <row r="3373">
          <cell r="A3373">
            <v>89380</v>
          </cell>
          <cell r="B3373" t="str">
            <v>INSTALACOES HIDRO SANITARIAS</v>
          </cell>
          <cell r="C3373" t="str">
            <v>INHI</v>
          </cell>
          <cell r="D3373" t="str">
            <v>CONEXOES</v>
          </cell>
          <cell r="E3373" t="str">
            <v>0180</v>
          </cell>
          <cell r="F3373" t="str">
            <v/>
          </cell>
          <cell r="G3373" t="str">
            <v/>
          </cell>
          <cell r="H3373" t="str">
            <v>LUVA DE REDUÇÃO, PVC, SOLDÁVEL, DN 32MM X 25MM, INSTALADO EM RAMAL OU SUB-RAMAL DE ÁGUA - FORNECIMENTO E INSTALAÇÃO. AF_12/2014</v>
          </cell>
          <cell r="I3373" t="str">
            <v>UN</v>
          </cell>
          <cell r="J3373" t="str">
            <v>COEFICIENTE DE REPRESENTATIVIDADE</v>
          </cell>
          <cell r="K3373" t="str">
            <v>8,07</v>
          </cell>
          <cell r="L3373" t="str">
            <v>CAIXA REFERENCIAL</v>
          </cell>
        </row>
        <row r="3374">
          <cell r="A3374">
            <v>89381</v>
          </cell>
          <cell r="B3374" t="str">
            <v>INSTALACOES HIDRO SANITARIAS</v>
          </cell>
          <cell r="C3374" t="str">
            <v>INHI</v>
          </cell>
          <cell r="D3374" t="str">
            <v>CONEXOES</v>
          </cell>
          <cell r="E3374" t="str">
            <v>0180</v>
          </cell>
          <cell r="F3374" t="str">
            <v/>
          </cell>
          <cell r="G3374" t="str">
            <v/>
          </cell>
          <cell r="H3374" t="str">
            <v>LUVA COM BUCHA DE LATÃO, PVC, SOLDÁVEL, DN 25MM X 3/4, INSTALADO EM RAMAL OU SUB-RAMAL DE ÁGUA - FORNECIMENTO E INSTALAÇÃO. AF_12/2014</v>
          </cell>
          <cell r="I3374" t="str">
            <v>UN</v>
          </cell>
          <cell r="J3374" t="str">
            <v>COEFICIENTE DE REPRESENTATIVIDADE</v>
          </cell>
          <cell r="K3374" t="str">
            <v>11,30</v>
          </cell>
          <cell r="L3374" t="str">
            <v>CAIXA REFERENCIAL</v>
          </cell>
        </row>
        <row r="3375">
          <cell r="A3375">
            <v>89382</v>
          </cell>
          <cell r="B3375" t="str">
            <v>INSTALACOES HIDRO SANITARIAS</v>
          </cell>
          <cell r="C3375" t="str">
            <v>INHI</v>
          </cell>
          <cell r="D3375" t="str">
            <v>CONEXOES</v>
          </cell>
          <cell r="E3375" t="str">
            <v>0180</v>
          </cell>
          <cell r="F3375" t="str">
            <v/>
          </cell>
          <cell r="G3375" t="str">
            <v/>
          </cell>
          <cell r="H3375" t="str">
            <v>UNIÃO, PVC, SOLDÁVEL, DN 25MM, INSTALADO EM RAMAL OU SUB-RAMAL DE ÁGUA - FORNECIMENTO E INSTALAÇÃO. AF_12/2014</v>
          </cell>
          <cell r="I3375" t="str">
            <v>UN</v>
          </cell>
          <cell r="J3375" t="str">
            <v>COEFICIENTE DE REPRESENTATIVIDADE</v>
          </cell>
          <cell r="K3375" t="str">
            <v>13,58</v>
          </cell>
          <cell r="L3375" t="str">
            <v>CAIXA REFERENCIAL</v>
          </cell>
        </row>
        <row r="3376">
          <cell r="A3376">
            <v>89383</v>
          </cell>
          <cell r="B3376" t="str">
            <v>INSTALACOES HIDRO SANITARIAS</v>
          </cell>
          <cell r="C3376" t="str">
            <v>INHI</v>
          </cell>
          <cell r="D3376" t="str">
            <v>CONEXOES</v>
          </cell>
          <cell r="E3376" t="str">
            <v>0180</v>
          </cell>
          <cell r="F3376" t="str">
            <v/>
          </cell>
          <cell r="G3376" t="str">
            <v/>
          </cell>
          <cell r="H3376" t="str">
            <v>ADAPTADOR CURTO COM BOLSA E ROSCA PARA REGISTRO, PVC, SOLDÁVEL, DN 25MM X 3/4, INSTALADO EM RAMAL OU SUB-RAMAL DE ÁGUA - FORNECIMENTO E INSTALAÇÃO. AF_12/2014</v>
          </cell>
          <cell r="I3376" t="str">
            <v>UN</v>
          </cell>
          <cell r="J3376" t="str">
            <v>COEFICIENTE DE REPRESENTATIVIDADE</v>
          </cell>
          <cell r="K3376" t="str">
            <v>5,12</v>
          </cell>
          <cell r="L3376" t="str">
            <v>CAIXA REFERENCIAL</v>
          </cell>
        </row>
        <row r="3377">
          <cell r="A3377">
            <v>89384</v>
          </cell>
          <cell r="B3377" t="str">
            <v>INSTALACOES HIDRO SANITARIAS</v>
          </cell>
          <cell r="C3377" t="str">
            <v>INHI</v>
          </cell>
          <cell r="D3377" t="str">
            <v>CONEXOES</v>
          </cell>
          <cell r="E3377" t="str">
            <v>0180</v>
          </cell>
          <cell r="F3377" t="str">
            <v/>
          </cell>
          <cell r="G3377" t="str">
            <v/>
          </cell>
          <cell r="H3377" t="str">
            <v>CURVA DE TRANSPOSIÇÃO, PVC, SOLDÁVEL, DN 25MM, INSTALADO EM RAMAL OU SUB-RAMAL DE ÁGUA   FORNECIMENTO E INSTALAÇÃO. AF_12/2014</v>
          </cell>
          <cell r="I3377" t="str">
            <v>UN</v>
          </cell>
          <cell r="J3377" t="str">
            <v>COEFICIENTE DE REPRESENTATIVIDADE</v>
          </cell>
          <cell r="K3377" t="str">
            <v>11,47</v>
          </cell>
          <cell r="L3377" t="str">
            <v>CAIXA REFERENCIAL</v>
          </cell>
        </row>
        <row r="3378">
          <cell r="A3378">
            <v>89385</v>
          </cell>
          <cell r="B3378" t="str">
            <v>INSTALACOES HIDRO SANITARIAS</v>
          </cell>
          <cell r="C3378" t="str">
            <v>INHI</v>
          </cell>
          <cell r="D3378" t="str">
            <v>CONEXOES</v>
          </cell>
          <cell r="E3378" t="str">
            <v>0180</v>
          </cell>
          <cell r="F3378" t="str">
            <v/>
          </cell>
          <cell r="G3378" t="str">
            <v/>
          </cell>
          <cell r="H3378" t="str">
            <v>LUVA SOLDÁVEL E COM ROSCA, PVC, SOLDÁVEL, DN 25MM X 3/4, INSTALADO EM RAMAL OU SUB-RAMAL DE ÁGUA - FORNECIMENTO E INSTALAÇÃO. AF_12/2014</v>
          </cell>
          <cell r="I3378" t="str">
            <v>UN</v>
          </cell>
          <cell r="J3378" t="str">
            <v>COEFICIENTE DE REPRESENTATIVIDADE</v>
          </cell>
          <cell r="K3378" t="str">
            <v>5,91</v>
          </cell>
          <cell r="L3378" t="str">
            <v>CAIXA REFERENCIAL</v>
          </cell>
        </row>
        <row r="3379">
          <cell r="A3379">
            <v>89386</v>
          </cell>
          <cell r="B3379" t="str">
            <v>INSTALACOES HIDRO SANITARIAS</v>
          </cell>
          <cell r="C3379" t="str">
            <v>INHI</v>
          </cell>
          <cell r="D3379" t="str">
            <v>CONEXOES</v>
          </cell>
          <cell r="E3379" t="str">
            <v>0180</v>
          </cell>
          <cell r="F3379" t="str">
            <v/>
          </cell>
          <cell r="G3379" t="str">
            <v/>
          </cell>
          <cell r="H3379" t="str">
            <v>LUVA, PVC, SOLDÁVEL, DN 32MM, INSTALADO EM RAMAL OU SUB-RAMAL DE ÁGUA - FORNECIMENTO E INSTALAÇÃO. AF_12/2014</v>
          </cell>
          <cell r="I3379" t="str">
            <v>UN</v>
          </cell>
          <cell r="J3379" t="str">
            <v>COEFICIENTE DE REPRESENTATIVIDADE</v>
          </cell>
          <cell r="K3379" t="str">
            <v>7,16</v>
          </cell>
          <cell r="L3379" t="str">
            <v>CAIXA REFERENCIAL</v>
          </cell>
        </row>
        <row r="3380">
          <cell r="A3380">
            <v>89387</v>
          </cell>
          <cell r="B3380" t="str">
            <v>INSTALACOES HIDRO SANITARIAS</v>
          </cell>
          <cell r="C3380" t="str">
            <v>INHI</v>
          </cell>
          <cell r="D3380" t="str">
            <v>CONEXOES</v>
          </cell>
          <cell r="E3380" t="str">
            <v>0180</v>
          </cell>
          <cell r="F3380" t="str">
            <v/>
          </cell>
          <cell r="G3380" t="str">
            <v/>
          </cell>
          <cell r="H3380" t="str">
            <v>LUVA DE CORRER, PVC, SOLDÁVEL, DN 32MM, INSTALADO EM RAMAL OU SUB-RAMAL DE ÁGUA   FORNECIMENTO E INSTALAÇÃO. AF_12/2014</v>
          </cell>
          <cell r="I3380" t="str">
            <v>UN</v>
          </cell>
          <cell r="J3380" t="str">
            <v>COEFICIENTE DE REPRESENTATIVIDADE</v>
          </cell>
          <cell r="K3380" t="str">
            <v>30,84</v>
          </cell>
          <cell r="L3380" t="str">
            <v>CAIXA REFERENCIAL</v>
          </cell>
        </row>
        <row r="3381">
          <cell r="A3381">
            <v>89388</v>
          </cell>
          <cell r="B3381" t="str">
            <v>INSTALACOES HIDRO SANITARIAS</v>
          </cell>
          <cell r="C3381" t="str">
            <v>INHI</v>
          </cell>
          <cell r="D3381" t="str">
            <v>CONEXOES</v>
          </cell>
          <cell r="E3381" t="str">
            <v>0180</v>
          </cell>
          <cell r="F3381" t="str">
            <v/>
          </cell>
          <cell r="G3381" t="str">
            <v/>
          </cell>
          <cell r="H3381" t="str">
            <v>LUVA DE REDUÇÃO, PVC, SOLDÁVEL, DN 40MM X 32MM, INSTALADO EM RAMAL OU SUB-RAMAL DE ÁGUA - FORNECIMENTO E INSTALAÇÃO. AF_12/2014</v>
          </cell>
          <cell r="I3381" t="str">
            <v>UN</v>
          </cell>
          <cell r="J3381" t="str">
            <v>COEFICIENTE DE REPRESENTATIVIDADE</v>
          </cell>
          <cell r="K3381" t="str">
            <v>9,83</v>
          </cell>
          <cell r="L3381" t="str">
            <v>CAIXA REFERENCIAL</v>
          </cell>
        </row>
        <row r="3382">
          <cell r="A3382">
            <v>89389</v>
          </cell>
          <cell r="B3382" t="str">
            <v>INSTALACOES HIDRO SANITARIAS</v>
          </cell>
          <cell r="C3382" t="str">
            <v>INHI</v>
          </cell>
          <cell r="D3382" t="str">
            <v>CONEXOES</v>
          </cell>
          <cell r="E3382" t="str">
            <v>0180</v>
          </cell>
          <cell r="F3382" t="str">
            <v/>
          </cell>
          <cell r="G3382" t="str">
            <v/>
          </cell>
          <cell r="H3382" t="str">
            <v>LUVA SOLDÁVEL E COM ROSCA, PVC, SOLDÁVEL, DN 32MM X 1, INSTALADO EM RAMAL OU SUB-RAMAL DE ÁGUA - FORNECIMENTO E INSTALAÇÃO. AF_12/2014</v>
          </cell>
          <cell r="I3382" t="str">
            <v>UN</v>
          </cell>
          <cell r="J3382" t="str">
            <v>COEFICIENTE DE REPRESENTATIVIDADE</v>
          </cell>
          <cell r="K3382" t="str">
            <v>10,75</v>
          </cell>
          <cell r="L3382" t="str">
            <v>CAIXA REFERENCIAL</v>
          </cell>
        </row>
        <row r="3383">
          <cell r="A3383">
            <v>89390</v>
          </cell>
          <cell r="B3383" t="str">
            <v>INSTALACOES HIDRO SANITARIAS</v>
          </cell>
          <cell r="C3383" t="str">
            <v>INHI</v>
          </cell>
          <cell r="D3383" t="str">
            <v>CONEXOES</v>
          </cell>
          <cell r="E3383" t="str">
            <v>0180</v>
          </cell>
          <cell r="F3383" t="str">
            <v/>
          </cell>
          <cell r="G3383" t="str">
            <v/>
          </cell>
          <cell r="H3383" t="str">
            <v>UNIÃO, PVC, SOLDÁVEL, DN 32MM, INSTALADO EM RAMAL OU SUB-RAMAL DE ÁGUA - FORNECIMENTO E INSTALAÇÃO. AF_12/2014</v>
          </cell>
          <cell r="I3383" t="str">
            <v>UN</v>
          </cell>
          <cell r="J3383" t="str">
            <v>COEFICIENTE DE REPRESENTATIVIDADE</v>
          </cell>
          <cell r="K3383" t="str">
            <v>20,51</v>
          </cell>
          <cell r="L3383" t="str">
            <v>CAIXA REFERENCIAL</v>
          </cell>
        </row>
        <row r="3384">
          <cell r="A3384">
            <v>89391</v>
          </cell>
          <cell r="B3384" t="str">
            <v>INSTALACOES HIDRO SANITARIAS</v>
          </cell>
          <cell r="C3384" t="str">
            <v>INHI</v>
          </cell>
          <cell r="D3384" t="str">
            <v>CONEXOES</v>
          </cell>
          <cell r="E3384" t="str">
            <v>0180</v>
          </cell>
          <cell r="F3384" t="str">
            <v/>
          </cell>
          <cell r="G3384" t="str">
            <v/>
          </cell>
          <cell r="H3384" t="str">
            <v>ADAPTADOR CURTO COM BOLSA E ROSCA PARA REGISTRO, PVC, SOLDÁVEL, DN 32MM X 1, INSTALADO EM RAMAL OU SUB-RAMAL DE ÁGUA - FORNECIMENTO E INSTALAÇÃO. AF_12/2014</v>
          </cell>
          <cell r="I3384" t="str">
            <v>UN</v>
          </cell>
          <cell r="J3384" t="str">
            <v>COEFICIENTE DE REPRESENTATIVIDADE</v>
          </cell>
          <cell r="K3384" t="str">
            <v>7,05</v>
          </cell>
          <cell r="L3384" t="str">
            <v>CAIXA REFERENCIAL</v>
          </cell>
        </row>
        <row r="3385">
          <cell r="A3385">
            <v>89392</v>
          </cell>
          <cell r="B3385" t="str">
            <v>INSTALACOES HIDRO SANITARIAS</v>
          </cell>
          <cell r="C3385" t="str">
            <v>INHI</v>
          </cell>
          <cell r="D3385" t="str">
            <v>CONEXOES</v>
          </cell>
          <cell r="E3385" t="str">
            <v>0180</v>
          </cell>
          <cell r="F3385" t="str">
            <v/>
          </cell>
          <cell r="G3385" t="str">
            <v/>
          </cell>
          <cell r="H3385" t="str">
            <v>CURVA DE TRANSPOSIÇÃO, PVC, SOLDÁVEL, DN 32MM, INSTALADO EM RAMAL OU SUB-RAMAL DE ÁGUA   FORNECIMENTO E INSTALAÇÃO. AF_12/2014</v>
          </cell>
          <cell r="I3385" t="str">
            <v>UN</v>
          </cell>
          <cell r="J3385" t="str">
            <v>COEFICIENTE DE REPRESENTATIVIDADE</v>
          </cell>
          <cell r="K3385" t="str">
            <v>24,59</v>
          </cell>
          <cell r="L3385" t="str">
            <v>CAIXA REFERENCIAL</v>
          </cell>
        </row>
        <row r="3386">
          <cell r="A3386">
            <v>89393</v>
          </cell>
          <cell r="B3386" t="str">
            <v>INSTALACOES HIDRO SANITARIAS</v>
          </cell>
          <cell r="C3386" t="str">
            <v>INHI</v>
          </cell>
          <cell r="D3386" t="str">
            <v>CONEXOES</v>
          </cell>
          <cell r="E3386" t="str">
            <v>0180</v>
          </cell>
          <cell r="F3386" t="str">
            <v/>
          </cell>
          <cell r="G3386" t="str">
            <v/>
          </cell>
          <cell r="H3386" t="str">
            <v>TE, PVC, SOLDÁVEL, DN 20MM, INSTALADO EM RAMAL OU SUB-RAMAL DE ÁGUA - FORNECIMENTO E INSTALAÇÃO. AF_12/2014</v>
          </cell>
          <cell r="I3386" t="str">
            <v>UN</v>
          </cell>
          <cell r="J3386" t="str">
            <v>COEFICIENTE DE REPRESENTATIVIDADE</v>
          </cell>
          <cell r="K3386" t="str">
            <v>7,68</v>
          </cell>
          <cell r="L3386" t="str">
            <v>CAIXA REFERENCIAL</v>
          </cell>
        </row>
        <row r="3387">
          <cell r="A3387">
            <v>89394</v>
          </cell>
          <cell r="B3387" t="str">
            <v>INSTALACOES HIDRO SANITARIAS</v>
          </cell>
          <cell r="C3387" t="str">
            <v>INHI</v>
          </cell>
          <cell r="D3387" t="str">
            <v>CONEXOES</v>
          </cell>
          <cell r="E3387" t="str">
            <v>0180</v>
          </cell>
          <cell r="F3387" t="str">
            <v/>
          </cell>
          <cell r="G3387" t="str">
            <v/>
          </cell>
          <cell r="H3387" t="str">
            <v>TÊ COM BUCHA DE LATÃO NA BOLSA CENTRAL, PVC, SOLDÁVEL, DN 20MM X 1/2, INSTALADO EM RAMAL OU SUB-RAMAL DE ÁGUA - FORNECIMENTO E INSTALAÇÃO. AF_12/2014</v>
          </cell>
          <cell r="I3387" t="str">
            <v>UN</v>
          </cell>
          <cell r="J3387" t="str">
            <v>COEFICIENTE DE REPRESENTATIVIDADE</v>
          </cell>
          <cell r="K3387" t="str">
            <v>16,97</v>
          </cell>
          <cell r="L3387" t="str">
            <v>CAIXA REFERENCIAL</v>
          </cell>
        </row>
        <row r="3388">
          <cell r="A3388">
            <v>89395</v>
          </cell>
          <cell r="B3388" t="str">
            <v>INSTALACOES HIDRO SANITARIAS</v>
          </cell>
          <cell r="C3388" t="str">
            <v>INHI</v>
          </cell>
          <cell r="D3388" t="str">
            <v>CONEXOES</v>
          </cell>
          <cell r="E3388" t="str">
            <v>0180</v>
          </cell>
          <cell r="F3388" t="str">
            <v/>
          </cell>
          <cell r="G3388" t="str">
            <v/>
          </cell>
          <cell r="H3388" t="str">
            <v>TE, PVC, SOLDÁVEL, DN 25MM, INSTALADO EM RAMAL OU SUB-RAMAL DE ÁGUA - FORNECIMENTO E INSTALAÇÃO. AF_12/2014</v>
          </cell>
          <cell r="I3388" t="str">
            <v>UN</v>
          </cell>
          <cell r="J3388" t="str">
            <v>COEFICIENTE DE REPRESENTATIVIDADE</v>
          </cell>
          <cell r="K3388" t="str">
            <v>9,22</v>
          </cell>
          <cell r="L3388" t="str">
            <v>CAIXA REFERENCIAL</v>
          </cell>
        </row>
        <row r="3389">
          <cell r="A3389">
            <v>89396</v>
          </cell>
          <cell r="B3389" t="str">
            <v>INSTALACOES HIDRO SANITARIAS</v>
          </cell>
          <cell r="C3389" t="str">
            <v>INHI</v>
          </cell>
          <cell r="D3389" t="str">
            <v>CONEXOES</v>
          </cell>
          <cell r="E3389" t="str">
            <v>0180</v>
          </cell>
          <cell r="F3389" t="str">
            <v/>
          </cell>
          <cell r="G3389" t="str">
            <v/>
          </cell>
          <cell r="H3389" t="str">
            <v>TÊ COM BUCHA DE LATÃO NA BOLSA CENTRAL, PVC, SOLDÁVEL, DN 25MM X 1/2, INSTALADO EM RAMAL OU SUB-RAMAL DE ÁGUA - FORNECIMENTO E INSTALAÇÃO. AF_12/2014</v>
          </cell>
          <cell r="I3389" t="str">
            <v>UN</v>
          </cell>
          <cell r="J3389" t="str">
            <v>COEFICIENTE DE REPRESENTATIVIDADE</v>
          </cell>
          <cell r="K3389" t="str">
            <v>17,17</v>
          </cell>
          <cell r="L3389" t="str">
            <v>CAIXA REFERENCIAL</v>
          </cell>
        </row>
        <row r="3390">
          <cell r="A3390">
            <v>89397</v>
          </cell>
          <cell r="B3390" t="str">
            <v>INSTALACOES HIDRO SANITARIAS</v>
          </cell>
          <cell r="C3390" t="str">
            <v>INHI</v>
          </cell>
          <cell r="D3390" t="str">
            <v>CONEXOES</v>
          </cell>
          <cell r="E3390" t="str">
            <v>0180</v>
          </cell>
          <cell r="F3390" t="str">
            <v/>
          </cell>
          <cell r="G3390" t="str">
            <v/>
          </cell>
          <cell r="H3390" t="str">
            <v>TÊ DE REDUÇÃO, PVC, SOLDÁVEL, DN 25MM X 20MM, INSTALADO EM RAMAL OU SUB-RAMAL DE ÁGUA - FORNECIMENTO E INSTALAÇÃO. AF_12/2014</v>
          </cell>
          <cell r="I3390" t="str">
            <v>UN</v>
          </cell>
          <cell r="J3390" t="str">
            <v>COEFICIENTE DE REPRESENTATIVIDADE</v>
          </cell>
          <cell r="K3390" t="str">
            <v>11,34</v>
          </cell>
          <cell r="L3390" t="str">
            <v>CAIXA REFERENCIAL</v>
          </cell>
        </row>
        <row r="3391">
          <cell r="A3391">
            <v>89398</v>
          </cell>
          <cell r="B3391" t="str">
            <v>INSTALACOES HIDRO SANITARIAS</v>
          </cell>
          <cell r="C3391" t="str">
            <v>INHI</v>
          </cell>
          <cell r="D3391" t="str">
            <v>CONEXOES</v>
          </cell>
          <cell r="E3391" t="str">
            <v>0180</v>
          </cell>
          <cell r="F3391" t="str">
            <v/>
          </cell>
          <cell r="G3391" t="str">
            <v/>
          </cell>
          <cell r="H3391" t="str">
            <v>TE, PVC, SOLDÁVEL, DN 32MM, INSTALADO EM RAMAL OU SUB-RAMAL DE ÁGUA - FORNECIMENTO E INSTALAÇÃO. AF_12/2014</v>
          </cell>
          <cell r="I3391" t="str">
            <v>UN</v>
          </cell>
          <cell r="J3391" t="str">
            <v>COEFICIENTE DE REPRESENTATIVIDADE</v>
          </cell>
          <cell r="K3391" t="str">
            <v>14,00</v>
          </cell>
          <cell r="L3391" t="str">
            <v>CAIXA REFERENCIAL</v>
          </cell>
        </row>
        <row r="3392">
          <cell r="A3392">
            <v>89399</v>
          </cell>
          <cell r="B3392" t="str">
            <v>INSTALACOES HIDRO SANITARIAS</v>
          </cell>
          <cell r="C3392" t="str">
            <v>INHI</v>
          </cell>
          <cell r="D3392" t="str">
            <v>CONEXOES</v>
          </cell>
          <cell r="E3392" t="str">
            <v>0180</v>
          </cell>
          <cell r="F3392" t="str">
            <v/>
          </cell>
          <cell r="G3392" t="str">
            <v/>
          </cell>
          <cell r="H3392" t="str">
            <v>TÊ COM BUCHA DE LATÃO NA BOLSA CENTRAL, PVC, SOLDÁVEL, DN 32MM X 3/4, INSTALADO EM RAMAL OU SUB-RAMAL DE ÁGUA - FORNECIMENTO E INSTALAÇÃO. AF_12/2014</v>
          </cell>
          <cell r="I3392" t="str">
            <v>UN</v>
          </cell>
          <cell r="J3392" t="str">
            <v>COEFICIENTE DE REPRESENTATIVIDADE</v>
          </cell>
          <cell r="K3392" t="str">
            <v>27,50</v>
          </cell>
          <cell r="L3392" t="str">
            <v>CAIXA REFERENCIAL</v>
          </cell>
        </row>
        <row r="3393">
          <cell r="A3393">
            <v>89400</v>
          </cell>
          <cell r="B3393" t="str">
            <v>INSTALACOES HIDRO SANITARIAS</v>
          </cell>
          <cell r="C3393" t="str">
            <v>INHI</v>
          </cell>
          <cell r="D3393" t="str">
            <v>CONEXOES</v>
          </cell>
          <cell r="E3393" t="str">
            <v>0180</v>
          </cell>
          <cell r="F3393" t="str">
            <v/>
          </cell>
          <cell r="G3393" t="str">
            <v/>
          </cell>
          <cell r="H3393" t="str">
            <v>TÊ DE REDUÇÃO, PVC, SOLDÁVEL, DN 32MM X 25MM, INSTALADO EM RAMAL OU SUB-RAMAL DE ÁGUA - FORNECIMENTO E INSTALAÇÃO. AF_12/2014</v>
          </cell>
          <cell r="I3393" t="str">
            <v>UN</v>
          </cell>
          <cell r="J3393" t="str">
            <v>COEFICIENTE DE REPRESENTATIVIDADE</v>
          </cell>
          <cell r="K3393" t="str">
            <v>16,10</v>
          </cell>
          <cell r="L3393" t="str">
            <v>CAIXA REFERENCIAL</v>
          </cell>
        </row>
        <row r="3394">
          <cell r="A3394">
            <v>89404</v>
          </cell>
          <cell r="B3394" t="str">
            <v>INSTALACOES HIDRO SANITARIAS</v>
          </cell>
          <cell r="C3394" t="str">
            <v>INHI</v>
          </cell>
          <cell r="D3394" t="str">
            <v>CONEXOES</v>
          </cell>
          <cell r="E3394" t="str">
            <v>0180</v>
          </cell>
          <cell r="F3394" t="str">
            <v/>
          </cell>
          <cell r="G3394" t="str">
            <v/>
          </cell>
          <cell r="H3394" t="str">
            <v>JOELHO 90 GRAUS, PVC, SOLDÁVEL, DN 20MM, INSTALADO EM RAMAL DE DISTRIBUIÇÃO DE ÁGUA - FORNECIMENTO E INSTALAÇÃO. AF_12/2014</v>
          </cell>
          <cell r="I3394" t="str">
            <v>UN</v>
          </cell>
          <cell r="J3394" t="str">
            <v>COEFICIENTE DE REPRESENTATIVIDADE</v>
          </cell>
          <cell r="K3394" t="str">
            <v>3,79</v>
          </cell>
          <cell r="L3394" t="str">
            <v>CAIXA REFERENCIAL</v>
          </cell>
        </row>
        <row r="3395">
          <cell r="A3395">
            <v>89405</v>
          </cell>
          <cell r="B3395" t="str">
            <v>INSTALACOES HIDRO SANITARIAS</v>
          </cell>
          <cell r="C3395" t="str">
            <v>INHI</v>
          </cell>
          <cell r="D3395" t="str">
            <v>CONEXOES</v>
          </cell>
          <cell r="E3395" t="str">
            <v>0180</v>
          </cell>
          <cell r="F3395" t="str">
            <v/>
          </cell>
          <cell r="G3395" t="str">
            <v/>
          </cell>
          <cell r="H3395" t="str">
            <v>JOELHO 45 GRAUS, PVC, SOLDÁVEL, DN 20MM, INSTALADO EM RAMAL DE DISTRIBUIÇÃO DE ÁGUA - FORNECIMENTO E INSTALAÇÃO. AF_12/2014</v>
          </cell>
          <cell r="I3395" t="str">
            <v>UN</v>
          </cell>
          <cell r="J3395" t="str">
            <v>COEFICIENTE DE REPRESENTATIVIDADE</v>
          </cell>
          <cell r="K3395" t="str">
            <v>4,16</v>
          </cell>
          <cell r="L3395" t="str">
            <v>CAIXA REFERENCIAL</v>
          </cell>
        </row>
        <row r="3396">
          <cell r="A3396">
            <v>89406</v>
          </cell>
          <cell r="B3396" t="str">
            <v>INSTALACOES HIDRO SANITARIAS</v>
          </cell>
          <cell r="C3396" t="str">
            <v>INHI</v>
          </cell>
          <cell r="D3396" t="str">
            <v>CONEXOES</v>
          </cell>
          <cell r="E3396" t="str">
            <v>0180</v>
          </cell>
          <cell r="F3396" t="str">
            <v/>
          </cell>
          <cell r="G3396" t="str">
            <v/>
          </cell>
          <cell r="H3396" t="str">
            <v>CURVA 90 GRAUS, PVC, SOLDÁVEL, DN 20MM, INSTALADO EM RAMAL DE DISTRIBUIÇÃO DE ÁGUA - FORNECIMENTO E INSTALAÇÃO. AF_12/2014</v>
          </cell>
          <cell r="I3396" t="str">
            <v>UN</v>
          </cell>
          <cell r="J3396" t="str">
            <v>COEFICIENTE DE REPRESENTATIVIDADE</v>
          </cell>
          <cell r="K3396" t="str">
            <v>5,74</v>
          </cell>
          <cell r="L3396" t="str">
            <v>CAIXA REFERENCIAL</v>
          </cell>
        </row>
        <row r="3397">
          <cell r="A3397">
            <v>89407</v>
          </cell>
          <cell r="B3397" t="str">
            <v>INSTALACOES HIDRO SANITARIAS</v>
          </cell>
          <cell r="C3397" t="str">
            <v>INHI</v>
          </cell>
          <cell r="D3397" t="str">
            <v>CONEXOES</v>
          </cell>
          <cell r="E3397" t="str">
            <v>0180</v>
          </cell>
          <cell r="F3397" t="str">
            <v/>
          </cell>
          <cell r="G3397" t="str">
            <v/>
          </cell>
          <cell r="H3397" t="str">
            <v>CURVA 45 GRAUS, PVC, SOLDÁVEL, DN 20MM, INSTALADO EM RAMAL DE DISTRIBUIÇÃO DE ÁGUA - FORNECIMENTO E INSTALAÇÃO. AF_12/2014</v>
          </cell>
          <cell r="I3397" t="str">
            <v>UN</v>
          </cell>
          <cell r="J3397" t="str">
            <v>COEFICIENTE DE REPRESENTATIVIDADE</v>
          </cell>
          <cell r="K3397" t="str">
            <v>5,12</v>
          </cell>
          <cell r="L3397" t="str">
            <v>CAIXA REFERENCIAL</v>
          </cell>
        </row>
        <row r="3398">
          <cell r="A3398">
            <v>89408</v>
          </cell>
          <cell r="B3398" t="str">
            <v>INSTALACOES HIDRO SANITARIAS</v>
          </cell>
          <cell r="C3398" t="str">
            <v>INHI</v>
          </cell>
          <cell r="D3398" t="str">
            <v>CONEXOES</v>
          </cell>
          <cell r="E3398" t="str">
            <v>0180</v>
          </cell>
          <cell r="F3398" t="str">
            <v/>
          </cell>
          <cell r="G3398" t="str">
            <v/>
          </cell>
          <cell r="H3398" t="str">
            <v>JOELHO 90 GRAUS, PVC, SOLDÁVEL, DN 25MM, INSTALADO EM RAMAL DE DISTRIBUIÇÃO DE ÁGUA - FORNECIMENTO E INSTALAÇÃO. AF_12/2014</v>
          </cell>
          <cell r="I3398" t="str">
            <v>UN</v>
          </cell>
          <cell r="J3398" t="str">
            <v>COEFICIENTE DE REPRESENTATIVIDADE</v>
          </cell>
          <cell r="K3398" t="str">
            <v>4,62</v>
          </cell>
          <cell r="L3398" t="str">
            <v>CAIXA REFERENCIAL</v>
          </cell>
        </row>
        <row r="3399">
          <cell r="A3399">
            <v>89409</v>
          </cell>
          <cell r="B3399" t="str">
            <v>INSTALACOES HIDRO SANITARIAS</v>
          </cell>
          <cell r="C3399" t="str">
            <v>INHI</v>
          </cell>
          <cell r="D3399" t="str">
            <v>CONEXOES</v>
          </cell>
          <cell r="E3399" t="str">
            <v>0180</v>
          </cell>
          <cell r="F3399" t="str">
            <v/>
          </cell>
          <cell r="G3399" t="str">
            <v/>
          </cell>
          <cell r="H3399" t="str">
            <v>JOELHO 45 GRAUS, PVC, SOLDÁVEL, DN 25MM, INSTALADO EM RAMAL DE DISTRIBUIÇÃO DE ÁGUA - FORNECIMENTO E INSTALAÇÃO. AF_12/2014</v>
          </cell>
          <cell r="I3399" t="str">
            <v>UN</v>
          </cell>
          <cell r="J3399" t="str">
            <v>COEFICIENTE DE REPRESENTATIVIDADE</v>
          </cell>
          <cell r="K3399" t="str">
            <v>5,42</v>
          </cell>
          <cell r="L3399" t="str">
            <v>CAIXA REFERENCIAL</v>
          </cell>
        </row>
        <row r="3400">
          <cell r="A3400">
            <v>89410</v>
          </cell>
          <cell r="B3400" t="str">
            <v>INSTALACOES HIDRO SANITARIAS</v>
          </cell>
          <cell r="C3400" t="str">
            <v>INHI</v>
          </cell>
          <cell r="D3400" t="str">
            <v>CONEXOES</v>
          </cell>
          <cell r="E3400" t="str">
            <v>0180</v>
          </cell>
          <cell r="F3400" t="str">
            <v/>
          </cell>
          <cell r="G3400" t="str">
            <v/>
          </cell>
          <cell r="H3400" t="str">
            <v>CURVA 90 GRAUS, PVC, SOLDÁVEL, DN 25MM, INSTALADO EM RAMAL DE DISTRIBUIÇÃO DE ÁGUA - FORNECIMENTO E INSTALAÇÃO. AF_12/2014</v>
          </cell>
          <cell r="I3400" t="str">
            <v>UN</v>
          </cell>
          <cell r="J3400" t="str">
            <v>COEFICIENTE DE REPRESENTATIVIDADE</v>
          </cell>
          <cell r="K3400" t="str">
            <v>7,08</v>
          </cell>
          <cell r="L3400" t="str">
            <v>CAIXA REFERENCIAL</v>
          </cell>
        </row>
        <row r="3401">
          <cell r="A3401">
            <v>89411</v>
          </cell>
          <cell r="B3401" t="str">
            <v>INSTALACOES HIDRO SANITARIAS</v>
          </cell>
          <cell r="C3401" t="str">
            <v>INHI</v>
          </cell>
          <cell r="D3401" t="str">
            <v>CONEXOES</v>
          </cell>
          <cell r="E3401" t="str">
            <v>0180</v>
          </cell>
          <cell r="F3401" t="str">
            <v/>
          </cell>
          <cell r="G3401" t="str">
            <v/>
          </cell>
          <cell r="H3401" t="str">
            <v>CURVA 45 GRAUS, PVC, SOLDÁVEL, DN 25MM, INSTALADO EM RAMAL DE DISTRIBUIÇÃO DE ÁGUA - FORNECIMENTO E INSTALAÇÃO. AF_12/2014</v>
          </cell>
          <cell r="I3401" t="str">
            <v>UN</v>
          </cell>
          <cell r="J3401" t="str">
            <v>COEFICIENTE DE REPRESENTATIVIDADE</v>
          </cell>
          <cell r="K3401" t="str">
            <v>6,34</v>
          </cell>
          <cell r="L3401" t="str">
            <v>CAIXA REFERENCIAL</v>
          </cell>
        </row>
        <row r="3402">
          <cell r="A3402">
            <v>89412</v>
          </cell>
          <cell r="B3402" t="str">
            <v>INSTALACOES HIDRO SANITARIAS</v>
          </cell>
          <cell r="C3402" t="str">
            <v>INHI</v>
          </cell>
          <cell r="D3402" t="str">
            <v>CONEXOES</v>
          </cell>
          <cell r="E3402" t="str">
            <v>0180</v>
          </cell>
          <cell r="F3402" t="str">
            <v/>
          </cell>
          <cell r="G3402" t="str">
            <v/>
          </cell>
          <cell r="H3402" t="str">
            <v>JOELHO 90 GRAUS, PVC, SOLDÁVEL, DN 25MM, X 3/4 INSTALADO EM RAMAL DE DISTRIBUIÇÃO DE ÁGUA - FORNECIMENTO E INSTALAÇÃO. AF_12/2014</v>
          </cell>
          <cell r="I3402" t="str">
            <v>UN</v>
          </cell>
          <cell r="J3402" t="str">
            <v>COEFICIENTE DE REPRESENTATIVIDADE</v>
          </cell>
          <cell r="K3402" t="str">
            <v>7,36</v>
          </cell>
          <cell r="L3402" t="str">
            <v>CAIXA REFERENCIAL</v>
          </cell>
        </row>
        <row r="3403">
          <cell r="A3403">
            <v>89413</v>
          </cell>
          <cell r="B3403" t="str">
            <v>INSTALACOES HIDRO SANITARIAS</v>
          </cell>
          <cell r="C3403" t="str">
            <v>INHI</v>
          </cell>
          <cell r="D3403" t="str">
            <v>CONEXOES</v>
          </cell>
          <cell r="E3403" t="str">
            <v>0180</v>
          </cell>
          <cell r="F3403" t="str">
            <v/>
          </cell>
          <cell r="G3403" t="str">
            <v/>
          </cell>
          <cell r="H3403" t="str">
            <v>JOELHO 90 GRAUS, PVC, SOLDÁVEL, DN 32MM, INSTALADO EM RAMAL DE DISTRIBUIÇÃO DE ÁGUA - FORNECIMENTO E INSTALAÇÃO. AF_12/2014</v>
          </cell>
          <cell r="I3403" t="str">
            <v>UN</v>
          </cell>
          <cell r="J3403" t="str">
            <v>COEFICIENTE DE REPRESENTATIVIDADE</v>
          </cell>
          <cell r="K3403" t="str">
            <v>7,01</v>
          </cell>
          <cell r="L3403" t="str">
            <v>CAIXA REFERENCIAL</v>
          </cell>
        </row>
        <row r="3404">
          <cell r="A3404">
            <v>89414</v>
          </cell>
          <cell r="B3404" t="str">
            <v>INSTALACOES HIDRO SANITARIAS</v>
          </cell>
          <cell r="C3404" t="str">
            <v>INHI</v>
          </cell>
          <cell r="D3404" t="str">
            <v>CONEXOES</v>
          </cell>
          <cell r="E3404" t="str">
            <v>0180</v>
          </cell>
          <cell r="F3404" t="str">
            <v/>
          </cell>
          <cell r="G3404" t="str">
            <v/>
          </cell>
          <cell r="H3404" t="str">
            <v>JOELHO 45 GRAUS, PVC, SOLDÁVEL, DN 32MM, INSTALADO EM RAMAL DE DISTRIBUIÇÃO DE ÁGUA - FORNECIMENTO E INSTALAÇÃO. AF_12/2014</v>
          </cell>
          <cell r="I3404" t="str">
            <v>UN</v>
          </cell>
          <cell r="J3404" t="str">
            <v>COEFICIENTE DE REPRESENTATIVIDADE</v>
          </cell>
          <cell r="K3404" t="str">
            <v>9,27</v>
          </cell>
          <cell r="L3404" t="str">
            <v>CAIXA REFERENCIAL</v>
          </cell>
        </row>
        <row r="3405">
          <cell r="A3405">
            <v>89415</v>
          </cell>
          <cell r="B3405" t="str">
            <v>INSTALACOES HIDRO SANITARIAS</v>
          </cell>
          <cell r="C3405" t="str">
            <v>INHI</v>
          </cell>
          <cell r="D3405" t="str">
            <v>CONEXOES</v>
          </cell>
          <cell r="E3405" t="str">
            <v>0180</v>
          </cell>
          <cell r="F3405" t="str">
            <v/>
          </cell>
          <cell r="G3405" t="str">
            <v/>
          </cell>
          <cell r="H3405" t="str">
            <v>CURVA 90 GRAUS, PVC, SOLDÁVEL, DN 32MM, INSTALADO EM RAMAL DE DISTRIBUIÇÃO DE ÁGUA - FORNECIMENTO E INSTALAÇÃO. AF_12/2014</v>
          </cell>
          <cell r="I3405" t="str">
            <v>UN</v>
          </cell>
          <cell r="J3405" t="str">
            <v>COEFICIENTE DE REPRESENTATIVIDADE</v>
          </cell>
          <cell r="K3405" t="str">
            <v>12,07</v>
          </cell>
          <cell r="L3405" t="str">
            <v>CAIXA REFERENCIAL</v>
          </cell>
        </row>
        <row r="3406">
          <cell r="A3406">
            <v>89416</v>
          </cell>
          <cell r="B3406" t="str">
            <v>INSTALACOES HIDRO SANITARIAS</v>
          </cell>
          <cell r="C3406" t="str">
            <v>INHI</v>
          </cell>
          <cell r="D3406" t="str">
            <v>CONEXOES</v>
          </cell>
          <cell r="E3406" t="str">
            <v>0180</v>
          </cell>
          <cell r="F3406" t="str">
            <v/>
          </cell>
          <cell r="G3406" t="str">
            <v/>
          </cell>
          <cell r="H3406" t="str">
            <v>CURVA 45 GRAUS, PVC, SOLDÁVEL, DN 32MM, INSTALADO EM RAMAL DE DISTRIBUIÇÃO DE ÁGUA - FORNECIMENTO E INSTALAÇÃO. AF_12/2014</v>
          </cell>
          <cell r="I3406" t="str">
            <v>UN</v>
          </cell>
          <cell r="J3406" t="str">
            <v>COEFICIENTE DE REPRESENTATIVIDADE</v>
          </cell>
          <cell r="K3406" t="str">
            <v>8,79</v>
          </cell>
          <cell r="L3406" t="str">
            <v>CAIXA REFERENCIAL</v>
          </cell>
        </row>
        <row r="3407">
          <cell r="A3407">
            <v>89417</v>
          </cell>
          <cell r="B3407" t="str">
            <v>INSTALACOES HIDRO SANITARIAS</v>
          </cell>
          <cell r="C3407" t="str">
            <v>INHI</v>
          </cell>
          <cell r="D3407" t="str">
            <v>CONEXOES</v>
          </cell>
          <cell r="E3407" t="str">
            <v>0180</v>
          </cell>
          <cell r="F3407" t="str">
            <v/>
          </cell>
          <cell r="G3407" t="str">
            <v/>
          </cell>
          <cell r="H3407" t="str">
            <v>LUVA, PVC, SOLDÁVEL, DN 20MM, INSTALADO EM RAMAL DE DISTRIBUIÇÃO DE ÁGUA - FORNECIMENTO E INSTALAÇÃO. AF_12/2014</v>
          </cell>
          <cell r="I3407" t="str">
            <v>UN</v>
          </cell>
          <cell r="J3407" t="str">
            <v>COEFICIENTE DE REPRESENTATIVIDADE</v>
          </cell>
          <cell r="K3407" t="str">
            <v>3,12</v>
          </cell>
          <cell r="L3407" t="str">
            <v>CAIXA REFERENCIAL</v>
          </cell>
        </row>
        <row r="3408">
          <cell r="A3408">
            <v>89418</v>
          </cell>
          <cell r="B3408" t="str">
            <v>INSTALACOES HIDRO SANITARIAS</v>
          </cell>
          <cell r="C3408" t="str">
            <v>INHI</v>
          </cell>
          <cell r="D3408" t="str">
            <v>CONEXOES</v>
          </cell>
          <cell r="E3408" t="str">
            <v>0180</v>
          </cell>
          <cell r="F3408" t="str">
            <v/>
          </cell>
          <cell r="G3408" t="str">
            <v/>
          </cell>
          <cell r="H3408" t="str">
            <v>LUVA DE CORRER, PVC, SOLDÁVEL, DN 20MM, INSTALADO EM RAMAL DE DISTRIBUIÇÃO DE ÁGUA - FORNECIMENTO E INSTALAÇÃO. AF_12/2014</v>
          </cell>
          <cell r="I3408" t="str">
            <v>UN</v>
          </cell>
          <cell r="J3408" t="str">
            <v>COEFICIENTE DE REPRESENTATIVIDADE</v>
          </cell>
          <cell r="K3408" t="str">
            <v>10,57</v>
          </cell>
          <cell r="L3408" t="str">
            <v>CAIXA REFERENCIAL</v>
          </cell>
        </row>
        <row r="3409">
          <cell r="A3409">
            <v>89419</v>
          </cell>
          <cell r="B3409" t="str">
            <v>INSTALACOES HIDRO SANITARIAS</v>
          </cell>
          <cell r="C3409" t="str">
            <v>INHI</v>
          </cell>
          <cell r="D3409" t="str">
            <v>CONEXOES</v>
          </cell>
          <cell r="E3409" t="str">
            <v>0180</v>
          </cell>
          <cell r="F3409" t="str">
            <v/>
          </cell>
          <cell r="G3409" t="str">
            <v/>
          </cell>
          <cell r="H3409" t="str">
            <v>LUVA DE REDUÇÃO, PVC, SOLDÁVEL, DN 25MM X 20MM, INSTALADO EM RAMAL DE DISTRIBUIÇÃO DE ÁGUA - FORNECIMENTO E INSTALAÇÃO. AF_12/2014</v>
          </cell>
          <cell r="I3409" t="str">
            <v>UN</v>
          </cell>
          <cell r="J3409" t="str">
            <v>COEFICIENTE DE REPRESENTATIVIDADE</v>
          </cell>
          <cell r="K3409" t="str">
            <v>3,80</v>
          </cell>
          <cell r="L3409" t="str">
            <v>CAIXA REFERENCIAL</v>
          </cell>
        </row>
        <row r="3410">
          <cell r="A3410">
            <v>89420</v>
          </cell>
          <cell r="B3410" t="str">
            <v>INSTALACOES HIDRO SANITARIAS</v>
          </cell>
          <cell r="C3410" t="str">
            <v>INHI</v>
          </cell>
          <cell r="D3410" t="str">
            <v>CONEXOES</v>
          </cell>
          <cell r="E3410" t="str">
            <v>0180</v>
          </cell>
          <cell r="F3410" t="str">
            <v/>
          </cell>
          <cell r="G3410" t="str">
            <v/>
          </cell>
          <cell r="H3410" t="str">
            <v>LUVA COM BUCHA DE LATÃO, PVC, SOLDÁVEL, DN 20MM X 1/2, INSTALADO EM RAMAL DE DISTRIBUIÇÃO DE ÁGUA - FORNECIMENTO E INSTALAÇÃO. AF_12/2014</v>
          </cell>
          <cell r="I3410" t="str">
            <v>UN</v>
          </cell>
          <cell r="J3410" t="str">
            <v>COEFICIENTE DE REPRESENTATIVIDADE</v>
          </cell>
          <cell r="K3410" t="str">
            <v>7,84</v>
          </cell>
          <cell r="L3410" t="str">
            <v>CAIXA REFERENCIAL</v>
          </cell>
        </row>
        <row r="3411">
          <cell r="A3411">
            <v>89421</v>
          </cell>
          <cell r="B3411" t="str">
            <v>INSTALACOES HIDRO SANITARIAS</v>
          </cell>
          <cell r="C3411" t="str">
            <v>INHI</v>
          </cell>
          <cell r="D3411" t="str">
            <v>CONEXOES</v>
          </cell>
          <cell r="E3411" t="str">
            <v>0180</v>
          </cell>
          <cell r="F3411" t="str">
            <v/>
          </cell>
          <cell r="G3411" t="str">
            <v/>
          </cell>
          <cell r="H3411" t="str">
            <v>UNIÃO, PVC, SOLDÁVEL, DN 20MM, INSTALADO EM RAMAL DE DISTRIBUIÇÃO DE ÁGUA - FORNECIMENTO E INSTALAÇÃO. AF_12/2014</v>
          </cell>
          <cell r="I3411" t="str">
            <v>UN</v>
          </cell>
          <cell r="J3411" t="str">
            <v>COEFICIENTE DE REPRESENTATIVIDADE</v>
          </cell>
          <cell r="K3411" t="str">
            <v>10,28</v>
          </cell>
          <cell r="L3411" t="str">
            <v>CAIXA REFERENCIAL</v>
          </cell>
        </row>
        <row r="3412">
          <cell r="A3412">
            <v>89422</v>
          </cell>
          <cell r="B3412" t="str">
            <v>INSTALACOES HIDRO SANITARIAS</v>
          </cell>
          <cell r="C3412" t="str">
            <v>INHI</v>
          </cell>
          <cell r="D3412" t="str">
            <v>CONEXOES</v>
          </cell>
          <cell r="E3412" t="str">
            <v>0180</v>
          </cell>
          <cell r="F3412" t="str">
            <v/>
          </cell>
          <cell r="G3412" t="str">
            <v/>
          </cell>
          <cell r="H3412" t="str">
            <v>ADAPTADOR CURTO COM BOLSA E ROSCA PARA REGISTRO, PVC, SOLDÁVEL, DN 20MM X 1/2, INSTALADO EM RAMAL DE DISTRIBUIÇÃO DE ÁGUA - FORNECIMENTO E INSTALAÇÃO. AF_12/2014</v>
          </cell>
          <cell r="I3412" t="str">
            <v>UN</v>
          </cell>
          <cell r="J3412" t="str">
            <v>COEFICIENTE DE REPRESENTATIVIDADE</v>
          </cell>
          <cell r="K3412" t="str">
            <v>3,20</v>
          </cell>
          <cell r="L3412" t="str">
            <v>CAIXA REFERENCIAL</v>
          </cell>
        </row>
        <row r="3413">
          <cell r="A3413">
            <v>89423</v>
          </cell>
          <cell r="B3413" t="str">
            <v>INSTALACOES HIDRO SANITARIAS</v>
          </cell>
          <cell r="C3413" t="str">
            <v>INHI</v>
          </cell>
          <cell r="D3413" t="str">
            <v>CONEXOES</v>
          </cell>
          <cell r="E3413" t="str">
            <v>0180</v>
          </cell>
          <cell r="F3413" t="str">
            <v/>
          </cell>
          <cell r="G3413" t="str">
            <v/>
          </cell>
          <cell r="H3413" t="str">
            <v>CURVA DE TRANSPOSIÇÃO, PVC, SOLDÁVEL, DN 20MM, INSTALADO EM RAMAL DE DISTRIBUIÇÃO DE ÁGUA   FORNECIMENTO E INSTALAÇÃO. AF_12/2014</v>
          </cell>
          <cell r="I3413" t="str">
            <v>UN</v>
          </cell>
          <cell r="J3413" t="str">
            <v>COEFICIENTE DE REPRESENTATIVIDADE</v>
          </cell>
          <cell r="K3413" t="str">
            <v>7,22</v>
          </cell>
          <cell r="L3413" t="str">
            <v>CAIXA REFERENCIAL</v>
          </cell>
        </row>
        <row r="3414">
          <cell r="A3414">
            <v>89424</v>
          </cell>
          <cell r="B3414" t="str">
            <v>INSTALACOES HIDRO SANITARIAS</v>
          </cell>
          <cell r="C3414" t="str">
            <v>INHI</v>
          </cell>
          <cell r="D3414" t="str">
            <v>CONEXOES</v>
          </cell>
          <cell r="E3414" t="str">
            <v>0180</v>
          </cell>
          <cell r="F3414" t="str">
            <v/>
          </cell>
          <cell r="G3414" t="str">
            <v/>
          </cell>
          <cell r="H3414" t="str">
            <v>LUVA, PVC, SOLDÁVEL, DN 25MM, INSTALADO EM RAMAL DE DISTRIBUIÇÃO DE ÁGUA - FORNECIMENTO E INSTALAÇÃO. AF_12/2014</v>
          </cell>
          <cell r="I3414" t="str">
            <v>UN</v>
          </cell>
          <cell r="J3414" t="str">
            <v>COEFICIENTE DE REPRESENTATIVIDADE</v>
          </cell>
          <cell r="K3414" t="str">
            <v>3,72</v>
          </cell>
          <cell r="L3414" t="str">
            <v>CAIXA REFERENCIAL</v>
          </cell>
        </row>
        <row r="3415">
          <cell r="A3415">
            <v>89425</v>
          </cell>
          <cell r="B3415" t="str">
            <v>INSTALACOES HIDRO SANITARIAS</v>
          </cell>
          <cell r="C3415" t="str">
            <v>INHI</v>
          </cell>
          <cell r="D3415" t="str">
            <v>CONEXOES</v>
          </cell>
          <cell r="E3415" t="str">
            <v>0180</v>
          </cell>
          <cell r="F3415" t="str">
            <v/>
          </cell>
          <cell r="G3415" t="str">
            <v/>
          </cell>
          <cell r="H3415" t="str">
            <v>LUVA DE CORRER, PVC, SOLDÁVEL, DN 25MM, INSTALADO EM RAMAL DE DISTRIBUIÇÃO DE ÁGUA - FORNECIMENTO E INSTALAÇÃO. AF_12/2014</v>
          </cell>
          <cell r="I3415" t="str">
            <v>UN</v>
          </cell>
          <cell r="J3415" t="str">
            <v>COEFICIENTE DE REPRESENTATIVIDADE</v>
          </cell>
          <cell r="K3415" t="str">
            <v>13,65</v>
          </cell>
          <cell r="L3415" t="str">
            <v>CAIXA REFERENCIAL</v>
          </cell>
        </row>
        <row r="3416">
          <cell r="A3416">
            <v>89426</v>
          </cell>
          <cell r="B3416" t="str">
            <v>INSTALACOES HIDRO SANITARIAS</v>
          </cell>
          <cell r="C3416" t="str">
            <v>INHI</v>
          </cell>
          <cell r="D3416" t="str">
            <v>CONEXOES</v>
          </cell>
          <cell r="E3416" t="str">
            <v>0180</v>
          </cell>
          <cell r="F3416" t="str">
            <v/>
          </cell>
          <cell r="G3416" t="str">
            <v/>
          </cell>
          <cell r="H3416" t="str">
            <v>LUVA DE REDUÇÃO, PVC, SOLDÁVEL, DN 32MM X 25MM, INSTALADO EM RAMAL DE DISTRIBUIÇÃO DE ÁGUA - FORNECIMENTO E INSTALAÇÃO. AF_12/2014</v>
          </cell>
          <cell r="I3416" t="str">
            <v>UN</v>
          </cell>
          <cell r="J3416" t="str">
            <v>COEFICIENTE DE REPRESENTATIVIDADE</v>
          </cell>
          <cell r="K3416" t="str">
            <v>6,77</v>
          </cell>
          <cell r="L3416" t="str">
            <v>CAIXA REFERENCIAL</v>
          </cell>
        </row>
        <row r="3417">
          <cell r="A3417">
            <v>89427</v>
          </cell>
          <cell r="B3417" t="str">
            <v>INSTALACOES HIDRO SANITARIAS</v>
          </cell>
          <cell r="C3417" t="str">
            <v>INHI</v>
          </cell>
          <cell r="D3417" t="str">
            <v>CONEXOES</v>
          </cell>
          <cell r="E3417" t="str">
            <v>0180</v>
          </cell>
          <cell r="F3417" t="str">
            <v/>
          </cell>
          <cell r="G3417" t="str">
            <v/>
          </cell>
          <cell r="H3417" t="str">
            <v>LUVA COM BUCHA DE LATÃO, PVC, SOLDÁVEL, DN 25MM X 3/4, INSTALADO EM RAMAL DE DISTRIBUIÇÃO DE ÁGUA - FORNECIMENTO E INSTALAÇÃO. AF_12/2014</v>
          </cell>
          <cell r="I3417" t="str">
            <v>UN</v>
          </cell>
          <cell r="J3417" t="str">
            <v>COEFICIENTE DE REPRESENTATIVIDADE</v>
          </cell>
          <cell r="K3417" t="str">
            <v>10,00</v>
          </cell>
          <cell r="L3417" t="str">
            <v>CAIXA REFERENCIAL</v>
          </cell>
        </row>
        <row r="3418">
          <cell r="A3418">
            <v>89428</v>
          </cell>
          <cell r="B3418" t="str">
            <v>INSTALACOES HIDRO SANITARIAS</v>
          </cell>
          <cell r="C3418" t="str">
            <v>INHI</v>
          </cell>
          <cell r="D3418" t="str">
            <v>CONEXOES</v>
          </cell>
          <cell r="E3418" t="str">
            <v>0180</v>
          </cell>
          <cell r="F3418" t="str">
            <v/>
          </cell>
          <cell r="G3418" t="str">
            <v/>
          </cell>
          <cell r="H3418" t="str">
            <v>UNIÃO, PVC, SOLDÁVEL, DN 25MM, INSTALADO EM RAMAL DE DISTRIBUIÇÃO DE ÁGUA - FORNECIMENTO E INSTALAÇÃO. AF_12/2014</v>
          </cell>
          <cell r="I3418" t="str">
            <v>UN</v>
          </cell>
          <cell r="J3418" t="str">
            <v>COEFICIENTE DE REPRESENTATIVIDADE</v>
          </cell>
          <cell r="K3418" t="str">
            <v>12,28</v>
          </cell>
          <cell r="L3418" t="str">
            <v>CAIXA REFERENCIAL</v>
          </cell>
        </row>
        <row r="3419">
          <cell r="A3419">
            <v>89429</v>
          </cell>
          <cell r="B3419" t="str">
            <v>INSTALACOES HIDRO SANITARIAS</v>
          </cell>
          <cell r="C3419" t="str">
            <v>INHI</v>
          </cell>
          <cell r="D3419" t="str">
            <v>CONEXOES</v>
          </cell>
          <cell r="E3419" t="str">
            <v>0180</v>
          </cell>
          <cell r="F3419" t="str">
            <v/>
          </cell>
          <cell r="G3419" t="str">
            <v/>
          </cell>
          <cell r="H3419" t="str">
            <v>ADAPTADOR CURTO COM BOLSA E ROSCA PARA REGISTRO, PVC, SOLDÁVEL, DN 25MM X 3/4, INSTALADO EM RAMAL DE DISTRIBUIÇÃO DE ÁGUA - FORNECIMENTO E INSTALAÇÃO. AF_12/2014</v>
          </cell>
          <cell r="I3419" t="str">
            <v>UN</v>
          </cell>
          <cell r="J3419" t="str">
            <v>COEFICIENTE DE REPRESENTATIVIDADE</v>
          </cell>
          <cell r="K3419" t="str">
            <v>3,82</v>
          </cell>
          <cell r="L3419" t="str">
            <v>CAIXA REFERENCIAL</v>
          </cell>
        </row>
        <row r="3420">
          <cell r="A3420">
            <v>89430</v>
          </cell>
          <cell r="B3420" t="str">
            <v>INSTALACOES HIDRO SANITARIAS</v>
          </cell>
          <cell r="C3420" t="str">
            <v>INHI</v>
          </cell>
          <cell r="D3420" t="str">
            <v>CONEXOES</v>
          </cell>
          <cell r="E3420" t="str">
            <v>0180</v>
          </cell>
          <cell r="F3420" t="str">
            <v/>
          </cell>
          <cell r="G3420" t="str">
            <v/>
          </cell>
          <cell r="H3420" t="str">
            <v>CURVA DE TRANSPOSIÇÃO, PVC, SOLDÁVEL, DN 25MM, INSTALADO EM RAMAL DE DISTRIBUIÇÃO DE ÁGUA   FORNECIMENTO E INSTALAÇÃO. AF_12/2014</v>
          </cell>
          <cell r="I3420" t="str">
            <v>UN</v>
          </cell>
          <cell r="J3420" t="str">
            <v>COEFICIENTE DE REPRESENTATIVIDADE</v>
          </cell>
          <cell r="K3420" t="str">
            <v>10,17</v>
          </cell>
          <cell r="L3420" t="str">
            <v>CAIXA REFERENCIAL</v>
          </cell>
        </row>
        <row r="3421">
          <cell r="A3421">
            <v>89431</v>
          </cell>
          <cell r="B3421" t="str">
            <v>INSTALACOES HIDRO SANITARIAS</v>
          </cell>
          <cell r="C3421" t="str">
            <v>INHI</v>
          </cell>
          <cell r="D3421" t="str">
            <v>CONEXOES</v>
          </cell>
          <cell r="E3421" t="str">
            <v>0180</v>
          </cell>
          <cell r="F3421" t="str">
            <v/>
          </cell>
          <cell r="G3421" t="str">
            <v/>
          </cell>
          <cell r="H3421" t="str">
            <v>LUVA, PVC, SOLDÁVEL, DN 32MM, INSTALADO EM RAMAL DE DISTRIBUIÇÃO DE ÁGUA - FORNECIMENTO E INSTALAÇÃO. AF_12/2014</v>
          </cell>
          <cell r="I3421" t="str">
            <v>UN</v>
          </cell>
          <cell r="J3421" t="str">
            <v>COEFICIENTE DE REPRESENTATIVIDADE</v>
          </cell>
          <cell r="K3421" t="str">
            <v>5,60</v>
          </cell>
          <cell r="L3421" t="str">
            <v>CAIXA REFERENCIAL</v>
          </cell>
        </row>
        <row r="3422">
          <cell r="A3422">
            <v>89432</v>
          </cell>
          <cell r="B3422" t="str">
            <v>INSTALACOES HIDRO SANITARIAS</v>
          </cell>
          <cell r="C3422" t="str">
            <v>INHI</v>
          </cell>
          <cell r="D3422" t="str">
            <v>CONEXOES</v>
          </cell>
          <cell r="E3422" t="str">
            <v>0180</v>
          </cell>
          <cell r="F3422" t="str">
            <v/>
          </cell>
          <cell r="G3422" t="str">
            <v/>
          </cell>
          <cell r="H3422" t="str">
            <v>LUVA DE CORRER, PVC, SOLDÁVEL, DN 32MM, INSTALADO EM RAMAL DE DISTRIBUIÇÃO DE ÁGUA   FORNECIMENTO E INSTALAÇÃO. AF_12/2014</v>
          </cell>
          <cell r="I3422" t="str">
            <v>UN</v>
          </cell>
          <cell r="J3422" t="str">
            <v>COEFICIENTE DE REPRESENTATIVIDADE</v>
          </cell>
          <cell r="K3422" t="str">
            <v>29,28</v>
          </cell>
          <cell r="L3422" t="str">
            <v>CAIXA REFERENCIAL</v>
          </cell>
        </row>
        <row r="3423">
          <cell r="A3423">
            <v>89433</v>
          </cell>
          <cell r="B3423" t="str">
            <v>INSTALACOES HIDRO SANITARIAS</v>
          </cell>
          <cell r="C3423" t="str">
            <v>INHI</v>
          </cell>
          <cell r="D3423" t="str">
            <v>CONEXOES</v>
          </cell>
          <cell r="E3423" t="str">
            <v>0180</v>
          </cell>
          <cell r="F3423" t="str">
            <v/>
          </cell>
          <cell r="G3423" t="str">
            <v/>
          </cell>
          <cell r="H3423" t="str">
            <v>LUVA DE REDUÇÃO, PVC, SOLDÁVEL, DN 40MM X 32MM, INSTALADO EM RAMAL DE DISTRIBUIÇÃO DE ÁGUA - FORNECIMENTO E INSTALAÇÃO. AF_12/2014</v>
          </cell>
          <cell r="I3423" t="str">
            <v>UN</v>
          </cell>
          <cell r="J3423" t="str">
            <v>COEFICIENTE DE REPRESENTATIVIDADE</v>
          </cell>
          <cell r="K3423" t="str">
            <v>8,27</v>
          </cell>
          <cell r="L3423" t="str">
            <v>CAIXA REFERENCIAL</v>
          </cell>
        </row>
        <row r="3424">
          <cell r="A3424">
            <v>89434</v>
          </cell>
          <cell r="B3424" t="str">
            <v>INSTALACOES HIDRO SANITARIAS</v>
          </cell>
          <cell r="C3424" t="str">
            <v>INHI</v>
          </cell>
          <cell r="D3424" t="str">
            <v>CONEXOES</v>
          </cell>
          <cell r="E3424" t="str">
            <v>0180</v>
          </cell>
          <cell r="F3424" t="str">
            <v/>
          </cell>
          <cell r="G3424" t="str">
            <v/>
          </cell>
          <cell r="H3424" t="str">
            <v>LUVA SOLDÁVEL E COM ROSCA, PVC, SOLDÁVEL, DN 32MM X 1, INSTALADO EM RAMAL DE DISTRIBUIÇÃO DE ÁGUA - FORNECIMENTO E INSTALAÇÃO. AF_12/2014</v>
          </cell>
          <cell r="I3424" t="str">
            <v>UN</v>
          </cell>
          <cell r="J3424" t="str">
            <v>COEFICIENTE DE REPRESENTATIVIDADE</v>
          </cell>
          <cell r="K3424" t="str">
            <v>9,19</v>
          </cell>
          <cell r="L3424" t="str">
            <v>CAIXA REFERENCIAL</v>
          </cell>
        </row>
        <row r="3425">
          <cell r="A3425">
            <v>89435</v>
          </cell>
          <cell r="B3425" t="str">
            <v>INSTALACOES HIDRO SANITARIAS</v>
          </cell>
          <cell r="C3425" t="str">
            <v>INHI</v>
          </cell>
          <cell r="D3425" t="str">
            <v>CONEXOES</v>
          </cell>
          <cell r="E3425" t="str">
            <v>0180</v>
          </cell>
          <cell r="F3425" t="str">
            <v/>
          </cell>
          <cell r="G3425" t="str">
            <v/>
          </cell>
          <cell r="H3425" t="str">
            <v>UNIÃO, PVC, SOLDÁVEL, DN 32MM, INSTALADO EM RAMAL DE DISTRIBUIÇÃO DE ÁGUA - FORNECIMENTO E INSTALAÇÃO. AF_12/2014</v>
          </cell>
          <cell r="I3425" t="str">
            <v>UN</v>
          </cell>
          <cell r="J3425" t="str">
            <v>COEFICIENTE DE REPRESENTATIVIDADE</v>
          </cell>
          <cell r="K3425" t="str">
            <v>18,95</v>
          </cell>
          <cell r="L3425" t="str">
            <v>CAIXA REFERENCIAL</v>
          </cell>
        </row>
        <row r="3426">
          <cell r="A3426">
            <v>89436</v>
          </cell>
          <cell r="B3426" t="str">
            <v>INSTALACOES HIDRO SANITARIAS</v>
          </cell>
          <cell r="C3426" t="str">
            <v>INHI</v>
          </cell>
          <cell r="D3426" t="str">
            <v>CONEXOES</v>
          </cell>
          <cell r="E3426" t="str">
            <v>0180</v>
          </cell>
          <cell r="F3426" t="str">
            <v/>
          </cell>
          <cell r="G3426" t="str">
            <v/>
          </cell>
          <cell r="H3426" t="str">
            <v>ADAPTADOR CURTO COM BOLSA E ROSCA PARA REGISTRO, PVC, SOLDÁVEL, DN 32MM X 1, INSTALADO EM RAMAL DE DISTRIBUIÇÃO DE ÁGUA - FORNECIMENTO E INSTALAÇÃO. AF_12/2014</v>
          </cell>
          <cell r="I3426" t="str">
            <v>UN</v>
          </cell>
          <cell r="J3426" t="str">
            <v>COEFICIENTE DE REPRESENTATIVIDADE</v>
          </cell>
          <cell r="K3426" t="str">
            <v>5,49</v>
          </cell>
          <cell r="L3426" t="str">
            <v>CAIXA REFERENCIAL</v>
          </cell>
        </row>
        <row r="3427">
          <cell r="A3427">
            <v>89437</v>
          </cell>
          <cell r="B3427" t="str">
            <v>INSTALACOES HIDRO SANITARIAS</v>
          </cell>
          <cell r="C3427" t="str">
            <v>INHI</v>
          </cell>
          <cell r="D3427" t="str">
            <v>CONEXOES</v>
          </cell>
          <cell r="E3427" t="str">
            <v>0180</v>
          </cell>
          <cell r="F3427" t="str">
            <v/>
          </cell>
          <cell r="G3427" t="str">
            <v/>
          </cell>
          <cell r="H3427" t="str">
            <v>CURVA DE TRANSPOSIÇÃO, PVC, SOLDÁVEL, DN 32MM, INSTALADO EM RAMAL DE DISTRIBUIÇÃO DE ÁGUA   FORNECIMENTO E INSTALAÇÃO. AF_12/2014</v>
          </cell>
          <cell r="I3427" t="str">
            <v>UN</v>
          </cell>
          <cell r="J3427" t="str">
            <v>COEFICIENTE DE REPRESENTATIVIDADE</v>
          </cell>
          <cell r="K3427" t="str">
            <v>23,03</v>
          </cell>
          <cell r="L3427" t="str">
            <v>CAIXA REFERENCIAL</v>
          </cell>
        </row>
        <row r="3428">
          <cell r="A3428">
            <v>89438</v>
          </cell>
          <cell r="B3428" t="str">
            <v>INSTALACOES HIDRO SANITARIAS</v>
          </cell>
          <cell r="C3428" t="str">
            <v>INHI</v>
          </cell>
          <cell r="D3428" t="str">
            <v>CONEXOES</v>
          </cell>
          <cell r="E3428" t="str">
            <v>0180</v>
          </cell>
          <cell r="F3428" t="str">
            <v/>
          </cell>
          <cell r="G3428" t="str">
            <v/>
          </cell>
          <cell r="H3428" t="str">
            <v>TE, PVC, SOLDÁVEL, DN 20MM, INSTALADO EM RAMAL DE DISTRIBUIÇÃO DE ÁGUA - FORNECIMENTO E INSTALAÇÃO. AF_12/2014</v>
          </cell>
          <cell r="I3428" t="str">
            <v>UN</v>
          </cell>
          <cell r="J3428" t="str">
            <v>COEFICIENTE DE REPRESENTATIVIDADE</v>
          </cell>
          <cell r="K3428" t="str">
            <v>5,48</v>
          </cell>
          <cell r="L3428" t="str">
            <v>CAIXA REFERENCIAL</v>
          </cell>
        </row>
        <row r="3429">
          <cell r="A3429">
            <v>89439</v>
          </cell>
          <cell r="B3429" t="str">
            <v>INSTALACOES HIDRO SANITARIAS</v>
          </cell>
          <cell r="C3429" t="str">
            <v>INHI</v>
          </cell>
          <cell r="D3429" t="str">
            <v>CONEXOES</v>
          </cell>
          <cell r="E3429" t="str">
            <v>0180</v>
          </cell>
          <cell r="F3429" t="str">
            <v/>
          </cell>
          <cell r="G3429" t="str">
            <v/>
          </cell>
          <cell r="H3429" t="str">
            <v>TÊ SOLDÁVEL E COM ROSCA NA BOLSA CENTRAL, PVC, SOLDÁVEL, DN 20MM X 1/2, INSTALADO EM RAMAL DE DISTRIBUIÇÃO DE ÁGUA - FORNECIMENTO E INSTALAÇÃO. AF_12/2014</v>
          </cell>
          <cell r="I3429" t="str">
            <v>UN</v>
          </cell>
          <cell r="J3429" t="str">
            <v>COEFICIENTE DE REPRESENTATIVIDADE</v>
          </cell>
          <cell r="K3429" t="str">
            <v>7,61</v>
          </cell>
          <cell r="L3429" t="str">
            <v>CAIXA REFERENCIAL</v>
          </cell>
        </row>
        <row r="3430">
          <cell r="A3430">
            <v>89440</v>
          </cell>
          <cell r="B3430" t="str">
            <v>INSTALACOES HIDRO SANITARIAS</v>
          </cell>
          <cell r="C3430" t="str">
            <v>INHI</v>
          </cell>
          <cell r="D3430" t="str">
            <v>CONEXOES</v>
          </cell>
          <cell r="E3430" t="str">
            <v>0180</v>
          </cell>
          <cell r="F3430" t="str">
            <v/>
          </cell>
          <cell r="G3430" t="str">
            <v/>
          </cell>
          <cell r="H3430" t="str">
            <v>TE, PVC, SOLDÁVEL, DN 25MM, INSTALADO EM RAMAL DE DISTRIBUIÇÃO DE ÁGUA - FORNECIMENTO E INSTALAÇÃO. AF_12/2014</v>
          </cell>
          <cell r="I3430" t="str">
            <v>UN</v>
          </cell>
          <cell r="J3430" t="str">
            <v>COEFICIENTE DE REPRESENTATIVIDADE</v>
          </cell>
          <cell r="K3430" t="str">
            <v>6,65</v>
          </cell>
          <cell r="L3430" t="str">
            <v>CAIXA REFERENCIAL</v>
          </cell>
        </row>
        <row r="3431">
          <cell r="A3431">
            <v>89441</v>
          </cell>
          <cell r="B3431" t="str">
            <v>INSTALACOES HIDRO SANITARIAS</v>
          </cell>
          <cell r="C3431" t="str">
            <v>INHI</v>
          </cell>
          <cell r="D3431" t="str">
            <v>CONEXOES</v>
          </cell>
          <cell r="E3431" t="str">
            <v>0180</v>
          </cell>
          <cell r="F3431" t="str">
            <v/>
          </cell>
          <cell r="G3431" t="str">
            <v/>
          </cell>
          <cell r="H3431" t="str">
            <v>TÊ COM BUCHA DE LATÃO NA BOLSA CENTRAL, PVC, SOLDÁVEL, DN 25MM X 1/2, INSTALADO EM RAMAL DE DISTRIBUIÇÃO DE ÁGUA - FORNECIMENTO E INSTALAÇÃO. AF_12/2014</v>
          </cell>
          <cell r="I3431" t="str">
            <v>UN</v>
          </cell>
          <cell r="J3431" t="str">
            <v>COEFICIENTE DE REPRESENTATIVIDADE</v>
          </cell>
          <cell r="K3431" t="str">
            <v>14,60</v>
          </cell>
          <cell r="L3431" t="str">
            <v>CAIXA REFERENCIAL</v>
          </cell>
        </row>
        <row r="3432">
          <cell r="A3432">
            <v>89442</v>
          </cell>
          <cell r="B3432" t="str">
            <v>INSTALACOES HIDRO SANITARIAS</v>
          </cell>
          <cell r="C3432" t="str">
            <v>INHI</v>
          </cell>
          <cell r="D3432" t="str">
            <v>CONEXOES</v>
          </cell>
          <cell r="E3432" t="str">
            <v>0180</v>
          </cell>
          <cell r="F3432" t="str">
            <v/>
          </cell>
          <cell r="G3432" t="str">
            <v/>
          </cell>
          <cell r="H3432" t="str">
            <v>TÊ DE REDUÇÃO, PVC, SOLDÁVEL, DN 25MM X 20MM, INSTALADO EM RAMAL DE DISTRIBUIÇÃO DE ÁGUA - FORNECIMENTO E INSTALAÇÃO. AF_12/2014</v>
          </cell>
          <cell r="I3432" t="str">
            <v>UN</v>
          </cell>
          <cell r="J3432" t="str">
            <v>COEFICIENTE DE REPRESENTATIVIDADE</v>
          </cell>
          <cell r="K3432" t="str">
            <v>8,77</v>
          </cell>
          <cell r="L3432" t="str">
            <v>CAIXA REFERENCIAL</v>
          </cell>
        </row>
        <row r="3433">
          <cell r="A3433">
            <v>89443</v>
          </cell>
          <cell r="B3433" t="str">
            <v>INSTALACOES HIDRO SANITARIAS</v>
          </cell>
          <cell r="C3433" t="str">
            <v>INHI</v>
          </cell>
          <cell r="D3433" t="str">
            <v>CONEXOES</v>
          </cell>
          <cell r="E3433" t="str">
            <v>0180</v>
          </cell>
          <cell r="F3433" t="str">
            <v/>
          </cell>
          <cell r="G3433" t="str">
            <v/>
          </cell>
          <cell r="H3433" t="str">
            <v>TE, PVC, SOLDÁVEL, DN 32MM, INSTALADO EM RAMAL DE DISTRIBUIÇÃO DE ÁGUA - FORNECIMENTO E INSTALAÇÃO. AF_12/2014</v>
          </cell>
          <cell r="I3433" t="str">
            <v>UN</v>
          </cell>
          <cell r="J3433" t="str">
            <v>COEFICIENTE DE REPRESENTATIVIDADE</v>
          </cell>
          <cell r="K3433" t="str">
            <v>10,94</v>
          </cell>
          <cell r="L3433" t="str">
            <v>CAIXA REFERENCIAL</v>
          </cell>
        </row>
        <row r="3434">
          <cell r="A3434">
            <v>89444</v>
          </cell>
          <cell r="B3434" t="str">
            <v>INSTALACOES HIDRO SANITARIAS</v>
          </cell>
          <cell r="C3434" t="str">
            <v>INHI</v>
          </cell>
          <cell r="D3434" t="str">
            <v>CONEXOES</v>
          </cell>
          <cell r="E3434" t="str">
            <v>0180</v>
          </cell>
          <cell r="F3434" t="str">
            <v/>
          </cell>
          <cell r="G3434" t="str">
            <v/>
          </cell>
          <cell r="H3434" t="str">
            <v>TÊ COM BUCHA DE LATÃO NA BOLSA CENTRAL, PVC, SOLDÁVEL, DN 32MM X 3/4, INSTALADO EM RAMAL DE DISTRIBUIÇÃO DE ÁGUA - FORNECIMENTO E INSTALAÇÃO. AF_12/2014</v>
          </cell>
          <cell r="I3434" t="str">
            <v>UN</v>
          </cell>
          <cell r="J3434" t="str">
            <v>COEFICIENTE DE REPRESENTATIVIDADE</v>
          </cell>
          <cell r="K3434" t="str">
            <v>24,44</v>
          </cell>
          <cell r="L3434" t="str">
            <v>CAIXA REFERENCIAL</v>
          </cell>
        </row>
        <row r="3435">
          <cell r="A3435">
            <v>89445</v>
          </cell>
          <cell r="B3435" t="str">
            <v>INSTALACOES HIDRO SANITARIAS</v>
          </cell>
          <cell r="C3435" t="str">
            <v>INHI</v>
          </cell>
          <cell r="D3435" t="str">
            <v>CONEXOES</v>
          </cell>
          <cell r="E3435" t="str">
            <v>0180</v>
          </cell>
          <cell r="F3435" t="str">
            <v/>
          </cell>
          <cell r="G3435" t="str">
            <v/>
          </cell>
          <cell r="H3435" t="str">
            <v>TÊ DE REDUÇÃO, PVC, SOLDÁVEL, DN 32MM X 25MM, INSTALADO EM RAMAL DE DISTRIBUIÇÃO DE ÁGUA - FORNECIMENTO E INSTALAÇÃO. AF_12/2014</v>
          </cell>
          <cell r="I3435" t="str">
            <v>UN</v>
          </cell>
          <cell r="J3435" t="str">
            <v>COEFICIENTE DE REPRESENTATIVIDADE</v>
          </cell>
          <cell r="K3435" t="str">
            <v>13,04</v>
          </cell>
          <cell r="L3435" t="str">
            <v>CAIXA REFERENCIAL</v>
          </cell>
        </row>
        <row r="3436">
          <cell r="A3436">
            <v>89481</v>
          </cell>
          <cell r="B3436" t="str">
            <v>INSTALACOES HIDRO SANITARIAS</v>
          </cell>
          <cell r="C3436" t="str">
            <v>INHI</v>
          </cell>
          <cell r="D3436" t="str">
            <v>CONEXOES</v>
          </cell>
          <cell r="E3436" t="str">
            <v>0180</v>
          </cell>
          <cell r="F3436" t="str">
            <v/>
          </cell>
          <cell r="G3436" t="str">
            <v/>
          </cell>
          <cell r="H3436" t="str">
            <v>JOELHO 90 GRAUS, PVC, SOLDÁVEL, DN 25MM, INSTALADO EM PRUMADA DE ÁGUA - FORNECIMENTO E INSTALAÇÃO. AF_12/2014</v>
          </cell>
          <cell r="I3436" t="str">
            <v>UN</v>
          </cell>
          <cell r="J3436" t="str">
            <v>COEFICIENTE DE REPRESENTATIVIDADE</v>
          </cell>
          <cell r="K3436" t="str">
            <v>3,64</v>
          </cell>
          <cell r="L3436" t="str">
            <v>CAIXA REFERENCIAL</v>
          </cell>
        </row>
        <row r="3437">
          <cell r="A3437">
            <v>89485</v>
          </cell>
          <cell r="B3437" t="str">
            <v>INSTALACOES HIDRO SANITARIAS</v>
          </cell>
          <cell r="C3437" t="str">
            <v>INHI</v>
          </cell>
          <cell r="D3437" t="str">
            <v>CONEXOES</v>
          </cell>
          <cell r="E3437" t="str">
            <v>0180</v>
          </cell>
          <cell r="F3437" t="str">
            <v/>
          </cell>
          <cell r="G3437" t="str">
            <v/>
          </cell>
          <cell r="H3437" t="str">
            <v>JOELHO 45 GRAUS, PVC, SOLDÁVEL, DN 25MM, INSTALADO EM PRUMADA DE ÁGUA - FORNECIMENTO E INSTALAÇÃO. AF_12/2014</v>
          </cell>
          <cell r="I3437" t="str">
            <v>UN</v>
          </cell>
          <cell r="J3437" t="str">
            <v>COEFICIENTE DE REPRESENTATIVIDADE</v>
          </cell>
          <cell r="K3437" t="str">
            <v>4,44</v>
          </cell>
          <cell r="L3437" t="str">
            <v>CAIXA REFERENCIAL</v>
          </cell>
        </row>
        <row r="3438">
          <cell r="A3438">
            <v>89489</v>
          </cell>
          <cell r="B3438" t="str">
            <v>INSTALACOES HIDRO SANITARIAS</v>
          </cell>
          <cell r="C3438" t="str">
            <v>INHI</v>
          </cell>
          <cell r="D3438" t="str">
            <v>CONEXOES</v>
          </cell>
          <cell r="E3438" t="str">
            <v>0180</v>
          </cell>
          <cell r="F3438" t="str">
            <v/>
          </cell>
          <cell r="G3438" t="str">
            <v/>
          </cell>
          <cell r="H3438" t="str">
            <v>CURVA 90 GRAUS, PVC, SOLDÁVEL, DN 25MM, INSTALADO EM PRUMADA DE ÁGUA - FORNECIMENTO E INSTALAÇÃO. AF_12/2014</v>
          </cell>
          <cell r="I3438" t="str">
            <v>UN</v>
          </cell>
          <cell r="J3438" t="str">
            <v>COEFICIENTE DE REPRESENTATIVIDADE</v>
          </cell>
          <cell r="K3438" t="str">
            <v>6,10</v>
          </cell>
          <cell r="L3438" t="str">
            <v>CAIXA REFERENCIAL</v>
          </cell>
        </row>
        <row r="3439">
          <cell r="A3439">
            <v>89490</v>
          </cell>
          <cell r="B3439" t="str">
            <v>INSTALACOES HIDRO SANITARIAS</v>
          </cell>
          <cell r="C3439" t="str">
            <v>INHI</v>
          </cell>
          <cell r="D3439" t="str">
            <v>CONEXOES</v>
          </cell>
          <cell r="E3439" t="str">
            <v>0180</v>
          </cell>
          <cell r="F3439" t="str">
            <v/>
          </cell>
          <cell r="G3439" t="str">
            <v/>
          </cell>
          <cell r="H3439" t="str">
            <v>CURVA 45 GRAUS, PVC, SOLDÁVEL, DN 25MM, INSTALADO EM PRUMADA DE ÁGUA - FORNECIMENTO E INSTALAÇÃO. AF_12/2014</v>
          </cell>
          <cell r="I3439" t="str">
            <v>UN</v>
          </cell>
          <cell r="J3439" t="str">
            <v>COEFICIENTE DE REPRESENTATIVIDADE</v>
          </cell>
          <cell r="K3439" t="str">
            <v>5,36</v>
          </cell>
          <cell r="L3439" t="str">
            <v>CAIXA REFERENCIAL</v>
          </cell>
        </row>
        <row r="3440">
          <cell r="A3440">
            <v>89492</v>
          </cell>
          <cell r="B3440" t="str">
            <v>INSTALACOES HIDRO SANITARIAS</v>
          </cell>
          <cell r="C3440" t="str">
            <v>INHI</v>
          </cell>
          <cell r="D3440" t="str">
            <v>CONEXOES</v>
          </cell>
          <cell r="E3440" t="str">
            <v>0180</v>
          </cell>
          <cell r="F3440" t="str">
            <v/>
          </cell>
          <cell r="G3440" t="str">
            <v/>
          </cell>
          <cell r="H3440" t="str">
            <v>JOELHO 90 GRAUS, PVC, SOLDÁVEL, DN 32MM, INSTALADO EM PRUMADA DE ÁGUA - FORNECIMENTO E INSTALAÇÃO. AF_12/2014</v>
          </cell>
          <cell r="I3440" t="str">
            <v>UN</v>
          </cell>
          <cell r="J3440" t="str">
            <v>COEFICIENTE DE REPRESENTATIVIDADE</v>
          </cell>
          <cell r="K3440" t="str">
            <v>5,91</v>
          </cell>
          <cell r="L3440" t="str">
            <v>CAIXA REFERENCIAL</v>
          </cell>
        </row>
        <row r="3441">
          <cell r="A3441">
            <v>89493</v>
          </cell>
          <cell r="B3441" t="str">
            <v>INSTALACOES HIDRO SANITARIAS</v>
          </cell>
          <cell r="C3441" t="str">
            <v>INHI</v>
          </cell>
          <cell r="D3441" t="str">
            <v>CONEXOES</v>
          </cell>
          <cell r="E3441" t="str">
            <v>0180</v>
          </cell>
          <cell r="F3441" t="str">
            <v/>
          </cell>
          <cell r="G3441" t="str">
            <v/>
          </cell>
          <cell r="H3441" t="str">
            <v>JOELHO 45 GRAUS, PVC, SOLDÁVEL, DN 32MM, INSTALADO EM PRUMADA DE ÁGUA - FORNECIMENTO E INSTALAÇÃO. AF_12/2014</v>
          </cell>
          <cell r="I3441" t="str">
            <v>UN</v>
          </cell>
          <cell r="J3441" t="str">
            <v>COEFICIENTE DE REPRESENTATIVIDADE</v>
          </cell>
          <cell r="K3441" t="str">
            <v>8,17</v>
          </cell>
          <cell r="L3441" t="str">
            <v>CAIXA REFERENCIAL</v>
          </cell>
        </row>
        <row r="3442">
          <cell r="A3442">
            <v>89494</v>
          </cell>
          <cell r="B3442" t="str">
            <v>INSTALACOES HIDRO SANITARIAS</v>
          </cell>
          <cell r="C3442" t="str">
            <v>INHI</v>
          </cell>
          <cell r="D3442" t="str">
            <v>CONEXOES</v>
          </cell>
          <cell r="E3442" t="str">
            <v>0180</v>
          </cell>
          <cell r="F3442" t="str">
            <v/>
          </cell>
          <cell r="G3442" t="str">
            <v/>
          </cell>
          <cell r="H3442" t="str">
            <v>CURVA 90 GRAUS, PVC, SOLDÁVEL, DN 32MM, INSTALADO EM PRUMADA DE ÁGUA - FORNECIMENTO E INSTALAÇÃO. AF_12/2014</v>
          </cell>
          <cell r="I3442" t="str">
            <v>UN</v>
          </cell>
          <cell r="J3442" t="str">
            <v>COEFICIENTE DE REPRESENTATIVIDADE</v>
          </cell>
          <cell r="K3442" t="str">
            <v>10,97</v>
          </cell>
          <cell r="L3442" t="str">
            <v>CAIXA REFERENCIAL</v>
          </cell>
        </row>
        <row r="3443">
          <cell r="A3443">
            <v>89496</v>
          </cell>
          <cell r="B3443" t="str">
            <v>INSTALACOES HIDRO SANITARIAS</v>
          </cell>
          <cell r="C3443" t="str">
            <v>INHI</v>
          </cell>
          <cell r="D3443" t="str">
            <v>CONEXOES</v>
          </cell>
          <cell r="E3443" t="str">
            <v>0180</v>
          </cell>
          <cell r="F3443" t="str">
            <v/>
          </cell>
          <cell r="G3443" t="str">
            <v/>
          </cell>
          <cell r="H3443" t="str">
            <v>CURVA 45 GRAUS, PVC, SOLDÁVEL, DN 32MM, INSTALADO EM PRUMADA DE ÁGUA - FORNECIMENTO E INSTALAÇÃO. AF_12/2014</v>
          </cell>
          <cell r="I3443" t="str">
            <v>UN</v>
          </cell>
          <cell r="J3443" t="str">
            <v>COEFICIENTE DE REPRESENTATIVIDADE</v>
          </cell>
          <cell r="K3443" t="str">
            <v>7,69</v>
          </cell>
          <cell r="L3443" t="str">
            <v>CAIXA REFERENCIAL</v>
          </cell>
        </row>
        <row r="3444">
          <cell r="A3444">
            <v>89497</v>
          </cell>
          <cell r="B3444" t="str">
            <v>INSTALACOES HIDRO SANITARIAS</v>
          </cell>
          <cell r="C3444" t="str">
            <v>INHI</v>
          </cell>
          <cell r="D3444" t="str">
            <v>CONEXOES</v>
          </cell>
          <cell r="E3444" t="str">
            <v>0180</v>
          </cell>
          <cell r="F3444" t="str">
            <v/>
          </cell>
          <cell r="G3444" t="str">
            <v/>
          </cell>
          <cell r="H3444" t="str">
            <v>JOELHO 90 GRAUS, PVC, SOLDÁVEL, DN 40MM, INSTALADO EM PRUMADA DE ÁGUA - FORNECIMENTO E INSTALAÇÃO. AF_12/2014</v>
          </cell>
          <cell r="I3444" t="str">
            <v>UN</v>
          </cell>
          <cell r="J3444" t="str">
            <v>COEFICIENTE DE REPRESENTATIVIDADE</v>
          </cell>
          <cell r="K3444" t="str">
            <v>9,97</v>
          </cell>
          <cell r="L3444" t="str">
            <v>CAIXA REFERENCIAL</v>
          </cell>
        </row>
        <row r="3445">
          <cell r="A3445">
            <v>89498</v>
          </cell>
          <cell r="B3445" t="str">
            <v>INSTALACOES HIDRO SANITARIAS</v>
          </cell>
          <cell r="C3445" t="str">
            <v>INHI</v>
          </cell>
          <cell r="D3445" t="str">
            <v>CONEXOES</v>
          </cell>
          <cell r="E3445" t="str">
            <v>0180</v>
          </cell>
          <cell r="F3445" t="str">
            <v/>
          </cell>
          <cell r="G3445" t="str">
            <v/>
          </cell>
          <cell r="H3445" t="str">
            <v>JOELHO 45 GRAUS, PVC, SOLDÁVEL, DN 40MM, INSTALADO EM PRUMADA DE ÁGUA - FORNECIMENTO E INSTALAÇÃO. AF_12/2014</v>
          </cell>
          <cell r="I3445" t="str">
            <v>UN</v>
          </cell>
          <cell r="J3445" t="str">
            <v>COEFICIENTE DE REPRESENTATIVIDADE</v>
          </cell>
          <cell r="K3445" t="str">
            <v>11,00</v>
          </cell>
          <cell r="L3445" t="str">
            <v>CAIXA REFERENCIAL</v>
          </cell>
        </row>
        <row r="3446">
          <cell r="A3446">
            <v>89499</v>
          </cell>
          <cell r="B3446" t="str">
            <v>INSTALACOES HIDRO SANITARIAS</v>
          </cell>
          <cell r="C3446" t="str">
            <v>INHI</v>
          </cell>
          <cell r="D3446" t="str">
            <v>CONEXOES</v>
          </cell>
          <cell r="E3446" t="str">
            <v>0180</v>
          </cell>
          <cell r="F3446" t="str">
            <v/>
          </cell>
          <cell r="G3446" t="str">
            <v/>
          </cell>
          <cell r="H3446" t="str">
            <v>CURVA 90 GRAUS, PVC, SOLDÁVEL, DN 40MM, INSTALADO EM PRUMADA DE ÁGUA - FORNECIMENTO E INSTALAÇÃO. AF_12/2014</v>
          </cell>
          <cell r="I3446" t="str">
            <v>UN</v>
          </cell>
          <cell r="J3446" t="str">
            <v>COEFICIENTE DE REPRESENTATIVIDADE</v>
          </cell>
          <cell r="K3446" t="str">
            <v>17,57</v>
          </cell>
          <cell r="L3446" t="str">
            <v>CAIXA REFERENCIAL</v>
          </cell>
        </row>
        <row r="3447">
          <cell r="A3447">
            <v>89500</v>
          </cell>
          <cell r="B3447" t="str">
            <v>INSTALACOES HIDRO SANITARIAS</v>
          </cell>
          <cell r="C3447" t="str">
            <v>INHI</v>
          </cell>
          <cell r="D3447" t="str">
            <v>CONEXOES</v>
          </cell>
          <cell r="E3447" t="str">
            <v>0180</v>
          </cell>
          <cell r="F3447" t="str">
            <v/>
          </cell>
          <cell r="G3447" t="str">
            <v/>
          </cell>
          <cell r="H3447" t="str">
            <v>CURVA 45 GRAUS, PVC, SOLDÁVEL, DN 40MM, INSTALADO EM PRUMADA DE ÁGUA - FORNECIMENTO E INSTALAÇÃO. AF_12/2014</v>
          </cell>
          <cell r="I3447" t="str">
            <v>UN</v>
          </cell>
          <cell r="J3447" t="str">
            <v>COEFICIENTE DE REPRESENTATIVIDADE</v>
          </cell>
          <cell r="K3447" t="str">
            <v>11,20</v>
          </cell>
          <cell r="L3447" t="str">
            <v>CAIXA REFERENCIAL</v>
          </cell>
        </row>
        <row r="3448">
          <cell r="A3448">
            <v>89501</v>
          </cell>
          <cell r="B3448" t="str">
            <v>INSTALACOES HIDRO SANITARIAS</v>
          </cell>
          <cell r="C3448" t="str">
            <v>INHI</v>
          </cell>
          <cell r="D3448" t="str">
            <v>CONEXOES</v>
          </cell>
          <cell r="E3448" t="str">
            <v>0180</v>
          </cell>
          <cell r="F3448" t="str">
            <v/>
          </cell>
          <cell r="G3448" t="str">
            <v/>
          </cell>
          <cell r="H3448" t="str">
            <v>JOELHO 90 GRAUS, PVC, SOLDÁVEL, DN 50MM, INSTALADO EM PRUMADA DE ÁGUA - FORNECIMENTO E INSTALAÇÃO. AF_12/2014</v>
          </cell>
          <cell r="I3448" t="str">
            <v>UN</v>
          </cell>
          <cell r="J3448" t="str">
            <v>COEFICIENTE DE REPRESENTATIVIDADE</v>
          </cell>
          <cell r="K3448" t="str">
            <v>11,94</v>
          </cell>
          <cell r="L3448" t="str">
            <v>CAIXA REFERENCIAL</v>
          </cell>
        </row>
        <row r="3449">
          <cell r="A3449">
            <v>89502</v>
          </cell>
          <cell r="B3449" t="str">
            <v>INSTALACOES HIDRO SANITARIAS</v>
          </cell>
          <cell r="C3449" t="str">
            <v>INHI</v>
          </cell>
          <cell r="D3449" t="str">
            <v>CONEXOES</v>
          </cell>
          <cell r="E3449" t="str">
            <v>0180</v>
          </cell>
          <cell r="F3449" t="str">
            <v/>
          </cell>
          <cell r="G3449" t="str">
            <v/>
          </cell>
          <cell r="H3449" t="str">
            <v>JOELHO 45 GRAUS, PVC, SOLDÁVEL, DN 50MM, INSTALADO EM PRUMADA DE ÁGUA - FORNECIMENTO E INSTALAÇÃO. AF_12/2014</v>
          </cell>
          <cell r="I3449" t="str">
            <v>UN</v>
          </cell>
          <cell r="J3449" t="str">
            <v>COEFICIENTE DE REPRESENTATIVIDADE</v>
          </cell>
          <cell r="K3449" t="str">
            <v>13,80</v>
          </cell>
          <cell r="L3449" t="str">
            <v>CAIXA REFERENCIAL</v>
          </cell>
        </row>
        <row r="3450">
          <cell r="A3450">
            <v>89503</v>
          </cell>
          <cell r="B3450" t="str">
            <v>INSTALACOES HIDRO SANITARIAS</v>
          </cell>
          <cell r="C3450" t="str">
            <v>INHI</v>
          </cell>
          <cell r="D3450" t="str">
            <v>CONEXOES</v>
          </cell>
          <cell r="E3450" t="str">
            <v>0180</v>
          </cell>
          <cell r="F3450" t="str">
            <v/>
          </cell>
          <cell r="G3450" t="str">
            <v/>
          </cell>
          <cell r="H3450" t="str">
            <v>CURVA 90 GRAUS, PVC, SOLDÁVEL, DN 50MM, INSTALADO EM PRUMADA DE ÁGUA - FORNECIMENTO E INSTALAÇÃO. AF_12/2014</v>
          </cell>
          <cell r="I3450" t="str">
            <v>UN</v>
          </cell>
          <cell r="J3450" t="str">
            <v>COEFICIENTE DE REPRESENTATIVIDADE</v>
          </cell>
          <cell r="K3450" t="str">
            <v>21,95</v>
          </cell>
          <cell r="L3450" t="str">
            <v>CAIXA REFERENCIAL</v>
          </cell>
        </row>
        <row r="3451">
          <cell r="A3451">
            <v>89504</v>
          </cell>
          <cell r="B3451" t="str">
            <v>INSTALACOES HIDRO SANITARIAS</v>
          </cell>
          <cell r="C3451" t="str">
            <v>INHI</v>
          </cell>
          <cell r="D3451" t="str">
            <v>CONEXOES</v>
          </cell>
          <cell r="E3451" t="str">
            <v>0180</v>
          </cell>
          <cell r="F3451" t="str">
            <v/>
          </cell>
          <cell r="G3451" t="str">
            <v/>
          </cell>
          <cell r="H3451" t="str">
            <v>CURVA 45 GRAUS, PVC, SOLDÁVEL, DN 50MM, INSTALADO EM PRUMADA DE ÁGUA - FORNECIMENTO E INSTALAÇÃO. AF_12/2014</v>
          </cell>
          <cell r="I3451" t="str">
            <v>UN</v>
          </cell>
          <cell r="J3451" t="str">
            <v>COEFICIENTE DE REPRESENTATIVIDADE</v>
          </cell>
          <cell r="K3451" t="str">
            <v>19,00</v>
          </cell>
          <cell r="L3451" t="str">
            <v>CAIXA REFERENCIAL</v>
          </cell>
        </row>
        <row r="3452">
          <cell r="A3452">
            <v>89505</v>
          </cell>
          <cell r="B3452" t="str">
            <v>INSTALACOES HIDRO SANITARIAS</v>
          </cell>
          <cell r="C3452" t="str">
            <v>INHI</v>
          </cell>
          <cell r="D3452" t="str">
            <v>CONEXOES</v>
          </cell>
          <cell r="E3452" t="str">
            <v>0180</v>
          </cell>
          <cell r="F3452" t="str">
            <v/>
          </cell>
          <cell r="G3452" t="str">
            <v/>
          </cell>
          <cell r="H3452" t="str">
            <v>JOELHO 90 GRAUS, PVC, SOLDÁVEL, DN 60MM, INSTALADO EM PRUMADA DE ÁGUA - FORNECIMENTO E INSTALAÇÃO. AF_12/2014</v>
          </cell>
          <cell r="I3452" t="str">
            <v>UN</v>
          </cell>
          <cell r="J3452" t="str">
            <v>COEFICIENTE DE REPRESENTATIVIDADE</v>
          </cell>
          <cell r="K3452" t="str">
            <v>33,21</v>
          </cell>
          <cell r="L3452" t="str">
            <v>CAIXA REFERENCIAL</v>
          </cell>
        </row>
        <row r="3453">
          <cell r="A3453">
            <v>89506</v>
          </cell>
          <cell r="B3453" t="str">
            <v>INSTALACOES HIDRO SANITARIAS</v>
          </cell>
          <cell r="C3453" t="str">
            <v>INHI</v>
          </cell>
          <cell r="D3453" t="str">
            <v>CONEXOES</v>
          </cell>
          <cell r="E3453" t="str">
            <v>0180</v>
          </cell>
          <cell r="F3453" t="str">
            <v/>
          </cell>
          <cell r="G3453" t="str">
            <v/>
          </cell>
          <cell r="H3453" t="str">
            <v>JOELHO 45 GRAUS, PVC, SOLDÁVEL, DN 60MM, INSTALADO EM PRUMADA DE ÁGUA - FORNECIMENTO E INSTALAÇÃO. AF_12/2014</v>
          </cell>
          <cell r="I3453" t="str">
            <v>UN</v>
          </cell>
          <cell r="J3453" t="str">
            <v>COEFICIENTE DE REPRESENTATIVIDADE</v>
          </cell>
          <cell r="K3453" t="str">
            <v>37,66</v>
          </cell>
          <cell r="L3453" t="str">
            <v>CAIXA REFERENCIAL</v>
          </cell>
        </row>
        <row r="3454">
          <cell r="A3454">
            <v>89507</v>
          </cell>
          <cell r="B3454" t="str">
            <v>INSTALACOES HIDRO SANITARIAS</v>
          </cell>
          <cell r="C3454" t="str">
            <v>INHI</v>
          </cell>
          <cell r="D3454" t="str">
            <v>CONEXOES</v>
          </cell>
          <cell r="E3454" t="str">
            <v>0180</v>
          </cell>
          <cell r="F3454" t="str">
            <v/>
          </cell>
          <cell r="G3454" t="str">
            <v/>
          </cell>
          <cell r="H3454" t="str">
            <v>CURVA 90 GRAUS, PVC, SOLDÁVEL, DN 60MM, INSTALADO EM PRUMADA DE ÁGUA - FORNECIMENTO E INSTALAÇÃO. AF_12/2014</v>
          </cell>
          <cell r="I3454" t="str">
            <v>UN</v>
          </cell>
          <cell r="J3454" t="str">
            <v>COEFICIENTE DE REPRESENTATIVIDADE</v>
          </cell>
          <cell r="K3454" t="str">
            <v>46,94</v>
          </cell>
          <cell r="L3454" t="str">
            <v>CAIXA REFERENCIAL</v>
          </cell>
        </row>
        <row r="3455">
          <cell r="A3455">
            <v>89510</v>
          </cell>
          <cell r="B3455" t="str">
            <v>INSTALACOES HIDRO SANITARIAS</v>
          </cell>
          <cell r="C3455" t="str">
            <v>INHI</v>
          </cell>
          <cell r="D3455" t="str">
            <v>CONEXOES</v>
          </cell>
          <cell r="E3455" t="str">
            <v>0180</v>
          </cell>
          <cell r="F3455" t="str">
            <v/>
          </cell>
          <cell r="G3455" t="str">
            <v/>
          </cell>
          <cell r="H3455" t="str">
            <v>CURVA 45 GRAUS, PVC, SOLDÁVEL, DN 60MM, INSTALADO EM PRUMADA DE ÁGUA - FORNECIMENTO E INSTALAÇÃO. AF_12/2014</v>
          </cell>
          <cell r="I3455" t="str">
            <v>UN</v>
          </cell>
          <cell r="J3455" t="str">
            <v>COEFICIENTE DE REPRESENTATIVIDADE</v>
          </cell>
          <cell r="K3455" t="str">
            <v>29,93</v>
          </cell>
          <cell r="L3455" t="str">
            <v>CAIXA REFERENCIAL</v>
          </cell>
        </row>
        <row r="3456">
          <cell r="A3456">
            <v>89513</v>
          </cell>
          <cell r="B3456" t="str">
            <v>INSTALACOES HIDRO SANITARIAS</v>
          </cell>
          <cell r="C3456" t="str">
            <v>INHI</v>
          </cell>
          <cell r="D3456" t="str">
            <v>CONEXOES</v>
          </cell>
          <cell r="E3456" t="str">
            <v>0180</v>
          </cell>
          <cell r="F3456" t="str">
            <v/>
          </cell>
          <cell r="G3456" t="str">
            <v/>
          </cell>
          <cell r="H3456" t="str">
            <v>JOELHO 90 GRAUS, PVC, SOLDÁVEL, DN 75MM, INSTALADO EM PRUMADA DE ÁGUA - FORNECIMENTO E INSTALAÇÃO. AF_12/2014</v>
          </cell>
          <cell r="I3456" t="str">
            <v>UN</v>
          </cell>
          <cell r="J3456" t="str">
            <v>COEFICIENTE DE REPRESENTATIVIDADE</v>
          </cell>
          <cell r="K3456" t="str">
            <v>107,23</v>
          </cell>
          <cell r="L3456" t="str">
            <v>CAIXA REFERENCIAL</v>
          </cell>
        </row>
        <row r="3457">
          <cell r="A3457">
            <v>89514</v>
          </cell>
          <cell r="B3457" t="str">
            <v>INSTALACOES HIDRO SANITARIAS</v>
          </cell>
          <cell r="C3457" t="str">
            <v>INHI</v>
          </cell>
          <cell r="D3457" t="str">
            <v>CONEXOES</v>
          </cell>
          <cell r="E3457" t="str">
            <v>0180</v>
          </cell>
          <cell r="F3457" t="str">
            <v/>
          </cell>
          <cell r="G3457" t="str">
            <v/>
          </cell>
          <cell r="H3457" t="str">
            <v>JOELHO 90 GRAUS, PVC, SERIE R, ÁGUA PLUVIAL, DN 40 MM, JUNTA SOLDÁVEL, FORNECIDO E INSTALADO EM RAMAL DE ENCAMINHAMENTO. AF_12/2014</v>
          </cell>
          <cell r="I3457" t="str">
            <v>UN</v>
          </cell>
          <cell r="J3457" t="str">
            <v>COEFICIENTE DE REPRESENTATIVIDADE</v>
          </cell>
          <cell r="K3457" t="str">
            <v>8,03</v>
          </cell>
          <cell r="L3457" t="str">
            <v>CAIXA REFERENCIAL</v>
          </cell>
        </row>
        <row r="3458">
          <cell r="A3458">
            <v>89515</v>
          </cell>
          <cell r="B3458" t="str">
            <v>INSTALACOES HIDRO SANITARIAS</v>
          </cell>
          <cell r="C3458" t="str">
            <v>INHI</v>
          </cell>
          <cell r="D3458" t="str">
            <v>CONEXOES</v>
          </cell>
          <cell r="E3458" t="str">
            <v>0180</v>
          </cell>
          <cell r="F3458" t="str">
            <v/>
          </cell>
          <cell r="G3458" t="str">
            <v/>
          </cell>
          <cell r="H3458" t="str">
            <v>JOELHO 45 GRAUS, PVC, SOLDÁVEL, DN 75MM, INSTALADO EM PRUMADA DE ÁGUA - FORNECIMENTO E INSTALAÇÃO. AF_12/2014</v>
          </cell>
          <cell r="I3458" t="str">
            <v>UN</v>
          </cell>
          <cell r="J3458" t="str">
            <v>COEFICIENTE DE REPRESENTATIVIDADE</v>
          </cell>
          <cell r="K3458" t="str">
            <v>80,11</v>
          </cell>
          <cell r="L3458" t="str">
            <v>CAIXA REFERENCIAL</v>
          </cell>
        </row>
        <row r="3459">
          <cell r="A3459">
            <v>89516</v>
          </cell>
          <cell r="B3459" t="str">
            <v>INSTALACOES HIDRO SANITARIAS</v>
          </cell>
          <cell r="C3459" t="str">
            <v>INHI</v>
          </cell>
          <cell r="D3459" t="str">
            <v>CONEXOES</v>
          </cell>
          <cell r="E3459" t="str">
            <v>0180</v>
          </cell>
          <cell r="F3459" t="str">
            <v/>
          </cell>
          <cell r="G3459" t="str">
            <v/>
          </cell>
          <cell r="H3459" t="str">
            <v>JOELHO 45 GRAUS, PVC, SERIE R, ÁGUA PLUVIAL, DN 40 MM, JUNTA SOLDÁVEL, FORNECIDO E INSTALADO EM RAMAL DE ENCAMINHAMENTO. AF_12/2014</v>
          </cell>
          <cell r="I3459" t="str">
            <v>UN</v>
          </cell>
          <cell r="J3459" t="str">
            <v>COEFICIENTE DE REPRESENTATIVIDADE</v>
          </cell>
          <cell r="K3459" t="str">
            <v>6,96</v>
          </cell>
          <cell r="L3459" t="str">
            <v>CAIXA REFERENCIAL</v>
          </cell>
        </row>
        <row r="3460">
          <cell r="A3460">
            <v>89517</v>
          </cell>
          <cell r="B3460" t="str">
            <v>INSTALACOES HIDRO SANITARIAS</v>
          </cell>
          <cell r="C3460" t="str">
            <v>INHI</v>
          </cell>
          <cell r="D3460" t="str">
            <v>CONEXOES</v>
          </cell>
          <cell r="E3460" t="str">
            <v>0180</v>
          </cell>
          <cell r="F3460" t="str">
            <v/>
          </cell>
          <cell r="G3460" t="str">
            <v/>
          </cell>
          <cell r="H3460" t="str">
            <v>CURVA 90 GRAUS, PVC, SOLDÁVEL, DN 75MM, INSTALADO EM PRUMADA DE ÁGUA - FORNECIMENTO E INSTALAÇÃO. AF_12/2014</v>
          </cell>
          <cell r="I3460" t="str">
            <v>UN</v>
          </cell>
          <cell r="J3460" t="str">
            <v>COEFICIENTE DE REPRESENTATIVIDADE</v>
          </cell>
          <cell r="K3460" t="str">
            <v>66,93</v>
          </cell>
          <cell r="L3460" t="str">
            <v>CAIXA REFERENCIAL</v>
          </cell>
        </row>
        <row r="3461">
          <cell r="A3461">
            <v>89518</v>
          </cell>
          <cell r="B3461" t="str">
            <v>INSTALACOES HIDRO SANITARIAS</v>
          </cell>
          <cell r="C3461" t="str">
            <v>INHI</v>
          </cell>
          <cell r="D3461" t="str">
            <v>CONEXOES</v>
          </cell>
          <cell r="E3461" t="str">
            <v>0180</v>
          </cell>
          <cell r="F3461" t="str">
            <v/>
          </cell>
          <cell r="G3461" t="str">
            <v/>
          </cell>
          <cell r="H3461" t="str">
            <v>JOELHO 90 GRAUS, PVC, SERIE R, ÁGUA PLUVIAL, DN 50 MM, JUNTA ELÁSTICA, FORNECIDO E INSTALADO EM RAMAL DE ENCAMINHAMENTO. AF_12/2014</v>
          </cell>
          <cell r="I3461" t="str">
            <v>UN</v>
          </cell>
          <cell r="J3461" t="str">
            <v>COEFICIENTE DE REPRESENTATIVIDADE</v>
          </cell>
          <cell r="K3461" t="str">
            <v>11,52</v>
          </cell>
          <cell r="L3461" t="str">
            <v>CAIXA REFERENCIAL</v>
          </cell>
        </row>
        <row r="3462">
          <cell r="A3462">
            <v>89519</v>
          </cell>
          <cell r="B3462" t="str">
            <v>INSTALACOES HIDRO SANITARIAS</v>
          </cell>
          <cell r="C3462" t="str">
            <v>INHI</v>
          </cell>
          <cell r="D3462" t="str">
            <v>CONEXOES</v>
          </cell>
          <cell r="E3462" t="str">
            <v>0180</v>
          </cell>
          <cell r="F3462" t="str">
            <v/>
          </cell>
          <cell r="G3462" t="str">
            <v/>
          </cell>
          <cell r="H3462" t="str">
            <v>CURVA 45 GRAUS, PVC, SOLDÁVEL, DN 75MM, INSTALADO EM PRUMADA DE ÁGUA - FORNECIMENTO E INSTALAÇÃO. AF_12/2014</v>
          </cell>
          <cell r="I3462" t="str">
            <v>UN</v>
          </cell>
          <cell r="J3462" t="str">
            <v>COEFICIENTE DE REPRESENTATIVIDADE</v>
          </cell>
          <cell r="K3462" t="str">
            <v>44,17</v>
          </cell>
          <cell r="L3462" t="str">
            <v>CAIXA REFERENCIAL</v>
          </cell>
        </row>
        <row r="3463">
          <cell r="A3463">
            <v>89520</v>
          </cell>
          <cell r="B3463" t="str">
            <v>INSTALACOES HIDRO SANITARIAS</v>
          </cell>
          <cell r="C3463" t="str">
            <v>INHI</v>
          </cell>
          <cell r="D3463" t="str">
            <v>CONEXOES</v>
          </cell>
          <cell r="E3463" t="str">
            <v>0180</v>
          </cell>
          <cell r="F3463" t="str">
            <v/>
          </cell>
          <cell r="G3463" t="str">
            <v/>
          </cell>
          <cell r="H3463" t="str">
            <v>JOELHO 45 GRAUS, PVC, SERIE R, ÁGUA PLUVIAL, DN 50 MM, JUNTA ELÁSTICA, FORNECIDO E INSTALADO EM RAMAL DE ENCAMINHAMENTO. AF_12/2014</v>
          </cell>
          <cell r="I3463" t="str">
            <v>UN</v>
          </cell>
          <cell r="J3463" t="str">
            <v>COEFICIENTE DE REPRESENTATIVIDADE</v>
          </cell>
          <cell r="K3463" t="str">
            <v>10,11</v>
          </cell>
          <cell r="L3463" t="str">
            <v>CAIXA REFERENCIAL</v>
          </cell>
        </row>
        <row r="3464">
          <cell r="A3464">
            <v>89521</v>
          </cell>
          <cell r="B3464" t="str">
            <v>INSTALACOES HIDRO SANITARIAS</v>
          </cell>
          <cell r="C3464" t="str">
            <v>INHI</v>
          </cell>
          <cell r="D3464" t="str">
            <v>CONEXOES</v>
          </cell>
          <cell r="E3464" t="str">
            <v>0180</v>
          </cell>
          <cell r="F3464" t="str">
            <v/>
          </cell>
          <cell r="G3464" t="str">
            <v/>
          </cell>
          <cell r="H3464" t="str">
            <v>JOELHO 90 GRAUS, PVC, SOLDÁVEL, DN 85MM, INSTALADO EM PRUMADA DE ÁGUA - FORNECIMENTO E INSTALAÇÃO. AF_12/2014</v>
          </cell>
          <cell r="I3464" t="str">
            <v>UN</v>
          </cell>
          <cell r="J3464" t="str">
            <v>COEFICIENTE DE REPRESENTATIVIDADE</v>
          </cell>
          <cell r="K3464" t="str">
            <v>126,50</v>
          </cell>
          <cell r="L3464" t="str">
            <v>CAIXA REFERENCIAL</v>
          </cell>
        </row>
        <row r="3465">
          <cell r="A3465">
            <v>89522</v>
          </cell>
          <cell r="B3465" t="str">
            <v>INSTALACOES HIDRO SANITARIAS</v>
          </cell>
          <cell r="C3465" t="str">
            <v>INHI</v>
          </cell>
          <cell r="D3465" t="str">
            <v>CONEXOES</v>
          </cell>
          <cell r="E3465" t="str">
            <v>0180</v>
          </cell>
          <cell r="F3465" t="str">
            <v/>
          </cell>
          <cell r="G3465" t="str">
            <v/>
          </cell>
          <cell r="H3465" t="str">
            <v>JOELHO 90 GRAUS, PVC, SERIE R, ÁGUA PLUVIAL, DN 75 MM, JUNTA ELÁSTICA, FORNECIDO E INSTALADO EM RAMAL DE ENCAMINHAMENTO. AF_12/2014</v>
          </cell>
          <cell r="I3465" t="str">
            <v>UN</v>
          </cell>
          <cell r="J3465" t="str">
            <v>COEFICIENTE DE REPRESENTATIVIDADE</v>
          </cell>
          <cell r="K3465" t="str">
            <v>23,33</v>
          </cell>
          <cell r="L3465" t="str">
            <v>CAIXA REFERENCIAL</v>
          </cell>
        </row>
        <row r="3466">
          <cell r="A3466">
            <v>89523</v>
          </cell>
          <cell r="B3466" t="str">
            <v>INSTALACOES HIDRO SANITARIAS</v>
          </cell>
          <cell r="C3466" t="str">
            <v>INHI</v>
          </cell>
          <cell r="D3466" t="str">
            <v>CONEXOES</v>
          </cell>
          <cell r="E3466" t="str">
            <v>0180</v>
          </cell>
          <cell r="F3466" t="str">
            <v/>
          </cell>
          <cell r="G3466" t="str">
            <v/>
          </cell>
          <cell r="H3466" t="str">
            <v>JOELHO 45 GRAUS, PVC, SOLDÁVEL, DN 85MM, INSTALADO EM PRUMADA DE ÁGUA - FORNECIMENTO E INSTALAÇÃO. AF_12/2014</v>
          </cell>
          <cell r="I3466" t="str">
            <v>UN</v>
          </cell>
          <cell r="J3466" t="str">
            <v>COEFICIENTE DE REPRESENTATIVIDADE</v>
          </cell>
          <cell r="K3466" t="str">
            <v>94,57</v>
          </cell>
          <cell r="L3466" t="str">
            <v>CAIXA REFERENCIAL</v>
          </cell>
        </row>
        <row r="3467">
          <cell r="A3467">
            <v>89524</v>
          </cell>
          <cell r="B3467" t="str">
            <v>INSTALACOES HIDRO SANITARIAS</v>
          </cell>
          <cell r="C3467" t="str">
            <v>INHI</v>
          </cell>
          <cell r="D3467" t="str">
            <v>CONEXOES</v>
          </cell>
          <cell r="E3467" t="str">
            <v>0180</v>
          </cell>
          <cell r="F3467" t="str">
            <v/>
          </cell>
          <cell r="G3467" t="str">
            <v/>
          </cell>
          <cell r="H3467" t="str">
            <v>JOELHO 45 GRAUS, PVC, SERIE R, ÁGUA PLUVIAL, DN 75 MM, JUNTA ELÁSTICA, FORNECIDO E INSTALADO EM RAMAL DE ENCAMINHAMENTO. AF_12/2014</v>
          </cell>
          <cell r="I3467" t="str">
            <v>UN</v>
          </cell>
          <cell r="J3467" t="str">
            <v>COEFICIENTE DE REPRESENTATIVIDADE</v>
          </cell>
          <cell r="K3467" t="str">
            <v>20,62</v>
          </cell>
          <cell r="L3467" t="str">
            <v>CAIXA REFERENCIAL</v>
          </cell>
        </row>
        <row r="3468">
          <cell r="A3468">
            <v>89525</v>
          </cell>
          <cell r="B3468" t="str">
            <v>INSTALACOES HIDRO SANITARIAS</v>
          </cell>
          <cell r="C3468" t="str">
            <v>INHI</v>
          </cell>
          <cell r="D3468" t="str">
            <v>CONEXOES</v>
          </cell>
          <cell r="E3468" t="str">
            <v>0180</v>
          </cell>
          <cell r="F3468" t="str">
            <v/>
          </cell>
          <cell r="G3468" t="str">
            <v/>
          </cell>
          <cell r="H3468" t="str">
            <v>CURVA 90 GRAUS, PVC, SOLDÁVEL, DN 85MM, INSTALADO EM PRUMADA DE ÁGUA - FORNECIMENTO E INSTALAÇÃO. AF_12/2014</v>
          </cell>
          <cell r="I3468" t="str">
            <v>UN</v>
          </cell>
          <cell r="J3468" t="str">
            <v>COEFICIENTE DE REPRESENTATIVIDADE</v>
          </cell>
          <cell r="K3468" t="str">
            <v>92,95</v>
          </cell>
          <cell r="L3468" t="str">
            <v>CAIXA REFERENCIAL</v>
          </cell>
        </row>
        <row r="3469">
          <cell r="A3469">
            <v>89526</v>
          </cell>
          <cell r="B3469" t="str">
            <v>INSTALACOES HIDRO SANITARIAS</v>
          </cell>
          <cell r="C3469" t="str">
            <v>INHI</v>
          </cell>
          <cell r="D3469" t="str">
            <v>CONEXOES</v>
          </cell>
          <cell r="E3469" t="str">
            <v>0180</v>
          </cell>
          <cell r="F3469" t="str">
            <v/>
          </cell>
          <cell r="G3469" t="str">
            <v/>
          </cell>
          <cell r="H3469" t="str">
            <v>CURVA 87 GRAUS E 30 MINUTOS, PVC, SERIE R, ÁGUA PLUVIAL, DN 75 MM, JUNTA ELÁSTICA, FORNECIDO E INSTALADO EM RAMAL DE ENCAMINHAMENTO. AF_12/2014</v>
          </cell>
          <cell r="I3469" t="str">
            <v>UN</v>
          </cell>
          <cell r="J3469" t="str">
            <v>COEFICIENTE DE REPRESENTATIVIDADE</v>
          </cell>
          <cell r="K3469" t="str">
            <v>30,48</v>
          </cell>
          <cell r="L3469" t="str">
            <v>CAIXA REFERENCIAL</v>
          </cell>
        </row>
        <row r="3470">
          <cell r="A3470">
            <v>89527</v>
          </cell>
          <cell r="B3470" t="str">
            <v>INSTALACOES HIDRO SANITARIAS</v>
          </cell>
          <cell r="C3470" t="str">
            <v>INHI</v>
          </cell>
          <cell r="D3470" t="str">
            <v>CONEXOES</v>
          </cell>
          <cell r="E3470" t="str">
            <v>0180</v>
          </cell>
          <cell r="F3470" t="str">
            <v/>
          </cell>
          <cell r="G3470" t="str">
            <v/>
          </cell>
          <cell r="H3470" t="str">
            <v>CURVA 45 GRAUS, PVC, SOLDÁVEL, DN 85MM, INSTALADO EM PRUMADA DE ÁGUA - FORNECIMENTO E INSTALAÇÃO. AF_12/2014</v>
          </cell>
          <cell r="I3470" t="str">
            <v>UN</v>
          </cell>
          <cell r="J3470" t="str">
            <v>COEFICIENTE DE REPRESENTATIVIDADE</v>
          </cell>
          <cell r="K3470" t="str">
            <v>70,56</v>
          </cell>
          <cell r="L3470" t="str">
            <v>CAIXA REFERENCIAL</v>
          </cell>
        </row>
        <row r="3471">
          <cell r="A3471">
            <v>89528</v>
          </cell>
          <cell r="B3471" t="str">
            <v>INSTALACOES HIDRO SANITARIAS</v>
          </cell>
          <cell r="C3471" t="str">
            <v>INHI</v>
          </cell>
          <cell r="D3471" t="str">
            <v>CONEXOES</v>
          </cell>
          <cell r="E3471" t="str">
            <v>0180</v>
          </cell>
          <cell r="F3471" t="str">
            <v/>
          </cell>
          <cell r="G3471" t="str">
            <v/>
          </cell>
          <cell r="H3471" t="str">
            <v>LUVA, PVC, SOLDÁVEL, DN 25MM, INSTALADO EM PRUMADA DE ÁGUA - FORNECIMENTO E INSTALAÇÃO. AF_12/2014</v>
          </cell>
          <cell r="I3471" t="str">
            <v>UN</v>
          </cell>
          <cell r="J3471" t="str">
            <v>COEFICIENTE DE REPRESENTATIVIDADE</v>
          </cell>
          <cell r="K3471" t="str">
            <v>3,06</v>
          </cell>
          <cell r="L3471" t="str">
            <v>CAIXA REFERENCIAL</v>
          </cell>
        </row>
        <row r="3472">
          <cell r="A3472">
            <v>89529</v>
          </cell>
          <cell r="B3472" t="str">
            <v>INSTALACOES HIDRO SANITARIAS</v>
          </cell>
          <cell r="C3472" t="str">
            <v>INHI</v>
          </cell>
          <cell r="D3472" t="str">
            <v>CONEXOES</v>
          </cell>
          <cell r="E3472" t="str">
            <v>0180</v>
          </cell>
          <cell r="F3472" t="str">
            <v/>
          </cell>
          <cell r="G3472" t="str">
            <v/>
          </cell>
          <cell r="H3472" t="str">
            <v>JOELHO 90 GRAUS, PVC, SERIE R, ÁGUA PLUVIAL, DN 100 MM, JUNTA ELÁSTICA, FORNECIDO E INSTALADO EM RAMAL DE ENCAMINHAMENTO. AF_12/2014</v>
          </cell>
          <cell r="I3472" t="str">
            <v>UN</v>
          </cell>
          <cell r="J3472" t="str">
            <v>COEFICIENTE DE REPRESENTATIVIDADE</v>
          </cell>
          <cell r="K3472" t="str">
            <v>34,50</v>
          </cell>
          <cell r="L3472" t="str">
            <v>CAIXA REFERENCIAL</v>
          </cell>
        </row>
        <row r="3473">
          <cell r="A3473">
            <v>89530</v>
          </cell>
          <cell r="B3473" t="str">
            <v>INSTALACOES HIDRO SANITARIAS</v>
          </cell>
          <cell r="C3473" t="str">
            <v>INHI</v>
          </cell>
          <cell r="D3473" t="str">
            <v>CONEXOES</v>
          </cell>
          <cell r="E3473" t="str">
            <v>0180</v>
          </cell>
          <cell r="F3473" t="str">
            <v/>
          </cell>
          <cell r="G3473" t="str">
            <v/>
          </cell>
          <cell r="H3473" t="str">
            <v>LUVA DE CORRER, PVC, SOLDÁVEL, DN 25MM, INSTALADO EM PRUMADA DE ÁGUA - FORNECIMENTO E INSTALAÇÃO. AF_12/2014</v>
          </cell>
          <cell r="I3473" t="str">
            <v>UN</v>
          </cell>
          <cell r="J3473" t="str">
            <v>COEFICIENTE DE REPRESENTATIVIDADE</v>
          </cell>
          <cell r="K3473" t="str">
            <v>12,99</v>
          </cell>
          <cell r="L3473" t="str">
            <v>CAIXA REFERENCIAL</v>
          </cell>
        </row>
        <row r="3474">
          <cell r="A3474">
            <v>89531</v>
          </cell>
          <cell r="B3474" t="str">
            <v>INSTALACOES HIDRO SANITARIAS</v>
          </cell>
          <cell r="C3474" t="str">
            <v>INHI</v>
          </cell>
          <cell r="D3474" t="str">
            <v>CONEXOES</v>
          </cell>
          <cell r="E3474" t="str">
            <v>0180</v>
          </cell>
          <cell r="F3474" t="str">
            <v/>
          </cell>
          <cell r="G3474" t="str">
            <v/>
          </cell>
          <cell r="H3474" t="str">
            <v>JOELHO 45 GRAUS, PVC, SERIE R, ÁGUA PLUVIAL, DN 100 MM, JUNTA ELÁSTICA, FORNECIDO E INSTALADO EM RAMAL DE ENCAMINHAMENTO. AF_12/2014</v>
          </cell>
          <cell r="I3474" t="str">
            <v>UN</v>
          </cell>
          <cell r="J3474" t="str">
            <v>COEFICIENTE DE REPRESENTATIVIDADE</v>
          </cell>
          <cell r="K3474" t="str">
            <v>27,92</v>
          </cell>
          <cell r="L3474" t="str">
            <v>CAIXA REFERENCIAL</v>
          </cell>
        </row>
        <row r="3475">
          <cell r="A3475">
            <v>89532</v>
          </cell>
          <cell r="B3475" t="str">
            <v>INSTALACOES HIDRO SANITARIAS</v>
          </cell>
          <cell r="C3475" t="str">
            <v>INHI</v>
          </cell>
          <cell r="D3475" t="str">
            <v>CONEXOES</v>
          </cell>
          <cell r="E3475" t="str">
            <v>0180</v>
          </cell>
          <cell r="F3475" t="str">
            <v/>
          </cell>
          <cell r="G3475" t="str">
            <v/>
          </cell>
          <cell r="H3475" t="str">
            <v>LUVA DE REDUÇÃO, PVC, SOLDÁVEL, DN 32MM X 25MM, INSTALADO EM PRUMADA DE ÁGUA - FORNECIMENTO E INSTALAÇÃO. AF_12/2014</v>
          </cell>
          <cell r="I3475" t="str">
            <v>UN</v>
          </cell>
          <cell r="J3475" t="str">
            <v>COEFICIENTE DE REPRESENTATIVIDADE</v>
          </cell>
          <cell r="K3475" t="str">
            <v>6,11</v>
          </cell>
          <cell r="L3475" t="str">
            <v>CAIXA REFERENCIAL</v>
          </cell>
        </row>
        <row r="3476">
          <cell r="A3476">
            <v>89533</v>
          </cell>
          <cell r="B3476" t="str">
            <v>INSTALACOES HIDRO SANITARIAS</v>
          </cell>
          <cell r="C3476" t="str">
            <v>INHI</v>
          </cell>
          <cell r="D3476" t="str">
            <v>CONEXOES</v>
          </cell>
          <cell r="E3476" t="str">
            <v>0180</v>
          </cell>
          <cell r="F3476" t="str">
            <v/>
          </cell>
          <cell r="G3476" t="str">
            <v/>
          </cell>
          <cell r="H3476" t="str">
            <v>JOELHO 45 GRAUS PARA PÉ DE COLUNA, PVC, SERIE R, ÁGUA PLUVIAL, DN 100 MM, JUNTA ELÁSTICA, FORNECIDO E INSTALADO EM RAMAL DE ENCAMINHAMENTO. AF_12/2014</v>
          </cell>
          <cell r="I3476" t="str">
            <v>UN</v>
          </cell>
          <cell r="J3476" t="str">
            <v>COEFICIENTE DE REPRESENTATIVIDADE</v>
          </cell>
          <cell r="K3476" t="str">
            <v>27,92</v>
          </cell>
          <cell r="L3476" t="str">
            <v>CAIXA REFERENCIAL</v>
          </cell>
        </row>
        <row r="3477">
          <cell r="A3477">
            <v>89534</v>
          </cell>
          <cell r="B3477" t="str">
            <v>INSTALACOES HIDRO SANITARIAS</v>
          </cell>
          <cell r="C3477" t="str">
            <v>INHI</v>
          </cell>
          <cell r="D3477" t="str">
            <v>CONEXOES</v>
          </cell>
          <cell r="E3477" t="str">
            <v>0180</v>
          </cell>
          <cell r="F3477" t="str">
            <v/>
          </cell>
          <cell r="G3477" t="str">
            <v/>
          </cell>
          <cell r="H3477" t="str">
            <v>LUVA SOLDÁVEL E COM ROSCA, PVC, SOLDÁVEL, DN 25MM X 3/4, INSTALADO EM PRUMADA DE ÁGUA - FORNECIMENTO E INSTALAÇÃO. AF_12/2014</v>
          </cell>
          <cell r="I3477" t="str">
            <v>UN</v>
          </cell>
          <cell r="J3477" t="str">
            <v>COEFICIENTE DE REPRESENTATIVIDADE</v>
          </cell>
          <cell r="K3477" t="str">
            <v>3,95</v>
          </cell>
          <cell r="L3477" t="str">
            <v>CAIXA REFERENCIAL</v>
          </cell>
        </row>
        <row r="3478">
          <cell r="A3478">
            <v>89535</v>
          </cell>
          <cell r="B3478" t="str">
            <v>INSTALACOES HIDRO SANITARIAS</v>
          </cell>
          <cell r="C3478" t="str">
            <v>INHI</v>
          </cell>
          <cell r="D3478" t="str">
            <v>CONEXOES</v>
          </cell>
          <cell r="E3478" t="str">
            <v>0180</v>
          </cell>
          <cell r="F3478" t="str">
            <v/>
          </cell>
          <cell r="G3478" t="str">
            <v/>
          </cell>
          <cell r="H3478" t="str">
            <v>CURVA 87 GRAUS E 30 MINUTOS, PVC, SERIE R, ÁGUA PLUVIAL, DN 100 MM, JUNTA ELÁSTICA, FORNECIDO E INSTALADO EM RAMAL DE ENCAMINHAMENTO. AF_12/2014</v>
          </cell>
          <cell r="I3478" t="str">
            <v>UN</v>
          </cell>
          <cell r="J3478" t="str">
            <v>COEFICIENTE DE REPRESENTATIVIDADE</v>
          </cell>
          <cell r="K3478" t="str">
            <v>44,82</v>
          </cell>
          <cell r="L3478" t="str">
            <v>CAIXA REFERENCIAL</v>
          </cell>
        </row>
        <row r="3479">
          <cell r="A3479">
            <v>89536</v>
          </cell>
          <cell r="B3479" t="str">
            <v>INSTALACOES HIDRO SANITARIAS</v>
          </cell>
          <cell r="C3479" t="str">
            <v>INHI</v>
          </cell>
          <cell r="D3479" t="str">
            <v>CONEXOES</v>
          </cell>
          <cell r="E3479" t="str">
            <v>0180</v>
          </cell>
          <cell r="F3479" t="str">
            <v/>
          </cell>
          <cell r="G3479" t="str">
            <v/>
          </cell>
          <cell r="H3479" t="str">
            <v>UNIÃO, PVC, SOLDÁVEL, DN 25MM, INSTALADO EM PRUMADA DE ÁGUA - FORNECIMENTO E INSTALAÇÃO. AF_12/2014</v>
          </cell>
          <cell r="I3479" t="str">
            <v>UN</v>
          </cell>
          <cell r="J3479" t="str">
            <v>COEFICIENTE DE REPRESENTATIVIDADE</v>
          </cell>
          <cell r="K3479" t="str">
            <v>11,62</v>
          </cell>
          <cell r="L3479" t="str">
            <v>CAIXA REFERENCIAL</v>
          </cell>
        </row>
        <row r="3480">
          <cell r="A3480">
            <v>89538</v>
          </cell>
          <cell r="B3480" t="str">
            <v>INSTALACOES HIDRO SANITARIAS</v>
          </cell>
          <cell r="C3480" t="str">
            <v>INHI</v>
          </cell>
          <cell r="D3480" t="str">
            <v>CONEXOES</v>
          </cell>
          <cell r="E3480" t="str">
            <v>0180</v>
          </cell>
          <cell r="F3480" t="str">
            <v/>
          </cell>
          <cell r="G3480" t="str">
            <v/>
          </cell>
          <cell r="H3480" t="str">
            <v>ADAPTADOR CURTO COM BOLSA E ROSCA PARA REGISTRO, PVC, SOLDÁVEL, DN 25MM X 3/4, INSTALADO EM PRUMADA DE ÁGUA - FORNECIMENTO E INSTALAÇÃO. AF_12/2014</v>
          </cell>
          <cell r="I3480" t="str">
            <v>UN</v>
          </cell>
          <cell r="J3480" t="str">
            <v>COEFICIENTE DE REPRESENTATIVIDADE</v>
          </cell>
          <cell r="K3480" t="str">
            <v>3,16</v>
          </cell>
          <cell r="L3480" t="str">
            <v>CAIXA REFERENCIAL</v>
          </cell>
        </row>
        <row r="3481">
          <cell r="A3481">
            <v>89540</v>
          </cell>
          <cell r="B3481" t="str">
            <v>INSTALACOES HIDRO SANITARIAS</v>
          </cell>
          <cell r="C3481" t="str">
            <v>INHI</v>
          </cell>
          <cell r="D3481" t="str">
            <v>CONEXOES</v>
          </cell>
          <cell r="E3481" t="str">
            <v>0180</v>
          </cell>
          <cell r="F3481" t="str">
            <v/>
          </cell>
          <cell r="G3481" t="str">
            <v/>
          </cell>
          <cell r="H3481" t="str">
            <v>CURVA DE TRANSPOSIÇÃO, PVC, SOLDÁVEL, DN 25MM, INSTALADO EM PRUMADA DE ÁGUA  - FORNECIMENTO E INSTALAÇÃO. AF_12/2014</v>
          </cell>
          <cell r="I3481" t="str">
            <v>UN</v>
          </cell>
          <cell r="J3481" t="str">
            <v>COEFICIENTE DE REPRESENTATIVIDADE</v>
          </cell>
          <cell r="K3481" t="str">
            <v>9,51</v>
          </cell>
          <cell r="L3481" t="str">
            <v>CAIXA REFERENCIAL</v>
          </cell>
        </row>
        <row r="3482">
          <cell r="A3482">
            <v>89541</v>
          </cell>
          <cell r="B3482" t="str">
            <v>INSTALACOES HIDRO SANITARIAS</v>
          </cell>
          <cell r="C3482" t="str">
            <v>INHI</v>
          </cell>
          <cell r="D3482" t="str">
            <v>CONEXOES</v>
          </cell>
          <cell r="E3482" t="str">
            <v>0180</v>
          </cell>
          <cell r="F3482" t="str">
            <v/>
          </cell>
          <cell r="G3482" t="str">
            <v/>
          </cell>
          <cell r="H3482" t="str">
            <v>LUVA, PVC, SOLDÁVEL, DN 32MM, INSTALADO EM PRUMADA DE ÁGUA - FORNECIMENTO E INSTALAÇÃO. AF_12/2014</v>
          </cell>
          <cell r="I3482" t="str">
            <v>UN</v>
          </cell>
          <cell r="J3482" t="str">
            <v>COEFICIENTE DE REPRESENTATIVIDADE</v>
          </cell>
          <cell r="K3482" t="str">
            <v>4,89</v>
          </cell>
          <cell r="L3482" t="str">
            <v>CAIXA REFERENCIAL</v>
          </cell>
        </row>
        <row r="3483">
          <cell r="A3483">
            <v>89542</v>
          </cell>
          <cell r="B3483" t="str">
            <v>INSTALACOES HIDRO SANITARIAS</v>
          </cell>
          <cell r="C3483" t="str">
            <v>INHI</v>
          </cell>
          <cell r="D3483" t="str">
            <v>CONEXOES</v>
          </cell>
          <cell r="E3483" t="str">
            <v>0180</v>
          </cell>
          <cell r="F3483" t="str">
            <v/>
          </cell>
          <cell r="G3483" t="str">
            <v/>
          </cell>
          <cell r="H3483" t="str">
            <v>LUVA DE CORRER, PVC, SOLDÁVEL, DN 32MM, INSTALADO EM PRUMADA DE ÁGUA - FORNECIMENTO E INSTALAÇÃO. AF_12/2014</v>
          </cell>
          <cell r="I3483" t="str">
            <v>UN</v>
          </cell>
          <cell r="J3483" t="str">
            <v>COEFICIENTE DE REPRESENTATIVIDADE</v>
          </cell>
          <cell r="K3483" t="str">
            <v>28,57</v>
          </cell>
          <cell r="L3483" t="str">
            <v>CAIXA REFERENCIAL</v>
          </cell>
        </row>
        <row r="3484">
          <cell r="A3484">
            <v>89544</v>
          </cell>
          <cell r="B3484" t="str">
            <v>INSTALACOES HIDRO SANITARIAS</v>
          </cell>
          <cell r="C3484" t="str">
            <v>INHI</v>
          </cell>
          <cell r="D3484" t="str">
            <v>CONEXOES</v>
          </cell>
          <cell r="E3484" t="str">
            <v>0180</v>
          </cell>
          <cell r="F3484" t="str">
            <v/>
          </cell>
          <cell r="G3484" t="str">
            <v/>
          </cell>
          <cell r="H3484" t="str">
            <v>LUVA SIMPLES, PVC, SERIE R, ÁGUA PLUVIAL, DN 40 MM, JUNTA SOLDÁVEL, FORNECIDO E INSTALADO EM RAMAL DE ENCAMINHAMENTO. AF_12/2014</v>
          </cell>
          <cell r="I3484" t="str">
            <v>UN</v>
          </cell>
          <cell r="J3484" t="str">
            <v>COEFICIENTE DE REPRESENTATIVIDADE</v>
          </cell>
          <cell r="K3484" t="str">
            <v>7,13</v>
          </cell>
          <cell r="L3484" t="str">
            <v>CAIXA REFERENCIAL</v>
          </cell>
        </row>
        <row r="3485">
          <cell r="A3485">
            <v>89545</v>
          </cell>
          <cell r="B3485" t="str">
            <v>INSTALACOES HIDRO SANITARIAS</v>
          </cell>
          <cell r="C3485" t="str">
            <v>INHI</v>
          </cell>
          <cell r="D3485" t="str">
            <v>CONEXOES</v>
          </cell>
          <cell r="E3485" t="str">
            <v>0180</v>
          </cell>
          <cell r="F3485" t="str">
            <v/>
          </cell>
          <cell r="G3485" t="str">
            <v/>
          </cell>
          <cell r="H3485" t="str">
            <v>LUVA SIMPLES, PVC, SERIE R, ÁGUA PLUVIAL, DN 50 MM, JUNTA ELÁSTICA, FORNECIDO E INSTALADO EM RAMAL DE ENCAMINHAMENTO. AF_12/2014</v>
          </cell>
          <cell r="I3485" t="str">
            <v>UN</v>
          </cell>
          <cell r="J3485" t="str">
            <v>COEFICIENTE DE REPRESENTATIVIDADE</v>
          </cell>
          <cell r="K3485" t="str">
            <v>10,59</v>
          </cell>
          <cell r="L3485" t="str">
            <v>CAIXA REFERENCIAL</v>
          </cell>
        </row>
        <row r="3486">
          <cell r="A3486">
            <v>89546</v>
          </cell>
          <cell r="B3486" t="str">
            <v>INSTALACOES HIDRO SANITARIAS</v>
          </cell>
          <cell r="C3486" t="str">
            <v>INHI</v>
          </cell>
          <cell r="D3486" t="str">
            <v>CONEXOES</v>
          </cell>
          <cell r="E3486" t="str">
            <v>0180</v>
          </cell>
          <cell r="F3486" t="str">
            <v/>
          </cell>
          <cell r="G3486" t="str">
            <v/>
          </cell>
          <cell r="H3486" t="str">
            <v>BUCHA DE REDUÇÃO LONGA, PVC, SERIE R, ÁGUA PLUVIAL, DN 50 X 40 MM, JUNTA ELÁSTICA, FORNECIDO E INSTALADO EM RAMAL DE ENCAMINHAMENTO. AF_12/2014</v>
          </cell>
          <cell r="I3486" t="str">
            <v>UN</v>
          </cell>
          <cell r="J3486" t="str">
            <v>COEFICIENTE DE REPRESENTATIVIDADE</v>
          </cell>
          <cell r="K3486" t="str">
            <v>9,16</v>
          </cell>
          <cell r="L3486" t="str">
            <v>CAIXA REFERENCIAL</v>
          </cell>
        </row>
        <row r="3487">
          <cell r="A3487">
            <v>89547</v>
          </cell>
          <cell r="B3487" t="str">
            <v>INSTALACOES HIDRO SANITARIAS</v>
          </cell>
          <cell r="C3487" t="str">
            <v>INHI</v>
          </cell>
          <cell r="D3487" t="str">
            <v>CONEXOES</v>
          </cell>
          <cell r="E3487" t="str">
            <v>0180</v>
          </cell>
          <cell r="F3487" t="str">
            <v/>
          </cell>
          <cell r="G3487" t="str">
            <v/>
          </cell>
          <cell r="H3487" t="str">
            <v>LUVA SIMPLES, PVC, SERIE R, ÁGUA PLUVIAL, DN 75 MM, JUNTA ELÁSTICA, FORNECIDO E INSTALADO EM RAMAL DE ENCAMINHAMENTO. AF_12/2014</v>
          </cell>
          <cell r="I3487" t="str">
            <v>UN</v>
          </cell>
          <cell r="J3487" t="str">
            <v>COEFICIENTE DE REPRESENTATIVIDADE</v>
          </cell>
          <cell r="K3487" t="str">
            <v>15,93</v>
          </cell>
          <cell r="L3487" t="str">
            <v>CAIXA REFERENCIAL</v>
          </cell>
        </row>
        <row r="3488">
          <cell r="A3488">
            <v>89548</v>
          </cell>
          <cell r="B3488" t="str">
            <v>INSTALACOES HIDRO SANITARIAS</v>
          </cell>
          <cell r="C3488" t="str">
            <v>INHI</v>
          </cell>
          <cell r="D3488" t="str">
            <v>CONEXOES</v>
          </cell>
          <cell r="E3488" t="str">
            <v>0180</v>
          </cell>
          <cell r="F3488" t="str">
            <v/>
          </cell>
          <cell r="G3488" t="str">
            <v/>
          </cell>
          <cell r="H3488" t="str">
            <v>LUVA DE CORRER, PVC, SERIE R, ÁGUA PLUVIAL, DN 75 MM, JUNTA ELÁSTICA, FORNECIDO E INSTALADO EM RAMAL DE ENCAMINHAMENTO. AF_12/2014</v>
          </cell>
          <cell r="I3488" t="str">
            <v>UN</v>
          </cell>
          <cell r="J3488" t="str">
            <v>COEFICIENTE DE REPRESENTATIVIDADE</v>
          </cell>
          <cell r="K3488" t="str">
            <v>17,28</v>
          </cell>
          <cell r="L3488" t="str">
            <v>CAIXA REFERENCIAL</v>
          </cell>
        </row>
        <row r="3489">
          <cell r="A3489">
            <v>89549</v>
          </cell>
          <cell r="B3489" t="str">
            <v>INSTALACOES HIDRO SANITARIAS</v>
          </cell>
          <cell r="C3489" t="str">
            <v>INHI</v>
          </cell>
          <cell r="D3489" t="str">
            <v>CONEXOES</v>
          </cell>
          <cell r="E3489" t="str">
            <v>0180</v>
          </cell>
          <cell r="F3489" t="str">
            <v/>
          </cell>
          <cell r="G3489" t="str">
            <v/>
          </cell>
          <cell r="H3489" t="str">
            <v>REDUÇÃO EXCÊNTRICA, PVC, SERIE R, ÁGUA PLUVIAL, DN 75 X 50 MM, JUNTA ELÁSTICA, FORNECIDO E INSTALADO EM RAMAL DE ENCAMINHAMENTO. AF_12/2014</v>
          </cell>
          <cell r="I3489" t="str">
            <v>UN</v>
          </cell>
          <cell r="J3489" t="str">
            <v>COEFICIENTE DE REPRESENTATIVIDADE</v>
          </cell>
          <cell r="K3489" t="str">
            <v>12,33</v>
          </cell>
          <cell r="L3489" t="str">
            <v>CAIXA REFERENCIAL</v>
          </cell>
        </row>
        <row r="3490">
          <cell r="A3490">
            <v>89550</v>
          </cell>
          <cell r="B3490" t="str">
            <v>INSTALACOES HIDRO SANITARIAS</v>
          </cell>
          <cell r="C3490" t="str">
            <v>INHI</v>
          </cell>
          <cell r="D3490" t="str">
            <v>CONEXOES</v>
          </cell>
          <cell r="E3490" t="str">
            <v>0180</v>
          </cell>
          <cell r="F3490" t="str">
            <v/>
          </cell>
          <cell r="G3490" t="str">
            <v/>
          </cell>
          <cell r="H3490" t="str">
            <v>TÊ DE INSPEÇÃO, PVC, SERIE R, ÁGUA PLUVIAL, DN 75 MM, JUNTA ELÁSTICA, FORNECIDO E INSTALADO EM RAMAL DE ENCAMINHAMENTO. AF_12/2014</v>
          </cell>
          <cell r="I3490" t="str">
            <v>UN</v>
          </cell>
          <cell r="J3490" t="str">
            <v>COEFICIENTE DE REPRESENTATIVIDADE</v>
          </cell>
          <cell r="K3490" t="str">
            <v>30,70</v>
          </cell>
          <cell r="L3490" t="str">
            <v>CAIXA REFERENCIAL</v>
          </cell>
        </row>
        <row r="3491">
          <cell r="A3491">
            <v>89551</v>
          </cell>
          <cell r="B3491" t="str">
            <v>INSTALACOES HIDRO SANITARIAS</v>
          </cell>
          <cell r="C3491" t="str">
            <v>INHI</v>
          </cell>
          <cell r="D3491" t="str">
            <v>CONEXOES</v>
          </cell>
          <cell r="E3491" t="str">
            <v>0180</v>
          </cell>
          <cell r="F3491" t="str">
            <v/>
          </cell>
          <cell r="G3491" t="str">
            <v/>
          </cell>
          <cell r="H3491" t="str">
            <v>LUVA SOLDÁVEL E COM ROSCA, PVC, SOLDÁVEL, DN 32MM X 1, INSTALADO EM PRUMADA DE ÁGUA - FORNECIMENTO E INSTALAÇÃO. AF_12/2014</v>
          </cell>
          <cell r="I3491" t="str">
            <v>UN</v>
          </cell>
          <cell r="J3491" t="str">
            <v>COEFICIENTE DE REPRESENTATIVIDADE</v>
          </cell>
          <cell r="K3491" t="str">
            <v>8,48</v>
          </cell>
          <cell r="L3491" t="str">
            <v>CAIXA REFERENCIAL</v>
          </cell>
        </row>
        <row r="3492">
          <cell r="A3492">
            <v>89552</v>
          </cell>
          <cell r="B3492" t="str">
            <v>INSTALACOES HIDRO SANITARIAS</v>
          </cell>
          <cell r="C3492" t="str">
            <v>INHI</v>
          </cell>
          <cell r="D3492" t="str">
            <v>CONEXOES</v>
          </cell>
          <cell r="E3492" t="str">
            <v>0180</v>
          </cell>
          <cell r="F3492" t="str">
            <v/>
          </cell>
          <cell r="G3492" t="str">
            <v/>
          </cell>
          <cell r="H3492" t="str">
            <v>UNIÃO, PVC, SOLDÁVEL, DN 32MM, INSTALADO EM PRUMADA DE ÁGUA - FORNECIMENTO E INSTALAÇÃO. AF_12/2014</v>
          </cell>
          <cell r="I3492" t="str">
            <v>UN</v>
          </cell>
          <cell r="J3492" t="str">
            <v>COEFICIENTE DE REPRESENTATIVIDADE</v>
          </cell>
          <cell r="K3492" t="str">
            <v>18,24</v>
          </cell>
          <cell r="L3492" t="str">
            <v>CAIXA REFERENCIAL</v>
          </cell>
        </row>
        <row r="3493">
          <cell r="A3493">
            <v>89553</v>
          </cell>
          <cell r="B3493" t="str">
            <v>INSTALACOES HIDRO SANITARIAS</v>
          </cell>
          <cell r="C3493" t="str">
            <v>INHI</v>
          </cell>
          <cell r="D3493" t="str">
            <v>CONEXOES</v>
          </cell>
          <cell r="E3493" t="str">
            <v>0180</v>
          </cell>
          <cell r="F3493" t="str">
            <v/>
          </cell>
          <cell r="G3493" t="str">
            <v/>
          </cell>
          <cell r="H3493" t="str">
            <v>ADAPTADOR CURTO COM BOLSA E ROSCA PARA REGISTRO, PVC, SOLDÁVEL, DN 32MM X 1, INSTALADO EM PRUMADA DE ÁGUA - FORNECIMENTO E INSTALAÇÃO. AF_12/2014</v>
          </cell>
          <cell r="I3493" t="str">
            <v>UN</v>
          </cell>
          <cell r="J3493" t="str">
            <v>COEFICIENTE DE REPRESENTATIVIDADE</v>
          </cell>
          <cell r="K3493" t="str">
            <v>4,78</v>
          </cell>
          <cell r="L3493" t="str">
            <v>CAIXA REFERENCIAL</v>
          </cell>
        </row>
        <row r="3494">
          <cell r="A3494">
            <v>89554</v>
          </cell>
          <cell r="B3494" t="str">
            <v>INSTALACOES HIDRO SANITARIAS</v>
          </cell>
          <cell r="C3494" t="str">
            <v>INHI</v>
          </cell>
          <cell r="D3494" t="str">
            <v>CONEXOES</v>
          </cell>
          <cell r="E3494" t="str">
            <v>0180</v>
          </cell>
          <cell r="F3494" t="str">
            <v/>
          </cell>
          <cell r="G3494" t="str">
            <v/>
          </cell>
          <cell r="H3494" t="str">
            <v>LUVA SIMPLES, PVC, SERIE R, ÁGUA PLUVIAL, DN 100 MM, JUNTA ELÁSTICA, FORNECIDO E INSTALADO EM RAMAL DE ENCAMINHAMENTO. AF_12/2014</v>
          </cell>
          <cell r="I3494" t="str">
            <v>UN</v>
          </cell>
          <cell r="J3494" t="str">
            <v>COEFICIENTE DE REPRESENTATIVIDADE</v>
          </cell>
          <cell r="K3494" t="str">
            <v>19,51</v>
          </cell>
          <cell r="L3494" t="str">
            <v>CAIXA REFERENCIAL</v>
          </cell>
        </row>
        <row r="3495">
          <cell r="A3495">
            <v>89555</v>
          </cell>
          <cell r="B3495" t="str">
            <v>INSTALACOES HIDRO SANITARIAS</v>
          </cell>
          <cell r="C3495" t="str">
            <v>INHI</v>
          </cell>
          <cell r="D3495" t="str">
            <v>CONEXOES</v>
          </cell>
          <cell r="E3495" t="str">
            <v>0180</v>
          </cell>
          <cell r="F3495" t="str">
            <v/>
          </cell>
          <cell r="G3495" t="str">
            <v/>
          </cell>
          <cell r="H3495" t="str">
            <v>CURVA DE TRANSPOSIÇÃO, PVC, SOLDÁVEL, DN 32MM, INSTALADO EM PRUMADA DE ÁGUA   FORNECIMENTO E INSTALAÇÃO. AF_12/2014</v>
          </cell>
          <cell r="I3495" t="str">
            <v>UN</v>
          </cell>
          <cell r="J3495" t="str">
            <v>COEFICIENTE DE REPRESENTATIVIDADE</v>
          </cell>
          <cell r="K3495" t="str">
            <v>22,32</v>
          </cell>
          <cell r="L3495" t="str">
            <v>CAIXA REFERENCIAL</v>
          </cell>
        </row>
        <row r="3496">
          <cell r="A3496">
            <v>89556</v>
          </cell>
          <cell r="B3496" t="str">
            <v>INSTALACOES HIDRO SANITARIAS</v>
          </cell>
          <cell r="C3496" t="str">
            <v>INHI</v>
          </cell>
          <cell r="D3496" t="str">
            <v>CONEXOES</v>
          </cell>
          <cell r="E3496" t="str">
            <v>0180</v>
          </cell>
          <cell r="F3496" t="str">
            <v/>
          </cell>
          <cell r="G3496" t="str">
            <v/>
          </cell>
          <cell r="H3496" t="str">
            <v>LUVA DE CORRER, PVC, SERIE R, ÁGUA PLUVIAL, DN 100 MM, JUNTA ELÁSTICA, FORNECIDO E INSTALADO EM RAMAL DE ENCAMINHAMENTO. AF_12/2014</v>
          </cell>
          <cell r="I3496" t="str">
            <v>UN</v>
          </cell>
          <cell r="J3496" t="str">
            <v>COEFICIENTE DE REPRESENTATIVIDADE</v>
          </cell>
          <cell r="K3496" t="str">
            <v>28,72</v>
          </cell>
          <cell r="L3496" t="str">
            <v>CAIXA REFERENCIAL</v>
          </cell>
        </row>
        <row r="3497">
          <cell r="A3497">
            <v>89557</v>
          </cell>
          <cell r="B3497" t="str">
            <v>INSTALACOES HIDRO SANITARIAS</v>
          </cell>
          <cell r="C3497" t="str">
            <v>INHI</v>
          </cell>
          <cell r="D3497" t="str">
            <v>CONEXOES</v>
          </cell>
          <cell r="E3497" t="str">
            <v>0180</v>
          </cell>
          <cell r="F3497" t="str">
            <v/>
          </cell>
          <cell r="G3497" t="str">
            <v/>
          </cell>
          <cell r="H3497" t="str">
            <v>REDUÇÃO EXCÊNTRICA, PVC, SERIE R, ÁGUA PLUVIAL, DN 100 X 75 MM, JUNTA ELÁSTICA, FORNECIDO E INSTALADO EM RAMAL DE ENCAMINHAMENTO. AF_12/2014</v>
          </cell>
          <cell r="I3497" t="str">
            <v>UN</v>
          </cell>
          <cell r="J3497" t="str">
            <v>COEFICIENTE DE REPRESENTATIVIDADE</v>
          </cell>
          <cell r="K3497" t="str">
            <v>22,67</v>
          </cell>
          <cell r="L3497" t="str">
            <v>CAIXA REFERENCIAL</v>
          </cell>
        </row>
        <row r="3498">
          <cell r="A3498">
            <v>89558</v>
          </cell>
          <cell r="B3498" t="str">
            <v>INSTALACOES HIDRO SANITARIAS</v>
          </cell>
          <cell r="C3498" t="str">
            <v>INHI</v>
          </cell>
          <cell r="D3498" t="str">
            <v>CONEXOES</v>
          </cell>
          <cell r="E3498" t="str">
            <v>0180</v>
          </cell>
          <cell r="F3498" t="str">
            <v/>
          </cell>
          <cell r="G3498" t="str">
            <v/>
          </cell>
          <cell r="H3498" t="str">
            <v>LUVA, PVC, SOLDÁVEL, DN 40MM, INSTALADO EM PRUMADA DE ÁGUA - FORNECIMENTO E INSTALAÇÃO. AF_12/2014</v>
          </cell>
          <cell r="I3498" t="str">
            <v>UN</v>
          </cell>
          <cell r="J3498" t="str">
            <v>COEFICIENTE DE REPRESENTATIVIDADE</v>
          </cell>
          <cell r="K3498" t="str">
            <v>7,69</v>
          </cell>
          <cell r="L3498" t="str">
            <v>CAIXA REFERENCIAL</v>
          </cell>
        </row>
        <row r="3499">
          <cell r="A3499">
            <v>89559</v>
          </cell>
          <cell r="B3499" t="str">
            <v>INSTALACOES HIDRO SANITARIAS</v>
          </cell>
          <cell r="C3499" t="str">
            <v>INHI</v>
          </cell>
          <cell r="D3499" t="str">
            <v>CONEXOES</v>
          </cell>
          <cell r="E3499" t="str">
            <v>0180</v>
          </cell>
          <cell r="F3499" t="str">
            <v/>
          </cell>
          <cell r="G3499" t="str">
            <v/>
          </cell>
          <cell r="H3499" t="str">
            <v>TÊ DE INSPEÇÃO, PVC, SERIE R, ÁGUA PLUVIAL, DN 100 MM, JUNTA ELÁSTICA, FORNECIDO E INSTALADO EM RAMAL DE ENCAMINHAMENTO. AF_12/2014</v>
          </cell>
          <cell r="I3499" t="str">
            <v>UN</v>
          </cell>
          <cell r="J3499" t="str">
            <v>COEFICIENTE DE REPRESENTATIVIDADE</v>
          </cell>
          <cell r="K3499" t="str">
            <v>50,67</v>
          </cell>
          <cell r="L3499" t="str">
            <v>CAIXA REFERENCIAL</v>
          </cell>
        </row>
        <row r="3500">
          <cell r="A3500">
            <v>89561</v>
          </cell>
          <cell r="B3500" t="str">
            <v>INSTALACOES HIDRO SANITARIAS</v>
          </cell>
          <cell r="C3500" t="str">
            <v>INHI</v>
          </cell>
          <cell r="D3500" t="str">
            <v>CONEXOES</v>
          </cell>
          <cell r="E3500" t="str">
            <v>0180</v>
          </cell>
          <cell r="F3500" t="str">
            <v/>
          </cell>
          <cell r="G3500" t="str">
            <v/>
          </cell>
          <cell r="H3500" t="str">
            <v>JUNÇÃO SIMPLES, PVC, SERIE R, ÁGUA PLUVIAL, DN 40 MM, JUNTA SOLDÁVEL, FORNECIDO E INSTALADO EM RAMAL DE ENCAMINHAMENTO. AF_12/2014</v>
          </cell>
          <cell r="I3500" t="str">
            <v>UN</v>
          </cell>
          <cell r="J3500" t="str">
            <v>COEFICIENTE DE REPRESENTATIVIDADE</v>
          </cell>
          <cell r="K3500" t="str">
            <v>10,35</v>
          </cell>
          <cell r="L3500" t="str">
            <v>CAIXA REFERENCIAL</v>
          </cell>
        </row>
        <row r="3501">
          <cell r="A3501">
            <v>89562</v>
          </cell>
          <cell r="B3501" t="str">
            <v>INSTALACOES HIDRO SANITARIAS</v>
          </cell>
          <cell r="C3501" t="str">
            <v>INHI</v>
          </cell>
          <cell r="D3501" t="str">
            <v>CONEXOES</v>
          </cell>
          <cell r="E3501" t="str">
            <v>0180</v>
          </cell>
          <cell r="F3501" t="str">
            <v/>
          </cell>
          <cell r="G3501" t="str">
            <v/>
          </cell>
          <cell r="H3501" t="str">
            <v>LUVA DE REDUÇÃO, PVC, SOLDÁVEL, DN 40MM X 32MM, INSTALADO EM PRUMADA DE ÁGUA - FORNECIMENTO E INSTALAÇÃO. AF_12/2014</v>
          </cell>
          <cell r="I3501" t="str">
            <v>UN</v>
          </cell>
          <cell r="J3501" t="str">
            <v>COEFICIENTE DE REPRESENTATIVIDADE</v>
          </cell>
          <cell r="K3501" t="str">
            <v>8,26</v>
          </cell>
          <cell r="L3501" t="str">
            <v>CAIXA REFERENCIAL</v>
          </cell>
        </row>
        <row r="3502">
          <cell r="A3502">
            <v>89563</v>
          </cell>
          <cell r="B3502" t="str">
            <v>INSTALACOES HIDRO SANITARIAS</v>
          </cell>
          <cell r="C3502" t="str">
            <v>INHI</v>
          </cell>
          <cell r="D3502" t="str">
            <v>CONEXOES</v>
          </cell>
          <cell r="E3502" t="str">
            <v>0180</v>
          </cell>
          <cell r="F3502" t="str">
            <v/>
          </cell>
          <cell r="G3502" t="str">
            <v/>
          </cell>
          <cell r="H3502" t="str">
            <v>JUNÇÃO SIMPLES, PVC, SERIE R, ÁGUA PLUVIAL, DN 50 MM, JUNTA ELÁSTICA, FORNECIDO E INSTALADO EM RAMAL DE ENCAMINHAMENTO. AF_12/2014</v>
          </cell>
          <cell r="I3502" t="str">
            <v>UN</v>
          </cell>
          <cell r="J3502" t="str">
            <v>COEFICIENTE DE REPRESENTATIVIDADE</v>
          </cell>
          <cell r="K3502" t="str">
            <v>17,38</v>
          </cell>
          <cell r="L3502" t="str">
            <v>CAIXA REFERENCIAL</v>
          </cell>
        </row>
        <row r="3503">
          <cell r="A3503">
            <v>89564</v>
          </cell>
          <cell r="B3503" t="str">
            <v>INSTALACOES HIDRO SANITARIAS</v>
          </cell>
          <cell r="C3503" t="str">
            <v>INHI</v>
          </cell>
          <cell r="D3503" t="str">
            <v>CONEXOES</v>
          </cell>
          <cell r="E3503" t="str">
            <v>0180</v>
          </cell>
          <cell r="F3503" t="str">
            <v/>
          </cell>
          <cell r="G3503" t="str">
            <v/>
          </cell>
          <cell r="H3503" t="str">
            <v>LUVA COM ROSCA, PVC, SOLDÁVEL, DN 40MM X 1.1/4, INSTALADO EM PRUMADA DE ÁGUA - FORNECIMENTO E INSTALAÇÃO. AF_12/2014</v>
          </cell>
          <cell r="I3503" t="str">
            <v>UN</v>
          </cell>
          <cell r="J3503" t="str">
            <v>COEFICIENTE DE REPRESENTATIVIDADE</v>
          </cell>
          <cell r="K3503" t="str">
            <v>16,00</v>
          </cell>
          <cell r="L3503" t="str">
            <v>CAIXA REFERENCIAL</v>
          </cell>
        </row>
        <row r="3504">
          <cell r="A3504">
            <v>89565</v>
          </cell>
          <cell r="B3504" t="str">
            <v>INSTALACOES HIDRO SANITARIAS</v>
          </cell>
          <cell r="C3504" t="str">
            <v>INHI</v>
          </cell>
          <cell r="D3504" t="str">
            <v>CONEXOES</v>
          </cell>
          <cell r="E3504" t="str">
            <v>0180</v>
          </cell>
          <cell r="F3504" t="str">
            <v/>
          </cell>
          <cell r="G3504" t="str">
            <v/>
          </cell>
          <cell r="H3504" t="str">
            <v>JUNÇÃO SIMPLES, PVC, SERIE R, ÁGUA PLUVIAL, DN 75 X 75 MM, JUNTA ELÁSTICA, FORNECIDO E INSTALADO EM RAMAL DE ENCAMINHAMENTO. AF_12/2014</v>
          </cell>
          <cell r="I3504" t="str">
            <v>UN</v>
          </cell>
          <cell r="J3504" t="str">
            <v>COEFICIENTE DE REPRESENTATIVIDADE</v>
          </cell>
          <cell r="K3504" t="str">
            <v>42,77</v>
          </cell>
          <cell r="L3504" t="str">
            <v>CAIXA REFERENCIAL</v>
          </cell>
        </row>
        <row r="3505">
          <cell r="A3505">
            <v>89566</v>
          </cell>
          <cell r="B3505" t="str">
            <v>INSTALACOES HIDRO SANITARIAS</v>
          </cell>
          <cell r="C3505" t="str">
            <v>INHI</v>
          </cell>
          <cell r="D3505" t="str">
            <v>CONEXOES</v>
          </cell>
          <cell r="E3505" t="str">
            <v>0180</v>
          </cell>
          <cell r="F3505" t="str">
            <v/>
          </cell>
          <cell r="G3505" t="str">
            <v/>
          </cell>
          <cell r="H3505" t="str">
            <v>TÊ, PVC, SERIE R, ÁGUA PLUVIAL, DN 75 MM, JUNTA ELÁSTICA, FORNECIDO E INSTALADO EM RAMAL DE ENCAMINHAMENTO. AF_12/2014</v>
          </cell>
          <cell r="I3505" t="str">
            <v>UN</v>
          </cell>
          <cell r="J3505" t="str">
            <v>COEFICIENTE DE REPRESENTATIVIDADE</v>
          </cell>
          <cell r="K3505" t="str">
            <v>36,94</v>
          </cell>
          <cell r="L3505" t="str">
            <v>CAIXA REFERENCIAL</v>
          </cell>
        </row>
        <row r="3506">
          <cell r="A3506">
            <v>89567</v>
          </cell>
          <cell r="B3506" t="str">
            <v>INSTALACOES HIDRO SANITARIAS</v>
          </cell>
          <cell r="C3506" t="str">
            <v>INHI</v>
          </cell>
          <cell r="D3506" t="str">
            <v>CONEXOES</v>
          </cell>
          <cell r="E3506" t="str">
            <v>0180</v>
          </cell>
          <cell r="F3506" t="str">
            <v/>
          </cell>
          <cell r="G3506" t="str">
            <v/>
          </cell>
          <cell r="H3506" t="str">
            <v>JUNÇÃO SIMPLES, PVC, SERIE R, ÁGUA PLUVIAL, DN 100 X 100 MM, JUNTA ELÁSTICA, FORNECIDO E INSTALADO EM RAMAL DE ENCAMINHAMENTO. AF_12/2014</v>
          </cell>
          <cell r="I3506" t="str">
            <v>UN</v>
          </cell>
          <cell r="J3506" t="str">
            <v>COEFICIENTE DE REPRESENTATIVIDADE</v>
          </cell>
          <cell r="K3506" t="str">
            <v>63,08</v>
          </cell>
          <cell r="L3506" t="str">
            <v>CAIXA REFERENCIAL</v>
          </cell>
        </row>
        <row r="3507">
          <cell r="A3507">
            <v>89568</v>
          </cell>
          <cell r="B3507" t="str">
            <v>INSTALACOES HIDRO SANITARIAS</v>
          </cell>
          <cell r="C3507" t="str">
            <v>INHI</v>
          </cell>
          <cell r="D3507" t="str">
            <v>CONEXOES</v>
          </cell>
          <cell r="E3507" t="str">
            <v>0180</v>
          </cell>
          <cell r="F3507" t="str">
            <v/>
          </cell>
          <cell r="G3507" t="str">
            <v/>
          </cell>
          <cell r="H3507" t="str">
            <v>UNIÃO, PVC, SOLDÁVEL, DN 40MM, INSTALADO EM PRUMADA DE ÁGUA - FORNECIMENTO E INSTALAÇÃO. AF_12/2014</v>
          </cell>
          <cell r="I3507" t="str">
            <v>UN</v>
          </cell>
          <cell r="J3507" t="str">
            <v>COEFICIENTE DE REPRESENTATIVIDADE</v>
          </cell>
          <cell r="K3507" t="str">
            <v>33,54</v>
          </cell>
          <cell r="L3507" t="str">
            <v>CAIXA REFERENCIAL</v>
          </cell>
        </row>
        <row r="3508">
          <cell r="A3508">
            <v>89569</v>
          </cell>
          <cell r="B3508" t="str">
            <v>INSTALACOES HIDRO SANITARIAS</v>
          </cell>
          <cell r="C3508" t="str">
            <v>INHI</v>
          </cell>
          <cell r="D3508" t="str">
            <v>CONEXOES</v>
          </cell>
          <cell r="E3508" t="str">
            <v>0180</v>
          </cell>
          <cell r="F3508" t="str">
            <v/>
          </cell>
          <cell r="G3508" t="str">
            <v/>
          </cell>
          <cell r="H3508" t="str">
            <v>JUNÇÃO SIMPLES, PVC, SERIE R, ÁGUA PLUVIAL, DN 100 X 75 MM, JUNTA ELÁSTICA, FORNECIDO E INSTALADO EM RAMAL DE ENCAMINHAMENTO. AF_12/2014</v>
          </cell>
          <cell r="I3508" t="str">
            <v>UN</v>
          </cell>
          <cell r="J3508" t="str">
            <v>COEFICIENTE DE REPRESENTATIVIDADE</v>
          </cell>
          <cell r="K3508" t="str">
            <v>59,60</v>
          </cell>
          <cell r="L3508" t="str">
            <v>CAIXA REFERENCIAL</v>
          </cell>
        </row>
        <row r="3509">
          <cell r="A3509">
            <v>89570</v>
          </cell>
          <cell r="B3509" t="str">
            <v>INSTALACOES HIDRO SANITARIAS</v>
          </cell>
          <cell r="C3509" t="str">
            <v>INHI</v>
          </cell>
          <cell r="D3509" t="str">
            <v>CONEXOES</v>
          </cell>
          <cell r="E3509" t="str">
            <v>0180</v>
          </cell>
          <cell r="F3509" t="str">
            <v/>
          </cell>
          <cell r="G3509" t="str">
            <v/>
          </cell>
          <cell r="H3509" t="str">
            <v>ADAPTADOR CURTO COM BOLSA E ROSCA PARA REGISTRO, PVC, SOLDÁVEL, DN 40MM X 1.1/2, INSTALADO EM PRUMADA DE ÁGUA - FORNECIMENTO E INSTALAÇÃO. AF_12/2014</v>
          </cell>
          <cell r="I3509" t="str">
            <v>UN</v>
          </cell>
          <cell r="J3509" t="str">
            <v>COEFICIENTE DE REPRESENTATIVIDADE</v>
          </cell>
          <cell r="K3509" t="str">
            <v>10,97</v>
          </cell>
          <cell r="L3509" t="str">
            <v>CAIXA REFERENCIAL</v>
          </cell>
        </row>
        <row r="3510">
          <cell r="A3510">
            <v>89571</v>
          </cell>
          <cell r="B3510" t="str">
            <v>INSTALACOES HIDRO SANITARIAS</v>
          </cell>
          <cell r="C3510" t="str">
            <v>INHI</v>
          </cell>
          <cell r="D3510" t="str">
            <v>CONEXOES</v>
          </cell>
          <cell r="E3510" t="str">
            <v>0180</v>
          </cell>
          <cell r="F3510" t="str">
            <v/>
          </cell>
          <cell r="G3510" t="str">
            <v/>
          </cell>
          <cell r="H3510" t="str">
            <v>TÊ, PVC, SERIE R, ÁGUA PLUVIAL, DN 100 X 100 MM, JUNTA ELÁSTICA, FORNECIDO E INSTALADO EM RAMAL DE ENCAMINHAMENTO. AF_12/2014</v>
          </cell>
          <cell r="I3510" t="str">
            <v>UN</v>
          </cell>
          <cell r="J3510" t="str">
            <v>COEFICIENTE DE REPRESENTATIVIDADE</v>
          </cell>
          <cell r="K3510" t="str">
            <v>57,96</v>
          </cell>
          <cell r="L3510" t="str">
            <v>CAIXA REFERENCIAL</v>
          </cell>
        </row>
        <row r="3511">
          <cell r="A3511">
            <v>89572</v>
          </cell>
          <cell r="B3511" t="str">
            <v>INSTALACOES HIDRO SANITARIAS</v>
          </cell>
          <cell r="C3511" t="str">
            <v>INHI</v>
          </cell>
          <cell r="D3511" t="str">
            <v>CONEXOES</v>
          </cell>
          <cell r="E3511" t="str">
            <v>0180</v>
          </cell>
          <cell r="F3511" t="str">
            <v/>
          </cell>
          <cell r="G3511" t="str">
            <v/>
          </cell>
          <cell r="H3511" t="str">
            <v>ADAPTADOR CURTO COM BOLSA E ROSCA PARA REGISTRO, PVC, SOLDÁVEL, DN 40MM X 1.1/4, INSTALADO EM PRUMADA DE ÁGUA - FORNECIMENTO E INSTALAÇÃO. AF_12/2014</v>
          </cell>
          <cell r="I3511" t="str">
            <v>UN</v>
          </cell>
          <cell r="J3511" t="str">
            <v>COEFICIENTE DE REPRESENTATIVIDADE</v>
          </cell>
          <cell r="K3511" t="str">
            <v>7,21</v>
          </cell>
          <cell r="L3511" t="str">
            <v>CAIXA REFERENCIAL</v>
          </cell>
        </row>
        <row r="3512">
          <cell r="A3512">
            <v>89573</v>
          </cell>
          <cell r="B3512" t="str">
            <v>INSTALACOES HIDRO SANITARIAS</v>
          </cell>
          <cell r="C3512" t="str">
            <v>INHI</v>
          </cell>
          <cell r="D3512" t="str">
            <v>CONEXOES</v>
          </cell>
          <cell r="E3512" t="str">
            <v>0180</v>
          </cell>
          <cell r="F3512" t="str">
            <v/>
          </cell>
          <cell r="G3512" t="str">
            <v/>
          </cell>
          <cell r="H3512" t="str">
            <v>TÊ, PVC, SERIE R, ÁGUA PLUVIAL, DN 100 X 75 MM, JUNTA ELÁSTICA, FORNECIDO E INSTALADO EM RAMAL DE ENCAMINHAMENTO. AF_12/2014</v>
          </cell>
          <cell r="I3512" t="str">
            <v>UN</v>
          </cell>
          <cell r="J3512" t="str">
            <v>COEFICIENTE DE REPRESENTATIVIDADE</v>
          </cell>
          <cell r="K3512" t="str">
            <v>52,67</v>
          </cell>
          <cell r="L3512" t="str">
            <v>CAIXA REFERENCIAL</v>
          </cell>
        </row>
        <row r="3513">
          <cell r="A3513">
            <v>89574</v>
          </cell>
          <cell r="B3513" t="str">
            <v>INSTALACOES HIDRO SANITARIAS</v>
          </cell>
          <cell r="C3513" t="str">
            <v>INHI</v>
          </cell>
          <cell r="D3513" t="str">
            <v>CONEXOES</v>
          </cell>
          <cell r="E3513" t="str">
            <v>0180</v>
          </cell>
          <cell r="F3513" t="str">
            <v/>
          </cell>
          <cell r="G3513" t="str">
            <v/>
          </cell>
          <cell r="H3513" t="str">
            <v>JUNÇÃO DUPLA, PVC, SERIE R, ÁGUA PLUVIAL, DN 100 X 100 X 100 MM, JUNTA ELÁSTICA, FORNECIDO E INSTALADO EM RAMAL DE ENCAMINHAMENTO. AF_12/2014</v>
          </cell>
          <cell r="I3513" t="str">
            <v>UN</v>
          </cell>
          <cell r="J3513" t="str">
            <v>COEFICIENTE DE REPRESENTATIVIDADE</v>
          </cell>
          <cell r="K3513" t="str">
            <v>103,03</v>
          </cell>
          <cell r="L3513" t="str">
            <v>CAIXA REFERENCIAL</v>
          </cell>
        </row>
        <row r="3514">
          <cell r="A3514">
            <v>89575</v>
          </cell>
          <cell r="B3514" t="str">
            <v>INSTALACOES HIDRO SANITARIAS</v>
          </cell>
          <cell r="C3514" t="str">
            <v>INHI</v>
          </cell>
          <cell r="D3514" t="str">
            <v>CONEXOES</v>
          </cell>
          <cell r="E3514" t="str">
            <v>0180</v>
          </cell>
          <cell r="F3514" t="str">
            <v/>
          </cell>
          <cell r="G3514" t="str">
            <v/>
          </cell>
          <cell r="H3514" t="str">
            <v>LUVA, PVC, SOLDÁVEL, DN 50MM, INSTALADO EM PRUMADA DE ÁGUA - FORNECIMENTO E INSTALAÇÃO. AF_12/2014</v>
          </cell>
          <cell r="I3514" t="str">
            <v>UN</v>
          </cell>
          <cell r="J3514" t="str">
            <v>COEFICIENTE DE REPRESENTATIVIDADE</v>
          </cell>
          <cell r="K3514" t="str">
            <v>9,73</v>
          </cell>
          <cell r="L3514" t="str">
            <v>CAIXA REFERENCIAL</v>
          </cell>
        </row>
        <row r="3515">
          <cell r="A3515">
            <v>89577</v>
          </cell>
          <cell r="B3515" t="str">
            <v>INSTALACOES HIDRO SANITARIAS</v>
          </cell>
          <cell r="C3515" t="str">
            <v>INHI</v>
          </cell>
          <cell r="D3515" t="str">
            <v>CONEXOES</v>
          </cell>
          <cell r="E3515" t="str">
            <v>0180</v>
          </cell>
          <cell r="F3515" t="str">
            <v/>
          </cell>
          <cell r="G3515" t="str">
            <v/>
          </cell>
          <cell r="H3515" t="str">
            <v>LUVA DE CORRER, PVC, SOLDÁVEL, DN 50MM, INSTALADO EM PRUMADA DE ÁGUA - FORNECIMENTO E INSTALAÇÃO. AF_12/2014</v>
          </cell>
          <cell r="I3515" t="str">
            <v>UN</v>
          </cell>
          <cell r="J3515" t="str">
            <v>COEFICIENTE DE REPRESENTATIVIDADE</v>
          </cell>
          <cell r="K3515" t="str">
            <v>34,08</v>
          </cell>
          <cell r="L3515" t="str">
            <v>CAIXA REFERENCIAL</v>
          </cell>
        </row>
        <row r="3516">
          <cell r="A3516">
            <v>89579</v>
          </cell>
          <cell r="B3516" t="str">
            <v>INSTALACOES HIDRO SANITARIAS</v>
          </cell>
          <cell r="C3516" t="str">
            <v>INHI</v>
          </cell>
          <cell r="D3516" t="str">
            <v>CONEXOES</v>
          </cell>
          <cell r="E3516" t="str">
            <v>0180</v>
          </cell>
          <cell r="F3516" t="str">
            <v/>
          </cell>
          <cell r="G3516" t="str">
            <v/>
          </cell>
          <cell r="H3516" t="str">
            <v>LUVA DE REDUÇÃO, PVC, SOLDÁVEL, DN 50MM X 25MM, INSTALADO EM PRUMADA DE ÁGUA   FORNECIMENTO E INSTALAÇÃO. AF_12/2014</v>
          </cell>
          <cell r="I3516" t="str">
            <v>UN</v>
          </cell>
          <cell r="J3516" t="str">
            <v>COEFICIENTE DE REPRESENTATIVIDADE</v>
          </cell>
          <cell r="K3516" t="str">
            <v>10,00</v>
          </cell>
          <cell r="L3516" t="str">
            <v>CAIXA REFERENCIAL</v>
          </cell>
        </row>
        <row r="3517">
          <cell r="A3517">
            <v>89581</v>
          </cell>
          <cell r="B3517" t="str">
            <v>INSTALACOES HIDRO SANITARIAS</v>
          </cell>
          <cell r="C3517" t="str">
            <v>INHI</v>
          </cell>
          <cell r="D3517" t="str">
            <v>CONEXOES</v>
          </cell>
          <cell r="E3517" t="str">
            <v>0180</v>
          </cell>
          <cell r="F3517" t="str">
            <v/>
          </cell>
          <cell r="G3517" t="str">
            <v/>
          </cell>
          <cell r="H3517" t="str">
            <v>JOELHO 90 GRAUS, PVC, SERIE R, ÁGUA PLUVIAL, DN 75 MM, JUNTA ELÁSTICA, FORNECIDO E INSTALADO EM CONDUTORES VERTICAIS DE ÁGUAS PLUVIAIS. AF_12/2014</v>
          </cell>
          <cell r="I3517" t="str">
            <v>UN</v>
          </cell>
          <cell r="J3517" t="str">
            <v>COEFICIENTE DE REPRESENTATIVIDADE</v>
          </cell>
          <cell r="K3517" t="str">
            <v>22,07</v>
          </cell>
          <cell r="L3517" t="str">
            <v>CAIXA REFERENCIAL</v>
          </cell>
        </row>
        <row r="3518">
          <cell r="A3518">
            <v>89582</v>
          </cell>
          <cell r="B3518" t="str">
            <v>INSTALACOES HIDRO SANITARIAS</v>
          </cell>
          <cell r="C3518" t="str">
            <v>INHI</v>
          </cell>
          <cell r="D3518" t="str">
            <v>CONEXOES</v>
          </cell>
          <cell r="E3518" t="str">
            <v>0180</v>
          </cell>
          <cell r="F3518" t="str">
            <v/>
          </cell>
          <cell r="G3518" t="str">
            <v/>
          </cell>
          <cell r="H3518" t="str">
            <v>JOELHO 45 GRAUS, PVC, SERIE R, ÁGUA PLUVIAL, DN 75 MM, JUNTA ELÁSTICA, FORNECIDO E INSTALADO EM CONDUTORES VERTICAIS DE ÁGUAS PLUVIAIS. AF_12/2014</v>
          </cell>
          <cell r="I3518" t="str">
            <v>UN</v>
          </cell>
          <cell r="J3518" t="str">
            <v>COEFICIENTE DE REPRESENTATIVIDADE</v>
          </cell>
          <cell r="K3518" t="str">
            <v>19,36</v>
          </cell>
          <cell r="L3518" t="str">
            <v>CAIXA REFERENCIAL</v>
          </cell>
        </row>
        <row r="3519">
          <cell r="A3519">
            <v>89583</v>
          </cell>
          <cell r="B3519" t="str">
            <v>INSTALACOES HIDRO SANITARIAS</v>
          </cell>
          <cell r="C3519" t="str">
            <v>INHI</v>
          </cell>
          <cell r="D3519" t="str">
            <v>CONEXOES</v>
          </cell>
          <cell r="E3519" t="str">
            <v>0180</v>
          </cell>
          <cell r="F3519" t="str">
            <v/>
          </cell>
          <cell r="G3519" t="str">
            <v/>
          </cell>
          <cell r="H3519" t="str">
            <v>CURVA 87 GRAUS E 30 MINUTOS, PVC, SERIE R, ÁGUA PLUVIAL, DN 75 MM, JUNTA ELÁSTICA, FORNECIDO E INSTALADO EM CONDUTORES VERTICAIS DE ÁGUAS PLUVIAIS. AF_12/2014</v>
          </cell>
          <cell r="I3519" t="str">
            <v>UN</v>
          </cell>
          <cell r="J3519" t="str">
            <v>COEFICIENTE DE REPRESENTATIVIDADE</v>
          </cell>
          <cell r="K3519" t="str">
            <v>29,22</v>
          </cell>
          <cell r="L3519" t="str">
            <v>CAIXA REFERENCIAL</v>
          </cell>
        </row>
        <row r="3520">
          <cell r="A3520">
            <v>89584</v>
          </cell>
          <cell r="B3520" t="str">
            <v>INSTALACOES HIDRO SANITARIAS</v>
          </cell>
          <cell r="C3520" t="str">
            <v>INHI</v>
          </cell>
          <cell r="D3520" t="str">
            <v>CONEXOES</v>
          </cell>
          <cell r="E3520" t="str">
            <v>0180</v>
          </cell>
          <cell r="F3520" t="str">
            <v/>
          </cell>
          <cell r="G3520" t="str">
            <v/>
          </cell>
          <cell r="H3520" t="str">
            <v>JOELHO 90 GRAUS, PVC, SERIE R, ÁGUA PLUVIAL, DN 100 MM, JUNTA ELÁSTICA, FORNECIDO E INSTALADO EM CONDUTORES VERTICAIS DE ÁGUAS PLUVIAIS. AF_12/2014</v>
          </cell>
          <cell r="I3520" t="str">
            <v>UN</v>
          </cell>
          <cell r="J3520" t="str">
            <v>COEFICIENTE DE REPRESENTATIVIDADE</v>
          </cell>
          <cell r="K3520" t="str">
            <v>33,24</v>
          </cell>
          <cell r="L3520" t="str">
            <v>CAIXA REFERENCIAL</v>
          </cell>
        </row>
        <row r="3521">
          <cell r="A3521">
            <v>89585</v>
          </cell>
          <cell r="B3521" t="str">
            <v>INSTALACOES HIDRO SANITARIAS</v>
          </cell>
          <cell r="C3521" t="str">
            <v>INHI</v>
          </cell>
          <cell r="D3521" t="str">
            <v>CONEXOES</v>
          </cell>
          <cell r="E3521" t="str">
            <v>0180</v>
          </cell>
          <cell r="F3521" t="str">
            <v/>
          </cell>
          <cell r="G3521" t="str">
            <v/>
          </cell>
          <cell r="H3521" t="str">
            <v>JOELHO 45 GRAUS, PVC, SERIE R, ÁGUA PLUVIAL, DN 100 MM, JUNTA ELÁSTICA, FORNECIDO E INSTALADO EM CONDUTORES VERTICAIS DE ÁGUAS PLUVIAIS. AF_12/2014</v>
          </cell>
          <cell r="I3521" t="str">
            <v>UN</v>
          </cell>
          <cell r="J3521" t="str">
            <v>COEFICIENTE DE REPRESENTATIVIDADE</v>
          </cell>
          <cell r="K3521" t="str">
            <v>26,66</v>
          </cell>
          <cell r="L3521" t="str">
            <v>CAIXA REFERENCIAL</v>
          </cell>
        </row>
        <row r="3522">
          <cell r="A3522">
            <v>89586</v>
          </cell>
          <cell r="B3522" t="str">
            <v>INSTALACOES HIDRO SANITARIAS</v>
          </cell>
          <cell r="C3522" t="str">
            <v>INHI</v>
          </cell>
          <cell r="D3522" t="str">
            <v>CONEXOES</v>
          </cell>
          <cell r="E3522" t="str">
            <v>0180</v>
          </cell>
          <cell r="F3522" t="str">
            <v/>
          </cell>
          <cell r="G3522" t="str">
            <v/>
          </cell>
          <cell r="H3522" t="str">
            <v>JOELHO 45 GRAUS PARA PÉ DE COLUNA, PVC, SERIE R, ÁGUA PLUVIAL, DN 100 MM, JUNTA ELÁSTICA, FORNECIDO E INSTALADO EM CONDUTORES VERTICAIS DE ÁGUAS PLUVIAIS. AF_12/2014</v>
          </cell>
          <cell r="I3522" t="str">
            <v>UN</v>
          </cell>
          <cell r="J3522" t="str">
            <v>COEFICIENTE DE REPRESENTATIVIDADE</v>
          </cell>
          <cell r="K3522" t="str">
            <v>26,66</v>
          </cell>
          <cell r="L3522" t="str">
            <v>CAIXA REFERENCIAL</v>
          </cell>
        </row>
        <row r="3523">
          <cell r="A3523">
            <v>89587</v>
          </cell>
          <cell r="B3523" t="str">
            <v>INSTALACOES HIDRO SANITARIAS</v>
          </cell>
          <cell r="C3523" t="str">
            <v>INHI</v>
          </cell>
          <cell r="D3523" t="str">
            <v>CONEXOES</v>
          </cell>
          <cell r="E3523" t="str">
            <v>0180</v>
          </cell>
          <cell r="F3523" t="str">
            <v/>
          </cell>
          <cell r="G3523" t="str">
            <v/>
          </cell>
          <cell r="H3523" t="str">
            <v>CURVA 87 GRAUS E 30 MINUTOS, PVC, SERIE R, ÁGUA PLUVIAL, DN 100 MM, JUNTA ELÁSTICA, FORNECIDO E INSTALADO EM CONDUTORES VERTICAIS DE ÁGUAS PLUVIAIS. AF_12/2014</v>
          </cell>
          <cell r="I3523" t="str">
            <v>UN</v>
          </cell>
          <cell r="J3523" t="str">
            <v>COEFICIENTE DE REPRESENTATIVIDADE</v>
          </cell>
          <cell r="K3523" t="str">
            <v>43,56</v>
          </cell>
          <cell r="L3523" t="str">
            <v>CAIXA REFERENCIAL</v>
          </cell>
        </row>
        <row r="3524">
          <cell r="A3524">
            <v>89590</v>
          </cell>
          <cell r="B3524" t="str">
            <v>INSTALACOES HIDRO SANITARIAS</v>
          </cell>
          <cell r="C3524" t="str">
            <v>INHI</v>
          </cell>
          <cell r="D3524" t="str">
            <v>CONEXOES</v>
          </cell>
          <cell r="E3524" t="str">
            <v>0180</v>
          </cell>
          <cell r="F3524" t="str">
            <v/>
          </cell>
          <cell r="G3524" t="str">
            <v/>
          </cell>
          <cell r="H3524" t="str">
            <v>JOELHO 90 GRAUS, PVC, SERIE R, ÁGUA PLUVIAL, DN 150 MM, JUNTA ELÁSTICA, FORNECIDO E INSTALADO EM CONDUTORES VERTICAIS DE ÁGUAS PLUVIAIS. AF_12/2014</v>
          </cell>
          <cell r="I3524" t="str">
            <v>UN</v>
          </cell>
          <cell r="J3524" t="str">
            <v>COEFICIENTE DE REPRESENTATIVIDADE</v>
          </cell>
          <cell r="K3524" t="str">
            <v>106,33</v>
          </cell>
          <cell r="L3524" t="str">
            <v>CAIXA REFERENCIAL</v>
          </cell>
        </row>
        <row r="3525">
          <cell r="A3525">
            <v>89591</v>
          </cell>
          <cell r="B3525" t="str">
            <v>INSTALACOES HIDRO SANITARIAS</v>
          </cell>
          <cell r="C3525" t="str">
            <v>INHI</v>
          </cell>
          <cell r="D3525" t="str">
            <v>CONEXOES</v>
          </cell>
          <cell r="E3525" t="str">
            <v>0180</v>
          </cell>
          <cell r="F3525" t="str">
            <v/>
          </cell>
          <cell r="G3525" t="str">
            <v/>
          </cell>
          <cell r="H3525" t="str">
            <v>JOELHO 45 GRAUS, PVC, SERIE R, ÁGUA PLUVIAL, DN 150 MM, JUNTA ELÁSTICA, FORNECIDO E INSTALADO EM CONDUTORES VERTICAIS DE ÁGUAS PLUVIAIS. AF_12/2014</v>
          </cell>
          <cell r="I3525" t="str">
            <v>UN</v>
          </cell>
          <cell r="J3525" t="str">
            <v>COEFICIENTE DE REPRESENTATIVIDADE</v>
          </cell>
          <cell r="K3525" t="str">
            <v>87,43</v>
          </cell>
          <cell r="L3525" t="str">
            <v>CAIXA REFERENCIAL</v>
          </cell>
        </row>
        <row r="3526">
          <cell r="A3526">
            <v>89592</v>
          </cell>
          <cell r="B3526" t="str">
            <v>INSTALACOES HIDRO SANITARIAS</v>
          </cell>
          <cell r="C3526" t="str">
            <v>INHI</v>
          </cell>
          <cell r="D3526" t="str">
            <v>CONEXOES</v>
          </cell>
          <cell r="E3526" t="str">
            <v>0180</v>
          </cell>
          <cell r="F3526" t="str">
            <v/>
          </cell>
          <cell r="G3526" t="str">
            <v/>
          </cell>
          <cell r="H3526" t="str">
            <v>CURVA 87 GRAUS E 30 MINUTOS, PVC, SERIE R, ÁGUA PLUVIAL, DN 150 MM, JUNTA ELÁSTICA, FORNECIDO E INSTALADO EM CONDUTORES VERTICAIS DE ÁGUAS PLUVIAIS. AF_12/2014</v>
          </cell>
          <cell r="I3526" t="str">
            <v>UN</v>
          </cell>
          <cell r="J3526" t="str">
            <v>COEFICIENTE DE REPRESENTATIVIDADE</v>
          </cell>
          <cell r="K3526" t="str">
            <v>142,39</v>
          </cell>
          <cell r="L3526" t="str">
            <v>CAIXA REFERENCIAL</v>
          </cell>
        </row>
        <row r="3527">
          <cell r="A3527">
            <v>89593</v>
          </cell>
          <cell r="B3527" t="str">
            <v>INSTALACOES HIDRO SANITARIAS</v>
          </cell>
          <cell r="C3527" t="str">
            <v>INHI</v>
          </cell>
          <cell r="D3527" t="str">
            <v>CONEXOES</v>
          </cell>
          <cell r="E3527" t="str">
            <v>0180</v>
          </cell>
          <cell r="F3527" t="str">
            <v/>
          </cell>
          <cell r="G3527" t="str">
            <v/>
          </cell>
          <cell r="H3527" t="str">
            <v>LUVA COM ROSCA, PVC, SOLDÁVEL, DN 50MM X 1.1/2, INSTALADO EM PRUMADA DE ÁGUA - FORNECIMENTO E INSTALAÇÃO. AF_12/2014</v>
          </cell>
          <cell r="I3527" t="str">
            <v>UN</v>
          </cell>
          <cell r="J3527" t="str">
            <v>COEFICIENTE DE REPRESENTATIVIDADE</v>
          </cell>
          <cell r="K3527" t="str">
            <v>30,71</v>
          </cell>
          <cell r="L3527" t="str">
            <v>CAIXA REFERENCIAL</v>
          </cell>
        </row>
        <row r="3528">
          <cell r="A3528">
            <v>89594</v>
          </cell>
          <cell r="B3528" t="str">
            <v>INSTALACOES HIDRO SANITARIAS</v>
          </cell>
          <cell r="C3528" t="str">
            <v>INHI</v>
          </cell>
          <cell r="D3528" t="str">
            <v>CONEXOES</v>
          </cell>
          <cell r="E3528" t="str">
            <v>0180</v>
          </cell>
          <cell r="F3528" t="str">
            <v/>
          </cell>
          <cell r="G3528" t="str">
            <v/>
          </cell>
          <cell r="H3528" t="str">
            <v>UNIÃO, PVC, SOLDÁVEL, DN 50MM, INSTALADO EM PRUMADA DE ÁGUA - FORNECIMENTO E INSTALAÇÃO. AF_12/2014</v>
          </cell>
          <cell r="I3528" t="str">
            <v>UN</v>
          </cell>
          <cell r="J3528" t="str">
            <v>COEFICIENTE DE REPRESENTATIVIDADE</v>
          </cell>
          <cell r="K3528" t="str">
            <v>37,34</v>
          </cell>
          <cell r="L3528" t="str">
            <v>CAIXA REFERENCIAL</v>
          </cell>
        </row>
        <row r="3529">
          <cell r="A3529">
            <v>89595</v>
          </cell>
          <cell r="B3529" t="str">
            <v>INSTALACOES HIDRO SANITARIAS</v>
          </cell>
          <cell r="C3529" t="str">
            <v>INHI</v>
          </cell>
          <cell r="D3529" t="str">
            <v>CONEXOES</v>
          </cell>
          <cell r="E3529" t="str">
            <v>0180</v>
          </cell>
          <cell r="F3529" t="str">
            <v/>
          </cell>
          <cell r="G3529" t="str">
            <v/>
          </cell>
          <cell r="H3529" t="str">
            <v>ADAPTADOR CURTO COM BOLSA E ROSCA PARA REGISTRO, PVC, SOLDÁVEL, DN 50MM X 1.1/4, INSTALADO EM PRUMADA DE ÁGUA - FORNECIMENTO E INSTALAÇÃO. AF_12/2014</v>
          </cell>
          <cell r="I3529" t="str">
            <v>UN</v>
          </cell>
          <cell r="J3529" t="str">
            <v>COEFICIENTE DE REPRESENTATIVIDADE</v>
          </cell>
          <cell r="K3529" t="str">
            <v>13,44</v>
          </cell>
          <cell r="L3529" t="str">
            <v>CAIXA REFERENCIAL</v>
          </cell>
        </row>
        <row r="3530">
          <cell r="A3530">
            <v>89596</v>
          </cell>
          <cell r="B3530" t="str">
            <v>INSTALACOES HIDRO SANITARIAS</v>
          </cell>
          <cell r="C3530" t="str">
            <v>INHI</v>
          </cell>
          <cell r="D3530" t="str">
            <v>CONEXOES</v>
          </cell>
          <cell r="E3530" t="str">
            <v>0180</v>
          </cell>
          <cell r="F3530" t="str">
            <v/>
          </cell>
          <cell r="G3530" t="str">
            <v/>
          </cell>
          <cell r="H3530" t="str">
            <v>ADAPTADOR CURTO COM BOLSA E ROSCA PARA REGISTRO, PVC, SOLDÁVEL, DN 50MM X 1.1/2, INSTALADO EM PRUMADA DE ÁGUA - FORNECIMENTO E INSTALAÇÃO. AF_12/2014</v>
          </cell>
          <cell r="I3530" t="str">
            <v>UN</v>
          </cell>
          <cell r="J3530" t="str">
            <v>COEFICIENTE DE REPRESENTATIVIDADE</v>
          </cell>
          <cell r="K3530" t="str">
            <v>9,54</v>
          </cell>
          <cell r="L3530" t="str">
            <v>CAIXA REFERENCIAL</v>
          </cell>
        </row>
        <row r="3531">
          <cell r="A3531">
            <v>89597</v>
          </cell>
          <cell r="B3531" t="str">
            <v>INSTALACOES HIDRO SANITARIAS</v>
          </cell>
          <cell r="C3531" t="str">
            <v>INHI</v>
          </cell>
          <cell r="D3531" t="str">
            <v>CONEXOES</v>
          </cell>
          <cell r="E3531" t="str">
            <v>0180</v>
          </cell>
          <cell r="F3531" t="str">
            <v/>
          </cell>
          <cell r="G3531" t="str">
            <v/>
          </cell>
          <cell r="H3531" t="str">
            <v>LUVA, PVC, SOLDÁVEL, DN 60MM, INSTALADO EM PRUMADA DE ÁGUA - FORNECIMENTO E INSTALAÇÃO. AF_12/2014</v>
          </cell>
          <cell r="I3531" t="str">
            <v>UN</v>
          </cell>
          <cell r="J3531" t="str">
            <v>COEFICIENTE DE REPRESENTATIVIDADE</v>
          </cell>
          <cell r="K3531" t="str">
            <v>18,83</v>
          </cell>
          <cell r="L3531" t="str">
            <v>CAIXA REFERENCIAL</v>
          </cell>
        </row>
        <row r="3532">
          <cell r="A3532">
            <v>89598</v>
          </cell>
          <cell r="B3532" t="str">
            <v>INSTALACOES HIDRO SANITARIAS</v>
          </cell>
          <cell r="C3532" t="str">
            <v>INHI</v>
          </cell>
          <cell r="D3532" t="str">
            <v>CONEXOES</v>
          </cell>
          <cell r="E3532" t="str">
            <v>0180</v>
          </cell>
          <cell r="F3532" t="str">
            <v/>
          </cell>
          <cell r="G3532" t="str">
            <v/>
          </cell>
          <cell r="H3532" t="str">
            <v>LUVA DE CORRER, PVC, SOLDÁVEL, DN 60MM, INSTALADO EM PRUMADA DE ÁGUA   FORNECIMENTO E INSTALAÇÃO. AF_12/2014</v>
          </cell>
          <cell r="I3532" t="str">
            <v>UN</v>
          </cell>
          <cell r="J3532" t="str">
            <v>COEFICIENTE DE REPRESENTATIVIDADE</v>
          </cell>
          <cell r="K3532" t="str">
            <v>51,82</v>
          </cell>
          <cell r="L3532" t="str">
            <v>CAIXA REFERENCIAL</v>
          </cell>
        </row>
        <row r="3533">
          <cell r="A3533">
            <v>89599</v>
          </cell>
          <cell r="B3533" t="str">
            <v>INSTALACOES HIDRO SANITARIAS</v>
          </cell>
          <cell r="C3533" t="str">
            <v>INHI</v>
          </cell>
          <cell r="D3533" t="str">
            <v>CONEXOES</v>
          </cell>
          <cell r="E3533" t="str">
            <v>0180</v>
          </cell>
          <cell r="F3533" t="str">
            <v/>
          </cell>
          <cell r="G3533" t="str">
            <v/>
          </cell>
          <cell r="H3533" t="str">
            <v>LUVA SIMPLES, PVC, SERIE R, ÁGUA PLUVIAL, DN 75 MM, JUNTA ELÁSTICA, FORNECIDO E INSTALADO EM CONDUTORES VERTICAIS DE ÁGUAS PLUVIAIS. AF_12/2014</v>
          </cell>
          <cell r="I3533" t="str">
            <v>UN</v>
          </cell>
          <cell r="J3533" t="str">
            <v>COEFICIENTE DE REPRESENTATIVIDADE</v>
          </cell>
          <cell r="K3533" t="str">
            <v>14,98</v>
          </cell>
          <cell r="L3533" t="str">
            <v>CAIXA REFERENCIAL</v>
          </cell>
        </row>
        <row r="3534">
          <cell r="A3534">
            <v>89600</v>
          </cell>
          <cell r="B3534" t="str">
            <v>INSTALACOES HIDRO SANITARIAS</v>
          </cell>
          <cell r="C3534" t="str">
            <v>INHI</v>
          </cell>
          <cell r="D3534" t="str">
            <v>CONEXOES</v>
          </cell>
          <cell r="E3534" t="str">
            <v>0180</v>
          </cell>
          <cell r="F3534" t="str">
            <v/>
          </cell>
          <cell r="G3534" t="str">
            <v/>
          </cell>
          <cell r="H3534" t="str">
            <v>LUVA DE CORRER, PVC, SERIE R, ÁGUA PLUVIAL, DN 75 MM, JUNTA ELÁSTICA, FORNECIDO E INSTALADO EM CONDUTORES VERTICAIS DE ÁGUAS PLUVIAIS. AF_12/2014</v>
          </cell>
          <cell r="I3534" t="str">
            <v>UN</v>
          </cell>
          <cell r="J3534" t="str">
            <v>COEFICIENTE DE REPRESENTATIVIDADE</v>
          </cell>
          <cell r="K3534" t="str">
            <v>16,33</v>
          </cell>
          <cell r="L3534" t="str">
            <v>CAIXA REFERENCIAL</v>
          </cell>
        </row>
        <row r="3535">
          <cell r="A3535">
            <v>89605</v>
          </cell>
          <cell r="B3535" t="str">
            <v>INSTALACOES HIDRO SANITARIAS</v>
          </cell>
          <cell r="C3535" t="str">
            <v>INHI</v>
          </cell>
          <cell r="D3535" t="str">
            <v>CONEXOES</v>
          </cell>
          <cell r="E3535" t="str">
            <v>0180</v>
          </cell>
          <cell r="F3535" t="str">
            <v/>
          </cell>
          <cell r="G3535" t="str">
            <v/>
          </cell>
          <cell r="H3535" t="str">
            <v>LUVA DE REDUÇÃO, PVC, SOLDÁVEL, DN 60MM X 50MM, INSTALADO EM PRUMADA DE ÁGUA - FORNECIMENTO E INSTALAÇÃO. AF_12/2014</v>
          </cell>
          <cell r="I3535" t="str">
            <v>UN</v>
          </cell>
          <cell r="J3535" t="str">
            <v>COEFICIENTE DE REPRESENTATIVIDADE</v>
          </cell>
          <cell r="K3535" t="str">
            <v>18,34</v>
          </cell>
          <cell r="L3535" t="str">
            <v>CAIXA REFERENCIAL</v>
          </cell>
        </row>
        <row r="3536">
          <cell r="A3536">
            <v>89609</v>
          </cell>
          <cell r="B3536" t="str">
            <v>INSTALACOES HIDRO SANITARIAS</v>
          </cell>
          <cell r="C3536" t="str">
            <v>INHI</v>
          </cell>
          <cell r="D3536" t="str">
            <v>CONEXOES</v>
          </cell>
          <cell r="E3536" t="str">
            <v>0180</v>
          </cell>
          <cell r="F3536" t="str">
            <v/>
          </cell>
          <cell r="G3536" t="str">
            <v/>
          </cell>
          <cell r="H3536" t="str">
            <v>UNIÃO, PVC, SOLDÁVEL, DN 60MM, INSTALADO EM PRUMADA DE ÁGUA - FORNECIMENTO E INSTALAÇÃO. AF_12/2014</v>
          </cell>
          <cell r="I3536" t="str">
            <v>UN</v>
          </cell>
          <cell r="J3536" t="str">
            <v>COEFICIENTE DE REPRESENTATIVIDADE</v>
          </cell>
          <cell r="K3536" t="str">
            <v>87,91</v>
          </cell>
          <cell r="L3536" t="str">
            <v>CAIXA REFERENCIAL</v>
          </cell>
        </row>
        <row r="3537">
          <cell r="A3537">
            <v>89610</v>
          </cell>
          <cell r="B3537" t="str">
            <v>INSTALACOES HIDRO SANITARIAS</v>
          </cell>
          <cell r="C3537" t="str">
            <v>INHI</v>
          </cell>
          <cell r="D3537" t="str">
            <v>CONEXOES</v>
          </cell>
          <cell r="E3537" t="str">
            <v>0180</v>
          </cell>
          <cell r="F3537" t="str">
            <v/>
          </cell>
          <cell r="G3537" t="str">
            <v/>
          </cell>
          <cell r="H3537" t="str">
            <v>ADAPTADOR CURTO COM BOLSA E ROSCA PARA REGISTRO, PVC, SOLDÁVEL, DN 60MM X 2, INSTALADO EM PRUMADA DE ÁGUA - FORNECIMENTO E INSTALAÇÃO. AF_12/2014</v>
          </cell>
          <cell r="I3537" t="str">
            <v>UN</v>
          </cell>
          <cell r="J3537" t="str">
            <v>COEFICIENTE DE REPRESENTATIVIDADE</v>
          </cell>
          <cell r="K3537" t="str">
            <v>18,85</v>
          </cell>
          <cell r="L3537" t="str">
            <v>CAIXA REFERENCIAL</v>
          </cell>
        </row>
        <row r="3538">
          <cell r="A3538">
            <v>89611</v>
          </cell>
          <cell r="B3538" t="str">
            <v>INSTALACOES HIDRO SANITARIAS</v>
          </cell>
          <cell r="C3538" t="str">
            <v>INHI</v>
          </cell>
          <cell r="D3538" t="str">
            <v>CONEXOES</v>
          </cell>
          <cell r="E3538" t="str">
            <v>0180</v>
          </cell>
          <cell r="F3538" t="str">
            <v/>
          </cell>
          <cell r="G3538" t="str">
            <v/>
          </cell>
          <cell r="H3538" t="str">
            <v>LUVA, PVC, SOLDÁVEL, DN 75MM, INSTALADO EM PRUMADA DE ÁGUA - FORNECIMENTO E INSTALAÇÃO. AF_12/2014</v>
          </cell>
          <cell r="I3538" t="str">
            <v>UN</v>
          </cell>
          <cell r="J3538" t="str">
            <v>COEFICIENTE DE REPRESENTATIVIDADE</v>
          </cell>
          <cell r="K3538" t="str">
            <v>31,23</v>
          </cell>
          <cell r="L3538" t="str">
            <v>CAIXA REFERENCIAL</v>
          </cell>
        </row>
        <row r="3539">
          <cell r="A3539">
            <v>89612</v>
          </cell>
          <cell r="B3539" t="str">
            <v>INSTALACOES HIDRO SANITARIAS</v>
          </cell>
          <cell r="C3539" t="str">
            <v>INHI</v>
          </cell>
          <cell r="D3539" t="str">
            <v>CONEXOES</v>
          </cell>
          <cell r="E3539" t="str">
            <v>0180</v>
          </cell>
          <cell r="F3539" t="str">
            <v/>
          </cell>
          <cell r="G3539" t="str">
            <v/>
          </cell>
          <cell r="H3539" t="str">
            <v>UNIÃO, PVC, SOLDÁVEL, DN 75MM, INSTALADO EM PRUMADA DE ÁGUA - FORNECIMENTO E INSTALAÇÃO. AF_12/2014</v>
          </cell>
          <cell r="I3539" t="str">
            <v>UN</v>
          </cell>
          <cell r="J3539" t="str">
            <v>COEFICIENTE DE REPRESENTATIVIDADE</v>
          </cell>
          <cell r="K3539" t="str">
            <v>174,14</v>
          </cell>
          <cell r="L3539" t="str">
            <v>CAIXA REFERENCIAL</v>
          </cell>
        </row>
        <row r="3540">
          <cell r="A3540">
            <v>89613</v>
          </cell>
          <cell r="B3540" t="str">
            <v>INSTALACOES HIDRO SANITARIAS</v>
          </cell>
          <cell r="C3540" t="str">
            <v>INHI</v>
          </cell>
          <cell r="D3540" t="str">
            <v>CONEXOES</v>
          </cell>
          <cell r="E3540" t="str">
            <v>0180</v>
          </cell>
          <cell r="F3540" t="str">
            <v/>
          </cell>
          <cell r="G3540" t="str">
            <v/>
          </cell>
          <cell r="H3540" t="str">
            <v>ADAPTADOR CURTO COM BOLSA E ROSCA PARA REGISTRO, PVC, SOLDÁVEL, DN 75MM X 2.1/2, INSTALADO EM PRUMADA DE ÁGUA - FORNECIMENTO E INSTALAÇÃO. AF_12/2014</v>
          </cell>
          <cell r="I3540" t="str">
            <v>UN</v>
          </cell>
          <cell r="J3540" t="str">
            <v>COEFICIENTE DE REPRESENTATIVIDADE</v>
          </cell>
          <cell r="K3540" t="str">
            <v>27,65</v>
          </cell>
          <cell r="L3540" t="str">
            <v>CAIXA REFERENCIAL</v>
          </cell>
        </row>
        <row r="3541">
          <cell r="A3541">
            <v>89614</v>
          </cell>
          <cell r="B3541" t="str">
            <v>INSTALACOES HIDRO SANITARIAS</v>
          </cell>
          <cell r="C3541" t="str">
            <v>INHI</v>
          </cell>
          <cell r="D3541" t="str">
            <v>CONEXOES</v>
          </cell>
          <cell r="E3541" t="str">
            <v>0180</v>
          </cell>
          <cell r="F3541" t="str">
            <v/>
          </cell>
          <cell r="G3541" t="str">
            <v/>
          </cell>
          <cell r="H3541" t="str">
            <v>LUVA, PVC, SOLDÁVEL, DN 85MM, INSTALADO EM PRUMADA DE ÁGUA - FORNECIMENTO E INSTALAÇÃO. AF_12/2014</v>
          </cell>
          <cell r="I3541" t="str">
            <v>UN</v>
          </cell>
          <cell r="J3541" t="str">
            <v>COEFICIENTE DE REPRESENTATIVIDADE</v>
          </cell>
          <cell r="K3541" t="str">
            <v>60,88</v>
          </cell>
          <cell r="L3541" t="str">
            <v>CAIXA REFERENCIAL</v>
          </cell>
        </row>
        <row r="3542">
          <cell r="A3542">
            <v>89615</v>
          </cell>
          <cell r="B3542" t="str">
            <v>INSTALACOES HIDRO SANITARIAS</v>
          </cell>
          <cell r="C3542" t="str">
            <v>INHI</v>
          </cell>
          <cell r="D3542" t="str">
            <v>CONEXOES</v>
          </cell>
          <cell r="E3542" t="str">
            <v>0180</v>
          </cell>
          <cell r="F3542" t="str">
            <v/>
          </cell>
          <cell r="G3542" t="str">
            <v/>
          </cell>
          <cell r="H3542" t="str">
            <v>UNIÃO, PVC, SOLDÁVEL, DN 85MM, INSTALADO EM PRUMADA DE ÁGUA - FORNECIMENTO E INSTALAÇÃO. AF_12/2014</v>
          </cell>
          <cell r="I3542" t="str">
            <v>UN</v>
          </cell>
          <cell r="J3542" t="str">
            <v>COEFICIENTE DE REPRESENTATIVIDADE</v>
          </cell>
          <cell r="K3542" t="str">
            <v>264,14</v>
          </cell>
          <cell r="L3542" t="str">
            <v>CAIXA REFERENCIAL</v>
          </cell>
        </row>
        <row r="3543">
          <cell r="A3543">
            <v>89616</v>
          </cell>
          <cell r="B3543" t="str">
            <v>INSTALACOES HIDRO SANITARIAS</v>
          </cell>
          <cell r="C3543" t="str">
            <v>INHI</v>
          </cell>
          <cell r="D3543" t="str">
            <v>CONEXOES</v>
          </cell>
          <cell r="E3543" t="str">
            <v>0180</v>
          </cell>
          <cell r="F3543" t="str">
            <v/>
          </cell>
          <cell r="G3543" t="str">
            <v/>
          </cell>
          <cell r="H3543" t="str">
            <v>ADAPTADOR CURTO COM BOLSA E ROSCA PARA REGISTRO, PVC, SOLDÁVEL, DN 85MM X 3, INSTALADO EM PRUMADA DE ÁGUA - FORNECIMENTO E INSTALAÇÃO. AF_12/2014</v>
          </cell>
          <cell r="I3543" t="str">
            <v>UN</v>
          </cell>
          <cell r="J3543" t="str">
            <v>COEFICIENTE DE REPRESENTATIVIDADE</v>
          </cell>
          <cell r="K3543" t="str">
            <v>40,82</v>
          </cell>
          <cell r="L3543" t="str">
            <v>CAIXA REFERENCIAL</v>
          </cell>
        </row>
        <row r="3544">
          <cell r="A3544">
            <v>89617</v>
          </cell>
          <cell r="B3544" t="str">
            <v>INSTALACOES HIDRO SANITARIAS</v>
          </cell>
          <cell r="C3544" t="str">
            <v>INHI</v>
          </cell>
          <cell r="D3544" t="str">
            <v>CONEXOES</v>
          </cell>
          <cell r="E3544" t="str">
            <v>0180</v>
          </cell>
          <cell r="F3544" t="str">
            <v/>
          </cell>
          <cell r="G3544" t="str">
            <v/>
          </cell>
          <cell r="H3544" t="str">
            <v>TE, PVC, SOLDÁVEL, DN 25MM, INSTALADO EM PRUMADA DE ÁGUA - FORNECIMENTO E INSTALAÇÃO. AF_12/2014</v>
          </cell>
          <cell r="I3544" t="str">
            <v>UN</v>
          </cell>
          <cell r="J3544" t="str">
            <v>COEFICIENTE DE REPRESENTATIVIDADE</v>
          </cell>
          <cell r="K3544" t="str">
            <v>5,34</v>
          </cell>
          <cell r="L3544" t="str">
            <v>CAIXA REFERENCIAL</v>
          </cell>
        </row>
        <row r="3545">
          <cell r="A3545">
            <v>89618</v>
          </cell>
          <cell r="B3545" t="str">
            <v>INSTALACOES HIDRO SANITARIAS</v>
          </cell>
          <cell r="C3545" t="str">
            <v>INHI</v>
          </cell>
          <cell r="D3545" t="str">
            <v>CONEXOES</v>
          </cell>
          <cell r="E3545" t="str">
            <v>0180</v>
          </cell>
          <cell r="F3545" t="str">
            <v/>
          </cell>
          <cell r="G3545" t="str">
            <v/>
          </cell>
          <cell r="H3545" t="str">
            <v>TÊ COM BUCHA DE LATÃO NA BOLSA CENTRAL, PVC, SOLDÁVEL, DN 25MM X 1/2, INSTALADO EM PRUMADA DE ÁGUA - FORNECIMENTO E INSTALAÇÃO. AF_12/2014</v>
          </cell>
          <cell r="I3545" t="str">
            <v>UN</v>
          </cell>
          <cell r="J3545" t="str">
            <v>COEFICIENTE DE REPRESENTATIVIDADE</v>
          </cell>
          <cell r="K3545" t="str">
            <v>13,29</v>
          </cell>
          <cell r="L3545" t="str">
            <v>CAIXA REFERENCIAL</v>
          </cell>
        </row>
        <row r="3546">
          <cell r="A3546">
            <v>89619</v>
          </cell>
          <cell r="B3546" t="str">
            <v>INSTALACOES HIDRO SANITARIAS</v>
          </cell>
          <cell r="C3546" t="str">
            <v>INHI</v>
          </cell>
          <cell r="D3546" t="str">
            <v>CONEXOES</v>
          </cell>
          <cell r="E3546" t="str">
            <v>0180</v>
          </cell>
          <cell r="F3546" t="str">
            <v/>
          </cell>
          <cell r="G3546" t="str">
            <v/>
          </cell>
          <cell r="H3546" t="str">
            <v>TÊ DE REDUÇÃO, PVC, SOLDÁVEL, DN 25MM X 20MM, INSTALADO EM PRUMADA DE ÁGUA - FORNECIMENTO E INSTALAÇÃO. AF_12/2014</v>
          </cell>
          <cell r="I3546" t="str">
            <v>UN</v>
          </cell>
          <cell r="J3546" t="str">
            <v>COEFICIENTE DE REPRESENTATIVIDADE</v>
          </cell>
          <cell r="K3546" t="str">
            <v>7,46</v>
          </cell>
          <cell r="L3546" t="str">
            <v>CAIXA REFERENCIAL</v>
          </cell>
        </row>
        <row r="3547">
          <cell r="A3547">
            <v>89620</v>
          </cell>
          <cell r="B3547" t="str">
            <v>INSTALACOES HIDRO SANITARIAS</v>
          </cell>
          <cell r="C3547" t="str">
            <v>INHI</v>
          </cell>
          <cell r="D3547" t="str">
            <v>CONEXOES</v>
          </cell>
          <cell r="E3547" t="str">
            <v>0180</v>
          </cell>
          <cell r="F3547" t="str">
            <v/>
          </cell>
          <cell r="G3547" t="str">
            <v/>
          </cell>
          <cell r="H3547" t="str">
            <v>TE, PVC, SOLDÁVEL, DN 32MM, INSTALADO EM PRUMADA DE ÁGUA - FORNECIMENTO E INSTALAÇÃO. AF_12/2014</v>
          </cell>
          <cell r="I3547" t="str">
            <v>UN</v>
          </cell>
          <cell r="J3547" t="str">
            <v>COEFICIENTE DE REPRESENTATIVIDADE</v>
          </cell>
          <cell r="K3547" t="str">
            <v>9,48</v>
          </cell>
          <cell r="L3547" t="str">
            <v>CAIXA REFERENCIAL</v>
          </cell>
        </row>
        <row r="3548">
          <cell r="A3548">
            <v>89621</v>
          </cell>
          <cell r="B3548" t="str">
            <v>INSTALACOES HIDRO SANITARIAS</v>
          </cell>
          <cell r="C3548" t="str">
            <v>INHI</v>
          </cell>
          <cell r="D3548" t="str">
            <v>CONEXOES</v>
          </cell>
          <cell r="E3548" t="str">
            <v>0180</v>
          </cell>
          <cell r="F3548" t="str">
            <v/>
          </cell>
          <cell r="G3548" t="str">
            <v/>
          </cell>
          <cell r="H3548" t="str">
            <v>TÊ COM BUCHA DE LATÃO NA BOLSA CENTRAL, PVC, SOLDÁVEL, DN 32MM X 3/4, INSTALADO EM PRUMADA DE ÁGUA - FORNECIMENTO E INSTALAÇÃO. AF_12/2014</v>
          </cell>
          <cell r="I3548" t="str">
            <v>UN</v>
          </cell>
          <cell r="J3548" t="str">
            <v>COEFICIENTE DE REPRESENTATIVIDADE</v>
          </cell>
          <cell r="K3548" t="str">
            <v>22,98</v>
          </cell>
          <cell r="L3548" t="str">
            <v>CAIXA REFERENCIAL</v>
          </cell>
        </row>
        <row r="3549">
          <cell r="A3549">
            <v>89622</v>
          </cell>
          <cell r="B3549" t="str">
            <v>INSTALACOES HIDRO SANITARIAS</v>
          </cell>
          <cell r="C3549" t="str">
            <v>INHI</v>
          </cell>
          <cell r="D3549" t="str">
            <v>CONEXOES</v>
          </cell>
          <cell r="E3549" t="str">
            <v>0180</v>
          </cell>
          <cell r="F3549" t="str">
            <v/>
          </cell>
          <cell r="G3549" t="str">
            <v/>
          </cell>
          <cell r="H3549" t="str">
            <v>TÊ DE REDUÇÃO, PVC, SOLDÁVEL, DN 32MM X 25MM, INSTALADO EM PRUMADA DE ÁGUA - FORNECIMENTO E INSTALAÇÃO. AF_12/2014</v>
          </cell>
          <cell r="I3549" t="str">
            <v>UN</v>
          </cell>
          <cell r="J3549" t="str">
            <v>COEFICIENTE DE REPRESENTATIVIDADE</v>
          </cell>
          <cell r="K3549" t="str">
            <v>11,58</v>
          </cell>
          <cell r="L3549" t="str">
            <v>CAIXA REFERENCIAL</v>
          </cell>
        </row>
        <row r="3550">
          <cell r="A3550">
            <v>89623</v>
          </cell>
          <cell r="B3550" t="str">
            <v>INSTALACOES HIDRO SANITARIAS</v>
          </cell>
          <cell r="C3550" t="str">
            <v>INHI</v>
          </cell>
          <cell r="D3550" t="str">
            <v>CONEXOES</v>
          </cell>
          <cell r="E3550" t="str">
            <v>0180</v>
          </cell>
          <cell r="F3550" t="str">
            <v/>
          </cell>
          <cell r="G3550" t="str">
            <v/>
          </cell>
          <cell r="H3550" t="str">
            <v>TE, PVC, SOLDÁVEL, DN 40MM, INSTALADO EM PRUMADA DE ÁGUA - FORNECIMENTO E INSTALAÇÃO. AF_12/2014</v>
          </cell>
          <cell r="I3550" t="str">
            <v>UN</v>
          </cell>
          <cell r="J3550" t="str">
            <v>COEFICIENTE DE REPRESENTATIVIDADE</v>
          </cell>
          <cell r="K3550" t="str">
            <v>15,84</v>
          </cell>
          <cell r="L3550" t="str">
            <v>CAIXA REFERENCIAL</v>
          </cell>
        </row>
        <row r="3551">
          <cell r="A3551">
            <v>89624</v>
          </cell>
          <cell r="B3551" t="str">
            <v>INSTALACOES HIDRO SANITARIAS</v>
          </cell>
          <cell r="C3551" t="str">
            <v>INHI</v>
          </cell>
          <cell r="D3551" t="str">
            <v>CONEXOES</v>
          </cell>
          <cell r="E3551" t="str">
            <v>0180</v>
          </cell>
          <cell r="F3551" t="str">
            <v/>
          </cell>
          <cell r="G3551" t="str">
            <v/>
          </cell>
          <cell r="H3551" t="str">
            <v>TÊ DE REDUÇÃO, PVC, SOLDÁVEL, DN 40MM X 32MM, INSTALADO EM PRUMADA DE ÁGUA - FORNECIMENTO E INSTALAÇÃO. AF_12/2014</v>
          </cell>
          <cell r="I3551" t="str">
            <v>UN</v>
          </cell>
          <cell r="J3551" t="str">
            <v>COEFICIENTE DE REPRESENTATIVIDADE</v>
          </cell>
          <cell r="K3551" t="str">
            <v>16,90</v>
          </cell>
          <cell r="L3551" t="str">
            <v>CAIXA REFERENCIAL</v>
          </cell>
        </row>
        <row r="3552">
          <cell r="A3552">
            <v>89625</v>
          </cell>
          <cell r="B3552" t="str">
            <v>INSTALACOES HIDRO SANITARIAS</v>
          </cell>
          <cell r="C3552" t="str">
            <v>INHI</v>
          </cell>
          <cell r="D3552" t="str">
            <v>CONEXOES</v>
          </cell>
          <cell r="E3552" t="str">
            <v>0180</v>
          </cell>
          <cell r="F3552" t="str">
            <v/>
          </cell>
          <cell r="G3552" t="str">
            <v/>
          </cell>
          <cell r="H3552" t="str">
            <v>TE, PVC, SOLDÁVEL, DN 50MM, INSTALADO EM PRUMADA DE ÁGUA - FORNECIMENTO E INSTALAÇÃO. AF_12/2014</v>
          </cell>
          <cell r="I3552" t="str">
            <v>UN</v>
          </cell>
          <cell r="J3552" t="str">
            <v>COEFICIENTE DE REPRESENTATIVIDADE</v>
          </cell>
          <cell r="K3552" t="str">
            <v>19,05</v>
          </cell>
          <cell r="L3552" t="str">
            <v>CAIXA REFERENCIAL</v>
          </cell>
        </row>
        <row r="3553">
          <cell r="A3553">
            <v>89626</v>
          </cell>
          <cell r="B3553" t="str">
            <v>INSTALACOES HIDRO SANITARIAS</v>
          </cell>
          <cell r="C3553" t="str">
            <v>INHI</v>
          </cell>
          <cell r="D3553" t="str">
            <v>CONEXOES</v>
          </cell>
          <cell r="E3553" t="str">
            <v>0180</v>
          </cell>
          <cell r="F3553" t="str">
            <v/>
          </cell>
          <cell r="G3553" t="str">
            <v/>
          </cell>
          <cell r="H3553" t="str">
            <v>TÊ DE REDUÇÃO, PVC, SOLDÁVEL, DN 50MM X 40MM, INSTALADO EM PRUMADA DE ÁGUA - FORNECIMENTO E INSTALAÇÃO. AF_12/2014</v>
          </cell>
          <cell r="I3553" t="str">
            <v>UN</v>
          </cell>
          <cell r="J3553" t="str">
            <v>COEFICIENTE DE REPRESENTATIVIDADE</v>
          </cell>
          <cell r="K3553" t="str">
            <v>27,23</v>
          </cell>
          <cell r="L3553" t="str">
            <v>CAIXA REFERENCIAL</v>
          </cell>
        </row>
        <row r="3554">
          <cell r="A3554">
            <v>89627</v>
          </cell>
          <cell r="B3554" t="str">
            <v>INSTALACOES HIDRO SANITARIAS</v>
          </cell>
          <cell r="C3554" t="str">
            <v>INHI</v>
          </cell>
          <cell r="D3554" t="str">
            <v>CONEXOES</v>
          </cell>
          <cell r="E3554" t="str">
            <v>0180</v>
          </cell>
          <cell r="F3554" t="str">
            <v/>
          </cell>
          <cell r="G3554" t="str">
            <v/>
          </cell>
          <cell r="H3554" t="str">
            <v>TÊ DE REDUÇÃO, PVC, SOLDÁVEL, DN 50MM X 25MM, INSTALADO EM PRUMADA DE ÁGUA - FORNECIMENTO E INSTALAÇÃO. AF_12/2014</v>
          </cell>
          <cell r="I3554" t="str">
            <v>UN</v>
          </cell>
          <cell r="J3554" t="str">
            <v>COEFICIENTE DE REPRESENTATIVIDADE</v>
          </cell>
          <cell r="K3554" t="str">
            <v>17,82</v>
          </cell>
          <cell r="L3554" t="str">
            <v>CAIXA REFERENCIAL</v>
          </cell>
        </row>
        <row r="3555">
          <cell r="A3555">
            <v>89628</v>
          </cell>
          <cell r="B3555" t="str">
            <v>INSTALACOES HIDRO SANITARIAS</v>
          </cell>
          <cell r="C3555" t="str">
            <v>INHI</v>
          </cell>
          <cell r="D3555" t="str">
            <v>CONEXOES</v>
          </cell>
          <cell r="E3555" t="str">
            <v>0180</v>
          </cell>
          <cell r="F3555" t="str">
            <v/>
          </cell>
          <cell r="G3555" t="str">
            <v/>
          </cell>
          <cell r="H3555" t="str">
            <v>TE, PVC, SOLDÁVEL, DN 60MM, INSTALADO EM PRUMADA DE ÁGUA - FORNECIMENTO E INSTALAÇÃO. AF_12/2014</v>
          </cell>
          <cell r="I3555" t="str">
            <v>UN</v>
          </cell>
          <cell r="J3555" t="str">
            <v>COEFICIENTE DE REPRESENTATIVIDADE</v>
          </cell>
          <cell r="K3555" t="str">
            <v>42,30</v>
          </cell>
          <cell r="L3555" t="str">
            <v>CAIXA REFERENCIAL</v>
          </cell>
        </row>
        <row r="3556">
          <cell r="A3556">
            <v>89629</v>
          </cell>
          <cell r="B3556" t="str">
            <v>INSTALACOES HIDRO SANITARIAS</v>
          </cell>
          <cell r="C3556" t="str">
            <v>INHI</v>
          </cell>
          <cell r="D3556" t="str">
            <v>CONEXOES</v>
          </cell>
          <cell r="E3556" t="str">
            <v>0180</v>
          </cell>
          <cell r="F3556" t="str">
            <v/>
          </cell>
          <cell r="G3556" t="str">
            <v/>
          </cell>
          <cell r="H3556" t="str">
            <v>TE, PVC, SOLDÁVEL, DN 75MM, INSTALADO EM PRUMADA DE ÁGUA - FORNECIMENTO E INSTALAÇÃO. AF_12/2014</v>
          </cell>
          <cell r="I3556" t="str">
            <v>UN</v>
          </cell>
          <cell r="J3556" t="str">
            <v>COEFICIENTE DE REPRESENTATIVIDADE</v>
          </cell>
          <cell r="K3556" t="str">
            <v>79,02</v>
          </cell>
          <cell r="L3556" t="str">
            <v>CAIXA REFERENCIAL</v>
          </cell>
        </row>
        <row r="3557">
          <cell r="A3557">
            <v>89630</v>
          </cell>
          <cell r="B3557" t="str">
            <v>INSTALACOES HIDRO SANITARIAS</v>
          </cell>
          <cell r="C3557" t="str">
            <v>INHI</v>
          </cell>
          <cell r="D3557" t="str">
            <v>CONEXOES</v>
          </cell>
          <cell r="E3557" t="str">
            <v>0180</v>
          </cell>
          <cell r="F3557" t="str">
            <v/>
          </cell>
          <cell r="G3557" t="str">
            <v/>
          </cell>
          <cell r="H3557" t="str">
            <v>TE DE REDUÇÃO, PVC, SOLDÁVEL, DN 75MM X 50MM, INSTALADO EM PRUMADA DE ÁGUA - FORNECIMENTO E INSTALAÇÃO. AF_12/2014</v>
          </cell>
          <cell r="I3557" t="str">
            <v>UN</v>
          </cell>
          <cell r="J3557" t="str">
            <v>COEFICIENTE DE REPRESENTATIVIDADE</v>
          </cell>
          <cell r="K3557" t="str">
            <v>67,87</v>
          </cell>
          <cell r="L3557" t="str">
            <v>CAIXA REFERENCIAL</v>
          </cell>
        </row>
        <row r="3558">
          <cell r="A3558">
            <v>89631</v>
          </cell>
          <cell r="B3558" t="str">
            <v>INSTALACOES HIDRO SANITARIAS</v>
          </cell>
          <cell r="C3558" t="str">
            <v>INHI</v>
          </cell>
          <cell r="D3558" t="str">
            <v>CONEXOES</v>
          </cell>
          <cell r="E3558" t="str">
            <v>0180</v>
          </cell>
          <cell r="F3558" t="str">
            <v/>
          </cell>
          <cell r="G3558" t="str">
            <v/>
          </cell>
          <cell r="H3558" t="str">
            <v>TE, PVC, SOLDÁVEL, DN 85MM, INSTALADO EM PRUMADA DE ÁGUA - FORNECIMENTO E INSTALAÇÃO. AF_12/2014</v>
          </cell>
          <cell r="I3558" t="str">
            <v>UN</v>
          </cell>
          <cell r="J3558" t="str">
            <v>COEFICIENTE DE REPRESENTATIVIDADE</v>
          </cell>
          <cell r="K3558" t="str">
            <v>121,94</v>
          </cell>
          <cell r="L3558" t="str">
            <v>CAIXA REFERENCIAL</v>
          </cell>
        </row>
        <row r="3559">
          <cell r="A3559">
            <v>89632</v>
          </cell>
          <cell r="B3559" t="str">
            <v>INSTALACOES HIDRO SANITARIAS</v>
          </cell>
          <cell r="C3559" t="str">
            <v>INHI</v>
          </cell>
          <cell r="D3559" t="str">
            <v>CONEXOES</v>
          </cell>
          <cell r="E3559" t="str">
            <v>0180</v>
          </cell>
          <cell r="F3559" t="str">
            <v/>
          </cell>
          <cell r="G3559" t="str">
            <v/>
          </cell>
          <cell r="H3559" t="str">
            <v>TE DE REDUÇÃO, PVC, SOLDÁVEL, DN 85MM X 60MM, INSTALADO EM PRUMADA DE ÁGUA - FORNECIMENTO E INSTALAÇÃO. AF_12/2014</v>
          </cell>
          <cell r="I3559" t="str">
            <v>UN</v>
          </cell>
          <cell r="J3559" t="str">
            <v>COEFICIENTE DE REPRESENTATIVIDADE</v>
          </cell>
          <cell r="K3559" t="str">
            <v>99,11</v>
          </cell>
          <cell r="L3559" t="str">
            <v>CAIXA REFERENCIAL</v>
          </cell>
        </row>
        <row r="3560">
          <cell r="A3560">
            <v>89637</v>
          </cell>
          <cell r="B3560" t="str">
            <v>INSTALACOES HIDRO SANITARIAS</v>
          </cell>
          <cell r="C3560" t="str">
            <v>INHI</v>
          </cell>
          <cell r="D3560" t="str">
            <v>CONEXOES</v>
          </cell>
          <cell r="E3560" t="str">
            <v>0180</v>
          </cell>
          <cell r="F3560" t="str">
            <v/>
          </cell>
          <cell r="G3560" t="str">
            <v/>
          </cell>
          <cell r="H3560" t="str">
            <v>JOELHO 90 GRAUS, CPVC, SOLDÁVEL, DN 15MM, INSTALADO EM RAMAL OU SUB-RAMAL DE ÁGUA - FORNECIMENTO E INSTALAÇÃO. AF_12/2014</v>
          </cell>
          <cell r="I3560" t="str">
            <v>UN</v>
          </cell>
          <cell r="J3560" t="str">
            <v>COEFICIENTE DE REPRESENTATIVIDADE</v>
          </cell>
          <cell r="K3560" t="str">
            <v>7,04</v>
          </cell>
          <cell r="L3560" t="str">
            <v>CAIXA REFERENCIAL</v>
          </cell>
        </row>
        <row r="3561">
          <cell r="A3561">
            <v>89638</v>
          </cell>
          <cell r="B3561" t="str">
            <v>INSTALACOES HIDRO SANITARIAS</v>
          </cell>
          <cell r="C3561" t="str">
            <v>INHI</v>
          </cell>
          <cell r="D3561" t="str">
            <v>CONEXOES</v>
          </cell>
          <cell r="E3561" t="str">
            <v>0180</v>
          </cell>
          <cell r="F3561" t="str">
            <v/>
          </cell>
          <cell r="G3561" t="str">
            <v/>
          </cell>
          <cell r="H3561" t="str">
            <v>JOELHO 45 GRAUS, CPVC, SOLDÁVEL, DN 15MM, INSTALADO EM RAMAL OU SUB-RAMAL DE ÁGUA - FORNECIMENTO E INSTALAÇÃO. AF_12/2014</v>
          </cell>
          <cell r="I3561" t="str">
            <v>UN</v>
          </cell>
          <cell r="J3561" t="str">
            <v>COEFICIENTE DE REPRESENTATIVIDADE</v>
          </cell>
          <cell r="K3561" t="str">
            <v>7,87</v>
          </cell>
          <cell r="L3561" t="str">
            <v>CAIXA REFERENCIAL</v>
          </cell>
        </row>
        <row r="3562">
          <cell r="A3562">
            <v>89639</v>
          </cell>
          <cell r="B3562" t="str">
            <v>INSTALACOES HIDRO SANITARIAS</v>
          </cell>
          <cell r="C3562" t="str">
            <v>INHI</v>
          </cell>
          <cell r="D3562" t="str">
            <v>CONEXOES</v>
          </cell>
          <cell r="E3562" t="str">
            <v>0180</v>
          </cell>
          <cell r="F3562" t="str">
            <v/>
          </cell>
          <cell r="G3562" t="str">
            <v/>
          </cell>
          <cell r="H3562" t="str">
            <v>CURVA 90 GRAUS, CPVC, SOLDÁVEL, DN 15MM, INSTALADO EM RAMAL OU SUB-RAMAL DE ÁGUA - FORNECIMENTO E INSTALAÇÃO. AF_12/2014</v>
          </cell>
          <cell r="I3562" t="str">
            <v>UN</v>
          </cell>
          <cell r="J3562" t="str">
            <v>COEFICIENTE DE REPRESENTATIVIDADE</v>
          </cell>
          <cell r="K3562" t="str">
            <v>8,20</v>
          </cell>
          <cell r="L3562" t="str">
            <v>CAIXA REFERENCIAL</v>
          </cell>
        </row>
        <row r="3563">
          <cell r="A3563">
            <v>89640</v>
          </cell>
          <cell r="B3563" t="str">
            <v>INSTALACOES HIDRO SANITARIAS</v>
          </cell>
          <cell r="C3563" t="str">
            <v>INHI</v>
          </cell>
          <cell r="D3563" t="str">
            <v>CONEXOES</v>
          </cell>
          <cell r="E3563" t="str">
            <v>0180</v>
          </cell>
          <cell r="F3563" t="str">
            <v/>
          </cell>
          <cell r="G3563" t="str">
            <v/>
          </cell>
          <cell r="H3563" t="str">
            <v>JOELHO DE TRANSIÇÃO, 90 GRAUS, CPVC, SOLDÁVEL, DN 15MM X 1/2", INSTALADO EM RAMAL OU SUB-RAMAL DE ÁGUA - FORNECIMENTO E INSTALAÇÃO. AF_12/2014</v>
          </cell>
          <cell r="I3563" t="str">
            <v>UN</v>
          </cell>
          <cell r="J3563" t="str">
            <v>COEFICIENTE DE REPRESENTATIVIDADE</v>
          </cell>
          <cell r="K3563" t="str">
            <v>13,17</v>
          </cell>
          <cell r="L3563" t="str">
            <v>CAIXA REFERENCIAL</v>
          </cell>
        </row>
        <row r="3564">
          <cell r="A3564">
            <v>89641</v>
          </cell>
          <cell r="B3564" t="str">
            <v>INSTALACOES HIDRO SANITARIAS</v>
          </cell>
          <cell r="C3564" t="str">
            <v>INHI</v>
          </cell>
          <cell r="D3564" t="str">
            <v>CONEXOES</v>
          </cell>
          <cell r="E3564" t="str">
            <v>0180</v>
          </cell>
          <cell r="F3564" t="str">
            <v/>
          </cell>
          <cell r="G3564" t="str">
            <v/>
          </cell>
          <cell r="H3564" t="str">
            <v>JOELHO 90 GRAUS, CPVC, SOLDÁVEL, DN 22MM, INSTALADO EM RAMAL OU SUB-RAMAL DE ÁGUA - FORNECIMENTO E INSTALAÇÃO. AF_12/2014</v>
          </cell>
          <cell r="I3564" t="str">
            <v>UN</v>
          </cell>
          <cell r="J3564" t="str">
            <v>COEFICIENTE DE REPRESENTATIVIDADE</v>
          </cell>
          <cell r="K3564" t="str">
            <v>9,99</v>
          </cell>
          <cell r="L3564" t="str">
            <v>CAIXA REFERENCIAL</v>
          </cell>
        </row>
        <row r="3565">
          <cell r="A3565">
            <v>89642</v>
          </cell>
          <cell r="B3565" t="str">
            <v>INSTALACOES HIDRO SANITARIAS</v>
          </cell>
          <cell r="C3565" t="str">
            <v>INHI</v>
          </cell>
          <cell r="D3565" t="str">
            <v>CONEXOES</v>
          </cell>
          <cell r="E3565" t="str">
            <v>0180</v>
          </cell>
          <cell r="F3565" t="str">
            <v/>
          </cell>
          <cell r="G3565" t="str">
            <v/>
          </cell>
          <cell r="H3565" t="str">
            <v>JOELHO 45 GRAUS, CPVC, SOLDÁVEL, DN 22MM, INSTALADO EM RAMAL OU SUB-RAMAL DE ÁGUA - FORNECIMENTO E INSTALAÇÃO. AF_12/2014</v>
          </cell>
          <cell r="I3565" t="str">
            <v>UN</v>
          </cell>
          <cell r="J3565" t="str">
            <v>COEFICIENTE DE REPRESENTATIVIDADE</v>
          </cell>
          <cell r="K3565" t="str">
            <v>11,59</v>
          </cell>
          <cell r="L3565" t="str">
            <v>CAIXA REFERENCIAL</v>
          </cell>
        </row>
        <row r="3566">
          <cell r="A3566">
            <v>89643</v>
          </cell>
          <cell r="B3566" t="str">
            <v>INSTALACOES HIDRO SANITARIAS</v>
          </cell>
          <cell r="C3566" t="str">
            <v>INHI</v>
          </cell>
          <cell r="D3566" t="str">
            <v>CONEXOES</v>
          </cell>
          <cell r="E3566" t="str">
            <v>0180</v>
          </cell>
          <cell r="F3566" t="str">
            <v/>
          </cell>
          <cell r="G3566" t="str">
            <v/>
          </cell>
          <cell r="H3566" t="str">
            <v>CURVA 90 GRAUS, CPVC, SOLDÁVEL, DN 22MM, INSTALADO EM RAMAL OU SUB-RAMAL DE ÁGUA - FORNECIMENTO E INSTALAÇÃO. AF_12/2014</v>
          </cell>
          <cell r="I3566" t="str">
            <v>UN</v>
          </cell>
          <cell r="J3566" t="str">
            <v>COEFICIENTE DE REPRESENTATIVIDADE</v>
          </cell>
          <cell r="K3566" t="str">
            <v>12,12</v>
          </cell>
          <cell r="L3566" t="str">
            <v>CAIXA REFERENCIAL</v>
          </cell>
        </row>
        <row r="3567">
          <cell r="A3567">
            <v>89644</v>
          </cell>
          <cell r="B3567" t="str">
            <v>INSTALACOES HIDRO SANITARIAS</v>
          </cell>
          <cell r="C3567" t="str">
            <v>INHI</v>
          </cell>
          <cell r="D3567" t="str">
            <v>CONEXOES</v>
          </cell>
          <cell r="E3567" t="str">
            <v>0180</v>
          </cell>
          <cell r="F3567" t="str">
            <v/>
          </cell>
          <cell r="G3567" t="str">
            <v/>
          </cell>
          <cell r="H3567" t="str">
            <v>JOELHO DE TRANSIÇÃO, 90 GRAUS, CPVC, SOLDÁVEL, DN 22MM X 1/2", INSTALADO EM RAMAL OU SUB-RAMAL DE ÁGUA - FORNECIMENTO E INSTALAÇÃO. AF_12/2014</v>
          </cell>
          <cell r="I3567" t="str">
            <v>UN</v>
          </cell>
          <cell r="J3567" t="str">
            <v>COEFICIENTE DE REPRESENTATIVIDADE</v>
          </cell>
          <cell r="K3567" t="str">
            <v>19,70</v>
          </cell>
          <cell r="L3567" t="str">
            <v>CAIXA REFERENCIAL</v>
          </cell>
        </row>
        <row r="3568">
          <cell r="A3568">
            <v>89645</v>
          </cell>
          <cell r="B3568" t="str">
            <v>INSTALACOES HIDRO SANITARIAS</v>
          </cell>
          <cell r="C3568" t="str">
            <v>INHI</v>
          </cell>
          <cell r="D3568" t="str">
            <v>CONEXOES</v>
          </cell>
          <cell r="E3568" t="str">
            <v>0180</v>
          </cell>
          <cell r="F3568" t="str">
            <v/>
          </cell>
          <cell r="G3568" t="str">
            <v/>
          </cell>
          <cell r="H3568" t="str">
            <v>JOELHO DE TRANSIÇÃO, 90 GRAUS, CPVC, SOLDÁVEL, DN 22MM X 3/4", INSTALADO EM RAMAL OU SUB-RAMAL DE ÁGUA - FORNECIMENTO E INSTALAÇÃO. AF_12/2014</v>
          </cell>
          <cell r="I3568" t="str">
            <v>UN</v>
          </cell>
          <cell r="J3568" t="str">
            <v>COEFICIENTE DE REPRESENTATIVIDADE</v>
          </cell>
          <cell r="K3568" t="str">
            <v>22,10</v>
          </cell>
          <cell r="L3568" t="str">
            <v>CAIXA REFERENCIAL</v>
          </cell>
        </row>
        <row r="3569">
          <cell r="A3569">
            <v>89646</v>
          </cell>
          <cell r="B3569" t="str">
            <v>INSTALACOES HIDRO SANITARIAS</v>
          </cell>
          <cell r="C3569" t="str">
            <v>INHI</v>
          </cell>
          <cell r="D3569" t="str">
            <v>CONEXOES</v>
          </cell>
          <cell r="E3569" t="str">
            <v>0180</v>
          </cell>
          <cell r="F3569" t="str">
            <v/>
          </cell>
          <cell r="G3569" t="str">
            <v/>
          </cell>
          <cell r="H3569" t="str">
            <v>JOELHO 90 GRAUS, CPVC, SOLDÁVEL, DN 28MM, INSTALADO EM RAMAL OU SUB-RAMAL DE ÁGUA - FORNECIMENTO E INSTALAÇÃO. AF_12/2014</v>
          </cell>
          <cell r="I3569" t="str">
            <v>UN</v>
          </cell>
          <cell r="J3569" t="str">
            <v>COEFICIENTE DE REPRESENTATIVIDADE</v>
          </cell>
          <cell r="K3569" t="str">
            <v>15,82</v>
          </cell>
          <cell r="L3569" t="str">
            <v>CAIXA REFERENCIAL</v>
          </cell>
        </row>
        <row r="3570">
          <cell r="A3570">
            <v>89647</v>
          </cell>
          <cell r="B3570" t="str">
            <v>INSTALACOES HIDRO SANITARIAS</v>
          </cell>
          <cell r="C3570" t="str">
            <v>INHI</v>
          </cell>
          <cell r="D3570" t="str">
            <v>CONEXOES</v>
          </cell>
          <cell r="E3570" t="str">
            <v>0180</v>
          </cell>
          <cell r="F3570" t="str">
            <v/>
          </cell>
          <cell r="G3570" t="str">
            <v/>
          </cell>
          <cell r="H3570" t="str">
            <v>JOELHO 45 GRAUS, CPVC, SOLDÁVEL, DN 28MM, INSTALADO EM RAMAL OU SUB-RAMAL DE ÁGUA  FORNECIMENTO E INSTALAÇÃO. AF_12/2014</v>
          </cell>
          <cell r="I3570" t="str">
            <v>UN</v>
          </cell>
          <cell r="J3570" t="str">
            <v>COEFICIENTE DE REPRESENTATIVIDADE</v>
          </cell>
          <cell r="K3570" t="str">
            <v>15,45</v>
          </cell>
          <cell r="L3570" t="str">
            <v>CAIXA REFERENCIAL</v>
          </cell>
        </row>
        <row r="3571">
          <cell r="A3571">
            <v>89648</v>
          </cell>
          <cell r="B3571" t="str">
            <v>INSTALACOES HIDRO SANITARIAS</v>
          </cell>
          <cell r="C3571" t="str">
            <v>INHI</v>
          </cell>
          <cell r="D3571" t="str">
            <v>CONEXOES</v>
          </cell>
          <cell r="E3571" t="str">
            <v>0180</v>
          </cell>
          <cell r="F3571" t="str">
            <v/>
          </cell>
          <cell r="G3571" t="str">
            <v/>
          </cell>
          <cell r="H3571" t="str">
            <v>CURVA 90 GRAUS, CPVC, SOLDÁVEL, DN 28MM, INSTALADO EM RAMAL OU SUB-RAMAL DE ÁGUA  FORNECIMENTO E INSTALAÇÃO. AF_12/2014</v>
          </cell>
          <cell r="I3571" t="str">
            <v>UN</v>
          </cell>
          <cell r="J3571" t="str">
            <v>COEFICIENTE DE REPRESENTATIVIDADE</v>
          </cell>
          <cell r="K3571" t="str">
            <v>17,17</v>
          </cell>
          <cell r="L3571" t="str">
            <v>CAIXA REFERENCIAL</v>
          </cell>
        </row>
        <row r="3572">
          <cell r="A3572">
            <v>89649</v>
          </cell>
          <cell r="B3572" t="str">
            <v>INSTALACOES HIDRO SANITARIAS</v>
          </cell>
          <cell r="C3572" t="str">
            <v>INHI</v>
          </cell>
          <cell r="D3572" t="str">
            <v>CONEXOES</v>
          </cell>
          <cell r="E3572" t="str">
            <v>0180</v>
          </cell>
          <cell r="F3572" t="str">
            <v/>
          </cell>
          <cell r="G3572" t="str">
            <v/>
          </cell>
          <cell r="H3572" t="str">
            <v>JOELHO 90 GRAUS, CPVC, SOLDÁVEL, DN 35MM, INSTALADO EM RAMAL OU SUB-RAMAL DE ÁGUA  FORNECIMENTO E INSTALAÇÃO. AF_12/2014</v>
          </cell>
          <cell r="I3572" t="str">
            <v>UN</v>
          </cell>
          <cell r="J3572" t="str">
            <v>COEFICIENTE DE REPRESENTATIVIDADE</v>
          </cell>
          <cell r="K3572" t="str">
            <v>23,56</v>
          </cell>
          <cell r="L3572" t="str">
            <v>CAIXA REFERENCIAL</v>
          </cell>
        </row>
        <row r="3573">
          <cell r="A3573">
            <v>89650</v>
          </cell>
          <cell r="B3573" t="str">
            <v>INSTALACOES HIDRO SANITARIAS</v>
          </cell>
          <cell r="C3573" t="str">
            <v>INHI</v>
          </cell>
          <cell r="D3573" t="str">
            <v>CONEXOES</v>
          </cell>
          <cell r="E3573" t="str">
            <v>0180</v>
          </cell>
          <cell r="F3573" t="str">
            <v/>
          </cell>
          <cell r="G3573" t="str">
            <v/>
          </cell>
          <cell r="H3573" t="str">
            <v>JOELHO 45 GRAUS, CPVC, SOLDÁVEL, DN 35MM, INSTALADO EM RAMAL OU SUB-RAMAL DE ÁGUA  FORNECIMENTO E INSTALAÇÃO. AF_12/2014</v>
          </cell>
          <cell r="I3573" t="str">
            <v>UN</v>
          </cell>
          <cell r="J3573" t="str">
            <v>COEFICIENTE DE REPRESENTATIVIDADE</v>
          </cell>
          <cell r="K3573" t="str">
            <v>23,56</v>
          </cell>
          <cell r="L3573" t="str">
            <v>CAIXA REFERENCIAL</v>
          </cell>
        </row>
        <row r="3574">
          <cell r="A3574">
            <v>89651</v>
          </cell>
          <cell r="B3574" t="str">
            <v>INSTALACOES HIDRO SANITARIAS</v>
          </cell>
          <cell r="C3574" t="str">
            <v>INHI</v>
          </cell>
          <cell r="D3574" t="str">
            <v>CONEXOES</v>
          </cell>
          <cell r="E3574" t="str">
            <v>0180</v>
          </cell>
          <cell r="F3574" t="str">
            <v/>
          </cell>
          <cell r="G3574" t="str">
            <v/>
          </cell>
          <cell r="H3574" t="str">
            <v>LUVA, CPVC, SOLDÁVEL, DN 15MM, INSTALADO EM RAMAL OU SUB-RAMAL DE ÁGUA - FORNECIMENTO E INSTALAÇÃO. AF_12/2014</v>
          </cell>
          <cell r="I3574" t="str">
            <v>UN</v>
          </cell>
          <cell r="J3574" t="str">
            <v>COEFICIENTE DE REPRESENTATIVIDADE</v>
          </cell>
          <cell r="K3574" t="str">
            <v>4,86</v>
          </cell>
          <cell r="L3574" t="str">
            <v>CAIXA REFERENCIAL</v>
          </cell>
        </row>
        <row r="3575">
          <cell r="A3575">
            <v>89652</v>
          </cell>
          <cell r="B3575" t="str">
            <v>INSTALACOES HIDRO SANITARIAS</v>
          </cell>
          <cell r="C3575" t="str">
            <v>INHI</v>
          </cell>
          <cell r="D3575" t="str">
            <v>CONEXOES</v>
          </cell>
          <cell r="E3575" t="str">
            <v>0180</v>
          </cell>
          <cell r="F3575" t="str">
            <v/>
          </cell>
          <cell r="G3575" t="str">
            <v/>
          </cell>
          <cell r="H3575" t="str">
            <v>LUVA DE CORRER, CPVC, SOLDÁVEL, DN 15MM, INSTALADO EM RAMAL OU SUB-RAMAL DE ÁGUA  FORNECIMENTO E INSTALAÇÃO. AF_12/2014</v>
          </cell>
          <cell r="I3575" t="str">
            <v>UN</v>
          </cell>
          <cell r="J3575" t="str">
            <v>COEFICIENTE DE REPRESENTATIVIDADE</v>
          </cell>
          <cell r="K3575" t="str">
            <v>8,53</v>
          </cell>
          <cell r="L3575" t="str">
            <v>CAIXA REFERENCIAL</v>
          </cell>
        </row>
        <row r="3576">
          <cell r="A3576">
            <v>89653</v>
          </cell>
          <cell r="B3576" t="str">
            <v>INSTALACOES HIDRO SANITARIAS</v>
          </cell>
          <cell r="C3576" t="str">
            <v>INHI</v>
          </cell>
          <cell r="D3576" t="str">
            <v>CONEXOES</v>
          </cell>
          <cell r="E3576" t="str">
            <v>0180</v>
          </cell>
          <cell r="F3576" t="str">
            <v/>
          </cell>
          <cell r="G3576" t="str">
            <v/>
          </cell>
          <cell r="H3576" t="str">
            <v>LUVA DE TRANSIÇÃO, CPVC, SOLDÁVEL, DN15MM X 1/2", INSTALADO EM RAMAL OU SUB-RAMAL DE ÁGUA - FORNECIMENTO E INSTALAÇÃO. AF_12/2014</v>
          </cell>
          <cell r="I3576" t="str">
            <v>UN</v>
          </cell>
          <cell r="J3576" t="str">
            <v>COEFICIENTE DE REPRESENTATIVIDADE</v>
          </cell>
          <cell r="K3576" t="str">
            <v>14,18</v>
          </cell>
          <cell r="L3576" t="str">
            <v>CAIXA REFERENCIAL</v>
          </cell>
        </row>
        <row r="3577">
          <cell r="A3577">
            <v>89654</v>
          </cell>
          <cell r="B3577" t="str">
            <v>INSTALACOES HIDRO SANITARIAS</v>
          </cell>
          <cell r="C3577" t="str">
            <v>INHI</v>
          </cell>
          <cell r="D3577" t="str">
            <v>CONEXOES</v>
          </cell>
          <cell r="E3577" t="str">
            <v>0180</v>
          </cell>
          <cell r="F3577" t="str">
            <v/>
          </cell>
          <cell r="G3577" t="str">
            <v/>
          </cell>
          <cell r="H3577" t="str">
            <v>UNIÃO, CPVC, SOLDÁVEL, DN15MM, INSTALADO EM RAMAL OU SUB-RAMAL DE ÁGUA  FORNECIMENTO E INSTALAÇÃO. AF_12/2014</v>
          </cell>
          <cell r="I3577" t="str">
            <v>UN</v>
          </cell>
          <cell r="J3577" t="str">
            <v>COEFICIENTE DE REPRESENTATIVIDADE</v>
          </cell>
          <cell r="K3577" t="str">
            <v>13,81</v>
          </cell>
          <cell r="L3577" t="str">
            <v>CAIXA REFERENCIAL</v>
          </cell>
        </row>
        <row r="3578">
          <cell r="A3578">
            <v>89655</v>
          </cell>
          <cell r="B3578" t="str">
            <v>INSTALACOES HIDRO SANITARIAS</v>
          </cell>
          <cell r="C3578" t="str">
            <v>INHI</v>
          </cell>
          <cell r="D3578" t="str">
            <v>CONEXOES</v>
          </cell>
          <cell r="E3578" t="str">
            <v>0180</v>
          </cell>
          <cell r="F3578" t="str">
            <v/>
          </cell>
          <cell r="G3578" t="str">
            <v/>
          </cell>
          <cell r="H3578" t="str">
            <v>CONECTOR, CPVC, SOLDÁVEL, DN 15MM X 1/2, INSTALADO EM RAMAL OU SUB-RAMAL DE ÁGUA  FORNECIMENTO E INSTALAÇÃO. AF_12/2014</v>
          </cell>
          <cell r="I3578" t="str">
            <v>UN</v>
          </cell>
          <cell r="J3578" t="str">
            <v>COEFICIENTE DE REPRESENTATIVIDADE</v>
          </cell>
          <cell r="K3578" t="str">
            <v>20,71</v>
          </cell>
          <cell r="L3578" t="str">
            <v>CAIXA REFERENCIAL</v>
          </cell>
        </row>
        <row r="3579">
          <cell r="A3579">
            <v>89656</v>
          </cell>
          <cell r="B3579" t="str">
            <v>INSTALACOES HIDRO SANITARIAS</v>
          </cell>
          <cell r="C3579" t="str">
            <v>INHI</v>
          </cell>
          <cell r="D3579" t="str">
            <v>CONEXOES</v>
          </cell>
          <cell r="E3579" t="str">
            <v>0180</v>
          </cell>
          <cell r="F3579" t="str">
            <v/>
          </cell>
          <cell r="G3579" t="str">
            <v/>
          </cell>
          <cell r="H3579" t="str">
            <v>ADAPTADOR, CPVC, SOLDÁVEL, DN15MM, INSTALADO EM RAMAL OU SUB-RAMAL DE ÁGUA  FORNECIMENTO E INSTALAÇÃO. AF_12/2014</v>
          </cell>
          <cell r="I3579" t="str">
            <v>UN</v>
          </cell>
          <cell r="J3579" t="str">
            <v>COEFICIENTE DE REPRESENTATIVIDADE</v>
          </cell>
          <cell r="K3579" t="str">
            <v>9,11</v>
          </cell>
          <cell r="L3579" t="str">
            <v>CAIXA REFERENCIAL</v>
          </cell>
        </row>
        <row r="3580">
          <cell r="A3580">
            <v>89657</v>
          </cell>
          <cell r="B3580" t="str">
            <v>INSTALACOES HIDRO SANITARIAS</v>
          </cell>
          <cell r="C3580" t="str">
            <v>INHI</v>
          </cell>
          <cell r="D3580" t="str">
            <v>CONEXOES</v>
          </cell>
          <cell r="E3580" t="str">
            <v>0180</v>
          </cell>
          <cell r="F3580" t="str">
            <v/>
          </cell>
          <cell r="G3580" t="str">
            <v/>
          </cell>
          <cell r="H3580" t="str">
            <v>CURVA DE TRANSPOSIÇÃO, CPVC, SOLDÁVEL, DN15MM, INSTALADO EM RAMAL OU SUB-RAMAL DE ÁGUA  FORNECIMENTO E INSTALAÇÃO. AF_12/2014</v>
          </cell>
          <cell r="I3580" t="str">
            <v>UN</v>
          </cell>
          <cell r="J3580" t="str">
            <v>COEFICIENTE DE REPRESENTATIVIDADE</v>
          </cell>
          <cell r="K3580" t="str">
            <v>9,30</v>
          </cell>
          <cell r="L3580" t="str">
            <v>CAIXA REFERENCIAL</v>
          </cell>
        </row>
        <row r="3581">
          <cell r="A3581">
            <v>89658</v>
          </cell>
          <cell r="B3581" t="str">
            <v>INSTALACOES HIDRO SANITARIAS</v>
          </cell>
          <cell r="C3581" t="str">
            <v>INHI</v>
          </cell>
          <cell r="D3581" t="str">
            <v>CONEXOES</v>
          </cell>
          <cell r="E3581" t="str">
            <v>0180</v>
          </cell>
          <cell r="F3581" t="str">
            <v/>
          </cell>
          <cell r="G3581" t="str">
            <v/>
          </cell>
          <cell r="H3581" t="str">
            <v>LUVA, CPVC, SOLDÁVEL, DN 22MM, INSTALADO EM RAMAL OU SUB-RAMAL DE ÁGUA  FORNECIMENTO E INSTALAÇÃO. AF_12/2014</v>
          </cell>
          <cell r="I3581" t="str">
            <v>UN</v>
          </cell>
          <cell r="J3581" t="str">
            <v>COEFICIENTE DE REPRESENTATIVIDADE</v>
          </cell>
          <cell r="K3581" t="str">
            <v>6,72</v>
          </cell>
          <cell r="L3581" t="str">
            <v>CAIXA REFERENCIAL</v>
          </cell>
        </row>
        <row r="3582">
          <cell r="A3582">
            <v>89659</v>
          </cell>
          <cell r="B3582" t="str">
            <v>INSTALACOES HIDRO SANITARIAS</v>
          </cell>
          <cell r="C3582" t="str">
            <v>INHI</v>
          </cell>
          <cell r="D3582" t="str">
            <v>CONEXOES</v>
          </cell>
          <cell r="E3582" t="str">
            <v>0180</v>
          </cell>
          <cell r="F3582" t="str">
            <v/>
          </cell>
          <cell r="G3582" t="str">
            <v/>
          </cell>
          <cell r="H3582" t="str">
            <v>LUVA DE CORRER, CPVC, SOLDÁVEL, DN 22MM, INSTALADO EM RAMAL OU SUB-RAMAL DE ÁGUA  FORNECIMENTO E INSTALAÇÃO. AF_12/2014</v>
          </cell>
          <cell r="I3582" t="str">
            <v>UN</v>
          </cell>
          <cell r="J3582" t="str">
            <v>COEFICIENTE DE REPRESENTATIVIDADE</v>
          </cell>
          <cell r="K3582" t="str">
            <v>12,35</v>
          </cell>
          <cell r="L3582" t="str">
            <v>CAIXA REFERENCIAL</v>
          </cell>
        </row>
        <row r="3583">
          <cell r="A3583">
            <v>89660</v>
          </cell>
          <cell r="B3583" t="str">
            <v>INSTALACOES HIDRO SANITARIAS</v>
          </cell>
          <cell r="C3583" t="str">
            <v>INHI</v>
          </cell>
          <cell r="D3583" t="str">
            <v>CONEXOES</v>
          </cell>
          <cell r="E3583" t="str">
            <v>0180</v>
          </cell>
          <cell r="F3583" t="str">
            <v/>
          </cell>
          <cell r="G3583" t="str">
            <v/>
          </cell>
          <cell r="H3583" t="str">
            <v>LUVA DE TRANSIÇÃO, CPVC, SOLDÁVEL, DN22MM X 25MM, INSTALADO EM RAMAL OU SUB-RAMAL DE ÁGUA - FORNECIMENTO E INSTALAÇÃO. AF_12/2014</v>
          </cell>
          <cell r="I3583" t="str">
            <v>UN</v>
          </cell>
          <cell r="J3583" t="str">
            <v>COEFICIENTE DE REPRESENTATIVIDADE</v>
          </cell>
          <cell r="K3583" t="str">
            <v>6,23</v>
          </cell>
          <cell r="L3583" t="str">
            <v>CAIXA REFERENCIAL</v>
          </cell>
        </row>
        <row r="3584">
          <cell r="A3584">
            <v>89661</v>
          </cell>
          <cell r="B3584" t="str">
            <v>INSTALACOES HIDRO SANITARIAS</v>
          </cell>
          <cell r="C3584" t="str">
            <v>INHI</v>
          </cell>
          <cell r="D3584" t="str">
            <v>CONEXOES</v>
          </cell>
          <cell r="E3584" t="str">
            <v>0180</v>
          </cell>
          <cell r="F3584" t="str">
            <v/>
          </cell>
          <cell r="G3584" t="str">
            <v/>
          </cell>
          <cell r="H3584" t="str">
            <v>UNIÃO, CPVC, SOLDÁVEL, DN22MM, INSTALADO EM RAMAL OU SUB-RAMAL DE ÁGUA  FORNECIMENTO E INSTALAÇÃO. AF_12/2014</v>
          </cell>
          <cell r="I3584" t="str">
            <v>UN</v>
          </cell>
          <cell r="J3584" t="str">
            <v>COEFICIENTE DE REPRESENTATIVIDADE</v>
          </cell>
          <cell r="K3584" t="str">
            <v>16,62</v>
          </cell>
          <cell r="L3584" t="str">
            <v>CAIXA REFERENCIAL</v>
          </cell>
        </row>
        <row r="3585">
          <cell r="A3585">
            <v>89662</v>
          </cell>
          <cell r="B3585" t="str">
            <v>INSTALACOES HIDRO SANITARIAS</v>
          </cell>
          <cell r="C3585" t="str">
            <v>INHI</v>
          </cell>
          <cell r="D3585" t="str">
            <v>CONEXOES</v>
          </cell>
          <cell r="E3585" t="str">
            <v>0180</v>
          </cell>
          <cell r="F3585" t="str">
            <v/>
          </cell>
          <cell r="G3585" t="str">
            <v/>
          </cell>
          <cell r="H3585" t="str">
            <v>CONECTOR, CPVC, SOLDÁVEL, DN 22MM X 1/2, INSTALADO EM RAMAL OU SUB-RAMAL DE ÁGUA  FORNECIMENTO E INSTALAÇÃO. AF_12/2014</v>
          </cell>
          <cell r="I3585" t="str">
            <v>UN</v>
          </cell>
          <cell r="J3585" t="str">
            <v>COEFICIENTE DE REPRESENTATIVIDADE</v>
          </cell>
          <cell r="K3585" t="str">
            <v>25,78</v>
          </cell>
          <cell r="L3585" t="str">
            <v>CAIXA REFERENCIAL</v>
          </cell>
        </row>
        <row r="3586">
          <cell r="A3586">
            <v>89663</v>
          </cell>
          <cell r="B3586" t="str">
            <v>INSTALACOES HIDRO SANITARIAS</v>
          </cell>
          <cell r="C3586" t="str">
            <v>INHI</v>
          </cell>
          <cell r="D3586" t="str">
            <v>CONEXOES</v>
          </cell>
          <cell r="E3586" t="str">
            <v>0180</v>
          </cell>
          <cell r="F3586" t="str">
            <v/>
          </cell>
          <cell r="G3586" t="str">
            <v/>
          </cell>
          <cell r="H3586" t="str">
            <v>ADAPTADOR, CPVC, SOLDÁVEL, DN22MM, INSTALADO EM RAMAL OU SUB-RAMAL DE ÁGUA  FORNECIMENTO E INSTALAÇÃO. AF_12/2014</v>
          </cell>
          <cell r="I3586" t="str">
            <v>UN</v>
          </cell>
          <cell r="J3586" t="str">
            <v>COEFICIENTE DE REPRESENTATIVIDADE</v>
          </cell>
          <cell r="K3586" t="str">
            <v>10,44</v>
          </cell>
          <cell r="L3586" t="str">
            <v>CAIXA REFERENCIAL</v>
          </cell>
        </row>
        <row r="3587">
          <cell r="A3587">
            <v>89664</v>
          </cell>
          <cell r="B3587" t="str">
            <v>INSTALACOES HIDRO SANITARIAS</v>
          </cell>
          <cell r="C3587" t="str">
            <v>INHI</v>
          </cell>
          <cell r="D3587" t="str">
            <v>CONEXOES</v>
          </cell>
          <cell r="E3587" t="str">
            <v>0180</v>
          </cell>
          <cell r="F3587" t="str">
            <v/>
          </cell>
          <cell r="G3587" t="str">
            <v/>
          </cell>
          <cell r="H3587" t="str">
            <v>CURVA DE TRANSPOSIÇÃO, CPVC, SOLDÁVEL, DN22MM, INSTALADO EM RAMAL OU SUB-RAMAL DE ÁGUA  FORNECIMENTO E INSTALAÇÃO. AF_12/2014</v>
          </cell>
          <cell r="I3587" t="str">
            <v>UN</v>
          </cell>
          <cell r="J3587" t="str">
            <v>COEFICIENTE DE REPRESENTATIVIDADE</v>
          </cell>
          <cell r="K3587" t="str">
            <v>12,35</v>
          </cell>
          <cell r="L3587" t="str">
            <v>CAIXA REFERENCIAL</v>
          </cell>
        </row>
        <row r="3588">
          <cell r="A3588">
            <v>89665</v>
          </cell>
          <cell r="B3588" t="str">
            <v>INSTALACOES HIDRO SANITARIAS</v>
          </cell>
          <cell r="C3588" t="str">
            <v>INHI</v>
          </cell>
          <cell r="D3588" t="str">
            <v>CONEXOES</v>
          </cell>
          <cell r="E3588" t="str">
            <v>0180</v>
          </cell>
          <cell r="F3588" t="str">
            <v/>
          </cell>
          <cell r="G3588" t="str">
            <v/>
          </cell>
          <cell r="H3588" t="str">
            <v>REDUÇÃO EXCÊNTRICA, PVC, SERIE R, ÁGUA PLUVIAL, DN 75 X 50 MM, JUNTA ELÁSTICA, FORNECIDO E INSTALADO EM CONDUTORES VERTICAIS DE ÁGUAS PLUVIAIS. AF_12/2014</v>
          </cell>
          <cell r="I3588" t="str">
            <v>UN</v>
          </cell>
          <cell r="J3588" t="str">
            <v>COEFICIENTE DE REPRESENTATIVIDADE</v>
          </cell>
          <cell r="K3588" t="str">
            <v>11,38</v>
          </cell>
          <cell r="L3588" t="str">
            <v>CAIXA REFERENCIAL</v>
          </cell>
        </row>
        <row r="3589">
          <cell r="A3589">
            <v>89666</v>
          </cell>
          <cell r="B3589" t="str">
            <v>INSTALACOES HIDRO SANITARIAS</v>
          </cell>
          <cell r="C3589" t="str">
            <v>INHI</v>
          </cell>
          <cell r="D3589" t="str">
            <v>CONEXOES</v>
          </cell>
          <cell r="E3589" t="str">
            <v>0180</v>
          </cell>
          <cell r="F3589" t="str">
            <v/>
          </cell>
          <cell r="G3589" t="str">
            <v/>
          </cell>
          <cell r="H3589" t="str">
            <v>BUCHA DE REDUÇÃO, CPVC, SOLDÁVEL, DN22MM X 15MM, INSTALADO EM RAMAL OU SUB-RAMAL DE ÁGUA  FORNECIMENTO E INSTALAÇÃO. AF_12/2014</v>
          </cell>
          <cell r="I3589" t="str">
            <v>UN</v>
          </cell>
          <cell r="J3589" t="str">
            <v>COEFICIENTE DE REPRESENTATIVIDADE</v>
          </cell>
          <cell r="K3589" t="str">
            <v>5,40</v>
          </cell>
          <cell r="L3589" t="str">
            <v>CAIXA REFERENCIAL</v>
          </cell>
        </row>
        <row r="3590">
          <cell r="A3590">
            <v>89667</v>
          </cell>
          <cell r="B3590" t="str">
            <v>INSTALACOES HIDRO SANITARIAS</v>
          </cell>
          <cell r="C3590" t="str">
            <v>INHI</v>
          </cell>
          <cell r="D3590" t="str">
            <v>CONEXOES</v>
          </cell>
          <cell r="E3590" t="str">
            <v>0180</v>
          </cell>
          <cell r="F3590" t="str">
            <v/>
          </cell>
          <cell r="G3590" t="str">
            <v/>
          </cell>
          <cell r="H3590" t="str">
            <v>TÊ DE INSPEÇÃO, PVC, SERIE R, ÁGUA PLUVIAL, DN 75 MM, JUNTA ELÁSTICA, FORNECIDO E INSTALADO EM CONDUTORES VERTICAIS DE ÁGUAS PLUVIAIS. AF_12/2014</v>
          </cell>
          <cell r="I3590" t="str">
            <v>UN</v>
          </cell>
          <cell r="J3590" t="str">
            <v>COEFICIENTE DE REPRESENTATIVIDADE</v>
          </cell>
          <cell r="K3590" t="str">
            <v>29,75</v>
          </cell>
          <cell r="L3590" t="str">
            <v>CAIXA REFERENCIAL</v>
          </cell>
        </row>
        <row r="3591">
          <cell r="A3591">
            <v>89668</v>
          </cell>
          <cell r="B3591" t="str">
            <v>INSTALACOES HIDRO SANITARIAS</v>
          </cell>
          <cell r="C3591" t="str">
            <v>INHI</v>
          </cell>
          <cell r="D3591" t="str">
            <v>CONEXOES</v>
          </cell>
          <cell r="E3591" t="str">
            <v>0180</v>
          </cell>
          <cell r="F3591" t="str">
            <v/>
          </cell>
          <cell r="G3591" t="str">
            <v/>
          </cell>
          <cell r="H3591" t="str">
            <v>CONECTOR, CPVC, SOLDÁVEL, DN22MM X 3/4", INSTALADO EM RAMAL OU SUB-RAMAL DE ÁGUA - FORNECIMENTO E INSTALAÇÃO. AF_12/2014</v>
          </cell>
          <cell r="I3591" t="str">
            <v>UN</v>
          </cell>
          <cell r="J3591" t="str">
            <v>COEFICIENTE DE REPRESENTATIVIDADE</v>
          </cell>
          <cell r="K3591" t="str">
            <v>24,43</v>
          </cell>
          <cell r="L3591" t="str">
            <v>CAIXA REFERENCIAL</v>
          </cell>
        </row>
        <row r="3592">
          <cell r="A3592">
            <v>89669</v>
          </cell>
          <cell r="B3592" t="str">
            <v>INSTALACOES HIDRO SANITARIAS</v>
          </cell>
          <cell r="C3592" t="str">
            <v>INHI</v>
          </cell>
          <cell r="D3592" t="str">
            <v>CONEXOES</v>
          </cell>
          <cell r="E3592" t="str">
            <v>0180</v>
          </cell>
          <cell r="F3592" t="str">
            <v/>
          </cell>
          <cell r="G3592" t="str">
            <v/>
          </cell>
          <cell r="H3592" t="str">
            <v>LUVA SIMPLES, PVC, SERIE R, ÁGUA PLUVIAL, DN 100 MM, JUNTA ELÁSTICA, FORNECIDO E INSTALADO EM CONDUTORES VERTICAIS DE ÁGUAS PLUVIAIS. AF_12/2014</v>
          </cell>
          <cell r="I3592" t="str">
            <v>UN</v>
          </cell>
          <cell r="J3592" t="str">
            <v>COEFICIENTE DE REPRESENTATIVIDADE</v>
          </cell>
          <cell r="K3592" t="str">
            <v>18,73</v>
          </cell>
          <cell r="L3592" t="str">
            <v>CAIXA REFERENCIAL</v>
          </cell>
        </row>
        <row r="3593">
          <cell r="A3593">
            <v>89670</v>
          </cell>
          <cell r="B3593" t="str">
            <v>INSTALACOES HIDRO SANITARIAS</v>
          </cell>
          <cell r="C3593" t="str">
            <v>INHI</v>
          </cell>
          <cell r="D3593" t="str">
            <v>CONEXOES</v>
          </cell>
          <cell r="E3593" t="str">
            <v>0180</v>
          </cell>
          <cell r="F3593" t="str">
            <v/>
          </cell>
          <cell r="G3593" t="str">
            <v/>
          </cell>
          <cell r="H3593" t="str">
            <v>LUVA, CPVC, SOLDÁVEL, DN 28MM, INSTALADO EM RAMAL OU SUB-RAMAL DE ÁGUA  FORNECIMENTO E INSTALAÇÃO. AF_12/2014</v>
          </cell>
          <cell r="I3593" t="str">
            <v>UN</v>
          </cell>
          <cell r="J3593" t="str">
            <v>COEFICIENTE DE REPRESENTATIVIDADE</v>
          </cell>
          <cell r="K3593" t="str">
            <v>10,12</v>
          </cell>
          <cell r="L3593" t="str">
            <v>CAIXA REFERENCIAL</v>
          </cell>
        </row>
        <row r="3594">
          <cell r="A3594">
            <v>89671</v>
          </cell>
          <cell r="B3594" t="str">
            <v>INSTALACOES HIDRO SANITARIAS</v>
          </cell>
          <cell r="C3594" t="str">
            <v>INHI</v>
          </cell>
          <cell r="D3594" t="str">
            <v>CONEXOES</v>
          </cell>
          <cell r="E3594" t="str">
            <v>0180</v>
          </cell>
          <cell r="F3594" t="str">
            <v/>
          </cell>
          <cell r="G3594" t="str">
            <v/>
          </cell>
          <cell r="H3594" t="str">
            <v>LUVA DE CORRER, PVC, SERIE R, ÁGUA PLUVIAL, DN 100 MM, JUNTA ELÁSTICA, FORNECIDO E INSTALADO EM CONDUTORES VERTICAIS DE ÁGUAS PLUVIAIS. AF_12/2014</v>
          </cell>
          <cell r="I3594" t="str">
            <v>UN</v>
          </cell>
          <cell r="J3594" t="str">
            <v>COEFICIENTE DE REPRESENTATIVIDADE</v>
          </cell>
          <cell r="K3594" t="str">
            <v>27,94</v>
          </cell>
          <cell r="L3594" t="str">
            <v>CAIXA REFERENCIAL</v>
          </cell>
        </row>
        <row r="3595">
          <cell r="A3595">
            <v>89672</v>
          </cell>
          <cell r="B3595" t="str">
            <v>INSTALACOES HIDRO SANITARIAS</v>
          </cell>
          <cell r="C3595" t="str">
            <v>INHI</v>
          </cell>
          <cell r="D3595" t="str">
            <v>CONEXOES</v>
          </cell>
          <cell r="E3595" t="str">
            <v>0180</v>
          </cell>
          <cell r="F3595" t="str">
            <v/>
          </cell>
          <cell r="G3595" t="str">
            <v/>
          </cell>
          <cell r="H3595" t="str">
            <v>LUVA DE CORRER, CPVC, SOLDÁVEL, DN 28MM, INSTALADO EM RAMAL OU SUB-RAMAL DE ÁGUA  FORNECIMENTO E INSTALAÇÃO. AF_12/2014</v>
          </cell>
          <cell r="I3595" t="str">
            <v>UN</v>
          </cell>
          <cell r="J3595" t="str">
            <v>COEFICIENTE DE REPRESENTATIVIDADE</v>
          </cell>
          <cell r="K3595" t="str">
            <v>16,56</v>
          </cell>
          <cell r="L3595" t="str">
            <v>CAIXA REFERENCIAL</v>
          </cell>
        </row>
        <row r="3596">
          <cell r="A3596">
            <v>89673</v>
          </cell>
          <cell r="B3596" t="str">
            <v>INSTALACOES HIDRO SANITARIAS</v>
          </cell>
          <cell r="C3596" t="str">
            <v>INHI</v>
          </cell>
          <cell r="D3596" t="str">
            <v>CONEXOES</v>
          </cell>
          <cell r="E3596" t="str">
            <v>0180</v>
          </cell>
          <cell r="F3596" t="str">
            <v/>
          </cell>
          <cell r="G3596" t="str">
            <v/>
          </cell>
          <cell r="H3596" t="str">
            <v>REDUÇÃO EXCÊNTRICA, PVC, SERIE R, ÁGUA PLUVIAL, DN 100 X 75 MM, JUNTA ELÁSTICA, FORNECIDO E INSTALADO EM CONDUTORES VERTICAIS DE ÁGUAS PLUVIAIS. AF_12/2014</v>
          </cell>
          <cell r="I3596" t="str">
            <v>UN</v>
          </cell>
          <cell r="J3596" t="str">
            <v>COEFICIENTE DE REPRESENTATIVIDADE</v>
          </cell>
          <cell r="K3596" t="str">
            <v>21,89</v>
          </cell>
          <cell r="L3596" t="str">
            <v>CAIXA REFERENCIAL</v>
          </cell>
        </row>
        <row r="3597">
          <cell r="A3597">
            <v>89674</v>
          </cell>
          <cell r="B3597" t="str">
            <v>INSTALACOES HIDRO SANITARIAS</v>
          </cell>
          <cell r="C3597" t="str">
            <v>INHI</v>
          </cell>
          <cell r="D3597" t="str">
            <v>CONEXOES</v>
          </cell>
          <cell r="E3597" t="str">
            <v>0180</v>
          </cell>
          <cell r="F3597" t="str">
            <v/>
          </cell>
          <cell r="G3597" t="str">
            <v/>
          </cell>
          <cell r="H3597" t="str">
            <v>UNIÃO, CPVC, SOLDÁVEL, DN28MM, INSTALADO EM RAMAL OU SUB-RAMAL DE ÁGUA  FORNECIMENTO E INSTALAÇÃO. AF_12/2014</v>
          </cell>
          <cell r="I3597" t="str">
            <v>UN</v>
          </cell>
          <cell r="J3597" t="str">
            <v>COEFICIENTE DE REPRESENTATIVIDADE</v>
          </cell>
          <cell r="K3597" t="str">
            <v>24,76</v>
          </cell>
          <cell r="L3597" t="str">
            <v>CAIXA REFERENCIAL</v>
          </cell>
        </row>
        <row r="3598">
          <cell r="A3598">
            <v>89675</v>
          </cell>
          <cell r="B3598" t="str">
            <v>INSTALACOES HIDRO SANITARIAS</v>
          </cell>
          <cell r="C3598" t="str">
            <v>INHI</v>
          </cell>
          <cell r="D3598" t="str">
            <v>CONEXOES</v>
          </cell>
          <cell r="E3598" t="str">
            <v>0180</v>
          </cell>
          <cell r="F3598" t="str">
            <v/>
          </cell>
          <cell r="G3598" t="str">
            <v/>
          </cell>
          <cell r="H3598" t="str">
            <v>TÊ DE INSPEÇÃO, PVC, SERIE R, ÁGUA PLUVIAL, DN 100 MM, JUNTA ELÁSTICA, FORNECIDO E INSTALADO EM CONDUTORES VERTICAIS DE ÁGUAS PLUVIAIS. AF_12/2014</v>
          </cell>
          <cell r="I3598" t="str">
            <v>UN</v>
          </cell>
          <cell r="J3598" t="str">
            <v>COEFICIENTE DE REPRESENTATIVIDADE</v>
          </cell>
          <cell r="K3598" t="str">
            <v>49,89</v>
          </cell>
          <cell r="L3598" t="str">
            <v>CAIXA REFERENCIAL</v>
          </cell>
        </row>
        <row r="3599">
          <cell r="A3599">
            <v>89676</v>
          </cell>
          <cell r="B3599" t="str">
            <v>INSTALACOES HIDRO SANITARIAS</v>
          </cell>
          <cell r="C3599" t="str">
            <v>INHI</v>
          </cell>
          <cell r="D3599" t="str">
            <v>CONEXOES</v>
          </cell>
          <cell r="E3599" t="str">
            <v>0180</v>
          </cell>
          <cell r="F3599" t="str">
            <v/>
          </cell>
          <cell r="G3599" t="str">
            <v/>
          </cell>
          <cell r="H3599" t="str">
            <v>CONECTOR, CPVC, SOLDÁVEL, DN 28MM X 1, INSTALADO EM RAMAL OU SUB-RAMAL DE ÁGUA  FORNECIMENTO E INSTALAÇÃO. AF_12/2014</v>
          </cell>
          <cell r="I3599" t="str">
            <v>UN</v>
          </cell>
          <cell r="J3599" t="str">
            <v>COEFICIENTE DE REPRESENTATIVIDADE</v>
          </cell>
          <cell r="K3599" t="str">
            <v>38,15</v>
          </cell>
          <cell r="L3599" t="str">
            <v>CAIXA REFERENCIAL</v>
          </cell>
        </row>
        <row r="3600">
          <cell r="A3600">
            <v>89677</v>
          </cell>
          <cell r="B3600" t="str">
            <v>INSTALACOES HIDRO SANITARIAS</v>
          </cell>
          <cell r="C3600" t="str">
            <v>INHI</v>
          </cell>
          <cell r="D3600" t="str">
            <v>CONEXOES</v>
          </cell>
          <cell r="E3600" t="str">
            <v>0180</v>
          </cell>
          <cell r="F3600" t="str">
            <v/>
          </cell>
          <cell r="G3600" t="str">
            <v/>
          </cell>
          <cell r="H3600" t="str">
            <v>LUVA SIMPLES, PVC, SERIE R, ÁGUA PLUVIAL, DN 150 MM, JUNTA ELÁSTICA, FORNECIDO E INSTALADO EM CONDUTORES VERTICAIS DE ÁGUAS PLUVIAIS. AF_12/2014</v>
          </cell>
          <cell r="I3600" t="str">
            <v>UN</v>
          </cell>
          <cell r="J3600" t="str">
            <v>COEFICIENTE DE REPRESENTATIVIDADE</v>
          </cell>
          <cell r="K3600" t="str">
            <v>55,17</v>
          </cell>
          <cell r="L3600" t="str">
            <v>CAIXA REFERENCIAL</v>
          </cell>
        </row>
        <row r="3601">
          <cell r="A3601">
            <v>89678</v>
          </cell>
          <cell r="B3601" t="str">
            <v>INSTALACOES HIDRO SANITARIAS</v>
          </cell>
          <cell r="C3601" t="str">
            <v>INHI</v>
          </cell>
          <cell r="D3601" t="str">
            <v>CONEXOES</v>
          </cell>
          <cell r="E3601" t="str">
            <v>0180</v>
          </cell>
          <cell r="F3601" t="str">
            <v/>
          </cell>
          <cell r="G3601" t="str">
            <v/>
          </cell>
          <cell r="H3601" t="str">
            <v>BUCHA DE REDUÇÃO, CPVC, SOLDÁVEL, DN28MM X 22MM, INSTALADO EM RAMAL OU SUB-RAMAL DE ÁGUA  FORNECIMENTO E INSTALAÇÃO. AF_12/2014</v>
          </cell>
          <cell r="I3601" t="str">
            <v>UN</v>
          </cell>
          <cell r="J3601" t="str">
            <v>COEFICIENTE DE REPRESENTATIVIDADE</v>
          </cell>
          <cell r="K3601" t="str">
            <v>7,26</v>
          </cell>
          <cell r="L3601" t="str">
            <v>CAIXA REFERENCIAL</v>
          </cell>
        </row>
        <row r="3602">
          <cell r="A3602">
            <v>89679</v>
          </cell>
          <cell r="B3602" t="str">
            <v>INSTALACOES HIDRO SANITARIAS</v>
          </cell>
          <cell r="C3602" t="str">
            <v>INHI</v>
          </cell>
          <cell r="D3602" t="str">
            <v>CONEXOES</v>
          </cell>
          <cell r="E3602" t="str">
            <v>0180</v>
          </cell>
          <cell r="F3602" t="str">
            <v/>
          </cell>
          <cell r="G3602" t="str">
            <v/>
          </cell>
          <cell r="H3602" t="str">
            <v>LUVA DE CORRER, PVC, SERIE R, ÁGUA PLUVIAL, DN 150 MM, JUNTA ELÁSTICA, FORNECIDO E INSTALADO EM CONDUTORES VERTICAIS DE ÁGUAS PLUVIAIS. AF_12/2014</v>
          </cell>
          <cell r="I3602" t="str">
            <v>UN</v>
          </cell>
          <cell r="J3602" t="str">
            <v>COEFICIENTE DE REPRESENTATIVIDADE</v>
          </cell>
          <cell r="K3602" t="str">
            <v>88,04</v>
          </cell>
          <cell r="L3602" t="str">
            <v>CAIXA REFERENCIAL</v>
          </cell>
        </row>
        <row r="3603">
          <cell r="A3603">
            <v>89680</v>
          </cell>
          <cell r="B3603" t="str">
            <v>INSTALACOES HIDRO SANITARIAS</v>
          </cell>
          <cell r="C3603" t="str">
            <v>INHI</v>
          </cell>
          <cell r="D3603" t="str">
            <v>CONEXOES</v>
          </cell>
          <cell r="E3603" t="str">
            <v>0180</v>
          </cell>
          <cell r="F3603" t="str">
            <v/>
          </cell>
          <cell r="G3603" t="str">
            <v/>
          </cell>
          <cell r="H3603" t="str">
            <v>LUVA, CPVC, SOLDÁVEL, DN 35MM, INSTALADO EM RAMAL OU SUB-RAMAL DE ÁGUA  FORNECIMENTO E INSTALAÇÃO. AF_12/2014</v>
          </cell>
          <cell r="I3603" t="str">
            <v>UN</v>
          </cell>
          <cell r="J3603" t="str">
            <v>COEFICIENTE DE REPRESENTATIVIDADE</v>
          </cell>
          <cell r="K3603" t="str">
            <v>16,08</v>
          </cell>
          <cell r="L3603" t="str">
            <v>CAIXA REFERENCIAL</v>
          </cell>
        </row>
        <row r="3604">
          <cell r="A3604">
            <v>89681</v>
          </cell>
          <cell r="B3604" t="str">
            <v>INSTALACOES HIDRO SANITARIAS</v>
          </cell>
          <cell r="C3604" t="str">
            <v>INHI</v>
          </cell>
          <cell r="D3604" t="str">
            <v>CONEXOES</v>
          </cell>
          <cell r="E3604" t="str">
            <v>0180</v>
          </cell>
          <cell r="F3604" t="str">
            <v/>
          </cell>
          <cell r="G3604" t="str">
            <v/>
          </cell>
          <cell r="H3604" t="str">
            <v>REDUÇÃO EXCÊNTRICA, PVC, SERIE R, ÁGUA PLUVIAL, DN 150 X 100 MM, JUNTA ELÁSTICA, FORNECIDO E INSTALADO EM CONDUTORES VERTICAIS DE ÁGUAS PLUVIAIS. AF_12/2014</v>
          </cell>
          <cell r="I3604" t="str">
            <v>UN</v>
          </cell>
          <cell r="J3604" t="str">
            <v>COEFICIENTE DE REPRESENTATIVIDADE</v>
          </cell>
          <cell r="K3604" t="str">
            <v>60,99</v>
          </cell>
          <cell r="L3604" t="str">
            <v>CAIXA REFERENCIAL</v>
          </cell>
        </row>
        <row r="3605">
          <cell r="A3605">
            <v>89682</v>
          </cell>
          <cell r="B3605" t="str">
            <v>INSTALACOES HIDRO SANITARIAS</v>
          </cell>
          <cell r="C3605" t="str">
            <v>INHI</v>
          </cell>
          <cell r="D3605" t="str">
            <v>CONEXOES</v>
          </cell>
          <cell r="E3605" t="str">
            <v>0180</v>
          </cell>
          <cell r="F3605" t="str">
            <v/>
          </cell>
          <cell r="G3605" t="str">
            <v/>
          </cell>
          <cell r="H3605" t="str">
            <v>LUVA DE CORRER, CPVC, SOLDÁVEL, DN 35MM, INSTALADO EM RAMAL OU SUB-RAMAL DE ÁGUA  FORNECIMENTO E INSTALAÇÃO. AF_12/2014</v>
          </cell>
          <cell r="I3605" t="str">
            <v>UN</v>
          </cell>
          <cell r="J3605" t="str">
            <v>COEFICIENTE DE REPRESENTATIVIDADE</v>
          </cell>
          <cell r="K3605" t="str">
            <v>25,70</v>
          </cell>
          <cell r="L3605" t="str">
            <v>CAIXA REFERENCIAL</v>
          </cell>
        </row>
        <row r="3606">
          <cell r="A3606">
            <v>89684</v>
          </cell>
          <cell r="B3606" t="str">
            <v>INSTALACOES HIDRO SANITARIAS</v>
          </cell>
          <cell r="C3606" t="str">
            <v>INHI</v>
          </cell>
          <cell r="D3606" t="str">
            <v>CONEXOES</v>
          </cell>
          <cell r="E3606" t="str">
            <v>0180</v>
          </cell>
          <cell r="F3606" t="str">
            <v/>
          </cell>
          <cell r="G3606" t="str">
            <v/>
          </cell>
          <cell r="H3606" t="str">
            <v>UNIÃO, CPVC, SOLDÁVEL, DN35MM, INSTALADO EM RAMAL OU SUB-RAMAL DE ÁGUA  FORNECIMENTO E INSTALAÇÃO. AF_12/2014</v>
          </cell>
          <cell r="I3606" t="str">
            <v>UN</v>
          </cell>
          <cell r="J3606" t="str">
            <v>COEFICIENTE DE REPRESENTATIVIDADE</v>
          </cell>
          <cell r="K3606" t="str">
            <v>36,02</v>
          </cell>
          <cell r="L3606" t="str">
            <v>CAIXA REFERENCIAL</v>
          </cell>
        </row>
        <row r="3607">
          <cell r="A3607">
            <v>89685</v>
          </cell>
          <cell r="B3607" t="str">
            <v>INSTALACOES HIDRO SANITARIAS</v>
          </cell>
          <cell r="C3607" t="str">
            <v>INHI</v>
          </cell>
          <cell r="D3607" t="str">
            <v>CONEXOES</v>
          </cell>
          <cell r="E3607" t="str">
            <v>0180</v>
          </cell>
          <cell r="F3607" t="str">
            <v/>
          </cell>
          <cell r="G3607" t="str">
            <v/>
          </cell>
          <cell r="H3607" t="str">
            <v>JUNÇÃO SIMPLES, PVC, SERIE R, ÁGUA PLUVIAL, DN 75 X 75 MM, JUNTA ELÁSTICA, FORNECIDO E INSTALADO EM CONDUTORES VERTICAIS DE ÁGUAS PLUVIAIS. AF_12/2014</v>
          </cell>
          <cell r="I3607" t="str">
            <v>UN</v>
          </cell>
          <cell r="J3607" t="str">
            <v>COEFICIENTE DE REPRESENTATIVIDADE</v>
          </cell>
          <cell r="K3607" t="str">
            <v>41,04</v>
          </cell>
          <cell r="L3607" t="str">
            <v>CAIXA REFERENCIAL</v>
          </cell>
        </row>
        <row r="3608">
          <cell r="A3608">
            <v>89686</v>
          </cell>
          <cell r="B3608" t="str">
            <v>INSTALACOES HIDRO SANITARIAS</v>
          </cell>
          <cell r="C3608" t="str">
            <v>INHI</v>
          </cell>
          <cell r="D3608" t="str">
            <v>CONEXOES</v>
          </cell>
          <cell r="E3608" t="str">
            <v>0180</v>
          </cell>
          <cell r="F3608" t="str">
            <v/>
          </cell>
          <cell r="G3608" t="str">
            <v/>
          </cell>
          <cell r="H3608" t="str">
            <v>CONECTOR, CPVC, SOLDÁVEL, DN 35MM X 1 1/4, INSTALADO EM RAMAL OU SUB-RAMAL DE ÁGUA  FORNECIMENTO E INSTALAÇÃO. AF_12/2014</v>
          </cell>
          <cell r="I3608" t="str">
            <v>UN</v>
          </cell>
          <cell r="J3608" t="str">
            <v>COEFICIENTE DE REPRESENTATIVIDADE</v>
          </cell>
          <cell r="K3608" t="str">
            <v>138,11</v>
          </cell>
          <cell r="L3608" t="str">
            <v>CAIXA REFERENCIAL</v>
          </cell>
        </row>
        <row r="3609">
          <cell r="A3609">
            <v>89687</v>
          </cell>
          <cell r="B3609" t="str">
            <v>INSTALACOES HIDRO SANITARIAS</v>
          </cell>
          <cell r="C3609" t="str">
            <v>INHI</v>
          </cell>
          <cell r="D3609" t="str">
            <v>CONEXOES</v>
          </cell>
          <cell r="E3609" t="str">
            <v>0180</v>
          </cell>
          <cell r="F3609" t="str">
            <v/>
          </cell>
          <cell r="G3609" t="str">
            <v/>
          </cell>
          <cell r="H3609" t="str">
            <v>TÊ, PVC, SERIE R, ÁGUA PLUVIAL, DN 75 X 75 MM, JUNTA ELÁSTICA, FORNECIDO E INSTALADO EM CONDUTORES VERTICAIS DE ÁGUAS PLUVIAIS. AF_12/2014</v>
          </cell>
          <cell r="I3609" t="str">
            <v>UN</v>
          </cell>
          <cell r="J3609" t="str">
            <v>COEFICIENTE DE REPRESENTATIVIDADE</v>
          </cell>
          <cell r="K3609" t="str">
            <v>35,21</v>
          </cell>
          <cell r="L3609" t="str">
            <v>CAIXA REFERENCIAL</v>
          </cell>
        </row>
        <row r="3610">
          <cell r="A3610">
            <v>89689</v>
          </cell>
          <cell r="B3610" t="str">
            <v>INSTALACOES HIDRO SANITARIAS</v>
          </cell>
          <cell r="C3610" t="str">
            <v>INHI</v>
          </cell>
          <cell r="D3610" t="str">
            <v>CONEXOES</v>
          </cell>
          <cell r="E3610" t="str">
            <v>0180</v>
          </cell>
          <cell r="F3610" t="str">
            <v/>
          </cell>
          <cell r="G3610" t="str">
            <v/>
          </cell>
          <cell r="H3610" t="str">
            <v>BUCHA DE REDUÇÃO, CPVC, SOLDÁVEL, DN35MM X 28MM, INSTALADO EM RAMAL OU SUB-RAMAL DE ÁGUA  FORNECIMENTO E INSTALAÇÃO. AF_12/2014</v>
          </cell>
          <cell r="I3610" t="str">
            <v>UN</v>
          </cell>
          <cell r="J3610" t="str">
            <v>COEFICIENTE DE REPRESENTATIVIDADE</v>
          </cell>
          <cell r="K3610" t="str">
            <v>27,77</v>
          </cell>
          <cell r="L3610" t="str">
            <v>CAIXA REFERENCIAL</v>
          </cell>
        </row>
        <row r="3611">
          <cell r="A3611">
            <v>89690</v>
          </cell>
          <cell r="B3611" t="str">
            <v>INSTALACOES HIDRO SANITARIAS</v>
          </cell>
          <cell r="C3611" t="str">
            <v>INHI</v>
          </cell>
          <cell r="D3611" t="str">
            <v>CONEXOES</v>
          </cell>
          <cell r="E3611" t="str">
            <v>0180</v>
          </cell>
          <cell r="F3611" t="str">
            <v/>
          </cell>
          <cell r="G3611" t="str">
            <v/>
          </cell>
          <cell r="H3611" t="str">
            <v>JUNÇÃO SIMPLES, PVC, SERIE R, ÁGUA PLUVIAL, DN 100 X 100 MM, JUNTA ELÁSTICA, FORNECIDO E INSTALADO EM CONDUTORES VERTICAIS DE ÁGUAS PLUVIAIS. AF_12/2014</v>
          </cell>
          <cell r="I3611" t="str">
            <v>UN</v>
          </cell>
          <cell r="J3611" t="str">
            <v>COEFICIENTE DE REPRESENTATIVIDADE</v>
          </cell>
          <cell r="K3611" t="str">
            <v>61,35</v>
          </cell>
          <cell r="L3611" t="str">
            <v>CAIXA REFERENCIAL</v>
          </cell>
        </row>
        <row r="3612">
          <cell r="A3612">
            <v>89691</v>
          </cell>
          <cell r="B3612" t="str">
            <v>INSTALACOES HIDRO SANITARIAS</v>
          </cell>
          <cell r="C3612" t="str">
            <v>INHI</v>
          </cell>
          <cell r="D3612" t="str">
            <v>CONEXOES</v>
          </cell>
          <cell r="E3612" t="str">
            <v>0180</v>
          </cell>
          <cell r="F3612" t="str">
            <v/>
          </cell>
          <cell r="G3612" t="str">
            <v/>
          </cell>
          <cell r="H3612" t="str">
            <v>TE, CPVC, SOLDÁVEL, DN 15MM, INSTALADO EM RAMAL OU SUB-RAMAL DE ÁGUA - FORNECIMENTO E INSTALAÇÃO. AF_12/2014</v>
          </cell>
          <cell r="I3612" t="str">
            <v>UN</v>
          </cell>
          <cell r="J3612" t="str">
            <v>COEFICIENTE DE REPRESENTATIVIDADE</v>
          </cell>
          <cell r="K3612" t="str">
            <v>9,05</v>
          </cell>
          <cell r="L3612" t="str">
            <v>CAIXA REFERENCIAL</v>
          </cell>
        </row>
        <row r="3613">
          <cell r="A3613">
            <v>89692</v>
          </cell>
          <cell r="B3613" t="str">
            <v>INSTALACOES HIDRO SANITARIAS</v>
          </cell>
          <cell r="C3613" t="str">
            <v>INHI</v>
          </cell>
          <cell r="D3613" t="str">
            <v>CONEXOES</v>
          </cell>
          <cell r="E3613" t="str">
            <v>0180</v>
          </cell>
          <cell r="F3613" t="str">
            <v/>
          </cell>
          <cell r="G3613" t="str">
            <v/>
          </cell>
          <cell r="H3613" t="str">
            <v>JUNÇÃO SIMPLES, PVC, SERIE R, ÁGUA PLUVIAL, DN 100 X 75 MM, JUNTA ELÁSTICA, FORNECIDO E INSTALADO EM CONDUTORES VERTICAIS DE ÁGUAS PLUVIAIS. AF_12/2014</v>
          </cell>
          <cell r="I3613" t="str">
            <v>UN</v>
          </cell>
          <cell r="J3613" t="str">
            <v>COEFICIENTE DE REPRESENTATIVIDADE</v>
          </cell>
          <cell r="K3613" t="str">
            <v>57,87</v>
          </cell>
          <cell r="L3613" t="str">
            <v>CAIXA REFERENCIAL</v>
          </cell>
        </row>
        <row r="3614">
          <cell r="A3614">
            <v>89693</v>
          </cell>
          <cell r="B3614" t="str">
            <v>INSTALACOES HIDRO SANITARIAS</v>
          </cell>
          <cell r="C3614" t="str">
            <v>INHI</v>
          </cell>
          <cell r="D3614" t="str">
            <v>CONEXOES</v>
          </cell>
          <cell r="E3614" t="str">
            <v>0180</v>
          </cell>
          <cell r="F3614" t="str">
            <v/>
          </cell>
          <cell r="G3614" t="str">
            <v/>
          </cell>
          <cell r="H3614" t="str">
            <v>TÊ, PVC, SERIE R, ÁGUA PLUVIAL, DN 100 X 100 MM, JUNTA ELÁSTICA, FORNECIDO E INSTALADO EM CONDUTORES VERTICAIS DE ÁGUAS PLUVIAIS. AF_12/2014</v>
          </cell>
          <cell r="I3614" t="str">
            <v>UN</v>
          </cell>
          <cell r="J3614" t="str">
            <v>COEFICIENTE DE REPRESENTATIVIDADE</v>
          </cell>
          <cell r="K3614" t="str">
            <v>56,23</v>
          </cell>
          <cell r="L3614" t="str">
            <v>CAIXA REFERENCIAL</v>
          </cell>
        </row>
        <row r="3615">
          <cell r="A3615">
            <v>89694</v>
          </cell>
          <cell r="B3615" t="str">
            <v>INSTALACOES HIDRO SANITARIAS</v>
          </cell>
          <cell r="C3615" t="str">
            <v>INHI</v>
          </cell>
          <cell r="D3615" t="str">
            <v>CONEXOES</v>
          </cell>
          <cell r="E3615" t="str">
            <v>0180</v>
          </cell>
          <cell r="F3615" t="str">
            <v/>
          </cell>
          <cell r="G3615" t="str">
            <v/>
          </cell>
          <cell r="H3615" t="str">
            <v>TE DE TRANSIÇÃO, CPVC, SOLDÁVEL, DN 15MM X 1/2, INSTALADO EM RAMAL OU SUB-RAMAL DE ÁGUA  FORNECIMENTO E INSTALAÇÃO. AF_12/2014</v>
          </cell>
          <cell r="I3615" t="str">
            <v>UN</v>
          </cell>
          <cell r="J3615" t="str">
            <v>COEFICIENTE DE REPRESENTATIVIDADE</v>
          </cell>
          <cell r="K3615" t="str">
            <v>15,35</v>
          </cell>
          <cell r="L3615" t="str">
            <v>CAIXA REFERENCIAL</v>
          </cell>
        </row>
        <row r="3616">
          <cell r="A3616">
            <v>89695</v>
          </cell>
          <cell r="B3616" t="str">
            <v>INSTALACOES HIDRO SANITARIAS</v>
          </cell>
          <cell r="C3616" t="str">
            <v>INHI</v>
          </cell>
          <cell r="D3616" t="str">
            <v>CONEXOES</v>
          </cell>
          <cell r="E3616" t="str">
            <v>0180</v>
          </cell>
          <cell r="F3616" t="str">
            <v/>
          </cell>
          <cell r="G3616" t="str">
            <v/>
          </cell>
          <cell r="H3616" t="str">
            <v>TÊ MISTURADOR, CPVC, SOLDÁVEL, DN15MM, INSTALADO EM RAMAL OU SUB-RAMAL DE ÁGUA  FORNECIMENTO E INSTALAÇÃO. AF_12/2014</v>
          </cell>
          <cell r="I3616" t="str">
            <v>UN</v>
          </cell>
          <cell r="J3616" t="str">
            <v>COEFICIENTE DE REPRESENTATIVIDADE</v>
          </cell>
          <cell r="K3616" t="str">
            <v>14,17</v>
          </cell>
          <cell r="L3616" t="str">
            <v>CAIXA REFERENCIAL</v>
          </cell>
        </row>
        <row r="3617">
          <cell r="A3617">
            <v>89696</v>
          </cell>
          <cell r="B3617" t="str">
            <v>INSTALACOES HIDRO SANITARIAS</v>
          </cell>
          <cell r="C3617" t="str">
            <v>INHI</v>
          </cell>
          <cell r="D3617" t="str">
            <v>CONEXOES</v>
          </cell>
          <cell r="E3617" t="str">
            <v>0180</v>
          </cell>
          <cell r="F3617" t="str">
            <v/>
          </cell>
          <cell r="G3617" t="str">
            <v/>
          </cell>
          <cell r="H3617" t="str">
            <v>TÊ, PVC, SERIE R, ÁGUA PLUVIAL, DN 100 X 75 MM, JUNTA ELÁSTICA, FORNECIDO E INSTALADO EM CONDUTORES VERTICAIS DE ÁGUAS PLUVIAIS. AF_12/2014</v>
          </cell>
          <cell r="I3617" t="str">
            <v>UN</v>
          </cell>
          <cell r="J3617" t="str">
            <v>COEFICIENTE DE REPRESENTATIVIDADE</v>
          </cell>
          <cell r="K3617" t="str">
            <v>50,94</v>
          </cell>
          <cell r="L3617" t="str">
            <v>CAIXA REFERENCIAL</v>
          </cell>
        </row>
        <row r="3618">
          <cell r="A3618">
            <v>89697</v>
          </cell>
          <cell r="B3618" t="str">
            <v>INSTALACOES HIDRO SANITARIAS</v>
          </cell>
          <cell r="C3618" t="str">
            <v>INHI</v>
          </cell>
          <cell r="D3618" t="str">
            <v>CONEXOES</v>
          </cell>
          <cell r="E3618" t="str">
            <v>0180</v>
          </cell>
          <cell r="F3618" t="str">
            <v/>
          </cell>
          <cell r="G3618" t="str">
            <v/>
          </cell>
          <cell r="H3618" t="str">
            <v>TE, CPVC, SOLDÁVEL, DN 22MM, INSTALADO EM RAMAL OU SUB-RAMAL DE ÁGUA - FORNECIMENTO E INSTALAÇÃO. AF_12/2014</v>
          </cell>
          <cell r="I3618" t="str">
            <v>UN</v>
          </cell>
          <cell r="J3618" t="str">
            <v>COEFICIENTE DE REPRESENTATIVIDADE</v>
          </cell>
          <cell r="K3618" t="str">
            <v>10,77</v>
          </cell>
          <cell r="L3618" t="str">
            <v>CAIXA REFERENCIAL</v>
          </cell>
        </row>
        <row r="3619">
          <cell r="A3619">
            <v>89698</v>
          </cell>
          <cell r="B3619" t="str">
            <v>INSTALACOES HIDRO SANITARIAS</v>
          </cell>
          <cell r="C3619" t="str">
            <v>INHI</v>
          </cell>
          <cell r="D3619" t="str">
            <v>CONEXOES</v>
          </cell>
          <cell r="E3619" t="str">
            <v>0180</v>
          </cell>
          <cell r="F3619" t="str">
            <v/>
          </cell>
          <cell r="G3619" t="str">
            <v/>
          </cell>
          <cell r="H3619" t="str">
            <v>JUNÇÃO SIMPLES, PVC, SERIE R, ÁGUA PLUVIAL, DN 150 X 150 MM, JUNTA ELÁSTICA, FORNECIDO E INSTALADO EM CONDUTORES VERTICAIS DE ÁGUAS PLUVIAIS. AF_12/2014</v>
          </cell>
          <cell r="I3619" t="str">
            <v>UN</v>
          </cell>
          <cell r="J3619" t="str">
            <v>COEFICIENTE DE REPRESENTATIVIDADE</v>
          </cell>
          <cell r="K3619" t="str">
            <v>183,42</v>
          </cell>
          <cell r="L3619" t="str">
            <v>CAIXA REFERENCIAL</v>
          </cell>
        </row>
        <row r="3620">
          <cell r="A3620">
            <v>89699</v>
          </cell>
          <cell r="B3620" t="str">
            <v>INSTALACOES HIDRO SANITARIAS</v>
          </cell>
          <cell r="C3620" t="str">
            <v>INHI</v>
          </cell>
          <cell r="D3620" t="str">
            <v>CONEXOES</v>
          </cell>
          <cell r="E3620" t="str">
            <v>0180</v>
          </cell>
          <cell r="F3620" t="str">
            <v/>
          </cell>
          <cell r="G3620" t="str">
            <v/>
          </cell>
          <cell r="H3620" t="str">
            <v>JUNÇÃO SIMPLES, PVC, SERIE R, ÁGUA PLUVIAL, DN 150 X 100 MM, JUNTA ELÁSTICA, FORNECIDO E INSTALADO EM CONDUTORES VERTICAIS DE ÁGUAS PLUVIAIS. AF_12/2014</v>
          </cell>
          <cell r="I3620" t="str">
            <v>UN</v>
          </cell>
          <cell r="J3620" t="str">
            <v>COEFICIENTE DE REPRESENTATIVIDADE</v>
          </cell>
          <cell r="K3620" t="str">
            <v>156,01</v>
          </cell>
          <cell r="L3620" t="str">
            <v>CAIXA REFERENCIAL</v>
          </cell>
        </row>
        <row r="3621">
          <cell r="A3621">
            <v>89700</v>
          </cell>
          <cell r="B3621" t="str">
            <v>INSTALACOES HIDRO SANITARIAS</v>
          </cell>
          <cell r="C3621" t="str">
            <v>INHI</v>
          </cell>
          <cell r="D3621" t="str">
            <v>CONEXOES</v>
          </cell>
          <cell r="E3621" t="str">
            <v>0180</v>
          </cell>
          <cell r="F3621" t="str">
            <v/>
          </cell>
          <cell r="G3621" t="str">
            <v/>
          </cell>
          <cell r="H3621" t="str">
            <v>TE DE TRANSIÇÃO, CPVC, SOLDÁVEL, DN 22MM X 1/2, INSTALADO EM RAMAL OU SUB-RAMAL DE ÁGUA  FORNECIMENTO E INSTALAÇÃO. AF_12/2014</v>
          </cell>
          <cell r="I3621" t="str">
            <v>UN</v>
          </cell>
          <cell r="J3621" t="str">
            <v>COEFICIENTE DE REPRESENTATIVIDADE</v>
          </cell>
          <cell r="K3621" t="str">
            <v>16,17</v>
          </cell>
          <cell r="L3621" t="str">
            <v>CAIXA REFERENCIAL</v>
          </cell>
        </row>
        <row r="3622">
          <cell r="A3622">
            <v>89701</v>
          </cell>
          <cell r="B3622" t="str">
            <v>INSTALACOES HIDRO SANITARIAS</v>
          </cell>
          <cell r="C3622" t="str">
            <v>INHI</v>
          </cell>
          <cell r="D3622" t="str">
            <v>CONEXOES</v>
          </cell>
          <cell r="E3622" t="str">
            <v>0180</v>
          </cell>
          <cell r="F3622" t="str">
            <v/>
          </cell>
          <cell r="G3622" t="str">
            <v/>
          </cell>
          <cell r="H3622" t="str">
            <v>TÊ, PVC, SERIE R, ÁGUA PLUVIAL, DN 150 X 150 MM, JUNTA ELÁSTICA, FORNECIDO E INSTALADO EM CONDUTORES VERTICAIS DE ÁGUAS PLUVIAIS. AF_12/2014</v>
          </cell>
          <cell r="I3622" t="str">
            <v>UN</v>
          </cell>
          <cell r="J3622" t="str">
            <v>COEFICIENTE DE REPRESENTATIVIDADE</v>
          </cell>
          <cell r="K3622" t="str">
            <v>143,32</v>
          </cell>
          <cell r="L3622" t="str">
            <v>CAIXA REFERENCIAL</v>
          </cell>
        </row>
        <row r="3623">
          <cell r="A3623">
            <v>89702</v>
          </cell>
          <cell r="B3623" t="str">
            <v>INSTALACOES HIDRO SANITARIAS</v>
          </cell>
          <cell r="C3623" t="str">
            <v>INHI</v>
          </cell>
          <cell r="D3623" t="str">
            <v>CONEXOES</v>
          </cell>
          <cell r="E3623" t="str">
            <v>0180</v>
          </cell>
          <cell r="F3623" t="str">
            <v/>
          </cell>
          <cell r="G3623" t="str">
            <v/>
          </cell>
          <cell r="H3623" t="str">
            <v>TÊ MISTURADOR, CPVC, SOLDÁVEL, DN22MM, INSTALADO EM RAMAL OU SUB-RAMAL DE ÁGUA  FORNECIMENTO E INSTALAÇÃO. AF_12/2014</v>
          </cell>
          <cell r="I3623" t="str">
            <v>UN</v>
          </cell>
          <cell r="J3623" t="str">
            <v>COEFICIENTE DE REPRESENTATIVIDADE</v>
          </cell>
          <cell r="K3623" t="str">
            <v>16,17</v>
          </cell>
          <cell r="L3623" t="str">
            <v>CAIXA REFERENCIAL</v>
          </cell>
        </row>
        <row r="3624">
          <cell r="A3624">
            <v>89703</v>
          </cell>
          <cell r="B3624" t="str">
            <v>INSTALACOES HIDRO SANITARIAS</v>
          </cell>
          <cell r="C3624" t="str">
            <v>INHI</v>
          </cell>
          <cell r="D3624" t="str">
            <v>CONEXOES</v>
          </cell>
          <cell r="E3624" t="str">
            <v>0180</v>
          </cell>
          <cell r="F3624" t="str">
            <v/>
          </cell>
          <cell r="G3624" t="str">
            <v/>
          </cell>
          <cell r="H3624" t="str">
            <v>TE MISTURADOR DE TRANSIÇÃO, CPVC, SOLDÁVEL, DN 22MM X 3/4", INSTALADO EM RAMAL OU SUB-RAMAL DE ÁGUA - FORNECIMENTO E INSTALAÇÃO. AF_12/2014</v>
          </cell>
          <cell r="I3624" t="str">
            <v>UN</v>
          </cell>
          <cell r="J3624" t="str">
            <v>COEFICIENTE DE REPRESENTATIVIDADE</v>
          </cell>
          <cell r="K3624" t="str">
            <v>38,06</v>
          </cell>
          <cell r="L3624" t="str">
            <v>CAIXA REFERENCIAL</v>
          </cell>
        </row>
        <row r="3625">
          <cell r="A3625">
            <v>89704</v>
          </cell>
          <cell r="B3625" t="str">
            <v>INSTALACOES HIDRO SANITARIAS</v>
          </cell>
          <cell r="C3625" t="str">
            <v>INHI</v>
          </cell>
          <cell r="D3625" t="str">
            <v>CONEXOES</v>
          </cell>
          <cell r="E3625" t="str">
            <v>0180</v>
          </cell>
          <cell r="F3625" t="str">
            <v/>
          </cell>
          <cell r="G3625" t="str">
            <v/>
          </cell>
          <cell r="H3625" t="str">
            <v>TÊ, PVC, SERIE R, ÁGUA PLUVIAL, DN 150 X 100 MM, JUNTA ELÁSTICA, FORNECIDO E INSTALADO EM CONDUTORES VERTICAIS DE ÁGUAS PLUVIAIS. AF_12/2014</v>
          </cell>
          <cell r="I3625" t="str">
            <v>UN</v>
          </cell>
          <cell r="J3625" t="str">
            <v>COEFICIENTE DE REPRESENTATIVIDADE</v>
          </cell>
          <cell r="K3625" t="str">
            <v>98,52</v>
          </cell>
          <cell r="L3625" t="str">
            <v>CAIXA REFERENCIAL</v>
          </cell>
        </row>
        <row r="3626">
          <cell r="A3626">
            <v>89705</v>
          </cell>
          <cell r="B3626" t="str">
            <v>INSTALACOES HIDRO SANITARIAS</v>
          </cell>
          <cell r="C3626" t="str">
            <v>INHI</v>
          </cell>
          <cell r="D3626" t="str">
            <v>CONEXOES</v>
          </cell>
          <cell r="E3626" t="str">
            <v>0180</v>
          </cell>
          <cell r="F3626" t="str">
            <v/>
          </cell>
          <cell r="G3626" t="str">
            <v/>
          </cell>
          <cell r="H3626" t="str">
            <v>TÊ, CPVC, SOLDÁVEL, DN28MM, INSTALADO EM RAMAL OU SUB-RAMAL DE ÁGUA   FORNECIMENTO E INSTALAÇÃO. AF_12/2014</v>
          </cell>
          <cell r="I3626" t="str">
            <v>UN</v>
          </cell>
          <cell r="J3626" t="str">
            <v>COEFICIENTE DE REPRESENTATIVIDADE</v>
          </cell>
          <cell r="K3626" t="str">
            <v>18,77</v>
          </cell>
          <cell r="L3626" t="str">
            <v>CAIXA REFERENCIAL</v>
          </cell>
        </row>
        <row r="3627">
          <cell r="A3627">
            <v>89706</v>
          </cell>
          <cell r="B3627" t="str">
            <v>INSTALACOES HIDRO SANITARIAS</v>
          </cell>
          <cell r="C3627" t="str">
            <v>INHI</v>
          </cell>
          <cell r="D3627" t="str">
            <v>CONEXOES</v>
          </cell>
          <cell r="E3627" t="str">
            <v>0180</v>
          </cell>
          <cell r="F3627" t="str">
            <v/>
          </cell>
          <cell r="G3627" t="str">
            <v/>
          </cell>
          <cell r="H3627" t="str">
            <v>TÊ, CPVC, SOLDÁVEL, DN35MM, INSTALADO EM RAMAL OU SUB-RAMAL DE ÁGUA  FORNECIMENTO E INSTALAÇÃO. AF_12/2014</v>
          </cell>
          <cell r="I3627" t="str">
            <v>UN</v>
          </cell>
          <cell r="J3627" t="str">
            <v>COEFICIENTE DE REPRESENTATIVIDADE</v>
          </cell>
          <cell r="K3627" t="str">
            <v>42,10</v>
          </cell>
          <cell r="L3627" t="str">
            <v>CAIXA REFERENCIAL</v>
          </cell>
        </row>
        <row r="3628">
          <cell r="A3628">
            <v>89718</v>
          </cell>
          <cell r="B3628" t="str">
            <v>INSTALACOES HIDRO SANITARIAS</v>
          </cell>
          <cell r="C3628" t="str">
            <v>INHI</v>
          </cell>
          <cell r="D3628" t="str">
            <v>CONEXOES</v>
          </cell>
          <cell r="E3628" t="str">
            <v>0180</v>
          </cell>
          <cell r="F3628" t="str">
            <v/>
          </cell>
          <cell r="G3628" t="str">
            <v/>
          </cell>
          <cell r="H3628" t="str">
            <v>TUBO, CPVC, SOLDÁVEL, DN 35MM, INSTALADO EM RAMAL DE DISTRIBUIÇÃO DE ÁGUA   FORNECIMENTO E INSTALAÇÃO. AF_12/2014</v>
          </cell>
          <cell r="I3628" t="str">
            <v>M</v>
          </cell>
          <cell r="J3628" t="str">
            <v>COEFICIENTE DE REPRESENTATIVIDADE</v>
          </cell>
          <cell r="K3628" t="str">
            <v>39,81</v>
          </cell>
          <cell r="L3628" t="str">
            <v>CAIXA REFERENCIAL</v>
          </cell>
        </row>
        <row r="3629">
          <cell r="A3629">
            <v>89719</v>
          </cell>
          <cell r="B3629" t="str">
            <v>INSTALACOES HIDRO SANITARIAS</v>
          </cell>
          <cell r="C3629" t="str">
            <v>INHI</v>
          </cell>
          <cell r="D3629" t="str">
            <v>CONEXOES</v>
          </cell>
          <cell r="E3629" t="str">
            <v>0180</v>
          </cell>
          <cell r="F3629" t="str">
            <v/>
          </cell>
          <cell r="G3629" t="str">
            <v/>
          </cell>
          <cell r="H3629" t="str">
            <v>JOELHO 90 GRAUS, CPVC, SOLDÁVEL, DN 22MM, INSTALADO EM RAMAL DE DISTRIBUIÇÃO DE ÁGUA   FORNECIMENTO E INSTALAÇÃO. AF_12/2014</v>
          </cell>
          <cell r="I3629" t="str">
            <v>UN</v>
          </cell>
          <cell r="J3629" t="str">
            <v>COEFICIENTE DE REPRESENTATIVIDADE</v>
          </cell>
          <cell r="K3629" t="str">
            <v>8,23</v>
          </cell>
          <cell r="L3629" t="str">
            <v>CAIXA REFERENCIAL</v>
          </cell>
        </row>
        <row r="3630">
          <cell r="A3630">
            <v>89720</v>
          </cell>
          <cell r="B3630" t="str">
            <v>INSTALACOES HIDRO SANITARIAS</v>
          </cell>
          <cell r="C3630" t="str">
            <v>INHI</v>
          </cell>
          <cell r="D3630" t="str">
            <v>CONEXOES</v>
          </cell>
          <cell r="E3630" t="str">
            <v>0180</v>
          </cell>
          <cell r="F3630" t="str">
            <v/>
          </cell>
          <cell r="G3630" t="str">
            <v/>
          </cell>
          <cell r="H3630" t="str">
            <v>JOELHO 45 GRAUS, CPVC, SOLDÁVEL, DN 22MM, INSTALADO EM RAMAL DE DISTRIBUIÇÃO DE ÁGUA   FORNECIMENTO E INSTALAÇÃO. AF_12/2014</v>
          </cell>
          <cell r="I3630" t="str">
            <v>UN</v>
          </cell>
          <cell r="J3630" t="str">
            <v>COEFICIENTE DE REPRESENTATIVIDADE</v>
          </cell>
          <cell r="K3630" t="str">
            <v>9,83</v>
          </cell>
          <cell r="L3630" t="str">
            <v>CAIXA REFERENCIAL</v>
          </cell>
        </row>
        <row r="3631">
          <cell r="A3631">
            <v>89721</v>
          </cell>
          <cell r="B3631" t="str">
            <v>INSTALACOES HIDRO SANITARIAS</v>
          </cell>
          <cell r="C3631" t="str">
            <v>INHI</v>
          </cell>
          <cell r="D3631" t="str">
            <v>CONEXOES</v>
          </cell>
          <cell r="E3631" t="str">
            <v>0180</v>
          </cell>
          <cell r="F3631" t="str">
            <v/>
          </cell>
          <cell r="G3631" t="str">
            <v/>
          </cell>
          <cell r="H3631" t="str">
            <v>CURVA 90 GRAUS, CPVC, SOLDÁVEL, DN 22MM, INSTALADO EM RAMAL DE DISTRIBUIÇÃO DE ÁGUA - FORNECIMENTO E INSTALAÇÃO. AF_12/2014</v>
          </cell>
          <cell r="I3631" t="str">
            <v>UN</v>
          </cell>
          <cell r="J3631" t="str">
            <v>COEFICIENTE DE REPRESENTATIVIDADE</v>
          </cell>
          <cell r="K3631" t="str">
            <v>10,36</v>
          </cell>
          <cell r="L3631" t="str">
            <v>CAIXA REFERENCIAL</v>
          </cell>
        </row>
        <row r="3632">
          <cell r="A3632">
            <v>89722</v>
          </cell>
          <cell r="B3632" t="str">
            <v>INSTALACOES HIDRO SANITARIAS</v>
          </cell>
          <cell r="C3632" t="str">
            <v>INHI</v>
          </cell>
          <cell r="D3632" t="str">
            <v>CONEXOES</v>
          </cell>
          <cell r="E3632" t="str">
            <v>0180</v>
          </cell>
          <cell r="F3632" t="str">
            <v/>
          </cell>
          <cell r="G3632" t="str">
            <v/>
          </cell>
          <cell r="H3632" t="str">
            <v>JOELHO DE TRANSIÇÃO, 90 GRAUS, CPVC, SOLDÁVEL, DN 22MM X 1/2", INSTALADO EM RAMAL DE ALIMENTAÇAÕ DE ÁGUA - FORNECIMENTO E INSTALAÇÃO. AF_12/2014</v>
          </cell>
          <cell r="I3632" t="str">
            <v>UN</v>
          </cell>
          <cell r="J3632" t="str">
            <v>COEFICIENTE DE REPRESENTATIVIDADE</v>
          </cell>
          <cell r="K3632" t="str">
            <v>17,94</v>
          </cell>
          <cell r="L3632" t="str">
            <v>CAIXA REFERENCIAL</v>
          </cell>
        </row>
        <row r="3633">
          <cell r="A3633">
            <v>89723</v>
          </cell>
          <cell r="B3633" t="str">
            <v>INSTALACOES HIDRO SANITARIAS</v>
          </cell>
          <cell r="C3633" t="str">
            <v>INHI</v>
          </cell>
          <cell r="D3633" t="str">
            <v>CONEXOES</v>
          </cell>
          <cell r="E3633" t="str">
            <v>0180</v>
          </cell>
          <cell r="F3633" t="str">
            <v/>
          </cell>
          <cell r="G3633" t="str">
            <v/>
          </cell>
          <cell r="H3633" t="str">
            <v>JOELHO 90 GRAUS, CPVC, SOLDÁVEL, DN 28MM, INSTALADO EM RAMAL DE DISTRIBUIÇÃO DE ÁGUA   FORNECIMENTO E INSTALAÇÃO. AF_12/2014</v>
          </cell>
          <cell r="I3633" t="str">
            <v>UN</v>
          </cell>
          <cell r="J3633" t="str">
            <v>COEFICIENTE DE REPRESENTATIVIDADE</v>
          </cell>
          <cell r="K3633" t="str">
            <v>13,76</v>
          </cell>
          <cell r="L3633" t="str">
            <v>CAIXA REFERENCIAL</v>
          </cell>
        </row>
        <row r="3634">
          <cell r="A3634">
            <v>89724</v>
          </cell>
          <cell r="B3634" t="str">
            <v>INSTALACOES HIDRO SANITARIAS</v>
          </cell>
          <cell r="C3634" t="str">
            <v>INHI</v>
          </cell>
          <cell r="D3634" t="str">
            <v>CONEXOES</v>
          </cell>
          <cell r="E3634" t="str">
            <v>0180</v>
          </cell>
          <cell r="F3634" t="str">
            <v/>
          </cell>
          <cell r="G3634" t="str">
            <v/>
          </cell>
          <cell r="H3634" t="str">
            <v>JOELHO 90 GRAUS, PVC, SERIE NORMAL, ESGOTO PREDIAL, DN 40 MM, JUNTA SOLDÁVEL, FORNECIDO E INSTALADO EM RAMAL DE DESCARGA OU RAMAL DE ESGOTO SANITÁRIO. AF_12/2014</v>
          </cell>
          <cell r="I3634" t="str">
            <v>UN</v>
          </cell>
          <cell r="J3634" t="str">
            <v>COEFICIENTE DE REPRESENTATIVIDADE</v>
          </cell>
          <cell r="K3634" t="str">
            <v>7,76</v>
          </cell>
          <cell r="L3634" t="str">
            <v>CAIXA REFERENCIAL</v>
          </cell>
        </row>
        <row r="3635">
          <cell r="A3635">
            <v>89725</v>
          </cell>
          <cell r="B3635" t="str">
            <v>INSTALACOES HIDRO SANITARIAS</v>
          </cell>
          <cell r="C3635" t="str">
            <v>INHI</v>
          </cell>
          <cell r="D3635" t="str">
            <v>CONEXOES</v>
          </cell>
          <cell r="E3635" t="str">
            <v>0180</v>
          </cell>
          <cell r="F3635" t="str">
            <v/>
          </cell>
          <cell r="G3635" t="str">
            <v/>
          </cell>
          <cell r="H3635" t="str">
            <v>JOELHO 45 GRAUS, CPVC, SOLDÁVEL, DN 28MM, INSTALADO EM RAMAL DE DISTRIBUIÇÃO DE ÁGUA   FORNECIMENTO E INSTALAÇÃO. AF_12/2014</v>
          </cell>
          <cell r="I3635" t="str">
            <v>UN</v>
          </cell>
          <cell r="J3635" t="str">
            <v>COEFICIENTE DE REPRESENTATIVIDADE</v>
          </cell>
          <cell r="K3635" t="str">
            <v>13,39</v>
          </cell>
          <cell r="L3635" t="str">
            <v>CAIXA REFERENCIAL</v>
          </cell>
        </row>
        <row r="3636">
          <cell r="A3636">
            <v>89726</v>
          </cell>
          <cell r="B3636" t="str">
            <v>INSTALACOES HIDRO SANITARIAS</v>
          </cell>
          <cell r="C3636" t="str">
            <v>INHI</v>
          </cell>
          <cell r="D3636" t="str">
            <v>CONEXOES</v>
          </cell>
          <cell r="E3636" t="str">
            <v>0180</v>
          </cell>
          <cell r="F3636" t="str">
            <v/>
          </cell>
          <cell r="G3636" t="str">
            <v/>
          </cell>
          <cell r="H3636" t="str">
            <v>JOELHO 45 GRAUS, PVC, SERIE NORMAL, ESGOTO PREDIAL, DN 40 MM, JUNTA SOLDÁVEL, FORNECIDO E INSTALADO EM RAMAL DE DESCARGA OU RAMAL DE ESGOTO SANITÁRIO. AF_12/2014</v>
          </cell>
          <cell r="I3636" t="str">
            <v>UN</v>
          </cell>
          <cell r="J3636" t="str">
            <v>COEFICIENTE DE REPRESENTATIVIDADE</v>
          </cell>
          <cell r="K3636" t="str">
            <v>5,62</v>
          </cell>
          <cell r="L3636" t="str">
            <v>CAIXA REFERENCIAL</v>
          </cell>
        </row>
        <row r="3637">
          <cell r="A3637">
            <v>89727</v>
          </cell>
          <cell r="B3637" t="str">
            <v>INSTALACOES HIDRO SANITARIAS</v>
          </cell>
          <cell r="C3637" t="str">
            <v>INHI</v>
          </cell>
          <cell r="D3637" t="str">
            <v>CONEXOES</v>
          </cell>
          <cell r="E3637" t="str">
            <v>0180</v>
          </cell>
          <cell r="F3637" t="str">
            <v/>
          </cell>
          <cell r="G3637" t="str">
            <v/>
          </cell>
          <cell r="H3637" t="str">
            <v>CURVA 90 GRAUS, CPVC, SOLDÁVEL, DN 28MM, INSTALADO EM RAMAL DE DISTRIBUIÇÃO DE ÁGUA   FORNECIMENTO E INSTALAÇÃO. AF_12/2014</v>
          </cell>
          <cell r="I3637" t="str">
            <v>UN</v>
          </cell>
          <cell r="J3637" t="str">
            <v>COEFICIENTE DE REPRESENTATIVIDADE</v>
          </cell>
          <cell r="K3637" t="str">
            <v>15,11</v>
          </cell>
          <cell r="L3637" t="str">
            <v>CAIXA REFERENCIAL</v>
          </cell>
        </row>
        <row r="3638">
          <cell r="A3638">
            <v>89728</v>
          </cell>
          <cell r="B3638" t="str">
            <v>INSTALACOES HIDRO SANITARIAS</v>
          </cell>
          <cell r="C3638" t="str">
            <v>INHI</v>
          </cell>
          <cell r="D3638" t="str">
            <v>CONEXOES</v>
          </cell>
          <cell r="E3638" t="str">
            <v>0180</v>
          </cell>
          <cell r="F3638" t="str">
            <v/>
          </cell>
          <cell r="G3638" t="str">
            <v/>
          </cell>
          <cell r="H3638" t="str">
            <v>CURVA CURTA 90 GRAUS, PVC, SERIE NORMAL, ESGOTO PREDIAL, DN 40 MM, JUNTA SOLDÁVEL, FORNECIDO E INSTALADO EM RAMAL DE DESCARGA OU RAMAL DE ESGOTO SANITÁRIO. AF_12/2014</v>
          </cell>
          <cell r="I3638" t="str">
            <v>UN</v>
          </cell>
          <cell r="J3638" t="str">
            <v>COEFICIENTE DE REPRESENTATIVIDADE</v>
          </cell>
          <cell r="K3638" t="str">
            <v>8,28</v>
          </cell>
          <cell r="L3638" t="str">
            <v>CAIXA REFERENCIAL</v>
          </cell>
        </row>
        <row r="3639">
          <cell r="A3639">
            <v>89729</v>
          </cell>
          <cell r="B3639" t="str">
            <v>INSTALACOES HIDRO SANITARIAS</v>
          </cell>
          <cell r="C3639" t="str">
            <v>INHI</v>
          </cell>
          <cell r="D3639" t="str">
            <v>CONEXOES</v>
          </cell>
          <cell r="E3639" t="str">
            <v>0180</v>
          </cell>
          <cell r="F3639" t="str">
            <v/>
          </cell>
          <cell r="G3639" t="str">
            <v/>
          </cell>
          <cell r="H3639" t="str">
            <v>JOELHO 90 GRAUS, CPVC, SOLDÁVEL, DN 35MM, INSTALADO EM RAMAL DE DISTRIBUIÇÃO DE ÁGUA   FORNECIMENTO E INSTALAÇÃO. AF_12/2014</v>
          </cell>
          <cell r="I3639" t="str">
            <v>UN</v>
          </cell>
          <cell r="J3639" t="str">
            <v>COEFICIENTE DE REPRESENTATIVIDADE</v>
          </cell>
          <cell r="K3639" t="str">
            <v>21,13</v>
          </cell>
          <cell r="L3639" t="str">
            <v>CAIXA REFERENCIAL</v>
          </cell>
        </row>
        <row r="3640">
          <cell r="A3640">
            <v>89730</v>
          </cell>
          <cell r="B3640" t="str">
            <v>INSTALACOES HIDRO SANITARIAS</v>
          </cell>
          <cell r="C3640" t="str">
            <v>INHI</v>
          </cell>
          <cell r="D3640" t="str">
            <v>CONEXOES</v>
          </cell>
          <cell r="E3640" t="str">
            <v>0180</v>
          </cell>
          <cell r="F3640" t="str">
            <v/>
          </cell>
          <cell r="G3640" t="str">
            <v/>
          </cell>
          <cell r="H3640" t="str">
            <v>CURVA LONGA 90 GRAUS, PVC, SERIE NORMAL, ESGOTO PREDIAL, DN 40 MM, JUNTA SOLDÁVEL, FORNECIDO E INSTALADO EM RAMAL DE DESCARGA OU RAMAL DE ESGOTO SANITÁRIO. AF_12/2014</v>
          </cell>
          <cell r="I3640" t="str">
            <v>UN</v>
          </cell>
          <cell r="J3640" t="str">
            <v>COEFICIENTE DE REPRESENTATIVIDADE</v>
          </cell>
          <cell r="K3640" t="str">
            <v>8,98</v>
          </cell>
          <cell r="L3640" t="str">
            <v>CAIXA REFERENCIAL</v>
          </cell>
        </row>
        <row r="3641">
          <cell r="A3641">
            <v>89731</v>
          </cell>
          <cell r="B3641" t="str">
            <v>INSTALACOES HIDRO SANITARIAS</v>
          </cell>
          <cell r="C3641" t="str">
            <v>INHI</v>
          </cell>
          <cell r="D3641" t="str">
            <v>CONEXOES</v>
          </cell>
          <cell r="E3641" t="str">
            <v>0180</v>
          </cell>
          <cell r="F3641" t="str">
            <v/>
          </cell>
          <cell r="G3641" t="str">
            <v/>
          </cell>
          <cell r="H3641" t="str">
            <v>JOELHO 90 GRAUS, PVC, SERIE NORMAL, ESGOTO PREDIAL, DN 50 MM, JUNTA ELÁSTICA, FORNECIDO E INSTALADO EM RAMAL DE DESCARGA OU RAMAL DE ESGOTO SANITÁRIO. AF_12/2014</v>
          </cell>
          <cell r="I3641" t="str">
            <v>UN</v>
          </cell>
          <cell r="J3641" t="str">
            <v>COEFICIENTE DE REPRESENTATIVIDADE</v>
          </cell>
          <cell r="K3641" t="str">
            <v>8,61</v>
          </cell>
          <cell r="L3641" t="str">
            <v>CAIXA REFERENCIAL</v>
          </cell>
        </row>
        <row r="3642">
          <cell r="A3642">
            <v>89732</v>
          </cell>
          <cell r="B3642" t="str">
            <v>INSTALACOES HIDRO SANITARIAS</v>
          </cell>
          <cell r="C3642" t="str">
            <v>INHI</v>
          </cell>
          <cell r="D3642" t="str">
            <v>CONEXOES</v>
          </cell>
          <cell r="E3642" t="str">
            <v>0180</v>
          </cell>
          <cell r="F3642" t="str">
            <v/>
          </cell>
          <cell r="G3642" t="str">
            <v/>
          </cell>
          <cell r="H3642" t="str">
            <v>JOELHO 45 GRAUS, PVC, SERIE NORMAL, ESGOTO PREDIAL, DN 50 MM, JUNTA ELÁSTICA, FORNECIDO E INSTALADO EM RAMAL DE DESCARGA OU RAMAL DE ESGOTO SANITÁRIO. AF_12/2014</v>
          </cell>
          <cell r="I3642" t="str">
            <v>UN</v>
          </cell>
          <cell r="J3642" t="str">
            <v>COEFICIENTE DE REPRESENTATIVIDADE</v>
          </cell>
          <cell r="K3642" t="str">
            <v>9,12</v>
          </cell>
          <cell r="L3642" t="str">
            <v>CAIXA REFERENCIAL</v>
          </cell>
        </row>
        <row r="3643">
          <cell r="A3643">
            <v>89733</v>
          </cell>
          <cell r="B3643" t="str">
            <v>INSTALACOES HIDRO SANITARIAS</v>
          </cell>
          <cell r="C3643" t="str">
            <v>INHI</v>
          </cell>
          <cell r="D3643" t="str">
            <v>CONEXOES</v>
          </cell>
          <cell r="E3643" t="str">
            <v>0180</v>
          </cell>
          <cell r="F3643" t="str">
            <v/>
          </cell>
          <cell r="G3643" t="str">
            <v/>
          </cell>
          <cell r="H3643" t="str">
            <v>CURVA CURTA 90 GRAUS, PVC, SERIE NORMAL, ESGOTO PREDIAL, DN 50 MM, JUNTA ELÁSTICA, FORNECIDO E INSTALADO EM RAMAL DE DESCARGA OU RAMAL DE ESGOTO SANITÁRIO. AF_12/2014</v>
          </cell>
          <cell r="I3643" t="str">
            <v>UN</v>
          </cell>
          <cell r="J3643" t="str">
            <v>COEFICIENTE DE REPRESENTATIVIDADE</v>
          </cell>
          <cell r="K3643" t="str">
            <v>14,55</v>
          </cell>
          <cell r="L3643" t="str">
            <v>CAIXA REFERENCIAL</v>
          </cell>
        </row>
        <row r="3644">
          <cell r="A3644">
            <v>89734</v>
          </cell>
          <cell r="B3644" t="str">
            <v>INSTALACOES HIDRO SANITARIAS</v>
          </cell>
          <cell r="C3644" t="str">
            <v>INHI</v>
          </cell>
          <cell r="D3644" t="str">
            <v>CONEXOES</v>
          </cell>
          <cell r="E3644" t="str">
            <v>0180</v>
          </cell>
          <cell r="F3644" t="str">
            <v/>
          </cell>
          <cell r="G3644" t="str">
            <v/>
          </cell>
          <cell r="H3644" t="str">
            <v>JOELHO 45 GRAUS, CPVC, SOLDÁVEL, DN 35MM, INSTALADO EM RAMAL DE DISTRIBUIÇÃO DE ÁGUA   FORNECIMENTO E INSTALAÇÃO. AF_12/2014</v>
          </cell>
          <cell r="I3644" t="str">
            <v>UN</v>
          </cell>
          <cell r="J3644" t="str">
            <v>COEFICIENTE DE REPRESENTATIVIDADE</v>
          </cell>
          <cell r="K3644" t="str">
            <v>21,13</v>
          </cell>
          <cell r="L3644" t="str">
            <v>CAIXA REFERENCIAL</v>
          </cell>
        </row>
        <row r="3645">
          <cell r="A3645">
            <v>89735</v>
          </cell>
          <cell r="B3645" t="str">
            <v>INSTALACOES HIDRO SANITARIAS</v>
          </cell>
          <cell r="C3645" t="str">
            <v>INHI</v>
          </cell>
          <cell r="D3645" t="str">
            <v>CONEXOES</v>
          </cell>
          <cell r="E3645" t="str">
            <v>0180</v>
          </cell>
          <cell r="F3645" t="str">
            <v/>
          </cell>
          <cell r="G3645" t="str">
            <v/>
          </cell>
          <cell r="H3645" t="str">
            <v>CURVA LONGA 90 GRAUS, PVC, SERIE NORMAL, ESGOTO PREDIAL, DN 50 MM, JUNTA ELÁSTICA, FORNECIDO E INSTALADO EM RAMAL DE DESCARGA OU RAMAL DE ESGOTO SANITÁRIO. AF_12/2014</v>
          </cell>
          <cell r="I3645" t="str">
            <v>UN</v>
          </cell>
          <cell r="J3645" t="str">
            <v>COEFICIENTE DE REPRESENTATIVIDADE</v>
          </cell>
          <cell r="K3645" t="str">
            <v>15,38</v>
          </cell>
          <cell r="L3645" t="str">
            <v>CAIXA REFERENCIAL</v>
          </cell>
        </row>
        <row r="3646">
          <cell r="A3646">
            <v>89736</v>
          </cell>
          <cell r="B3646" t="str">
            <v>INSTALACOES HIDRO SANITARIAS</v>
          </cell>
          <cell r="C3646" t="str">
            <v>INHI</v>
          </cell>
          <cell r="D3646" t="str">
            <v>CONEXOES</v>
          </cell>
          <cell r="E3646" t="str">
            <v>0180</v>
          </cell>
          <cell r="F3646" t="str">
            <v/>
          </cell>
          <cell r="G3646" t="str">
            <v/>
          </cell>
          <cell r="H3646" t="str">
            <v>LUVA, CPVC, SOLDÁVEL, DN 22MM, INSTALADO EM RAMAL DE DISTRIBUIÇÃO DE ÁGUA   FORNECIMENTO E INSTALAÇÃO. AF_12/2014</v>
          </cell>
          <cell r="I3646" t="str">
            <v>UN</v>
          </cell>
          <cell r="J3646" t="str">
            <v>COEFICIENTE DE REPRESENTATIVIDADE</v>
          </cell>
          <cell r="K3646" t="str">
            <v>5,56</v>
          </cell>
          <cell r="L3646" t="str">
            <v>CAIXA REFERENCIAL</v>
          </cell>
        </row>
        <row r="3647">
          <cell r="A3647">
            <v>89737</v>
          </cell>
          <cell r="B3647" t="str">
            <v>INSTALACOES HIDRO SANITARIAS</v>
          </cell>
          <cell r="C3647" t="str">
            <v>INHI</v>
          </cell>
          <cell r="D3647" t="str">
            <v>CONEXOES</v>
          </cell>
          <cell r="E3647" t="str">
            <v>0180</v>
          </cell>
          <cell r="F3647" t="str">
            <v/>
          </cell>
          <cell r="G3647" t="str">
            <v/>
          </cell>
          <cell r="H3647" t="str">
            <v>JOELHO 90 GRAUS, PVC, SERIE NORMAL, ESGOTO PREDIAL, DN 75 MM, JUNTA ELÁSTICA, FORNECIDO E INSTALADO EM RAMAL DE DESCARGA OU RAMAL DE ESGOTO SANITÁRIO. AF_12/2014</v>
          </cell>
          <cell r="I3647" t="str">
            <v>UN</v>
          </cell>
          <cell r="J3647" t="str">
            <v>COEFICIENTE DE REPRESENTATIVIDADE</v>
          </cell>
          <cell r="K3647" t="str">
            <v>14,86</v>
          </cell>
          <cell r="L3647" t="str">
            <v>CAIXA REFERENCIAL</v>
          </cell>
        </row>
        <row r="3648">
          <cell r="A3648">
            <v>89738</v>
          </cell>
          <cell r="B3648" t="str">
            <v>INSTALACOES HIDRO SANITARIAS</v>
          </cell>
          <cell r="C3648" t="str">
            <v>INHI</v>
          </cell>
          <cell r="D3648" t="str">
            <v>CONEXOES</v>
          </cell>
          <cell r="E3648" t="str">
            <v>0180</v>
          </cell>
          <cell r="F3648" t="str">
            <v/>
          </cell>
          <cell r="G3648" t="str">
            <v/>
          </cell>
          <cell r="H3648" t="str">
            <v>LUVA DE CORRER, CPVC, SOLDÁVEL, DN 22MM, INSTALADO EM RAMAL DE DISTRIBUIÇÃO DE ÁGUA   FORNECIMENTO E INSTALAÇÃO. AF_12/2014</v>
          </cell>
          <cell r="I3648" t="str">
            <v>UN</v>
          </cell>
          <cell r="J3648" t="str">
            <v>COEFICIENTE DE REPRESENTATIVIDADE</v>
          </cell>
          <cell r="K3648" t="str">
            <v>11,19</v>
          </cell>
          <cell r="L3648" t="str">
            <v>CAIXA REFERENCIAL</v>
          </cell>
        </row>
        <row r="3649">
          <cell r="A3649">
            <v>89739</v>
          </cell>
          <cell r="B3649" t="str">
            <v>INSTALACOES HIDRO SANITARIAS</v>
          </cell>
          <cell r="C3649" t="str">
            <v>INHI</v>
          </cell>
          <cell r="D3649" t="str">
            <v>CONEXOES</v>
          </cell>
          <cell r="E3649" t="str">
            <v>0180</v>
          </cell>
          <cell r="F3649" t="str">
            <v/>
          </cell>
          <cell r="G3649" t="str">
            <v/>
          </cell>
          <cell r="H3649" t="str">
            <v>JOELHO 45 GRAUS, PVC, SERIE NORMAL, ESGOTO PREDIAL, DN 75 MM, JUNTA ELÁSTICA, FORNECIDO E INSTALADO EM RAMAL DE DESCARGA OU RAMAL DE ESGOTO SANITÁRIO. AF_12/2014</v>
          </cell>
          <cell r="I3649" t="str">
            <v>UN</v>
          </cell>
          <cell r="J3649" t="str">
            <v>COEFICIENTE DE REPRESENTATIVIDADE</v>
          </cell>
          <cell r="K3649" t="str">
            <v>15,58</v>
          </cell>
          <cell r="L3649" t="str">
            <v>CAIXA REFERENCIAL</v>
          </cell>
        </row>
        <row r="3650">
          <cell r="A3650">
            <v>89740</v>
          </cell>
          <cell r="B3650" t="str">
            <v>INSTALACOES HIDRO SANITARIAS</v>
          </cell>
          <cell r="C3650" t="str">
            <v>INHI</v>
          </cell>
          <cell r="D3650" t="str">
            <v>CONEXOES</v>
          </cell>
          <cell r="E3650" t="str">
            <v>0180</v>
          </cell>
          <cell r="F3650" t="str">
            <v/>
          </cell>
          <cell r="G3650" t="str">
            <v/>
          </cell>
          <cell r="H3650" t="str">
            <v>LUVA DE TRANSIÇÃO, CPVC, SOLDÁVEL, DN 22MM X 25MM, INSTALADO EM RAMAL DE DISTRIBUIÇÃO DE ÁGUA   FORNECIMENTO E INSTALAÇÃO. AF_12/2014</v>
          </cell>
          <cell r="I3650" t="str">
            <v>UN</v>
          </cell>
          <cell r="J3650" t="str">
            <v>COEFICIENTE DE REPRESENTATIVIDADE</v>
          </cell>
          <cell r="K3650" t="str">
            <v>5,07</v>
          </cell>
          <cell r="L3650" t="str">
            <v>CAIXA REFERENCIAL</v>
          </cell>
        </row>
        <row r="3651">
          <cell r="A3651">
            <v>89741</v>
          </cell>
          <cell r="B3651" t="str">
            <v>INSTALACOES HIDRO SANITARIAS</v>
          </cell>
          <cell r="C3651" t="str">
            <v>INHI</v>
          </cell>
          <cell r="D3651" t="str">
            <v>CONEXOES</v>
          </cell>
          <cell r="E3651" t="str">
            <v>0180</v>
          </cell>
          <cell r="F3651" t="str">
            <v/>
          </cell>
          <cell r="G3651" t="str">
            <v/>
          </cell>
          <cell r="H3651" t="str">
            <v>UNIÃO, CPVC, SOLDÁVEL, DN 22MM, INSTALADO EM RAMAL DE DISTRIBUIÇÃO DE ÁGUA   FORNECIMENTO E INSTALAÇÃO. AF_12/2014</v>
          </cell>
          <cell r="I3651" t="str">
            <v>UN</v>
          </cell>
          <cell r="J3651" t="str">
            <v>COEFICIENTE DE REPRESENTATIVIDADE</v>
          </cell>
          <cell r="K3651" t="str">
            <v>15,46</v>
          </cell>
          <cell r="L3651" t="str">
            <v>CAIXA REFERENCIAL</v>
          </cell>
        </row>
        <row r="3652">
          <cell r="A3652">
            <v>89742</v>
          </cell>
          <cell r="B3652" t="str">
            <v>INSTALACOES HIDRO SANITARIAS</v>
          </cell>
          <cell r="C3652" t="str">
            <v>INHI</v>
          </cell>
          <cell r="D3652" t="str">
            <v>CONEXOES</v>
          </cell>
          <cell r="E3652" t="str">
            <v>0180</v>
          </cell>
          <cell r="F3652" t="str">
            <v/>
          </cell>
          <cell r="G3652" t="str">
            <v/>
          </cell>
          <cell r="H3652" t="str">
            <v>CURVA CURTA 90 GRAUS, PVC, SERIE NORMAL, ESGOTO PREDIAL, DN 75 MM, JUNTA ELÁSTICA, FORNECIDO E INSTALADO EM RAMAL DE DESCARGA OU RAMAL DE ESGOTO SANITÁRIO. AF_12/2014</v>
          </cell>
          <cell r="I3652" t="str">
            <v>UN</v>
          </cell>
          <cell r="J3652" t="str">
            <v>COEFICIENTE DE REPRESENTATIVIDADE</v>
          </cell>
          <cell r="K3652" t="str">
            <v>25,15</v>
          </cell>
          <cell r="L3652" t="str">
            <v>CAIXA REFERENCIAL</v>
          </cell>
        </row>
        <row r="3653">
          <cell r="A3653">
            <v>89743</v>
          </cell>
          <cell r="B3653" t="str">
            <v>INSTALACOES HIDRO SANITARIAS</v>
          </cell>
          <cell r="C3653" t="str">
            <v>INHI</v>
          </cell>
          <cell r="D3653" t="str">
            <v>CONEXOES</v>
          </cell>
          <cell r="E3653" t="str">
            <v>0180</v>
          </cell>
          <cell r="F3653" t="str">
            <v/>
          </cell>
          <cell r="G3653" t="str">
            <v/>
          </cell>
          <cell r="H3653" t="str">
            <v>CURVA LONGA 90 GRAUS, PVC, SERIE NORMAL, ESGOTO PREDIAL, DN 75 MM, JUNTA ELÁSTICA, FORNECIDO E INSTALADO EM RAMAL DE DESCARGA OU RAMAL DE ESGOTO SANITÁRIO. AF_12/2014</v>
          </cell>
          <cell r="I3653" t="str">
            <v>UN</v>
          </cell>
          <cell r="J3653" t="str">
            <v>COEFICIENTE DE REPRESENTATIVIDADE</v>
          </cell>
          <cell r="K3653" t="str">
            <v>35,48</v>
          </cell>
          <cell r="L3653" t="str">
            <v>CAIXA REFERENCIAL</v>
          </cell>
        </row>
        <row r="3654">
          <cell r="A3654">
            <v>89744</v>
          </cell>
          <cell r="B3654" t="str">
            <v>INSTALACOES HIDRO SANITARIAS</v>
          </cell>
          <cell r="C3654" t="str">
            <v>INHI</v>
          </cell>
          <cell r="D3654" t="str">
            <v>CONEXOES</v>
          </cell>
          <cell r="E3654" t="str">
            <v>0180</v>
          </cell>
          <cell r="F3654" t="str">
            <v/>
          </cell>
          <cell r="G3654" t="str">
            <v/>
          </cell>
          <cell r="H3654" t="str">
            <v>JOELHO 90 GRAUS, PVC, SERIE NORMAL, ESGOTO PREDIAL, DN 100 MM, JUNTA ELÁSTICA, FORNECIDO E INSTALADO EM RAMAL DE DESCARGA OU RAMAL DE ESGOTO SANITÁRIO. AF_12/2014</v>
          </cell>
          <cell r="I3654" t="str">
            <v>UN</v>
          </cell>
          <cell r="J3654" t="str">
            <v>COEFICIENTE DE REPRESENTATIVIDADE</v>
          </cell>
          <cell r="K3654" t="str">
            <v>19,33</v>
          </cell>
          <cell r="L3654" t="str">
            <v>CAIXA REFERENCIAL</v>
          </cell>
        </row>
        <row r="3655">
          <cell r="A3655">
            <v>89745</v>
          </cell>
          <cell r="B3655" t="str">
            <v>INSTALACOES HIDRO SANITARIAS</v>
          </cell>
          <cell r="C3655" t="str">
            <v>INHI</v>
          </cell>
          <cell r="D3655" t="str">
            <v>CONEXOES</v>
          </cell>
          <cell r="E3655" t="str">
            <v>0180</v>
          </cell>
          <cell r="F3655" t="str">
            <v/>
          </cell>
          <cell r="G3655" t="str">
            <v/>
          </cell>
          <cell r="H3655" t="str">
            <v>CONECTOR, CPVC, SOLDÁVEL, DN 22MM X 1/2 , INSTALADO EM RAMAL DE DISTRIBUIÇÃO DE ÁGUA   FORNECIMENTO E INSTALAÇÃO. AF_12/2014</v>
          </cell>
          <cell r="I3655" t="str">
            <v>UN</v>
          </cell>
          <cell r="J3655" t="str">
            <v>COEFICIENTE DE REPRESENTATIVIDADE</v>
          </cell>
          <cell r="K3655" t="str">
            <v>24,62</v>
          </cell>
          <cell r="L3655" t="str">
            <v>CAIXA REFERENCIAL</v>
          </cell>
        </row>
        <row r="3656">
          <cell r="A3656">
            <v>89746</v>
          </cell>
          <cell r="B3656" t="str">
            <v>INSTALACOES HIDRO SANITARIAS</v>
          </cell>
          <cell r="C3656" t="str">
            <v>INHI</v>
          </cell>
          <cell r="D3656" t="str">
            <v>CONEXOES</v>
          </cell>
          <cell r="E3656" t="str">
            <v>0180</v>
          </cell>
          <cell r="F3656" t="str">
            <v/>
          </cell>
          <cell r="G3656" t="str">
            <v/>
          </cell>
          <cell r="H3656" t="str">
            <v>JOELHO 45 GRAUS, PVC, SERIE NORMAL, ESGOTO PREDIAL, DN 100 MM, JUNTA ELÁSTICA, FORNECIDO E INSTALADO EM RAMAL DE DESCARGA OU RAMAL DE ESGOTO SANITÁRIO. AF_12/2014</v>
          </cell>
          <cell r="I3656" t="str">
            <v>UN</v>
          </cell>
          <cell r="J3656" t="str">
            <v>COEFICIENTE DE REPRESENTATIVIDADE</v>
          </cell>
          <cell r="K3656" t="str">
            <v>19,29</v>
          </cell>
          <cell r="L3656" t="str">
            <v>CAIXA REFERENCIAL</v>
          </cell>
        </row>
        <row r="3657">
          <cell r="A3657">
            <v>89747</v>
          </cell>
          <cell r="B3657" t="str">
            <v>INSTALACOES HIDRO SANITARIAS</v>
          </cell>
          <cell r="C3657" t="str">
            <v>INHI</v>
          </cell>
          <cell r="D3657" t="str">
            <v>CONEXOES</v>
          </cell>
          <cell r="E3657" t="str">
            <v>0180</v>
          </cell>
          <cell r="F3657" t="str">
            <v/>
          </cell>
          <cell r="G3657" t="str">
            <v/>
          </cell>
          <cell r="H3657" t="str">
            <v>ADAPTADOR, CPVC, SOLDÁVEL, DN 22MM, INSTALADO EM RAMAL DE DISTRIBUIÇÃO DE ÁGUA   FORNECIMENTO E INSTALAÇÃO. AF_12/2014</v>
          </cell>
          <cell r="I3657" t="str">
            <v>UN</v>
          </cell>
          <cell r="J3657" t="str">
            <v>COEFICIENTE DE REPRESENTATIVIDADE</v>
          </cell>
          <cell r="K3657" t="str">
            <v>9,28</v>
          </cell>
          <cell r="L3657" t="str">
            <v>CAIXA REFERENCIAL</v>
          </cell>
        </row>
        <row r="3658">
          <cell r="A3658">
            <v>89748</v>
          </cell>
          <cell r="B3658" t="str">
            <v>INSTALACOES HIDRO SANITARIAS</v>
          </cell>
          <cell r="C3658" t="str">
            <v>INHI</v>
          </cell>
          <cell r="D3658" t="str">
            <v>CONEXOES</v>
          </cell>
          <cell r="E3658" t="str">
            <v>0180</v>
          </cell>
          <cell r="F3658" t="str">
            <v/>
          </cell>
          <cell r="G3658" t="str">
            <v/>
          </cell>
          <cell r="H3658" t="str">
            <v>CURVA CURTA 90 GRAUS, PVC, SERIE NORMAL, ESGOTO PREDIAL, DN 100 MM, JUNTA ELÁSTICA, FORNECIDO E INSTALADO EM RAMAL DE DESCARGA OU RAMAL DE ESGOTO SANITÁRIO. AF_12/2014</v>
          </cell>
          <cell r="I3658" t="str">
            <v>UN</v>
          </cell>
          <cell r="J3658" t="str">
            <v>COEFICIENTE DE REPRESENTATIVIDADE</v>
          </cell>
          <cell r="K3658" t="str">
            <v>30,52</v>
          </cell>
          <cell r="L3658" t="str">
            <v>CAIXA REFERENCIAL</v>
          </cell>
        </row>
        <row r="3659">
          <cell r="A3659">
            <v>89749</v>
          </cell>
          <cell r="B3659" t="str">
            <v>INSTALACOES HIDRO SANITARIAS</v>
          </cell>
          <cell r="C3659" t="str">
            <v>INHI</v>
          </cell>
          <cell r="D3659" t="str">
            <v>CONEXOES</v>
          </cell>
          <cell r="E3659" t="str">
            <v>0180</v>
          </cell>
          <cell r="F3659" t="str">
            <v/>
          </cell>
          <cell r="G3659" t="str">
            <v/>
          </cell>
          <cell r="H3659" t="str">
            <v>CURVA DE TRANSPOSIÇÃO, CPVC, SOLDÁVEL, DN 22MM, INSTALADO EM RAMAL DE DISTRIBUIÇÃO DE ÁGUA   FORNECIMENTO E INSTALAÇÃO. AF_12/2014</v>
          </cell>
          <cell r="I3659" t="str">
            <v>UN</v>
          </cell>
          <cell r="J3659" t="str">
            <v>COEFICIENTE DE REPRESENTATIVIDADE</v>
          </cell>
          <cell r="K3659" t="str">
            <v>11,19</v>
          </cell>
          <cell r="L3659" t="str">
            <v>CAIXA REFERENCIAL</v>
          </cell>
        </row>
        <row r="3660">
          <cell r="A3660">
            <v>89750</v>
          </cell>
          <cell r="B3660" t="str">
            <v>INSTALACOES HIDRO SANITARIAS</v>
          </cell>
          <cell r="C3660" t="str">
            <v>INHI</v>
          </cell>
          <cell r="D3660" t="str">
            <v>CONEXOES</v>
          </cell>
          <cell r="E3660" t="str">
            <v>0180</v>
          </cell>
          <cell r="F3660" t="str">
            <v/>
          </cell>
          <cell r="G3660" t="str">
            <v/>
          </cell>
          <cell r="H3660" t="str">
            <v>CURVA LONGA 90 GRAUS, PVC, SERIE NORMAL, ESGOTO PREDIAL, DN 100 MM, JUNTA ELÁSTICA, FORNECIDO E INSTALADO EM RAMAL DE DESCARGA OU RAMAL DE ESGOTO SANITÁRIO. AF_12/2014</v>
          </cell>
          <cell r="I3660" t="str">
            <v>UN</v>
          </cell>
          <cell r="J3660" t="str">
            <v>COEFICIENTE DE REPRESENTATIVIDADE</v>
          </cell>
          <cell r="K3660" t="str">
            <v>50,38</v>
          </cell>
          <cell r="L3660" t="str">
            <v>CAIXA REFERENCIAL</v>
          </cell>
        </row>
        <row r="3661">
          <cell r="A3661">
            <v>89751</v>
          </cell>
          <cell r="B3661" t="str">
            <v>INSTALACOES HIDRO SANITARIAS</v>
          </cell>
          <cell r="C3661" t="str">
            <v>INHI</v>
          </cell>
          <cell r="D3661" t="str">
            <v>CONEXOES</v>
          </cell>
          <cell r="E3661" t="str">
            <v>0180</v>
          </cell>
          <cell r="F3661" t="str">
            <v/>
          </cell>
          <cell r="G3661" t="str">
            <v/>
          </cell>
          <cell r="H3661" t="str">
            <v>BUCHA DE REDUÇÃO, CPVC, SOLDÁVEL, DN 22MM X 15MM, INSTALADO EM RAMAL DE DISTRIBUIÇÃO DE ÁGUA   FORNECIMENTO E INSTALAÇÃO. AF_12/2014</v>
          </cell>
          <cell r="I3661" t="str">
            <v>UN</v>
          </cell>
          <cell r="J3661" t="str">
            <v>COEFICIENTE DE REPRESENTATIVIDADE</v>
          </cell>
          <cell r="K3661" t="str">
            <v>4,24</v>
          </cell>
          <cell r="L3661" t="str">
            <v>CAIXA REFERENCIAL</v>
          </cell>
        </row>
        <row r="3662">
          <cell r="A3662">
            <v>89752</v>
          </cell>
          <cell r="B3662" t="str">
            <v>INSTALACOES HIDRO SANITARIAS</v>
          </cell>
          <cell r="C3662" t="str">
            <v>INHI</v>
          </cell>
          <cell r="D3662" t="str">
            <v>CONEXOES</v>
          </cell>
          <cell r="E3662" t="str">
            <v>0180</v>
          </cell>
          <cell r="F3662" t="str">
            <v/>
          </cell>
          <cell r="G3662" t="str">
            <v/>
          </cell>
          <cell r="H3662" t="str">
            <v>LUVA SIMPLES, PVC, SERIE NORMAL, ESGOTO PREDIAL, DN 40 MM, JUNTA SOLDÁVEL, FORNECIDO E INSTALADO EM RAMAL DE DESCARGA OU RAMAL DE ESGOTO SANITÁRIO. AF_12/2014</v>
          </cell>
          <cell r="I3662" t="str">
            <v>UN</v>
          </cell>
          <cell r="J3662" t="str">
            <v>COEFICIENTE DE REPRESENTATIVIDADE</v>
          </cell>
          <cell r="K3662" t="str">
            <v>4,89</v>
          </cell>
          <cell r="L3662" t="str">
            <v>CAIXA REFERENCIAL</v>
          </cell>
        </row>
        <row r="3663">
          <cell r="A3663">
            <v>89753</v>
          </cell>
          <cell r="B3663" t="str">
            <v>INSTALACOES HIDRO SANITARIAS</v>
          </cell>
          <cell r="C3663" t="str">
            <v>INHI</v>
          </cell>
          <cell r="D3663" t="str">
            <v>CONEXOES</v>
          </cell>
          <cell r="E3663" t="str">
            <v>0180</v>
          </cell>
          <cell r="F3663" t="str">
            <v/>
          </cell>
          <cell r="G3663" t="str">
            <v/>
          </cell>
          <cell r="H3663" t="str">
            <v>LUVA SIMPLES, PVC, SERIE NORMAL, ESGOTO PREDIAL, DN 50 MM, JUNTA ELÁSTICA, FORNECIDO E INSTALADO EM RAMAL DE DESCARGA OU RAMAL DE ESGOTO SANITÁRIO. AF_12/2014</v>
          </cell>
          <cell r="I3663" t="str">
            <v>UN</v>
          </cell>
          <cell r="J3663" t="str">
            <v>COEFICIENTE DE REPRESENTATIVIDADE</v>
          </cell>
          <cell r="K3663" t="str">
            <v>7,35</v>
          </cell>
          <cell r="L3663" t="str">
            <v>CAIXA REFERENCIAL</v>
          </cell>
        </row>
        <row r="3664">
          <cell r="A3664">
            <v>89754</v>
          </cell>
          <cell r="B3664" t="str">
            <v>INSTALACOES HIDRO SANITARIAS</v>
          </cell>
          <cell r="C3664" t="str">
            <v>INHI</v>
          </cell>
          <cell r="D3664" t="str">
            <v>CONEXOES</v>
          </cell>
          <cell r="E3664" t="str">
            <v>0180</v>
          </cell>
          <cell r="F3664" t="str">
            <v/>
          </cell>
          <cell r="G3664" t="str">
            <v/>
          </cell>
          <cell r="H3664" t="str">
            <v>LUVA DE CORRER, PVC, SERIE NORMAL, ESGOTO PREDIAL, DN 50 MM, JUNTA ELÁSTICA, FORNECIDO E INSTALADO EM RAMAL DE DESCARGA OU RAMAL DE ESGOTO SANITÁRIO. AF_12/2014</v>
          </cell>
          <cell r="I3664" t="str">
            <v>UN</v>
          </cell>
          <cell r="J3664" t="str">
            <v>COEFICIENTE DE REPRESENTATIVIDADE</v>
          </cell>
          <cell r="K3664" t="str">
            <v>13,38</v>
          </cell>
          <cell r="L3664" t="str">
            <v>CAIXA REFERENCIAL</v>
          </cell>
        </row>
        <row r="3665">
          <cell r="A3665">
            <v>89755</v>
          </cell>
          <cell r="B3665" t="str">
            <v>INSTALACOES HIDRO SANITARIAS</v>
          </cell>
          <cell r="C3665" t="str">
            <v>INHI</v>
          </cell>
          <cell r="D3665" t="str">
            <v>CONEXOES</v>
          </cell>
          <cell r="E3665" t="str">
            <v>0180</v>
          </cell>
          <cell r="F3665" t="str">
            <v/>
          </cell>
          <cell r="G3665" t="str">
            <v/>
          </cell>
          <cell r="H3665" t="str">
            <v>LUVA, CPVC, SOLDÁVEL, DN 28MM, INSTALADO EM RAMAL DE DISTRIBUIÇÃO DE ÁGUA   FORNECIMENTO E INSTALAÇÃO. AF_12/2014</v>
          </cell>
          <cell r="I3665" t="str">
            <v>UN</v>
          </cell>
          <cell r="J3665" t="str">
            <v>COEFICIENTE DE REPRESENTATIVIDADE</v>
          </cell>
          <cell r="K3665" t="str">
            <v>8,76</v>
          </cell>
          <cell r="L3665" t="str">
            <v>CAIXA REFERENCIAL</v>
          </cell>
        </row>
        <row r="3666">
          <cell r="A3666">
            <v>89756</v>
          </cell>
          <cell r="B3666" t="str">
            <v>INSTALACOES HIDRO SANITARIAS</v>
          </cell>
          <cell r="C3666" t="str">
            <v>INHI</v>
          </cell>
          <cell r="D3666" t="str">
            <v>CONEXOES</v>
          </cell>
          <cell r="E3666" t="str">
            <v>0180</v>
          </cell>
          <cell r="F3666" t="str">
            <v/>
          </cell>
          <cell r="G3666" t="str">
            <v/>
          </cell>
          <cell r="H3666" t="str">
            <v>LUVA DE CORRER, CPVC, SOLDÁVEL, DN 28MM, INSTALADO EM RAMAL DE DISTRIBUIÇÃO DE ÁGUA   FORNECIMENTO E INSTALAÇÃO. AF_12/2014</v>
          </cell>
          <cell r="I3666" t="str">
            <v>UN</v>
          </cell>
          <cell r="J3666" t="str">
            <v>COEFICIENTE DE REPRESENTATIVIDADE</v>
          </cell>
          <cell r="K3666" t="str">
            <v>15,20</v>
          </cell>
          <cell r="L3666" t="str">
            <v>CAIXA REFERENCIAL</v>
          </cell>
        </row>
        <row r="3667">
          <cell r="A3667">
            <v>89757</v>
          </cell>
          <cell r="B3667" t="str">
            <v>INSTALACOES HIDRO SANITARIAS</v>
          </cell>
          <cell r="C3667" t="str">
            <v>INHI</v>
          </cell>
          <cell r="D3667" t="str">
            <v>CONEXOES</v>
          </cell>
          <cell r="E3667" t="str">
            <v>0180</v>
          </cell>
          <cell r="F3667" t="str">
            <v/>
          </cell>
          <cell r="G3667" t="str">
            <v/>
          </cell>
          <cell r="H3667" t="str">
            <v>UNIÃO, CPVC, SOLDÁVEL, DN 28MM, INSTALADO EM RAMAL DE DISTRIBUIÇÃO DE ÁGUA   FORNECIMENTO E INSTALAÇÃO. AF_12/2014</v>
          </cell>
          <cell r="I3667" t="str">
            <v>UN</v>
          </cell>
          <cell r="J3667" t="str">
            <v>COEFICIENTE DE REPRESENTATIVIDADE</v>
          </cell>
          <cell r="K3667" t="str">
            <v>23,40</v>
          </cell>
          <cell r="L3667" t="str">
            <v>CAIXA REFERENCIAL</v>
          </cell>
        </row>
        <row r="3668">
          <cell r="A3668">
            <v>89758</v>
          </cell>
          <cell r="B3668" t="str">
            <v>INSTALACOES HIDRO SANITARIAS</v>
          </cell>
          <cell r="C3668" t="str">
            <v>INHI</v>
          </cell>
          <cell r="D3668" t="str">
            <v>CONEXOES</v>
          </cell>
          <cell r="E3668" t="str">
            <v>0180</v>
          </cell>
          <cell r="F3668" t="str">
            <v/>
          </cell>
          <cell r="G3668" t="str">
            <v/>
          </cell>
          <cell r="H3668" t="str">
            <v>CONECTOR, CPVC, SOLDÁVEL, DN 28MM X 1 , INSTALADO EM RAMAL DE DISTRIBUIÇÃO DE ÁGUA   FORNECIMENTO E INSTALAÇÃO. AF_12/2014</v>
          </cell>
          <cell r="I3668" t="str">
            <v>UN</v>
          </cell>
          <cell r="J3668" t="str">
            <v>COEFICIENTE DE REPRESENTATIVIDADE</v>
          </cell>
          <cell r="K3668" t="str">
            <v>36,79</v>
          </cell>
          <cell r="L3668" t="str">
            <v>CAIXA REFERENCIAL</v>
          </cell>
        </row>
        <row r="3669">
          <cell r="A3669">
            <v>89759</v>
          </cell>
          <cell r="B3669" t="str">
            <v>INSTALACOES HIDRO SANITARIAS</v>
          </cell>
          <cell r="C3669" t="str">
            <v>INHI</v>
          </cell>
          <cell r="D3669" t="str">
            <v>CONEXOES</v>
          </cell>
          <cell r="E3669" t="str">
            <v>0180</v>
          </cell>
          <cell r="F3669" t="str">
            <v/>
          </cell>
          <cell r="G3669" t="str">
            <v/>
          </cell>
          <cell r="H3669" t="str">
            <v>BUCHA DE REDUÇÃO, CPVC, SOLDÁVEL, DN 28MM X 22MM, INSTALADO EM RAMAL DE DISTRIBUIÇÃO DE ÁGUA - FORNECIMENTO E INSTALAÇÃO. AF_12/2014</v>
          </cell>
          <cell r="I3669" t="str">
            <v>UN</v>
          </cell>
          <cell r="J3669" t="str">
            <v>COEFICIENTE DE REPRESENTATIVIDADE</v>
          </cell>
          <cell r="K3669" t="str">
            <v>5,90</v>
          </cell>
          <cell r="L3669" t="str">
            <v>CAIXA REFERENCIAL</v>
          </cell>
        </row>
        <row r="3670">
          <cell r="A3670">
            <v>89760</v>
          </cell>
          <cell r="B3670" t="str">
            <v>INSTALACOES HIDRO SANITARIAS</v>
          </cell>
          <cell r="C3670" t="str">
            <v>INHI</v>
          </cell>
          <cell r="D3670" t="str">
            <v>CONEXOES</v>
          </cell>
          <cell r="E3670" t="str">
            <v>0180</v>
          </cell>
          <cell r="F3670" t="str">
            <v/>
          </cell>
          <cell r="G3670" t="str">
            <v/>
          </cell>
          <cell r="H3670" t="str">
            <v>LUVA, CPVC, SOLDÁVEL, DN 35MM, INSTALADO EM RAMAL DE DISTRIBUIÇÃO DE ÁGUA - FORNECIMENTO E INSTALAÇÃO. AF_12/2014</v>
          </cell>
          <cell r="I3670" t="str">
            <v>UN</v>
          </cell>
          <cell r="J3670" t="str">
            <v>COEFICIENTE DE REPRESENTATIVIDADE</v>
          </cell>
          <cell r="K3670" t="str">
            <v>14,47</v>
          </cell>
          <cell r="L3670" t="str">
            <v>CAIXA REFERENCIAL</v>
          </cell>
        </row>
        <row r="3671">
          <cell r="A3671">
            <v>89761</v>
          </cell>
          <cell r="B3671" t="str">
            <v>INSTALACOES HIDRO SANITARIAS</v>
          </cell>
          <cell r="C3671" t="str">
            <v>INHI</v>
          </cell>
          <cell r="D3671" t="str">
            <v>CONEXOES</v>
          </cell>
          <cell r="E3671" t="str">
            <v>0180</v>
          </cell>
          <cell r="F3671" t="str">
            <v/>
          </cell>
          <cell r="G3671" t="str">
            <v/>
          </cell>
          <cell r="H3671" t="str">
            <v>LUVA DE CORRER, CPVC, SOLDÁVEL, DN 35MM, INSTALADO EM RAMAL DE DISTRIBUIÇÃO DE ÁGUA - FORNECIMENTO E INSTALAÇÃO. AF_12/2014</v>
          </cell>
          <cell r="I3671" t="str">
            <v>UN</v>
          </cell>
          <cell r="J3671" t="str">
            <v>COEFICIENTE DE REPRESENTATIVIDADE</v>
          </cell>
          <cell r="K3671" t="str">
            <v>24,09</v>
          </cell>
          <cell r="L3671" t="str">
            <v>CAIXA REFERENCIAL</v>
          </cell>
        </row>
        <row r="3672">
          <cell r="A3672">
            <v>89762</v>
          </cell>
          <cell r="B3672" t="str">
            <v>INSTALACOES HIDRO SANITARIAS</v>
          </cell>
          <cell r="C3672" t="str">
            <v>INHI</v>
          </cell>
          <cell r="D3672" t="str">
            <v>CONEXOES</v>
          </cell>
          <cell r="E3672" t="str">
            <v>0180</v>
          </cell>
          <cell r="F3672" t="str">
            <v/>
          </cell>
          <cell r="G3672" t="str">
            <v/>
          </cell>
          <cell r="H3672" t="str">
            <v>UNIÃO, CPVC, SOLDÁVEL, DN35MM, INSTALADO EM RAMAL DE DISTRIBUIÇÃO DE ÁGUA - FORNECIMENTO E INSTALAÇÃO. AF_12/2014</v>
          </cell>
          <cell r="I3672" t="str">
            <v>UN</v>
          </cell>
          <cell r="J3672" t="str">
            <v>COEFICIENTE DE REPRESENTATIVIDADE</v>
          </cell>
          <cell r="K3672" t="str">
            <v>34,41</v>
          </cell>
          <cell r="L3672" t="str">
            <v>CAIXA REFERENCIAL</v>
          </cell>
        </row>
        <row r="3673">
          <cell r="A3673">
            <v>89763</v>
          </cell>
          <cell r="B3673" t="str">
            <v>INSTALACOES HIDRO SANITARIAS</v>
          </cell>
          <cell r="C3673" t="str">
            <v>INHI</v>
          </cell>
          <cell r="D3673" t="str">
            <v>CONEXOES</v>
          </cell>
          <cell r="E3673" t="str">
            <v>0180</v>
          </cell>
          <cell r="F3673" t="str">
            <v/>
          </cell>
          <cell r="G3673" t="str">
            <v/>
          </cell>
          <cell r="H3673" t="str">
            <v>CONECTOR, CPVC, SOLDÁVEL, DN 35MM X 1 1/4 , INSTALADO EM RAMAL DE DISTRIBUIÇÃO DE ÁGUA - FORNECIMENTO E INSTALAÇÃO. AF_12/2014</v>
          </cell>
          <cell r="I3673" t="str">
            <v>UN</v>
          </cell>
          <cell r="J3673" t="str">
            <v>COEFICIENTE DE REPRESENTATIVIDADE</v>
          </cell>
          <cell r="K3673" t="str">
            <v>136,50</v>
          </cell>
          <cell r="L3673" t="str">
            <v>CAIXA REFERENCIAL</v>
          </cell>
        </row>
        <row r="3674">
          <cell r="A3674">
            <v>89764</v>
          </cell>
          <cell r="B3674" t="str">
            <v>INSTALACOES HIDRO SANITARIAS</v>
          </cell>
          <cell r="C3674" t="str">
            <v>INHI</v>
          </cell>
          <cell r="D3674" t="str">
            <v>CONEXOES</v>
          </cell>
          <cell r="E3674" t="str">
            <v>0180</v>
          </cell>
          <cell r="F3674" t="str">
            <v/>
          </cell>
          <cell r="G3674" t="str">
            <v/>
          </cell>
          <cell r="H3674" t="str">
            <v>BUCHA DE REDUÇÃO, CPVC, SOLDÁVEL, DN35MM X 28MM, INSTALADO EM RAMAL DE DISTRIBUIÇÃO DE ÁGUA - FORNECIMENTO E INSTALAÇÃO. AF_12/2014</v>
          </cell>
          <cell r="I3674" t="str">
            <v>UN</v>
          </cell>
          <cell r="J3674" t="str">
            <v>COEFICIENTE DE REPRESENTATIVIDADE</v>
          </cell>
          <cell r="K3674" t="str">
            <v>26,16</v>
          </cell>
          <cell r="L3674" t="str">
            <v>CAIXA REFERENCIAL</v>
          </cell>
        </row>
        <row r="3675">
          <cell r="A3675">
            <v>89765</v>
          </cell>
          <cell r="B3675" t="str">
            <v>INSTALACOES HIDRO SANITARIAS</v>
          </cell>
          <cell r="C3675" t="str">
            <v>INHI</v>
          </cell>
          <cell r="D3675" t="str">
            <v>CONEXOES</v>
          </cell>
          <cell r="E3675" t="str">
            <v>0180</v>
          </cell>
          <cell r="F3675" t="str">
            <v/>
          </cell>
          <cell r="G3675" t="str">
            <v/>
          </cell>
          <cell r="H3675" t="str">
            <v>TE, CPVC, SOLDÁVEL, DN 22MM, INSTALADO EM RAMAL DE DISTRIBUIÇÃO DE ÁGUA - FORNECIMENTO E INSTALAÇÃO. AF_12/2014</v>
          </cell>
          <cell r="I3675" t="str">
            <v>UN</v>
          </cell>
          <cell r="J3675" t="str">
            <v>COEFICIENTE DE REPRESENTATIVIDADE</v>
          </cell>
          <cell r="K3675" t="str">
            <v>10,58</v>
          </cell>
          <cell r="L3675" t="str">
            <v>CAIXA REFERENCIAL</v>
          </cell>
        </row>
        <row r="3676">
          <cell r="A3676">
            <v>89766</v>
          </cell>
          <cell r="B3676" t="str">
            <v>INSTALACOES HIDRO SANITARIAS</v>
          </cell>
          <cell r="C3676" t="str">
            <v>INHI</v>
          </cell>
          <cell r="D3676" t="str">
            <v>CONEXOES</v>
          </cell>
          <cell r="E3676" t="str">
            <v>0180</v>
          </cell>
          <cell r="F3676" t="str">
            <v/>
          </cell>
          <cell r="G3676" t="str">
            <v/>
          </cell>
          <cell r="H3676" t="str">
            <v>TE DE TRANSIÇÃO, CPVC, SOLDÁVEL, DN 22MM X 1/2 , INSTALADO EM RAMAL DE DISTRIBUIÇÃO DE ÁGUA   FORNECIMENTO E INSTALAÇÃO. AF_12/2014</v>
          </cell>
          <cell r="I3676" t="str">
            <v>UN</v>
          </cell>
          <cell r="J3676" t="str">
            <v>COEFICIENTE DE REPRESENTATIVIDADE</v>
          </cell>
          <cell r="K3676" t="str">
            <v>15,98</v>
          </cell>
          <cell r="L3676" t="str">
            <v>CAIXA REFERENCIAL</v>
          </cell>
        </row>
        <row r="3677">
          <cell r="A3677">
            <v>89767</v>
          </cell>
          <cell r="B3677" t="str">
            <v>INSTALACOES HIDRO SANITARIAS</v>
          </cell>
          <cell r="C3677" t="str">
            <v>INHI</v>
          </cell>
          <cell r="D3677" t="str">
            <v>CONEXOES</v>
          </cell>
          <cell r="E3677" t="str">
            <v>0180</v>
          </cell>
          <cell r="F3677" t="str">
            <v/>
          </cell>
          <cell r="G3677" t="str">
            <v/>
          </cell>
          <cell r="H3677" t="str">
            <v>TÊ MISTURADOR, CPVC, SOLDÁVEL, DN 22MM, INSTALADO EM RAMAL DE DISTRIBUIÇÃO DE ÁGUA - FORNECIMENTO E INSTALAÇÃO. AF_12/2014</v>
          </cell>
          <cell r="I3677" t="str">
            <v>UN</v>
          </cell>
          <cell r="J3677" t="str">
            <v>COEFICIENTE DE REPRESENTATIVIDADE</v>
          </cell>
          <cell r="K3677" t="str">
            <v>15,98</v>
          </cell>
          <cell r="L3677" t="str">
            <v>CAIXA REFERENCIAL</v>
          </cell>
        </row>
        <row r="3678">
          <cell r="A3678">
            <v>89768</v>
          </cell>
          <cell r="B3678" t="str">
            <v>INSTALACOES HIDRO SANITARIAS</v>
          </cell>
          <cell r="C3678" t="str">
            <v>INHI</v>
          </cell>
          <cell r="D3678" t="str">
            <v>CONEXOES</v>
          </cell>
          <cell r="E3678" t="str">
            <v>0180</v>
          </cell>
          <cell r="F3678" t="str">
            <v/>
          </cell>
          <cell r="G3678" t="str">
            <v/>
          </cell>
          <cell r="H3678" t="str">
            <v>TÊ, CPVC, SOLDÁVEL, DN 28MM, INSTALADO EM RAMAL DE DISTRIBUIÇÃO DE ÁGUA - FORNECIMENTO E INSTALAÇÃO. AF_12/2014</v>
          </cell>
          <cell r="I3678" t="str">
            <v>UN</v>
          </cell>
          <cell r="J3678" t="str">
            <v>COEFICIENTE DE REPRESENTATIVIDADE</v>
          </cell>
          <cell r="K3678" t="str">
            <v>16,03</v>
          </cell>
          <cell r="L3678" t="str">
            <v>CAIXA REFERENCIAL</v>
          </cell>
        </row>
        <row r="3679">
          <cell r="A3679">
            <v>89769</v>
          </cell>
          <cell r="B3679" t="str">
            <v>INSTALACOES HIDRO SANITARIAS</v>
          </cell>
          <cell r="C3679" t="str">
            <v>INHI</v>
          </cell>
          <cell r="D3679" t="str">
            <v>CONEXOES</v>
          </cell>
          <cell r="E3679" t="str">
            <v>0180</v>
          </cell>
          <cell r="F3679" t="str">
            <v/>
          </cell>
          <cell r="G3679" t="str">
            <v/>
          </cell>
          <cell r="H3679" t="str">
            <v>TÊ, CPVC, SOLDÁVEL, DN35MM, INSTALADO EM RAMAL DE DISTRIBUIÇÃO DE ÁGUA - FORNECIMENTO E INSTALAÇÃO. AF_12/2014</v>
          </cell>
          <cell r="I3679" t="str">
            <v>UN</v>
          </cell>
          <cell r="J3679" t="str">
            <v>COEFICIENTE DE REPRESENTATIVIDADE</v>
          </cell>
          <cell r="K3679" t="str">
            <v>38,86</v>
          </cell>
          <cell r="L3679" t="str">
            <v>CAIXA REFERENCIAL</v>
          </cell>
        </row>
        <row r="3680">
          <cell r="A3680">
            <v>89772</v>
          </cell>
          <cell r="B3680" t="str">
            <v>INSTALACOES HIDRO SANITARIAS</v>
          </cell>
          <cell r="C3680" t="str">
            <v>INHI</v>
          </cell>
          <cell r="D3680" t="str">
            <v>CONEXOES</v>
          </cell>
          <cell r="E3680" t="str">
            <v>0180</v>
          </cell>
          <cell r="F3680" t="str">
            <v/>
          </cell>
          <cell r="G3680" t="str">
            <v/>
          </cell>
          <cell r="H3680" t="str">
            <v>TUBO, CPVC, SOLDÁVEL, DN 54MM, INSTALADO EM PRUMADA DE ÁGUA  FORNECIMENTO E INSTALAÇÃO. AF_12/2014</v>
          </cell>
          <cell r="I3680" t="str">
            <v>M</v>
          </cell>
          <cell r="J3680" t="str">
            <v>COEFICIENTE DE REPRESENTATIVIDADE</v>
          </cell>
          <cell r="K3680" t="str">
            <v>74,69</v>
          </cell>
          <cell r="L3680" t="str">
            <v>CAIXA REFERENCIAL</v>
          </cell>
        </row>
        <row r="3681">
          <cell r="A3681">
            <v>89774</v>
          </cell>
          <cell r="B3681" t="str">
            <v>INSTALACOES HIDRO SANITARIAS</v>
          </cell>
          <cell r="C3681" t="str">
            <v>INHI</v>
          </cell>
          <cell r="D3681" t="str">
            <v>CONEXOES</v>
          </cell>
          <cell r="E3681" t="str">
            <v>0180</v>
          </cell>
          <cell r="F3681" t="str">
            <v/>
          </cell>
          <cell r="G3681" t="str">
            <v/>
          </cell>
          <cell r="H3681" t="str">
            <v>LUVA SIMPLES, PVC, SERIE NORMAL, ESGOTO PREDIAL, DN 75 MM, JUNTA ELÁSTICA, FORNECIDO E INSTALADO EM RAMAL DE DESCARGA OU RAMAL DE ESGOTO SANITÁRIO. AF_12/2014</v>
          </cell>
          <cell r="I3681" t="str">
            <v>UN</v>
          </cell>
          <cell r="J3681" t="str">
            <v>COEFICIENTE DE REPRESENTATIVIDADE</v>
          </cell>
          <cell r="K3681" t="str">
            <v>12,09</v>
          </cell>
          <cell r="L3681" t="str">
            <v>CAIXA REFERENCIAL</v>
          </cell>
        </row>
        <row r="3682">
          <cell r="A3682">
            <v>89776</v>
          </cell>
          <cell r="B3682" t="str">
            <v>INSTALACOES HIDRO SANITARIAS</v>
          </cell>
          <cell r="C3682" t="str">
            <v>INHI</v>
          </cell>
          <cell r="D3682" t="str">
            <v>CONEXOES</v>
          </cell>
          <cell r="E3682" t="str">
            <v>0180</v>
          </cell>
          <cell r="F3682" t="str">
            <v/>
          </cell>
          <cell r="G3682" t="str">
            <v/>
          </cell>
          <cell r="H3682" t="str">
            <v>LUVA DE CORRER, PVC, SERIE NORMAL, ESGOTO PREDIAL, DN 75 MM, JUNTA ELÁSTICA, FORNECIDO E INSTALADO EM RAMAL DE DESCARGA OU RAMAL DE ESGOTO SANITÁRIO. AF_12/2014</v>
          </cell>
          <cell r="I3682" t="str">
            <v>UN</v>
          </cell>
          <cell r="J3682" t="str">
            <v>COEFICIENTE DE REPRESENTATIVIDADE</v>
          </cell>
          <cell r="K3682" t="str">
            <v>16,76</v>
          </cell>
          <cell r="L3682" t="str">
            <v>CAIXA REFERENCIAL</v>
          </cell>
        </row>
        <row r="3683">
          <cell r="A3683">
            <v>89777</v>
          </cell>
          <cell r="B3683" t="str">
            <v>INSTALACOES HIDRO SANITARIAS</v>
          </cell>
          <cell r="C3683" t="str">
            <v>INHI</v>
          </cell>
          <cell r="D3683" t="str">
            <v>CONEXOES</v>
          </cell>
          <cell r="E3683" t="str">
            <v>0180</v>
          </cell>
          <cell r="F3683" t="str">
            <v/>
          </cell>
          <cell r="G3683" t="str">
            <v/>
          </cell>
          <cell r="H3683" t="str">
            <v>JOELHO 90 GRAUS, CPVC, SOLDÁVEL, DN 35MM, INSTALADO EM PRUMADA DE ÁGUA  FORNECIMENTO E INSTALAÇÃO. AF_12/2014</v>
          </cell>
          <cell r="I3683" t="str">
            <v>UN</v>
          </cell>
          <cell r="J3683" t="str">
            <v>COEFICIENTE DE REPRESENTATIVIDADE</v>
          </cell>
          <cell r="K3683" t="str">
            <v>20,03</v>
          </cell>
          <cell r="L3683" t="str">
            <v>CAIXA REFERENCIAL</v>
          </cell>
        </row>
        <row r="3684">
          <cell r="A3684">
            <v>89778</v>
          </cell>
          <cell r="B3684" t="str">
            <v>INSTALACOES HIDRO SANITARIAS</v>
          </cell>
          <cell r="C3684" t="str">
            <v>INHI</v>
          </cell>
          <cell r="D3684" t="str">
            <v>CONEXOES</v>
          </cell>
          <cell r="E3684" t="str">
            <v>0180</v>
          </cell>
          <cell r="F3684" t="str">
            <v/>
          </cell>
          <cell r="G3684" t="str">
            <v/>
          </cell>
          <cell r="H3684" t="str">
            <v>LUVA SIMPLES, PVC, SERIE NORMAL, ESGOTO PREDIAL, DN 100 MM, JUNTA ELÁSTICA, FORNECIDO E INSTALADO EM RAMAL DE DESCARGA OU RAMAL DE ESGOTO SANITÁRIO. AF_12/2014</v>
          </cell>
          <cell r="I3684" t="str">
            <v>UN</v>
          </cell>
          <cell r="J3684" t="str">
            <v>COEFICIENTE DE REPRESENTATIVIDADE</v>
          </cell>
          <cell r="K3684" t="str">
            <v>15,20</v>
          </cell>
          <cell r="L3684" t="str">
            <v>CAIXA REFERENCIAL</v>
          </cell>
        </row>
        <row r="3685">
          <cell r="A3685">
            <v>89779</v>
          </cell>
          <cell r="B3685" t="str">
            <v>INSTALACOES HIDRO SANITARIAS</v>
          </cell>
          <cell r="C3685" t="str">
            <v>INHI</v>
          </cell>
          <cell r="D3685" t="str">
            <v>CONEXOES</v>
          </cell>
          <cell r="E3685" t="str">
            <v>0180</v>
          </cell>
          <cell r="F3685" t="str">
            <v/>
          </cell>
          <cell r="G3685" t="str">
            <v/>
          </cell>
          <cell r="H3685" t="str">
            <v>LUVA DE CORRER, PVC, SERIE NORMAL, ESGOTO PREDIAL, DN 100 MM, JUNTA ELÁSTICA, FORNECIDO E INSTALADO EM RAMAL DE DESCARGA OU RAMAL DE ESGOTO SANITÁRIO. AF_12/2014</v>
          </cell>
          <cell r="I3685" t="str">
            <v>UN</v>
          </cell>
          <cell r="J3685" t="str">
            <v>COEFICIENTE DE REPRESENTATIVIDADE</v>
          </cell>
          <cell r="K3685" t="str">
            <v>23,83</v>
          </cell>
          <cell r="L3685" t="str">
            <v>CAIXA REFERENCIAL</v>
          </cell>
        </row>
        <row r="3686">
          <cell r="A3686">
            <v>89780</v>
          </cell>
          <cell r="B3686" t="str">
            <v>INSTALACOES HIDRO SANITARIAS</v>
          </cell>
          <cell r="C3686" t="str">
            <v>INHI</v>
          </cell>
          <cell r="D3686" t="str">
            <v>CONEXOES</v>
          </cell>
          <cell r="E3686" t="str">
            <v>0180</v>
          </cell>
          <cell r="F3686" t="str">
            <v/>
          </cell>
          <cell r="G3686" t="str">
            <v/>
          </cell>
          <cell r="H3686" t="str">
            <v>JOELHO 45 GRAUS, CPVC, SOLDÁVEL, DN 35MM, INSTALADO EM PRUMADA DE ÁGUA - FORNECIMENTO E INSTALAÇÃO. AF_12/2014</v>
          </cell>
          <cell r="I3686" t="str">
            <v>UN</v>
          </cell>
          <cell r="J3686" t="str">
            <v>COEFICIENTE DE REPRESENTATIVIDADE</v>
          </cell>
          <cell r="K3686" t="str">
            <v>20,03</v>
          </cell>
          <cell r="L3686" t="str">
            <v>CAIXA REFERENCIAL</v>
          </cell>
        </row>
        <row r="3687">
          <cell r="A3687">
            <v>89781</v>
          </cell>
          <cell r="B3687" t="str">
            <v>INSTALACOES HIDRO SANITARIAS</v>
          </cell>
          <cell r="C3687" t="str">
            <v>INHI</v>
          </cell>
          <cell r="D3687" t="str">
            <v>CONEXOES</v>
          </cell>
          <cell r="E3687" t="str">
            <v>0180</v>
          </cell>
          <cell r="F3687" t="str">
            <v/>
          </cell>
          <cell r="G3687" t="str">
            <v/>
          </cell>
          <cell r="H3687" t="str">
            <v>JOELHO 90 GRAUS, CPVC, SOLDÁVEL, DN 42MM, INSTALADO EM PRUMADA DE ÁGUA  FORNECIMENTO E INSTALAÇÃO. AF_12/2014</v>
          </cell>
          <cell r="I3687" t="str">
            <v>UN</v>
          </cell>
          <cell r="J3687" t="str">
            <v>COEFICIENTE DE REPRESENTATIVIDADE</v>
          </cell>
          <cell r="K3687" t="str">
            <v>30,02</v>
          </cell>
          <cell r="L3687" t="str">
            <v>CAIXA REFERENCIAL</v>
          </cell>
        </row>
        <row r="3688">
          <cell r="A3688">
            <v>89782</v>
          </cell>
          <cell r="B3688" t="str">
            <v>INSTALACOES HIDRO SANITARIAS</v>
          </cell>
          <cell r="C3688" t="str">
            <v>INHI</v>
          </cell>
          <cell r="D3688" t="str">
            <v>CONEXOES</v>
          </cell>
          <cell r="E3688" t="str">
            <v>0180</v>
          </cell>
          <cell r="F3688" t="str">
            <v/>
          </cell>
          <cell r="G3688" t="str">
            <v/>
          </cell>
          <cell r="H3688" t="str">
            <v>TE, PVC, SERIE NORMAL, ESGOTO PREDIAL, DN 40 X 40 MM, JUNTA SOLDÁVEL, FORNECIDO E INSTALADO EM RAMAL DE DESCARGA OU RAMAL DE ESGOTO SANITÁRIO. AF_12/2014</v>
          </cell>
          <cell r="I3688" t="str">
            <v>UN</v>
          </cell>
          <cell r="J3688" t="str">
            <v>COEFICIENTE DE REPRESENTATIVIDADE</v>
          </cell>
          <cell r="K3688" t="str">
            <v>9,20</v>
          </cell>
          <cell r="L3688" t="str">
            <v>CAIXA REFERENCIAL</v>
          </cell>
        </row>
        <row r="3689">
          <cell r="A3689">
            <v>89783</v>
          </cell>
          <cell r="B3689" t="str">
            <v>INSTALACOES HIDRO SANITARIAS</v>
          </cell>
          <cell r="C3689" t="str">
            <v>INHI</v>
          </cell>
          <cell r="D3689" t="str">
            <v>CONEXOES</v>
          </cell>
          <cell r="E3689" t="str">
            <v>0180</v>
          </cell>
          <cell r="F3689" t="str">
            <v/>
          </cell>
          <cell r="G3689" t="str">
            <v/>
          </cell>
          <cell r="H3689" t="str">
            <v>JUNÇÃO SIMPLES, PVC, SERIE NORMAL, ESGOTO PREDIAL, DN 40 MM, JUNTA SOLDÁVEL, FORNECIDO E INSTALADO EM RAMAL DE DESCARGA OU RAMAL DE ESGOTO SANITÁRIO. AF_12/2014</v>
          </cell>
          <cell r="I3689" t="str">
            <v>UN</v>
          </cell>
          <cell r="J3689" t="str">
            <v>COEFICIENTE DE REPRESENTATIVIDADE</v>
          </cell>
          <cell r="K3689" t="str">
            <v>9,42</v>
          </cell>
          <cell r="L3689" t="str">
            <v>CAIXA REFERENCIAL</v>
          </cell>
        </row>
        <row r="3690">
          <cell r="A3690">
            <v>89784</v>
          </cell>
          <cell r="B3690" t="str">
            <v>INSTALACOES HIDRO SANITARIAS</v>
          </cell>
          <cell r="C3690" t="str">
            <v>INHI</v>
          </cell>
          <cell r="D3690" t="str">
            <v>CONEXOES</v>
          </cell>
          <cell r="E3690" t="str">
            <v>0180</v>
          </cell>
          <cell r="F3690" t="str">
            <v/>
          </cell>
          <cell r="G3690" t="str">
            <v/>
          </cell>
          <cell r="H3690" t="str">
            <v>TE, PVC, SERIE NORMAL, ESGOTO PREDIAL, DN 50 X 50 MM, JUNTA ELÁSTICA, FORNECIDO E INSTALADO EM RAMAL DE DESCARGA OU RAMAL DE ESGOTO SANITÁRIO. AF_12/2014</v>
          </cell>
          <cell r="I3690" t="str">
            <v>UN</v>
          </cell>
          <cell r="J3690" t="str">
            <v>COEFICIENTE DE REPRESENTATIVIDADE</v>
          </cell>
          <cell r="K3690" t="str">
            <v>16,10</v>
          </cell>
          <cell r="L3690" t="str">
            <v>CAIXA REFERENCIAL</v>
          </cell>
        </row>
        <row r="3691">
          <cell r="A3691">
            <v>89785</v>
          </cell>
          <cell r="B3691" t="str">
            <v>INSTALACOES HIDRO SANITARIAS</v>
          </cell>
          <cell r="C3691" t="str">
            <v>INHI</v>
          </cell>
          <cell r="D3691" t="str">
            <v>CONEXOES</v>
          </cell>
          <cell r="E3691" t="str">
            <v>0180</v>
          </cell>
          <cell r="F3691" t="str">
            <v/>
          </cell>
          <cell r="G3691" t="str">
            <v/>
          </cell>
          <cell r="H3691" t="str">
            <v>JUNÇÃO SIMPLES, PVC, SERIE NORMAL, ESGOTO PREDIAL, DN 50 X 50 MM, JUNTA ELÁSTICA, FORNECIDO E INSTALADO EM RAMAL DE DESCARGA OU RAMAL DE ESGOTO SANITÁRIO. AF_12/2014</v>
          </cell>
          <cell r="I3691" t="str">
            <v>UN</v>
          </cell>
          <cell r="J3691" t="str">
            <v>COEFICIENTE DE REPRESENTATIVIDADE</v>
          </cell>
          <cell r="K3691" t="str">
            <v>17,54</v>
          </cell>
          <cell r="L3691" t="str">
            <v>CAIXA REFERENCIAL</v>
          </cell>
        </row>
        <row r="3692">
          <cell r="A3692">
            <v>89786</v>
          </cell>
          <cell r="B3692" t="str">
            <v>INSTALACOES HIDRO SANITARIAS</v>
          </cell>
          <cell r="C3692" t="str">
            <v>INHI</v>
          </cell>
          <cell r="D3692" t="str">
            <v>CONEXOES</v>
          </cell>
          <cell r="E3692" t="str">
            <v>0180</v>
          </cell>
          <cell r="F3692" t="str">
            <v/>
          </cell>
          <cell r="G3692" t="str">
            <v/>
          </cell>
          <cell r="H3692" t="str">
            <v>TE, PVC, SERIE NORMAL, ESGOTO PREDIAL, DN 75 X 75 MM, JUNTA ELÁSTICA, FORNECIDO E INSTALADO EM RAMAL DE DESCARGA OU RAMAL DE ESGOTO SANITÁRIO. AF_12/2014</v>
          </cell>
          <cell r="I3692" t="str">
            <v>UN</v>
          </cell>
          <cell r="J3692" t="str">
            <v>COEFICIENTE DE REPRESENTATIVIDADE</v>
          </cell>
          <cell r="K3692" t="str">
            <v>26,55</v>
          </cell>
          <cell r="L3692" t="str">
            <v>CAIXA REFERENCIAL</v>
          </cell>
        </row>
        <row r="3693">
          <cell r="A3693">
            <v>89787</v>
          </cell>
          <cell r="B3693" t="str">
            <v>INSTALACOES HIDRO SANITARIAS</v>
          </cell>
          <cell r="C3693" t="str">
            <v>INHI</v>
          </cell>
          <cell r="D3693" t="str">
            <v>CONEXOES</v>
          </cell>
          <cell r="E3693" t="str">
            <v>0180</v>
          </cell>
          <cell r="F3693" t="str">
            <v/>
          </cell>
          <cell r="G3693" t="str">
            <v/>
          </cell>
          <cell r="H3693" t="str">
            <v>JOELHO 45 GRAUS, CPVC, SOLDÁVEL, DN 42MM, INSTALADO EM PRUMADA DE ÁGUA  FORNECIMENTO E INSTALAÇÃO. AF_12/2014</v>
          </cell>
          <cell r="I3693" t="str">
            <v>UN</v>
          </cell>
          <cell r="J3693" t="str">
            <v>COEFICIENTE DE REPRESENTATIVIDADE</v>
          </cell>
          <cell r="K3693" t="str">
            <v>30,02</v>
          </cell>
          <cell r="L3693" t="str">
            <v>CAIXA REFERENCIAL</v>
          </cell>
        </row>
        <row r="3694">
          <cell r="A3694">
            <v>89788</v>
          </cell>
          <cell r="B3694" t="str">
            <v>INSTALACOES HIDRO SANITARIAS</v>
          </cell>
          <cell r="C3694" t="str">
            <v>INHI</v>
          </cell>
          <cell r="D3694" t="str">
            <v>CONEXOES</v>
          </cell>
          <cell r="E3694" t="str">
            <v>0180</v>
          </cell>
          <cell r="F3694" t="str">
            <v/>
          </cell>
          <cell r="G3694" t="str">
            <v/>
          </cell>
          <cell r="H3694" t="str">
            <v>JOELHO 90 GRAUS, CPVC, SOLDÁVEL, DN 54MM, INSTALADO EM PRUMADA DE ÁGUA  FORNECIMENTO E INSTALAÇÃO. AF_12/2014</v>
          </cell>
          <cell r="I3694" t="str">
            <v>UN</v>
          </cell>
          <cell r="J3694" t="str">
            <v>COEFICIENTE DE REPRESENTATIVIDADE</v>
          </cell>
          <cell r="K3694" t="str">
            <v>59,17</v>
          </cell>
          <cell r="L3694" t="str">
            <v>CAIXA REFERENCIAL</v>
          </cell>
        </row>
        <row r="3695">
          <cell r="A3695">
            <v>89789</v>
          </cell>
          <cell r="B3695" t="str">
            <v>INSTALACOES HIDRO SANITARIAS</v>
          </cell>
          <cell r="C3695" t="str">
            <v>INHI</v>
          </cell>
          <cell r="D3695" t="str">
            <v>CONEXOES</v>
          </cell>
          <cell r="E3695" t="str">
            <v>0180</v>
          </cell>
          <cell r="F3695" t="str">
            <v/>
          </cell>
          <cell r="G3695" t="str">
            <v/>
          </cell>
          <cell r="H3695" t="str">
            <v>JOELHO 45 GRAUS, CPVC, SOLDÁVEL, DN 54MM, INSTALADO EM PRUMADA DE ÁGUA  FORNECIMENTO E INSTALAÇÃO. AF_12/2014</v>
          </cell>
          <cell r="I3695" t="str">
            <v>UN</v>
          </cell>
          <cell r="J3695" t="str">
            <v>COEFICIENTE DE REPRESENTATIVIDADE</v>
          </cell>
          <cell r="K3695" t="str">
            <v>60,12</v>
          </cell>
          <cell r="L3695" t="str">
            <v>CAIXA REFERENCIAL</v>
          </cell>
        </row>
        <row r="3696">
          <cell r="A3696">
            <v>89790</v>
          </cell>
          <cell r="B3696" t="str">
            <v>INSTALACOES HIDRO SANITARIAS</v>
          </cell>
          <cell r="C3696" t="str">
            <v>INHI</v>
          </cell>
          <cell r="D3696" t="str">
            <v>CONEXOES</v>
          </cell>
          <cell r="E3696" t="str">
            <v>0180</v>
          </cell>
          <cell r="F3696" t="str">
            <v/>
          </cell>
          <cell r="G3696" t="str">
            <v/>
          </cell>
          <cell r="H3696" t="str">
            <v>JOELHO 90 GRAUS, CPVC, SOLDÁVEL, DN 73MM, INSTALADO EM PRUMADA DE ÁGUA  FORNECIMENTO E INSTALAÇÃO. AF_12/2014</v>
          </cell>
          <cell r="I3696" t="str">
            <v>UN</v>
          </cell>
          <cell r="J3696" t="str">
            <v>COEFICIENTE DE REPRESENTATIVIDADE</v>
          </cell>
          <cell r="K3696" t="str">
            <v>147,46</v>
          </cell>
          <cell r="L3696" t="str">
            <v>CAIXA REFERENCIAL</v>
          </cell>
        </row>
        <row r="3697">
          <cell r="A3697">
            <v>89791</v>
          </cell>
          <cell r="B3697" t="str">
            <v>INSTALACOES HIDRO SANITARIAS</v>
          </cell>
          <cell r="C3697" t="str">
            <v>INHI</v>
          </cell>
          <cell r="D3697" t="str">
            <v>CONEXOES</v>
          </cell>
          <cell r="E3697" t="str">
            <v>0180</v>
          </cell>
          <cell r="F3697" t="str">
            <v/>
          </cell>
          <cell r="G3697" t="str">
            <v/>
          </cell>
          <cell r="H3697" t="str">
            <v>JOELHO 45 GRAUS, CPVC, SOLDÁVEL, DN 73MM, INSTALADO EM PRUMADA DE ÁGUA  FORNECIMENTO E INSTALAÇÃO. AF_12/2014</v>
          </cell>
          <cell r="I3697" t="str">
            <v>UN</v>
          </cell>
          <cell r="J3697" t="str">
            <v>COEFICIENTE DE REPRESENTATIVIDADE</v>
          </cell>
          <cell r="K3697" t="str">
            <v>150,94</v>
          </cell>
          <cell r="L3697" t="str">
            <v>CAIXA REFERENCIAL</v>
          </cell>
        </row>
        <row r="3698">
          <cell r="A3698">
            <v>89792</v>
          </cell>
          <cell r="B3698" t="str">
            <v>INSTALACOES HIDRO SANITARIAS</v>
          </cell>
          <cell r="C3698" t="str">
            <v>INHI</v>
          </cell>
          <cell r="D3698" t="str">
            <v>CONEXOES</v>
          </cell>
          <cell r="E3698" t="str">
            <v>0180</v>
          </cell>
          <cell r="F3698" t="str">
            <v/>
          </cell>
          <cell r="G3698" t="str">
            <v/>
          </cell>
          <cell r="H3698" t="str">
            <v>JOELHO 90 GRAUS, CPVC, SOLDÁVEL, DN 89MM, INSTALADO EM PRUMADA DE ÁGUA  FORNECIMENTO E INSTALAÇÃO. AF_12/2014</v>
          </cell>
          <cell r="I3698" t="str">
            <v>UN</v>
          </cell>
          <cell r="J3698" t="str">
            <v>COEFICIENTE DE REPRESENTATIVIDADE</v>
          </cell>
          <cell r="K3698" t="str">
            <v>173,23</v>
          </cell>
          <cell r="L3698" t="str">
            <v>CAIXA REFERENCIAL</v>
          </cell>
        </row>
        <row r="3699">
          <cell r="A3699">
            <v>89793</v>
          </cell>
          <cell r="B3699" t="str">
            <v>INSTALACOES HIDRO SANITARIAS</v>
          </cell>
          <cell r="C3699" t="str">
            <v>INHI</v>
          </cell>
          <cell r="D3699" t="str">
            <v>CONEXOES</v>
          </cell>
          <cell r="E3699" t="str">
            <v>0180</v>
          </cell>
          <cell r="F3699" t="str">
            <v/>
          </cell>
          <cell r="G3699" t="str">
            <v/>
          </cell>
          <cell r="H3699" t="str">
            <v>JOELHO 45 GRAUS, CPVC, SOLDÁVEL, DN 89MM, INSTALADO EM PRUMADA DE ÁGUA  FORNECIMENTO E INSTALAÇÃO. AF_12/2014</v>
          </cell>
          <cell r="I3699" t="str">
            <v>UN</v>
          </cell>
          <cell r="J3699" t="str">
            <v>COEFICIENTE DE REPRESENTATIVIDADE</v>
          </cell>
          <cell r="K3699" t="str">
            <v>177,93</v>
          </cell>
          <cell r="L3699" t="str">
            <v>CAIXA REFERENCIAL</v>
          </cell>
        </row>
        <row r="3700">
          <cell r="A3700">
            <v>89794</v>
          </cell>
          <cell r="B3700" t="str">
            <v>INSTALACOES HIDRO SANITARIAS</v>
          </cell>
          <cell r="C3700" t="str">
            <v>INHI</v>
          </cell>
          <cell r="D3700" t="str">
            <v>CONEXOES</v>
          </cell>
          <cell r="E3700" t="str">
            <v>0180</v>
          </cell>
          <cell r="F3700" t="str">
            <v/>
          </cell>
          <cell r="G3700" t="str">
            <v/>
          </cell>
          <cell r="H3700" t="str">
            <v>LUVA, CPVC, SOLDÁVEL, DN 35MM, INSTALADO EM PRUMADA DE ÁGUA  FORNECIMENTO E INSTALAÇÃO. AF_12/2014</v>
          </cell>
          <cell r="I3700" t="str">
            <v>UN</v>
          </cell>
          <cell r="J3700" t="str">
            <v>COEFICIENTE DE REPRESENTATIVIDADE</v>
          </cell>
          <cell r="K3700" t="str">
            <v>13,75</v>
          </cell>
          <cell r="L3700" t="str">
            <v>CAIXA REFERENCIAL</v>
          </cell>
        </row>
        <row r="3701">
          <cell r="A3701">
            <v>89795</v>
          </cell>
          <cell r="B3701" t="str">
            <v>INSTALACOES HIDRO SANITARIAS</v>
          </cell>
          <cell r="C3701" t="str">
            <v>INHI</v>
          </cell>
          <cell r="D3701" t="str">
            <v>CONEXOES</v>
          </cell>
          <cell r="E3701" t="str">
            <v>0180</v>
          </cell>
          <cell r="F3701" t="str">
            <v/>
          </cell>
          <cell r="G3701" t="str">
            <v/>
          </cell>
          <cell r="H3701" t="str">
            <v>JUNÇÃO SIMPLES, PVC, SERIE NORMAL, ESGOTO PREDIAL, DN 75 X 75 MM, JUNTA ELÁSTICA, FORNECIDO E INSTALADO EM RAMAL DE DESCARGA OU RAMAL DE ESGOTO SANITÁRIO. AF_12/2014</v>
          </cell>
          <cell r="I3701" t="str">
            <v>UN</v>
          </cell>
          <cell r="J3701" t="str">
            <v>COEFICIENTE DE REPRESENTATIVIDADE</v>
          </cell>
          <cell r="K3701" t="str">
            <v>28,52</v>
          </cell>
          <cell r="L3701" t="str">
            <v>CAIXA REFERENCIAL</v>
          </cell>
        </row>
        <row r="3702">
          <cell r="A3702">
            <v>89796</v>
          </cell>
          <cell r="B3702" t="str">
            <v>INSTALACOES HIDRO SANITARIAS</v>
          </cell>
          <cell r="C3702" t="str">
            <v>INHI</v>
          </cell>
          <cell r="D3702" t="str">
            <v>CONEXOES</v>
          </cell>
          <cell r="E3702" t="str">
            <v>0180</v>
          </cell>
          <cell r="F3702" t="str">
            <v/>
          </cell>
          <cell r="G3702" t="str">
            <v/>
          </cell>
          <cell r="H3702" t="str">
            <v>TE, PVC, SERIE NORMAL, ESGOTO PREDIAL, DN 100 X 100 MM, JUNTA ELÁSTICA, FORNECIDO E INSTALADO EM RAMAL DE DESCARGA OU RAMAL DE ESGOTO SANITÁRIO. AF_12/2014</v>
          </cell>
          <cell r="I3702" t="str">
            <v>UN</v>
          </cell>
          <cell r="J3702" t="str">
            <v>COEFICIENTE DE REPRESENTATIVIDADE</v>
          </cell>
          <cell r="K3702" t="str">
            <v>32,78</v>
          </cell>
          <cell r="L3702" t="str">
            <v>CAIXA REFERENCIAL</v>
          </cell>
        </row>
        <row r="3703">
          <cell r="A3703">
            <v>89797</v>
          </cell>
          <cell r="B3703" t="str">
            <v>INSTALACOES HIDRO SANITARIAS</v>
          </cell>
          <cell r="C3703" t="str">
            <v>INHI</v>
          </cell>
          <cell r="D3703" t="str">
            <v>CONEXOES</v>
          </cell>
          <cell r="E3703" t="str">
            <v>0180</v>
          </cell>
          <cell r="F3703" t="str">
            <v/>
          </cell>
          <cell r="G3703" t="str">
            <v/>
          </cell>
          <cell r="H3703" t="str">
            <v>JUNÇÃO SIMPLES, PVC, SERIE NORMAL, ESGOTO PREDIAL, DN 100 X 100 MM, JUNTA ELÁSTICA, FORNECIDO E INSTALADO EM RAMAL DE DESCARGA OU RAMAL DE ESGOTO SANITÁRIO. AF_12/2014</v>
          </cell>
          <cell r="I3703" t="str">
            <v>UN</v>
          </cell>
          <cell r="J3703" t="str">
            <v>COEFICIENTE DE REPRESENTATIVIDADE</v>
          </cell>
          <cell r="K3703" t="str">
            <v>37,40</v>
          </cell>
          <cell r="L3703" t="str">
            <v>CAIXA REFERENCIAL</v>
          </cell>
        </row>
        <row r="3704">
          <cell r="A3704">
            <v>89801</v>
          </cell>
          <cell r="B3704" t="str">
            <v>INSTALACOES HIDRO SANITARIAS</v>
          </cell>
          <cell r="C3704" t="str">
            <v>INHI</v>
          </cell>
          <cell r="D3704" t="str">
            <v>CONEXOES</v>
          </cell>
          <cell r="E3704" t="str">
            <v>0180</v>
          </cell>
          <cell r="F3704" t="str">
            <v/>
          </cell>
          <cell r="G3704" t="str">
            <v/>
          </cell>
          <cell r="H3704" t="str">
            <v>JOELHO 90 GRAUS, PVC, SERIE NORMAL, ESGOTO PREDIAL, DN 50 MM, JUNTA ELÁSTICA, FORNECIDO E INSTALADO EM PRUMADA DE ESGOTO SANITÁRIO OU VENTILAÇÃO. AF_12/2014</v>
          </cell>
          <cell r="I3704" t="str">
            <v>UN</v>
          </cell>
          <cell r="J3704" t="str">
            <v>COEFICIENTE DE REPRESENTATIVIDADE</v>
          </cell>
          <cell r="K3704" t="str">
            <v>5,78</v>
          </cell>
          <cell r="L3704" t="str">
            <v>CAIXA REFERENCIAL</v>
          </cell>
        </row>
        <row r="3705">
          <cell r="A3705">
            <v>89802</v>
          </cell>
          <cell r="B3705" t="str">
            <v>INSTALACOES HIDRO SANITARIAS</v>
          </cell>
          <cell r="C3705" t="str">
            <v>INHI</v>
          </cell>
          <cell r="D3705" t="str">
            <v>CONEXOES</v>
          </cell>
          <cell r="E3705" t="str">
            <v>0180</v>
          </cell>
          <cell r="F3705" t="str">
            <v/>
          </cell>
          <cell r="G3705" t="str">
            <v/>
          </cell>
          <cell r="H3705" t="str">
            <v>JOELHO 45 GRAUS, PVC, SERIE NORMAL, ESGOTO PREDIAL, DN 50 MM, JUNTA ELÁSTICA, FORNECIDO E INSTALADO EM PRUMADA DE ESGOTO SANITÁRIO OU VENTILAÇÃO. AF_12/2014</v>
          </cell>
          <cell r="I3705" t="str">
            <v>UN</v>
          </cell>
          <cell r="J3705" t="str">
            <v>COEFICIENTE DE REPRESENTATIVIDADE</v>
          </cell>
          <cell r="K3705" t="str">
            <v>6,29</v>
          </cell>
          <cell r="L3705" t="str">
            <v>CAIXA REFERENCIAL</v>
          </cell>
        </row>
        <row r="3706">
          <cell r="A3706">
            <v>89803</v>
          </cell>
          <cell r="B3706" t="str">
            <v>INSTALACOES HIDRO SANITARIAS</v>
          </cell>
          <cell r="C3706" t="str">
            <v>INHI</v>
          </cell>
          <cell r="D3706" t="str">
            <v>CONEXOES</v>
          </cell>
          <cell r="E3706" t="str">
            <v>0180</v>
          </cell>
          <cell r="F3706" t="str">
            <v/>
          </cell>
          <cell r="G3706" t="str">
            <v/>
          </cell>
          <cell r="H3706" t="str">
            <v>CURVA CURTA 90 GRAUS, PVC, SERIE NORMAL, ESGOTO PREDIAL, DN 50 MM, JUNTA ELÁSTICA, FORNECIDO E INSTALADO EM PRUMADA DE ESGOTO SANITÁRIO OU VENTILAÇÃO. AF_12/2014</v>
          </cell>
          <cell r="I3706" t="str">
            <v>UN</v>
          </cell>
          <cell r="J3706" t="str">
            <v>COEFICIENTE DE REPRESENTATIVIDADE</v>
          </cell>
          <cell r="K3706" t="str">
            <v>11,72</v>
          </cell>
          <cell r="L3706" t="str">
            <v>CAIXA REFERENCIAL</v>
          </cell>
        </row>
        <row r="3707">
          <cell r="A3707">
            <v>89804</v>
          </cell>
          <cell r="B3707" t="str">
            <v>INSTALACOES HIDRO SANITARIAS</v>
          </cell>
          <cell r="C3707" t="str">
            <v>INHI</v>
          </cell>
          <cell r="D3707" t="str">
            <v>CONEXOES</v>
          </cell>
          <cell r="E3707" t="str">
            <v>0180</v>
          </cell>
          <cell r="F3707" t="str">
            <v/>
          </cell>
          <cell r="G3707" t="str">
            <v/>
          </cell>
          <cell r="H3707" t="str">
            <v>CURVA LONGA 90 GRAUS, PVC, SERIE NORMAL, ESGOTO PREDIAL, DN 50 MM, JUNTA ELÁSTICA, FORNECIDO E INSTALADO EM PRUMADA DE ESGOTO SANITÁRIO OU VENTILAÇÃO. AF_12/2014</v>
          </cell>
          <cell r="I3707" t="str">
            <v>UN</v>
          </cell>
          <cell r="J3707" t="str">
            <v>COEFICIENTE DE REPRESENTATIVIDADE</v>
          </cell>
          <cell r="K3707" t="str">
            <v>12,55</v>
          </cell>
          <cell r="L3707" t="str">
            <v>CAIXA REFERENCIAL</v>
          </cell>
        </row>
        <row r="3708">
          <cell r="A3708">
            <v>89805</v>
          </cell>
          <cell r="B3708" t="str">
            <v>INSTALACOES HIDRO SANITARIAS</v>
          </cell>
          <cell r="C3708" t="str">
            <v>INHI</v>
          </cell>
          <cell r="D3708" t="str">
            <v>CONEXOES</v>
          </cell>
          <cell r="E3708" t="str">
            <v>0180</v>
          </cell>
          <cell r="F3708" t="str">
            <v/>
          </cell>
          <cell r="G3708" t="str">
            <v/>
          </cell>
          <cell r="H3708" t="str">
            <v>JOELHO 90 GRAUS, PVC, SERIE NORMAL, ESGOTO PREDIAL, DN 75 MM, JUNTA ELÁSTICA, FORNECIDO E INSTALADO EM PRUMADA DE ESGOTO SANITÁRIO OU VENTILAÇÃO. AF_12/2014</v>
          </cell>
          <cell r="I3708" t="str">
            <v>UN</v>
          </cell>
          <cell r="J3708" t="str">
            <v>COEFICIENTE DE REPRESENTATIVIDADE</v>
          </cell>
          <cell r="K3708" t="str">
            <v>11,40</v>
          </cell>
          <cell r="L3708" t="str">
            <v>CAIXA REFERENCIAL</v>
          </cell>
        </row>
        <row r="3709">
          <cell r="A3709">
            <v>89806</v>
          </cell>
          <cell r="B3709" t="str">
            <v>INSTALACOES HIDRO SANITARIAS</v>
          </cell>
          <cell r="C3709" t="str">
            <v>INHI</v>
          </cell>
          <cell r="D3709" t="str">
            <v>CONEXOES</v>
          </cell>
          <cell r="E3709" t="str">
            <v>0180</v>
          </cell>
          <cell r="F3709" t="str">
            <v/>
          </cell>
          <cell r="G3709" t="str">
            <v/>
          </cell>
          <cell r="H3709" t="str">
            <v>JOELHO 45 GRAUS, PVC, SERIE NORMAL, ESGOTO PREDIAL, DN 75 MM, JUNTA ELÁSTICA, FORNECIDO E INSTALADO EM PRUMADA DE ESGOTO SANITÁRIO OU VENTILAÇÃO. AF_12/2014</v>
          </cell>
          <cell r="I3709" t="str">
            <v>UN</v>
          </cell>
          <cell r="J3709" t="str">
            <v>COEFICIENTE DE REPRESENTATIVIDADE</v>
          </cell>
          <cell r="K3709" t="str">
            <v>12,12</v>
          </cell>
          <cell r="L3709" t="str">
            <v>CAIXA REFERENCIAL</v>
          </cell>
        </row>
        <row r="3710">
          <cell r="A3710">
            <v>89807</v>
          </cell>
          <cell r="B3710" t="str">
            <v>INSTALACOES HIDRO SANITARIAS</v>
          </cell>
          <cell r="C3710" t="str">
            <v>INHI</v>
          </cell>
          <cell r="D3710" t="str">
            <v>CONEXOES</v>
          </cell>
          <cell r="E3710" t="str">
            <v>0180</v>
          </cell>
          <cell r="F3710" t="str">
            <v/>
          </cell>
          <cell r="G3710" t="str">
            <v/>
          </cell>
          <cell r="H3710" t="str">
            <v>CURVA CURTA 90 GRAUS, PVC, SERIE NORMAL, ESGOTO PREDIAL, DN 75 MM, JUNTA ELÁSTICA, FORNECIDO E INSTALADO EM PRUMADA DE ESGOTO SANITÁRIO OU VENTILAÇÃO. AF_12/2014</v>
          </cell>
          <cell r="I3710" t="str">
            <v>UN</v>
          </cell>
          <cell r="J3710" t="str">
            <v>COEFICIENTE DE REPRESENTATIVIDADE</v>
          </cell>
          <cell r="K3710" t="str">
            <v>21,69</v>
          </cell>
          <cell r="L3710" t="str">
            <v>CAIXA REFERENCIAL</v>
          </cell>
        </row>
        <row r="3711">
          <cell r="A3711">
            <v>89808</v>
          </cell>
          <cell r="B3711" t="str">
            <v>INSTALACOES HIDRO SANITARIAS</v>
          </cell>
          <cell r="C3711" t="str">
            <v>INHI</v>
          </cell>
          <cell r="D3711" t="str">
            <v>CONEXOES</v>
          </cell>
          <cell r="E3711" t="str">
            <v>0180</v>
          </cell>
          <cell r="F3711" t="str">
            <v/>
          </cell>
          <cell r="G3711" t="str">
            <v/>
          </cell>
          <cell r="H3711" t="str">
            <v>CURVA LONGA 90 GRAUS, PVC, SERIE NORMAL, ESGOTO PREDIAL, DN 75 MM, JUNTA ELÁSTICA, FORNECIDO E INSTALADO EM PRUMADA DE ESGOTO SANITÁRIO OU VENTILAÇÃO. AF_12/2014</v>
          </cell>
          <cell r="I3711" t="str">
            <v>UN</v>
          </cell>
          <cell r="J3711" t="str">
            <v>COEFICIENTE DE REPRESENTATIVIDADE</v>
          </cell>
          <cell r="K3711" t="str">
            <v>32,02</v>
          </cell>
          <cell r="L3711" t="str">
            <v>CAIXA REFERENCIAL</v>
          </cell>
        </row>
        <row r="3712">
          <cell r="A3712">
            <v>89809</v>
          </cell>
          <cell r="B3712" t="str">
            <v>INSTALACOES HIDRO SANITARIAS</v>
          </cell>
          <cell r="C3712" t="str">
            <v>INHI</v>
          </cell>
          <cell r="D3712" t="str">
            <v>CONEXOES</v>
          </cell>
          <cell r="E3712" t="str">
            <v>0180</v>
          </cell>
          <cell r="F3712" t="str">
            <v/>
          </cell>
          <cell r="G3712" t="str">
            <v/>
          </cell>
          <cell r="H3712" t="str">
            <v>JOELHO 90 GRAUS, PVC, SERIE NORMAL, ESGOTO PREDIAL, DN 100 MM, JUNTA ELÁSTICA, FORNECIDO E INSTALADO EM PRUMADA DE ESGOTO SANITÁRIO OU VENTILAÇÃO. AF_12/2014</v>
          </cell>
          <cell r="I3712" t="str">
            <v>UN</v>
          </cell>
          <cell r="J3712" t="str">
            <v>COEFICIENTE DE REPRESENTATIVIDADE</v>
          </cell>
          <cell r="K3712" t="str">
            <v>15,23</v>
          </cell>
          <cell r="L3712" t="str">
            <v>CAIXA REFERENCIAL</v>
          </cell>
        </row>
        <row r="3713">
          <cell r="A3713">
            <v>89810</v>
          </cell>
          <cell r="B3713" t="str">
            <v>INSTALACOES HIDRO SANITARIAS</v>
          </cell>
          <cell r="C3713" t="str">
            <v>INHI</v>
          </cell>
          <cell r="D3713" t="str">
            <v>CONEXOES</v>
          </cell>
          <cell r="E3713" t="str">
            <v>0180</v>
          </cell>
          <cell r="F3713" t="str">
            <v/>
          </cell>
          <cell r="G3713" t="str">
            <v/>
          </cell>
          <cell r="H3713" t="str">
            <v>JOELHO 45 GRAUS, PVC, SERIE NORMAL, ESGOTO PREDIAL, DN 100 MM, JUNTA ELÁSTICA, FORNECIDO E INSTALADO EM PRUMADA DE ESGOTO SANITÁRIO OU VENTILAÇÃO. AF_12/2014</v>
          </cell>
          <cell r="I3713" t="str">
            <v>UN</v>
          </cell>
          <cell r="J3713" t="str">
            <v>COEFICIENTE DE REPRESENTATIVIDADE</v>
          </cell>
          <cell r="K3713" t="str">
            <v>15,19</v>
          </cell>
          <cell r="L3713" t="str">
            <v>CAIXA REFERENCIAL</v>
          </cell>
        </row>
        <row r="3714">
          <cell r="A3714">
            <v>89811</v>
          </cell>
          <cell r="B3714" t="str">
            <v>INSTALACOES HIDRO SANITARIAS</v>
          </cell>
          <cell r="C3714" t="str">
            <v>INHI</v>
          </cell>
          <cell r="D3714" t="str">
            <v>CONEXOES</v>
          </cell>
          <cell r="E3714" t="str">
            <v>0180</v>
          </cell>
          <cell r="F3714" t="str">
            <v/>
          </cell>
          <cell r="G3714" t="str">
            <v/>
          </cell>
          <cell r="H3714" t="str">
            <v>CURVA CURTA 90 GRAUS, PVC, SERIE NORMAL, ESGOTO PREDIAL, DN 100 MM, JUNTA ELÁSTICA, FORNECIDO E INSTALADO EM PRUMADA DE ESGOTO SANITÁRIO OU VENTILAÇÃO. AF_12/2014</v>
          </cell>
          <cell r="I3714" t="str">
            <v>UN</v>
          </cell>
          <cell r="J3714" t="str">
            <v>COEFICIENTE DE REPRESENTATIVIDADE</v>
          </cell>
          <cell r="K3714" t="str">
            <v>26,42</v>
          </cell>
          <cell r="L3714" t="str">
            <v>CAIXA REFERENCIAL</v>
          </cell>
        </row>
        <row r="3715">
          <cell r="A3715">
            <v>89812</v>
          </cell>
          <cell r="B3715" t="str">
            <v>INSTALACOES HIDRO SANITARIAS</v>
          </cell>
          <cell r="C3715" t="str">
            <v>INHI</v>
          </cell>
          <cell r="D3715" t="str">
            <v>CONEXOES</v>
          </cell>
          <cell r="E3715" t="str">
            <v>0180</v>
          </cell>
          <cell r="F3715" t="str">
            <v/>
          </cell>
          <cell r="G3715" t="str">
            <v/>
          </cell>
          <cell r="H3715" t="str">
            <v>CURVA LONGA 90 GRAUS, PVC, SERIE NORMAL, ESGOTO PREDIAL, DN 100 MM, JUNTA ELÁSTICA, FORNECIDO E INSTALADO EM PRUMADA DE ESGOTO SANITÁRIO OU VENTILAÇÃO. AF_12/2014</v>
          </cell>
          <cell r="I3715" t="str">
            <v>UN</v>
          </cell>
          <cell r="J3715" t="str">
            <v>COEFICIENTE DE REPRESENTATIVIDADE</v>
          </cell>
          <cell r="K3715" t="str">
            <v>46,28</v>
          </cell>
          <cell r="L3715" t="str">
            <v>CAIXA REFERENCIAL</v>
          </cell>
        </row>
        <row r="3716">
          <cell r="A3716">
            <v>89813</v>
          </cell>
          <cell r="B3716" t="str">
            <v>INSTALACOES HIDRO SANITARIAS</v>
          </cell>
          <cell r="C3716" t="str">
            <v>INHI</v>
          </cell>
          <cell r="D3716" t="str">
            <v>CONEXOES</v>
          </cell>
          <cell r="E3716" t="str">
            <v>0180</v>
          </cell>
          <cell r="F3716" t="str">
            <v/>
          </cell>
          <cell r="G3716" t="str">
            <v/>
          </cell>
          <cell r="H3716" t="str">
            <v>LUVA SIMPLES, PVC, SERIE NORMAL, ESGOTO PREDIAL, DN 50 MM, JUNTA ELÁSTICA, FORNECIDO E INSTALADO EM PRUMADA DE ESGOTO SANITÁRIO OU VENTILAÇÃO. AF_12/2014</v>
          </cell>
          <cell r="I3716" t="str">
            <v>UN</v>
          </cell>
          <cell r="J3716" t="str">
            <v>COEFICIENTE DE REPRESENTATIVIDADE</v>
          </cell>
          <cell r="K3716" t="str">
            <v>5,77</v>
          </cell>
          <cell r="L3716" t="str">
            <v>CAIXA REFERENCIAL</v>
          </cell>
        </row>
        <row r="3717">
          <cell r="A3717">
            <v>89814</v>
          </cell>
          <cell r="B3717" t="str">
            <v>INSTALACOES HIDRO SANITARIAS</v>
          </cell>
          <cell r="C3717" t="str">
            <v>INHI</v>
          </cell>
          <cell r="D3717" t="str">
            <v>CONEXOES</v>
          </cell>
          <cell r="E3717" t="str">
            <v>0180</v>
          </cell>
          <cell r="F3717" t="str">
            <v/>
          </cell>
          <cell r="G3717" t="str">
            <v/>
          </cell>
          <cell r="H3717" t="str">
            <v>LUVA DE CORRER, PVC, SERIE NORMAL, ESGOTO PREDIAL, DN 50 MM, JUNTA ELÁSTICA, FORNECIDO E INSTALADO EM PRUMADA DE ESGOTO SANITÁRIO OU VENTILAÇÃO. AF_12/2014</v>
          </cell>
          <cell r="I3717" t="str">
            <v>UN</v>
          </cell>
          <cell r="J3717" t="str">
            <v>COEFICIENTE DE REPRESENTATIVIDADE</v>
          </cell>
          <cell r="K3717" t="str">
            <v>11,80</v>
          </cell>
          <cell r="L3717" t="str">
            <v>CAIXA REFERENCIAL</v>
          </cell>
        </row>
        <row r="3718">
          <cell r="A3718">
            <v>89815</v>
          </cell>
          <cell r="B3718" t="str">
            <v>INSTALACOES HIDRO SANITARIAS</v>
          </cell>
          <cell r="C3718" t="str">
            <v>INHI</v>
          </cell>
          <cell r="D3718" t="str">
            <v>CONEXOES</v>
          </cell>
          <cell r="E3718" t="str">
            <v>0180</v>
          </cell>
          <cell r="F3718" t="str">
            <v/>
          </cell>
          <cell r="G3718" t="str">
            <v/>
          </cell>
          <cell r="H3718" t="str">
            <v>LUVA DE CORRER, CPVC, SOLDÁVEL, DN 35MM, INSTALADO EM PRUMADA DE ÁGUA  FORNECIMENTO E INSTALAÇÃO. AF_12/2014</v>
          </cell>
          <cell r="I3718" t="str">
            <v>UN</v>
          </cell>
          <cell r="J3718" t="str">
            <v>COEFICIENTE DE REPRESENTATIVIDADE</v>
          </cell>
          <cell r="K3718" t="str">
            <v>23,37</v>
          </cell>
          <cell r="L3718" t="str">
            <v>CAIXA REFERENCIAL</v>
          </cell>
        </row>
        <row r="3719">
          <cell r="A3719">
            <v>89816</v>
          </cell>
          <cell r="B3719" t="str">
            <v>INSTALACOES HIDRO SANITARIAS</v>
          </cell>
          <cell r="C3719" t="str">
            <v>INHI</v>
          </cell>
          <cell r="D3719" t="str">
            <v>CONEXOES</v>
          </cell>
          <cell r="E3719" t="str">
            <v>0180</v>
          </cell>
          <cell r="F3719" t="str">
            <v/>
          </cell>
          <cell r="G3719" t="str">
            <v/>
          </cell>
          <cell r="H3719" t="str">
            <v>UNIÃO, CPVC, SOLDÁVEL, DN35MM, INSTALADO EM PRUMADA DE ÁGUA  FORNECIMENTO E INSTALAÇÃO. AF_12/2014</v>
          </cell>
          <cell r="I3719" t="str">
            <v>UN</v>
          </cell>
          <cell r="J3719" t="str">
            <v>COEFICIENTE DE REPRESENTATIVIDADE</v>
          </cell>
          <cell r="K3719" t="str">
            <v>33,69</v>
          </cell>
          <cell r="L3719" t="str">
            <v>CAIXA REFERENCIAL</v>
          </cell>
        </row>
        <row r="3720">
          <cell r="A3720">
            <v>89817</v>
          </cell>
          <cell r="B3720" t="str">
            <v>INSTALACOES HIDRO SANITARIAS</v>
          </cell>
          <cell r="C3720" t="str">
            <v>INHI</v>
          </cell>
          <cell r="D3720" t="str">
            <v>CONEXOES</v>
          </cell>
          <cell r="E3720" t="str">
            <v>0180</v>
          </cell>
          <cell r="F3720" t="str">
            <v/>
          </cell>
          <cell r="G3720" t="str">
            <v/>
          </cell>
          <cell r="H3720" t="str">
            <v>LUVA SIMPLES, PVC, SERIE NORMAL, ESGOTO PREDIAL, DN 75 MM, JUNTA ELÁSTICA, FORNECIDO E INSTALADO EM PRUMADA DE ESGOTO SANITÁRIO OU VENTILAÇÃO. AF_12/2014</v>
          </cell>
          <cell r="I3720" t="str">
            <v>UN</v>
          </cell>
          <cell r="J3720" t="str">
            <v>COEFICIENTE DE REPRESENTATIVIDADE</v>
          </cell>
          <cell r="K3720" t="str">
            <v>9,89</v>
          </cell>
          <cell r="L3720" t="str">
            <v>CAIXA REFERENCIAL</v>
          </cell>
        </row>
        <row r="3721">
          <cell r="A3721">
            <v>89818</v>
          </cell>
          <cell r="B3721" t="str">
            <v>INSTALACOES HIDRO SANITARIAS</v>
          </cell>
          <cell r="C3721" t="str">
            <v>INHI</v>
          </cell>
          <cell r="D3721" t="str">
            <v>CONEXOES</v>
          </cell>
          <cell r="E3721" t="str">
            <v>0180</v>
          </cell>
          <cell r="F3721" t="str">
            <v/>
          </cell>
          <cell r="G3721" t="str">
            <v/>
          </cell>
          <cell r="H3721" t="str">
            <v>CONECTOR, CPVC, SOLDÁVEL, DN 35MM X 1 1/4, INSTALADO EM PRUMADA DE ÁGUA  FORNECIMENTO E INSTALAÇÃO. AF_12/2014</v>
          </cell>
          <cell r="I3721" t="str">
            <v>UN</v>
          </cell>
          <cell r="J3721" t="str">
            <v>COEFICIENTE DE REPRESENTATIVIDADE</v>
          </cell>
          <cell r="K3721" t="str">
            <v>135,78</v>
          </cell>
          <cell r="L3721" t="str">
            <v>CAIXA REFERENCIAL</v>
          </cell>
        </row>
        <row r="3722">
          <cell r="A3722">
            <v>89819</v>
          </cell>
          <cell r="B3722" t="str">
            <v>INSTALACOES HIDRO SANITARIAS</v>
          </cell>
          <cell r="C3722" t="str">
            <v>INHI</v>
          </cell>
          <cell r="D3722" t="str">
            <v>CONEXOES</v>
          </cell>
          <cell r="E3722" t="str">
            <v>0180</v>
          </cell>
          <cell r="F3722" t="str">
            <v/>
          </cell>
          <cell r="G3722" t="str">
            <v/>
          </cell>
          <cell r="H3722" t="str">
            <v>LUVA DE CORRER, PVC, SERIE NORMAL, ESGOTO PREDIAL, DN 75 MM, JUNTA ELÁSTICA, FORNECIDO E INSTALADO EM PRUMADA DE ESGOTO SANITÁRIO OU VENTILAÇÃO. AF_12/2014</v>
          </cell>
          <cell r="I3722" t="str">
            <v>UN</v>
          </cell>
          <cell r="J3722" t="str">
            <v>COEFICIENTE DE REPRESENTATIVIDADE</v>
          </cell>
          <cell r="K3722" t="str">
            <v>14,56</v>
          </cell>
          <cell r="L3722" t="str">
            <v>CAIXA REFERENCIAL</v>
          </cell>
        </row>
        <row r="3723">
          <cell r="A3723">
            <v>89820</v>
          </cell>
          <cell r="B3723" t="str">
            <v>INSTALACOES HIDRO SANITARIAS</v>
          </cell>
          <cell r="C3723" t="str">
            <v>INHI</v>
          </cell>
          <cell r="D3723" t="str">
            <v>CONEXOES</v>
          </cell>
          <cell r="E3723" t="str">
            <v>0180</v>
          </cell>
          <cell r="F3723" t="str">
            <v/>
          </cell>
          <cell r="G3723" t="str">
            <v/>
          </cell>
          <cell r="H3723" t="str">
            <v>BUCHA DE REDUÇÃO, CPVC, SOLDÁVEL, DN35MM X 28MM, INSTALADO EM PRUMADA DE ÁGUA  FORNECIMENTO E INSTALAÇÃO. AF_12/2014</v>
          </cell>
          <cell r="I3723" t="str">
            <v>UN</v>
          </cell>
          <cell r="J3723" t="str">
            <v>COEFICIENTE DE REPRESENTATIVIDADE</v>
          </cell>
          <cell r="K3723" t="str">
            <v>25,44</v>
          </cell>
          <cell r="L3723" t="str">
            <v>CAIXA REFERENCIAL</v>
          </cell>
        </row>
        <row r="3724">
          <cell r="A3724">
            <v>89821</v>
          </cell>
          <cell r="B3724" t="str">
            <v>INSTALACOES HIDRO SANITARIAS</v>
          </cell>
          <cell r="C3724" t="str">
            <v>INHI</v>
          </cell>
          <cell r="D3724" t="str">
            <v>CONEXOES</v>
          </cell>
          <cell r="E3724" t="str">
            <v>0180</v>
          </cell>
          <cell r="F3724" t="str">
            <v/>
          </cell>
          <cell r="G3724" t="str">
            <v/>
          </cell>
          <cell r="H3724" t="str">
            <v>LUVA SIMPLES, PVC, SERIE NORMAL, ESGOTO PREDIAL, DN 100 MM, JUNTA ELÁSTICA, FORNECIDO E INSTALADO EM PRUMADA DE ESGOTO SANITÁRIO OU VENTILAÇÃO. AF_12/2014</v>
          </cell>
          <cell r="I3724" t="str">
            <v>UN</v>
          </cell>
          <cell r="J3724" t="str">
            <v>COEFICIENTE DE REPRESENTATIVIDADE</v>
          </cell>
          <cell r="K3724" t="str">
            <v>12,36</v>
          </cell>
          <cell r="L3724" t="str">
            <v>CAIXA REFERENCIAL</v>
          </cell>
        </row>
        <row r="3725">
          <cell r="A3725">
            <v>89822</v>
          </cell>
          <cell r="B3725" t="str">
            <v>INSTALACOES HIDRO SANITARIAS</v>
          </cell>
          <cell r="C3725" t="str">
            <v>INHI</v>
          </cell>
          <cell r="D3725" t="str">
            <v>CONEXOES</v>
          </cell>
          <cell r="E3725" t="str">
            <v>0180</v>
          </cell>
          <cell r="F3725" t="str">
            <v/>
          </cell>
          <cell r="G3725" t="str">
            <v/>
          </cell>
          <cell r="H3725" t="str">
            <v>LUVA, CPVC, SOLDÁVEL, DN 42MM, INSTALADO EM PRUMADA DE ÁGUA  FORNECIMENTO E INSTALAÇÃO. AF_12/2014</v>
          </cell>
          <cell r="I3725" t="str">
            <v>UN</v>
          </cell>
          <cell r="J3725" t="str">
            <v>COEFICIENTE DE REPRESENTATIVIDADE</v>
          </cell>
          <cell r="K3725" t="str">
            <v>18,12</v>
          </cell>
          <cell r="L3725" t="str">
            <v>CAIXA REFERENCIAL</v>
          </cell>
        </row>
        <row r="3726">
          <cell r="A3726">
            <v>89823</v>
          </cell>
          <cell r="B3726" t="str">
            <v>INSTALACOES HIDRO SANITARIAS</v>
          </cell>
          <cell r="C3726" t="str">
            <v>INHI</v>
          </cell>
          <cell r="D3726" t="str">
            <v>CONEXOES</v>
          </cell>
          <cell r="E3726" t="str">
            <v>0180</v>
          </cell>
          <cell r="F3726" t="str">
            <v/>
          </cell>
          <cell r="G3726" t="str">
            <v/>
          </cell>
          <cell r="H3726" t="str">
            <v>LUVA DE CORRER, PVC, SERIE NORMAL, ESGOTO PREDIAL, DN 100 MM, JUNTA ELÁSTICA, FORNECIDO E INSTALADO EM PRUMADA DE ESGOTO SANITÁRIO OU VENTILAÇÃO. AF_12/2014</v>
          </cell>
          <cell r="I3726" t="str">
            <v>UN</v>
          </cell>
          <cell r="J3726" t="str">
            <v>COEFICIENTE DE REPRESENTATIVIDADE</v>
          </cell>
          <cell r="K3726" t="str">
            <v>20,99</v>
          </cell>
          <cell r="L3726" t="str">
            <v>CAIXA REFERENCIAL</v>
          </cell>
        </row>
        <row r="3727">
          <cell r="A3727">
            <v>89824</v>
          </cell>
          <cell r="B3727" t="str">
            <v>INSTALACOES HIDRO SANITARIAS</v>
          </cell>
          <cell r="C3727" t="str">
            <v>INHI</v>
          </cell>
          <cell r="D3727" t="str">
            <v>CONEXOES</v>
          </cell>
          <cell r="E3727" t="str">
            <v>0180</v>
          </cell>
          <cell r="F3727" t="str">
            <v/>
          </cell>
          <cell r="G3727" t="str">
            <v/>
          </cell>
          <cell r="H3727" t="str">
            <v>LUVA DE CORRER, CPVC, SOLDÁVEL, DN 42MM, INSTALADO EM PRUMADA DE ÁGUA  FORNECIMENTO E INSTALAÇÃO. AF_12/2014</v>
          </cell>
          <cell r="I3727" t="str">
            <v>UN</v>
          </cell>
          <cell r="J3727" t="str">
            <v>COEFICIENTE DE REPRESENTATIVIDADE</v>
          </cell>
          <cell r="K3727" t="str">
            <v>31,84</v>
          </cell>
          <cell r="L3727" t="str">
            <v>CAIXA REFERENCIAL</v>
          </cell>
        </row>
        <row r="3728">
          <cell r="A3728">
            <v>89825</v>
          </cell>
          <cell r="B3728" t="str">
            <v>INSTALACOES HIDRO SANITARIAS</v>
          </cell>
          <cell r="C3728" t="str">
            <v>INHI</v>
          </cell>
          <cell r="D3728" t="str">
            <v>CONEXOES</v>
          </cell>
          <cell r="E3728" t="str">
            <v>0180</v>
          </cell>
          <cell r="F3728" t="str">
            <v/>
          </cell>
          <cell r="G3728" t="str">
            <v/>
          </cell>
          <cell r="H3728" t="str">
            <v>TE, PVC, SERIE NORMAL, ESGOTO PREDIAL, DN 50 X 50 MM, JUNTA ELÁSTICA, FORNECIDO E INSTALADO EM PRUMADA DE ESGOTO SANITÁRIO OU VENTILAÇÃO. AF_12/2014</v>
          </cell>
          <cell r="I3728" t="str">
            <v>UN</v>
          </cell>
          <cell r="J3728" t="str">
            <v>COEFICIENTE DE REPRESENTATIVIDADE</v>
          </cell>
          <cell r="K3728" t="str">
            <v>12,63</v>
          </cell>
          <cell r="L3728" t="str">
            <v>CAIXA REFERENCIAL</v>
          </cell>
        </row>
        <row r="3729">
          <cell r="A3729">
            <v>89826</v>
          </cell>
          <cell r="B3729" t="str">
            <v>INSTALACOES HIDRO SANITARIAS</v>
          </cell>
          <cell r="C3729" t="str">
            <v>INHI</v>
          </cell>
          <cell r="D3729" t="str">
            <v>CONEXOES</v>
          </cell>
          <cell r="E3729" t="str">
            <v>0180</v>
          </cell>
          <cell r="F3729" t="str">
            <v/>
          </cell>
          <cell r="G3729" t="str">
            <v/>
          </cell>
          <cell r="H3729" t="str">
            <v>LUVA DE TRANSIÇÃO, CPVC, SOLDÁVEL, DN42MM X 1.1/2, INSTALADO EM PRUMADA DE ÁGUA  FORNECIMENTO E INSTALAÇÃO. AF_12/2014</v>
          </cell>
          <cell r="I3729" t="str">
            <v>UN</v>
          </cell>
          <cell r="J3729" t="str">
            <v>COEFICIENTE DE REPRESENTATIVIDADE</v>
          </cell>
          <cell r="K3729" t="str">
            <v>138,59</v>
          </cell>
          <cell r="L3729" t="str">
            <v>CAIXA REFERENCIAL</v>
          </cell>
        </row>
        <row r="3730">
          <cell r="A3730">
            <v>89827</v>
          </cell>
          <cell r="B3730" t="str">
            <v>INSTALACOES HIDRO SANITARIAS</v>
          </cell>
          <cell r="C3730" t="str">
            <v>INHI</v>
          </cell>
          <cell r="D3730" t="str">
            <v>CONEXOES</v>
          </cell>
          <cell r="E3730" t="str">
            <v>0180</v>
          </cell>
          <cell r="F3730" t="str">
            <v/>
          </cell>
          <cell r="G3730" t="str">
            <v/>
          </cell>
          <cell r="H3730" t="str">
            <v>JUNÇÃO SIMPLES, PVC, SERIE NORMAL, ESGOTO PREDIAL, DN 50 X 50 MM, JUNTA ELÁSTICA, FORNECIDO E INSTALADO EM PRUMADA DE ESGOTO SANITÁRIO OU VENTILAÇÃO. AF_12/2014</v>
          </cell>
          <cell r="I3730" t="str">
            <v>UN</v>
          </cell>
          <cell r="J3730" t="str">
            <v>COEFICIENTE DE REPRESENTATIVIDADE</v>
          </cell>
          <cell r="K3730" t="str">
            <v>14,07</v>
          </cell>
          <cell r="L3730" t="str">
            <v>CAIXA REFERENCIAL</v>
          </cell>
        </row>
        <row r="3731">
          <cell r="A3731">
            <v>89828</v>
          </cell>
          <cell r="B3731" t="str">
            <v>INSTALACOES HIDRO SANITARIAS</v>
          </cell>
          <cell r="C3731" t="str">
            <v>INHI</v>
          </cell>
          <cell r="D3731" t="str">
            <v>CONEXOES</v>
          </cell>
          <cell r="E3731" t="str">
            <v>0180</v>
          </cell>
          <cell r="F3731" t="str">
            <v/>
          </cell>
          <cell r="G3731" t="str">
            <v/>
          </cell>
          <cell r="H3731" t="str">
            <v>UNIÃO, CPVC, SOLDÁVEL, DN42MM, INSTALADO EM PRUMADA DE ÁGUA  FORNECIMENTO E INSTALAÇÃO. AF_12/2014</v>
          </cell>
          <cell r="I3731" t="str">
            <v>UN</v>
          </cell>
          <cell r="J3731" t="str">
            <v>COEFICIENTE DE REPRESENTATIVIDADE</v>
          </cell>
          <cell r="K3731" t="str">
            <v>48,76</v>
          </cell>
          <cell r="L3731" t="str">
            <v>CAIXA REFERENCIAL</v>
          </cell>
        </row>
        <row r="3732">
          <cell r="A3732">
            <v>89829</v>
          </cell>
          <cell r="B3732" t="str">
            <v>INSTALACOES HIDRO SANITARIAS</v>
          </cell>
          <cell r="C3732" t="str">
            <v>INHI</v>
          </cell>
          <cell r="D3732" t="str">
            <v>CONEXOES</v>
          </cell>
          <cell r="E3732" t="str">
            <v>0180</v>
          </cell>
          <cell r="F3732" t="str">
            <v/>
          </cell>
          <cell r="G3732" t="str">
            <v/>
          </cell>
          <cell r="H3732" t="str">
            <v>TE, PVC, SERIE NORMAL, ESGOTO PREDIAL, DN 75 X 75 MM, JUNTA ELÁSTICA, FORNECIDO E INSTALADO EM PRUMADA DE ESGOTO SANITÁRIO OU VENTILAÇÃO. AF_12/2014</v>
          </cell>
          <cell r="I3732" t="str">
            <v>UN</v>
          </cell>
          <cell r="J3732" t="str">
            <v>COEFICIENTE DE REPRESENTATIVIDADE</v>
          </cell>
          <cell r="K3732" t="str">
            <v>22,13</v>
          </cell>
          <cell r="L3732" t="str">
            <v>CAIXA REFERENCIAL</v>
          </cell>
        </row>
        <row r="3733">
          <cell r="A3733">
            <v>89830</v>
          </cell>
          <cell r="B3733" t="str">
            <v>INSTALACOES HIDRO SANITARIAS</v>
          </cell>
          <cell r="C3733" t="str">
            <v>INHI</v>
          </cell>
          <cell r="D3733" t="str">
            <v>CONEXOES</v>
          </cell>
          <cell r="E3733" t="str">
            <v>0180</v>
          </cell>
          <cell r="F3733" t="str">
            <v/>
          </cell>
          <cell r="G3733" t="str">
            <v/>
          </cell>
          <cell r="H3733" t="str">
            <v>JUNÇÃO SIMPLES, PVC, SERIE NORMAL, ESGOTO PREDIAL, DN 75 X 75 MM, JUNTA ELÁSTICA, FORNECIDO E INSTALADO EM PRUMADA DE ESGOTO SANITÁRIO OU VENTILAÇÃO. AF_12/2014</v>
          </cell>
          <cell r="I3733" t="str">
            <v>UN</v>
          </cell>
          <cell r="J3733" t="str">
            <v>COEFICIENTE DE REPRESENTATIVIDADE</v>
          </cell>
          <cell r="K3733" t="str">
            <v>24,10</v>
          </cell>
          <cell r="L3733" t="str">
            <v>CAIXA REFERENCIAL</v>
          </cell>
        </row>
        <row r="3734">
          <cell r="A3734">
            <v>89831</v>
          </cell>
          <cell r="B3734" t="str">
            <v>INSTALACOES HIDRO SANITARIAS</v>
          </cell>
          <cell r="C3734" t="str">
            <v>INHI</v>
          </cell>
          <cell r="D3734" t="str">
            <v>CONEXOES</v>
          </cell>
          <cell r="E3734" t="str">
            <v>0180</v>
          </cell>
          <cell r="F3734" t="str">
            <v/>
          </cell>
          <cell r="G3734" t="str">
            <v/>
          </cell>
          <cell r="H3734" t="str">
            <v>CONECTOR, CPVC, SOLDÁVEL, DN 42MM X 1.1/2, INSTALADO EM PRUMADA DE ÁGUA  FORNECIMENTO E INSTALAÇÃO. AF_12/2014</v>
          </cell>
          <cell r="I3734" t="str">
            <v>UN</v>
          </cell>
          <cell r="J3734" t="str">
            <v>COEFICIENTE DE REPRESENTATIVIDADE</v>
          </cell>
          <cell r="K3734" t="str">
            <v>165,81</v>
          </cell>
          <cell r="L3734" t="str">
            <v>CAIXA REFERENCIAL</v>
          </cell>
        </row>
        <row r="3735">
          <cell r="A3735">
            <v>89832</v>
          </cell>
          <cell r="B3735" t="str">
            <v>INSTALACOES HIDRO SANITARIAS</v>
          </cell>
          <cell r="C3735" t="str">
            <v>INHI</v>
          </cell>
          <cell r="D3735" t="str">
            <v>CONEXOES</v>
          </cell>
          <cell r="E3735" t="str">
            <v>0180</v>
          </cell>
          <cell r="F3735" t="str">
            <v/>
          </cell>
          <cell r="G3735" t="str">
            <v/>
          </cell>
          <cell r="H3735" t="str">
            <v>BUCHA DE REDUÇÃO, CPVC, SOLDÁVEL, DN 42MM X 22MM, INSTALADO EM RAMAL DE DISTRIBUIÇÃO DE ÁGUA - FORNECIMENTO E INSTALAÇÃO. AF_12/2014</v>
          </cell>
          <cell r="I3735" t="str">
            <v>UN</v>
          </cell>
          <cell r="J3735" t="str">
            <v>COEFICIENTE DE REPRESENTATIVIDADE</v>
          </cell>
          <cell r="K3735" t="str">
            <v>33,40</v>
          </cell>
          <cell r="L3735" t="str">
            <v>CAIXA REFERENCIAL</v>
          </cell>
        </row>
        <row r="3736">
          <cell r="A3736">
            <v>89833</v>
          </cell>
          <cell r="B3736" t="str">
            <v>INSTALACOES HIDRO SANITARIAS</v>
          </cell>
          <cell r="C3736" t="str">
            <v>INHI</v>
          </cell>
          <cell r="D3736" t="str">
            <v>CONEXOES</v>
          </cell>
          <cell r="E3736" t="str">
            <v>0180</v>
          </cell>
          <cell r="F3736" t="str">
            <v/>
          </cell>
          <cell r="G3736" t="str">
            <v/>
          </cell>
          <cell r="H3736" t="str">
            <v>TE, PVC, SERIE NORMAL, ESGOTO PREDIAL, DN 100 X 100 MM, JUNTA ELÁSTICA, FORNECIDO E INSTALADO EM PRUMADA DE ESGOTO SANITÁRIO OU VENTILAÇÃO. AF_12/2014</v>
          </cell>
          <cell r="I3736" t="str">
            <v>UN</v>
          </cell>
          <cell r="J3736" t="str">
            <v>COEFICIENTE DE REPRESENTATIVIDADE</v>
          </cell>
          <cell r="K3736" t="str">
            <v>27,43</v>
          </cell>
          <cell r="L3736" t="str">
            <v>CAIXA REFERENCIAL</v>
          </cell>
        </row>
        <row r="3737">
          <cell r="A3737">
            <v>89834</v>
          </cell>
          <cell r="B3737" t="str">
            <v>INSTALACOES HIDRO SANITARIAS</v>
          </cell>
          <cell r="C3737" t="str">
            <v>INHI</v>
          </cell>
          <cell r="D3737" t="str">
            <v>CONEXOES</v>
          </cell>
          <cell r="E3737" t="str">
            <v>0180</v>
          </cell>
          <cell r="F3737" t="str">
            <v/>
          </cell>
          <cell r="G3737" t="str">
            <v/>
          </cell>
          <cell r="H3737" t="str">
            <v>JUNÇÃO SIMPLES, PVC, SERIE NORMAL, ESGOTO PREDIAL, DN 100 X 100 MM, JUNTA ELÁSTICA, FORNECIDO E INSTALADO EM PRUMADA DE ESGOTO SANITÁRIO OU VENTILAÇÃO. AF_12/2014</v>
          </cell>
          <cell r="I3737" t="str">
            <v>UN</v>
          </cell>
          <cell r="J3737" t="str">
            <v>COEFICIENTE DE REPRESENTATIVIDADE</v>
          </cell>
          <cell r="K3737" t="str">
            <v>32,05</v>
          </cell>
          <cell r="L3737" t="str">
            <v>CAIXA REFERENCIAL</v>
          </cell>
        </row>
        <row r="3738">
          <cell r="A3738">
            <v>89835</v>
          </cell>
          <cell r="B3738" t="str">
            <v>INSTALACOES HIDRO SANITARIAS</v>
          </cell>
          <cell r="C3738" t="str">
            <v>INHI</v>
          </cell>
          <cell r="D3738" t="str">
            <v>CONEXOES</v>
          </cell>
          <cell r="E3738" t="str">
            <v>0180</v>
          </cell>
          <cell r="F3738" t="str">
            <v/>
          </cell>
          <cell r="G3738" t="str">
            <v/>
          </cell>
          <cell r="H3738" t="str">
            <v>LUVA, CPVC, SOLDÁVEL, DN 54MM, INSTALADO EM PRUMADA DE ÁGUA  FORNECIMENTO E INSTALAÇÃO. AF_12/2014</v>
          </cell>
          <cell r="I3738" t="str">
            <v>UN</v>
          </cell>
          <cell r="J3738" t="str">
            <v>COEFICIENTE DE REPRESENTATIVIDADE</v>
          </cell>
          <cell r="K3738" t="str">
            <v>32,75</v>
          </cell>
          <cell r="L3738" t="str">
            <v>CAIXA REFERENCIAL</v>
          </cell>
        </row>
        <row r="3739">
          <cell r="A3739">
            <v>89836</v>
          </cell>
          <cell r="B3739" t="str">
            <v>INSTALACOES HIDRO SANITARIAS</v>
          </cell>
          <cell r="C3739" t="str">
            <v>INHI</v>
          </cell>
          <cell r="D3739" t="str">
            <v>CONEXOES</v>
          </cell>
          <cell r="E3739" t="str">
            <v>0180</v>
          </cell>
          <cell r="F3739" t="str">
            <v/>
          </cell>
          <cell r="G3739" t="str">
            <v/>
          </cell>
          <cell r="H3739" t="str">
            <v>LUVA DE TRANSIÇÃO, CPVC, SOLDÁVEL, DN 54MM X 2, INSTALADO EM PRUMADA DE ÁGUA  FORNECIMENTO E INSTALAÇÃO. AF_12/2014</v>
          </cell>
          <cell r="I3739" t="str">
            <v>UN</v>
          </cell>
          <cell r="J3739" t="str">
            <v>COEFICIENTE DE REPRESENTATIVIDADE</v>
          </cell>
          <cell r="K3739" t="str">
            <v>224,09</v>
          </cell>
          <cell r="L3739" t="str">
            <v>CAIXA REFERENCIAL</v>
          </cell>
        </row>
        <row r="3740">
          <cell r="A3740">
            <v>89837</v>
          </cell>
          <cell r="B3740" t="str">
            <v>INSTALACOES HIDRO SANITARIAS</v>
          </cell>
          <cell r="C3740" t="str">
            <v>INHI</v>
          </cell>
          <cell r="D3740" t="str">
            <v>CONEXOES</v>
          </cell>
          <cell r="E3740" t="str">
            <v>0180</v>
          </cell>
          <cell r="F3740" t="str">
            <v/>
          </cell>
          <cell r="G3740" t="str">
            <v/>
          </cell>
          <cell r="H3740" t="str">
            <v>UNIÃO, CPVC, SOLDÁVEL, DN 54MM, INSTALADO EM PRUMADA DE ÁGUA  FORNECIMENTO E INSTALAÇÃO. AF_12/2014</v>
          </cell>
          <cell r="I3740" t="str">
            <v>UN</v>
          </cell>
          <cell r="J3740" t="str">
            <v>COEFICIENTE DE REPRESENTATIVIDADE</v>
          </cell>
          <cell r="K3740" t="str">
            <v>111,27</v>
          </cell>
          <cell r="L3740" t="str">
            <v>CAIXA REFERENCIAL</v>
          </cell>
        </row>
        <row r="3741">
          <cell r="A3741">
            <v>89838</v>
          </cell>
          <cell r="B3741" t="str">
            <v>INSTALACOES HIDRO SANITARIAS</v>
          </cell>
          <cell r="C3741" t="str">
            <v>INHI</v>
          </cell>
          <cell r="D3741" t="str">
            <v>CONEXOES</v>
          </cell>
          <cell r="E3741" t="str">
            <v>0180</v>
          </cell>
          <cell r="F3741" t="str">
            <v/>
          </cell>
          <cell r="G3741" t="str">
            <v/>
          </cell>
          <cell r="H3741" t="str">
            <v>LUVA, CPVC, SOLDÁVEL, DN 73MM, INSTALADO EM PRUMADA DE ÁGUA  FORNECIMENTO E INSTALAÇÃO. AF_12/2014</v>
          </cell>
          <cell r="I3741" t="str">
            <v>UN</v>
          </cell>
          <cell r="J3741" t="str">
            <v>COEFICIENTE DE REPRESENTATIVIDADE</v>
          </cell>
          <cell r="K3741" t="str">
            <v>121,43</v>
          </cell>
          <cell r="L3741" t="str">
            <v>CAIXA REFERENCIAL</v>
          </cell>
        </row>
        <row r="3742">
          <cell r="A3742">
            <v>89839</v>
          </cell>
          <cell r="B3742" t="str">
            <v>INSTALACOES HIDRO SANITARIAS</v>
          </cell>
          <cell r="C3742" t="str">
            <v>INHI</v>
          </cell>
          <cell r="D3742" t="str">
            <v>CONEXOES</v>
          </cell>
          <cell r="E3742" t="str">
            <v>0180</v>
          </cell>
          <cell r="F3742" t="str">
            <v/>
          </cell>
          <cell r="G3742" t="str">
            <v/>
          </cell>
          <cell r="H3742" t="str">
            <v>UNIÃO, CPVC, SOLDÁVEL, DN 73MM, INSTALADO EM PRUMADA DE ÁGUA  FORNECIMENTO E INSTALAÇÃO. AF_12/2014</v>
          </cell>
          <cell r="I3742" t="str">
            <v>UN</v>
          </cell>
          <cell r="J3742" t="str">
            <v>COEFICIENTE DE REPRESENTATIVIDADE</v>
          </cell>
          <cell r="K3742" t="str">
            <v>161,26</v>
          </cell>
          <cell r="L3742" t="str">
            <v>CAIXA REFERENCIAL</v>
          </cell>
        </row>
        <row r="3743">
          <cell r="A3743">
            <v>89840</v>
          </cell>
          <cell r="B3743" t="str">
            <v>INSTALACOES HIDRO SANITARIAS</v>
          </cell>
          <cell r="C3743" t="str">
            <v>INHI</v>
          </cell>
          <cell r="D3743" t="str">
            <v>CONEXOES</v>
          </cell>
          <cell r="E3743" t="str">
            <v>0180</v>
          </cell>
          <cell r="F3743" t="str">
            <v/>
          </cell>
          <cell r="G3743" t="str">
            <v/>
          </cell>
          <cell r="H3743" t="str">
            <v>LUVA, CPVC, SOLDÁVEL, DN 89MM, INSTALADO EM PRUMADA DE ÁGUA  FORNECIMENTO E INSTALAÇÃO. AF_12/2014</v>
          </cell>
          <cell r="I3743" t="str">
            <v>UN</v>
          </cell>
          <cell r="J3743" t="str">
            <v>COEFICIENTE DE REPRESENTATIVIDADE</v>
          </cell>
          <cell r="K3743" t="str">
            <v>139,82</v>
          </cell>
          <cell r="L3743" t="str">
            <v>CAIXA REFERENCIAL</v>
          </cell>
        </row>
        <row r="3744">
          <cell r="A3744">
            <v>89841</v>
          </cell>
          <cell r="B3744" t="str">
            <v>INSTALACOES HIDRO SANITARIAS</v>
          </cell>
          <cell r="C3744" t="str">
            <v>INHI</v>
          </cell>
          <cell r="D3744" t="str">
            <v>CONEXOES</v>
          </cell>
          <cell r="E3744" t="str">
            <v>0180</v>
          </cell>
          <cell r="F3744" t="str">
            <v/>
          </cell>
          <cell r="G3744" t="str">
            <v/>
          </cell>
          <cell r="H3744" t="str">
            <v>UNIÃO, CPVC, SOLDÁVEL, DN 89MM, INSTALADO EM PRUMADA DE ÁGUA  FORNECIMENTO E INSTALAÇÃO. AF_12/2014</v>
          </cell>
          <cell r="I3744" t="str">
            <v>UN</v>
          </cell>
          <cell r="J3744" t="str">
            <v>COEFICIENTE DE REPRESENTATIVIDADE</v>
          </cell>
          <cell r="K3744" t="str">
            <v>236,81</v>
          </cell>
          <cell r="L3744" t="str">
            <v>CAIXA REFERENCIAL</v>
          </cell>
        </row>
        <row r="3745">
          <cell r="A3745">
            <v>89842</v>
          </cell>
          <cell r="B3745" t="str">
            <v>INSTALACOES HIDRO SANITARIAS</v>
          </cell>
          <cell r="C3745" t="str">
            <v>INHI</v>
          </cell>
          <cell r="D3745" t="str">
            <v>CONEXOES</v>
          </cell>
          <cell r="E3745" t="str">
            <v>0180</v>
          </cell>
          <cell r="F3745" t="str">
            <v/>
          </cell>
          <cell r="G3745" t="str">
            <v/>
          </cell>
          <cell r="H3745" t="str">
            <v>TÊ, CPVC, SOLDÁVEL, DN 35MM, INSTALADO EM PRUMADA DE ÁGUA  FORNECIMENTO E INSTALAÇÃO. AF_12/2014</v>
          </cell>
          <cell r="I3745" t="str">
            <v>UN</v>
          </cell>
          <cell r="J3745" t="str">
            <v>COEFICIENTE DE REPRESENTATIVIDADE</v>
          </cell>
          <cell r="K3745" t="str">
            <v>37,41</v>
          </cell>
          <cell r="L3745" t="str">
            <v>CAIXA REFERENCIAL</v>
          </cell>
        </row>
        <row r="3746">
          <cell r="A3746">
            <v>89844</v>
          </cell>
          <cell r="B3746" t="str">
            <v>INSTALACOES HIDRO SANITARIAS</v>
          </cell>
          <cell r="C3746" t="str">
            <v>INHI</v>
          </cell>
          <cell r="D3746" t="str">
            <v>CONEXOES</v>
          </cell>
          <cell r="E3746" t="str">
            <v>0180</v>
          </cell>
          <cell r="F3746" t="str">
            <v/>
          </cell>
          <cell r="G3746" t="str">
            <v/>
          </cell>
          <cell r="H3746" t="str">
            <v>TE, CPVC, SOLDÁVEL, DN  42MM, INSTALADO EM PRUMADA DE ÁGUA  FORNECIMENTO E INSTALAÇÃO. AF_12/2014</v>
          </cell>
          <cell r="I3746" t="str">
            <v>UN</v>
          </cell>
          <cell r="J3746" t="str">
            <v>COEFICIENTE DE REPRESENTATIVIDADE</v>
          </cell>
          <cell r="K3746" t="str">
            <v>47,77</v>
          </cell>
          <cell r="L3746" t="str">
            <v>CAIXA REFERENCIAL</v>
          </cell>
        </row>
        <row r="3747">
          <cell r="A3747">
            <v>89845</v>
          </cell>
          <cell r="B3747" t="str">
            <v>INSTALACOES HIDRO SANITARIAS</v>
          </cell>
          <cell r="C3747" t="str">
            <v>INHI</v>
          </cell>
          <cell r="D3747" t="str">
            <v>CONEXOES</v>
          </cell>
          <cell r="E3747" t="str">
            <v>0180</v>
          </cell>
          <cell r="F3747" t="str">
            <v/>
          </cell>
          <cell r="G3747" t="str">
            <v/>
          </cell>
          <cell r="H3747" t="str">
            <v>TÊ, CPVC, SOLDÁVEL, DN 54 MM, INSTALADO EM PRUMADA DE ÁGUA  FORNECIMENTO E INSTALAÇÃO. AF_12/2014</v>
          </cell>
          <cell r="I3747" t="str">
            <v>UN</v>
          </cell>
          <cell r="J3747" t="str">
            <v>COEFICIENTE DE REPRESENTATIVIDADE</v>
          </cell>
          <cell r="K3747" t="str">
            <v>74,49</v>
          </cell>
          <cell r="L3747" t="str">
            <v>CAIXA REFERENCIAL</v>
          </cell>
        </row>
        <row r="3748">
          <cell r="A3748">
            <v>89846</v>
          </cell>
          <cell r="B3748" t="str">
            <v>INSTALACOES HIDRO SANITARIAS</v>
          </cell>
          <cell r="C3748" t="str">
            <v>INHI</v>
          </cell>
          <cell r="D3748" t="str">
            <v>CONEXOES</v>
          </cell>
          <cell r="E3748" t="str">
            <v>0180</v>
          </cell>
          <cell r="F3748" t="str">
            <v/>
          </cell>
          <cell r="G3748" t="str">
            <v/>
          </cell>
          <cell r="H3748" t="str">
            <v>TÊ, CPVC, SOLDÁVEL, DN 73MM, INSTALADO EM PRUMADA DE ÁGUA  FORNECIMENTO E INSTALAÇÃO. AF_12/2014</v>
          </cell>
          <cell r="I3748" t="str">
            <v>UN</v>
          </cell>
          <cell r="J3748" t="str">
            <v>COEFICIENTE DE REPRESENTATIVIDADE</v>
          </cell>
          <cell r="K3748" t="str">
            <v>168,95</v>
          </cell>
          <cell r="L3748" t="str">
            <v>CAIXA REFERENCIAL</v>
          </cell>
        </row>
        <row r="3749">
          <cell r="A3749">
            <v>89847</v>
          </cell>
          <cell r="B3749" t="str">
            <v>INSTALACOES HIDRO SANITARIAS</v>
          </cell>
          <cell r="C3749" t="str">
            <v>INHI</v>
          </cell>
          <cell r="D3749" t="str">
            <v>CONEXOES</v>
          </cell>
          <cell r="E3749" t="str">
            <v>0180</v>
          </cell>
          <cell r="F3749" t="str">
            <v/>
          </cell>
          <cell r="G3749" t="str">
            <v/>
          </cell>
          <cell r="H3749" t="str">
            <v>TÊ, CPVC, SOLDÁVEL, DN 89MM, INSTALADO EM PRUMADA DE ÁGUA  FORNECIMENTO E INSTALAÇÃO. AF_12/2014</v>
          </cell>
          <cell r="I3749" t="str">
            <v>UN</v>
          </cell>
          <cell r="J3749" t="str">
            <v>COEFICIENTE DE REPRESENTATIVIDADE</v>
          </cell>
          <cell r="K3749" t="str">
            <v>207,51</v>
          </cell>
          <cell r="L3749" t="str">
            <v>CAIXA REFERENCIAL</v>
          </cell>
        </row>
        <row r="3750">
          <cell r="A3750">
            <v>89850</v>
          </cell>
          <cell r="B3750" t="str">
            <v>INSTALACOES HIDRO SANITARIAS</v>
          </cell>
          <cell r="C3750" t="str">
            <v>INHI</v>
          </cell>
          <cell r="D3750" t="str">
            <v>CONEXOES</v>
          </cell>
          <cell r="E3750" t="str">
            <v>0180</v>
          </cell>
          <cell r="F3750" t="str">
            <v/>
          </cell>
          <cell r="G3750" t="str">
            <v/>
          </cell>
          <cell r="H3750" t="str">
            <v>JOELHO 90 GRAUS, PVC, SERIE NORMAL, ESGOTO PREDIAL, DN 100 MM, JUNTA ELÁSTICA, FORNECIDO E INSTALADO EM SUBCOLETOR AÉREO DE ESGOTO SANITÁRIO. AF_12/2014</v>
          </cell>
          <cell r="I3750" t="str">
            <v>UN</v>
          </cell>
          <cell r="J3750" t="str">
            <v>COEFICIENTE DE REPRESENTATIVIDADE</v>
          </cell>
          <cell r="K3750" t="str">
            <v>19,01</v>
          </cell>
          <cell r="L3750" t="str">
            <v>CAIXA REFERENCIAL</v>
          </cell>
        </row>
        <row r="3751">
          <cell r="A3751">
            <v>89851</v>
          </cell>
          <cell r="B3751" t="str">
            <v>INSTALACOES HIDRO SANITARIAS</v>
          </cell>
          <cell r="C3751" t="str">
            <v>INHI</v>
          </cell>
          <cell r="D3751" t="str">
            <v>CONEXOES</v>
          </cell>
          <cell r="E3751" t="str">
            <v>0180</v>
          </cell>
          <cell r="F3751" t="str">
            <v/>
          </cell>
          <cell r="G3751" t="str">
            <v/>
          </cell>
          <cell r="H3751" t="str">
            <v>JOELHO 45 GRAUS, PVC, SERIE NORMAL, ESGOTO PREDIAL, DN 100 MM, JUNTA ELÁSTICA, FORNECIDO E INSTALADO EM SUBCOLETOR AÉREO DE ESGOTO SANITÁRIO. AF_12/2014</v>
          </cell>
          <cell r="I3751" t="str">
            <v>UN</v>
          </cell>
          <cell r="J3751" t="str">
            <v>COEFICIENTE DE REPRESENTATIVIDADE</v>
          </cell>
          <cell r="K3751" t="str">
            <v>18,97</v>
          </cell>
          <cell r="L3751" t="str">
            <v>CAIXA REFERENCIAL</v>
          </cell>
        </row>
        <row r="3752">
          <cell r="A3752">
            <v>89852</v>
          </cell>
          <cell r="B3752" t="str">
            <v>INSTALACOES HIDRO SANITARIAS</v>
          </cell>
          <cell r="C3752" t="str">
            <v>INHI</v>
          </cell>
          <cell r="D3752" t="str">
            <v>CONEXOES</v>
          </cell>
          <cell r="E3752" t="str">
            <v>0180</v>
          </cell>
          <cell r="F3752" t="str">
            <v/>
          </cell>
          <cell r="G3752" t="str">
            <v/>
          </cell>
          <cell r="H3752" t="str">
            <v>CURVA CURTA 90 GRAUS, PVC, SERIE NORMAL, ESGOTO PREDIAL, DN 100 MM, JUNTA ELÁSTICA, FORNECIDO E INSTALADO EM SUBCOLETOR AÉREO DE ESGOTO SANITÁRIO. AF_12/2014</v>
          </cell>
          <cell r="I3752" t="str">
            <v>UN</v>
          </cell>
          <cell r="J3752" t="str">
            <v>COEFICIENTE DE REPRESENTATIVIDADE</v>
          </cell>
          <cell r="K3752" t="str">
            <v>30,20</v>
          </cell>
          <cell r="L3752" t="str">
            <v>CAIXA REFERENCIAL</v>
          </cell>
        </row>
        <row r="3753">
          <cell r="A3753">
            <v>89853</v>
          </cell>
          <cell r="B3753" t="str">
            <v>INSTALACOES HIDRO SANITARIAS</v>
          </cell>
          <cell r="C3753" t="str">
            <v>INHI</v>
          </cell>
          <cell r="D3753" t="str">
            <v>CONEXOES</v>
          </cell>
          <cell r="E3753" t="str">
            <v>0180</v>
          </cell>
          <cell r="F3753" t="str">
            <v/>
          </cell>
          <cell r="G3753" t="str">
            <v/>
          </cell>
          <cell r="H3753" t="str">
            <v>CURVA LONGA 90 GRAUS, PVC, SERIE NORMAL, ESGOTO PREDIAL, DN 100 MM, JUNTA ELÁSTICA, FORNECIDO E INSTALADO EM SUBCOLETOR AÉREO DE ESGOTO SANITÁRIO. AF_12/2014</v>
          </cell>
          <cell r="I3753" t="str">
            <v>UN</v>
          </cell>
          <cell r="J3753" t="str">
            <v>COEFICIENTE DE REPRESENTATIVIDADE</v>
          </cell>
          <cell r="K3753" t="str">
            <v>50,06</v>
          </cell>
          <cell r="L3753" t="str">
            <v>CAIXA REFERENCIAL</v>
          </cell>
        </row>
        <row r="3754">
          <cell r="A3754">
            <v>89854</v>
          </cell>
          <cell r="B3754" t="str">
            <v>INSTALACOES HIDRO SANITARIAS</v>
          </cell>
          <cell r="C3754" t="str">
            <v>INHI</v>
          </cell>
          <cell r="D3754" t="str">
            <v>CONEXOES</v>
          </cell>
          <cell r="E3754" t="str">
            <v>0180</v>
          </cell>
          <cell r="F3754" t="str">
            <v/>
          </cell>
          <cell r="G3754" t="str">
            <v/>
          </cell>
          <cell r="H3754" t="str">
            <v>JOELHO 90 GRAUS, PVC, SERIE NORMAL, ESGOTO PREDIAL, DN 150 MM, JUNTA ELÁSTICA, FORNECIDO E INSTALADO EM SUBCOLETOR AÉREO DE ESGOTO SANITÁRIO. AF_12/2014</v>
          </cell>
          <cell r="I3754" t="str">
            <v>UN</v>
          </cell>
          <cell r="J3754" t="str">
            <v>COEFICIENTE DE REPRESENTATIVIDADE</v>
          </cell>
          <cell r="K3754" t="str">
            <v>66,47</v>
          </cell>
          <cell r="L3754" t="str">
            <v>CAIXA REFERENCIAL</v>
          </cell>
        </row>
        <row r="3755">
          <cell r="A3755">
            <v>89855</v>
          </cell>
          <cell r="B3755" t="str">
            <v>INSTALACOES HIDRO SANITARIAS</v>
          </cell>
          <cell r="C3755" t="str">
            <v>INHI</v>
          </cell>
          <cell r="D3755" t="str">
            <v>CONEXOES</v>
          </cell>
          <cell r="E3755" t="str">
            <v>0180</v>
          </cell>
          <cell r="F3755" t="str">
            <v/>
          </cell>
          <cell r="G3755" t="str">
            <v/>
          </cell>
          <cell r="H3755" t="str">
            <v>JOELHO 45 GRAUS, PVC, SERIE NORMAL, ESGOTO PREDIAL, DN 150 MM, JUNTA ELÁSTICA, FORNECIDO E INSTALADO EM SUBCOLETOR AÉREO DE ESGOTO SANITÁRIO. AF_12/2014</v>
          </cell>
          <cell r="I3755" t="str">
            <v>UN</v>
          </cell>
          <cell r="J3755" t="str">
            <v>COEFICIENTE DE REPRESENTATIVIDADE</v>
          </cell>
          <cell r="K3755" t="str">
            <v>70,47</v>
          </cell>
          <cell r="L3755" t="str">
            <v>CAIXA REFERENCIAL</v>
          </cell>
        </row>
        <row r="3756">
          <cell r="A3756">
            <v>89856</v>
          </cell>
          <cell r="B3756" t="str">
            <v>INSTALACOES HIDRO SANITARIAS</v>
          </cell>
          <cell r="C3756" t="str">
            <v>INHI</v>
          </cell>
          <cell r="D3756" t="str">
            <v>CONEXOES</v>
          </cell>
          <cell r="E3756" t="str">
            <v>0180</v>
          </cell>
          <cell r="F3756" t="str">
            <v/>
          </cell>
          <cell r="G3756" t="str">
            <v/>
          </cell>
          <cell r="H3756" t="str">
            <v>LUVA SIMPLES, PVC, SERIE NORMAL, ESGOTO PREDIAL, DN 100 MM, JUNTA ELÁSTICA, FORNECIDO E INSTALADO EM SUBCOLETOR AÉREO DE ESGOTO SANITÁRIO. AF_12/2014</v>
          </cell>
          <cell r="I3756" t="str">
            <v>UN</v>
          </cell>
          <cell r="J3756" t="str">
            <v>COEFICIENTE DE REPRESENTATIVIDADE</v>
          </cell>
          <cell r="K3756" t="str">
            <v>14,88</v>
          </cell>
          <cell r="L3756" t="str">
            <v>CAIXA REFERENCIAL</v>
          </cell>
        </row>
        <row r="3757">
          <cell r="A3757">
            <v>89857</v>
          </cell>
          <cell r="B3757" t="str">
            <v>INSTALACOES HIDRO SANITARIAS</v>
          </cell>
          <cell r="C3757" t="str">
            <v>INHI</v>
          </cell>
          <cell r="D3757" t="str">
            <v>CONEXOES</v>
          </cell>
          <cell r="E3757" t="str">
            <v>0180</v>
          </cell>
          <cell r="F3757" t="str">
            <v/>
          </cell>
          <cell r="G3757" t="str">
            <v/>
          </cell>
          <cell r="H3757" t="str">
            <v>LUVA DE CORRER, PVC, SERIE NORMAL, ESGOTO PREDIAL, DN 100 MM, JUNTA ELÁSTICA, FORNECIDO E INSTALADO EM SUBCOLETOR AÉREO DE ESGOTO SANITÁRIO. AF_12/2014</v>
          </cell>
          <cell r="I3757" t="str">
            <v>UN</v>
          </cell>
          <cell r="J3757" t="str">
            <v>COEFICIENTE DE REPRESENTATIVIDADE</v>
          </cell>
          <cell r="K3757" t="str">
            <v>23,51</v>
          </cell>
          <cell r="L3757" t="str">
            <v>CAIXA REFERENCIAL</v>
          </cell>
        </row>
        <row r="3758">
          <cell r="A3758">
            <v>89859</v>
          </cell>
          <cell r="B3758" t="str">
            <v>INSTALACOES HIDRO SANITARIAS</v>
          </cell>
          <cell r="C3758" t="str">
            <v>INHI</v>
          </cell>
          <cell r="D3758" t="str">
            <v>CONEXOES</v>
          </cell>
          <cell r="E3758" t="str">
            <v>0180</v>
          </cell>
          <cell r="F3758" t="str">
            <v/>
          </cell>
          <cell r="G3758" t="str">
            <v/>
          </cell>
          <cell r="H3758" t="str">
            <v>LUVA DE CORRER, PVC, SERIE NORMAL, ESGOTO PREDIAL, DN 150 MM, JUNTA ELÁSTICA, FORNECIDO E INSTALADO EM SUBCOLETOR AÉREO DE ESGOTO SANITÁRIO. AF_12/2014</v>
          </cell>
          <cell r="I3758" t="str">
            <v>UN</v>
          </cell>
          <cell r="J3758" t="str">
            <v>ATRIBUÍDO SÃO PAULO</v>
          </cell>
          <cell r="K3758" t="str">
            <v>96,43</v>
          </cell>
          <cell r="L3758" t="str">
            <v>CAIXA REFERENCIAL</v>
          </cell>
        </row>
        <row r="3759">
          <cell r="A3759">
            <v>89860</v>
          </cell>
          <cell r="B3759" t="str">
            <v>INSTALACOES HIDRO SANITARIAS</v>
          </cell>
          <cell r="C3759" t="str">
            <v>INHI</v>
          </cell>
          <cell r="D3759" t="str">
            <v>CONEXOES</v>
          </cell>
          <cell r="E3759" t="str">
            <v>0180</v>
          </cell>
          <cell r="F3759" t="str">
            <v/>
          </cell>
          <cell r="G3759" t="str">
            <v/>
          </cell>
          <cell r="H3759" t="str">
            <v>TE, PVC, SERIE NORMAL, ESGOTO PREDIAL, DN 100 X 100 MM, JUNTA ELÁSTICA, FORNECIDO E INSTALADO EM SUBCOLETOR AÉREO DE ESGOTO SANITÁRIO. AF_12/2014</v>
          </cell>
          <cell r="I3759" t="str">
            <v>UN</v>
          </cell>
          <cell r="J3759" t="str">
            <v>COEFICIENTE DE REPRESENTATIVIDADE</v>
          </cell>
          <cell r="K3759" t="str">
            <v>32,47</v>
          </cell>
          <cell r="L3759" t="str">
            <v>CAIXA REFERENCIAL</v>
          </cell>
        </row>
        <row r="3760">
          <cell r="A3760">
            <v>89861</v>
          </cell>
          <cell r="B3760" t="str">
            <v>INSTALACOES HIDRO SANITARIAS</v>
          </cell>
          <cell r="C3760" t="str">
            <v>INHI</v>
          </cell>
          <cell r="D3760" t="str">
            <v>CONEXOES</v>
          </cell>
          <cell r="E3760" t="str">
            <v>0180</v>
          </cell>
          <cell r="F3760" t="str">
            <v/>
          </cell>
          <cell r="G3760" t="str">
            <v/>
          </cell>
          <cell r="H3760" t="str">
            <v>JUNÇÃO SIMPLES, PVC, SERIE NORMAL, ESGOTO PREDIAL, DN 100 X 100 MM, JUNTA ELÁSTICA, FORNECIDO E INSTALADO EM SUBCOLETOR AÉREO DE ESGOTO SANITÁRIO. AF_12/2014</v>
          </cell>
          <cell r="I3760" t="str">
            <v>UN</v>
          </cell>
          <cell r="J3760" t="str">
            <v>COEFICIENTE DE REPRESENTATIVIDADE</v>
          </cell>
          <cell r="K3760" t="str">
            <v>37,09</v>
          </cell>
          <cell r="L3760" t="str">
            <v>CAIXA REFERENCIAL</v>
          </cell>
        </row>
        <row r="3761">
          <cell r="A3761">
            <v>89862</v>
          </cell>
          <cell r="B3761" t="str">
            <v>INSTALACOES HIDRO SANITARIAS</v>
          </cell>
          <cell r="C3761" t="str">
            <v>INHI</v>
          </cell>
          <cell r="D3761" t="str">
            <v>CONEXOES</v>
          </cell>
          <cell r="E3761" t="str">
            <v>0180</v>
          </cell>
          <cell r="F3761" t="str">
            <v/>
          </cell>
          <cell r="G3761" t="str">
            <v/>
          </cell>
          <cell r="H3761" t="str">
            <v>TE, PVC, SERIE NORMAL, ESGOTO PREDIAL, DN 150 X 150 MM, JUNTA ELÁSTICA, FORNECIDO E INSTALADO EM SUBCOLETOR AÉREO DE ESGOTO SANITÁRIO. AF_12/2014</v>
          </cell>
          <cell r="I3761" t="str">
            <v>UN</v>
          </cell>
          <cell r="J3761" t="str">
            <v>COEFICIENTE DE REPRESENTATIVIDADE</v>
          </cell>
          <cell r="K3761" t="str">
            <v>74,10</v>
          </cell>
          <cell r="L3761" t="str">
            <v>CAIXA REFERENCIAL</v>
          </cell>
        </row>
        <row r="3762">
          <cell r="A3762">
            <v>89863</v>
          </cell>
          <cell r="B3762" t="str">
            <v>INSTALACOES HIDRO SANITARIAS</v>
          </cell>
          <cell r="C3762" t="str">
            <v>INHI</v>
          </cell>
          <cell r="D3762" t="str">
            <v>CONEXOES</v>
          </cell>
          <cell r="E3762" t="str">
            <v>0180</v>
          </cell>
          <cell r="F3762" t="str">
            <v/>
          </cell>
          <cell r="G3762" t="str">
            <v/>
          </cell>
          <cell r="H3762" t="str">
            <v>JUNÇÃO SIMPLES, PVC, SERIE NORMAL, ESGOTO PREDIAL, DN 150 X 150 MM, JUNTA ELÁSTICA, FORNECIDO E INSTALADO EM SUBCOLETOR AÉREO DE ESGOTO SANITÁRIO. AF_12/2014</v>
          </cell>
          <cell r="I3762" t="str">
            <v>UN</v>
          </cell>
          <cell r="J3762" t="str">
            <v>COEFICIENTE DE REPRESENTATIVIDADE</v>
          </cell>
          <cell r="K3762" t="str">
            <v>151,40</v>
          </cell>
          <cell r="L3762" t="str">
            <v>CAIXA REFERENCIAL</v>
          </cell>
        </row>
        <row r="3763">
          <cell r="A3763">
            <v>89866</v>
          </cell>
          <cell r="B3763" t="str">
            <v>INSTALACOES HIDRO SANITARIAS</v>
          </cell>
          <cell r="C3763" t="str">
            <v>INHI</v>
          </cell>
          <cell r="D3763" t="str">
            <v>CONEXOES</v>
          </cell>
          <cell r="E3763" t="str">
            <v>0180</v>
          </cell>
          <cell r="F3763" t="str">
            <v/>
          </cell>
          <cell r="G3763" t="str">
            <v/>
          </cell>
          <cell r="H3763" t="str">
            <v>JOELHO 90 GRAUS, PVC, SOLDÁVEL, DN 25MM, INSTALADO EM DRENO DE AR-CONDICIONADO - FORNECIMENTO E INSTALAÇÃO. AF_12/2014</v>
          </cell>
          <cell r="I3763" t="str">
            <v>UN</v>
          </cell>
          <cell r="J3763" t="str">
            <v>COEFICIENTE DE REPRESENTATIVIDADE</v>
          </cell>
          <cell r="K3763" t="str">
            <v>3,97</v>
          </cell>
          <cell r="L3763" t="str">
            <v>CAIXA REFERENCIAL</v>
          </cell>
        </row>
        <row r="3764">
          <cell r="A3764">
            <v>89867</v>
          </cell>
          <cell r="B3764" t="str">
            <v>INSTALACOES HIDRO SANITARIAS</v>
          </cell>
          <cell r="C3764" t="str">
            <v>INHI</v>
          </cell>
          <cell r="D3764" t="str">
            <v>CONEXOES</v>
          </cell>
          <cell r="E3764" t="str">
            <v>0180</v>
          </cell>
          <cell r="F3764" t="str">
            <v/>
          </cell>
          <cell r="G3764" t="str">
            <v/>
          </cell>
          <cell r="H3764" t="str">
            <v>JOELHO 45 GRAUS, PVC, SOLDÁVEL, DN 25MM, INSTALADO EM DRENO DE AR-CONDICIONADO - FORNECIMENTO E INSTALAÇÃO. AF_12/2014</v>
          </cell>
          <cell r="I3764" t="str">
            <v>UN</v>
          </cell>
          <cell r="J3764" t="str">
            <v>COEFICIENTE DE REPRESENTATIVIDADE</v>
          </cell>
          <cell r="K3764" t="str">
            <v>4,77</v>
          </cell>
          <cell r="L3764" t="str">
            <v>CAIXA REFERENCIAL</v>
          </cell>
        </row>
        <row r="3765">
          <cell r="A3765">
            <v>89868</v>
          </cell>
          <cell r="B3765" t="str">
            <v>INSTALACOES HIDRO SANITARIAS</v>
          </cell>
          <cell r="C3765" t="str">
            <v>INHI</v>
          </cell>
          <cell r="D3765" t="str">
            <v>CONEXOES</v>
          </cell>
          <cell r="E3765" t="str">
            <v>0180</v>
          </cell>
          <cell r="F3765" t="str">
            <v/>
          </cell>
          <cell r="G3765" t="str">
            <v/>
          </cell>
          <cell r="H3765" t="str">
            <v>LUVA, PVC, SOLDÁVEL, DN 25MM, INSTALADO EM DRENO DE AR-CONDICIONADO - FORNECIMENTO E INSTALAÇÃO. AF_12/2014</v>
          </cell>
          <cell r="I3765" t="str">
            <v>UN</v>
          </cell>
          <cell r="J3765" t="str">
            <v>COEFICIENTE DE REPRESENTATIVIDADE</v>
          </cell>
          <cell r="K3765" t="str">
            <v>3,07</v>
          </cell>
          <cell r="L3765" t="str">
            <v>CAIXA REFERENCIAL</v>
          </cell>
        </row>
        <row r="3766">
          <cell r="A3766">
            <v>89869</v>
          </cell>
          <cell r="B3766" t="str">
            <v>INSTALACOES HIDRO SANITARIAS</v>
          </cell>
          <cell r="C3766" t="str">
            <v>INHI</v>
          </cell>
          <cell r="D3766" t="str">
            <v>CONEXOES</v>
          </cell>
          <cell r="E3766" t="str">
            <v>0180</v>
          </cell>
          <cell r="F3766" t="str">
            <v/>
          </cell>
          <cell r="G3766" t="str">
            <v/>
          </cell>
          <cell r="H3766" t="str">
            <v>TE, PVC, SOLDÁVEL, DN 25MM, INSTALADO EM DRENO DE AR-CONDICIONADO - FORNECIMENTO E INSTALAÇÃO. AF_12/2014</v>
          </cell>
          <cell r="I3766" t="str">
            <v>UN</v>
          </cell>
          <cell r="J3766" t="str">
            <v>COEFICIENTE DE REPRESENTATIVIDADE</v>
          </cell>
          <cell r="K3766" t="str">
            <v>6,58</v>
          </cell>
          <cell r="L3766" t="str">
            <v>CAIXA REFERENCIAL</v>
          </cell>
        </row>
        <row r="3767">
          <cell r="A3767">
            <v>89979</v>
          </cell>
          <cell r="B3767" t="str">
            <v>INSTALACOES HIDRO SANITARIAS</v>
          </cell>
          <cell r="C3767" t="str">
            <v>INHI</v>
          </cell>
          <cell r="D3767" t="str">
            <v>CONEXOES</v>
          </cell>
          <cell r="E3767" t="str">
            <v>0180</v>
          </cell>
          <cell r="F3767" t="str">
            <v/>
          </cell>
          <cell r="G3767" t="str">
            <v/>
          </cell>
          <cell r="H3767" t="str">
            <v>LUVA COM BUCHA DE LATÃO, PVC, SOLDÁVEL, DN 32MM X 1 , INSTALADO EM RAMAL OU SUB-RAMAL DE ÁGUA   FORNECIMENTO E INSTALAÇÃO. AF_12/2014</v>
          </cell>
          <cell r="I3767" t="str">
            <v>UN</v>
          </cell>
          <cell r="J3767" t="str">
            <v>COEFICIENTE DE REPRESENTATIVIDADE</v>
          </cell>
          <cell r="K3767" t="str">
            <v>24,46</v>
          </cell>
          <cell r="L3767" t="str">
            <v>CAIXA REFERENCIAL</v>
          </cell>
        </row>
        <row r="3768">
          <cell r="A3768">
            <v>89980</v>
          </cell>
          <cell r="B3768" t="str">
            <v>INSTALACOES HIDRO SANITARIAS</v>
          </cell>
          <cell r="C3768" t="str">
            <v>INHI</v>
          </cell>
          <cell r="D3768" t="str">
            <v>CONEXOES</v>
          </cell>
          <cell r="E3768" t="str">
            <v>0180</v>
          </cell>
          <cell r="F3768" t="str">
            <v/>
          </cell>
          <cell r="G3768" t="str">
            <v/>
          </cell>
          <cell r="H3768" t="str">
            <v>LUVA COM BUCHA DE LATÃO, PVC, SOLDÁVEL, DN 25MM X 3/4, INSTALADO EM PRUMADA DE ÁGUA - FORNECIMENTO E INSTALAÇÃO. AF_12/2014</v>
          </cell>
          <cell r="I3768" t="str">
            <v>UN</v>
          </cell>
          <cell r="J3768" t="str">
            <v>COEFICIENTE DE REPRESENTATIVIDADE</v>
          </cell>
          <cell r="K3768" t="str">
            <v>9,34</v>
          </cell>
          <cell r="L3768" t="str">
            <v>CAIXA REFERENCIAL</v>
          </cell>
        </row>
        <row r="3769">
          <cell r="A3769">
            <v>89981</v>
          </cell>
          <cell r="B3769" t="str">
            <v>INSTALACOES HIDRO SANITARIAS</v>
          </cell>
          <cell r="C3769" t="str">
            <v>INHI</v>
          </cell>
          <cell r="D3769" t="str">
            <v>CONEXOES</v>
          </cell>
          <cell r="E3769" t="str">
            <v>0180</v>
          </cell>
          <cell r="F3769" t="str">
            <v/>
          </cell>
          <cell r="G3769" t="str">
            <v/>
          </cell>
          <cell r="H3769" t="str">
            <v>LUVA SOLDÁVEL E COM BUCHA DE LATÃO, PVC, SOLDÁVEL, DN 32MM X 1 , INSTALADO EM PRUMADA DE ÁGUA   FORNECIMENTO E INSTALAÇÃO. AF_12/2014</v>
          </cell>
          <cell r="I3769" t="str">
            <v>UN</v>
          </cell>
          <cell r="J3769" t="str">
            <v>COEFICIENTE DE REPRESENTATIVIDADE</v>
          </cell>
          <cell r="K3769" t="str">
            <v>22,19</v>
          </cell>
          <cell r="L3769" t="str">
            <v>CAIXA REFERENCIAL</v>
          </cell>
        </row>
        <row r="3770">
          <cell r="A3770">
            <v>90373</v>
          </cell>
          <cell r="B3770" t="str">
            <v>INSTALACOES HIDRO SANITARIAS</v>
          </cell>
          <cell r="C3770" t="str">
            <v>INHI</v>
          </cell>
          <cell r="D3770" t="str">
            <v>CONEXOES</v>
          </cell>
          <cell r="E3770" t="str">
            <v>0180</v>
          </cell>
          <cell r="F3770" t="str">
            <v/>
          </cell>
          <cell r="G3770" t="str">
            <v/>
          </cell>
          <cell r="H3770" t="str">
            <v>JOELHO 90 GRAUS COM BUCHA DE LATÃO, PVC, SOLDÁVEL, DN 25MM, X 1/2 INSTALADO EM RAMAL OU SUB-RAMAL DE ÁGUA - FORNECIMENTO E INSTALAÇÃO. AF_12/2014</v>
          </cell>
          <cell r="I3770" t="str">
            <v>UN</v>
          </cell>
          <cell r="J3770" t="str">
            <v>COEFICIENTE DE REPRESENTATIVIDADE</v>
          </cell>
          <cell r="K3770" t="str">
            <v>12,22</v>
          </cell>
          <cell r="L3770" t="str">
            <v>CAIXA REFERENCIAL</v>
          </cell>
        </row>
        <row r="3771">
          <cell r="A3771">
            <v>90374</v>
          </cell>
          <cell r="B3771" t="str">
            <v>INSTALACOES HIDRO SANITARIAS</v>
          </cell>
          <cell r="C3771" t="str">
            <v>INHI</v>
          </cell>
          <cell r="D3771" t="str">
            <v>CONEXOES</v>
          </cell>
          <cell r="E3771" t="str">
            <v>0180</v>
          </cell>
          <cell r="F3771" t="str">
            <v/>
          </cell>
          <cell r="G3771" t="str">
            <v/>
          </cell>
          <cell r="H3771" t="str">
            <v>TÊ COM BUCHA DE LATÃO NA BOLSA CENTRAL, PVC, SOLDÁVEL, DN 25MM X 3/4, INSTALADO EM RAMAL OU SUB-RAMAL DE ÁGUA - FORNECIMENTO E INSTALAÇÃO. AF_03/2015</v>
          </cell>
          <cell r="I3771" t="str">
            <v>UN</v>
          </cell>
          <cell r="J3771" t="str">
            <v>COEFICIENTE DE REPRESENTATIVIDADE</v>
          </cell>
          <cell r="K3771" t="str">
            <v>19,49</v>
          </cell>
          <cell r="L3771" t="str">
            <v>CAIXA REFERENCIAL</v>
          </cell>
        </row>
        <row r="3772">
          <cell r="A3772">
            <v>90375</v>
          </cell>
          <cell r="B3772" t="str">
            <v>INSTALACOES HIDRO SANITARIAS</v>
          </cell>
          <cell r="C3772" t="str">
            <v>INHI</v>
          </cell>
          <cell r="D3772" t="str">
            <v>CONEXOES</v>
          </cell>
          <cell r="E3772" t="str">
            <v>0180</v>
          </cell>
          <cell r="F3772" t="str">
            <v/>
          </cell>
          <cell r="G3772" t="str">
            <v/>
          </cell>
          <cell r="H3772" t="str">
            <v>BUCHA DE REDUÇÃO, PVC, SOLDÁVEL, DN 40MM X 32MM, INSTALADO EM RAMAL OU SUB-RAMAL DE ÁGUA - FORNECIMENTO E INSTALAÇÃO. AF_03/2015</v>
          </cell>
          <cell r="I3772" t="str">
            <v>UN</v>
          </cell>
          <cell r="J3772" t="str">
            <v>COEFICIENTE DE REPRESENTATIVIDADE</v>
          </cell>
          <cell r="K3772" t="str">
            <v>7,19</v>
          </cell>
          <cell r="L3772" t="str">
            <v>CAIXA REFERENCIAL</v>
          </cell>
        </row>
        <row r="3773">
          <cell r="A3773">
            <v>92287</v>
          </cell>
          <cell r="B3773" t="str">
            <v>INSTALACOES HIDRO SANITARIAS</v>
          </cell>
          <cell r="C3773" t="str">
            <v>INHI</v>
          </cell>
          <cell r="D3773" t="str">
            <v>CONEXOES</v>
          </cell>
          <cell r="E3773" t="str">
            <v>0180</v>
          </cell>
          <cell r="F3773" t="str">
            <v/>
          </cell>
          <cell r="G3773" t="str">
            <v/>
          </cell>
          <cell r="H3773" t="str">
            <v>COTOVELO EM COBRE, DN 22 MM, 90 GRAUS, SEM ANEL DE SOLDA, INSTALADO EM PRUMADA   FORNECIMENTO E INSTALAÇÃO. AF_12/2015</v>
          </cell>
          <cell r="I3773" t="str">
            <v>UN</v>
          </cell>
          <cell r="J3773" t="str">
            <v>COEFICIENTE DE REPRESENTATIVIDADE</v>
          </cell>
          <cell r="K3773" t="str">
            <v>12,12</v>
          </cell>
          <cell r="L3773" t="str">
            <v>CAIXA REFERENCIAL</v>
          </cell>
        </row>
        <row r="3774">
          <cell r="A3774">
            <v>92288</v>
          </cell>
          <cell r="B3774" t="str">
            <v>INSTALACOES HIDRO SANITARIAS</v>
          </cell>
          <cell r="C3774" t="str">
            <v>INHI</v>
          </cell>
          <cell r="D3774" t="str">
            <v>CONEXOES</v>
          </cell>
          <cell r="E3774" t="str">
            <v>0180</v>
          </cell>
          <cell r="F3774" t="str">
            <v/>
          </cell>
          <cell r="G3774" t="str">
            <v/>
          </cell>
          <cell r="H3774" t="str">
            <v>COTOVELO EM COBRE, DN 28 MM, 90 GRAUS, SEM ANEL DE SOLDA, INSTALADO EM PRUMADA  FORNECIMENTO E INSTALAÇÃO. AF_12/2015</v>
          </cell>
          <cell r="I3774" t="str">
            <v>UN</v>
          </cell>
          <cell r="J3774" t="str">
            <v>COEFICIENTE DE REPRESENTATIVIDADE</v>
          </cell>
          <cell r="K3774" t="str">
            <v>18,74</v>
          </cell>
          <cell r="L3774" t="str">
            <v>CAIXA REFERENCIAL</v>
          </cell>
        </row>
        <row r="3775">
          <cell r="A3775">
            <v>92289</v>
          </cell>
          <cell r="B3775" t="str">
            <v>INSTALACOES HIDRO SANITARIAS</v>
          </cell>
          <cell r="C3775" t="str">
            <v>INHI</v>
          </cell>
          <cell r="D3775" t="str">
            <v>CONEXOES</v>
          </cell>
          <cell r="E3775" t="str">
            <v>0180</v>
          </cell>
          <cell r="F3775" t="str">
            <v/>
          </cell>
          <cell r="G3775" t="str">
            <v/>
          </cell>
          <cell r="H3775" t="str">
            <v>COTOVELO EM COBRE, DN 35 MM, 90 GRAUS, SEM ANEL DE SOLDA, INSTALADO EM PRUMADA  FORNECIMENTO E INSTALAÇÃO. AF_12/2015</v>
          </cell>
          <cell r="I3775" t="str">
            <v>UN</v>
          </cell>
          <cell r="J3775" t="str">
            <v>COEFICIENTE DE REPRESENTATIVIDADE</v>
          </cell>
          <cell r="K3775" t="str">
            <v>32,93</v>
          </cell>
          <cell r="L3775" t="str">
            <v>CAIXA REFERENCIAL</v>
          </cell>
        </row>
        <row r="3776">
          <cell r="A3776">
            <v>92290</v>
          </cell>
          <cell r="B3776" t="str">
            <v>INSTALACOES HIDRO SANITARIAS</v>
          </cell>
          <cell r="C3776" t="str">
            <v>INHI</v>
          </cell>
          <cell r="D3776" t="str">
            <v>CONEXOES</v>
          </cell>
          <cell r="E3776" t="str">
            <v>0180</v>
          </cell>
          <cell r="F3776" t="str">
            <v/>
          </cell>
          <cell r="G3776" t="str">
            <v/>
          </cell>
          <cell r="H3776" t="str">
            <v>COTOVELO EM COBRE, DN 42 MM, 90 GRAUS, SEM ANEL DE SOLDA, INSTALADO EM PRUMADA  FORNECIMENTO E INSTALAÇÃO. AF_12/2015</v>
          </cell>
          <cell r="I3776" t="str">
            <v>UN</v>
          </cell>
          <cell r="J3776" t="str">
            <v>COEFICIENTE DE REPRESENTATIVIDADE</v>
          </cell>
          <cell r="K3776" t="str">
            <v>50,08</v>
          </cell>
          <cell r="L3776" t="str">
            <v>CAIXA REFERENCIAL</v>
          </cell>
        </row>
        <row r="3777">
          <cell r="A3777">
            <v>92291</v>
          </cell>
          <cell r="B3777" t="str">
            <v>INSTALACOES HIDRO SANITARIAS</v>
          </cell>
          <cell r="C3777" t="str">
            <v>INHI</v>
          </cell>
          <cell r="D3777" t="str">
            <v>CONEXOES</v>
          </cell>
          <cell r="E3777" t="str">
            <v>0180</v>
          </cell>
          <cell r="F3777" t="str">
            <v/>
          </cell>
          <cell r="G3777" t="str">
            <v/>
          </cell>
          <cell r="H3777" t="str">
            <v>COTOVELO EM COBRE, DN 54 MM, 90 GRAUS, SEM ANEL DE SOLDA, INSTALADO EM PRUMADA  FORNECIMENTO E INSTALAÇÃO. AF_12/2015</v>
          </cell>
          <cell r="I3777" t="str">
            <v>UN</v>
          </cell>
          <cell r="J3777" t="str">
            <v>COEFICIENTE DE REPRESENTATIVIDADE</v>
          </cell>
          <cell r="K3777" t="str">
            <v>76,75</v>
          </cell>
          <cell r="L3777" t="str">
            <v>CAIXA REFERENCIAL</v>
          </cell>
        </row>
        <row r="3778">
          <cell r="A3778">
            <v>92292</v>
          </cell>
          <cell r="B3778" t="str">
            <v>INSTALACOES HIDRO SANITARIAS</v>
          </cell>
          <cell r="C3778" t="str">
            <v>INHI</v>
          </cell>
          <cell r="D3778" t="str">
            <v>CONEXOES</v>
          </cell>
          <cell r="E3778" t="str">
            <v>0180</v>
          </cell>
          <cell r="F3778" t="str">
            <v/>
          </cell>
          <cell r="G3778" t="str">
            <v/>
          </cell>
          <cell r="H3778" t="str">
            <v>COTOVELO EM COBRE, DN 66 MM, 90 GRAUS, SEM ANEL DE SOLDA, INSTALADO EM PRUMADA  FORNECIMENTO E INSTALAÇÃO. AF_12/2015</v>
          </cell>
          <cell r="I3778" t="str">
            <v>UN</v>
          </cell>
          <cell r="J3778" t="str">
            <v>COEFICIENTE DE REPRESENTATIVIDADE</v>
          </cell>
          <cell r="K3778" t="str">
            <v>240,04</v>
          </cell>
          <cell r="L3778" t="str">
            <v>CAIXA REFERENCIAL</v>
          </cell>
        </row>
        <row r="3779">
          <cell r="A3779">
            <v>92293</v>
          </cell>
          <cell r="B3779" t="str">
            <v>INSTALACOES HIDRO SANITARIAS</v>
          </cell>
          <cell r="C3779" t="str">
            <v>INHI</v>
          </cell>
          <cell r="D3779" t="str">
            <v>CONEXOES</v>
          </cell>
          <cell r="E3779" t="str">
            <v>0180</v>
          </cell>
          <cell r="F3779" t="str">
            <v/>
          </cell>
          <cell r="G3779" t="str">
            <v/>
          </cell>
          <cell r="H3779" t="str">
            <v>LUVA EM COBRE, DN 22 MM, SEM ANEL DE SOLDA, INSTALADO EM PRUMADA  FORNECIMENTO E INSTALAÇÃO. AF_12/2015</v>
          </cell>
          <cell r="I3779" t="str">
            <v>UN</v>
          </cell>
          <cell r="J3779" t="str">
            <v>COEFICIENTE DE REPRESENTATIVIDADE</v>
          </cell>
          <cell r="K3779" t="str">
            <v>6,96</v>
          </cell>
          <cell r="L3779" t="str">
            <v>CAIXA REFERENCIAL</v>
          </cell>
        </row>
        <row r="3780">
          <cell r="A3780">
            <v>92294</v>
          </cell>
          <cell r="B3780" t="str">
            <v>INSTALACOES HIDRO SANITARIAS</v>
          </cell>
          <cell r="C3780" t="str">
            <v>INHI</v>
          </cell>
          <cell r="D3780" t="str">
            <v>CONEXOES</v>
          </cell>
          <cell r="E3780" t="str">
            <v>0180</v>
          </cell>
          <cell r="F3780" t="str">
            <v/>
          </cell>
          <cell r="G3780" t="str">
            <v/>
          </cell>
          <cell r="H3780" t="str">
            <v>LUVA EM COBRE, DN 28 MM, SEM ANEL DE SOLDA, INSTALADO EM PRUMADA  FORNECIMENTO E INSTALAÇÃO. AF_12/2015</v>
          </cell>
          <cell r="I3780" t="str">
            <v>UN</v>
          </cell>
          <cell r="J3780" t="str">
            <v>COEFICIENTE DE REPRESENTATIVIDADE</v>
          </cell>
          <cell r="K3780" t="str">
            <v>11,49</v>
          </cell>
          <cell r="L3780" t="str">
            <v>CAIXA REFERENCIAL</v>
          </cell>
        </row>
        <row r="3781">
          <cell r="A3781">
            <v>92295</v>
          </cell>
          <cell r="B3781" t="str">
            <v>INSTALACOES HIDRO SANITARIAS</v>
          </cell>
          <cell r="C3781" t="str">
            <v>INHI</v>
          </cell>
          <cell r="D3781" t="str">
            <v>CONEXOES</v>
          </cell>
          <cell r="E3781" t="str">
            <v>0180</v>
          </cell>
          <cell r="F3781" t="str">
            <v/>
          </cell>
          <cell r="G3781" t="str">
            <v/>
          </cell>
          <cell r="H3781" t="str">
            <v>LUVA EM COBRE, DN 35 MM, SEM ANEL DE SOLDA, INSTALADO EM PRUMADA  FORNECIMENTO E INSTALAÇÃO. AF_12/2015</v>
          </cell>
          <cell r="I3781" t="str">
            <v>UN</v>
          </cell>
          <cell r="J3781" t="str">
            <v>COEFICIENTE DE REPRESENTATIVIDADE</v>
          </cell>
          <cell r="K3781" t="str">
            <v>21,44</v>
          </cell>
          <cell r="L3781" t="str">
            <v>CAIXA REFERENCIAL</v>
          </cell>
        </row>
        <row r="3782">
          <cell r="A3782">
            <v>92296</v>
          </cell>
          <cell r="B3782" t="str">
            <v>INSTALACOES HIDRO SANITARIAS</v>
          </cell>
          <cell r="C3782" t="str">
            <v>INHI</v>
          </cell>
          <cell r="D3782" t="str">
            <v>CONEXOES</v>
          </cell>
          <cell r="E3782" t="str">
            <v>0180</v>
          </cell>
          <cell r="F3782" t="str">
            <v/>
          </cell>
          <cell r="G3782" t="str">
            <v/>
          </cell>
          <cell r="H3782" t="str">
            <v>LUVA EM COBRE, DN 42 MM, SEM ANEL DE SOLDA, INSTALADO EM PRUMADA  FORNECIMENTO E INSTALAÇÃO. AF_12/2015</v>
          </cell>
          <cell r="I3782" t="str">
            <v>UN</v>
          </cell>
          <cell r="J3782" t="str">
            <v>COEFICIENTE DE REPRESENTATIVIDADE</v>
          </cell>
          <cell r="K3782" t="str">
            <v>28,58</v>
          </cell>
          <cell r="L3782" t="str">
            <v>CAIXA REFERENCIAL</v>
          </cell>
        </row>
        <row r="3783">
          <cell r="A3783">
            <v>92297</v>
          </cell>
          <cell r="B3783" t="str">
            <v>INSTALACOES HIDRO SANITARIAS</v>
          </cell>
          <cell r="C3783" t="str">
            <v>INHI</v>
          </cell>
          <cell r="D3783" t="str">
            <v>CONEXOES</v>
          </cell>
          <cell r="E3783" t="str">
            <v>0180</v>
          </cell>
          <cell r="F3783" t="str">
            <v/>
          </cell>
          <cell r="G3783" t="str">
            <v/>
          </cell>
          <cell r="H3783" t="str">
            <v>LUVA EM COBRE, DN 54 MM, SEM ANEL DE SOLDA, INSTALADO EM PRUMADA  FORNECIMENTO E INSTALAÇÃO. AF_12/2015</v>
          </cell>
          <cell r="I3783" t="str">
            <v>UN</v>
          </cell>
          <cell r="J3783" t="str">
            <v>COEFICIENTE DE REPRESENTATIVIDADE</v>
          </cell>
          <cell r="K3783" t="str">
            <v>44,19</v>
          </cell>
          <cell r="L3783" t="str">
            <v>CAIXA REFERENCIAL</v>
          </cell>
        </row>
        <row r="3784">
          <cell r="A3784">
            <v>92298</v>
          </cell>
          <cell r="B3784" t="str">
            <v>INSTALACOES HIDRO SANITARIAS</v>
          </cell>
          <cell r="C3784" t="str">
            <v>INHI</v>
          </cell>
          <cell r="D3784" t="str">
            <v>CONEXOES</v>
          </cell>
          <cell r="E3784" t="str">
            <v>0180</v>
          </cell>
          <cell r="F3784" t="str">
            <v/>
          </cell>
          <cell r="G3784" t="str">
            <v/>
          </cell>
          <cell r="H3784" t="str">
            <v>LUVA EM COBRE, DN 66 MM, SEM ANEL DE SOLDA, INSTALADO EM PRUMADA  FORNECIMENTO E INSTALAÇÃO. AF_12/2015</v>
          </cell>
          <cell r="I3784" t="str">
            <v>UN</v>
          </cell>
          <cell r="J3784" t="str">
            <v>COEFICIENTE DE REPRESENTATIVIDADE</v>
          </cell>
          <cell r="K3784" t="str">
            <v>124,23</v>
          </cell>
          <cell r="L3784" t="str">
            <v>CAIXA REFERENCIAL</v>
          </cell>
        </row>
        <row r="3785">
          <cell r="A3785">
            <v>92299</v>
          </cell>
          <cell r="B3785" t="str">
            <v>INSTALACOES HIDRO SANITARIAS</v>
          </cell>
          <cell r="C3785" t="str">
            <v>INHI</v>
          </cell>
          <cell r="D3785" t="str">
            <v>CONEXOES</v>
          </cell>
          <cell r="E3785" t="str">
            <v>0180</v>
          </cell>
          <cell r="F3785" t="str">
            <v/>
          </cell>
          <cell r="G3785" t="str">
            <v/>
          </cell>
          <cell r="H3785" t="str">
            <v>TE EM COBRE, DN 22 MM, SEM ANEL DE SOLDA, INSTALADO EM PRUMADA  FORNECIMENTO E INSTALAÇÃO. AF_12/2015</v>
          </cell>
          <cell r="I3785" t="str">
            <v>UN</v>
          </cell>
          <cell r="J3785" t="str">
            <v>COEFICIENTE DE REPRESENTATIVIDADE</v>
          </cell>
          <cell r="K3785" t="str">
            <v>15,98</v>
          </cell>
          <cell r="L3785" t="str">
            <v>CAIXA REFERENCIAL</v>
          </cell>
        </row>
        <row r="3786">
          <cell r="A3786">
            <v>92300</v>
          </cell>
          <cell r="B3786" t="str">
            <v>INSTALACOES HIDRO SANITARIAS</v>
          </cell>
          <cell r="C3786" t="str">
            <v>INHI</v>
          </cell>
          <cell r="D3786" t="str">
            <v>CONEXOES</v>
          </cell>
          <cell r="E3786" t="str">
            <v>0180</v>
          </cell>
          <cell r="F3786" t="str">
            <v/>
          </cell>
          <cell r="G3786" t="str">
            <v/>
          </cell>
          <cell r="H3786" t="str">
            <v>TE EM COBRE, DN 28 MM, SEM ANEL DE SOLDA, INSTALADO EM PRUMADA  FORNECIMENTO E INSTALAÇÃO. AF_12/2015</v>
          </cell>
          <cell r="I3786" t="str">
            <v>UN</v>
          </cell>
          <cell r="J3786" t="str">
            <v>COEFICIENTE DE REPRESENTATIVIDADE</v>
          </cell>
          <cell r="K3786" t="str">
            <v>23,88</v>
          </cell>
          <cell r="L3786" t="str">
            <v>CAIXA REFERENCIAL</v>
          </cell>
        </row>
        <row r="3787">
          <cell r="A3787">
            <v>92301</v>
          </cell>
          <cell r="B3787" t="str">
            <v>INSTALACOES HIDRO SANITARIAS</v>
          </cell>
          <cell r="C3787" t="str">
            <v>INHI</v>
          </cell>
          <cell r="D3787" t="str">
            <v>CONEXOES</v>
          </cell>
          <cell r="E3787" t="str">
            <v>0180</v>
          </cell>
          <cell r="F3787" t="str">
            <v/>
          </cell>
          <cell r="G3787" t="str">
            <v/>
          </cell>
          <cell r="H3787" t="str">
            <v>TE EM COBRE, DN 35 MM, SEM ANEL DE SOLDA, INSTALADO EM PRUMADA  FORNECIMENTO E INSTALAÇÃO. AF_12/2015</v>
          </cell>
          <cell r="I3787" t="str">
            <v>UN</v>
          </cell>
          <cell r="J3787" t="str">
            <v>COEFICIENTE DE REPRESENTATIVIDADE</v>
          </cell>
          <cell r="K3787" t="str">
            <v>46,88</v>
          </cell>
          <cell r="L3787" t="str">
            <v>CAIXA REFERENCIAL</v>
          </cell>
        </row>
        <row r="3788">
          <cell r="A3788">
            <v>92302</v>
          </cell>
          <cell r="B3788" t="str">
            <v>INSTALACOES HIDRO SANITARIAS</v>
          </cell>
          <cell r="C3788" t="str">
            <v>INHI</v>
          </cell>
          <cell r="D3788" t="str">
            <v>CONEXOES</v>
          </cell>
          <cell r="E3788" t="str">
            <v>0180</v>
          </cell>
          <cell r="F3788" t="str">
            <v/>
          </cell>
          <cell r="G3788" t="str">
            <v/>
          </cell>
          <cell r="H3788" t="str">
            <v>TE EM COBRE, DN 42 MM, SEM ANEL DE SOLDA, INSTALADO EM PRUMADA  FORNECIMENTO E INSTALAÇÃO. AF_12/2015</v>
          </cell>
          <cell r="I3788" t="str">
            <v>UN</v>
          </cell>
          <cell r="J3788" t="str">
            <v>COEFICIENTE DE REPRESENTATIVIDADE</v>
          </cell>
          <cell r="K3788" t="str">
            <v>62,08</v>
          </cell>
          <cell r="L3788" t="str">
            <v>CAIXA REFERENCIAL</v>
          </cell>
        </row>
        <row r="3789">
          <cell r="A3789">
            <v>92303</v>
          </cell>
          <cell r="B3789" t="str">
            <v>INSTALACOES HIDRO SANITARIAS</v>
          </cell>
          <cell r="C3789" t="str">
            <v>INHI</v>
          </cell>
          <cell r="D3789" t="str">
            <v>CONEXOES</v>
          </cell>
          <cell r="E3789" t="str">
            <v>0180</v>
          </cell>
          <cell r="F3789" t="str">
            <v/>
          </cell>
          <cell r="G3789" t="str">
            <v/>
          </cell>
          <cell r="H3789" t="str">
            <v>TE EM COBRE, DN 54 MM, SEM ANEL DE SOLDA, INSTALADO EM PRUMADA  FORNECIMENTO E INSTALAÇÃO. AF_12/2015</v>
          </cell>
          <cell r="I3789" t="str">
            <v>UN</v>
          </cell>
          <cell r="J3789" t="str">
            <v>COEFICIENTE DE REPRESENTATIVIDADE</v>
          </cell>
          <cell r="K3789" t="str">
            <v>113,81</v>
          </cell>
          <cell r="L3789" t="str">
            <v>CAIXA REFERENCIAL</v>
          </cell>
        </row>
        <row r="3790">
          <cell r="A3790">
            <v>92304</v>
          </cell>
          <cell r="B3790" t="str">
            <v>INSTALACOES HIDRO SANITARIAS</v>
          </cell>
          <cell r="C3790" t="str">
            <v>INHI</v>
          </cell>
          <cell r="D3790" t="str">
            <v>CONEXOES</v>
          </cell>
          <cell r="E3790" t="str">
            <v>0180</v>
          </cell>
          <cell r="F3790" t="str">
            <v/>
          </cell>
          <cell r="G3790" t="str">
            <v/>
          </cell>
          <cell r="H3790" t="str">
            <v>TE EM COBRE, DN 66 MM, SEM ANEL DE SOLDA, INSTALADO EM PRUMADA  FORNECIMENTO E INSTALAÇÃO. AF_12/2015</v>
          </cell>
          <cell r="I3790" t="str">
            <v>UN</v>
          </cell>
          <cell r="J3790" t="str">
            <v>COEFICIENTE DE REPRESENTATIVIDADE</v>
          </cell>
          <cell r="K3790" t="str">
            <v>296,22</v>
          </cell>
          <cell r="L3790" t="str">
            <v>CAIXA REFERENCIAL</v>
          </cell>
        </row>
        <row r="3791">
          <cell r="A3791">
            <v>92311</v>
          </cell>
          <cell r="B3791" t="str">
            <v>INSTALACOES HIDRO SANITARIAS</v>
          </cell>
          <cell r="C3791" t="str">
            <v>INHI</v>
          </cell>
          <cell r="D3791" t="str">
            <v>CONEXOES</v>
          </cell>
          <cell r="E3791" t="str">
            <v>0180</v>
          </cell>
          <cell r="F3791" t="str">
            <v/>
          </cell>
          <cell r="G3791" t="str">
            <v/>
          </cell>
          <cell r="H3791" t="str">
            <v>COTOVELO EM COBRE, DN 15 MM, 90 GRAUS, SEM ANEL DE SOLDA, INSTALADO EM RAMAL DE DISTRIBUIÇÃO  FORNECIMENTO E INSTALAÇÃO. AF_12/2015</v>
          </cell>
          <cell r="I3791" t="str">
            <v>UN</v>
          </cell>
          <cell r="J3791" t="str">
            <v>COEFICIENTE DE REPRESENTATIVIDADE</v>
          </cell>
          <cell r="K3791" t="str">
            <v>8,56</v>
          </cell>
          <cell r="L3791" t="str">
            <v>CAIXA REFERENCIAL</v>
          </cell>
        </row>
        <row r="3792">
          <cell r="A3792">
            <v>92312</v>
          </cell>
          <cell r="B3792" t="str">
            <v>INSTALACOES HIDRO SANITARIAS</v>
          </cell>
          <cell r="C3792" t="str">
            <v>INHI</v>
          </cell>
          <cell r="D3792" t="str">
            <v>CONEXOES</v>
          </cell>
          <cell r="E3792" t="str">
            <v>0180</v>
          </cell>
          <cell r="F3792" t="str">
            <v/>
          </cell>
          <cell r="G3792" t="str">
            <v/>
          </cell>
          <cell r="H3792" t="str">
            <v>COTOVELO EM COBRE, DN 22 MM, 90 GRAUS, SEM ANEL DE SOLDA, INSTALADO EM RAMAL DE DISTRIBUIÇÃO  FORNECIMENTO E INSTALAÇÃO. AF_12/2015</v>
          </cell>
          <cell r="I3792" t="str">
            <v>UN</v>
          </cell>
          <cell r="J3792" t="str">
            <v>COEFICIENTE DE REPRESENTATIVIDADE</v>
          </cell>
          <cell r="K3792" t="str">
            <v>14,10</v>
          </cell>
          <cell r="L3792" t="str">
            <v>CAIXA REFERENCIAL</v>
          </cell>
        </row>
        <row r="3793">
          <cell r="A3793">
            <v>92313</v>
          </cell>
          <cell r="B3793" t="str">
            <v>INSTALACOES HIDRO SANITARIAS</v>
          </cell>
          <cell r="C3793" t="str">
            <v>INHI</v>
          </cell>
          <cell r="D3793" t="str">
            <v>CONEXOES</v>
          </cell>
          <cell r="E3793" t="str">
            <v>0180</v>
          </cell>
          <cell r="F3793" t="str">
            <v/>
          </cell>
          <cell r="G3793" t="str">
            <v/>
          </cell>
          <cell r="H3793" t="str">
            <v>COTOVELO EM COBRE, DN 28 MM, 90 GRAUS, SEM ANEL DE SOLDA, INSTALADO EM RAMAL DE DISTRIBUIÇÃO  FORNECIMENTO E INSTALAÇÃO. AF_12/2015</v>
          </cell>
          <cell r="I3793" t="str">
            <v>UN</v>
          </cell>
          <cell r="J3793" t="str">
            <v>COEFICIENTE DE REPRESENTATIVIDADE</v>
          </cell>
          <cell r="K3793" t="str">
            <v>20,70</v>
          </cell>
          <cell r="L3793" t="str">
            <v>CAIXA REFERENCIAL</v>
          </cell>
        </row>
        <row r="3794">
          <cell r="A3794">
            <v>92314</v>
          </cell>
          <cell r="B3794" t="str">
            <v>INSTALACOES HIDRO SANITARIAS</v>
          </cell>
          <cell r="C3794" t="str">
            <v>INHI</v>
          </cell>
          <cell r="D3794" t="str">
            <v>CONEXOES</v>
          </cell>
          <cell r="E3794" t="str">
            <v>0180</v>
          </cell>
          <cell r="F3794" t="str">
            <v/>
          </cell>
          <cell r="G3794" t="str">
            <v/>
          </cell>
          <cell r="H3794" t="str">
            <v>LUVA EM COBRE, DN 15 MM, SEM ANEL DE SOLDA, INSTALADO EM RAMAL DE DISTRIBUIÇÃO  FORNECIMENTO E INSTALAÇÃO. AF_12/2015</v>
          </cell>
          <cell r="I3794" t="str">
            <v>UN</v>
          </cell>
          <cell r="J3794" t="str">
            <v>COEFICIENTE DE REPRESENTATIVIDADE</v>
          </cell>
          <cell r="K3794" t="str">
            <v>5,56</v>
          </cell>
          <cell r="L3794" t="str">
            <v>CAIXA REFERENCIAL</v>
          </cell>
        </row>
        <row r="3795">
          <cell r="A3795">
            <v>92315</v>
          </cell>
          <cell r="B3795" t="str">
            <v>INSTALACOES HIDRO SANITARIAS</v>
          </cell>
          <cell r="C3795" t="str">
            <v>INHI</v>
          </cell>
          <cell r="D3795" t="str">
            <v>CONEXOES</v>
          </cell>
          <cell r="E3795" t="str">
            <v>0180</v>
          </cell>
          <cell r="F3795" t="str">
            <v/>
          </cell>
          <cell r="G3795" t="str">
            <v/>
          </cell>
          <cell r="H3795" t="str">
            <v>LUVA EM COBRE, DN 22 MM, SEM ANEL DE SOLDA, INSTALADO EM RAMAL DE DISTRIBUIÇÃO  FORNECIMENTO E INSTALAÇÃO. AF_12/2015</v>
          </cell>
          <cell r="I3795" t="str">
            <v>UN</v>
          </cell>
          <cell r="J3795" t="str">
            <v>COEFICIENTE DE REPRESENTATIVIDADE</v>
          </cell>
          <cell r="K3795" t="str">
            <v>8,31</v>
          </cell>
          <cell r="L3795" t="str">
            <v>CAIXA REFERENCIAL</v>
          </cell>
        </row>
        <row r="3796">
          <cell r="A3796">
            <v>92316</v>
          </cell>
          <cell r="B3796" t="str">
            <v>INSTALACOES HIDRO SANITARIAS</v>
          </cell>
          <cell r="C3796" t="str">
            <v>INHI</v>
          </cell>
          <cell r="D3796" t="str">
            <v>CONEXOES</v>
          </cell>
          <cell r="E3796" t="str">
            <v>0180</v>
          </cell>
          <cell r="F3796" t="str">
            <v/>
          </cell>
          <cell r="G3796" t="str">
            <v/>
          </cell>
          <cell r="H3796" t="str">
            <v>LUVA EM COBRE, DN 28 MM, SEM ANEL DE SOLDA, INSTALADO EM RAMAL DE DISTRIBUIÇÃO  FORNECIMENTO E INSTALAÇÃO. AF_12/2015</v>
          </cell>
          <cell r="I3796" t="str">
            <v>UN</v>
          </cell>
          <cell r="J3796" t="str">
            <v>COEFICIENTE DE REPRESENTATIVIDADE</v>
          </cell>
          <cell r="K3796" t="str">
            <v>12,82</v>
          </cell>
          <cell r="L3796" t="str">
            <v>CAIXA REFERENCIAL</v>
          </cell>
        </row>
        <row r="3797">
          <cell r="A3797">
            <v>92317</v>
          </cell>
          <cell r="B3797" t="str">
            <v>INSTALACOES HIDRO SANITARIAS</v>
          </cell>
          <cell r="C3797" t="str">
            <v>INHI</v>
          </cell>
          <cell r="D3797" t="str">
            <v>CONEXOES</v>
          </cell>
          <cell r="E3797" t="str">
            <v>0180</v>
          </cell>
          <cell r="F3797" t="str">
            <v/>
          </cell>
          <cell r="G3797" t="str">
            <v/>
          </cell>
          <cell r="H3797" t="str">
            <v>TE EM COBRE, DN 15 MM, SEM ANEL DE SOLDA, INSTALADO EM RAMAL DE DISTRIBUIÇÃO  FORNECIMENTO E INSTALAÇÃO. AF_12/2015</v>
          </cell>
          <cell r="I3797" t="str">
            <v>UN</v>
          </cell>
          <cell r="J3797" t="str">
            <v>COEFICIENTE DE REPRESENTATIVIDADE</v>
          </cell>
          <cell r="K3797" t="str">
            <v>11,64</v>
          </cell>
          <cell r="L3797" t="str">
            <v>CAIXA REFERENCIAL</v>
          </cell>
        </row>
        <row r="3798">
          <cell r="A3798">
            <v>92318</v>
          </cell>
          <cell r="B3798" t="str">
            <v>INSTALACOES HIDRO SANITARIAS</v>
          </cell>
          <cell r="C3798" t="str">
            <v>INHI</v>
          </cell>
          <cell r="D3798" t="str">
            <v>CONEXOES</v>
          </cell>
          <cell r="E3798" t="str">
            <v>0180</v>
          </cell>
          <cell r="F3798" t="str">
            <v/>
          </cell>
          <cell r="G3798" t="str">
            <v/>
          </cell>
          <cell r="H3798" t="str">
            <v>TE EM COBRE, DN 22 MM, SEM ANEL DE SOLDA, INSTALADO EM RAMAL DE DISTRIBUIÇÃO  FORNECIMENTO E INSTALAÇÃO. AF_12/2015</v>
          </cell>
          <cell r="I3798" t="str">
            <v>UN</v>
          </cell>
          <cell r="J3798" t="str">
            <v>COEFICIENTE DE REPRESENTATIVIDADE</v>
          </cell>
          <cell r="K3798" t="str">
            <v>18,63</v>
          </cell>
          <cell r="L3798" t="str">
            <v>CAIXA REFERENCIAL</v>
          </cell>
        </row>
        <row r="3799">
          <cell r="A3799">
            <v>92319</v>
          </cell>
          <cell r="B3799" t="str">
            <v>INSTALACOES HIDRO SANITARIAS</v>
          </cell>
          <cell r="C3799" t="str">
            <v>INHI</v>
          </cell>
          <cell r="D3799" t="str">
            <v>CONEXOES</v>
          </cell>
          <cell r="E3799" t="str">
            <v>0180</v>
          </cell>
          <cell r="F3799" t="str">
            <v/>
          </cell>
          <cell r="G3799" t="str">
            <v/>
          </cell>
          <cell r="H3799" t="str">
            <v>TE EM COBRE, DN 28 MM, SEM ANEL DE SOLDA, INSTALADO EM RAMAL DE DISTRIBUIÇÃO  FORNECIMENTO E INSTALAÇÃO. AF_12/2015</v>
          </cell>
          <cell r="I3799" t="str">
            <v>UN</v>
          </cell>
          <cell r="J3799" t="str">
            <v>COEFICIENTE DE REPRESENTATIVIDADE</v>
          </cell>
          <cell r="K3799" t="str">
            <v>26,51</v>
          </cell>
          <cell r="L3799" t="str">
            <v>CAIXA REFERENCIAL</v>
          </cell>
        </row>
        <row r="3800">
          <cell r="A3800">
            <v>92326</v>
          </cell>
          <cell r="B3800" t="str">
            <v>INSTALACOES HIDRO SANITARIAS</v>
          </cell>
          <cell r="C3800" t="str">
            <v>INHI</v>
          </cell>
          <cell r="D3800" t="str">
            <v>CONEXOES</v>
          </cell>
          <cell r="E3800" t="str">
            <v>0180</v>
          </cell>
          <cell r="F3800" t="str">
            <v/>
          </cell>
          <cell r="G3800" t="str">
            <v/>
          </cell>
          <cell r="H3800" t="str">
            <v>COTOVELO EM COBRE, DN 15 MM, 90 GRAUS, SEM ANEL DE SOLDA, INSTALADO EM RAMAL E SUB-RAMAL  FORNECIMENTO E INSTALAÇÃO. AF_12/2015</v>
          </cell>
          <cell r="I3800" t="str">
            <v>UN</v>
          </cell>
          <cell r="J3800" t="str">
            <v>COEFICIENTE DE REPRESENTATIVIDADE</v>
          </cell>
          <cell r="K3800" t="str">
            <v>9,56</v>
          </cell>
          <cell r="L3800" t="str">
            <v>CAIXA REFERENCIAL</v>
          </cell>
        </row>
        <row r="3801">
          <cell r="A3801">
            <v>92327</v>
          </cell>
          <cell r="B3801" t="str">
            <v>INSTALACOES HIDRO SANITARIAS</v>
          </cell>
          <cell r="C3801" t="str">
            <v>INHI</v>
          </cell>
          <cell r="D3801" t="str">
            <v>CONEXOES</v>
          </cell>
          <cell r="E3801" t="str">
            <v>0180</v>
          </cell>
          <cell r="F3801" t="str">
            <v/>
          </cell>
          <cell r="G3801" t="str">
            <v/>
          </cell>
          <cell r="H3801" t="str">
            <v>COTOVELO EM COBRE, DN 22 MM, 90 GRAUS, SEM ANEL DE SOLDA, INSTALADO EM RAMAL E SUB-RAMAL  FORNECIMENTO E INSTALAÇÃO. AF_12/2015</v>
          </cell>
          <cell r="I3801" t="str">
            <v>UN</v>
          </cell>
          <cell r="J3801" t="str">
            <v>COEFICIENTE DE REPRESENTATIVIDADE</v>
          </cell>
          <cell r="K3801" t="str">
            <v>15,92</v>
          </cell>
          <cell r="L3801" t="str">
            <v>CAIXA REFERENCIAL</v>
          </cell>
        </row>
        <row r="3802">
          <cell r="A3802">
            <v>92328</v>
          </cell>
          <cell r="B3802" t="str">
            <v>INSTALACOES HIDRO SANITARIAS</v>
          </cell>
          <cell r="C3802" t="str">
            <v>INHI</v>
          </cell>
          <cell r="D3802" t="str">
            <v>CONEXOES</v>
          </cell>
          <cell r="E3802" t="str">
            <v>0180</v>
          </cell>
          <cell r="F3802" t="str">
            <v/>
          </cell>
          <cell r="G3802" t="str">
            <v/>
          </cell>
          <cell r="H3802" t="str">
            <v>COTOVELO EM COBRE, DN 28 MM, 90 GRAUS, SEM ANEL DE SOLDA, INSTALADO EM RAMAL E SUB-RAMAL  FORNECIMENTO E INSTALAÇÃO. AF_12/2015</v>
          </cell>
          <cell r="I3802" t="str">
            <v>UN</v>
          </cell>
          <cell r="J3802" t="str">
            <v>COEFICIENTE DE REPRESENTATIVIDADE</v>
          </cell>
          <cell r="K3802" t="str">
            <v>23,94</v>
          </cell>
          <cell r="L3802" t="str">
            <v>CAIXA REFERENCIAL</v>
          </cell>
        </row>
        <row r="3803">
          <cell r="A3803">
            <v>92329</v>
          </cell>
          <cell r="B3803" t="str">
            <v>INSTALACOES HIDRO SANITARIAS</v>
          </cell>
          <cell r="C3803" t="str">
            <v>INHI</v>
          </cell>
          <cell r="D3803" t="str">
            <v>CONEXOES</v>
          </cell>
          <cell r="E3803" t="str">
            <v>0180</v>
          </cell>
          <cell r="F3803" t="str">
            <v/>
          </cell>
          <cell r="G3803" t="str">
            <v/>
          </cell>
          <cell r="H3803" t="str">
            <v>LUVA EM COBRE, DN 15 MM, SEM ANEL DE SOLDA, INSTALADO EM RAMAL E SUB-RAMAL  FORNECIMENTO E INSTALAÇÃO. AF_12/2015</v>
          </cell>
          <cell r="I3803" t="str">
            <v>UN</v>
          </cell>
          <cell r="J3803" t="str">
            <v>COEFICIENTE DE REPRESENTATIVIDADE</v>
          </cell>
          <cell r="K3803" t="str">
            <v>5,68</v>
          </cell>
          <cell r="L3803" t="str">
            <v>CAIXA REFERENCIAL</v>
          </cell>
        </row>
        <row r="3804">
          <cell r="A3804">
            <v>92330</v>
          </cell>
          <cell r="B3804" t="str">
            <v>INSTALACOES HIDRO SANITARIAS</v>
          </cell>
          <cell r="C3804" t="str">
            <v>INHI</v>
          </cell>
          <cell r="D3804" t="str">
            <v>CONEXOES</v>
          </cell>
          <cell r="E3804" t="str">
            <v>0180</v>
          </cell>
          <cell r="F3804" t="str">
            <v/>
          </cell>
          <cell r="G3804" t="str">
            <v/>
          </cell>
          <cell r="H3804" t="str">
            <v>LUVA EM COBRE, DN 22 MM, SEM ANEL DE SOLDA, INSTALADO EM RAMAL E SUB-RAMAL  FORNECIMENTO E INSTALAÇÃO. AF_12/2015</v>
          </cell>
          <cell r="I3804" t="str">
            <v>UN</v>
          </cell>
          <cell r="J3804" t="str">
            <v>COEFICIENTE DE REPRESENTATIVIDADE</v>
          </cell>
          <cell r="K3804" t="str">
            <v>9,50</v>
          </cell>
          <cell r="L3804" t="str">
            <v>CAIXA REFERENCIAL</v>
          </cell>
        </row>
        <row r="3805">
          <cell r="A3805">
            <v>92331</v>
          </cell>
          <cell r="B3805" t="str">
            <v>INSTALACOES HIDRO SANITARIAS</v>
          </cell>
          <cell r="C3805" t="str">
            <v>INHI</v>
          </cell>
          <cell r="D3805" t="str">
            <v>CONEXOES</v>
          </cell>
          <cell r="E3805" t="str">
            <v>0180</v>
          </cell>
          <cell r="F3805" t="str">
            <v/>
          </cell>
          <cell r="G3805" t="str">
            <v/>
          </cell>
          <cell r="H3805" t="str">
            <v>LUVA EM COBRE, DN 28 MM, SEM ANEL DE SOLDA, INSTALADO EM RAMAL E SUB-RAMAL  FORNECIMENTO E INSTALAÇÃO. AF_12/2015</v>
          </cell>
          <cell r="I3805" t="str">
            <v>UN</v>
          </cell>
          <cell r="J3805" t="str">
            <v>COEFICIENTE DE REPRESENTATIVIDADE</v>
          </cell>
          <cell r="K3805" t="str">
            <v>14,99</v>
          </cell>
          <cell r="L3805" t="str">
            <v>CAIXA REFERENCIAL</v>
          </cell>
        </row>
        <row r="3806">
          <cell r="A3806">
            <v>92332</v>
          </cell>
          <cell r="B3806" t="str">
            <v>INSTALACOES HIDRO SANITARIAS</v>
          </cell>
          <cell r="C3806" t="str">
            <v>INHI</v>
          </cell>
          <cell r="D3806" t="str">
            <v>CONEXOES</v>
          </cell>
          <cell r="E3806" t="str">
            <v>0180</v>
          </cell>
          <cell r="F3806" t="str">
            <v/>
          </cell>
          <cell r="G3806" t="str">
            <v/>
          </cell>
          <cell r="H3806" t="str">
            <v>TE EM COBRE, DN 15 MM, SEM ANEL DE SOLDA, INSTALADO EM RAMAL E SUB-RAMAL  FORNECIMENTO E INSTALAÇÃO. AF_12/2015</v>
          </cell>
          <cell r="I3806" t="str">
            <v>UN</v>
          </cell>
          <cell r="J3806" t="str">
            <v>COEFICIENTE DE REPRESENTATIVIDADE</v>
          </cell>
          <cell r="K3806" t="str">
            <v>11,82</v>
          </cell>
          <cell r="L3806" t="str">
            <v>CAIXA REFERENCIAL</v>
          </cell>
        </row>
        <row r="3807">
          <cell r="A3807">
            <v>92333</v>
          </cell>
          <cell r="B3807" t="str">
            <v>INSTALACOES HIDRO SANITARIAS</v>
          </cell>
          <cell r="C3807" t="str">
            <v>INHI</v>
          </cell>
          <cell r="D3807" t="str">
            <v>CONEXOES</v>
          </cell>
          <cell r="E3807" t="str">
            <v>0180</v>
          </cell>
          <cell r="F3807" t="str">
            <v/>
          </cell>
          <cell r="G3807" t="str">
            <v/>
          </cell>
          <cell r="H3807" t="str">
            <v>TE EM COBRE, DN 22 MM, SEM ANEL DE SOLDA, INSTALADO EM RAMAL E SUB-RAMAL  FORNECIMENTO E INSTALAÇÃO. AF_12/2015</v>
          </cell>
          <cell r="I3807" t="str">
            <v>UN</v>
          </cell>
          <cell r="J3807" t="str">
            <v>COEFICIENTE DE REPRESENTATIVIDADE</v>
          </cell>
          <cell r="K3807" t="str">
            <v>21,04</v>
          </cell>
          <cell r="L3807" t="str">
            <v>CAIXA REFERENCIAL</v>
          </cell>
        </row>
        <row r="3808">
          <cell r="A3808">
            <v>92334</v>
          </cell>
          <cell r="B3808" t="str">
            <v>INSTALACOES HIDRO SANITARIAS</v>
          </cell>
          <cell r="C3808" t="str">
            <v>INHI</v>
          </cell>
          <cell r="D3808" t="str">
            <v>CONEXOES</v>
          </cell>
          <cell r="E3808" t="str">
            <v>0180</v>
          </cell>
          <cell r="F3808" t="str">
            <v/>
          </cell>
          <cell r="G3808" t="str">
            <v/>
          </cell>
          <cell r="H3808" t="str">
            <v>TE EM COBRE, DN 28 MM, SEM ANEL DE SOLDA, INSTALADO EM RAMAL E SUB-RAMAL  FORNECIMENTO E INSTALAÇÃO. AF_12/2015</v>
          </cell>
          <cell r="I3808" t="str">
            <v>UN</v>
          </cell>
          <cell r="J3808" t="str">
            <v>COEFICIENTE DE REPRESENTATIVIDADE</v>
          </cell>
          <cell r="K3808" t="str">
            <v>30,82</v>
          </cell>
          <cell r="L3808" t="str">
            <v>CAIXA REFERENCIAL</v>
          </cell>
        </row>
        <row r="3809">
          <cell r="A3809">
            <v>92344</v>
          </cell>
          <cell r="B3809" t="str">
            <v>INSTALACOES HIDRO SANITARIAS</v>
          </cell>
          <cell r="C3809" t="str">
            <v>INHI</v>
          </cell>
          <cell r="D3809" t="str">
            <v>CONEXOES</v>
          </cell>
          <cell r="E3809" t="str">
            <v>0180</v>
          </cell>
          <cell r="F3809" t="str">
            <v/>
          </cell>
          <cell r="G3809" t="str">
            <v/>
          </cell>
          <cell r="H3809" t="str">
            <v>NIPLE, EM FERRO GALVANIZADO, DN 50 (2"), CONEXÃO ROSQUEADA, INSTALADO EM PRUMADAS - FORNECIMENTO E INSTALAÇÃO. AF_10/2020</v>
          </cell>
          <cell r="I3809" t="str">
            <v>UN</v>
          </cell>
          <cell r="J3809" t="str">
            <v>COEFICIENTE DE REPRESENTATIVIDADE</v>
          </cell>
          <cell r="K3809" t="str">
            <v>41,23</v>
          </cell>
          <cell r="L3809" t="str">
            <v>CAIXA REFERENCIAL</v>
          </cell>
        </row>
        <row r="3810">
          <cell r="A3810">
            <v>92345</v>
          </cell>
          <cell r="B3810" t="str">
            <v>INSTALACOES HIDRO SANITARIAS</v>
          </cell>
          <cell r="C3810" t="str">
            <v>INHI</v>
          </cell>
          <cell r="D3810" t="str">
            <v>CONEXOES</v>
          </cell>
          <cell r="E3810" t="str">
            <v>0180</v>
          </cell>
          <cell r="F3810" t="str">
            <v/>
          </cell>
          <cell r="G3810" t="str">
            <v/>
          </cell>
          <cell r="H3810" t="str">
            <v>LUVA, EM FERRO GALVANIZADO, DN 50 (2"), CONEXÃO ROSQUEADA, INSTALADO EM PRUMADAS - FORNECIMENTO E INSTALAÇÃO. AF_10/2020</v>
          </cell>
          <cell r="I3810" t="str">
            <v>UN</v>
          </cell>
          <cell r="J3810" t="str">
            <v>COEFICIENTE DE REPRESENTATIVIDADE</v>
          </cell>
          <cell r="K3810" t="str">
            <v>41,21</v>
          </cell>
          <cell r="L3810" t="str">
            <v>CAIXA REFERENCIAL</v>
          </cell>
        </row>
        <row r="3811">
          <cell r="A3811">
            <v>92346</v>
          </cell>
          <cell r="B3811" t="str">
            <v>INSTALACOES HIDRO SANITARIAS</v>
          </cell>
          <cell r="C3811" t="str">
            <v>INHI</v>
          </cell>
          <cell r="D3811" t="str">
            <v>CONEXOES</v>
          </cell>
          <cell r="E3811" t="str">
            <v>0180</v>
          </cell>
          <cell r="F3811" t="str">
            <v/>
          </cell>
          <cell r="G3811" t="str">
            <v/>
          </cell>
          <cell r="H3811" t="str">
            <v>NIPLE, EM FERRO GALVANIZADO, DN 65 (2 1/2"), CONEXÃO ROSQUEADA, INSTALADO EM PRUMADAS - FORNECIMENTO E INSTALAÇÃO. AF_10/2020</v>
          </cell>
          <cell r="I3811" t="str">
            <v>UN</v>
          </cell>
          <cell r="J3811" t="str">
            <v>COEFICIENTE DE REPRESENTATIVIDADE</v>
          </cell>
          <cell r="K3811" t="str">
            <v>53,96</v>
          </cell>
          <cell r="L3811" t="str">
            <v>CAIXA REFERENCIAL</v>
          </cell>
        </row>
        <row r="3812">
          <cell r="A3812">
            <v>92347</v>
          </cell>
          <cell r="B3812" t="str">
            <v>INSTALACOES HIDRO SANITARIAS</v>
          </cell>
          <cell r="C3812" t="str">
            <v>INHI</v>
          </cell>
          <cell r="D3812" t="str">
            <v>CONEXOES</v>
          </cell>
          <cell r="E3812" t="str">
            <v>0180</v>
          </cell>
          <cell r="F3812" t="str">
            <v/>
          </cell>
          <cell r="G3812" t="str">
            <v/>
          </cell>
          <cell r="H3812" t="str">
            <v>LUVA, EM FERRO GALVANIZADO, DN 65 (2 1/2"), CONEXÃO ROSQUEADA, INSTALADO EM PRUMADAS - FORNECIMENTO E INSTALAÇÃO. AF_10/2020</v>
          </cell>
          <cell r="I3812" t="str">
            <v>UN</v>
          </cell>
          <cell r="J3812" t="str">
            <v>COEFICIENTE DE REPRESENTATIVIDADE</v>
          </cell>
          <cell r="K3812" t="str">
            <v>59,91</v>
          </cell>
          <cell r="L3812" t="str">
            <v>CAIXA REFERENCIAL</v>
          </cell>
        </row>
        <row r="3813">
          <cell r="A3813">
            <v>92348</v>
          </cell>
          <cell r="B3813" t="str">
            <v>INSTALACOES HIDRO SANITARIAS</v>
          </cell>
          <cell r="C3813" t="str">
            <v>INHI</v>
          </cell>
          <cell r="D3813" t="str">
            <v>CONEXOES</v>
          </cell>
          <cell r="E3813" t="str">
            <v>0180</v>
          </cell>
          <cell r="F3813" t="str">
            <v/>
          </cell>
          <cell r="G3813" t="str">
            <v/>
          </cell>
          <cell r="H3813" t="str">
            <v>NIPLE, EM FERRO GALVANIZADO, DN 80 (3"), CONEXÃO ROSQUEADA, INSTALADO EM PRUMADAS - FORNECIMENTO E INSTALAÇÃO. AF_10/2020</v>
          </cell>
          <cell r="I3813" t="str">
            <v>UN</v>
          </cell>
          <cell r="J3813" t="str">
            <v>COEFICIENTE DE REPRESENTATIVIDADE</v>
          </cell>
          <cell r="K3813" t="str">
            <v>75,35</v>
          </cell>
          <cell r="L3813" t="str">
            <v>CAIXA REFERENCIAL</v>
          </cell>
        </row>
        <row r="3814">
          <cell r="A3814">
            <v>92349</v>
          </cell>
          <cell r="B3814" t="str">
            <v>INSTALACOES HIDRO SANITARIAS</v>
          </cell>
          <cell r="C3814" t="str">
            <v>INHI</v>
          </cell>
          <cell r="D3814" t="str">
            <v>CONEXOES</v>
          </cell>
          <cell r="E3814" t="str">
            <v>0180</v>
          </cell>
          <cell r="F3814" t="str">
            <v/>
          </cell>
          <cell r="G3814" t="str">
            <v/>
          </cell>
          <cell r="H3814" t="str">
            <v>LUVA, EM FERRO GALVANIZADO, DN 80 (3"), CONEXÃO ROSQUEADA, INSTALADO EM PRUMADAS - FORNECIMENTO E INSTALAÇÃO. AF_10/2020</v>
          </cell>
          <cell r="I3814" t="str">
            <v>UN</v>
          </cell>
          <cell r="J3814" t="str">
            <v>COEFICIENTE DE REPRESENTATIVIDADE</v>
          </cell>
          <cell r="K3814" t="str">
            <v>80,64</v>
          </cell>
          <cell r="L3814" t="str">
            <v>CAIXA REFERENCIAL</v>
          </cell>
        </row>
        <row r="3815">
          <cell r="A3815">
            <v>92350</v>
          </cell>
          <cell r="B3815" t="str">
            <v>INSTALACOES HIDRO SANITARIAS</v>
          </cell>
          <cell r="C3815" t="str">
            <v>INHI</v>
          </cell>
          <cell r="D3815" t="str">
            <v>CONEXOES</v>
          </cell>
          <cell r="E3815" t="str">
            <v>0180</v>
          </cell>
          <cell r="F3815" t="str">
            <v/>
          </cell>
          <cell r="G3815" t="str">
            <v/>
          </cell>
          <cell r="H3815" t="str">
            <v>JOELHO 45 GRAUS, EM FERRO GALVANIZADO, DN 50 (2"), CONEXÃO ROSQUEADA, INSTALADO EM PRUMADAS - FORNECIMENTO E INSTALAÇÃO. AF_10/2020</v>
          </cell>
          <cell r="I3815" t="str">
            <v>UN</v>
          </cell>
          <cell r="J3815" t="str">
            <v>COEFICIENTE DE REPRESENTATIVIDADE</v>
          </cell>
          <cell r="K3815" t="str">
            <v>61,22</v>
          </cell>
          <cell r="L3815" t="str">
            <v>CAIXA REFERENCIAL</v>
          </cell>
        </row>
        <row r="3816">
          <cell r="A3816">
            <v>92351</v>
          </cell>
          <cell r="B3816" t="str">
            <v>INSTALACOES HIDRO SANITARIAS</v>
          </cell>
          <cell r="C3816" t="str">
            <v>INHI</v>
          </cell>
          <cell r="D3816" t="str">
            <v>CONEXOES</v>
          </cell>
          <cell r="E3816" t="str">
            <v>0180</v>
          </cell>
          <cell r="F3816" t="str">
            <v/>
          </cell>
          <cell r="G3816" t="str">
            <v/>
          </cell>
          <cell r="H3816" t="str">
            <v>JOELHO 90 GRAUS, EM FERRO GALVANIZADO, DN 50 (2"), CONEXÃO ROSQUEADA, INSTALADO EM PRUMADAS - FORNECIMENTO E INSTALAÇÃO. AF_10/2020</v>
          </cell>
          <cell r="I3816" t="str">
            <v>UN</v>
          </cell>
          <cell r="J3816" t="str">
            <v>COEFICIENTE DE REPRESENTATIVIDADE</v>
          </cell>
          <cell r="K3816" t="str">
            <v>59,90</v>
          </cell>
          <cell r="L3816" t="str">
            <v>CAIXA REFERENCIAL</v>
          </cell>
        </row>
        <row r="3817">
          <cell r="A3817">
            <v>92352</v>
          </cell>
          <cell r="B3817" t="str">
            <v>INSTALACOES HIDRO SANITARIAS</v>
          </cell>
          <cell r="C3817" t="str">
            <v>INHI</v>
          </cell>
          <cell r="D3817" t="str">
            <v>CONEXOES</v>
          </cell>
          <cell r="E3817" t="str">
            <v>0180</v>
          </cell>
          <cell r="F3817" t="str">
            <v/>
          </cell>
          <cell r="G3817" t="str">
            <v/>
          </cell>
          <cell r="H3817" t="str">
            <v>JOELHO 45 GRAUS, EM FERRO GALVANIZADO, DN 65 (2 1/2"), CONEXÃO ROSQUEADA, INSTALADO EM PRUMADAS - FORNECIMENTO E INSTALAÇÃO. AF_10/2020</v>
          </cell>
          <cell r="I3817" t="str">
            <v>UN</v>
          </cell>
          <cell r="J3817" t="str">
            <v>COEFICIENTE DE REPRESENTATIVIDADE</v>
          </cell>
          <cell r="K3817" t="str">
            <v>92,21</v>
          </cell>
          <cell r="L3817" t="str">
            <v>CAIXA REFERENCIAL</v>
          </cell>
        </row>
        <row r="3818">
          <cell r="A3818">
            <v>92353</v>
          </cell>
          <cell r="B3818" t="str">
            <v>INSTALACOES HIDRO SANITARIAS</v>
          </cell>
          <cell r="C3818" t="str">
            <v>INHI</v>
          </cell>
          <cell r="D3818" t="str">
            <v>CONEXOES</v>
          </cell>
          <cell r="E3818" t="str">
            <v>0180</v>
          </cell>
          <cell r="F3818" t="str">
            <v/>
          </cell>
          <cell r="G3818" t="str">
            <v/>
          </cell>
          <cell r="H3818" t="str">
            <v>JOELHO 90 GRAUS, EM FERRO GALVANIZADO, DN 65 (2 1/2"), CONEXÃO ROSQUEADA, INSTALADO EM PRUMADAS - FORNECIMENTO E INSTALAÇÃO. AF_10/2020</v>
          </cell>
          <cell r="I3818" t="str">
            <v>UN</v>
          </cell>
          <cell r="J3818" t="str">
            <v>COEFICIENTE DE REPRESENTATIVIDADE</v>
          </cell>
          <cell r="K3818" t="str">
            <v>86,39</v>
          </cell>
          <cell r="L3818" t="str">
            <v>CAIXA REFERENCIAL</v>
          </cell>
        </row>
        <row r="3819">
          <cell r="A3819">
            <v>92354</v>
          </cell>
          <cell r="B3819" t="str">
            <v>INSTALACOES HIDRO SANITARIAS</v>
          </cell>
          <cell r="C3819" t="str">
            <v>INHI</v>
          </cell>
          <cell r="D3819" t="str">
            <v>CONEXOES</v>
          </cell>
          <cell r="E3819" t="str">
            <v>0180</v>
          </cell>
          <cell r="F3819" t="str">
            <v/>
          </cell>
          <cell r="G3819" t="str">
            <v/>
          </cell>
          <cell r="H3819" t="str">
            <v>JOELHO 45 GRAUS, EM FERRO GALVANIZADO, DN 80 (3"), CONEXÃO ROSQUEADA, INSTALADO EM PRUMADAS - FORNECIMENTO E INSTALAÇÃO. AF_10/2020</v>
          </cell>
          <cell r="I3819" t="str">
            <v>UN</v>
          </cell>
          <cell r="J3819" t="str">
            <v>COEFICIENTE DE REPRESENTATIVIDADE</v>
          </cell>
          <cell r="K3819" t="str">
            <v>121,98</v>
          </cell>
          <cell r="L3819" t="str">
            <v>CAIXA REFERENCIAL</v>
          </cell>
        </row>
        <row r="3820">
          <cell r="A3820">
            <v>92355</v>
          </cell>
          <cell r="B3820" t="str">
            <v>INSTALACOES HIDRO SANITARIAS</v>
          </cell>
          <cell r="C3820" t="str">
            <v>INHI</v>
          </cell>
          <cell r="D3820" t="str">
            <v>CONEXOES</v>
          </cell>
          <cell r="E3820" t="str">
            <v>0180</v>
          </cell>
          <cell r="F3820" t="str">
            <v/>
          </cell>
          <cell r="G3820" t="str">
            <v/>
          </cell>
          <cell r="H3820" t="str">
            <v>JOELHO 90 GRAUS, EM FERRO GALVANIZADO, DN 80 (3"), CONEXÃO ROSQUEADA, INSTALADO EM PRUMADAS - FORNECIMENTO E INSTALAÇÃO. AF_10/2020</v>
          </cell>
          <cell r="I3820" t="str">
            <v>UN</v>
          </cell>
          <cell r="J3820" t="str">
            <v>COEFICIENTE DE REPRESENTATIVIDADE</v>
          </cell>
          <cell r="K3820" t="str">
            <v>110,76</v>
          </cell>
          <cell r="L3820" t="str">
            <v>CAIXA REFERENCIAL</v>
          </cell>
        </row>
        <row r="3821">
          <cell r="A3821">
            <v>92356</v>
          </cell>
          <cell r="B3821" t="str">
            <v>INSTALACOES HIDRO SANITARIAS</v>
          </cell>
          <cell r="C3821" t="str">
            <v>INHI</v>
          </cell>
          <cell r="D3821" t="str">
            <v>CONEXOES</v>
          </cell>
          <cell r="E3821" t="str">
            <v>0180</v>
          </cell>
          <cell r="F3821" t="str">
            <v/>
          </cell>
          <cell r="G3821" t="str">
            <v/>
          </cell>
          <cell r="H3821" t="str">
            <v>TÊ, EM FERRO GALVANIZADO, DN 50 (2"), CONEXÃO ROSQUEADA, INSTALADO EM PRUMADAS - FORNECIMENTO E INSTALAÇÃO. AF_10/2020</v>
          </cell>
          <cell r="I3821" t="str">
            <v>UN</v>
          </cell>
          <cell r="J3821" t="str">
            <v>COEFICIENTE DE REPRESENTATIVIDADE</v>
          </cell>
          <cell r="K3821" t="str">
            <v>79,88</v>
          </cell>
          <cell r="L3821" t="str">
            <v>CAIXA REFERENCIAL</v>
          </cell>
        </row>
        <row r="3822">
          <cell r="A3822">
            <v>92357</v>
          </cell>
          <cell r="B3822" t="str">
            <v>INSTALACOES HIDRO SANITARIAS</v>
          </cell>
          <cell r="C3822" t="str">
            <v>INHI</v>
          </cell>
          <cell r="D3822" t="str">
            <v>CONEXOES</v>
          </cell>
          <cell r="E3822" t="str">
            <v>0180</v>
          </cell>
          <cell r="F3822" t="str">
            <v/>
          </cell>
          <cell r="G3822" t="str">
            <v/>
          </cell>
          <cell r="H3822" t="str">
            <v>TÊ, EM FERRO GALVANIZADO, DN 65 (2 1/2"), CONEXÃO ROSQUEADA, INSTALADO EM PRUMADAS - FORNECIMENTO E INSTALAÇÃO. AF_10/2020</v>
          </cell>
          <cell r="I3822" t="str">
            <v>UN</v>
          </cell>
          <cell r="J3822" t="str">
            <v>COEFICIENTE DE REPRESENTATIVIDADE</v>
          </cell>
          <cell r="K3822" t="str">
            <v>118,16</v>
          </cell>
          <cell r="L3822" t="str">
            <v>CAIXA REFERENCIAL</v>
          </cell>
        </row>
        <row r="3823">
          <cell r="A3823">
            <v>92358</v>
          </cell>
          <cell r="B3823" t="str">
            <v>INSTALACOES HIDRO SANITARIAS</v>
          </cell>
          <cell r="C3823" t="str">
            <v>INHI</v>
          </cell>
          <cell r="D3823" t="str">
            <v>CONEXOES</v>
          </cell>
          <cell r="E3823" t="str">
            <v>0180</v>
          </cell>
          <cell r="F3823" t="str">
            <v/>
          </cell>
          <cell r="G3823" t="str">
            <v/>
          </cell>
          <cell r="H3823" t="str">
            <v>TÊ, EM FERRO GALVANIZADO, DN 80 (3"), CONEXÃO ROSQUEADA, INSTALADO EM PRUMADAS - FORNECIMENTO E INSTALAÇÃO. AF_10/2020</v>
          </cell>
          <cell r="I3823" t="str">
            <v>UN</v>
          </cell>
          <cell r="J3823" t="str">
            <v>COEFICIENTE DE REPRESENTATIVIDADE</v>
          </cell>
          <cell r="K3823" t="str">
            <v>146,66</v>
          </cell>
          <cell r="L3823" t="str">
            <v>CAIXA REFERENCIAL</v>
          </cell>
        </row>
        <row r="3824">
          <cell r="A3824">
            <v>92369</v>
          </cell>
          <cell r="B3824" t="str">
            <v>INSTALACOES HIDRO SANITARIAS</v>
          </cell>
          <cell r="C3824" t="str">
            <v>INHI</v>
          </cell>
          <cell r="D3824" t="str">
            <v>CONEXOES</v>
          </cell>
          <cell r="E3824" t="str">
            <v>0180</v>
          </cell>
          <cell r="F3824" t="str">
            <v/>
          </cell>
          <cell r="G3824" t="str">
            <v/>
          </cell>
          <cell r="H3824" t="str">
            <v>NIPLE, EM FERRO GALVANIZADO, DN 25 (1"), CONEXÃO ROSQUEADA, INSTALADO EM REDE DE ALIMENTAÇÃO PARA HIDRANTE - FORNECIMENTO E INSTALAÇÃO. AF_10/2020</v>
          </cell>
          <cell r="I3824" t="str">
            <v>UN</v>
          </cell>
          <cell r="J3824" t="str">
            <v>COEFICIENTE DE REPRESENTATIVIDADE</v>
          </cell>
          <cell r="K3824" t="str">
            <v>22,40</v>
          </cell>
          <cell r="L3824" t="str">
            <v>CAIXA REFERENCIAL</v>
          </cell>
        </row>
        <row r="3825">
          <cell r="A3825">
            <v>92370</v>
          </cell>
          <cell r="B3825" t="str">
            <v>INSTALACOES HIDRO SANITARIAS</v>
          </cell>
          <cell r="C3825" t="str">
            <v>INHI</v>
          </cell>
          <cell r="D3825" t="str">
            <v>CONEXOES</v>
          </cell>
          <cell r="E3825" t="str">
            <v>0180</v>
          </cell>
          <cell r="F3825" t="str">
            <v/>
          </cell>
          <cell r="G3825" t="str">
            <v/>
          </cell>
          <cell r="H3825" t="str">
            <v>LUVA, EM FERRO GALVANIZADO, DN 25 (1"), CONEXÃO ROSQUEADA, INSTALADO EM REDE DE ALIMENTAÇÃO PARA HIDRANTE - FORNECIMENTO E INSTALAÇÃO. AF_10/2020</v>
          </cell>
          <cell r="I3825" t="str">
            <v>UN</v>
          </cell>
          <cell r="J3825" t="str">
            <v>COEFICIENTE DE REPRESENTATIVIDADE</v>
          </cell>
          <cell r="K3825" t="str">
            <v>23,47</v>
          </cell>
          <cell r="L3825" t="str">
            <v>CAIXA REFERENCIAL</v>
          </cell>
        </row>
        <row r="3826">
          <cell r="A3826">
            <v>92371</v>
          </cell>
          <cell r="B3826" t="str">
            <v>INSTALACOES HIDRO SANITARIAS</v>
          </cell>
          <cell r="C3826" t="str">
            <v>INHI</v>
          </cell>
          <cell r="D3826" t="str">
            <v>CONEXOES</v>
          </cell>
          <cell r="E3826" t="str">
            <v>0180</v>
          </cell>
          <cell r="F3826" t="str">
            <v/>
          </cell>
          <cell r="G3826" t="str">
            <v/>
          </cell>
          <cell r="H3826" t="str">
            <v>NIPLE, EM FERRO GALVANIZADO, DN 32 (1 1/4"), CONEXÃO ROSQUEADA, INSTALADO EM REDE DE ALIMENTAÇÃO PARA HIDRANTE - FORNECIMENTO E INSTALAÇÃO. AF_10/2020</v>
          </cell>
          <cell r="I3826" t="str">
            <v>UN</v>
          </cell>
          <cell r="J3826" t="str">
            <v>COEFICIENTE DE REPRESENTATIVIDADE</v>
          </cell>
          <cell r="K3826" t="str">
            <v>27,03</v>
          </cell>
          <cell r="L3826" t="str">
            <v>CAIXA REFERENCIAL</v>
          </cell>
        </row>
        <row r="3827">
          <cell r="A3827">
            <v>92372</v>
          </cell>
          <cell r="B3827" t="str">
            <v>INSTALACOES HIDRO SANITARIAS</v>
          </cell>
          <cell r="C3827" t="str">
            <v>INHI</v>
          </cell>
          <cell r="D3827" t="str">
            <v>CONEXOES</v>
          </cell>
          <cell r="E3827" t="str">
            <v>0180</v>
          </cell>
          <cell r="F3827" t="str">
            <v/>
          </cell>
          <cell r="G3827" t="str">
            <v/>
          </cell>
          <cell r="H3827" t="str">
            <v>LUVA, EM FERRO GALVANIZADO, DN 32 (1 1/4"), CONEXÃO ROSQUEADA, INSTALADO EM REDE DE ALIMENTAÇÃO PARA HIDRANTE - FORNECIMENTO E INSTALAÇÃO. AF_10/2020</v>
          </cell>
          <cell r="I3827" t="str">
            <v>UN</v>
          </cell>
          <cell r="J3827" t="str">
            <v>COEFICIENTE DE REPRESENTATIVIDADE</v>
          </cell>
          <cell r="K3827" t="str">
            <v>28,03</v>
          </cell>
          <cell r="L3827" t="str">
            <v>CAIXA REFERENCIAL</v>
          </cell>
        </row>
        <row r="3828">
          <cell r="A3828">
            <v>92373</v>
          </cell>
          <cell r="B3828" t="str">
            <v>INSTALACOES HIDRO SANITARIAS</v>
          </cell>
          <cell r="C3828" t="str">
            <v>INHI</v>
          </cell>
          <cell r="D3828" t="str">
            <v>CONEXOES</v>
          </cell>
          <cell r="E3828" t="str">
            <v>0180</v>
          </cell>
          <cell r="F3828" t="str">
            <v/>
          </cell>
          <cell r="G3828" t="str">
            <v/>
          </cell>
          <cell r="H3828" t="str">
            <v>NIPLE, EM FERRO GALVANIZADO, DN 40 (1 1/2"), CONEXÃO ROSQUEADA, INSTALADO EM REDE DE ALIMENTAÇÃO PARA HIDRANTE - FORNECIMENTO E INSTALAÇÃO. AF_10/2020</v>
          </cell>
          <cell r="I3828" t="str">
            <v>UN</v>
          </cell>
          <cell r="J3828" t="str">
            <v>COEFICIENTE DE REPRESENTATIVIDADE</v>
          </cell>
          <cell r="K3828" t="str">
            <v>31,87</v>
          </cell>
          <cell r="L3828" t="str">
            <v>CAIXA REFERENCIAL</v>
          </cell>
        </row>
        <row r="3829">
          <cell r="A3829">
            <v>92374</v>
          </cell>
          <cell r="B3829" t="str">
            <v>INSTALACOES HIDRO SANITARIAS</v>
          </cell>
          <cell r="C3829" t="str">
            <v>INHI</v>
          </cell>
          <cell r="D3829" t="str">
            <v>CONEXOES</v>
          </cell>
          <cell r="E3829" t="str">
            <v>0180</v>
          </cell>
          <cell r="F3829" t="str">
            <v/>
          </cell>
          <cell r="G3829" t="str">
            <v/>
          </cell>
          <cell r="H3829" t="str">
            <v>LUVA, EM FERRO GALVANIZADO, DN 40 (1 1/2"), CONEXÃO ROSQUEADA, INSTALADO EM REDE DE ALIMENTAÇÃO PARA HIDRANTE - FORNECIMENTO E INSTALAÇÃO. AF_10/2020</v>
          </cell>
          <cell r="I3829" t="str">
            <v>UN</v>
          </cell>
          <cell r="J3829" t="str">
            <v>COEFICIENTE DE REPRESENTATIVIDADE</v>
          </cell>
          <cell r="K3829" t="str">
            <v>32,06</v>
          </cell>
          <cell r="L3829" t="str">
            <v>CAIXA REFERENCIAL</v>
          </cell>
        </row>
        <row r="3830">
          <cell r="A3830">
            <v>92375</v>
          </cell>
          <cell r="B3830" t="str">
            <v>INSTALACOES HIDRO SANITARIAS</v>
          </cell>
          <cell r="C3830" t="str">
            <v>INHI</v>
          </cell>
          <cell r="D3830" t="str">
            <v>CONEXOES</v>
          </cell>
          <cell r="E3830" t="str">
            <v>0180</v>
          </cell>
          <cell r="F3830" t="str">
            <v/>
          </cell>
          <cell r="G3830" t="str">
            <v/>
          </cell>
          <cell r="H3830" t="str">
            <v>NIPLE, EM FERRO GALVANIZADO, DN 50 (2"), CONEXÃO ROSQUEADA, INSTALADO EM REDE DE ALIMENTAÇÃO PARA HIDRANTE - FORNECIMENTO E INSTALAÇÃO. AF_10/2020</v>
          </cell>
          <cell r="I3830" t="str">
            <v>UN</v>
          </cell>
          <cell r="J3830" t="str">
            <v>COEFICIENTE DE REPRESENTATIVIDADE</v>
          </cell>
          <cell r="K3830" t="str">
            <v>41,20</v>
          </cell>
          <cell r="L3830" t="str">
            <v>CAIXA REFERENCIAL</v>
          </cell>
        </row>
        <row r="3831">
          <cell r="A3831">
            <v>92376</v>
          </cell>
          <cell r="B3831" t="str">
            <v>INSTALACOES HIDRO SANITARIAS</v>
          </cell>
          <cell r="C3831" t="str">
            <v>INHI</v>
          </cell>
          <cell r="D3831" t="str">
            <v>CONEXOES</v>
          </cell>
          <cell r="E3831" t="str">
            <v>0180</v>
          </cell>
          <cell r="F3831" t="str">
            <v/>
          </cell>
          <cell r="G3831" t="str">
            <v/>
          </cell>
          <cell r="H3831" t="str">
            <v>LUVA, EM FERRO GALVANIZADO, DN 50 (2"), CONEXÃO ROSQUEADA, INSTALADO EM REDE DE ALIMENTAÇÃO PARA HIDRANTE - FORNECIMENTO E INSTALAÇÃO. AF_10/2020</v>
          </cell>
          <cell r="I3831" t="str">
            <v>UN</v>
          </cell>
          <cell r="J3831" t="str">
            <v>COEFICIENTE DE REPRESENTATIVIDADE</v>
          </cell>
          <cell r="K3831" t="str">
            <v>41,18</v>
          </cell>
          <cell r="L3831" t="str">
            <v>CAIXA REFERENCIAL</v>
          </cell>
        </row>
        <row r="3832">
          <cell r="A3832">
            <v>92377</v>
          </cell>
          <cell r="B3832" t="str">
            <v>INSTALACOES HIDRO SANITARIAS</v>
          </cell>
          <cell r="C3832" t="str">
            <v>INHI</v>
          </cell>
          <cell r="D3832" t="str">
            <v>CONEXOES</v>
          </cell>
          <cell r="E3832" t="str">
            <v>0180</v>
          </cell>
          <cell r="F3832" t="str">
            <v/>
          </cell>
          <cell r="G3832" t="str">
            <v/>
          </cell>
          <cell r="H3832" t="str">
            <v>NIPLE, EM FERRO GALVANIZADO, DN 65 (2 1/2"), CONEXÃO ROSQUEADA, INSTALADO EM REDE DE ALIMENTAÇÃO PARA HIDRANTE - FORNECIMENTO E INSTALAÇÃO. AF_10/2020</v>
          </cell>
          <cell r="I3832" t="str">
            <v>UN</v>
          </cell>
          <cell r="J3832" t="str">
            <v>COEFICIENTE DE REPRESENTATIVIDADE</v>
          </cell>
          <cell r="K3832" t="str">
            <v>55,03</v>
          </cell>
          <cell r="L3832" t="str">
            <v>CAIXA REFERENCIAL</v>
          </cell>
        </row>
        <row r="3833">
          <cell r="A3833">
            <v>92378</v>
          </cell>
          <cell r="B3833" t="str">
            <v>INSTALACOES HIDRO SANITARIAS</v>
          </cell>
          <cell r="C3833" t="str">
            <v>INHI</v>
          </cell>
          <cell r="D3833" t="str">
            <v>CONEXOES</v>
          </cell>
          <cell r="E3833" t="str">
            <v>0180</v>
          </cell>
          <cell r="F3833" t="str">
            <v/>
          </cell>
          <cell r="G3833" t="str">
            <v/>
          </cell>
          <cell r="H3833" t="str">
            <v>LUVA, EM FERRO GALVANIZADO, DN 65 (2 1/2"), CONEXÃO ROSQUEADA, INSTALADO EM REDE DE ALIMENTAÇÃO PARA HIDRANTE - FORNECIMENTO E INSTALAÇÃO. AF_10/2020</v>
          </cell>
          <cell r="I3833" t="str">
            <v>UN</v>
          </cell>
          <cell r="J3833" t="str">
            <v>COEFICIENTE DE REPRESENTATIVIDADE</v>
          </cell>
          <cell r="K3833" t="str">
            <v>60,98</v>
          </cell>
          <cell r="L3833" t="str">
            <v>CAIXA REFERENCIAL</v>
          </cell>
        </row>
        <row r="3834">
          <cell r="A3834">
            <v>92379</v>
          </cell>
          <cell r="B3834" t="str">
            <v>INSTALACOES HIDRO SANITARIAS</v>
          </cell>
          <cell r="C3834" t="str">
            <v>INHI</v>
          </cell>
          <cell r="D3834" t="str">
            <v>CONEXOES</v>
          </cell>
          <cell r="E3834" t="str">
            <v>0180</v>
          </cell>
          <cell r="F3834" t="str">
            <v/>
          </cell>
          <cell r="G3834" t="str">
            <v/>
          </cell>
          <cell r="H3834" t="str">
            <v>NIPLE, EM FERRO GALVANIZADO, DN 80 (3"), CONEXÃO ROSQUEADA, INSTALADO EM REDE DE ALIMENTAÇÃO PARA HIDRANTE - FORNECIMENTO E INSTALAÇÃO. AF_10/2020</v>
          </cell>
          <cell r="I3834" t="str">
            <v>UN</v>
          </cell>
          <cell r="J3834" t="str">
            <v>COEFICIENTE DE REPRESENTATIVIDADE</v>
          </cell>
          <cell r="K3834" t="str">
            <v>77,56</v>
          </cell>
          <cell r="L3834" t="str">
            <v>CAIXA REFERENCIAL</v>
          </cell>
        </row>
        <row r="3835">
          <cell r="A3835">
            <v>92380</v>
          </cell>
          <cell r="B3835" t="str">
            <v>INSTALACOES HIDRO SANITARIAS</v>
          </cell>
          <cell r="C3835" t="str">
            <v>INHI</v>
          </cell>
          <cell r="D3835" t="str">
            <v>CONEXOES</v>
          </cell>
          <cell r="E3835" t="str">
            <v>0180</v>
          </cell>
          <cell r="F3835" t="str">
            <v/>
          </cell>
          <cell r="G3835" t="str">
            <v/>
          </cell>
          <cell r="H3835" t="str">
            <v>LUVA, EM FERRO GALVANIZADO, DN 80 (3"), CONEXÃO ROSQUEADA, INSTALADO EM REDE DE ALIMENTAÇÃO PARA HIDRANTE - FORNECIMENTO E INSTALAÇÃO. AF_10/2020</v>
          </cell>
          <cell r="I3835" t="str">
            <v>UN</v>
          </cell>
          <cell r="J3835" t="str">
            <v>COEFICIENTE DE REPRESENTATIVIDADE</v>
          </cell>
          <cell r="K3835" t="str">
            <v>82,85</v>
          </cell>
          <cell r="L3835" t="str">
            <v>CAIXA REFERENCIAL</v>
          </cell>
        </row>
        <row r="3836">
          <cell r="A3836">
            <v>92381</v>
          </cell>
          <cell r="B3836" t="str">
            <v>INSTALACOES HIDRO SANITARIAS</v>
          </cell>
          <cell r="C3836" t="str">
            <v>INHI</v>
          </cell>
          <cell r="D3836" t="str">
            <v>CONEXOES</v>
          </cell>
          <cell r="E3836" t="str">
            <v>0180</v>
          </cell>
          <cell r="F3836" t="str">
            <v/>
          </cell>
          <cell r="G3836" t="str">
            <v/>
          </cell>
          <cell r="H3836" t="str">
            <v>JOELHO 45 GRAUS, EM FERRO GALVANIZADO, DN 25 (1"), CONEXÃO ROSQUEADA, INSTALADO EM REDE DE ALIMENTAÇÃO PARA HIDRANTE - FORNECIMENTO E INSTALAÇÃO. AF_10/2020</v>
          </cell>
          <cell r="I3836" t="str">
            <v>UN</v>
          </cell>
          <cell r="J3836" t="str">
            <v>COEFICIENTE DE REPRESENTATIVIDADE</v>
          </cell>
          <cell r="K3836" t="str">
            <v>33,86</v>
          </cell>
          <cell r="L3836" t="str">
            <v>CAIXA REFERENCIAL</v>
          </cell>
        </row>
        <row r="3837">
          <cell r="A3837">
            <v>92382</v>
          </cell>
          <cell r="B3837" t="str">
            <v>INSTALACOES HIDRO SANITARIAS</v>
          </cell>
          <cell r="C3837" t="str">
            <v>INHI</v>
          </cell>
          <cell r="D3837" t="str">
            <v>CONEXOES</v>
          </cell>
          <cell r="E3837" t="str">
            <v>0180</v>
          </cell>
          <cell r="F3837" t="str">
            <v/>
          </cell>
          <cell r="G3837" t="str">
            <v/>
          </cell>
          <cell r="H3837" t="str">
            <v>JOELHO 90 GRAUS, EM FERRO GALVANIZADO, DN 25 (1"), CONEXÃO ROSQUEADA, INSTALADO EM REDE DE ALIMENTAÇÃO PARA HIDRANTE - FORNECIMENTO E INSTALAÇÃO. AF_10/2020</v>
          </cell>
          <cell r="I3837" t="str">
            <v>UN</v>
          </cell>
          <cell r="J3837" t="str">
            <v>COEFICIENTE DE REPRESENTATIVIDADE</v>
          </cell>
          <cell r="K3837" t="str">
            <v>32,44</v>
          </cell>
          <cell r="L3837" t="str">
            <v>CAIXA REFERENCIAL</v>
          </cell>
        </row>
        <row r="3838">
          <cell r="A3838">
            <v>92383</v>
          </cell>
          <cell r="B3838" t="str">
            <v>INSTALACOES HIDRO SANITARIAS</v>
          </cell>
          <cell r="C3838" t="str">
            <v>INHI</v>
          </cell>
          <cell r="D3838" t="str">
            <v>CONEXOES</v>
          </cell>
          <cell r="E3838" t="str">
            <v>0180</v>
          </cell>
          <cell r="F3838" t="str">
            <v/>
          </cell>
          <cell r="G3838" t="str">
            <v/>
          </cell>
          <cell r="H3838" t="str">
            <v>JOELHO 45 GRAUS, EM FERRO GALVANIZADO, DN 32 (1 1/4"), CONEXÃO ROSQUEADA, INSTALADO EM REDE DE ALIMENTAÇÃO PARA HIDRANTE - FORNECIMENTO E INSTALAÇÃO. AF_10/2020</v>
          </cell>
          <cell r="I3838" t="str">
            <v>UN</v>
          </cell>
          <cell r="J3838" t="str">
            <v>COEFICIENTE DE REPRESENTATIVIDADE</v>
          </cell>
          <cell r="K3838" t="str">
            <v>42,51</v>
          </cell>
          <cell r="L3838" t="str">
            <v>CAIXA REFERENCIAL</v>
          </cell>
        </row>
        <row r="3839">
          <cell r="A3839">
            <v>92384</v>
          </cell>
          <cell r="B3839" t="str">
            <v>INSTALACOES HIDRO SANITARIAS</v>
          </cell>
          <cell r="C3839" t="str">
            <v>INHI</v>
          </cell>
          <cell r="D3839" t="str">
            <v>CONEXOES</v>
          </cell>
          <cell r="E3839" t="str">
            <v>0180</v>
          </cell>
          <cell r="F3839" t="str">
            <v/>
          </cell>
          <cell r="G3839" t="str">
            <v/>
          </cell>
          <cell r="H3839" t="str">
            <v>JOELHO 90 GRAUS, EM FERRO GALVANIZADO, DN 32 (1 1/4"), CONEXÃO ROSQUEADA, INSTALADO EM REDE DE ALIMENTAÇÃO PARA HIDRANTE - FORNECIMENTO E INSTALAÇÃO. AF_10/2020</v>
          </cell>
          <cell r="I3839" t="str">
            <v>UN</v>
          </cell>
          <cell r="J3839" t="str">
            <v>COEFICIENTE DE REPRESENTATIVIDADE</v>
          </cell>
          <cell r="K3839" t="str">
            <v>39,68</v>
          </cell>
          <cell r="L3839" t="str">
            <v>CAIXA REFERENCIAL</v>
          </cell>
        </row>
        <row r="3840">
          <cell r="A3840">
            <v>92385</v>
          </cell>
          <cell r="B3840" t="str">
            <v>INSTALACOES HIDRO SANITARIAS</v>
          </cell>
          <cell r="C3840" t="str">
            <v>INHI</v>
          </cell>
          <cell r="D3840" t="str">
            <v>CONEXOES</v>
          </cell>
          <cell r="E3840" t="str">
            <v>0180</v>
          </cell>
          <cell r="F3840" t="str">
            <v/>
          </cell>
          <cell r="G3840" t="str">
            <v/>
          </cell>
          <cell r="H3840" t="str">
            <v>JOELHO 45 GRAUS, EM FERRO GALVANIZADO, DN 40 (1 1/2"), CONEXÃO ROSQUEADA, INSTALADO EM REDE DE ALIMENTAÇÃO PARA HIDRANTE - FORNECIMENTO E INSTALAÇÃO. AF_10/2020</v>
          </cell>
          <cell r="I3840" t="str">
            <v>UN</v>
          </cell>
          <cell r="J3840" t="str">
            <v>COEFICIENTE DE REPRESENTATIVIDADE</v>
          </cell>
          <cell r="K3840" t="str">
            <v>48,65</v>
          </cell>
          <cell r="L3840" t="str">
            <v>CAIXA REFERENCIAL</v>
          </cell>
        </row>
        <row r="3841">
          <cell r="A3841">
            <v>92386</v>
          </cell>
          <cell r="B3841" t="str">
            <v>INSTALACOES HIDRO SANITARIAS</v>
          </cell>
          <cell r="C3841" t="str">
            <v>INHI</v>
          </cell>
          <cell r="D3841" t="str">
            <v>CONEXOES</v>
          </cell>
          <cell r="E3841" t="str">
            <v>0180</v>
          </cell>
          <cell r="F3841" t="str">
            <v/>
          </cell>
          <cell r="G3841" t="str">
            <v/>
          </cell>
          <cell r="H3841" t="str">
            <v>JOELHO 90 GRAUS, EM FERRO GALVANIZADO, DN 40 (1 1/2"), CONEXÃO ROSQUEADA, INSTALADO EM REDE DE ALIMENTAÇÃO PARA HIDRANTE - FORNECIMENTO E INSTALAÇÃO. AF_10/2020</v>
          </cell>
          <cell r="I3841" t="str">
            <v>UN</v>
          </cell>
          <cell r="J3841" t="str">
            <v>COEFICIENTE DE REPRESENTATIVIDADE</v>
          </cell>
          <cell r="K3841" t="str">
            <v>46,70</v>
          </cell>
          <cell r="L3841" t="str">
            <v>CAIXA REFERENCIAL</v>
          </cell>
        </row>
        <row r="3842">
          <cell r="A3842">
            <v>92387</v>
          </cell>
          <cell r="B3842" t="str">
            <v>INSTALACOES HIDRO SANITARIAS</v>
          </cell>
          <cell r="C3842" t="str">
            <v>INHI</v>
          </cell>
          <cell r="D3842" t="str">
            <v>CONEXOES</v>
          </cell>
          <cell r="E3842" t="str">
            <v>0180</v>
          </cell>
          <cell r="F3842" t="str">
            <v/>
          </cell>
          <cell r="G3842" t="str">
            <v/>
          </cell>
          <cell r="H3842" t="str">
            <v>JOELHO 45 GRAUS, EM FERRO GALVANIZADO, DN 50 (2"), CONEXÃO ROSQUEADA, INSTALADO EM REDE DE ALIMENTAÇÃO PARA HIDRANTE - FORNECIMENTO E INSTALAÇÃO. AF_10/2020</v>
          </cell>
          <cell r="I3842" t="str">
            <v>UN</v>
          </cell>
          <cell r="J3842" t="str">
            <v>COEFICIENTE DE REPRESENTATIVIDADE</v>
          </cell>
          <cell r="K3842" t="str">
            <v>61,16</v>
          </cell>
          <cell r="L3842" t="str">
            <v>CAIXA REFERENCIAL</v>
          </cell>
        </row>
        <row r="3843">
          <cell r="A3843">
            <v>92388</v>
          </cell>
          <cell r="B3843" t="str">
            <v>INSTALACOES HIDRO SANITARIAS</v>
          </cell>
          <cell r="C3843" t="str">
            <v>INHI</v>
          </cell>
          <cell r="D3843" t="str">
            <v>CONEXOES</v>
          </cell>
          <cell r="E3843" t="str">
            <v>0180</v>
          </cell>
          <cell r="F3843" t="str">
            <v/>
          </cell>
          <cell r="G3843" t="str">
            <v/>
          </cell>
          <cell r="H3843" t="str">
            <v>JOELHO 90 GRAUS, EM FERRO GALVANIZADO, DN 50 (2"), CONEXÃO ROSQUEADA, INSTALADO EM REDE DE ALIMENTAÇÃO PARA HIDRANTE - FORNECIMENTO E INSTALAÇÃO. AF_10/2020</v>
          </cell>
          <cell r="I3843" t="str">
            <v>UN</v>
          </cell>
          <cell r="J3843" t="str">
            <v>COEFICIENTE DE REPRESENTATIVIDADE</v>
          </cell>
          <cell r="K3843" t="str">
            <v>59,84</v>
          </cell>
          <cell r="L3843" t="str">
            <v>CAIXA REFERENCIAL</v>
          </cell>
        </row>
        <row r="3844">
          <cell r="A3844">
            <v>92389</v>
          </cell>
          <cell r="B3844" t="str">
            <v>INSTALACOES HIDRO SANITARIAS</v>
          </cell>
          <cell r="C3844" t="str">
            <v>INHI</v>
          </cell>
          <cell r="D3844" t="str">
            <v>CONEXOES</v>
          </cell>
          <cell r="E3844" t="str">
            <v>0180</v>
          </cell>
          <cell r="F3844" t="str">
            <v/>
          </cell>
          <cell r="G3844" t="str">
            <v/>
          </cell>
          <cell r="H3844" t="str">
            <v>JOELHO 45 GRAUS, EM FERRO GALVANIZADO, DN 65 (2 1/2"), CONEXÃO ROSQUEADA, INSTALADO EM REDE DE ALIMENTAÇÃO PARA HIDRANTE - FORNECIMENTO E INSTALAÇÃO. AF_10/2020</v>
          </cell>
          <cell r="I3844" t="str">
            <v>UN</v>
          </cell>
          <cell r="J3844" t="str">
            <v>COEFICIENTE DE REPRESENTATIVIDADE</v>
          </cell>
          <cell r="K3844" t="str">
            <v>93,85</v>
          </cell>
          <cell r="L3844" t="str">
            <v>CAIXA REFERENCIAL</v>
          </cell>
        </row>
        <row r="3845">
          <cell r="A3845">
            <v>92390</v>
          </cell>
          <cell r="B3845" t="str">
            <v>INSTALACOES HIDRO SANITARIAS</v>
          </cell>
          <cell r="C3845" t="str">
            <v>INHI</v>
          </cell>
          <cell r="D3845" t="str">
            <v>CONEXOES</v>
          </cell>
          <cell r="E3845" t="str">
            <v>0180</v>
          </cell>
          <cell r="F3845" t="str">
            <v/>
          </cell>
          <cell r="G3845" t="str">
            <v/>
          </cell>
          <cell r="H3845" t="str">
            <v>JOELHO 90 GRAUS, EM FERRO GALVANIZADO, DN 65 (2 1/2"), CONEXÃO ROSQUEADA, INSTALADO EM REDE DE ALIMENTAÇÃO PARA HIDRANTE - FORNECIMENTO E INSTALAÇÃO. AF_10/2020</v>
          </cell>
          <cell r="I3845" t="str">
            <v>UN</v>
          </cell>
          <cell r="J3845" t="str">
            <v>COEFICIENTE DE REPRESENTATIVIDADE</v>
          </cell>
          <cell r="K3845" t="str">
            <v>88,03</v>
          </cell>
          <cell r="L3845" t="str">
            <v>CAIXA REFERENCIAL</v>
          </cell>
        </row>
        <row r="3846">
          <cell r="A3846">
            <v>92635</v>
          </cell>
          <cell r="B3846" t="str">
            <v>INSTALACOES HIDRO SANITARIAS</v>
          </cell>
          <cell r="C3846" t="str">
            <v>INHI</v>
          </cell>
          <cell r="D3846" t="str">
            <v>CONEXOES</v>
          </cell>
          <cell r="E3846" t="str">
            <v>0180</v>
          </cell>
          <cell r="F3846" t="str">
            <v/>
          </cell>
          <cell r="G3846" t="str">
            <v/>
          </cell>
          <cell r="H3846" t="str">
            <v>JOELHO 45 GRAUS, EM FERRO GALVANIZADO, CONEXÃO ROSQUEADA, DN 80 (3"), INSTALADO EM REDE DE ALIMENTAÇÃO PARA HIDRANTE - FORNECIMENTO E INSTALAÇÃO. AF_10/2020</v>
          </cell>
          <cell r="I3846" t="str">
            <v>UN</v>
          </cell>
          <cell r="J3846" t="str">
            <v>COEFICIENTE DE REPRESENTATIVIDADE</v>
          </cell>
          <cell r="K3846" t="str">
            <v>125,28</v>
          </cell>
          <cell r="L3846" t="str">
            <v>CAIXA REFERENCIAL</v>
          </cell>
        </row>
        <row r="3847">
          <cell r="A3847">
            <v>92636</v>
          </cell>
          <cell r="B3847" t="str">
            <v>INSTALACOES HIDRO SANITARIAS</v>
          </cell>
          <cell r="C3847" t="str">
            <v>INHI</v>
          </cell>
          <cell r="D3847" t="str">
            <v>CONEXOES</v>
          </cell>
          <cell r="E3847" t="str">
            <v>0180</v>
          </cell>
          <cell r="F3847" t="str">
            <v/>
          </cell>
          <cell r="G3847" t="str">
            <v/>
          </cell>
          <cell r="H3847" t="str">
            <v>JOELHO 90 GRAUS, EM FERRO GALVANIZADO, CONEXÃO ROSQUEADA, DN 80 (3"), INSTALADO EM REDE DE ALIMENTAÇÃO PARA HIDRANTE - FORNECIMENTO E INSTALAÇÃO. AF_10/2020</v>
          </cell>
          <cell r="I3847" t="str">
            <v>UN</v>
          </cell>
          <cell r="J3847" t="str">
            <v>COEFICIENTE DE REPRESENTATIVIDADE</v>
          </cell>
          <cell r="K3847" t="str">
            <v>114,06</v>
          </cell>
          <cell r="L3847" t="str">
            <v>CAIXA REFERENCIAL</v>
          </cell>
        </row>
        <row r="3848">
          <cell r="A3848">
            <v>92637</v>
          </cell>
          <cell r="B3848" t="str">
            <v>INSTALACOES HIDRO SANITARIAS</v>
          </cell>
          <cell r="C3848" t="str">
            <v>INHI</v>
          </cell>
          <cell r="D3848" t="str">
            <v>CONEXOES</v>
          </cell>
          <cell r="E3848" t="str">
            <v>0180</v>
          </cell>
          <cell r="F3848" t="str">
            <v/>
          </cell>
          <cell r="G3848" t="str">
            <v/>
          </cell>
          <cell r="H3848" t="str">
            <v>TÊ, EM FERRO GALVANIZADO, CONEXÃO ROSQUEADA, DN 25 (1"), INSTALADO EM REDE DE ALIMENTAÇÃO PARA HIDRANTE - FORNECIMENTO E INSTALAÇÃO. AF_10/2020</v>
          </cell>
          <cell r="I3848" t="str">
            <v>UN</v>
          </cell>
          <cell r="J3848" t="str">
            <v>COEFICIENTE DE REPRESENTATIVIDADE</v>
          </cell>
          <cell r="K3848" t="str">
            <v>43,84</v>
          </cell>
          <cell r="L3848" t="str">
            <v>CAIXA REFERENCIAL</v>
          </cell>
        </row>
        <row r="3849">
          <cell r="A3849">
            <v>92638</v>
          </cell>
          <cell r="B3849" t="str">
            <v>INSTALACOES HIDRO SANITARIAS</v>
          </cell>
          <cell r="C3849" t="str">
            <v>INHI</v>
          </cell>
          <cell r="D3849" t="str">
            <v>CONEXOES</v>
          </cell>
          <cell r="E3849" t="str">
            <v>0180</v>
          </cell>
          <cell r="F3849" t="str">
            <v/>
          </cell>
          <cell r="G3849" t="str">
            <v/>
          </cell>
          <cell r="H3849" t="str">
            <v>TÊ, EM FERRO GALVANIZADO, CONEXÃO ROSQUEADA, DN 32 (1 1/4"), INSTALADO EM REDE DE ALIMENTAÇÃO PARA HIDRANTE - FORNECIMENTO E INSTALAÇÃO. AF_10/2020</v>
          </cell>
          <cell r="I3849" t="str">
            <v>UN</v>
          </cell>
          <cell r="J3849" t="str">
            <v>COEFICIENTE DE REPRESENTATIVIDADE</v>
          </cell>
          <cell r="K3849" t="str">
            <v>53,30</v>
          </cell>
          <cell r="L3849" t="str">
            <v>CAIXA REFERENCIAL</v>
          </cell>
        </row>
        <row r="3850">
          <cell r="A3850">
            <v>92639</v>
          </cell>
          <cell r="B3850" t="str">
            <v>INSTALACOES HIDRO SANITARIAS</v>
          </cell>
          <cell r="C3850" t="str">
            <v>INHI</v>
          </cell>
          <cell r="D3850" t="str">
            <v>CONEXOES</v>
          </cell>
          <cell r="E3850" t="str">
            <v>0180</v>
          </cell>
          <cell r="F3850" t="str">
            <v/>
          </cell>
          <cell r="G3850" t="str">
            <v/>
          </cell>
          <cell r="H3850" t="str">
            <v>TÊ, EM FERRO GALVANIZADO, CONEXÃO ROSQUEADA, DN 40 (1 1/2"), INSTALADO EM REDE DE ALIMENTAÇÃO PARA HIDRANTE - FORNECIMENTO E INSTALAÇÃO. AF_10/2020</v>
          </cell>
          <cell r="I3850" t="str">
            <v>UN</v>
          </cell>
          <cell r="J3850" t="str">
            <v>COEFICIENTE DE REPRESENTATIVIDADE</v>
          </cell>
          <cell r="K3850" t="str">
            <v>61,58</v>
          </cell>
          <cell r="L3850" t="str">
            <v>CAIXA REFERENCIAL</v>
          </cell>
        </row>
        <row r="3851">
          <cell r="A3851">
            <v>92640</v>
          </cell>
          <cell r="B3851" t="str">
            <v>INSTALACOES HIDRO SANITARIAS</v>
          </cell>
          <cell r="C3851" t="str">
            <v>INHI</v>
          </cell>
          <cell r="D3851" t="str">
            <v>CONEXOES</v>
          </cell>
          <cell r="E3851" t="str">
            <v>0180</v>
          </cell>
          <cell r="F3851" t="str">
            <v/>
          </cell>
          <cell r="G3851" t="str">
            <v/>
          </cell>
          <cell r="H3851" t="str">
            <v>TÊ, EM FERRO GALVANIZADO, CONEXÃO ROSQUEADA, DN 50 (2"), INSTALADO EM REDE DE ALIMENTAÇÃO PARA HIDRANTE - FORNECIMENTO E INSTALAÇÃO. AF_10/2020</v>
          </cell>
          <cell r="I3851" t="str">
            <v>UN</v>
          </cell>
          <cell r="J3851" t="str">
            <v>COEFICIENTE DE REPRESENTATIVIDADE</v>
          </cell>
          <cell r="K3851" t="str">
            <v>79,79</v>
          </cell>
          <cell r="L3851" t="str">
            <v>CAIXA REFERENCIAL</v>
          </cell>
        </row>
        <row r="3852">
          <cell r="A3852">
            <v>92642</v>
          </cell>
          <cell r="B3852" t="str">
            <v>INSTALACOES HIDRO SANITARIAS</v>
          </cell>
          <cell r="C3852" t="str">
            <v>INHI</v>
          </cell>
          <cell r="D3852" t="str">
            <v>CONEXOES</v>
          </cell>
          <cell r="E3852" t="str">
            <v>0180</v>
          </cell>
          <cell r="F3852" t="str">
            <v/>
          </cell>
          <cell r="G3852" t="str">
            <v/>
          </cell>
          <cell r="H3852" t="str">
            <v>TÊ, EM FERRO GALVANIZADO, CONEXÃO ROSQUEADA, DN 65 (2 1/2"), INSTALADO EM REDE DE ALIMENTAÇÃO PARA HIDRANTE - FORNECIMENTO E INSTALAÇÃO. AF_10/2020</v>
          </cell>
          <cell r="I3852" t="str">
            <v>UN</v>
          </cell>
          <cell r="J3852" t="str">
            <v>COEFICIENTE DE REPRESENTATIVIDADE</v>
          </cell>
          <cell r="K3852" t="str">
            <v>120,30</v>
          </cell>
          <cell r="L3852" t="str">
            <v>CAIXA REFERENCIAL</v>
          </cell>
        </row>
        <row r="3853">
          <cell r="A3853">
            <v>92644</v>
          </cell>
          <cell r="B3853" t="str">
            <v>INSTALACOES HIDRO SANITARIAS</v>
          </cell>
          <cell r="C3853" t="str">
            <v>INHI</v>
          </cell>
          <cell r="D3853" t="str">
            <v>CONEXOES</v>
          </cell>
          <cell r="E3853" t="str">
            <v>0180</v>
          </cell>
          <cell r="F3853" t="str">
            <v/>
          </cell>
          <cell r="G3853" t="str">
            <v/>
          </cell>
          <cell r="H3853" t="str">
            <v>TÊ, EM FERRO GALVANIZADO, CONEXÃO ROSQUEADA, DN 80 (3"), INSTALADO EM REDE DE ALIMENTAÇÃO PARA HIDRANTE - FORNECIMENTO E INSTALAÇÃO. AF_10/2020</v>
          </cell>
          <cell r="I3853" t="str">
            <v>UN</v>
          </cell>
          <cell r="J3853" t="str">
            <v>COEFICIENTE DE REPRESENTATIVIDADE</v>
          </cell>
          <cell r="K3853" t="str">
            <v>151,07</v>
          </cell>
          <cell r="L3853" t="str">
            <v>CAIXA REFERENCIAL</v>
          </cell>
        </row>
        <row r="3854">
          <cell r="A3854">
            <v>92657</v>
          </cell>
          <cell r="B3854" t="str">
            <v>INSTALACOES HIDRO SANITARIAS</v>
          </cell>
          <cell r="C3854" t="str">
            <v>INHI</v>
          </cell>
          <cell r="D3854" t="str">
            <v>CONEXOES</v>
          </cell>
          <cell r="E3854" t="str">
            <v>0180</v>
          </cell>
          <cell r="F3854" t="str">
            <v/>
          </cell>
          <cell r="G3854" t="str">
            <v/>
          </cell>
          <cell r="H3854" t="str">
            <v>NIPLE, EM FERRO GALVANIZADO, CONEXÃO ROSQUEADA, DN 25 (1"), INSTALADO EM REDE DE ALIMENTAÇÃO PARA SPRINKLER - FORNECIMENTO E INSTALAÇÃO. AF_10/2020</v>
          </cell>
          <cell r="I3854" t="str">
            <v>UN</v>
          </cell>
          <cell r="J3854" t="str">
            <v>COEFICIENTE DE REPRESENTATIVIDADE</v>
          </cell>
          <cell r="K3854" t="str">
            <v>16,45</v>
          </cell>
          <cell r="L3854" t="str">
            <v>CAIXA REFERENCIAL</v>
          </cell>
        </row>
        <row r="3855">
          <cell r="A3855">
            <v>92658</v>
          </cell>
          <cell r="B3855" t="str">
            <v>INSTALACOES HIDRO SANITARIAS</v>
          </cell>
          <cell r="C3855" t="str">
            <v>INHI</v>
          </cell>
          <cell r="D3855" t="str">
            <v>CONEXOES</v>
          </cell>
          <cell r="E3855" t="str">
            <v>0180</v>
          </cell>
          <cell r="F3855" t="str">
            <v/>
          </cell>
          <cell r="G3855" t="str">
            <v/>
          </cell>
          <cell r="H3855" t="str">
            <v>LUVA, EM FERRO GALVANIZADO, CONEXÃO ROSQUEADA, DN 25 (1"), INSTALADO EM REDE DE ALIMENTAÇÃO PARA SPRINKLER - FORNECIMENTO E INSTALAÇÃO. AF_10/2020</v>
          </cell>
          <cell r="I3855" t="str">
            <v>UN</v>
          </cell>
          <cell r="J3855" t="str">
            <v>COEFICIENTE DE REPRESENTATIVIDADE</v>
          </cell>
          <cell r="K3855" t="str">
            <v>17,52</v>
          </cell>
          <cell r="L3855" t="str">
            <v>CAIXA REFERENCIAL</v>
          </cell>
        </row>
        <row r="3856">
          <cell r="A3856">
            <v>92659</v>
          </cell>
          <cell r="B3856" t="str">
            <v>INSTALACOES HIDRO SANITARIAS</v>
          </cell>
          <cell r="C3856" t="str">
            <v>INHI</v>
          </cell>
          <cell r="D3856" t="str">
            <v>CONEXOES</v>
          </cell>
          <cell r="E3856" t="str">
            <v>0180</v>
          </cell>
          <cell r="F3856" t="str">
            <v/>
          </cell>
          <cell r="G3856" t="str">
            <v/>
          </cell>
          <cell r="H3856" t="str">
            <v>NIPLE, EM FERRO GALVANIZADO, CONEXÃO ROSQUEADA, DN 32 (1 1/4"), INSTALADO EM REDE DE ALIMENTAÇÃO PARA SPRINKLER - FORNECIMENTO E INSTALAÇÃO. AF_10/2020</v>
          </cell>
          <cell r="I3856" t="str">
            <v>UN</v>
          </cell>
          <cell r="J3856" t="str">
            <v>COEFICIENTE DE REPRESENTATIVIDADE</v>
          </cell>
          <cell r="K3856" t="str">
            <v>20,25</v>
          </cell>
          <cell r="L3856" t="str">
            <v>CAIXA REFERENCIAL</v>
          </cell>
        </row>
        <row r="3857">
          <cell r="A3857">
            <v>92660</v>
          </cell>
          <cell r="B3857" t="str">
            <v>INSTALACOES HIDRO SANITARIAS</v>
          </cell>
          <cell r="C3857" t="str">
            <v>INHI</v>
          </cell>
          <cell r="D3857" t="str">
            <v>CONEXOES</v>
          </cell>
          <cell r="E3857" t="str">
            <v>0180</v>
          </cell>
          <cell r="F3857" t="str">
            <v/>
          </cell>
          <cell r="G3857" t="str">
            <v/>
          </cell>
          <cell r="H3857" t="str">
            <v>LUVA, EM FERRO GALVANIZADO, CONEXÃO ROSQUEADA, DN 32 (1 1/4"), INSTALADO EM REDE DE ALIMENTAÇÃO PARA SPRINKLER - FORNECIMENTO E INSTALAÇÃO. AF_10/2020</v>
          </cell>
          <cell r="I3857" t="str">
            <v>UN</v>
          </cell>
          <cell r="J3857" t="str">
            <v>COEFICIENTE DE REPRESENTATIVIDADE</v>
          </cell>
          <cell r="K3857" t="str">
            <v>21,25</v>
          </cell>
          <cell r="L3857" t="str">
            <v>CAIXA REFERENCIAL</v>
          </cell>
        </row>
        <row r="3858">
          <cell r="A3858">
            <v>92661</v>
          </cell>
          <cell r="B3858" t="str">
            <v>INSTALACOES HIDRO SANITARIAS</v>
          </cell>
          <cell r="C3858" t="str">
            <v>INHI</v>
          </cell>
          <cell r="D3858" t="str">
            <v>CONEXOES</v>
          </cell>
          <cell r="E3858" t="str">
            <v>0180</v>
          </cell>
          <cell r="F3858" t="str">
            <v/>
          </cell>
          <cell r="G3858" t="str">
            <v/>
          </cell>
          <cell r="H3858" t="str">
            <v>NIPLE, EM FERRO GALVANIZADO, CONEXÃO ROSQUEADA, DN 40 (1 1/2"), INSTALADO EM REDE DE ALIMENTAÇÃO PARA SPRINKLER - FORNECIMENTO E INSTALAÇÃO. AF_10/2020</v>
          </cell>
          <cell r="I3858" t="str">
            <v>UN</v>
          </cell>
          <cell r="J3858" t="str">
            <v>COEFICIENTE DE REPRESENTATIVIDADE</v>
          </cell>
          <cell r="K3858" t="str">
            <v>24,16</v>
          </cell>
          <cell r="L3858" t="str">
            <v>CAIXA REFERENCIAL</v>
          </cell>
        </row>
        <row r="3859">
          <cell r="A3859">
            <v>92662</v>
          </cell>
          <cell r="B3859" t="str">
            <v>INSTALACOES HIDRO SANITARIAS</v>
          </cell>
          <cell r="C3859" t="str">
            <v>INHI</v>
          </cell>
          <cell r="D3859" t="str">
            <v>CONEXOES</v>
          </cell>
          <cell r="E3859" t="str">
            <v>0180</v>
          </cell>
          <cell r="F3859" t="str">
            <v/>
          </cell>
          <cell r="G3859" t="str">
            <v/>
          </cell>
          <cell r="H3859" t="str">
            <v>LUVA, EM FERRO GALVANIZADO, CONEXÃO ROSQUEADA, DN 40 (1 1/2"), INSTALADO EM REDE DE ALIMENTAÇÃO PARA SPRINKLER - FORNECIMENTO E INSTALAÇÃO. AF_10/2020</v>
          </cell>
          <cell r="I3859" t="str">
            <v>UN</v>
          </cell>
          <cell r="J3859" t="str">
            <v>COEFICIENTE DE REPRESENTATIVIDADE</v>
          </cell>
          <cell r="K3859" t="str">
            <v>24,35</v>
          </cell>
          <cell r="L3859" t="str">
            <v>CAIXA REFERENCIAL</v>
          </cell>
        </row>
        <row r="3860">
          <cell r="A3860">
            <v>92663</v>
          </cell>
          <cell r="B3860" t="str">
            <v>INSTALACOES HIDRO SANITARIAS</v>
          </cell>
          <cell r="C3860" t="str">
            <v>INHI</v>
          </cell>
          <cell r="D3860" t="str">
            <v>CONEXOES</v>
          </cell>
          <cell r="E3860" t="str">
            <v>0180</v>
          </cell>
          <cell r="F3860" t="str">
            <v/>
          </cell>
          <cell r="G3860" t="str">
            <v/>
          </cell>
          <cell r="H3860" t="str">
            <v>NIPLE, EM FERRO GALVANIZADO, CONEXÃO ROSQUEADA, DN 50 (2"), INSTALADO EM REDE DE ALIMENTAÇÃO PARA SPRINKLER - FORNECIMENTO E INSTALAÇÃO. AF_10/2020</v>
          </cell>
          <cell r="I3860" t="str">
            <v>UN</v>
          </cell>
          <cell r="J3860" t="str">
            <v>COEFICIENTE DE REPRESENTATIVIDADE</v>
          </cell>
          <cell r="K3860" t="str">
            <v>32,32</v>
          </cell>
          <cell r="L3860" t="str">
            <v>CAIXA REFERENCIAL</v>
          </cell>
        </row>
        <row r="3861">
          <cell r="A3861">
            <v>92664</v>
          </cell>
          <cell r="B3861" t="str">
            <v>INSTALACOES HIDRO SANITARIAS</v>
          </cell>
          <cell r="C3861" t="str">
            <v>INHI</v>
          </cell>
          <cell r="D3861" t="str">
            <v>CONEXOES</v>
          </cell>
          <cell r="E3861" t="str">
            <v>0180</v>
          </cell>
          <cell r="F3861" t="str">
            <v/>
          </cell>
          <cell r="G3861" t="str">
            <v/>
          </cell>
          <cell r="H3861" t="str">
            <v>LUVA, EM FERRO GALVANIZADO, CONEXÃO ROSQUEADA, DN 50 (2"), INSTALADO EM REDE DE ALIMENTAÇÃO PARA SPRINKLER - FORNECIMENTO E INSTALAÇÃO. AF_10/2020</v>
          </cell>
          <cell r="I3861" t="str">
            <v>UN</v>
          </cell>
          <cell r="J3861" t="str">
            <v>COEFICIENTE DE REPRESENTATIVIDADE</v>
          </cell>
          <cell r="K3861" t="str">
            <v>32,30</v>
          </cell>
          <cell r="L3861" t="str">
            <v>CAIXA REFERENCIAL</v>
          </cell>
        </row>
        <row r="3862">
          <cell r="A3862">
            <v>92665</v>
          </cell>
          <cell r="B3862" t="str">
            <v>INSTALACOES HIDRO SANITARIAS</v>
          </cell>
          <cell r="C3862" t="str">
            <v>INHI</v>
          </cell>
          <cell r="D3862" t="str">
            <v>CONEXOES</v>
          </cell>
          <cell r="E3862" t="str">
            <v>0180</v>
          </cell>
          <cell r="F3862" t="str">
            <v/>
          </cell>
          <cell r="G3862" t="str">
            <v/>
          </cell>
          <cell r="H3862" t="str">
            <v>NIPLE, EM FERRO GALVANIZADO, CONEXÃO ROSQUEADA, DN 65 (2 1/2"), INSTALADO EM REDE DE ALIMENTAÇÃO PARA SPRINKLER - FORNECIMENTO E INSTALAÇÃO. AF_10/2020</v>
          </cell>
          <cell r="I3862" t="str">
            <v>UN</v>
          </cell>
          <cell r="J3862" t="str">
            <v>COEFICIENTE DE REPRESENTATIVIDADE</v>
          </cell>
          <cell r="K3862" t="str">
            <v>44,38</v>
          </cell>
          <cell r="L3862" t="str">
            <v>CAIXA REFERENCIAL</v>
          </cell>
        </row>
        <row r="3863">
          <cell r="A3863">
            <v>92666</v>
          </cell>
          <cell r="B3863" t="str">
            <v>INSTALACOES HIDRO SANITARIAS</v>
          </cell>
          <cell r="C3863" t="str">
            <v>INHI</v>
          </cell>
          <cell r="D3863" t="str">
            <v>CONEXOES</v>
          </cell>
          <cell r="E3863" t="str">
            <v>0180</v>
          </cell>
          <cell r="F3863" t="str">
            <v/>
          </cell>
          <cell r="G3863" t="str">
            <v/>
          </cell>
          <cell r="H3863" t="str">
            <v>LUVA, EM FERRO GALVANIZADO, CONEXÃO ROSQUEADA, DN 65 (2 1/2"), INSTALADO EM REDE DE ALIMENTAÇÃO PARA SPRINKLER - FORNECIMENTO E INSTALAÇÃO. AF_10/2020</v>
          </cell>
          <cell r="I3863" t="str">
            <v>UN</v>
          </cell>
          <cell r="J3863" t="str">
            <v>COEFICIENTE DE REPRESENTATIVIDADE</v>
          </cell>
          <cell r="K3863" t="str">
            <v>50,33</v>
          </cell>
          <cell r="L3863" t="str">
            <v>CAIXA REFERENCIAL</v>
          </cell>
        </row>
        <row r="3864">
          <cell r="A3864">
            <v>92667</v>
          </cell>
          <cell r="B3864" t="str">
            <v>INSTALACOES HIDRO SANITARIAS</v>
          </cell>
          <cell r="C3864" t="str">
            <v>INHI</v>
          </cell>
          <cell r="D3864" t="str">
            <v>CONEXOES</v>
          </cell>
          <cell r="E3864" t="str">
            <v>0180</v>
          </cell>
          <cell r="F3864" t="str">
            <v/>
          </cell>
          <cell r="G3864" t="str">
            <v/>
          </cell>
          <cell r="H3864" t="str">
            <v>NIPLE, EM FERRO GALVANIZADO, CONEXÃO ROSQUEADA, DN 80 (3"), INSTALADO EM REDE DE ALIMENTAÇÃO PARA SPRINKLER - FORNECIMENTO E INSTALAÇÃO. AF_10/2020</v>
          </cell>
          <cell r="I3864" t="str">
            <v>UN</v>
          </cell>
          <cell r="J3864" t="str">
            <v>COEFICIENTE DE REPRESENTATIVIDADE</v>
          </cell>
          <cell r="K3864" t="str">
            <v>65,18</v>
          </cell>
          <cell r="L3864" t="str">
            <v>CAIXA REFERENCIAL</v>
          </cell>
        </row>
        <row r="3865">
          <cell r="A3865">
            <v>92668</v>
          </cell>
          <cell r="B3865" t="str">
            <v>INSTALACOES HIDRO SANITARIAS</v>
          </cell>
          <cell r="C3865" t="str">
            <v>INHI</v>
          </cell>
          <cell r="D3865" t="str">
            <v>CONEXOES</v>
          </cell>
          <cell r="E3865" t="str">
            <v>0180</v>
          </cell>
          <cell r="F3865" t="str">
            <v/>
          </cell>
          <cell r="G3865" t="str">
            <v/>
          </cell>
          <cell r="H3865" t="str">
            <v>LUVA, EM FERRO GALVANIZADO, CONEXÃO ROSQUEADA, DN 80 (3"), INSTALADO EM REDE DE ALIMENTAÇÃO PARA SPRINKLER - FORNECIMENTO E INSTALAÇÃO. AF_10/2020</v>
          </cell>
          <cell r="I3865" t="str">
            <v>UN</v>
          </cell>
          <cell r="J3865" t="str">
            <v>COEFICIENTE DE REPRESENTATIVIDADE</v>
          </cell>
          <cell r="K3865" t="str">
            <v>70,47</v>
          </cell>
          <cell r="L3865" t="str">
            <v>CAIXA REFERENCIAL</v>
          </cell>
        </row>
        <row r="3866">
          <cell r="A3866">
            <v>92669</v>
          </cell>
          <cell r="B3866" t="str">
            <v>INSTALACOES HIDRO SANITARIAS</v>
          </cell>
          <cell r="C3866" t="str">
            <v>INHI</v>
          </cell>
          <cell r="D3866" t="str">
            <v>CONEXOES</v>
          </cell>
          <cell r="E3866" t="str">
            <v>0180</v>
          </cell>
          <cell r="F3866" t="str">
            <v/>
          </cell>
          <cell r="G3866" t="str">
            <v/>
          </cell>
          <cell r="H3866" t="str">
            <v>JOELHO 45 GRAUS, EM FERRO GALVANIZADO, CONEXÃO ROSQUEADA, DN 25 (1"), INSTALADO EM REDE DE ALIMENTAÇÃO PARA SPRINKLER - FORNECIMENTO E INSTALAÇÃO. AF_10/2020</v>
          </cell>
          <cell r="I3866" t="str">
            <v>UN</v>
          </cell>
          <cell r="J3866" t="str">
            <v>COEFICIENTE DE REPRESENTATIVIDADE</v>
          </cell>
          <cell r="K3866" t="str">
            <v>24,92</v>
          </cell>
          <cell r="L3866" t="str">
            <v>CAIXA REFERENCIAL</v>
          </cell>
        </row>
        <row r="3867">
          <cell r="A3867">
            <v>92670</v>
          </cell>
          <cell r="B3867" t="str">
            <v>INSTALACOES HIDRO SANITARIAS</v>
          </cell>
          <cell r="C3867" t="str">
            <v>INHI</v>
          </cell>
          <cell r="D3867" t="str">
            <v>CONEXOES</v>
          </cell>
          <cell r="E3867" t="str">
            <v>0180</v>
          </cell>
          <cell r="F3867" t="str">
            <v/>
          </cell>
          <cell r="G3867" t="str">
            <v/>
          </cell>
          <cell r="H3867" t="str">
            <v>JOELHO 90 GRAUS, EM FERRO GALVANIZADO, CONEXÃO ROSQUEADA, DN 25 (1"), INSTALADO EM REDE DE ALIMENTAÇÃO PARA SPRINKLER - FORNECIMENTO E INSTALAÇÃO. AF_10/2020</v>
          </cell>
          <cell r="I3867" t="str">
            <v>UN</v>
          </cell>
          <cell r="J3867" t="str">
            <v>COEFICIENTE DE REPRESENTATIVIDADE</v>
          </cell>
          <cell r="K3867" t="str">
            <v>23,50</v>
          </cell>
          <cell r="L3867" t="str">
            <v>CAIXA REFERENCIAL</v>
          </cell>
        </row>
        <row r="3868">
          <cell r="A3868">
            <v>92671</v>
          </cell>
          <cell r="B3868" t="str">
            <v>INSTALACOES HIDRO SANITARIAS</v>
          </cell>
          <cell r="C3868" t="str">
            <v>INHI</v>
          </cell>
          <cell r="D3868" t="str">
            <v>CONEXOES</v>
          </cell>
          <cell r="E3868" t="str">
            <v>0180</v>
          </cell>
          <cell r="F3868" t="str">
            <v/>
          </cell>
          <cell r="G3868" t="str">
            <v/>
          </cell>
          <cell r="H3868" t="str">
            <v>JOELHO 45 GRAUS, EM FERRO GALVANIZADO, CONEXÃO ROSQUEADA, DN 32 (1 1/4"), INSTALADO EM REDE DE ALIMENTAÇÃO PARA SPRINKLER - FORNECIMENTO E INSTALAÇÃO. AF_10/2020</v>
          </cell>
          <cell r="I3868" t="str">
            <v>UN</v>
          </cell>
          <cell r="J3868" t="str">
            <v>COEFICIENTE DE REPRESENTATIVIDADE</v>
          </cell>
          <cell r="K3868" t="str">
            <v>32,37</v>
          </cell>
          <cell r="L3868" t="str">
            <v>CAIXA REFERENCIAL</v>
          </cell>
        </row>
        <row r="3869">
          <cell r="A3869">
            <v>92672</v>
          </cell>
          <cell r="B3869" t="str">
            <v>INSTALACOES HIDRO SANITARIAS</v>
          </cell>
          <cell r="C3869" t="str">
            <v>INHI</v>
          </cell>
          <cell r="D3869" t="str">
            <v>CONEXOES</v>
          </cell>
          <cell r="E3869" t="str">
            <v>0180</v>
          </cell>
          <cell r="F3869" t="str">
            <v/>
          </cell>
          <cell r="G3869" t="str">
            <v/>
          </cell>
          <cell r="H3869" t="str">
            <v>JOELHO 90 GRAUS, EM FERRO GALVANIZADO, CONEXÃO ROSQUEADA, DN 32 (1 1/4"), INSTALADO EM REDE DE ALIMENTAÇÃO PARA SPRINKLER - FORNECIMENTO E INSTALAÇÃO. AF_10/2020</v>
          </cell>
          <cell r="I3869" t="str">
            <v>UN</v>
          </cell>
          <cell r="J3869" t="str">
            <v>COEFICIENTE DE REPRESENTATIVIDADE</v>
          </cell>
          <cell r="K3869" t="str">
            <v>29,54</v>
          </cell>
          <cell r="L3869" t="str">
            <v>CAIXA REFERENCIAL</v>
          </cell>
        </row>
        <row r="3870">
          <cell r="A3870">
            <v>92673</v>
          </cell>
          <cell r="B3870" t="str">
            <v>INSTALACOES HIDRO SANITARIAS</v>
          </cell>
          <cell r="C3870" t="str">
            <v>INHI</v>
          </cell>
          <cell r="D3870" t="str">
            <v>CONEXOES</v>
          </cell>
          <cell r="E3870" t="str">
            <v>0180</v>
          </cell>
          <cell r="F3870" t="str">
            <v/>
          </cell>
          <cell r="G3870" t="str">
            <v/>
          </cell>
          <cell r="H3870" t="str">
            <v>JOELHO 45 GRAUS, EM FERRO GALVANIZADO, CONEXÃO ROSQUEADA, DN 40 (1 1/2"), INSTALADO EM REDE DE ALIMENTAÇÃO PARA SPRINKLER - FORNECIMENTO E INSTALAÇÃO. AF_10/2020</v>
          </cell>
          <cell r="I3870" t="str">
            <v>UN</v>
          </cell>
          <cell r="J3870" t="str">
            <v>COEFICIENTE DE REPRESENTATIVIDADE</v>
          </cell>
          <cell r="K3870" t="str">
            <v>37,09</v>
          </cell>
          <cell r="L3870" t="str">
            <v>CAIXA REFERENCIAL</v>
          </cell>
        </row>
        <row r="3871">
          <cell r="A3871">
            <v>92674</v>
          </cell>
          <cell r="B3871" t="str">
            <v>INSTALACOES HIDRO SANITARIAS</v>
          </cell>
          <cell r="C3871" t="str">
            <v>INHI</v>
          </cell>
          <cell r="D3871" t="str">
            <v>CONEXOES</v>
          </cell>
          <cell r="E3871" t="str">
            <v>0180</v>
          </cell>
          <cell r="F3871" t="str">
            <v/>
          </cell>
          <cell r="G3871" t="str">
            <v/>
          </cell>
          <cell r="H3871" t="str">
            <v>JOELHO 90 GRAUS, EM FERRO GALVANIZADO, CONEXÃO ROSQUEADA, DN 40 (1 1/2"), INSTALADO EM REDE DE ALIMENTAÇÃO PARA SPRINKLER - FORNECIMENTO E INSTALAÇÃO. AF_10/2020</v>
          </cell>
          <cell r="I3871" t="str">
            <v>UN</v>
          </cell>
          <cell r="J3871" t="str">
            <v>COEFICIENTE DE REPRESENTATIVIDADE</v>
          </cell>
          <cell r="K3871" t="str">
            <v>35,14</v>
          </cell>
          <cell r="L3871" t="str">
            <v>CAIXA REFERENCIAL</v>
          </cell>
        </row>
        <row r="3872">
          <cell r="A3872">
            <v>92675</v>
          </cell>
          <cell r="B3872" t="str">
            <v>INSTALACOES HIDRO SANITARIAS</v>
          </cell>
          <cell r="C3872" t="str">
            <v>INHI</v>
          </cell>
          <cell r="D3872" t="str">
            <v>CONEXOES</v>
          </cell>
          <cell r="E3872" t="str">
            <v>0180</v>
          </cell>
          <cell r="F3872" t="str">
            <v/>
          </cell>
          <cell r="G3872" t="str">
            <v/>
          </cell>
          <cell r="H3872" t="str">
            <v>JOELHO 45 GRAUS, EM FERRO GALVANIZADO, CONEXÃO ROSQUEADA, DN 50 (2"), INSTALADO EM REDE DE ALIMENTAÇÃO PARA SPRINKLER - FORNECIMENTO E INSTALAÇÃO. AF_10/2020</v>
          </cell>
          <cell r="I3872" t="str">
            <v>UN</v>
          </cell>
          <cell r="J3872" t="str">
            <v>COEFICIENTE DE REPRESENTATIVIDADE</v>
          </cell>
          <cell r="K3872" t="str">
            <v>47,87</v>
          </cell>
          <cell r="L3872" t="str">
            <v>CAIXA REFERENCIAL</v>
          </cell>
        </row>
        <row r="3873">
          <cell r="A3873">
            <v>92676</v>
          </cell>
          <cell r="B3873" t="str">
            <v>INSTALACOES HIDRO SANITARIAS</v>
          </cell>
          <cell r="C3873" t="str">
            <v>INHI</v>
          </cell>
          <cell r="D3873" t="str">
            <v>CONEXOES</v>
          </cell>
          <cell r="E3873" t="str">
            <v>0180</v>
          </cell>
          <cell r="F3873" t="str">
            <v/>
          </cell>
          <cell r="G3873" t="str">
            <v/>
          </cell>
          <cell r="H3873" t="str">
            <v>JOELHO 90 GRAUS, EM FERRO GALVANIZADO, CONEXÃO ROSQUEADA, DN 50 (2"), INSTALADO EM REDE DE ALIMENTAÇÃO PARA SPRINKLER - FORNECIMENTO E INSTALAÇÃO. AF_10/2020</v>
          </cell>
          <cell r="I3873" t="str">
            <v>UN</v>
          </cell>
          <cell r="J3873" t="str">
            <v>COEFICIENTE DE REPRESENTATIVIDADE</v>
          </cell>
          <cell r="K3873" t="str">
            <v>46,55</v>
          </cell>
          <cell r="L3873" t="str">
            <v>CAIXA REFERENCIAL</v>
          </cell>
        </row>
        <row r="3874">
          <cell r="A3874">
            <v>92677</v>
          </cell>
          <cell r="B3874" t="str">
            <v>INSTALACOES HIDRO SANITARIAS</v>
          </cell>
          <cell r="C3874" t="str">
            <v>INHI</v>
          </cell>
          <cell r="D3874" t="str">
            <v>CONEXOES</v>
          </cell>
          <cell r="E3874" t="str">
            <v>0180</v>
          </cell>
          <cell r="F3874" t="str">
            <v/>
          </cell>
          <cell r="G3874" t="str">
            <v/>
          </cell>
          <cell r="H3874" t="str">
            <v>JOELHO 45 GRAUS, EM FERRO GALVANIZADO, CONEXÃO ROSQUEADA, DN 65 (2 1/2"), INSTALADO EM REDE DE ALIMENTAÇÃO PARA SPRINKLER - FORNECIMENTO E INSTALAÇÃO. AF_10/2020</v>
          </cell>
          <cell r="I3874" t="str">
            <v>UN</v>
          </cell>
          <cell r="J3874" t="str">
            <v>COEFICIENTE DE REPRESENTATIVIDADE</v>
          </cell>
          <cell r="K3874" t="str">
            <v>77,91</v>
          </cell>
          <cell r="L3874" t="str">
            <v>CAIXA REFERENCIAL</v>
          </cell>
        </row>
        <row r="3875">
          <cell r="A3875">
            <v>92678</v>
          </cell>
          <cell r="B3875" t="str">
            <v>INSTALACOES HIDRO SANITARIAS</v>
          </cell>
          <cell r="C3875" t="str">
            <v>INHI</v>
          </cell>
          <cell r="D3875" t="str">
            <v>CONEXOES</v>
          </cell>
          <cell r="E3875" t="str">
            <v>0180</v>
          </cell>
          <cell r="F3875" t="str">
            <v/>
          </cell>
          <cell r="G3875" t="str">
            <v/>
          </cell>
          <cell r="H3875" t="str">
            <v>JOELHO 90 GRAUS, EM FERRO GALVANIZADO, CONEXÃO ROSQUEADA, DN 65 (2 1/2"), INSTALADO EM REDE DE ALIMENTAÇÃO PARA SPRINKLER - FORNECIMENTO E INSTALAÇÃO. AF_10/2020</v>
          </cell>
          <cell r="I3875" t="str">
            <v>UN</v>
          </cell>
          <cell r="J3875" t="str">
            <v>COEFICIENTE DE REPRESENTATIVIDADE</v>
          </cell>
          <cell r="K3875" t="str">
            <v>72,09</v>
          </cell>
          <cell r="L3875" t="str">
            <v>CAIXA REFERENCIAL</v>
          </cell>
        </row>
        <row r="3876">
          <cell r="A3876">
            <v>92679</v>
          </cell>
          <cell r="B3876" t="str">
            <v>INSTALACOES HIDRO SANITARIAS</v>
          </cell>
          <cell r="C3876" t="str">
            <v>INHI</v>
          </cell>
          <cell r="D3876" t="str">
            <v>CONEXOES</v>
          </cell>
          <cell r="E3876" t="str">
            <v>0180</v>
          </cell>
          <cell r="F3876" t="str">
            <v/>
          </cell>
          <cell r="G3876" t="str">
            <v/>
          </cell>
          <cell r="H3876" t="str">
            <v>JOELHO 45 GRAUS, EM FERRO GALVANIZADO, CONEXÃO ROSQUEADA, DN 80 (3"), INSTALADO EM REDE DE ALIMENTAÇÃO PARA SPRINKLER - FORNECIMENTO E INSTALAÇÃO. AF_10/2020</v>
          </cell>
          <cell r="I3876" t="str">
            <v>UN</v>
          </cell>
          <cell r="J3876" t="str">
            <v>COEFICIENTE DE REPRESENTATIVIDADE</v>
          </cell>
          <cell r="K3876" t="str">
            <v>106,74</v>
          </cell>
          <cell r="L3876" t="str">
            <v>CAIXA REFERENCIAL</v>
          </cell>
        </row>
        <row r="3877">
          <cell r="A3877">
            <v>92680</v>
          </cell>
          <cell r="B3877" t="str">
            <v>INSTALACOES HIDRO SANITARIAS</v>
          </cell>
          <cell r="C3877" t="str">
            <v>INHI</v>
          </cell>
          <cell r="D3877" t="str">
            <v>CONEXOES</v>
          </cell>
          <cell r="E3877" t="str">
            <v>0180</v>
          </cell>
          <cell r="F3877" t="str">
            <v/>
          </cell>
          <cell r="G3877" t="str">
            <v/>
          </cell>
          <cell r="H3877" t="str">
            <v>JOELHO 90 GRAUS, EM FERRO GALVANIZADO, CONEXÃO ROSQUEADA, DN 80 (3"), INSTALADO EM REDE DE ALIMENTAÇÃO PARA SPRINKLER - FORNECIMENTO E INSTALAÇÃO. AF_10/2020</v>
          </cell>
          <cell r="I3877" t="str">
            <v>UN</v>
          </cell>
          <cell r="J3877" t="str">
            <v>COEFICIENTE DE REPRESENTATIVIDADE</v>
          </cell>
          <cell r="K3877" t="str">
            <v>95,52</v>
          </cell>
          <cell r="L3877" t="str">
            <v>CAIXA REFERENCIAL</v>
          </cell>
        </row>
        <row r="3878">
          <cell r="A3878">
            <v>92681</v>
          </cell>
          <cell r="B3878" t="str">
            <v>INSTALACOES HIDRO SANITARIAS</v>
          </cell>
          <cell r="C3878" t="str">
            <v>INHI</v>
          </cell>
          <cell r="D3878" t="str">
            <v>CONEXOES</v>
          </cell>
          <cell r="E3878" t="str">
            <v>0180</v>
          </cell>
          <cell r="F3878" t="str">
            <v/>
          </cell>
          <cell r="G3878" t="str">
            <v/>
          </cell>
          <cell r="H3878" t="str">
            <v>TÊ, EM FERRO GALVANIZADO, CONEXÃO ROSQUEADA, DN 25 (1"), INSTALADO EM REDE DE ALIMENTAÇÃO PARA SPRINKLER - FORNECIMENTO E INSTALAÇÃO. AF_10/2020</v>
          </cell>
          <cell r="I3878" t="str">
            <v>UN</v>
          </cell>
          <cell r="J3878" t="str">
            <v>COEFICIENTE DE REPRESENTATIVIDADE</v>
          </cell>
          <cell r="K3878" t="str">
            <v>31,90</v>
          </cell>
          <cell r="L3878" t="str">
            <v>CAIXA REFERENCIAL</v>
          </cell>
        </row>
        <row r="3879">
          <cell r="A3879">
            <v>92682</v>
          </cell>
          <cell r="B3879" t="str">
            <v>INSTALACOES HIDRO SANITARIAS</v>
          </cell>
          <cell r="C3879" t="str">
            <v>INHI</v>
          </cell>
          <cell r="D3879" t="str">
            <v>CONEXOES</v>
          </cell>
          <cell r="E3879" t="str">
            <v>0180</v>
          </cell>
          <cell r="F3879" t="str">
            <v/>
          </cell>
          <cell r="G3879" t="str">
            <v/>
          </cell>
          <cell r="H3879" t="str">
            <v>TÊ, EM FERRO GALVANIZADO, CONEXÃO ROSQUEADA, DN 32 (1 1/4"), INSTALADO EM REDE DE ALIMENTAÇÃO PARA SPRINKLER - FORNECIMENTO E INSTALAÇÃO. AF_10/2020</v>
          </cell>
          <cell r="I3879" t="str">
            <v>UN</v>
          </cell>
          <cell r="J3879" t="str">
            <v>COEFICIENTE DE REPRESENTATIVIDADE</v>
          </cell>
          <cell r="K3879" t="str">
            <v>39,73</v>
          </cell>
          <cell r="L3879" t="str">
            <v>CAIXA REFERENCIAL</v>
          </cell>
        </row>
        <row r="3880">
          <cell r="A3880">
            <v>92683</v>
          </cell>
          <cell r="B3880" t="str">
            <v>INSTALACOES HIDRO SANITARIAS</v>
          </cell>
          <cell r="C3880" t="str">
            <v>INHI</v>
          </cell>
          <cell r="D3880" t="str">
            <v>CONEXOES</v>
          </cell>
          <cell r="E3880" t="str">
            <v>0180</v>
          </cell>
          <cell r="F3880" t="str">
            <v/>
          </cell>
          <cell r="G3880" t="str">
            <v/>
          </cell>
          <cell r="H3880" t="str">
            <v>TÊ, EM FERRO GALVANIZADO, CONEXÃO ROSQUEADA, DN 40 (1 1/2"), INSTALADO EM REDE DE ALIMENTAÇÃO PARA SPRINKLER - FORNECIMENTO E INSTALAÇÃO. AF_10/2020</v>
          </cell>
          <cell r="I3880" t="str">
            <v>UN</v>
          </cell>
          <cell r="J3880" t="str">
            <v>COEFICIENTE DE REPRESENTATIVIDADE</v>
          </cell>
          <cell r="K3880" t="str">
            <v>46,19</v>
          </cell>
          <cell r="L3880" t="str">
            <v>CAIXA REFERENCIAL</v>
          </cell>
        </row>
        <row r="3881">
          <cell r="A3881">
            <v>92684</v>
          </cell>
          <cell r="B3881" t="str">
            <v>INSTALACOES HIDRO SANITARIAS</v>
          </cell>
          <cell r="C3881" t="str">
            <v>INHI</v>
          </cell>
          <cell r="D3881" t="str">
            <v>CONEXOES</v>
          </cell>
          <cell r="E3881" t="str">
            <v>0180</v>
          </cell>
          <cell r="F3881" t="str">
            <v/>
          </cell>
          <cell r="G3881" t="str">
            <v/>
          </cell>
          <cell r="H3881" t="str">
            <v>TÊ, EM FERRO GALVANIZADO, CONEXÃO ROSQUEADA, DN 50 (2"), INSTALADO EM REDE DE ALIMENTAÇÃO PARA SPRINKLER - FORNECIMENTO E INSTALAÇÃO. AF_10/2020</v>
          </cell>
          <cell r="I3881" t="str">
            <v>UN</v>
          </cell>
          <cell r="J3881" t="str">
            <v>COEFICIENTE DE REPRESENTATIVIDADE</v>
          </cell>
          <cell r="K3881" t="str">
            <v>62,06</v>
          </cell>
          <cell r="L3881" t="str">
            <v>CAIXA REFERENCIAL</v>
          </cell>
        </row>
        <row r="3882">
          <cell r="A3882">
            <v>92685</v>
          </cell>
          <cell r="B3882" t="str">
            <v>INSTALACOES HIDRO SANITARIAS</v>
          </cell>
          <cell r="C3882" t="str">
            <v>INHI</v>
          </cell>
          <cell r="D3882" t="str">
            <v>CONEXOES</v>
          </cell>
          <cell r="E3882" t="str">
            <v>0180</v>
          </cell>
          <cell r="F3882" t="str">
            <v/>
          </cell>
          <cell r="G3882" t="str">
            <v/>
          </cell>
          <cell r="H3882" t="str">
            <v>TÊ, EM FERRO GALVANIZADO, CONEXÃO ROSQUEADA, DN 65 (2 1/2"), INSTALADO EM REDE DE ALIMENTAÇÃO PARA SPRINKLER - FORNECIMENTO E INSTALAÇÃO. AF_10/2020</v>
          </cell>
          <cell r="I3882" t="str">
            <v>UN</v>
          </cell>
          <cell r="J3882" t="str">
            <v>COEFICIENTE DE REPRESENTATIVIDADE</v>
          </cell>
          <cell r="K3882" t="str">
            <v>99,08</v>
          </cell>
          <cell r="L3882" t="str">
            <v>CAIXA REFERENCIAL</v>
          </cell>
        </row>
        <row r="3883">
          <cell r="A3883">
            <v>92686</v>
          </cell>
          <cell r="B3883" t="str">
            <v>INSTALACOES HIDRO SANITARIAS</v>
          </cell>
          <cell r="C3883" t="str">
            <v>INHI</v>
          </cell>
          <cell r="D3883" t="str">
            <v>CONEXOES</v>
          </cell>
          <cell r="E3883" t="str">
            <v>0180</v>
          </cell>
          <cell r="F3883" t="str">
            <v/>
          </cell>
          <cell r="G3883" t="str">
            <v/>
          </cell>
          <cell r="H3883" t="str">
            <v>TÊ, EM FERRO GALVANIZADO, CONEXÃO ROSQUEADA, DN 80 (3"), INSTALADO EM REDE DE ALIMENTAÇÃO PARA SPRINKLER - FORNECIMENTO E INSTALAÇÃO. AF_10/2020</v>
          </cell>
          <cell r="I3883" t="str">
            <v>UN</v>
          </cell>
          <cell r="J3883" t="str">
            <v>COEFICIENTE DE REPRESENTATIVIDADE</v>
          </cell>
          <cell r="K3883" t="str">
            <v>126,32</v>
          </cell>
          <cell r="L3883" t="str">
            <v>CAIXA REFERENCIAL</v>
          </cell>
        </row>
        <row r="3884">
          <cell r="A3884">
            <v>92692</v>
          </cell>
          <cell r="B3884" t="str">
            <v>INSTALACOES HIDRO SANITARIAS</v>
          </cell>
          <cell r="C3884" t="str">
            <v>INHI</v>
          </cell>
          <cell r="D3884" t="str">
            <v>CONEXOES</v>
          </cell>
          <cell r="E3884" t="str">
            <v>0180</v>
          </cell>
          <cell r="F3884" t="str">
            <v/>
          </cell>
          <cell r="G3884" t="str">
            <v/>
          </cell>
          <cell r="H3884" t="str">
            <v>NIPLE, EM FERRO GALVANIZADO, CONEXÃO ROSQUEADA, DN 15 (1/2"), INSTALADO EM RAMAIS E SUB-RAMAIS DE GÁS - FORNECIMENTO E INSTALAÇÃO. AF_10/2020</v>
          </cell>
          <cell r="I3884" t="str">
            <v>UN</v>
          </cell>
          <cell r="J3884" t="str">
            <v>COEFICIENTE DE REPRESENTATIVIDADE</v>
          </cell>
          <cell r="K3884" t="str">
            <v>8,90</v>
          </cell>
          <cell r="L3884" t="str">
            <v>CAIXA REFERENCIAL</v>
          </cell>
        </row>
        <row r="3885">
          <cell r="A3885">
            <v>92693</v>
          </cell>
          <cell r="B3885" t="str">
            <v>INSTALACOES HIDRO SANITARIAS</v>
          </cell>
          <cell r="C3885" t="str">
            <v>INHI</v>
          </cell>
          <cell r="D3885" t="str">
            <v>CONEXOES</v>
          </cell>
          <cell r="E3885" t="str">
            <v>0180</v>
          </cell>
          <cell r="F3885" t="str">
            <v/>
          </cell>
          <cell r="G3885" t="str">
            <v/>
          </cell>
          <cell r="H3885" t="str">
            <v>LUVA, EM FERRO GALVANIZADO, CONEXÃO ROSQUEADA, DN 15 (1/2"), INSTALADO EM RAMAIS E SUB-RAMAIS DE GÁS - FORNECIMENTO E INSTALAÇÃO. AF_10/2020</v>
          </cell>
          <cell r="I3885" t="str">
            <v>UN</v>
          </cell>
          <cell r="J3885" t="str">
            <v>COEFICIENTE DE REPRESENTATIVIDADE</v>
          </cell>
          <cell r="K3885" t="str">
            <v>9,13</v>
          </cell>
          <cell r="L3885" t="str">
            <v>CAIXA REFERENCIAL</v>
          </cell>
        </row>
        <row r="3886">
          <cell r="A3886">
            <v>92694</v>
          </cell>
          <cell r="B3886" t="str">
            <v>INSTALACOES HIDRO SANITARIAS</v>
          </cell>
          <cell r="C3886" t="str">
            <v>INHI</v>
          </cell>
          <cell r="D3886" t="str">
            <v>CONEXOES</v>
          </cell>
          <cell r="E3886" t="str">
            <v>0180</v>
          </cell>
          <cell r="F3886" t="str">
            <v/>
          </cell>
          <cell r="G3886" t="str">
            <v/>
          </cell>
          <cell r="H3886" t="str">
            <v>NIPLE, EM FERRO GALVANIZADO, CONEXÃO ROSQUEADA, DN 20 (3/4"), INSTALADO EM RAMAIS E SUB-RAMAIS DE GÁS - FORNECIMENTO E INSTALAÇÃO. AF_10/2020</v>
          </cell>
          <cell r="I3886" t="str">
            <v>UN</v>
          </cell>
          <cell r="J3886" t="str">
            <v>COEFICIENTE DE REPRESENTATIVIDADE</v>
          </cell>
          <cell r="K3886" t="str">
            <v>14,14</v>
          </cell>
          <cell r="L3886" t="str">
            <v>CAIXA REFERENCIAL</v>
          </cell>
        </row>
        <row r="3887">
          <cell r="A3887">
            <v>92695</v>
          </cell>
          <cell r="B3887" t="str">
            <v>INSTALACOES HIDRO SANITARIAS</v>
          </cell>
          <cell r="C3887" t="str">
            <v>INHI</v>
          </cell>
          <cell r="D3887" t="str">
            <v>CONEXOES</v>
          </cell>
          <cell r="E3887" t="str">
            <v>0180</v>
          </cell>
          <cell r="F3887" t="str">
            <v/>
          </cell>
          <cell r="G3887" t="str">
            <v/>
          </cell>
          <cell r="H3887" t="str">
            <v>LUVA, EM FERRO GALVANIZADO, CONEXÃO ROSQUEADA, DN 20 (3/4"), INSTALADO EM RAMAIS E SUB-RAMAIS DE GÁS - FORNECIMENTO E INSTALAÇÃO. AF_10/2020</v>
          </cell>
          <cell r="I3887" t="str">
            <v>UN</v>
          </cell>
          <cell r="J3887" t="str">
            <v>COEFICIENTE DE REPRESENTATIVIDADE</v>
          </cell>
          <cell r="K3887" t="str">
            <v>14,38</v>
          </cell>
          <cell r="L3887" t="str">
            <v>CAIXA REFERENCIAL</v>
          </cell>
        </row>
        <row r="3888">
          <cell r="A3888">
            <v>92696</v>
          </cell>
          <cell r="B3888" t="str">
            <v>INSTALACOES HIDRO SANITARIAS</v>
          </cell>
          <cell r="C3888" t="str">
            <v>INHI</v>
          </cell>
          <cell r="D3888" t="str">
            <v>CONEXOES</v>
          </cell>
          <cell r="E3888" t="str">
            <v>0180</v>
          </cell>
          <cell r="F3888" t="str">
            <v/>
          </cell>
          <cell r="G3888" t="str">
            <v/>
          </cell>
          <cell r="H3888" t="str">
            <v>NIPLE, EM FERRO GALVANIZADO, CONEXÃO ROSQUEADA, DN 25 (1"), INSTALADO EM RAMAIS E SUB-RAMAIS DE GÁS - FORNECIMENTO E INSTALAÇÃO. AF_10/2020</v>
          </cell>
          <cell r="I3888" t="str">
            <v>UN</v>
          </cell>
          <cell r="J3888" t="str">
            <v>COEFICIENTE DE REPRESENTATIVIDADE</v>
          </cell>
          <cell r="K3888" t="str">
            <v>22,15</v>
          </cell>
          <cell r="L3888" t="str">
            <v>CAIXA REFERENCIAL</v>
          </cell>
        </row>
        <row r="3889">
          <cell r="A3889">
            <v>92697</v>
          </cell>
          <cell r="B3889" t="str">
            <v>INSTALACOES HIDRO SANITARIAS</v>
          </cell>
          <cell r="C3889" t="str">
            <v>INHI</v>
          </cell>
          <cell r="D3889" t="str">
            <v>CONEXOES</v>
          </cell>
          <cell r="E3889" t="str">
            <v>0180</v>
          </cell>
          <cell r="F3889" t="str">
            <v/>
          </cell>
          <cell r="G3889" t="str">
            <v/>
          </cell>
          <cell r="H3889" t="str">
            <v>LUVA, EM FERRO GALVANIZADO, CONEXÃO ROSQUEADA, DN 25 (1"), INSTALADO EM RAMAIS E SUB-RAMAIS DE GÁS - FORNECIMENTO E INSTALAÇÃO. AF_10/2020</v>
          </cell>
          <cell r="I3889" t="str">
            <v>UN</v>
          </cell>
          <cell r="J3889" t="str">
            <v>COEFICIENTE DE REPRESENTATIVIDADE</v>
          </cell>
          <cell r="K3889" t="str">
            <v>23,22</v>
          </cell>
          <cell r="L3889" t="str">
            <v>CAIXA REFERENCIAL</v>
          </cell>
        </row>
        <row r="3890">
          <cell r="A3890">
            <v>92698</v>
          </cell>
          <cell r="B3890" t="str">
            <v>INSTALACOES HIDRO SANITARIAS</v>
          </cell>
          <cell r="C3890" t="str">
            <v>INHI</v>
          </cell>
          <cell r="D3890" t="str">
            <v>CONEXOES</v>
          </cell>
          <cell r="E3890" t="str">
            <v>0180</v>
          </cell>
          <cell r="F3890" t="str">
            <v/>
          </cell>
          <cell r="G3890" t="str">
            <v/>
          </cell>
          <cell r="H3890" t="str">
            <v>JOELHO 45 GRAUS, EM FERRO GALVANIZADO, CONEXÃO ROSQUEADA, DN 15 (1/2"), INSTALADO EM RAMAIS E SUB-RAMAIS DE GÁS - FORNECIMENTO E INSTALAÇÃO. AF_10/2020</v>
          </cell>
          <cell r="I3890" t="str">
            <v>UN</v>
          </cell>
          <cell r="J3890" t="str">
            <v>COEFICIENTE DE REPRESENTATIVIDADE</v>
          </cell>
          <cell r="K3890" t="str">
            <v>13,11</v>
          </cell>
          <cell r="L3890" t="str">
            <v>CAIXA REFERENCIAL</v>
          </cell>
        </row>
        <row r="3891">
          <cell r="A3891">
            <v>92699</v>
          </cell>
          <cell r="B3891" t="str">
            <v>INSTALACOES HIDRO SANITARIAS</v>
          </cell>
          <cell r="C3891" t="str">
            <v>INHI</v>
          </cell>
          <cell r="D3891" t="str">
            <v>CONEXOES</v>
          </cell>
          <cell r="E3891" t="str">
            <v>0180</v>
          </cell>
          <cell r="F3891" t="str">
            <v/>
          </cell>
          <cell r="G3891" t="str">
            <v/>
          </cell>
          <cell r="H3891" t="str">
            <v>JOELHO 90 GRAUS, EM FERRO GALVANIZADO, CONEXÃO ROSQUEADA, DN 15 (1/2"), INSTALADO EM RAMAIS E SUB-RAMAIS DE GÁS - FORNECIMENTO E INSTALAÇÃO. AF_10/2020</v>
          </cell>
          <cell r="I3891" t="str">
            <v>UN</v>
          </cell>
          <cell r="J3891" t="str">
            <v>COEFICIENTE DE REPRESENTATIVIDADE</v>
          </cell>
          <cell r="K3891" t="str">
            <v>12,34</v>
          </cell>
          <cell r="L3891" t="str">
            <v>CAIXA REFERENCIAL</v>
          </cell>
        </row>
        <row r="3892">
          <cell r="A3892">
            <v>92700</v>
          </cell>
          <cell r="B3892" t="str">
            <v>INSTALACOES HIDRO SANITARIAS</v>
          </cell>
          <cell r="C3892" t="str">
            <v>INHI</v>
          </cell>
          <cell r="D3892" t="str">
            <v>CONEXOES</v>
          </cell>
          <cell r="E3892" t="str">
            <v>0180</v>
          </cell>
          <cell r="F3892" t="str">
            <v/>
          </cell>
          <cell r="G3892" t="str">
            <v/>
          </cell>
          <cell r="H3892" t="str">
            <v>JOELHO 45 GRAUS, EM FERRO GALVANIZADO, CONEXÃO ROSQUEADA, DN 20 (3/4"), INSTALADO EM RAMAIS E SUB-RAMAIS DE GÁS - FORNECIMENTO E INSTALAÇÃO. AF_10/2020</v>
          </cell>
          <cell r="I3892" t="str">
            <v>UN</v>
          </cell>
          <cell r="J3892" t="str">
            <v>COEFICIENTE DE REPRESENTATIVIDADE</v>
          </cell>
          <cell r="K3892" t="str">
            <v>21,43</v>
          </cell>
          <cell r="L3892" t="str">
            <v>CAIXA REFERENCIAL</v>
          </cell>
        </row>
        <row r="3893">
          <cell r="A3893">
            <v>92701</v>
          </cell>
          <cell r="B3893" t="str">
            <v>INSTALACOES HIDRO SANITARIAS</v>
          </cell>
          <cell r="C3893" t="str">
            <v>INHI</v>
          </cell>
          <cell r="D3893" t="str">
            <v>CONEXOES</v>
          </cell>
          <cell r="E3893" t="str">
            <v>0180</v>
          </cell>
          <cell r="F3893" t="str">
            <v/>
          </cell>
          <cell r="G3893" t="str">
            <v/>
          </cell>
          <cell r="H3893" t="str">
            <v>JOELHO 90 GRAUS, EM FERRO GALVANIZADO, CONEXÃO ROSQUEADA, DN 20 (3/4"), INSTALADO EM RAMAIS E SUB-RAMAIS DE GÁS - FORNECIMENTO E INSTALAÇÃO. AF_10/2020</v>
          </cell>
          <cell r="I3893" t="str">
            <v>UN</v>
          </cell>
          <cell r="J3893" t="str">
            <v>COEFICIENTE DE REPRESENTATIVIDADE</v>
          </cell>
          <cell r="K3893" t="str">
            <v>20,28</v>
          </cell>
          <cell r="L3893" t="str">
            <v>CAIXA REFERENCIAL</v>
          </cell>
        </row>
        <row r="3894">
          <cell r="A3894">
            <v>92702</v>
          </cell>
          <cell r="B3894" t="str">
            <v>INSTALACOES HIDRO SANITARIAS</v>
          </cell>
          <cell r="C3894" t="str">
            <v>INHI</v>
          </cell>
          <cell r="D3894" t="str">
            <v>CONEXOES</v>
          </cell>
          <cell r="E3894" t="str">
            <v>0180</v>
          </cell>
          <cell r="F3894" t="str">
            <v/>
          </cell>
          <cell r="G3894" t="str">
            <v/>
          </cell>
          <cell r="H3894" t="str">
            <v>JOELHO 45 GRAUS, EM FERRO GALVANIZADO, CONEXÃO ROSQUEADA, DN 25 (1"), INSTALADO EM RAMAIS E SUB-RAMAIS DE GÁS - FORNECIMENTO E INSTALAÇÃO. AF_10/2020</v>
          </cell>
          <cell r="I3894" t="str">
            <v>UN</v>
          </cell>
          <cell r="J3894" t="str">
            <v>COEFICIENTE DE REPRESENTATIVIDADE</v>
          </cell>
          <cell r="K3894" t="str">
            <v>33,52</v>
          </cell>
          <cell r="L3894" t="str">
            <v>CAIXA REFERENCIAL</v>
          </cell>
        </row>
        <row r="3895">
          <cell r="A3895">
            <v>92703</v>
          </cell>
          <cell r="B3895" t="str">
            <v>INSTALACOES HIDRO SANITARIAS</v>
          </cell>
          <cell r="C3895" t="str">
            <v>INHI</v>
          </cell>
          <cell r="D3895" t="str">
            <v>CONEXOES</v>
          </cell>
          <cell r="E3895" t="str">
            <v>0180</v>
          </cell>
          <cell r="F3895" t="str">
            <v/>
          </cell>
          <cell r="G3895" t="str">
            <v/>
          </cell>
          <cell r="H3895" t="str">
            <v>JOELHO 90 GRAUS, EM FERRO GALVANIZADO, CONEXÃO ROSQUEADA, DN 25 (1"), INSTALADO EM RAMAIS E SUB-RAMAIS DE GÁS - FORNECIMENTO E INSTALAÇÃO. AF_10/2020</v>
          </cell>
          <cell r="I3895" t="str">
            <v>UN</v>
          </cell>
          <cell r="J3895" t="str">
            <v>COEFICIENTE DE REPRESENTATIVIDADE</v>
          </cell>
          <cell r="K3895" t="str">
            <v>32,10</v>
          </cell>
          <cell r="L3895" t="str">
            <v>CAIXA REFERENCIAL</v>
          </cell>
        </row>
        <row r="3896">
          <cell r="A3896">
            <v>92704</v>
          </cell>
          <cell r="B3896" t="str">
            <v>INSTALACOES HIDRO SANITARIAS</v>
          </cell>
          <cell r="C3896" t="str">
            <v>INHI</v>
          </cell>
          <cell r="D3896" t="str">
            <v>CONEXOES</v>
          </cell>
          <cell r="E3896" t="str">
            <v>0180</v>
          </cell>
          <cell r="F3896" t="str">
            <v/>
          </cell>
          <cell r="G3896" t="str">
            <v/>
          </cell>
          <cell r="H3896" t="str">
            <v>TÊ, EM FERRO GALVANIZADO, CONEXÃO ROSQUEADA, DN 15 (1/2"), INSTALADO EM RAMAIS E SUB-RAMAIS DE GÁS - FORNECIMENTO E INSTALAÇÃO. AF_10/2020</v>
          </cell>
          <cell r="I3896" t="str">
            <v>UN</v>
          </cell>
          <cell r="J3896" t="str">
            <v>COEFICIENTE DE REPRESENTATIVIDADE</v>
          </cell>
          <cell r="K3896" t="str">
            <v>16,63</v>
          </cell>
          <cell r="L3896" t="str">
            <v>CAIXA REFERENCIAL</v>
          </cell>
        </row>
        <row r="3897">
          <cell r="A3897">
            <v>92705</v>
          </cell>
          <cell r="B3897" t="str">
            <v>INSTALACOES HIDRO SANITARIAS</v>
          </cell>
          <cell r="C3897" t="str">
            <v>INHI</v>
          </cell>
          <cell r="D3897" t="str">
            <v>CONEXOES</v>
          </cell>
          <cell r="E3897" t="str">
            <v>0180</v>
          </cell>
          <cell r="F3897" t="str">
            <v/>
          </cell>
          <cell r="G3897" t="str">
            <v/>
          </cell>
          <cell r="H3897" t="str">
            <v>TÊ, EM FERRO GALVANIZADO, CONEXÃO ROSQUEADA, DN 20 (3/4"), INSTALADO EM RAMAIS E SUB-RAMAIS DE GÁS - FORNECIMENTO E INSTALAÇÃO. AF_10/2020</v>
          </cell>
          <cell r="I3897" t="str">
            <v>UN</v>
          </cell>
          <cell r="J3897" t="str">
            <v>COEFICIENTE DE REPRESENTATIVIDADE</v>
          </cell>
          <cell r="K3897" t="str">
            <v>26,81</v>
          </cell>
          <cell r="L3897" t="str">
            <v>CAIXA REFERENCIAL</v>
          </cell>
        </row>
        <row r="3898">
          <cell r="A3898">
            <v>92706</v>
          </cell>
          <cell r="B3898" t="str">
            <v>INSTALACOES HIDRO SANITARIAS</v>
          </cell>
          <cell r="C3898" t="str">
            <v>INHI</v>
          </cell>
          <cell r="D3898" t="str">
            <v>CONEXOES</v>
          </cell>
          <cell r="E3898" t="str">
            <v>0180</v>
          </cell>
          <cell r="F3898" t="str">
            <v/>
          </cell>
          <cell r="G3898" t="str">
            <v/>
          </cell>
          <cell r="H3898" t="str">
            <v>TÊ, EM FERRO GALVANIZADO, CONEXÃO ROSQUEADA, DN 25 (1"), INSTALADO EM RAMAIS E SUB-RAMAIS DE GÁS - FORNECIMENTO E INSTALAÇÃO. AF_10/2020</v>
          </cell>
          <cell r="I3898" t="str">
            <v>UN</v>
          </cell>
          <cell r="J3898" t="str">
            <v>COEFICIENTE DE REPRESENTATIVIDADE</v>
          </cell>
          <cell r="K3898" t="str">
            <v>43,37</v>
          </cell>
          <cell r="L3898" t="str">
            <v>CAIXA REFERENCIAL</v>
          </cell>
        </row>
        <row r="3899">
          <cell r="A3899">
            <v>92889</v>
          </cell>
          <cell r="B3899" t="str">
            <v>INSTALACOES HIDRO SANITARIAS</v>
          </cell>
          <cell r="C3899" t="str">
            <v>INHI</v>
          </cell>
          <cell r="D3899" t="str">
            <v>CONEXOES</v>
          </cell>
          <cell r="E3899" t="str">
            <v>0180</v>
          </cell>
          <cell r="F3899" t="str">
            <v/>
          </cell>
          <cell r="G3899" t="str">
            <v/>
          </cell>
          <cell r="H3899" t="str">
            <v>UNIÃO, EM FERRO GALVANIZADO, DN 50 (2"), CONEXÃO ROSQUEADA, INSTALADO EM PRUMADAS - FORNECIMENTO E INSTALAÇÃO. AF_10/2020</v>
          </cell>
          <cell r="I3899" t="str">
            <v>UN</v>
          </cell>
          <cell r="J3899" t="str">
            <v>COEFICIENTE DE REPRESENTATIVIDADE</v>
          </cell>
          <cell r="K3899" t="str">
            <v>79,83</v>
          </cell>
          <cell r="L3899" t="str">
            <v>CAIXA REFERENCIAL</v>
          </cell>
        </row>
        <row r="3900">
          <cell r="A3900">
            <v>92890</v>
          </cell>
          <cell r="B3900" t="str">
            <v>INSTALACOES HIDRO SANITARIAS</v>
          </cell>
          <cell r="C3900" t="str">
            <v>INHI</v>
          </cell>
          <cell r="D3900" t="str">
            <v>CONEXOES</v>
          </cell>
          <cell r="E3900" t="str">
            <v>0180</v>
          </cell>
          <cell r="F3900" t="str">
            <v/>
          </cell>
          <cell r="G3900" t="str">
            <v/>
          </cell>
          <cell r="H3900" t="str">
            <v>UNIÃO, EM FERRO GALVANIZADO, DN 65 (2 1/2"), CONEXÃO ROSQUEADA, INSTALADO EM PRUMADAS - FORNECIMENTO E INSTALAÇÃO. AF_10/2020</v>
          </cell>
          <cell r="I3900" t="str">
            <v>UN</v>
          </cell>
          <cell r="J3900" t="str">
            <v>COEFICIENTE DE REPRESENTATIVIDADE</v>
          </cell>
          <cell r="K3900" t="str">
            <v>120,34</v>
          </cell>
          <cell r="L3900" t="str">
            <v>CAIXA REFERENCIAL</v>
          </cell>
        </row>
        <row r="3901">
          <cell r="A3901">
            <v>92891</v>
          </cell>
          <cell r="B3901" t="str">
            <v>INSTALACOES HIDRO SANITARIAS</v>
          </cell>
          <cell r="C3901" t="str">
            <v>INHI</v>
          </cell>
          <cell r="D3901" t="str">
            <v>CONEXOES</v>
          </cell>
          <cell r="E3901" t="str">
            <v>0180</v>
          </cell>
          <cell r="F3901" t="str">
            <v/>
          </cell>
          <cell r="G3901" t="str">
            <v/>
          </cell>
          <cell r="H3901" t="str">
            <v>UNIÃO, EM FERRO GALVANIZADO, DN 80 (3"), CONEXÃO ROSQUEADA, INSTALADO EM PRUMADAS - FORNECIMENTO E INSTALAÇÃO. AF_10/2020</v>
          </cell>
          <cell r="I3901" t="str">
            <v>UN</v>
          </cell>
          <cell r="J3901" t="str">
            <v>COEFICIENTE DE REPRESENTATIVIDADE</v>
          </cell>
          <cell r="K3901" t="str">
            <v>175,78</v>
          </cell>
          <cell r="L3901" t="str">
            <v>CAIXA REFERENCIAL</v>
          </cell>
        </row>
        <row r="3902">
          <cell r="A3902">
            <v>92892</v>
          </cell>
          <cell r="B3902" t="str">
            <v>INSTALACOES HIDRO SANITARIAS</v>
          </cell>
          <cell r="C3902" t="str">
            <v>INHI</v>
          </cell>
          <cell r="D3902" t="str">
            <v>CONEXOES</v>
          </cell>
          <cell r="E3902" t="str">
            <v>0180</v>
          </cell>
          <cell r="F3902" t="str">
            <v/>
          </cell>
          <cell r="G3902" t="str">
            <v/>
          </cell>
          <cell r="H3902" t="str">
            <v>UNIÃO, EM FERRO GALVANIZADO, DN 25 (1"), CONEXÃO ROSQUEADA, INSTALADO EM REDE DE ALIMENTAÇÃO PARA HIDRANTE - FORNECIMENTO E INSTALAÇÃO. AF_10/2020</v>
          </cell>
          <cell r="I3902" t="str">
            <v>UN</v>
          </cell>
          <cell r="J3902" t="str">
            <v>COEFICIENTE DE REPRESENTATIVIDADE</v>
          </cell>
          <cell r="K3902" t="str">
            <v>34,97</v>
          </cell>
          <cell r="L3902" t="str">
            <v>CAIXA REFERENCIAL</v>
          </cell>
        </row>
        <row r="3903">
          <cell r="A3903">
            <v>92893</v>
          </cell>
          <cell r="B3903" t="str">
            <v>INSTALACOES HIDRO SANITARIAS</v>
          </cell>
          <cell r="C3903" t="str">
            <v>INHI</v>
          </cell>
          <cell r="D3903" t="str">
            <v>CONEXOES</v>
          </cell>
          <cell r="E3903" t="str">
            <v>0180</v>
          </cell>
          <cell r="F3903" t="str">
            <v/>
          </cell>
          <cell r="G3903" t="str">
            <v/>
          </cell>
          <cell r="H3903" t="str">
            <v>UNIÃO, EM FERRO GALVANIZADO, DN 32 (1 1/4"), CONEXÃO ROSQUEADA, INSTALADO EM REDE DE ALIMENTAÇÃO PARA HIDRANTE - FORNECIMENTO E INSTALAÇÃO. AF_10/2020</v>
          </cell>
          <cell r="I3903" t="str">
            <v>UN</v>
          </cell>
          <cell r="J3903" t="str">
            <v>COEFICIENTE DE REPRESENTATIVIDADE</v>
          </cell>
          <cell r="K3903" t="str">
            <v>49,39</v>
          </cell>
          <cell r="L3903" t="str">
            <v>CAIXA REFERENCIAL</v>
          </cell>
        </row>
        <row r="3904">
          <cell r="A3904">
            <v>92894</v>
          </cell>
          <cell r="B3904" t="str">
            <v>INSTALACOES HIDRO SANITARIAS</v>
          </cell>
          <cell r="C3904" t="str">
            <v>INHI</v>
          </cell>
          <cell r="D3904" t="str">
            <v>CONEXOES</v>
          </cell>
          <cell r="E3904" t="str">
            <v>0180</v>
          </cell>
          <cell r="F3904" t="str">
            <v/>
          </cell>
          <cell r="G3904" t="str">
            <v/>
          </cell>
          <cell r="H3904" t="str">
            <v>UNIÃO, EM FERRO GALVANIZADO, DN 40 (1 1/2"), CONEXÃO ROSQUEADA, INSTALADO EM REDE DE ALIMENTAÇÃO PARA HIDRANTE - FORNECIMENTO E INSTALAÇÃO. AF_10/2020</v>
          </cell>
          <cell r="I3904" t="str">
            <v>UN</v>
          </cell>
          <cell r="J3904" t="str">
            <v>COEFICIENTE DE REPRESENTATIVIDADE</v>
          </cell>
          <cell r="K3904" t="str">
            <v>58,87</v>
          </cell>
          <cell r="L3904" t="str">
            <v>CAIXA REFERENCIAL</v>
          </cell>
        </row>
        <row r="3905">
          <cell r="A3905">
            <v>92895</v>
          </cell>
          <cell r="B3905" t="str">
            <v>INSTALACOES HIDRO SANITARIAS</v>
          </cell>
          <cell r="C3905" t="str">
            <v>INHI</v>
          </cell>
          <cell r="D3905" t="str">
            <v>CONEXOES</v>
          </cell>
          <cell r="E3905" t="str">
            <v>0180</v>
          </cell>
          <cell r="F3905" t="str">
            <v/>
          </cell>
          <cell r="G3905" t="str">
            <v/>
          </cell>
          <cell r="H3905" t="str">
            <v>UNIÃO, EM FERRO GALVANIZADO, DN 50 (2"), CONEXÃO ROSQUEADA, INSTALADO EM REDE DE ALIMENTAÇÃO PARA HIDRANTE - FORNECIMENTO E INSTALAÇÃO. AF_10/2020</v>
          </cell>
          <cell r="I3905" t="str">
            <v>UN</v>
          </cell>
          <cell r="J3905" t="str">
            <v>COEFICIENTE DE REPRESENTATIVIDADE</v>
          </cell>
          <cell r="K3905" t="str">
            <v>79,80</v>
          </cell>
          <cell r="L3905" t="str">
            <v>CAIXA REFERENCIAL</v>
          </cell>
        </row>
        <row r="3906">
          <cell r="A3906">
            <v>92896</v>
          </cell>
          <cell r="B3906" t="str">
            <v>INSTALACOES HIDRO SANITARIAS</v>
          </cell>
          <cell r="C3906" t="str">
            <v>INHI</v>
          </cell>
          <cell r="D3906" t="str">
            <v>CONEXOES</v>
          </cell>
          <cell r="E3906" t="str">
            <v>0180</v>
          </cell>
          <cell r="F3906" t="str">
            <v/>
          </cell>
          <cell r="G3906" t="str">
            <v/>
          </cell>
          <cell r="H3906" t="str">
            <v>UNIÃO, EM FERRO GALVANIZADO, DN 65 (2 1/2"), CONEXÃO ROSQUEADA, INSTALADO EM REDE DE ALIMENTAÇÃO PARA HIDRANTE - FORNECIMENTO E INSTALAÇÃO. AF_10/2020</v>
          </cell>
          <cell r="I3906" t="str">
            <v>UN</v>
          </cell>
          <cell r="J3906" t="str">
            <v>COEFICIENTE DE REPRESENTATIVIDADE</v>
          </cell>
          <cell r="K3906" t="str">
            <v>121,41</v>
          </cell>
          <cell r="L3906" t="str">
            <v>CAIXA REFERENCIAL</v>
          </cell>
        </row>
        <row r="3907">
          <cell r="A3907">
            <v>92897</v>
          </cell>
          <cell r="B3907" t="str">
            <v>INSTALACOES HIDRO SANITARIAS</v>
          </cell>
          <cell r="C3907" t="str">
            <v>INHI</v>
          </cell>
          <cell r="D3907" t="str">
            <v>CONEXOES</v>
          </cell>
          <cell r="E3907" t="str">
            <v>0180</v>
          </cell>
          <cell r="F3907" t="str">
            <v/>
          </cell>
          <cell r="G3907" t="str">
            <v/>
          </cell>
          <cell r="H3907" t="str">
            <v>UNIÃO, EM FERRO GALVANIZADO, DN 80 (3"), CONEXÃO ROSQUEADA, INSTALADO EM REDE DE ALIMENTAÇÃO PARA HIDRANTE - FORNECIMENTO E INSTALAÇÃO. AF_10/2020</v>
          </cell>
          <cell r="I3907" t="str">
            <v>UN</v>
          </cell>
          <cell r="J3907" t="str">
            <v>COEFICIENTE DE REPRESENTATIVIDADE</v>
          </cell>
          <cell r="K3907" t="str">
            <v>177,99</v>
          </cell>
          <cell r="L3907" t="str">
            <v>CAIXA REFERENCIAL</v>
          </cell>
        </row>
        <row r="3908">
          <cell r="A3908">
            <v>92898</v>
          </cell>
          <cell r="B3908" t="str">
            <v>INSTALACOES HIDRO SANITARIAS</v>
          </cell>
          <cell r="C3908" t="str">
            <v>INHI</v>
          </cell>
          <cell r="D3908" t="str">
            <v>CONEXOES</v>
          </cell>
          <cell r="E3908" t="str">
            <v>0180</v>
          </cell>
          <cell r="F3908" t="str">
            <v/>
          </cell>
          <cell r="G3908" t="str">
            <v/>
          </cell>
          <cell r="H3908" t="str">
            <v>UNIÃO, EM FERRO GALVANIZADO, CONEXÃO ROSQUEADA, DN 25 (1"), INSTALADO EM REDE DE ALIMENTAÇÃO PARA SPRINKLER - FORNECIMENTO E INSTALAÇÃO. AF_10/2020</v>
          </cell>
          <cell r="I3908" t="str">
            <v>UN</v>
          </cell>
          <cell r="J3908" t="str">
            <v>COEFICIENTE DE REPRESENTATIVIDADE</v>
          </cell>
          <cell r="K3908" t="str">
            <v>29,02</v>
          </cell>
          <cell r="L3908" t="str">
            <v>CAIXA REFERENCIAL</v>
          </cell>
        </row>
        <row r="3909">
          <cell r="A3909">
            <v>92899</v>
          </cell>
          <cell r="B3909" t="str">
            <v>INSTALACOES HIDRO SANITARIAS</v>
          </cell>
          <cell r="C3909" t="str">
            <v>INHI</v>
          </cell>
          <cell r="D3909" t="str">
            <v>CONEXOES</v>
          </cell>
          <cell r="E3909" t="str">
            <v>0180</v>
          </cell>
          <cell r="F3909" t="str">
            <v/>
          </cell>
          <cell r="G3909" t="str">
            <v/>
          </cell>
          <cell r="H3909" t="str">
            <v>UNIÃO, EM FERRO GALVANIZADO, CONEXÃO ROSQUEADA, DN 32 (1 1/4"), INSTALADO EM REDE DE ALIMENTAÇÃO PARA SPRINKLER - FORNECIMENTO E INSTALAÇÃO. AF_10/2020</v>
          </cell>
          <cell r="I3909" t="str">
            <v>UN</v>
          </cell>
          <cell r="J3909" t="str">
            <v>COEFICIENTE DE REPRESENTATIVIDADE</v>
          </cell>
          <cell r="K3909" t="str">
            <v>42,61</v>
          </cell>
          <cell r="L3909" t="str">
            <v>CAIXA REFERENCIAL</v>
          </cell>
        </row>
        <row r="3910">
          <cell r="A3910">
            <v>92900</v>
          </cell>
          <cell r="B3910" t="str">
            <v>INSTALACOES HIDRO SANITARIAS</v>
          </cell>
          <cell r="C3910" t="str">
            <v>INHI</v>
          </cell>
          <cell r="D3910" t="str">
            <v>CONEXOES</v>
          </cell>
          <cell r="E3910" t="str">
            <v>0180</v>
          </cell>
          <cell r="F3910" t="str">
            <v/>
          </cell>
          <cell r="G3910" t="str">
            <v/>
          </cell>
          <cell r="H3910" t="str">
            <v>UNIÃO, EM FERRO GALVANIZADO, CONEXÃO ROSQUEADA, DN 40 (1 1/2"), INSTALADO EM REDE DE ALIMENTAÇÃO PARA SPRINKLER - FORNECIMENTO E INSTALAÇÃO. AF_10/2020</v>
          </cell>
          <cell r="I3910" t="str">
            <v>UN</v>
          </cell>
          <cell r="J3910" t="str">
            <v>COEFICIENTE DE REPRESENTATIVIDADE</v>
          </cell>
          <cell r="K3910" t="str">
            <v>51,16</v>
          </cell>
          <cell r="L3910" t="str">
            <v>CAIXA REFERENCIAL</v>
          </cell>
        </row>
        <row r="3911">
          <cell r="A3911">
            <v>92901</v>
          </cell>
          <cell r="B3911" t="str">
            <v>INSTALACOES HIDRO SANITARIAS</v>
          </cell>
          <cell r="C3911" t="str">
            <v>INHI</v>
          </cell>
          <cell r="D3911" t="str">
            <v>CONEXOES</v>
          </cell>
          <cell r="E3911" t="str">
            <v>0180</v>
          </cell>
          <cell r="F3911" t="str">
            <v/>
          </cell>
          <cell r="G3911" t="str">
            <v/>
          </cell>
          <cell r="H3911" t="str">
            <v>UNIÃO, EM FERRO GALVANIZADO, CONEXÃO ROSQUEADA, DN 50 (2"), INSTALADO EM REDE DE ALIMENTAÇÃO PARA SPRINKLER - FORNECIMENTO E INSTALAÇÃO. AF_10/2020</v>
          </cell>
          <cell r="I3911" t="str">
            <v>UN</v>
          </cell>
          <cell r="J3911" t="str">
            <v>COEFICIENTE DE REPRESENTATIVIDADE</v>
          </cell>
          <cell r="K3911" t="str">
            <v>70,92</v>
          </cell>
          <cell r="L3911" t="str">
            <v>CAIXA REFERENCIAL</v>
          </cell>
        </row>
        <row r="3912">
          <cell r="A3912">
            <v>92902</v>
          </cell>
          <cell r="B3912" t="str">
            <v>INSTALACOES HIDRO SANITARIAS</v>
          </cell>
          <cell r="C3912" t="str">
            <v>INHI</v>
          </cell>
          <cell r="D3912" t="str">
            <v>CONEXOES</v>
          </cell>
          <cell r="E3912" t="str">
            <v>0180</v>
          </cell>
          <cell r="F3912" t="str">
            <v/>
          </cell>
          <cell r="G3912" t="str">
            <v/>
          </cell>
          <cell r="H3912" t="str">
            <v>UNIÃO, EM FERRO GALVANIZADO, CONEXÃO ROSQUEADA, DN 65 (2 1/2"), INSTALADO EM REDE DE ALIMENTAÇÃO PARA SPRINKLER - FORNECIMENTO E INSTALAÇÃO. AF_10/2020</v>
          </cell>
          <cell r="I3912" t="str">
            <v>UN</v>
          </cell>
          <cell r="J3912" t="str">
            <v>COEFICIENTE DE REPRESENTATIVIDADE</v>
          </cell>
          <cell r="K3912" t="str">
            <v>110,76</v>
          </cell>
          <cell r="L3912" t="str">
            <v>CAIXA REFERENCIAL</v>
          </cell>
        </row>
        <row r="3913">
          <cell r="A3913">
            <v>92903</v>
          </cell>
          <cell r="B3913" t="str">
            <v>INSTALACOES HIDRO SANITARIAS</v>
          </cell>
          <cell r="C3913" t="str">
            <v>INHI</v>
          </cell>
          <cell r="D3913" t="str">
            <v>CONEXOES</v>
          </cell>
          <cell r="E3913" t="str">
            <v>0180</v>
          </cell>
          <cell r="F3913" t="str">
            <v/>
          </cell>
          <cell r="G3913" t="str">
            <v/>
          </cell>
          <cell r="H3913" t="str">
            <v>UNIÃO, EM FERRO GALVANIZADO, CONEXÃO ROSQUEADA, DN 80 (3"), INSTALADO EM REDE DE ALIMENTAÇÃO PARA SPRINKLER - FORNECIMENTO E INSTALAÇÃO. AF_10/2020</v>
          </cell>
          <cell r="I3913" t="str">
            <v>UN</v>
          </cell>
          <cell r="J3913" t="str">
            <v>COEFICIENTE DE REPRESENTATIVIDADE</v>
          </cell>
          <cell r="K3913" t="str">
            <v>165,61</v>
          </cell>
          <cell r="L3913" t="str">
            <v>CAIXA REFERENCIAL</v>
          </cell>
        </row>
        <row r="3914">
          <cell r="A3914">
            <v>92904</v>
          </cell>
          <cell r="B3914" t="str">
            <v>INSTALACOES HIDRO SANITARIAS</v>
          </cell>
          <cell r="C3914" t="str">
            <v>INHI</v>
          </cell>
          <cell r="D3914" t="str">
            <v>CONEXOES</v>
          </cell>
          <cell r="E3914" t="str">
            <v>0180</v>
          </cell>
          <cell r="F3914" t="str">
            <v/>
          </cell>
          <cell r="G3914" t="str">
            <v/>
          </cell>
          <cell r="H3914" t="str">
            <v>UNIÃO, EM FERRO GALVANIZADO, CONEXÃO ROSQUEADA, DN 15 (1/2"), INSTALADO EM RAMAIS E SUB-RAMAIS DE GÁS - FORNECIMENTO E INSTALAÇÃO. AF_10/2020</v>
          </cell>
          <cell r="I3914" t="str">
            <v>UN</v>
          </cell>
          <cell r="J3914" t="str">
            <v>COEFICIENTE DE REPRESENTATIVIDADE</v>
          </cell>
          <cell r="K3914" t="str">
            <v>19,68</v>
          </cell>
          <cell r="L3914" t="str">
            <v>CAIXA REFERENCIAL</v>
          </cell>
        </row>
        <row r="3915">
          <cell r="A3915">
            <v>92905</v>
          </cell>
          <cell r="B3915" t="str">
            <v>INSTALACOES HIDRO SANITARIAS</v>
          </cell>
          <cell r="C3915" t="str">
            <v>INHI</v>
          </cell>
          <cell r="D3915" t="str">
            <v>CONEXOES</v>
          </cell>
          <cell r="E3915" t="str">
            <v>0180</v>
          </cell>
          <cell r="F3915" t="str">
            <v/>
          </cell>
          <cell r="G3915" t="str">
            <v/>
          </cell>
          <cell r="H3915" t="str">
            <v>UNIÃO, EM FERRO GALVANIZADO, CONEXÃO ROSQUEADA, DN 20 (3/4"), INSTALADO EM RAMAIS E SUB-RAMAIS DE GÁS - FORNECIMENTO E INSTALAÇÃO. AF_10/2020</v>
          </cell>
          <cell r="I3915" t="str">
            <v>UN</v>
          </cell>
          <cell r="J3915" t="str">
            <v>COEFICIENTE DE REPRESENTATIVIDADE</v>
          </cell>
          <cell r="K3915" t="str">
            <v>28,22</v>
          </cell>
          <cell r="L3915" t="str">
            <v>CAIXA REFERENCIAL</v>
          </cell>
        </row>
        <row r="3916">
          <cell r="A3916">
            <v>92906</v>
          </cell>
          <cell r="B3916" t="str">
            <v>INSTALACOES HIDRO SANITARIAS</v>
          </cell>
          <cell r="C3916" t="str">
            <v>INHI</v>
          </cell>
          <cell r="D3916" t="str">
            <v>CONEXOES</v>
          </cell>
          <cell r="E3916" t="str">
            <v>0180</v>
          </cell>
          <cell r="F3916" t="str">
            <v/>
          </cell>
          <cell r="G3916" t="str">
            <v/>
          </cell>
          <cell r="H3916" t="str">
            <v>UNIÃO, EM FERRO GALVANIZADO, CONEXÃO ROSQUEADA, DN 25 (1"), INSTALADO EM RAMAIS E SUB-RAMAIS DE GÁS - FORNECIMENTO E INSTALAÇÃO. AF_10/2020</v>
          </cell>
          <cell r="I3916" t="str">
            <v>UN</v>
          </cell>
          <cell r="J3916" t="str">
            <v>COEFICIENTE DE REPRESENTATIVIDADE</v>
          </cell>
          <cell r="K3916" t="str">
            <v>34,72</v>
          </cell>
          <cell r="L3916" t="str">
            <v>CAIXA REFERENCIAL</v>
          </cell>
        </row>
        <row r="3917">
          <cell r="A3917">
            <v>92907</v>
          </cell>
          <cell r="B3917" t="str">
            <v>INSTALACOES HIDRO SANITARIAS</v>
          </cell>
          <cell r="C3917" t="str">
            <v>INHI</v>
          </cell>
          <cell r="D3917" t="str">
            <v>CONEXOES</v>
          </cell>
          <cell r="E3917" t="str">
            <v>0180</v>
          </cell>
          <cell r="F3917" t="str">
            <v/>
          </cell>
          <cell r="G3917" t="str">
            <v/>
          </cell>
          <cell r="H3917" t="str">
            <v>LUVA DE REDUÇÃO, EM FERRO GALVANIZADO, 2" X 1 1/2", CONEXÃO ROSQUEADA, INSTALADO EM PRUMADAS - FORNECIMENTO E INSTALAÇÃO. AF_10/2020</v>
          </cell>
          <cell r="I3917" t="str">
            <v>UN</v>
          </cell>
          <cell r="J3917" t="str">
            <v>COEFICIENTE DE REPRESENTATIVIDADE</v>
          </cell>
          <cell r="K3917" t="str">
            <v>43,46</v>
          </cell>
          <cell r="L3917" t="str">
            <v>CAIXA REFERENCIAL</v>
          </cell>
        </row>
        <row r="3918">
          <cell r="A3918">
            <v>92908</v>
          </cell>
          <cell r="B3918" t="str">
            <v>INSTALACOES HIDRO SANITARIAS</v>
          </cell>
          <cell r="C3918" t="str">
            <v>INHI</v>
          </cell>
          <cell r="D3918" t="str">
            <v>CONEXOES</v>
          </cell>
          <cell r="E3918" t="str">
            <v>0180</v>
          </cell>
          <cell r="F3918" t="str">
            <v/>
          </cell>
          <cell r="G3918" t="str">
            <v/>
          </cell>
          <cell r="H3918" t="str">
            <v>LUVA DE REDUÇÃO, EM FERRO GALVANIZADO, 2" X 1 1/4", CONEXÃO ROSQUEADA, INSTALADO EM PRUMADAS - FORNECIMENTO E INSTALAÇÃO. AF_10/2020</v>
          </cell>
          <cell r="I3918" t="str">
            <v>UN</v>
          </cell>
          <cell r="J3918" t="str">
            <v>COEFICIENTE DE REPRESENTATIVIDADE</v>
          </cell>
          <cell r="K3918" t="str">
            <v>43,46</v>
          </cell>
          <cell r="L3918" t="str">
            <v>CAIXA REFERENCIAL</v>
          </cell>
        </row>
        <row r="3919">
          <cell r="A3919">
            <v>92909</v>
          </cell>
          <cell r="B3919" t="str">
            <v>INSTALACOES HIDRO SANITARIAS</v>
          </cell>
          <cell r="C3919" t="str">
            <v>INHI</v>
          </cell>
          <cell r="D3919" t="str">
            <v>CONEXOES</v>
          </cell>
          <cell r="E3919" t="str">
            <v>0180</v>
          </cell>
          <cell r="F3919" t="str">
            <v/>
          </cell>
          <cell r="G3919" t="str">
            <v/>
          </cell>
          <cell r="H3919" t="str">
            <v>LUVA DE REDUÇÃO, EM FERRO GALVANIZADO, 2" X 1", CONEXÃO ROSQUEADA, INSTALADO EM PRUMADAS - FORNECIMENTO E INSTALAÇÃO. AF_10/2020</v>
          </cell>
          <cell r="I3919" t="str">
            <v>UN</v>
          </cell>
          <cell r="J3919" t="str">
            <v>COEFICIENTE DE REPRESENTATIVIDADE</v>
          </cell>
          <cell r="K3919" t="str">
            <v>43,46</v>
          </cell>
          <cell r="L3919" t="str">
            <v>CAIXA REFERENCIAL</v>
          </cell>
        </row>
        <row r="3920">
          <cell r="A3920">
            <v>92910</v>
          </cell>
          <cell r="B3920" t="str">
            <v>INSTALACOES HIDRO SANITARIAS</v>
          </cell>
          <cell r="C3920" t="str">
            <v>INHI</v>
          </cell>
          <cell r="D3920" t="str">
            <v>CONEXOES</v>
          </cell>
          <cell r="E3920" t="str">
            <v>0180</v>
          </cell>
          <cell r="F3920" t="str">
            <v/>
          </cell>
          <cell r="G3920" t="str">
            <v/>
          </cell>
          <cell r="H3920" t="str">
            <v>LUVA DE REDUÇÃO, EM FERRO GALVANIZADO, 2 1/2" X 1 1/2", CONEXÃO ROSQUEADA, INSTALADO EM PRUMADAS - FORNECIMENTO E INSTALAÇÃO. AF_10/2020</v>
          </cell>
          <cell r="I3920" t="str">
            <v>UN</v>
          </cell>
          <cell r="J3920" t="str">
            <v>COEFICIENTE DE REPRESENTATIVIDADE</v>
          </cell>
          <cell r="K3920" t="str">
            <v>62,42</v>
          </cell>
          <cell r="L3920" t="str">
            <v>CAIXA REFERENCIAL</v>
          </cell>
        </row>
        <row r="3921">
          <cell r="A3921">
            <v>92911</v>
          </cell>
          <cell r="B3921" t="str">
            <v>INSTALACOES HIDRO SANITARIAS</v>
          </cell>
          <cell r="C3921" t="str">
            <v>INHI</v>
          </cell>
          <cell r="D3921" t="str">
            <v>CONEXOES</v>
          </cell>
          <cell r="E3921" t="str">
            <v>0180</v>
          </cell>
          <cell r="F3921" t="str">
            <v/>
          </cell>
          <cell r="G3921" t="str">
            <v/>
          </cell>
          <cell r="H3921" t="str">
            <v>LUVA DE REDUÇÃO, EM FERRO GALVANIZADO, 2 1/2" X 2", CONEXÃO ROSQUEADA, INSTALADO EM PRUMADAS - FORNECIMENTO E INSTALAÇÃO. AF_10/2020</v>
          </cell>
          <cell r="I3921" t="str">
            <v>UN</v>
          </cell>
          <cell r="J3921" t="str">
            <v>COEFICIENTE DE REPRESENTATIVIDADE</v>
          </cell>
          <cell r="K3921" t="str">
            <v>62,42</v>
          </cell>
          <cell r="L3921" t="str">
            <v>CAIXA REFERENCIAL</v>
          </cell>
        </row>
        <row r="3922">
          <cell r="A3922">
            <v>92912</v>
          </cell>
          <cell r="B3922" t="str">
            <v>INSTALACOES HIDRO SANITARIAS</v>
          </cell>
          <cell r="C3922" t="str">
            <v>INHI</v>
          </cell>
          <cell r="D3922" t="str">
            <v>CONEXOES</v>
          </cell>
          <cell r="E3922" t="str">
            <v>0180</v>
          </cell>
          <cell r="F3922" t="str">
            <v/>
          </cell>
          <cell r="G3922" t="str">
            <v/>
          </cell>
          <cell r="H3922" t="str">
            <v>LUVA DE REDUÇÃO, EM FERRO GALVANIZADO, 3" X 1 1/2", CONEXÃO ROSQUEADA, INSTALADO EM PRUMADAS - FORNECIMENTO E INSTALAÇÃO. AF_10/2020</v>
          </cell>
          <cell r="I3922" t="str">
            <v>UN</v>
          </cell>
          <cell r="J3922" t="str">
            <v>COEFICIENTE DE REPRESENTATIVIDADE</v>
          </cell>
          <cell r="K3922" t="str">
            <v>83,15</v>
          </cell>
          <cell r="L3922" t="str">
            <v>CAIXA REFERENCIAL</v>
          </cell>
        </row>
        <row r="3923">
          <cell r="A3923">
            <v>92913</v>
          </cell>
          <cell r="B3923" t="str">
            <v>INSTALACOES HIDRO SANITARIAS</v>
          </cell>
          <cell r="C3923" t="str">
            <v>INHI</v>
          </cell>
          <cell r="D3923" t="str">
            <v>CONEXOES</v>
          </cell>
          <cell r="E3923" t="str">
            <v>0180</v>
          </cell>
          <cell r="F3923" t="str">
            <v/>
          </cell>
          <cell r="G3923" t="str">
            <v/>
          </cell>
          <cell r="H3923" t="str">
            <v>LUVA DE REDUÇÃO, EM FERRO GALVANIZADO, 3" X 2 1/2", CONEXÃO ROSQUEADA, INSTALADO EM PRUMADAS - FORNECIMENTO E INSTALAÇÃO. AF_10/2020</v>
          </cell>
          <cell r="I3923" t="str">
            <v>UN</v>
          </cell>
          <cell r="J3923" t="str">
            <v>COEFICIENTE DE REPRESENTATIVIDADE</v>
          </cell>
          <cell r="K3923" t="str">
            <v>85,03</v>
          </cell>
          <cell r="L3923" t="str">
            <v>CAIXA REFERENCIAL</v>
          </cell>
        </row>
        <row r="3924">
          <cell r="A3924">
            <v>92914</v>
          </cell>
          <cell r="B3924" t="str">
            <v>INSTALACOES HIDRO SANITARIAS</v>
          </cell>
          <cell r="C3924" t="str">
            <v>INHI</v>
          </cell>
          <cell r="D3924" t="str">
            <v>CONEXOES</v>
          </cell>
          <cell r="E3924" t="str">
            <v>0180</v>
          </cell>
          <cell r="F3924" t="str">
            <v/>
          </cell>
          <cell r="G3924" t="str">
            <v/>
          </cell>
          <cell r="H3924" t="str">
            <v>LUVA DE REDUÇÃO, EM FERRO GALVANIZADO, 3" X 2", CONEXÃO ROSQUEADA, INSTALADO EM PRUMADAS - FORNECIMENTO E INSTALAÇÃO. AF_10/2020</v>
          </cell>
          <cell r="I3924" t="str">
            <v>UN</v>
          </cell>
          <cell r="J3924" t="str">
            <v>COEFICIENTE DE REPRESENTATIVIDADE</v>
          </cell>
          <cell r="K3924" t="str">
            <v>85,03</v>
          </cell>
          <cell r="L3924" t="str">
            <v>CAIXA REFERENCIAL</v>
          </cell>
        </row>
        <row r="3925">
          <cell r="A3925">
            <v>92918</v>
          </cell>
          <cell r="B3925" t="str">
            <v>INSTALACOES HIDRO SANITARIAS</v>
          </cell>
          <cell r="C3925" t="str">
            <v>INHI</v>
          </cell>
          <cell r="D3925" t="str">
            <v>CONEXOES</v>
          </cell>
          <cell r="E3925" t="str">
            <v>0180</v>
          </cell>
          <cell r="F3925" t="str">
            <v/>
          </cell>
          <cell r="G3925" t="str">
            <v/>
          </cell>
          <cell r="H3925" t="str">
            <v>LUVA DE REDUÇÃO, EM FERRO GALVANIZADO, 1" X 1/2", CONEXÃO ROSQUEADA, INSTALADO EM REDE DE ALIMENTAÇÃO PARA HIDRANTE - FORNECIMENTO E INSTALAÇÃO. AF_10/2020</v>
          </cell>
          <cell r="I3925" t="str">
            <v>UN</v>
          </cell>
          <cell r="J3925" t="str">
            <v>COEFICIENTE DE REPRESENTATIVIDADE</v>
          </cell>
          <cell r="K3925" t="str">
            <v>23,39</v>
          </cell>
          <cell r="L3925" t="str">
            <v>CAIXA REFERENCIAL</v>
          </cell>
        </row>
        <row r="3926">
          <cell r="A3926">
            <v>92920</v>
          </cell>
          <cell r="B3926" t="str">
            <v>INSTALACOES HIDRO SANITARIAS</v>
          </cell>
          <cell r="C3926" t="str">
            <v>INHI</v>
          </cell>
          <cell r="D3926" t="str">
            <v>CONEXOES</v>
          </cell>
          <cell r="E3926" t="str">
            <v>0180</v>
          </cell>
          <cell r="F3926" t="str">
            <v/>
          </cell>
          <cell r="G3926" t="str">
            <v/>
          </cell>
          <cell r="H3926" t="str">
            <v>LUVA DE REDUÇÃO, EM FERRO GALVANIZADO, 1" X 3/4", CONEXÃO ROSQUEADA, INSTALADO EM REDE DE ALIMENTAÇÃO PARA HIDRANTE - FORNECIMENTO E INSTALAÇÃO. AF_10/2020</v>
          </cell>
          <cell r="I3926" t="str">
            <v>UN</v>
          </cell>
          <cell r="J3926" t="str">
            <v>COEFICIENTE DE REPRESENTATIVIDADE</v>
          </cell>
          <cell r="K3926" t="str">
            <v>23,53</v>
          </cell>
          <cell r="L3926" t="str">
            <v>CAIXA REFERENCIAL</v>
          </cell>
        </row>
        <row r="3927">
          <cell r="A3927">
            <v>92925</v>
          </cell>
          <cell r="B3927" t="str">
            <v>INSTALACOES HIDRO SANITARIAS</v>
          </cell>
          <cell r="C3927" t="str">
            <v>INHI</v>
          </cell>
          <cell r="D3927" t="str">
            <v>CONEXOES</v>
          </cell>
          <cell r="E3927" t="str">
            <v>0180</v>
          </cell>
          <cell r="F3927" t="str">
            <v/>
          </cell>
          <cell r="G3927" t="str">
            <v/>
          </cell>
          <cell r="H3927" t="str">
            <v>LUVA DE REDUÇÃO, EM FERRO GALVANIZADO, 1 1/4" X 1", CONEXÃO ROSQUEADA, INSTALADO EM REDE DE ALIMENTAÇÃO PARA HIDRANTE - FORNECIMENTO E INSTALAÇÃO. AF_10/2020</v>
          </cell>
          <cell r="I3927" t="str">
            <v>UN</v>
          </cell>
          <cell r="J3927" t="str">
            <v>COEFICIENTE DE REPRESENTATIVIDADE</v>
          </cell>
          <cell r="K3927" t="str">
            <v>28,82</v>
          </cell>
          <cell r="L3927" t="str">
            <v>CAIXA REFERENCIAL</v>
          </cell>
        </row>
        <row r="3928">
          <cell r="A3928">
            <v>92926</v>
          </cell>
          <cell r="B3928" t="str">
            <v>INSTALACOES HIDRO SANITARIAS</v>
          </cell>
          <cell r="C3928" t="str">
            <v>INHI</v>
          </cell>
          <cell r="D3928" t="str">
            <v>CONEXOES</v>
          </cell>
          <cell r="E3928" t="str">
            <v>0180</v>
          </cell>
          <cell r="F3928" t="str">
            <v/>
          </cell>
          <cell r="G3928" t="str">
            <v/>
          </cell>
          <cell r="H3928" t="str">
            <v>LUVA DE REDUÇÃO, EM FERRO GALVANIZADO, 1 1/4" X 1/2", CONEXÃO ROSQUEADA, INSTALADO EM REDE DE ALIMENTAÇÃO PARA HIDRANTE - FORNECIMENTO E INSTALAÇÃO. AF_10/2020</v>
          </cell>
          <cell r="I3928" t="str">
            <v>UN</v>
          </cell>
          <cell r="J3928" t="str">
            <v>COEFICIENTE DE REPRESENTATIVIDADE</v>
          </cell>
          <cell r="K3928" t="str">
            <v>28,82</v>
          </cell>
          <cell r="L3928" t="str">
            <v>CAIXA REFERENCIAL</v>
          </cell>
        </row>
        <row r="3929">
          <cell r="A3929">
            <v>92927</v>
          </cell>
          <cell r="B3929" t="str">
            <v>INSTALACOES HIDRO SANITARIAS</v>
          </cell>
          <cell r="C3929" t="str">
            <v>INHI</v>
          </cell>
          <cell r="D3929" t="str">
            <v>CONEXOES</v>
          </cell>
          <cell r="E3929" t="str">
            <v>0180</v>
          </cell>
          <cell r="F3929" t="str">
            <v/>
          </cell>
          <cell r="G3929" t="str">
            <v/>
          </cell>
          <cell r="H3929" t="str">
            <v>LUVA DE REDUÇÃO, EM FERRO GALVANIZADO, 1 1/4" X 3/4", CONEXÃO ROSQUEADA, INSTALADO EM REDE DE ALIMENTAÇÃO PARA HIDRANTE - FORNECIMENTO E INSTALAÇÃO. AF_10/2020</v>
          </cell>
          <cell r="I3929" t="str">
            <v>UN</v>
          </cell>
          <cell r="J3929" t="str">
            <v>COEFICIENTE DE REPRESENTATIVIDADE</v>
          </cell>
          <cell r="K3929" t="str">
            <v>28,82</v>
          </cell>
          <cell r="L3929" t="str">
            <v>CAIXA REFERENCIAL</v>
          </cell>
        </row>
        <row r="3930">
          <cell r="A3930">
            <v>92928</v>
          </cell>
          <cell r="B3930" t="str">
            <v>INSTALACOES HIDRO SANITARIAS</v>
          </cell>
          <cell r="C3930" t="str">
            <v>INHI</v>
          </cell>
          <cell r="D3930" t="str">
            <v>CONEXOES</v>
          </cell>
          <cell r="E3930" t="str">
            <v>0180</v>
          </cell>
          <cell r="F3930" t="str">
            <v/>
          </cell>
          <cell r="G3930" t="str">
            <v/>
          </cell>
          <cell r="H3930" t="str">
            <v>LUVA DE REDUÇÃO, EM FERRO GALVANIZADO, 1 1/2" X 1 1/4", CONEXÃO ROSQUEADA, INSTALADO EM REDE DE ALIMENTAÇÃO PARA HIDRANTE - FORNECIMENTO E INSTALAÇÃO. AF_10/2020</v>
          </cell>
          <cell r="I3930" t="str">
            <v>UN</v>
          </cell>
          <cell r="J3930" t="str">
            <v>COEFICIENTE DE REPRESENTATIVIDADE</v>
          </cell>
          <cell r="K3930" t="str">
            <v>32,88</v>
          </cell>
          <cell r="L3930" t="str">
            <v>CAIXA REFERENCIAL</v>
          </cell>
        </row>
        <row r="3931">
          <cell r="A3931">
            <v>92929</v>
          </cell>
          <cell r="B3931" t="str">
            <v>INSTALACOES HIDRO SANITARIAS</v>
          </cell>
          <cell r="C3931" t="str">
            <v>INHI</v>
          </cell>
          <cell r="D3931" t="str">
            <v>CONEXOES</v>
          </cell>
          <cell r="E3931" t="str">
            <v>0180</v>
          </cell>
          <cell r="F3931" t="str">
            <v/>
          </cell>
          <cell r="G3931" t="str">
            <v/>
          </cell>
          <cell r="H3931" t="str">
            <v>LUVA DE REDUÇÃO, EM FERRO GALVANIZADO, 1 1/2" X 1", CONEXÃO ROSQUEADA, INSTALADO EM REDE DE ALIMENTAÇÃO PARA HIDRANTE - FORNECIMENTO E INSTALAÇÃO. AF_10/2020</v>
          </cell>
          <cell r="I3931" t="str">
            <v>UN</v>
          </cell>
          <cell r="J3931" t="str">
            <v>COEFICIENTE DE REPRESENTATIVIDADE</v>
          </cell>
          <cell r="K3931" t="str">
            <v>32,88</v>
          </cell>
          <cell r="L3931" t="str">
            <v>CAIXA REFERENCIAL</v>
          </cell>
        </row>
        <row r="3932">
          <cell r="A3932">
            <v>92930</v>
          </cell>
          <cell r="B3932" t="str">
            <v>INSTALACOES HIDRO SANITARIAS</v>
          </cell>
          <cell r="C3932" t="str">
            <v>INHI</v>
          </cell>
          <cell r="D3932" t="str">
            <v>CONEXOES</v>
          </cell>
          <cell r="E3932" t="str">
            <v>0180</v>
          </cell>
          <cell r="F3932" t="str">
            <v/>
          </cell>
          <cell r="G3932" t="str">
            <v/>
          </cell>
          <cell r="H3932" t="str">
            <v>LUVA DE REDUÇÃO, EM FERRO GALVANIZADO, 1 1/2" X 3/4", CONEXÃO ROSQUEADA, INSTALADO EM REDE DE ALIMENTAÇÃO PARA HIDRANTE - FORNECIMENTO E INSTALAÇÃO. AF_10/2020</v>
          </cell>
          <cell r="I3932" t="str">
            <v>UN</v>
          </cell>
          <cell r="J3932" t="str">
            <v>COEFICIENTE DE REPRESENTATIVIDADE</v>
          </cell>
          <cell r="K3932" t="str">
            <v>32,88</v>
          </cell>
          <cell r="L3932" t="str">
            <v>CAIXA REFERENCIAL</v>
          </cell>
        </row>
        <row r="3933">
          <cell r="A3933">
            <v>92931</v>
          </cell>
          <cell r="B3933" t="str">
            <v>INSTALACOES HIDRO SANITARIAS</v>
          </cell>
          <cell r="C3933" t="str">
            <v>INHI</v>
          </cell>
          <cell r="D3933" t="str">
            <v>CONEXOES</v>
          </cell>
          <cell r="E3933" t="str">
            <v>0180</v>
          </cell>
          <cell r="F3933" t="str">
            <v/>
          </cell>
          <cell r="G3933" t="str">
            <v/>
          </cell>
          <cell r="H3933" t="str">
            <v>LUVA DE REDUÇÃO, EM FERRO GALVANIZADO, 2" X 1 1/2", CONEXÃO ROSQUEADA, INSTALADO EM REDE DE ALIMENTAÇÃO PARA HIDRANTE - FORNECIMENTO E INSTALAÇÃO. AF_10/2020</v>
          </cell>
          <cell r="I3933" t="str">
            <v>UN</v>
          </cell>
          <cell r="J3933" t="str">
            <v>COEFICIENTE DE REPRESENTATIVIDADE</v>
          </cell>
          <cell r="K3933" t="str">
            <v>43,43</v>
          </cell>
          <cell r="L3933" t="str">
            <v>CAIXA REFERENCIAL</v>
          </cell>
        </row>
        <row r="3934">
          <cell r="A3934">
            <v>92932</v>
          </cell>
          <cell r="B3934" t="str">
            <v>INSTALACOES HIDRO SANITARIAS</v>
          </cell>
          <cell r="C3934" t="str">
            <v>INHI</v>
          </cell>
          <cell r="D3934" t="str">
            <v>CONEXOES</v>
          </cell>
          <cell r="E3934" t="str">
            <v>0180</v>
          </cell>
          <cell r="F3934" t="str">
            <v/>
          </cell>
          <cell r="G3934" t="str">
            <v/>
          </cell>
          <cell r="H3934" t="str">
            <v>LUVA DE REDUÇÃO, EM FERRO GALVANIZADO, 2" X 1 1/4", CONEXÃO ROSQUEADA, INSTALADO EM REDE DE ALIMENTAÇÃO PARA HIDRANTE - FORNECIMENTO E INSTALAÇÃO. AF_10/2020</v>
          </cell>
          <cell r="I3934" t="str">
            <v>UN</v>
          </cell>
          <cell r="J3934" t="str">
            <v>COEFICIENTE DE REPRESENTATIVIDADE</v>
          </cell>
          <cell r="K3934" t="str">
            <v>43,43</v>
          </cell>
          <cell r="L3934" t="str">
            <v>CAIXA REFERENCIAL</v>
          </cell>
        </row>
        <row r="3935">
          <cell r="A3935">
            <v>92933</v>
          </cell>
          <cell r="B3935" t="str">
            <v>INSTALACOES HIDRO SANITARIAS</v>
          </cell>
          <cell r="C3935" t="str">
            <v>INHI</v>
          </cell>
          <cell r="D3935" t="str">
            <v>CONEXOES</v>
          </cell>
          <cell r="E3935" t="str">
            <v>0180</v>
          </cell>
          <cell r="F3935" t="str">
            <v/>
          </cell>
          <cell r="G3935" t="str">
            <v/>
          </cell>
          <cell r="H3935" t="str">
            <v>LUVA DE REDUÇÃO, EM FERRO GALVANIZADO, 2" X 1", CONEXÃO ROSQUEADA, INSTALADO EM REDE DE ALIMENTAÇÃO PARA HIDRANTE - FORNECIMENTO E INSTALAÇÃO. AF_10/2020</v>
          </cell>
          <cell r="I3935" t="str">
            <v>UN</v>
          </cell>
          <cell r="J3935" t="str">
            <v>COEFICIENTE DE REPRESENTATIVIDADE</v>
          </cell>
          <cell r="K3935" t="str">
            <v>43,43</v>
          </cell>
          <cell r="L3935" t="str">
            <v>CAIXA REFERENCIAL</v>
          </cell>
        </row>
        <row r="3936">
          <cell r="A3936">
            <v>92934</v>
          </cell>
          <cell r="B3936" t="str">
            <v>INSTALACOES HIDRO SANITARIAS</v>
          </cell>
          <cell r="C3936" t="str">
            <v>INHI</v>
          </cell>
          <cell r="D3936" t="str">
            <v>CONEXOES</v>
          </cell>
          <cell r="E3936" t="str">
            <v>0180</v>
          </cell>
          <cell r="F3936" t="str">
            <v/>
          </cell>
          <cell r="G3936" t="str">
            <v/>
          </cell>
          <cell r="H3936" t="str">
            <v>LUVA DE REDUÇÃO, EM FERRO GALVANIZADO, 2 1/2" X 1 1/2", CONEXÃO ROSQUEADA, INSTALADO EM REDE DE ALIMENTAÇÃO PARA HIDRANTE - FORNECIMENTO E INSTALAÇÃO. AF_10/2020</v>
          </cell>
          <cell r="I3936" t="str">
            <v>UN</v>
          </cell>
          <cell r="J3936" t="str">
            <v>COEFICIENTE DE REPRESENTATIVIDADE</v>
          </cell>
          <cell r="K3936" t="str">
            <v>63,49</v>
          </cell>
          <cell r="L3936" t="str">
            <v>CAIXA REFERENCIAL</v>
          </cell>
        </row>
        <row r="3937">
          <cell r="A3937">
            <v>92935</v>
          </cell>
          <cell r="B3937" t="str">
            <v>INSTALACOES HIDRO SANITARIAS</v>
          </cell>
          <cell r="C3937" t="str">
            <v>INHI</v>
          </cell>
          <cell r="D3937" t="str">
            <v>CONEXOES</v>
          </cell>
          <cell r="E3937" t="str">
            <v>0180</v>
          </cell>
          <cell r="F3937" t="str">
            <v/>
          </cell>
          <cell r="G3937" t="str">
            <v/>
          </cell>
          <cell r="H3937" t="str">
            <v>LUVA DE REDUÇÃO, EM FERRO GALVANIZADO, 2 1/2" X 2", CONEXÃO ROSQUEADA, INSTALADO EM REDE DE ALIMENTAÇÃO PARA HIDRANTE - FORNECIMENTO E INSTALAÇÃO. AF_10/2020</v>
          </cell>
          <cell r="I3937" t="str">
            <v>UN</v>
          </cell>
          <cell r="J3937" t="str">
            <v>COEFICIENTE DE REPRESENTATIVIDADE</v>
          </cell>
          <cell r="K3937" t="str">
            <v>63,49</v>
          </cell>
          <cell r="L3937" t="str">
            <v>CAIXA REFERENCIAL</v>
          </cell>
        </row>
        <row r="3938">
          <cell r="A3938">
            <v>92936</v>
          </cell>
          <cell r="B3938" t="str">
            <v>INSTALACOES HIDRO SANITARIAS</v>
          </cell>
          <cell r="C3938" t="str">
            <v>INHI</v>
          </cell>
          <cell r="D3938" t="str">
            <v>CONEXOES</v>
          </cell>
          <cell r="E3938" t="str">
            <v>0180</v>
          </cell>
          <cell r="F3938" t="str">
            <v/>
          </cell>
          <cell r="G3938" t="str">
            <v/>
          </cell>
          <cell r="H3938" t="str">
            <v>LUVA DE REDUÇÃO, EM FERRO GALVANIZADO, 3" X 2 1/2", CONEXÃO ROSQUEADA, INSTALADO EM REDE DE ALIMENTAÇÃO PARA HIDRANTE - FORNECIMENTO E INSTALAÇÃO. AF_10/2020</v>
          </cell>
          <cell r="I3938" t="str">
            <v>UN</v>
          </cell>
          <cell r="J3938" t="str">
            <v>COEFICIENTE DE REPRESENTATIVIDADE</v>
          </cell>
          <cell r="K3938" t="str">
            <v>87,24</v>
          </cell>
          <cell r="L3938" t="str">
            <v>CAIXA REFERENCIAL</v>
          </cell>
        </row>
        <row r="3939">
          <cell r="A3939">
            <v>92937</v>
          </cell>
          <cell r="B3939" t="str">
            <v>INSTALACOES HIDRO SANITARIAS</v>
          </cell>
          <cell r="C3939" t="str">
            <v>INHI</v>
          </cell>
          <cell r="D3939" t="str">
            <v>CONEXOES</v>
          </cell>
          <cell r="E3939" t="str">
            <v>0180</v>
          </cell>
          <cell r="F3939" t="str">
            <v/>
          </cell>
          <cell r="G3939" t="str">
            <v/>
          </cell>
          <cell r="H3939" t="str">
            <v>LUVA DE REDUÇÃO, EM FERRO GALVANIZADO, 3" X 2", CONEXÃO ROSQUEADA, INSTALADO EM REDE DE ALIMENTAÇÃO PARA HIDRANTE - FORNECIMENTO E INSTALAÇÃO. AF_10/2020</v>
          </cell>
          <cell r="I3939" t="str">
            <v>UN</v>
          </cell>
          <cell r="J3939" t="str">
            <v>COEFICIENTE DE REPRESENTATIVIDADE</v>
          </cell>
          <cell r="K3939" t="str">
            <v>87,24</v>
          </cell>
          <cell r="L3939" t="str">
            <v>CAIXA REFERENCIAL</v>
          </cell>
        </row>
        <row r="3940">
          <cell r="A3940">
            <v>92938</v>
          </cell>
          <cell r="B3940" t="str">
            <v>INSTALACOES HIDRO SANITARIAS</v>
          </cell>
          <cell r="C3940" t="str">
            <v>INHI</v>
          </cell>
          <cell r="D3940" t="str">
            <v>CONEXOES</v>
          </cell>
          <cell r="E3940" t="str">
            <v>0180</v>
          </cell>
          <cell r="F3940" t="str">
            <v/>
          </cell>
          <cell r="G3940" t="str">
            <v/>
          </cell>
          <cell r="H3940" t="str">
            <v>LUVA DE REDUÇÃO, EM FERRO GALVANIZADO, 1" X 1/2", CONEXÃO ROSQUEADA, INSTALADO EM REDE DE ALIMENTAÇÃO PARA SPRINKLER - FORNECIMENTO E INSTALAÇÃO. AF_10/2020</v>
          </cell>
          <cell r="I3940" t="str">
            <v>UN</v>
          </cell>
          <cell r="J3940" t="str">
            <v>COEFICIENTE DE REPRESENTATIVIDADE</v>
          </cell>
          <cell r="K3940" t="str">
            <v>17,44</v>
          </cell>
          <cell r="L3940" t="str">
            <v>CAIXA REFERENCIAL</v>
          </cell>
        </row>
        <row r="3941">
          <cell r="A3941">
            <v>92939</v>
          </cell>
          <cell r="B3941" t="str">
            <v>INSTALACOES HIDRO SANITARIAS</v>
          </cell>
          <cell r="C3941" t="str">
            <v>INHI</v>
          </cell>
          <cell r="D3941" t="str">
            <v>CONEXOES</v>
          </cell>
          <cell r="E3941" t="str">
            <v>0180</v>
          </cell>
          <cell r="F3941" t="str">
            <v/>
          </cell>
          <cell r="G3941" t="str">
            <v/>
          </cell>
          <cell r="H3941" t="str">
            <v>LUVA DE REDUÇÃO, EM FERRO GALVANIZADO, 1" X 3/4", CONEXÃO ROSQUEADA, INSTALADO EM REDE DE ALIMENTAÇÃO PARA SPRINKLER - FORNECIMENTO E INSTALAÇÃO. AF_10/2020</v>
          </cell>
          <cell r="I3941" t="str">
            <v>UN</v>
          </cell>
          <cell r="J3941" t="str">
            <v>COEFICIENTE DE REPRESENTATIVIDADE</v>
          </cell>
          <cell r="K3941" t="str">
            <v>17,58</v>
          </cell>
          <cell r="L3941" t="str">
            <v>CAIXA REFERENCIAL</v>
          </cell>
        </row>
        <row r="3942">
          <cell r="A3942">
            <v>92940</v>
          </cell>
          <cell r="B3942" t="str">
            <v>INSTALACOES HIDRO SANITARIAS</v>
          </cell>
          <cell r="C3942" t="str">
            <v>INHI</v>
          </cell>
          <cell r="D3942" t="str">
            <v>CONEXOES</v>
          </cell>
          <cell r="E3942" t="str">
            <v>0180</v>
          </cell>
          <cell r="F3942" t="str">
            <v/>
          </cell>
          <cell r="G3942" t="str">
            <v/>
          </cell>
          <cell r="H3942" t="str">
            <v>LUVA DE REDUÇÃO, EM FERRO GALVANIZADO, 1 1/4" X 1", CONEXÃO ROSQUEADA, INSTALADO EM REDE DE ALIMENTAÇÃO PARA SPRINKLER - FORNECIMENTO E INSTALAÇÃO. AF_10/2020</v>
          </cell>
          <cell r="I3942" t="str">
            <v>UN</v>
          </cell>
          <cell r="J3942" t="str">
            <v>COEFICIENTE DE REPRESENTATIVIDADE</v>
          </cell>
          <cell r="K3942" t="str">
            <v>22,04</v>
          </cell>
          <cell r="L3942" t="str">
            <v>CAIXA REFERENCIAL</v>
          </cell>
        </row>
        <row r="3943">
          <cell r="A3943">
            <v>92941</v>
          </cell>
          <cell r="B3943" t="str">
            <v>INSTALACOES HIDRO SANITARIAS</v>
          </cell>
          <cell r="C3943" t="str">
            <v>INHI</v>
          </cell>
          <cell r="D3943" t="str">
            <v>CONEXOES</v>
          </cell>
          <cell r="E3943" t="str">
            <v>0180</v>
          </cell>
          <cell r="F3943" t="str">
            <v/>
          </cell>
          <cell r="G3943" t="str">
            <v/>
          </cell>
          <cell r="H3943" t="str">
            <v>LUVA DE REDUÇÃO, EM FERRO GALVANIZADO, 1 1/4" X 1/2", CONEXÃO ROSQUEADA, INSTALADO EM REDE DE ALIMENTAÇÃO PARA SPRINKLER - FORNECIMENTO E INSTALAÇÃO. AF_10/2020</v>
          </cell>
          <cell r="I3943" t="str">
            <v>UN</v>
          </cell>
          <cell r="J3943" t="str">
            <v>COEFICIENTE DE REPRESENTATIVIDADE</v>
          </cell>
          <cell r="K3943" t="str">
            <v>22,04</v>
          </cell>
          <cell r="L3943" t="str">
            <v>CAIXA REFERENCIAL</v>
          </cell>
        </row>
        <row r="3944">
          <cell r="A3944">
            <v>92942</v>
          </cell>
          <cell r="B3944" t="str">
            <v>INSTALACOES HIDRO SANITARIAS</v>
          </cell>
          <cell r="C3944" t="str">
            <v>INHI</v>
          </cell>
          <cell r="D3944" t="str">
            <v>CONEXOES</v>
          </cell>
          <cell r="E3944" t="str">
            <v>0180</v>
          </cell>
          <cell r="F3944" t="str">
            <v/>
          </cell>
          <cell r="G3944" t="str">
            <v/>
          </cell>
          <cell r="H3944" t="str">
            <v>LUVA DE REDUÇÃO, EM FERRO GALVANIZADO, 1 1/4" X 3/4", CONEXÃO ROSQUEADA, INSTALADO EM REDE DE ALIMENTAÇÃO PARA SPRINKLER - FORNECIMENTO E INSTALAÇÃO. AF_10/2020</v>
          </cell>
          <cell r="I3944" t="str">
            <v>UN</v>
          </cell>
          <cell r="J3944" t="str">
            <v>COEFICIENTE DE REPRESENTATIVIDADE</v>
          </cell>
          <cell r="K3944" t="str">
            <v>22,04</v>
          </cell>
          <cell r="L3944" t="str">
            <v>CAIXA REFERENCIAL</v>
          </cell>
        </row>
        <row r="3945">
          <cell r="A3945">
            <v>92943</v>
          </cell>
          <cell r="B3945" t="str">
            <v>INSTALACOES HIDRO SANITARIAS</v>
          </cell>
          <cell r="C3945" t="str">
            <v>INHI</v>
          </cell>
          <cell r="D3945" t="str">
            <v>CONEXOES</v>
          </cell>
          <cell r="E3945" t="str">
            <v>0180</v>
          </cell>
          <cell r="F3945" t="str">
            <v/>
          </cell>
          <cell r="G3945" t="str">
            <v/>
          </cell>
          <cell r="H3945" t="str">
            <v>LUVA DE REDUÇÃO, EM FERRO GALVANIZADO, 1 1/2" X 1 1/4", CONEXÃO ROSQUEADA, INSTALADO EM REDE DE ALIMENTAÇÃO PARA SPRINKLER - FORNECIMENTO E INSTALAÇÃO. AF_10/2020</v>
          </cell>
          <cell r="I3945" t="str">
            <v>UN</v>
          </cell>
          <cell r="J3945" t="str">
            <v>COEFICIENTE DE REPRESENTATIVIDADE</v>
          </cell>
          <cell r="K3945" t="str">
            <v>25,17</v>
          </cell>
          <cell r="L3945" t="str">
            <v>CAIXA REFERENCIAL</v>
          </cell>
        </row>
        <row r="3946">
          <cell r="A3946">
            <v>92944</v>
          </cell>
          <cell r="B3946" t="str">
            <v>INSTALACOES HIDRO SANITARIAS</v>
          </cell>
          <cell r="C3946" t="str">
            <v>INHI</v>
          </cell>
          <cell r="D3946" t="str">
            <v>CONEXOES</v>
          </cell>
          <cell r="E3946" t="str">
            <v>0180</v>
          </cell>
          <cell r="F3946" t="str">
            <v/>
          </cell>
          <cell r="G3946" t="str">
            <v/>
          </cell>
          <cell r="H3946" t="str">
            <v>LUVA DE REDUÇÃO, EM FERRO GALVANIZADO, 1 1/2" X 1", CONEXÃO ROSQUEADA, INSTALADO EM REDE DE ALIMENTAÇÃO PARA SPRINKLER - FORNECIMENTO E INSTALAÇÃO. AF_10/2020</v>
          </cell>
          <cell r="I3946" t="str">
            <v>UN</v>
          </cell>
          <cell r="J3946" t="str">
            <v>COEFICIENTE DE REPRESENTATIVIDADE</v>
          </cell>
          <cell r="K3946" t="str">
            <v>25,17</v>
          </cell>
          <cell r="L3946" t="str">
            <v>CAIXA REFERENCIAL</v>
          </cell>
        </row>
        <row r="3947">
          <cell r="A3947">
            <v>92945</v>
          </cell>
          <cell r="B3947" t="str">
            <v>INSTALACOES HIDRO SANITARIAS</v>
          </cell>
          <cell r="C3947" t="str">
            <v>INHI</v>
          </cell>
          <cell r="D3947" t="str">
            <v>CONEXOES</v>
          </cell>
          <cell r="E3947" t="str">
            <v>0180</v>
          </cell>
          <cell r="F3947" t="str">
            <v/>
          </cell>
          <cell r="G3947" t="str">
            <v/>
          </cell>
          <cell r="H3947" t="str">
            <v>LUVA DE REDUÇÃO, EM FERRO GALVANIZADO, 1 1/2" X 3/4", CONEXÃO ROSQUEADA, INSTALADO EM REDE DE ALIMENTAÇÃO PARA SPRINKLER - FORNECIMENTO E INSTALAÇÃO. AF_10/2020</v>
          </cell>
          <cell r="I3947" t="str">
            <v>UN</v>
          </cell>
          <cell r="J3947" t="str">
            <v>COEFICIENTE DE REPRESENTATIVIDADE</v>
          </cell>
          <cell r="K3947" t="str">
            <v>25,17</v>
          </cell>
          <cell r="L3947" t="str">
            <v>CAIXA REFERENCIAL</v>
          </cell>
        </row>
        <row r="3948">
          <cell r="A3948">
            <v>92946</v>
          </cell>
          <cell r="B3948" t="str">
            <v>INSTALACOES HIDRO SANITARIAS</v>
          </cell>
          <cell r="C3948" t="str">
            <v>INHI</v>
          </cell>
          <cell r="D3948" t="str">
            <v>CONEXOES</v>
          </cell>
          <cell r="E3948" t="str">
            <v>0180</v>
          </cell>
          <cell r="F3948" t="str">
            <v/>
          </cell>
          <cell r="G3948" t="str">
            <v/>
          </cell>
          <cell r="H3948" t="str">
            <v>LUVA DE REDUÇÃO, EM FERRO GALVANIZADO, 2" X 1 1/2", CONEXÃO ROSQUEADA, INSTALADO EM REDE DE ALIMENTAÇÃO PARA SPRINKLER - FORNECIMENTO E INSTALAÇÃO. AF_10/2020</v>
          </cell>
          <cell r="I3948" t="str">
            <v>UN</v>
          </cell>
          <cell r="J3948" t="str">
            <v>COEFICIENTE DE REPRESENTATIVIDADE</v>
          </cell>
          <cell r="K3948" t="str">
            <v>34,55</v>
          </cell>
          <cell r="L3948" t="str">
            <v>CAIXA REFERENCIAL</v>
          </cell>
        </row>
        <row r="3949">
          <cell r="A3949">
            <v>92947</v>
          </cell>
          <cell r="B3949" t="str">
            <v>INSTALACOES HIDRO SANITARIAS</v>
          </cell>
          <cell r="C3949" t="str">
            <v>INHI</v>
          </cell>
          <cell r="D3949" t="str">
            <v>CONEXOES</v>
          </cell>
          <cell r="E3949" t="str">
            <v>0180</v>
          </cell>
          <cell r="F3949" t="str">
            <v/>
          </cell>
          <cell r="G3949" t="str">
            <v/>
          </cell>
          <cell r="H3949" t="str">
            <v>LUVA DE REDUÇÃO, EM FERRO GALVANIZADO, 2" X 1 1/4", CONEXÃO ROSQUEADA, INSTALADO EM REDE DE ALIMENTAÇÃO PARA SPRINKLER - FORNECIMENTO E INSTALAÇÃO. AF_10/2020</v>
          </cell>
          <cell r="I3949" t="str">
            <v>UN</v>
          </cell>
          <cell r="J3949" t="str">
            <v>COEFICIENTE DE REPRESENTATIVIDADE</v>
          </cell>
          <cell r="K3949" t="str">
            <v>34,55</v>
          </cell>
          <cell r="L3949" t="str">
            <v>CAIXA REFERENCIAL</v>
          </cell>
        </row>
        <row r="3950">
          <cell r="A3950">
            <v>92948</v>
          </cell>
          <cell r="B3950" t="str">
            <v>INSTALACOES HIDRO SANITARIAS</v>
          </cell>
          <cell r="C3950" t="str">
            <v>INHI</v>
          </cell>
          <cell r="D3950" t="str">
            <v>CONEXOES</v>
          </cell>
          <cell r="E3950" t="str">
            <v>0180</v>
          </cell>
          <cell r="F3950" t="str">
            <v/>
          </cell>
          <cell r="G3950" t="str">
            <v/>
          </cell>
          <cell r="H3950" t="str">
            <v>LUVA DE REDUÇÃO, EM FERRO GALVANIZADO, 2" X 1", CONEXÃO ROSQUEADA, INSTALADO EM REDE DE ALIMENTAÇÃO PARA SPRINKLER - FORNECIMENTO E INSTALAÇÃO. AF_10/2020</v>
          </cell>
          <cell r="I3950" t="str">
            <v>UN</v>
          </cell>
          <cell r="J3950" t="str">
            <v>COEFICIENTE DE REPRESENTATIVIDADE</v>
          </cell>
          <cell r="K3950" t="str">
            <v>34,55</v>
          </cell>
          <cell r="L3950" t="str">
            <v>CAIXA REFERENCIAL</v>
          </cell>
        </row>
        <row r="3951">
          <cell r="A3951">
            <v>92949</v>
          </cell>
          <cell r="B3951" t="str">
            <v>INSTALACOES HIDRO SANITARIAS</v>
          </cell>
          <cell r="C3951" t="str">
            <v>INHI</v>
          </cell>
          <cell r="D3951" t="str">
            <v>CONEXOES</v>
          </cell>
          <cell r="E3951" t="str">
            <v>0180</v>
          </cell>
          <cell r="F3951" t="str">
            <v/>
          </cell>
          <cell r="G3951" t="str">
            <v/>
          </cell>
          <cell r="H3951" t="str">
            <v>LUVA DE REDUÇÃO, EM FERRO GALVANIZADO, 2 1/2" X 1 1/2", CONEXÃO ROSQUEADA, INSTALADO EM REDE DE ALIMENTAÇÃO PARA SPRINKLER - FORNECIMENTO E INSTALAÇÃO. AF_10/2020</v>
          </cell>
          <cell r="I3951" t="str">
            <v>UN</v>
          </cell>
          <cell r="J3951" t="str">
            <v>COEFICIENTE DE REPRESENTATIVIDADE</v>
          </cell>
          <cell r="K3951" t="str">
            <v>52,84</v>
          </cell>
          <cell r="L3951" t="str">
            <v>CAIXA REFERENCIAL</v>
          </cell>
        </row>
        <row r="3952">
          <cell r="A3952">
            <v>92950</v>
          </cell>
          <cell r="B3952" t="str">
            <v>INSTALACOES HIDRO SANITARIAS</v>
          </cell>
          <cell r="C3952" t="str">
            <v>INHI</v>
          </cell>
          <cell r="D3952" t="str">
            <v>CONEXOES</v>
          </cell>
          <cell r="E3952" t="str">
            <v>0180</v>
          </cell>
          <cell r="F3952" t="str">
            <v/>
          </cell>
          <cell r="G3952" t="str">
            <v/>
          </cell>
          <cell r="H3952" t="str">
            <v>LUVA DE REDUÇÃO, EM FERRO GALVANIZADO, 2 1/2" X 2", CONEXÃO ROSQUEADA, INSTALADO EM REDE DE ALIMENTAÇÃO PARA SPRINKLER - FORNECIMENTO E INSTALAÇÃO. AF_10/2020</v>
          </cell>
          <cell r="I3952" t="str">
            <v>UN</v>
          </cell>
          <cell r="J3952" t="str">
            <v>COEFICIENTE DE REPRESENTATIVIDADE</v>
          </cell>
          <cell r="K3952" t="str">
            <v>52,84</v>
          </cell>
          <cell r="L3952" t="str">
            <v>CAIXA REFERENCIAL</v>
          </cell>
        </row>
        <row r="3953">
          <cell r="A3953">
            <v>92951</v>
          </cell>
          <cell r="B3953" t="str">
            <v>INSTALACOES HIDRO SANITARIAS</v>
          </cell>
          <cell r="C3953" t="str">
            <v>INHI</v>
          </cell>
          <cell r="D3953" t="str">
            <v>CONEXOES</v>
          </cell>
          <cell r="E3953" t="str">
            <v>0180</v>
          </cell>
          <cell r="F3953" t="str">
            <v/>
          </cell>
          <cell r="G3953" t="str">
            <v/>
          </cell>
          <cell r="H3953" t="str">
            <v>LUVA DE REDUÇÃO, EM FERRO GALVANIZADO, 3" X 2 1/2", CONEXÃO ROSQUEADA, INSTALADO EM REDE DE ALIMENTAÇÃO PARA SPRINKLER - FORNECIMENTO E INSTALAÇÃO. AF_10/2020</v>
          </cell>
          <cell r="I3953" t="str">
            <v>UN</v>
          </cell>
          <cell r="J3953" t="str">
            <v>COEFICIENTE DE REPRESENTATIVIDADE</v>
          </cell>
          <cell r="K3953" t="str">
            <v>74,86</v>
          </cell>
          <cell r="L3953" t="str">
            <v>CAIXA REFERENCIAL</v>
          </cell>
        </row>
        <row r="3954">
          <cell r="A3954">
            <v>92952</v>
          </cell>
          <cell r="B3954" t="str">
            <v>INSTALACOES HIDRO SANITARIAS</v>
          </cell>
          <cell r="C3954" t="str">
            <v>INHI</v>
          </cell>
          <cell r="D3954" t="str">
            <v>CONEXOES</v>
          </cell>
          <cell r="E3954" t="str">
            <v>0180</v>
          </cell>
          <cell r="F3954" t="str">
            <v/>
          </cell>
          <cell r="G3954" t="str">
            <v/>
          </cell>
          <cell r="H3954" t="str">
            <v>LUVA DE REDUÇÃO, EM FERRO GALVANIZADO, 3" X 2", CONEXÃO ROSQUEADA, INSTALADO EM REDE DE ALIMENTAÇÃO PARA SPRINKLER - FORNECIMENTO E INSTALAÇÃO. AF_10/2020</v>
          </cell>
          <cell r="I3954" t="str">
            <v>UN</v>
          </cell>
          <cell r="J3954" t="str">
            <v>COEFICIENTE DE REPRESENTATIVIDADE</v>
          </cell>
          <cell r="K3954" t="str">
            <v>74,86</v>
          </cell>
          <cell r="L3954" t="str">
            <v>CAIXA REFERENCIAL</v>
          </cell>
        </row>
        <row r="3955">
          <cell r="A3955">
            <v>92953</v>
          </cell>
          <cell r="B3955" t="str">
            <v>INSTALACOES HIDRO SANITARIAS</v>
          </cell>
          <cell r="C3955" t="str">
            <v>INHI</v>
          </cell>
          <cell r="D3955" t="str">
            <v>CONEXOES</v>
          </cell>
          <cell r="E3955" t="str">
            <v>0180</v>
          </cell>
          <cell r="F3955" t="str">
            <v/>
          </cell>
          <cell r="G3955" t="str">
            <v/>
          </cell>
          <cell r="H3955" t="str">
            <v>LUVA DE REDUÇÃO, EM FERRO GALVANIZADO, 3/4" X 1/2", CONEXÃO ROSQUEADA, INSTALADO EM RAMAIS E SUB-RAMAIS DE GÁS - FORNECIMENTO E INSTALAÇÃO. AF_10/2020</v>
          </cell>
          <cell r="I3955" t="str">
            <v>UN</v>
          </cell>
          <cell r="J3955" t="str">
            <v>COEFICIENTE DE REPRESENTATIVIDADE</v>
          </cell>
          <cell r="K3955" t="str">
            <v>15,15</v>
          </cell>
          <cell r="L3955" t="str">
            <v>CAIXA REFERENCIAL</v>
          </cell>
        </row>
        <row r="3956">
          <cell r="A3956">
            <v>93050</v>
          </cell>
          <cell r="B3956" t="str">
            <v>INSTALACOES HIDRO SANITARIAS</v>
          </cell>
          <cell r="C3956" t="str">
            <v>INHI</v>
          </cell>
          <cell r="D3956" t="str">
            <v>CONEXOES</v>
          </cell>
          <cell r="E3956" t="str">
            <v>0180</v>
          </cell>
          <cell r="F3956" t="str">
            <v/>
          </cell>
          <cell r="G3956" t="str">
            <v/>
          </cell>
          <cell r="H3956" t="str">
            <v>LUVA PASSANTE EM COBRE, DN 22 MM, SEM ANEL DE SOLDA, INSTALADO EM PRUMADA  FORNECIMENTO E INSTALAÇÃO. AF_01/2016</v>
          </cell>
          <cell r="I3956" t="str">
            <v>UN</v>
          </cell>
          <cell r="J3956" t="str">
            <v>COEFICIENTE DE REPRESENTATIVIDADE</v>
          </cell>
          <cell r="K3956" t="str">
            <v>7,85</v>
          </cell>
          <cell r="L3956" t="str">
            <v>CAIXA REFERENCIAL</v>
          </cell>
        </row>
        <row r="3957">
          <cell r="A3957">
            <v>93051</v>
          </cell>
          <cell r="B3957" t="str">
            <v>INSTALACOES HIDRO SANITARIAS</v>
          </cell>
          <cell r="C3957" t="str">
            <v>INHI</v>
          </cell>
          <cell r="D3957" t="str">
            <v>CONEXOES</v>
          </cell>
          <cell r="E3957" t="str">
            <v>0180</v>
          </cell>
          <cell r="F3957" t="str">
            <v/>
          </cell>
          <cell r="G3957" t="str">
            <v/>
          </cell>
          <cell r="H3957" t="str">
            <v>BUCHA DE REDUÇÃO EM COBRE, DN 22 MM X 15 MM, SEM ANEL DE SOLDA, BOLSA X BOLSA, INSTALADO EM PRUMADA  FORNECIMENTO E INSTALAÇÃO. AF_01/2016</v>
          </cell>
          <cell r="I3957" t="str">
            <v>UN</v>
          </cell>
          <cell r="J3957" t="str">
            <v>COEFICIENTE DE REPRESENTATIVIDADE</v>
          </cell>
          <cell r="K3957" t="str">
            <v>7,24</v>
          </cell>
          <cell r="L3957" t="str">
            <v>CAIXA REFERENCIAL</v>
          </cell>
        </row>
        <row r="3958">
          <cell r="A3958">
            <v>93052</v>
          </cell>
          <cell r="B3958" t="str">
            <v>INSTALACOES HIDRO SANITARIAS</v>
          </cell>
          <cell r="C3958" t="str">
            <v>INHI</v>
          </cell>
          <cell r="D3958" t="str">
            <v>CONEXOES</v>
          </cell>
          <cell r="E3958" t="str">
            <v>0180</v>
          </cell>
          <cell r="F3958" t="str">
            <v/>
          </cell>
          <cell r="G3958" t="str">
            <v/>
          </cell>
          <cell r="H3958" t="str">
            <v>JUNTA DE EXPANSÃO EM COBRE, DN 22 MM, PONTA X PONTA, INSTALADO EM PRUMADA  FORNECIMENTO E INSTALAÇÃO. AF_01/2016</v>
          </cell>
          <cell r="I3958" t="str">
            <v>UN</v>
          </cell>
          <cell r="J3958" t="str">
            <v>COEFICIENTE DE REPRESENTATIVIDADE</v>
          </cell>
          <cell r="K3958" t="str">
            <v>352,32</v>
          </cell>
          <cell r="L3958" t="str">
            <v>CAIXA REFERENCIAL</v>
          </cell>
        </row>
        <row r="3959">
          <cell r="A3959">
            <v>93054</v>
          </cell>
          <cell r="B3959" t="str">
            <v>INSTALACOES HIDRO SANITARIAS</v>
          </cell>
          <cell r="C3959" t="str">
            <v>INHI</v>
          </cell>
          <cell r="D3959" t="str">
            <v>CONEXOES</v>
          </cell>
          <cell r="E3959" t="str">
            <v>0180</v>
          </cell>
          <cell r="F3959" t="str">
            <v/>
          </cell>
          <cell r="G3959" t="str">
            <v/>
          </cell>
          <cell r="H3959" t="str">
            <v>CONECTOR EM BRONZE/LATÃO, DN 22 MM X 3/4", SEM ANEL DE SOLDA, BOLSA X ROSCA F, INSTALADO EM PRUMADA  FORNECIMENTO E INSTALAÇÃO. AF_01/2016</v>
          </cell>
          <cell r="I3959" t="str">
            <v>UN</v>
          </cell>
          <cell r="J3959" t="str">
            <v>COEFICIENTE DE REPRESENTATIVIDADE</v>
          </cell>
          <cell r="K3959" t="str">
            <v>15,04</v>
          </cell>
          <cell r="L3959" t="str">
            <v>CAIXA REFERENCIAL</v>
          </cell>
        </row>
        <row r="3960">
          <cell r="A3960">
            <v>93055</v>
          </cell>
          <cell r="B3960" t="str">
            <v>INSTALACOES HIDRO SANITARIAS</v>
          </cell>
          <cell r="C3960" t="str">
            <v>INHI</v>
          </cell>
          <cell r="D3960" t="str">
            <v>CONEXOES</v>
          </cell>
          <cell r="E3960" t="str">
            <v>0180</v>
          </cell>
          <cell r="F3960" t="str">
            <v/>
          </cell>
          <cell r="G3960" t="str">
            <v/>
          </cell>
          <cell r="H3960" t="str">
            <v>CURVA DE TRANSPOSIÇÃO EM BRONZE/LATÃO, DN 22 MM, SEM ANEL DE SOLDA, BOLSA X BOLSA, INSTALADO EM PRUMADA  FORNECIMENTO E INSTALAÇÃO. AF_01/2016</v>
          </cell>
          <cell r="I3960" t="str">
            <v>UN</v>
          </cell>
          <cell r="J3960" t="str">
            <v>COEFICIENTE DE REPRESENTATIVIDADE</v>
          </cell>
          <cell r="K3960" t="str">
            <v>30,67</v>
          </cell>
          <cell r="L3960" t="str">
            <v>CAIXA REFERENCIAL</v>
          </cell>
        </row>
        <row r="3961">
          <cell r="A3961">
            <v>93056</v>
          </cell>
          <cell r="B3961" t="str">
            <v>INSTALACOES HIDRO SANITARIAS</v>
          </cell>
          <cell r="C3961" t="str">
            <v>INHI</v>
          </cell>
          <cell r="D3961" t="str">
            <v>CONEXOES</v>
          </cell>
          <cell r="E3961" t="str">
            <v>0180</v>
          </cell>
          <cell r="F3961" t="str">
            <v/>
          </cell>
          <cell r="G3961" t="str">
            <v/>
          </cell>
          <cell r="H3961" t="str">
            <v>LUVA PASSANTE EM COBRE, DN 28 MM, SEM ANEL DE SOLDA, INSTALADO EM PRUMADA  FORNECIMENTO E INSTALAÇÃO. AF_01/2016</v>
          </cell>
          <cell r="I3961" t="str">
            <v>UN</v>
          </cell>
          <cell r="J3961" t="str">
            <v>COEFICIENTE DE REPRESENTATIVIDADE</v>
          </cell>
          <cell r="K3961" t="str">
            <v>11,49</v>
          </cell>
          <cell r="L3961" t="str">
            <v>CAIXA REFERENCIAL</v>
          </cell>
        </row>
        <row r="3962">
          <cell r="A3962">
            <v>93057</v>
          </cell>
          <cell r="B3962" t="str">
            <v>INSTALACOES HIDRO SANITARIAS</v>
          </cell>
          <cell r="C3962" t="str">
            <v>INHI</v>
          </cell>
          <cell r="D3962" t="str">
            <v>CONEXOES</v>
          </cell>
          <cell r="E3962" t="str">
            <v>0180</v>
          </cell>
          <cell r="F3962" t="str">
            <v/>
          </cell>
          <cell r="G3962" t="str">
            <v/>
          </cell>
          <cell r="H3962" t="str">
            <v>BUCHA DE REDUÇÃO EM COBRE, DN 28 MM X 22 MM, SEM ANEL DE SOLDA, PONTA X BOLSA, INSTALADO EM PRUMADA  FORNECIMENTO E INSTALAÇÃO. AF_01/2016</v>
          </cell>
          <cell r="I3962" t="str">
            <v>UN</v>
          </cell>
          <cell r="J3962" t="str">
            <v>COEFICIENTE DE REPRESENTATIVIDADE</v>
          </cell>
          <cell r="K3962" t="str">
            <v>10,03</v>
          </cell>
          <cell r="L3962" t="str">
            <v>CAIXA REFERENCIAL</v>
          </cell>
        </row>
        <row r="3963">
          <cell r="A3963">
            <v>93058</v>
          </cell>
          <cell r="B3963" t="str">
            <v>INSTALACOES HIDRO SANITARIAS</v>
          </cell>
          <cell r="C3963" t="str">
            <v>INHI</v>
          </cell>
          <cell r="D3963" t="str">
            <v>CONEXOES</v>
          </cell>
          <cell r="E3963" t="str">
            <v>0180</v>
          </cell>
          <cell r="F3963" t="str">
            <v/>
          </cell>
          <cell r="G3963" t="str">
            <v/>
          </cell>
          <cell r="H3963" t="str">
            <v>JUNTA DE EXPANSÃO EM COBRE, DN 28 MM, PONTA X PONTA, INSTALADO EM PRUMADA  FORNECIMENTO E INSTALAÇÃO. AF_01/2016</v>
          </cell>
          <cell r="I3963" t="str">
            <v>UN</v>
          </cell>
          <cell r="J3963" t="str">
            <v>COEFICIENTE DE REPRESENTATIVIDADE</v>
          </cell>
          <cell r="K3963" t="str">
            <v>387,44</v>
          </cell>
          <cell r="L3963" t="str">
            <v>CAIXA REFERENCIAL</v>
          </cell>
        </row>
        <row r="3964">
          <cell r="A3964">
            <v>93059</v>
          </cell>
          <cell r="B3964" t="str">
            <v>INSTALACOES HIDRO SANITARIAS</v>
          </cell>
          <cell r="C3964" t="str">
            <v>INHI</v>
          </cell>
          <cell r="D3964" t="str">
            <v>CONEXOES</v>
          </cell>
          <cell r="E3964" t="str">
            <v>0180</v>
          </cell>
          <cell r="F3964" t="str">
            <v/>
          </cell>
          <cell r="G3964" t="str">
            <v/>
          </cell>
          <cell r="H3964" t="str">
            <v>CONECTOR EM BRONZE/LATÃO, DN 28 MM X 1/2", SEM ANEL DE SOLDA, BOLSA X ROSCA F, INSTALADO EM PRUMADA  FORNECIMENTO E INSTALAÇÃO. AF_01/2016</v>
          </cell>
          <cell r="I3964" t="str">
            <v>UN</v>
          </cell>
          <cell r="J3964" t="str">
            <v>COEFICIENTE DE REPRESENTATIVIDADE</v>
          </cell>
          <cell r="K3964" t="str">
            <v>20,65</v>
          </cell>
          <cell r="L3964" t="str">
            <v>CAIXA REFERENCIAL</v>
          </cell>
        </row>
        <row r="3965">
          <cell r="A3965">
            <v>93060</v>
          </cell>
          <cell r="B3965" t="str">
            <v>INSTALACOES HIDRO SANITARIAS</v>
          </cell>
          <cell r="C3965" t="str">
            <v>INHI</v>
          </cell>
          <cell r="D3965" t="str">
            <v>CONEXOES</v>
          </cell>
          <cell r="E3965" t="str">
            <v>0180</v>
          </cell>
          <cell r="F3965" t="str">
            <v/>
          </cell>
          <cell r="G3965" t="str">
            <v/>
          </cell>
          <cell r="H3965" t="str">
            <v>CURVA DE TRANSPOSIÇÃO EM BRONZE/LATÃO, DN 28 MM, SEM ANEL DE SOLDA, BOLSA X BOLSA, INSTALADO EM PRUMADA  FORNECIMENTO E INSTALAÇÃO. AF_01/2016</v>
          </cell>
          <cell r="I3965" t="str">
            <v>UN</v>
          </cell>
          <cell r="J3965" t="str">
            <v>COEFICIENTE DE REPRESENTATIVIDADE</v>
          </cell>
          <cell r="K3965" t="str">
            <v>53,44</v>
          </cell>
          <cell r="L3965" t="str">
            <v>CAIXA REFERENCIAL</v>
          </cell>
        </row>
        <row r="3966">
          <cell r="A3966">
            <v>93061</v>
          </cell>
          <cell r="B3966" t="str">
            <v>INSTALACOES HIDRO SANITARIAS</v>
          </cell>
          <cell r="C3966" t="str">
            <v>INHI</v>
          </cell>
          <cell r="D3966" t="str">
            <v>CONEXOES</v>
          </cell>
          <cell r="E3966" t="str">
            <v>0180</v>
          </cell>
          <cell r="F3966" t="str">
            <v/>
          </cell>
          <cell r="G3966" t="str">
            <v/>
          </cell>
          <cell r="H3966" t="str">
            <v>LUVA PASSANTE EM COBRE, DN 35 MM, SEM ANEL DE SOLDA, INSTALADO EM PRUMADA  FORNECIMENTO E INSTALAÇÃO. AF_01/2016</v>
          </cell>
          <cell r="I3966" t="str">
            <v>UN</v>
          </cell>
          <cell r="J3966" t="str">
            <v>COEFICIENTE DE REPRESENTATIVIDADE</v>
          </cell>
          <cell r="K3966" t="str">
            <v>21,53</v>
          </cell>
          <cell r="L3966" t="str">
            <v>CAIXA REFERENCIAL</v>
          </cell>
        </row>
        <row r="3967">
          <cell r="A3967">
            <v>93062</v>
          </cell>
          <cell r="B3967" t="str">
            <v>INSTALACOES HIDRO SANITARIAS</v>
          </cell>
          <cell r="C3967" t="str">
            <v>INHI</v>
          </cell>
          <cell r="D3967" t="str">
            <v>CONEXOES</v>
          </cell>
          <cell r="E3967" t="str">
            <v>0180</v>
          </cell>
          <cell r="F3967" t="str">
            <v/>
          </cell>
          <cell r="G3967" t="str">
            <v/>
          </cell>
          <cell r="H3967" t="str">
            <v>BUCHA DE REDUÇÃO EM COBRE, DN 35 MM X 28 MM, SEM ANEL DE SOLDA, PONTA X BOLSA, INSTALADO EM PRUMADA  FORNECIMENTO E INSTALAÇÃO. AF_01/2016</v>
          </cell>
          <cell r="I3967" t="str">
            <v>UN</v>
          </cell>
          <cell r="J3967" t="str">
            <v>COEFICIENTE DE REPRESENTATIVIDADE</v>
          </cell>
          <cell r="K3967" t="str">
            <v>18,69</v>
          </cell>
          <cell r="L3967" t="str">
            <v>CAIXA REFERENCIAL</v>
          </cell>
        </row>
        <row r="3968">
          <cell r="A3968">
            <v>93063</v>
          </cell>
          <cell r="B3968" t="str">
            <v>INSTALACOES HIDRO SANITARIAS</v>
          </cell>
          <cell r="C3968" t="str">
            <v>INHI</v>
          </cell>
          <cell r="D3968" t="str">
            <v>CONEXOES</v>
          </cell>
          <cell r="E3968" t="str">
            <v>0180</v>
          </cell>
          <cell r="F3968" t="str">
            <v/>
          </cell>
          <cell r="G3968" t="str">
            <v/>
          </cell>
          <cell r="H3968" t="str">
            <v>JUNTA DE EXPANSÃO EM BRONZE/LATÃO, DN 35 MM, PONTA X PONTA, INSTALADO EM PRUMADA  FORNECIMENTO E INSTALAÇÃO. AF_01/2016</v>
          </cell>
          <cell r="I3968" t="str">
            <v>UN</v>
          </cell>
          <cell r="J3968" t="str">
            <v>COEFICIENTE DE REPRESENTATIVIDADE</v>
          </cell>
          <cell r="K3968" t="str">
            <v>443,77</v>
          </cell>
          <cell r="L3968" t="str">
            <v>CAIXA REFERENCIAL</v>
          </cell>
        </row>
        <row r="3969">
          <cell r="A3969">
            <v>93064</v>
          </cell>
          <cell r="B3969" t="str">
            <v>INSTALACOES HIDRO SANITARIAS</v>
          </cell>
          <cell r="C3969" t="str">
            <v>INHI</v>
          </cell>
          <cell r="D3969" t="str">
            <v>CONEXOES</v>
          </cell>
          <cell r="E3969" t="str">
            <v>0180</v>
          </cell>
          <cell r="F3969" t="str">
            <v/>
          </cell>
          <cell r="G3969" t="str">
            <v/>
          </cell>
          <cell r="H3969" t="str">
            <v>LUVA PASSANTE EM COBRE, DN 42 MM, SEM ANEL DE SOLDA, INSTALADO EM PRUMADA  FORNECIMENTO E INSTALAÇÃO. AF_01/2016</v>
          </cell>
          <cell r="I3969" t="str">
            <v>UN</v>
          </cell>
          <cell r="J3969" t="str">
            <v>COEFICIENTE DE REPRESENTATIVIDADE</v>
          </cell>
          <cell r="K3969" t="str">
            <v>33,23</v>
          </cell>
          <cell r="L3969" t="str">
            <v>CAIXA REFERENCIAL</v>
          </cell>
        </row>
        <row r="3970">
          <cell r="A3970">
            <v>93065</v>
          </cell>
          <cell r="B3970" t="str">
            <v>INSTALACOES HIDRO SANITARIAS</v>
          </cell>
          <cell r="C3970" t="str">
            <v>INHI</v>
          </cell>
          <cell r="D3970" t="str">
            <v>CONEXOES</v>
          </cell>
          <cell r="E3970" t="str">
            <v>0180</v>
          </cell>
          <cell r="F3970" t="str">
            <v/>
          </cell>
          <cell r="G3970" t="str">
            <v/>
          </cell>
          <cell r="H3970" t="str">
            <v>BUCHA DE REDUÇÃO EM COBRE, DN 42 MM X 35 MM, SEM ANEL DE SOLDA, PONTA X BOLSA, INSTALADO EM PRUMADA  FORNECIMENTO E INSTALAÇÃO. AF_01/2016</v>
          </cell>
          <cell r="I3970" t="str">
            <v>UN</v>
          </cell>
          <cell r="J3970" t="str">
            <v>COEFICIENTE DE REPRESENTATIVIDADE</v>
          </cell>
          <cell r="K3970" t="str">
            <v>31,14</v>
          </cell>
          <cell r="L3970" t="str">
            <v>CAIXA REFERENCIAL</v>
          </cell>
        </row>
        <row r="3971">
          <cell r="A3971">
            <v>93066</v>
          </cell>
          <cell r="B3971" t="str">
            <v>INSTALACOES HIDRO SANITARIAS</v>
          </cell>
          <cell r="C3971" t="str">
            <v>INHI</v>
          </cell>
          <cell r="D3971" t="str">
            <v>CONEXOES</v>
          </cell>
          <cell r="E3971" t="str">
            <v>0180</v>
          </cell>
          <cell r="F3971" t="str">
            <v/>
          </cell>
          <cell r="G3971" t="str">
            <v/>
          </cell>
          <cell r="H3971" t="str">
            <v>JUNTA DE EXPANSÃO EM BRONZE/LATÃO, DN 42 MM, PONTA X PONTA, INSTALADO EM PRUMADA  FORNECIMENTO E INSTALAÇÃO. AF_01/2016</v>
          </cell>
          <cell r="I3971" t="str">
            <v>UN</v>
          </cell>
          <cell r="J3971" t="str">
            <v>COEFICIENTE DE REPRESENTATIVIDADE</v>
          </cell>
          <cell r="K3971" t="str">
            <v>557,08</v>
          </cell>
          <cell r="L3971" t="str">
            <v>CAIXA REFERENCIAL</v>
          </cell>
        </row>
        <row r="3972">
          <cell r="A3972">
            <v>93067</v>
          </cell>
          <cell r="B3972" t="str">
            <v>INSTALACOES HIDRO SANITARIAS</v>
          </cell>
          <cell r="C3972" t="str">
            <v>INHI</v>
          </cell>
          <cell r="D3972" t="str">
            <v>CONEXOES</v>
          </cell>
          <cell r="E3972" t="str">
            <v>0180</v>
          </cell>
          <cell r="F3972" t="str">
            <v/>
          </cell>
          <cell r="G3972" t="str">
            <v/>
          </cell>
          <cell r="H3972" t="str">
            <v>LUVA PASSANTE EM COBRE, DN 54 MM, SEM ANEL DE SOLDA, INSTALADO EM PRUMADA  FORNECIMENTO E INSTALAÇÃO. AF_01/2016</v>
          </cell>
          <cell r="I3972" t="str">
            <v>UN</v>
          </cell>
          <cell r="J3972" t="str">
            <v>COEFICIENTE DE REPRESENTATIVIDADE</v>
          </cell>
          <cell r="K3972" t="str">
            <v>49,26</v>
          </cell>
          <cell r="L3972" t="str">
            <v>CAIXA REFERENCIAL</v>
          </cell>
        </row>
        <row r="3973">
          <cell r="A3973">
            <v>93068</v>
          </cell>
          <cell r="B3973" t="str">
            <v>INSTALACOES HIDRO SANITARIAS</v>
          </cell>
          <cell r="C3973" t="str">
            <v>INHI</v>
          </cell>
          <cell r="D3973" t="str">
            <v>CONEXOES</v>
          </cell>
          <cell r="E3973" t="str">
            <v>0180</v>
          </cell>
          <cell r="F3973" t="str">
            <v/>
          </cell>
          <cell r="G3973" t="str">
            <v/>
          </cell>
          <cell r="H3973" t="str">
            <v>BUCHA DE REDUÇÃO EM COBRE, DN 54 MM X 42 MM, SEM ANEL DE SOLDA, PONTA X BOLSA, INSTALADO EM PRUMADA  FORNECIMENTO E INSTALAÇÃO. AF_01/2016</v>
          </cell>
          <cell r="I3973" t="str">
            <v>UN</v>
          </cell>
          <cell r="J3973" t="str">
            <v>COEFICIENTE DE REPRESENTATIVIDADE</v>
          </cell>
          <cell r="K3973" t="str">
            <v>43,11</v>
          </cell>
          <cell r="L3973" t="str">
            <v>CAIXA REFERENCIAL</v>
          </cell>
        </row>
        <row r="3974">
          <cell r="A3974">
            <v>93069</v>
          </cell>
          <cell r="B3974" t="str">
            <v>INSTALACOES HIDRO SANITARIAS</v>
          </cell>
          <cell r="C3974" t="str">
            <v>INHI</v>
          </cell>
          <cell r="D3974" t="str">
            <v>CONEXOES</v>
          </cell>
          <cell r="E3974" t="str">
            <v>0180</v>
          </cell>
          <cell r="F3974" t="str">
            <v/>
          </cell>
          <cell r="G3974" t="str">
            <v/>
          </cell>
          <cell r="H3974" t="str">
            <v>JUNTA DE EXPANSÃO EM BRONZE/LATÃO, DN 54 MM, PONTA X PONTA, INSTALADO EM PRUMADA  FORNECIMENTO E INSTALAÇÃO. AF_01/2016</v>
          </cell>
          <cell r="I3974" t="str">
            <v>UN</v>
          </cell>
          <cell r="J3974" t="str">
            <v>COEFICIENTE DE REPRESENTATIVIDADE</v>
          </cell>
          <cell r="K3974" t="str">
            <v>772,03</v>
          </cell>
          <cell r="L3974" t="str">
            <v>CAIXA REFERENCIAL</v>
          </cell>
        </row>
        <row r="3975">
          <cell r="A3975">
            <v>93070</v>
          </cell>
          <cell r="B3975" t="str">
            <v>INSTALACOES HIDRO SANITARIAS</v>
          </cell>
          <cell r="C3975" t="str">
            <v>INHI</v>
          </cell>
          <cell r="D3975" t="str">
            <v>CONEXOES</v>
          </cell>
          <cell r="E3975" t="str">
            <v>0180</v>
          </cell>
          <cell r="F3975" t="str">
            <v/>
          </cell>
          <cell r="G3975" t="str">
            <v/>
          </cell>
          <cell r="H3975" t="str">
            <v>LUVA PASSANTE EM COBRE, DN 66 MM, SEM ANEL DE SOLDA, INSTALADO EM PRUMADA  FORNECIMENTO E INSTALAÇÃO. AF_01/2016</v>
          </cell>
          <cell r="I3975" t="str">
            <v>UN</v>
          </cell>
          <cell r="J3975" t="str">
            <v>COEFICIENTE DE REPRESENTATIVIDADE</v>
          </cell>
          <cell r="K3975" t="str">
            <v>124,23</v>
          </cell>
          <cell r="L3975" t="str">
            <v>CAIXA REFERENCIAL</v>
          </cell>
        </row>
        <row r="3976">
          <cell r="A3976">
            <v>93071</v>
          </cell>
          <cell r="B3976" t="str">
            <v>INSTALACOES HIDRO SANITARIAS</v>
          </cell>
          <cell r="C3976" t="str">
            <v>INHI</v>
          </cell>
          <cell r="D3976" t="str">
            <v>CONEXOES</v>
          </cell>
          <cell r="E3976" t="str">
            <v>0180</v>
          </cell>
          <cell r="F3976" t="str">
            <v/>
          </cell>
          <cell r="G3976" t="str">
            <v/>
          </cell>
          <cell r="H3976" t="str">
            <v>BUCHA DE REDUÇÃO EM COBRE, DN 66 MM X 54 MM, SEM ANEL DE SOLDA, PONTA X BOLSA, INSTALADO EM PRUMADA  FORNECIMENTO E INSTALAÇÃO. AF_01/2016</v>
          </cell>
          <cell r="I3976" t="str">
            <v>UN</v>
          </cell>
          <cell r="J3976" t="str">
            <v>COEFICIENTE DE REPRESENTATIVIDADE</v>
          </cell>
          <cell r="K3976" t="str">
            <v>115,37</v>
          </cell>
          <cell r="L3976" t="str">
            <v>CAIXA REFERENCIAL</v>
          </cell>
        </row>
        <row r="3977">
          <cell r="A3977">
            <v>93072</v>
          </cell>
          <cell r="B3977" t="str">
            <v>INSTALACOES HIDRO SANITARIAS</v>
          </cell>
          <cell r="C3977" t="str">
            <v>INHI</v>
          </cell>
          <cell r="D3977" t="str">
            <v>CONEXOES</v>
          </cell>
          <cell r="E3977" t="str">
            <v>0180</v>
          </cell>
          <cell r="F3977" t="str">
            <v/>
          </cell>
          <cell r="G3977" t="str">
            <v/>
          </cell>
          <cell r="H3977" t="str">
            <v>JUNTA DE EXPANSÃO EM BRONZE/LATÃO, DN 66 MM, PONTA X PONTA, INSTALADO EM PRUMADA  FORNECIMENTO E INSTALAÇÃO. AF_01/2016</v>
          </cell>
          <cell r="I3977" t="str">
            <v>UN</v>
          </cell>
          <cell r="J3977" t="str">
            <v>COEFICIENTE DE REPRESENTATIVIDADE</v>
          </cell>
          <cell r="K3977" t="str">
            <v>1.018,61</v>
          </cell>
          <cell r="L3977" t="str">
            <v>CAIXA REFERENCIAL</v>
          </cell>
        </row>
        <row r="3978">
          <cell r="A3978">
            <v>93073</v>
          </cell>
          <cell r="B3978" t="str">
            <v>INSTALACOES HIDRO SANITARIAS</v>
          </cell>
          <cell r="C3978" t="str">
            <v>INHI</v>
          </cell>
          <cell r="D3978" t="str">
            <v>CONEXOES</v>
          </cell>
          <cell r="E3978" t="str">
            <v>0180</v>
          </cell>
          <cell r="F3978" t="str">
            <v/>
          </cell>
          <cell r="G3978" t="str">
            <v/>
          </cell>
          <cell r="H3978" t="str">
            <v>TE DUPLA CURVA EM BRONZE/LATÃO, DN 3/4" X 22 MM X 3/4", SEM ANEL DE SOLDA, ROSCA F X BOLSA X ROSCA F, INSTALADO EM PRUMADA  FORNECIMENTO E INSTALAÇÃO. AF_01/2016</v>
          </cell>
          <cell r="I3978" t="str">
            <v>UN</v>
          </cell>
          <cell r="J3978" t="str">
            <v>COEFICIENTE DE REPRESENTATIVIDADE</v>
          </cell>
          <cell r="K3978" t="str">
            <v>56,10</v>
          </cell>
          <cell r="L3978" t="str">
            <v>CAIXA REFERENCIAL</v>
          </cell>
        </row>
        <row r="3979">
          <cell r="A3979">
            <v>93074</v>
          </cell>
          <cell r="B3979" t="str">
            <v>INSTALACOES HIDRO SANITARIAS</v>
          </cell>
          <cell r="C3979" t="str">
            <v>INHI</v>
          </cell>
          <cell r="D3979" t="str">
            <v>CONEXOES</v>
          </cell>
          <cell r="E3979" t="str">
            <v>0180</v>
          </cell>
          <cell r="F3979" t="str">
            <v/>
          </cell>
          <cell r="G3979" t="str">
            <v/>
          </cell>
          <cell r="H3979" t="str">
            <v>CURVA EM COBRE, DN 15 MM, 45 GRAUS, SEM ANEL DE SOLDA, BOLSA X BOLSA, INSTALADO EM RAMAL DE DISTRIBUIÇÃO  FORNECIMENTO E INSTALAÇÃO. AF_01/2016</v>
          </cell>
          <cell r="I3979" t="str">
            <v>UN</v>
          </cell>
          <cell r="J3979" t="str">
            <v>COEFICIENTE DE REPRESENTATIVIDADE</v>
          </cell>
          <cell r="K3979" t="str">
            <v>8,54</v>
          </cell>
          <cell r="L3979" t="str">
            <v>CAIXA REFERENCIAL</v>
          </cell>
        </row>
        <row r="3980">
          <cell r="A3980">
            <v>93075</v>
          </cell>
          <cell r="B3980" t="str">
            <v>INSTALACOES HIDRO SANITARIAS</v>
          </cell>
          <cell r="C3980" t="str">
            <v>INHI</v>
          </cell>
          <cell r="D3980" t="str">
            <v>CONEXOES</v>
          </cell>
          <cell r="E3980" t="str">
            <v>0180</v>
          </cell>
          <cell r="F3980" t="str">
            <v/>
          </cell>
          <cell r="G3980" t="str">
            <v/>
          </cell>
          <cell r="H3980" t="str">
            <v>COTOVELO EM BRONZE/LATÃO, DN 15 MM X 1/2", 90 GRAUS, SEM ANEL DE SOLDA, BOLSA X ROSCA F, INSTALADO EM RAMAL DE DISTRIBUIÇÃO  FORNECIMENTO E INSTALAÇÃO. AF_01/2016</v>
          </cell>
          <cell r="I3980" t="str">
            <v>UN</v>
          </cell>
          <cell r="J3980" t="str">
            <v>COEFICIENTE DE REPRESENTATIVIDADE</v>
          </cell>
          <cell r="K3980" t="str">
            <v>14,39</v>
          </cell>
          <cell r="L3980" t="str">
            <v>CAIXA REFERENCIAL</v>
          </cell>
        </row>
        <row r="3981">
          <cell r="A3981">
            <v>93076</v>
          </cell>
          <cell r="B3981" t="str">
            <v>INSTALACOES HIDRO SANITARIAS</v>
          </cell>
          <cell r="C3981" t="str">
            <v>INHI</v>
          </cell>
          <cell r="D3981" t="str">
            <v>CONEXOES</v>
          </cell>
          <cell r="E3981" t="str">
            <v>0180</v>
          </cell>
          <cell r="F3981" t="str">
            <v/>
          </cell>
          <cell r="G3981" t="str">
            <v/>
          </cell>
          <cell r="H3981" t="str">
            <v>CURVA EM COBRE, DN 22 MM, 45 GRAUS, SEM ANEL DE SOLDA, BOLSA X BOLSA, INSTALADO EM RAMAL DE DISTRIBUIÇÃO  FORNECIMENTO E INSTALAÇÃO. AF_01/2016</v>
          </cell>
          <cell r="I3981" t="str">
            <v>UN</v>
          </cell>
          <cell r="J3981" t="str">
            <v>COEFICIENTE DE REPRESENTATIVIDADE</v>
          </cell>
          <cell r="K3981" t="str">
            <v>13,90</v>
          </cell>
          <cell r="L3981" t="str">
            <v>CAIXA REFERENCIAL</v>
          </cell>
        </row>
        <row r="3982">
          <cell r="A3982">
            <v>93077</v>
          </cell>
          <cell r="B3982" t="str">
            <v>INSTALACOES HIDRO SANITARIAS</v>
          </cell>
          <cell r="C3982" t="str">
            <v>INHI</v>
          </cell>
          <cell r="D3982" t="str">
            <v>CONEXOES</v>
          </cell>
          <cell r="E3982" t="str">
            <v>0180</v>
          </cell>
          <cell r="F3982" t="str">
            <v/>
          </cell>
          <cell r="G3982" t="str">
            <v/>
          </cell>
          <cell r="H3982" t="str">
            <v>COTOVELO EM BRONZE/LATÃO, DN 22 MM X 1/2", 90 GRAUS, SEM ANEL DE SOLDA, BOLSA X ROSCA F, INSTALADO EM RAMAL DE DISTRIBUIÇÃO  FORNECIMENTO E INSTALAÇÃO. AF_01/2016</v>
          </cell>
          <cell r="I3982" t="str">
            <v>UN</v>
          </cell>
          <cell r="J3982" t="str">
            <v>COEFICIENTE DE REPRESENTATIVIDADE</v>
          </cell>
          <cell r="K3982" t="str">
            <v>20,47</v>
          </cell>
          <cell r="L3982" t="str">
            <v>CAIXA REFERENCIAL</v>
          </cell>
        </row>
        <row r="3983">
          <cell r="A3983">
            <v>93078</v>
          </cell>
          <cell r="B3983" t="str">
            <v>INSTALACOES HIDRO SANITARIAS</v>
          </cell>
          <cell r="C3983" t="str">
            <v>INHI</v>
          </cell>
          <cell r="D3983" t="str">
            <v>CONEXOES</v>
          </cell>
          <cell r="E3983" t="str">
            <v>0180</v>
          </cell>
          <cell r="F3983" t="str">
            <v/>
          </cell>
          <cell r="G3983" t="str">
            <v/>
          </cell>
          <cell r="H3983" t="str">
            <v>COTOVELO EM BRONZE/LATÃO, DN 22 MM X 3/4", 90 GRAUS, SEM ANEL DE SOLDA, BOLSA X ROSCA F, INSTALADO EM RAMAL DE DISTRIBUIÇÃO  FORNECIMENTO E INSTALAÇÃO. AF_01/2016</v>
          </cell>
          <cell r="I3983" t="str">
            <v>UN</v>
          </cell>
          <cell r="J3983" t="str">
            <v>COEFICIENTE DE REPRESENTATIVIDADE</v>
          </cell>
          <cell r="K3983" t="str">
            <v>22,19</v>
          </cell>
          <cell r="L3983" t="str">
            <v>CAIXA REFERENCIAL</v>
          </cell>
        </row>
        <row r="3984">
          <cell r="A3984">
            <v>93079</v>
          </cell>
          <cell r="B3984" t="str">
            <v>INSTALACOES HIDRO SANITARIAS</v>
          </cell>
          <cell r="C3984" t="str">
            <v>INHI</v>
          </cell>
          <cell r="D3984" t="str">
            <v>CONEXOES</v>
          </cell>
          <cell r="E3984" t="str">
            <v>0180</v>
          </cell>
          <cell r="F3984" t="str">
            <v/>
          </cell>
          <cell r="G3984" t="str">
            <v/>
          </cell>
          <cell r="H3984" t="str">
            <v>CURVA EM COBRE, DN 28 MM, 45 GRAUS, SEM ANEL DE SOLDA, BOLSA X BOLSA, INSTALADO EM RAMAL DE DISTRIBUIÇÃO  FORNECIMENTO E INSTALAÇÃO. AF_01/2016</v>
          </cell>
          <cell r="I3984" t="str">
            <v>UN</v>
          </cell>
          <cell r="J3984" t="str">
            <v>COEFICIENTE DE REPRESENTATIVIDADE</v>
          </cell>
          <cell r="K3984" t="str">
            <v>19,50</v>
          </cell>
          <cell r="L3984" t="str">
            <v>CAIXA REFERENCIAL</v>
          </cell>
        </row>
        <row r="3985">
          <cell r="A3985">
            <v>93080</v>
          </cell>
          <cell r="B3985" t="str">
            <v>INSTALACOES HIDRO SANITARIAS</v>
          </cell>
          <cell r="C3985" t="str">
            <v>INHI</v>
          </cell>
          <cell r="D3985" t="str">
            <v>CONEXOES</v>
          </cell>
          <cell r="E3985" t="str">
            <v>0180</v>
          </cell>
          <cell r="F3985" t="str">
            <v/>
          </cell>
          <cell r="G3985" t="str">
            <v/>
          </cell>
          <cell r="H3985" t="str">
            <v>LUVA PASSANTE EM COBRE, DN 15 MM, SEM ANEL DE SOLDA, INSTALADO EM RAMAL DE DISTRIBUIÇÃO  FORNECIMENTO E INSTALAÇÃO. AF_01/2016</v>
          </cell>
          <cell r="I3985" t="str">
            <v>UN</v>
          </cell>
          <cell r="J3985" t="str">
            <v>COEFICIENTE DE REPRESENTATIVIDADE</v>
          </cell>
          <cell r="K3985" t="str">
            <v>5,58</v>
          </cell>
          <cell r="L3985" t="str">
            <v>CAIXA REFERENCIAL</v>
          </cell>
        </row>
        <row r="3986">
          <cell r="A3986">
            <v>93081</v>
          </cell>
          <cell r="B3986" t="str">
            <v>INSTALACOES HIDRO SANITARIAS</v>
          </cell>
          <cell r="C3986" t="str">
            <v>INHI</v>
          </cell>
          <cell r="D3986" t="str">
            <v>CONEXOES</v>
          </cell>
          <cell r="E3986" t="str">
            <v>0180</v>
          </cell>
          <cell r="F3986" t="str">
            <v/>
          </cell>
          <cell r="G3986" t="str">
            <v/>
          </cell>
          <cell r="H3986" t="str">
            <v>CONECTOR EM BRONZE/LATÃO, DN 15 MM X 1/2", SEM ANEL DE SOLDA, BOLSA X ROSCA F, INSTALADO EM RAMAL DE DISTRIBUIÇÃO  FORNECIMENTO E INSTALAÇÃO. AF_01/2016</v>
          </cell>
          <cell r="I3986" t="str">
            <v>UN</v>
          </cell>
          <cell r="J3986" t="str">
            <v>COEFICIENTE DE REPRESENTATIVIDADE</v>
          </cell>
          <cell r="K3986" t="str">
            <v>13,00</v>
          </cell>
          <cell r="L3986" t="str">
            <v>CAIXA REFERENCIAL</v>
          </cell>
        </row>
        <row r="3987">
          <cell r="A3987">
            <v>93082</v>
          </cell>
          <cell r="B3987" t="str">
            <v>INSTALACOES HIDRO SANITARIAS</v>
          </cell>
          <cell r="C3987" t="str">
            <v>INHI</v>
          </cell>
          <cell r="D3987" t="str">
            <v>CONEXOES</v>
          </cell>
          <cell r="E3987" t="str">
            <v>0180</v>
          </cell>
          <cell r="F3987" t="str">
            <v/>
          </cell>
          <cell r="G3987" t="str">
            <v/>
          </cell>
          <cell r="H3987" t="str">
            <v>CURVA DE TRANSPOSIÇÃO EM BRONZE/LATÃO, DN 15 MM, SEM ANEL DE SOLDA, BOLSA X BOLSA, INSTALADO EM RAMAL DE DISTRIBUIÇÃO  FORNECIMENTO E INSTALAÇÃO. AF_01/2016</v>
          </cell>
          <cell r="I3987" t="str">
            <v>UN</v>
          </cell>
          <cell r="J3987" t="str">
            <v>COEFICIENTE DE REPRESENTATIVIDADE</v>
          </cell>
          <cell r="K3987" t="str">
            <v>15,96</v>
          </cell>
          <cell r="L3987" t="str">
            <v>CAIXA REFERENCIAL</v>
          </cell>
        </row>
        <row r="3988">
          <cell r="A3988">
            <v>93083</v>
          </cell>
          <cell r="B3988" t="str">
            <v>INSTALACOES HIDRO SANITARIAS</v>
          </cell>
          <cell r="C3988" t="str">
            <v>INHI</v>
          </cell>
          <cell r="D3988" t="str">
            <v>CONEXOES</v>
          </cell>
          <cell r="E3988" t="str">
            <v>0180</v>
          </cell>
          <cell r="F3988" t="str">
            <v/>
          </cell>
          <cell r="G3988" t="str">
            <v/>
          </cell>
          <cell r="H3988" t="str">
            <v>JUNTA DE EXPANSÃO EM COBRE, DN 15 MM, PONTA X PONTA, INSTALADO EM RAMAL DE DISTRIBUIÇÃO  FORNECIMENTO E INSTALAÇÃO. AF_01/2016</v>
          </cell>
          <cell r="I3988" t="str">
            <v>UN</v>
          </cell>
          <cell r="J3988" t="str">
            <v>COEFICIENTE DE REPRESENTATIVIDADE</v>
          </cell>
          <cell r="K3988" t="str">
            <v>304,57</v>
          </cell>
          <cell r="L3988" t="str">
            <v>CAIXA REFERENCIAL</v>
          </cell>
        </row>
        <row r="3989">
          <cell r="A3989">
            <v>93084</v>
          </cell>
          <cell r="B3989" t="str">
            <v>INSTALACOES HIDRO SANITARIAS</v>
          </cell>
          <cell r="C3989" t="str">
            <v>INHI</v>
          </cell>
          <cell r="D3989" t="str">
            <v>CONEXOES</v>
          </cell>
          <cell r="E3989" t="str">
            <v>0180</v>
          </cell>
          <cell r="F3989" t="str">
            <v/>
          </cell>
          <cell r="G3989" t="str">
            <v/>
          </cell>
          <cell r="H3989" t="str">
            <v>LUVA PASSANTE EM COBRE, DN 22 MM, SEM ANEL DE SOLDA, INSTALADO EM RAMAL DE DISTRIBUIÇÃO  FORNECIMENTO E INSTALAÇÃO. AF_01/2016</v>
          </cell>
          <cell r="I3989" t="str">
            <v>UN</v>
          </cell>
          <cell r="J3989" t="str">
            <v>COEFICIENTE DE REPRESENTATIVIDADE</v>
          </cell>
          <cell r="K3989" t="str">
            <v>9,20</v>
          </cell>
          <cell r="L3989" t="str">
            <v>CAIXA REFERENCIAL</v>
          </cell>
        </row>
        <row r="3990">
          <cell r="A3990">
            <v>93085</v>
          </cell>
          <cell r="B3990" t="str">
            <v>INSTALACOES HIDRO SANITARIAS</v>
          </cell>
          <cell r="C3990" t="str">
            <v>INHI</v>
          </cell>
          <cell r="D3990" t="str">
            <v>CONEXOES</v>
          </cell>
          <cell r="E3990" t="str">
            <v>0180</v>
          </cell>
          <cell r="F3990" t="str">
            <v/>
          </cell>
          <cell r="G3990" t="str">
            <v/>
          </cell>
          <cell r="H3990" t="str">
            <v>BUCHA DE REDUÇÃO EM COBRE, DN 22 MM X 15 MM, SEM ANEL DE SOLDA, PONTA X BOLSA, INSTALADO EM RAMAL DE DISTRIBUIÇÃO  FORNECIMENTO E INSTALAÇÃO. AF_01/2016</v>
          </cell>
          <cell r="I3990" t="str">
            <v>UN</v>
          </cell>
          <cell r="J3990" t="str">
            <v>COEFICIENTE DE REPRESENTATIVIDADE</v>
          </cell>
          <cell r="K3990" t="str">
            <v>8,59</v>
          </cell>
          <cell r="L3990" t="str">
            <v>CAIXA REFERENCIAL</v>
          </cell>
        </row>
        <row r="3991">
          <cell r="A3991">
            <v>93086</v>
          </cell>
          <cell r="B3991" t="str">
            <v>INSTALACOES HIDRO SANITARIAS</v>
          </cell>
          <cell r="C3991" t="str">
            <v>INHI</v>
          </cell>
          <cell r="D3991" t="str">
            <v>CONEXOES</v>
          </cell>
          <cell r="E3991" t="str">
            <v>0180</v>
          </cell>
          <cell r="F3991" t="str">
            <v/>
          </cell>
          <cell r="G3991" t="str">
            <v/>
          </cell>
          <cell r="H3991" t="str">
            <v>JUNTA DE EXPANSÃO EM COBRE, DN 22 MM, PONTA X PONTA, INSTALADO EM RAMAL DE DISTRIBUIÇÃO  FORNECIMENTO E INSTALAÇÃO. AF_01/2016</v>
          </cell>
          <cell r="I3991" t="str">
            <v>UN</v>
          </cell>
          <cell r="J3991" t="str">
            <v>COEFICIENTE DE REPRESENTATIVIDADE</v>
          </cell>
          <cell r="K3991" t="str">
            <v>353,67</v>
          </cell>
          <cell r="L3991" t="str">
            <v>CAIXA REFERENCIAL</v>
          </cell>
        </row>
        <row r="3992">
          <cell r="A3992">
            <v>93087</v>
          </cell>
          <cell r="B3992" t="str">
            <v>INSTALACOES HIDRO SANITARIAS</v>
          </cell>
          <cell r="C3992" t="str">
            <v>INHI</v>
          </cell>
          <cell r="D3992" t="str">
            <v>CONEXOES</v>
          </cell>
          <cell r="E3992" t="str">
            <v>0180</v>
          </cell>
          <cell r="F3992" t="str">
            <v/>
          </cell>
          <cell r="G3992" t="str">
            <v/>
          </cell>
          <cell r="H3992" t="str">
            <v>CONECTOR EM BRONZE/LATÃO, DN 22 MM X 1/2", SEM ANEL DE SOLDA, BOLSA X ROSCA F, INSTALADO EM RAMAL DE DISTRIBUIÇÃO  FORNECIMENTO E INSTALAÇÃO. AF_01/2016</v>
          </cell>
          <cell r="I3992" t="str">
            <v>UN</v>
          </cell>
          <cell r="J3992" t="str">
            <v>COEFICIENTE DE REPRESENTATIVIDADE</v>
          </cell>
          <cell r="K3992" t="str">
            <v>14,09</v>
          </cell>
          <cell r="L3992" t="str">
            <v>CAIXA REFERENCIAL</v>
          </cell>
        </row>
        <row r="3993">
          <cell r="A3993">
            <v>93088</v>
          </cell>
          <cell r="B3993" t="str">
            <v>INSTALACOES HIDRO SANITARIAS</v>
          </cell>
          <cell r="C3993" t="str">
            <v>INHI</v>
          </cell>
          <cell r="D3993" t="str">
            <v>CONEXOES</v>
          </cell>
          <cell r="E3993" t="str">
            <v>0180</v>
          </cell>
          <cell r="F3993" t="str">
            <v/>
          </cell>
          <cell r="G3993" t="str">
            <v/>
          </cell>
          <cell r="H3993" t="str">
            <v>CONECTOR EM BRONZE/LATÃO, DN 22 MM X 3/4", SEM ANEL DE SOLDA, BOLSA X ROSCA F, INSTALADO EM RAMAL DE DISTRIBUIÇÃO  FORNECIMENTO E INSTALAÇÃO. AF_01/2016</v>
          </cell>
          <cell r="I3993" t="str">
            <v>UN</v>
          </cell>
          <cell r="J3993" t="str">
            <v>COEFICIENTE DE REPRESENTATIVIDADE</v>
          </cell>
          <cell r="K3993" t="str">
            <v>16,55</v>
          </cell>
          <cell r="L3993" t="str">
            <v>CAIXA REFERENCIAL</v>
          </cell>
        </row>
        <row r="3994">
          <cell r="A3994">
            <v>93089</v>
          </cell>
          <cell r="B3994" t="str">
            <v>INSTALACOES HIDRO SANITARIAS</v>
          </cell>
          <cell r="C3994" t="str">
            <v>INHI</v>
          </cell>
          <cell r="D3994" t="str">
            <v>CONEXOES</v>
          </cell>
          <cell r="E3994" t="str">
            <v>0180</v>
          </cell>
          <cell r="F3994" t="str">
            <v/>
          </cell>
          <cell r="G3994" t="str">
            <v/>
          </cell>
          <cell r="H3994" t="str">
            <v>CURVA DE TRANSPOSIÇÃO EM BRONZE/LATÃO, DN 22 MM, SEM ANEL DE SOLDA, BOLSA X BOLSA, INSTALADO EM RAMAL DE DISTRIBUIÇÃO  FORNECIMENTO E INSTALAÇÃO. AF_01/2016</v>
          </cell>
          <cell r="I3994" t="str">
            <v>UN</v>
          </cell>
          <cell r="J3994" t="str">
            <v>COEFICIENTE DE REPRESENTATIVIDADE</v>
          </cell>
          <cell r="K3994" t="str">
            <v>32,02</v>
          </cell>
          <cell r="L3994" t="str">
            <v>CAIXA REFERENCIAL</v>
          </cell>
        </row>
        <row r="3995">
          <cell r="A3995">
            <v>93090</v>
          </cell>
          <cell r="B3995" t="str">
            <v>INSTALACOES HIDRO SANITARIAS</v>
          </cell>
          <cell r="C3995" t="str">
            <v>INHI</v>
          </cell>
          <cell r="D3995" t="str">
            <v>CONEXOES</v>
          </cell>
          <cell r="E3995" t="str">
            <v>0180</v>
          </cell>
          <cell r="F3995" t="str">
            <v/>
          </cell>
          <cell r="G3995" t="str">
            <v/>
          </cell>
          <cell r="H3995" t="str">
            <v>LUVA PASSANTE EM COBRE, DN 28 MM, SEM ANEL DE SOLDA, INSTALADO EM RAMAL DE DISTRIBUIÇÃO  FORNECIMENTO E INSTALAÇÃO. AF_01/2016</v>
          </cell>
          <cell r="I3995" t="str">
            <v>UN</v>
          </cell>
          <cell r="J3995" t="str">
            <v>COEFICIENTE DE REPRESENTATIVIDADE</v>
          </cell>
          <cell r="K3995" t="str">
            <v>12,82</v>
          </cell>
          <cell r="L3995" t="str">
            <v>CAIXA REFERENCIAL</v>
          </cell>
        </row>
        <row r="3996">
          <cell r="A3996">
            <v>93091</v>
          </cell>
          <cell r="B3996" t="str">
            <v>INSTALACOES HIDRO SANITARIAS</v>
          </cell>
          <cell r="C3996" t="str">
            <v>INHI</v>
          </cell>
          <cell r="D3996" t="str">
            <v>CONEXOES</v>
          </cell>
          <cell r="E3996" t="str">
            <v>0180</v>
          </cell>
          <cell r="F3996" t="str">
            <v/>
          </cell>
          <cell r="G3996" t="str">
            <v/>
          </cell>
          <cell r="H3996" t="str">
            <v>BUCHA DE REDUÇÃO EM COBRE, DN 28 MM X 22 MM, SEM ANEL DE SOLDA, INSTALADO EM RAMAL DE DISTRIBUIÇÃO  FORNECIMENTO E INSTALAÇÃO. AF_01/2016</v>
          </cell>
          <cell r="I3996" t="str">
            <v>UN</v>
          </cell>
          <cell r="J3996" t="str">
            <v>COEFICIENTE DE REPRESENTATIVIDADE</v>
          </cell>
          <cell r="K3996" t="str">
            <v>11,36</v>
          </cell>
          <cell r="L3996" t="str">
            <v>CAIXA REFERENCIAL</v>
          </cell>
        </row>
        <row r="3997">
          <cell r="A3997">
            <v>93092</v>
          </cell>
          <cell r="B3997" t="str">
            <v>INSTALACOES HIDRO SANITARIAS</v>
          </cell>
          <cell r="C3997" t="str">
            <v>INHI</v>
          </cell>
          <cell r="D3997" t="str">
            <v>CONEXOES</v>
          </cell>
          <cell r="E3997" t="str">
            <v>0180</v>
          </cell>
          <cell r="F3997" t="str">
            <v/>
          </cell>
          <cell r="G3997" t="str">
            <v/>
          </cell>
          <cell r="H3997" t="str">
            <v>JUNTA DE EXPANSÃO EM COBRE, DN 28 MM, PONTA X PONTA, INSTALADO EM RAMAL DE DISTRIBUIÇÃO  FORNECIMENTO E INSTALAÇÃO. AF_01/2016</v>
          </cell>
          <cell r="I3997" t="str">
            <v>UN</v>
          </cell>
          <cell r="J3997" t="str">
            <v>COEFICIENTE DE REPRESENTATIVIDADE</v>
          </cell>
          <cell r="K3997" t="str">
            <v>388,77</v>
          </cell>
          <cell r="L3997" t="str">
            <v>CAIXA REFERENCIAL</v>
          </cell>
        </row>
        <row r="3998">
          <cell r="A3998">
            <v>93093</v>
          </cell>
          <cell r="B3998" t="str">
            <v>INSTALACOES HIDRO SANITARIAS</v>
          </cell>
          <cell r="C3998" t="str">
            <v>INHI</v>
          </cell>
          <cell r="D3998" t="str">
            <v>CONEXOES</v>
          </cell>
          <cell r="E3998" t="str">
            <v>0180</v>
          </cell>
          <cell r="F3998" t="str">
            <v/>
          </cell>
          <cell r="G3998" t="str">
            <v/>
          </cell>
          <cell r="H3998" t="str">
            <v>CONECTOR EM BRONZE/LATÃO, DN 28 MM X 1/2", SEM ANEL DE SOLDA, BOLSA X ROSCA F, INSTALADO EM RAMAL DE DISTRIBUIÇÃO  FORNECIMENTO E INSTALAÇÃO. AF_01/2016</v>
          </cell>
          <cell r="I3998" t="str">
            <v>UN</v>
          </cell>
          <cell r="J3998" t="str">
            <v>COEFICIENTE DE REPRESENTATIVIDADE</v>
          </cell>
          <cell r="K3998" t="str">
            <v>21,98</v>
          </cell>
          <cell r="L3998" t="str">
            <v>CAIXA REFERENCIAL</v>
          </cell>
        </row>
        <row r="3999">
          <cell r="A3999">
            <v>93094</v>
          </cell>
          <cell r="B3999" t="str">
            <v>INSTALACOES HIDRO SANITARIAS</v>
          </cell>
          <cell r="C3999" t="str">
            <v>INHI</v>
          </cell>
          <cell r="D3999" t="str">
            <v>CONEXOES</v>
          </cell>
          <cell r="E3999" t="str">
            <v>0180</v>
          </cell>
          <cell r="F3999" t="str">
            <v/>
          </cell>
          <cell r="G3999" t="str">
            <v/>
          </cell>
          <cell r="H3999" t="str">
            <v>CURVA DE TRANSPOSIÇÃO EM BRONZE/LATÃO, DN 28 MM, SEM ANEL DE SOLDA, BOLSA X BOLSA, INSTALADO EM RAMAL DE DISTRIBUIÇÃO  FORNECIMENTO E INSTALAÇÃO. AF_01/2016</v>
          </cell>
          <cell r="I3999" t="str">
            <v>UN</v>
          </cell>
          <cell r="J3999" t="str">
            <v>COEFICIENTE DE REPRESENTATIVIDADE</v>
          </cell>
          <cell r="K3999" t="str">
            <v>54,77</v>
          </cell>
          <cell r="L3999" t="str">
            <v>CAIXA REFERENCIAL</v>
          </cell>
        </row>
        <row r="4000">
          <cell r="A4000">
            <v>93095</v>
          </cell>
          <cell r="B4000" t="str">
            <v>INSTALACOES HIDRO SANITARIAS</v>
          </cell>
          <cell r="C4000" t="str">
            <v>INHI</v>
          </cell>
          <cell r="D4000" t="str">
            <v>CONEXOES</v>
          </cell>
          <cell r="E4000" t="str">
            <v>0180</v>
          </cell>
          <cell r="F4000" t="str">
            <v/>
          </cell>
          <cell r="G4000" t="str">
            <v/>
          </cell>
          <cell r="H4000" t="str">
            <v>TE DUPLA CURVA EM BRONZE/LATÃO, DN 1/2" X 15 MM X 1/2", SEM ANEL DE SOLDA, ROSCA F X BOLSA X ROSCA F, INSTALADO EM RAMAL DE DISTRIBUIÇÃO  FORNECIMENTO E INSTALAÇÃO. AF_01/2016</v>
          </cell>
          <cell r="I4000" t="str">
            <v>UN</v>
          </cell>
          <cell r="J4000" t="str">
            <v>COEFICIENTE DE REPRESENTATIVIDADE</v>
          </cell>
          <cell r="K4000" t="str">
            <v>41,17</v>
          </cell>
          <cell r="L4000" t="str">
            <v>CAIXA REFERENCIAL</v>
          </cell>
        </row>
        <row r="4001">
          <cell r="A4001">
            <v>93096</v>
          </cell>
          <cell r="B4001" t="str">
            <v>INSTALACOES HIDRO SANITARIAS</v>
          </cell>
          <cell r="C4001" t="str">
            <v>INHI</v>
          </cell>
          <cell r="D4001" t="str">
            <v>CONEXOES</v>
          </cell>
          <cell r="E4001" t="str">
            <v>0180</v>
          </cell>
          <cell r="F4001" t="str">
            <v/>
          </cell>
          <cell r="G4001" t="str">
            <v/>
          </cell>
          <cell r="H4001" t="str">
            <v>TE DUPLA CURVA EM BRONZE/LATÃO, DN 3/4" X 22 MM X 3/4", SEM ANEL DE SOLDA, ROSCA F X BOLSA X ROSCA F, INSTALADO EM RAMAL DE DISTRIBUIÇÃO  FORNECIMENTO E INSTALAÇÃO. AF_01/2016</v>
          </cell>
          <cell r="I4001" t="str">
            <v>UN</v>
          </cell>
          <cell r="J4001" t="str">
            <v>COEFICIENTE DE REPRESENTATIVIDADE</v>
          </cell>
          <cell r="K4001" t="str">
            <v>58,75</v>
          </cell>
          <cell r="L4001" t="str">
            <v>CAIXA REFERENCIAL</v>
          </cell>
        </row>
        <row r="4002">
          <cell r="A4002">
            <v>93097</v>
          </cell>
          <cell r="B4002" t="str">
            <v>INSTALACOES HIDRO SANITARIAS</v>
          </cell>
          <cell r="C4002" t="str">
            <v>INHI</v>
          </cell>
          <cell r="D4002" t="str">
            <v>CONEXOES</v>
          </cell>
          <cell r="E4002" t="str">
            <v>0180</v>
          </cell>
          <cell r="F4002" t="str">
            <v/>
          </cell>
          <cell r="G4002" t="str">
            <v/>
          </cell>
          <cell r="H4002" t="str">
            <v>CURVA EM COBRE, DN 15 MM, 45 GRAUS, SEM ANEL DE SOLDA, BOLSA X BOLSA, INSTALADO EM RAMAL E SUB-RAMAL  FORNECIMENTO E INSTALAÇÃO. AF_01/2016</v>
          </cell>
          <cell r="I4002" t="str">
            <v>UN</v>
          </cell>
          <cell r="J4002" t="str">
            <v>COEFICIENTE DE REPRESENTATIVIDADE</v>
          </cell>
          <cell r="K4002" t="str">
            <v>8,69</v>
          </cell>
          <cell r="L4002" t="str">
            <v>CAIXA REFERENCIAL</v>
          </cell>
        </row>
        <row r="4003">
          <cell r="A4003">
            <v>93098</v>
          </cell>
          <cell r="B4003" t="str">
            <v>INSTALACOES HIDRO SANITARIAS</v>
          </cell>
          <cell r="C4003" t="str">
            <v>INHI</v>
          </cell>
          <cell r="D4003" t="str">
            <v>CONEXOES</v>
          </cell>
          <cell r="E4003" t="str">
            <v>0180</v>
          </cell>
          <cell r="F4003" t="str">
            <v/>
          </cell>
          <cell r="G4003" t="str">
            <v/>
          </cell>
          <cell r="H4003" t="str">
            <v>COTOVELO EM BRONZE/LATÃO, DN 15 MM X 1/2", 90 GRAUS, SEM ANEL DE SOLDA, BOLSA X ROSCA F, INSTALADO EM RAMAL E SUB-RAMAL  FORNECIMENTO E INSTALAÇÃO. AF_01/2016</v>
          </cell>
          <cell r="I4003" t="str">
            <v>UN</v>
          </cell>
          <cell r="J4003" t="str">
            <v>COEFICIENTE DE REPRESENTATIVIDADE</v>
          </cell>
          <cell r="K4003" t="str">
            <v>14,54</v>
          </cell>
          <cell r="L4003" t="str">
            <v>CAIXA REFERENCIAL</v>
          </cell>
        </row>
        <row r="4004">
          <cell r="A4004">
            <v>93099</v>
          </cell>
          <cell r="B4004" t="str">
            <v>INSTALACOES HIDRO SANITARIAS</v>
          </cell>
          <cell r="C4004" t="str">
            <v>INHI</v>
          </cell>
          <cell r="D4004" t="str">
            <v>CONEXOES</v>
          </cell>
          <cell r="E4004" t="str">
            <v>0180</v>
          </cell>
          <cell r="F4004" t="str">
            <v/>
          </cell>
          <cell r="G4004" t="str">
            <v/>
          </cell>
          <cell r="H4004" t="str">
            <v>CURVA EM COBRE, DN 22 MM, 45 GRAUS, SEM ANEL DE SOLDA, BOLSA X BOLSA, INSTALADO EM RAMAL E SUB-RAMAL  FORNECIMENTO E INSTALAÇÃO. AF_01/2016</v>
          </cell>
          <cell r="I4004" t="str">
            <v>UN</v>
          </cell>
          <cell r="J4004" t="str">
            <v>COEFICIENTE DE REPRESENTATIVIDADE</v>
          </cell>
          <cell r="K4004" t="str">
            <v>15,72</v>
          </cell>
          <cell r="L4004" t="str">
            <v>CAIXA REFERENCIAL</v>
          </cell>
        </row>
        <row r="4005">
          <cell r="A4005">
            <v>93100</v>
          </cell>
          <cell r="B4005" t="str">
            <v>INSTALACOES HIDRO SANITARIAS</v>
          </cell>
          <cell r="C4005" t="str">
            <v>INHI</v>
          </cell>
          <cell r="D4005" t="str">
            <v>CONEXOES</v>
          </cell>
          <cell r="E4005" t="str">
            <v>0180</v>
          </cell>
          <cell r="F4005" t="str">
            <v/>
          </cell>
          <cell r="G4005" t="str">
            <v/>
          </cell>
          <cell r="H4005" t="str">
            <v>COTOVELO EM BRONZE/LATÃO, DN 22 MM X 1/2", 90 GRAUS, SEM ANEL DE SOLDA, BOLSA X ROSCA F, INSTALADO EM RAMAL E SUB-RAMAL  FORNECIMENTO E INSTALAÇÃO. AF_01/2016</v>
          </cell>
          <cell r="I4005" t="str">
            <v>UN</v>
          </cell>
          <cell r="J4005" t="str">
            <v>COEFICIENTE DE REPRESENTATIVIDADE</v>
          </cell>
          <cell r="K4005" t="str">
            <v>22,29</v>
          </cell>
          <cell r="L4005" t="str">
            <v>CAIXA REFERENCIAL</v>
          </cell>
        </row>
        <row r="4006">
          <cell r="A4006">
            <v>93101</v>
          </cell>
          <cell r="B4006" t="str">
            <v>INSTALACOES HIDRO SANITARIAS</v>
          </cell>
          <cell r="C4006" t="str">
            <v>INHI</v>
          </cell>
          <cell r="D4006" t="str">
            <v>CONEXOES</v>
          </cell>
          <cell r="E4006" t="str">
            <v>0180</v>
          </cell>
          <cell r="F4006" t="str">
            <v/>
          </cell>
          <cell r="G4006" t="str">
            <v/>
          </cell>
          <cell r="H4006" t="str">
            <v>COTOVELO EM BRONZE/LATÃO, DN 22 MM X 3/4", 90 GRAUS, SEM ANEL DE SOLDA, BOLSA X ROSCA F, INSTALADO EM RAMAL E SUB-RAMAL  FORNECIMENTO E INSTALAÇÃO. AF_01/2016</v>
          </cell>
          <cell r="I4006" t="str">
            <v>UN</v>
          </cell>
          <cell r="J4006" t="str">
            <v>COEFICIENTE DE REPRESENTATIVIDADE</v>
          </cell>
          <cell r="K4006" t="str">
            <v>24,01</v>
          </cell>
          <cell r="L4006" t="str">
            <v>CAIXA REFERENCIAL</v>
          </cell>
        </row>
        <row r="4007">
          <cell r="A4007">
            <v>93102</v>
          </cell>
          <cell r="B4007" t="str">
            <v>INSTALACOES HIDRO SANITARIAS</v>
          </cell>
          <cell r="C4007" t="str">
            <v>INHI</v>
          </cell>
          <cell r="D4007" t="str">
            <v>CONEXOES</v>
          </cell>
          <cell r="E4007" t="str">
            <v>0180</v>
          </cell>
          <cell r="F4007" t="str">
            <v/>
          </cell>
          <cell r="G4007" t="str">
            <v/>
          </cell>
          <cell r="H4007" t="str">
            <v>CURVA EM COBRE, DN 28 MM, 45 GRAUS, SEM ANEL DE SOLDA, BOLSA X BOLSA, INSTALADO EM RAMAL E SUB-RAMAL  FORNECIMENTO E INSTALAÇÃO. AF_01/2016</v>
          </cell>
          <cell r="I4007" t="str">
            <v>UN</v>
          </cell>
          <cell r="J4007" t="str">
            <v>COEFICIENTE DE REPRESENTATIVIDADE</v>
          </cell>
          <cell r="K4007" t="str">
            <v>21,17</v>
          </cell>
          <cell r="L4007" t="str">
            <v>CAIXA REFERENCIAL</v>
          </cell>
        </row>
        <row r="4008">
          <cell r="A4008">
            <v>93103</v>
          </cell>
          <cell r="B4008" t="str">
            <v>INSTALACOES HIDRO SANITARIAS</v>
          </cell>
          <cell r="C4008" t="str">
            <v>INHI</v>
          </cell>
          <cell r="D4008" t="str">
            <v>CONEXOES</v>
          </cell>
          <cell r="E4008" t="str">
            <v>0180</v>
          </cell>
          <cell r="F4008" t="str">
            <v/>
          </cell>
          <cell r="G4008" t="str">
            <v/>
          </cell>
          <cell r="H4008" t="str">
            <v>LUVA PASSANTE EM COBRE, DN 15 MM, SEM ANEL DE SOLDA, INSTALADO EM RAMAL E SUB-RAMAL  FORNECIMENTO E INSTALAÇÃO. AF_01/2016</v>
          </cell>
          <cell r="I4008" t="str">
            <v>UN</v>
          </cell>
          <cell r="J4008" t="str">
            <v>COEFICIENTE DE REPRESENTATIVIDADE</v>
          </cell>
          <cell r="K4008" t="str">
            <v>5,70</v>
          </cell>
          <cell r="L4008" t="str">
            <v>CAIXA REFERENCIAL</v>
          </cell>
        </row>
        <row r="4009">
          <cell r="A4009">
            <v>93104</v>
          </cell>
          <cell r="B4009" t="str">
            <v>INSTALACOES HIDRO SANITARIAS</v>
          </cell>
          <cell r="C4009" t="str">
            <v>INHI</v>
          </cell>
          <cell r="D4009" t="str">
            <v>CONEXOES</v>
          </cell>
          <cell r="E4009" t="str">
            <v>0180</v>
          </cell>
          <cell r="F4009" t="str">
            <v/>
          </cell>
          <cell r="G4009" t="str">
            <v/>
          </cell>
          <cell r="H4009" t="str">
            <v>CONECTOR EM BRONZE/LATÃO, DN 15 MM X 1/2", SEM ANEL DE SOLDA, BOLSA X ROSCA F, INSTALADO EM RAMAL E SUB-RAMAL  FORNECIMENTO E INSTALAÇÃO. AF_01/2016</v>
          </cell>
          <cell r="I4009" t="str">
            <v>UN</v>
          </cell>
          <cell r="J4009" t="str">
            <v>COEFICIENTE DE REPRESENTATIVIDADE</v>
          </cell>
          <cell r="K4009" t="str">
            <v>13,12</v>
          </cell>
          <cell r="L4009" t="str">
            <v>CAIXA REFERENCIAL</v>
          </cell>
        </row>
        <row r="4010">
          <cell r="A4010">
            <v>93105</v>
          </cell>
          <cell r="B4010" t="str">
            <v>INSTALACOES HIDRO SANITARIAS</v>
          </cell>
          <cell r="C4010" t="str">
            <v>INHI</v>
          </cell>
          <cell r="D4010" t="str">
            <v>CONEXOES</v>
          </cell>
          <cell r="E4010" t="str">
            <v>0180</v>
          </cell>
          <cell r="F4010" t="str">
            <v/>
          </cell>
          <cell r="G4010" t="str">
            <v/>
          </cell>
          <cell r="H4010" t="str">
            <v>CURVA DE TRANSPOSIÇÃO EM BRONZE/LATÃO, DN 15 MM, SEM ANEL DE SOLDA, BOLSA X BOLSA, INSTALADO EM RAMAL E SUB-RAMAL  FORNECIMENTO E INSTALAÇÃO. AF_01/2016</v>
          </cell>
          <cell r="I4010" t="str">
            <v>UN</v>
          </cell>
          <cell r="J4010" t="str">
            <v>COEFICIENTE DE REPRESENTATIVIDADE</v>
          </cell>
          <cell r="K4010" t="str">
            <v>16,08</v>
          </cell>
          <cell r="L4010" t="str">
            <v>CAIXA REFERENCIAL</v>
          </cell>
        </row>
        <row r="4011">
          <cell r="A4011">
            <v>93106</v>
          </cell>
          <cell r="B4011" t="str">
            <v>INSTALACOES HIDRO SANITARIAS</v>
          </cell>
          <cell r="C4011" t="str">
            <v>INHI</v>
          </cell>
          <cell r="D4011" t="str">
            <v>CONEXOES</v>
          </cell>
          <cell r="E4011" t="str">
            <v>0180</v>
          </cell>
          <cell r="F4011" t="str">
            <v/>
          </cell>
          <cell r="G4011" t="str">
            <v/>
          </cell>
          <cell r="H4011" t="str">
            <v>JUNTA DE EXPANSÃO EM COBRE, DN 15 MM, PONTA X PONTA, INSTALADO EM RAMAL E SUB-RAMAL  FORNECIMENTO E INSTALAÇÃO. AF_01/2016</v>
          </cell>
          <cell r="I4011" t="str">
            <v>UN</v>
          </cell>
          <cell r="J4011" t="str">
            <v>COEFICIENTE DE REPRESENTATIVIDADE</v>
          </cell>
          <cell r="K4011" t="str">
            <v>304,69</v>
          </cell>
          <cell r="L4011" t="str">
            <v>CAIXA REFERENCIAL</v>
          </cell>
        </row>
        <row r="4012">
          <cell r="A4012">
            <v>93107</v>
          </cell>
          <cell r="B4012" t="str">
            <v>INSTALACOES HIDRO SANITARIAS</v>
          </cell>
          <cell r="C4012" t="str">
            <v>INHI</v>
          </cell>
          <cell r="D4012" t="str">
            <v>CONEXOES</v>
          </cell>
          <cell r="E4012" t="str">
            <v>0180</v>
          </cell>
          <cell r="F4012" t="str">
            <v/>
          </cell>
          <cell r="G4012" t="str">
            <v/>
          </cell>
          <cell r="H4012" t="str">
            <v>LUVA PASSANTE EM COBRE, DN 22 MM, SEM ANEL DE SOLDA, INSTALADO EM RAMAL E SUB-RAMAL  FORNECIMENTO E INSTALAÇÃO. AF_01/2016</v>
          </cell>
          <cell r="I4012" t="str">
            <v>UN</v>
          </cell>
          <cell r="J4012" t="str">
            <v>COEFICIENTE DE REPRESENTATIVIDADE</v>
          </cell>
          <cell r="K4012" t="str">
            <v>10,39</v>
          </cell>
          <cell r="L4012" t="str">
            <v>CAIXA REFERENCIAL</v>
          </cell>
        </row>
        <row r="4013">
          <cell r="A4013">
            <v>93108</v>
          </cell>
          <cell r="B4013" t="str">
            <v>INSTALACOES HIDRO SANITARIAS</v>
          </cell>
          <cell r="C4013" t="str">
            <v>INHI</v>
          </cell>
          <cell r="D4013" t="str">
            <v>CONEXOES</v>
          </cell>
          <cell r="E4013" t="str">
            <v>0180</v>
          </cell>
          <cell r="F4013" t="str">
            <v/>
          </cell>
          <cell r="G4013" t="str">
            <v/>
          </cell>
          <cell r="H4013" t="str">
            <v>BUCHA DE REDUÇÃO EM COBRE, DN 22 MM X 15 MM, SEM ANEL DE SOLDA, PONTA X BOLSA, INSTALADO EM RAMAL E SUB-RAMAL  FORNECIMENTO E INSTALAÇÃO. AF_01/2016</v>
          </cell>
          <cell r="I4013" t="str">
            <v>UN</v>
          </cell>
          <cell r="J4013" t="str">
            <v>COEFICIENTE DE REPRESENTATIVIDADE</v>
          </cell>
          <cell r="K4013" t="str">
            <v>9,78</v>
          </cell>
          <cell r="L4013" t="str">
            <v>CAIXA REFERENCIAL</v>
          </cell>
        </row>
        <row r="4014">
          <cell r="A4014">
            <v>93109</v>
          </cell>
          <cell r="B4014" t="str">
            <v>INSTALACOES HIDRO SANITARIAS</v>
          </cell>
          <cell r="C4014" t="str">
            <v>INHI</v>
          </cell>
          <cell r="D4014" t="str">
            <v>CONEXOES</v>
          </cell>
          <cell r="E4014" t="str">
            <v>0180</v>
          </cell>
          <cell r="F4014" t="str">
            <v/>
          </cell>
          <cell r="G4014" t="str">
            <v/>
          </cell>
          <cell r="H4014" t="str">
            <v>JUNTA DE EXPANSÃO EM COBRE, DN 22 MM, PONTA X PONTA, INSTALADO EM RAMAL E SUB-RAMAL  FORNECIMENTO E INSTALAÇÃO. AF_01/2016</v>
          </cell>
          <cell r="I4014" t="str">
            <v>UN</v>
          </cell>
          <cell r="J4014" t="str">
            <v>COEFICIENTE DE REPRESENTATIVIDADE</v>
          </cell>
          <cell r="K4014" t="str">
            <v>354,86</v>
          </cell>
          <cell r="L4014" t="str">
            <v>CAIXA REFERENCIAL</v>
          </cell>
        </row>
        <row r="4015">
          <cell r="A4015">
            <v>93110</v>
          </cell>
          <cell r="B4015" t="str">
            <v>INSTALACOES HIDRO SANITARIAS</v>
          </cell>
          <cell r="C4015" t="str">
            <v>INHI</v>
          </cell>
          <cell r="D4015" t="str">
            <v>CONEXOES</v>
          </cell>
          <cell r="E4015" t="str">
            <v>0180</v>
          </cell>
          <cell r="F4015" t="str">
            <v/>
          </cell>
          <cell r="G4015" t="str">
            <v/>
          </cell>
          <cell r="H4015" t="str">
            <v>CONECTOR EM BRONZE/LATÃO, DN 22 MM X 1/2", SEM ANEL DE SOLDA, BOLSA X ROSCA F, INSTALADO EM RAMAL E SUB-RAMAL  FORNECIMENTO E INSTALAÇÃO. AF_01/2016</v>
          </cell>
          <cell r="I4015" t="str">
            <v>UN</v>
          </cell>
          <cell r="J4015" t="str">
            <v>COEFICIENTE DE REPRESENTATIVIDADE</v>
          </cell>
          <cell r="K4015" t="str">
            <v>15,28</v>
          </cell>
          <cell r="L4015" t="str">
            <v>CAIXA REFERENCIAL</v>
          </cell>
        </row>
        <row r="4016">
          <cell r="A4016">
            <v>93111</v>
          </cell>
          <cell r="B4016" t="str">
            <v>INSTALACOES HIDRO SANITARIAS</v>
          </cell>
          <cell r="C4016" t="str">
            <v>INHI</v>
          </cell>
          <cell r="D4016" t="str">
            <v>CONEXOES</v>
          </cell>
          <cell r="E4016" t="str">
            <v>0180</v>
          </cell>
          <cell r="F4016" t="str">
            <v/>
          </cell>
          <cell r="G4016" t="str">
            <v/>
          </cell>
          <cell r="H4016" t="str">
            <v>CONECTOR EM BRONZE/LATÃO, DN 22 MM X 3/4", SEM ANEL DE SOLDA, BOLSA X ROSCA F, INSTALADO EM RAMAL E SUB-RAMAL  FORNECIMENTO E INSTALAÇÃO. AF_01/2016</v>
          </cell>
          <cell r="I4016" t="str">
            <v>UN</v>
          </cell>
          <cell r="J4016" t="str">
            <v>COEFICIENTE DE REPRESENTATIVIDADE</v>
          </cell>
          <cell r="K4016" t="str">
            <v>17,58</v>
          </cell>
          <cell r="L4016" t="str">
            <v>CAIXA REFERENCIAL</v>
          </cell>
        </row>
        <row r="4017">
          <cell r="A4017">
            <v>93112</v>
          </cell>
          <cell r="B4017" t="str">
            <v>INSTALACOES HIDRO SANITARIAS</v>
          </cell>
          <cell r="C4017" t="str">
            <v>INHI</v>
          </cell>
          <cell r="D4017" t="str">
            <v>CONEXOES</v>
          </cell>
          <cell r="E4017" t="str">
            <v>0180</v>
          </cell>
          <cell r="F4017" t="str">
            <v/>
          </cell>
          <cell r="G4017" t="str">
            <v/>
          </cell>
          <cell r="H4017" t="str">
            <v>CURVA DE TRANSPOSIÇÃO EM BRONZE/LATÃO, DN 22 MM, SEM ANEL DE SOLDA, BOLSA X BOLSA, INSTALADO EM RAMAL E SUB-RAMAL  FORNECIMENTO E INSTALAÇÃO. AF_01/2016</v>
          </cell>
          <cell r="I4017" t="str">
            <v>UN</v>
          </cell>
          <cell r="J4017" t="str">
            <v>COEFICIENTE DE REPRESENTATIVIDADE</v>
          </cell>
          <cell r="K4017" t="str">
            <v>33,21</v>
          </cell>
          <cell r="L4017" t="str">
            <v>CAIXA REFERENCIAL</v>
          </cell>
        </row>
        <row r="4018">
          <cell r="A4018">
            <v>93113</v>
          </cell>
          <cell r="B4018" t="str">
            <v>INSTALACOES HIDRO SANITARIAS</v>
          </cell>
          <cell r="C4018" t="str">
            <v>INHI</v>
          </cell>
          <cell r="D4018" t="str">
            <v>CONEXOES</v>
          </cell>
          <cell r="E4018" t="str">
            <v>0180</v>
          </cell>
          <cell r="F4018" t="str">
            <v/>
          </cell>
          <cell r="G4018" t="str">
            <v/>
          </cell>
          <cell r="H4018" t="str">
            <v>LUVA PASSANTE EM COBRE, DN 28 MM, SEM ANEL DE SOLDA, INSTALADO EM RAMAL E SUB-RAMAL  FORNECIMENTO E INSTALAÇÃO. AF_01/2016</v>
          </cell>
          <cell r="I4018" t="str">
            <v>UN</v>
          </cell>
          <cell r="J4018" t="str">
            <v>COEFICIENTE DE REPRESENTATIVIDADE</v>
          </cell>
          <cell r="K4018" t="str">
            <v>14,99</v>
          </cell>
          <cell r="L4018" t="str">
            <v>CAIXA REFERENCIAL</v>
          </cell>
        </row>
        <row r="4019">
          <cell r="A4019">
            <v>93114</v>
          </cell>
          <cell r="B4019" t="str">
            <v>INSTALACOES HIDRO SANITARIAS</v>
          </cell>
          <cell r="C4019" t="str">
            <v>INHI</v>
          </cell>
          <cell r="D4019" t="str">
            <v>CONEXOES</v>
          </cell>
          <cell r="E4019" t="str">
            <v>0180</v>
          </cell>
          <cell r="F4019" t="str">
            <v/>
          </cell>
          <cell r="G4019" t="str">
            <v/>
          </cell>
          <cell r="H4019" t="str">
            <v>CONECTOR EM BRONZE/LATÃO, DN 28 MM X 1/2", SEM ANEL DE SOLDA, BOLSA X ROSCA F, INSTALADO EM RAMAL E SUB-RAMAL  FORNECIMENTO E INSTALAÇÃO. AF_01/2016</v>
          </cell>
          <cell r="I4019" t="str">
            <v>UN</v>
          </cell>
          <cell r="J4019" t="str">
            <v>COEFICIENTE DE REPRESENTATIVIDADE</v>
          </cell>
          <cell r="K4019" t="str">
            <v>24,15</v>
          </cell>
          <cell r="L4019" t="str">
            <v>CAIXA REFERENCIAL</v>
          </cell>
        </row>
        <row r="4020">
          <cell r="A4020">
            <v>93115</v>
          </cell>
          <cell r="B4020" t="str">
            <v>INSTALACOES HIDRO SANITARIAS</v>
          </cell>
          <cell r="C4020" t="str">
            <v>INHI</v>
          </cell>
          <cell r="D4020" t="str">
            <v>CONEXOES</v>
          </cell>
          <cell r="E4020" t="str">
            <v>0180</v>
          </cell>
          <cell r="F4020" t="str">
            <v/>
          </cell>
          <cell r="G4020" t="str">
            <v/>
          </cell>
          <cell r="H4020" t="str">
            <v>CURVA DE TRANSPOSIÇÃO EM BRONZE/LATÃO, DN 28 MM, SEM ANEL DE SOLDA, BOLSA X BOLSA, INSTALADO EM RAMAL E SUB-RAMAL  FORNECIMENTO E INSTALAÇÃO. AF_01/2016</v>
          </cell>
          <cell r="I4020" t="str">
            <v>UN</v>
          </cell>
          <cell r="J4020" t="str">
            <v>COEFICIENTE DE REPRESENTATIVIDADE</v>
          </cell>
          <cell r="K4020" t="str">
            <v>56,94</v>
          </cell>
          <cell r="L4020" t="str">
            <v>CAIXA REFERENCIAL</v>
          </cell>
        </row>
        <row r="4021">
          <cell r="A4021">
            <v>93116</v>
          </cell>
          <cell r="B4021" t="str">
            <v>INSTALACOES HIDRO SANITARIAS</v>
          </cell>
          <cell r="C4021" t="str">
            <v>INHI</v>
          </cell>
          <cell r="D4021" t="str">
            <v>CONEXOES</v>
          </cell>
          <cell r="E4021" t="str">
            <v>0180</v>
          </cell>
          <cell r="F4021" t="str">
            <v/>
          </cell>
          <cell r="G4021" t="str">
            <v/>
          </cell>
          <cell r="H4021" t="str">
            <v>JUNTA DE EXPANSÃO EM COBRE, DN 28 MM, PONTA X PONTA, INSTALADO EM RAMAL E SUB-RAMAL  FORNECIMENTO E INSTALAÇÃO. AF_01/2016</v>
          </cell>
          <cell r="I4021" t="str">
            <v>UN</v>
          </cell>
          <cell r="J4021" t="str">
            <v>COEFICIENTE DE REPRESENTATIVIDADE</v>
          </cell>
          <cell r="K4021" t="str">
            <v>390,94</v>
          </cell>
          <cell r="L4021" t="str">
            <v>CAIXA REFERENCIAL</v>
          </cell>
        </row>
        <row r="4022">
          <cell r="A4022">
            <v>93117</v>
          </cell>
          <cell r="B4022" t="str">
            <v>INSTALACOES HIDRO SANITARIAS</v>
          </cell>
          <cell r="C4022" t="str">
            <v>INHI</v>
          </cell>
          <cell r="D4022" t="str">
            <v>CONEXOES</v>
          </cell>
          <cell r="E4022" t="str">
            <v>0180</v>
          </cell>
          <cell r="F4022" t="str">
            <v/>
          </cell>
          <cell r="G4022" t="str">
            <v/>
          </cell>
          <cell r="H4022" t="str">
            <v>TE DUPLA CURVA EM BRONZE/LATÃO, DN 1/2" X 15 MM X 1/2", SEM ANEL DE SOLDA, ROSCA F X BOLSA X ROSCA F, INSTALADO EM RAMAL E SUB-RAMAL  FORNECIMENTO E INSTALAÇÃO. AF_01/2016</v>
          </cell>
          <cell r="I4022" t="str">
            <v>UN</v>
          </cell>
          <cell r="J4022" t="str">
            <v>COEFICIENTE DE REPRESENTATIVIDADE</v>
          </cell>
          <cell r="K4022" t="str">
            <v>41,35</v>
          </cell>
          <cell r="L4022" t="str">
            <v>CAIXA REFERENCIAL</v>
          </cell>
        </row>
        <row r="4023">
          <cell r="A4023">
            <v>93118</v>
          </cell>
          <cell r="B4023" t="str">
            <v>INSTALACOES HIDRO SANITARIAS</v>
          </cell>
          <cell r="C4023" t="str">
            <v>INHI</v>
          </cell>
          <cell r="D4023" t="str">
            <v>CONEXOES</v>
          </cell>
          <cell r="E4023" t="str">
            <v>0180</v>
          </cell>
          <cell r="F4023" t="str">
            <v/>
          </cell>
          <cell r="G4023" t="str">
            <v/>
          </cell>
          <cell r="H4023" t="str">
            <v>TE DUPLA CURVA EM BRONZE/LATÃO, DN 3/4" X 22 MM X 3/4", SEM ANEL DE SOLDA, ROSCA F X BOLSA X ROSCA F, INSTALADO EM RAMAL E SUB-RAMAL  FORNECIMENTO E INSTALAÇÃO. AF_01/2016</v>
          </cell>
          <cell r="I4023" t="str">
            <v>UN</v>
          </cell>
          <cell r="J4023" t="str">
            <v>COEFICIENTE DE REPRESENTATIVIDADE</v>
          </cell>
          <cell r="K4023" t="str">
            <v>61,16</v>
          </cell>
          <cell r="L4023" t="str">
            <v>CAIXA REFERENCIAL</v>
          </cell>
        </row>
        <row r="4024">
          <cell r="A4024">
            <v>93119</v>
          </cell>
          <cell r="B4024" t="str">
            <v>INSTALACOES HIDRO SANITARIAS</v>
          </cell>
          <cell r="C4024" t="str">
            <v>INHI</v>
          </cell>
          <cell r="D4024" t="str">
            <v>CONEXOES</v>
          </cell>
          <cell r="E4024" t="str">
            <v>0180</v>
          </cell>
          <cell r="F4024" t="str">
            <v/>
          </cell>
          <cell r="G4024" t="str">
            <v/>
          </cell>
          <cell r="H4024" t="str">
            <v>CURVA EM COBRE, DN 22 MM, 45 GRAUS, SEM ANEL DE SOLDA, BOLSA X BOLSA, INSTALADO EM PRUMADA  FORNECIMENTO E INSTALAÇÃO. AF_01/2016</v>
          </cell>
          <cell r="I4024" t="str">
            <v>UN</v>
          </cell>
          <cell r="J4024" t="str">
            <v>COEFICIENTE DE REPRESENTATIVIDADE</v>
          </cell>
          <cell r="K4024" t="str">
            <v>11,92</v>
          </cell>
          <cell r="L4024" t="str">
            <v>CAIXA REFERENCIAL</v>
          </cell>
        </row>
        <row r="4025">
          <cell r="A4025">
            <v>93120</v>
          </cell>
          <cell r="B4025" t="str">
            <v>INSTALACOES HIDRO SANITARIAS</v>
          </cell>
          <cell r="C4025" t="str">
            <v>INHI</v>
          </cell>
          <cell r="D4025" t="str">
            <v>CONEXOES</v>
          </cell>
          <cell r="E4025" t="str">
            <v>0180</v>
          </cell>
          <cell r="F4025" t="str">
            <v/>
          </cell>
          <cell r="G4025" t="str">
            <v/>
          </cell>
          <cell r="H4025" t="str">
            <v>COTOVELO EM BRONZE/LATÃO, DN 22 MM X 1/2", 90 GRAUS, SEM ANEL DE SOLDA, BOLSA X ROSCA F, INSTALADO EM PRUMADA  FORNECIMENTO E INSTALAÇÃO. AF_01/2016</v>
          </cell>
          <cell r="I4025" t="str">
            <v>UN</v>
          </cell>
          <cell r="J4025" t="str">
            <v>COEFICIENTE DE REPRESENTATIVIDADE</v>
          </cell>
          <cell r="K4025" t="str">
            <v>18,49</v>
          </cell>
          <cell r="L4025" t="str">
            <v>CAIXA REFERENCIAL</v>
          </cell>
        </row>
        <row r="4026">
          <cell r="A4026">
            <v>93121</v>
          </cell>
          <cell r="B4026" t="str">
            <v>INSTALACOES HIDRO SANITARIAS</v>
          </cell>
          <cell r="C4026" t="str">
            <v>INHI</v>
          </cell>
          <cell r="D4026" t="str">
            <v>CONEXOES</v>
          </cell>
          <cell r="E4026" t="str">
            <v>0180</v>
          </cell>
          <cell r="F4026" t="str">
            <v/>
          </cell>
          <cell r="G4026" t="str">
            <v/>
          </cell>
          <cell r="H4026" t="str">
            <v>COTOVELO EM BRONZE/LATÃO, DN 22 MM X 3/4", 90 GRAUS, SEM ANEL DE SOLDA, BOLSA X ROSCA F, INSTALADO EM PRUMADA  FORNECIMENTO E INSTALAÇÃO. AF_01/2016</v>
          </cell>
          <cell r="I4026" t="str">
            <v>UN</v>
          </cell>
          <cell r="J4026" t="str">
            <v>COEFICIENTE DE REPRESENTATIVIDADE</v>
          </cell>
          <cell r="K4026" t="str">
            <v>20,21</v>
          </cell>
          <cell r="L4026" t="str">
            <v>CAIXA REFERENCIAL</v>
          </cell>
        </row>
        <row r="4027">
          <cell r="A4027">
            <v>93122</v>
          </cell>
          <cell r="B4027" t="str">
            <v>INSTALACOES HIDRO SANITARIAS</v>
          </cell>
          <cell r="C4027" t="str">
            <v>INHI</v>
          </cell>
          <cell r="D4027" t="str">
            <v>CONEXOES</v>
          </cell>
          <cell r="E4027" t="str">
            <v>0180</v>
          </cell>
          <cell r="F4027" t="str">
            <v/>
          </cell>
          <cell r="G4027" t="str">
            <v/>
          </cell>
          <cell r="H4027" t="str">
            <v>CURVA EM COBRE, DN 28 MM, 45 GRAUS, SEM ANEL DE SOLDA, BOLSA X BOLSA, INSTALADO EM PRUMADA  FORNECIMENTO E INSTALAÇÃO. AF_01/2016</v>
          </cell>
          <cell r="I4027" t="str">
            <v>UN</v>
          </cell>
          <cell r="J4027" t="str">
            <v>COEFICIENTE DE REPRESENTATIVIDADE</v>
          </cell>
          <cell r="K4027" t="str">
            <v>17,54</v>
          </cell>
          <cell r="L4027" t="str">
            <v>CAIXA REFERENCIAL</v>
          </cell>
        </row>
        <row r="4028">
          <cell r="A4028">
            <v>93123</v>
          </cell>
          <cell r="B4028" t="str">
            <v>INSTALACOES HIDRO SANITARIAS</v>
          </cell>
          <cell r="C4028" t="str">
            <v>INHI</v>
          </cell>
          <cell r="D4028" t="str">
            <v>CONEXOES</v>
          </cell>
          <cell r="E4028" t="str">
            <v>0180</v>
          </cell>
          <cell r="F4028" t="str">
            <v/>
          </cell>
          <cell r="G4028" t="str">
            <v/>
          </cell>
          <cell r="H4028" t="str">
            <v>CURVA EM COBRE, DN 35 MM, 45 GRAUS, SEM ANEL DE SOLDA, BOLSA X BOLSA, INSTALADO EM PRUMADA  FORNECIMENTO E INSTALAÇÃO. AF_01/2016</v>
          </cell>
          <cell r="I4028" t="str">
            <v>UN</v>
          </cell>
          <cell r="J4028" t="str">
            <v>COEFICIENTE DE REPRESENTATIVIDADE</v>
          </cell>
          <cell r="K4028" t="str">
            <v>38,82</v>
          </cell>
          <cell r="L4028" t="str">
            <v>CAIXA REFERENCIAL</v>
          </cell>
        </row>
        <row r="4029">
          <cell r="A4029">
            <v>93124</v>
          </cell>
          <cell r="B4029" t="str">
            <v>INSTALACOES HIDRO SANITARIAS</v>
          </cell>
          <cell r="C4029" t="str">
            <v>INHI</v>
          </cell>
          <cell r="D4029" t="str">
            <v>CONEXOES</v>
          </cell>
          <cell r="E4029" t="str">
            <v>0180</v>
          </cell>
          <cell r="F4029" t="str">
            <v/>
          </cell>
          <cell r="G4029" t="str">
            <v/>
          </cell>
          <cell r="H4029" t="str">
            <v>CURVA EM COBRE, DN 42 MM, 45 GRAUS, SEM ANEL DE SOLDA, BOLSA X BOLSA, INSTALADO EM PRUMADA  FORNECIMENTO E INSTALAÇÃO. AF_01/2016</v>
          </cell>
          <cell r="I4029" t="str">
            <v>UN</v>
          </cell>
          <cell r="J4029" t="str">
            <v>COEFICIENTE DE REPRESENTATIVIDADE</v>
          </cell>
          <cell r="K4029" t="str">
            <v>61,12</v>
          </cell>
          <cell r="L4029" t="str">
            <v>CAIXA REFERENCIAL</v>
          </cell>
        </row>
        <row r="4030">
          <cell r="A4030">
            <v>93125</v>
          </cell>
          <cell r="B4030" t="str">
            <v>INSTALACOES HIDRO SANITARIAS</v>
          </cell>
          <cell r="C4030" t="str">
            <v>INHI</v>
          </cell>
          <cell r="D4030" t="str">
            <v>CONEXOES</v>
          </cell>
          <cell r="E4030" t="str">
            <v>0180</v>
          </cell>
          <cell r="F4030" t="str">
            <v/>
          </cell>
          <cell r="G4030" t="str">
            <v/>
          </cell>
          <cell r="H4030" t="str">
            <v>CURVA EM COBRE, DN 54 MM, 45 GRAUS, SEM ANEL DE SOLDA, BOLSA X BOLSA, INSTALADO EM PRUMADA  FORNECIMENTO E INSTALAÇÃO. AF_01/2016</v>
          </cell>
          <cell r="I4030" t="str">
            <v>UN</v>
          </cell>
          <cell r="J4030" t="str">
            <v>COEFICIENTE DE REPRESENTATIVIDADE</v>
          </cell>
          <cell r="K4030" t="str">
            <v>88,98</v>
          </cell>
          <cell r="L4030" t="str">
            <v>CAIXA REFERENCIAL</v>
          </cell>
        </row>
        <row r="4031">
          <cell r="A4031">
            <v>93126</v>
          </cell>
          <cell r="B4031" t="str">
            <v>INSTALACOES HIDRO SANITARIAS</v>
          </cell>
          <cell r="C4031" t="str">
            <v>INHI</v>
          </cell>
          <cell r="D4031" t="str">
            <v>CONEXOES</v>
          </cell>
          <cell r="E4031" t="str">
            <v>0180</v>
          </cell>
          <cell r="F4031" t="str">
            <v/>
          </cell>
          <cell r="G4031" t="str">
            <v/>
          </cell>
          <cell r="H4031" t="str">
            <v>CURVA EM COBRE, DN 66 MM, 45 GRAUS, SEM ANEL DE SOLDA, BOLSA X BOLSA, INSTALADO EM PRUMADA  FORNECIMENTO E INSTALAÇÃO. AF_01/2016</v>
          </cell>
          <cell r="I4031" t="str">
            <v>UN</v>
          </cell>
          <cell r="J4031" t="str">
            <v>COEFICIENTE DE REPRESENTATIVIDADE</v>
          </cell>
          <cell r="K4031" t="str">
            <v>197,49</v>
          </cell>
          <cell r="L4031" t="str">
            <v>CAIXA REFERENCIAL</v>
          </cell>
        </row>
        <row r="4032">
          <cell r="A4032">
            <v>93133</v>
          </cell>
          <cell r="B4032" t="str">
            <v>INSTALACOES HIDRO SANITARIAS</v>
          </cell>
          <cell r="C4032" t="str">
            <v>INHI</v>
          </cell>
          <cell r="D4032" t="str">
            <v>CONEXOES</v>
          </cell>
          <cell r="E4032" t="str">
            <v>0180</v>
          </cell>
          <cell r="F4032" t="str">
            <v/>
          </cell>
          <cell r="G4032" t="str">
            <v/>
          </cell>
          <cell r="H4032" t="str">
            <v>BUCHA DE REDUÇÃO EM COBRE, DN 28 MM X 22 MM, SEM ANEL DE SOLDA, INSTALADO EM RAMAL E SUB-RAMAL  FORNECIMENTO E INSTALAÇÃO. AF_01/2016</v>
          </cell>
          <cell r="I4032" t="str">
            <v>UN</v>
          </cell>
          <cell r="J4032" t="str">
            <v>COEFICIENTE DE REPRESENTATIVIDADE</v>
          </cell>
          <cell r="K4032" t="str">
            <v>13,53</v>
          </cell>
          <cell r="L4032" t="str">
            <v>CAIXA REFERENCIAL</v>
          </cell>
        </row>
        <row r="4033">
          <cell r="A4033">
            <v>94465</v>
          </cell>
          <cell r="B4033" t="str">
            <v>INSTALACOES HIDRO SANITARIAS</v>
          </cell>
          <cell r="C4033" t="str">
            <v>INHI</v>
          </cell>
          <cell r="D4033" t="str">
            <v>CONEXOES</v>
          </cell>
          <cell r="E4033" t="str">
            <v>0180</v>
          </cell>
          <cell r="F4033" t="str">
            <v/>
          </cell>
          <cell r="G4033" t="str">
            <v/>
          </cell>
          <cell r="H4033" t="str">
            <v>LUVA, EM FERRO GALVANIZADO, CONEXÃO ROSQUEADA, DN 50 (2), INSTALADO EM RESERVAÇÃO DE ÁGUA DE EDIFICAÇÃO QUE POSSUA RESERVATÓRIO DE FIBRA/FIBROCIMENTO  FORNECIMENTO E INSTALAÇÃO. AF_06/2016</v>
          </cell>
          <cell r="I4033" t="str">
            <v>UN</v>
          </cell>
          <cell r="J4033" t="str">
            <v>COEFICIENTE DE REPRESENTATIVIDADE</v>
          </cell>
          <cell r="K4033" t="str">
            <v>31,83</v>
          </cell>
          <cell r="L4033" t="str">
            <v>CAIXA REFERENCIAL</v>
          </cell>
        </row>
        <row r="4034">
          <cell r="A4034">
            <v>94466</v>
          </cell>
          <cell r="B4034" t="str">
            <v>INSTALACOES HIDRO SANITARIAS</v>
          </cell>
          <cell r="C4034" t="str">
            <v>INHI</v>
          </cell>
          <cell r="D4034" t="str">
            <v>CONEXOES</v>
          </cell>
          <cell r="E4034" t="str">
            <v>0180</v>
          </cell>
          <cell r="F4034" t="str">
            <v/>
          </cell>
          <cell r="G4034" t="str">
            <v/>
          </cell>
          <cell r="H4034" t="str">
            <v>NIPLE, EM FERRO GALVANIZADO, CONEXÃO ROSQUEADA, DN 50 (2), INSTALADO EM RESERVAÇÃO DE ÁGUA DE EDIFICAÇÃO QUE POSSUA RESERVATÓRIO DE FIBRA/FIBROCIMENTO  FORNECIMENTO E INSTALAÇÃO. AF_06/2016</v>
          </cell>
          <cell r="I4034" t="str">
            <v>UN</v>
          </cell>
          <cell r="J4034" t="str">
            <v>COEFICIENTE DE REPRESENTATIVIDADE</v>
          </cell>
          <cell r="K4034" t="str">
            <v>31,85</v>
          </cell>
          <cell r="L4034" t="str">
            <v>CAIXA REFERENCIAL</v>
          </cell>
        </row>
        <row r="4035">
          <cell r="A4035">
            <v>94467</v>
          </cell>
          <cell r="B4035" t="str">
            <v>INSTALACOES HIDRO SANITARIAS</v>
          </cell>
          <cell r="C4035" t="str">
            <v>INHI</v>
          </cell>
          <cell r="D4035" t="str">
            <v>CONEXOES</v>
          </cell>
          <cell r="E4035" t="str">
            <v>0180</v>
          </cell>
          <cell r="F4035" t="str">
            <v/>
          </cell>
          <cell r="G4035" t="str">
            <v/>
          </cell>
          <cell r="H4035" t="str">
            <v>LUVA, EM FERRO GALVANIZADO, CONEXÃO ROSQUEADA, DN 65 (2 1/2), INSTALADO EM RESERVAÇÃO DE ÁGUA DE EDIFICAÇÃO QUE POSSUA RESERVATÓRIO DE FIBRA/FIBROCIMENTO  FORNECIMENTO E INSTALAÇÃO. AF_06/2016</v>
          </cell>
          <cell r="I4035" t="str">
            <v>UN</v>
          </cell>
          <cell r="J4035" t="str">
            <v>COEFICIENTE DE REPRESENTATIVIDADE</v>
          </cell>
          <cell r="K4035" t="str">
            <v>48,59</v>
          </cell>
          <cell r="L4035" t="str">
            <v>CAIXA REFERENCIAL</v>
          </cell>
        </row>
        <row r="4036">
          <cell r="A4036">
            <v>94468</v>
          </cell>
          <cell r="B4036" t="str">
            <v>INSTALACOES HIDRO SANITARIAS</v>
          </cell>
          <cell r="C4036" t="str">
            <v>INHI</v>
          </cell>
          <cell r="D4036" t="str">
            <v>CONEXOES</v>
          </cell>
          <cell r="E4036" t="str">
            <v>0180</v>
          </cell>
          <cell r="F4036" t="str">
            <v/>
          </cell>
          <cell r="G4036" t="str">
            <v/>
          </cell>
          <cell r="H4036" t="str">
            <v>NIPLE, EM FERRO GALVANIZADO, CONEXÃO ROSQUEADA, DN 65 (2 1/2), INSTALADO EM RESERVAÇÃO DE ÁGUA DE EDIFICAÇÃO QUE POSSUA RESERVATÓRIO DE FIBRA/FIBROCIMENTO  FORNECIMENTO E INSTALAÇÃO. AF_06/2016</v>
          </cell>
          <cell r="I4036" t="str">
            <v>UN</v>
          </cell>
          <cell r="J4036" t="str">
            <v>COEFICIENTE DE REPRESENTATIVIDADE</v>
          </cell>
          <cell r="K4036" t="str">
            <v>42,64</v>
          </cell>
          <cell r="L4036" t="str">
            <v>CAIXA REFERENCIAL</v>
          </cell>
        </row>
        <row r="4037">
          <cell r="A4037">
            <v>94469</v>
          </cell>
          <cell r="B4037" t="str">
            <v>INSTALACOES HIDRO SANITARIAS</v>
          </cell>
          <cell r="C4037" t="str">
            <v>INHI</v>
          </cell>
          <cell r="D4037" t="str">
            <v>CONEXOES</v>
          </cell>
          <cell r="E4037" t="str">
            <v>0180</v>
          </cell>
          <cell r="F4037" t="str">
            <v/>
          </cell>
          <cell r="G4037" t="str">
            <v/>
          </cell>
          <cell r="H4037" t="str">
            <v>LUVA, EM FERRO GALVANIZADO, CONEXÃO ROSQUEADA, DN 80 (3), INSTALADO EM RESERVAÇÃO DE ÁGUA DE EDIFICAÇÃO QUE POSSUA RESERVATÓRIO DE FIBRA/FIBROCIMENTO  FORNECIMENTO E INSTALAÇÃO. AF_06/2016</v>
          </cell>
          <cell r="I4037" t="str">
            <v>UN</v>
          </cell>
          <cell r="J4037" t="str">
            <v>COEFICIENTE DE REPRESENTATIVIDADE</v>
          </cell>
          <cell r="K4037" t="str">
            <v>70,36</v>
          </cell>
          <cell r="L4037" t="str">
            <v>CAIXA REFERENCIAL</v>
          </cell>
        </row>
        <row r="4038">
          <cell r="A4038">
            <v>94470</v>
          </cell>
          <cell r="B4038" t="str">
            <v>INSTALACOES HIDRO SANITARIAS</v>
          </cell>
          <cell r="C4038" t="str">
            <v>INHI</v>
          </cell>
          <cell r="D4038" t="str">
            <v>CONEXOES</v>
          </cell>
          <cell r="E4038" t="str">
            <v>0180</v>
          </cell>
          <cell r="F4038" t="str">
            <v/>
          </cell>
          <cell r="G4038" t="str">
            <v/>
          </cell>
          <cell r="H4038" t="str">
            <v>NIPLE, EM FERRO GALVANIZADO, CONEXÃO ROSQUEADA, DN 80 (3), INSTALADO EM RESERVAÇÃO DE ÁGUA DE EDIFICAÇÃO QUE POSSUA RESERVATÓRIO DE FIBRA/FIBROCIMENTO  FORNECIMENTO E INSTALAÇÃO. AF_06/2016</v>
          </cell>
          <cell r="I4038" t="str">
            <v>UN</v>
          </cell>
          <cell r="J4038" t="str">
            <v>COEFICIENTE DE REPRESENTATIVIDADE</v>
          </cell>
          <cell r="K4038" t="str">
            <v>65,07</v>
          </cell>
          <cell r="L4038" t="str">
            <v>CAIXA REFERENCIAL</v>
          </cell>
        </row>
        <row r="4039">
          <cell r="A4039">
            <v>94471</v>
          </cell>
          <cell r="B4039" t="str">
            <v>INSTALACOES HIDRO SANITARIAS</v>
          </cell>
          <cell r="C4039" t="str">
            <v>INHI</v>
          </cell>
          <cell r="D4039" t="str">
            <v>CONEXOES</v>
          </cell>
          <cell r="E4039" t="str">
            <v>0180</v>
          </cell>
          <cell r="F4039" t="str">
            <v/>
          </cell>
          <cell r="G4039" t="str">
            <v/>
          </cell>
          <cell r="H4039" t="str">
            <v>COTOVELO 90 GRAUS, EM FERRO GALVANIZADO, CONEXÃO ROSQUEADA, DN 50 (2), INSTALADO EM RESERVAÇÃO DE ÁGUA DE EDIFICAÇÃO QUE POSSUA RESERVATÓRIO DE FIBRA/FIBROCIMENTO  FORNECIMENTO E INSTALAÇÃO. AF_06/2016</v>
          </cell>
          <cell r="I4039" t="str">
            <v>UN</v>
          </cell>
          <cell r="J4039" t="str">
            <v>COEFICIENTE DE REPRESENTATIVIDADE</v>
          </cell>
          <cell r="K4039" t="str">
            <v>45,86</v>
          </cell>
          <cell r="L4039" t="str">
            <v>CAIXA REFERENCIAL</v>
          </cell>
        </row>
        <row r="4040">
          <cell r="A4040">
            <v>94472</v>
          </cell>
          <cell r="B4040" t="str">
            <v>INSTALACOES HIDRO SANITARIAS</v>
          </cell>
          <cell r="C4040" t="str">
            <v>INHI</v>
          </cell>
          <cell r="D4040" t="str">
            <v>CONEXOES</v>
          </cell>
          <cell r="E4040" t="str">
            <v>0180</v>
          </cell>
          <cell r="F4040" t="str">
            <v/>
          </cell>
          <cell r="G4040" t="str">
            <v/>
          </cell>
          <cell r="H4040" t="str">
            <v>COTOVELO 45 GRAUS, EM FERRO GALVANIZADO, CONEXÃO ROSQUEADA, DN 50 (2), INSTALADO EM RESERVAÇÃO DE ÁGUA DE EDIFICAÇÃO QUE POSSUA RESERVATÓRIO DE FIBRA/FIBROCIMENTO  FORNECIMENTO E INSTALAÇÃO. AF_06/2016</v>
          </cell>
          <cell r="I4040" t="str">
            <v>UN</v>
          </cell>
          <cell r="J4040" t="str">
            <v>COEFICIENTE DE REPRESENTATIVIDADE</v>
          </cell>
          <cell r="K4040" t="str">
            <v>47,18</v>
          </cell>
          <cell r="L4040" t="str">
            <v>CAIXA REFERENCIAL</v>
          </cell>
        </row>
        <row r="4041">
          <cell r="A4041">
            <v>94473</v>
          </cell>
          <cell r="B4041" t="str">
            <v>INSTALACOES HIDRO SANITARIAS</v>
          </cell>
          <cell r="C4041" t="str">
            <v>INHI</v>
          </cell>
          <cell r="D4041" t="str">
            <v>CONEXOES</v>
          </cell>
          <cell r="E4041" t="str">
            <v>0180</v>
          </cell>
          <cell r="F4041" t="str">
            <v/>
          </cell>
          <cell r="G4041" t="str">
            <v/>
          </cell>
          <cell r="H4041" t="str">
            <v>COTOVELO 90 GRAUS, EM FERRO GALVANIZADO, CONEXÃO ROSQUEADA, DN 65 (2 1/2), INSTALADO EM RESERVAÇÃO DE ÁGUA DE EDIFICAÇÃO QUE POSSUA RESERVATÓRIO DE FIBRA/FIBROCIMENTO  FORNECIMENTO E INSTALAÇÃO. AF_06/2016</v>
          </cell>
          <cell r="I4041" t="str">
            <v>UN</v>
          </cell>
          <cell r="J4041" t="str">
            <v>COEFICIENTE DE REPRESENTATIVIDADE</v>
          </cell>
          <cell r="K4041" t="str">
            <v>69,53</v>
          </cell>
          <cell r="L4041" t="str">
            <v>CAIXA REFERENCIAL</v>
          </cell>
        </row>
        <row r="4042">
          <cell r="A4042">
            <v>94474</v>
          </cell>
          <cell r="B4042" t="str">
            <v>INSTALACOES HIDRO SANITARIAS</v>
          </cell>
          <cell r="C4042" t="str">
            <v>INHI</v>
          </cell>
          <cell r="D4042" t="str">
            <v>CONEXOES</v>
          </cell>
          <cell r="E4042" t="str">
            <v>0180</v>
          </cell>
          <cell r="F4042" t="str">
            <v/>
          </cell>
          <cell r="G4042" t="str">
            <v/>
          </cell>
          <cell r="H4042" t="str">
            <v>COTOVELO 45 GRAUS, EM FERRO GALVANIZADO, CONEXÃO ROSQUEADA, DN 65 (2 1/2), INSTALADO EM RESERVAÇÃO DE ÁGUA DE EDIFICAÇÃO QUE POSSUA RESERVATÓRIO DE FIBRA/FIBROCIMENTO  FORNECIMENTO E INSTALAÇÃO. AF_06/2016</v>
          </cell>
          <cell r="I4042" t="str">
            <v>UN</v>
          </cell>
          <cell r="J4042" t="str">
            <v>COEFICIENTE DE REPRESENTATIVIDADE</v>
          </cell>
          <cell r="K4042" t="str">
            <v>75,35</v>
          </cell>
          <cell r="L4042" t="str">
            <v>CAIXA REFERENCIAL</v>
          </cell>
        </row>
        <row r="4043">
          <cell r="A4043">
            <v>94475</v>
          </cell>
          <cell r="B4043" t="str">
            <v>INSTALACOES HIDRO SANITARIAS</v>
          </cell>
          <cell r="C4043" t="str">
            <v>INHI</v>
          </cell>
          <cell r="D4043" t="str">
            <v>CONEXOES</v>
          </cell>
          <cell r="E4043" t="str">
            <v>0180</v>
          </cell>
          <cell r="F4043" t="str">
            <v/>
          </cell>
          <cell r="G4043" t="str">
            <v/>
          </cell>
          <cell r="H4043" t="str">
            <v>COTOVELO 90 GRAUS, EM FERRO GALVANIZADO, CONEXÃO ROSQUEADA, DN 80 (3), INSTALADO EM RESERVAÇÃO DE ÁGUA DE EDIFICAÇÃO QUE POSSUA RESERVATÓRIO DE FIBRA/FIBROCIMENTO  FORNECIMENTO E INSTALAÇÃO. AF_06/2016</v>
          </cell>
          <cell r="I4043" t="str">
            <v>UN</v>
          </cell>
          <cell r="J4043" t="str">
            <v>COEFICIENTE DE REPRESENTATIVIDADE</v>
          </cell>
          <cell r="K4043" t="str">
            <v>95,37</v>
          </cell>
          <cell r="L4043" t="str">
            <v>CAIXA REFERENCIAL</v>
          </cell>
        </row>
        <row r="4044">
          <cell r="A4044">
            <v>94476</v>
          </cell>
          <cell r="B4044" t="str">
            <v>INSTALACOES HIDRO SANITARIAS</v>
          </cell>
          <cell r="C4044" t="str">
            <v>INHI</v>
          </cell>
          <cell r="D4044" t="str">
            <v>CONEXOES</v>
          </cell>
          <cell r="E4044" t="str">
            <v>0180</v>
          </cell>
          <cell r="F4044" t="str">
            <v/>
          </cell>
          <cell r="G4044" t="str">
            <v/>
          </cell>
          <cell r="H4044" t="str">
            <v>COTOVELO 45 GRAUS, EM FERRO GALVANIZADO, CONEXÃO ROSQUEADA, DN 80 (3), INSTALADO EM RESERVAÇÃO DE ÁGUA DE EDIFICAÇÃO QUE POSSUA RESERVATÓRIO DE FIBRA/FIBROCIMENTO  FORNECIMENTO E INSTALAÇÃO. AF_06/2016</v>
          </cell>
          <cell r="I4044" t="str">
            <v>UN</v>
          </cell>
          <cell r="J4044" t="str">
            <v>COEFICIENTE DE REPRESENTATIVIDADE</v>
          </cell>
          <cell r="K4044" t="str">
            <v>106,59</v>
          </cell>
          <cell r="L4044" t="str">
            <v>CAIXA REFERENCIAL</v>
          </cell>
        </row>
        <row r="4045">
          <cell r="A4045">
            <v>94477</v>
          </cell>
          <cell r="B4045" t="str">
            <v>INSTALACOES HIDRO SANITARIAS</v>
          </cell>
          <cell r="C4045" t="str">
            <v>INHI</v>
          </cell>
          <cell r="D4045" t="str">
            <v>CONEXOES</v>
          </cell>
          <cell r="E4045" t="str">
            <v>0180</v>
          </cell>
          <cell r="F4045" t="str">
            <v/>
          </cell>
          <cell r="G4045" t="str">
            <v/>
          </cell>
          <cell r="H4045" t="str">
            <v>TÊ, EM FERRO GALVANIZADO, CONEXÃO ROSQUEADA, DN 50 (2), INSTALADO EM RESERVAÇÃO DE ÁGUA DE EDIFICAÇÃO QUE POSSUA RESERVATÓRIO DE FIBRA/FIBROCIMENTO  FORNECIMENTO E INSTALAÇÃO. AF_06/2016</v>
          </cell>
          <cell r="I4045" t="str">
            <v>UN</v>
          </cell>
          <cell r="J4045" t="str">
            <v>COEFICIENTE DE REPRESENTATIVIDADE</v>
          </cell>
          <cell r="K4045" t="str">
            <v>61,08</v>
          </cell>
          <cell r="L4045" t="str">
            <v>CAIXA REFERENCIAL</v>
          </cell>
        </row>
        <row r="4046">
          <cell r="A4046">
            <v>94478</v>
          </cell>
          <cell r="B4046" t="str">
            <v>INSTALACOES HIDRO SANITARIAS</v>
          </cell>
          <cell r="C4046" t="str">
            <v>INHI</v>
          </cell>
          <cell r="D4046" t="str">
            <v>CONEXOES</v>
          </cell>
          <cell r="E4046" t="str">
            <v>0180</v>
          </cell>
          <cell r="F4046" t="str">
            <v/>
          </cell>
          <cell r="G4046" t="str">
            <v/>
          </cell>
          <cell r="H4046" t="str">
            <v>TÊ, EM FERRO GALVANIZADO, CONEXÃO ROSQUEADA, DN 65 (2 1/2), INSTALADO EM RESERVAÇÃO DE ÁGUA DE EDIFICAÇÃO QUE POSSUA RESERVATÓRIO DE FIBRA/FIBROCIMENTO  FORNECIMENTO E INSTALAÇÃO. AF_06/2016</v>
          </cell>
          <cell r="I4046" t="str">
            <v>UN</v>
          </cell>
          <cell r="J4046" t="str">
            <v>COEFICIENTE DE REPRESENTATIVIDADE</v>
          </cell>
          <cell r="K4046" t="str">
            <v>95,59</v>
          </cell>
          <cell r="L4046" t="str">
            <v>CAIXA REFERENCIAL</v>
          </cell>
        </row>
        <row r="4047">
          <cell r="A4047">
            <v>94479</v>
          </cell>
          <cell r="B4047" t="str">
            <v>INSTALACOES HIDRO SANITARIAS</v>
          </cell>
          <cell r="C4047" t="str">
            <v>INHI</v>
          </cell>
          <cell r="D4047" t="str">
            <v>CONEXOES</v>
          </cell>
          <cell r="E4047" t="str">
            <v>0180</v>
          </cell>
          <cell r="F4047" t="str">
            <v/>
          </cell>
          <cell r="G4047" t="str">
            <v/>
          </cell>
          <cell r="H4047" t="str">
            <v>TÊ, EM FERRO GALVANIZADO, CONEXÃO ROSQUEADA, DN 80 (3), INSTALADO EM RESERVAÇÃO DE ÁGUA DE EDIFICAÇÃO QUE POSSUA RESERVATÓRIO DE FIBRA/FIBROCIMENTO  FORNECIMENTO E INSTALAÇÃO. AF_06/2016</v>
          </cell>
          <cell r="I4047" t="str">
            <v>UN</v>
          </cell>
          <cell r="J4047" t="str">
            <v>COEFICIENTE DE REPRESENTATIVIDADE</v>
          </cell>
          <cell r="K4047" t="str">
            <v>126,05</v>
          </cell>
          <cell r="L4047" t="str">
            <v>CAIXA REFERENCIAL</v>
          </cell>
        </row>
        <row r="4048">
          <cell r="A4048">
            <v>94606</v>
          </cell>
          <cell r="B4048" t="str">
            <v>INSTALACOES HIDRO SANITARIAS</v>
          </cell>
          <cell r="C4048" t="str">
            <v>INHI</v>
          </cell>
          <cell r="D4048" t="str">
            <v>CONEXOES</v>
          </cell>
          <cell r="E4048" t="str">
            <v>0180</v>
          </cell>
          <cell r="F4048" t="str">
            <v/>
          </cell>
          <cell r="G4048" t="str">
            <v/>
          </cell>
          <cell r="H4048" t="str">
            <v>LUVA EM COBRE, DN 54 MM, SEM ANEL DE SOLDA, INSTALADO EM RESERVAÇÃO DE ÁGUA DE EDIFICAÇÃO QUE POSSUA RESERVATÓRIO DE FIBRA/FIBROCIMENTO  FORNECIMENTO E INSTALAÇÃO. AF_06/2016</v>
          </cell>
          <cell r="I4048" t="str">
            <v>UN</v>
          </cell>
          <cell r="J4048" t="str">
            <v>COEFICIENTE DE REPRESENTATIVIDADE</v>
          </cell>
          <cell r="K4048" t="str">
            <v>53,64</v>
          </cell>
          <cell r="L4048" t="str">
            <v>CAIXA REFERENCIAL</v>
          </cell>
        </row>
        <row r="4049">
          <cell r="A4049">
            <v>94608</v>
          </cell>
          <cell r="B4049" t="str">
            <v>INSTALACOES HIDRO SANITARIAS</v>
          </cell>
          <cell r="C4049" t="str">
            <v>INHI</v>
          </cell>
          <cell r="D4049" t="str">
            <v>CONEXOES</v>
          </cell>
          <cell r="E4049" t="str">
            <v>0180</v>
          </cell>
          <cell r="F4049" t="str">
            <v/>
          </cell>
          <cell r="G4049" t="str">
            <v/>
          </cell>
          <cell r="H4049" t="str">
            <v>LUVA EM COBRE, DN 66 MM, SEM ANEL DE SOLDA, INSTALADO EM RESERVAÇÃO DE ÁGUA DE EDIFICAÇÃO QUE POSSUA RESERVATÓRIO DE FIBRA/FIBROCIMENTO  FORNECIMENTO E INSTALAÇÃO. AF_06/2016</v>
          </cell>
          <cell r="I4049" t="str">
            <v>UN</v>
          </cell>
          <cell r="J4049" t="str">
            <v>COEFICIENTE DE REPRESENTATIVIDADE</v>
          </cell>
          <cell r="K4049" t="str">
            <v>131,60</v>
          </cell>
          <cell r="L4049" t="str">
            <v>CAIXA REFERENCIAL</v>
          </cell>
        </row>
        <row r="4050">
          <cell r="A4050">
            <v>94610</v>
          </cell>
          <cell r="B4050" t="str">
            <v>INSTALACOES HIDRO SANITARIAS</v>
          </cell>
          <cell r="C4050" t="str">
            <v>INHI</v>
          </cell>
          <cell r="D4050" t="str">
            <v>CONEXOES</v>
          </cell>
          <cell r="E4050" t="str">
            <v>0180</v>
          </cell>
          <cell r="F4050" t="str">
            <v/>
          </cell>
          <cell r="G4050" t="str">
            <v/>
          </cell>
          <cell r="H4050" t="str">
            <v>LUVA EM COBRE, DN 79 MM, SEM ANEL DE SOLDA, INSTALADO EM RESERVAÇÃO DE ÁGUA DE EDIFICAÇÃO QUE POSSUA RESERVATÓRIO DE FIBRA/FIBROCIMENTO  FORNECIMENTO E INSTALAÇÃO. AF_06/2016</v>
          </cell>
          <cell r="I4050" t="str">
            <v>UN</v>
          </cell>
          <cell r="J4050" t="str">
            <v>COEFICIENTE DE REPRESENTATIVIDADE</v>
          </cell>
          <cell r="K4050" t="str">
            <v>195,42</v>
          </cell>
          <cell r="L4050" t="str">
            <v>CAIXA REFERENCIAL</v>
          </cell>
        </row>
        <row r="4051">
          <cell r="A4051">
            <v>94612</v>
          </cell>
          <cell r="B4051" t="str">
            <v>INSTALACOES HIDRO SANITARIAS</v>
          </cell>
          <cell r="C4051" t="str">
            <v>INHI</v>
          </cell>
          <cell r="D4051" t="str">
            <v>CONEXOES</v>
          </cell>
          <cell r="E4051" t="str">
            <v>0180</v>
          </cell>
          <cell r="F4051" t="str">
            <v/>
          </cell>
          <cell r="G4051" t="str">
            <v/>
          </cell>
          <cell r="H4051" t="str">
            <v>LUVA DE COBRE, DN 104 MM, SEM ANEL DE SOLDA, INSTALADO EM RESERVAÇÃO DE ÁGUA DE EDIFICAÇÃO QUE POSSUA RESERVATÓRIO DE FIBRA/FIBROCIMENTO  FORNECIMENTO E INSTALAÇÃO. AF_06/2016</v>
          </cell>
          <cell r="I4051" t="str">
            <v>UN</v>
          </cell>
          <cell r="J4051" t="str">
            <v>COEFICIENTE DE REPRESENTATIVIDADE</v>
          </cell>
          <cell r="K4051" t="str">
            <v>274,12</v>
          </cell>
          <cell r="L4051" t="str">
            <v>CAIXA REFERENCIAL</v>
          </cell>
        </row>
        <row r="4052">
          <cell r="A4052">
            <v>94614</v>
          </cell>
          <cell r="B4052" t="str">
            <v>INSTALACOES HIDRO SANITARIAS</v>
          </cell>
          <cell r="C4052" t="str">
            <v>INHI</v>
          </cell>
          <cell r="D4052" t="str">
            <v>CONEXOES</v>
          </cell>
          <cell r="E4052" t="str">
            <v>0180</v>
          </cell>
          <cell r="F4052" t="str">
            <v/>
          </cell>
          <cell r="G4052" t="str">
            <v/>
          </cell>
          <cell r="H4052" t="str">
            <v>COTOVELO EM COBRE, DN 54 MM, 90 GRAUS, SEM ANEL DE SOLDA, INSTALADO EM RESERVAÇÃO DE ÁGUA DE EDIFICAÇÃO QUE POSSUA RESERVATÓRIO DE FIBRA/FIBROCIMENTO  FORNECIMENTO E INSTALAÇÃO. AF_06/2016</v>
          </cell>
          <cell r="I4052" t="str">
            <v>UN</v>
          </cell>
          <cell r="J4052" t="str">
            <v>COEFICIENTE DE REPRESENTATIVIDADE</v>
          </cell>
          <cell r="K4052" t="str">
            <v>90,70</v>
          </cell>
          <cell r="L4052" t="str">
            <v>CAIXA REFERENCIAL</v>
          </cell>
        </row>
        <row r="4053">
          <cell r="A4053">
            <v>94615</v>
          </cell>
          <cell r="B4053" t="str">
            <v>INSTALACOES HIDRO SANITARIAS</v>
          </cell>
          <cell r="C4053" t="str">
            <v>INHI</v>
          </cell>
          <cell r="D4053" t="str">
            <v>CONEXOES</v>
          </cell>
          <cell r="E4053" t="str">
            <v>0180</v>
          </cell>
          <cell r="F4053" t="str">
            <v/>
          </cell>
          <cell r="G4053" t="str">
            <v/>
          </cell>
          <cell r="H4053" t="str">
            <v>CURVA EM COBRE, DN 54 MM, 45 GRAUS, SEM ANEL DE SOLDA, BOLSA X BOLSA, INSTALADO EM RESERVAÇÃO DE ÁGUA DE EDIFICAÇÃO QUE POSSUA RESERVATÓRIO DE FIBRA/FIBROCIMENTO  FORNECIMENTO E INSTALAÇÃO. AF_06/2016</v>
          </cell>
          <cell r="I4053" t="str">
            <v>UN</v>
          </cell>
          <cell r="J4053" t="str">
            <v>COEFICIENTE DE REPRESENTATIVIDADE</v>
          </cell>
          <cell r="K4053" t="str">
            <v>102,93</v>
          </cell>
          <cell r="L4053" t="str">
            <v>CAIXA REFERENCIAL</v>
          </cell>
        </row>
        <row r="4054">
          <cell r="A4054">
            <v>94616</v>
          </cell>
          <cell r="B4054" t="str">
            <v>INSTALACOES HIDRO SANITARIAS</v>
          </cell>
          <cell r="C4054" t="str">
            <v>INHI</v>
          </cell>
          <cell r="D4054" t="str">
            <v>CONEXOES</v>
          </cell>
          <cell r="E4054" t="str">
            <v>0180</v>
          </cell>
          <cell r="F4054" t="str">
            <v/>
          </cell>
          <cell r="G4054" t="str">
            <v/>
          </cell>
          <cell r="H4054" t="str">
            <v>COTOVELO EM COBRE, DN 66 MM, 90 GRAUS, SEM ANEL DE SOLDA, INSTALADO EM RESERVAÇÃO DE ÁGUA DE EDIFICAÇÃO QUE POSSUA RESERVATÓRIO DE FIBRA/FIBROCIMENTO  FORNECIMENTO E INSTALAÇÃO. AF_06/2016</v>
          </cell>
          <cell r="I4054" t="str">
            <v>UN</v>
          </cell>
          <cell r="J4054" t="str">
            <v>COEFICIENTE DE REPRESENTATIVIDADE</v>
          </cell>
          <cell r="K4054" t="str">
            <v>251,53</v>
          </cell>
          <cell r="L4054" t="str">
            <v>CAIXA REFERENCIAL</v>
          </cell>
        </row>
        <row r="4055">
          <cell r="A4055">
            <v>94617</v>
          </cell>
          <cell r="B4055" t="str">
            <v>INSTALACOES HIDRO SANITARIAS</v>
          </cell>
          <cell r="C4055" t="str">
            <v>INHI</v>
          </cell>
          <cell r="D4055" t="str">
            <v>CONEXOES</v>
          </cell>
          <cell r="E4055" t="str">
            <v>0180</v>
          </cell>
          <cell r="F4055" t="str">
            <v/>
          </cell>
          <cell r="G4055" t="str">
            <v/>
          </cell>
          <cell r="H4055" t="str">
            <v>CURVA EM COBRE, DN 66 MM, 45 GRAUS, SEM ANEL DE SOLDA, BOLSA X BOLSA, INSTALADO EM RESERVAÇÃO DE ÁGUA DE EDIFICAÇÃO QUE POSSUA RESERVATÓRIO DE FIBRA/FIBROCIMENTO  FORNECIMENTO E INSTALAÇÃO. AF_06/2016</v>
          </cell>
          <cell r="I4055" t="str">
            <v>UN</v>
          </cell>
          <cell r="J4055" t="str">
            <v>COEFICIENTE DE REPRESENTATIVIDADE</v>
          </cell>
          <cell r="K4055" t="str">
            <v>208,98</v>
          </cell>
          <cell r="L4055" t="str">
            <v>CAIXA REFERENCIAL</v>
          </cell>
        </row>
        <row r="4056">
          <cell r="A4056">
            <v>94618</v>
          </cell>
          <cell r="B4056" t="str">
            <v>INSTALACOES HIDRO SANITARIAS</v>
          </cell>
          <cell r="C4056" t="str">
            <v>INHI</v>
          </cell>
          <cell r="D4056" t="str">
            <v>CONEXOES</v>
          </cell>
          <cell r="E4056" t="str">
            <v>0180</v>
          </cell>
          <cell r="F4056" t="str">
            <v/>
          </cell>
          <cell r="G4056" t="str">
            <v/>
          </cell>
          <cell r="H4056" t="str">
            <v>COTOVELO EM COBRE, DN 79 MM, 90 GRAUS, SEM ANEL DE SOLDA, INSTALADO EM RESERVAÇÃO DE ÁGUA DE EDIFICAÇÃO QUE POSSUA RESERVATÓRIO DE FIBRA/FIBROCIMENTO  FORNECIMENTO E INSTALAÇÃO. AF_06/2016</v>
          </cell>
          <cell r="I4056" t="str">
            <v>UN</v>
          </cell>
          <cell r="J4056" t="str">
            <v>COEFICIENTE DE REPRESENTATIVIDADE</v>
          </cell>
          <cell r="K4056" t="str">
            <v>247,06</v>
          </cell>
          <cell r="L4056" t="str">
            <v>CAIXA REFERENCIAL</v>
          </cell>
        </row>
        <row r="4057">
          <cell r="A4057">
            <v>94620</v>
          </cell>
          <cell r="B4057" t="str">
            <v>INSTALACOES HIDRO SANITARIAS</v>
          </cell>
          <cell r="C4057" t="str">
            <v>INHI</v>
          </cell>
          <cell r="D4057" t="str">
            <v>CONEXOES</v>
          </cell>
          <cell r="E4057" t="str">
            <v>0180</v>
          </cell>
          <cell r="F4057" t="str">
            <v/>
          </cell>
          <cell r="G4057" t="str">
            <v/>
          </cell>
          <cell r="H4057" t="str">
            <v>COTOVELO EM COBRE, DN 104 MM, 90 GRAUS, SEM ANEL DE SOLDA, INSTALADO EM RESERVAÇÃO DE ÁGUA DE EDIFICAÇÃO QUE POSSUA RESERVATÓRIO DE FIBRA/FIBROCIMENTO  FORNECIMENTO E INSTALAÇÃO. AF_06/2016</v>
          </cell>
          <cell r="I4057" t="str">
            <v>UN</v>
          </cell>
          <cell r="J4057" t="str">
            <v>COEFICIENTE DE REPRESENTATIVIDADE</v>
          </cell>
          <cell r="K4057" t="str">
            <v>565,33</v>
          </cell>
          <cell r="L4057" t="str">
            <v>CAIXA REFERENCIAL</v>
          </cell>
        </row>
        <row r="4058">
          <cell r="A4058">
            <v>94622</v>
          </cell>
          <cell r="B4058" t="str">
            <v>INSTALACOES HIDRO SANITARIAS</v>
          </cell>
          <cell r="C4058" t="str">
            <v>INHI</v>
          </cell>
          <cell r="D4058" t="str">
            <v>CONEXOES</v>
          </cell>
          <cell r="E4058" t="str">
            <v>0180</v>
          </cell>
          <cell r="F4058" t="str">
            <v/>
          </cell>
          <cell r="G4058" t="str">
            <v/>
          </cell>
          <cell r="H4058" t="str">
            <v>TE EM COBRE, DN 54 MM, SEM ANEL DE SOLDA, INSTALADO EM RESERVAÇÃO DE ÁGUA DE EDIFICAÇÃO QUE POSSUA RESERVATÓRIO DE FIBRA/FIBROCIMENTO  FORNECIMENTO E INSTALAÇÃO. AF_06/2016</v>
          </cell>
          <cell r="I4058" t="str">
            <v>UN</v>
          </cell>
          <cell r="J4058" t="str">
            <v>COEFICIENTE DE REPRESENTATIVIDADE</v>
          </cell>
          <cell r="K4058" t="str">
            <v>132,70</v>
          </cell>
          <cell r="L4058" t="str">
            <v>CAIXA REFERENCIAL</v>
          </cell>
        </row>
        <row r="4059">
          <cell r="A4059">
            <v>94623</v>
          </cell>
          <cell r="B4059" t="str">
            <v>INSTALACOES HIDRO SANITARIAS</v>
          </cell>
          <cell r="C4059" t="str">
            <v>INHI</v>
          </cell>
          <cell r="D4059" t="str">
            <v>CONEXOES</v>
          </cell>
          <cell r="E4059" t="str">
            <v>0180</v>
          </cell>
          <cell r="F4059" t="str">
            <v/>
          </cell>
          <cell r="G4059" t="str">
            <v/>
          </cell>
          <cell r="H4059" t="str">
            <v>TE EM COBRE, DN 66 MM, SEM ANEL DE SOLDA, INSTALADO EM RESERVAÇÃO DE ÁGUA DE EDIFICAÇÃO QUE POSSUA RESERVATÓRIO DE FIBRA/FIBROCIMENTO  FORNECIMENTO E INSTALAÇÃO. AF_06/2016</v>
          </cell>
          <cell r="I4059" t="str">
            <v>UN</v>
          </cell>
          <cell r="J4059" t="str">
            <v>COEFICIENTE DE REPRESENTATIVIDADE</v>
          </cell>
          <cell r="K4059" t="str">
            <v>311,59</v>
          </cell>
          <cell r="L4059" t="str">
            <v>CAIXA REFERENCIAL</v>
          </cell>
        </row>
        <row r="4060">
          <cell r="A4060">
            <v>94624</v>
          </cell>
          <cell r="B4060" t="str">
            <v>INSTALACOES HIDRO SANITARIAS</v>
          </cell>
          <cell r="C4060" t="str">
            <v>INHI</v>
          </cell>
          <cell r="D4060" t="str">
            <v>CONEXOES</v>
          </cell>
          <cell r="E4060" t="str">
            <v>0180</v>
          </cell>
          <cell r="F4060" t="str">
            <v/>
          </cell>
          <cell r="G4060" t="str">
            <v/>
          </cell>
          <cell r="H4060" t="str">
            <v>TE EM COBRE, DN 79 MM, SEM ANEL DE SOLDA, INSTALADO EM RESERVAÇÃO DE ÁGUA DE EDIFICAÇÃO QUE POSSUA RESERVATÓRIO DE FIBRA/FIBROCIMENTO  FORNECIMENTO E INSTALAÇÃO. AF_06/2016</v>
          </cell>
          <cell r="I4060" t="str">
            <v>UN</v>
          </cell>
          <cell r="J4060" t="str">
            <v>COEFICIENTE DE REPRESENTATIVIDADE</v>
          </cell>
          <cell r="K4060" t="str">
            <v>474,00</v>
          </cell>
          <cell r="L4060" t="str">
            <v>CAIXA REFERENCIAL</v>
          </cell>
        </row>
        <row r="4061">
          <cell r="A4061">
            <v>94625</v>
          </cell>
          <cell r="B4061" t="str">
            <v>INSTALACOES HIDRO SANITARIAS</v>
          </cell>
          <cell r="C4061" t="str">
            <v>INHI</v>
          </cell>
          <cell r="D4061" t="str">
            <v>CONEXOES</v>
          </cell>
          <cell r="E4061" t="str">
            <v>0180</v>
          </cell>
          <cell r="F4061" t="str">
            <v/>
          </cell>
          <cell r="G4061" t="str">
            <v/>
          </cell>
          <cell r="H4061" t="str">
            <v>TE EM COBRE, DN 104 MM, SEM ANEL DE SOLDA, INSTALADO EM RESERVAÇÃO DE ÁGUA DE EDIFICAÇÃO QUE POSSUA RESERVATÓRIO DE FIBRA/FIBROCIMENTO  FORNECIMENTO E INSTALAÇÃO. AF_06/2016</v>
          </cell>
          <cell r="I4061" t="str">
            <v>UN</v>
          </cell>
          <cell r="J4061" t="str">
            <v>COEFICIENTE DE REPRESENTATIVIDADE</v>
          </cell>
          <cell r="K4061" t="str">
            <v>985,91</v>
          </cell>
          <cell r="L4061" t="str">
            <v>CAIXA REFERENCIAL</v>
          </cell>
        </row>
        <row r="4062">
          <cell r="A4062">
            <v>94656</v>
          </cell>
          <cell r="B4062" t="str">
            <v>INSTALACOES HIDRO SANITARIAS</v>
          </cell>
          <cell r="C4062" t="str">
            <v>INHI</v>
          </cell>
          <cell r="D4062" t="str">
            <v>CONEXOES</v>
          </cell>
          <cell r="E4062" t="str">
            <v>0180</v>
          </cell>
          <cell r="F4062" t="str">
            <v/>
          </cell>
          <cell r="G4062" t="str">
            <v/>
          </cell>
          <cell r="H4062" t="str">
            <v>ADAPTADOR CURTO COM BOLSA E ROSCA PARA REGISTRO, PVC, SOLDÁVEL, DN  25 MM X 3/4 , INSTALADO EM RESERVAÇÃO DE ÁGUA DE EDIFICAÇÃO QUE POSSUA RESERVATÓRIO DE FIBRA/FIBROCIMENTO   FORNECIMENTO E INSTALAÇÃO. AF_06/2016</v>
          </cell>
          <cell r="I4062" t="str">
            <v>UN</v>
          </cell>
          <cell r="J4062" t="str">
            <v>COEFICIENTE DE REPRESENTATIVIDADE</v>
          </cell>
          <cell r="K4062" t="str">
            <v>4,92</v>
          </cell>
          <cell r="L4062" t="str">
            <v>CAIXA REFERENCIAL</v>
          </cell>
        </row>
        <row r="4063">
          <cell r="A4063">
            <v>94657</v>
          </cell>
          <cell r="B4063" t="str">
            <v>INSTALACOES HIDRO SANITARIAS</v>
          </cell>
          <cell r="C4063" t="str">
            <v>INHI</v>
          </cell>
          <cell r="D4063" t="str">
            <v>CONEXOES</v>
          </cell>
          <cell r="E4063" t="str">
            <v>0180</v>
          </cell>
          <cell r="F4063" t="str">
            <v/>
          </cell>
          <cell r="G4063" t="str">
            <v/>
          </cell>
          <cell r="H4063" t="str">
            <v>LUVA PVC, SOLDÁVEL, DN  25 MM, INSTALADA EM RESERVAÇÃO DE ÁGUA DE EDIFICAÇÃO QUE POSSUA RESERVATÓRIO DE FIBRA/FIBROCIMENTO   FORNECIMENTO E INSTALAÇÃO. AF_06/2016</v>
          </cell>
          <cell r="I4063" t="str">
            <v>UN</v>
          </cell>
          <cell r="J4063" t="str">
            <v>COEFICIENTE DE REPRESENTATIVIDADE</v>
          </cell>
          <cell r="K4063" t="str">
            <v>4,82</v>
          </cell>
          <cell r="L4063" t="str">
            <v>CAIXA REFERENCIAL</v>
          </cell>
        </row>
        <row r="4064">
          <cell r="A4064">
            <v>94658</v>
          </cell>
          <cell r="B4064" t="str">
            <v>INSTALACOES HIDRO SANITARIAS</v>
          </cell>
          <cell r="C4064" t="str">
            <v>INHI</v>
          </cell>
          <cell r="D4064" t="str">
            <v>CONEXOES</v>
          </cell>
          <cell r="E4064" t="str">
            <v>0180</v>
          </cell>
          <cell r="F4064" t="str">
            <v/>
          </cell>
          <cell r="G4064" t="str">
            <v/>
          </cell>
          <cell r="H4064" t="str">
            <v>ADAPTADOR CURTO COM BOLSA E ROSCA PARA REGISTRO, PVC, SOLDÁVEL, DN 32 MM X 1 , INSTALADO EM RESERVAÇÃO DE ÁGUA DE EDIFICAÇÃO QUE POSSUA RESERVATÓRIO DE FIBRA/FIBROCIMENTO   FORNECIMENTO E INSTALAÇÃO. AF_06/2016</v>
          </cell>
          <cell r="I4064" t="str">
            <v>UN</v>
          </cell>
          <cell r="J4064" t="str">
            <v>COEFICIENTE DE REPRESENTATIVIDADE</v>
          </cell>
          <cell r="K4064" t="str">
            <v>5,92</v>
          </cell>
          <cell r="L4064" t="str">
            <v>CAIXA REFERENCIAL</v>
          </cell>
        </row>
        <row r="4065">
          <cell r="A4065">
            <v>94659</v>
          </cell>
          <cell r="B4065" t="str">
            <v>INSTALACOES HIDRO SANITARIAS</v>
          </cell>
          <cell r="C4065" t="str">
            <v>INHI</v>
          </cell>
          <cell r="D4065" t="str">
            <v>CONEXOES</v>
          </cell>
          <cell r="E4065" t="str">
            <v>0180</v>
          </cell>
          <cell r="F4065" t="str">
            <v/>
          </cell>
          <cell r="G4065" t="str">
            <v/>
          </cell>
          <cell r="H4065" t="str">
            <v>LUVA PVC, SOLDÁVEL, DN 32 MM, INSTALADA EM RESERVAÇÃO DE ÁGUA DE EDIFICAÇÃO QUE POSSUA RESERVATÓRIO DE FIBRA/FIBROCIMENTO   FORNECIMENTO E INSTALAÇÃO. AF_06/2016</v>
          </cell>
          <cell r="I4065" t="str">
            <v>UN</v>
          </cell>
          <cell r="J4065" t="str">
            <v>COEFICIENTE DE REPRESENTATIVIDADE</v>
          </cell>
          <cell r="K4065" t="str">
            <v>6,03</v>
          </cell>
          <cell r="L4065" t="str">
            <v>CAIXA REFERENCIAL</v>
          </cell>
        </row>
        <row r="4066">
          <cell r="A4066">
            <v>94660</v>
          </cell>
          <cell r="B4066" t="str">
            <v>INSTALACOES HIDRO SANITARIAS</v>
          </cell>
          <cell r="C4066" t="str">
            <v>INHI</v>
          </cell>
          <cell r="D4066" t="str">
            <v>CONEXOES</v>
          </cell>
          <cell r="E4066" t="str">
            <v>0180</v>
          </cell>
          <cell r="F4066" t="str">
            <v/>
          </cell>
          <cell r="G4066" t="str">
            <v/>
          </cell>
          <cell r="H4066" t="str">
            <v>ADAPTADOR CURTO COM BOLSA E ROSCA PARA REGISTRO, PVC, SOLDÁVEL, DN 40 MM X 1 1/4 , INSTALADO EM RESERVAÇÃO DE ÁGUA DE EDIFICAÇÃO QUE POSSUA RESERVATÓRIO DE FIBRA/FIBROCIMENTO   FORNECIMENTO E INSTALAÇÃO. AF_06/2016</v>
          </cell>
          <cell r="I4066" t="str">
            <v>UN</v>
          </cell>
          <cell r="J4066" t="str">
            <v>COEFICIENTE DE REPRESENTATIVIDADE</v>
          </cell>
          <cell r="K4066" t="str">
            <v>9,90</v>
          </cell>
          <cell r="L4066" t="str">
            <v>CAIXA REFERENCIAL</v>
          </cell>
        </row>
        <row r="4067">
          <cell r="A4067">
            <v>94661</v>
          </cell>
          <cell r="B4067" t="str">
            <v>INSTALACOES HIDRO SANITARIAS</v>
          </cell>
          <cell r="C4067" t="str">
            <v>INHI</v>
          </cell>
          <cell r="D4067" t="str">
            <v>CONEXOES</v>
          </cell>
          <cell r="E4067" t="str">
            <v>0180</v>
          </cell>
          <cell r="F4067" t="str">
            <v/>
          </cell>
          <cell r="G4067" t="str">
            <v/>
          </cell>
          <cell r="H4067" t="str">
            <v>LUVA, PVC, SOLDÁVEL, DN 40 MM, INSTALADO EM RESERVAÇÃO DE ÁGUA DE EDIFICAÇÃO QUE POSSUA RESERVATÓRIO DE FIBRA/FIBROCIMENTO   FORNECIMENTO E INSTALAÇÃO. AF_06/2016</v>
          </cell>
          <cell r="I4067" t="str">
            <v>UN</v>
          </cell>
          <cell r="J4067" t="str">
            <v>COEFICIENTE DE REPRESENTATIVIDADE</v>
          </cell>
          <cell r="K4067" t="str">
            <v>10,38</v>
          </cell>
          <cell r="L4067" t="str">
            <v>CAIXA REFERENCIAL</v>
          </cell>
        </row>
        <row r="4068">
          <cell r="A4068">
            <v>94662</v>
          </cell>
          <cell r="B4068" t="str">
            <v>INSTALACOES HIDRO SANITARIAS</v>
          </cell>
          <cell r="C4068" t="str">
            <v>INHI</v>
          </cell>
          <cell r="D4068" t="str">
            <v>CONEXOES</v>
          </cell>
          <cell r="E4068" t="str">
            <v>0180</v>
          </cell>
          <cell r="F4068" t="str">
            <v/>
          </cell>
          <cell r="G4068" t="str">
            <v/>
          </cell>
          <cell r="H4068" t="str">
            <v>ADAPTADOR CURTO COM BOLSA E ROSCA PARA REGISTRO, PVC, SOLDÁVEL, DN 50 MM X 1 1/2 , INSTALADO EM RESERVAÇÃO DE ÁGUA DE EDIFICAÇÃO QUE POSSUA RESERVATÓRIO DE FIBRA/FIBROCIMENTO   FORNECIMENTO E INSTALAÇÃO. AF_06/2016</v>
          </cell>
          <cell r="I4068" t="str">
            <v>UN</v>
          </cell>
          <cell r="J4068" t="str">
            <v>COEFICIENTE DE REPRESENTATIVIDADE</v>
          </cell>
          <cell r="K4068" t="str">
            <v>10,90</v>
          </cell>
          <cell r="L4068" t="str">
            <v>CAIXA REFERENCIAL</v>
          </cell>
        </row>
        <row r="4069">
          <cell r="A4069">
            <v>94663</v>
          </cell>
          <cell r="B4069" t="str">
            <v>INSTALACOES HIDRO SANITARIAS</v>
          </cell>
          <cell r="C4069" t="str">
            <v>INHI</v>
          </cell>
          <cell r="D4069" t="str">
            <v>CONEXOES</v>
          </cell>
          <cell r="E4069" t="str">
            <v>0180</v>
          </cell>
          <cell r="F4069" t="str">
            <v/>
          </cell>
          <cell r="G4069" t="str">
            <v/>
          </cell>
          <cell r="H4069" t="str">
            <v>LUVA, PVC, SOLDÁVEL, DN 50 MM, INSTALADO EM RESERVAÇÃO DE ÁGUA DE EDIFICAÇÃO QUE POSSUA RESERVATÓRIO DE FIBRA/FIBROCIMENTO   FORNECIMENTO E INSTALAÇÃO. AF_06/2016</v>
          </cell>
          <cell r="I4069" t="str">
            <v>UN</v>
          </cell>
          <cell r="J4069" t="str">
            <v>COEFICIENTE DE REPRESENTATIVIDADE</v>
          </cell>
          <cell r="K4069" t="str">
            <v>11,09</v>
          </cell>
          <cell r="L4069" t="str">
            <v>CAIXA REFERENCIAL</v>
          </cell>
        </row>
        <row r="4070">
          <cell r="A4070">
            <v>94664</v>
          </cell>
          <cell r="B4070" t="str">
            <v>INSTALACOES HIDRO SANITARIAS</v>
          </cell>
          <cell r="C4070" t="str">
            <v>INHI</v>
          </cell>
          <cell r="D4070" t="str">
            <v>CONEXOES</v>
          </cell>
          <cell r="E4070" t="str">
            <v>0180</v>
          </cell>
          <cell r="F4070" t="str">
            <v/>
          </cell>
          <cell r="G4070" t="str">
            <v/>
          </cell>
          <cell r="H4070" t="str">
            <v>ADAPTADOR CURTO COM BOLSA E ROSCA PARA REGISTRO, PVC, SOLDÁVEL, DN 60 MM X 2 , INSTALADO EM RESERVAÇÃO DE ÁGUA DE EDIFICAÇÃO QUE POSSUA RESERVATÓRIO DE FIBRA/FIBROCIMENTO   FORNECIMENTO E INSTALAÇÃO. AF_06/2016</v>
          </cell>
          <cell r="I4070" t="str">
            <v>UN</v>
          </cell>
          <cell r="J4070" t="str">
            <v>COEFICIENTE DE REPRESENTATIVIDADE</v>
          </cell>
          <cell r="K4070" t="str">
            <v>24,35</v>
          </cell>
          <cell r="L4070" t="str">
            <v>CAIXA REFERENCIAL</v>
          </cell>
        </row>
        <row r="4071">
          <cell r="A4071">
            <v>94665</v>
          </cell>
          <cell r="B4071" t="str">
            <v>INSTALACOES HIDRO SANITARIAS</v>
          </cell>
          <cell r="C4071" t="str">
            <v>INHI</v>
          </cell>
          <cell r="D4071" t="str">
            <v>CONEXOES</v>
          </cell>
          <cell r="E4071" t="str">
            <v>0180</v>
          </cell>
          <cell r="F4071" t="str">
            <v/>
          </cell>
          <cell r="G4071" t="str">
            <v/>
          </cell>
          <cell r="H4071" t="str">
            <v>LUVA, PVC, SOLDÁVEL, DN 60 MM, INSTALADO EM RESERVAÇÃO DE ÁGUA DE EDIFICAÇÃO QUE POSSUA RESERVATÓRIO DE FIBRA/FIBROCIMENTO   FORNECIMENTO E INSTALAÇÃO. AF_06/2016</v>
          </cell>
          <cell r="I4071" t="str">
            <v>UN</v>
          </cell>
          <cell r="J4071" t="str">
            <v>COEFICIENTE DE REPRESENTATIVIDADE</v>
          </cell>
          <cell r="K4071" t="str">
            <v>24,33</v>
          </cell>
          <cell r="L4071" t="str">
            <v>CAIXA REFERENCIAL</v>
          </cell>
        </row>
        <row r="4072">
          <cell r="A4072">
            <v>94666</v>
          </cell>
          <cell r="B4072" t="str">
            <v>INSTALACOES HIDRO SANITARIAS</v>
          </cell>
          <cell r="C4072" t="str">
            <v>INHI</v>
          </cell>
          <cell r="D4072" t="str">
            <v>CONEXOES</v>
          </cell>
          <cell r="E4072" t="str">
            <v>0180</v>
          </cell>
          <cell r="F4072" t="str">
            <v/>
          </cell>
          <cell r="G4072" t="str">
            <v/>
          </cell>
          <cell r="H4072" t="str">
            <v>ADAPTADOR CURTO COM BOLSA E ROSCA PARA REGISTRO, PVC, SOLDÁVEL, DN 75 MM X 2 1/2 , INSTALADO EM RESERVAÇÃO DE ÁGUA DE EDIFICAÇÃO QUE POSSUA RESERVATÓRIO DE FIBRA/FIBROCIMENTO   FORNECIMENTO E INSTALAÇÃO. AF_06/2016</v>
          </cell>
          <cell r="I4072" t="str">
            <v>UN</v>
          </cell>
          <cell r="J4072" t="str">
            <v>COEFICIENTE DE REPRESENTATIVIDADE</v>
          </cell>
          <cell r="K4072" t="str">
            <v>30,08</v>
          </cell>
          <cell r="L4072" t="str">
            <v>CAIXA REFERENCIAL</v>
          </cell>
        </row>
        <row r="4073">
          <cell r="A4073">
            <v>94667</v>
          </cell>
          <cell r="B4073" t="str">
            <v>INSTALACOES HIDRO SANITARIAS</v>
          </cell>
          <cell r="C4073" t="str">
            <v>INHI</v>
          </cell>
          <cell r="D4073" t="str">
            <v>CONEXOES</v>
          </cell>
          <cell r="E4073" t="str">
            <v>0180</v>
          </cell>
          <cell r="F4073" t="str">
            <v/>
          </cell>
          <cell r="G4073" t="str">
            <v/>
          </cell>
          <cell r="H4073" t="str">
            <v>LUVA, PVC, SOLDÁVEL, DN 75 MM, INSTALADO EM RESERVAÇÃO DE ÁGUA DE EDIFICAÇÃO QUE POSSUA RESERVATÓRIO DE FIBRA/FIBROCIMENTO   FORNECIMENTO E INSTALAÇÃO. AF_06/2016</v>
          </cell>
          <cell r="I4073" t="str">
            <v>UN</v>
          </cell>
          <cell r="J4073" t="str">
            <v>COEFICIENTE DE REPRESENTATIVIDADE</v>
          </cell>
          <cell r="K4073" t="str">
            <v>33,66</v>
          </cell>
          <cell r="L4073" t="str">
            <v>CAIXA REFERENCIAL</v>
          </cell>
        </row>
        <row r="4074">
          <cell r="A4074">
            <v>94668</v>
          </cell>
          <cell r="B4074" t="str">
            <v>INSTALACOES HIDRO SANITARIAS</v>
          </cell>
          <cell r="C4074" t="str">
            <v>INHI</v>
          </cell>
          <cell r="D4074" t="str">
            <v>CONEXOES</v>
          </cell>
          <cell r="E4074" t="str">
            <v>0180</v>
          </cell>
          <cell r="F4074" t="str">
            <v/>
          </cell>
          <cell r="G4074" t="str">
            <v/>
          </cell>
          <cell r="H4074" t="str">
            <v>ADAPTADOR CURTO COM BOLSA E ROSCA PARA REGISTRO, PVC, SOLDÁVEL, DN 85 MM X 3 , INSTALADO EM RESERVAÇÃO DE ÁGUA DE EDIFICAÇÃO QUE POSSUA RESERVATÓRIO DE FIBRA/FIBROCIMENTO   FORNECIMENTO E INSTALAÇÃO. AF_06/2016</v>
          </cell>
          <cell r="I4074" t="str">
            <v>UN</v>
          </cell>
          <cell r="J4074" t="str">
            <v>COEFICIENTE DE REPRESENTATIVIDADE</v>
          </cell>
          <cell r="K4074" t="str">
            <v>51,40</v>
          </cell>
          <cell r="L4074" t="str">
            <v>CAIXA REFERENCIAL</v>
          </cell>
        </row>
        <row r="4075">
          <cell r="A4075">
            <v>94669</v>
          </cell>
          <cell r="B4075" t="str">
            <v>INSTALACOES HIDRO SANITARIAS</v>
          </cell>
          <cell r="C4075" t="str">
            <v>INHI</v>
          </cell>
          <cell r="D4075" t="str">
            <v>CONEXOES</v>
          </cell>
          <cell r="E4075" t="str">
            <v>0180</v>
          </cell>
          <cell r="F4075" t="str">
            <v/>
          </cell>
          <cell r="G4075" t="str">
            <v/>
          </cell>
          <cell r="H4075" t="str">
            <v>LUVA, PVC, SOLDÁVEL, DN 85 MM, INSTALADO EM RESERVAÇÃO DE ÁGUA DE EDIFICAÇÃO QUE POSSUA RESERVATÓRIO DE FIBRA/FIBROCIMENTO   FORNECIMENTO E INSTALAÇÃO. AF_06/2016</v>
          </cell>
          <cell r="I4075" t="str">
            <v>UN</v>
          </cell>
          <cell r="J4075" t="str">
            <v>COEFICIENTE DE REPRESENTATIVIDADE</v>
          </cell>
          <cell r="K4075" t="str">
            <v>71,46</v>
          </cell>
          <cell r="L4075" t="str">
            <v>CAIXA REFERENCIAL</v>
          </cell>
        </row>
        <row r="4076">
          <cell r="A4076">
            <v>94670</v>
          </cell>
          <cell r="B4076" t="str">
            <v>INSTALACOES HIDRO SANITARIAS</v>
          </cell>
          <cell r="C4076" t="str">
            <v>INHI</v>
          </cell>
          <cell r="D4076" t="str">
            <v>CONEXOES</v>
          </cell>
          <cell r="E4076" t="str">
            <v>0180</v>
          </cell>
          <cell r="F4076" t="str">
            <v/>
          </cell>
          <cell r="G4076" t="str">
            <v/>
          </cell>
          <cell r="H4076" t="str">
            <v>ADAPTADOR CURTO COM BOLSA E ROSCA PARA REGISTRO, PVC, SOLDÁVEL, DN 110 MM X 4 , INSTALADO EM RESERVAÇÃO DE ÁGUA DE EDIFICAÇÃO QUE POSSUA RESERVATÓRIO DE FIBRA/FIBROCIMENTO   FORNECIMENTO E INSTALAÇÃO. AF_06/2016</v>
          </cell>
          <cell r="I4076" t="str">
            <v>UN</v>
          </cell>
          <cell r="J4076" t="str">
            <v>COEFICIENTE DE REPRESENTATIVIDADE</v>
          </cell>
          <cell r="K4076" t="str">
            <v>69,26</v>
          </cell>
          <cell r="L4076" t="str">
            <v>CAIXA REFERENCIAL</v>
          </cell>
        </row>
        <row r="4077">
          <cell r="A4077">
            <v>94671</v>
          </cell>
          <cell r="B4077" t="str">
            <v>INSTALACOES HIDRO SANITARIAS</v>
          </cell>
          <cell r="C4077" t="str">
            <v>INHI</v>
          </cell>
          <cell r="D4077" t="str">
            <v>CONEXOES</v>
          </cell>
          <cell r="E4077" t="str">
            <v>0180</v>
          </cell>
          <cell r="F4077" t="str">
            <v/>
          </cell>
          <cell r="G4077" t="str">
            <v/>
          </cell>
          <cell r="H4077" t="str">
            <v>LUVA, PVC, SOLDÁVEL, DN 110 MM, INSTALADO EM RESERVAÇÃO DE ÁGUA DE EDIFICAÇÃO QUE POSSUA RESERVATÓRIO DE FIBRA/FIBROCIMENTO   FORNECIMENTO E INSTALAÇÃO. AF_06/2016</v>
          </cell>
          <cell r="I4077" t="str">
            <v>UN</v>
          </cell>
          <cell r="J4077" t="str">
            <v>COEFICIENTE DE REPRESENTATIVIDADE</v>
          </cell>
          <cell r="K4077" t="str">
            <v>102,70</v>
          </cell>
          <cell r="L4077" t="str">
            <v>CAIXA REFERENCIAL</v>
          </cell>
        </row>
        <row r="4078">
          <cell r="A4078">
            <v>94672</v>
          </cell>
          <cell r="B4078" t="str">
            <v>INSTALACOES HIDRO SANITARIAS</v>
          </cell>
          <cell r="C4078" t="str">
            <v>INHI</v>
          </cell>
          <cell r="D4078" t="str">
            <v>CONEXOES</v>
          </cell>
          <cell r="E4078" t="str">
            <v>0180</v>
          </cell>
          <cell r="F4078" t="str">
            <v/>
          </cell>
          <cell r="G4078" t="str">
            <v/>
          </cell>
          <cell r="H4078" t="str">
            <v>JOELHO 90 GRAUS COM BUCHA DE LATÃO, PVC, SOLDÁVEL, DN  25 MM, X 3/4 INSTALADO EM RESERVAÇÃO DE ÁGUA DE EDIFICAÇÃO QUE POSSUA RESERVATÓRIO DE FIBRA/FIBROCIMENTO   FORNECIMENTO E INSTALAÇÃO. AF_06/2016</v>
          </cell>
          <cell r="I4078" t="str">
            <v>UN</v>
          </cell>
          <cell r="J4078" t="str">
            <v>COEFICIENTE DE REPRESENTATIVIDADE</v>
          </cell>
          <cell r="K4078" t="str">
            <v>8,78</v>
          </cell>
          <cell r="L4078" t="str">
            <v>CAIXA REFERENCIAL</v>
          </cell>
        </row>
        <row r="4079">
          <cell r="A4079">
            <v>94673</v>
          </cell>
          <cell r="B4079" t="str">
            <v>INSTALACOES HIDRO SANITARIAS</v>
          </cell>
          <cell r="C4079" t="str">
            <v>INHI</v>
          </cell>
          <cell r="D4079" t="str">
            <v>CONEXOES</v>
          </cell>
          <cell r="E4079" t="str">
            <v>0180</v>
          </cell>
          <cell r="F4079" t="str">
            <v/>
          </cell>
          <cell r="G4079" t="str">
            <v/>
          </cell>
          <cell r="H4079" t="str">
            <v>CURVA 90 GRAUS, PVC, SOLDÁVEL, DN  25 MM, INSTALADO EM RESERVAÇÃO DE ÁGUA DE EDIFICAÇÃO QUE POSSUA RESERVATÓRIO DE FIBRA/FIBROCIMENTO   FORNECIMENTO E INSTALAÇÃO. AF_06/2016</v>
          </cell>
          <cell r="I4079" t="str">
            <v>UN</v>
          </cell>
          <cell r="J4079" t="str">
            <v>COEFICIENTE DE REPRESENTATIVIDADE</v>
          </cell>
          <cell r="K4079" t="str">
            <v>8,50</v>
          </cell>
          <cell r="L4079" t="str">
            <v>CAIXA REFERENCIAL</v>
          </cell>
        </row>
        <row r="4080">
          <cell r="A4080">
            <v>94674</v>
          </cell>
          <cell r="B4080" t="str">
            <v>INSTALACOES HIDRO SANITARIAS</v>
          </cell>
          <cell r="C4080" t="str">
            <v>INHI</v>
          </cell>
          <cell r="D4080" t="str">
            <v>CONEXOES</v>
          </cell>
          <cell r="E4080" t="str">
            <v>0180</v>
          </cell>
          <cell r="F4080" t="str">
            <v/>
          </cell>
          <cell r="G4080" t="str">
            <v/>
          </cell>
          <cell r="H4080" t="str">
            <v>JOELHO 90 GRAUS, PVC, SOLDÁVEL, DN 32 MM INSTALADO EM RESERVAÇÃO DE ÁGUA DE EDIFICAÇÃO QUE POSSUA RESERVATÓRIO DE FIBRA/FIBROCIMENTO   FORNECIMENTO E INSTALAÇÃO. AF_06/2016</v>
          </cell>
          <cell r="I4080" t="str">
            <v>UN</v>
          </cell>
          <cell r="J4080" t="str">
            <v>COEFICIENTE DE REPRESENTATIVIDADE</v>
          </cell>
          <cell r="K4080" t="str">
            <v>7,57</v>
          </cell>
          <cell r="L4080" t="str">
            <v>CAIXA REFERENCIAL</v>
          </cell>
        </row>
        <row r="4081">
          <cell r="A4081">
            <v>94675</v>
          </cell>
          <cell r="B4081" t="str">
            <v>INSTALACOES HIDRO SANITARIAS</v>
          </cell>
          <cell r="C4081" t="str">
            <v>INHI</v>
          </cell>
          <cell r="D4081" t="str">
            <v>CONEXOES</v>
          </cell>
          <cell r="E4081" t="str">
            <v>0180</v>
          </cell>
          <cell r="F4081" t="str">
            <v/>
          </cell>
          <cell r="G4081" t="str">
            <v/>
          </cell>
          <cell r="H4081" t="str">
            <v>CURVA 90 GRAUS, PVC, SOLDÁVEL, DN 32 MM, INSTALADO EM RESERVAÇÃO DE ÁGUA DE EDIFICAÇÃO QUE POSSUA RESERVATÓRIO DE FIBRA/FIBROCIMENTO   FORNECIMENTO E INSTALAÇÃO. AF_06/2016</v>
          </cell>
          <cell r="I4081" t="str">
            <v>UN</v>
          </cell>
          <cell r="J4081" t="str">
            <v>COEFICIENTE DE REPRESENTATIVIDADE</v>
          </cell>
          <cell r="K4081" t="str">
            <v>12,63</v>
          </cell>
          <cell r="L4081" t="str">
            <v>CAIXA REFERENCIAL</v>
          </cell>
        </row>
        <row r="4082">
          <cell r="A4082">
            <v>94676</v>
          </cell>
          <cell r="B4082" t="str">
            <v>INSTALACOES HIDRO SANITARIAS</v>
          </cell>
          <cell r="C4082" t="str">
            <v>INHI</v>
          </cell>
          <cell r="D4082" t="str">
            <v>CONEXOES</v>
          </cell>
          <cell r="E4082" t="str">
            <v>0180</v>
          </cell>
          <cell r="F4082" t="str">
            <v/>
          </cell>
          <cell r="G4082" t="str">
            <v/>
          </cell>
          <cell r="H4082" t="str">
            <v>JOELHO 90 GRAUS, PVC, SOLDÁVEL, DN 40 MM INSTALADO EM RESERVAÇÃO DE ÁGUA DE EDIFICAÇÃO QUE POSSUA RESERVATÓRIO DE FIBRA/FIBROCIMENTO   FORNECIMENTO E INSTALAÇÃO. AF_06/2016</v>
          </cell>
          <cell r="I4082" t="str">
            <v>UN</v>
          </cell>
          <cell r="J4082" t="str">
            <v>COEFICIENTE DE REPRESENTATIVIDADE</v>
          </cell>
          <cell r="K4082" t="str">
            <v>13,52</v>
          </cell>
          <cell r="L4082" t="str">
            <v>CAIXA REFERENCIAL</v>
          </cell>
        </row>
        <row r="4083">
          <cell r="A4083">
            <v>94677</v>
          </cell>
          <cell r="B4083" t="str">
            <v>INSTALACOES HIDRO SANITARIAS</v>
          </cell>
          <cell r="C4083" t="str">
            <v>INHI</v>
          </cell>
          <cell r="D4083" t="str">
            <v>CONEXOES</v>
          </cell>
          <cell r="E4083" t="str">
            <v>0180</v>
          </cell>
          <cell r="F4083" t="str">
            <v/>
          </cell>
          <cell r="G4083" t="str">
            <v/>
          </cell>
          <cell r="H4083" t="str">
            <v>CURVA 90 GRAUS, PVC, SOLDÁVEL, DN 40 MM, INSTALADO EM RESERVAÇÃO DE ÁGUA DE EDIFICAÇÃO QUE POSSUA RESERVATÓRIO DE FIBRA/FIBROCIMENTO   FORNECIMENTO E INSTALAÇÃO. AF_06/2016</v>
          </cell>
          <cell r="I4083" t="str">
            <v>UN</v>
          </cell>
          <cell r="J4083" t="str">
            <v>COEFICIENTE DE REPRESENTATIVIDADE</v>
          </cell>
          <cell r="K4083" t="str">
            <v>21,12</v>
          </cell>
          <cell r="L4083" t="str">
            <v>CAIXA REFERENCIAL</v>
          </cell>
        </row>
        <row r="4084">
          <cell r="A4084">
            <v>94678</v>
          </cell>
          <cell r="B4084" t="str">
            <v>INSTALACOES HIDRO SANITARIAS</v>
          </cell>
          <cell r="C4084" t="str">
            <v>INHI</v>
          </cell>
          <cell r="D4084" t="str">
            <v>CONEXOES</v>
          </cell>
          <cell r="E4084" t="str">
            <v>0180</v>
          </cell>
          <cell r="F4084" t="str">
            <v/>
          </cell>
          <cell r="G4084" t="str">
            <v/>
          </cell>
          <cell r="H4084" t="str">
            <v>JOELHO 90 GRAUS, PVC, SOLDÁVEL, DN 50 MM INSTALADO EM RESERVAÇÃO DE ÁGUA DE EDIFICAÇÃO QUE POSSUA RESERVATÓRIO DE FIBRA/FIBROCIMENTO   FORNECIMENTO E INSTALAÇÃO. AF_06/2016</v>
          </cell>
          <cell r="I4084" t="str">
            <v>UN</v>
          </cell>
          <cell r="J4084" t="str">
            <v>COEFICIENTE DE REPRESENTATIVIDADE</v>
          </cell>
          <cell r="K4084" t="str">
            <v>13,97</v>
          </cell>
          <cell r="L4084" t="str">
            <v>CAIXA REFERENCIAL</v>
          </cell>
        </row>
        <row r="4085">
          <cell r="A4085">
            <v>94679</v>
          </cell>
          <cell r="B4085" t="str">
            <v>INSTALACOES HIDRO SANITARIAS</v>
          </cell>
          <cell r="C4085" t="str">
            <v>INHI</v>
          </cell>
          <cell r="D4085" t="str">
            <v>CONEXOES</v>
          </cell>
          <cell r="E4085" t="str">
            <v>0180</v>
          </cell>
          <cell r="F4085" t="str">
            <v/>
          </cell>
          <cell r="G4085" t="str">
            <v/>
          </cell>
          <cell r="H4085" t="str">
            <v>CURVA 90 GRAUS, PVC, SOLDÁVEL, DN 50 MM, INSTALADO EM RESERVAÇÃO DE ÁGUA DE EDIFICAÇÃO QUE POSSUA RESERVATÓRIO DE FIBRA/FIBROCIMENTO   FORNECIMENTO E INSTALAÇÃO. AF_06/2016</v>
          </cell>
          <cell r="I4085" t="str">
            <v>UN</v>
          </cell>
          <cell r="J4085" t="str">
            <v>COEFICIENTE DE REPRESENTATIVIDADE</v>
          </cell>
          <cell r="K4085" t="str">
            <v>23,98</v>
          </cell>
          <cell r="L4085" t="str">
            <v>CAIXA REFERENCIAL</v>
          </cell>
        </row>
        <row r="4086">
          <cell r="A4086">
            <v>94680</v>
          </cell>
          <cell r="B4086" t="str">
            <v>INSTALACOES HIDRO SANITARIAS</v>
          </cell>
          <cell r="C4086" t="str">
            <v>INHI</v>
          </cell>
          <cell r="D4086" t="str">
            <v>CONEXOES</v>
          </cell>
          <cell r="E4086" t="str">
            <v>0180</v>
          </cell>
          <cell r="F4086" t="str">
            <v/>
          </cell>
          <cell r="G4086" t="str">
            <v/>
          </cell>
          <cell r="H4086" t="str">
            <v>JOELHO 90 GRAUS, PVC, SOLDÁVEL, DN 60 MM INSTALADO EM RESERVAÇÃO DE ÁGUA DE EDIFICAÇÃO QUE POSSUA RESERVATÓRIO DE FIBRA/FIBROCIMENTO   FORNECIMENTO E INSTALAÇÃO. AF_06/2016</v>
          </cell>
          <cell r="I4086" t="str">
            <v>UN</v>
          </cell>
          <cell r="J4086" t="str">
            <v>COEFICIENTE DE REPRESENTATIVIDADE</v>
          </cell>
          <cell r="K4086" t="str">
            <v>40,28</v>
          </cell>
          <cell r="L4086" t="str">
            <v>CAIXA REFERENCIAL</v>
          </cell>
        </row>
        <row r="4087">
          <cell r="A4087">
            <v>94681</v>
          </cell>
          <cell r="B4087" t="str">
            <v>INSTALACOES HIDRO SANITARIAS</v>
          </cell>
          <cell r="C4087" t="str">
            <v>INHI</v>
          </cell>
          <cell r="D4087" t="str">
            <v>CONEXOES</v>
          </cell>
          <cell r="E4087" t="str">
            <v>0180</v>
          </cell>
          <cell r="F4087" t="str">
            <v/>
          </cell>
          <cell r="G4087" t="str">
            <v/>
          </cell>
          <cell r="H4087" t="str">
            <v>CURVA 90 GRAUS, PVC, SOLDÁVEL, DN 60 MM, INSTALADO EM RESERVAÇÃO DE ÁGUA DE EDIFICAÇÃO QUE POSSUA RESERVATÓRIO DE FIBRA/FIBROCIMENTO   FORNECIMENTO E INSTALAÇÃO. AF_06/2016</v>
          </cell>
          <cell r="I4087" t="str">
            <v>UN</v>
          </cell>
          <cell r="J4087" t="str">
            <v>COEFICIENTE DE REPRESENTATIVIDADE</v>
          </cell>
          <cell r="K4087" t="str">
            <v>54,01</v>
          </cell>
          <cell r="L4087" t="str">
            <v>CAIXA REFERENCIAL</v>
          </cell>
        </row>
        <row r="4088">
          <cell r="A4088">
            <v>94682</v>
          </cell>
          <cell r="B4088" t="str">
            <v>INSTALACOES HIDRO SANITARIAS</v>
          </cell>
          <cell r="C4088" t="str">
            <v>INHI</v>
          </cell>
          <cell r="D4088" t="str">
            <v>CONEXOES</v>
          </cell>
          <cell r="E4088" t="str">
            <v>0180</v>
          </cell>
          <cell r="F4088" t="str">
            <v/>
          </cell>
          <cell r="G4088" t="str">
            <v/>
          </cell>
          <cell r="H4088" t="str">
            <v>JOELHO 90 GRAUS, PVC, SOLDÁVEL, DN 75 MM INSTALADO EM RESERVAÇÃO DE ÁGUA DE EDIFICAÇÃO QUE POSSUA RESERVATÓRIO DE FIBRA/FIBROCIMENTO   FORNECIMENTO E INSTALAÇÃO. AF_06/2016</v>
          </cell>
          <cell r="I4088" t="str">
            <v>UN</v>
          </cell>
          <cell r="J4088" t="str">
            <v>COEFICIENTE DE REPRESENTATIVIDADE</v>
          </cell>
          <cell r="K4088" t="str">
            <v>110,91</v>
          </cell>
          <cell r="L4088" t="str">
            <v>CAIXA REFERENCIAL</v>
          </cell>
        </row>
        <row r="4089">
          <cell r="A4089">
            <v>94683</v>
          </cell>
          <cell r="B4089" t="str">
            <v>INSTALACOES HIDRO SANITARIAS</v>
          </cell>
          <cell r="C4089" t="str">
            <v>INHI</v>
          </cell>
          <cell r="D4089" t="str">
            <v>CONEXOES</v>
          </cell>
          <cell r="E4089" t="str">
            <v>0180</v>
          </cell>
          <cell r="F4089" t="str">
            <v/>
          </cell>
          <cell r="G4089" t="str">
            <v/>
          </cell>
          <cell r="H4089" t="str">
            <v>CURVA 90 GRAUS, PVC, SOLDÁVEL, DN 75 MM, INSTALADO EM RESERVAÇÃO DE ÁGUA DE EDIFICAÇÃO QUE POSSUA RESERVATÓRIO DE FIBRA/FIBROCIMENTO   FORNECIMENTO E INSTALAÇÃO. AF_06/2016</v>
          </cell>
          <cell r="I4089" t="str">
            <v>UN</v>
          </cell>
          <cell r="J4089" t="str">
            <v>COEFICIENTE DE REPRESENTATIVIDADE</v>
          </cell>
          <cell r="K4089" t="str">
            <v>70,61</v>
          </cell>
          <cell r="L4089" t="str">
            <v>CAIXA REFERENCIAL</v>
          </cell>
        </row>
        <row r="4090">
          <cell r="A4090">
            <v>94684</v>
          </cell>
          <cell r="B4090" t="str">
            <v>INSTALACOES HIDRO SANITARIAS</v>
          </cell>
          <cell r="C4090" t="str">
            <v>INHI</v>
          </cell>
          <cell r="D4090" t="str">
            <v>CONEXOES</v>
          </cell>
          <cell r="E4090" t="str">
            <v>0180</v>
          </cell>
          <cell r="F4090" t="str">
            <v/>
          </cell>
          <cell r="G4090" t="str">
            <v/>
          </cell>
          <cell r="H4090" t="str">
            <v>JOELHO 90 GRAUS, PVC, SOLDÁVEL, DN 85 MM INSTALADO EM RESERVAÇÃO DE ÁGUA DE EDIFICAÇÃO QUE POSSUA RESERVATÓRIO DE FIBRA/FIBROCIMENTO   FORNECIMENTO E INSTALAÇÃO. AF_06/2016</v>
          </cell>
          <cell r="I4090" t="str">
            <v>UN</v>
          </cell>
          <cell r="J4090" t="str">
            <v>COEFICIENTE DE REPRESENTATIVIDADE</v>
          </cell>
          <cell r="K4090" t="str">
            <v>140,35</v>
          </cell>
          <cell r="L4090" t="str">
            <v>CAIXA REFERENCIAL</v>
          </cell>
        </row>
        <row r="4091">
          <cell r="A4091">
            <v>94685</v>
          </cell>
          <cell r="B4091" t="str">
            <v>INSTALACOES HIDRO SANITARIAS</v>
          </cell>
          <cell r="C4091" t="str">
            <v>INHI</v>
          </cell>
          <cell r="D4091" t="str">
            <v>CONEXOES</v>
          </cell>
          <cell r="E4091" t="str">
            <v>0180</v>
          </cell>
          <cell r="F4091" t="str">
            <v/>
          </cell>
          <cell r="G4091" t="str">
            <v/>
          </cell>
          <cell r="H4091" t="str">
            <v>CURVA 90 GRAUS, PVC, SOLDÁVEL, DN 85 MM, INSTALADO EM RESERVAÇÃO DE ÁGUA DE EDIFICAÇÃO QUE POSSUA RESERVATÓRIO DE FIBRA/FIBROCIMENTO   FORNECIMENTO E INSTALAÇÃO. AF_06/2016</v>
          </cell>
          <cell r="I4091" t="str">
            <v>UN</v>
          </cell>
          <cell r="J4091" t="str">
            <v>COEFICIENTE DE REPRESENTATIVIDADE</v>
          </cell>
          <cell r="K4091" t="str">
            <v>106,80</v>
          </cell>
          <cell r="L4091" t="str">
            <v>CAIXA REFERENCIAL</v>
          </cell>
        </row>
        <row r="4092">
          <cell r="A4092">
            <v>94686</v>
          </cell>
          <cell r="B4092" t="str">
            <v>INSTALACOES HIDRO SANITARIAS</v>
          </cell>
          <cell r="C4092" t="str">
            <v>INHI</v>
          </cell>
          <cell r="D4092" t="str">
            <v>CONEXOES</v>
          </cell>
          <cell r="E4092" t="str">
            <v>0180</v>
          </cell>
          <cell r="F4092" t="str">
            <v/>
          </cell>
          <cell r="G4092" t="str">
            <v/>
          </cell>
          <cell r="H4092" t="str">
            <v>JOELHO 90 GRAUS, PVC, SOLDÁVEL, DN 110 MM INSTALADO EM RESERVAÇÃO DE ÁGUA DE EDIFICAÇÃO QUE POSSUA RESERVATÓRIO DE FIBRA/FIBROCIMENTO   FORNECIMENTO E INSTALAÇÃO. AF_06/2016</v>
          </cell>
          <cell r="I4092" t="str">
            <v>UN</v>
          </cell>
          <cell r="J4092" t="str">
            <v>COEFICIENTE DE REPRESENTATIVIDADE</v>
          </cell>
          <cell r="K4092" t="str">
            <v>266,80</v>
          </cell>
          <cell r="L4092" t="str">
            <v>CAIXA REFERENCIAL</v>
          </cell>
        </row>
        <row r="4093">
          <cell r="A4093">
            <v>94687</v>
          </cell>
          <cell r="B4093" t="str">
            <v>INSTALACOES HIDRO SANITARIAS</v>
          </cell>
          <cell r="C4093" t="str">
            <v>INHI</v>
          </cell>
          <cell r="D4093" t="str">
            <v>CONEXOES</v>
          </cell>
          <cell r="E4093" t="str">
            <v>0180</v>
          </cell>
          <cell r="F4093" t="str">
            <v/>
          </cell>
          <cell r="G4093" t="str">
            <v/>
          </cell>
          <cell r="H4093" t="str">
            <v>CURVA 90 GRAUS, PVC, SOLDÁVEL, DN 110 MM, INSTALADO EM RESERVAÇÃO DE ÁGUA DE EDIFICAÇÃO QUE POSSUA RESERVATÓRIO DE FIBRA/FIBROCIMENTO   FORNECIMENTO E INSTALAÇÃO. AF_06/2016</v>
          </cell>
          <cell r="I4093" t="str">
            <v>UN</v>
          </cell>
          <cell r="J4093" t="str">
            <v>COEFICIENTE DE REPRESENTATIVIDADE</v>
          </cell>
          <cell r="K4093" t="str">
            <v>216,24</v>
          </cell>
          <cell r="L4093" t="str">
            <v>CAIXA REFERENCIAL</v>
          </cell>
        </row>
        <row r="4094">
          <cell r="A4094">
            <v>94688</v>
          </cell>
          <cell r="B4094" t="str">
            <v>INSTALACOES HIDRO SANITARIAS</v>
          </cell>
          <cell r="C4094" t="str">
            <v>INHI</v>
          </cell>
          <cell r="D4094" t="str">
            <v>CONEXOES</v>
          </cell>
          <cell r="E4094" t="str">
            <v>0180</v>
          </cell>
          <cell r="F4094" t="str">
            <v/>
          </cell>
          <cell r="G4094" t="str">
            <v/>
          </cell>
          <cell r="H4094" t="str">
            <v>TÊ, PVC, SOLDÁVEL, DN  25 MM INSTALADO EM RESERVAÇÃO DE ÁGUA DE EDIFICAÇÃO QUE POSSUA RESERVATÓRIO DE FIBRA/FIBROCIMENTO   FORNECIMENTO E INSTALAÇÃO. AF_06/2016</v>
          </cell>
          <cell r="I4094" t="str">
            <v>UN</v>
          </cell>
          <cell r="J4094" t="str">
            <v>COEFICIENTE DE REPRESENTATIVIDADE</v>
          </cell>
          <cell r="K4094" t="str">
            <v>8,52</v>
          </cell>
          <cell r="L4094" t="str">
            <v>CAIXA REFERENCIAL</v>
          </cell>
        </row>
        <row r="4095">
          <cell r="A4095">
            <v>94689</v>
          </cell>
          <cell r="B4095" t="str">
            <v>INSTALACOES HIDRO SANITARIAS</v>
          </cell>
          <cell r="C4095" t="str">
            <v>INHI</v>
          </cell>
          <cell r="D4095" t="str">
            <v>CONEXOES</v>
          </cell>
          <cell r="E4095" t="str">
            <v>0180</v>
          </cell>
          <cell r="F4095" t="str">
            <v/>
          </cell>
          <cell r="G4095" t="str">
            <v/>
          </cell>
          <cell r="H4095" t="str">
            <v>TÊ COM BUCHA DE LATÃO NA BOLSA CENTRAL, PVC, SOLDÁVEL, DN  25 MM X 3/4 , INSTALADO EM RESERVAÇÃO DE ÁGUA DE EDIFICAÇÃO QUE POSSUA RESERVATÓRIO DE FIBRA/FIBROCIMENTO   FORNECIMENTO E INSTALAÇÃO. AF_06/2016</v>
          </cell>
          <cell r="I4095" t="str">
            <v>UN</v>
          </cell>
          <cell r="J4095" t="str">
            <v>COEFICIENTE DE REPRESENTATIVIDADE</v>
          </cell>
          <cell r="K4095" t="str">
            <v>12,15</v>
          </cell>
          <cell r="L4095" t="str">
            <v>CAIXA REFERENCIAL</v>
          </cell>
        </row>
        <row r="4096">
          <cell r="A4096">
            <v>94690</v>
          </cell>
          <cell r="B4096" t="str">
            <v>INSTALACOES HIDRO SANITARIAS</v>
          </cell>
          <cell r="C4096" t="str">
            <v>INHI</v>
          </cell>
          <cell r="D4096" t="str">
            <v>CONEXOES</v>
          </cell>
          <cell r="E4096" t="str">
            <v>0180</v>
          </cell>
          <cell r="F4096" t="str">
            <v/>
          </cell>
          <cell r="G4096" t="str">
            <v/>
          </cell>
          <cell r="H4096" t="str">
            <v>TÊ, PVC, SOLDÁVEL, DN 32 MM INSTALADO EM RESERVAÇÃO DE ÁGUA DE EDIFICAÇÃO QUE POSSUA RESERVATÓRIO DE FIBRA/FIBROCIMENTO   FORNECIMENTO E INSTALAÇÃO. AF_06/2016</v>
          </cell>
          <cell r="I4096" t="str">
            <v>UN</v>
          </cell>
          <cell r="J4096" t="str">
            <v>COEFICIENTE DE REPRESENTATIVIDADE</v>
          </cell>
          <cell r="K4096" t="str">
            <v>11,56</v>
          </cell>
          <cell r="L4096" t="str">
            <v>CAIXA REFERENCIAL</v>
          </cell>
        </row>
        <row r="4097">
          <cell r="A4097">
            <v>94691</v>
          </cell>
          <cell r="B4097" t="str">
            <v>INSTALACOES HIDRO SANITARIAS</v>
          </cell>
          <cell r="C4097" t="str">
            <v>INHI</v>
          </cell>
          <cell r="D4097" t="str">
            <v>CONEXOES</v>
          </cell>
          <cell r="E4097" t="str">
            <v>0180</v>
          </cell>
          <cell r="F4097" t="str">
            <v/>
          </cell>
          <cell r="G4097" t="str">
            <v/>
          </cell>
          <cell r="H4097" t="str">
            <v>TÊ DE REDUÇÃO, PVC, SOLDÁVEL, DN 32 MM X  25 MM, INSTALADO EM RESERVAÇÃO DE ÁGUA DE EDIFICAÇÃO QUE POSSUA RESERVATÓRIO DE FIBRA/FIBROCIMENTO   FORNECIMENTO E INSTALAÇÃO. AF_06/2016</v>
          </cell>
          <cell r="I4097" t="str">
            <v>UN</v>
          </cell>
          <cell r="J4097" t="str">
            <v>COEFICIENTE DE REPRESENTATIVIDADE</v>
          </cell>
          <cell r="K4097" t="str">
            <v>13,66</v>
          </cell>
          <cell r="L4097" t="str">
            <v>CAIXA REFERENCIAL</v>
          </cell>
        </row>
        <row r="4098">
          <cell r="A4098">
            <v>94692</v>
          </cell>
          <cell r="B4098" t="str">
            <v>INSTALACOES HIDRO SANITARIAS</v>
          </cell>
          <cell r="C4098" t="str">
            <v>INHI</v>
          </cell>
          <cell r="D4098" t="str">
            <v>CONEXOES</v>
          </cell>
          <cell r="E4098" t="str">
            <v>0180</v>
          </cell>
          <cell r="F4098" t="str">
            <v/>
          </cell>
          <cell r="G4098" t="str">
            <v/>
          </cell>
          <cell r="H4098" t="str">
            <v>TÊ, PVC, SOLDÁVEL, DN 40 MM INSTALADO EM RESERVAÇÃO DE ÁGUA DE EDIFICAÇÃO QUE POSSUA RESERVATÓRIO DE FIBRA/FIBROCIMENTO   FORNECIMENTO E INSTALAÇÃO. AF_06/2016</v>
          </cell>
          <cell r="I4098" t="str">
            <v>UN</v>
          </cell>
          <cell r="J4098" t="str">
            <v>COEFICIENTE DE REPRESENTATIVIDADE</v>
          </cell>
          <cell r="K4098" t="str">
            <v>20,73</v>
          </cell>
          <cell r="L4098" t="str">
            <v>CAIXA REFERENCIAL</v>
          </cell>
        </row>
        <row r="4099">
          <cell r="A4099">
            <v>94693</v>
          </cell>
          <cell r="B4099" t="str">
            <v>INSTALACOES HIDRO SANITARIAS</v>
          </cell>
          <cell r="C4099" t="str">
            <v>INHI</v>
          </cell>
          <cell r="D4099" t="str">
            <v>CONEXOES</v>
          </cell>
          <cell r="E4099" t="str">
            <v>0180</v>
          </cell>
          <cell r="F4099" t="str">
            <v/>
          </cell>
          <cell r="G4099" t="str">
            <v/>
          </cell>
          <cell r="H4099" t="str">
            <v>TÊ DE REDUÇÃO, PVC, SOLDÁVEL, DN 40 MM X 32 MM, INSTALADO EM RESERVAÇÃO DE ÁGUA DE EDIFICAÇÃO QUE POSSUA RESERVATÓRIO DE FIBRA/FIBROCIMENTO   FORNECIMENTO E INSTALAÇÃO. AF_06/2016</v>
          </cell>
          <cell r="I4099" t="str">
            <v>UN</v>
          </cell>
          <cell r="J4099" t="str">
            <v>COEFICIENTE DE REPRESENTATIVIDADE</v>
          </cell>
          <cell r="K4099" t="str">
            <v>21,79</v>
          </cell>
          <cell r="L4099" t="str">
            <v>CAIXA REFERENCIAL</v>
          </cell>
        </row>
        <row r="4100">
          <cell r="A4100">
            <v>94694</v>
          </cell>
          <cell r="B4100" t="str">
            <v>INSTALACOES HIDRO SANITARIAS</v>
          </cell>
          <cell r="C4100" t="str">
            <v>INHI</v>
          </cell>
          <cell r="D4100" t="str">
            <v>CONEXOES</v>
          </cell>
          <cell r="E4100" t="str">
            <v>0180</v>
          </cell>
          <cell r="F4100" t="str">
            <v/>
          </cell>
          <cell r="G4100" t="str">
            <v/>
          </cell>
          <cell r="H4100" t="str">
            <v>TÊ, PVC, SOLDÁVEL, DN 50 MM INSTALADO EM RESERVAÇÃO DE ÁGUA DE EDIFICAÇÃO QUE POSSUA RESERVATÓRIO DE FIBRA/FIBROCIMENTO   FORNECIMENTO E INSTALAÇÃO. AF_06/2016</v>
          </cell>
          <cell r="I4100" t="str">
            <v>UN</v>
          </cell>
          <cell r="J4100" t="str">
            <v>COEFICIENTE DE REPRESENTATIVIDADE</v>
          </cell>
          <cell r="K4100" t="str">
            <v>21,85</v>
          </cell>
          <cell r="L4100" t="str">
            <v>CAIXA REFERENCIAL</v>
          </cell>
        </row>
        <row r="4101">
          <cell r="A4101">
            <v>94695</v>
          </cell>
          <cell r="B4101" t="str">
            <v>INSTALACOES HIDRO SANITARIAS</v>
          </cell>
          <cell r="C4101" t="str">
            <v>INHI</v>
          </cell>
          <cell r="D4101" t="str">
            <v>CONEXOES</v>
          </cell>
          <cell r="E4101" t="str">
            <v>0180</v>
          </cell>
          <cell r="F4101" t="str">
            <v/>
          </cell>
          <cell r="G4101" t="str">
            <v/>
          </cell>
          <cell r="H4101" t="str">
            <v>TÊ DE REDUÇÃO, PVC, SOLDÁVEL, DN 50 MM X 40 MM, INSTALADO EM RESERVAÇÃO DE ÁGUA DE EDIFICAÇÃO QUE POSSUA RESERVATÓRIO DE FIBRA/FIBROCIMENTO   FORNECIMENTO E INSTALAÇÃO. AF_06/2016</v>
          </cell>
          <cell r="I4101" t="str">
            <v>UN</v>
          </cell>
          <cell r="J4101" t="str">
            <v>COEFICIENTE DE REPRESENTATIVIDADE</v>
          </cell>
          <cell r="K4101" t="str">
            <v>30,03</v>
          </cell>
          <cell r="L4101" t="str">
            <v>CAIXA REFERENCIAL</v>
          </cell>
        </row>
        <row r="4102">
          <cell r="A4102">
            <v>94696</v>
          </cell>
          <cell r="B4102" t="str">
            <v>INSTALACOES HIDRO SANITARIAS</v>
          </cell>
          <cell r="C4102" t="str">
            <v>INHI</v>
          </cell>
          <cell r="D4102" t="str">
            <v>CONEXOES</v>
          </cell>
          <cell r="E4102" t="str">
            <v>0180</v>
          </cell>
          <cell r="F4102" t="str">
            <v/>
          </cell>
          <cell r="G4102" t="str">
            <v/>
          </cell>
          <cell r="H4102" t="str">
            <v>TÊ, PVC, SOLDÁVEL, DN 60 MM INSTALADO EM RESERVAÇÃO DE ÁGUA DE EDIFICAÇÃO QUE POSSUA RESERVATÓRIO DE FIBRA/FIBROCIMENTO   FORNECIMENTO E INSTALAÇÃO. AF_06/2016</v>
          </cell>
          <cell r="I4102" t="str">
            <v>UN</v>
          </cell>
          <cell r="J4102" t="str">
            <v>COEFICIENTE DE REPRESENTATIVIDADE</v>
          </cell>
          <cell r="K4102" t="str">
            <v>52,26</v>
          </cell>
          <cell r="L4102" t="str">
            <v>CAIXA REFERENCIAL</v>
          </cell>
        </row>
        <row r="4103">
          <cell r="A4103">
            <v>94697</v>
          </cell>
          <cell r="B4103" t="str">
            <v>INSTALACOES HIDRO SANITARIAS</v>
          </cell>
          <cell r="C4103" t="str">
            <v>INHI</v>
          </cell>
          <cell r="D4103" t="str">
            <v>CONEXOES</v>
          </cell>
          <cell r="E4103" t="str">
            <v>0180</v>
          </cell>
          <cell r="F4103" t="str">
            <v/>
          </cell>
          <cell r="G4103" t="str">
            <v/>
          </cell>
          <cell r="H4103" t="str">
            <v>TÊ, PVC, SOLDÁVEL, DN 75 MM INSTALADO EM RESERVAÇÃO DE ÁGUA DE EDIFICAÇÃO QUE POSSUA RESERVATÓRIO DE FIBRA/FIBROCIMENTO   FORNECIMENTO E INSTALAÇÃO. AF_06/2016</v>
          </cell>
          <cell r="I4103" t="str">
            <v>UN</v>
          </cell>
          <cell r="J4103" t="str">
            <v>COEFICIENTE DE REPRESENTATIVIDADE</v>
          </cell>
          <cell r="K4103" t="str">
            <v>83,98</v>
          </cell>
          <cell r="L4103" t="str">
            <v>CAIXA REFERENCIAL</v>
          </cell>
        </row>
        <row r="4104">
          <cell r="A4104">
            <v>94698</v>
          </cell>
          <cell r="B4104" t="str">
            <v>INSTALACOES HIDRO SANITARIAS</v>
          </cell>
          <cell r="C4104" t="str">
            <v>INHI</v>
          </cell>
          <cell r="D4104" t="str">
            <v>CONEXOES</v>
          </cell>
          <cell r="E4104" t="str">
            <v>0180</v>
          </cell>
          <cell r="F4104" t="str">
            <v/>
          </cell>
          <cell r="G4104" t="str">
            <v/>
          </cell>
          <cell r="H4104" t="str">
            <v>TÊ DE REDUÇÃO, PVC, SOLDÁVEL, DN 75 MM X 50 MM, INSTALADO EM RESERVAÇÃO DE ÁGUA DE EDIFICAÇÃO QUE POSSUA RESERVATÓRIO DE FIBRA/FIBROCIMENTO   FORNECIMENTO E INSTALAÇÃO. AF_06/2016</v>
          </cell>
          <cell r="I4104" t="str">
            <v>UN</v>
          </cell>
          <cell r="J4104" t="str">
            <v>COEFICIENTE DE REPRESENTATIVIDADE</v>
          </cell>
          <cell r="K4104" t="str">
            <v>72,83</v>
          </cell>
          <cell r="L4104" t="str">
            <v>CAIXA REFERENCIAL</v>
          </cell>
        </row>
        <row r="4105">
          <cell r="A4105">
            <v>94699</v>
          </cell>
          <cell r="B4105" t="str">
            <v>INSTALACOES HIDRO SANITARIAS</v>
          </cell>
          <cell r="C4105" t="str">
            <v>INHI</v>
          </cell>
          <cell r="D4105" t="str">
            <v>CONEXOES</v>
          </cell>
          <cell r="E4105" t="str">
            <v>0180</v>
          </cell>
          <cell r="F4105" t="str">
            <v/>
          </cell>
          <cell r="G4105" t="str">
            <v/>
          </cell>
          <cell r="H4105" t="str">
            <v>TÊ, PVC, SOLDÁVEL, DN 85 MM INSTALADO EM RESERVAÇÃO DE ÁGUA DE EDIFICAÇÃO QUE POSSUA RESERVATÓRIO DE FIBRA/FIBROCIMENTO   FORNECIMENTO E INSTALAÇÃO. AF_06/2016</v>
          </cell>
          <cell r="I4105" t="str">
            <v>UN</v>
          </cell>
          <cell r="J4105" t="str">
            <v>COEFICIENTE DE REPRESENTATIVIDADE</v>
          </cell>
          <cell r="K4105" t="str">
            <v>141,06</v>
          </cell>
          <cell r="L4105" t="str">
            <v>CAIXA REFERENCIAL</v>
          </cell>
        </row>
        <row r="4106">
          <cell r="A4106">
            <v>94700</v>
          </cell>
          <cell r="B4106" t="str">
            <v>INSTALACOES HIDRO SANITARIAS</v>
          </cell>
          <cell r="C4106" t="str">
            <v>INHI</v>
          </cell>
          <cell r="D4106" t="str">
            <v>CONEXOES</v>
          </cell>
          <cell r="E4106" t="str">
            <v>0180</v>
          </cell>
          <cell r="F4106" t="str">
            <v/>
          </cell>
          <cell r="G4106" t="str">
            <v/>
          </cell>
          <cell r="H4106" t="str">
            <v>TÊ DE REDUÇÃO, PVC, SOLDÁVEL, DN 85 MM X 60 MM, INSTALADO EM RESERVAÇÃO DE ÁGUA DE EDIFICAÇÃO QUE POSSUA RESERVATÓRIO DE FIBRA/FIBROCIMENTO   FORNECIMENTO E INSTALAÇÃO. AF_06/2016</v>
          </cell>
          <cell r="I4106" t="str">
            <v>UN</v>
          </cell>
          <cell r="J4106" t="str">
            <v>COEFICIENTE DE REPRESENTATIVIDADE</v>
          </cell>
          <cell r="K4106" t="str">
            <v>118,23</v>
          </cell>
          <cell r="L4106" t="str">
            <v>CAIXA REFERENCIAL</v>
          </cell>
        </row>
        <row r="4107">
          <cell r="A4107">
            <v>94701</v>
          </cell>
          <cell r="B4107" t="str">
            <v>INSTALACOES HIDRO SANITARIAS</v>
          </cell>
          <cell r="C4107" t="str">
            <v>INHI</v>
          </cell>
          <cell r="D4107" t="str">
            <v>CONEXOES</v>
          </cell>
          <cell r="E4107" t="str">
            <v>0180</v>
          </cell>
          <cell r="F4107" t="str">
            <v/>
          </cell>
          <cell r="G4107" t="str">
            <v/>
          </cell>
          <cell r="H4107" t="str">
            <v>TÊ, PVC, SOLDÁVEL, DN 110 MM INSTALADO EM RESERVAÇÃO DE ÁGUA DE EDIFICAÇÃO QUE POSSUA RESERVATÓRIO DE FIBRA/FIBROCIMENTO   FORNECIMENTO E INSTALAÇÃO. AF_06/2016</v>
          </cell>
          <cell r="I4107" t="str">
            <v>UN</v>
          </cell>
          <cell r="J4107" t="str">
            <v>COEFICIENTE DE REPRESENTATIVIDADE</v>
          </cell>
          <cell r="K4107" t="str">
            <v>213,44</v>
          </cell>
          <cell r="L4107" t="str">
            <v>CAIXA REFERENCIAL</v>
          </cell>
        </row>
        <row r="4108">
          <cell r="A4108">
            <v>94702</v>
          </cell>
          <cell r="B4108" t="str">
            <v>INSTALACOES HIDRO SANITARIAS</v>
          </cell>
          <cell r="C4108" t="str">
            <v>INHI</v>
          </cell>
          <cell r="D4108" t="str">
            <v>CONEXOES</v>
          </cell>
          <cell r="E4108" t="str">
            <v>0180</v>
          </cell>
          <cell r="F4108" t="str">
            <v/>
          </cell>
          <cell r="G4108" t="str">
            <v/>
          </cell>
          <cell r="H4108" t="str">
            <v>TÊ DE REDUÇÃO, PVC, SOLDÁVEL, DN 110 MM X 60 MM, INSTALADO EM RESERVAÇÃO DE ÁGUA DE EDIFICAÇÃO QUE POSSUA RESERVATÓRIO DE FIBRA/FIBROCIMENTO   FORNECIMENTO E INSTALAÇÃO. AF_06/2016</v>
          </cell>
          <cell r="I4108" t="str">
            <v>UN</v>
          </cell>
          <cell r="J4108" t="str">
            <v>COEFICIENTE DE REPRESENTATIVIDADE</v>
          </cell>
          <cell r="K4108" t="str">
            <v>201,76</v>
          </cell>
          <cell r="L4108" t="str">
            <v>CAIXA REFERENCIAL</v>
          </cell>
        </row>
        <row r="4109">
          <cell r="A4109">
            <v>94703</v>
          </cell>
          <cell r="B4109" t="str">
            <v>INSTALACOES HIDRO SANITARIAS</v>
          </cell>
          <cell r="C4109" t="str">
            <v>INHI</v>
          </cell>
          <cell r="D4109" t="str">
            <v>CONEXOES</v>
          </cell>
          <cell r="E4109" t="str">
            <v>0180</v>
          </cell>
          <cell r="F4109" t="str">
            <v/>
          </cell>
          <cell r="G4109" t="str">
            <v/>
          </cell>
          <cell r="H4109" t="str">
            <v>ADAPTADOR COM FLANGE E ANEL DE VEDAÇÃO, PVC, SOLDÁVEL, DN  25 MM X 3/4 , INSTALADO EM RESERVAÇÃO DE ÁGUA DE EDIFICAÇÃO QUE POSSUA RESERVATÓRIO DE FIBRA/FIBROCIMENTO   FORNECIMENTO E INSTALAÇÃO. AF_06/2016</v>
          </cell>
          <cell r="I4109" t="str">
            <v>UN</v>
          </cell>
          <cell r="J4109" t="str">
            <v>COEFICIENTE DE REPRESENTATIVIDADE</v>
          </cell>
          <cell r="K4109" t="str">
            <v>17,70</v>
          </cell>
          <cell r="L4109" t="str">
            <v>CAIXA REFERENCIAL</v>
          </cell>
        </row>
        <row r="4110">
          <cell r="A4110">
            <v>94704</v>
          </cell>
          <cell r="B4110" t="str">
            <v>INSTALACOES HIDRO SANITARIAS</v>
          </cell>
          <cell r="C4110" t="str">
            <v>INHI</v>
          </cell>
          <cell r="D4110" t="str">
            <v>CONEXOES</v>
          </cell>
          <cell r="E4110" t="str">
            <v>0180</v>
          </cell>
          <cell r="F4110" t="str">
            <v/>
          </cell>
          <cell r="G4110" t="str">
            <v/>
          </cell>
          <cell r="H4110" t="str">
            <v>ADAPTADOR COM FLANGE E ANEL DE VEDAÇÃO, PVC, SOLDÁVEL, DN 32 MM X 1 , INSTALADO EM RESERVAÇÃO DE ÁGUA DE EDIFICAÇÃO QUE POSSUA RESERVATÓRIO DE FIBRA/FIBROCIMENTO   FORNECIMENTO E INSTALAÇÃO. AF_06/2016</v>
          </cell>
          <cell r="I4110" t="str">
            <v>UN</v>
          </cell>
          <cell r="J4110" t="str">
            <v>COEFICIENTE DE REPRESENTATIVIDADE</v>
          </cell>
          <cell r="K4110" t="str">
            <v>21,21</v>
          </cell>
          <cell r="L4110" t="str">
            <v>CAIXA REFERENCIAL</v>
          </cell>
        </row>
        <row r="4111">
          <cell r="A4111">
            <v>94705</v>
          </cell>
          <cell r="B4111" t="str">
            <v>INSTALACOES HIDRO SANITARIAS</v>
          </cell>
          <cell r="C4111" t="str">
            <v>INHI</v>
          </cell>
          <cell r="D4111" t="str">
            <v>CONEXOES</v>
          </cell>
          <cell r="E4111" t="str">
            <v>0180</v>
          </cell>
          <cell r="F4111" t="str">
            <v/>
          </cell>
          <cell r="G4111" t="str">
            <v/>
          </cell>
          <cell r="H4111" t="str">
            <v>ADAPTADOR COM FLANGE E ANEL DE VEDAÇÃO, PVC, SOLDÁVEL, DN 40 MM X 1 1/4 , INSTALADO EM RESERVAÇÃO DE ÁGUA DE EDIFICAÇÃO QUE POSSUA RESERVATÓRIO DE FIBRA/FIBROCIMENTO   FORNECIMENTO E INSTALAÇÃO. AF_06/2016</v>
          </cell>
          <cell r="I4111" t="str">
            <v>UN</v>
          </cell>
          <cell r="J4111" t="str">
            <v>COEFICIENTE DE REPRESENTATIVIDADE</v>
          </cell>
          <cell r="K4111" t="str">
            <v>26,51</v>
          </cell>
          <cell r="L4111" t="str">
            <v>CAIXA REFERENCIAL</v>
          </cell>
        </row>
        <row r="4112">
          <cell r="A4112">
            <v>94706</v>
          </cell>
          <cell r="B4112" t="str">
            <v>INSTALACOES HIDRO SANITARIAS</v>
          </cell>
          <cell r="C4112" t="str">
            <v>INHI</v>
          </cell>
          <cell r="D4112" t="str">
            <v>CONEXOES</v>
          </cell>
          <cell r="E4112" t="str">
            <v>0180</v>
          </cell>
          <cell r="F4112" t="str">
            <v/>
          </cell>
          <cell r="G4112" t="str">
            <v/>
          </cell>
          <cell r="H4112" t="str">
            <v>ADAPTADOR COM FLANGE E ANEL DE VEDAÇÃO, PVC, SOLDÁVEL, DN 50 MM X 1 1/2 , INSTALADO EM RESERVAÇÃO DE ÁGUA DE EDIFICAÇÃO QUE POSSUA RESERVATÓRIO DE FIBRA/FIBROCIMENTO   FORNECIMENTO E INSTALAÇÃO. AF_06/2016</v>
          </cell>
          <cell r="I4112" t="str">
            <v>UN</v>
          </cell>
          <cell r="J4112" t="str">
            <v>COEFICIENTE DE REPRESENTATIVIDADE</v>
          </cell>
          <cell r="K4112" t="str">
            <v>38,10</v>
          </cell>
          <cell r="L4112" t="str">
            <v>CAIXA REFERENCIAL</v>
          </cell>
        </row>
        <row r="4113">
          <cell r="A4113">
            <v>94707</v>
          </cell>
          <cell r="B4113" t="str">
            <v>INSTALACOES HIDRO SANITARIAS</v>
          </cell>
          <cell r="C4113" t="str">
            <v>INHI</v>
          </cell>
          <cell r="D4113" t="str">
            <v>CONEXOES</v>
          </cell>
          <cell r="E4113" t="str">
            <v>0180</v>
          </cell>
          <cell r="F4113" t="str">
            <v/>
          </cell>
          <cell r="G4113" t="str">
            <v/>
          </cell>
          <cell r="H4113" t="str">
            <v>ADAPTADOR COM FLANGE E ANEL DE VEDAÇÃO, PVC, SOLDÁVEL, DN 60 MM X 2 , INSTALADO EM RESERVAÇÃO DE ÁGUA DE EDIFICAÇÃO QUE POSSUA RESERVATÓRIO DE FIBRA/FIBROCIMENTO   FORNECIMENTO E INSTALAÇÃO. AF_06/2016</v>
          </cell>
          <cell r="I4113" t="str">
            <v>UN</v>
          </cell>
          <cell r="J4113" t="str">
            <v>COEFICIENTE DE REPRESENTATIVIDADE</v>
          </cell>
          <cell r="K4113" t="str">
            <v>47,95</v>
          </cell>
          <cell r="L4113" t="str">
            <v>CAIXA REFERENCIAL</v>
          </cell>
        </row>
        <row r="4114">
          <cell r="A4114">
            <v>94708</v>
          </cell>
          <cell r="B4114" t="str">
            <v>INSTALACOES HIDRO SANITARIAS</v>
          </cell>
          <cell r="C4114" t="str">
            <v>INHI</v>
          </cell>
          <cell r="D4114" t="str">
            <v>CONEXOES</v>
          </cell>
          <cell r="E4114" t="str">
            <v>0180</v>
          </cell>
          <cell r="F4114" t="str">
            <v/>
          </cell>
          <cell r="G4114" t="str">
            <v/>
          </cell>
          <cell r="H4114" t="str">
            <v>ADAPTADOR COM FLANGES LIVRES, PVC, SOLDÁVEL, DN  25 MM X 3/4 , INSTALADO EM RESERVAÇÃO DE ÁGUA DE EDIFICAÇÃO QUE POSSUA RESERVATÓRIO DE FIBRA/FIBROCIMENTO   FORNECIMENTO E INSTALAÇÃO. AF_06/2016</v>
          </cell>
          <cell r="I4114" t="str">
            <v>UN</v>
          </cell>
          <cell r="J4114" t="str">
            <v>COEFICIENTE DE REPRESENTATIVIDADE</v>
          </cell>
          <cell r="K4114" t="str">
            <v>22,18</v>
          </cell>
          <cell r="L4114" t="str">
            <v>CAIXA REFERENCIAL</v>
          </cell>
        </row>
        <row r="4115">
          <cell r="A4115">
            <v>94709</v>
          </cell>
          <cell r="B4115" t="str">
            <v>INSTALACOES HIDRO SANITARIAS</v>
          </cell>
          <cell r="C4115" t="str">
            <v>INHI</v>
          </cell>
          <cell r="D4115" t="str">
            <v>CONEXOES</v>
          </cell>
          <cell r="E4115" t="str">
            <v>0180</v>
          </cell>
          <cell r="F4115" t="str">
            <v/>
          </cell>
          <cell r="G4115" t="str">
            <v/>
          </cell>
          <cell r="H4115" t="str">
            <v>ADAPTADOR COM FLANGES LIVRES, PVC, SOLDÁVEL, DN 32 MM X 1 , INSTALADO EM RESERVAÇÃO DE ÁGUA DE EDIFICAÇÃO QUE POSSUA RESERVATÓRIO DE FIBRA/FIBROCIMENTO   FORNECIMENTO E INSTALAÇÃO. AF_06/2016</v>
          </cell>
          <cell r="I4115" t="str">
            <v>UN</v>
          </cell>
          <cell r="J4115" t="str">
            <v>COEFICIENTE DE REPRESENTATIVIDADE</v>
          </cell>
          <cell r="K4115" t="str">
            <v>29,16</v>
          </cell>
          <cell r="L4115" t="str">
            <v>CAIXA REFERENCIAL</v>
          </cell>
        </row>
        <row r="4116">
          <cell r="A4116">
            <v>94710</v>
          </cell>
          <cell r="B4116" t="str">
            <v>INSTALACOES HIDRO SANITARIAS</v>
          </cell>
          <cell r="C4116" t="str">
            <v>INHI</v>
          </cell>
          <cell r="D4116" t="str">
            <v>CONEXOES</v>
          </cell>
          <cell r="E4116" t="str">
            <v>0180</v>
          </cell>
          <cell r="F4116" t="str">
            <v/>
          </cell>
          <cell r="G4116" t="str">
            <v/>
          </cell>
          <cell r="H4116" t="str">
            <v>ADAPTADOR COM FLANGES LIVRES, PVC, SOLDÁVEL, DN 40 MM X 1 1/4 , INSTALADO EM RESERVAÇÃO DE ÁGUA DE EDIFICAÇÃO QUE POSSUA RESERVATÓRIO DE FIBRA/FIBROCIMENTO   FORNECIMENTO E INSTALAÇÃO. AF_06/2016</v>
          </cell>
          <cell r="I4116" t="str">
            <v>UN</v>
          </cell>
          <cell r="J4116" t="str">
            <v>COEFICIENTE DE REPRESENTATIVIDADE</v>
          </cell>
          <cell r="K4116" t="str">
            <v>46,50</v>
          </cell>
          <cell r="L4116" t="str">
            <v>CAIXA REFERENCIAL</v>
          </cell>
        </row>
        <row r="4117">
          <cell r="A4117">
            <v>94711</v>
          </cell>
          <cell r="B4117" t="str">
            <v>INSTALACOES HIDRO SANITARIAS</v>
          </cell>
          <cell r="C4117" t="str">
            <v>INHI</v>
          </cell>
          <cell r="D4117" t="str">
            <v>CONEXOES</v>
          </cell>
          <cell r="E4117" t="str">
            <v>0180</v>
          </cell>
          <cell r="F4117" t="str">
            <v/>
          </cell>
          <cell r="G4117" t="str">
            <v/>
          </cell>
          <cell r="H4117" t="str">
            <v>ADAPTADOR COM FLANGES LIVRES, PVC, SOLDÁVEL, DN 50 MM X 1 1/2 , INSTALADO EM RESERVAÇÃO DE ÁGUA DE EDIFICAÇÃO QUE POSSUA RESERVATÓRIO DE FIBRA/FIBROCIMENTO   FORNECIMENTO E INSTALAÇÃO. AF_06/2016</v>
          </cell>
          <cell r="I4117" t="str">
            <v>UN</v>
          </cell>
          <cell r="J4117" t="str">
            <v>COEFICIENTE DE REPRESENTATIVIDADE</v>
          </cell>
          <cell r="K4117" t="str">
            <v>54,87</v>
          </cell>
          <cell r="L4117" t="str">
            <v>CAIXA REFERENCIAL</v>
          </cell>
        </row>
        <row r="4118">
          <cell r="A4118">
            <v>94712</v>
          </cell>
          <cell r="B4118" t="str">
            <v>INSTALACOES HIDRO SANITARIAS</v>
          </cell>
          <cell r="C4118" t="str">
            <v>INHI</v>
          </cell>
          <cell r="D4118" t="str">
            <v>CONEXOES</v>
          </cell>
          <cell r="E4118" t="str">
            <v>0180</v>
          </cell>
          <cell r="F4118" t="str">
            <v/>
          </cell>
          <cell r="G4118" t="str">
            <v/>
          </cell>
          <cell r="H4118" t="str">
            <v>ADAPTADOR COM FLANGES LIVRES, PVC, SOLDÁVEL, DN 60 MM X 2 , INSTALADO EM RESERVAÇÃO DE ÁGUA DE EDIFICAÇÃO QUE POSSUA RESERVATÓRIO DE FIBRA/FIBROCIMENTO   FORNECIMENTO E INSTALAÇÃO. AF_06/2016</v>
          </cell>
          <cell r="I4118" t="str">
            <v>UN</v>
          </cell>
          <cell r="J4118" t="str">
            <v>COEFICIENTE DE REPRESENTATIVIDADE</v>
          </cell>
          <cell r="K4118" t="str">
            <v>74,77</v>
          </cell>
          <cell r="L4118" t="str">
            <v>CAIXA REFERENCIAL</v>
          </cell>
        </row>
        <row r="4119">
          <cell r="A4119">
            <v>94713</v>
          </cell>
          <cell r="B4119" t="str">
            <v>INSTALACOES HIDRO SANITARIAS</v>
          </cell>
          <cell r="C4119" t="str">
            <v>INHI</v>
          </cell>
          <cell r="D4119" t="str">
            <v>CONEXOES</v>
          </cell>
          <cell r="E4119" t="str">
            <v>0180</v>
          </cell>
          <cell r="F4119" t="str">
            <v/>
          </cell>
          <cell r="G4119" t="str">
            <v/>
          </cell>
          <cell r="H4119" t="str">
            <v>ADAPTADOR COM FLANGES LIVRES, PVC, SOLDÁVEL, DN 75 MM X 2 1/2 , INSTALADO EM RESERVAÇÃO DE ÁGUA DE EDIFICAÇÃO QUE POSSUA RESERVATÓRIO DE FIBRA/FIBROCIMENTO   FORNECIMENTO E INSTALAÇÃO. AF_06/2016</v>
          </cell>
          <cell r="I4119" t="str">
            <v>UN</v>
          </cell>
          <cell r="J4119" t="str">
            <v>COEFICIENTE DE REPRESENTATIVIDADE</v>
          </cell>
          <cell r="K4119" t="str">
            <v>201,05</v>
          </cell>
          <cell r="L4119" t="str">
            <v>CAIXA REFERENCIAL</v>
          </cell>
        </row>
        <row r="4120">
          <cell r="A4120">
            <v>94714</v>
          </cell>
          <cell r="B4120" t="str">
            <v>INSTALACOES HIDRO SANITARIAS</v>
          </cell>
          <cell r="C4120" t="str">
            <v>INHI</v>
          </cell>
          <cell r="D4120" t="str">
            <v>CONEXOES</v>
          </cell>
          <cell r="E4120" t="str">
            <v>0180</v>
          </cell>
          <cell r="F4120" t="str">
            <v/>
          </cell>
          <cell r="G4120" t="str">
            <v/>
          </cell>
          <cell r="H4120" t="str">
            <v>ADAPTADOR COM FLANGES LIVRES, PVC, SOLDÁVEL, DN 85 MM X 3 , INSTALADO EM RESERVAÇÃO DE ÁGUA DE EDIFICAÇÃO QUE POSSUA RESERVATÓRIO DE FIBRA/FIBROCIMENTO   FORNECIMENTO E INSTALAÇÃO. AF_06/2016</v>
          </cell>
          <cell r="I4120" t="str">
            <v>UN</v>
          </cell>
          <cell r="J4120" t="str">
            <v>COEFICIENTE DE REPRESENTATIVIDADE</v>
          </cell>
          <cell r="K4120" t="str">
            <v>273,87</v>
          </cell>
          <cell r="L4120" t="str">
            <v>CAIXA REFERENCIAL</v>
          </cell>
        </row>
        <row r="4121">
          <cell r="A4121">
            <v>94715</v>
          </cell>
          <cell r="B4121" t="str">
            <v>INSTALACOES HIDRO SANITARIAS</v>
          </cell>
          <cell r="C4121" t="str">
            <v>INHI</v>
          </cell>
          <cell r="D4121" t="str">
            <v>CONEXOES</v>
          </cell>
          <cell r="E4121" t="str">
            <v>0180</v>
          </cell>
          <cell r="F4121" t="str">
            <v/>
          </cell>
          <cell r="G4121" t="str">
            <v/>
          </cell>
          <cell r="H4121" t="str">
            <v>ADAPTADOR COM FLANGES LIVRES, PVC, SOLDÁVEL, DN 110 MM X 4 , INSTALADO EM RESERVAÇÃO DE ÁGUA DE EDIFICAÇÃO QUE POSSUA RESERVATÓRIO DE FIBRA/FIBROCIMENTO   FORNECIMENTO E INSTALAÇÃO. AF_06/2016</v>
          </cell>
          <cell r="I4121" t="str">
            <v>UN</v>
          </cell>
          <cell r="J4121" t="str">
            <v>COEFICIENTE DE REPRESENTATIVIDADE</v>
          </cell>
          <cell r="K4121" t="str">
            <v>379,46</v>
          </cell>
          <cell r="L4121" t="str">
            <v>CAIXA REFERENCIAL</v>
          </cell>
        </row>
        <row r="4122">
          <cell r="A4122">
            <v>94724</v>
          </cell>
          <cell r="B4122" t="str">
            <v>INSTALACOES HIDRO SANITARIAS</v>
          </cell>
          <cell r="C4122" t="str">
            <v>INHI</v>
          </cell>
          <cell r="D4122" t="str">
            <v>CONEXOES</v>
          </cell>
          <cell r="E4122" t="str">
            <v>0180</v>
          </cell>
          <cell r="F4122" t="str">
            <v/>
          </cell>
          <cell r="G4122" t="str">
            <v/>
          </cell>
          <cell r="H4122" t="str">
            <v>CONECTOR, CPVC, SOLDÁVEL, DN 22 MM X 3/4, INSTALADO EM RESERVAÇÃO DE ÁGUA DE EDIFICAÇÃO QUE POSSUA RESERVATÓRIO DE FIBRA/FIBROCIMENTO  FORNECIMENTO E INSTALAÇÃO. AF_06/2016</v>
          </cell>
          <cell r="I4122" t="str">
            <v>UN</v>
          </cell>
          <cell r="J4122" t="str">
            <v>COEFICIENTE DE REPRESENTATIVIDADE</v>
          </cell>
          <cell r="K4122" t="str">
            <v>22,90</v>
          </cell>
          <cell r="L4122" t="str">
            <v>CAIXA REFERENCIAL</v>
          </cell>
        </row>
        <row r="4123">
          <cell r="A4123">
            <v>94725</v>
          </cell>
          <cell r="B4123" t="str">
            <v>INSTALACOES HIDRO SANITARIAS</v>
          </cell>
          <cell r="C4123" t="str">
            <v>INHI</v>
          </cell>
          <cell r="D4123" t="str">
            <v>CONEXOES</v>
          </cell>
          <cell r="E4123" t="str">
            <v>0180</v>
          </cell>
          <cell r="F4123" t="str">
            <v/>
          </cell>
          <cell r="G4123" t="str">
            <v/>
          </cell>
          <cell r="H4123" t="str">
            <v>LUVA, CPVC, SOLDÁVEL, DN 22 MM, INSTALADO EM RESERVAÇÃO DE ÁGUA DE EDIFICAÇÃO QUE POSSUA RESERVATÓRIO DE FIBRA/FIBROCIMENTO  FORNECIMENTO E INSTALAÇÃO. AF_06/2016</v>
          </cell>
          <cell r="I4123" t="str">
            <v>UN</v>
          </cell>
          <cell r="J4123" t="str">
            <v>COEFICIENTE DE REPRESENTATIVIDADE</v>
          </cell>
          <cell r="K4123" t="str">
            <v>5,19</v>
          </cell>
          <cell r="L4123" t="str">
            <v>CAIXA REFERENCIAL</v>
          </cell>
        </row>
        <row r="4124">
          <cell r="A4124">
            <v>94726</v>
          </cell>
          <cell r="B4124" t="str">
            <v>INSTALACOES HIDRO SANITARIAS</v>
          </cell>
          <cell r="C4124" t="str">
            <v>INHI</v>
          </cell>
          <cell r="D4124" t="str">
            <v>CONEXOES</v>
          </cell>
          <cell r="E4124" t="str">
            <v>0180</v>
          </cell>
          <cell r="F4124" t="str">
            <v/>
          </cell>
          <cell r="G4124" t="str">
            <v/>
          </cell>
          <cell r="H4124" t="str">
            <v>CONECTOR, CPVC, SOLDÁVEL, DN 28 MM X 1, INSTALADO EM RESERVAÇÃO DE ÁGUA DE EDIFICAÇÃO QUE POSSUA RESERVATÓRIO DE FIBRA/FIBROCIMENTO  FORNECIMENTO E INSTALAÇÃO. AF_06/2016</v>
          </cell>
          <cell r="I4124" t="str">
            <v>UN</v>
          </cell>
          <cell r="J4124" t="str">
            <v>COEFICIENTE DE REPRESENTATIVIDADE</v>
          </cell>
          <cell r="K4124" t="str">
            <v>35,57</v>
          </cell>
          <cell r="L4124" t="str">
            <v>CAIXA REFERENCIAL</v>
          </cell>
        </row>
        <row r="4125">
          <cell r="A4125">
            <v>94727</v>
          </cell>
          <cell r="B4125" t="str">
            <v>INSTALACOES HIDRO SANITARIAS</v>
          </cell>
          <cell r="C4125" t="str">
            <v>INHI</v>
          </cell>
          <cell r="D4125" t="str">
            <v>CONEXOES</v>
          </cell>
          <cell r="E4125" t="str">
            <v>0180</v>
          </cell>
          <cell r="F4125" t="str">
            <v/>
          </cell>
          <cell r="G4125" t="str">
            <v/>
          </cell>
          <cell r="H4125" t="str">
            <v>LUVA, CPVC, SOLDÁVEL, DN 28 MM, INSTALADO EM RESERVAÇÃO DE ÁGUA DE EDIFICAÇÃO QUE POSSUA RESERVATÓRIO DE FIBRA/FIBROCIMENTO  FORNECIMENTO E INSTALAÇÃO. AF_06/2016</v>
          </cell>
          <cell r="I4125" t="str">
            <v>UN</v>
          </cell>
          <cell r="J4125" t="str">
            <v>COEFICIENTE DE REPRESENTATIVIDADE</v>
          </cell>
          <cell r="K4125" t="str">
            <v>7,54</v>
          </cell>
          <cell r="L4125" t="str">
            <v>CAIXA REFERENCIAL</v>
          </cell>
        </row>
        <row r="4126">
          <cell r="A4126">
            <v>94728</v>
          </cell>
          <cell r="B4126" t="str">
            <v>INSTALACOES HIDRO SANITARIAS</v>
          </cell>
          <cell r="C4126" t="str">
            <v>INHI</v>
          </cell>
          <cell r="D4126" t="str">
            <v>CONEXOES</v>
          </cell>
          <cell r="E4126" t="str">
            <v>0180</v>
          </cell>
          <cell r="F4126" t="str">
            <v/>
          </cell>
          <cell r="G4126" t="str">
            <v/>
          </cell>
          <cell r="H4126" t="str">
            <v>CONECTOR, CPVC, SOLDÁVEL, DN 35 MM X 1 1/4, INSTALADO EM RESERVAÇÃO DE ÁGUA DE EDIFICAÇÃO QUE POSSUA RESERVATÓRIO DE FIBRA/FIBROCIMENTO  FORNECIMENTO E INSTALAÇÃO. AF_06/2016</v>
          </cell>
          <cell r="I4126" t="str">
            <v>UN</v>
          </cell>
          <cell r="J4126" t="str">
            <v>COEFICIENTE DE REPRESENTATIVIDADE</v>
          </cell>
          <cell r="K4126" t="str">
            <v>135,53</v>
          </cell>
          <cell r="L4126" t="str">
            <v>CAIXA REFERENCIAL</v>
          </cell>
        </row>
        <row r="4127">
          <cell r="A4127">
            <v>94729</v>
          </cell>
          <cell r="B4127" t="str">
            <v>INSTALACOES HIDRO SANITARIAS</v>
          </cell>
          <cell r="C4127" t="str">
            <v>INHI</v>
          </cell>
          <cell r="D4127" t="str">
            <v>CONEXOES</v>
          </cell>
          <cell r="E4127" t="str">
            <v>0180</v>
          </cell>
          <cell r="F4127" t="str">
            <v/>
          </cell>
          <cell r="G4127" t="str">
            <v/>
          </cell>
          <cell r="H4127" t="str">
            <v>LUVA, CPVC, SOLDÁVEL, DN 35 MM, INSTALADO EM RESERVAÇÃO DE ÁGUA DE EDIFICAÇÃO QUE POSSUA RESERVATÓRIO DE FIBRA/FIBROCIMENTO  FORNECIMENTO E INSTALAÇÃO. AF_06/2016</v>
          </cell>
          <cell r="I4127" t="str">
            <v>UN</v>
          </cell>
          <cell r="J4127" t="str">
            <v>COEFICIENTE DE REPRESENTATIVIDADE</v>
          </cell>
          <cell r="K4127" t="str">
            <v>13,50</v>
          </cell>
          <cell r="L4127" t="str">
            <v>CAIXA REFERENCIAL</v>
          </cell>
        </row>
        <row r="4128">
          <cell r="A4128">
            <v>94730</v>
          </cell>
          <cell r="B4128" t="str">
            <v>INSTALACOES HIDRO SANITARIAS</v>
          </cell>
          <cell r="C4128" t="str">
            <v>INHI</v>
          </cell>
          <cell r="D4128" t="str">
            <v>CONEXOES</v>
          </cell>
          <cell r="E4128" t="str">
            <v>0180</v>
          </cell>
          <cell r="F4128" t="str">
            <v/>
          </cell>
          <cell r="G4128" t="str">
            <v/>
          </cell>
          <cell r="H4128" t="str">
            <v>CONECTOR, CPVC, SOLDÁVEL, DN 42 MM X 1 1/2, INSTALADO EM RESERVAÇÃO DE ÁGUA DE EDIFICAÇÃO QUE POSSUA RESERVATÓRIO DE FIBRA/FIBROCIMENTO  FORNECIMENTO E INSTALAÇÃO. AF_06/2016</v>
          </cell>
          <cell r="I4128" t="str">
            <v>UN</v>
          </cell>
          <cell r="J4128" t="str">
            <v>COEFICIENTE DE REPRESENTATIVIDADE</v>
          </cell>
          <cell r="K4128" t="str">
            <v>164,74</v>
          </cell>
          <cell r="L4128" t="str">
            <v>CAIXA REFERENCIAL</v>
          </cell>
        </row>
        <row r="4129">
          <cell r="A4129">
            <v>94731</v>
          </cell>
          <cell r="B4129" t="str">
            <v>INSTALACOES HIDRO SANITARIAS</v>
          </cell>
          <cell r="C4129" t="str">
            <v>INHI</v>
          </cell>
          <cell r="D4129" t="str">
            <v>CONEXOES</v>
          </cell>
          <cell r="E4129" t="str">
            <v>0180</v>
          </cell>
          <cell r="F4129" t="str">
            <v/>
          </cell>
          <cell r="G4129" t="str">
            <v/>
          </cell>
          <cell r="H4129" t="str">
            <v>LUVA, CPVC, SOLDÁVEL, DN 42 MM, INSTALADO EM RESERVAÇÃO DE ÁGUA DE EDIFICAÇÃO QUE POSSUA RESERVATÓRIO DE FIBRA/FIBROCIMENTO  FORNECIMENTO E INSTALAÇÃO. AF_06/2016</v>
          </cell>
          <cell r="I4129" t="str">
            <v>UN</v>
          </cell>
          <cell r="J4129" t="str">
            <v>COEFICIENTE DE REPRESENTATIVIDADE</v>
          </cell>
          <cell r="K4129" t="str">
            <v>17,05</v>
          </cell>
          <cell r="L4129" t="str">
            <v>CAIXA REFERENCIAL</v>
          </cell>
        </row>
        <row r="4130">
          <cell r="A4130">
            <v>94733</v>
          </cell>
          <cell r="B4130" t="str">
            <v>INSTALACOES HIDRO SANITARIAS</v>
          </cell>
          <cell r="C4130" t="str">
            <v>INHI</v>
          </cell>
          <cell r="D4130" t="str">
            <v>CONEXOES</v>
          </cell>
          <cell r="E4130" t="str">
            <v>0180</v>
          </cell>
          <cell r="F4130" t="str">
            <v/>
          </cell>
          <cell r="G4130" t="str">
            <v/>
          </cell>
          <cell r="H4130" t="str">
            <v>LUVA, CPVC, SOLDÁVEL, DN 54 MM, INSTALADO EM RESERVAÇÃO DE ÁGUA DE EDIFICAÇÃO QUE POSSUA RESERVATÓRIO DE FIBRA/FIBROCIMENTO  FORNECIMENTO E INSTALAÇÃO. AF_06/2016</v>
          </cell>
          <cell r="I4130" t="str">
            <v>UN</v>
          </cell>
          <cell r="J4130" t="str">
            <v>COEFICIENTE DE REPRESENTATIVIDADE</v>
          </cell>
          <cell r="K4130" t="str">
            <v>33,12</v>
          </cell>
          <cell r="L4130" t="str">
            <v>CAIXA REFERENCIAL</v>
          </cell>
        </row>
        <row r="4131">
          <cell r="A4131">
            <v>94737</v>
          </cell>
          <cell r="B4131" t="str">
            <v>INSTALACOES HIDRO SANITARIAS</v>
          </cell>
          <cell r="C4131" t="str">
            <v>INHI</v>
          </cell>
          <cell r="D4131" t="str">
            <v>CONEXOES</v>
          </cell>
          <cell r="E4131" t="str">
            <v>0180</v>
          </cell>
          <cell r="F4131" t="str">
            <v/>
          </cell>
          <cell r="G4131" t="str">
            <v/>
          </cell>
          <cell r="H4131" t="str">
            <v>LUVA, CPVC, SOLDÁVEL, DN 89 MM, INSTALADO EM RESERVAÇÃO DE ÁGUA DE EDIFICAÇÃO QUE POSSUA RESERVATÓRIO DE FIBRA/FIBROCIMENTO  FORNECIMENTO E INSTALAÇÃO. AF_06/2016</v>
          </cell>
          <cell r="I4131" t="str">
            <v>UN</v>
          </cell>
          <cell r="J4131" t="str">
            <v>COEFICIENTE DE REPRESENTATIVIDADE</v>
          </cell>
          <cell r="K4131" t="str">
            <v>140,26</v>
          </cell>
          <cell r="L4131" t="str">
            <v>CAIXA REFERENCIAL</v>
          </cell>
        </row>
        <row r="4132">
          <cell r="A4132">
            <v>94740</v>
          </cell>
          <cell r="B4132" t="str">
            <v>INSTALACOES HIDRO SANITARIAS</v>
          </cell>
          <cell r="C4132" t="str">
            <v>INHI</v>
          </cell>
          <cell r="D4132" t="str">
            <v>CONEXOES</v>
          </cell>
          <cell r="E4132" t="str">
            <v>0180</v>
          </cell>
          <cell r="F4132" t="str">
            <v/>
          </cell>
          <cell r="G4132" t="str">
            <v/>
          </cell>
          <cell r="H4132" t="str">
            <v>JOELHO 90 GRAUS, CPVC, SOLDÁVEL, DN 22 MM, INSTALADO EM RESERVAÇÃO DE ÁGUA DE EDIFICAÇÃO QUE POSSUA RESERVATÓRIO DE FIBRA/FIBROCIMENTO  FORNECIMENTO E INSTALAÇÃO. AF_06/2016</v>
          </cell>
          <cell r="I4132" t="str">
            <v>UN</v>
          </cell>
          <cell r="J4132" t="str">
            <v>COEFICIENTE DE REPRESENTATIVIDADE</v>
          </cell>
          <cell r="K4132" t="str">
            <v>8,17</v>
          </cell>
          <cell r="L4132" t="str">
            <v>CAIXA REFERENCIAL</v>
          </cell>
        </row>
        <row r="4133">
          <cell r="A4133">
            <v>94741</v>
          </cell>
          <cell r="B4133" t="str">
            <v>INSTALACOES HIDRO SANITARIAS</v>
          </cell>
          <cell r="C4133" t="str">
            <v>INHI</v>
          </cell>
          <cell r="D4133" t="str">
            <v>CONEXOES</v>
          </cell>
          <cell r="E4133" t="str">
            <v>0180</v>
          </cell>
          <cell r="F4133" t="str">
            <v/>
          </cell>
          <cell r="G4133" t="str">
            <v/>
          </cell>
          <cell r="H4133" t="str">
            <v>CURVA 90 GRAUS, CPVC, SOLDÁVEL, DN 22 MM, INSTALADO EM RESERVAÇÃO DE ÁGUA DE EDIFICAÇÃO QUE POSSUA RESERVATÓRIO DE FIBRA/FIBROCIMENTO  FORNECIMENTO E INSTALAÇÃO. AF_06/2016</v>
          </cell>
          <cell r="I4133" t="str">
            <v>UN</v>
          </cell>
          <cell r="J4133" t="str">
            <v>COEFICIENTE DE REPRESENTATIVIDADE</v>
          </cell>
          <cell r="K4133" t="str">
            <v>10,30</v>
          </cell>
          <cell r="L4133" t="str">
            <v>CAIXA REFERENCIAL</v>
          </cell>
        </row>
        <row r="4134">
          <cell r="A4134">
            <v>94742</v>
          </cell>
          <cell r="B4134" t="str">
            <v>INSTALACOES HIDRO SANITARIAS</v>
          </cell>
          <cell r="C4134" t="str">
            <v>INHI</v>
          </cell>
          <cell r="D4134" t="str">
            <v>CONEXOES</v>
          </cell>
          <cell r="E4134" t="str">
            <v>0180</v>
          </cell>
          <cell r="F4134" t="str">
            <v/>
          </cell>
          <cell r="G4134" t="str">
            <v/>
          </cell>
          <cell r="H4134" t="str">
            <v>JOELHO 90 GRAUS, CPVC, SOLDÁVEL, DN 28 MM, INSTALADO EM RESERVAÇÃO DE ÁGUA DE EDIFICAÇÃO QUE POSSUA RESERVATÓRIO DE FIBRA/FIBROCIMENTO  FORNECIMENTO E INSTALAÇÃO. AF_06/2016</v>
          </cell>
          <cell r="I4134" t="str">
            <v>UN</v>
          </cell>
          <cell r="J4134" t="str">
            <v>COEFICIENTE DE REPRESENTATIVIDADE</v>
          </cell>
          <cell r="K4134" t="str">
            <v>12,70</v>
          </cell>
          <cell r="L4134" t="str">
            <v>CAIXA REFERENCIAL</v>
          </cell>
        </row>
        <row r="4135">
          <cell r="A4135">
            <v>94743</v>
          </cell>
          <cell r="B4135" t="str">
            <v>INSTALACOES HIDRO SANITARIAS</v>
          </cell>
          <cell r="C4135" t="str">
            <v>INHI</v>
          </cell>
          <cell r="D4135" t="str">
            <v>CONEXOES</v>
          </cell>
          <cell r="E4135" t="str">
            <v>0180</v>
          </cell>
          <cell r="F4135" t="str">
            <v/>
          </cell>
          <cell r="G4135" t="str">
            <v/>
          </cell>
          <cell r="H4135" t="str">
            <v>CURVA 90 GRAUS, CPVC, SOLDÁVEL, DN 28 MM, INSTALADO EM RESERVAÇÃO DE ÁGUA DE EDIFICAÇÃO QUE POSSUA RESERVATÓRIO DE FIBRA/FIBROCIMENTO  FORNECIMENTO E INSTALAÇÃO. AF_06/2016</v>
          </cell>
          <cell r="I4135" t="str">
            <v>UN</v>
          </cell>
          <cell r="J4135" t="str">
            <v>COEFICIENTE DE REPRESENTATIVIDADE</v>
          </cell>
          <cell r="K4135" t="str">
            <v>14,05</v>
          </cell>
          <cell r="L4135" t="str">
            <v>CAIXA REFERENCIAL</v>
          </cell>
        </row>
        <row r="4136">
          <cell r="A4136">
            <v>94744</v>
          </cell>
          <cell r="B4136" t="str">
            <v>INSTALACOES HIDRO SANITARIAS</v>
          </cell>
          <cell r="C4136" t="str">
            <v>INHI</v>
          </cell>
          <cell r="D4136" t="str">
            <v>CONEXOES</v>
          </cell>
          <cell r="E4136" t="str">
            <v>0180</v>
          </cell>
          <cell r="F4136" t="str">
            <v/>
          </cell>
          <cell r="G4136" t="str">
            <v/>
          </cell>
          <cell r="H4136" t="str">
            <v>JOELHO 90 GRAUS, CPVC, SOLDÁVEL, DN 35 MM, INSTALADO EM RESERVAÇÃO DE ÁGUA DE EDIFICAÇÃO QUE POSSUA RESERVATÓRIO DE FIBRA/FIBROCIMENTO  FORNECIMENTO E INSTALAÇÃO. AF_06/2016</v>
          </cell>
          <cell r="I4136" t="str">
            <v>UN</v>
          </cell>
          <cell r="J4136" t="str">
            <v>COEFICIENTE DE REPRESENTATIVIDADE</v>
          </cell>
          <cell r="K4136" t="str">
            <v>20,47</v>
          </cell>
          <cell r="L4136" t="str">
            <v>CAIXA REFERENCIAL</v>
          </cell>
        </row>
        <row r="4137">
          <cell r="A4137">
            <v>94746</v>
          </cell>
          <cell r="B4137" t="str">
            <v>INSTALACOES HIDRO SANITARIAS</v>
          </cell>
          <cell r="C4137" t="str">
            <v>INHI</v>
          </cell>
          <cell r="D4137" t="str">
            <v>CONEXOES</v>
          </cell>
          <cell r="E4137" t="str">
            <v>0180</v>
          </cell>
          <cell r="F4137" t="str">
            <v/>
          </cell>
          <cell r="G4137" t="str">
            <v/>
          </cell>
          <cell r="H4137" t="str">
            <v>JOELHO 90 GRAUS, CPVC, SOLDÁVEL, DN 42 MM, INSTALADO EM RESERVAÇÃO DE ÁGUA DE EDIFICAÇÃO QUE POSSUA RESERVATÓRIO DE FIBRA/FIBROCIMENTO  FORNECIMENTO E INSTALAÇÃO. AF_06/2016</v>
          </cell>
          <cell r="I4137" t="str">
            <v>UN</v>
          </cell>
          <cell r="J4137" t="str">
            <v>COEFICIENTE DE REPRESENTATIVIDADE</v>
          </cell>
          <cell r="K4137" t="str">
            <v>29,49</v>
          </cell>
          <cell r="L4137" t="str">
            <v>CAIXA REFERENCIAL</v>
          </cell>
        </row>
        <row r="4138">
          <cell r="A4138">
            <v>94748</v>
          </cell>
          <cell r="B4138" t="str">
            <v>INSTALACOES HIDRO SANITARIAS</v>
          </cell>
          <cell r="C4138" t="str">
            <v>INHI</v>
          </cell>
          <cell r="D4138" t="str">
            <v>CONEXOES</v>
          </cell>
          <cell r="E4138" t="str">
            <v>0180</v>
          </cell>
          <cell r="F4138" t="str">
            <v/>
          </cell>
          <cell r="G4138" t="str">
            <v/>
          </cell>
          <cell r="H4138" t="str">
            <v>JOELHO 90 GRAUS, CPVC, SOLDÁVEL, DN 54 MM, INSTALADO EM RESERVAÇÃO DE ÁGUA DE EDIFICAÇÃO QUE POSSUA RESERVATÓRIO DE FIBRA/FIBROCIMENTO  FORNECIMENTO E INSTALAÇÃO. AF_06/2016</v>
          </cell>
          <cell r="I4138" t="str">
            <v>UN</v>
          </cell>
          <cell r="J4138" t="str">
            <v>COEFICIENTE DE REPRESENTATIVIDADE</v>
          </cell>
          <cell r="K4138" t="str">
            <v>60,98</v>
          </cell>
          <cell r="L4138" t="str">
            <v>CAIXA REFERENCIAL</v>
          </cell>
        </row>
        <row r="4139">
          <cell r="A4139">
            <v>94750</v>
          </cell>
          <cell r="B4139" t="str">
            <v>INSTALACOES HIDRO SANITARIAS</v>
          </cell>
          <cell r="C4139" t="str">
            <v>INHI</v>
          </cell>
          <cell r="D4139" t="str">
            <v>CONEXOES</v>
          </cell>
          <cell r="E4139" t="str">
            <v>0180</v>
          </cell>
          <cell r="F4139" t="str">
            <v/>
          </cell>
          <cell r="G4139" t="str">
            <v/>
          </cell>
          <cell r="H4139" t="str">
            <v>JOELHO 90 GRAUS, CPVC, SOLDÁVEL, DN 73 MM, INSTALADO EM RESERVAÇÃO DE ÁGUA DE EDIFICAÇÃO QUE POSSUA RESERVATÓRIO DE FIBRA/FIBROCIMENTO  FORNECIMENTO E INSTALAÇÃO. AF_06/2016</v>
          </cell>
          <cell r="I4139" t="str">
            <v>UN</v>
          </cell>
          <cell r="J4139" t="str">
            <v>COEFICIENTE DE REPRESENTATIVIDADE</v>
          </cell>
          <cell r="K4139" t="str">
            <v>146,28</v>
          </cell>
          <cell r="L4139" t="str">
            <v>CAIXA REFERENCIAL</v>
          </cell>
        </row>
        <row r="4140">
          <cell r="A4140">
            <v>94752</v>
          </cell>
          <cell r="B4140" t="str">
            <v>INSTALACOES HIDRO SANITARIAS</v>
          </cell>
          <cell r="C4140" t="str">
            <v>INHI</v>
          </cell>
          <cell r="D4140" t="str">
            <v>CONEXOES</v>
          </cell>
          <cell r="E4140" t="str">
            <v>0180</v>
          </cell>
          <cell r="F4140" t="str">
            <v/>
          </cell>
          <cell r="G4140" t="str">
            <v/>
          </cell>
          <cell r="H4140" t="str">
            <v>JOELHO 90 GRAUS, CPVC, SOLDÁVEL, DN 89 MM, INSTALADO EM RESERVAÇÃO DE ÁGUA DE EDIFICAÇÃO QUE POSSUA RESERVATÓRIO DE FIBRA/FIBROCIMENTO  FORNECIMENTO E INSTALAÇÃO. AF_06/2016</v>
          </cell>
          <cell r="I4140" t="str">
            <v>UN</v>
          </cell>
          <cell r="J4140" t="str">
            <v>COEFICIENTE DE REPRESENTATIVIDADE</v>
          </cell>
          <cell r="K4140" t="str">
            <v>177,19</v>
          </cell>
          <cell r="L4140" t="str">
            <v>CAIXA REFERENCIAL</v>
          </cell>
        </row>
        <row r="4141">
          <cell r="A4141">
            <v>94756</v>
          </cell>
          <cell r="B4141" t="str">
            <v>INSTALACOES HIDRO SANITARIAS</v>
          </cell>
          <cell r="C4141" t="str">
            <v>INHI</v>
          </cell>
          <cell r="D4141" t="str">
            <v>CONEXOES</v>
          </cell>
          <cell r="E4141" t="str">
            <v>0180</v>
          </cell>
          <cell r="F4141" t="str">
            <v/>
          </cell>
          <cell r="G4141" t="str">
            <v/>
          </cell>
          <cell r="H4141" t="str">
            <v>TE, CPVC, SOLDÁVEL, DN 22 MM, INSTALADO EM RESERVAÇÃO DE ÁGUA DE EDIFICAÇÃO QUE POSSUA RESERVATÓRIO DE FIBRA/FIBROCIMENTO  FORNECIMENTO E INSTALAÇÃO. AF_06/2016</v>
          </cell>
          <cell r="I4141" t="str">
            <v>UN</v>
          </cell>
          <cell r="J4141" t="str">
            <v>COEFICIENTE DE REPRESENTATIVIDADE</v>
          </cell>
          <cell r="K4141" t="str">
            <v>10,30</v>
          </cell>
          <cell r="L4141" t="str">
            <v>CAIXA REFERENCIAL</v>
          </cell>
        </row>
        <row r="4142">
          <cell r="A4142">
            <v>94757</v>
          </cell>
          <cell r="B4142" t="str">
            <v>INSTALACOES HIDRO SANITARIAS</v>
          </cell>
          <cell r="C4142" t="str">
            <v>INHI</v>
          </cell>
          <cell r="D4142" t="str">
            <v>CONEXOES</v>
          </cell>
          <cell r="E4142" t="str">
            <v>0180</v>
          </cell>
          <cell r="F4142" t="str">
            <v/>
          </cell>
          <cell r="G4142" t="str">
            <v/>
          </cell>
          <cell r="H4142" t="str">
            <v>TE, CPVC, SOLDÁVEL, DN 28 MM, INSTALADO EM RESERVAÇÃO DE ÁGUA DE EDIFICAÇÃO QUE POSSUA RESERVATÓRIO DE FIBRA/FIBROCIMENTO  FORNECIMENTO E INSTALAÇÃO. AF_06/2016</v>
          </cell>
          <cell r="I4142" t="str">
            <v>UN</v>
          </cell>
          <cell r="J4142" t="str">
            <v>COEFICIENTE DE REPRESENTATIVIDADE</v>
          </cell>
          <cell r="K4142" t="str">
            <v>14,35</v>
          </cell>
          <cell r="L4142" t="str">
            <v>CAIXA REFERENCIAL</v>
          </cell>
        </row>
        <row r="4143">
          <cell r="A4143">
            <v>94758</v>
          </cell>
          <cell r="B4143" t="str">
            <v>INSTALACOES HIDRO SANITARIAS</v>
          </cell>
          <cell r="C4143" t="str">
            <v>INHI</v>
          </cell>
          <cell r="D4143" t="str">
            <v>CONEXOES</v>
          </cell>
          <cell r="E4143" t="str">
            <v>0180</v>
          </cell>
          <cell r="F4143" t="str">
            <v/>
          </cell>
          <cell r="G4143" t="str">
            <v/>
          </cell>
          <cell r="H4143" t="str">
            <v>TE, CPVC, SOLDÁVEL, DN 35 MM, INSTALADO EM RESERVAÇÃO DE ÁGUA DE EDIFICAÇÃO QUE POSSUA RESERVATÓRIO DE FIBRA/FIBROCIMENTO  FORNECIMENTO E INSTALAÇÃO. AF_06/2016</v>
          </cell>
          <cell r="I4143" t="str">
            <v>UN</v>
          </cell>
          <cell r="J4143" t="str">
            <v>COEFICIENTE DE REPRESENTATIVIDADE</v>
          </cell>
          <cell r="K4143" t="str">
            <v>37,65</v>
          </cell>
          <cell r="L4143" t="str">
            <v>CAIXA REFERENCIAL</v>
          </cell>
        </row>
        <row r="4144">
          <cell r="A4144">
            <v>94759</v>
          </cell>
          <cell r="B4144" t="str">
            <v>INSTALACOES HIDRO SANITARIAS</v>
          </cell>
          <cell r="C4144" t="str">
            <v>INHI</v>
          </cell>
          <cell r="D4144" t="str">
            <v>CONEXOES</v>
          </cell>
          <cell r="E4144" t="str">
            <v>0180</v>
          </cell>
          <cell r="F4144" t="str">
            <v/>
          </cell>
          <cell r="G4144" t="str">
            <v/>
          </cell>
          <cell r="H4144" t="str">
            <v>TE, CPVC, SOLDÁVEL, DN 42 MM, INSTALADO EM RESERVAÇÃO DE ÁGUA DE EDIFICAÇÃO QUE POSSUA RESERVATÓRIO DE FIBRA/FIBROCIMENTO  FORNECIMENTO E INSTALAÇÃO. AF_06/2016</v>
          </cell>
          <cell r="I4144" t="str">
            <v>UN</v>
          </cell>
          <cell r="J4144" t="str">
            <v>COEFICIENTE DE REPRESENTATIVIDADE</v>
          </cell>
          <cell r="K4144" t="str">
            <v>46,65</v>
          </cell>
          <cell r="L4144" t="str">
            <v>CAIXA REFERENCIAL</v>
          </cell>
        </row>
        <row r="4145">
          <cell r="A4145">
            <v>94760</v>
          </cell>
          <cell r="B4145" t="str">
            <v>INSTALACOES HIDRO SANITARIAS</v>
          </cell>
          <cell r="C4145" t="str">
            <v>INHI</v>
          </cell>
          <cell r="D4145" t="str">
            <v>CONEXOES</v>
          </cell>
          <cell r="E4145" t="str">
            <v>0180</v>
          </cell>
          <cell r="F4145" t="str">
            <v/>
          </cell>
          <cell r="G4145" t="str">
            <v/>
          </cell>
          <cell r="H4145" t="str">
            <v>TE, CPVC, SOLDÁVEL, DN 54 MM, INSTALADO EM RESERVAÇÃO DE ÁGUA DE EDIFICAÇÃO QUE POSSUA RESERVATÓRIO DE FIBRA/FIBROCIMENTO  FORNECIMENTO E INSTALAÇÃO. AF_06/2016</v>
          </cell>
          <cell r="I4145" t="str">
            <v>UN</v>
          </cell>
          <cell r="J4145" t="str">
            <v>COEFICIENTE DE REPRESENTATIVIDADE</v>
          </cell>
          <cell r="K4145" t="str">
            <v>76,49</v>
          </cell>
          <cell r="L4145" t="str">
            <v>CAIXA REFERENCIAL</v>
          </cell>
        </row>
        <row r="4146">
          <cell r="A4146">
            <v>94761</v>
          </cell>
          <cell r="B4146" t="str">
            <v>INSTALACOES HIDRO SANITARIAS</v>
          </cell>
          <cell r="C4146" t="str">
            <v>INHI</v>
          </cell>
          <cell r="D4146" t="str">
            <v>CONEXOES</v>
          </cell>
          <cell r="E4146" t="str">
            <v>0180</v>
          </cell>
          <cell r="F4146" t="str">
            <v/>
          </cell>
          <cell r="G4146" t="str">
            <v/>
          </cell>
          <cell r="H4146" t="str">
            <v>TE, CPVC, SOLDÁVEL, DN 73 MM, INSTALADO EM RESERVAÇÃO DE ÁGUA DE EDIFICAÇÃO QUE POSSUA RESERVATÓRIO DE FIBRA/FIBROCIMENTO  FORNECIMENTO E INSTALAÇÃO. AF_06/2016</v>
          </cell>
          <cell r="I4146" t="str">
            <v>UN</v>
          </cell>
          <cell r="J4146" t="str">
            <v>COEFICIENTE DE REPRESENTATIVIDADE</v>
          </cell>
          <cell r="K4146" t="str">
            <v>166,65</v>
          </cell>
          <cell r="L4146" t="str">
            <v>CAIXA REFERENCIAL</v>
          </cell>
        </row>
        <row r="4147">
          <cell r="A4147">
            <v>94762</v>
          </cell>
          <cell r="B4147" t="str">
            <v>INSTALACOES HIDRO SANITARIAS</v>
          </cell>
          <cell r="C4147" t="str">
            <v>INHI</v>
          </cell>
          <cell r="D4147" t="str">
            <v>CONEXOES</v>
          </cell>
          <cell r="E4147" t="str">
            <v>0180</v>
          </cell>
          <cell r="F4147" t="str">
            <v/>
          </cell>
          <cell r="G4147" t="str">
            <v/>
          </cell>
          <cell r="H4147" t="str">
            <v>TE, CPVC, SOLDÁVEL, DN 89 MM, INSTALADO EM RESERVAÇÃO DE ÁGUA DE EDIFICAÇÃO QUE POSSUA RESERVATÓRIO DE FIBRA/FIBROCIMENTO  FORNECIMENTO E INSTALAÇÃO. AF_06/2016</v>
          </cell>
          <cell r="I4147" t="str">
            <v>UN</v>
          </cell>
          <cell r="J4147" t="str">
            <v>COEFICIENTE DE REPRESENTATIVIDADE</v>
          </cell>
          <cell r="K4147" t="str">
            <v>211,76</v>
          </cell>
          <cell r="L4147" t="str">
            <v>CAIXA REFERENCIAL</v>
          </cell>
        </row>
        <row r="4148">
          <cell r="A4148">
            <v>94783</v>
          </cell>
          <cell r="B4148" t="str">
            <v>INSTALACOES HIDRO SANITARIAS</v>
          </cell>
          <cell r="C4148" t="str">
            <v>INHI</v>
          </cell>
          <cell r="D4148" t="str">
            <v>CONEXOES</v>
          </cell>
          <cell r="E4148" t="str">
            <v>0180</v>
          </cell>
          <cell r="F4148" t="str">
            <v/>
          </cell>
          <cell r="G4148" t="str">
            <v/>
          </cell>
          <cell r="H4148" t="str">
            <v>ADAPTADOR COM FLANGE E ANEL DE VEDAÇÃO, PVC, SOLDÁVEL, DN  20 MM X 1/2 , INSTALADO EM RESERVAÇÃO DE ÁGUA DE EDIFICAÇÃO QUE POSSUA RESERVATÓRIO DE FIBRA/FIBROCIMENTO   FORNECIMENTO E INSTALAÇÃO. AF_06/2016</v>
          </cell>
          <cell r="I4148" t="str">
            <v>UN</v>
          </cell>
          <cell r="J4148" t="str">
            <v>COEFICIENTE DE REPRESENTATIVIDADE</v>
          </cell>
          <cell r="K4148" t="str">
            <v>16,18</v>
          </cell>
          <cell r="L4148" t="str">
            <v>CAIXA REFERENCIAL</v>
          </cell>
        </row>
        <row r="4149">
          <cell r="A4149">
            <v>94785</v>
          </cell>
          <cell r="B4149" t="str">
            <v>INSTALACOES HIDRO SANITARIAS</v>
          </cell>
          <cell r="C4149" t="str">
            <v>INHI</v>
          </cell>
          <cell r="D4149" t="str">
            <v>CONEXOES</v>
          </cell>
          <cell r="E4149" t="str">
            <v>0180</v>
          </cell>
          <cell r="F4149" t="str">
            <v/>
          </cell>
          <cell r="G4149" t="str">
            <v/>
          </cell>
          <cell r="H4149" t="str">
            <v>ADAPTADOR COM FLANGES LIVRES, PVC, SOLDÁVEL LONGO, DN 32 MM X 1 , INSTALADO EM RESERVAÇÃO DE ÁGUA DE EDIFICAÇÃO QUE POSSUA RESERVATÓRIO DE FIBRA/FIBROCIMENTO   FORNECIMENTO E INSTALAÇÃO. AF_06/2016</v>
          </cell>
          <cell r="I4149" t="str">
            <v>UN</v>
          </cell>
          <cell r="J4149" t="str">
            <v>COEFICIENTE DE REPRESENTATIVIDADE</v>
          </cell>
          <cell r="K4149" t="str">
            <v>29,66</v>
          </cell>
          <cell r="L4149" t="str">
            <v>CAIXA REFERENCIAL</v>
          </cell>
        </row>
        <row r="4150">
          <cell r="A4150">
            <v>94786</v>
          </cell>
          <cell r="B4150" t="str">
            <v>INSTALACOES HIDRO SANITARIAS</v>
          </cell>
          <cell r="C4150" t="str">
            <v>INHI</v>
          </cell>
          <cell r="D4150" t="str">
            <v>CONEXOES</v>
          </cell>
          <cell r="E4150" t="str">
            <v>0180</v>
          </cell>
          <cell r="F4150" t="str">
            <v/>
          </cell>
          <cell r="G4150" t="str">
            <v/>
          </cell>
          <cell r="H4150" t="str">
            <v>ADAPTADOR COM FLANGES LIVRES, PVC, SOLDÁVEL LONGO, DN 40 MM X 1 1/4 , INSTALADO EM RESERVAÇÃO DE ÁGUA DE EDIFICAÇÃO QUE POSSUA RESERVATÓRIO DE FIBRA/FIBROCIMENTO   FORNECIMENTO E INSTALAÇÃO. AF_06/2016</v>
          </cell>
          <cell r="I4150" t="str">
            <v>UN</v>
          </cell>
          <cell r="J4150" t="str">
            <v>COEFICIENTE DE REPRESENTATIVIDADE</v>
          </cell>
          <cell r="K4150" t="str">
            <v>39,56</v>
          </cell>
          <cell r="L4150" t="str">
            <v>CAIXA REFERENCIAL</v>
          </cell>
        </row>
        <row r="4151">
          <cell r="A4151">
            <v>94787</v>
          </cell>
          <cell r="B4151" t="str">
            <v>INSTALACOES HIDRO SANITARIAS</v>
          </cell>
          <cell r="C4151" t="str">
            <v>INHI</v>
          </cell>
          <cell r="D4151" t="str">
            <v>CONEXOES</v>
          </cell>
          <cell r="E4151" t="str">
            <v>0180</v>
          </cell>
          <cell r="F4151" t="str">
            <v/>
          </cell>
          <cell r="G4151" t="str">
            <v/>
          </cell>
          <cell r="H4151" t="str">
            <v>ADAPTADOR COM FLANGES LIVRES, PVC, SOLDÁVEL LONGO, DN 50 MM X 1 1/2 , INSTALADO EM RESERVAÇÃO DE ÁGUA DE EDIFICAÇÃO QUE POSSUA RESERVATÓRIO DE FIBRA/FIBROCIMENTO   FORNECIMENTO E INSTALAÇÃO. AF_06/2016</v>
          </cell>
          <cell r="I4151" t="str">
            <v>UN</v>
          </cell>
          <cell r="J4151" t="str">
            <v>COEFICIENTE DE REPRESENTATIVIDADE</v>
          </cell>
          <cell r="K4151" t="str">
            <v>52,25</v>
          </cell>
          <cell r="L4151" t="str">
            <v>CAIXA REFERENCIAL</v>
          </cell>
        </row>
        <row r="4152">
          <cell r="A4152">
            <v>94788</v>
          </cell>
          <cell r="B4152" t="str">
            <v>INSTALACOES HIDRO SANITARIAS</v>
          </cell>
          <cell r="C4152" t="str">
            <v>INHI</v>
          </cell>
          <cell r="D4152" t="str">
            <v>CONEXOES</v>
          </cell>
          <cell r="E4152" t="str">
            <v>0180</v>
          </cell>
          <cell r="F4152" t="str">
            <v/>
          </cell>
          <cell r="G4152" t="str">
            <v/>
          </cell>
          <cell r="H4152" t="str">
            <v>ADAPTADOR COM FLANGES LIVRES, PVC, SOLDÁVEL LONGO, DN 60 MM X 2 , INSTALADO EM RESERVAÇÃO DE ÁGUA DE EDIFICAÇÃO QUE POSSUA RESERVATÓRIO DE FIBRA/FIBROCIMENTO   FORNECIMENTO E INSTALAÇÃO. AF_06/2016</v>
          </cell>
          <cell r="I4152" t="str">
            <v>UN</v>
          </cell>
          <cell r="J4152" t="str">
            <v>COEFICIENTE DE REPRESENTATIVIDADE</v>
          </cell>
          <cell r="K4152" t="str">
            <v>77,14</v>
          </cell>
          <cell r="L4152" t="str">
            <v>CAIXA REFERENCIAL</v>
          </cell>
        </row>
        <row r="4153">
          <cell r="A4153">
            <v>94789</v>
          </cell>
          <cell r="B4153" t="str">
            <v>INSTALACOES HIDRO SANITARIAS</v>
          </cell>
          <cell r="C4153" t="str">
            <v>INHI</v>
          </cell>
          <cell r="D4153" t="str">
            <v>CONEXOES</v>
          </cell>
          <cell r="E4153" t="str">
            <v>0180</v>
          </cell>
          <cell r="F4153" t="str">
            <v/>
          </cell>
          <cell r="G4153" t="str">
            <v/>
          </cell>
          <cell r="H4153" t="str">
            <v>ADAPTADOR COM FLANGES LIVRES, PVC, SOLDÁVEL LONGO, DN 75 MM X 2 1/2 , INSTALADO EM RESERVAÇÃO DE ÁGUA DE EDIFICAÇÃO QUE POSSUA RESERVATÓRIO DE FIBRA/FIBROCIMENTO   FORNECIMENTO E INSTALAÇÃO. AF_06/2016</v>
          </cell>
          <cell r="I4153" t="str">
            <v>UN</v>
          </cell>
          <cell r="J4153" t="str">
            <v>COEFICIENTE DE REPRESENTATIVIDADE</v>
          </cell>
          <cell r="K4153" t="str">
            <v>249,85</v>
          </cell>
          <cell r="L4153" t="str">
            <v>CAIXA REFERENCIAL</v>
          </cell>
        </row>
        <row r="4154">
          <cell r="A4154">
            <v>94790</v>
          </cell>
          <cell r="B4154" t="str">
            <v>INSTALACOES HIDRO SANITARIAS</v>
          </cell>
          <cell r="C4154" t="str">
            <v>INHI</v>
          </cell>
          <cell r="D4154" t="str">
            <v>CONEXOES</v>
          </cell>
          <cell r="E4154" t="str">
            <v>0180</v>
          </cell>
          <cell r="F4154" t="str">
            <v/>
          </cell>
          <cell r="G4154" t="str">
            <v/>
          </cell>
          <cell r="H4154" t="str">
            <v>ADAPTADOR COM FLANGES LIVRES, PVC, SOLDÁVEL LONGO, DN 85 MM X 3 , INSTALADO EM RESERVAÇÃO DE ÁGUA DE EDIFICAÇÃO QUE POSSUA RESERVATÓRIO DE FIBRA/FIBROCIMENTO   FORNECIMENTO E INSTALAÇÃO. AF_06/2016</v>
          </cell>
          <cell r="I4154" t="str">
            <v>UN</v>
          </cell>
          <cell r="J4154" t="str">
            <v>COEFICIENTE DE REPRESENTATIVIDADE</v>
          </cell>
          <cell r="K4154" t="str">
            <v>289,58</v>
          </cell>
          <cell r="L4154" t="str">
            <v>CAIXA REFERENCIAL</v>
          </cell>
        </row>
        <row r="4155">
          <cell r="A4155">
            <v>94791</v>
          </cell>
          <cell r="B4155" t="str">
            <v>INSTALACOES HIDRO SANITARIAS</v>
          </cell>
          <cell r="C4155" t="str">
            <v>INHI</v>
          </cell>
          <cell r="D4155" t="str">
            <v>CONEXOES</v>
          </cell>
          <cell r="E4155" t="str">
            <v>0180</v>
          </cell>
          <cell r="F4155" t="str">
            <v/>
          </cell>
          <cell r="G4155" t="str">
            <v/>
          </cell>
          <cell r="H4155" t="str">
            <v>ADAPTADOR COM FLANGES LIVRES, PVC, SOLDÁVEL LONGO, DN 110 MM X 4 , INSTALADO EM RESERVAÇÃO DE ÁGUA DE EDIFICAÇÃO QUE POSSUA RESERVATÓRIO DE FIBRA/FIBROCIMENTO   FORNECIMENTO E INSTALAÇÃO. AF_06/2016</v>
          </cell>
          <cell r="I4155" t="str">
            <v>UN</v>
          </cell>
          <cell r="J4155" t="str">
            <v>COEFICIENTE DE REPRESENTATIVIDADE</v>
          </cell>
          <cell r="K4155" t="str">
            <v>407,11</v>
          </cell>
          <cell r="L4155" t="str">
            <v>CAIXA REFERENCIAL</v>
          </cell>
        </row>
        <row r="4156">
          <cell r="A4156">
            <v>94863</v>
          </cell>
          <cell r="B4156" t="str">
            <v>INSTALACOES HIDRO SANITARIAS</v>
          </cell>
          <cell r="C4156" t="str">
            <v>INHI</v>
          </cell>
          <cell r="D4156" t="str">
            <v>CONEXOES</v>
          </cell>
          <cell r="E4156" t="str">
            <v>0180</v>
          </cell>
          <cell r="F4156" t="str">
            <v/>
          </cell>
          <cell r="G4156" t="str">
            <v/>
          </cell>
          <cell r="H4156" t="str">
            <v>LUVA, CPVC, SOLDÁVEL, DN 73 MM, INSTALADO EM RESERVAÇÃO DE ÁGUA DE EDIFICAÇÃO QUE POSSUA RESERVATÓRIO DE FIBRA/FIBROCIMENTO  FORNECIMENTO E INSTALAÇÃO. AF_06/2016</v>
          </cell>
          <cell r="I4156" t="str">
            <v>UN</v>
          </cell>
          <cell r="J4156" t="str">
            <v>COEFICIENTE DE REPRESENTATIVIDADE</v>
          </cell>
          <cell r="K4156" t="str">
            <v>120,22</v>
          </cell>
          <cell r="L4156" t="str">
            <v>CAIXA REFERENCIAL</v>
          </cell>
        </row>
        <row r="4157">
          <cell r="A4157">
            <v>95141</v>
          </cell>
          <cell r="B4157" t="str">
            <v>INSTALACOES HIDRO SANITARIAS</v>
          </cell>
          <cell r="C4157" t="str">
            <v>INHI</v>
          </cell>
          <cell r="D4157" t="str">
            <v>CONEXOES</v>
          </cell>
          <cell r="E4157" t="str">
            <v>0180</v>
          </cell>
          <cell r="F4157" t="str">
            <v/>
          </cell>
          <cell r="G4157" t="str">
            <v/>
          </cell>
          <cell r="H4157" t="str">
            <v>ADAPTADOR COM FLANGES LIVRES, PVC, SOLDÁVEL LONGO, DN  25 MM X 3/4 , INSTALADO EM RESERVAÇÃO DE ÁGUA DE EDIFICAÇÃO QUE POSSUA RESERVATÓRIO DE FIBRA/FIBROCIMENTO    FORNECIMENTO E INSTALAÇÃO. AF_06/2016</v>
          </cell>
          <cell r="I4157" t="str">
            <v>UN</v>
          </cell>
          <cell r="J4157" t="str">
            <v>COEFICIENTE DE REPRESENTATIVIDADE</v>
          </cell>
          <cell r="K4157" t="str">
            <v>27,51</v>
          </cell>
          <cell r="L4157" t="str">
            <v>CAIXA REFERENCIAL</v>
          </cell>
        </row>
        <row r="4158">
          <cell r="A4158">
            <v>95237</v>
          </cell>
          <cell r="B4158" t="str">
            <v>INSTALACOES HIDRO SANITARIAS</v>
          </cell>
          <cell r="C4158" t="str">
            <v>INHI</v>
          </cell>
          <cell r="D4158" t="str">
            <v>CONEXOES</v>
          </cell>
          <cell r="E4158" t="str">
            <v>0180</v>
          </cell>
          <cell r="F4158" t="str">
            <v/>
          </cell>
          <cell r="G4158" t="str">
            <v/>
          </cell>
          <cell r="H4158" t="str">
            <v>LUVA COM BUCHA DE LATÃO, PVC, SOLDÁVEL, DN 32MM X 1 , INSTALADO EM RAMAL DE DISTRIBUIÇÃO DE ÁGUA   FORNECIMENTO E INSTALAÇÃO. AF_12/2014</v>
          </cell>
          <cell r="I4158" t="str">
            <v>UN</v>
          </cell>
          <cell r="J4158" t="str">
            <v>COEFICIENTE DE REPRESENTATIVIDADE</v>
          </cell>
          <cell r="K4158" t="str">
            <v>22,90</v>
          </cell>
          <cell r="L4158" t="str">
            <v>CAIXA REFERENCIAL</v>
          </cell>
        </row>
        <row r="4159">
          <cell r="A4159">
            <v>95693</v>
          </cell>
          <cell r="B4159" t="str">
            <v>INSTALACOES HIDRO SANITARIAS</v>
          </cell>
          <cell r="C4159" t="str">
            <v>INHI</v>
          </cell>
          <cell r="D4159" t="str">
            <v>CONEXOES</v>
          </cell>
          <cell r="E4159" t="str">
            <v>0180</v>
          </cell>
          <cell r="F4159" t="str">
            <v/>
          </cell>
          <cell r="G4159" t="str">
            <v/>
          </cell>
          <cell r="H4159" t="str">
            <v>LUVA SIMPLES, PVC, SÉRIE NORMAL, ESGOTO PREDIAL, DN 150 MM, JUNTA ELÁSTICA, FORNECIDO E INSTALADO EM SUBCOLETOR AÉREO DE ESGOTO SANITÁRIO. AF_12/2014</v>
          </cell>
          <cell r="I4159" t="str">
            <v>UN</v>
          </cell>
          <cell r="J4159" t="str">
            <v>COEFICIENTE DE REPRESENTATIVIDADE</v>
          </cell>
          <cell r="K4159" t="str">
            <v>44,60</v>
          </cell>
          <cell r="L4159" t="str">
            <v>CAIXA REFERENCIAL</v>
          </cell>
        </row>
        <row r="4160">
          <cell r="A4160">
            <v>95694</v>
          </cell>
          <cell r="B4160" t="str">
            <v>INSTALACOES HIDRO SANITARIAS</v>
          </cell>
          <cell r="C4160" t="str">
            <v>INHI</v>
          </cell>
          <cell r="D4160" t="str">
            <v>CONEXOES</v>
          </cell>
          <cell r="E4160" t="str">
            <v>0180</v>
          </cell>
          <cell r="F4160" t="str">
            <v/>
          </cell>
          <cell r="G4160" t="str">
            <v/>
          </cell>
          <cell r="H4160" t="str">
            <v>CURVA 90 GRAUS, PVC, SERIE R, ÁGUA PLUVIAL, DN 100 MM, JUNTA ELÁSTICA, FORNECIDO E INSTALADO EM RAMAL DE ENCAMINHAMENTO. AF_12/2014</v>
          </cell>
          <cell r="I4160" t="str">
            <v>UN</v>
          </cell>
          <cell r="J4160" t="str">
            <v>COEFICIENTE DE REPRESENTATIVIDADE</v>
          </cell>
          <cell r="K4160" t="str">
            <v>55,98</v>
          </cell>
          <cell r="L4160" t="str">
            <v>CAIXA REFERENCIAL</v>
          </cell>
        </row>
        <row r="4161">
          <cell r="A4161">
            <v>95695</v>
          </cell>
          <cell r="B4161" t="str">
            <v>INSTALACOES HIDRO SANITARIAS</v>
          </cell>
          <cell r="C4161" t="str">
            <v>INHI</v>
          </cell>
          <cell r="D4161" t="str">
            <v>CONEXOES</v>
          </cell>
          <cell r="E4161" t="str">
            <v>0180</v>
          </cell>
          <cell r="F4161" t="str">
            <v/>
          </cell>
          <cell r="G4161" t="str">
            <v/>
          </cell>
          <cell r="H4161" t="str">
            <v>CURVA 90 GRAUS, PVC, SERIE R, ÁGUA PLUVIAL, DN 100 MM, JUNTA ELÁSTICA, FORNECIDO E INSTALADO EM CONDUTORES VERTICAIS DE ÁGUAS PLUVIAIS. AF_12/2014</v>
          </cell>
          <cell r="I4161" t="str">
            <v>UN</v>
          </cell>
          <cell r="J4161" t="str">
            <v>COEFICIENTE DE REPRESENTATIVIDADE</v>
          </cell>
          <cell r="K4161" t="str">
            <v>54,72</v>
          </cell>
          <cell r="L4161" t="str">
            <v>CAIXA REFERENCIAL</v>
          </cell>
        </row>
        <row r="4162">
          <cell r="A4162">
            <v>95696</v>
          </cell>
          <cell r="B4162" t="str">
            <v>INSTALACOES HIDRO SANITARIAS</v>
          </cell>
          <cell r="C4162" t="str">
            <v>INHI</v>
          </cell>
          <cell r="D4162" t="str">
            <v>CONEXOES</v>
          </cell>
          <cell r="E4162" t="str">
            <v>0180</v>
          </cell>
          <cell r="F4162" t="str">
            <v/>
          </cell>
          <cell r="G4162" t="str">
            <v/>
          </cell>
          <cell r="H4162" t="str">
            <v>SPRINKLER TIPO PENDENTE, 68 °C, UNIÃO POR ROSCA DN 15 (1/2") - FORNECIMENTO E INSTALAÇÃO. AF_10/2020</v>
          </cell>
          <cell r="I4162" t="str">
            <v>UN</v>
          </cell>
          <cell r="J4162" t="str">
            <v>COEFICIENTE DE REPRESENTATIVIDADE</v>
          </cell>
          <cell r="K4162" t="str">
            <v>45,84</v>
          </cell>
          <cell r="L4162" t="str">
            <v>CAIXA REFERENCIAL</v>
          </cell>
        </row>
        <row r="4163">
          <cell r="A4163">
            <v>96637</v>
          </cell>
          <cell r="B4163" t="str">
            <v>INSTALACOES HIDRO SANITARIAS</v>
          </cell>
          <cell r="C4163" t="str">
            <v>INHI</v>
          </cell>
          <cell r="D4163" t="str">
            <v>CONEXOES</v>
          </cell>
          <cell r="E4163" t="str">
            <v>0180</v>
          </cell>
          <cell r="F4163" t="str">
            <v/>
          </cell>
          <cell r="G4163" t="str">
            <v/>
          </cell>
          <cell r="H4163" t="str">
            <v>JOELHO 90 GRAUS, PPR, DN 25 MM, CLASSE PN 25, INSTALADO EM RAMAL OU SUB-RAMAL DE ÁGUA  FORNECIMENTO E INSTALAÇÃO . AF_06/2015</v>
          </cell>
          <cell r="I4163" t="str">
            <v>UN</v>
          </cell>
          <cell r="J4163" t="str">
            <v>ATRIBUÍDO SÃO PAULO</v>
          </cell>
          <cell r="K4163" t="str">
            <v>10,43</v>
          </cell>
          <cell r="L4163" t="str">
            <v>CAIXA REFERENCIAL</v>
          </cell>
        </row>
        <row r="4164">
          <cell r="A4164">
            <v>96638</v>
          </cell>
          <cell r="B4164" t="str">
            <v>INSTALACOES HIDRO SANITARIAS</v>
          </cell>
          <cell r="C4164" t="str">
            <v>INHI</v>
          </cell>
          <cell r="D4164" t="str">
            <v>CONEXOES</v>
          </cell>
          <cell r="E4164" t="str">
            <v>0180</v>
          </cell>
          <cell r="F4164" t="str">
            <v/>
          </cell>
          <cell r="G4164" t="str">
            <v/>
          </cell>
          <cell r="H4164" t="str">
            <v>JOELHO 45 GRAUS, PPR, DN 25 MM, CLASSE PN 25, INSTALADO EM RAMAL OU SUB-RAMAL DE ÁGUA  FORNECIMENTO E INSTALAÇÃO . AF_06/2015</v>
          </cell>
          <cell r="I4164" t="str">
            <v>UN</v>
          </cell>
          <cell r="J4164" t="str">
            <v>ATRIBUÍDO SÃO PAULO</v>
          </cell>
          <cell r="K4164" t="str">
            <v>9,88</v>
          </cell>
          <cell r="L4164" t="str">
            <v>CAIXA REFERENCIAL</v>
          </cell>
        </row>
        <row r="4165">
          <cell r="A4165">
            <v>96639</v>
          </cell>
          <cell r="B4165" t="str">
            <v>INSTALACOES HIDRO SANITARIAS</v>
          </cell>
          <cell r="C4165" t="str">
            <v>INHI</v>
          </cell>
          <cell r="D4165" t="str">
            <v>CONEXOES</v>
          </cell>
          <cell r="E4165" t="str">
            <v>0180</v>
          </cell>
          <cell r="F4165" t="str">
            <v/>
          </cell>
          <cell r="G4165" t="str">
            <v/>
          </cell>
          <cell r="H4165" t="str">
            <v>LUVA, PPR, DN 25 MM, CLASSE PN 25, INSTALADO EM RAMAL OU SUB-RAMAL DE ÁGUA  FORNECIMENTO E INSTALAÇÃO . AF_06/2015</v>
          </cell>
          <cell r="I4165" t="str">
            <v>UN</v>
          </cell>
          <cell r="J4165" t="str">
            <v>ATRIBUÍDO SÃO PAULO</v>
          </cell>
          <cell r="K4165" t="str">
            <v>7,42</v>
          </cell>
          <cell r="L4165" t="str">
            <v>CAIXA REFERENCIAL</v>
          </cell>
        </row>
        <row r="4166">
          <cell r="A4166">
            <v>96640</v>
          </cell>
          <cell r="B4166" t="str">
            <v>INSTALACOES HIDRO SANITARIAS</v>
          </cell>
          <cell r="C4166" t="str">
            <v>INHI</v>
          </cell>
          <cell r="D4166" t="str">
            <v>CONEXOES</v>
          </cell>
          <cell r="E4166" t="str">
            <v>0180</v>
          </cell>
          <cell r="F4166" t="str">
            <v/>
          </cell>
          <cell r="G4166" t="str">
            <v/>
          </cell>
          <cell r="H4166" t="str">
            <v>CONECTOR MACHO, PPR, 25 X 1/2'', CLASSE PN 25, INSTALADO EM RAMAL OU SUB-RAMAL DE ÁGUA   FORNECIMENTO E INSTALAÇÃO . AF_06/2015</v>
          </cell>
          <cell r="I4166" t="str">
            <v>UN</v>
          </cell>
          <cell r="J4166" t="str">
            <v>ATRIBUÍDO SÃO PAULO</v>
          </cell>
          <cell r="K4166" t="str">
            <v>22,88</v>
          </cell>
          <cell r="L4166" t="str">
            <v>CAIXA REFERENCIAL</v>
          </cell>
        </row>
        <row r="4167">
          <cell r="A4167">
            <v>96641</v>
          </cell>
          <cell r="B4167" t="str">
            <v>INSTALACOES HIDRO SANITARIAS</v>
          </cell>
          <cell r="C4167" t="str">
            <v>INHI</v>
          </cell>
          <cell r="D4167" t="str">
            <v>CONEXOES</v>
          </cell>
          <cell r="E4167" t="str">
            <v>0180</v>
          </cell>
          <cell r="F4167" t="str">
            <v/>
          </cell>
          <cell r="G4167" t="str">
            <v/>
          </cell>
          <cell r="H4167" t="str">
            <v>CONECTOR FÊMEA, PPR, 25 X 1/2'', CLASSE PN 25, INSTALADO EM RAMAL OU SUB-RAMAL DE ÁGUA   FORNECIMENTO E INSTALAÇÃO . AF_06/2015</v>
          </cell>
          <cell r="I4167" t="str">
            <v>UN</v>
          </cell>
          <cell r="J4167" t="str">
            <v>ATRIBUÍDO SÃO PAULO</v>
          </cell>
          <cell r="K4167" t="str">
            <v>17,36</v>
          </cell>
          <cell r="L4167" t="str">
            <v>CAIXA REFERENCIAL</v>
          </cell>
        </row>
        <row r="4168">
          <cell r="A4168">
            <v>96642</v>
          </cell>
          <cell r="B4168" t="str">
            <v>INSTALACOES HIDRO SANITARIAS</v>
          </cell>
          <cell r="C4168" t="str">
            <v>INHI</v>
          </cell>
          <cell r="D4168" t="str">
            <v>CONEXOES</v>
          </cell>
          <cell r="E4168" t="str">
            <v>0180</v>
          </cell>
          <cell r="F4168" t="str">
            <v/>
          </cell>
          <cell r="G4168" t="str">
            <v/>
          </cell>
          <cell r="H4168" t="str">
            <v>TÊ NORMAL, PPR, DN 25 MM, CLASSE PN 25, INSTALADO EM RAMAL OU SUB-RAMAL DE ÁGUA  FORNECIMENTO E INSTALAÇÃO . AF_06/2015</v>
          </cell>
          <cell r="I4168" t="str">
            <v>UN</v>
          </cell>
          <cell r="J4168" t="str">
            <v>ATRIBUÍDO SÃO PAULO</v>
          </cell>
          <cell r="K4168" t="str">
            <v>13,77</v>
          </cell>
          <cell r="L4168" t="str">
            <v>CAIXA REFERENCIAL</v>
          </cell>
        </row>
        <row r="4169">
          <cell r="A4169">
            <v>96643</v>
          </cell>
          <cell r="B4169" t="str">
            <v>INSTALACOES HIDRO SANITARIAS</v>
          </cell>
          <cell r="C4169" t="str">
            <v>INHI</v>
          </cell>
          <cell r="D4169" t="str">
            <v>CONEXOES</v>
          </cell>
          <cell r="E4169" t="str">
            <v>0180</v>
          </cell>
          <cell r="F4169" t="str">
            <v/>
          </cell>
          <cell r="G4169" t="str">
            <v/>
          </cell>
          <cell r="H4169" t="str">
            <v>TÊ MISTURADOR, PPR, 25 X 3/4'' , CLASSE PN 25, INSTALADO EM RAMAL OU SUB-RAMAL DE ÁGUA  FORNECIMENTO E INSTALAÇÃO . AF_06/2015</v>
          </cell>
          <cell r="I4169" t="str">
            <v>UN</v>
          </cell>
          <cell r="J4169" t="str">
            <v>ATRIBUÍDO SÃO PAULO</v>
          </cell>
          <cell r="K4169" t="str">
            <v>46,14</v>
          </cell>
          <cell r="L4169" t="str">
            <v>CAIXA REFERENCIAL</v>
          </cell>
        </row>
        <row r="4170">
          <cell r="A4170">
            <v>96650</v>
          </cell>
          <cell r="B4170" t="str">
            <v>INSTALACOES HIDRO SANITARIAS</v>
          </cell>
          <cell r="C4170" t="str">
            <v>INHI</v>
          </cell>
          <cell r="D4170" t="str">
            <v>CONEXOES</v>
          </cell>
          <cell r="E4170" t="str">
            <v>0180</v>
          </cell>
          <cell r="F4170" t="str">
            <v/>
          </cell>
          <cell r="G4170" t="str">
            <v/>
          </cell>
          <cell r="H4170" t="str">
            <v>JOELHO 90 GRAUS, PPR, DN 25 MM, CLASSE PN 25, INSTALADO EM RAMAL DE DISTRIBUIÇÃO  FORNECIMENTO E INSTALAÇÃO . AF_06/2015</v>
          </cell>
          <cell r="I4170" t="str">
            <v>UN</v>
          </cell>
          <cell r="J4170" t="str">
            <v>ATRIBUÍDO SÃO PAULO</v>
          </cell>
          <cell r="K4170" t="str">
            <v>8,04</v>
          </cell>
          <cell r="L4170" t="str">
            <v>CAIXA REFERENCIAL</v>
          </cell>
        </row>
        <row r="4171">
          <cell r="A4171">
            <v>96651</v>
          </cell>
          <cell r="B4171" t="str">
            <v>INSTALACOES HIDRO SANITARIAS</v>
          </cell>
          <cell r="C4171" t="str">
            <v>INHI</v>
          </cell>
          <cell r="D4171" t="str">
            <v>CONEXOES</v>
          </cell>
          <cell r="E4171" t="str">
            <v>0180</v>
          </cell>
          <cell r="F4171" t="str">
            <v/>
          </cell>
          <cell r="G4171" t="str">
            <v/>
          </cell>
          <cell r="H4171" t="str">
            <v>JOELHO 45 GRAUS, PPR, DN 25 MM, CLASSE PN 25, INSTALADO EM RAMAL DE DISTRIBUIÇÃO DE ÁGUA  FORNECIMENTO E INSTALAÇÃO . AF_06/2015</v>
          </cell>
          <cell r="I4171" t="str">
            <v>UN</v>
          </cell>
          <cell r="J4171" t="str">
            <v>ATRIBUÍDO SÃO PAULO</v>
          </cell>
          <cell r="K4171" t="str">
            <v>7,49</v>
          </cell>
          <cell r="L4171" t="str">
            <v>CAIXA REFERENCIAL</v>
          </cell>
        </row>
        <row r="4172">
          <cell r="A4172">
            <v>96652</v>
          </cell>
          <cell r="B4172" t="str">
            <v>INSTALACOES HIDRO SANITARIAS</v>
          </cell>
          <cell r="C4172" t="str">
            <v>INHI</v>
          </cell>
          <cell r="D4172" t="str">
            <v>CONEXOES</v>
          </cell>
          <cell r="E4172" t="str">
            <v>0180</v>
          </cell>
          <cell r="F4172" t="str">
            <v/>
          </cell>
          <cell r="G4172" t="str">
            <v/>
          </cell>
          <cell r="H4172" t="str">
            <v>JOELHO 90 GRAUS, PPR, DN 32 MM, CLASSE PN 25, INSTALADO EM RAMAL DE DISTRIBUIÇÃO  FORNECIMENTO E INSTALAÇÃO . AF_06/2015</v>
          </cell>
          <cell r="I4172" t="str">
            <v>UN</v>
          </cell>
          <cell r="J4172" t="str">
            <v>ATRIBUÍDO SÃO PAULO</v>
          </cell>
          <cell r="K4172" t="str">
            <v>14,93</v>
          </cell>
          <cell r="L4172" t="str">
            <v>CAIXA REFERENCIAL</v>
          </cell>
        </row>
        <row r="4173">
          <cell r="A4173">
            <v>96653</v>
          </cell>
          <cell r="B4173" t="str">
            <v>INSTALACOES HIDRO SANITARIAS</v>
          </cell>
          <cell r="C4173" t="str">
            <v>INHI</v>
          </cell>
          <cell r="D4173" t="str">
            <v>CONEXOES</v>
          </cell>
          <cell r="E4173" t="str">
            <v>0180</v>
          </cell>
          <cell r="F4173" t="str">
            <v/>
          </cell>
          <cell r="G4173" t="str">
            <v/>
          </cell>
          <cell r="H4173" t="str">
            <v>JOELHO 45 GRAUS, PPR, DN 32 MM, CLASSE PN 25, INSTALADO EM RAMAL DE DISTRIBUIÇÃO DE ÁGUA  FORNECIMENTO E INSTALAÇÃO . AF_06/2015</v>
          </cell>
          <cell r="I4173" t="str">
            <v>UN</v>
          </cell>
          <cell r="J4173" t="str">
            <v>ATRIBUÍDO SÃO PAULO</v>
          </cell>
          <cell r="K4173" t="str">
            <v>14,87</v>
          </cell>
          <cell r="L4173" t="str">
            <v>CAIXA REFERENCIAL</v>
          </cell>
        </row>
        <row r="4174">
          <cell r="A4174">
            <v>96654</v>
          </cell>
          <cell r="B4174" t="str">
            <v>INSTALACOES HIDRO SANITARIAS</v>
          </cell>
          <cell r="C4174" t="str">
            <v>INHI</v>
          </cell>
          <cell r="D4174" t="str">
            <v>CONEXOES</v>
          </cell>
          <cell r="E4174" t="str">
            <v>0180</v>
          </cell>
          <cell r="F4174" t="str">
            <v/>
          </cell>
          <cell r="G4174" t="str">
            <v/>
          </cell>
          <cell r="H4174" t="str">
            <v>JOELHO 90 GRAUS, PPR, DN 40 MM, CLASSE PN 25, INSTALADO EM RAMAL DE DISTRIBUIÇÃO  FORNECIMENTO E INSTALAÇÃO . AF_06/2015</v>
          </cell>
          <cell r="I4174" t="str">
            <v>UN</v>
          </cell>
          <cell r="J4174" t="str">
            <v>ATRIBUÍDO SÃO PAULO</v>
          </cell>
          <cell r="K4174" t="str">
            <v>25,13</v>
          </cell>
          <cell r="L4174" t="str">
            <v>CAIXA REFERENCIAL</v>
          </cell>
        </row>
        <row r="4175">
          <cell r="A4175">
            <v>96655</v>
          </cell>
          <cell r="B4175" t="str">
            <v>INSTALACOES HIDRO SANITARIAS</v>
          </cell>
          <cell r="C4175" t="str">
            <v>INHI</v>
          </cell>
          <cell r="D4175" t="str">
            <v>CONEXOES</v>
          </cell>
          <cell r="E4175" t="str">
            <v>0180</v>
          </cell>
          <cell r="F4175" t="str">
            <v/>
          </cell>
          <cell r="G4175" t="str">
            <v/>
          </cell>
          <cell r="H4175" t="str">
            <v>JOELHO 45 GRAUS, PPR, DN 40 MM, CLASSE PN 25, INSTALADO EM RAMAL DE DISTRIBUIÇÃO DE ÁGUA  FORNECIMENTO E INSTALAÇÃO . AF_06/2015</v>
          </cell>
          <cell r="I4175" t="str">
            <v>UN</v>
          </cell>
          <cell r="J4175" t="str">
            <v>ATRIBUÍDO SÃO PAULO</v>
          </cell>
          <cell r="K4175" t="str">
            <v>24,52</v>
          </cell>
          <cell r="L4175" t="str">
            <v>CAIXA REFERENCIAL</v>
          </cell>
        </row>
        <row r="4176">
          <cell r="A4176">
            <v>96656</v>
          </cell>
          <cell r="B4176" t="str">
            <v>INSTALACOES HIDRO SANITARIAS</v>
          </cell>
          <cell r="C4176" t="str">
            <v>INHI</v>
          </cell>
          <cell r="D4176" t="str">
            <v>CONEXOES</v>
          </cell>
          <cell r="E4176" t="str">
            <v>0180</v>
          </cell>
          <cell r="F4176" t="str">
            <v/>
          </cell>
          <cell r="G4176" t="str">
            <v/>
          </cell>
          <cell r="H4176" t="str">
            <v>LUVA, PPR, DN 25 MM, CLASSE PN 25, INSTALADO EM RAMAL DE DISTRIBUIÇÃO DE ÁGUA  FORNECIMENTO E INSTALAÇÃO . AF_06/2015</v>
          </cell>
          <cell r="I4176" t="str">
            <v>UN</v>
          </cell>
          <cell r="J4176" t="str">
            <v>ATRIBUÍDO SÃO PAULO</v>
          </cell>
          <cell r="K4176" t="str">
            <v>5,84</v>
          </cell>
          <cell r="L4176" t="str">
            <v>CAIXA REFERENCIAL</v>
          </cell>
        </row>
        <row r="4177">
          <cell r="A4177">
            <v>96657</v>
          </cell>
          <cell r="B4177" t="str">
            <v>INSTALACOES HIDRO SANITARIAS</v>
          </cell>
          <cell r="C4177" t="str">
            <v>INHI</v>
          </cell>
          <cell r="D4177" t="str">
            <v>CONEXOES</v>
          </cell>
          <cell r="E4177" t="str">
            <v>0180</v>
          </cell>
          <cell r="F4177" t="str">
            <v/>
          </cell>
          <cell r="G4177" t="str">
            <v/>
          </cell>
          <cell r="H4177" t="str">
            <v>CONECTOR MACHO, PPR, 25 X 1/2, CLASSE PN 25, INSTALADO EM RAMAL DE DISTRIBUIÇÃO DE ÁGUA  FORNECIMENTO E INSTALAÇÃO . AF_06/2015</v>
          </cell>
          <cell r="I4177" t="str">
            <v>UN</v>
          </cell>
          <cell r="J4177" t="str">
            <v>ATRIBUÍDO SÃO PAULO</v>
          </cell>
          <cell r="K4177" t="str">
            <v>21,30</v>
          </cell>
          <cell r="L4177" t="str">
            <v>CAIXA REFERENCIAL</v>
          </cell>
        </row>
        <row r="4178">
          <cell r="A4178">
            <v>96658</v>
          </cell>
          <cell r="B4178" t="str">
            <v>INSTALACOES HIDRO SANITARIAS</v>
          </cell>
          <cell r="C4178" t="str">
            <v>INHI</v>
          </cell>
          <cell r="D4178" t="str">
            <v>CONEXOES</v>
          </cell>
          <cell r="E4178" t="str">
            <v>0180</v>
          </cell>
          <cell r="F4178" t="str">
            <v/>
          </cell>
          <cell r="G4178" t="str">
            <v/>
          </cell>
          <cell r="H4178" t="str">
            <v>CONECTOR FÊMEA, PPR, 25 X 1/2'', CLASSE PN 25, INSTALADO EM RAMAL DE DISTRIBUIÇÃO DE ÁGUA   FORNECIMENTO E INSTALAÇÃO . AF_06/2015</v>
          </cell>
          <cell r="I4178" t="str">
            <v>UN</v>
          </cell>
          <cell r="J4178" t="str">
            <v>ATRIBUÍDO SÃO PAULO</v>
          </cell>
          <cell r="K4178" t="str">
            <v>15,78</v>
          </cell>
          <cell r="L4178" t="str">
            <v>CAIXA REFERENCIAL</v>
          </cell>
        </row>
        <row r="4179">
          <cell r="A4179">
            <v>96659</v>
          </cell>
          <cell r="B4179" t="str">
            <v>INSTALACOES HIDRO SANITARIAS</v>
          </cell>
          <cell r="C4179" t="str">
            <v>INHI</v>
          </cell>
          <cell r="D4179" t="str">
            <v>CONEXOES</v>
          </cell>
          <cell r="E4179" t="str">
            <v>0180</v>
          </cell>
          <cell r="F4179" t="str">
            <v/>
          </cell>
          <cell r="G4179" t="str">
            <v/>
          </cell>
          <cell r="H4179" t="str">
            <v>LUVA, PPR, DN 32 MM, CLASSE PN 25, INSTALADO EM RAMAL DE DISTRIBUIÇÃO DE ÁGUA  FORNECIMENTO E INSTALAÇÃO. AF_06/2015</v>
          </cell>
          <cell r="I4179" t="str">
            <v>UN</v>
          </cell>
          <cell r="J4179" t="str">
            <v>ATRIBUÍDO SÃO PAULO</v>
          </cell>
          <cell r="K4179" t="str">
            <v>10,15</v>
          </cell>
          <cell r="L4179" t="str">
            <v>CAIXA REFERENCIAL</v>
          </cell>
        </row>
        <row r="4180">
          <cell r="A4180">
            <v>96660</v>
          </cell>
          <cell r="B4180" t="str">
            <v>INSTALACOES HIDRO SANITARIAS</v>
          </cell>
          <cell r="C4180" t="str">
            <v>INHI</v>
          </cell>
          <cell r="D4180" t="str">
            <v>CONEXOES</v>
          </cell>
          <cell r="E4180" t="str">
            <v>0180</v>
          </cell>
          <cell r="F4180" t="str">
            <v/>
          </cell>
          <cell r="G4180" t="str">
            <v/>
          </cell>
          <cell r="H4180" t="str">
            <v>CONECTOR MACHO, PPR, 32 X 3/4'', CLASSE PN 25, INSTALADO EM RAMAL DE DISTRIBUIÇÃO DE ÁGUA   FORNECIMENTO E INSTALAÇÃO. AF_06/2015</v>
          </cell>
          <cell r="I4180" t="str">
            <v>UN</v>
          </cell>
          <cell r="J4180" t="str">
            <v>ATRIBUÍDO SÃO PAULO</v>
          </cell>
          <cell r="K4180" t="str">
            <v>35,93</v>
          </cell>
          <cell r="L4180" t="str">
            <v>CAIXA REFERENCIAL</v>
          </cell>
        </row>
        <row r="4181">
          <cell r="A4181">
            <v>96661</v>
          </cell>
          <cell r="B4181" t="str">
            <v>INSTALACOES HIDRO SANITARIAS</v>
          </cell>
          <cell r="C4181" t="str">
            <v>INHI</v>
          </cell>
          <cell r="D4181" t="str">
            <v>CONEXOES</v>
          </cell>
          <cell r="E4181" t="str">
            <v>0180</v>
          </cell>
          <cell r="F4181" t="str">
            <v/>
          </cell>
          <cell r="G4181" t="str">
            <v/>
          </cell>
          <cell r="H4181" t="str">
            <v>CONECTOR FÊMEA, PPR, 32 X 3/4'', CLASSE PN 25, INSTALADO EM RAMAL DE DISTRIBUIÇÃO DE ÁGUA   FORNECIMENTO E INSTALAÇÃO . AF_06/2015</v>
          </cell>
          <cell r="I4181" t="str">
            <v>UN</v>
          </cell>
          <cell r="J4181" t="str">
            <v>ATRIBUÍDO SÃO PAULO</v>
          </cell>
          <cell r="K4181" t="str">
            <v>27,44</v>
          </cell>
          <cell r="L4181" t="str">
            <v>CAIXA REFERENCIAL</v>
          </cell>
        </row>
        <row r="4182">
          <cell r="A4182">
            <v>96662</v>
          </cell>
          <cell r="B4182" t="str">
            <v>INSTALACOES HIDRO SANITARIAS</v>
          </cell>
          <cell r="C4182" t="str">
            <v>INHI</v>
          </cell>
          <cell r="D4182" t="str">
            <v>CONEXOES</v>
          </cell>
          <cell r="E4182" t="str">
            <v>0180</v>
          </cell>
          <cell r="F4182" t="str">
            <v/>
          </cell>
          <cell r="G4182" t="str">
            <v/>
          </cell>
          <cell r="H4182" t="str">
            <v>BUCHA DE REDUÇÃO, PPR, 32 X 25, CLASSE PN 25, INSTALADO EM RAMAL DE DISTRIBUIÇÃO DE ÁGUA  FORNECIMENTO E INSTALAÇÃO . AF_06/2015</v>
          </cell>
          <cell r="I4182" t="str">
            <v>UN</v>
          </cell>
          <cell r="J4182" t="str">
            <v>ATRIBUÍDO SÃO PAULO</v>
          </cell>
          <cell r="K4182" t="str">
            <v>10,43</v>
          </cell>
          <cell r="L4182" t="str">
            <v>CAIXA REFERENCIAL</v>
          </cell>
        </row>
        <row r="4183">
          <cell r="A4183">
            <v>96663</v>
          </cell>
          <cell r="B4183" t="str">
            <v>INSTALACOES HIDRO SANITARIAS</v>
          </cell>
          <cell r="C4183" t="str">
            <v>INHI</v>
          </cell>
          <cell r="D4183" t="str">
            <v>CONEXOES</v>
          </cell>
          <cell r="E4183" t="str">
            <v>0180</v>
          </cell>
          <cell r="F4183" t="str">
            <v/>
          </cell>
          <cell r="G4183" t="str">
            <v/>
          </cell>
          <cell r="H4183" t="str">
            <v>LUVA, PPR, DN 40 MM, CLASSE PN 25, INSTALADO EM RAMAL DE DISTRIBUIÇÃO DE ÁGUA  FORNECIMENTO E INSTALAÇÃO. AF_06/2015</v>
          </cell>
          <cell r="I4183" t="str">
            <v>UN</v>
          </cell>
          <cell r="J4183" t="str">
            <v>ATRIBUÍDO SÃO PAULO</v>
          </cell>
          <cell r="K4183" t="str">
            <v>19,20</v>
          </cell>
          <cell r="L4183" t="str">
            <v>CAIXA REFERENCIAL</v>
          </cell>
        </row>
        <row r="4184">
          <cell r="A4184">
            <v>96664</v>
          </cell>
          <cell r="B4184" t="str">
            <v>INSTALACOES HIDRO SANITARIAS</v>
          </cell>
          <cell r="C4184" t="str">
            <v>INHI</v>
          </cell>
          <cell r="D4184" t="str">
            <v>CONEXOES</v>
          </cell>
          <cell r="E4184" t="str">
            <v>0180</v>
          </cell>
          <cell r="F4184" t="str">
            <v/>
          </cell>
          <cell r="G4184" t="str">
            <v/>
          </cell>
          <cell r="H4184" t="str">
            <v>BUCHA DE REDUÇÃO, PPR, 40 X 25, CLASSE PN 25, INSTALADO EM RAMAL DE DISTRIBUIÇÃO DE ÁGUA  FORNECIMENTO E INSTALAÇÃO . AF_06/2015</v>
          </cell>
          <cell r="I4184" t="str">
            <v>UN</v>
          </cell>
          <cell r="J4184" t="str">
            <v>ATRIBUÍDO SÃO PAULO</v>
          </cell>
          <cell r="K4184" t="str">
            <v>21,01</v>
          </cell>
          <cell r="L4184" t="str">
            <v>CAIXA REFERENCIAL</v>
          </cell>
        </row>
        <row r="4185">
          <cell r="A4185">
            <v>96665</v>
          </cell>
          <cell r="B4185" t="str">
            <v>INSTALACOES HIDRO SANITARIAS</v>
          </cell>
          <cell r="C4185" t="str">
            <v>INHI</v>
          </cell>
          <cell r="D4185" t="str">
            <v>CONEXOES</v>
          </cell>
          <cell r="E4185" t="str">
            <v>0180</v>
          </cell>
          <cell r="F4185" t="str">
            <v/>
          </cell>
          <cell r="G4185" t="str">
            <v/>
          </cell>
          <cell r="H4185" t="str">
            <v>TÊ NORMAL, PPR, DN 25 MM, CLASSE PN 25, INSTALADO EM RAMAL DE DISTRIBUIÇÃO DE ÁGUA  FORNECIMENTO E INSTALAÇÃO . AF_06/2015</v>
          </cell>
          <cell r="I4185" t="str">
            <v>UN</v>
          </cell>
          <cell r="J4185" t="str">
            <v>ATRIBUÍDO SÃO PAULO</v>
          </cell>
          <cell r="K4185" t="str">
            <v>10,55</v>
          </cell>
          <cell r="L4185" t="str">
            <v>CAIXA REFERENCIAL</v>
          </cell>
        </row>
        <row r="4186">
          <cell r="A4186">
            <v>96666</v>
          </cell>
          <cell r="B4186" t="str">
            <v>INSTALACOES HIDRO SANITARIAS</v>
          </cell>
          <cell r="C4186" t="str">
            <v>INHI</v>
          </cell>
          <cell r="D4186" t="str">
            <v>CONEXOES</v>
          </cell>
          <cell r="E4186" t="str">
            <v>0180</v>
          </cell>
          <cell r="F4186" t="str">
            <v/>
          </cell>
          <cell r="G4186" t="str">
            <v/>
          </cell>
          <cell r="H4186" t="str">
            <v>TÊ NORMAL, PPR, DN 32 MM, CLASSE PN 25, INSTALADO EM RAMAL DE DISTRIBUIÇÃO DE ÁGUA  FORNECIMENTO E INSTALAÇÃO . AF_06/2015</v>
          </cell>
          <cell r="I4186" t="str">
            <v>UN</v>
          </cell>
          <cell r="J4186" t="str">
            <v>ATRIBUÍDO SÃO PAULO</v>
          </cell>
          <cell r="K4186" t="str">
            <v>20,04</v>
          </cell>
          <cell r="L4186" t="str">
            <v>CAIXA REFERENCIAL</v>
          </cell>
        </row>
        <row r="4187">
          <cell r="A4187">
            <v>96667</v>
          </cell>
          <cell r="B4187" t="str">
            <v>INSTALACOES HIDRO SANITARIAS</v>
          </cell>
          <cell r="C4187" t="str">
            <v>INHI</v>
          </cell>
          <cell r="D4187" t="str">
            <v>CONEXOES</v>
          </cell>
          <cell r="E4187" t="str">
            <v>0180</v>
          </cell>
          <cell r="F4187" t="str">
            <v/>
          </cell>
          <cell r="G4187" t="str">
            <v/>
          </cell>
          <cell r="H4187" t="str">
            <v>TÊ NORMAL, PPR, DN 40 MM, CLASSE PN 25, INSTALADO EM RAMAL DE DISTRIBUIÇÃO DE ÁGUA  FORNECIMENTO E INSTALAÇÃO . AF_06/2015</v>
          </cell>
          <cell r="I4187" t="str">
            <v>UN</v>
          </cell>
          <cell r="J4187" t="str">
            <v>ATRIBUÍDO SÃO PAULO</v>
          </cell>
          <cell r="K4187" t="str">
            <v>36,01</v>
          </cell>
          <cell r="L4187" t="str">
            <v>CAIXA REFERENCIAL</v>
          </cell>
        </row>
        <row r="4188">
          <cell r="A4188">
            <v>96684</v>
          </cell>
          <cell r="B4188" t="str">
            <v>INSTALACOES HIDRO SANITARIAS</v>
          </cell>
          <cell r="C4188" t="str">
            <v>INHI</v>
          </cell>
          <cell r="D4188" t="str">
            <v>CONEXOES</v>
          </cell>
          <cell r="E4188" t="str">
            <v>0180</v>
          </cell>
          <cell r="F4188" t="str">
            <v/>
          </cell>
          <cell r="G4188" t="str">
            <v/>
          </cell>
          <cell r="H4188" t="str">
            <v>JOELHO 90 GRAUS, PPR, DN 25 MM, CLASSE PN 25, INSTALADO EM PRUMADA DE ÁGUA  FORNECIMENTO E INSTALAÇÃO . AF_06/2015</v>
          </cell>
          <cell r="I4188" t="str">
            <v>UN</v>
          </cell>
          <cell r="J4188" t="str">
            <v>ATRIBUÍDO SÃO PAULO</v>
          </cell>
          <cell r="K4188" t="str">
            <v>4,44</v>
          </cell>
          <cell r="L4188" t="str">
            <v>CAIXA REFERENCIAL</v>
          </cell>
        </row>
        <row r="4189">
          <cell r="A4189">
            <v>96685</v>
          </cell>
          <cell r="B4189" t="str">
            <v>INSTALACOES HIDRO SANITARIAS</v>
          </cell>
          <cell r="C4189" t="str">
            <v>INHI</v>
          </cell>
          <cell r="D4189" t="str">
            <v>CONEXOES</v>
          </cell>
          <cell r="E4189" t="str">
            <v>0180</v>
          </cell>
          <cell r="F4189" t="str">
            <v/>
          </cell>
          <cell r="G4189" t="str">
            <v/>
          </cell>
          <cell r="H4189" t="str">
            <v>JOELHO 45 GRAUS, PPR, DN 25 MM, CLASSE PN 25, INSTALADO EM PRUMADA DE ÁGUA  FORNECIMENTO E INSTALAÇÃO . AF_06/2015</v>
          </cell>
          <cell r="I4189" t="str">
            <v>UN</v>
          </cell>
          <cell r="J4189" t="str">
            <v>ATRIBUÍDO SÃO PAULO</v>
          </cell>
          <cell r="K4189" t="str">
            <v>3,89</v>
          </cell>
          <cell r="L4189" t="str">
            <v>CAIXA REFERENCIAL</v>
          </cell>
        </row>
        <row r="4190">
          <cell r="A4190">
            <v>96686</v>
          </cell>
          <cell r="B4190" t="str">
            <v>INSTALACOES HIDRO SANITARIAS</v>
          </cell>
          <cell r="C4190" t="str">
            <v>INHI</v>
          </cell>
          <cell r="D4190" t="str">
            <v>CONEXOES</v>
          </cell>
          <cell r="E4190" t="str">
            <v>0180</v>
          </cell>
          <cell r="F4190" t="str">
            <v/>
          </cell>
          <cell r="G4190" t="str">
            <v/>
          </cell>
          <cell r="H4190" t="str">
            <v>JOELHO 90 GRAUS, PPR, DN 32 MM, CLASSE PN 25, INSTALADO EM PRUMADA DE ÁGUA  FORNECIMENTO E INSTALAÇÃO . AF_06/2015</v>
          </cell>
          <cell r="I4190" t="str">
            <v>UN</v>
          </cell>
          <cell r="J4190" t="str">
            <v>ATRIBUÍDO SÃO PAULO</v>
          </cell>
          <cell r="K4190" t="str">
            <v>6,71</v>
          </cell>
          <cell r="L4190" t="str">
            <v>CAIXA REFERENCIAL</v>
          </cell>
        </row>
        <row r="4191">
          <cell r="A4191">
            <v>96687</v>
          </cell>
          <cell r="B4191" t="str">
            <v>INSTALACOES HIDRO SANITARIAS</v>
          </cell>
          <cell r="C4191" t="str">
            <v>INHI</v>
          </cell>
          <cell r="D4191" t="str">
            <v>CONEXOES</v>
          </cell>
          <cell r="E4191" t="str">
            <v>0180</v>
          </cell>
          <cell r="F4191" t="str">
            <v/>
          </cell>
          <cell r="G4191" t="str">
            <v/>
          </cell>
          <cell r="H4191" t="str">
            <v>JOELHO 45 GRAUS, PPR, DN 32 MM, CLASSE PN 25, INSTALADO EM PRUMADA DE ÁGUA  FORNECIMENTO E INSTALAÇÃO . AF_06/2015</v>
          </cell>
          <cell r="I4191" t="str">
            <v>UN</v>
          </cell>
          <cell r="J4191" t="str">
            <v>ATRIBUÍDO SÃO PAULO</v>
          </cell>
          <cell r="K4191" t="str">
            <v>6,65</v>
          </cell>
          <cell r="L4191" t="str">
            <v>CAIXA REFERENCIAL</v>
          </cell>
        </row>
        <row r="4192">
          <cell r="A4192">
            <v>96688</v>
          </cell>
          <cell r="B4192" t="str">
            <v>INSTALACOES HIDRO SANITARIAS</v>
          </cell>
          <cell r="C4192" t="str">
            <v>INHI</v>
          </cell>
          <cell r="D4192" t="str">
            <v>CONEXOES</v>
          </cell>
          <cell r="E4192" t="str">
            <v>0180</v>
          </cell>
          <cell r="F4192" t="str">
            <v/>
          </cell>
          <cell r="G4192" t="str">
            <v/>
          </cell>
          <cell r="H4192" t="str">
            <v>JOELHO 90 GRAUS, PPR, DN 40 MM, CLASSE PN 25, INSTALADO EM PRUMADA DE ÁGUA  FORNECIMENTO E INSTALAÇÃO . AF_06/2015</v>
          </cell>
          <cell r="I4192" t="str">
            <v>UN</v>
          </cell>
          <cell r="J4192" t="str">
            <v>ATRIBUÍDO SÃO PAULO</v>
          </cell>
          <cell r="K4192" t="str">
            <v>11,84</v>
          </cell>
          <cell r="L4192" t="str">
            <v>CAIXA REFERENCIAL</v>
          </cell>
        </row>
        <row r="4193">
          <cell r="A4193">
            <v>96689</v>
          </cell>
          <cell r="B4193" t="str">
            <v>INSTALACOES HIDRO SANITARIAS</v>
          </cell>
          <cell r="C4193" t="str">
            <v>INHI</v>
          </cell>
          <cell r="D4193" t="str">
            <v>CONEXOES</v>
          </cell>
          <cell r="E4193" t="str">
            <v>0180</v>
          </cell>
          <cell r="F4193" t="str">
            <v/>
          </cell>
          <cell r="G4193" t="str">
            <v/>
          </cell>
          <cell r="H4193" t="str">
            <v>JOELHO 45 GRAUS, PPR, DN 40 MM, CLASSE PN 25, INSTALADO EM PRUMADA DE ÁGUA  FORNECIMENTO E INSTALAÇÃO . AF_06/2015</v>
          </cell>
          <cell r="I4193" t="str">
            <v>UN</v>
          </cell>
          <cell r="J4193" t="str">
            <v>ATRIBUÍDO SÃO PAULO</v>
          </cell>
          <cell r="K4193" t="str">
            <v>11,23</v>
          </cell>
          <cell r="L4193" t="str">
            <v>CAIXA REFERENCIAL</v>
          </cell>
        </row>
        <row r="4194">
          <cell r="A4194">
            <v>96690</v>
          </cell>
          <cell r="B4194" t="str">
            <v>INSTALACOES HIDRO SANITARIAS</v>
          </cell>
          <cell r="C4194" t="str">
            <v>INHI</v>
          </cell>
          <cell r="D4194" t="str">
            <v>CONEXOES</v>
          </cell>
          <cell r="E4194" t="str">
            <v>0180</v>
          </cell>
          <cell r="F4194" t="str">
            <v/>
          </cell>
          <cell r="G4194" t="str">
            <v/>
          </cell>
          <cell r="H4194" t="str">
            <v>JOELHO 90 GRAUS, PPR, DN 50 MM, CLASSE PN 25, INSTALADO EM PRUMADA DE ÁGUA  FORNECIMENTO E INSTALAÇÃO . AF_06/2015</v>
          </cell>
          <cell r="I4194" t="str">
            <v>UN</v>
          </cell>
          <cell r="J4194" t="str">
            <v>ATRIBUÍDO SÃO PAULO</v>
          </cell>
          <cell r="K4194" t="str">
            <v>22,66</v>
          </cell>
          <cell r="L4194" t="str">
            <v>CAIXA REFERENCIAL</v>
          </cell>
        </row>
        <row r="4195">
          <cell r="A4195">
            <v>96691</v>
          </cell>
          <cell r="B4195" t="str">
            <v>INSTALACOES HIDRO SANITARIAS</v>
          </cell>
          <cell r="C4195" t="str">
            <v>INHI</v>
          </cell>
          <cell r="D4195" t="str">
            <v>CONEXOES</v>
          </cell>
          <cell r="E4195" t="str">
            <v>0180</v>
          </cell>
          <cell r="F4195" t="str">
            <v/>
          </cell>
          <cell r="G4195" t="str">
            <v/>
          </cell>
          <cell r="H4195" t="str">
            <v>JOELHO 45 GRAUS, PPR, DN 50 MM, CLASSE PN 25, INSTALADO EM PRUMADA DE ÁGUA  FORNECIMENTO E INSTALAÇÃO . AF_06/2015</v>
          </cell>
          <cell r="I4195" t="str">
            <v>UN</v>
          </cell>
          <cell r="J4195" t="str">
            <v>ATRIBUÍDO SÃO PAULO</v>
          </cell>
          <cell r="K4195" t="str">
            <v>23,49</v>
          </cell>
          <cell r="L4195" t="str">
            <v>CAIXA REFERENCIAL</v>
          </cell>
        </row>
        <row r="4196">
          <cell r="A4196">
            <v>96692</v>
          </cell>
          <cell r="B4196" t="str">
            <v>INSTALACOES HIDRO SANITARIAS</v>
          </cell>
          <cell r="C4196" t="str">
            <v>INHI</v>
          </cell>
          <cell r="D4196" t="str">
            <v>CONEXOES</v>
          </cell>
          <cell r="E4196" t="str">
            <v>0180</v>
          </cell>
          <cell r="F4196" t="str">
            <v/>
          </cell>
          <cell r="G4196" t="str">
            <v/>
          </cell>
          <cell r="H4196" t="str">
            <v>JOELHO 90 GRAUS, PPR, DN 63 MM, CLASSE PN 25, INSTALADO EM PRUMADA DE ÁGUA  FORNECIMENTO E INSTALAÇÃO . AF_06/2015</v>
          </cell>
          <cell r="I4196" t="str">
            <v>UN</v>
          </cell>
          <cell r="J4196" t="str">
            <v>ATRIBUÍDO SÃO PAULO</v>
          </cell>
          <cell r="K4196" t="str">
            <v>34,20</v>
          </cell>
          <cell r="L4196" t="str">
            <v>CAIXA REFERENCIAL</v>
          </cell>
        </row>
        <row r="4197">
          <cell r="A4197">
            <v>96693</v>
          </cell>
          <cell r="B4197" t="str">
            <v>INSTALACOES HIDRO SANITARIAS</v>
          </cell>
          <cell r="C4197" t="str">
            <v>INHI</v>
          </cell>
          <cell r="D4197" t="str">
            <v>CONEXOES</v>
          </cell>
          <cell r="E4197" t="str">
            <v>0180</v>
          </cell>
          <cell r="F4197" t="str">
            <v/>
          </cell>
          <cell r="G4197" t="str">
            <v/>
          </cell>
          <cell r="H4197" t="str">
            <v>JOELHO 45 GRAUS, PPR, DN 63 MM, CLASSE PN 25, INSTALADO EM PRUMADA DE ÁGUA  FORNECIMENTO E INSTALAÇÃO . AF_06/2015</v>
          </cell>
          <cell r="I4197" t="str">
            <v>UN</v>
          </cell>
          <cell r="J4197" t="str">
            <v>ATRIBUÍDO SÃO PAULO</v>
          </cell>
          <cell r="K4197" t="str">
            <v>32,17</v>
          </cell>
          <cell r="L4197" t="str">
            <v>CAIXA REFERENCIAL</v>
          </cell>
        </row>
        <row r="4198">
          <cell r="A4198">
            <v>96694</v>
          </cell>
          <cell r="B4198" t="str">
            <v>INSTALACOES HIDRO SANITARIAS</v>
          </cell>
          <cell r="C4198" t="str">
            <v>INHI</v>
          </cell>
          <cell r="D4198" t="str">
            <v>CONEXOES</v>
          </cell>
          <cell r="E4198" t="str">
            <v>0180</v>
          </cell>
          <cell r="F4198" t="str">
            <v/>
          </cell>
          <cell r="G4198" t="str">
            <v/>
          </cell>
          <cell r="H4198" t="str">
            <v>JOELHO 90 GRAUS, PPR, DN 75 MM, CLASSE PN 25, INSTALADO EM PRUMADA DE ÁGUA  FORNECIMENTO E INSTALAÇÃO . AF_06/2015</v>
          </cell>
          <cell r="I4198" t="str">
            <v>UN</v>
          </cell>
          <cell r="J4198" t="str">
            <v>ATRIBUÍDO SÃO PAULO</v>
          </cell>
          <cell r="K4198" t="str">
            <v>78,45</v>
          </cell>
          <cell r="L4198" t="str">
            <v>CAIXA REFERENCIAL</v>
          </cell>
        </row>
        <row r="4199">
          <cell r="A4199">
            <v>96695</v>
          </cell>
          <cell r="B4199" t="str">
            <v>INSTALACOES HIDRO SANITARIAS</v>
          </cell>
          <cell r="C4199" t="str">
            <v>INHI</v>
          </cell>
          <cell r="D4199" t="str">
            <v>CONEXOES</v>
          </cell>
          <cell r="E4199" t="str">
            <v>0180</v>
          </cell>
          <cell r="F4199" t="str">
            <v/>
          </cell>
          <cell r="G4199" t="str">
            <v/>
          </cell>
          <cell r="H4199" t="str">
            <v>JOELHO 45 GRAUS, PPR, DN 75 MM, CLASSE PN 25, INSTALADO EM PRUMADA DE ÁGUA  FORNECIMENTO E INSTALAÇÃO . AF_06/2015</v>
          </cell>
          <cell r="I4199" t="str">
            <v>UN</v>
          </cell>
          <cell r="J4199" t="str">
            <v>ATRIBUÍDO SÃO PAULO</v>
          </cell>
          <cell r="K4199" t="str">
            <v>76,07</v>
          </cell>
          <cell r="L4199" t="str">
            <v>CAIXA REFERENCIAL</v>
          </cell>
        </row>
        <row r="4200">
          <cell r="A4200">
            <v>96696</v>
          </cell>
          <cell r="B4200" t="str">
            <v>INSTALACOES HIDRO SANITARIAS</v>
          </cell>
          <cell r="C4200" t="str">
            <v>INHI</v>
          </cell>
          <cell r="D4200" t="str">
            <v>CONEXOES</v>
          </cell>
          <cell r="E4200" t="str">
            <v>0180</v>
          </cell>
          <cell r="F4200" t="str">
            <v/>
          </cell>
          <cell r="G4200" t="str">
            <v/>
          </cell>
          <cell r="H4200" t="str">
            <v>JOELHO 90 GRAUS, PPR, DN 90 MM, CLASSE PN 25, INSTALADO EM PRUMADA DE ÁGUA  FORNECIMENTO E INSTALAÇÃO . AF_06/2015</v>
          </cell>
          <cell r="I4200" t="str">
            <v>UN</v>
          </cell>
          <cell r="J4200" t="str">
            <v>ATRIBUÍDO SÃO PAULO</v>
          </cell>
          <cell r="K4200" t="str">
            <v>118,59</v>
          </cell>
          <cell r="L4200" t="str">
            <v>CAIXA REFERENCIAL</v>
          </cell>
        </row>
        <row r="4201">
          <cell r="A4201">
            <v>96697</v>
          </cell>
          <cell r="B4201" t="str">
            <v>INSTALACOES HIDRO SANITARIAS</v>
          </cell>
          <cell r="C4201" t="str">
            <v>INHI</v>
          </cell>
          <cell r="D4201" t="str">
            <v>CONEXOES</v>
          </cell>
          <cell r="E4201" t="str">
            <v>0180</v>
          </cell>
          <cell r="F4201" t="str">
            <v/>
          </cell>
          <cell r="G4201" t="str">
            <v/>
          </cell>
          <cell r="H4201" t="str">
            <v>JOELHO 90 GRAUS, PPR, DN 110 MM, CLASSE PN 25, INSTALADO EM PRUMADA DE ÁGUA  FORNECIMENTO E INSTALAÇÃO . AF_06/2015</v>
          </cell>
          <cell r="I4201" t="str">
            <v>UN</v>
          </cell>
          <cell r="J4201" t="str">
            <v>ATRIBUÍDO SÃO PAULO</v>
          </cell>
          <cell r="K4201" t="str">
            <v>177,56</v>
          </cell>
          <cell r="L4201" t="str">
            <v>CAIXA REFERENCIAL</v>
          </cell>
        </row>
        <row r="4202">
          <cell r="A4202">
            <v>96698</v>
          </cell>
          <cell r="B4202" t="str">
            <v>INSTALACOES HIDRO SANITARIAS</v>
          </cell>
          <cell r="C4202" t="str">
            <v>INHI</v>
          </cell>
          <cell r="D4202" t="str">
            <v>CONEXOES</v>
          </cell>
          <cell r="E4202" t="str">
            <v>0180</v>
          </cell>
          <cell r="F4202" t="str">
            <v/>
          </cell>
          <cell r="G4202" t="str">
            <v/>
          </cell>
          <cell r="H4202" t="str">
            <v>LUVA, PPR, DN 25 MM, CLASSE PN 25, INSTALADO EM PRUMADA DE ÁGUA  FORNECIMENTO E INSTALAÇÃO . AF_06/2015</v>
          </cell>
          <cell r="I4202" t="str">
            <v>UN</v>
          </cell>
          <cell r="J4202" t="str">
            <v>ATRIBUÍDO SÃO PAULO</v>
          </cell>
          <cell r="K4202" t="str">
            <v>3,45</v>
          </cell>
          <cell r="L4202" t="str">
            <v>CAIXA REFERENCIAL</v>
          </cell>
        </row>
        <row r="4203">
          <cell r="A4203">
            <v>96699</v>
          </cell>
          <cell r="B4203" t="str">
            <v>INSTALACOES HIDRO SANITARIAS</v>
          </cell>
          <cell r="C4203" t="str">
            <v>INHI</v>
          </cell>
          <cell r="D4203" t="str">
            <v>CONEXOES</v>
          </cell>
          <cell r="E4203" t="str">
            <v>0180</v>
          </cell>
          <cell r="F4203" t="str">
            <v/>
          </cell>
          <cell r="G4203" t="str">
            <v/>
          </cell>
          <cell r="H4203" t="str">
            <v>CONECTOR MACHO, PPR, 25 X 1/2'', CLASSE PN 25, INSTALADO EM PRUMADA DE ÁGUA   FORNECIMENTO E INSTALAÇÃO . AF_06/2015</v>
          </cell>
          <cell r="I4203" t="str">
            <v>UN</v>
          </cell>
          <cell r="J4203" t="str">
            <v>ATRIBUÍDO SÃO PAULO</v>
          </cell>
          <cell r="K4203" t="str">
            <v>18,91</v>
          </cell>
          <cell r="L4203" t="str">
            <v>CAIXA REFERENCIAL</v>
          </cell>
        </row>
        <row r="4204">
          <cell r="A4204">
            <v>96700</v>
          </cell>
          <cell r="B4204" t="str">
            <v>INSTALACOES HIDRO SANITARIAS</v>
          </cell>
          <cell r="C4204" t="str">
            <v>INHI</v>
          </cell>
          <cell r="D4204" t="str">
            <v>CONEXOES</v>
          </cell>
          <cell r="E4204" t="str">
            <v>0180</v>
          </cell>
          <cell r="F4204" t="str">
            <v/>
          </cell>
          <cell r="G4204" t="str">
            <v/>
          </cell>
          <cell r="H4204" t="str">
            <v>CONECTOR FÊMEA, PPR, 25 X 1/2'', CLASSE PN 25, INSTALADO EM PRUMADA DE ÁGUA   FORNECIMENTO E INSTALAÇÃO . AF_06/2015</v>
          </cell>
          <cell r="I4204" t="str">
            <v>UN</v>
          </cell>
          <cell r="J4204" t="str">
            <v>ATRIBUÍDO SÃO PAULO</v>
          </cell>
          <cell r="K4204" t="str">
            <v>13,39</v>
          </cell>
          <cell r="L4204" t="str">
            <v>CAIXA REFERENCIAL</v>
          </cell>
        </row>
        <row r="4205">
          <cell r="A4205">
            <v>96701</v>
          </cell>
          <cell r="B4205" t="str">
            <v>INSTALACOES HIDRO SANITARIAS</v>
          </cell>
          <cell r="C4205" t="str">
            <v>INHI</v>
          </cell>
          <cell r="D4205" t="str">
            <v>CONEXOES</v>
          </cell>
          <cell r="E4205" t="str">
            <v>0180</v>
          </cell>
          <cell r="F4205" t="str">
            <v/>
          </cell>
          <cell r="G4205" t="str">
            <v/>
          </cell>
          <cell r="H4205" t="str">
            <v>LUVA, PPR, DN 32 MM, CLASSE PN 25, INSTALADO EM PRUMADA DE ÁGUA  FORNECIMENTO E INSTALAÇÃO. AF_06/2015</v>
          </cell>
          <cell r="I4205" t="str">
            <v>UN</v>
          </cell>
          <cell r="J4205" t="str">
            <v>ATRIBUÍDO SÃO PAULO</v>
          </cell>
          <cell r="K4205" t="str">
            <v>4,67</v>
          </cell>
          <cell r="L4205" t="str">
            <v>CAIXA REFERENCIAL</v>
          </cell>
        </row>
        <row r="4206">
          <cell r="A4206">
            <v>96702</v>
          </cell>
          <cell r="B4206" t="str">
            <v>INSTALACOES HIDRO SANITARIAS</v>
          </cell>
          <cell r="C4206" t="str">
            <v>INHI</v>
          </cell>
          <cell r="D4206" t="str">
            <v>CONEXOES</v>
          </cell>
          <cell r="E4206" t="str">
            <v>0180</v>
          </cell>
          <cell r="F4206" t="str">
            <v/>
          </cell>
          <cell r="G4206" t="str">
            <v/>
          </cell>
          <cell r="H4206" t="str">
            <v>BUCHA DE REDUÇÃO, PPR, 32 X 25, CLASSE PN 25, INSTALADO EM PRUMADA DE ÁGUA  FORNECIMENTO E INSTALAÇÃO . AF_06/2015</v>
          </cell>
          <cell r="I4206" t="str">
            <v>UN</v>
          </cell>
          <cell r="J4206" t="str">
            <v>ATRIBUÍDO SÃO PAULO</v>
          </cell>
          <cell r="K4206" t="str">
            <v>4,95</v>
          </cell>
          <cell r="L4206" t="str">
            <v>CAIXA REFERENCIAL</v>
          </cell>
        </row>
        <row r="4207">
          <cell r="A4207">
            <v>96703</v>
          </cell>
          <cell r="B4207" t="str">
            <v>INSTALACOES HIDRO SANITARIAS</v>
          </cell>
          <cell r="C4207" t="str">
            <v>INHI</v>
          </cell>
          <cell r="D4207" t="str">
            <v>CONEXOES</v>
          </cell>
          <cell r="E4207" t="str">
            <v>0180</v>
          </cell>
          <cell r="F4207" t="str">
            <v/>
          </cell>
          <cell r="G4207" t="str">
            <v/>
          </cell>
          <cell r="H4207" t="str">
            <v>LUVA, PPR, DN 40 MM, CLASSE PN 25, INSTALADO EM PRUMADA DE ÁGUA  FORNECIMENTO E INSTALAÇÃO. AF_06/2015</v>
          </cell>
          <cell r="I4207" t="str">
            <v>UN</v>
          </cell>
          <cell r="J4207" t="str">
            <v>ATRIBUÍDO SÃO PAULO</v>
          </cell>
          <cell r="K4207" t="str">
            <v>10,33</v>
          </cell>
          <cell r="L4207" t="str">
            <v>CAIXA REFERENCIAL</v>
          </cell>
        </row>
        <row r="4208">
          <cell r="A4208">
            <v>96704</v>
          </cell>
          <cell r="B4208" t="str">
            <v>INSTALACOES HIDRO SANITARIAS</v>
          </cell>
          <cell r="C4208" t="str">
            <v>INHI</v>
          </cell>
          <cell r="D4208" t="str">
            <v>CONEXOES</v>
          </cell>
          <cell r="E4208" t="str">
            <v>0180</v>
          </cell>
          <cell r="F4208" t="str">
            <v/>
          </cell>
          <cell r="G4208" t="str">
            <v/>
          </cell>
          <cell r="H4208" t="str">
            <v>BUCHA DE REDUÇÃO, PPR, 40 X 25, CLASSE PN 25, INSTALADO EM PRUMADA DE ÁGUA  FORNECIMENTO E INSTALAÇÃO . AF_06/2015</v>
          </cell>
          <cell r="I4208" t="str">
            <v>UN</v>
          </cell>
          <cell r="J4208" t="str">
            <v>ATRIBUÍDO SÃO PAULO</v>
          </cell>
          <cell r="K4208" t="str">
            <v>12,14</v>
          </cell>
          <cell r="L4208" t="str">
            <v>CAIXA REFERENCIAL</v>
          </cell>
        </row>
        <row r="4209">
          <cell r="A4209">
            <v>96705</v>
          </cell>
          <cell r="B4209" t="str">
            <v>INSTALACOES HIDRO SANITARIAS</v>
          </cell>
          <cell r="C4209" t="str">
            <v>INHI</v>
          </cell>
          <cell r="D4209" t="str">
            <v>CONEXOES</v>
          </cell>
          <cell r="E4209" t="str">
            <v>0180</v>
          </cell>
          <cell r="F4209" t="str">
            <v/>
          </cell>
          <cell r="G4209" t="str">
            <v/>
          </cell>
          <cell r="H4209" t="str">
            <v>LUVA, PPR, DN 50 MM, CLASSE PN 25, INSTALADO EM PRUMADA DE ÁGUA  FORNECIMENTO E INSTALAÇÃO. AF_06/2015</v>
          </cell>
          <cell r="I4209" t="str">
            <v>UN</v>
          </cell>
          <cell r="J4209" t="str">
            <v>ATRIBUÍDO SÃO PAULO</v>
          </cell>
          <cell r="K4209" t="str">
            <v>15,56</v>
          </cell>
          <cell r="L4209" t="str">
            <v>CAIXA REFERENCIAL</v>
          </cell>
        </row>
        <row r="4210">
          <cell r="A4210">
            <v>96706</v>
          </cell>
          <cell r="B4210" t="str">
            <v>INSTALACOES HIDRO SANITARIAS</v>
          </cell>
          <cell r="C4210" t="str">
            <v>INHI</v>
          </cell>
          <cell r="D4210" t="str">
            <v>CONEXOES</v>
          </cell>
          <cell r="E4210" t="str">
            <v>0180</v>
          </cell>
          <cell r="F4210" t="str">
            <v/>
          </cell>
          <cell r="G4210" t="str">
            <v/>
          </cell>
          <cell r="H4210" t="str">
            <v>LUVA, PPR, DN 63 MM, CLASSE PN 25, INSTALADO EM PRUMADA DE ÁGUA  FORNECIMENTO E INSTALAÇÃO. AF_06/2015</v>
          </cell>
          <cell r="I4210" t="str">
            <v>UN</v>
          </cell>
          <cell r="J4210" t="str">
            <v>ATRIBUÍDO SÃO PAULO</v>
          </cell>
          <cell r="K4210" t="str">
            <v>23,31</v>
          </cell>
          <cell r="L4210" t="str">
            <v>CAIXA REFERENCIAL</v>
          </cell>
        </row>
        <row r="4211">
          <cell r="A4211">
            <v>96707</v>
          </cell>
          <cell r="B4211" t="str">
            <v>INSTALACOES HIDRO SANITARIAS</v>
          </cell>
          <cell r="C4211" t="str">
            <v>INHI</v>
          </cell>
          <cell r="D4211" t="str">
            <v>CONEXOES</v>
          </cell>
          <cell r="E4211" t="str">
            <v>0180</v>
          </cell>
          <cell r="F4211" t="str">
            <v/>
          </cell>
          <cell r="G4211" t="str">
            <v/>
          </cell>
          <cell r="H4211" t="str">
            <v>LUVA, PPR, DN 75 MM, CLASSE PN 25, INSTALADO EM PRUMADA DE ÁGUA  FORNECIMENTO E INSTALAÇÃO. AF_06/2015</v>
          </cell>
          <cell r="I4211" t="str">
            <v>UN</v>
          </cell>
          <cell r="J4211" t="str">
            <v>ATRIBUÍDO SÃO PAULO</v>
          </cell>
          <cell r="K4211" t="str">
            <v>50,28</v>
          </cell>
          <cell r="L4211" t="str">
            <v>CAIXA REFERENCIAL</v>
          </cell>
        </row>
        <row r="4212">
          <cell r="A4212">
            <v>96708</v>
          </cell>
          <cell r="B4212" t="str">
            <v>INSTALACOES HIDRO SANITARIAS</v>
          </cell>
          <cell r="C4212" t="str">
            <v>INHI</v>
          </cell>
          <cell r="D4212" t="str">
            <v>CONEXOES</v>
          </cell>
          <cell r="E4212" t="str">
            <v>0180</v>
          </cell>
          <cell r="F4212" t="str">
            <v/>
          </cell>
          <cell r="G4212" t="str">
            <v/>
          </cell>
          <cell r="H4212" t="str">
            <v>LUVA, PPR, DN 90 MM, CLASSE PN 25, INSTALADO EM PRUMADA DE ÁGUA  FORNECIMENTO E INSTALAÇÃO. AF_06/2015</v>
          </cell>
          <cell r="I4212" t="str">
            <v>UN</v>
          </cell>
          <cell r="J4212" t="str">
            <v>ATRIBUÍDO SÃO PAULO</v>
          </cell>
          <cell r="K4212" t="str">
            <v>79,89</v>
          </cell>
          <cell r="L4212" t="str">
            <v>CAIXA REFERENCIAL</v>
          </cell>
        </row>
        <row r="4213">
          <cell r="A4213">
            <v>96709</v>
          </cell>
          <cell r="B4213" t="str">
            <v>INSTALACOES HIDRO SANITARIAS</v>
          </cell>
          <cell r="C4213" t="str">
            <v>INHI</v>
          </cell>
          <cell r="D4213" t="str">
            <v>CONEXOES</v>
          </cell>
          <cell r="E4213" t="str">
            <v>0180</v>
          </cell>
          <cell r="F4213" t="str">
            <v/>
          </cell>
          <cell r="G4213" t="str">
            <v/>
          </cell>
          <cell r="H4213" t="str">
            <v>LUVA, PPR, DN 110 MM, CLASSE PN 25, INSTALADO EM PRUMADA DE ÁGUA  FORNECIMENTO E INSTALAÇÃO. AF_06/2015</v>
          </cell>
          <cell r="I4213" t="str">
            <v>UN</v>
          </cell>
          <cell r="J4213" t="str">
            <v>ATRIBUÍDO SÃO PAULO</v>
          </cell>
          <cell r="K4213" t="str">
            <v>126,72</v>
          </cell>
          <cell r="L4213" t="str">
            <v>CAIXA REFERENCIAL</v>
          </cell>
        </row>
        <row r="4214">
          <cell r="A4214">
            <v>96710</v>
          </cell>
          <cell r="B4214" t="str">
            <v>INSTALACOES HIDRO SANITARIAS</v>
          </cell>
          <cell r="C4214" t="str">
            <v>INHI</v>
          </cell>
          <cell r="D4214" t="str">
            <v>CONEXOES</v>
          </cell>
          <cell r="E4214" t="str">
            <v>0180</v>
          </cell>
          <cell r="F4214" t="str">
            <v/>
          </cell>
          <cell r="G4214" t="str">
            <v/>
          </cell>
          <cell r="H4214" t="str">
            <v>TÊ NORMAL, PPR, DN 25 MM, CLASSE PN 25, INSTALADO EM PRUMADA DE ÁGUA  FORNECIMENTO E INSTALAÇÃO . AF_06/2015</v>
          </cell>
          <cell r="I4214" t="str">
            <v>UN</v>
          </cell>
          <cell r="J4214" t="str">
            <v>ATRIBUÍDO SÃO PAULO</v>
          </cell>
          <cell r="K4214" t="str">
            <v>5,81</v>
          </cell>
          <cell r="L4214" t="str">
            <v>CAIXA REFERENCIAL</v>
          </cell>
        </row>
        <row r="4215">
          <cell r="A4215">
            <v>96711</v>
          </cell>
          <cell r="B4215" t="str">
            <v>INSTALACOES HIDRO SANITARIAS</v>
          </cell>
          <cell r="C4215" t="str">
            <v>INHI</v>
          </cell>
          <cell r="D4215" t="str">
            <v>CONEXOES</v>
          </cell>
          <cell r="E4215" t="str">
            <v>0180</v>
          </cell>
          <cell r="F4215" t="str">
            <v/>
          </cell>
          <cell r="G4215" t="str">
            <v/>
          </cell>
          <cell r="H4215" t="str">
            <v>TÊ NORMAL, PPR, DN 32 MM, CLASSE PN 25, INSTALADO EM PRUMADA DE ÁGUA  FORNECIMENTO E INSTALAÇÃO . AF_06/2015</v>
          </cell>
          <cell r="I4215" t="str">
            <v>UN</v>
          </cell>
          <cell r="J4215" t="str">
            <v>ATRIBUÍDO SÃO PAULO</v>
          </cell>
          <cell r="K4215" t="str">
            <v>9,12</v>
          </cell>
          <cell r="L4215" t="str">
            <v>CAIXA REFERENCIAL</v>
          </cell>
        </row>
        <row r="4216">
          <cell r="A4216">
            <v>96712</v>
          </cell>
          <cell r="B4216" t="str">
            <v>INSTALACOES HIDRO SANITARIAS</v>
          </cell>
          <cell r="C4216" t="str">
            <v>INHI</v>
          </cell>
          <cell r="D4216" t="str">
            <v>CONEXOES</v>
          </cell>
          <cell r="E4216" t="str">
            <v>0180</v>
          </cell>
          <cell r="F4216" t="str">
            <v/>
          </cell>
          <cell r="G4216" t="str">
            <v/>
          </cell>
          <cell r="H4216" t="str">
            <v>TÊ NORMAL, PPR, DN 40 MM, CLASSE PN 25, INSTALADO EM PRUMADA DE ÁGUA  FORNECIMENTO E INSTALAÇÃO . AF_06/2015</v>
          </cell>
          <cell r="I4216" t="str">
            <v>UN</v>
          </cell>
          <cell r="J4216" t="str">
            <v>ATRIBUÍDO SÃO PAULO</v>
          </cell>
          <cell r="K4216" t="str">
            <v>18,25</v>
          </cell>
          <cell r="L4216" t="str">
            <v>CAIXA REFERENCIAL</v>
          </cell>
        </row>
        <row r="4217">
          <cell r="A4217">
            <v>96713</v>
          </cell>
          <cell r="B4217" t="str">
            <v>INSTALACOES HIDRO SANITARIAS</v>
          </cell>
          <cell r="C4217" t="str">
            <v>INHI</v>
          </cell>
          <cell r="D4217" t="str">
            <v>CONEXOES</v>
          </cell>
          <cell r="E4217" t="str">
            <v>0180</v>
          </cell>
          <cell r="F4217" t="str">
            <v/>
          </cell>
          <cell r="G4217" t="str">
            <v/>
          </cell>
          <cell r="H4217" t="str">
            <v>TÊ NORMAL, PPR, DN 50 MM, CLASSE PN 25, INSTALADO EM PRUMADA DE ÁGUA  FORNECIMENTO E INSTALAÇÃO . AF_06/2015</v>
          </cell>
          <cell r="I4217" t="str">
            <v>UN</v>
          </cell>
          <cell r="J4217" t="str">
            <v>ATRIBUÍDO SÃO PAULO</v>
          </cell>
          <cell r="K4217" t="str">
            <v>25,09</v>
          </cell>
          <cell r="L4217" t="str">
            <v>CAIXA REFERENCIAL</v>
          </cell>
        </row>
        <row r="4218">
          <cell r="A4218">
            <v>96714</v>
          </cell>
          <cell r="B4218" t="str">
            <v>INSTALACOES HIDRO SANITARIAS</v>
          </cell>
          <cell r="C4218" t="str">
            <v>INHI</v>
          </cell>
          <cell r="D4218" t="str">
            <v>CONEXOES</v>
          </cell>
          <cell r="E4218" t="str">
            <v>0180</v>
          </cell>
          <cell r="F4218" t="str">
            <v/>
          </cell>
          <cell r="G4218" t="str">
            <v/>
          </cell>
          <cell r="H4218" t="str">
            <v>TÊ NORMAL, PPR, DN 63 MM, CLASSE PN 25, INSTALADO EM PRUMADA DE ÁGUA  FORNECIMENTO E INSTALAÇÃO . AF_06/2015</v>
          </cell>
          <cell r="I4218" t="str">
            <v>UN</v>
          </cell>
          <cell r="J4218" t="str">
            <v>ATRIBUÍDO SÃO PAULO</v>
          </cell>
          <cell r="K4218" t="str">
            <v>42,85</v>
          </cell>
          <cell r="L4218" t="str">
            <v>CAIXA REFERENCIAL</v>
          </cell>
        </row>
        <row r="4219">
          <cell r="A4219">
            <v>96715</v>
          </cell>
          <cell r="B4219" t="str">
            <v>INSTALACOES HIDRO SANITARIAS</v>
          </cell>
          <cell r="C4219" t="str">
            <v>INHI</v>
          </cell>
          <cell r="D4219" t="str">
            <v>CONEXOES</v>
          </cell>
          <cell r="E4219" t="str">
            <v>0180</v>
          </cell>
          <cell r="F4219" t="str">
            <v/>
          </cell>
          <cell r="G4219" t="str">
            <v/>
          </cell>
          <cell r="H4219" t="str">
            <v>TÊ NORMAL, PPR, DN 75 MM, CLASSE PN 25, INSTALADO EM PRUMADA DE ÁGUA  FORNECIMENTO E INSTALAÇÃO . AF_06/2015</v>
          </cell>
          <cell r="I4219" t="str">
            <v>UN</v>
          </cell>
          <cell r="J4219" t="str">
            <v>ATRIBUÍDO SÃO PAULO</v>
          </cell>
          <cell r="K4219" t="str">
            <v>83,02</v>
          </cell>
          <cell r="L4219" t="str">
            <v>CAIXA REFERENCIAL</v>
          </cell>
        </row>
        <row r="4220">
          <cell r="A4220">
            <v>96716</v>
          </cell>
          <cell r="B4220" t="str">
            <v>INSTALACOES HIDRO SANITARIAS</v>
          </cell>
          <cell r="C4220" t="str">
            <v>INHI</v>
          </cell>
          <cell r="D4220" t="str">
            <v>CONEXOES</v>
          </cell>
          <cell r="E4220" t="str">
            <v>0180</v>
          </cell>
          <cell r="F4220" t="str">
            <v/>
          </cell>
          <cell r="G4220" t="str">
            <v/>
          </cell>
          <cell r="H4220" t="str">
            <v>TÊ NORMAL, PPR, DN 90 MM, CLASSE PN 25, INSTALADO EM PRUMADA DE ÁGUA  FORNECIMENTO E INSTALAÇÃO . AF_06/2015</v>
          </cell>
          <cell r="I4220" t="str">
            <v>UN</v>
          </cell>
          <cell r="J4220" t="str">
            <v>ATRIBUÍDO SÃO PAULO</v>
          </cell>
          <cell r="K4220" t="str">
            <v>125,27</v>
          </cell>
          <cell r="L4220" t="str">
            <v>CAIXA REFERENCIAL</v>
          </cell>
        </row>
        <row r="4221">
          <cell r="A4221">
            <v>96717</v>
          </cell>
          <cell r="B4221" t="str">
            <v>INSTALACOES HIDRO SANITARIAS</v>
          </cell>
          <cell r="C4221" t="str">
            <v>INHI</v>
          </cell>
          <cell r="D4221" t="str">
            <v>CONEXOES</v>
          </cell>
          <cell r="E4221" t="str">
            <v>0180</v>
          </cell>
          <cell r="F4221" t="str">
            <v/>
          </cell>
          <cell r="G4221" t="str">
            <v/>
          </cell>
          <cell r="H4221" t="str">
            <v>TÊ NORMAL, PPR, DN 110 MM, CLASSE PN 25, INSTALADO EM PRUMADA DE ÁGUA  FORNECIMENTO E INSTALAÇÃO . AF_06/2015</v>
          </cell>
          <cell r="I4221" t="str">
            <v>UN</v>
          </cell>
          <cell r="J4221" t="str">
            <v>ATRIBUÍDO SÃO PAULO</v>
          </cell>
          <cell r="K4221" t="str">
            <v>198,25</v>
          </cell>
          <cell r="L4221" t="str">
            <v>CAIXA REFERENCIAL</v>
          </cell>
        </row>
        <row r="4222">
          <cell r="A4222">
            <v>96736</v>
          </cell>
          <cell r="B4222" t="str">
            <v>INSTALACOES HIDRO SANITARIAS</v>
          </cell>
          <cell r="C4222" t="str">
            <v>INHI</v>
          </cell>
          <cell r="D4222" t="str">
            <v>CONEXOES</v>
          </cell>
          <cell r="E4222" t="str">
            <v>0180</v>
          </cell>
          <cell r="F4222" t="str">
            <v/>
          </cell>
          <cell r="G4222" t="str">
            <v/>
          </cell>
          <cell r="H4222" t="str">
            <v>LUVA, PPR, DN 20 MM, CLASSE PN 25, INSTALADO EM RESERVAÇÃO DE ÁGUA DE EDIFICAÇÃO QUE POSSUA RESERVATÓRIO DE FIBRA/FIBROCIMENTO  FORNECIMENTO E INSTALAÇÃO. AF_06/2016</v>
          </cell>
          <cell r="I4222" t="str">
            <v>UN</v>
          </cell>
          <cell r="J4222" t="str">
            <v>ATRIBUÍDO SÃO PAULO</v>
          </cell>
          <cell r="K4222" t="str">
            <v>4,34</v>
          </cell>
          <cell r="L4222" t="str">
            <v>CAIXA REFERENCIAL</v>
          </cell>
        </row>
        <row r="4223">
          <cell r="A4223">
            <v>96737</v>
          </cell>
          <cell r="B4223" t="str">
            <v>INSTALACOES HIDRO SANITARIAS</v>
          </cell>
          <cell r="C4223" t="str">
            <v>INHI</v>
          </cell>
          <cell r="D4223" t="str">
            <v>CONEXOES</v>
          </cell>
          <cell r="E4223" t="str">
            <v>0180</v>
          </cell>
          <cell r="F4223" t="str">
            <v/>
          </cell>
          <cell r="G4223" t="str">
            <v/>
          </cell>
          <cell r="H4223" t="str">
            <v>LUVA, PPR, DN 25 MM, CLASSE PN 25, INSTALADO EM RESERVAÇÃO DE ÁGUA DE EDIFICAÇÃO QUE POSSUA RESERVATÓRIO DE FIBRA/FIBROCIMENTO  FORNECIMENTO E INSTALAÇÃO. AF_06/2016</v>
          </cell>
          <cell r="I4223" t="str">
            <v>UN</v>
          </cell>
          <cell r="J4223" t="str">
            <v>ATRIBUÍDO SÃO PAULO</v>
          </cell>
          <cell r="K4223" t="str">
            <v>5,18</v>
          </cell>
          <cell r="L4223" t="str">
            <v>CAIXA REFERENCIAL</v>
          </cell>
        </row>
        <row r="4224">
          <cell r="A4224">
            <v>96738</v>
          </cell>
          <cell r="B4224" t="str">
            <v>INSTALACOES HIDRO SANITARIAS</v>
          </cell>
          <cell r="C4224" t="str">
            <v>INHI</v>
          </cell>
          <cell r="D4224" t="str">
            <v>CONEXOES</v>
          </cell>
          <cell r="E4224" t="str">
            <v>0180</v>
          </cell>
          <cell r="F4224" t="str">
            <v/>
          </cell>
          <cell r="G4224" t="str">
            <v/>
          </cell>
          <cell r="H4224" t="str">
            <v>CONECTOR MACHO, PPR, 25 X 1/2'', CLASSE PN 25,  INSTALADO EM RESERVAÇÃO DE ÁGUA DE EDIFICAÇÃO QUE POSSUA RESERVATÓRIO DE FIBRA/FIBROCIMENTO   FORNECIMENTO E INSTALAÇÃO. AF_06/2016</v>
          </cell>
          <cell r="I4224" t="str">
            <v>UN</v>
          </cell>
          <cell r="J4224" t="str">
            <v>ATRIBUÍDO SÃO PAULO</v>
          </cell>
          <cell r="K4224" t="str">
            <v>20,64</v>
          </cell>
          <cell r="L4224" t="str">
            <v>CAIXA REFERENCIAL</v>
          </cell>
        </row>
        <row r="4225">
          <cell r="A4225">
            <v>96739</v>
          </cell>
          <cell r="B4225" t="str">
            <v>INSTALACOES HIDRO SANITARIAS</v>
          </cell>
          <cell r="C4225" t="str">
            <v>INHI</v>
          </cell>
          <cell r="D4225" t="str">
            <v>CONEXOES</v>
          </cell>
          <cell r="E4225" t="str">
            <v>0180</v>
          </cell>
          <cell r="F4225" t="str">
            <v/>
          </cell>
          <cell r="G4225" t="str">
            <v/>
          </cell>
          <cell r="H4225" t="str">
            <v>LUVA, PPR, DN 32 MM, CLASSE PN 25, INSTALADO EM RESERVAÇÃO DE ÁGUA DE EDIFICAÇÃO QUE POSSUA RESERVATÓRIO DE FIBRA/FIBROCIMENTO  FORNECIMENTO E INSTALAÇÃO. AF_06/2016</v>
          </cell>
          <cell r="I4225" t="str">
            <v>UN</v>
          </cell>
          <cell r="J4225" t="str">
            <v>ATRIBUÍDO SÃO PAULO</v>
          </cell>
          <cell r="K4225" t="str">
            <v>6,71</v>
          </cell>
          <cell r="L4225" t="str">
            <v>CAIXA REFERENCIAL</v>
          </cell>
        </row>
        <row r="4226">
          <cell r="A4226">
            <v>96740</v>
          </cell>
          <cell r="B4226" t="str">
            <v>INSTALACOES HIDRO SANITARIAS</v>
          </cell>
          <cell r="C4226" t="str">
            <v>INHI</v>
          </cell>
          <cell r="D4226" t="str">
            <v>CONEXOES</v>
          </cell>
          <cell r="E4226" t="str">
            <v>0180</v>
          </cell>
          <cell r="F4226" t="str">
            <v/>
          </cell>
          <cell r="G4226" t="str">
            <v/>
          </cell>
          <cell r="H4226" t="str">
            <v>CONECTOR MACHO, PPR, 32 X 3/4'', CLASSE PN 25,  INSTALADO EM RESERVAÇÃO DE ÁGUA DE EDIFICAÇÃO QUE POSSUA RESERVATÓRIO DE FIBRA/FIBROCIMENTO   FORNECIMENTO E INSTALAÇÃO. AF_06/2016</v>
          </cell>
          <cell r="I4226" t="str">
            <v>UN</v>
          </cell>
          <cell r="J4226" t="str">
            <v>ATRIBUÍDO SÃO PAULO</v>
          </cell>
          <cell r="K4226" t="str">
            <v>32,49</v>
          </cell>
          <cell r="L4226" t="str">
            <v>CAIXA REFERENCIAL</v>
          </cell>
        </row>
        <row r="4227">
          <cell r="A4227">
            <v>96741</v>
          </cell>
          <cell r="B4227" t="str">
            <v>INSTALACOES HIDRO SANITARIAS</v>
          </cell>
          <cell r="C4227" t="str">
            <v>INHI</v>
          </cell>
          <cell r="D4227" t="str">
            <v>CONEXOES</v>
          </cell>
          <cell r="E4227" t="str">
            <v>0180</v>
          </cell>
          <cell r="F4227" t="str">
            <v/>
          </cell>
          <cell r="G4227" t="str">
            <v/>
          </cell>
          <cell r="H4227" t="str">
            <v>LUVA, PPR, DN 40 MM, CLASSE PN 25, INSTALADO EM RESERVAÇÃO DE ÁGUA DE EDIFICAÇÃO QUE POSSUA RESERVATÓRIO DE FIBRA/FIBROCIMENTO  FORNECIMENTO E INSTALAÇÃO. AF_06/2016</v>
          </cell>
          <cell r="I4227" t="str">
            <v>UN</v>
          </cell>
          <cell r="J4227" t="str">
            <v>ATRIBUÍDO SÃO PAULO</v>
          </cell>
          <cell r="K4227" t="str">
            <v>11,74</v>
          </cell>
          <cell r="L4227" t="str">
            <v>CAIXA REFERENCIAL</v>
          </cell>
        </row>
        <row r="4228">
          <cell r="A4228">
            <v>96742</v>
          </cell>
          <cell r="B4228" t="str">
            <v>INSTALACOES HIDRO SANITARIAS</v>
          </cell>
          <cell r="C4228" t="str">
            <v>INHI</v>
          </cell>
          <cell r="D4228" t="str">
            <v>CONEXOES</v>
          </cell>
          <cell r="E4228" t="str">
            <v>0180</v>
          </cell>
          <cell r="F4228" t="str">
            <v/>
          </cell>
          <cell r="G4228" t="str">
            <v/>
          </cell>
          <cell r="H4228" t="str">
            <v>LUVA, PPR, DN 50 MM, CLASSE PN 25, INSTALADO EM RESERVAÇÃO DE ÁGUA DE EDIFICAÇÃO QUE POSSUA RESERVATÓRIO DE FIBRA/FIBROCIMENTO  FORNECIMENTO E INSTALAÇÃO. AF_06/2016</v>
          </cell>
          <cell r="I4228" t="str">
            <v>UN</v>
          </cell>
          <cell r="J4228" t="str">
            <v>ATRIBUÍDO SÃO PAULO</v>
          </cell>
          <cell r="K4228" t="str">
            <v>17,80</v>
          </cell>
          <cell r="L4228" t="str">
            <v>CAIXA REFERENCIAL</v>
          </cell>
        </row>
        <row r="4229">
          <cell r="A4229">
            <v>96743</v>
          </cell>
          <cell r="B4229" t="str">
            <v>INSTALACOES HIDRO SANITARIAS</v>
          </cell>
          <cell r="C4229" t="str">
            <v>INHI</v>
          </cell>
          <cell r="D4229" t="str">
            <v>CONEXOES</v>
          </cell>
          <cell r="E4229" t="str">
            <v>0180</v>
          </cell>
          <cell r="F4229" t="str">
            <v/>
          </cell>
          <cell r="G4229" t="str">
            <v/>
          </cell>
          <cell r="H4229" t="str">
            <v>LUVA, PPR, DN 63 MM, CLASSE PN 25, INSTALADO EM RESERVAÇÃO DE ÁGUA DE EDIFICAÇÃO QUE POSSUA RESERVATÓRIO DE FIBRA/FIBROCIMENTO  FORNECIMENTO E INSTALAÇÃO. AF_06/2016</v>
          </cell>
          <cell r="I4229" t="str">
            <v>UN</v>
          </cell>
          <cell r="J4229" t="str">
            <v>ATRIBUÍDO SÃO PAULO</v>
          </cell>
          <cell r="K4229" t="str">
            <v>23,91</v>
          </cell>
          <cell r="L4229" t="str">
            <v>CAIXA REFERENCIAL</v>
          </cell>
        </row>
        <row r="4230">
          <cell r="A4230">
            <v>96744</v>
          </cell>
          <cell r="B4230" t="str">
            <v>INSTALACOES HIDRO SANITARIAS</v>
          </cell>
          <cell r="C4230" t="str">
            <v>INHI</v>
          </cell>
          <cell r="D4230" t="str">
            <v>CONEXOES</v>
          </cell>
          <cell r="E4230" t="str">
            <v>0180</v>
          </cell>
          <cell r="F4230" t="str">
            <v/>
          </cell>
          <cell r="G4230" t="str">
            <v/>
          </cell>
          <cell r="H4230" t="str">
            <v>LUVA, PPR, DN 75 MM, CLASSE PN 25, INSTALADO EM RESERVAÇÃO DE ÁGUA DE EDIFICAÇÃO QUE POSSUA RESERVATÓRIO DE FIBRA/FIBROCIMENTO  FORNECIMENTO E INSTALAÇÃO. AF_06/2016</v>
          </cell>
          <cell r="I4230" t="str">
            <v>UN</v>
          </cell>
          <cell r="J4230" t="str">
            <v>ATRIBUÍDO SÃO PAULO</v>
          </cell>
          <cell r="K4230" t="str">
            <v>52,48</v>
          </cell>
          <cell r="L4230" t="str">
            <v>CAIXA REFERENCIAL</v>
          </cell>
        </row>
        <row r="4231">
          <cell r="A4231">
            <v>96745</v>
          </cell>
          <cell r="B4231" t="str">
            <v>INSTALACOES HIDRO SANITARIAS</v>
          </cell>
          <cell r="C4231" t="str">
            <v>INHI</v>
          </cell>
          <cell r="D4231" t="str">
            <v>CONEXOES</v>
          </cell>
          <cell r="E4231" t="str">
            <v>0180</v>
          </cell>
          <cell r="F4231" t="str">
            <v/>
          </cell>
          <cell r="G4231" t="str">
            <v/>
          </cell>
          <cell r="H4231" t="str">
            <v>LUVA, PPR, DN 90 MM, CLASSE PN 25, INSTALADO EM RESERVAÇÃO DE ÁGUA DE EDIFICAÇÃO QUE POSSUA RESERVATÓRIO DE FIBRA/FIBROCIMENTO  FORNECIMENTO E INSTALAÇÃO. AF_06/2016</v>
          </cell>
          <cell r="I4231" t="str">
            <v>UN</v>
          </cell>
          <cell r="J4231" t="str">
            <v>ATRIBUÍDO SÃO PAULO</v>
          </cell>
          <cell r="K4231" t="str">
            <v>79,35</v>
          </cell>
          <cell r="L4231" t="str">
            <v>CAIXA REFERENCIAL</v>
          </cell>
        </row>
        <row r="4232">
          <cell r="A4232">
            <v>96746</v>
          </cell>
          <cell r="B4232" t="str">
            <v>INSTALACOES HIDRO SANITARIAS</v>
          </cell>
          <cell r="C4232" t="str">
            <v>INHI</v>
          </cell>
          <cell r="D4232" t="str">
            <v>CONEXOES</v>
          </cell>
          <cell r="E4232" t="str">
            <v>0180</v>
          </cell>
          <cell r="F4232" t="str">
            <v/>
          </cell>
          <cell r="G4232" t="str">
            <v/>
          </cell>
          <cell r="H4232" t="str">
            <v>LUVA, PPR, DN 110 MM, CLASSE PN 25, INSTALADO EM RESERVAÇÃO DE ÁGUA DE EDIFICAÇÃO QUE POSSUA RESERVATÓRIO DE FIBRA/FIBROCIMENTO  FORNECIMENTO E INSTALAÇÃO. AF_06/2016</v>
          </cell>
          <cell r="I4232" t="str">
            <v>UN</v>
          </cell>
          <cell r="J4232" t="str">
            <v>ATRIBUÍDO SÃO PAULO</v>
          </cell>
          <cell r="K4232" t="str">
            <v>126,68</v>
          </cell>
          <cell r="L4232" t="str">
            <v>CAIXA REFERENCIAL</v>
          </cell>
        </row>
        <row r="4233">
          <cell r="A4233">
            <v>96747</v>
          </cell>
          <cell r="B4233" t="str">
            <v>INSTALACOES HIDRO SANITARIAS</v>
          </cell>
          <cell r="C4233" t="str">
            <v>INHI</v>
          </cell>
          <cell r="D4233" t="str">
            <v>CONEXOES</v>
          </cell>
          <cell r="E4233" t="str">
            <v>0180</v>
          </cell>
          <cell r="F4233" t="str">
            <v/>
          </cell>
          <cell r="G4233" t="str">
            <v/>
          </cell>
          <cell r="H4233" t="str">
            <v>JOELHO 90 GRAUS, PPR, DN 20 MM, CLASSE PN 25,  INSTALADO EM RESERVAÇÃO DE ÁGUA DE EDIFICAÇÃO QUE POSSUA RESERVATÓRIO DE FIBRA/FIBROCIMENTO  FORNECIMENTO E INSTALAÇÃO. AF_06/2016</v>
          </cell>
          <cell r="I4233" t="str">
            <v>UN</v>
          </cell>
          <cell r="J4233" t="str">
            <v>ATRIBUÍDO SÃO PAULO</v>
          </cell>
          <cell r="K4233" t="str">
            <v>6,01</v>
          </cell>
          <cell r="L4233" t="str">
            <v>CAIXA REFERENCIAL</v>
          </cell>
        </row>
        <row r="4234">
          <cell r="A4234">
            <v>96748</v>
          </cell>
          <cell r="B4234" t="str">
            <v>INSTALACOES HIDRO SANITARIAS</v>
          </cell>
          <cell r="C4234" t="str">
            <v>INHI</v>
          </cell>
          <cell r="D4234" t="str">
            <v>CONEXOES</v>
          </cell>
          <cell r="E4234" t="str">
            <v>0180</v>
          </cell>
          <cell r="F4234" t="str">
            <v/>
          </cell>
          <cell r="G4234" t="str">
            <v/>
          </cell>
          <cell r="H4234" t="str">
            <v>JOELHO 90 GRAUS, PPR, DN 25 MM, CLASSE PN 25,  INSTALADO EM RESERVAÇÃO DE ÁGUA DE EDIFICAÇÃO QUE POSSUA RESERVATÓRIO DE FIBRA/FIBROCIMENTO  FORNECIMENTO E INSTALAÇÃO. AF_06/2016</v>
          </cell>
          <cell r="I4234" t="str">
            <v>UN</v>
          </cell>
          <cell r="J4234" t="str">
            <v>ATRIBUÍDO SÃO PAULO</v>
          </cell>
          <cell r="K4234" t="str">
            <v>7,07</v>
          </cell>
          <cell r="L4234" t="str">
            <v>CAIXA REFERENCIAL</v>
          </cell>
        </row>
        <row r="4235">
          <cell r="A4235">
            <v>96749</v>
          </cell>
          <cell r="B4235" t="str">
            <v>INSTALACOES HIDRO SANITARIAS</v>
          </cell>
          <cell r="C4235" t="str">
            <v>INHI</v>
          </cell>
          <cell r="D4235" t="str">
            <v>CONEXOES</v>
          </cell>
          <cell r="E4235" t="str">
            <v>0180</v>
          </cell>
          <cell r="F4235" t="str">
            <v/>
          </cell>
          <cell r="G4235" t="str">
            <v/>
          </cell>
          <cell r="H4235" t="str">
            <v>JOELHO 90 GRAUS, PPR, DN 32 MM, CLASSE PN 25,  INSTALADO EM RESERVAÇÃO DE ÁGUA DE EDIFICAÇÃO QUE POSSUA RESERVATÓRIO DE FIBRA/FIBROCIMENTO  FORNECIMENTO E INSTALAÇÃO. AF_06/2016</v>
          </cell>
          <cell r="I4235" t="str">
            <v>UN</v>
          </cell>
          <cell r="J4235" t="str">
            <v>ATRIBUÍDO SÃO PAULO</v>
          </cell>
          <cell r="K4235" t="str">
            <v>9,80</v>
          </cell>
          <cell r="L4235" t="str">
            <v>CAIXA REFERENCIAL</v>
          </cell>
        </row>
        <row r="4236">
          <cell r="A4236">
            <v>96750</v>
          </cell>
          <cell r="B4236" t="str">
            <v>INSTALACOES HIDRO SANITARIAS</v>
          </cell>
          <cell r="C4236" t="str">
            <v>INHI</v>
          </cell>
          <cell r="D4236" t="str">
            <v>CONEXOES</v>
          </cell>
          <cell r="E4236" t="str">
            <v>0180</v>
          </cell>
          <cell r="F4236" t="str">
            <v/>
          </cell>
          <cell r="G4236" t="str">
            <v/>
          </cell>
          <cell r="H4236" t="str">
            <v>JOELHO 90 GRAUS, PPR, DN 40 MM, CLASSE PN 25,  INSTALADO EM RESERVAÇÃO DE ÁGUA DE EDIFICAÇÃO QUE POSSUA RESERVATÓRIO DE FIBRA/FIBROCIMENTO  FORNECIMENTO E INSTALAÇÃO. AF_06/2016</v>
          </cell>
          <cell r="I4236" t="str">
            <v>UN</v>
          </cell>
          <cell r="J4236" t="str">
            <v>ATRIBUÍDO SÃO PAULO</v>
          </cell>
          <cell r="K4236" t="str">
            <v>13,95</v>
          </cell>
          <cell r="L4236" t="str">
            <v>CAIXA REFERENCIAL</v>
          </cell>
        </row>
        <row r="4237">
          <cell r="A4237">
            <v>96751</v>
          </cell>
          <cell r="B4237" t="str">
            <v>INSTALACOES HIDRO SANITARIAS</v>
          </cell>
          <cell r="C4237" t="str">
            <v>INHI</v>
          </cell>
          <cell r="D4237" t="str">
            <v>CONEXOES</v>
          </cell>
          <cell r="E4237" t="str">
            <v>0180</v>
          </cell>
          <cell r="F4237" t="str">
            <v/>
          </cell>
          <cell r="G4237" t="str">
            <v/>
          </cell>
          <cell r="H4237" t="str">
            <v>JOELHO 90 GRAUS, PPR, DN 50 MM, CLASSE PN 25,  INSTALADO EM RESERVAÇÃO DE ÁGUA DE EDIFICAÇÃO QUE POSSUA RESERVATÓRIO DE FIBRA/FIBROCIMENTO  FORNECIMENTO E INSTALAÇÃO. AF_06/2016</v>
          </cell>
          <cell r="I4237" t="str">
            <v>UN</v>
          </cell>
          <cell r="J4237" t="str">
            <v>ATRIBUÍDO SÃO PAULO</v>
          </cell>
          <cell r="K4237" t="str">
            <v>25,99</v>
          </cell>
          <cell r="L4237" t="str">
            <v>CAIXA REFERENCIAL</v>
          </cell>
        </row>
        <row r="4238">
          <cell r="A4238">
            <v>96752</v>
          </cell>
          <cell r="B4238" t="str">
            <v>INSTALACOES HIDRO SANITARIAS</v>
          </cell>
          <cell r="C4238" t="str">
            <v>INHI</v>
          </cell>
          <cell r="D4238" t="str">
            <v>CONEXOES</v>
          </cell>
          <cell r="E4238" t="str">
            <v>0180</v>
          </cell>
          <cell r="F4238" t="str">
            <v/>
          </cell>
          <cell r="G4238" t="str">
            <v/>
          </cell>
          <cell r="H4238" t="str">
            <v>JOELHO 90 GRAUS, PPR, DN 63 MM, CLASSE PN 25,  INSTALADO EM RESERVAÇÃO DE ÁGUA DE EDIFICAÇÃO QUE POSSUA RESERVATÓRIO DE FIBRA/FIBROCIMENTO  FORNECIMENTO E INSTALAÇÃO. AF_06/2016</v>
          </cell>
          <cell r="I4238" t="str">
            <v>UN</v>
          </cell>
          <cell r="J4238" t="str">
            <v>ATRIBUÍDO SÃO PAULO</v>
          </cell>
          <cell r="K4238" t="str">
            <v>35,08</v>
          </cell>
          <cell r="L4238" t="str">
            <v>CAIXA REFERENCIAL</v>
          </cell>
        </row>
        <row r="4239">
          <cell r="A4239">
            <v>96753</v>
          </cell>
          <cell r="B4239" t="str">
            <v>INSTALACOES HIDRO SANITARIAS</v>
          </cell>
          <cell r="C4239" t="str">
            <v>INHI</v>
          </cell>
          <cell r="D4239" t="str">
            <v>CONEXOES</v>
          </cell>
          <cell r="E4239" t="str">
            <v>0180</v>
          </cell>
          <cell r="F4239" t="str">
            <v/>
          </cell>
          <cell r="G4239" t="str">
            <v/>
          </cell>
          <cell r="H4239" t="str">
            <v>JOELHO 90 GRAUS, PPR, DN 75 MM, CLASSE PN 25,  INSTALADO EM RESERVAÇÃO DE ÁGUA DE EDIFICAÇÃO QUE POSSUA RESERVATÓRIO DE FIBRA/FIBROCIMENTO  FORNECIMENTO E INSTALAÇÃO. AF_06/2016</v>
          </cell>
          <cell r="I4239" t="str">
            <v>UN</v>
          </cell>
          <cell r="J4239" t="str">
            <v>ATRIBUÍDO SÃO PAULO</v>
          </cell>
          <cell r="K4239" t="str">
            <v>81,76</v>
          </cell>
          <cell r="L4239" t="str">
            <v>CAIXA REFERENCIAL</v>
          </cell>
        </row>
        <row r="4240">
          <cell r="A4240">
            <v>96754</v>
          </cell>
          <cell r="B4240" t="str">
            <v>INSTALACOES HIDRO SANITARIAS</v>
          </cell>
          <cell r="C4240" t="str">
            <v>INHI</v>
          </cell>
          <cell r="D4240" t="str">
            <v>CONEXOES</v>
          </cell>
          <cell r="E4240" t="str">
            <v>0180</v>
          </cell>
          <cell r="F4240" t="str">
            <v/>
          </cell>
          <cell r="G4240" t="str">
            <v/>
          </cell>
          <cell r="H4240" t="str">
            <v>JOELHO 90 GRAUS, PPR, DN 90 MM, CLASSE PN 25,  INSTALADO EM RESERVAÇÃO DE ÁGUA DE EDIFICAÇÃO QUE POSSUA RESERVATÓRIO DE FIBRA/FIBROCIMENTO  FORNECIMENTO E INSTALAÇÃO. AF_06/2016</v>
          </cell>
          <cell r="I4240" t="str">
            <v>UN</v>
          </cell>
          <cell r="J4240" t="str">
            <v>ATRIBUÍDO SÃO PAULO</v>
          </cell>
          <cell r="K4240" t="str">
            <v>117,77</v>
          </cell>
          <cell r="L4240" t="str">
            <v>CAIXA REFERENCIAL</v>
          </cell>
        </row>
        <row r="4241">
          <cell r="A4241">
            <v>96755</v>
          </cell>
          <cell r="B4241" t="str">
            <v>INSTALACOES HIDRO SANITARIAS</v>
          </cell>
          <cell r="C4241" t="str">
            <v>INHI</v>
          </cell>
          <cell r="D4241" t="str">
            <v>CONEXOES</v>
          </cell>
          <cell r="E4241" t="str">
            <v>0180</v>
          </cell>
          <cell r="F4241" t="str">
            <v/>
          </cell>
          <cell r="G4241" t="str">
            <v/>
          </cell>
          <cell r="H4241" t="str">
            <v>JOELHO 90 GRAUS, PPR, DN 110 MM, CLASSE PN 25,  INSTALADO EM RESERVAÇÃO DE ÁGUA DE EDIFICAÇÃO QUE POSSUA RESERVATÓRIO DE FIBRA/FIBROCIMENTO  FORNECIMENTO E INSTALAÇÃO. AF_06/2016</v>
          </cell>
          <cell r="I4241" t="str">
            <v>UN</v>
          </cell>
          <cell r="J4241" t="str">
            <v>ATRIBUÍDO SÃO PAULO</v>
          </cell>
          <cell r="K4241" t="str">
            <v>177,53</v>
          </cell>
          <cell r="L4241" t="str">
            <v>CAIXA REFERENCIAL</v>
          </cell>
        </row>
        <row r="4242">
          <cell r="A4242">
            <v>96756</v>
          </cell>
          <cell r="B4242" t="str">
            <v>INSTALACOES HIDRO SANITARIAS</v>
          </cell>
          <cell r="C4242" t="str">
            <v>INHI</v>
          </cell>
          <cell r="D4242" t="str">
            <v>CONEXOES</v>
          </cell>
          <cell r="E4242" t="str">
            <v>0180</v>
          </cell>
          <cell r="F4242" t="str">
            <v/>
          </cell>
          <cell r="G4242" t="str">
            <v/>
          </cell>
          <cell r="H4242" t="str">
            <v>TÊ MISTURADOR, PPR, DN 20 MM, CLASSE PN 25,  INSTALADO EM RESERVAÇÃO DE ÁGUA DE EDIFICAÇÃO QUE POSSUA RESERVATÓRIO DE FIBRA/FIBROCIMENTO  FORNECIMENTO E INSTALAÇÃO. AF_06/2016</v>
          </cell>
          <cell r="I4242" t="str">
            <v>UN</v>
          </cell>
          <cell r="J4242" t="str">
            <v>ATRIBUÍDO SÃO PAULO</v>
          </cell>
          <cell r="K4242" t="str">
            <v>12,01</v>
          </cell>
          <cell r="L4242" t="str">
            <v>CAIXA REFERENCIAL</v>
          </cell>
        </row>
        <row r="4243">
          <cell r="A4243">
            <v>96757</v>
          </cell>
          <cell r="B4243" t="str">
            <v>INSTALACOES HIDRO SANITARIAS</v>
          </cell>
          <cell r="C4243" t="str">
            <v>INHI</v>
          </cell>
          <cell r="D4243" t="str">
            <v>CONEXOES</v>
          </cell>
          <cell r="E4243" t="str">
            <v>0180</v>
          </cell>
          <cell r="F4243" t="str">
            <v/>
          </cell>
          <cell r="G4243" t="str">
            <v/>
          </cell>
          <cell r="H4243" t="str">
            <v>TÊ MISTURADOR, PPR, DN 25 MM, CLASSE PN 25,  INSTALADO EM RESERVAÇÃO DE ÁGUA DE EDIFICAÇÃO QUE POSSUA RESERVATÓRIO DE FIBRA/FIBROCIMENTO  FORNECIMENTO E INSTALAÇÃO. AF_06/2016</v>
          </cell>
          <cell r="I4243" t="str">
            <v>UN</v>
          </cell>
          <cell r="J4243" t="str">
            <v>ATRIBUÍDO SÃO PAULO</v>
          </cell>
          <cell r="K4243" t="str">
            <v>11,45</v>
          </cell>
          <cell r="L4243" t="str">
            <v>CAIXA REFERENCIAL</v>
          </cell>
        </row>
        <row r="4244">
          <cell r="A4244">
            <v>96758</v>
          </cell>
          <cell r="B4244" t="str">
            <v>INSTALACOES HIDRO SANITARIAS</v>
          </cell>
          <cell r="C4244" t="str">
            <v>INHI</v>
          </cell>
          <cell r="D4244" t="str">
            <v>CONEXOES</v>
          </cell>
          <cell r="E4244" t="str">
            <v>0180</v>
          </cell>
          <cell r="F4244" t="str">
            <v/>
          </cell>
          <cell r="G4244" t="str">
            <v/>
          </cell>
          <cell r="H4244" t="str">
            <v>TÊ, PPR, DN 32 MM, CLASSE PN 25,  INSTALADO EM RESERVAÇÃO DE ÁGUA DE EDIFICAÇÃO QUE POSSUA RESERVATÓRIO DE FIBRA/FIBROCIMENTO  FORNECIMENTO E INSTALAÇÃO. AF_06/2016</v>
          </cell>
          <cell r="I4244" t="str">
            <v>UN</v>
          </cell>
          <cell r="J4244" t="str">
            <v>ATRIBUÍDO SÃO PAULO</v>
          </cell>
          <cell r="K4244" t="str">
            <v>13,21</v>
          </cell>
          <cell r="L4244" t="str">
            <v>CAIXA REFERENCIAL</v>
          </cell>
        </row>
        <row r="4245">
          <cell r="A4245">
            <v>96759</v>
          </cell>
          <cell r="B4245" t="str">
            <v>INSTALACOES HIDRO SANITARIAS</v>
          </cell>
          <cell r="C4245" t="str">
            <v>INHI</v>
          </cell>
          <cell r="D4245" t="str">
            <v>CONEXOES</v>
          </cell>
          <cell r="E4245" t="str">
            <v>0180</v>
          </cell>
          <cell r="F4245" t="str">
            <v/>
          </cell>
          <cell r="G4245" t="str">
            <v/>
          </cell>
          <cell r="H4245" t="str">
            <v>TÊ, PPR, DN 40 MM, CLASSE PN 25,  INSTALADO EM RESERVAÇÃO DE ÁGUA DE EDIFICAÇÃO QUE POSSUA RESERVATÓRIO DE FIBRA/FIBROCIMENTO  FORNECIMENTO E INSTALAÇÃO. AF_06/2016</v>
          </cell>
          <cell r="I4245" t="str">
            <v>UN</v>
          </cell>
          <cell r="J4245" t="str">
            <v>ATRIBUÍDO SÃO PAULO</v>
          </cell>
          <cell r="K4245" t="str">
            <v>21,09</v>
          </cell>
          <cell r="L4245" t="str">
            <v>CAIXA REFERENCIAL</v>
          </cell>
        </row>
        <row r="4246">
          <cell r="A4246">
            <v>96760</v>
          </cell>
          <cell r="B4246" t="str">
            <v>INSTALACOES HIDRO SANITARIAS</v>
          </cell>
          <cell r="C4246" t="str">
            <v>INHI</v>
          </cell>
          <cell r="D4246" t="str">
            <v>CONEXOES</v>
          </cell>
          <cell r="E4246" t="str">
            <v>0180</v>
          </cell>
          <cell r="F4246" t="str">
            <v/>
          </cell>
          <cell r="G4246" t="str">
            <v/>
          </cell>
          <cell r="H4246" t="str">
            <v>TÊ, PPR, DN 50 MM, CLASSE PN 25,  INSTALADO EM RESERVAÇÃO DE ÁGUA DE EDIFICAÇÃO QUE POSSUA RESERVATÓRIO DE FIBRA/FIBROCIMENTO  FORNECIMENTO E INSTALAÇÃO. AF_06/2016</v>
          </cell>
          <cell r="I4246" t="str">
            <v>UN</v>
          </cell>
          <cell r="J4246" t="str">
            <v>ATRIBUÍDO SÃO PAULO</v>
          </cell>
          <cell r="K4246" t="str">
            <v>29,53</v>
          </cell>
          <cell r="L4246" t="str">
            <v>CAIXA REFERENCIAL</v>
          </cell>
        </row>
        <row r="4247">
          <cell r="A4247">
            <v>96761</v>
          </cell>
          <cell r="B4247" t="str">
            <v>INSTALACOES HIDRO SANITARIAS</v>
          </cell>
          <cell r="C4247" t="str">
            <v>INHI</v>
          </cell>
          <cell r="D4247" t="str">
            <v>CONEXOES</v>
          </cell>
          <cell r="E4247" t="str">
            <v>0180</v>
          </cell>
          <cell r="F4247" t="str">
            <v/>
          </cell>
          <cell r="G4247" t="str">
            <v/>
          </cell>
          <cell r="H4247" t="str">
            <v>TÊ, PPR, DN 63 MM, CLASSE PN 25,  INSTALADO EM RESERVAÇÃO DE ÁGUA DE EDIFICAÇÃO QUE POSSUA RESERVATÓRIO DE FIBRA/FIBROCIMENTO  FORNECIMENTO E INSTALAÇÃO. AF_06/2016</v>
          </cell>
          <cell r="I4247" t="str">
            <v>UN</v>
          </cell>
          <cell r="J4247" t="str">
            <v>ATRIBUÍDO SÃO PAULO</v>
          </cell>
          <cell r="K4247" t="str">
            <v>44,05</v>
          </cell>
          <cell r="L4247" t="str">
            <v>CAIXA REFERENCIAL</v>
          </cell>
        </row>
        <row r="4248">
          <cell r="A4248">
            <v>96762</v>
          </cell>
          <cell r="B4248" t="str">
            <v>INSTALACOES HIDRO SANITARIAS</v>
          </cell>
          <cell r="C4248" t="str">
            <v>INHI</v>
          </cell>
          <cell r="D4248" t="str">
            <v>CONEXOES</v>
          </cell>
          <cell r="E4248" t="str">
            <v>0180</v>
          </cell>
          <cell r="F4248" t="str">
            <v/>
          </cell>
          <cell r="G4248" t="str">
            <v/>
          </cell>
          <cell r="H4248" t="str">
            <v>TÊ, PPR, DN 75 MM, CLASSE PN 25,  INSTALADO EM RESERVAÇÃO DE ÁGUA DE EDIFICAÇÃO QUE POSSUA RESERVATÓRIO DE FIBRA/FIBROCIMENTO  FORNECIMENTO E INSTALAÇÃO. AF_06/2016</v>
          </cell>
          <cell r="I4248" t="str">
            <v>UN</v>
          </cell>
          <cell r="J4248" t="str">
            <v>ATRIBUÍDO SÃO PAULO</v>
          </cell>
          <cell r="K4248" t="str">
            <v>87,40</v>
          </cell>
          <cell r="L4248" t="str">
            <v>CAIXA REFERENCIAL</v>
          </cell>
        </row>
        <row r="4249">
          <cell r="A4249">
            <v>96763</v>
          </cell>
          <cell r="B4249" t="str">
            <v>INSTALACOES HIDRO SANITARIAS</v>
          </cell>
          <cell r="C4249" t="str">
            <v>INHI</v>
          </cell>
          <cell r="D4249" t="str">
            <v>CONEXOES</v>
          </cell>
          <cell r="E4249" t="str">
            <v>0180</v>
          </cell>
          <cell r="F4249" t="str">
            <v/>
          </cell>
          <cell r="G4249" t="str">
            <v/>
          </cell>
          <cell r="H4249" t="str">
            <v>TÊ, PPR, DN 90 MM, CLASSE PN 25,  INSTALADO EM RESERVAÇÃO DE ÁGUA DE EDIFICAÇÃO QUE POSSUA RESERVATÓRIO DE FIBRA/FIBROCIMENTO  FORNECIMENTO E INSTALAÇÃO. AF_06/2016</v>
          </cell>
          <cell r="I4249" t="str">
            <v>UN</v>
          </cell>
          <cell r="J4249" t="str">
            <v>ATRIBUÍDO SÃO PAULO</v>
          </cell>
          <cell r="K4249" t="str">
            <v>124,18</v>
          </cell>
          <cell r="L4249" t="str">
            <v>CAIXA REFERENCIAL</v>
          </cell>
        </row>
        <row r="4250">
          <cell r="A4250">
            <v>96764</v>
          </cell>
          <cell r="B4250" t="str">
            <v>INSTALACOES HIDRO SANITARIAS</v>
          </cell>
          <cell r="C4250" t="str">
            <v>INHI</v>
          </cell>
          <cell r="D4250" t="str">
            <v>CONEXOES</v>
          </cell>
          <cell r="E4250" t="str">
            <v>0180</v>
          </cell>
          <cell r="F4250" t="str">
            <v/>
          </cell>
          <cell r="G4250" t="str">
            <v/>
          </cell>
          <cell r="H4250" t="str">
            <v>TÊ, PPR, DN 110 MM, CLASSE PN 25,  INSTALADO EM RESERVAÇÃO DE ÁGUA DE EDIFICAÇÃO QUE POSSUA RESERVATÓRIO DE FIBRA/FIBROCIMENTO  FORNECIMENTO E INSTALAÇÃO. AF_06/2016</v>
          </cell>
          <cell r="I4250" t="str">
            <v>UN</v>
          </cell>
          <cell r="J4250" t="str">
            <v>ATRIBUÍDO SÃO PAULO</v>
          </cell>
          <cell r="K4250" t="str">
            <v>198,18</v>
          </cell>
          <cell r="L4250" t="str">
            <v>CAIXA REFERENCIAL</v>
          </cell>
        </row>
        <row r="4251">
          <cell r="A4251">
            <v>96802</v>
          </cell>
          <cell r="B4251" t="str">
            <v>INSTALACOES HIDRO SANITARIAS</v>
          </cell>
          <cell r="C4251" t="str">
            <v>INHI</v>
          </cell>
          <cell r="D4251" t="str">
            <v>CONEXOES</v>
          </cell>
          <cell r="E4251" t="str">
            <v>0180</v>
          </cell>
          <cell r="F4251" t="str">
            <v/>
          </cell>
          <cell r="G4251" t="str">
            <v/>
          </cell>
          <cell r="H4251" t="str">
            <v>KIT CHASSI PEX, PRÉ-FABRICADO, PARA CHUVEIRO COM REGISTROS DE PRESSÃO E CONEXÕES POR CRIMPAGEM  FORNECIMENTO E INSTALAÇÃO. AF_06/2015</v>
          </cell>
          <cell r="I4251" t="str">
            <v>UN</v>
          </cell>
          <cell r="J4251" t="str">
            <v>ATRIBUÍDO SÃO PAULO</v>
          </cell>
          <cell r="K4251" t="str">
            <v>271,73</v>
          </cell>
          <cell r="L4251" t="str">
            <v>CAIXA REFERENCIAL</v>
          </cell>
        </row>
        <row r="4252">
          <cell r="A4252">
            <v>96803</v>
          </cell>
          <cell r="B4252" t="str">
            <v>INSTALACOES HIDRO SANITARIAS</v>
          </cell>
          <cell r="C4252" t="str">
            <v>INHI</v>
          </cell>
          <cell r="D4252" t="str">
            <v>CONEXOES</v>
          </cell>
          <cell r="E4252" t="str">
            <v>0180</v>
          </cell>
          <cell r="F4252" t="str">
            <v/>
          </cell>
          <cell r="G4252" t="str">
            <v/>
          </cell>
          <cell r="H4252" t="str">
            <v>KIT CHASSI PEX, PRÉ-FABRICADO, PARA COZINHA COM CUBA SIMPLES E CONEXÕES POR CRIMPAGEM  FORNECIMENTO E INSTALAÇÃO. AF_06/2015</v>
          </cell>
          <cell r="I4252" t="str">
            <v>UN</v>
          </cell>
          <cell r="J4252" t="str">
            <v>ATRIBUÍDO SÃO PAULO</v>
          </cell>
          <cell r="K4252" t="str">
            <v>138,24</v>
          </cell>
          <cell r="L4252" t="str">
            <v>CAIXA REFERENCIAL</v>
          </cell>
        </row>
        <row r="4253">
          <cell r="A4253">
            <v>96804</v>
          </cell>
          <cell r="B4253" t="str">
            <v>INSTALACOES HIDRO SANITARIAS</v>
          </cell>
          <cell r="C4253" t="str">
            <v>INHI</v>
          </cell>
          <cell r="D4253" t="str">
            <v>CONEXOES</v>
          </cell>
          <cell r="E4253" t="str">
            <v>0180</v>
          </cell>
          <cell r="F4253" t="str">
            <v/>
          </cell>
          <cell r="G4253" t="str">
            <v/>
          </cell>
          <cell r="H4253" t="str">
            <v>KIT CHASSI PEX, PRÉ-FABRICADO, PARA ÁREA DE SERVIÇO COM TANQUE E MÁQUINA DE LAVAR ROUPA, E CONEXÕES POR CRIMPAGEM  FORNECIMENTO E INSTALAÇÃO. AF_06/2015</v>
          </cell>
          <cell r="I4253" t="str">
            <v>UN</v>
          </cell>
          <cell r="J4253" t="str">
            <v>ATRIBUÍDO SÃO PAULO</v>
          </cell>
          <cell r="K4253" t="str">
            <v>243,86</v>
          </cell>
          <cell r="L4253" t="str">
            <v>CAIXA REFERENCIAL</v>
          </cell>
        </row>
        <row r="4254">
          <cell r="A4254">
            <v>96805</v>
          </cell>
          <cell r="B4254" t="str">
            <v>INSTALACOES HIDRO SANITARIAS</v>
          </cell>
          <cell r="C4254" t="str">
            <v>INHI</v>
          </cell>
          <cell r="D4254" t="str">
            <v>CONEXOES</v>
          </cell>
          <cell r="E4254" t="str">
            <v>0180</v>
          </cell>
          <cell r="F4254" t="str">
            <v/>
          </cell>
          <cell r="G4254" t="str">
            <v/>
          </cell>
          <cell r="H4254" t="str">
            <v>KIT CHASSI PEX, PRÉ-FABRICADO, PARA CHUVEIRO COM REGISTROS DE PRESSÃO E CONEXÕES POR ANEL DESLIZANTE  FORNECIMENTO E INSTALAÇÃO. AF_06/2015</v>
          </cell>
          <cell r="I4254" t="str">
            <v>UN</v>
          </cell>
          <cell r="J4254" t="str">
            <v>ATRIBUÍDO SÃO PAULO</v>
          </cell>
          <cell r="K4254" t="str">
            <v>278,08</v>
          </cell>
          <cell r="L4254" t="str">
            <v>CAIXA REFERENCIAL</v>
          </cell>
        </row>
        <row r="4255">
          <cell r="A4255">
            <v>96806</v>
          </cell>
          <cell r="B4255" t="str">
            <v>INSTALACOES HIDRO SANITARIAS</v>
          </cell>
          <cell r="C4255" t="str">
            <v>INHI</v>
          </cell>
          <cell r="D4255" t="str">
            <v>CONEXOES</v>
          </cell>
          <cell r="E4255" t="str">
            <v>0180</v>
          </cell>
          <cell r="F4255" t="str">
            <v/>
          </cell>
          <cell r="G4255" t="str">
            <v/>
          </cell>
          <cell r="H4255" t="str">
            <v>KIT CHASSI PEX, PRÉ-FABRICADO, PARA COZINHA COM CUBA SIMPLES E CONEXÕES POR ANEL DESLIZANTE  FORNECIMENTO E INSTALAÇÃO. AF_06/2015</v>
          </cell>
          <cell r="I4255" t="str">
            <v>UN</v>
          </cell>
          <cell r="J4255" t="str">
            <v>ATRIBUÍDO SÃO PAULO</v>
          </cell>
          <cell r="K4255" t="str">
            <v>132,18</v>
          </cell>
          <cell r="L4255" t="str">
            <v>CAIXA REFERENCIAL</v>
          </cell>
        </row>
        <row r="4256">
          <cell r="A4256">
            <v>96807</v>
          </cell>
          <cell r="B4256" t="str">
            <v>INSTALACOES HIDRO SANITARIAS</v>
          </cell>
          <cell r="C4256" t="str">
            <v>INHI</v>
          </cell>
          <cell r="D4256" t="str">
            <v>CONEXOES</v>
          </cell>
          <cell r="E4256" t="str">
            <v>0180</v>
          </cell>
          <cell r="F4256" t="str">
            <v/>
          </cell>
          <cell r="G4256" t="str">
            <v/>
          </cell>
          <cell r="H4256" t="str">
            <v>KIT CHASSI PEX, PRÉ-FABRICADO, PARA ÁREA DE SERVIÇO COM TANQUE E MÁQUINA DE LAVAR ROUPA, E CONEXÕES POR ANEL DESLIZANTE  FORNECIMENTO E INSTALAÇÃO. AF_06/2015</v>
          </cell>
          <cell r="I4256" t="str">
            <v>UN</v>
          </cell>
          <cell r="J4256" t="str">
            <v>ATRIBUÍDO SÃO PAULO</v>
          </cell>
          <cell r="K4256" t="str">
            <v>218,15</v>
          </cell>
          <cell r="L4256" t="str">
            <v>CAIXA REFERENCIAL</v>
          </cell>
        </row>
        <row r="4257">
          <cell r="A4257">
            <v>96808</v>
          </cell>
          <cell r="B4257" t="str">
            <v>INSTALACOES HIDRO SANITARIAS</v>
          </cell>
          <cell r="C4257" t="str">
            <v>INHI</v>
          </cell>
          <cell r="D4257" t="str">
            <v>CONEXOES</v>
          </cell>
          <cell r="E4257" t="str">
            <v>0180</v>
          </cell>
          <cell r="F4257" t="str">
            <v/>
          </cell>
          <cell r="G4257" t="str">
            <v/>
          </cell>
          <cell r="H4257" t="str">
            <v>UNIÃO METÁLICA PARA INSTALAÇÕES EM PEX, DN 16 MM, FIXAÇÃO DAS CONEXÕES POR ANEL DESLIZANTE  FORNECIMENTO E INSTALAÇÃO . AF_06/2015</v>
          </cell>
          <cell r="I4257" t="str">
            <v>UN</v>
          </cell>
          <cell r="J4257" t="str">
            <v>ATRIBUÍDO SÃO PAULO</v>
          </cell>
          <cell r="K4257" t="str">
            <v>11,39</v>
          </cell>
          <cell r="L4257" t="str">
            <v>CAIXA REFERENCIAL</v>
          </cell>
        </row>
        <row r="4258">
          <cell r="A4258">
            <v>96809</v>
          </cell>
          <cell r="B4258" t="str">
            <v>INSTALACOES HIDRO SANITARIAS</v>
          </cell>
          <cell r="C4258" t="str">
            <v>INHI</v>
          </cell>
          <cell r="D4258" t="str">
            <v>CONEXOES</v>
          </cell>
          <cell r="E4258" t="str">
            <v>0180</v>
          </cell>
          <cell r="F4258" t="str">
            <v/>
          </cell>
          <cell r="G4258" t="str">
            <v/>
          </cell>
          <cell r="H4258" t="str">
            <v>CONEXÃO FIXA, ROSCA FÊMEA, METÁLICA, PARA INSTALAÇÕES EM PEX, DN 16 MM X 1/2", COM ANEL DESLIZANTE. FORNECIMENTO E INSTALAÇÃO. AF_06/2015</v>
          </cell>
          <cell r="I4258" t="str">
            <v>UN</v>
          </cell>
          <cell r="J4258" t="str">
            <v>ATRIBUÍDO SÃO PAULO</v>
          </cell>
          <cell r="K4258" t="str">
            <v>13,26</v>
          </cell>
          <cell r="L4258" t="str">
            <v>CAIXA REFERENCIAL</v>
          </cell>
        </row>
        <row r="4259">
          <cell r="A4259">
            <v>96810</v>
          </cell>
          <cell r="B4259" t="str">
            <v>INSTALACOES HIDRO SANITARIAS</v>
          </cell>
          <cell r="C4259" t="str">
            <v>INHI</v>
          </cell>
          <cell r="D4259" t="str">
            <v>CONEXOES</v>
          </cell>
          <cell r="E4259" t="str">
            <v>0180</v>
          </cell>
          <cell r="F4259" t="str">
            <v/>
          </cell>
          <cell r="G4259" t="str">
            <v/>
          </cell>
          <cell r="H4259" t="str">
            <v>CONEXÃO MÓVEL, ROSCA FÊMEA, METÁLICA, PARA INSTALAÇÕES EM PEX, DN 16 MM X 3/4", COM ANEL DESLIZANTE. FORNECIMENTO E INSTALAÇÃO. AF_06/2015</v>
          </cell>
          <cell r="I4259" t="str">
            <v>UN</v>
          </cell>
          <cell r="J4259" t="str">
            <v>ATRIBUÍDO SÃO PAULO</v>
          </cell>
          <cell r="K4259" t="str">
            <v>14,52</v>
          </cell>
          <cell r="L4259" t="str">
            <v>CAIXA REFERENCIAL</v>
          </cell>
        </row>
        <row r="4260">
          <cell r="A4260">
            <v>96811</v>
          </cell>
          <cell r="B4260" t="str">
            <v>INSTALACOES HIDRO SANITARIAS</v>
          </cell>
          <cell r="C4260" t="str">
            <v>INHI</v>
          </cell>
          <cell r="D4260" t="str">
            <v>CONEXOES</v>
          </cell>
          <cell r="E4260" t="str">
            <v>0180</v>
          </cell>
          <cell r="F4260" t="str">
            <v/>
          </cell>
          <cell r="G4260" t="str">
            <v/>
          </cell>
          <cell r="H4260" t="str">
            <v>UNIÃO METÁLICA PARA INSTALAÇÕES EM PEX, DN 20 MM, FIXAÇÃO DAS CONEXÕES POR ANEL DESLIZANTE  FORNECIMENTO E INSTALAÇÃO . AF_06/2015</v>
          </cell>
          <cell r="I4260" t="str">
            <v>UN</v>
          </cell>
          <cell r="J4260" t="str">
            <v>ATRIBUÍDO SÃO PAULO</v>
          </cell>
          <cell r="K4260" t="str">
            <v>15,45</v>
          </cell>
          <cell r="L4260" t="str">
            <v>CAIXA REFERENCIAL</v>
          </cell>
        </row>
        <row r="4261">
          <cell r="A4261">
            <v>96812</v>
          </cell>
          <cell r="B4261" t="str">
            <v>INSTALACOES HIDRO SANITARIAS</v>
          </cell>
          <cell r="C4261" t="str">
            <v>INHI</v>
          </cell>
          <cell r="D4261" t="str">
            <v>CONEXOES</v>
          </cell>
          <cell r="E4261" t="str">
            <v>0180</v>
          </cell>
          <cell r="F4261" t="str">
            <v/>
          </cell>
          <cell r="G4261" t="str">
            <v/>
          </cell>
          <cell r="H4261" t="str">
            <v>CONEXÃO FIXA, ROSCA FÊMEA, METÁLICA, PARA INSTALAÇÕES EM PEX, DN 20 MM X 1/2", COM ANEL DESLIZANTE. FORNECIMENTO E INSTALAÇÃO. AF_06/2015</v>
          </cell>
          <cell r="I4261" t="str">
            <v>UN</v>
          </cell>
          <cell r="J4261" t="str">
            <v>ATRIBUÍDO SÃO PAULO</v>
          </cell>
          <cell r="K4261" t="str">
            <v>14,78</v>
          </cell>
          <cell r="L4261" t="str">
            <v>CAIXA REFERENCIAL</v>
          </cell>
        </row>
        <row r="4262">
          <cell r="A4262">
            <v>96813</v>
          </cell>
          <cell r="B4262" t="str">
            <v>INSTALACOES HIDRO SANITARIAS</v>
          </cell>
          <cell r="C4262" t="str">
            <v>INHI</v>
          </cell>
          <cell r="D4262" t="str">
            <v>CONEXOES</v>
          </cell>
          <cell r="E4262" t="str">
            <v>0180</v>
          </cell>
          <cell r="F4262" t="str">
            <v/>
          </cell>
          <cell r="G4262" t="str">
            <v/>
          </cell>
          <cell r="H4262" t="str">
            <v>CONEXÃO FIXA, ROSCA FÊMEA, METÁLICA, PARA INSTALAÇÕES EM PEX, DN 20 MM X 3/4", COM ANEL DESLIZANTE. FORNECIMENTO E INSTALAÇÃO. AF_06/2015</v>
          </cell>
          <cell r="I4262" t="str">
            <v>UN</v>
          </cell>
          <cell r="J4262" t="str">
            <v>ATRIBUÍDO SÃO PAULO</v>
          </cell>
          <cell r="K4262" t="str">
            <v>17,28</v>
          </cell>
          <cell r="L4262" t="str">
            <v>CAIXA REFERENCIAL</v>
          </cell>
        </row>
        <row r="4263">
          <cell r="A4263">
            <v>96814</v>
          </cell>
          <cell r="B4263" t="str">
            <v>INSTALACOES HIDRO SANITARIAS</v>
          </cell>
          <cell r="C4263" t="str">
            <v>INHI</v>
          </cell>
          <cell r="D4263" t="str">
            <v>CONEXOES</v>
          </cell>
          <cell r="E4263" t="str">
            <v>0180</v>
          </cell>
          <cell r="F4263" t="str">
            <v/>
          </cell>
          <cell r="G4263" t="str">
            <v/>
          </cell>
          <cell r="H4263" t="str">
            <v>UNIÃO DE REDUÇÃO, METÁLICA, PARA INSTALAÇÕES EM PEX, DN 20 X 16 MM, CONEXÃO POR ANEL DESLIZANTE  FORNECIMENTO E INSTALAÇÃO. AF_06/2015</v>
          </cell>
          <cell r="I4263" t="str">
            <v>UN</v>
          </cell>
          <cell r="J4263" t="str">
            <v>ATRIBUÍDO SÃO PAULO</v>
          </cell>
          <cell r="K4263" t="str">
            <v>14,36</v>
          </cell>
          <cell r="L4263" t="str">
            <v>CAIXA REFERENCIAL</v>
          </cell>
        </row>
        <row r="4264">
          <cell r="A4264">
            <v>96815</v>
          </cell>
          <cell r="B4264" t="str">
            <v>INSTALACOES HIDRO SANITARIAS</v>
          </cell>
          <cell r="C4264" t="str">
            <v>INHI</v>
          </cell>
          <cell r="D4264" t="str">
            <v>CONEXOES</v>
          </cell>
          <cell r="E4264" t="str">
            <v>0180</v>
          </cell>
          <cell r="F4264" t="str">
            <v/>
          </cell>
          <cell r="G4264" t="str">
            <v/>
          </cell>
          <cell r="H4264" t="str">
            <v>UNIÃO METÁLICA PARA INSTALAÇÕES EM PEX, DN 25 MM, FIXAÇÃO DAS CONEXÕES POR ANEL DESLIZANTE   FORNECIMENTO E INSTALAÇÃO. AF_06/2015</v>
          </cell>
          <cell r="I4264" t="str">
            <v>UN</v>
          </cell>
          <cell r="J4264" t="str">
            <v>ATRIBUÍDO SÃO PAULO</v>
          </cell>
          <cell r="K4264" t="str">
            <v>25,02</v>
          </cell>
          <cell r="L4264" t="str">
            <v>CAIXA REFERENCIAL</v>
          </cell>
        </row>
        <row r="4265">
          <cell r="A4265">
            <v>96816</v>
          </cell>
          <cell r="B4265" t="str">
            <v>INSTALACOES HIDRO SANITARIAS</v>
          </cell>
          <cell r="C4265" t="str">
            <v>INHI</v>
          </cell>
          <cell r="D4265" t="str">
            <v>CONEXOES</v>
          </cell>
          <cell r="E4265" t="str">
            <v>0180</v>
          </cell>
          <cell r="F4265" t="str">
            <v/>
          </cell>
          <cell r="G4265" t="str">
            <v/>
          </cell>
          <cell r="H4265" t="str">
            <v>CONEXÃO FIXA, ROSCA FÊMEA, METÁLICA, PARA INSTALAÇÕES EM PEX, DN 25 MM X 3/4", COM ANEL DESLIZANTE. FORNECIMENTO E INSTALAÇÃO. AF_06/2015</v>
          </cell>
          <cell r="I4265" t="str">
            <v>UN</v>
          </cell>
          <cell r="J4265" t="str">
            <v>ATRIBUÍDO SÃO PAULO</v>
          </cell>
          <cell r="K4265" t="str">
            <v>20,24</v>
          </cell>
          <cell r="L4265" t="str">
            <v>CAIXA REFERENCIAL</v>
          </cell>
        </row>
        <row r="4266">
          <cell r="A4266">
            <v>96817</v>
          </cell>
          <cell r="B4266" t="str">
            <v>INSTALACOES HIDRO SANITARIAS</v>
          </cell>
          <cell r="C4266" t="str">
            <v>INHI</v>
          </cell>
          <cell r="D4266" t="str">
            <v>CONEXOES</v>
          </cell>
          <cell r="E4266" t="str">
            <v>0180</v>
          </cell>
          <cell r="F4266" t="str">
            <v/>
          </cell>
          <cell r="G4266" t="str">
            <v/>
          </cell>
          <cell r="H4266" t="str">
            <v>CONEXÃO FIXA, ROSCA FÊMEA, METÁLICA, PARA INSTALAÇÕES EM PEX, DN 25 MM X 1", COM ANEL DESLIZANTE. FORNECIMENTO E INSTALAÇÃO. AF_06/2015</v>
          </cell>
          <cell r="I4266" t="str">
            <v>UN</v>
          </cell>
          <cell r="J4266" t="str">
            <v>ATRIBUÍDO SÃO PAULO</v>
          </cell>
          <cell r="K4266" t="str">
            <v>23,28</v>
          </cell>
          <cell r="L4266" t="str">
            <v>CAIXA REFERENCIAL</v>
          </cell>
        </row>
        <row r="4267">
          <cell r="A4267">
            <v>96818</v>
          </cell>
          <cell r="B4267" t="str">
            <v>INSTALACOES HIDRO SANITARIAS</v>
          </cell>
          <cell r="C4267" t="str">
            <v>INHI</v>
          </cell>
          <cell r="D4267" t="str">
            <v>CONEXOES</v>
          </cell>
          <cell r="E4267" t="str">
            <v>0180</v>
          </cell>
          <cell r="F4267" t="str">
            <v/>
          </cell>
          <cell r="G4267" t="str">
            <v/>
          </cell>
          <cell r="H4267" t="str">
            <v>UNIÃO DE REDUÇÃO, METÁLICA, PEX, DN 25 X 16 MM, CONEXÃO POR ANEL DESLIZANTE  FORNECIMENTO E INSTALAÇÃO. AF_06/2015</v>
          </cell>
          <cell r="I4267" t="str">
            <v>UN</v>
          </cell>
          <cell r="J4267" t="str">
            <v>ATRIBUÍDO SÃO PAULO</v>
          </cell>
          <cell r="K4267" t="str">
            <v>21,55</v>
          </cell>
          <cell r="L4267" t="str">
            <v>CAIXA REFERENCIAL</v>
          </cell>
        </row>
        <row r="4268">
          <cell r="A4268">
            <v>96819</v>
          </cell>
          <cell r="B4268" t="str">
            <v>INSTALACOES HIDRO SANITARIAS</v>
          </cell>
          <cell r="C4268" t="str">
            <v>INHI</v>
          </cell>
          <cell r="D4268" t="str">
            <v>CONEXOES</v>
          </cell>
          <cell r="E4268" t="str">
            <v>0180</v>
          </cell>
          <cell r="F4268" t="str">
            <v/>
          </cell>
          <cell r="G4268" t="str">
            <v/>
          </cell>
          <cell r="H4268" t="str">
            <v>UNIÃO DE REDUÇÃO, METÁLICA, PEX, DN 25 X 20 MM, CONEXÃO POR ANEL DESLIZANTE  FORNECIMENTO E INSTALAÇÃO. AF_06/2015</v>
          </cell>
          <cell r="I4268" t="str">
            <v>UN</v>
          </cell>
          <cell r="J4268" t="str">
            <v>ATRIBUÍDO SÃO PAULO</v>
          </cell>
          <cell r="K4268" t="str">
            <v>21,55</v>
          </cell>
          <cell r="L4268" t="str">
            <v>CAIXA REFERENCIAL</v>
          </cell>
        </row>
        <row r="4269">
          <cell r="A4269">
            <v>96820</v>
          </cell>
          <cell r="B4269" t="str">
            <v>INSTALACOES HIDRO SANITARIAS</v>
          </cell>
          <cell r="C4269" t="str">
            <v>INHI</v>
          </cell>
          <cell r="D4269" t="str">
            <v>CONEXOES</v>
          </cell>
          <cell r="E4269" t="str">
            <v>0180</v>
          </cell>
          <cell r="F4269" t="str">
            <v/>
          </cell>
          <cell r="G4269" t="str">
            <v/>
          </cell>
          <cell r="H4269" t="str">
            <v>UNIÃO METÁLICA PARA INSTALAÇÕES EM PEX, DN 32 MM, FIXAÇÃO DAS CONEXÕES POR ANEL DESLIZANTE   FORNECIMENTO E INSTALAÇÃO. AF_06/2015</v>
          </cell>
          <cell r="I4269" t="str">
            <v>UN</v>
          </cell>
          <cell r="J4269" t="str">
            <v>ATRIBUÍDO SÃO PAULO</v>
          </cell>
          <cell r="K4269" t="str">
            <v>40,33</v>
          </cell>
          <cell r="L4269" t="str">
            <v>CAIXA REFERENCIAL</v>
          </cell>
        </row>
        <row r="4270">
          <cell r="A4270">
            <v>96821</v>
          </cell>
          <cell r="B4270" t="str">
            <v>INSTALACOES HIDRO SANITARIAS</v>
          </cell>
          <cell r="C4270" t="str">
            <v>INHI</v>
          </cell>
          <cell r="D4270" t="str">
            <v>CONEXOES</v>
          </cell>
          <cell r="E4270" t="str">
            <v>0180</v>
          </cell>
          <cell r="F4270" t="str">
            <v/>
          </cell>
          <cell r="G4270" t="str">
            <v/>
          </cell>
          <cell r="H4270" t="str">
            <v>CONEXÃO FIXA, ROSCA FÊMEA, METÁLICA, PARA INSTALAÇÕES EM PEX, DN 32 MM X 1", COM ANEL DESLIZANTE  FORNECIMENTO E INSTALAÇÃO. AF_06/2015</v>
          </cell>
          <cell r="I4270" t="str">
            <v>UN</v>
          </cell>
          <cell r="J4270" t="str">
            <v>ATRIBUÍDO SÃO PAULO</v>
          </cell>
          <cell r="K4270" t="str">
            <v>34,01</v>
          </cell>
          <cell r="L4270" t="str">
            <v>CAIXA REFERENCIAL</v>
          </cell>
        </row>
        <row r="4271">
          <cell r="A4271">
            <v>96822</v>
          </cell>
          <cell r="B4271" t="str">
            <v>INSTALACOES HIDRO SANITARIAS</v>
          </cell>
          <cell r="C4271" t="str">
            <v>INHI</v>
          </cell>
          <cell r="D4271" t="str">
            <v>CONEXOES</v>
          </cell>
          <cell r="E4271" t="str">
            <v>0180</v>
          </cell>
          <cell r="F4271" t="str">
            <v/>
          </cell>
          <cell r="G4271" t="str">
            <v/>
          </cell>
          <cell r="H4271" t="str">
            <v>UNIÃO DE REDUÇÃO, METÁLICA, PEX, DN 32 X 25 MM, CONEXÃO POR ANEL DESLIZANTE  FORNECIMENTO E INSTALAÇÃO. AF_06/2015</v>
          </cell>
          <cell r="I4271" t="str">
            <v>UN</v>
          </cell>
          <cell r="J4271" t="str">
            <v>ATRIBUÍDO SÃO PAULO</v>
          </cell>
          <cell r="K4271" t="str">
            <v>34,49</v>
          </cell>
          <cell r="L4271" t="str">
            <v>CAIXA REFERENCIAL</v>
          </cell>
        </row>
        <row r="4272">
          <cell r="A4272">
            <v>96823</v>
          </cell>
          <cell r="B4272" t="str">
            <v>INSTALACOES HIDRO SANITARIAS</v>
          </cell>
          <cell r="C4272" t="str">
            <v>INHI</v>
          </cell>
          <cell r="D4272" t="str">
            <v>CONEXOES</v>
          </cell>
          <cell r="E4272" t="str">
            <v>0180</v>
          </cell>
          <cell r="F4272" t="str">
            <v/>
          </cell>
          <cell r="G4272" t="str">
            <v/>
          </cell>
          <cell r="H4272" t="str">
            <v>LUVA PARA INSTALAÇÕES EM PEX, DN 16 MM, CONEXÃO POR CRIMPAGEM  FORNECIMENTO E INSTALAÇÃO . AF_06/2015</v>
          </cell>
          <cell r="I4272" t="str">
            <v>UN</v>
          </cell>
          <cell r="J4272" t="str">
            <v>ATRIBUÍDO SÃO PAULO</v>
          </cell>
          <cell r="K4272" t="str">
            <v>14,16</v>
          </cell>
          <cell r="L4272" t="str">
            <v>CAIXA REFERENCIAL</v>
          </cell>
        </row>
        <row r="4273">
          <cell r="A4273">
            <v>96824</v>
          </cell>
          <cell r="B4273" t="str">
            <v>INSTALACOES HIDRO SANITARIAS</v>
          </cell>
          <cell r="C4273" t="str">
            <v>INHI</v>
          </cell>
          <cell r="D4273" t="str">
            <v>CONEXOES</v>
          </cell>
          <cell r="E4273" t="str">
            <v>0180</v>
          </cell>
          <cell r="F4273" t="str">
            <v/>
          </cell>
          <cell r="G4273" t="str">
            <v/>
          </cell>
          <cell r="H4273" t="str">
            <v>CONEXÃO FIXA, ROSCA FÊMEA, PARA INSTALAÇÕES EM PEX, DN 16MM X 1/2", CONEXÃO POR CRIMPAGEM  FORNECIMENTO E INSTALAÇÃO. AF_06/2015</v>
          </cell>
          <cell r="I4273" t="str">
            <v>UN</v>
          </cell>
          <cell r="J4273" t="str">
            <v>ATRIBUÍDO SÃO PAULO</v>
          </cell>
          <cell r="K4273" t="str">
            <v>16,11</v>
          </cell>
          <cell r="L4273" t="str">
            <v>CAIXA REFERENCIAL</v>
          </cell>
        </row>
        <row r="4274">
          <cell r="A4274">
            <v>96825</v>
          </cell>
          <cell r="B4274" t="str">
            <v>INSTALACOES HIDRO SANITARIAS</v>
          </cell>
          <cell r="C4274" t="str">
            <v>INHI</v>
          </cell>
          <cell r="D4274" t="str">
            <v>CONEXOES</v>
          </cell>
          <cell r="E4274" t="str">
            <v>0180</v>
          </cell>
          <cell r="F4274" t="str">
            <v/>
          </cell>
          <cell r="G4274" t="str">
            <v/>
          </cell>
          <cell r="H4274" t="str">
            <v>CONEXÃO FIXA, ROSCA FÊMEA, PARA INSTALAÇÕES EM PEX, DN 16MM X 3/4", CONEXÃO POR CRIMPAGEM  FORNECIMENTO E INSTALAÇÃO. AF_06/2015</v>
          </cell>
          <cell r="I4274" t="str">
            <v>UN</v>
          </cell>
          <cell r="J4274" t="str">
            <v>ATRIBUÍDO SÃO PAULO</v>
          </cell>
          <cell r="K4274" t="str">
            <v>22,18</v>
          </cell>
          <cell r="L4274" t="str">
            <v>CAIXA REFERENCIAL</v>
          </cell>
        </row>
        <row r="4275">
          <cell r="A4275">
            <v>96826</v>
          </cell>
          <cell r="B4275" t="str">
            <v>INSTALACOES HIDRO SANITARIAS</v>
          </cell>
          <cell r="C4275" t="str">
            <v>INHI</v>
          </cell>
          <cell r="D4275" t="str">
            <v>CONEXOES</v>
          </cell>
          <cell r="E4275" t="str">
            <v>0180</v>
          </cell>
          <cell r="F4275" t="str">
            <v/>
          </cell>
          <cell r="G4275" t="str">
            <v/>
          </cell>
          <cell r="H4275" t="str">
            <v>LUVA PARA INSTALAÇÕES EM PEX, DN 20 MM, CONEXÃO POR CRIMPAGEM   FORNECIMENTO E INSTALAÇÃO. AF_06/2015</v>
          </cell>
          <cell r="I4275" t="str">
            <v>UN</v>
          </cell>
          <cell r="J4275" t="str">
            <v>ATRIBUÍDO SÃO PAULO</v>
          </cell>
          <cell r="K4275" t="str">
            <v>19,84</v>
          </cell>
          <cell r="L4275" t="str">
            <v>CAIXA REFERENCIAL</v>
          </cell>
        </row>
        <row r="4276">
          <cell r="A4276">
            <v>96827</v>
          </cell>
          <cell r="B4276" t="str">
            <v>INSTALACOES HIDRO SANITARIAS</v>
          </cell>
          <cell r="C4276" t="str">
            <v>INHI</v>
          </cell>
          <cell r="D4276" t="str">
            <v>CONEXOES</v>
          </cell>
          <cell r="E4276" t="str">
            <v>0180</v>
          </cell>
          <cell r="F4276" t="str">
            <v/>
          </cell>
          <cell r="G4276" t="str">
            <v/>
          </cell>
          <cell r="H4276" t="str">
            <v>CONEXÃO FIXA, ROSCA FÊMEA, PARA INSTALAÇÕES EM PEX, DN 20MM X 1/2", CONEXÃO POR CRIMPAGEM  FORNECIMENTO E INSTALAÇÃO. AF_06/2015</v>
          </cell>
          <cell r="I4276" t="str">
            <v>UN</v>
          </cell>
          <cell r="J4276" t="str">
            <v>ATRIBUÍDO SÃO PAULO</v>
          </cell>
          <cell r="K4276" t="str">
            <v>20,63</v>
          </cell>
          <cell r="L4276" t="str">
            <v>CAIXA REFERENCIAL</v>
          </cell>
        </row>
        <row r="4277">
          <cell r="A4277">
            <v>96828</v>
          </cell>
          <cell r="B4277" t="str">
            <v>INSTALACOES HIDRO SANITARIAS</v>
          </cell>
          <cell r="C4277" t="str">
            <v>INHI</v>
          </cell>
          <cell r="D4277" t="str">
            <v>CONEXOES</v>
          </cell>
          <cell r="E4277" t="str">
            <v>0180</v>
          </cell>
          <cell r="F4277" t="str">
            <v/>
          </cell>
          <cell r="G4277" t="str">
            <v/>
          </cell>
          <cell r="H4277" t="str">
            <v>CONEXÃO FIXA, ROSCA FÊMEA, PARA INSTALAÇÕES EM PEX, DN 20MM X 3/4", CONEXÃO POR CRIMPAGEM  FORNECIMENTO E INSTALAÇÃO. AF_06/2015</v>
          </cell>
          <cell r="I4277" t="str">
            <v>UN</v>
          </cell>
          <cell r="J4277" t="str">
            <v>ATRIBUÍDO SÃO PAULO</v>
          </cell>
          <cell r="K4277" t="str">
            <v>26,21</v>
          </cell>
          <cell r="L4277" t="str">
            <v>CAIXA REFERENCIAL</v>
          </cell>
        </row>
        <row r="4278">
          <cell r="A4278">
            <v>96829</v>
          </cell>
          <cell r="B4278" t="str">
            <v>INSTALACOES HIDRO SANITARIAS</v>
          </cell>
          <cell r="C4278" t="str">
            <v>INHI</v>
          </cell>
          <cell r="D4278" t="str">
            <v>CONEXOES</v>
          </cell>
          <cell r="E4278" t="str">
            <v>0180</v>
          </cell>
          <cell r="F4278" t="str">
            <v/>
          </cell>
          <cell r="G4278" t="str">
            <v/>
          </cell>
          <cell r="H4278" t="str">
            <v>LUVA DE REDUÇÃO PARA INSTALAÇÕES EM PEX, DN 20 X 16 MM, CONEXÃO POR CRIMPAGEM  FORNECIMENTO E INSTALAÇÃO. AF_06/2015</v>
          </cell>
          <cell r="I4278" t="str">
            <v>UN</v>
          </cell>
          <cell r="J4278" t="str">
            <v>ATRIBUÍDO SÃO PAULO</v>
          </cell>
          <cell r="K4278" t="str">
            <v>19,81</v>
          </cell>
          <cell r="L4278" t="str">
            <v>CAIXA REFERENCIAL</v>
          </cell>
        </row>
        <row r="4279">
          <cell r="A4279">
            <v>96830</v>
          </cell>
          <cell r="B4279" t="str">
            <v>INSTALACOES HIDRO SANITARIAS</v>
          </cell>
          <cell r="C4279" t="str">
            <v>INHI</v>
          </cell>
          <cell r="D4279" t="str">
            <v>CONEXOES</v>
          </cell>
          <cell r="E4279" t="str">
            <v>0180</v>
          </cell>
          <cell r="F4279" t="str">
            <v/>
          </cell>
          <cell r="G4279" t="str">
            <v/>
          </cell>
          <cell r="H4279" t="str">
            <v>LUVA PARA INSTALAÇÕES EM PEX, DN 25 MM, CONEXÃO POR CRIMPAGEM   FORNECIMENTO E INSTALAÇÃO. AF_06/2015</v>
          </cell>
          <cell r="I4279" t="str">
            <v>UN</v>
          </cell>
          <cell r="J4279" t="str">
            <v>ATRIBUÍDO SÃO PAULO</v>
          </cell>
          <cell r="K4279" t="str">
            <v>29,11</v>
          </cell>
          <cell r="L4279" t="str">
            <v>CAIXA REFERENCIAL</v>
          </cell>
        </row>
        <row r="4280">
          <cell r="A4280">
            <v>96831</v>
          </cell>
          <cell r="B4280" t="str">
            <v>INSTALACOES HIDRO SANITARIAS</v>
          </cell>
          <cell r="C4280" t="str">
            <v>INHI</v>
          </cell>
          <cell r="D4280" t="str">
            <v>CONEXOES</v>
          </cell>
          <cell r="E4280" t="str">
            <v>0180</v>
          </cell>
          <cell r="F4280" t="str">
            <v/>
          </cell>
          <cell r="G4280" t="str">
            <v/>
          </cell>
          <cell r="H4280" t="str">
            <v>CONEXÃO FIXA, ROSCA FÊMEA, PARA INSTALAÇÕES EM PEX, DN 25MM X 1/2", CONEXÃO POR CRIMPAGEM  FORNECIMENTO E INSTALAÇÃO. AF_06/2015</v>
          </cell>
          <cell r="I4280" t="str">
            <v>UN</v>
          </cell>
          <cell r="J4280" t="str">
            <v>ATRIBUÍDO SÃO PAULO</v>
          </cell>
          <cell r="K4280" t="str">
            <v>23,47</v>
          </cell>
          <cell r="L4280" t="str">
            <v>CAIXA REFERENCIAL</v>
          </cell>
        </row>
        <row r="4281">
          <cell r="A4281">
            <v>96832</v>
          </cell>
          <cell r="B4281" t="str">
            <v>INSTALACOES HIDRO SANITARIAS</v>
          </cell>
          <cell r="C4281" t="str">
            <v>INHI</v>
          </cell>
          <cell r="D4281" t="str">
            <v>CONEXOES</v>
          </cell>
          <cell r="E4281" t="str">
            <v>0180</v>
          </cell>
          <cell r="F4281" t="str">
            <v/>
          </cell>
          <cell r="G4281" t="str">
            <v/>
          </cell>
          <cell r="H4281" t="str">
            <v>CONEXÃO FIXA, ROSCA FÊMEA, PARA INSTALAÇÕES EM PEX, DN 25MM X 3/4", CONEXÃO POR CRIMPAGEM  FORNECIMENTO E INSTALAÇÃO. AF_06/2015</v>
          </cell>
          <cell r="I4281" t="str">
            <v>UN</v>
          </cell>
          <cell r="J4281" t="str">
            <v>ATRIBUÍDO SÃO PAULO</v>
          </cell>
          <cell r="K4281" t="str">
            <v>27,35</v>
          </cell>
          <cell r="L4281" t="str">
            <v>CAIXA REFERENCIAL</v>
          </cell>
        </row>
        <row r="4282">
          <cell r="A4282">
            <v>96833</v>
          </cell>
          <cell r="B4282" t="str">
            <v>INSTALACOES HIDRO SANITARIAS</v>
          </cell>
          <cell r="C4282" t="str">
            <v>INHI</v>
          </cell>
          <cell r="D4282" t="str">
            <v>CONEXOES</v>
          </cell>
          <cell r="E4282" t="str">
            <v>0180</v>
          </cell>
          <cell r="F4282" t="str">
            <v/>
          </cell>
          <cell r="G4282" t="str">
            <v/>
          </cell>
          <cell r="H4282" t="str">
            <v>LUVA DE REDUÇÃO PARA INSTALAÇÕES EM PEX, DN 25 X 16 MM, CONEXÃO POR CRIMPAGEM  FORNECIMENTO E INSTALAÇÃO. AF_06/2015</v>
          </cell>
          <cell r="I4282" t="str">
            <v>UN</v>
          </cell>
          <cell r="J4282" t="str">
            <v>ATRIBUÍDO SÃO PAULO</v>
          </cell>
          <cell r="K4282" t="str">
            <v>25,52</v>
          </cell>
          <cell r="L4282" t="str">
            <v>CAIXA REFERENCIAL</v>
          </cell>
        </row>
        <row r="4283">
          <cell r="A4283">
            <v>96834</v>
          </cell>
          <cell r="B4283" t="str">
            <v>INSTALACOES HIDRO SANITARIAS</v>
          </cell>
          <cell r="C4283" t="str">
            <v>INHI</v>
          </cell>
          <cell r="D4283" t="str">
            <v>CONEXOES</v>
          </cell>
          <cell r="E4283" t="str">
            <v>0180</v>
          </cell>
          <cell r="F4283" t="str">
            <v/>
          </cell>
          <cell r="G4283" t="str">
            <v/>
          </cell>
          <cell r="H4283" t="str">
            <v>LUVA PARA INSTALAÇÕES EM PEX, DN 32 MM, CONEXÃO POR CRIMPAGEM  FORNECIMENTO E INSTALAÇÃO . AF_06/2015</v>
          </cell>
          <cell r="I4283" t="str">
            <v>UN</v>
          </cell>
          <cell r="J4283" t="str">
            <v>ATRIBUÍDO SÃO PAULO</v>
          </cell>
          <cell r="K4283" t="str">
            <v>42,75</v>
          </cell>
          <cell r="L4283" t="str">
            <v>CAIXA REFERENCIAL</v>
          </cell>
        </row>
        <row r="4284">
          <cell r="A4284">
            <v>96835</v>
          </cell>
          <cell r="B4284" t="str">
            <v>INSTALACOES HIDRO SANITARIAS</v>
          </cell>
          <cell r="C4284" t="str">
            <v>INHI</v>
          </cell>
          <cell r="D4284" t="str">
            <v>CONEXOES</v>
          </cell>
          <cell r="E4284" t="str">
            <v>0180</v>
          </cell>
          <cell r="F4284" t="str">
            <v/>
          </cell>
          <cell r="G4284" t="str">
            <v/>
          </cell>
          <cell r="H4284" t="str">
            <v>CONEXÃO FIXA, ROSCA FÊMEA, PARA INSTALAÇÕES EM PEX, DN 32 MM X 3/4", CONEXÃO POR CRIMPAGEM  FORNECIMENTO E INSTALAÇÃO. AF_06/2015</v>
          </cell>
          <cell r="I4284" t="str">
            <v>UN</v>
          </cell>
          <cell r="J4284" t="str">
            <v>ATRIBUÍDO SÃO PAULO</v>
          </cell>
          <cell r="K4284" t="str">
            <v>36,72</v>
          </cell>
          <cell r="L4284" t="str">
            <v>CAIXA REFERENCIAL</v>
          </cell>
        </row>
        <row r="4285">
          <cell r="A4285">
            <v>96836</v>
          </cell>
          <cell r="B4285" t="str">
            <v>INSTALACOES HIDRO SANITARIAS</v>
          </cell>
          <cell r="C4285" t="str">
            <v>INHI</v>
          </cell>
          <cell r="D4285" t="str">
            <v>CONEXOES</v>
          </cell>
          <cell r="E4285" t="str">
            <v>0180</v>
          </cell>
          <cell r="F4285" t="str">
            <v/>
          </cell>
          <cell r="G4285" t="str">
            <v/>
          </cell>
          <cell r="H4285" t="str">
            <v>LUVA DE REDUÇÃO PARA INSTALAÇÕES EM PEX, DN 32 X 25 MM, CONEXÃO POR CRIMPAGEM  FORNECIMENTO E INSTALAÇÃO. AF_06/2015</v>
          </cell>
          <cell r="I4285" t="str">
            <v>UN</v>
          </cell>
          <cell r="J4285" t="str">
            <v>ATRIBUÍDO SÃO PAULO</v>
          </cell>
          <cell r="K4285" t="str">
            <v>39,22</v>
          </cell>
          <cell r="L4285" t="str">
            <v>CAIXA REFERENCIAL</v>
          </cell>
        </row>
        <row r="4286">
          <cell r="A4286">
            <v>96837</v>
          </cell>
          <cell r="B4286" t="str">
            <v>INSTALACOES HIDRO SANITARIAS</v>
          </cell>
          <cell r="C4286" t="str">
            <v>INHI</v>
          </cell>
          <cell r="D4286" t="str">
            <v>CONEXOES</v>
          </cell>
          <cell r="E4286" t="str">
            <v>0180</v>
          </cell>
          <cell r="F4286" t="str">
            <v/>
          </cell>
          <cell r="G4286" t="str">
            <v/>
          </cell>
          <cell r="H4286" t="str">
            <v>JOELHO 90 GRAUS, METÁLICO, PARA INSTALAÇÕES EM PEX, DN 16 MM, CONEXÃO POR ANEL DESLIZANTE   FORNECIMENTO E INSTALAÇÃO. AF_06/2015</v>
          </cell>
          <cell r="I4286" t="str">
            <v>UN</v>
          </cell>
          <cell r="J4286" t="str">
            <v>ATRIBUÍDO SÃO PAULO</v>
          </cell>
          <cell r="K4286" t="str">
            <v>20,25</v>
          </cell>
          <cell r="L4286" t="str">
            <v>CAIXA REFERENCIAL</v>
          </cell>
        </row>
        <row r="4287">
          <cell r="A4287">
            <v>96838</v>
          </cell>
          <cell r="B4287" t="str">
            <v>INSTALACOES HIDRO SANITARIAS</v>
          </cell>
          <cell r="C4287" t="str">
            <v>INHI</v>
          </cell>
          <cell r="D4287" t="str">
            <v>CONEXOES</v>
          </cell>
          <cell r="E4287" t="str">
            <v>0180</v>
          </cell>
          <cell r="F4287" t="str">
            <v/>
          </cell>
          <cell r="G4287" t="str">
            <v/>
          </cell>
          <cell r="H4287" t="str">
            <v>JOELHO 90 GRAUS, ROSCA FÊMEA TERMINAL, METÁLICO, PARA INSTALAÇÕES EM PEX, DN 16MM X 1/2", CONEXÃO POR ANEL DESLIZANTE  FORNECIMENTO E INSTALAÇÃO. AF_06/2015</v>
          </cell>
          <cell r="I4287" t="str">
            <v>UN</v>
          </cell>
          <cell r="J4287" t="str">
            <v>ATRIBUÍDO SÃO PAULO</v>
          </cell>
          <cell r="K4287" t="str">
            <v>18,45</v>
          </cell>
          <cell r="L4287" t="str">
            <v>CAIXA REFERENCIAL</v>
          </cell>
        </row>
        <row r="4288">
          <cell r="A4288">
            <v>96839</v>
          </cell>
          <cell r="B4288" t="str">
            <v>INSTALACOES HIDRO SANITARIAS</v>
          </cell>
          <cell r="C4288" t="str">
            <v>INHI</v>
          </cell>
          <cell r="D4288" t="str">
            <v>CONEXOES</v>
          </cell>
          <cell r="E4288" t="str">
            <v>0180</v>
          </cell>
          <cell r="F4288" t="str">
            <v/>
          </cell>
          <cell r="G4288" t="str">
            <v/>
          </cell>
          <cell r="H4288" t="str">
            <v>JOELHO, ROSCA FÊMEA, COM BASE FIXA, METÁLICO, PARA INSTALAÇÕES EM PEX, DN 16MM X 1/2", CONEXÃO POR ANEL DESLIZANTE  FORNECIMENTO E INSTALAÇÃO. AF_06/2015</v>
          </cell>
          <cell r="I4288" t="str">
            <v>UN</v>
          </cell>
          <cell r="J4288" t="str">
            <v>ATRIBUÍDO SÃO PAULO</v>
          </cell>
          <cell r="K4288" t="str">
            <v>18,13</v>
          </cell>
          <cell r="L4288" t="str">
            <v>CAIXA REFERENCIAL</v>
          </cell>
        </row>
        <row r="4289">
          <cell r="A4289">
            <v>96840</v>
          </cell>
          <cell r="B4289" t="str">
            <v>INSTALACOES HIDRO SANITARIAS</v>
          </cell>
          <cell r="C4289" t="str">
            <v>INHI</v>
          </cell>
          <cell r="D4289" t="str">
            <v>CONEXOES</v>
          </cell>
          <cell r="E4289" t="str">
            <v>0180</v>
          </cell>
          <cell r="F4289" t="str">
            <v/>
          </cell>
          <cell r="G4289" t="str">
            <v/>
          </cell>
          <cell r="H4289" t="str">
            <v>JOELHO 90 GRAUS, METÁLICO, PARA INSTALAÇÕES EM PEX, DN 20 MM, CONEXÃO POR ANEL DESLIZANTE  FORNECIMENTO E INSTALAÇÃO . AF_06/2015</v>
          </cell>
          <cell r="I4289" t="str">
            <v>UN</v>
          </cell>
          <cell r="J4289" t="str">
            <v>ATRIBUÍDO SÃO PAULO</v>
          </cell>
          <cell r="K4289" t="str">
            <v>23,62</v>
          </cell>
          <cell r="L4289" t="str">
            <v>CAIXA REFERENCIAL</v>
          </cell>
        </row>
        <row r="4290">
          <cell r="A4290">
            <v>96841</v>
          </cell>
          <cell r="B4290" t="str">
            <v>INSTALACOES HIDRO SANITARIAS</v>
          </cell>
          <cell r="C4290" t="str">
            <v>INHI</v>
          </cell>
          <cell r="D4290" t="str">
            <v>CONEXOES</v>
          </cell>
          <cell r="E4290" t="str">
            <v>0180</v>
          </cell>
          <cell r="F4290" t="str">
            <v/>
          </cell>
          <cell r="G4290" t="str">
            <v/>
          </cell>
          <cell r="H4290" t="str">
            <v>JOELHO 90 GRAUS, ROSCA FÊMEA TERMINAL, METÁLICO, PARA INSTALAÇÕES EM PEX, DN 20 MM X 1/2", CONEXÃO POR ANEL DESLIZANTE  FORNECIMENTO E INSTALAÇÃO. AF_06/2015</v>
          </cell>
          <cell r="I4290" t="str">
            <v>UN</v>
          </cell>
          <cell r="J4290" t="str">
            <v>ATRIBUÍDO SÃO PAULO</v>
          </cell>
          <cell r="K4290" t="str">
            <v>20,38</v>
          </cell>
          <cell r="L4290" t="str">
            <v>CAIXA REFERENCIAL</v>
          </cell>
        </row>
        <row r="4291">
          <cell r="A4291">
            <v>96842</v>
          </cell>
          <cell r="B4291" t="str">
            <v>INSTALACOES HIDRO SANITARIAS</v>
          </cell>
          <cell r="C4291" t="str">
            <v>INHI</v>
          </cell>
          <cell r="D4291" t="str">
            <v>CONEXOES</v>
          </cell>
          <cell r="E4291" t="str">
            <v>0180</v>
          </cell>
          <cell r="F4291" t="str">
            <v/>
          </cell>
          <cell r="G4291" t="str">
            <v/>
          </cell>
          <cell r="H4291" t="str">
            <v>JOELHO 90 GRAUS, ROSCA FÊMEA TERMINAL, METÁLICO, PARA INSTALAÇÕES EM PEX, DN 20 MM X 3/4", CONEXÃO POR ANEL DESLIZANTE  FORNECIMENTO E INSTALAÇÃO. AF_06/2015</v>
          </cell>
          <cell r="I4291" t="str">
            <v>UN</v>
          </cell>
          <cell r="J4291" t="str">
            <v>ATRIBUÍDO SÃO PAULO</v>
          </cell>
          <cell r="K4291" t="str">
            <v>26,58</v>
          </cell>
          <cell r="L4291" t="str">
            <v>CAIXA REFERENCIAL</v>
          </cell>
        </row>
        <row r="4292">
          <cell r="A4292">
            <v>96843</v>
          </cell>
          <cell r="B4292" t="str">
            <v>INSTALACOES HIDRO SANITARIAS</v>
          </cell>
          <cell r="C4292" t="str">
            <v>INHI</v>
          </cell>
          <cell r="D4292" t="str">
            <v>CONEXOES</v>
          </cell>
          <cell r="E4292" t="str">
            <v>0180</v>
          </cell>
          <cell r="F4292" t="str">
            <v/>
          </cell>
          <cell r="G4292" t="str">
            <v/>
          </cell>
          <cell r="H4292" t="str">
            <v>JOELHO ROSCA FÊMEA, COM BASE FIXA, METÁLICO, PARA INSTALAÇÕES EM PEX, DN 20MM X 1/2", CONEXÃO POR ANEL DESLIZANTE  FORNECIMENTO E INSTALAÇÃO. AF_06/2015</v>
          </cell>
          <cell r="I4292" t="str">
            <v>UN</v>
          </cell>
          <cell r="J4292" t="str">
            <v>ATRIBUÍDO SÃO PAULO</v>
          </cell>
          <cell r="K4292" t="str">
            <v>25,47</v>
          </cell>
          <cell r="L4292" t="str">
            <v>CAIXA REFERENCIAL</v>
          </cell>
        </row>
        <row r="4293">
          <cell r="A4293">
            <v>96844</v>
          </cell>
          <cell r="B4293" t="str">
            <v>INSTALACOES HIDRO SANITARIAS</v>
          </cell>
          <cell r="C4293" t="str">
            <v>INHI</v>
          </cell>
          <cell r="D4293" t="str">
            <v>CONEXOES</v>
          </cell>
          <cell r="E4293" t="str">
            <v>0180</v>
          </cell>
          <cell r="F4293" t="str">
            <v/>
          </cell>
          <cell r="G4293" t="str">
            <v/>
          </cell>
          <cell r="H4293" t="str">
            <v>JOELHO ROSCA FÊMEA, MÓVEL, METÁLICO, PARA INSTALAÇÕES EM PEX, DN 20MM X 3/4", CONEXÃO POR ANEL DESLIZANTE  FORNECIMENTO E INSTALAÇÃO. AF_06/2015</v>
          </cell>
          <cell r="I4293" t="str">
            <v>UN</v>
          </cell>
          <cell r="J4293" t="str">
            <v>ATRIBUÍDO SÃO PAULO</v>
          </cell>
          <cell r="K4293" t="str">
            <v>35,58</v>
          </cell>
          <cell r="L4293" t="str">
            <v>CAIXA REFERENCIAL</v>
          </cell>
        </row>
        <row r="4294">
          <cell r="A4294">
            <v>96845</v>
          </cell>
          <cell r="B4294" t="str">
            <v>INSTALACOES HIDRO SANITARIAS</v>
          </cell>
          <cell r="C4294" t="str">
            <v>INHI</v>
          </cell>
          <cell r="D4294" t="str">
            <v>CONEXOES</v>
          </cell>
          <cell r="E4294" t="str">
            <v>0180</v>
          </cell>
          <cell r="F4294" t="str">
            <v/>
          </cell>
          <cell r="G4294" t="str">
            <v/>
          </cell>
          <cell r="H4294" t="str">
            <v>JOELHO 90 GRAUS, METÁLICO, PARA INSTALAÇÕES EM PEX, DN 25 MM, CONEXÃO POR ANEL DESLIZANTE   FORNECIMENTO E INSTALAÇÃO. AF_06/2015</v>
          </cell>
          <cell r="I4294" t="str">
            <v>UN</v>
          </cell>
          <cell r="J4294" t="str">
            <v>ATRIBUÍDO SÃO PAULO</v>
          </cell>
          <cell r="K4294" t="str">
            <v>37,81</v>
          </cell>
          <cell r="L4294" t="str">
            <v>CAIXA REFERENCIAL</v>
          </cell>
        </row>
        <row r="4295">
          <cell r="A4295">
            <v>96846</v>
          </cell>
          <cell r="B4295" t="str">
            <v>INSTALACOES HIDRO SANITARIAS</v>
          </cell>
          <cell r="C4295" t="str">
            <v>INHI</v>
          </cell>
          <cell r="D4295" t="str">
            <v>CONEXOES</v>
          </cell>
          <cell r="E4295" t="str">
            <v>0180</v>
          </cell>
          <cell r="F4295" t="str">
            <v/>
          </cell>
          <cell r="G4295" t="str">
            <v/>
          </cell>
          <cell r="H4295" t="str">
            <v>JOELHO 90 GRAUS, ROSCA FÊMEA TERMINAL, METÁLICO, PARA INSTALAÇÕES EM PEX, DN 25 MM X 3/4", CONEXÃO POR ANEL DESLIZANTE  FORNECIMENTO E INSTALAÇÃO. AF_06/2015</v>
          </cell>
          <cell r="I4295" t="str">
            <v>UN</v>
          </cell>
          <cell r="J4295" t="str">
            <v>ATRIBUÍDO SÃO PAULO</v>
          </cell>
          <cell r="K4295" t="str">
            <v>29,17</v>
          </cell>
          <cell r="L4295" t="str">
            <v>CAIXA REFERENCIAL</v>
          </cell>
        </row>
        <row r="4296">
          <cell r="A4296">
            <v>96847</v>
          </cell>
          <cell r="B4296" t="str">
            <v>INSTALACOES HIDRO SANITARIAS</v>
          </cell>
          <cell r="C4296" t="str">
            <v>INHI</v>
          </cell>
          <cell r="D4296" t="str">
            <v>CONEXOES</v>
          </cell>
          <cell r="E4296" t="str">
            <v>0180</v>
          </cell>
          <cell r="F4296" t="str">
            <v/>
          </cell>
          <cell r="G4296" t="str">
            <v/>
          </cell>
          <cell r="H4296" t="str">
            <v>JOELHO ROSCA FÊMEA, COM BASE FIXA, METÁLICO, PARA INSTALAÇÕES EM PEX, DN 25MM X 3/4", CONEXÃO POR ANEL DESLIZANTE  FORNECIMENTO E INSTALAÇÃO. AF_06/2015</v>
          </cell>
          <cell r="I4296" t="str">
            <v>UN</v>
          </cell>
          <cell r="J4296" t="str">
            <v>ATRIBUÍDO SÃO PAULO</v>
          </cell>
          <cell r="K4296" t="str">
            <v>32,33</v>
          </cell>
          <cell r="L4296" t="str">
            <v>CAIXA REFERENCIAL</v>
          </cell>
        </row>
        <row r="4297">
          <cell r="A4297">
            <v>96848</v>
          </cell>
          <cell r="B4297" t="str">
            <v>INSTALACOES HIDRO SANITARIAS</v>
          </cell>
          <cell r="C4297" t="str">
            <v>INHI</v>
          </cell>
          <cell r="D4297" t="str">
            <v>CONEXOES</v>
          </cell>
          <cell r="E4297" t="str">
            <v>0180</v>
          </cell>
          <cell r="F4297" t="str">
            <v/>
          </cell>
          <cell r="G4297" t="str">
            <v/>
          </cell>
          <cell r="H4297" t="str">
            <v>JOELHO 90 GRAUS, METÁLICO, PARA INSTALAÇÕES EM PEX, DN 32 MM, CONEXÃO POR ANEL DESLIZANTE  FORNECIMENTO E INSTALAÇÃO . AF_06/2015</v>
          </cell>
          <cell r="I4297" t="str">
            <v>UN</v>
          </cell>
          <cell r="J4297" t="str">
            <v>ATRIBUÍDO SÃO PAULO</v>
          </cell>
          <cell r="K4297" t="str">
            <v>49,22</v>
          </cell>
          <cell r="L4297" t="str">
            <v>CAIXA REFERENCIAL</v>
          </cell>
        </row>
        <row r="4298">
          <cell r="A4298">
            <v>96849</v>
          </cell>
          <cell r="B4298" t="str">
            <v>INSTALACOES HIDRO SANITARIAS</v>
          </cell>
          <cell r="C4298" t="str">
            <v>INHI</v>
          </cell>
          <cell r="D4298" t="str">
            <v>CONEXOES</v>
          </cell>
          <cell r="E4298" t="str">
            <v>0180</v>
          </cell>
          <cell r="F4298" t="str">
            <v/>
          </cell>
          <cell r="G4298" t="str">
            <v/>
          </cell>
          <cell r="H4298" t="str">
            <v>JOELHO 90 GRAUS, PARA INSTALAÇÕES EM PEX, DN 16 MM, CONEXÃO POR CRIMPAGEM   FORNECIMENTO E INSTALAÇÃO. AF_06/2015</v>
          </cell>
          <cell r="I4298" t="str">
            <v>UN</v>
          </cell>
          <cell r="J4298" t="str">
            <v>ATRIBUÍDO SÃO PAULO</v>
          </cell>
          <cell r="K4298" t="str">
            <v>17,60</v>
          </cell>
          <cell r="L4298" t="str">
            <v>CAIXA REFERENCIAL</v>
          </cell>
        </row>
        <row r="4299">
          <cell r="A4299">
            <v>96850</v>
          </cell>
          <cell r="B4299" t="str">
            <v>INSTALACOES HIDRO SANITARIAS</v>
          </cell>
          <cell r="C4299" t="str">
            <v>INHI</v>
          </cell>
          <cell r="D4299" t="str">
            <v>CONEXOES</v>
          </cell>
          <cell r="E4299" t="str">
            <v>0180</v>
          </cell>
          <cell r="F4299" t="str">
            <v/>
          </cell>
          <cell r="G4299" t="str">
            <v/>
          </cell>
          <cell r="H4299" t="str">
            <v>JOELHO 90 GRAUS, ROSCA FÊMEA TERMINAL, PARA INSTALAÇÕES EM PEX, DN 16MM X 1/2", CONEXÃO POR CRIMPAGEM  FORNECIMENTO E INSTALAÇÃO. AF_06/2015</v>
          </cell>
          <cell r="I4299" t="str">
            <v>UN</v>
          </cell>
          <cell r="J4299" t="str">
            <v>ATRIBUÍDO SÃO PAULO</v>
          </cell>
          <cell r="K4299" t="str">
            <v>20,84</v>
          </cell>
          <cell r="L4299" t="str">
            <v>CAIXA REFERENCIAL</v>
          </cell>
        </row>
        <row r="4300">
          <cell r="A4300">
            <v>96851</v>
          </cell>
          <cell r="B4300" t="str">
            <v>INSTALACOES HIDRO SANITARIAS</v>
          </cell>
          <cell r="C4300" t="str">
            <v>INHI</v>
          </cell>
          <cell r="D4300" t="str">
            <v>CONEXOES</v>
          </cell>
          <cell r="E4300" t="str">
            <v>0180</v>
          </cell>
          <cell r="F4300" t="str">
            <v/>
          </cell>
          <cell r="G4300" t="str">
            <v/>
          </cell>
          <cell r="H4300" t="str">
            <v>JOELHO 90 GRAUS, ROSCA FÊMEA TERMINAL, PARA INSTALAÇÕES EM PEX, DN 16MM X 3/4", CONEXÃO POR CRIMPAGEM  FORNECIMENTO E INSTALAÇÃO. AF_06/2015</v>
          </cell>
          <cell r="I4300" t="str">
            <v>UN</v>
          </cell>
          <cell r="J4300" t="str">
            <v>ATRIBUÍDO SÃO PAULO</v>
          </cell>
          <cell r="K4300" t="str">
            <v>28,08</v>
          </cell>
          <cell r="L4300" t="str">
            <v>CAIXA REFERENCIAL</v>
          </cell>
        </row>
        <row r="4301">
          <cell r="A4301">
            <v>96852</v>
          </cell>
          <cell r="B4301" t="str">
            <v>INSTALACOES HIDRO SANITARIAS</v>
          </cell>
          <cell r="C4301" t="str">
            <v>INHI</v>
          </cell>
          <cell r="D4301" t="str">
            <v>CONEXOES</v>
          </cell>
          <cell r="E4301" t="str">
            <v>0180</v>
          </cell>
          <cell r="F4301" t="str">
            <v/>
          </cell>
          <cell r="G4301" t="str">
            <v/>
          </cell>
          <cell r="H4301" t="str">
            <v>JOELHO 90 GRAUS, PARA INSTALAÇÕES EM PEX, DN 20 MM, CONEXÃO POR CRIMPAGEM   FORNECIMENTO E INSTALAÇÃO. AF_06/2015</v>
          </cell>
          <cell r="I4301" t="str">
            <v>UN</v>
          </cell>
          <cell r="J4301" t="str">
            <v>ATRIBUÍDO SÃO PAULO</v>
          </cell>
          <cell r="K4301" t="str">
            <v>23,65</v>
          </cell>
          <cell r="L4301" t="str">
            <v>CAIXA REFERENCIAL</v>
          </cell>
        </row>
        <row r="4302">
          <cell r="A4302">
            <v>96853</v>
          </cell>
          <cell r="B4302" t="str">
            <v>INSTALACOES HIDRO SANITARIAS</v>
          </cell>
          <cell r="C4302" t="str">
            <v>INHI</v>
          </cell>
          <cell r="D4302" t="str">
            <v>CONEXOES</v>
          </cell>
          <cell r="E4302" t="str">
            <v>0180</v>
          </cell>
          <cell r="F4302" t="str">
            <v/>
          </cell>
          <cell r="G4302" t="str">
            <v/>
          </cell>
          <cell r="H4302" t="str">
            <v>JOELHO 90 GRAUS, ROSCA FÊMEA TERMINAL, PARA INSTALAÇÕES EM PEX, DN 20MM X 1/2", CONEXÃO POR CRIMPAGEM  FORNECIMENTO E INSTALAÇÃO. AF_06/2015</v>
          </cell>
          <cell r="I4302" t="str">
            <v>UN</v>
          </cell>
          <cell r="J4302" t="str">
            <v>ATRIBUÍDO SÃO PAULO</v>
          </cell>
          <cell r="K4302" t="str">
            <v>26,81</v>
          </cell>
          <cell r="L4302" t="str">
            <v>CAIXA REFERENCIAL</v>
          </cell>
        </row>
        <row r="4303">
          <cell r="A4303">
            <v>96854</v>
          </cell>
          <cell r="B4303" t="str">
            <v>INSTALACOES HIDRO SANITARIAS</v>
          </cell>
          <cell r="C4303" t="str">
            <v>INHI</v>
          </cell>
          <cell r="D4303" t="str">
            <v>CONEXOES</v>
          </cell>
          <cell r="E4303" t="str">
            <v>0180</v>
          </cell>
          <cell r="F4303" t="str">
            <v/>
          </cell>
          <cell r="G4303" t="str">
            <v/>
          </cell>
          <cell r="H4303" t="str">
            <v>JOELHO 90 GRAUS, ROSCA FÊMEA TERMINAL, PARA INSTALAÇÕES EM PEX, DN 20MM X 3/4", CONEXÃO POR CRIMPAGEM  FORNECIMENTO E INSTALAÇÃO. AF_06/2015</v>
          </cell>
          <cell r="I4303" t="str">
            <v>UN</v>
          </cell>
          <cell r="J4303" t="str">
            <v>ATRIBUÍDO SÃO PAULO</v>
          </cell>
          <cell r="K4303" t="str">
            <v>32,41</v>
          </cell>
          <cell r="L4303" t="str">
            <v>CAIXA REFERENCIAL</v>
          </cell>
        </row>
        <row r="4304">
          <cell r="A4304">
            <v>96855</v>
          </cell>
          <cell r="B4304" t="str">
            <v>INSTALACOES HIDRO SANITARIAS</v>
          </cell>
          <cell r="C4304" t="str">
            <v>INHI</v>
          </cell>
          <cell r="D4304" t="str">
            <v>CONEXOES</v>
          </cell>
          <cell r="E4304" t="str">
            <v>0180</v>
          </cell>
          <cell r="F4304" t="str">
            <v/>
          </cell>
          <cell r="G4304" t="str">
            <v/>
          </cell>
          <cell r="H4304" t="str">
            <v>JOELHO 90 GRAUS, PARA INSTALAÇÕES EM PEX, DN 25 MM, CONEXÃO POR CRIMPAGEM   FORNECIMENTO E INSTALAÇÃO. AF_06/2015</v>
          </cell>
          <cell r="I4304" t="str">
            <v>UN</v>
          </cell>
          <cell r="J4304" t="str">
            <v>ATRIBUÍDO SÃO PAULO</v>
          </cell>
          <cell r="K4304" t="str">
            <v>29,44</v>
          </cell>
          <cell r="L4304" t="str">
            <v>CAIXA REFERENCIAL</v>
          </cell>
        </row>
        <row r="4305">
          <cell r="A4305">
            <v>96856</v>
          </cell>
          <cell r="B4305" t="str">
            <v>INSTALACOES HIDRO SANITARIAS</v>
          </cell>
          <cell r="C4305" t="str">
            <v>INHI</v>
          </cell>
          <cell r="D4305" t="str">
            <v>CONEXOES</v>
          </cell>
          <cell r="E4305" t="str">
            <v>0180</v>
          </cell>
          <cell r="F4305" t="str">
            <v/>
          </cell>
          <cell r="G4305" t="str">
            <v/>
          </cell>
          <cell r="H4305" t="str">
            <v>JOELHO 90 GRAUS, ROSCA FÊMEA TERMINAL, PARA INSTALAÇÕES EM PEX, DN 25MM X 1/2", CONEXÃO POR CRIMPAGEM  FORNECIMENTO E INSTALAÇÃO. AF_06/2015</v>
          </cell>
          <cell r="I4305" t="str">
            <v>UN</v>
          </cell>
          <cell r="J4305" t="str">
            <v>ATRIBUÍDO SÃO PAULO</v>
          </cell>
          <cell r="K4305" t="str">
            <v>29,89</v>
          </cell>
          <cell r="L4305" t="str">
            <v>CAIXA REFERENCIAL</v>
          </cell>
        </row>
        <row r="4306">
          <cell r="A4306">
            <v>96857</v>
          </cell>
          <cell r="B4306" t="str">
            <v>INSTALACOES HIDRO SANITARIAS</v>
          </cell>
          <cell r="C4306" t="str">
            <v>INHI</v>
          </cell>
          <cell r="D4306" t="str">
            <v>CONEXOES</v>
          </cell>
          <cell r="E4306" t="str">
            <v>0180</v>
          </cell>
          <cell r="F4306" t="str">
            <v/>
          </cell>
          <cell r="G4306" t="str">
            <v/>
          </cell>
          <cell r="H4306" t="str">
            <v>JOELHO 90 GRAUS, ROSCA FÊMEA TERMINAL, PARA INSTALAÇÕES EM PEX, DN 25MM X 1, CONEXÃO POR CRIMPAGEM  FORNECIMENTO E INSTALAÇÃO. AF_06/2015</v>
          </cell>
          <cell r="I4306" t="str">
            <v>UN</v>
          </cell>
          <cell r="J4306" t="str">
            <v>ATRIBUÍDO SÃO PAULO</v>
          </cell>
          <cell r="K4306" t="str">
            <v>48,84</v>
          </cell>
          <cell r="L4306" t="str">
            <v>CAIXA REFERENCIAL</v>
          </cell>
        </row>
        <row r="4307">
          <cell r="A4307">
            <v>96858</v>
          </cell>
          <cell r="B4307" t="str">
            <v>INSTALACOES HIDRO SANITARIAS</v>
          </cell>
          <cell r="C4307" t="str">
            <v>INHI</v>
          </cell>
          <cell r="D4307" t="str">
            <v>CONEXOES</v>
          </cell>
          <cell r="E4307" t="str">
            <v>0180</v>
          </cell>
          <cell r="F4307" t="str">
            <v/>
          </cell>
          <cell r="G4307" t="str">
            <v/>
          </cell>
          <cell r="H4307" t="str">
            <v>JOELHO 90 GRAUS, PARA INSTALAÇÕES EM PEX, DN 32 MM, CONEXÃO POR CRIMPAGEM   FORNECIMENTO E INSTALAÇÃO. AF_06/2015</v>
          </cell>
          <cell r="I4307" t="str">
            <v>UN</v>
          </cell>
          <cell r="J4307" t="str">
            <v>ATRIBUÍDO SÃO PAULO</v>
          </cell>
          <cell r="K4307" t="str">
            <v>48,92</v>
          </cell>
          <cell r="L4307" t="str">
            <v>CAIXA REFERENCIAL</v>
          </cell>
        </row>
        <row r="4308">
          <cell r="A4308">
            <v>96859</v>
          </cell>
          <cell r="B4308" t="str">
            <v>INSTALACOES HIDRO SANITARIAS</v>
          </cell>
          <cell r="C4308" t="str">
            <v>INHI</v>
          </cell>
          <cell r="D4308" t="str">
            <v>CONEXOES</v>
          </cell>
          <cell r="E4308" t="str">
            <v>0180</v>
          </cell>
          <cell r="F4308" t="str">
            <v/>
          </cell>
          <cell r="G4308" t="str">
            <v/>
          </cell>
          <cell r="H4308" t="str">
            <v>JOELHO 90 GRAUS, ROSCA FÊMEA TERMINAL, PARA INSTALAÇÕES EM PEX, DN 32 MM X 1", CONEXÃO POR CRIMPAGEM  FORNECIMENTO E INSTALAÇÃO. AF_06/2015</v>
          </cell>
          <cell r="I4308" t="str">
            <v>UN</v>
          </cell>
          <cell r="J4308" t="str">
            <v>ATRIBUÍDO SÃO PAULO</v>
          </cell>
          <cell r="K4308" t="str">
            <v>61,22</v>
          </cell>
          <cell r="L4308" t="str">
            <v>CAIXA REFERENCIAL</v>
          </cell>
        </row>
        <row r="4309">
          <cell r="A4309">
            <v>96860</v>
          </cell>
          <cell r="B4309" t="str">
            <v>INSTALACOES HIDRO SANITARIAS</v>
          </cell>
          <cell r="C4309" t="str">
            <v>INHI</v>
          </cell>
          <cell r="D4309" t="str">
            <v>CONEXOES</v>
          </cell>
          <cell r="E4309" t="str">
            <v>0180</v>
          </cell>
          <cell r="F4309" t="str">
            <v/>
          </cell>
          <cell r="G4309" t="str">
            <v/>
          </cell>
          <cell r="H4309" t="str">
            <v>TÊ, METÁLICO, PARA INSTALAÇÕES EM PEX, DN 16 MM, CONEXÃO POR ANEL DESLIZANTE  FORNECIMENTO E INSTALAÇÃO. AF_06/2015</v>
          </cell>
          <cell r="I4309" t="str">
            <v>UN</v>
          </cell>
          <cell r="J4309" t="str">
            <v>ATRIBUÍDO SÃO PAULO</v>
          </cell>
          <cell r="K4309" t="str">
            <v>23,16</v>
          </cell>
          <cell r="L4309" t="str">
            <v>CAIXA REFERENCIAL</v>
          </cell>
        </row>
        <row r="4310">
          <cell r="A4310">
            <v>96861</v>
          </cell>
          <cell r="B4310" t="str">
            <v>INSTALACOES HIDRO SANITARIAS</v>
          </cell>
          <cell r="C4310" t="str">
            <v>INHI</v>
          </cell>
          <cell r="D4310" t="str">
            <v>CONEXOES</v>
          </cell>
          <cell r="E4310" t="str">
            <v>0180</v>
          </cell>
          <cell r="F4310" t="str">
            <v/>
          </cell>
          <cell r="G4310" t="str">
            <v/>
          </cell>
          <cell r="H4310" t="str">
            <v>TÊ, ROSCA FÊMEA, METÁLICO, PARA INSTALAÇÕES EM PEX, DN 16 MM X ½, CONEXÃO POR ANEL DESLIZANTE   FORNECIMENTO E INSTALAÇÃO. AF_06/2015</v>
          </cell>
          <cell r="I4310" t="str">
            <v>UN</v>
          </cell>
          <cell r="J4310" t="str">
            <v>ATRIBUÍDO SÃO PAULO</v>
          </cell>
          <cell r="K4310" t="str">
            <v>25,21</v>
          </cell>
          <cell r="L4310" t="str">
            <v>CAIXA REFERENCIAL</v>
          </cell>
        </row>
        <row r="4311">
          <cell r="A4311">
            <v>96862</v>
          </cell>
          <cell r="B4311" t="str">
            <v>INSTALACOES HIDRO SANITARIAS</v>
          </cell>
          <cell r="C4311" t="str">
            <v>INHI</v>
          </cell>
          <cell r="D4311" t="str">
            <v>CONEXOES</v>
          </cell>
          <cell r="E4311" t="str">
            <v>0180</v>
          </cell>
          <cell r="F4311" t="str">
            <v/>
          </cell>
          <cell r="G4311" t="str">
            <v/>
          </cell>
          <cell r="H4311" t="str">
            <v>TÊ, METÁLICO, PARA INSTALAÇÕES EM PEX, DN 20 MM, CONEXÃO POR ANEL DESLIZANTE  FORNECIMENTO E INSTALAÇÃO. AF_06/2015</v>
          </cell>
          <cell r="I4311" t="str">
            <v>UN</v>
          </cell>
          <cell r="J4311" t="str">
            <v>ATRIBUÍDO SÃO PAULO</v>
          </cell>
          <cell r="K4311" t="str">
            <v>27,96</v>
          </cell>
          <cell r="L4311" t="str">
            <v>CAIXA REFERENCIAL</v>
          </cell>
        </row>
        <row r="4312">
          <cell r="A4312">
            <v>96863</v>
          </cell>
          <cell r="B4312" t="str">
            <v>INSTALACOES HIDRO SANITARIAS</v>
          </cell>
          <cell r="C4312" t="str">
            <v>INHI</v>
          </cell>
          <cell r="D4312" t="str">
            <v>CONEXOES</v>
          </cell>
          <cell r="E4312" t="str">
            <v>0180</v>
          </cell>
          <cell r="F4312" t="str">
            <v/>
          </cell>
          <cell r="G4312" t="str">
            <v/>
          </cell>
          <cell r="H4312" t="str">
            <v>TÊ, ROSCA FÊMEA, METÁLICO, PARA INSTALAÇÕES EM PEX, DN 20 MM X ½, CONEXÃO POR ANEL DESLIZANTE   FORNECIMENTO E INSTALAÇÃO. AF_06/2015</v>
          </cell>
          <cell r="I4312" t="str">
            <v>UN</v>
          </cell>
          <cell r="J4312" t="str">
            <v>ATRIBUÍDO SÃO PAULO</v>
          </cell>
          <cell r="K4312" t="str">
            <v>27,62</v>
          </cell>
          <cell r="L4312" t="str">
            <v>CAIXA REFERENCIAL</v>
          </cell>
        </row>
        <row r="4313">
          <cell r="A4313">
            <v>96864</v>
          </cell>
          <cell r="B4313" t="str">
            <v>INSTALACOES HIDRO SANITARIAS</v>
          </cell>
          <cell r="C4313" t="str">
            <v>INHI</v>
          </cell>
          <cell r="D4313" t="str">
            <v>CONEXOES</v>
          </cell>
          <cell r="E4313" t="str">
            <v>0180</v>
          </cell>
          <cell r="F4313" t="str">
            <v/>
          </cell>
          <cell r="G4313" t="str">
            <v/>
          </cell>
          <cell r="H4313" t="str">
            <v>TÊ, METÁLICO, PARA INSTALAÇÕES EM PEX, DN 25 MM, CONEXÃO POR ANEL DESLIZANTE  FORNECIMENTO E INSTALAÇÃO. AF_06/2015</v>
          </cell>
          <cell r="I4313" t="str">
            <v>UN</v>
          </cell>
          <cell r="J4313" t="str">
            <v>ATRIBUÍDO SÃO PAULO</v>
          </cell>
          <cell r="K4313" t="str">
            <v>44,92</v>
          </cell>
          <cell r="L4313" t="str">
            <v>CAIXA REFERENCIAL</v>
          </cell>
        </row>
        <row r="4314">
          <cell r="A4314">
            <v>96865</v>
          </cell>
          <cell r="B4314" t="str">
            <v>INSTALACOES HIDRO SANITARIAS</v>
          </cell>
          <cell r="C4314" t="str">
            <v>INHI</v>
          </cell>
          <cell r="D4314" t="str">
            <v>CONEXOES</v>
          </cell>
          <cell r="E4314" t="str">
            <v>0180</v>
          </cell>
          <cell r="F4314" t="str">
            <v/>
          </cell>
          <cell r="G4314" t="str">
            <v/>
          </cell>
          <cell r="H4314" t="str">
            <v>TÊ, ROSCA FÊMEA, METÁLICO, PARA INSTALAÇÕES EM PEX, DN 25 MM X 3/4", CONEXÃO POR ANEL DESLIZANTE  FORNECIMENTO E INSTALAÇÃO. AF_06/2015</v>
          </cell>
          <cell r="I4314" t="str">
            <v>UN</v>
          </cell>
          <cell r="J4314" t="str">
            <v>ATRIBUÍDO SÃO PAULO</v>
          </cell>
          <cell r="K4314" t="str">
            <v>43,92</v>
          </cell>
          <cell r="L4314" t="str">
            <v>CAIXA REFERENCIAL</v>
          </cell>
        </row>
        <row r="4315">
          <cell r="A4315">
            <v>96866</v>
          </cell>
          <cell r="B4315" t="str">
            <v>INSTALACOES HIDRO SANITARIAS</v>
          </cell>
          <cell r="C4315" t="str">
            <v>INHI</v>
          </cell>
          <cell r="D4315" t="str">
            <v>CONEXOES</v>
          </cell>
          <cell r="E4315" t="str">
            <v>0180</v>
          </cell>
          <cell r="F4315" t="str">
            <v/>
          </cell>
          <cell r="G4315" t="str">
            <v/>
          </cell>
          <cell r="H4315" t="str">
            <v>TÊ, METÁLICO, PARA INSTALAÇÕES EM PEX, DN 32 MM, CONEXÃO POR ANEL DESLIZANTE  FORNECIMENTO E INSTALAÇÃO. AF_06/2015</v>
          </cell>
          <cell r="I4315" t="str">
            <v>UN</v>
          </cell>
          <cell r="J4315" t="str">
            <v>ATRIBUÍDO SÃO PAULO</v>
          </cell>
          <cell r="K4315" t="str">
            <v>59,35</v>
          </cell>
          <cell r="L4315" t="str">
            <v>CAIXA REFERENCIAL</v>
          </cell>
        </row>
        <row r="4316">
          <cell r="A4316">
            <v>96867</v>
          </cell>
          <cell r="B4316" t="str">
            <v>INSTALACOES HIDRO SANITARIAS</v>
          </cell>
          <cell r="C4316" t="str">
            <v>INHI</v>
          </cell>
          <cell r="D4316" t="str">
            <v>CONEXOES</v>
          </cell>
          <cell r="E4316" t="str">
            <v>0180</v>
          </cell>
          <cell r="F4316" t="str">
            <v/>
          </cell>
          <cell r="G4316" t="str">
            <v/>
          </cell>
          <cell r="H4316" t="str">
            <v>TÊ, ROSCA MACHO, METÁLICO, PARA INSTALAÇÕES EM PEX, DN 32 MM X 1", CONEXÃO POR ANEL DESLIZANTE  FORNECIMENTO E INSTALAÇÃO. AF_06/2015</v>
          </cell>
          <cell r="I4316" t="str">
            <v>UN</v>
          </cell>
          <cell r="J4316" t="str">
            <v>ATRIBUÍDO SÃO PAULO</v>
          </cell>
          <cell r="K4316" t="str">
            <v>69,67</v>
          </cell>
          <cell r="L4316" t="str">
            <v>CAIXA REFERENCIAL</v>
          </cell>
        </row>
        <row r="4317">
          <cell r="A4317">
            <v>96868</v>
          </cell>
          <cell r="B4317" t="str">
            <v>INSTALACOES HIDRO SANITARIAS</v>
          </cell>
          <cell r="C4317" t="str">
            <v>INHI</v>
          </cell>
          <cell r="D4317" t="str">
            <v>CONEXOES</v>
          </cell>
          <cell r="E4317" t="str">
            <v>0180</v>
          </cell>
          <cell r="F4317" t="str">
            <v/>
          </cell>
          <cell r="G4317" t="str">
            <v/>
          </cell>
          <cell r="H4317" t="str">
            <v>TÊ, PARA INSTALAÇÕES EM PEX, DN 16 MM, CONEXÃO POR CRIMPAGEM  FORNECIMENTO E INSTALAÇÃO. AF_06/2015</v>
          </cell>
          <cell r="I4317" t="str">
            <v>UN</v>
          </cell>
          <cell r="J4317" t="str">
            <v>ATRIBUÍDO SÃO PAULO</v>
          </cell>
          <cell r="K4317" t="str">
            <v>27,60</v>
          </cell>
          <cell r="L4317" t="str">
            <v>CAIXA REFERENCIAL</v>
          </cell>
        </row>
        <row r="4318">
          <cell r="A4318">
            <v>96869</v>
          </cell>
          <cell r="B4318" t="str">
            <v>INSTALACOES HIDRO SANITARIAS</v>
          </cell>
          <cell r="C4318" t="str">
            <v>INHI</v>
          </cell>
          <cell r="D4318" t="str">
            <v>CONEXOES</v>
          </cell>
          <cell r="E4318" t="str">
            <v>0180</v>
          </cell>
          <cell r="F4318" t="str">
            <v/>
          </cell>
          <cell r="G4318" t="str">
            <v/>
          </cell>
          <cell r="H4318" t="str">
            <v>TÊ, PARA INSTALAÇÕES EM PEX, DN 20 MM, CONEXÃO POR CRIMPAGEM  FORNECIMENTO E INSTALAÇÃO. AF_06/2015</v>
          </cell>
          <cell r="I4318" t="str">
            <v>UN</v>
          </cell>
          <cell r="J4318" t="str">
            <v>ATRIBUÍDO SÃO PAULO</v>
          </cell>
          <cell r="K4318" t="str">
            <v>32,99</v>
          </cell>
          <cell r="L4318" t="str">
            <v>CAIXA REFERENCIAL</v>
          </cell>
        </row>
        <row r="4319">
          <cell r="A4319">
            <v>96870</v>
          </cell>
          <cell r="B4319" t="str">
            <v>INSTALACOES HIDRO SANITARIAS</v>
          </cell>
          <cell r="C4319" t="str">
            <v>INHI</v>
          </cell>
          <cell r="D4319" t="str">
            <v>CONEXOES</v>
          </cell>
          <cell r="E4319" t="str">
            <v>0180</v>
          </cell>
          <cell r="F4319" t="str">
            <v/>
          </cell>
          <cell r="G4319" t="str">
            <v/>
          </cell>
          <cell r="H4319" t="str">
            <v>TÊ, PEX, DN 25 MM, CONEXÃO POR CRIMPAGEM  FORNECIMENTO E INSTALAÇÃO. AF_06/2015</v>
          </cell>
          <cell r="I4319" t="str">
            <v>UN</v>
          </cell>
          <cell r="J4319" t="str">
            <v>ATRIBUÍDO SÃO PAULO</v>
          </cell>
          <cell r="K4319" t="str">
            <v>52,99</v>
          </cell>
          <cell r="L4319" t="str">
            <v>CAIXA REFERENCIAL</v>
          </cell>
        </row>
        <row r="4320">
          <cell r="A4320">
            <v>96871</v>
          </cell>
          <cell r="B4320" t="str">
            <v>INSTALACOES HIDRO SANITARIAS</v>
          </cell>
          <cell r="C4320" t="str">
            <v>INHI</v>
          </cell>
          <cell r="D4320" t="str">
            <v>CONEXOES</v>
          </cell>
          <cell r="E4320" t="str">
            <v>0180</v>
          </cell>
          <cell r="F4320" t="str">
            <v/>
          </cell>
          <cell r="G4320" t="str">
            <v/>
          </cell>
          <cell r="H4320" t="str">
            <v>TÊ, PARA INSTALAÇÕES EM PEX, DN 32 MM, CONEXÃO POR CRIMPAGEM  FORNECIMENTO E INSTALAÇÃO. AF_06/2015</v>
          </cell>
          <cell r="I4320" t="str">
            <v>UN</v>
          </cell>
          <cell r="J4320" t="str">
            <v>ATRIBUÍDO SÃO PAULO</v>
          </cell>
          <cell r="K4320" t="str">
            <v>77,40</v>
          </cell>
          <cell r="L4320" t="str">
            <v>CAIXA REFERENCIAL</v>
          </cell>
        </row>
        <row r="4321">
          <cell r="A4321">
            <v>96872</v>
          </cell>
          <cell r="B4321" t="str">
            <v>INSTALACOES HIDRO SANITARIAS</v>
          </cell>
          <cell r="C4321" t="str">
            <v>INHI</v>
          </cell>
          <cell r="D4321" t="str">
            <v>CONEXOES</v>
          </cell>
          <cell r="E4321" t="str">
            <v>0180</v>
          </cell>
          <cell r="F4321" t="str">
            <v/>
          </cell>
          <cell r="G4321" t="str">
            <v/>
          </cell>
          <cell r="H4321" t="str">
            <v>DISTRIBUIDOR 2 SAÍDAS, METÁLICO, PARA INSTALAÇÕES EM PEX, ENTRADA DE 3/4" X 2 SAÍDAS DE 1/2", CONEXÃO POR ANEL DESLIZANTE  FORNECIMENTO E INSTALAÇÃO. AF_06/2015</v>
          </cell>
          <cell r="I4321" t="str">
            <v>UN</v>
          </cell>
          <cell r="J4321" t="str">
            <v>ATRIBUÍDO SÃO PAULO</v>
          </cell>
          <cell r="K4321" t="str">
            <v>70,30</v>
          </cell>
          <cell r="L4321" t="str">
            <v>CAIXA REFERENCIAL</v>
          </cell>
        </row>
        <row r="4322">
          <cell r="A4322">
            <v>96873</v>
          </cell>
          <cell r="B4322" t="str">
            <v>INSTALACOES HIDRO SANITARIAS</v>
          </cell>
          <cell r="C4322" t="str">
            <v>INHI</v>
          </cell>
          <cell r="D4322" t="str">
            <v>CONEXOES</v>
          </cell>
          <cell r="E4322" t="str">
            <v>0180</v>
          </cell>
          <cell r="F4322" t="str">
            <v/>
          </cell>
          <cell r="G4322" t="str">
            <v/>
          </cell>
          <cell r="H4322" t="str">
            <v>DISTRIBUIDOR 2 SAÍDAS, METÁLICO, PARA INSTALAÇÕES EM PEX, ENTRADA DE 1" X 2 SAÍDAS DE 1/2", CONEXÃO POR ANEL DESLIZANTE  FORNECIMENTO E INSTALAÇÃO. AF_06/2015</v>
          </cell>
          <cell r="I4322" t="str">
            <v>UN</v>
          </cell>
          <cell r="J4322" t="str">
            <v>ATRIBUÍDO SÃO PAULO</v>
          </cell>
          <cell r="K4322" t="str">
            <v>81,69</v>
          </cell>
          <cell r="L4322" t="str">
            <v>CAIXA REFERENCIAL</v>
          </cell>
        </row>
        <row r="4323">
          <cell r="A4323">
            <v>96874</v>
          </cell>
          <cell r="B4323" t="str">
            <v>INSTALACOES HIDRO SANITARIAS</v>
          </cell>
          <cell r="C4323" t="str">
            <v>INHI</v>
          </cell>
          <cell r="D4323" t="str">
            <v>CONEXOES</v>
          </cell>
          <cell r="E4323" t="str">
            <v>0180</v>
          </cell>
          <cell r="F4323" t="str">
            <v/>
          </cell>
          <cell r="G4323" t="str">
            <v/>
          </cell>
          <cell r="H4323" t="str">
            <v>DISTRIBUIDOR 3 SAÍDAS, METÁLICO, PARA INSTALAÇÕES EM PEX, ENTRADA DE 3/4" X 3 SAÍDAS DE 1/2", CONEXÃO POR ANEL DESLIZANTE  FORNECIMENTO E INSTALAÇÃO . AF_06/2015</v>
          </cell>
          <cell r="I4323" t="str">
            <v>UN</v>
          </cell>
          <cell r="J4323" t="str">
            <v>ATRIBUÍDO SÃO PAULO</v>
          </cell>
          <cell r="K4323" t="str">
            <v>84,77</v>
          </cell>
          <cell r="L4323" t="str">
            <v>CAIXA REFERENCIAL</v>
          </cell>
        </row>
        <row r="4324">
          <cell r="A4324">
            <v>96875</v>
          </cell>
          <cell r="B4324" t="str">
            <v>INSTALACOES HIDRO SANITARIAS</v>
          </cell>
          <cell r="C4324" t="str">
            <v>INHI</v>
          </cell>
          <cell r="D4324" t="str">
            <v>CONEXOES</v>
          </cell>
          <cell r="E4324" t="str">
            <v>0180</v>
          </cell>
          <cell r="F4324" t="str">
            <v/>
          </cell>
          <cell r="G4324" t="str">
            <v/>
          </cell>
          <cell r="H4324" t="str">
            <v>DISTRIBUIDOR 3 SAÍDAS, METÁLICO, PARA INSTALAÇÕES EM PEX, ENTRADA DE 1 X 3 SAÍDAS DE 1/2, CONEXÃO POR ANEL DESLIZANTE   FORNECIMENTO E INSTALAÇÃO. AF_06/2015</v>
          </cell>
          <cell r="I4324" t="str">
            <v>UN</v>
          </cell>
          <cell r="J4324" t="str">
            <v>ATRIBUÍDO SÃO PAULO</v>
          </cell>
          <cell r="K4324" t="str">
            <v>103,09</v>
          </cell>
          <cell r="L4324" t="str">
            <v>CAIXA REFERENCIAL</v>
          </cell>
        </row>
        <row r="4325">
          <cell r="A4325">
            <v>96876</v>
          </cell>
          <cell r="B4325" t="str">
            <v>INSTALACOES HIDRO SANITARIAS</v>
          </cell>
          <cell r="C4325" t="str">
            <v>INHI</v>
          </cell>
          <cell r="D4325" t="str">
            <v>CONEXOES</v>
          </cell>
          <cell r="E4325" t="str">
            <v>0180</v>
          </cell>
          <cell r="F4325" t="str">
            <v/>
          </cell>
          <cell r="G4325" t="str">
            <v/>
          </cell>
          <cell r="H4325" t="str">
            <v>DISTRIBUIDOR 2 SAÍDAS, PARA INSTALAÇÕES EM PEX, ENTRADA DE 32 MM X 2 SAÍDAS DE 16 MM, CONEXÃO POR CRIMPAGEM FORNECIMENTO E INSTALAÇÃO. AF_06/2015</v>
          </cell>
          <cell r="I4325" t="str">
            <v>UN</v>
          </cell>
          <cell r="J4325" t="str">
            <v>ATRIBUÍDO SÃO PAULO</v>
          </cell>
          <cell r="K4325" t="str">
            <v>186,65</v>
          </cell>
          <cell r="L4325" t="str">
            <v>CAIXA REFERENCIAL</v>
          </cell>
        </row>
        <row r="4326">
          <cell r="A4326">
            <v>96877</v>
          </cell>
          <cell r="B4326" t="str">
            <v>INSTALACOES HIDRO SANITARIAS</v>
          </cell>
          <cell r="C4326" t="str">
            <v>INHI</v>
          </cell>
          <cell r="D4326" t="str">
            <v>CONEXOES</v>
          </cell>
          <cell r="E4326" t="str">
            <v>0180</v>
          </cell>
          <cell r="F4326" t="str">
            <v/>
          </cell>
          <cell r="G4326" t="str">
            <v/>
          </cell>
          <cell r="H4326" t="str">
            <v>DISTRIBUIDOR 2 SAÍDAS, PARA INSTALAÇÕES EM PEX, ENTRADA DE 32 MM X 2 SAÍDAS DE 20 MM, CONEXÃO POR CRIMPAGEM  FORNECIMENTO E INSTALAÇÃO. AF_06/2015</v>
          </cell>
          <cell r="I4326" t="str">
            <v>UN</v>
          </cell>
          <cell r="J4326" t="str">
            <v>ATRIBUÍDO SÃO PAULO</v>
          </cell>
          <cell r="K4326" t="str">
            <v>199,96</v>
          </cell>
          <cell r="L4326" t="str">
            <v>CAIXA REFERENCIAL</v>
          </cell>
        </row>
        <row r="4327">
          <cell r="A4327">
            <v>96878</v>
          </cell>
          <cell r="B4327" t="str">
            <v>INSTALACOES HIDRO SANITARIAS</v>
          </cell>
          <cell r="C4327" t="str">
            <v>INHI</v>
          </cell>
          <cell r="D4327" t="str">
            <v>CONEXOES</v>
          </cell>
          <cell r="E4327" t="str">
            <v>0180</v>
          </cell>
          <cell r="F4327" t="str">
            <v/>
          </cell>
          <cell r="G4327" t="str">
            <v/>
          </cell>
          <cell r="H4327" t="str">
            <v>DISTRIBUIDOR 2 SAÍDAS, PARA INSTALAÇÕES EM PEX, ENTRADA DE 32 MM X 2 SAÍDAS DE 25 MM, CONEXÃO POR CRIMPAGEM  FORNECIMENTO E INSTALAÇÃO. AF_06/2015</v>
          </cell>
          <cell r="I4327" t="str">
            <v>UN</v>
          </cell>
          <cell r="J4327" t="str">
            <v>ATRIBUÍDO SÃO PAULO</v>
          </cell>
          <cell r="K4327" t="str">
            <v>202,44</v>
          </cell>
          <cell r="L4327" t="str">
            <v>CAIXA REFERENCIAL</v>
          </cell>
        </row>
        <row r="4328">
          <cell r="A4328">
            <v>96879</v>
          </cell>
          <cell r="B4328" t="str">
            <v>INSTALACOES HIDRO SANITARIAS</v>
          </cell>
          <cell r="C4328" t="str">
            <v>INHI</v>
          </cell>
          <cell r="D4328" t="str">
            <v>CONEXOES</v>
          </cell>
          <cell r="E4328" t="str">
            <v>0180</v>
          </cell>
          <cell r="F4328" t="str">
            <v/>
          </cell>
          <cell r="G4328" t="str">
            <v/>
          </cell>
          <cell r="H4328" t="str">
            <v>DISTRIBUIDOR 3 SAÍDAS, PARA INSTALAÇÕES EM PEX, ENTRADA DE 32 MM X 3 SAÍDAS DE 16 MM, CONEXÃO POR CRIMPAGEM  FORNECIMENTO E INSTALAÇÃO. AF_06/2015</v>
          </cell>
          <cell r="I4328" t="str">
            <v>UN</v>
          </cell>
          <cell r="J4328" t="str">
            <v>ATRIBUÍDO SÃO PAULO</v>
          </cell>
          <cell r="K4328" t="str">
            <v>202,00</v>
          </cell>
          <cell r="L4328" t="str">
            <v>CAIXA REFERENCIAL</v>
          </cell>
        </row>
        <row r="4329">
          <cell r="A4329">
            <v>96880</v>
          </cell>
          <cell r="B4329" t="str">
            <v>INSTALACOES HIDRO SANITARIAS</v>
          </cell>
          <cell r="C4329" t="str">
            <v>INHI</v>
          </cell>
          <cell r="D4329" t="str">
            <v>CONEXOES</v>
          </cell>
          <cell r="E4329" t="str">
            <v>0180</v>
          </cell>
          <cell r="F4329" t="str">
            <v/>
          </cell>
          <cell r="G4329" t="str">
            <v/>
          </cell>
          <cell r="H4329" t="str">
            <v>DISTRIBUIDOR 3 SAÍDAS, PARA INSTALAÇÕES EM PEX, ENTRADA DE 32 MM X 3 SAÍDAS DE 20 MM, CONEXÃO POR CRIMPAGEM  FORNECIMENTO E INSTALAÇÃO. AF_06/2015</v>
          </cell>
          <cell r="I4329" t="str">
            <v>UN</v>
          </cell>
          <cell r="J4329" t="str">
            <v>ATRIBUÍDO SÃO PAULO</v>
          </cell>
          <cell r="K4329" t="str">
            <v>231,79</v>
          </cell>
          <cell r="L4329" t="str">
            <v>CAIXA REFERENCIAL</v>
          </cell>
        </row>
        <row r="4330">
          <cell r="A4330">
            <v>96881</v>
          </cell>
          <cell r="B4330" t="str">
            <v>INSTALACOES HIDRO SANITARIAS</v>
          </cell>
          <cell r="C4330" t="str">
            <v>INHI</v>
          </cell>
          <cell r="D4330" t="str">
            <v>CONEXOES</v>
          </cell>
          <cell r="E4330" t="str">
            <v>0180</v>
          </cell>
          <cell r="F4330" t="str">
            <v/>
          </cell>
          <cell r="G4330" t="str">
            <v/>
          </cell>
          <cell r="H4330" t="str">
            <v>DISTRIBUIDOR 3 SAÍDAS, PARA INSTALAÇÕES EM PEX, ENTRADA DE 32 MM X 3 SAÍDAS DE 25 MM, CONEXÃO POR CRIMPAGEM  FORNECIMENTO E INSTALAÇÃO. AF_06/2015</v>
          </cell>
          <cell r="I4330" t="str">
            <v>UN</v>
          </cell>
          <cell r="J4330" t="str">
            <v>ATRIBUÍDO SÃO PAULO</v>
          </cell>
          <cell r="K4330" t="str">
            <v>245,29</v>
          </cell>
          <cell r="L4330" t="str">
            <v>CAIXA REFERENCIAL</v>
          </cell>
        </row>
        <row r="4331">
          <cell r="A4331">
            <v>97425</v>
          </cell>
          <cell r="B4331" t="str">
            <v>INSTALACOES HIDRO SANITARIAS</v>
          </cell>
          <cell r="C4331" t="str">
            <v>INHI</v>
          </cell>
          <cell r="D4331" t="str">
            <v>CONEXOES</v>
          </cell>
          <cell r="E4331" t="str">
            <v>0180</v>
          </cell>
          <cell r="F4331" t="str">
            <v/>
          </cell>
          <cell r="G4331" t="str">
            <v/>
          </cell>
          <cell r="H4331" t="str">
            <v>FLANGE EM AÇO, DN 15 MM X 1/2'', INSTALADO EM RESERVAÇÃO DE ÁGUA DE EDIFICAÇÃO QUE POSSUA RESERVATÓRIO DE FIBRA/FIBROCIMENTO - FORNECIMENTO E INSTALAÇÃO. AF_06/2016</v>
          </cell>
          <cell r="I4331" t="str">
            <v>UN</v>
          </cell>
          <cell r="J4331" t="str">
            <v>COEFICIENTE DE REPRESENTATIVIDADE</v>
          </cell>
          <cell r="K4331" t="str">
            <v>19,16</v>
          </cell>
          <cell r="L4331" t="str">
            <v>CAIXA REFERENCIAL</v>
          </cell>
        </row>
        <row r="4332">
          <cell r="A4332">
            <v>97426</v>
          </cell>
          <cell r="B4332" t="str">
            <v>INSTALACOES HIDRO SANITARIAS</v>
          </cell>
          <cell r="C4332" t="str">
            <v>INHI</v>
          </cell>
          <cell r="D4332" t="str">
            <v>CONEXOES</v>
          </cell>
          <cell r="E4332" t="str">
            <v>0180</v>
          </cell>
          <cell r="F4332" t="str">
            <v/>
          </cell>
          <cell r="G4332" t="str">
            <v/>
          </cell>
          <cell r="H4332" t="str">
            <v>FLANGE EM AÇO, DN 20 MM X 3/4'', INSTALADO EM RESERVAÇÃO DE ÁGUA DE EDIFICAÇÃO QUE POSSUA RESERVATÓRIO DE FIBRA/FIBROCIMENTO - FORNECIMENTO E INSTALAÇÃO. AF_06/2016</v>
          </cell>
          <cell r="I4332" t="str">
            <v>UN</v>
          </cell>
          <cell r="J4332" t="str">
            <v>COEFICIENTE DE REPRESENTATIVIDADE</v>
          </cell>
          <cell r="K4332" t="str">
            <v>23,05</v>
          </cell>
          <cell r="L4332" t="str">
            <v>CAIXA REFERENCIAL</v>
          </cell>
        </row>
        <row r="4333">
          <cell r="A4333">
            <v>97427</v>
          </cell>
          <cell r="B4333" t="str">
            <v>INSTALACOES HIDRO SANITARIAS</v>
          </cell>
          <cell r="C4333" t="str">
            <v>INHI</v>
          </cell>
          <cell r="D4333" t="str">
            <v>CONEXOES</v>
          </cell>
          <cell r="E4333" t="str">
            <v>0180</v>
          </cell>
          <cell r="F4333" t="str">
            <v/>
          </cell>
          <cell r="G4333" t="str">
            <v/>
          </cell>
          <cell r="H4333" t="str">
            <v>FLANGE EM AÇO, DN 25 MM X 1'', INSTALADO EM RESERVAÇÃO DE ÁGUA DE EDIFICAÇÃO QUE POSSUA RESERVATÓRIO DE FIBRA/FIBROCIMENTO - FORNECIMENTO E INSTALAÇÃO. AF_06/2016</v>
          </cell>
          <cell r="I4333" t="str">
            <v>UN</v>
          </cell>
          <cell r="J4333" t="str">
            <v>COEFICIENTE DE REPRESENTATIVIDADE</v>
          </cell>
          <cell r="K4333" t="str">
            <v>26,00</v>
          </cell>
          <cell r="L4333" t="str">
            <v>CAIXA REFERENCIAL</v>
          </cell>
        </row>
        <row r="4334">
          <cell r="A4334">
            <v>97428</v>
          </cell>
          <cell r="B4334" t="str">
            <v>INSTALACOES HIDRO SANITARIAS</v>
          </cell>
          <cell r="C4334" t="str">
            <v>INHI</v>
          </cell>
          <cell r="D4334" t="str">
            <v>CONEXOES</v>
          </cell>
          <cell r="E4334" t="str">
            <v>0180</v>
          </cell>
          <cell r="F4334" t="str">
            <v/>
          </cell>
          <cell r="G4334" t="str">
            <v/>
          </cell>
          <cell r="H4334" t="str">
            <v>FLANGE EM AÇO, DN 32 MM X 1 1/4'', INSTALADO EM RESERVAÇÃO DE ÁGUA DE EDIFICAÇÃO QUE POSSUA RESERVATÓRIO DE FIBRA/FIBROCIMENTO - FORNECIMENTO E INSTALAÇÃO. AF_06/2016</v>
          </cell>
          <cell r="I4334" t="str">
            <v>UN</v>
          </cell>
          <cell r="J4334" t="str">
            <v>COEFICIENTE DE REPRESENTATIVIDADE</v>
          </cell>
          <cell r="K4334" t="str">
            <v>32,83</v>
          </cell>
          <cell r="L4334" t="str">
            <v>CAIXA REFERENCIAL</v>
          </cell>
        </row>
        <row r="4335">
          <cell r="A4335">
            <v>97429</v>
          </cell>
          <cell r="B4335" t="str">
            <v>INSTALACOES HIDRO SANITARIAS</v>
          </cell>
          <cell r="C4335" t="str">
            <v>INHI</v>
          </cell>
          <cell r="D4335" t="str">
            <v>CONEXOES</v>
          </cell>
          <cell r="E4335" t="str">
            <v>0180</v>
          </cell>
          <cell r="F4335" t="str">
            <v/>
          </cell>
          <cell r="G4335" t="str">
            <v/>
          </cell>
          <cell r="H4335" t="str">
            <v>FLANGE EM AÇO, DN 40 MM X 1 1/2'', INSTALADO EM RESERVAÇÃO DE ÁGUA DE EDIFICAÇÃO QUE POSSUA RESERVATÓRIO DE FIBRA/FIBROCIMENTO - FORNECIMENTO E INSTALAÇÃO. AF_06/2016</v>
          </cell>
          <cell r="I4335" t="str">
            <v>UN</v>
          </cell>
          <cell r="J4335" t="str">
            <v>COEFICIENTE DE REPRESENTATIVIDADE</v>
          </cell>
          <cell r="K4335" t="str">
            <v>39,12</v>
          </cell>
          <cell r="L4335" t="str">
            <v>CAIXA REFERENCIAL</v>
          </cell>
        </row>
        <row r="4336">
          <cell r="A4336">
            <v>97430</v>
          </cell>
          <cell r="B4336" t="str">
            <v>INSTALACOES HIDRO SANITARIAS</v>
          </cell>
          <cell r="C4336" t="str">
            <v>INHI</v>
          </cell>
          <cell r="D4336" t="str">
            <v>CONEXOES</v>
          </cell>
          <cell r="E4336" t="str">
            <v>0180</v>
          </cell>
          <cell r="F4336" t="str">
            <v/>
          </cell>
          <cell r="G4336" t="str">
            <v/>
          </cell>
          <cell r="H4336" t="str">
            <v>ACOPLAMENTO RÍGIDO EM AÇO, CONEXÃO RANHURADA, DN 50 (2"), INSTALADO EM PRUMADAS - FORNECIMENTO E INSTALAÇÃO. AF_10/2020</v>
          </cell>
          <cell r="I4336" t="str">
            <v>UN</v>
          </cell>
          <cell r="J4336" t="str">
            <v>ATRIBUÍDO SÃO PAULO</v>
          </cell>
          <cell r="K4336" t="str">
            <v>35,10</v>
          </cell>
          <cell r="L4336" t="str">
            <v>CAIXA REFERENCIAL</v>
          </cell>
        </row>
        <row r="4337">
          <cell r="A4337">
            <v>97431</v>
          </cell>
          <cell r="B4337" t="str">
            <v>INSTALACOES HIDRO SANITARIAS</v>
          </cell>
          <cell r="C4337" t="str">
            <v>INHI</v>
          </cell>
          <cell r="D4337" t="str">
            <v>CONEXOES</v>
          </cell>
          <cell r="E4337" t="str">
            <v>0180</v>
          </cell>
          <cell r="F4337" t="str">
            <v/>
          </cell>
          <cell r="G4337" t="str">
            <v/>
          </cell>
          <cell r="H4337" t="str">
            <v>ACOPLAMENTO RÍGIDO EM AÇO, CONEXÃO RANHURADA, DN 65 (2 1/2"), INSTALADO EM PRUMADAS - FORNECIMENTO E INSTALAÇÃO. AF_10/2020</v>
          </cell>
          <cell r="I4337" t="str">
            <v>UN</v>
          </cell>
          <cell r="J4337" t="str">
            <v>ATRIBUÍDO SÃO PAULO</v>
          </cell>
          <cell r="K4337" t="str">
            <v>38,89</v>
          </cell>
          <cell r="L4337" t="str">
            <v>CAIXA REFERENCIAL</v>
          </cell>
        </row>
        <row r="4338">
          <cell r="A4338">
            <v>97432</v>
          </cell>
          <cell r="B4338" t="str">
            <v>INSTALACOES HIDRO SANITARIAS</v>
          </cell>
          <cell r="C4338" t="str">
            <v>INHI</v>
          </cell>
          <cell r="D4338" t="str">
            <v>CONEXOES</v>
          </cell>
          <cell r="E4338" t="str">
            <v>0180</v>
          </cell>
          <cell r="F4338" t="str">
            <v/>
          </cell>
          <cell r="G4338" t="str">
            <v/>
          </cell>
          <cell r="H4338" t="str">
            <v>ACOPLAMENTO RÍGIDO EM AÇO, CONEXÃO RANHURADA, DN 80 (3"), INSTALADO EM PRUMADAS - FORNECIMENTO E INSTALAÇÃO. AF_10/2020</v>
          </cell>
          <cell r="I4338" t="str">
            <v>UN</v>
          </cell>
          <cell r="J4338" t="str">
            <v>ATRIBUÍDO SÃO PAULO</v>
          </cell>
          <cell r="K4338" t="str">
            <v>43,85</v>
          </cell>
          <cell r="L4338" t="str">
            <v>CAIXA REFERENCIAL</v>
          </cell>
        </row>
        <row r="4339">
          <cell r="A4339">
            <v>97433</v>
          </cell>
          <cell r="B4339" t="str">
            <v>INSTALACOES HIDRO SANITARIAS</v>
          </cell>
          <cell r="C4339" t="str">
            <v>INHI</v>
          </cell>
          <cell r="D4339" t="str">
            <v>CONEXOES</v>
          </cell>
          <cell r="E4339" t="str">
            <v>0180</v>
          </cell>
          <cell r="F4339" t="str">
            <v/>
          </cell>
          <cell r="G4339" t="str">
            <v/>
          </cell>
          <cell r="H4339" t="str">
            <v>CURVA 45 GRAUS, EM AÇO, CONEXÃO RANHURADA, DN 50 (2"), INSTALADO EM PRUMADAS - FORNECIMENTO E INSTALAÇÃO. AF_10/2020</v>
          </cell>
          <cell r="I4339" t="str">
            <v>UN</v>
          </cell>
          <cell r="J4339" t="str">
            <v>ATRIBUÍDO SÃO PAULO</v>
          </cell>
          <cell r="K4339" t="str">
            <v>85,27</v>
          </cell>
          <cell r="L4339" t="str">
            <v>CAIXA REFERENCIAL</v>
          </cell>
        </row>
        <row r="4340">
          <cell r="A4340">
            <v>97434</v>
          </cell>
          <cell r="B4340" t="str">
            <v>INSTALACOES HIDRO SANITARIAS</v>
          </cell>
          <cell r="C4340" t="str">
            <v>INHI</v>
          </cell>
          <cell r="D4340" t="str">
            <v>CONEXOES</v>
          </cell>
          <cell r="E4340" t="str">
            <v>0180</v>
          </cell>
          <cell r="F4340" t="str">
            <v/>
          </cell>
          <cell r="G4340" t="str">
            <v/>
          </cell>
          <cell r="H4340" t="str">
            <v>CURVA 90 GRAUS, EM AÇO, CONEXÃO RANHURADA, DN 50 (2"), INSTALADO EM PRUMADAS - FORNECIMENTO E INSTALAÇÃO. AF_10/2020</v>
          </cell>
          <cell r="I4340" t="str">
            <v>UN</v>
          </cell>
          <cell r="J4340" t="str">
            <v>ATRIBUÍDO SÃO PAULO</v>
          </cell>
          <cell r="K4340" t="str">
            <v>87,06</v>
          </cell>
          <cell r="L4340" t="str">
            <v>CAIXA REFERENCIAL</v>
          </cell>
        </row>
        <row r="4341">
          <cell r="A4341">
            <v>97435</v>
          </cell>
          <cell r="B4341" t="str">
            <v>INSTALACOES HIDRO SANITARIAS</v>
          </cell>
          <cell r="C4341" t="str">
            <v>INHI</v>
          </cell>
          <cell r="D4341" t="str">
            <v>CONEXOES</v>
          </cell>
          <cell r="E4341" t="str">
            <v>0180</v>
          </cell>
          <cell r="F4341" t="str">
            <v/>
          </cell>
          <cell r="G4341" t="str">
            <v/>
          </cell>
          <cell r="H4341" t="str">
            <v>CURVA 45 GRAUS, EM AÇO, CONEXÃO RANHURADA, DN 65 (2 1/2"), INSTALADO EM PRUMADAS - FORNECIMENTO E INSTALAÇÃO. AF_10/2020</v>
          </cell>
          <cell r="I4341" t="str">
            <v>UN</v>
          </cell>
          <cell r="J4341" t="str">
            <v>ATRIBUÍDO SÃO PAULO</v>
          </cell>
          <cell r="K4341" t="str">
            <v>99,91</v>
          </cell>
          <cell r="L4341" t="str">
            <v>CAIXA REFERENCIAL</v>
          </cell>
        </row>
        <row r="4342">
          <cell r="A4342">
            <v>97436</v>
          </cell>
          <cell r="B4342" t="str">
            <v>INSTALACOES HIDRO SANITARIAS</v>
          </cell>
          <cell r="C4342" t="str">
            <v>INHI</v>
          </cell>
          <cell r="D4342" t="str">
            <v>CONEXOES</v>
          </cell>
          <cell r="E4342" t="str">
            <v>0180</v>
          </cell>
          <cell r="F4342" t="str">
            <v/>
          </cell>
          <cell r="G4342" t="str">
            <v/>
          </cell>
          <cell r="H4342" t="str">
            <v>CURVA 90 GRAUS, EM AÇO, CONEXÃO RANHURADA, DN 65 (2 1/2"), INSTALADO EM PRUMADAS - FORNECIMENTO E INSTALAÇÃO. AF_10/2020</v>
          </cell>
          <cell r="I4342" t="str">
            <v>UN</v>
          </cell>
          <cell r="J4342" t="str">
            <v>ATRIBUÍDO SÃO PAULO</v>
          </cell>
          <cell r="K4342" t="str">
            <v>103,34</v>
          </cell>
          <cell r="L4342" t="str">
            <v>CAIXA REFERENCIAL</v>
          </cell>
        </row>
        <row r="4343">
          <cell r="A4343">
            <v>97437</v>
          </cell>
          <cell r="B4343" t="str">
            <v>INSTALACOES HIDRO SANITARIAS</v>
          </cell>
          <cell r="C4343" t="str">
            <v>INHI</v>
          </cell>
          <cell r="D4343" t="str">
            <v>CONEXOES</v>
          </cell>
          <cell r="E4343" t="str">
            <v>0180</v>
          </cell>
          <cell r="F4343" t="str">
            <v/>
          </cell>
          <cell r="G4343" t="str">
            <v/>
          </cell>
          <cell r="H4343" t="str">
            <v>CURVA 45 GRAUS, EM AÇO, CONEXÃO RANHURADA, DN 80 (3), INSTALADO EM PRUMADAS - FORNECIMENTO E INSTALAÇÃO. AF_10/2020</v>
          </cell>
          <cell r="I4343" t="str">
            <v>UN</v>
          </cell>
          <cell r="J4343" t="str">
            <v>ATRIBUÍDO SÃO PAULO</v>
          </cell>
          <cell r="K4343" t="str">
            <v>114,48</v>
          </cell>
          <cell r="L4343" t="str">
            <v>CAIXA REFERENCIAL</v>
          </cell>
        </row>
        <row r="4344">
          <cell r="A4344">
            <v>97438</v>
          </cell>
          <cell r="B4344" t="str">
            <v>INSTALACOES HIDRO SANITARIAS</v>
          </cell>
          <cell r="C4344" t="str">
            <v>INHI</v>
          </cell>
          <cell r="D4344" t="str">
            <v>CONEXOES</v>
          </cell>
          <cell r="E4344" t="str">
            <v>0180</v>
          </cell>
          <cell r="F4344" t="str">
            <v/>
          </cell>
          <cell r="G4344" t="str">
            <v/>
          </cell>
          <cell r="H4344" t="str">
            <v>CURVA 90 GRAUS, EM AÇO, CONEXÃO RANHURADA, DN 80 (3"), INSTALADO EM PRUMADAS - FORNECIMENTO E INSTALAÇÃO. AF_10/2020</v>
          </cell>
          <cell r="I4344" t="str">
            <v>UN</v>
          </cell>
          <cell r="J4344" t="str">
            <v>ATRIBUÍDO SÃO PAULO</v>
          </cell>
          <cell r="K4344" t="str">
            <v>118,15</v>
          </cell>
          <cell r="L4344" t="str">
            <v>CAIXA REFERENCIAL</v>
          </cell>
        </row>
        <row r="4345">
          <cell r="A4345">
            <v>97439</v>
          </cell>
          <cell r="B4345" t="str">
            <v>INSTALACOES HIDRO SANITARIAS</v>
          </cell>
          <cell r="C4345" t="str">
            <v>INHI</v>
          </cell>
          <cell r="D4345" t="str">
            <v>CONEXOES</v>
          </cell>
          <cell r="E4345" t="str">
            <v>0180</v>
          </cell>
          <cell r="F4345" t="str">
            <v/>
          </cell>
          <cell r="G4345" t="str">
            <v/>
          </cell>
          <cell r="H4345" t="str">
            <v>TÊ, EM AÇO, CONEXÃO RANHURADA, DN 50 (2"), INSTALADO EM PRUMADAS - FORNECIMENTO E INSTALAÇÃO. AF_10/2020</v>
          </cell>
          <cell r="I4345" t="str">
            <v>UN</v>
          </cell>
          <cell r="J4345" t="str">
            <v>ATRIBUÍDO SÃO PAULO</v>
          </cell>
          <cell r="K4345" t="str">
            <v>130,83</v>
          </cell>
          <cell r="L4345" t="str">
            <v>CAIXA REFERENCIAL</v>
          </cell>
        </row>
        <row r="4346">
          <cell r="A4346">
            <v>97440</v>
          </cell>
          <cell r="B4346" t="str">
            <v>INSTALACOES HIDRO SANITARIAS</v>
          </cell>
          <cell r="C4346" t="str">
            <v>INHI</v>
          </cell>
          <cell r="D4346" t="str">
            <v>CONEXOES</v>
          </cell>
          <cell r="E4346" t="str">
            <v>0180</v>
          </cell>
          <cell r="F4346" t="str">
            <v/>
          </cell>
          <cell r="G4346" t="str">
            <v/>
          </cell>
          <cell r="H4346" t="str">
            <v>TÊ, EM AÇO, CONEXÃO RANHURADA, DN 65 (2 1/2"), INSTALADO EM PRUMADAS - FORNECIMENTO E INSTALAÇÃO. AF_10/2020</v>
          </cell>
          <cell r="I4346" t="str">
            <v>UN</v>
          </cell>
          <cell r="J4346" t="str">
            <v>ATRIBUÍDO SÃO PAULO</v>
          </cell>
          <cell r="K4346" t="str">
            <v>157,44</v>
          </cell>
          <cell r="L4346" t="str">
            <v>CAIXA REFERENCIAL</v>
          </cell>
        </row>
        <row r="4347">
          <cell r="A4347">
            <v>97442</v>
          </cell>
          <cell r="B4347" t="str">
            <v>INSTALACOES HIDRO SANITARIAS</v>
          </cell>
          <cell r="C4347" t="str">
            <v>INHI</v>
          </cell>
          <cell r="D4347" t="str">
            <v>CONEXOES</v>
          </cell>
          <cell r="E4347" t="str">
            <v>0180</v>
          </cell>
          <cell r="F4347" t="str">
            <v/>
          </cell>
          <cell r="G4347" t="str">
            <v/>
          </cell>
          <cell r="H4347" t="str">
            <v>TÊ, EM AÇO, CONEXÃO RANHURADA, DN 80 (3"), INSTALADO EM PRUMADAS - FORNECIMENTO E INSTALAÇÃO. AF_10/2020</v>
          </cell>
          <cell r="I4347" t="str">
            <v>UN</v>
          </cell>
          <cell r="J4347" t="str">
            <v>ATRIBUÍDO SÃO PAULO</v>
          </cell>
          <cell r="K4347" t="str">
            <v>173,53</v>
          </cell>
          <cell r="L4347" t="str">
            <v>CAIXA REFERENCIAL</v>
          </cell>
        </row>
        <row r="4348">
          <cell r="A4348">
            <v>97443</v>
          </cell>
          <cell r="B4348" t="str">
            <v>INSTALACOES HIDRO SANITARIAS</v>
          </cell>
          <cell r="C4348" t="str">
            <v>INHI</v>
          </cell>
          <cell r="D4348" t="str">
            <v>CONEXOES</v>
          </cell>
          <cell r="E4348" t="str">
            <v>0180</v>
          </cell>
          <cell r="F4348" t="str">
            <v/>
          </cell>
          <cell r="G4348" t="str">
            <v/>
          </cell>
          <cell r="H4348" t="str">
            <v>LUVA, EM AÇO, CONEXÃO SOLDADA, DN 50 (2"), INSTALADO EM PRUMADAS - FORNECIMENTO E INSTALAÇÃO. AF_10/2020</v>
          </cell>
          <cell r="I4348" t="str">
            <v>UN</v>
          </cell>
          <cell r="J4348" t="str">
            <v>ATRIBUÍDO SÃO PAULO</v>
          </cell>
          <cell r="K4348" t="str">
            <v>74,57</v>
          </cell>
          <cell r="L4348" t="str">
            <v>CAIXA REFERENCIAL</v>
          </cell>
        </row>
        <row r="4349">
          <cell r="A4349">
            <v>97444</v>
          </cell>
          <cell r="B4349" t="str">
            <v>INSTALACOES HIDRO SANITARIAS</v>
          </cell>
          <cell r="C4349" t="str">
            <v>INHI</v>
          </cell>
          <cell r="D4349" t="str">
            <v>CONEXOES</v>
          </cell>
          <cell r="E4349" t="str">
            <v>0180</v>
          </cell>
          <cell r="F4349" t="str">
            <v/>
          </cell>
          <cell r="G4349" t="str">
            <v/>
          </cell>
          <cell r="H4349" t="str">
            <v>LUVA COM REDUÇÃO, EM AÇO, CONEXÃO SOLDADA, DN 50 X 40 MM (2  X 1 1/2"), INSTALADO EM PRUMADAS - FORNECIMENTO E INSTALAÇÃO. AF_10/2020</v>
          </cell>
          <cell r="I4349" t="str">
            <v>UN</v>
          </cell>
          <cell r="J4349" t="str">
            <v>ATRIBUÍDO SÃO PAULO</v>
          </cell>
          <cell r="K4349" t="str">
            <v>88,23</v>
          </cell>
          <cell r="L4349" t="str">
            <v>CAIXA REFERENCIAL</v>
          </cell>
        </row>
        <row r="4350">
          <cell r="A4350">
            <v>97446</v>
          </cell>
          <cell r="B4350" t="str">
            <v>INSTALACOES HIDRO SANITARIAS</v>
          </cell>
          <cell r="C4350" t="str">
            <v>INHI</v>
          </cell>
          <cell r="D4350" t="str">
            <v>CONEXOES</v>
          </cell>
          <cell r="E4350" t="str">
            <v>0180</v>
          </cell>
          <cell r="F4350" t="str">
            <v/>
          </cell>
          <cell r="G4350" t="str">
            <v/>
          </cell>
          <cell r="H4350" t="str">
            <v>LUVA, EM AÇO, CONEXÃO SOLDADA, DN 65 (2 1/2"), INSTALADO EM PRUMADAS - FORNECIMENTO E INSTALAÇÃO. AF_10/2020</v>
          </cell>
          <cell r="I4350" t="str">
            <v>UN</v>
          </cell>
          <cell r="J4350" t="str">
            <v>ATRIBUÍDO SÃO PAULO</v>
          </cell>
          <cell r="K4350" t="str">
            <v>154,17</v>
          </cell>
          <cell r="L4350" t="str">
            <v>CAIXA REFERENCIAL</v>
          </cell>
        </row>
        <row r="4351">
          <cell r="A4351">
            <v>97447</v>
          </cell>
          <cell r="B4351" t="str">
            <v>INSTALACOES HIDRO SANITARIAS</v>
          </cell>
          <cell r="C4351" t="str">
            <v>INHI</v>
          </cell>
          <cell r="D4351" t="str">
            <v>CONEXOES</v>
          </cell>
          <cell r="E4351" t="str">
            <v>0180</v>
          </cell>
          <cell r="F4351" t="str">
            <v/>
          </cell>
          <cell r="G4351" t="str">
            <v/>
          </cell>
          <cell r="H4351" t="str">
            <v>LUVA COM REDUÇÃO, EM AÇO, CONEXÃO SOLDADA, DN 65 X 50 MM (2 1/2" X 2"), INSTALADO EM PRUMADAS - FORNECIMENTO E INSTALAÇÃO. AF_10/2020</v>
          </cell>
          <cell r="I4351" t="str">
            <v>UN</v>
          </cell>
          <cell r="J4351" t="str">
            <v>ATRIBUÍDO SÃO PAULO</v>
          </cell>
          <cell r="K4351" t="str">
            <v>154,17</v>
          </cell>
          <cell r="L4351" t="str">
            <v>CAIXA REFERENCIAL</v>
          </cell>
        </row>
        <row r="4352">
          <cell r="A4352">
            <v>97449</v>
          </cell>
          <cell r="B4352" t="str">
            <v>INSTALACOES HIDRO SANITARIAS</v>
          </cell>
          <cell r="C4352" t="str">
            <v>INHI</v>
          </cell>
          <cell r="D4352" t="str">
            <v>CONEXOES</v>
          </cell>
          <cell r="E4352" t="str">
            <v>0180</v>
          </cell>
          <cell r="F4352" t="str">
            <v/>
          </cell>
          <cell r="G4352" t="str">
            <v/>
          </cell>
          <cell r="H4352" t="str">
            <v>LUVA, EM AÇO, CONEXÃO SOLDADA, DN 80 (3"), INSTALADO EM PRUMADAS - FORNECIMENTO E INSTALAÇÃO. AF_10/2020</v>
          </cell>
          <cell r="I4352" t="str">
            <v>UN</v>
          </cell>
          <cell r="J4352" t="str">
            <v>ATRIBUÍDO SÃO PAULO</v>
          </cell>
          <cell r="K4352" t="str">
            <v>164,09</v>
          </cell>
          <cell r="L4352" t="str">
            <v>CAIXA REFERENCIAL</v>
          </cell>
        </row>
        <row r="4353">
          <cell r="A4353">
            <v>97450</v>
          </cell>
          <cell r="B4353" t="str">
            <v>INSTALACOES HIDRO SANITARIAS</v>
          </cell>
          <cell r="C4353" t="str">
            <v>INHI</v>
          </cell>
          <cell r="D4353" t="str">
            <v>CONEXOES</v>
          </cell>
          <cell r="E4353" t="str">
            <v>0180</v>
          </cell>
          <cell r="F4353" t="str">
            <v/>
          </cell>
          <cell r="G4353" t="str">
            <v/>
          </cell>
          <cell r="H4353" t="str">
            <v>LUVA COM REDUÇÃO, EM AÇO, CONEXÃO SOLDADA, DN 80 X 65 MM (3" X 2 1/2"), INSTALADO EM PRUMADAS - FORNECIMENTO E INSTALAÇÃO. AF_10/2020</v>
          </cell>
          <cell r="I4353" t="str">
            <v>UN</v>
          </cell>
          <cell r="J4353" t="str">
            <v>ATRIBUÍDO SÃO PAULO</v>
          </cell>
          <cell r="K4353" t="str">
            <v>201,27</v>
          </cell>
          <cell r="L4353" t="str">
            <v>CAIXA REFERENCIAL</v>
          </cell>
        </row>
        <row r="4354">
          <cell r="A4354">
            <v>97452</v>
          </cell>
          <cell r="B4354" t="str">
            <v>INSTALACOES HIDRO SANITARIAS</v>
          </cell>
          <cell r="C4354" t="str">
            <v>INHI</v>
          </cell>
          <cell r="D4354" t="str">
            <v>CONEXOES</v>
          </cell>
          <cell r="E4354" t="str">
            <v>0180</v>
          </cell>
          <cell r="F4354" t="str">
            <v/>
          </cell>
          <cell r="G4354" t="str">
            <v/>
          </cell>
          <cell r="H4354" t="str">
            <v>CURVA 45 GRAUS, EM AÇO, CONEXÃO SOLDADA, DN 50 (2"), INSTALADO EM PRUMADAS - FORNECIMENTO E INSTALAÇÃO. AF_10/2020</v>
          </cell>
          <cell r="I4354" t="str">
            <v>UN</v>
          </cell>
          <cell r="J4354" t="str">
            <v>ATRIBUÍDO SÃO PAULO</v>
          </cell>
          <cell r="K4354" t="str">
            <v>123,08</v>
          </cell>
          <cell r="L4354" t="str">
            <v>CAIXA REFERENCIAL</v>
          </cell>
        </row>
        <row r="4355">
          <cell r="A4355">
            <v>97453</v>
          </cell>
          <cell r="B4355" t="str">
            <v>INSTALACOES HIDRO SANITARIAS</v>
          </cell>
          <cell r="C4355" t="str">
            <v>INHI</v>
          </cell>
          <cell r="D4355" t="str">
            <v>CONEXOES</v>
          </cell>
          <cell r="E4355" t="str">
            <v>0180</v>
          </cell>
          <cell r="F4355" t="str">
            <v/>
          </cell>
          <cell r="G4355" t="str">
            <v/>
          </cell>
          <cell r="H4355" t="str">
            <v>CURVA 90 GRAUS, EM AÇO, CONEXÃO SOLDADA, DN 50 (2"), INSTALADO EM PRUMADAS - FORNECIMENTO E INSTALAÇÃO. AF_10/2020</v>
          </cell>
          <cell r="I4355" t="str">
            <v>UN</v>
          </cell>
          <cell r="J4355" t="str">
            <v>ATRIBUÍDO SÃO PAULO</v>
          </cell>
          <cell r="K4355" t="str">
            <v>130,87</v>
          </cell>
          <cell r="L4355" t="str">
            <v>CAIXA REFERENCIAL</v>
          </cell>
        </row>
        <row r="4356">
          <cell r="A4356">
            <v>97454</v>
          </cell>
          <cell r="B4356" t="str">
            <v>INSTALACOES HIDRO SANITARIAS</v>
          </cell>
          <cell r="C4356" t="str">
            <v>INHI</v>
          </cell>
          <cell r="D4356" t="str">
            <v>CONEXOES</v>
          </cell>
          <cell r="E4356" t="str">
            <v>0180</v>
          </cell>
          <cell r="F4356" t="str">
            <v/>
          </cell>
          <cell r="G4356" t="str">
            <v/>
          </cell>
          <cell r="H4356" t="str">
            <v>CURVA 45 GRAUS, EM AÇO, CONEXÃO SOLDADA, DN 65 (2 1/2"), INSTALADO EM PRUMADAS - FORNECIMENTO E INSTALAÇÃO. AF_10/2020</v>
          </cell>
          <cell r="I4356" t="str">
            <v>UN</v>
          </cell>
          <cell r="J4356" t="str">
            <v>ATRIBUÍDO SÃO PAULO</v>
          </cell>
          <cell r="K4356" t="str">
            <v>211,63</v>
          </cell>
          <cell r="L4356" t="str">
            <v>CAIXA REFERENCIAL</v>
          </cell>
        </row>
        <row r="4357">
          <cell r="A4357">
            <v>97455</v>
          </cell>
          <cell r="B4357" t="str">
            <v>INSTALACOES HIDRO SANITARIAS</v>
          </cell>
          <cell r="C4357" t="str">
            <v>INHI</v>
          </cell>
          <cell r="D4357" t="str">
            <v>CONEXOES</v>
          </cell>
          <cell r="E4357" t="str">
            <v>0180</v>
          </cell>
          <cell r="F4357" t="str">
            <v/>
          </cell>
          <cell r="G4357" t="str">
            <v/>
          </cell>
          <cell r="H4357" t="str">
            <v>CURVA 90 GRAUS, EM AÇO, CONEXÃO SOLDADA, DN 65 (2 1/2"), INSTALADO EM PRUMADAS - FORNECIMENTO E INSTALAÇÃO. AF_10/2020</v>
          </cell>
          <cell r="I4357" t="str">
            <v>UN</v>
          </cell>
          <cell r="J4357" t="str">
            <v>ATRIBUÍDO SÃO PAULO</v>
          </cell>
          <cell r="K4357" t="str">
            <v>224,10</v>
          </cell>
          <cell r="L4357" t="str">
            <v>CAIXA REFERENCIAL</v>
          </cell>
        </row>
        <row r="4358">
          <cell r="A4358">
            <v>97456</v>
          </cell>
          <cell r="B4358" t="str">
            <v>INSTALACOES HIDRO SANITARIAS</v>
          </cell>
          <cell r="C4358" t="str">
            <v>INHI</v>
          </cell>
          <cell r="D4358" t="str">
            <v>CONEXOES</v>
          </cell>
          <cell r="E4358" t="str">
            <v>0180</v>
          </cell>
          <cell r="F4358" t="str">
            <v/>
          </cell>
          <cell r="G4358" t="str">
            <v/>
          </cell>
          <cell r="H4358" t="str">
            <v>CURVA 45 GRAUS, EM AÇO, CONEXÃO SOLDADA, DN 80 (3"), INSTALADO EM PRUMADAS - FORNECIMENTO E INSTALAÇÃO. AF_10/2020</v>
          </cell>
          <cell r="I4358" t="str">
            <v>UN</v>
          </cell>
          <cell r="J4358" t="str">
            <v>ATRIBUÍDO SÃO PAULO</v>
          </cell>
          <cell r="K4358" t="str">
            <v>484,12</v>
          </cell>
          <cell r="L4358" t="str">
            <v>CAIXA REFERENCIAL</v>
          </cell>
        </row>
        <row r="4359">
          <cell r="A4359">
            <v>97457</v>
          </cell>
          <cell r="B4359" t="str">
            <v>INSTALACOES HIDRO SANITARIAS</v>
          </cell>
          <cell r="C4359" t="str">
            <v>INHI</v>
          </cell>
          <cell r="D4359" t="str">
            <v>CONEXOES</v>
          </cell>
          <cell r="E4359" t="str">
            <v>0180</v>
          </cell>
          <cell r="F4359" t="str">
            <v/>
          </cell>
          <cell r="G4359" t="str">
            <v/>
          </cell>
          <cell r="H4359" t="str">
            <v>CURVA 90 GRAUS, EM AÇO, CONEXÃO SOLDADA, DN 80 (3"), INSTALADO EM PRUMADAS - FORNECIMENTO E INSTALAÇÃO. AF_10/2020</v>
          </cell>
          <cell r="I4359" t="str">
            <v>UN</v>
          </cell>
          <cell r="J4359" t="str">
            <v>ATRIBUÍDO SÃO PAULO</v>
          </cell>
          <cell r="K4359" t="str">
            <v>428,19</v>
          </cell>
          <cell r="L4359" t="str">
            <v>CAIXA REFERENCIAL</v>
          </cell>
        </row>
        <row r="4360">
          <cell r="A4360">
            <v>97458</v>
          </cell>
          <cell r="B4360" t="str">
            <v>INSTALACOES HIDRO SANITARIAS</v>
          </cell>
          <cell r="C4360" t="str">
            <v>INHI</v>
          </cell>
          <cell r="D4360" t="str">
            <v>CONEXOES</v>
          </cell>
          <cell r="E4360" t="str">
            <v>0180</v>
          </cell>
          <cell r="F4360" t="str">
            <v/>
          </cell>
          <cell r="G4360" t="str">
            <v/>
          </cell>
          <cell r="H4360" t="str">
            <v>TÊ, EM AÇO, CONEXÃO SOLDADA, DN 50 (2"), INSTALADO EM PRUMADAS - FORNECIMENTO E INSTALAÇÃO. AF_10/2020</v>
          </cell>
          <cell r="I4360" t="str">
            <v>UN</v>
          </cell>
          <cell r="J4360" t="str">
            <v>ATRIBUÍDO SÃO PAULO</v>
          </cell>
          <cell r="K4360" t="str">
            <v>195,41</v>
          </cell>
          <cell r="L4360" t="str">
            <v>CAIXA REFERENCIAL</v>
          </cell>
        </row>
        <row r="4361">
          <cell r="A4361">
            <v>97459</v>
          </cell>
          <cell r="B4361" t="str">
            <v>INSTALACOES HIDRO SANITARIAS</v>
          </cell>
          <cell r="C4361" t="str">
            <v>INHI</v>
          </cell>
          <cell r="D4361" t="str">
            <v>CONEXOES</v>
          </cell>
          <cell r="E4361" t="str">
            <v>0180</v>
          </cell>
          <cell r="F4361" t="str">
            <v/>
          </cell>
          <cell r="G4361" t="str">
            <v/>
          </cell>
          <cell r="H4361" t="str">
            <v>TÊ, EM AÇO, CONEXÃO SOLDADA, DN 65 (2 1/2"), INSTALADO EM PRUMADAS - FORNECIMENTO E INSTALAÇÃO. AF_10/2020</v>
          </cell>
          <cell r="I4361" t="str">
            <v>UN</v>
          </cell>
          <cell r="J4361" t="str">
            <v>ATRIBUÍDO SÃO PAULO</v>
          </cell>
          <cell r="K4361" t="str">
            <v>338,16</v>
          </cell>
          <cell r="L4361" t="str">
            <v>CAIXA REFERENCIAL</v>
          </cell>
        </row>
        <row r="4362">
          <cell r="A4362">
            <v>97460</v>
          </cell>
          <cell r="B4362" t="str">
            <v>INSTALACOES HIDRO SANITARIAS</v>
          </cell>
          <cell r="C4362" t="str">
            <v>INHI</v>
          </cell>
          <cell r="D4362" t="str">
            <v>CONEXOES</v>
          </cell>
          <cell r="E4362" t="str">
            <v>0180</v>
          </cell>
          <cell r="F4362" t="str">
            <v/>
          </cell>
          <cell r="G4362" t="str">
            <v/>
          </cell>
          <cell r="H4362" t="str">
            <v>TÊ, EM AÇO, CONEXÃO SOLDADA, DN 80 (3"), INSTALADO EM PRUMADAS - FORNECIMENTO E INSTALAÇÃO. AF_10/2020</v>
          </cell>
          <cell r="I4362" t="str">
            <v>UN</v>
          </cell>
          <cell r="J4362" t="str">
            <v>ATRIBUÍDO SÃO PAULO</v>
          </cell>
          <cell r="K4362" t="str">
            <v>522,10</v>
          </cell>
          <cell r="L4362" t="str">
            <v>CAIXA REFERENCIAL</v>
          </cell>
        </row>
        <row r="4363">
          <cell r="A4363">
            <v>97461</v>
          </cell>
          <cell r="B4363" t="str">
            <v>INSTALACOES HIDRO SANITARIAS</v>
          </cell>
          <cell r="C4363" t="str">
            <v>INHI</v>
          </cell>
          <cell r="D4363" t="str">
            <v>CONEXOES</v>
          </cell>
          <cell r="E4363" t="str">
            <v>0180</v>
          </cell>
          <cell r="F4363" t="str">
            <v/>
          </cell>
          <cell r="G4363" t="str">
            <v/>
          </cell>
          <cell r="H4363" t="str">
            <v>LUVA, EM AÇO, CONEXÃO SOLDADA, DN 25 (1"), INSTALADO EM REDE DE ALIMENTAÇÃO PARA HIDRANTE - FORNECIMENTO E INSTALAÇÃO. AF_10/2020</v>
          </cell>
          <cell r="I4363" t="str">
            <v>UN</v>
          </cell>
          <cell r="J4363" t="str">
            <v>ATRIBUÍDO SÃO PAULO</v>
          </cell>
          <cell r="K4363" t="str">
            <v>23,56</v>
          </cell>
          <cell r="L4363" t="str">
            <v>CAIXA REFERENCIAL</v>
          </cell>
        </row>
        <row r="4364">
          <cell r="A4364">
            <v>97462</v>
          </cell>
          <cell r="B4364" t="str">
            <v>INSTALACOES HIDRO SANITARIAS</v>
          </cell>
          <cell r="C4364" t="str">
            <v>INHI</v>
          </cell>
          <cell r="D4364" t="str">
            <v>CONEXOES</v>
          </cell>
          <cell r="E4364" t="str">
            <v>0180</v>
          </cell>
          <cell r="F4364" t="str">
            <v/>
          </cell>
          <cell r="G4364" t="str">
            <v/>
          </cell>
          <cell r="H4364" t="str">
            <v>LUVA COM REDUÇÃO, EM AÇO, CONEXÃO SOLDADA, DN 25 X 20 MM (1  X 3/4"), INSTALADO EM REDE DE ALIMENTAÇÃO PARA HIDRANTE - FORNECIMENTO E INSTALAÇÃO. AF_10/2020</v>
          </cell>
          <cell r="I4364" t="str">
            <v>UN</v>
          </cell>
          <cell r="J4364" t="str">
            <v>ATRIBUÍDO SÃO PAULO</v>
          </cell>
          <cell r="K4364" t="str">
            <v>19,56</v>
          </cell>
          <cell r="L4364" t="str">
            <v>CAIXA REFERENCIAL</v>
          </cell>
        </row>
        <row r="4365">
          <cell r="A4365">
            <v>97464</v>
          </cell>
          <cell r="B4365" t="str">
            <v>INSTALACOES HIDRO SANITARIAS</v>
          </cell>
          <cell r="C4365" t="str">
            <v>INHI</v>
          </cell>
          <cell r="D4365" t="str">
            <v>CONEXOES</v>
          </cell>
          <cell r="E4365" t="str">
            <v>0180</v>
          </cell>
          <cell r="F4365" t="str">
            <v/>
          </cell>
          <cell r="G4365" t="str">
            <v/>
          </cell>
          <cell r="H4365" t="str">
            <v>LUVA, EM AÇO, CONEXÃO SOLDADA, DN 32 (1 1/4"), INSTALADO EM REDE DE ALIMENTAÇÃO PARA HIDRANTE - FORNECIMENTO E INSTALAÇÃO. AF_10/2020</v>
          </cell>
          <cell r="I4365" t="str">
            <v>UN</v>
          </cell>
          <cell r="J4365" t="str">
            <v>ATRIBUÍDO SÃO PAULO</v>
          </cell>
          <cell r="K4365" t="str">
            <v>34,02</v>
          </cell>
          <cell r="L4365" t="str">
            <v>CAIXA REFERENCIAL</v>
          </cell>
        </row>
        <row r="4366">
          <cell r="A4366">
            <v>97465</v>
          </cell>
          <cell r="B4366" t="str">
            <v>INSTALACOES HIDRO SANITARIAS</v>
          </cell>
          <cell r="C4366" t="str">
            <v>INHI</v>
          </cell>
          <cell r="D4366" t="str">
            <v>CONEXOES</v>
          </cell>
          <cell r="E4366" t="str">
            <v>0180</v>
          </cell>
          <cell r="F4366" t="str">
            <v/>
          </cell>
          <cell r="G4366" t="str">
            <v/>
          </cell>
          <cell r="H4366" t="str">
            <v>LUVA COM REDUÇÃO, EM AÇO, CONEXÃO SOLDADA, DN 32 X 25 MM (1 1/4"  X 1"), INSTALADO EM REDE DE ALIMENTAÇÃO PARA HIDRANTE - FORNECIMENTO E INSTALAÇÃO. AF_10/2020</v>
          </cell>
          <cell r="I4366" t="str">
            <v>UN</v>
          </cell>
          <cell r="J4366" t="str">
            <v>ATRIBUÍDO SÃO PAULO</v>
          </cell>
          <cell r="K4366" t="str">
            <v>40,76</v>
          </cell>
          <cell r="L4366" t="str">
            <v>CAIXA REFERENCIAL</v>
          </cell>
        </row>
        <row r="4367">
          <cell r="A4367">
            <v>97467</v>
          </cell>
          <cell r="B4367" t="str">
            <v>INSTALACOES HIDRO SANITARIAS</v>
          </cell>
          <cell r="C4367" t="str">
            <v>INHI</v>
          </cell>
          <cell r="D4367" t="str">
            <v>CONEXOES</v>
          </cell>
          <cell r="E4367" t="str">
            <v>0180</v>
          </cell>
          <cell r="F4367" t="str">
            <v/>
          </cell>
          <cell r="G4367" t="str">
            <v/>
          </cell>
          <cell r="H4367" t="str">
            <v>LUVA, EM AÇO, CONEXÃO SOLDADA, DN 40 (1 1/2"), INSTALADO EM REDE DE ALIMENTAÇÃO PARA HIDRANTE - FORNECIMENTO E INSTALAÇÃO. AF_10/2020</v>
          </cell>
          <cell r="I4367" t="str">
            <v>UN</v>
          </cell>
          <cell r="J4367" t="str">
            <v>ATRIBUÍDO SÃO PAULO</v>
          </cell>
          <cell r="K4367" t="str">
            <v>43,20</v>
          </cell>
          <cell r="L4367" t="str">
            <v>CAIXA REFERENCIAL</v>
          </cell>
        </row>
        <row r="4368">
          <cell r="A4368">
            <v>97468</v>
          </cell>
          <cell r="B4368" t="str">
            <v>INSTALACOES HIDRO SANITARIAS</v>
          </cell>
          <cell r="C4368" t="str">
            <v>INHI</v>
          </cell>
          <cell r="D4368" t="str">
            <v>CONEXOES</v>
          </cell>
          <cell r="E4368" t="str">
            <v>0180</v>
          </cell>
          <cell r="F4368" t="str">
            <v/>
          </cell>
          <cell r="G4368" t="str">
            <v/>
          </cell>
          <cell r="H4368" t="str">
            <v>LUVA COM REDUÇÃO, EM AÇO, CONEXÃO SOLDADA, DN 40  X 32 MM (1 1/2" X 1 1/4"), INSTALADO EM REDE DE ALIMENTAÇÃO PARA HIDRANTE - FORNECIMENTO E INSTALAÇÃO. AF_10/2020</v>
          </cell>
          <cell r="I4368" t="str">
            <v>UN</v>
          </cell>
          <cell r="J4368" t="str">
            <v>ATRIBUÍDO SÃO PAULO</v>
          </cell>
          <cell r="K4368" t="str">
            <v>51,83</v>
          </cell>
          <cell r="L4368" t="str">
            <v>CAIXA REFERENCIAL</v>
          </cell>
        </row>
        <row r="4369">
          <cell r="A4369">
            <v>97470</v>
          </cell>
          <cell r="B4369" t="str">
            <v>INSTALACOES HIDRO SANITARIAS</v>
          </cell>
          <cell r="C4369" t="str">
            <v>INHI</v>
          </cell>
          <cell r="D4369" t="str">
            <v>CONEXOES</v>
          </cell>
          <cell r="E4369" t="str">
            <v>0180</v>
          </cell>
          <cell r="F4369" t="str">
            <v/>
          </cell>
          <cell r="G4369" t="str">
            <v/>
          </cell>
          <cell r="H4369" t="str">
            <v>LUVA, EM AÇO, CONEXÃO SOLDADA, DN 50 (2"), INSTALADO EM REDE DE ALIMENTAÇÃO PARA HIDRANTE - FORNECIMENTO E INSTALAÇÃO. AF_10/2020</v>
          </cell>
          <cell r="I4369" t="str">
            <v>UN</v>
          </cell>
          <cell r="J4369" t="str">
            <v>ATRIBUÍDO SÃO PAULO</v>
          </cell>
          <cell r="K4369" t="str">
            <v>64,05</v>
          </cell>
          <cell r="L4369" t="str">
            <v>CAIXA REFERENCIAL</v>
          </cell>
        </row>
        <row r="4370">
          <cell r="A4370">
            <v>97471</v>
          </cell>
          <cell r="B4370" t="str">
            <v>INSTALACOES HIDRO SANITARIAS</v>
          </cell>
          <cell r="C4370" t="str">
            <v>INHI</v>
          </cell>
          <cell r="D4370" t="str">
            <v>CONEXOES</v>
          </cell>
          <cell r="E4370" t="str">
            <v>0180</v>
          </cell>
          <cell r="F4370" t="str">
            <v/>
          </cell>
          <cell r="G4370" t="str">
            <v/>
          </cell>
          <cell r="H4370" t="str">
            <v>LUVA COM REDUÇÃO, EM AÇO, CONEXÃO SOLDADA, DN 50 X 40 MM (2" X 1 1/2"), INSTALADO EM REDE DE ALIMENTAÇÃO PARA HIDRANTE - FORNECIMENTO E INSTALAÇÃO. AF_10/2020</v>
          </cell>
          <cell r="I4370" t="str">
            <v>UN</v>
          </cell>
          <cell r="J4370" t="str">
            <v>ATRIBUÍDO SÃO PAULO</v>
          </cell>
          <cell r="K4370" t="str">
            <v>77,71</v>
          </cell>
          <cell r="L4370" t="str">
            <v>CAIXA REFERENCIAL</v>
          </cell>
        </row>
        <row r="4371">
          <cell r="A4371">
            <v>97474</v>
          </cell>
          <cell r="B4371" t="str">
            <v>INSTALACOES HIDRO SANITARIAS</v>
          </cell>
          <cell r="C4371" t="str">
            <v>INHI</v>
          </cell>
          <cell r="D4371" t="str">
            <v>CONEXOES</v>
          </cell>
          <cell r="E4371" t="str">
            <v>0180</v>
          </cell>
          <cell r="F4371" t="str">
            <v/>
          </cell>
          <cell r="G4371" t="str">
            <v/>
          </cell>
          <cell r="H4371" t="str">
            <v>LUVA, EM AÇO, CONEXÃO SOLDADA, DN 65 (2 1/2"), INSTALADO EM REDE DE ALIMENTAÇÃO PARA HIDRANTE - FORNECIMENTO E INSTALAÇÃO. AF_10/2020</v>
          </cell>
          <cell r="I4371" t="str">
            <v>UN</v>
          </cell>
          <cell r="J4371" t="str">
            <v>ATRIBUÍDO SÃO PAULO</v>
          </cell>
          <cell r="K4371" t="str">
            <v>117,84</v>
          </cell>
          <cell r="L4371" t="str">
            <v>CAIXA REFERENCIAL</v>
          </cell>
        </row>
        <row r="4372">
          <cell r="A4372">
            <v>97475</v>
          </cell>
          <cell r="B4372" t="str">
            <v>INSTALACOES HIDRO SANITARIAS</v>
          </cell>
          <cell r="C4372" t="str">
            <v>INHI</v>
          </cell>
          <cell r="D4372" t="str">
            <v>CONEXOES</v>
          </cell>
          <cell r="E4372" t="str">
            <v>0180</v>
          </cell>
          <cell r="F4372" t="str">
            <v/>
          </cell>
          <cell r="G4372" t="str">
            <v/>
          </cell>
          <cell r="H4372" t="str">
            <v>LUVA COM REDUÇÃO, EM AÇO, CONEXÃO SOLDADA, DN 65 X 50 MM (2 1/2" X 2"), INSTALADO EM REDE DE ALIMENTAÇÃO PARA HIDRANTE - FORNECIMENTO E INSTALAÇÃO. AF_10/2020</v>
          </cell>
          <cell r="I4372" t="str">
            <v>UN</v>
          </cell>
          <cell r="J4372" t="str">
            <v>ATRIBUÍDO SÃO PAULO</v>
          </cell>
          <cell r="K4372" t="str">
            <v>145,44</v>
          </cell>
          <cell r="L4372" t="str">
            <v>CAIXA REFERENCIAL</v>
          </cell>
        </row>
        <row r="4373">
          <cell r="A4373">
            <v>97477</v>
          </cell>
          <cell r="B4373" t="str">
            <v>INSTALACOES HIDRO SANITARIAS</v>
          </cell>
          <cell r="C4373" t="str">
            <v>INHI</v>
          </cell>
          <cell r="D4373" t="str">
            <v>CONEXOES</v>
          </cell>
          <cell r="E4373" t="str">
            <v>0180</v>
          </cell>
          <cell r="F4373" t="str">
            <v/>
          </cell>
          <cell r="G4373" t="str">
            <v/>
          </cell>
          <cell r="H4373" t="str">
            <v>LUVA, EM AÇO, CONEXÃO SOLDADA, DN 80 (3"), INSTALADO EM REDE DE ALIMENTAÇÃO PARA HIDRANTE - FORNECIMENTO E INSTALAÇÃO. AF_10/2020</v>
          </cell>
          <cell r="I4373" t="str">
            <v>UN</v>
          </cell>
          <cell r="J4373" t="str">
            <v>ATRIBUÍDO SÃO PAULO</v>
          </cell>
          <cell r="K4373" t="str">
            <v>157,16</v>
          </cell>
          <cell r="L4373" t="str">
            <v>CAIXA REFERENCIAL</v>
          </cell>
        </row>
        <row r="4374">
          <cell r="A4374">
            <v>97478</v>
          </cell>
          <cell r="B4374" t="str">
            <v>INSTALACOES HIDRO SANITARIAS</v>
          </cell>
          <cell r="C4374" t="str">
            <v>INHI</v>
          </cell>
          <cell r="D4374" t="str">
            <v>CONEXOES</v>
          </cell>
          <cell r="E4374" t="str">
            <v>0180</v>
          </cell>
          <cell r="F4374" t="str">
            <v/>
          </cell>
          <cell r="G4374" t="str">
            <v/>
          </cell>
          <cell r="H4374" t="str">
            <v>LUVA COM REDUÇÃO, EM AÇO, CONEXÃO SOLDADA, DN 80 X 65 MM (3" X 2 1/2"), INSTALADO EM REDE DE ALIMENTAÇÃO PARA HIDRANTE - FORNECIMENTO E INSTALAÇÃO. AF_10/2020</v>
          </cell>
          <cell r="I4374" t="str">
            <v>UN</v>
          </cell>
          <cell r="J4374" t="str">
            <v>ATRIBUÍDO SÃO PAULO</v>
          </cell>
          <cell r="K4374" t="str">
            <v>194,34</v>
          </cell>
          <cell r="L4374" t="str">
            <v>CAIXA REFERENCIAL</v>
          </cell>
        </row>
        <row r="4375">
          <cell r="A4375">
            <v>97479</v>
          </cell>
          <cell r="B4375" t="str">
            <v>INSTALACOES HIDRO SANITARIAS</v>
          </cell>
          <cell r="C4375" t="str">
            <v>INHI</v>
          </cell>
          <cell r="D4375" t="str">
            <v>CONEXOES</v>
          </cell>
          <cell r="E4375" t="str">
            <v>0180</v>
          </cell>
          <cell r="F4375" t="str">
            <v/>
          </cell>
          <cell r="G4375" t="str">
            <v/>
          </cell>
          <cell r="H4375" t="str">
            <v>CURVA 45 GRAUS, EM AÇO, CONEXÃO SOLDADA, DN 25 (1"), INSTALADO EM REDE DE ALIMENTAÇÃO PARA HIDRANTE - FORNECIMENTO E INSTALAÇÃO. AF_10/2020</v>
          </cell>
          <cell r="I4375" t="str">
            <v>UN</v>
          </cell>
          <cell r="J4375" t="str">
            <v>ATRIBUÍDO SÃO PAULO</v>
          </cell>
          <cell r="K4375" t="str">
            <v>38,08</v>
          </cell>
          <cell r="L4375" t="str">
            <v>CAIXA REFERENCIAL</v>
          </cell>
        </row>
        <row r="4376">
          <cell r="A4376">
            <v>97480</v>
          </cell>
          <cell r="B4376" t="str">
            <v>INSTALACOES HIDRO SANITARIAS</v>
          </cell>
          <cell r="C4376" t="str">
            <v>INHI</v>
          </cell>
          <cell r="D4376" t="str">
            <v>CONEXOES</v>
          </cell>
          <cell r="E4376" t="str">
            <v>0180</v>
          </cell>
          <cell r="F4376" t="str">
            <v/>
          </cell>
          <cell r="G4376" t="str">
            <v/>
          </cell>
          <cell r="H4376" t="str">
            <v>CURVA 90 GRAUS, EM AÇO, CONEXÃO SOLDADA, DN 25 (1"), INSTALADO EM REDE DE ALIMENTAÇÃO PARA HIDRANTE - FORNECIMENTO E INSTALAÇÃO. AF_10/2020</v>
          </cell>
          <cell r="I4376" t="str">
            <v>UN</v>
          </cell>
          <cell r="J4376" t="str">
            <v>ATRIBUÍDO SÃO PAULO</v>
          </cell>
          <cell r="K4376" t="str">
            <v>38,08</v>
          </cell>
          <cell r="L4376" t="str">
            <v>CAIXA REFERENCIAL</v>
          </cell>
        </row>
        <row r="4377">
          <cell r="A4377">
            <v>97481</v>
          </cell>
          <cell r="B4377" t="str">
            <v>INSTALACOES HIDRO SANITARIAS</v>
          </cell>
          <cell r="C4377" t="str">
            <v>INHI</v>
          </cell>
          <cell r="D4377" t="str">
            <v>CONEXOES</v>
          </cell>
          <cell r="E4377" t="str">
            <v>0180</v>
          </cell>
          <cell r="F4377" t="str">
            <v/>
          </cell>
          <cell r="G4377" t="str">
            <v/>
          </cell>
          <cell r="H4377" t="str">
            <v>CURVA 45 GRAUS, EM AÇO, CONEXÃO SOLDADA, DN 32 (1 1/4"), INSTALADO EM REDE DE ALIMENTAÇÃO PARA HIDRANTE - FORNECIMENTO E INSTALAÇÃO. AF_10/2020</v>
          </cell>
          <cell r="I4377" t="str">
            <v>UN</v>
          </cell>
          <cell r="J4377" t="str">
            <v>ATRIBUÍDO SÃO PAULO</v>
          </cell>
          <cell r="K4377" t="str">
            <v>55,32</v>
          </cell>
          <cell r="L4377" t="str">
            <v>CAIXA REFERENCIAL</v>
          </cell>
        </row>
        <row r="4378">
          <cell r="A4378">
            <v>97482</v>
          </cell>
          <cell r="B4378" t="str">
            <v>INSTALACOES HIDRO SANITARIAS</v>
          </cell>
          <cell r="C4378" t="str">
            <v>INHI</v>
          </cell>
          <cell r="D4378" t="str">
            <v>CONEXOES</v>
          </cell>
          <cell r="E4378" t="str">
            <v>0180</v>
          </cell>
          <cell r="F4378" t="str">
            <v/>
          </cell>
          <cell r="G4378" t="str">
            <v/>
          </cell>
          <cell r="H4378" t="str">
            <v>CURVA 90 GRAUS, EM AÇO, CONEXÃO SOLDADA, DN 32 (1 1/4"), INSTALADO EM REDE DE ALIMENTAÇÃO PARA HIDRANTE - FORNECIMENTO E INSTALAÇÃO. AF_10/2020</v>
          </cell>
          <cell r="I4378" t="str">
            <v>UN</v>
          </cell>
          <cell r="J4378" t="str">
            <v>ATRIBUÍDO SÃO PAULO</v>
          </cell>
          <cell r="K4378" t="str">
            <v>55,32</v>
          </cell>
          <cell r="L4378" t="str">
            <v>CAIXA REFERENCIAL</v>
          </cell>
        </row>
        <row r="4379">
          <cell r="A4379">
            <v>97483</v>
          </cell>
          <cell r="B4379" t="str">
            <v>INSTALACOES HIDRO SANITARIAS</v>
          </cell>
          <cell r="C4379" t="str">
            <v>INHI</v>
          </cell>
          <cell r="D4379" t="str">
            <v>CONEXOES</v>
          </cell>
          <cell r="E4379" t="str">
            <v>0180</v>
          </cell>
          <cell r="F4379" t="str">
            <v/>
          </cell>
          <cell r="G4379" t="str">
            <v/>
          </cell>
          <cell r="H4379" t="str">
            <v>CURVA 45 GRAUS, EM AÇO, CONEXÃO SOLDADA, DN 40 (1 1/2"), INSTALADO EM REDE DE ALIMENTAÇÃO PARA HIDRANTE - FORNECIMENTO E INSTALAÇÃO. AF_10/2020</v>
          </cell>
          <cell r="I4379" t="str">
            <v>UN</v>
          </cell>
          <cell r="J4379" t="str">
            <v>ATRIBUÍDO SÃO PAULO</v>
          </cell>
          <cell r="K4379" t="str">
            <v>77,68</v>
          </cell>
          <cell r="L4379" t="str">
            <v>CAIXA REFERENCIAL</v>
          </cell>
        </row>
        <row r="4380">
          <cell r="A4380">
            <v>97484</v>
          </cell>
          <cell r="B4380" t="str">
            <v>INSTALACOES HIDRO SANITARIAS</v>
          </cell>
          <cell r="C4380" t="str">
            <v>INHI</v>
          </cell>
          <cell r="D4380" t="str">
            <v>CONEXOES</v>
          </cell>
          <cell r="E4380" t="str">
            <v>0180</v>
          </cell>
          <cell r="F4380" t="str">
            <v/>
          </cell>
          <cell r="G4380" t="str">
            <v/>
          </cell>
          <cell r="H4380" t="str">
            <v>CURVA 90 GRAUS, EM AÇO, CONEXÃO SOLDADA, DN 40 (1 1/2"), INSTALADO EM REDE DE ALIMENTAÇÃO PARA HIDRANTE - FORNECIMENTO E INSTALAÇÃO. AF_10/2020</v>
          </cell>
          <cell r="I4380" t="str">
            <v>UN</v>
          </cell>
          <cell r="J4380" t="str">
            <v>ATRIBUÍDO SÃO PAULO</v>
          </cell>
          <cell r="K4380" t="str">
            <v>77,68</v>
          </cell>
          <cell r="L4380" t="str">
            <v>CAIXA REFERENCIAL</v>
          </cell>
        </row>
        <row r="4381">
          <cell r="A4381">
            <v>97485</v>
          </cell>
          <cell r="B4381" t="str">
            <v>INSTALACOES HIDRO SANITARIAS</v>
          </cell>
          <cell r="C4381" t="str">
            <v>INHI</v>
          </cell>
          <cell r="D4381" t="str">
            <v>CONEXOES</v>
          </cell>
          <cell r="E4381" t="str">
            <v>0180</v>
          </cell>
          <cell r="F4381" t="str">
            <v/>
          </cell>
          <cell r="G4381" t="str">
            <v/>
          </cell>
          <cell r="H4381" t="str">
            <v>CURVA 45 GRAUS, EM AÇO, CONEXÃO SOLDADA, DN 50 (2"), INSTALADO EM REDE DE ALIMENTAÇÃO PARA HIDRANTE - FORNECIMENTO E INSTALAÇÃO. AF_10/2020</v>
          </cell>
          <cell r="I4381" t="str">
            <v>UN</v>
          </cell>
          <cell r="J4381" t="str">
            <v>ATRIBUÍDO SÃO PAULO</v>
          </cell>
          <cell r="K4381" t="str">
            <v>107,33</v>
          </cell>
          <cell r="L4381" t="str">
            <v>CAIXA REFERENCIAL</v>
          </cell>
        </row>
        <row r="4382">
          <cell r="A4382">
            <v>97486</v>
          </cell>
          <cell r="B4382" t="str">
            <v>INSTALACOES HIDRO SANITARIAS</v>
          </cell>
          <cell r="C4382" t="str">
            <v>INHI</v>
          </cell>
          <cell r="D4382" t="str">
            <v>CONEXOES</v>
          </cell>
          <cell r="E4382" t="str">
            <v>0180</v>
          </cell>
          <cell r="F4382" t="str">
            <v/>
          </cell>
          <cell r="G4382" t="str">
            <v/>
          </cell>
          <cell r="H4382" t="str">
            <v>CURVA 90 GRAUS, EM AÇO, CONEXÃO SOLDADA, DN 50 (2"), INSTALADO EM REDE DE ALIMENTAÇÃO PARA HIDRANTE - FORNECIMENTO E INSTALAÇÃO. AF_10/2020</v>
          </cell>
          <cell r="I4382" t="str">
            <v>UN</v>
          </cell>
          <cell r="J4382" t="str">
            <v>ATRIBUÍDO SÃO PAULO</v>
          </cell>
          <cell r="K4382" t="str">
            <v>115,12</v>
          </cell>
          <cell r="L4382" t="str">
            <v>CAIXA REFERENCIAL</v>
          </cell>
        </row>
        <row r="4383">
          <cell r="A4383">
            <v>97487</v>
          </cell>
          <cell r="B4383" t="str">
            <v>INSTALACOES HIDRO SANITARIAS</v>
          </cell>
          <cell r="C4383" t="str">
            <v>INHI</v>
          </cell>
          <cell r="D4383" t="str">
            <v>CONEXOES</v>
          </cell>
          <cell r="E4383" t="str">
            <v>0180</v>
          </cell>
          <cell r="F4383" t="str">
            <v/>
          </cell>
          <cell r="G4383" t="str">
            <v/>
          </cell>
          <cell r="H4383" t="str">
            <v>CURVA 45 GRAUS, EM AÇO, CONEXÃO SOLDADA, DN 65 (2 1/2"), INSTALADO EM REDE DE ALIMENTAÇÃO PARA HIDRANTE - FORNECIMENTO E INSTALAÇÃO. AF_10/2020</v>
          </cell>
          <cell r="I4383" t="str">
            <v>UN</v>
          </cell>
          <cell r="J4383" t="str">
            <v>ATRIBUÍDO SÃO PAULO</v>
          </cell>
          <cell r="K4383" t="str">
            <v>198,56</v>
          </cell>
          <cell r="L4383" t="str">
            <v>CAIXA REFERENCIAL</v>
          </cell>
        </row>
        <row r="4384">
          <cell r="A4384">
            <v>97488</v>
          </cell>
          <cell r="B4384" t="str">
            <v>INSTALACOES HIDRO SANITARIAS</v>
          </cell>
          <cell r="C4384" t="str">
            <v>INHI</v>
          </cell>
          <cell r="D4384" t="str">
            <v>CONEXOES</v>
          </cell>
          <cell r="E4384" t="str">
            <v>0180</v>
          </cell>
          <cell r="F4384" t="str">
            <v/>
          </cell>
          <cell r="G4384" t="str">
            <v/>
          </cell>
          <cell r="H4384" t="str">
            <v>CURVA 90 GRAUS, EM AÇO, CONEXÃO SOLDADA, DN 65 (2 1/2"), INSTALADO EM REDE DE ALIMENTAÇÃO PARA HIDRANTE - FORNECIMENTO E INSTALAÇÃO. AF_10/2020</v>
          </cell>
          <cell r="I4384" t="str">
            <v>UN</v>
          </cell>
          <cell r="J4384" t="str">
            <v>ATRIBUÍDO SÃO PAULO</v>
          </cell>
          <cell r="K4384" t="str">
            <v>211,03</v>
          </cell>
          <cell r="L4384" t="str">
            <v>CAIXA REFERENCIAL</v>
          </cell>
        </row>
        <row r="4385">
          <cell r="A4385">
            <v>97489</v>
          </cell>
          <cell r="B4385" t="str">
            <v>INSTALACOES HIDRO SANITARIAS</v>
          </cell>
          <cell r="C4385" t="str">
            <v>INHI</v>
          </cell>
          <cell r="D4385" t="str">
            <v>CONEXOES</v>
          </cell>
          <cell r="E4385" t="str">
            <v>0180</v>
          </cell>
          <cell r="F4385" t="str">
            <v/>
          </cell>
          <cell r="G4385" t="str">
            <v/>
          </cell>
          <cell r="H4385" t="str">
            <v>CURVA 45 GRAUS, EM AÇO, CONEXÃO SOLDADA, DN 80 (3"), INSTALADO EM REDE DE ALIMENTAÇÃO PARA HIDRANTE - FORNECIMENTO E INSTALAÇÃO. AF_10/2020</v>
          </cell>
          <cell r="I4385" t="str">
            <v>UN</v>
          </cell>
          <cell r="J4385" t="str">
            <v>ATRIBUÍDO SÃO PAULO</v>
          </cell>
          <cell r="K4385" t="str">
            <v>473,69</v>
          </cell>
          <cell r="L4385" t="str">
            <v>CAIXA REFERENCIAL</v>
          </cell>
        </row>
        <row r="4386">
          <cell r="A4386">
            <v>97490</v>
          </cell>
          <cell r="B4386" t="str">
            <v>INSTALACOES HIDRO SANITARIAS</v>
          </cell>
          <cell r="C4386" t="str">
            <v>INHI</v>
          </cell>
          <cell r="D4386" t="str">
            <v>CONEXOES</v>
          </cell>
          <cell r="E4386" t="str">
            <v>0180</v>
          </cell>
          <cell r="F4386" t="str">
            <v/>
          </cell>
          <cell r="G4386" t="str">
            <v/>
          </cell>
          <cell r="H4386" t="str">
            <v>CURVA 90 GRAUS, EM AÇO, CONEXÃO SOLDADA, DN 80 (3"), INSTALADO EM REDE DE ALIMENTAÇÃO PARA HIDRANTE - FORNECIMENTO E INSTALAÇÃO. AF_10/2020</v>
          </cell>
          <cell r="I4386" t="str">
            <v>UN</v>
          </cell>
          <cell r="J4386" t="str">
            <v>ATRIBUÍDO SÃO PAULO</v>
          </cell>
          <cell r="K4386" t="str">
            <v>417,76</v>
          </cell>
          <cell r="L4386" t="str">
            <v>CAIXA REFERENCIAL</v>
          </cell>
        </row>
        <row r="4387">
          <cell r="A4387">
            <v>97491</v>
          </cell>
          <cell r="B4387" t="str">
            <v>INSTALACOES HIDRO SANITARIAS</v>
          </cell>
          <cell r="C4387" t="str">
            <v>INHI</v>
          </cell>
          <cell r="D4387" t="str">
            <v>CONEXOES</v>
          </cell>
          <cell r="E4387" t="str">
            <v>0180</v>
          </cell>
          <cell r="F4387" t="str">
            <v/>
          </cell>
          <cell r="G4387" t="str">
            <v/>
          </cell>
          <cell r="H4387" t="str">
            <v>TÊ, EM AÇO, CONEXÃO SOLDADA, DN 25 (1"), INSTALADO EM REDE DE ALIMENTAÇÃO PARA HIDRANTE - FORNECIMENTO E INSTALAÇÃO. AF_10/2020</v>
          </cell>
          <cell r="I4387" t="str">
            <v>UN</v>
          </cell>
          <cell r="J4387" t="str">
            <v>ATRIBUÍDO SÃO PAULO</v>
          </cell>
          <cell r="K4387" t="str">
            <v>59,03</v>
          </cell>
          <cell r="L4387" t="str">
            <v>CAIXA REFERENCIAL</v>
          </cell>
        </row>
        <row r="4388">
          <cell r="A4388">
            <v>97492</v>
          </cell>
          <cell r="B4388" t="str">
            <v>INSTALACOES HIDRO SANITARIAS</v>
          </cell>
          <cell r="C4388" t="str">
            <v>INHI</v>
          </cell>
          <cell r="D4388" t="str">
            <v>CONEXOES</v>
          </cell>
          <cell r="E4388" t="str">
            <v>0180</v>
          </cell>
          <cell r="F4388" t="str">
            <v/>
          </cell>
          <cell r="G4388" t="str">
            <v/>
          </cell>
          <cell r="H4388" t="str">
            <v>TÊ, EM AÇO, CONEXÃO SOLDADA, DN 32 (1 1/4"), INSTALADO EM REDE DE ALIMENTAÇÃO PARA HIDRANTE - FORNECIMENTO E INSTALAÇÃO. AF_10/2020</v>
          </cell>
          <cell r="I4388" t="str">
            <v>UN</v>
          </cell>
          <cell r="J4388" t="str">
            <v>ATRIBUÍDO SÃO PAULO</v>
          </cell>
          <cell r="K4388" t="str">
            <v>86,81</v>
          </cell>
          <cell r="L4388" t="str">
            <v>CAIXA REFERENCIAL</v>
          </cell>
        </row>
        <row r="4389">
          <cell r="A4389">
            <v>97493</v>
          </cell>
          <cell r="B4389" t="str">
            <v>INSTALACOES HIDRO SANITARIAS</v>
          </cell>
          <cell r="C4389" t="str">
            <v>INHI</v>
          </cell>
          <cell r="D4389" t="str">
            <v>CONEXOES</v>
          </cell>
          <cell r="E4389" t="str">
            <v>0180</v>
          </cell>
          <cell r="F4389" t="str">
            <v/>
          </cell>
          <cell r="G4389" t="str">
            <v/>
          </cell>
          <cell r="H4389" t="str">
            <v>TÊ, EM AÇO, CONEXÃO SOLDADA, DN 40 (1 1/2"), INSTALADO EM REDE DE ALIMENTAÇÃO PARA HIDRANTE - FORNECIMENTO E INSTALAÇÃO. AF_10/2020</v>
          </cell>
          <cell r="I4389" t="str">
            <v>UN</v>
          </cell>
          <cell r="J4389" t="str">
            <v>ATRIBUÍDO SÃO PAULO</v>
          </cell>
          <cell r="K4389" t="str">
            <v>112,01</v>
          </cell>
          <cell r="L4389" t="str">
            <v>CAIXA REFERENCIAL</v>
          </cell>
        </row>
        <row r="4390">
          <cell r="A4390">
            <v>97494</v>
          </cell>
          <cell r="B4390" t="str">
            <v>INSTALACOES HIDRO SANITARIAS</v>
          </cell>
          <cell r="C4390" t="str">
            <v>INHI</v>
          </cell>
          <cell r="D4390" t="str">
            <v>CONEXOES</v>
          </cell>
          <cell r="E4390" t="str">
            <v>0180</v>
          </cell>
          <cell r="F4390" t="str">
            <v/>
          </cell>
          <cell r="G4390" t="str">
            <v/>
          </cell>
          <cell r="H4390" t="str">
            <v>TÊ, EM AÇO, CONEXÃO SOLDADA, DN 50 (2"), INSTALADO EM REDE DE ALIMENTAÇÃO PARA HIDRANTE - FORNECIMENTO E INSTALAÇÃO. AF_10/2020</v>
          </cell>
          <cell r="I4390" t="str">
            <v>UN</v>
          </cell>
          <cell r="J4390" t="str">
            <v>ATRIBUÍDO SÃO PAULO</v>
          </cell>
          <cell r="K4390" t="str">
            <v>174,37</v>
          </cell>
          <cell r="L4390" t="str">
            <v>CAIXA REFERENCIAL</v>
          </cell>
        </row>
        <row r="4391">
          <cell r="A4391">
            <v>97495</v>
          </cell>
          <cell r="B4391" t="str">
            <v>INSTALACOES HIDRO SANITARIAS</v>
          </cell>
          <cell r="C4391" t="str">
            <v>INHI</v>
          </cell>
          <cell r="D4391" t="str">
            <v>CONEXOES</v>
          </cell>
          <cell r="E4391" t="str">
            <v>0180</v>
          </cell>
          <cell r="F4391" t="str">
            <v/>
          </cell>
          <cell r="G4391" t="str">
            <v/>
          </cell>
          <cell r="H4391" t="str">
            <v>TÊ, EM AÇO, CONEXÃO SOLDADA, DN 65 (2 1/2"), INSTALADO EM REDE DE ALIMENTAÇÃO PARA HIDRANTE - FORNECIMENTO E INSTALAÇÃO. AF_10/2020</v>
          </cell>
          <cell r="I4391" t="str">
            <v>UN</v>
          </cell>
          <cell r="J4391" t="str">
            <v>ATRIBUÍDO SÃO PAULO</v>
          </cell>
          <cell r="K4391" t="str">
            <v>320,70</v>
          </cell>
          <cell r="L4391" t="str">
            <v>CAIXA REFERENCIAL</v>
          </cell>
        </row>
        <row r="4392">
          <cell r="A4392">
            <v>97496</v>
          </cell>
          <cell r="B4392" t="str">
            <v>INSTALACOES HIDRO SANITARIAS</v>
          </cell>
          <cell r="C4392" t="str">
            <v>INHI</v>
          </cell>
          <cell r="D4392" t="str">
            <v>CONEXOES</v>
          </cell>
          <cell r="E4392" t="str">
            <v>0180</v>
          </cell>
          <cell r="F4392" t="str">
            <v/>
          </cell>
          <cell r="G4392" t="str">
            <v/>
          </cell>
          <cell r="H4392" t="str">
            <v>TÊ, EM AÇO, CONEXÃO SOLDADA, DN 80 (3"), INSTALADO EM REDE DE ALIMENTAÇÃO PARA HIDRANTE - FORNECIMENTO E INSTALAÇÃO. AF_10/2020</v>
          </cell>
          <cell r="I4392" t="str">
            <v>UN</v>
          </cell>
          <cell r="J4392" t="str">
            <v>ATRIBUÍDO SÃO PAULO</v>
          </cell>
          <cell r="K4392" t="str">
            <v>508,24</v>
          </cell>
          <cell r="L4392" t="str">
            <v>CAIXA REFERENCIAL</v>
          </cell>
        </row>
        <row r="4393">
          <cell r="A4393">
            <v>97499</v>
          </cell>
          <cell r="B4393" t="str">
            <v>INSTALACOES HIDRO SANITARIAS</v>
          </cell>
          <cell r="C4393" t="str">
            <v>INHI</v>
          </cell>
          <cell r="D4393" t="str">
            <v>CONEXOES</v>
          </cell>
          <cell r="E4393" t="str">
            <v>0180</v>
          </cell>
          <cell r="F4393" t="str">
            <v/>
          </cell>
          <cell r="G4393" t="str">
            <v/>
          </cell>
          <cell r="H4393" t="str">
            <v>LUVA, EM AÇO, CONEXÃO SOLDADA, DN 25 (1"), INSTALADO EM REDE DE ALIMENTAÇÃO PARA SPRINKLER - FORNECIMENTO E INSTALAÇÃO. AF_10/2020</v>
          </cell>
          <cell r="I4393" t="str">
            <v>UN</v>
          </cell>
          <cell r="J4393" t="str">
            <v>ATRIBUÍDO SÃO PAULO</v>
          </cell>
          <cell r="K4393" t="str">
            <v>21,86</v>
          </cell>
          <cell r="L4393" t="str">
            <v>CAIXA REFERENCIAL</v>
          </cell>
        </row>
        <row r="4394">
          <cell r="A4394">
            <v>97500</v>
          </cell>
          <cell r="B4394" t="str">
            <v>INSTALACOES HIDRO SANITARIAS</v>
          </cell>
          <cell r="C4394" t="str">
            <v>INHI</v>
          </cell>
          <cell r="D4394" t="str">
            <v>CONEXOES</v>
          </cell>
          <cell r="E4394" t="str">
            <v>0180</v>
          </cell>
          <cell r="F4394" t="str">
            <v/>
          </cell>
          <cell r="G4394" t="str">
            <v/>
          </cell>
          <cell r="H4394" t="str">
            <v>LUVA COM REDUÇÃO, EM AÇO, CONEXÃO SOLDADA, DN 25 X 20 MM (1" X 3/4"), INSTALADO EM REDE DE ALIMENTAÇÃO PARA SPRINKLER - FORNECIMENTO E INSTALAÇÃO. AF_10/2020</v>
          </cell>
          <cell r="I4394" t="str">
            <v>UN</v>
          </cell>
          <cell r="J4394" t="str">
            <v>ATRIBUÍDO SÃO PAULO</v>
          </cell>
          <cell r="K4394" t="str">
            <v>17,86</v>
          </cell>
          <cell r="L4394" t="str">
            <v>CAIXA REFERENCIAL</v>
          </cell>
        </row>
        <row r="4395">
          <cell r="A4395">
            <v>97502</v>
          </cell>
          <cell r="B4395" t="str">
            <v>INSTALACOES HIDRO SANITARIAS</v>
          </cell>
          <cell r="C4395" t="str">
            <v>INHI</v>
          </cell>
          <cell r="D4395" t="str">
            <v>CONEXOES</v>
          </cell>
          <cell r="E4395" t="str">
            <v>0180</v>
          </cell>
          <cell r="F4395" t="str">
            <v/>
          </cell>
          <cell r="G4395" t="str">
            <v/>
          </cell>
          <cell r="H4395" t="str">
            <v>LUVA, EM AÇO, CONEXÃO SOLDADA, DN 32 (1 1/4"), INSTALADO EM REDE DE ALIMENTAÇÃO PARA SPRINKLER - FORNECIMENTO E INSTALAÇÃO. AF_10/2020</v>
          </cell>
          <cell r="I4395" t="str">
            <v>UN</v>
          </cell>
          <cell r="J4395" t="str">
            <v>ATRIBUÍDO SÃO PAULO</v>
          </cell>
          <cell r="K4395" t="str">
            <v>30,87</v>
          </cell>
          <cell r="L4395" t="str">
            <v>CAIXA REFERENCIAL</v>
          </cell>
        </row>
        <row r="4396">
          <cell r="A4396">
            <v>97503</v>
          </cell>
          <cell r="B4396" t="str">
            <v>INSTALACOES HIDRO SANITARIAS</v>
          </cell>
          <cell r="C4396" t="str">
            <v>INHI</v>
          </cell>
          <cell r="D4396" t="str">
            <v>CONEXOES</v>
          </cell>
          <cell r="E4396" t="str">
            <v>0180</v>
          </cell>
          <cell r="F4396" t="str">
            <v/>
          </cell>
          <cell r="G4396" t="str">
            <v/>
          </cell>
          <cell r="H4396" t="str">
            <v>LUVA COM REDUÇÃO, EM AÇO, CONEXÃO SOLDADA, DN 32 X 25 MM (1 1/4"  X 1"), INSTALADO EM REDE DE ALIMENTAÇÃO PARA SPRINKLER - FORNECIMENTO E INSTALAÇÃO. AF_10/2020</v>
          </cell>
          <cell r="I4396" t="str">
            <v>UN</v>
          </cell>
          <cell r="J4396" t="str">
            <v>ATRIBUÍDO SÃO PAULO</v>
          </cell>
          <cell r="K4396" t="str">
            <v>37,77</v>
          </cell>
          <cell r="L4396" t="str">
            <v>CAIXA REFERENCIAL</v>
          </cell>
        </row>
        <row r="4397">
          <cell r="A4397">
            <v>97505</v>
          </cell>
          <cell r="B4397" t="str">
            <v>INSTALACOES HIDRO SANITARIAS</v>
          </cell>
          <cell r="C4397" t="str">
            <v>INHI</v>
          </cell>
          <cell r="D4397" t="str">
            <v>CONEXOES</v>
          </cell>
          <cell r="E4397" t="str">
            <v>0180</v>
          </cell>
          <cell r="F4397" t="str">
            <v/>
          </cell>
          <cell r="G4397" t="str">
            <v/>
          </cell>
          <cell r="H4397" t="str">
            <v>LUVA, EM AÇO, CONEXÃO SOLDADA, DN 40 (1 1/2"), INSTALADO EM REDE DE ALIMENTAÇÃO PARA SPRINKLER - FORNECIMENTO E INSTALAÇÃO. AF_10/2020</v>
          </cell>
          <cell r="I4397" t="str">
            <v>UN</v>
          </cell>
          <cell r="J4397" t="str">
            <v>ATRIBUÍDO SÃO PAULO</v>
          </cell>
          <cell r="K4397" t="str">
            <v>38,75</v>
          </cell>
          <cell r="L4397" t="str">
            <v>CAIXA REFERENCIAL</v>
          </cell>
        </row>
        <row r="4398">
          <cell r="A4398">
            <v>97506</v>
          </cell>
          <cell r="B4398" t="str">
            <v>INSTALACOES HIDRO SANITARIAS</v>
          </cell>
          <cell r="C4398" t="str">
            <v>INHI</v>
          </cell>
          <cell r="D4398" t="str">
            <v>CONEXOES</v>
          </cell>
          <cell r="E4398" t="str">
            <v>0180</v>
          </cell>
          <cell r="F4398" t="str">
            <v/>
          </cell>
          <cell r="G4398" t="str">
            <v/>
          </cell>
          <cell r="H4398" t="str">
            <v>LUVA COM REDUÇÃO, EM AÇO, CONEXÃO SOLDADA, DN 40  X 32 MM (1 1/2" X 1 1/4"), INSTALADO EM REDE DE ALIMENTAÇÃO PARA SPRINKLER - FORNECIMENTO E INSTALAÇÃO. AF_10/2020</v>
          </cell>
          <cell r="I4398" t="str">
            <v>UN</v>
          </cell>
          <cell r="J4398" t="str">
            <v>ATRIBUÍDO SÃO PAULO</v>
          </cell>
          <cell r="K4398" t="str">
            <v>47,38</v>
          </cell>
          <cell r="L4398" t="str">
            <v>CAIXA REFERENCIAL</v>
          </cell>
        </row>
        <row r="4399">
          <cell r="A4399">
            <v>97508</v>
          </cell>
          <cell r="B4399" t="str">
            <v>INSTALACOES HIDRO SANITARIAS</v>
          </cell>
          <cell r="C4399" t="str">
            <v>INHI</v>
          </cell>
          <cell r="D4399" t="str">
            <v>CONEXOES</v>
          </cell>
          <cell r="E4399" t="str">
            <v>0180</v>
          </cell>
          <cell r="F4399" t="str">
            <v/>
          </cell>
          <cell r="G4399" t="str">
            <v/>
          </cell>
          <cell r="H4399" t="str">
            <v>LUVA, EM AÇO, CONEXÃO SOLDADA, DN 50 (2"), INSTALADO EM REDE DE ALIMENTAÇÃO PARA SPRINKLER - FORNECIMENTO E INSTALAÇÃO. AF_10/2020</v>
          </cell>
          <cell r="I4399" t="str">
            <v>UN</v>
          </cell>
          <cell r="J4399" t="str">
            <v>ATRIBUÍDO SÃO PAULO</v>
          </cell>
          <cell r="K4399" t="str">
            <v>57,76</v>
          </cell>
          <cell r="L4399" t="str">
            <v>CAIXA REFERENCIAL</v>
          </cell>
        </row>
        <row r="4400">
          <cell r="A4400">
            <v>97509</v>
          </cell>
          <cell r="B4400" t="str">
            <v>INSTALACOES HIDRO SANITARIAS</v>
          </cell>
          <cell r="C4400" t="str">
            <v>INHI</v>
          </cell>
          <cell r="D4400" t="str">
            <v>CONEXOES</v>
          </cell>
          <cell r="E4400" t="str">
            <v>0180</v>
          </cell>
          <cell r="F4400" t="str">
            <v/>
          </cell>
          <cell r="G4400" t="str">
            <v/>
          </cell>
          <cell r="H4400" t="str">
            <v>LUVA COM REDUÇÃO, EM AÇO, CONEXÃO SOLDADA, DN 50 X 40 MM (2" X 1 1/2"), INSTALADO EM REDE DE ALIMENTAÇÃO PARA SPRINKLER - FORNECIMENTO E INSTALAÇÃO. AF_10/2020</v>
          </cell>
          <cell r="I4400" t="str">
            <v>UN</v>
          </cell>
          <cell r="J4400" t="str">
            <v>ATRIBUÍDO SÃO PAULO</v>
          </cell>
          <cell r="K4400" t="str">
            <v>71,42</v>
          </cell>
          <cell r="L4400" t="str">
            <v>CAIXA REFERENCIAL</v>
          </cell>
        </row>
        <row r="4401">
          <cell r="A4401">
            <v>97511</v>
          </cell>
          <cell r="B4401" t="str">
            <v>INSTALACOES HIDRO SANITARIAS</v>
          </cell>
          <cell r="C4401" t="str">
            <v>INHI</v>
          </cell>
          <cell r="D4401" t="str">
            <v>CONEXOES</v>
          </cell>
          <cell r="E4401" t="str">
            <v>0180</v>
          </cell>
          <cell r="F4401" t="str">
            <v/>
          </cell>
          <cell r="G4401" t="str">
            <v/>
          </cell>
          <cell r="H4401" t="str">
            <v>LUVA, EM AÇO, CONEXÃO SOLDADA, DN 65 (2 1/2"), INSTALADO EM REDE DE ALIMENTAÇÃO PARA SPRINKLER - FORNECIMENTO E INSTALAÇÃO. AF_10/2020</v>
          </cell>
          <cell r="I4401" t="str">
            <v>UN</v>
          </cell>
          <cell r="J4401" t="str">
            <v>ATRIBUÍDO SÃO PAULO</v>
          </cell>
          <cell r="K4401" t="str">
            <v>108,81</v>
          </cell>
          <cell r="L4401" t="str">
            <v>CAIXA REFERENCIAL</v>
          </cell>
        </row>
        <row r="4402">
          <cell r="A4402">
            <v>97512</v>
          </cell>
          <cell r="B4402" t="str">
            <v>INSTALACOES HIDRO SANITARIAS</v>
          </cell>
          <cell r="C4402" t="str">
            <v>INHI</v>
          </cell>
          <cell r="D4402" t="str">
            <v>CONEXOES</v>
          </cell>
          <cell r="E4402" t="str">
            <v>0180</v>
          </cell>
          <cell r="F4402" t="str">
            <v/>
          </cell>
          <cell r="G4402" t="str">
            <v/>
          </cell>
          <cell r="H4402" t="str">
            <v>LUVA COM REDUÇÃO, EM AÇO, CONEXÃO SOLDADA, DN 65 X 50 MM (2 1/2" X 2"), INSTALADO EM REDE DE ALIMENTAÇÃO PARA SPRINKLER - FORNECIMENTO E INSTALAÇÃO. AF_10/2020</v>
          </cell>
          <cell r="I4402" t="str">
            <v>UN</v>
          </cell>
          <cell r="J4402" t="str">
            <v>ATRIBUÍDO SÃO PAULO</v>
          </cell>
          <cell r="K4402" t="str">
            <v>136,41</v>
          </cell>
          <cell r="L4402" t="str">
            <v>CAIXA REFERENCIAL</v>
          </cell>
        </row>
        <row r="4403">
          <cell r="A4403">
            <v>97514</v>
          </cell>
          <cell r="B4403" t="str">
            <v>INSTALACOES HIDRO SANITARIAS</v>
          </cell>
          <cell r="C4403" t="str">
            <v>INHI</v>
          </cell>
          <cell r="D4403" t="str">
            <v>CONEXOES</v>
          </cell>
          <cell r="E4403" t="str">
            <v>0180</v>
          </cell>
          <cell r="F4403" t="str">
            <v/>
          </cell>
          <cell r="G4403" t="str">
            <v/>
          </cell>
          <cell r="H4403" t="str">
            <v>LUVA, EM AÇO, CONEXÃO SOLDADA, DN 80 (3"), INSTALADO EM REDE DE ALIMENTAÇÃO PARA SPRINKLER - FORNECIMENTO E INSTALAÇÃO. AF_10/2020</v>
          </cell>
          <cell r="I4403" t="str">
            <v>UN</v>
          </cell>
          <cell r="J4403" t="str">
            <v>ATRIBUÍDO SÃO PAULO</v>
          </cell>
          <cell r="K4403" t="str">
            <v>145,28</v>
          </cell>
          <cell r="L4403" t="str">
            <v>CAIXA REFERENCIAL</v>
          </cell>
        </row>
        <row r="4404">
          <cell r="A4404">
            <v>97515</v>
          </cell>
          <cell r="B4404" t="str">
            <v>INSTALACOES HIDRO SANITARIAS</v>
          </cell>
          <cell r="C4404" t="str">
            <v>INHI</v>
          </cell>
          <cell r="D4404" t="str">
            <v>CONEXOES</v>
          </cell>
          <cell r="E4404" t="str">
            <v>0180</v>
          </cell>
          <cell r="F4404" t="str">
            <v/>
          </cell>
          <cell r="G4404" t="str">
            <v/>
          </cell>
          <cell r="H4404" t="str">
            <v>LUVA COM REDUÇÃO, EM AÇO, CONEXÃO SOLDADA, DN 80 X 65 MM (3" X 2 1/2"), INSTALADO EM REDE DE ALIMENTAÇÃO PARA SPRINKLER - FORNECIMENTO E INSTALAÇÃO. AF_10/2020</v>
          </cell>
          <cell r="I4404" t="str">
            <v>UN</v>
          </cell>
          <cell r="J4404" t="str">
            <v>ATRIBUÍDO SÃO PAULO</v>
          </cell>
          <cell r="K4404" t="str">
            <v>182,46</v>
          </cell>
          <cell r="L4404" t="str">
            <v>CAIXA REFERENCIAL</v>
          </cell>
        </row>
        <row r="4405">
          <cell r="A4405">
            <v>97517</v>
          </cell>
          <cell r="B4405" t="str">
            <v>INSTALACOES HIDRO SANITARIAS</v>
          </cell>
          <cell r="C4405" t="str">
            <v>INHI</v>
          </cell>
          <cell r="D4405" t="str">
            <v>CONEXOES</v>
          </cell>
          <cell r="E4405" t="str">
            <v>0180</v>
          </cell>
          <cell r="F4405" t="str">
            <v/>
          </cell>
          <cell r="G4405" t="str">
            <v/>
          </cell>
          <cell r="H4405" t="str">
            <v>CURVA 45 GRAUS, EM AÇO, CONEXÃO SOLDADA, DN 25 (1"), INSTALADO EM REDE DE ALIMENTAÇÃO PARA SPRINKLER - FORNECIMENTO E INSTALAÇÃO. AF_10/2020</v>
          </cell>
          <cell r="I4405" t="str">
            <v>UN</v>
          </cell>
          <cell r="J4405" t="str">
            <v>ATRIBUÍDO SÃO PAULO</v>
          </cell>
          <cell r="K4405" t="str">
            <v>35,53</v>
          </cell>
          <cell r="L4405" t="str">
            <v>CAIXA REFERENCIAL</v>
          </cell>
        </row>
        <row r="4406">
          <cell r="A4406">
            <v>97518</v>
          </cell>
          <cell r="B4406" t="str">
            <v>INSTALACOES HIDRO SANITARIAS</v>
          </cell>
          <cell r="C4406" t="str">
            <v>INHI</v>
          </cell>
          <cell r="D4406" t="str">
            <v>CONEXOES</v>
          </cell>
          <cell r="E4406" t="str">
            <v>0180</v>
          </cell>
          <cell r="F4406" t="str">
            <v/>
          </cell>
          <cell r="G4406" t="str">
            <v/>
          </cell>
          <cell r="H4406" t="str">
            <v>CURVA 90 GRAUS, EM AÇO, CONEXÃO SOLDADA, DN 25 (1"), INSTALADO EM REDE DE ALIMENTAÇÃO PARA SPRINKLER - FORNECIMENTO E INSTALAÇÃO. AF_10/2020</v>
          </cell>
          <cell r="I4406" t="str">
            <v>UN</v>
          </cell>
          <cell r="J4406" t="str">
            <v>ATRIBUÍDO SÃO PAULO</v>
          </cell>
          <cell r="K4406" t="str">
            <v>35,53</v>
          </cell>
          <cell r="L4406" t="str">
            <v>CAIXA REFERENCIAL</v>
          </cell>
        </row>
        <row r="4407">
          <cell r="A4407">
            <v>97519</v>
          </cell>
          <cell r="B4407" t="str">
            <v>INSTALACOES HIDRO SANITARIAS</v>
          </cell>
          <cell r="C4407" t="str">
            <v>INHI</v>
          </cell>
          <cell r="D4407" t="str">
            <v>CONEXOES</v>
          </cell>
          <cell r="E4407" t="str">
            <v>0180</v>
          </cell>
          <cell r="F4407" t="str">
            <v/>
          </cell>
          <cell r="G4407" t="str">
            <v/>
          </cell>
          <cell r="H4407" t="str">
            <v>CURVA 45 GRAUS, EM AÇO, CONEXÃO SOLDADA, DN 32 (1 1/4"), INSTALADO EM REDE DE ALIMENTAÇÃO PARA SPRINKLER - FORNECIMENTO E INSTALAÇÃO. AF_10/2020</v>
          </cell>
          <cell r="I4407" t="str">
            <v>UN</v>
          </cell>
          <cell r="J4407" t="str">
            <v>ATRIBUÍDO SÃO PAULO</v>
          </cell>
          <cell r="K4407" t="str">
            <v>50,84</v>
          </cell>
          <cell r="L4407" t="str">
            <v>CAIXA REFERENCIAL</v>
          </cell>
        </row>
        <row r="4408">
          <cell r="A4408">
            <v>97520</v>
          </cell>
          <cell r="B4408" t="str">
            <v>INSTALACOES HIDRO SANITARIAS</v>
          </cell>
          <cell r="C4408" t="str">
            <v>INHI</v>
          </cell>
          <cell r="D4408" t="str">
            <v>CONEXOES</v>
          </cell>
          <cell r="E4408" t="str">
            <v>0180</v>
          </cell>
          <cell r="F4408" t="str">
            <v/>
          </cell>
          <cell r="G4408" t="str">
            <v/>
          </cell>
          <cell r="H4408" t="str">
            <v>CURVA 90 GRAUS, EM AÇO, CONEXÃO SOLDADA, DN 32 (1 1/4"), INSTALADO EM REDE DE ALIMENTAÇÃO PARA SPRINKLER - FORNECIMENTO E INSTALAÇÃO. AF_10/2020</v>
          </cell>
          <cell r="I4408" t="str">
            <v>UN</v>
          </cell>
          <cell r="J4408" t="str">
            <v>ATRIBUÍDO SÃO PAULO</v>
          </cell>
          <cell r="K4408" t="str">
            <v>50,84</v>
          </cell>
          <cell r="L4408" t="str">
            <v>CAIXA REFERENCIAL</v>
          </cell>
        </row>
        <row r="4409">
          <cell r="A4409">
            <v>97521</v>
          </cell>
          <cell r="B4409" t="str">
            <v>INSTALACOES HIDRO SANITARIAS</v>
          </cell>
          <cell r="C4409" t="str">
            <v>INHI</v>
          </cell>
          <cell r="D4409" t="str">
            <v>CONEXOES</v>
          </cell>
          <cell r="E4409" t="str">
            <v>0180</v>
          </cell>
          <cell r="F4409" t="str">
            <v/>
          </cell>
          <cell r="G4409" t="str">
            <v/>
          </cell>
          <cell r="H4409" t="str">
            <v>CURVA 45 GRAUS, EM AÇO, CONEXÃO SOLDADA, DN 40 (1 1/2"), INSTALADO EM REDE DE ALIMENTAÇÃO PARA SPRINKLER - FORNECIMENTO E INSTALAÇÃO. AF_10/2020</v>
          </cell>
          <cell r="I4409" t="str">
            <v>UN</v>
          </cell>
          <cell r="J4409" t="str">
            <v>ATRIBUÍDO SÃO PAULO</v>
          </cell>
          <cell r="K4409" t="str">
            <v>70,98</v>
          </cell>
          <cell r="L4409" t="str">
            <v>CAIXA REFERENCIAL</v>
          </cell>
        </row>
        <row r="4410">
          <cell r="A4410">
            <v>97522</v>
          </cell>
          <cell r="B4410" t="str">
            <v>INSTALACOES HIDRO SANITARIAS</v>
          </cell>
          <cell r="C4410" t="str">
            <v>INHI</v>
          </cell>
          <cell r="D4410" t="str">
            <v>CONEXOES</v>
          </cell>
          <cell r="E4410" t="str">
            <v>0180</v>
          </cell>
          <cell r="F4410" t="str">
            <v/>
          </cell>
          <cell r="G4410" t="str">
            <v/>
          </cell>
          <cell r="H4410" t="str">
            <v>CURVA 90 GRAUS, EM AÇO, CONEXÃO SOLDADA, DN 40 (1 1/2"), INSTALADO EM REDE DE ALIMENTAÇÃO PARA SPRINKLER - FORNECIMENTO E INSTALAÇÃO. AF_10/2020</v>
          </cell>
          <cell r="I4410" t="str">
            <v>UN</v>
          </cell>
          <cell r="J4410" t="str">
            <v>ATRIBUÍDO SÃO PAULO</v>
          </cell>
          <cell r="K4410" t="str">
            <v>70,98</v>
          </cell>
          <cell r="L4410" t="str">
            <v>CAIXA REFERENCIAL</v>
          </cell>
        </row>
        <row r="4411">
          <cell r="A4411">
            <v>97523</v>
          </cell>
          <cell r="B4411" t="str">
            <v>INSTALACOES HIDRO SANITARIAS</v>
          </cell>
          <cell r="C4411" t="str">
            <v>INHI</v>
          </cell>
          <cell r="D4411" t="str">
            <v>CONEXOES</v>
          </cell>
          <cell r="E4411" t="str">
            <v>0180</v>
          </cell>
          <cell r="F4411" t="str">
            <v/>
          </cell>
          <cell r="G4411" t="str">
            <v/>
          </cell>
          <cell r="H4411" t="str">
            <v>CURVA 45 GRAUS, EM AÇO, CONEXÃO SOLDADA, DN 50 (2"), INSTALADO EM REDE DE ALIMENTAÇÃO PARA SPRINKLER - FORNECIMENTO E INSTALAÇÃO. AF_10/2020</v>
          </cell>
          <cell r="I4411" t="str">
            <v>UN</v>
          </cell>
          <cell r="J4411" t="str">
            <v>ATRIBUÍDO SÃO PAULO</v>
          </cell>
          <cell r="K4411" t="str">
            <v>97,89</v>
          </cell>
          <cell r="L4411" t="str">
            <v>CAIXA REFERENCIAL</v>
          </cell>
        </row>
        <row r="4412">
          <cell r="A4412">
            <v>97524</v>
          </cell>
          <cell r="B4412" t="str">
            <v>INSTALACOES HIDRO SANITARIAS</v>
          </cell>
          <cell r="C4412" t="str">
            <v>INHI</v>
          </cell>
          <cell r="D4412" t="str">
            <v>CONEXOES</v>
          </cell>
          <cell r="E4412" t="str">
            <v>0180</v>
          </cell>
          <cell r="F4412" t="str">
            <v/>
          </cell>
          <cell r="G4412" t="str">
            <v/>
          </cell>
          <cell r="H4412" t="str">
            <v>CURVA 90 GRAUS, EM AÇO, CONEXÃO SOLDADA, DN 50 (2"), INSTALADO EM REDE DE ALIMENTAÇÃO PARA SPRINKLER - FORNECIMENTO E INSTALAÇÃO. AF_10/2020</v>
          </cell>
          <cell r="I4412" t="str">
            <v>UN</v>
          </cell>
          <cell r="J4412" t="str">
            <v>ATRIBUÍDO SÃO PAULO</v>
          </cell>
          <cell r="K4412" t="str">
            <v>105,68</v>
          </cell>
          <cell r="L4412" t="str">
            <v>CAIXA REFERENCIAL</v>
          </cell>
        </row>
        <row r="4413">
          <cell r="A4413">
            <v>97525</v>
          </cell>
          <cell r="B4413" t="str">
            <v>INSTALACOES HIDRO SANITARIAS</v>
          </cell>
          <cell r="C4413" t="str">
            <v>INHI</v>
          </cell>
          <cell r="D4413" t="str">
            <v>CONEXOES</v>
          </cell>
          <cell r="E4413" t="str">
            <v>0180</v>
          </cell>
          <cell r="F4413" t="str">
            <v/>
          </cell>
          <cell r="G4413" t="str">
            <v/>
          </cell>
          <cell r="H4413" t="str">
            <v>CURVA 45 GRAUS, EM AÇO, CONEXÃO SOLDADA, DN 65 (2 1/2"), INSTALADO EM REDE DE ALIMENTAÇÃO PARA SPRINKLER - FORNECIMENTO E INSTALAÇÃO. AF_10/2020</v>
          </cell>
          <cell r="I4413" t="str">
            <v>UN</v>
          </cell>
          <cell r="J4413" t="str">
            <v>ATRIBUÍDO SÃO PAULO</v>
          </cell>
          <cell r="K4413" t="str">
            <v>184,93</v>
          </cell>
          <cell r="L4413" t="str">
            <v>CAIXA REFERENCIAL</v>
          </cell>
        </row>
        <row r="4414">
          <cell r="A4414">
            <v>97526</v>
          </cell>
          <cell r="B4414" t="str">
            <v>INSTALACOES HIDRO SANITARIAS</v>
          </cell>
          <cell r="C4414" t="str">
            <v>INHI</v>
          </cell>
          <cell r="D4414" t="str">
            <v>CONEXOES</v>
          </cell>
          <cell r="E4414" t="str">
            <v>0180</v>
          </cell>
          <cell r="F4414" t="str">
            <v/>
          </cell>
          <cell r="G4414" t="str">
            <v/>
          </cell>
          <cell r="H4414" t="str">
            <v>CURVA 90 GRAUS, EM AÇO, CONEXÃO SOLDADA, DN 65 (2 1/2"), INSTALADO EM REDE DE ALIMENTAÇÃO PARA SPRINKLER - FORNECIMENTO E INSTALAÇÃO. AF_10/2020</v>
          </cell>
          <cell r="I4414" t="str">
            <v>UN</v>
          </cell>
          <cell r="J4414" t="str">
            <v>ATRIBUÍDO SÃO PAULO</v>
          </cell>
          <cell r="K4414" t="str">
            <v>197,40</v>
          </cell>
          <cell r="L4414" t="str">
            <v>CAIXA REFERENCIAL</v>
          </cell>
        </row>
        <row r="4415">
          <cell r="A4415">
            <v>97527</v>
          </cell>
          <cell r="B4415" t="str">
            <v>INSTALACOES HIDRO SANITARIAS</v>
          </cell>
          <cell r="C4415" t="str">
            <v>INHI</v>
          </cell>
          <cell r="D4415" t="str">
            <v>CONEXOES</v>
          </cell>
          <cell r="E4415" t="str">
            <v>0180</v>
          </cell>
          <cell r="F4415" t="str">
            <v/>
          </cell>
          <cell r="G4415" t="str">
            <v/>
          </cell>
          <cell r="H4415" t="str">
            <v>CURVA 45 GRAUS, EM AÇO, CONEXÃO SOLDADA, DN 80 (3"), INSTALADO EM REDE DE ALIMENTAÇÃO PARA SPRINKLER - FORNECIMENTO E INSTALAÇÃO. AF_10/2020</v>
          </cell>
          <cell r="I4415" t="str">
            <v>UN</v>
          </cell>
          <cell r="J4415" t="str">
            <v>ATRIBUÍDO SÃO PAULO</v>
          </cell>
          <cell r="K4415" t="str">
            <v>455,93</v>
          </cell>
          <cell r="L4415" t="str">
            <v>CAIXA REFERENCIAL</v>
          </cell>
        </row>
        <row r="4416">
          <cell r="A4416">
            <v>97528</v>
          </cell>
          <cell r="B4416" t="str">
            <v>INSTALACOES HIDRO SANITARIAS</v>
          </cell>
          <cell r="C4416" t="str">
            <v>INHI</v>
          </cell>
          <cell r="D4416" t="str">
            <v>CONEXOES</v>
          </cell>
          <cell r="E4416" t="str">
            <v>0180</v>
          </cell>
          <cell r="F4416" t="str">
            <v/>
          </cell>
          <cell r="G4416" t="str">
            <v/>
          </cell>
          <cell r="H4416" t="str">
            <v>CURVA 90 GRAUS, EM AÇO, CONEXÃO SOLDADA, DN 80 (3"), INSTALADO EM REDE DE ALIMENTAÇÃO PARA SPRINKLER - FORNECIMENTO E INSTALAÇÃO. AF_10/2020</v>
          </cell>
          <cell r="I4416" t="str">
            <v>UN</v>
          </cell>
          <cell r="J4416" t="str">
            <v>ATRIBUÍDO SÃO PAULO</v>
          </cell>
          <cell r="K4416" t="str">
            <v>400,00</v>
          </cell>
          <cell r="L4416" t="str">
            <v>CAIXA REFERENCIAL</v>
          </cell>
        </row>
        <row r="4417">
          <cell r="A4417">
            <v>97529</v>
          </cell>
          <cell r="B4417" t="str">
            <v>INSTALACOES HIDRO SANITARIAS</v>
          </cell>
          <cell r="C4417" t="str">
            <v>INHI</v>
          </cell>
          <cell r="D4417" t="str">
            <v>CONEXOES</v>
          </cell>
          <cell r="E4417" t="str">
            <v>0180</v>
          </cell>
          <cell r="F4417" t="str">
            <v/>
          </cell>
          <cell r="G4417" t="str">
            <v/>
          </cell>
          <cell r="H4417" t="str">
            <v>TÊ, EM AÇO, CONEXÃO SOLDADA, DN 25 (1"), INSTALADO EM REDE DE ALIMENTAÇÃO PARA SPRINKLER - FORNECIMENTO E INSTALAÇÃO. AF_10/2020</v>
          </cell>
          <cell r="I4417" t="str">
            <v>UN</v>
          </cell>
          <cell r="J4417" t="str">
            <v>ATRIBUÍDO SÃO PAULO</v>
          </cell>
          <cell r="K4417" t="str">
            <v>55,68</v>
          </cell>
          <cell r="L4417" t="str">
            <v>CAIXA REFERENCIAL</v>
          </cell>
        </row>
        <row r="4418">
          <cell r="A4418">
            <v>97530</v>
          </cell>
          <cell r="B4418" t="str">
            <v>INSTALACOES HIDRO SANITARIAS</v>
          </cell>
          <cell r="C4418" t="str">
            <v>INHI</v>
          </cell>
          <cell r="D4418" t="str">
            <v>CONEXOES</v>
          </cell>
          <cell r="E4418" t="str">
            <v>0180</v>
          </cell>
          <cell r="F4418" t="str">
            <v/>
          </cell>
          <cell r="G4418" t="str">
            <v/>
          </cell>
          <cell r="H4418" t="str">
            <v>TÊ, EM AÇO, CONEXÃO SOLDADA, DN 32 (1 1/4"), INSTALADO EM REDE DE ALIMENTAÇÃO PARA SPRINKLER - FORNECIMENTO E INSTALAÇÃO. AF_10/2020</v>
          </cell>
          <cell r="I4418" t="str">
            <v>UN</v>
          </cell>
          <cell r="J4418" t="str">
            <v>ATRIBUÍDO SÃO PAULO</v>
          </cell>
          <cell r="K4418" t="str">
            <v>80,82</v>
          </cell>
          <cell r="L4418" t="str">
            <v>CAIXA REFERENCIAL</v>
          </cell>
        </row>
        <row r="4419">
          <cell r="A4419">
            <v>97531</v>
          </cell>
          <cell r="B4419" t="str">
            <v>INSTALACOES HIDRO SANITARIAS</v>
          </cell>
          <cell r="C4419" t="str">
            <v>INHI</v>
          </cell>
          <cell r="D4419" t="str">
            <v>CONEXOES</v>
          </cell>
          <cell r="E4419" t="str">
            <v>0180</v>
          </cell>
          <cell r="F4419" t="str">
            <v/>
          </cell>
          <cell r="G4419" t="str">
            <v/>
          </cell>
          <cell r="H4419" t="str">
            <v>TÊ, EM AÇO, CONEXÃO SOLDADA, DN 40 (1 1/2"), INSTALADO EM REDE DE ALIMENTAÇÃO PARA SPRINKLER - FORNECIMENTO E INSTALAÇÃO. AF_10/2020</v>
          </cell>
          <cell r="I4419" t="str">
            <v>UN</v>
          </cell>
          <cell r="J4419" t="str">
            <v>ATRIBUÍDO SÃO PAULO</v>
          </cell>
          <cell r="K4419" t="str">
            <v>103,08</v>
          </cell>
          <cell r="L4419" t="str">
            <v>CAIXA REFERENCIAL</v>
          </cell>
        </row>
        <row r="4420">
          <cell r="A4420">
            <v>97532</v>
          </cell>
          <cell r="B4420" t="str">
            <v>INSTALACOES HIDRO SANITARIAS</v>
          </cell>
          <cell r="C4420" t="str">
            <v>INHI</v>
          </cell>
          <cell r="D4420" t="str">
            <v>CONEXOES</v>
          </cell>
          <cell r="E4420" t="str">
            <v>0180</v>
          </cell>
          <cell r="F4420" t="str">
            <v/>
          </cell>
          <cell r="G4420" t="str">
            <v/>
          </cell>
          <cell r="H4420" t="str">
            <v>TÊ, EM AÇO, CONEXÃO SOLDADA, DN 50 (2"), INSTALADO EM REDE DE ALIMENTAÇÃO PARA SPRINKLER - FORNECIMENTO E INSTALAÇÃO. AF_10/2020</v>
          </cell>
          <cell r="I4420" t="str">
            <v>UN</v>
          </cell>
          <cell r="J4420" t="str">
            <v>ATRIBUÍDO SÃO PAULO</v>
          </cell>
          <cell r="K4420" t="str">
            <v>161,79</v>
          </cell>
          <cell r="L4420" t="str">
            <v>CAIXA REFERENCIAL</v>
          </cell>
        </row>
        <row r="4421">
          <cell r="A4421">
            <v>97533</v>
          </cell>
          <cell r="B4421" t="str">
            <v>INSTALACOES HIDRO SANITARIAS</v>
          </cell>
          <cell r="C4421" t="str">
            <v>INHI</v>
          </cell>
          <cell r="D4421" t="str">
            <v>CONEXOES</v>
          </cell>
          <cell r="E4421" t="str">
            <v>0180</v>
          </cell>
          <cell r="F4421" t="str">
            <v/>
          </cell>
          <cell r="G4421" t="str">
            <v/>
          </cell>
          <cell r="H4421" t="str">
            <v>TÊ, EM AÇO, CONEXÃO SOLDADA, DN 65 (2 1/2"), INSTALADO EM REDE DE ALIMENTAÇÃO PARA SPRINKLER - FORNECIMENTO E INSTALAÇÃO. AF_10/2020</v>
          </cell>
          <cell r="I4421" t="str">
            <v>UN</v>
          </cell>
          <cell r="J4421" t="str">
            <v>ATRIBUÍDO SÃO PAULO</v>
          </cell>
          <cell r="K4421" t="str">
            <v>305,23</v>
          </cell>
          <cell r="L4421" t="str">
            <v>CAIXA REFERENCIAL</v>
          </cell>
        </row>
        <row r="4422">
          <cell r="A4422">
            <v>97534</v>
          </cell>
          <cell r="B4422" t="str">
            <v>INSTALACOES HIDRO SANITARIAS</v>
          </cell>
          <cell r="C4422" t="str">
            <v>INHI</v>
          </cell>
          <cell r="D4422" t="str">
            <v>CONEXOES</v>
          </cell>
          <cell r="E4422" t="str">
            <v>0180</v>
          </cell>
          <cell r="F4422" t="str">
            <v/>
          </cell>
          <cell r="G4422" t="str">
            <v/>
          </cell>
          <cell r="H4422" t="str">
            <v>TÊ, EM AÇO, CONEXÃO SOLDADA, DN 80 (3"), INSTALADO EM REDE DE ALIMENTAÇÃO PARA SPRINKLER - FORNECIMENTO E INSTALAÇÃO. AF_10/2020</v>
          </cell>
          <cell r="I4422" t="str">
            <v>UN</v>
          </cell>
          <cell r="J4422" t="str">
            <v>ATRIBUÍDO SÃO PAULO</v>
          </cell>
          <cell r="K4422" t="str">
            <v>484,54</v>
          </cell>
          <cell r="L4422" t="str">
            <v>CAIXA REFERENCIAL</v>
          </cell>
        </row>
        <row r="4423">
          <cell r="A4423">
            <v>97537</v>
          </cell>
          <cell r="B4423" t="str">
            <v>INSTALACOES HIDRO SANITARIAS</v>
          </cell>
          <cell r="C4423" t="str">
            <v>INHI</v>
          </cell>
          <cell r="D4423" t="str">
            <v>CONEXOES</v>
          </cell>
          <cell r="E4423" t="str">
            <v>0180</v>
          </cell>
          <cell r="F4423" t="str">
            <v/>
          </cell>
          <cell r="G4423" t="str">
            <v/>
          </cell>
          <cell r="H4423" t="str">
            <v>LUVA, EM AÇO, CONEXÃO SOLDADA, DN 15 (1/2"), INSTALADO EM RAMAIS E SUB-RAMAIS DE GÁS - FORNECIMENTO E INSTALAÇÃO. AF_10/2020</v>
          </cell>
          <cell r="I4423" t="str">
            <v>UN</v>
          </cell>
          <cell r="J4423" t="str">
            <v>ATRIBUÍDO SÃO PAULO</v>
          </cell>
          <cell r="K4423" t="str">
            <v>16,29</v>
          </cell>
          <cell r="L4423" t="str">
            <v>CAIXA REFERENCIAL</v>
          </cell>
        </row>
        <row r="4424">
          <cell r="A4424">
            <v>97540</v>
          </cell>
          <cell r="B4424" t="str">
            <v>INSTALACOES HIDRO SANITARIAS</v>
          </cell>
          <cell r="C4424" t="str">
            <v>INHI</v>
          </cell>
          <cell r="D4424" t="str">
            <v>CONEXOES</v>
          </cell>
          <cell r="E4424" t="str">
            <v>0180</v>
          </cell>
          <cell r="F4424" t="str">
            <v/>
          </cell>
          <cell r="G4424" t="str">
            <v/>
          </cell>
          <cell r="H4424" t="str">
            <v>LUVA, EM AÇO, CONEXÃO SOLDADA, DN 20 (3/4"), INSTALADO EM RAMAIS E SUB-RAMAIS DE GÁS - FORNECIMENTO E INSTALAÇÃO. AF_10/2020</v>
          </cell>
          <cell r="I4424" t="str">
            <v>UN</v>
          </cell>
          <cell r="J4424" t="str">
            <v>ATRIBUÍDO SÃO PAULO</v>
          </cell>
          <cell r="K4424" t="str">
            <v>21,71</v>
          </cell>
          <cell r="L4424" t="str">
            <v>CAIXA REFERENCIAL</v>
          </cell>
        </row>
        <row r="4425">
          <cell r="A4425">
            <v>97541</v>
          </cell>
          <cell r="B4425" t="str">
            <v>INSTALACOES HIDRO SANITARIAS</v>
          </cell>
          <cell r="C4425" t="str">
            <v>INHI</v>
          </cell>
          <cell r="D4425" t="str">
            <v>CONEXOES</v>
          </cell>
          <cell r="E4425" t="str">
            <v>0180</v>
          </cell>
          <cell r="F4425" t="str">
            <v/>
          </cell>
          <cell r="G4425" t="str">
            <v/>
          </cell>
          <cell r="H4425" t="str">
            <v>LUVA COM REDUÇÃO, EM AÇO, CONEXÃO SOLDADA, DN 20 X 15 MM (3/4" X 1/2"), INSTALADO EM RAMAIS E SUB-RAMAIS DE GÁS - FORNECIMENTO E INSTALAÇÃO. AF_10/2020</v>
          </cell>
          <cell r="I4425" t="str">
            <v>UN</v>
          </cell>
          <cell r="J4425" t="str">
            <v>ATRIBUÍDO SÃO PAULO</v>
          </cell>
          <cell r="K4425" t="str">
            <v>18,39</v>
          </cell>
          <cell r="L4425" t="str">
            <v>CAIXA REFERENCIAL</v>
          </cell>
        </row>
        <row r="4426">
          <cell r="A4426">
            <v>97543</v>
          </cell>
          <cell r="B4426" t="str">
            <v>INSTALACOES HIDRO SANITARIAS</v>
          </cell>
          <cell r="C4426" t="str">
            <v>INHI</v>
          </cell>
          <cell r="D4426" t="str">
            <v>CONEXOES</v>
          </cell>
          <cell r="E4426" t="str">
            <v>0180</v>
          </cell>
          <cell r="F4426" t="str">
            <v/>
          </cell>
          <cell r="G4426" t="str">
            <v/>
          </cell>
          <cell r="H4426" t="str">
            <v>LUVA, EM AÇO, CONEXÃO SOLDADA, DN 25 (1"), INSTALADO EM RAMAIS E SUB-RAMAIS DE GÁS - FORNECIMENTO E INSTALAÇÃO. AF_10/2020</v>
          </cell>
          <cell r="I4426" t="str">
            <v>UN</v>
          </cell>
          <cell r="J4426" t="str">
            <v>ATRIBUÍDO SÃO PAULO</v>
          </cell>
          <cell r="K4426" t="str">
            <v>35,08</v>
          </cell>
          <cell r="L4426" t="str">
            <v>CAIXA REFERENCIAL</v>
          </cell>
        </row>
        <row r="4427">
          <cell r="A4427">
            <v>97544</v>
          </cell>
          <cell r="B4427" t="str">
            <v>INSTALACOES HIDRO SANITARIAS</v>
          </cell>
          <cell r="C4427" t="str">
            <v>INHI</v>
          </cell>
          <cell r="D4427" t="str">
            <v>CONEXOES</v>
          </cell>
          <cell r="E4427" t="str">
            <v>0180</v>
          </cell>
          <cell r="F4427" t="str">
            <v/>
          </cell>
          <cell r="G4427" t="str">
            <v/>
          </cell>
          <cell r="H4427" t="str">
            <v>LUVA COM REDUÇÃO, EM AÇO, CONEXÃO SOLDADA, DN 25 X 20 MM (1" X 3/4"), INSTALADO EM RAMAIS E SUB-RAMAIS DE GÁS - FORNECIMENTO E INSTALAÇÃO. AF_10/2020</v>
          </cell>
          <cell r="I4427" t="str">
            <v>UN</v>
          </cell>
          <cell r="J4427" t="str">
            <v>ATRIBUÍDO SÃO PAULO</v>
          </cell>
          <cell r="K4427" t="str">
            <v>31,08</v>
          </cell>
          <cell r="L4427" t="str">
            <v>CAIXA REFERENCIAL</v>
          </cell>
        </row>
        <row r="4428">
          <cell r="A4428">
            <v>97546</v>
          </cell>
          <cell r="B4428" t="str">
            <v>INSTALACOES HIDRO SANITARIAS</v>
          </cell>
          <cell r="C4428" t="str">
            <v>INHI</v>
          </cell>
          <cell r="D4428" t="str">
            <v>CONEXOES</v>
          </cell>
          <cell r="E4428" t="str">
            <v>0180</v>
          </cell>
          <cell r="F4428" t="str">
            <v/>
          </cell>
          <cell r="G4428" t="str">
            <v/>
          </cell>
          <cell r="H4428" t="str">
            <v>CURVA 45 GRAUS, EM AÇO, CONEXÃO SOLDADA, DN 15 (1/2"), INSTALADO EM RAMAIS E SUB-RAMAIS DE GÁS - FORNECIMENTO E INSTALAÇÃO. AF_10/2020</v>
          </cell>
          <cell r="I4428" t="str">
            <v>UN</v>
          </cell>
          <cell r="J4428" t="str">
            <v>ATRIBUÍDO SÃO PAULO</v>
          </cell>
          <cell r="K4428" t="str">
            <v>22,74</v>
          </cell>
          <cell r="L4428" t="str">
            <v>CAIXA REFERENCIAL</v>
          </cell>
        </row>
        <row r="4429">
          <cell r="A4429">
            <v>97547</v>
          </cell>
          <cell r="B4429" t="str">
            <v>INSTALACOES HIDRO SANITARIAS</v>
          </cell>
          <cell r="C4429" t="str">
            <v>INHI</v>
          </cell>
          <cell r="D4429" t="str">
            <v>CONEXOES</v>
          </cell>
          <cell r="E4429" t="str">
            <v>0180</v>
          </cell>
          <cell r="F4429" t="str">
            <v/>
          </cell>
          <cell r="G4429" t="str">
            <v/>
          </cell>
          <cell r="H4429" t="str">
            <v>CURVA 90 GRAUS, EM AÇO, CONEXÃO SOLDADA, DN 15 (1/2"), INSTALADO EM RAMAIS E SUB-RAMAIS DE GÁS - FORNECIMENTO E INSTALAÇÃO. AF_10/2020</v>
          </cell>
          <cell r="I4429" t="str">
            <v>UN</v>
          </cell>
          <cell r="J4429" t="str">
            <v>ATRIBUÍDO SÃO PAULO</v>
          </cell>
          <cell r="K4429" t="str">
            <v>22,74</v>
          </cell>
          <cell r="L4429" t="str">
            <v>CAIXA REFERENCIAL</v>
          </cell>
        </row>
        <row r="4430">
          <cell r="A4430">
            <v>97548</v>
          </cell>
          <cell r="B4430" t="str">
            <v>INSTALACOES HIDRO SANITARIAS</v>
          </cell>
          <cell r="C4430" t="str">
            <v>INHI</v>
          </cell>
          <cell r="D4430" t="str">
            <v>CONEXOES</v>
          </cell>
          <cell r="E4430" t="str">
            <v>0180</v>
          </cell>
          <cell r="F4430" t="str">
            <v/>
          </cell>
          <cell r="G4430" t="str">
            <v/>
          </cell>
          <cell r="H4430" t="str">
            <v>CURVA 45 GRAUS, EM AÇO, CONEXÃO SOLDADA, DN 20 (3/4"), INSTALADO EM RAMAIS E SUB-RAMAIS DE GÁS - FORNECIMENTO E INSTALAÇÃO. AF_10/2020</v>
          </cell>
          <cell r="I4430" t="str">
            <v>UN</v>
          </cell>
          <cell r="J4430" t="str">
            <v>ATRIBUÍDO SÃO PAULO</v>
          </cell>
          <cell r="K4430" t="str">
            <v>33,56</v>
          </cell>
          <cell r="L4430" t="str">
            <v>CAIXA REFERENCIAL</v>
          </cell>
        </row>
        <row r="4431">
          <cell r="A4431">
            <v>97549</v>
          </cell>
          <cell r="B4431" t="str">
            <v>INSTALACOES HIDRO SANITARIAS</v>
          </cell>
          <cell r="C4431" t="str">
            <v>INHI</v>
          </cell>
          <cell r="D4431" t="str">
            <v>CONEXOES</v>
          </cell>
          <cell r="E4431" t="str">
            <v>0180</v>
          </cell>
          <cell r="F4431" t="str">
            <v/>
          </cell>
          <cell r="G4431" t="str">
            <v/>
          </cell>
          <cell r="H4431" t="str">
            <v>CURVA 90 GRAUS, EM AÇO, CONEXÃO SOLDADA, DN 20 (3/4"), INSTALADO EM RAMAIS E SUB-RAMAIS DE GÁS - FORNECIMENTO E INSTALAÇÃO. AF_10/2020</v>
          </cell>
          <cell r="I4431" t="str">
            <v>UN</v>
          </cell>
          <cell r="J4431" t="str">
            <v>ATRIBUÍDO SÃO PAULO</v>
          </cell>
          <cell r="K4431" t="str">
            <v>33,56</v>
          </cell>
          <cell r="L4431" t="str">
            <v>CAIXA REFERENCIAL</v>
          </cell>
        </row>
        <row r="4432">
          <cell r="A4432">
            <v>97550</v>
          </cell>
          <cell r="B4432" t="str">
            <v>INSTALACOES HIDRO SANITARIAS</v>
          </cell>
          <cell r="C4432" t="str">
            <v>INHI</v>
          </cell>
          <cell r="D4432" t="str">
            <v>CONEXOES</v>
          </cell>
          <cell r="E4432" t="str">
            <v>0180</v>
          </cell>
          <cell r="F4432" t="str">
            <v/>
          </cell>
          <cell r="G4432" t="str">
            <v/>
          </cell>
          <cell r="H4432" t="str">
            <v>CURVA 45 GRAUS, EM AÇO, CONEXÃO SOLDADA, DN 25 (1"), INSTALADO EM RAMAIS E SUB-RAMAIS DE GÁS - FORNECIMENTO E INSTALAÇÃO. AF_10/2020</v>
          </cell>
          <cell r="I4432" t="str">
            <v>UN</v>
          </cell>
          <cell r="J4432" t="str">
            <v>ATRIBUÍDO SÃO PAULO</v>
          </cell>
          <cell r="K4432" t="str">
            <v>55,38</v>
          </cell>
          <cell r="L4432" t="str">
            <v>CAIXA REFERENCIAL</v>
          </cell>
        </row>
        <row r="4433">
          <cell r="A4433">
            <v>97551</v>
          </cell>
          <cell r="B4433" t="str">
            <v>INSTALACOES HIDRO SANITARIAS</v>
          </cell>
          <cell r="C4433" t="str">
            <v>INHI</v>
          </cell>
          <cell r="D4433" t="str">
            <v>CONEXOES</v>
          </cell>
          <cell r="E4433" t="str">
            <v>0180</v>
          </cell>
          <cell r="F4433" t="str">
            <v/>
          </cell>
          <cell r="G4433" t="str">
            <v/>
          </cell>
          <cell r="H4433" t="str">
            <v>CURVA 90 GRAUS, EM AÇO, CONEXÃO SOLDADA, DN 25 (1"), INSTALADO EM RAMAIS E SUB-RAMAIS DE GÁS - FORNECIMENTO E INSTALAÇÃO. AF_10/2020</v>
          </cell>
          <cell r="I4433" t="str">
            <v>UN</v>
          </cell>
          <cell r="J4433" t="str">
            <v>ATRIBUÍDO SÃO PAULO</v>
          </cell>
          <cell r="K4433" t="str">
            <v>55,38</v>
          </cell>
          <cell r="L4433" t="str">
            <v>CAIXA REFERENCIAL</v>
          </cell>
        </row>
        <row r="4434">
          <cell r="A4434">
            <v>97552</v>
          </cell>
          <cell r="B4434" t="str">
            <v>INSTALACOES HIDRO SANITARIAS</v>
          </cell>
          <cell r="C4434" t="str">
            <v>INHI</v>
          </cell>
          <cell r="D4434" t="str">
            <v>CONEXOES</v>
          </cell>
          <cell r="E4434" t="str">
            <v>0180</v>
          </cell>
          <cell r="F4434" t="str">
            <v/>
          </cell>
          <cell r="G4434" t="str">
            <v/>
          </cell>
          <cell r="H4434" t="str">
            <v>TÊ, EM AÇO, CONEXÃO SOLDADA, DN 15 (1/2"), INSTALADO EM RAMAIS E SUB-RAMAIS DE GÁS - FORNECIMENTO E INSTALAÇÃO. AF_10/2020</v>
          </cell>
          <cell r="I4434" t="str">
            <v>UN</v>
          </cell>
          <cell r="J4434" t="str">
            <v>ATRIBUÍDO SÃO PAULO</v>
          </cell>
          <cell r="K4434" t="str">
            <v>33,23</v>
          </cell>
          <cell r="L4434" t="str">
            <v>CAIXA REFERENCIAL</v>
          </cell>
        </row>
        <row r="4435">
          <cell r="A4435">
            <v>97553</v>
          </cell>
          <cell r="B4435" t="str">
            <v>INSTALACOES HIDRO SANITARIAS</v>
          </cell>
          <cell r="C4435" t="str">
            <v>INHI</v>
          </cell>
          <cell r="D4435" t="str">
            <v>CONEXOES</v>
          </cell>
          <cell r="E4435" t="str">
            <v>0180</v>
          </cell>
          <cell r="F4435" t="str">
            <v/>
          </cell>
          <cell r="G4435" t="str">
            <v/>
          </cell>
          <cell r="H4435" t="str">
            <v>TÊ, EM AÇO, CONEXÃO SOLDADA, DN 20 (3/4"), INSTALADO EM RAMAIS E SUB-RAMAIS DE GÁS - FORNECIMENTO E INSTALAÇÃO. AF_10/2020</v>
          </cell>
          <cell r="I4435" t="str">
            <v>UN</v>
          </cell>
          <cell r="J4435" t="str">
            <v>ATRIBUÍDO SÃO PAULO</v>
          </cell>
          <cell r="K4435" t="str">
            <v>47,64</v>
          </cell>
          <cell r="L4435" t="str">
            <v>CAIXA REFERENCIAL</v>
          </cell>
        </row>
        <row r="4436">
          <cell r="A4436">
            <v>97554</v>
          </cell>
          <cell r="B4436" t="str">
            <v>INSTALACOES HIDRO SANITARIAS</v>
          </cell>
          <cell r="C4436" t="str">
            <v>INHI</v>
          </cell>
          <cell r="D4436" t="str">
            <v>CONEXOES</v>
          </cell>
          <cell r="E4436" t="str">
            <v>0180</v>
          </cell>
          <cell r="F4436" t="str">
            <v/>
          </cell>
          <cell r="G4436" t="str">
            <v/>
          </cell>
          <cell r="H4436" t="str">
            <v>TÊ, EM AÇO, CONEXÃO SOLDADA, DN 25 (1"), INSTALADO EM RAMAIS E SUB-RAMAIS DE GÁS - FORNECIMENTO E INSTALAÇÃO. AF_10/2020</v>
          </cell>
          <cell r="I4436" t="str">
            <v>UN</v>
          </cell>
          <cell r="J4436" t="str">
            <v>ATRIBUÍDO SÃO PAULO</v>
          </cell>
          <cell r="K4436" t="str">
            <v>82,16</v>
          </cell>
          <cell r="L4436" t="str">
            <v>CAIXA REFERENCIAL</v>
          </cell>
        </row>
        <row r="4437">
          <cell r="A4437">
            <v>98602</v>
          </cell>
          <cell r="B4437" t="str">
            <v>INSTALACOES HIDRO SANITARIAS</v>
          </cell>
          <cell r="C4437" t="str">
            <v>INHI</v>
          </cell>
          <cell r="D4437" t="str">
            <v>CONEXOES</v>
          </cell>
          <cell r="E4437" t="str">
            <v>0180</v>
          </cell>
          <cell r="F4437" t="str">
            <v/>
          </cell>
          <cell r="G4437" t="str">
            <v/>
          </cell>
          <cell r="H4437" t="str">
            <v>CONECTOR EM BRONZE/LATÃO, DN 22 MM X 1/2", SEM ANEL DE SOLDA, BOLSA X ROSCA F, INSTALADO EM PRUMADA  FORNECIMENTO E INSTALAÇÃO. AF_01/2016</v>
          </cell>
          <cell r="I4437" t="str">
            <v>UN</v>
          </cell>
          <cell r="J4437" t="str">
            <v>COEFICIENTE DE REPRESENTATIVIDADE</v>
          </cell>
          <cell r="K4437" t="str">
            <v>12,74</v>
          </cell>
          <cell r="L4437" t="str">
            <v>CAIXA REFERENCIAL</v>
          </cell>
        </row>
        <row r="4438">
          <cell r="A4438">
            <v>88503</v>
          </cell>
          <cell r="B4438" t="str">
            <v>INSTALACOES HIDRO SANITARIAS</v>
          </cell>
          <cell r="C4438" t="str">
            <v>INHI</v>
          </cell>
          <cell r="D4438" t="str">
            <v>CAIXAS D'DAGUA, DE INSPECAO E DE GORDURA</v>
          </cell>
          <cell r="E4438" t="str">
            <v>0181</v>
          </cell>
          <cell r="F4438" t="str">
            <v/>
          </cell>
          <cell r="G4438" t="str">
            <v/>
          </cell>
          <cell r="H4438" t="str">
            <v>CAIXA D´ÁGUA EM POLIETILENO, 1000 LITROS, COM ACESSÓRIOS</v>
          </cell>
          <cell r="I4438" t="str">
            <v>UN</v>
          </cell>
          <cell r="J4438" t="str">
            <v>COEFICIENTE DE REPRESENTATIVIDADE</v>
          </cell>
          <cell r="K4438" t="str">
            <v>830,65</v>
          </cell>
          <cell r="L4438" t="str">
            <v>CAIXA REFERENCIAL</v>
          </cell>
        </row>
        <row r="4439">
          <cell r="A4439">
            <v>88504</v>
          </cell>
          <cell r="B4439" t="str">
            <v>INSTALACOES HIDRO SANITARIAS</v>
          </cell>
          <cell r="C4439" t="str">
            <v>INHI</v>
          </cell>
          <cell r="D4439" t="str">
            <v>CAIXAS D'DAGUA, DE INSPECAO E DE GORDURA</v>
          </cell>
          <cell r="E4439" t="str">
            <v>0181</v>
          </cell>
          <cell r="F4439" t="str">
            <v/>
          </cell>
          <cell r="G4439" t="str">
            <v/>
          </cell>
          <cell r="H4439" t="str">
            <v>CAIXA D´AGUA EM POLIETILENO, 500 LITROS, COM ACESSÓRIOS</v>
          </cell>
          <cell r="I4439" t="str">
            <v>UN</v>
          </cell>
          <cell r="J4439" t="str">
            <v>COEFICIENTE DE REPRESENTATIVIDADE</v>
          </cell>
          <cell r="K4439" t="str">
            <v>647,57</v>
          </cell>
          <cell r="L4439" t="str">
            <v>CAIXA REFERENCIAL</v>
          </cell>
        </row>
        <row r="4440">
          <cell r="A4440">
            <v>97895</v>
          </cell>
          <cell r="B4440" t="str">
            <v>INSTALACOES HIDRO SANITARIAS</v>
          </cell>
          <cell r="C4440" t="str">
            <v>INHI</v>
          </cell>
          <cell r="D4440" t="str">
            <v>CAIXAS D'DAGUA, DE INSPECAO E DE GORDURA</v>
          </cell>
          <cell r="E4440" t="str">
            <v>0181</v>
          </cell>
          <cell r="F4440" t="str">
            <v/>
          </cell>
          <cell r="G4440" t="str">
            <v/>
          </cell>
          <cell r="H4440" t="str">
            <v>CAIXA ENTERRADA HIDRÁULICA RETANGULAR, EM CONCRETO PRÉ-MOLDADO, DIMENSÕES INTERNAS: 0,3X0,3X0,3 M. AF_12/2020</v>
          </cell>
          <cell r="I4440" t="str">
            <v>UN</v>
          </cell>
          <cell r="J4440" t="str">
            <v>ATRIBUÍDO SÃO PAULO</v>
          </cell>
          <cell r="K4440" t="str">
            <v>148,62</v>
          </cell>
          <cell r="L4440" t="str">
            <v>CAIXA REFERENCIAL</v>
          </cell>
        </row>
        <row r="4441">
          <cell r="A4441">
            <v>97896</v>
          </cell>
          <cell r="B4441" t="str">
            <v>INSTALACOES HIDRO SANITARIAS</v>
          </cell>
          <cell r="C4441" t="str">
            <v>INHI</v>
          </cell>
          <cell r="D4441" t="str">
            <v>CAIXAS D'DAGUA, DE INSPECAO E DE GORDURA</v>
          </cell>
          <cell r="E4441" t="str">
            <v>0181</v>
          </cell>
          <cell r="F4441" t="str">
            <v/>
          </cell>
          <cell r="G4441" t="str">
            <v/>
          </cell>
          <cell r="H4441" t="str">
            <v>CAIXA ENTERRADA HIDRÁULICA RETANGULAR, EM CONCRETO PRÉ-MOLDADO, DIMENSÕES INTERNAS: 0,4X0,4X0,4 M. AF_12/2020</v>
          </cell>
          <cell r="I4441" t="str">
            <v>UN</v>
          </cell>
          <cell r="J4441" t="str">
            <v>ATRIBUÍDO SÃO PAULO</v>
          </cell>
          <cell r="K4441" t="str">
            <v>264,43</v>
          </cell>
          <cell r="L4441" t="str">
            <v>CAIXA REFERENCIAL</v>
          </cell>
        </row>
        <row r="4442">
          <cell r="A4442">
            <v>97897</v>
          </cell>
          <cell r="B4442" t="str">
            <v>INSTALACOES HIDRO SANITARIAS</v>
          </cell>
          <cell r="C4442" t="str">
            <v>INHI</v>
          </cell>
          <cell r="D4442" t="str">
            <v>CAIXAS D'DAGUA, DE INSPECAO E DE GORDURA</v>
          </cell>
          <cell r="E4442" t="str">
            <v>0181</v>
          </cell>
          <cell r="F4442" t="str">
            <v/>
          </cell>
          <cell r="G4442" t="str">
            <v/>
          </cell>
          <cell r="H4442" t="str">
            <v>CAIXA ENTERRADA HIDRÁULICA RETANGULAR, EM CONCRETO PRÉ-MOLDADO, DIMENSÕES INTERNAS: 0,6X0,6X0,5 M. AF_12/2020</v>
          </cell>
          <cell r="I4442" t="str">
            <v>UN</v>
          </cell>
          <cell r="J4442" t="str">
            <v>ATRIBUÍDO SÃO PAULO</v>
          </cell>
          <cell r="K4442" t="str">
            <v>359,89</v>
          </cell>
          <cell r="L4442" t="str">
            <v>CAIXA REFERENCIAL</v>
          </cell>
        </row>
        <row r="4443">
          <cell r="A4443">
            <v>97898</v>
          </cell>
          <cell r="B4443" t="str">
            <v>INSTALACOES HIDRO SANITARIAS</v>
          </cell>
          <cell r="C4443" t="str">
            <v>INHI</v>
          </cell>
          <cell r="D4443" t="str">
            <v>CAIXAS D'DAGUA, DE INSPECAO E DE GORDURA</v>
          </cell>
          <cell r="E4443" t="str">
            <v>0181</v>
          </cell>
          <cell r="F4443" t="str">
            <v/>
          </cell>
          <cell r="G4443" t="str">
            <v/>
          </cell>
          <cell r="H4443" t="str">
            <v>CAIXA ENTERRADA HIDRÁULICA RETANGULAR, EM CONCRETO PRÉ-MOLDADO, DIMENSÕES INTERNAS: 0,8X0,8X0,5 M. AF_12/2020</v>
          </cell>
          <cell r="I4443" t="str">
            <v>UN</v>
          </cell>
          <cell r="J4443" t="str">
            <v>ATRIBUÍDO SÃO PAULO</v>
          </cell>
          <cell r="K4443" t="str">
            <v>589,58</v>
          </cell>
          <cell r="L4443" t="str">
            <v>CAIXA REFERENCIAL</v>
          </cell>
        </row>
        <row r="4444">
          <cell r="A4444">
            <v>97900</v>
          </cell>
          <cell r="B4444" t="str">
            <v>INSTALACOES HIDRO SANITARIAS</v>
          </cell>
          <cell r="C4444" t="str">
            <v>INHI</v>
          </cell>
          <cell r="D4444" t="str">
            <v>CAIXAS D'DAGUA, DE INSPECAO E DE GORDURA</v>
          </cell>
          <cell r="E4444" t="str">
            <v>0181</v>
          </cell>
          <cell r="F4444" t="str">
            <v/>
          </cell>
          <cell r="G4444" t="str">
            <v/>
          </cell>
          <cell r="H4444" t="str">
            <v>CAIXA ENTERRADA HIDRÁULICA RETANGULAR EM ALVENARIA COM TIJOLOS CERÂMICOS MACIÇOS, DIMENSÕES INTERNAS: 0,3X0,3X0,3 M PARA REDE DE ESGOTO. AF_12/2020</v>
          </cell>
          <cell r="I4444" t="str">
            <v>UN</v>
          </cell>
          <cell r="J4444" t="str">
            <v>ATRIBUÍDO SÃO PAULO</v>
          </cell>
          <cell r="K4444" t="str">
            <v>156,80</v>
          </cell>
          <cell r="L4444" t="str">
            <v>CAIXA REFERENCIAL</v>
          </cell>
        </row>
        <row r="4445">
          <cell r="A4445">
            <v>97901</v>
          </cell>
          <cell r="B4445" t="str">
            <v>INSTALACOES HIDRO SANITARIAS</v>
          </cell>
          <cell r="C4445" t="str">
            <v>INHI</v>
          </cell>
          <cell r="D4445" t="str">
            <v>CAIXAS D'DAGUA, DE INSPECAO E DE GORDURA</v>
          </cell>
          <cell r="E4445" t="str">
            <v>0181</v>
          </cell>
          <cell r="F4445" t="str">
            <v/>
          </cell>
          <cell r="G4445" t="str">
            <v/>
          </cell>
          <cell r="H4445" t="str">
            <v>CAIXA ENTERRADA HIDRÁULICA RETANGULAR EM ALVENARIA COM TIJOLOS CERÂMICOS MACIÇOS, DIMENSÕES INTERNAS: 0,4X0,4X0,4 M PARA REDE DE ESGOTO. AF_12/2020</v>
          </cell>
          <cell r="I4445" t="str">
            <v>UN</v>
          </cell>
          <cell r="J4445" t="str">
            <v>ATRIBUÍDO SÃO PAULO</v>
          </cell>
          <cell r="K4445" t="str">
            <v>250,20</v>
          </cell>
          <cell r="L4445" t="str">
            <v>CAIXA REFERENCIAL</v>
          </cell>
        </row>
        <row r="4446">
          <cell r="A4446">
            <v>97902</v>
          </cell>
          <cell r="B4446" t="str">
            <v>INSTALACOES HIDRO SANITARIAS</v>
          </cell>
          <cell r="C4446" t="str">
            <v>INHI</v>
          </cell>
          <cell r="D4446" t="str">
            <v>CAIXAS D'DAGUA, DE INSPECAO E DE GORDURA</v>
          </cell>
          <cell r="E4446" t="str">
            <v>0181</v>
          </cell>
          <cell r="F4446" t="str">
            <v/>
          </cell>
          <cell r="G4446" t="str">
            <v/>
          </cell>
          <cell r="H4446" t="str">
            <v>CAIXA ENTERRADA HIDRÁULICA RETANGULAR EM ALVENARIA COM TIJOLOS CERÂMICOS MACIÇOS, DIMENSÕES INTERNAS: 0,6X0,6X0,6 M PARA REDE DE ESGOTO. AF_12/2020</v>
          </cell>
          <cell r="I4446" t="str">
            <v>UN</v>
          </cell>
          <cell r="J4446" t="str">
            <v>ATRIBUÍDO SÃO PAULO</v>
          </cell>
          <cell r="K4446" t="str">
            <v>500,21</v>
          </cell>
          <cell r="L4446" t="str">
            <v>CAIXA REFERENCIAL</v>
          </cell>
        </row>
        <row r="4447">
          <cell r="A4447">
            <v>97903</v>
          </cell>
          <cell r="B4447" t="str">
            <v>INSTALACOES HIDRO SANITARIAS</v>
          </cell>
          <cell r="C4447" t="str">
            <v>INHI</v>
          </cell>
          <cell r="D4447" t="str">
            <v>CAIXAS D'DAGUA, DE INSPECAO E DE GORDURA</v>
          </cell>
          <cell r="E4447" t="str">
            <v>0181</v>
          </cell>
          <cell r="F4447" t="str">
            <v/>
          </cell>
          <cell r="G4447" t="str">
            <v/>
          </cell>
          <cell r="H4447" t="str">
            <v>CAIXA ENTERRADA HIDRÁULICA RETANGULAR EM ALVENARIA COM TIJOLOS CERÂMICOS MACIÇOS, DIMENSÕES INTERNAS: 0,8X0,8X0,6 M PARA REDE DE ESGOTO. AF_12/2020</v>
          </cell>
          <cell r="I4447" t="str">
            <v>UN</v>
          </cell>
          <cell r="J4447" t="str">
            <v>ATRIBUÍDO SÃO PAULO</v>
          </cell>
          <cell r="K4447" t="str">
            <v>684,03</v>
          </cell>
          <cell r="L4447" t="str">
            <v>CAIXA REFERENCIAL</v>
          </cell>
        </row>
        <row r="4448">
          <cell r="A4448">
            <v>97904</v>
          </cell>
          <cell r="B4448" t="str">
            <v>INSTALACOES HIDRO SANITARIAS</v>
          </cell>
          <cell r="C4448" t="str">
            <v>INHI</v>
          </cell>
          <cell r="D4448" t="str">
            <v>CAIXAS D'DAGUA, DE INSPECAO E DE GORDURA</v>
          </cell>
          <cell r="E4448" t="str">
            <v>0181</v>
          </cell>
          <cell r="F4448" t="str">
            <v/>
          </cell>
          <cell r="G4448" t="str">
            <v/>
          </cell>
          <cell r="H4448" t="str">
            <v>CAIXA ENTERRADA HIDRÁULICA RETANGULAR EM ALVENARIA COM TIJOLOS CERÂMICOS MACIÇOS, DIMENSÕES INTERNAS: 1X1X0,6 M PARA REDE DE ESGOTO. AF_12/2020</v>
          </cell>
          <cell r="I4448" t="str">
            <v>UN</v>
          </cell>
          <cell r="J4448" t="str">
            <v>ATRIBUÍDO SÃO PAULO</v>
          </cell>
          <cell r="K4448" t="str">
            <v>816,27</v>
          </cell>
          <cell r="L4448" t="str">
            <v>CAIXA REFERENCIAL</v>
          </cell>
        </row>
        <row r="4449">
          <cell r="A4449">
            <v>97905</v>
          </cell>
          <cell r="B4449" t="str">
            <v>INSTALACOES HIDRO SANITARIAS</v>
          </cell>
          <cell r="C4449" t="str">
            <v>INHI</v>
          </cell>
          <cell r="D4449" t="str">
            <v>CAIXAS D'DAGUA, DE INSPECAO E DE GORDURA</v>
          </cell>
          <cell r="E4449" t="str">
            <v>0181</v>
          </cell>
          <cell r="F4449" t="str">
            <v/>
          </cell>
          <cell r="G4449" t="str">
            <v/>
          </cell>
          <cell r="H4449" t="str">
            <v>CAIXA ENTERRADA HIDRÁULICA RETANGULAR, EM ALVENARIA COM BLOCOS DE CONCRETO, DIMENSÕES INTERNAS: 0,4X0,4X0,4 M PARA REDE DE ESGOTO. AF_12/2020</v>
          </cell>
          <cell r="I4449" t="str">
            <v>UN</v>
          </cell>
          <cell r="J4449" t="str">
            <v>ATRIBUÍDO SÃO PAULO</v>
          </cell>
          <cell r="K4449" t="str">
            <v>176,61</v>
          </cell>
          <cell r="L4449" t="str">
            <v>CAIXA REFERENCIAL</v>
          </cell>
        </row>
        <row r="4450">
          <cell r="A4450">
            <v>97906</v>
          </cell>
          <cell r="B4450" t="str">
            <v>INSTALACOES HIDRO SANITARIAS</v>
          </cell>
          <cell r="C4450" t="str">
            <v>INHI</v>
          </cell>
          <cell r="D4450" t="str">
            <v>CAIXAS D'DAGUA, DE INSPECAO E DE GORDURA</v>
          </cell>
          <cell r="E4450" t="str">
            <v>0181</v>
          </cell>
          <cell r="F4450" t="str">
            <v/>
          </cell>
          <cell r="G4450" t="str">
            <v/>
          </cell>
          <cell r="H4450" t="str">
            <v>CAIXA ENTERRADA HIDRÁULICA RETANGULAR, EM ALVENARIA COM BLOCOS DE CONCRETO, DIMENSÕES INTERNAS: 0,6X0,6X0,6 M PARA REDE DE ESGOTO. AF_12/2020</v>
          </cell>
          <cell r="I4450" t="str">
            <v>UN</v>
          </cell>
          <cell r="J4450" t="str">
            <v>ATRIBUÍDO SÃO PAULO</v>
          </cell>
          <cell r="K4450" t="str">
            <v>330,35</v>
          </cell>
          <cell r="L4450" t="str">
            <v>CAIXA REFERENCIAL</v>
          </cell>
        </row>
        <row r="4451">
          <cell r="A4451">
            <v>97907</v>
          </cell>
          <cell r="B4451" t="str">
            <v>INSTALACOES HIDRO SANITARIAS</v>
          </cell>
          <cell r="C4451" t="str">
            <v>INHI</v>
          </cell>
          <cell r="D4451" t="str">
            <v>CAIXAS D'DAGUA, DE INSPECAO E DE GORDURA</v>
          </cell>
          <cell r="E4451" t="str">
            <v>0181</v>
          </cell>
          <cell r="F4451" t="str">
            <v/>
          </cell>
          <cell r="G4451" t="str">
            <v/>
          </cell>
          <cell r="H4451" t="str">
            <v>CAIXA ENTERRADA HIDRÁULICA RETANGULAR, EM ALVENARIA COM BLOCOS DE CONCRETO, DIMENSÕES INTERNAS: 0,8X0,8X0,6 M PARA REDE DE ESGOTO. AF_12/2020</v>
          </cell>
          <cell r="I4451" t="str">
            <v>UN</v>
          </cell>
          <cell r="J4451" t="str">
            <v>ATRIBUÍDO SÃO PAULO</v>
          </cell>
          <cell r="K4451" t="str">
            <v>467,27</v>
          </cell>
          <cell r="L4451" t="str">
            <v>CAIXA REFERENCIAL</v>
          </cell>
        </row>
        <row r="4452">
          <cell r="A4452">
            <v>97908</v>
          </cell>
          <cell r="B4452" t="str">
            <v>INSTALACOES HIDRO SANITARIAS</v>
          </cell>
          <cell r="C4452" t="str">
            <v>INHI</v>
          </cell>
          <cell r="D4452" t="str">
            <v>CAIXAS D'DAGUA, DE INSPECAO E DE GORDURA</v>
          </cell>
          <cell r="E4452" t="str">
            <v>0181</v>
          </cell>
          <cell r="F4452" t="str">
            <v/>
          </cell>
          <cell r="G4452" t="str">
            <v/>
          </cell>
          <cell r="H4452" t="str">
            <v>CAIXA ENTERRADA HIDRÁULICA RETANGULAR, EM ALVENARIA COM BLOCOS DE CONCRETO, DIMENSÕES INTERNAS: 1X1X0,6 M PARA REDE DE ESGOTO. AF_12/2020</v>
          </cell>
          <cell r="I4452" t="str">
            <v>UN</v>
          </cell>
          <cell r="J4452" t="str">
            <v>ATRIBUÍDO SÃO PAULO</v>
          </cell>
          <cell r="K4452" t="str">
            <v>559,78</v>
          </cell>
          <cell r="L4452" t="str">
            <v>CAIXA REFERENCIAL</v>
          </cell>
        </row>
        <row r="4453">
          <cell r="A4453">
            <v>98102</v>
          </cell>
          <cell r="B4453" t="str">
            <v>INSTALACOES HIDRO SANITARIAS</v>
          </cell>
          <cell r="C4453" t="str">
            <v>INHI</v>
          </cell>
          <cell r="D4453" t="str">
            <v>CAIXAS D'DAGUA, DE INSPECAO E DE GORDURA</v>
          </cell>
          <cell r="E4453" t="str">
            <v>0181</v>
          </cell>
          <cell r="F4453" t="str">
            <v/>
          </cell>
          <cell r="G4453" t="str">
            <v/>
          </cell>
          <cell r="H4453" t="str">
            <v>CAIXA DE GORDURA SIMPLES, CIRCULAR, EM CONCRETO PRÉ-MOLDADO, DIÂMETRO INTERNO = 0,4 M, ALTURA INTERNA = 0,4 M. AF_12/2020</v>
          </cell>
          <cell r="I4453" t="str">
            <v>UN</v>
          </cell>
          <cell r="J4453" t="str">
            <v>ATRIBUÍDO SÃO PAULO</v>
          </cell>
          <cell r="K4453" t="str">
            <v>119,75</v>
          </cell>
          <cell r="L4453" t="str">
            <v>CAIXA REFERENCIAL</v>
          </cell>
        </row>
        <row r="4454">
          <cell r="A4454">
            <v>98104</v>
          </cell>
          <cell r="B4454" t="str">
            <v>INSTALACOES HIDRO SANITARIAS</v>
          </cell>
          <cell r="C4454" t="str">
            <v>INHI</v>
          </cell>
          <cell r="D4454" t="str">
            <v>CAIXAS D'DAGUA, DE INSPECAO E DE GORDURA</v>
          </cell>
          <cell r="E4454" t="str">
            <v>0181</v>
          </cell>
          <cell r="F4454" t="str">
            <v/>
          </cell>
          <cell r="G4454" t="str">
            <v/>
          </cell>
          <cell r="H4454" t="str">
            <v>CAIXA DE GORDURA SIMPLES (CAPACIDADE: 36L), RETANGULAR, EM ALVENARIA COM TIJOLOS CERÂMICOS MACIÇOS, DIMENSÕES INTERNAS = 0,2X0,4 M, ALTURA INTERNA = 0,8 M. AF_12/2020</v>
          </cell>
          <cell r="I4454" t="str">
            <v>UN</v>
          </cell>
          <cell r="J4454" t="str">
            <v>ATRIBUÍDO SÃO PAULO</v>
          </cell>
          <cell r="K4454" t="str">
            <v>343,43</v>
          </cell>
          <cell r="L4454" t="str">
            <v>CAIXA REFERENCIAL</v>
          </cell>
        </row>
        <row r="4455">
          <cell r="A4455">
            <v>98105</v>
          </cell>
          <cell r="B4455" t="str">
            <v>INSTALACOES HIDRO SANITARIAS</v>
          </cell>
          <cell r="C4455" t="str">
            <v>INHI</v>
          </cell>
          <cell r="D4455" t="str">
            <v>CAIXAS D'DAGUA, DE INSPECAO E DE GORDURA</v>
          </cell>
          <cell r="E4455" t="str">
            <v>0181</v>
          </cell>
          <cell r="F4455" t="str">
            <v/>
          </cell>
          <cell r="G4455" t="str">
            <v/>
          </cell>
          <cell r="H4455" t="str">
            <v>CAIXA DE GORDURA DUPLA (CAPACIDADE: 126 L), RETANGULAR, EM ALVENARIA COM TIJOLOS CERÂMICOS MACIÇOS, DIMENSÕES INTERNAS = 0,4X0,7 M, ALTURA INTERNA = 0,8 M. AF_12/2020</v>
          </cell>
          <cell r="I4455" t="str">
            <v>UN</v>
          </cell>
          <cell r="J4455" t="str">
            <v>ATRIBUÍDO SÃO PAULO</v>
          </cell>
          <cell r="K4455" t="str">
            <v>587,28</v>
          </cell>
          <cell r="L4455" t="str">
            <v>CAIXA REFERENCIAL</v>
          </cell>
        </row>
        <row r="4456">
          <cell r="A4456">
            <v>98106</v>
          </cell>
          <cell r="B4456" t="str">
            <v>INSTALACOES HIDRO SANITARIAS</v>
          </cell>
          <cell r="C4456" t="str">
            <v>INHI</v>
          </cell>
          <cell r="D4456" t="str">
            <v>CAIXAS D'DAGUA, DE INSPECAO E DE GORDURA</v>
          </cell>
          <cell r="E4456" t="str">
            <v>0181</v>
          </cell>
          <cell r="F4456" t="str">
            <v/>
          </cell>
          <cell r="G4456" t="str">
            <v/>
          </cell>
          <cell r="H4456" t="str">
            <v>CAIXA DE GORDURA ESPECIAL (CAPACIDADE: 312 L - PARA ATÉ 146 PESSOAS SERVIDAS NO PICO), RETANGULAR, EM ALVENARIA COM TIJOLOS CERÂMICOS MACIÇOS, DIMENSÕES INTERNAS = 0,4X1,2 M, ALTURA INTERNA = 1 M. AF_12/2020</v>
          </cell>
          <cell r="I4456" t="str">
            <v>UN</v>
          </cell>
          <cell r="J4456" t="str">
            <v>ATRIBUÍDO SÃO PAULO</v>
          </cell>
          <cell r="K4456" t="str">
            <v>976,81</v>
          </cell>
          <cell r="L4456" t="str">
            <v>CAIXA REFERENCIAL</v>
          </cell>
        </row>
        <row r="4457">
          <cell r="A4457">
            <v>98107</v>
          </cell>
          <cell r="B4457" t="str">
            <v>INSTALACOES HIDRO SANITARIAS</v>
          </cell>
          <cell r="C4457" t="str">
            <v>INHI</v>
          </cell>
          <cell r="D4457" t="str">
            <v>CAIXAS D'DAGUA, DE INSPECAO E DE GORDURA</v>
          </cell>
          <cell r="E4457" t="str">
            <v>0181</v>
          </cell>
          <cell r="F4457" t="str">
            <v/>
          </cell>
          <cell r="G4457" t="str">
            <v/>
          </cell>
          <cell r="H4457" t="str">
            <v>CAIXA DE GORDURA SIMPLES (CAPACIDADE: 36 L), RETANGULAR, EM ALVENARIA COM BLOCOS DE CONCRETO, DIMENSÕES INTERNAS = 0,2X0,4 M, ALTURA INTERNA = 0,8 M. AF_12/2020</v>
          </cell>
          <cell r="I4457" t="str">
            <v>UN</v>
          </cell>
          <cell r="J4457" t="str">
            <v>ATRIBUÍDO SÃO PAULO</v>
          </cell>
          <cell r="K4457" t="str">
            <v>211,22</v>
          </cell>
          <cell r="L4457" t="str">
            <v>CAIXA REFERENCIAL</v>
          </cell>
        </row>
        <row r="4458">
          <cell r="A4458">
            <v>98108</v>
          </cell>
          <cell r="B4458" t="str">
            <v>INSTALACOES HIDRO SANITARIAS</v>
          </cell>
          <cell r="C4458" t="str">
            <v>INHI</v>
          </cell>
          <cell r="D4458" t="str">
            <v>CAIXAS D'DAGUA, DE INSPECAO E DE GORDURA</v>
          </cell>
          <cell r="E4458" t="str">
            <v>0181</v>
          </cell>
          <cell r="F4458" t="str">
            <v/>
          </cell>
          <cell r="G4458" t="str">
            <v/>
          </cell>
          <cell r="H4458" t="str">
            <v>CAIXA DE GORDURA DUPLA (CAPACIDADE: 126 L), RETANGULAR, EM ALVENARIA COM BLOCOS DE CONCRETO, DIMENSÕES INTERNAS = 0,4X0,7 M, ALTURA INTERNA = 0,8 M. AF_12/2020</v>
          </cell>
          <cell r="I4458" t="str">
            <v>UN</v>
          </cell>
          <cell r="J4458" t="str">
            <v>ATRIBUÍDO SÃO PAULO</v>
          </cell>
          <cell r="K4458" t="str">
            <v>374,19</v>
          </cell>
          <cell r="L4458" t="str">
            <v>CAIXA REFERENCIAL</v>
          </cell>
        </row>
        <row r="4459">
          <cell r="A4459">
            <v>99250</v>
          </cell>
          <cell r="B4459" t="str">
            <v>INSTALACOES HIDRO SANITARIAS</v>
          </cell>
          <cell r="C4459" t="str">
            <v>INHI</v>
          </cell>
          <cell r="D4459" t="str">
            <v>CAIXAS D'DAGUA, DE INSPECAO E DE GORDURA</v>
          </cell>
          <cell r="E4459" t="str">
            <v>0181</v>
          </cell>
          <cell r="F4459" t="str">
            <v/>
          </cell>
          <cell r="G4459" t="str">
            <v/>
          </cell>
          <cell r="H4459" t="str">
            <v>CAIXA ENTERRADA HIDRÁULICA RETANGULAR EM ALVENARIA COM TIJOLOS CERÂMICOS MACIÇOS, DIMENSÕES INTERNAS: 0,3X0,3X0,3 M PARA REDE DE DRENAGEM. AF_12/2020</v>
          </cell>
          <cell r="I4459" t="str">
            <v>UN</v>
          </cell>
          <cell r="J4459" t="str">
            <v>ATRIBUÍDO SÃO PAULO</v>
          </cell>
          <cell r="K4459" t="str">
            <v>153,48</v>
          </cell>
          <cell r="L4459" t="str">
            <v>CAIXA REFERENCIAL</v>
          </cell>
        </row>
        <row r="4460">
          <cell r="A4460">
            <v>99251</v>
          </cell>
          <cell r="B4460" t="str">
            <v>INSTALACOES HIDRO SANITARIAS</v>
          </cell>
          <cell r="C4460" t="str">
            <v>INHI</v>
          </cell>
          <cell r="D4460" t="str">
            <v>CAIXAS D'DAGUA, DE INSPECAO E DE GORDURA</v>
          </cell>
          <cell r="E4460" t="str">
            <v>0181</v>
          </cell>
          <cell r="F4460" t="str">
            <v/>
          </cell>
          <cell r="G4460" t="str">
            <v/>
          </cell>
          <cell r="H4460" t="str">
            <v>CAIXA ENTERRADA HIDRÁULICA RETANGULAR EM ALVENARIA COM TIJOLOS CERÂMICOS MACIÇOS, DIMENSÕES INTERNAS: 0,4X0,4X0,4 M PARA REDE DE DRENAGEM. AF_12/2020</v>
          </cell>
          <cell r="I4460" t="str">
            <v>UN</v>
          </cell>
          <cell r="J4460" t="str">
            <v>ATRIBUÍDO SÃO PAULO</v>
          </cell>
          <cell r="K4460" t="str">
            <v>244,50</v>
          </cell>
          <cell r="L4460" t="str">
            <v>CAIXA REFERENCIAL</v>
          </cell>
        </row>
        <row r="4461">
          <cell r="A4461">
            <v>99253</v>
          </cell>
          <cell r="B4461" t="str">
            <v>INSTALACOES HIDRO SANITARIAS</v>
          </cell>
          <cell r="C4461" t="str">
            <v>INHI</v>
          </cell>
          <cell r="D4461" t="str">
            <v>CAIXAS D'DAGUA, DE INSPECAO E DE GORDURA</v>
          </cell>
          <cell r="E4461" t="str">
            <v>0181</v>
          </cell>
          <cell r="F4461" t="str">
            <v/>
          </cell>
          <cell r="G4461" t="str">
            <v/>
          </cell>
          <cell r="H4461" t="str">
            <v>CAIXA ENTERRADA HIDRÁULICA RETANGULAR EM ALVENARIA COM TIJOLOS CERÂMICOS MACIÇOS, DIMENSÕES INTERNAS: 0,6X0,6X0,6 M PARA REDE DE DRENAGEM. AF_12/2020</v>
          </cell>
          <cell r="I4461" t="str">
            <v>UN</v>
          </cell>
          <cell r="J4461" t="str">
            <v>ATRIBUÍDO SÃO PAULO</v>
          </cell>
          <cell r="K4461" t="str">
            <v>487,41</v>
          </cell>
          <cell r="L4461" t="str">
            <v>CAIXA REFERENCIAL</v>
          </cell>
        </row>
        <row r="4462">
          <cell r="A4462">
            <v>99255</v>
          </cell>
          <cell r="B4462" t="str">
            <v>INSTALACOES HIDRO SANITARIAS</v>
          </cell>
          <cell r="C4462" t="str">
            <v>INHI</v>
          </cell>
          <cell r="D4462" t="str">
            <v>CAIXAS D'DAGUA, DE INSPECAO E DE GORDURA</v>
          </cell>
          <cell r="E4462" t="str">
            <v>0181</v>
          </cell>
          <cell r="F4462" t="str">
            <v/>
          </cell>
          <cell r="G4462" t="str">
            <v/>
          </cell>
          <cell r="H4462" t="str">
            <v>CAIXA ENTERRADA HIDRÁULICA RETANGULAR EM ALVENARIA COM TIJOLOS CERÂMICOS MACIÇOS, DIMENSÕES INTERNAS: 0,8X0,8X0,6 M PARA REDE DE DRENAGEM. AF_12/2020</v>
          </cell>
          <cell r="I4462" t="str">
            <v>UN</v>
          </cell>
          <cell r="J4462" t="str">
            <v>ATRIBUÍDO SÃO PAULO</v>
          </cell>
          <cell r="K4462" t="str">
            <v>666,47</v>
          </cell>
          <cell r="L4462" t="str">
            <v>CAIXA REFERENCIAL</v>
          </cell>
        </row>
        <row r="4463">
          <cell r="A4463">
            <v>99257</v>
          </cell>
          <cell r="B4463" t="str">
            <v>INSTALACOES HIDRO SANITARIAS</v>
          </cell>
          <cell r="C4463" t="str">
            <v>INHI</v>
          </cell>
          <cell r="D4463" t="str">
            <v>CAIXAS D'DAGUA, DE INSPECAO E DE GORDURA</v>
          </cell>
          <cell r="E4463" t="str">
            <v>0181</v>
          </cell>
          <cell r="F4463" t="str">
            <v/>
          </cell>
          <cell r="G4463" t="str">
            <v/>
          </cell>
          <cell r="H4463" t="str">
            <v>CAIXA ENTERRADA HIDRÁULICA RETANGULAR EM ALVENARIA COM TIJOLOS CERÂMICOS MACIÇOS, DIMENSÕES INTERNAS: 1X1X0,6 M PARA REDE DE DRENAGEM. AF_12/2020</v>
          </cell>
          <cell r="I4463" t="str">
            <v>UN</v>
          </cell>
          <cell r="J4463" t="str">
            <v>ATRIBUÍDO SÃO PAULO</v>
          </cell>
          <cell r="K4463" t="str">
            <v>793,56</v>
          </cell>
          <cell r="L4463" t="str">
            <v>CAIXA REFERENCIAL</v>
          </cell>
        </row>
        <row r="4464">
          <cell r="A4464">
            <v>99258</v>
          </cell>
          <cell r="B4464" t="str">
            <v>INSTALACOES HIDRO SANITARIAS</v>
          </cell>
          <cell r="C4464" t="str">
            <v>INHI</v>
          </cell>
          <cell r="D4464" t="str">
            <v>CAIXAS D'DAGUA, DE INSPECAO E DE GORDURA</v>
          </cell>
          <cell r="E4464" t="str">
            <v>0181</v>
          </cell>
          <cell r="F4464" t="str">
            <v/>
          </cell>
          <cell r="G4464" t="str">
            <v/>
          </cell>
          <cell r="H4464" t="str">
            <v>CAIXA ENTERRADA HIDRÁULICA RETANGULAR, EM ALVENARIA COM BLOCOS DE CONCRETO, DIMENSÕES INTERNAS: 0,4X0,4X0,4 M PARA REDE DE DRENAGEM. AF_12/2020</v>
          </cell>
          <cell r="I4464" t="str">
            <v>UN</v>
          </cell>
          <cell r="J4464" t="str">
            <v>ATRIBUÍDO SÃO PAULO</v>
          </cell>
          <cell r="K4464" t="str">
            <v>171,90</v>
          </cell>
          <cell r="L4464" t="str">
            <v>CAIXA REFERENCIAL</v>
          </cell>
        </row>
        <row r="4465">
          <cell r="A4465">
            <v>99260</v>
          </cell>
          <cell r="B4465" t="str">
            <v>INSTALACOES HIDRO SANITARIAS</v>
          </cell>
          <cell r="C4465" t="str">
            <v>INHI</v>
          </cell>
          <cell r="D4465" t="str">
            <v>CAIXAS D'DAGUA, DE INSPECAO E DE GORDURA</v>
          </cell>
          <cell r="E4465" t="str">
            <v>0181</v>
          </cell>
          <cell r="F4465" t="str">
            <v/>
          </cell>
          <cell r="G4465" t="str">
            <v/>
          </cell>
          <cell r="H4465" t="str">
            <v>CAIXA ENTERRADA HIDRÁULICA RETANGULAR, EM ALVENARIA COM BLOCOS DE CONCRETO, DIMENSÕES INTERNAS: 0,6X0,6X0,6 M PARA REDE DE DRENAGEM. AF_12/2020</v>
          </cell>
          <cell r="I4465" t="str">
            <v>UN</v>
          </cell>
          <cell r="J4465" t="str">
            <v>ATRIBUÍDO SÃO PAULO</v>
          </cell>
          <cell r="K4465" t="str">
            <v>322,29</v>
          </cell>
          <cell r="L4465" t="str">
            <v>CAIXA REFERENCIAL</v>
          </cell>
        </row>
        <row r="4466">
          <cell r="A4466">
            <v>99262</v>
          </cell>
          <cell r="B4466" t="str">
            <v>INSTALACOES HIDRO SANITARIAS</v>
          </cell>
          <cell r="C4466" t="str">
            <v>INHI</v>
          </cell>
          <cell r="D4466" t="str">
            <v>CAIXAS D'DAGUA, DE INSPECAO E DE GORDURA</v>
          </cell>
          <cell r="E4466" t="str">
            <v>0181</v>
          </cell>
          <cell r="F4466" t="str">
            <v/>
          </cell>
          <cell r="G4466" t="str">
            <v/>
          </cell>
          <cell r="H4466" t="str">
            <v>CAIXA ENTERRADA HIDRÁULICA RETANGULAR, EM ALVENARIA COM BLOCOS DE CONCRETO, DIMENSÕES INTERNAS: 0,8X0,8X0,6 M PARA REDE DE DRENAGEM. AF_12/2020</v>
          </cell>
          <cell r="I4466" t="str">
            <v>UN</v>
          </cell>
          <cell r="J4466" t="str">
            <v>ATRIBUÍDO SÃO PAULO</v>
          </cell>
          <cell r="K4466" t="str">
            <v>455,76</v>
          </cell>
          <cell r="L4466" t="str">
            <v>CAIXA REFERENCIAL</v>
          </cell>
        </row>
        <row r="4467">
          <cell r="A4467">
            <v>99264</v>
          </cell>
          <cell r="B4467" t="str">
            <v>INSTALACOES HIDRO SANITARIAS</v>
          </cell>
          <cell r="C4467" t="str">
            <v>INHI</v>
          </cell>
          <cell r="D4467" t="str">
            <v>CAIXAS D'DAGUA, DE INSPECAO E DE GORDURA</v>
          </cell>
          <cell r="E4467" t="str">
            <v>0181</v>
          </cell>
          <cell r="F4467" t="str">
            <v/>
          </cell>
          <cell r="G4467" t="str">
            <v/>
          </cell>
          <cell r="H4467" t="str">
            <v>CAIXA ENTERRADA HIDRÁULICA RETANGULAR, EM ALVENARIA COM BLOCOS DE CONCRETO, DIMENSÕES INTERNAS: 1X1X0,6 M PARA REDE DE DRENAGEM. AF_12/2020</v>
          </cell>
          <cell r="I4467" t="str">
            <v>UN</v>
          </cell>
          <cell r="J4467" t="str">
            <v>ATRIBUÍDO SÃO PAULO</v>
          </cell>
          <cell r="K4467" t="str">
            <v>544,23</v>
          </cell>
          <cell r="L4467" t="str">
            <v>CAIXA REFERENCIAL</v>
          </cell>
        </row>
        <row r="4468">
          <cell r="A4468">
            <v>89482</v>
          </cell>
          <cell r="B4468" t="str">
            <v>INSTALACOES HIDRO SANITARIAS</v>
          </cell>
          <cell r="C4468" t="str">
            <v>INHI</v>
          </cell>
          <cell r="D4468" t="str">
            <v>RALOS/CAIXA SIFONADA</v>
          </cell>
          <cell r="E4468" t="str">
            <v>0182</v>
          </cell>
          <cell r="F4468" t="str">
            <v/>
          </cell>
          <cell r="G4468" t="str">
            <v/>
          </cell>
          <cell r="H4468" t="str">
            <v>CAIXA SIFONADA, PVC, DN 100 X 100 X 50 MM, FORNECIDA E INSTALADA EM RAMAIS DE ENCAMINHAMENTO DE ÁGUA PLUVIAL. AF_12/2014</v>
          </cell>
          <cell r="I4468" t="str">
            <v>UN</v>
          </cell>
          <cell r="J4468" t="str">
            <v>COEFICIENTE DE REPRESENTATIVIDADE</v>
          </cell>
          <cell r="K4468" t="str">
            <v>22,70</v>
          </cell>
          <cell r="L4468" t="str">
            <v>CAIXA REFERENCIAL</v>
          </cell>
        </row>
        <row r="4469">
          <cell r="A4469">
            <v>89491</v>
          </cell>
          <cell r="B4469" t="str">
            <v>INSTALACOES HIDRO SANITARIAS</v>
          </cell>
          <cell r="C4469" t="str">
            <v>INHI</v>
          </cell>
          <cell r="D4469" t="str">
            <v>RALOS/CAIXA SIFONADA</v>
          </cell>
          <cell r="E4469" t="str">
            <v>0182</v>
          </cell>
          <cell r="F4469" t="str">
            <v/>
          </cell>
          <cell r="G4469" t="str">
            <v/>
          </cell>
          <cell r="H4469" t="str">
            <v>CAIXA SIFONADA, PVC, DN 150 X 185 X 75 MM, FORNECIDA E INSTALADA EM RAMAIS DE ENCAMINHAMENTO DE ÁGUA PLUVIAL. AF_12/2014</v>
          </cell>
          <cell r="I4469" t="str">
            <v>UN</v>
          </cell>
          <cell r="J4469" t="str">
            <v>COEFICIENTE DE REPRESENTATIVIDADE</v>
          </cell>
          <cell r="K4469" t="str">
            <v>56,26</v>
          </cell>
          <cell r="L4469" t="str">
            <v>CAIXA REFERENCIAL</v>
          </cell>
        </row>
        <row r="4470">
          <cell r="A4470">
            <v>89495</v>
          </cell>
          <cell r="B4470" t="str">
            <v>INSTALACOES HIDRO SANITARIAS</v>
          </cell>
          <cell r="C4470" t="str">
            <v>INHI</v>
          </cell>
          <cell r="D4470" t="str">
            <v>RALOS/CAIXA SIFONADA</v>
          </cell>
          <cell r="E4470" t="str">
            <v>0182</v>
          </cell>
          <cell r="F4470" t="str">
            <v/>
          </cell>
          <cell r="G4470" t="str">
            <v/>
          </cell>
          <cell r="H4470" t="str">
            <v>RALO SIFONADO, PVC, DN 100 X 40 MM, JUNTA SOLDÁVEL, FORNECIDO E INSTALADO EM RAMAIS DE ENCAMINHAMENTO DE ÁGUA PLUVIAL. AF_12/2014</v>
          </cell>
          <cell r="I4470" t="str">
            <v>UN</v>
          </cell>
          <cell r="J4470" t="str">
            <v>COEFICIENTE DE REPRESENTATIVIDADE</v>
          </cell>
          <cell r="K4470" t="str">
            <v>8,98</v>
          </cell>
          <cell r="L4470" t="str">
            <v>CAIXA REFERENCIAL</v>
          </cell>
        </row>
        <row r="4471">
          <cell r="A4471">
            <v>89707</v>
          </cell>
          <cell r="B4471" t="str">
            <v>INSTALACOES HIDRO SANITARIAS</v>
          </cell>
          <cell r="C4471" t="str">
            <v>INHI</v>
          </cell>
          <cell r="D4471" t="str">
            <v>RALOS/CAIXA SIFONADA</v>
          </cell>
          <cell r="E4471" t="str">
            <v>0182</v>
          </cell>
          <cell r="F4471" t="str">
            <v/>
          </cell>
          <cell r="G4471" t="str">
            <v/>
          </cell>
          <cell r="H4471" t="str">
            <v>CAIXA SIFONADA, PVC, DN 100 X 100 X 50 MM, JUNTA ELÁSTICA, FORNECIDA E INSTALADA EM RAMAL DE DESCARGA OU EM RAMAL DE ESGOTO SANITÁRIO. AF_12/2014</v>
          </cell>
          <cell r="I4471" t="str">
            <v>UN</v>
          </cell>
          <cell r="J4471" t="str">
            <v>COEFICIENTE DE REPRESENTATIVIDADE</v>
          </cell>
          <cell r="K4471" t="str">
            <v>26,59</v>
          </cell>
          <cell r="L4471" t="str">
            <v>CAIXA REFERENCIAL</v>
          </cell>
        </row>
        <row r="4472">
          <cell r="A4472">
            <v>89708</v>
          </cell>
          <cell r="B4472" t="str">
            <v>INSTALACOES HIDRO SANITARIAS</v>
          </cell>
          <cell r="C4472" t="str">
            <v>INHI</v>
          </cell>
          <cell r="D4472" t="str">
            <v>RALOS/CAIXA SIFONADA</v>
          </cell>
          <cell r="E4472" t="str">
            <v>0182</v>
          </cell>
          <cell r="F4472" t="str">
            <v/>
          </cell>
          <cell r="G4472" t="str">
            <v/>
          </cell>
          <cell r="H4472" t="str">
            <v>CAIXA SIFONADA, PVC, DN 150 X 185 X 75 MM, JUNTA ELÁSTICA, FORNECIDA E INSTALADA EM RAMAL DE DESCARGA OU EM RAMAL DE ESGOTO SANITÁRIO. AF_12/2014</v>
          </cell>
          <cell r="I4472" t="str">
            <v>UN</v>
          </cell>
          <cell r="J4472" t="str">
            <v>COEFICIENTE DE REPRESENTATIVIDADE</v>
          </cell>
          <cell r="K4472" t="str">
            <v>61,25</v>
          </cell>
          <cell r="L4472" t="str">
            <v>CAIXA REFERENCIAL</v>
          </cell>
        </row>
        <row r="4473">
          <cell r="A4473">
            <v>89709</v>
          </cell>
          <cell r="B4473" t="str">
            <v>INSTALACOES HIDRO SANITARIAS</v>
          </cell>
          <cell r="C4473" t="str">
            <v>INHI</v>
          </cell>
          <cell r="D4473" t="str">
            <v>RALOS/CAIXA SIFONADA</v>
          </cell>
          <cell r="E4473" t="str">
            <v>0182</v>
          </cell>
          <cell r="F4473" t="str">
            <v/>
          </cell>
          <cell r="G4473" t="str">
            <v/>
          </cell>
          <cell r="H4473" t="str">
            <v>RALO SIFONADO, PVC, DN 100 X 40 MM, JUNTA SOLDÁVEL, FORNECIDO E INSTALADO EM RAMAL DE DESCARGA OU EM RAMAL DE ESGOTO SANITÁRIO. AF_12/2014</v>
          </cell>
          <cell r="I4473" t="str">
            <v>UN</v>
          </cell>
          <cell r="J4473" t="str">
            <v>COEFICIENTE DE REPRESENTATIVIDADE</v>
          </cell>
          <cell r="K4473" t="str">
            <v>10,10</v>
          </cell>
          <cell r="L4473" t="str">
            <v>CAIXA REFERENCIAL</v>
          </cell>
        </row>
        <row r="4474">
          <cell r="A4474">
            <v>89710</v>
          </cell>
          <cell r="B4474" t="str">
            <v>INSTALACOES HIDRO SANITARIAS</v>
          </cell>
          <cell r="C4474" t="str">
            <v>INHI</v>
          </cell>
          <cell r="D4474" t="str">
            <v>RALOS/CAIXA SIFONADA</v>
          </cell>
          <cell r="E4474" t="str">
            <v>0182</v>
          </cell>
          <cell r="F4474" t="str">
            <v/>
          </cell>
          <cell r="G4474" t="str">
            <v/>
          </cell>
          <cell r="H4474" t="str">
            <v>RALO SECO, PVC, DN 100 X 40 MM, JUNTA SOLDÁVEL, FORNECIDO E INSTALADO EM RAMAL DE DESCARGA OU EM RAMAL DE ESGOTO SANITÁRIO. AF_12/2014</v>
          </cell>
          <cell r="I4474" t="str">
            <v>UN</v>
          </cell>
          <cell r="J4474" t="str">
            <v>COEFICIENTE DE REPRESENTATIVIDADE</v>
          </cell>
          <cell r="K4474" t="str">
            <v>9,89</v>
          </cell>
          <cell r="L4474" t="str">
            <v>CAIXA REFERENCIAL</v>
          </cell>
        </row>
        <row r="4475">
          <cell r="A4475">
            <v>86872</v>
          </cell>
          <cell r="B4475" t="str">
            <v>INSTALACOES HIDRO SANITARIAS</v>
          </cell>
          <cell r="C4475" t="str">
            <v>INHI</v>
          </cell>
          <cell r="D4475" t="str">
            <v>APARELHOS SANITARIOS, LOUCAS, METAIS E OUTROS</v>
          </cell>
          <cell r="E4475" t="str">
            <v>0183</v>
          </cell>
          <cell r="F4475" t="str">
            <v/>
          </cell>
          <cell r="G4475" t="str">
            <v/>
          </cell>
          <cell r="H4475" t="str">
            <v>TANQUE DE LOUÇA BRANCA COM COLUNA, 30L OU EQUIVALENTE - FORNECIMENTO E INSTALAÇÃO. AF_01/2020</v>
          </cell>
          <cell r="I4475" t="str">
            <v>UN</v>
          </cell>
          <cell r="J4475" t="str">
            <v>ATRIBUÍDO SÃO PAULO</v>
          </cell>
          <cell r="K4475" t="str">
            <v>664,71</v>
          </cell>
          <cell r="L4475" t="str">
            <v>CAIXA REFERENCIAL</v>
          </cell>
        </row>
        <row r="4476">
          <cell r="A4476">
            <v>86874</v>
          </cell>
          <cell r="B4476" t="str">
            <v>INSTALACOES HIDRO SANITARIAS</v>
          </cell>
          <cell r="C4476" t="str">
            <v>INHI</v>
          </cell>
          <cell r="D4476" t="str">
            <v>APARELHOS SANITARIOS, LOUCAS, METAIS E OUTROS</v>
          </cell>
          <cell r="E4476" t="str">
            <v>0183</v>
          </cell>
          <cell r="F4476" t="str">
            <v/>
          </cell>
          <cell r="G4476" t="str">
            <v/>
          </cell>
          <cell r="H4476" t="str">
            <v>TANQUE DE LOUÇA BRANCA SUSPENSO, 18L OU EQUIVALENTE - FORNECIMENTO E INSTALAÇÃO. AF_01/2020</v>
          </cell>
          <cell r="I4476" t="str">
            <v>UN</v>
          </cell>
          <cell r="J4476" t="str">
            <v>ATRIBUÍDO SÃO PAULO</v>
          </cell>
          <cell r="K4476" t="str">
            <v>408,10</v>
          </cell>
          <cell r="L4476" t="str">
            <v>CAIXA REFERENCIAL</v>
          </cell>
        </row>
        <row r="4477">
          <cell r="A4477">
            <v>86875</v>
          </cell>
          <cell r="B4477" t="str">
            <v>INSTALACOES HIDRO SANITARIAS</v>
          </cell>
          <cell r="C4477" t="str">
            <v>INHI</v>
          </cell>
          <cell r="D4477" t="str">
            <v>APARELHOS SANITARIOS, LOUCAS, METAIS E OUTROS</v>
          </cell>
          <cell r="E4477" t="str">
            <v>0183</v>
          </cell>
          <cell r="F4477" t="str">
            <v/>
          </cell>
          <cell r="G4477" t="str">
            <v/>
          </cell>
          <cell r="H4477" t="str">
            <v>TANQUE DE MÁRMORE SINTÉTICO COM COLUNA, 22L OU EQUIVALENTE   FORNECIMENTO E INSTALAÇÃO. AF_01/2020</v>
          </cell>
          <cell r="I4477" t="str">
            <v>UN</v>
          </cell>
          <cell r="J4477" t="str">
            <v>ATRIBUÍDO SÃO PAULO</v>
          </cell>
          <cell r="K4477" t="str">
            <v>447,16</v>
          </cell>
          <cell r="L4477" t="str">
            <v>CAIXA REFERENCIAL</v>
          </cell>
        </row>
        <row r="4478">
          <cell r="A4478">
            <v>86876</v>
          </cell>
          <cell r="B4478" t="str">
            <v>INSTALACOES HIDRO SANITARIAS</v>
          </cell>
          <cell r="C4478" t="str">
            <v>INHI</v>
          </cell>
          <cell r="D4478" t="str">
            <v>APARELHOS SANITARIOS, LOUCAS, METAIS E OUTROS</v>
          </cell>
          <cell r="E4478" t="str">
            <v>0183</v>
          </cell>
          <cell r="F4478" t="str">
            <v/>
          </cell>
          <cell r="G4478" t="str">
            <v/>
          </cell>
          <cell r="H4478" t="str">
            <v>TANQUE DE MÁRMORE SINTÉTICO SUSPENSO, 22L OU EQUIVALENTE - FORNECIMENTO E INSTALAÇÃO. AF_01/2020</v>
          </cell>
          <cell r="I4478" t="str">
            <v>UN</v>
          </cell>
          <cell r="J4478" t="str">
            <v>ATRIBUÍDO SÃO PAULO</v>
          </cell>
          <cell r="K4478" t="str">
            <v>249,48</v>
          </cell>
          <cell r="L4478" t="str">
            <v>CAIXA REFERENCIAL</v>
          </cell>
        </row>
        <row r="4479">
          <cell r="A4479">
            <v>86877</v>
          </cell>
          <cell r="B4479" t="str">
            <v>INSTALACOES HIDRO SANITARIAS</v>
          </cell>
          <cell r="C4479" t="str">
            <v>INHI</v>
          </cell>
          <cell r="D4479" t="str">
            <v>APARELHOS SANITARIOS, LOUCAS, METAIS E OUTROS</v>
          </cell>
          <cell r="E4479" t="str">
            <v>0183</v>
          </cell>
          <cell r="F4479" t="str">
            <v/>
          </cell>
          <cell r="G4479" t="str">
            <v/>
          </cell>
          <cell r="H4479" t="str">
            <v>VÁLVULA EM METAL CROMADO 1.1/2 X 1.1/2 PARA TANQUE OU LAVATÓRIO, COM OU SEM LADRÃO - FORNECIMENTO E INSTALAÇÃO. AF_01/2020</v>
          </cell>
          <cell r="I4479" t="str">
            <v>UN</v>
          </cell>
          <cell r="J4479" t="str">
            <v>COEFICIENTE DE REPRESENTATIVIDADE</v>
          </cell>
          <cell r="K4479" t="str">
            <v>23,04</v>
          </cell>
          <cell r="L4479" t="str">
            <v>CAIXA REFERENCIAL</v>
          </cell>
        </row>
        <row r="4480">
          <cell r="A4480">
            <v>86878</v>
          </cell>
          <cell r="B4480" t="str">
            <v>INSTALACOES HIDRO SANITARIAS</v>
          </cell>
          <cell r="C4480" t="str">
            <v>INHI</v>
          </cell>
          <cell r="D4480" t="str">
            <v>APARELHOS SANITARIOS, LOUCAS, METAIS E OUTROS</v>
          </cell>
          <cell r="E4480" t="str">
            <v>0183</v>
          </cell>
          <cell r="F4480" t="str">
            <v/>
          </cell>
          <cell r="G4480" t="str">
            <v/>
          </cell>
          <cell r="H4480" t="str">
            <v>VÁLVULA EM METAL CROMADO TIPO AMERICANA 3.1/2 X 1.1/2 PARA PIA - FORNECIMENTO E INSTALAÇÃO. AF_01/2020</v>
          </cell>
          <cell r="I4480" t="str">
            <v>UN</v>
          </cell>
          <cell r="J4480" t="str">
            <v>COEFICIENTE DE REPRESENTATIVIDADE</v>
          </cell>
          <cell r="K4480" t="str">
            <v>66,46</v>
          </cell>
          <cell r="L4480" t="str">
            <v>CAIXA REFERENCIAL</v>
          </cell>
        </row>
        <row r="4481">
          <cell r="A4481">
            <v>86879</v>
          </cell>
          <cell r="B4481" t="str">
            <v>INSTALACOES HIDRO SANITARIAS</v>
          </cell>
          <cell r="C4481" t="str">
            <v>INHI</v>
          </cell>
          <cell r="D4481" t="str">
            <v>APARELHOS SANITARIOS, LOUCAS, METAIS E OUTROS</v>
          </cell>
          <cell r="E4481" t="str">
            <v>0183</v>
          </cell>
          <cell r="F4481" t="str">
            <v/>
          </cell>
          <cell r="G4481" t="str">
            <v/>
          </cell>
          <cell r="H4481" t="str">
            <v>VÁLVULA EM PLÁSTICO 1 PARA PIA, TANQUE OU LAVATÓRIO, COM OU SEM LADRÃO - FORNECIMENTO E INSTALAÇÃO. AF_01/2020</v>
          </cell>
          <cell r="I4481" t="str">
            <v>UN</v>
          </cell>
          <cell r="J4481" t="str">
            <v>COEFICIENTE DE REPRESENTATIVIDADE</v>
          </cell>
          <cell r="K4481" t="str">
            <v>5,76</v>
          </cell>
          <cell r="L4481" t="str">
            <v>CAIXA REFERENCIAL</v>
          </cell>
        </row>
        <row r="4482">
          <cell r="A4482">
            <v>86880</v>
          </cell>
          <cell r="B4482" t="str">
            <v>INSTALACOES HIDRO SANITARIAS</v>
          </cell>
          <cell r="C4482" t="str">
            <v>INHI</v>
          </cell>
          <cell r="D4482" t="str">
            <v>APARELHOS SANITARIOS, LOUCAS, METAIS E OUTROS</v>
          </cell>
          <cell r="E4482" t="str">
            <v>0183</v>
          </cell>
          <cell r="F4482" t="str">
            <v/>
          </cell>
          <cell r="G4482" t="str">
            <v/>
          </cell>
          <cell r="H4482" t="str">
            <v>VÁLVULA EM PLÁSTICO CROMADO TIPO AMERICANA 3.1/2 X 1.1/2 SEM ADAPTADOR PARA PIA - FORNECIMENTO E INSTALAÇÃO. AF_01/2020</v>
          </cell>
          <cell r="I4482" t="str">
            <v>UN</v>
          </cell>
          <cell r="J4482" t="str">
            <v>COEFICIENTE DE REPRESENTATIVIDADE</v>
          </cell>
          <cell r="K4482" t="str">
            <v>17,19</v>
          </cell>
          <cell r="L4482" t="str">
            <v>CAIXA REFERENCIAL</v>
          </cell>
        </row>
        <row r="4483">
          <cell r="A4483">
            <v>86881</v>
          </cell>
          <cell r="B4483" t="str">
            <v>INSTALACOES HIDRO SANITARIAS</v>
          </cell>
          <cell r="C4483" t="str">
            <v>INHI</v>
          </cell>
          <cell r="D4483" t="str">
            <v>APARELHOS SANITARIOS, LOUCAS, METAIS E OUTROS</v>
          </cell>
          <cell r="E4483" t="str">
            <v>0183</v>
          </cell>
          <cell r="F4483" t="str">
            <v/>
          </cell>
          <cell r="G4483" t="str">
            <v/>
          </cell>
          <cell r="H4483" t="str">
            <v>SIFÃO DO TIPO GARRAFA EM METAL CROMADO 1 X 1.1/2 - FORNECIMENTO E INSTALAÇÃO. AF_01/2020</v>
          </cell>
          <cell r="I4483" t="str">
            <v>UN</v>
          </cell>
          <cell r="J4483" t="str">
            <v>COLETADO</v>
          </cell>
          <cell r="K4483" t="str">
            <v>188,87</v>
          </cell>
          <cell r="L4483" t="str">
            <v>CAIXA REFERENCIAL</v>
          </cell>
        </row>
        <row r="4484">
          <cell r="A4484">
            <v>86882</v>
          </cell>
          <cell r="B4484" t="str">
            <v>INSTALACOES HIDRO SANITARIAS</v>
          </cell>
          <cell r="C4484" t="str">
            <v>INHI</v>
          </cell>
          <cell r="D4484" t="str">
            <v>APARELHOS SANITARIOS, LOUCAS, METAIS E OUTROS</v>
          </cell>
          <cell r="E4484" t="str">
            <v>0183</v>
          </cell>
          <cell r="F4484" t="str">
            <v/>
          </cell>
          <cell r="G4484" t="str">
            <v/>
          </cell>
          <cell r="H4484" t="str">
            <v>SIFÃO DO TIPO GARRAFA/COPO EM PVC 1.1/4  X 1.1/2 - FORNECIMENTO E INSTALAÇÃO. AF_01/2020</v>
          </cell>
          <cell r="I4484" t="str">
            <v>UN</v>
          </cell>
          <cell r="J4484" t="str">
            <v>COEFICIENTE DE REPRESENTATIVIDADE</v>
          </cell>
          <cell r="K4484" t="str">
            <v>17,57</v>
          </cell>
          <cell r="L4484" t="str">
            <v>CAIXA REFERENCIAL</v>
          </cell>
        </row>
        <row r="4485">
          <cell r="A4485">
            <v>86883</v>
          </cell>
          <cell r="B4485" t="str">
            <v>INSTALACOES HIDRO SANITARIAS</v>
          </cell>
          <cell r="C4485" t="str">
            <v>INHI</v>
          </cell>
          <cell r="D4485" t="str">
            <v>APARELHOS SANITARIOS, LOUCAS, METAIS E OUTROS</v>
          </cell>
          <cell r="E4485" t="str">
            <v>0183</v>
          </cell>
          <cell r="F4485" t="str">
            <v/>
          </cell>
          <cell r="G4485" t="str">
            <v/>
          </cell>
          <cell r="H4485" t="str">
            <v>SIFÃO DO TIPO FLEXÍVEL EM PVC 1  X 1.1/2  - FORNECIMENTO E INSTALAÇÃO. AF_01/2020</v>
          </cell>
          <cell r="I4485" t="str">
            <v>UN</v>
          </cell>
          <cell r="J4485" t="str">
            <v>COLETADO</v>
          </cell>
          <cell r="K4485" t="str">
            <v>10,02</v>
          </cell>
          <cell r="L4485" t="str">
            <v>CAIXA REFERENCIAL</v>
          </cell>
        </row>
        <row r="4486">
          <cell r="A4486">
            <v>86884</v>
          </cell>
          <cell r="B4486" t="str">
            <v>INSTALACOES HIDRO SANITARIAS</v>
          </cell>
          <cell r="C4486" t="str">
            <v>INHI</v>
          </cell>
          <cell r="D4486" t="str">
            <v>APARELHOS SANITARIOS, LOUCAS, METAIS E OUTROS</v>
          </cell>
          <cell r="E4486" t="str">
            <v>0183</v>
          </cell>
          <cell r="F4486" t="str">
            <v/>
          </cell>
          <cell r="G4486" t="str">
            <v/>
          </cell>
          <cell r="H4486" t="str">
            <v>ENGATE FLEXÍVEL EM PLÁSTICO BRANCO, 1/2 X 30CM - FORNECIMENTO E INSTALAÇÃO. AF_01/2020</v>
          </cell>
          <cell r="I4486" t="str">
            <v>UN</v>
          </cell>
          <cell r="J4486" t="str">
            <v>COEFICIENTE DE REPRESENTATIVIDADE</v>
          </cell>
          <cell r="K4486" t="str">
            <v>7,07</v>
          </cell>
          <cell r="L4486" t="str">
            <v>CAIXA REFERENCIAL</v>
          </cell>
        </row>
        <row r="4487">
          <cell r="A4487">
            <v>86885</v>
          </cell>
          <cell r="B4487" t="str">
            <v>INSTALACOES HIDRO SANITARIAS</v>
          </cell>
          <cell r="C4487" t="str">
            <v>INHI</v>
          </cell>
          <cell r="D4487" t="str">
            <v>APARELHOS SANITARIOS, LOUCAS, METAIS E OUTROS</v>
          </cell>
          <cell r="E4487" t="str">
            <v>0183</v>
          </cell>
          <cell r="F4487" t="str">
            <v/>
          </cell>
          <cell r="G4487" t="str">
            <v/>
          </cell>
          <cell r="H4487" t="str">
            <v>ENGATE FLEXÍVEL EM PLÁSTICO BRANCO, 1/2 X 40CM - FORNECIMENTO E INSTALAÇÃO. AF_01/2020</v>
          </cell>
          <cell r="I4487" t="str">
            <v>UN</v>
          </cell>
          <cell r="J4487" t="str">
            <v>COEFICIENTE DE REPRESENTATIVIDADE</v>
          </cell>
          <cell r="K4487" t="str">
            <v>9,76</v>
          </cell>
          <cell r="L4487" t="str">
            <v>CAIXA REFERENCIAL</v>
          </cell>
        </row>
        <row r="4488">
          <cell r="A4488">
            <v>86886</v>
          </cell>
          <cell r="B4488" t="str">
            <v>INSTALACOES HIDRO SANITARIAS</v>
          </cell>
          <cell r="C4488" t="str">
            <v>INHI</v>
          </cell>
          <cell r="D4488" t="str">
            <v>APARELHOS SANITARIOS, LOUCAS, METAIS E OUTROS</v>
          </cell>
          <cell r="E4488" t="str">
            <v>0183</v>
          </cell>
          <cell r="F4488" t="str">
            <v/>
          </cell>
          <cell r="G4488" t="str">
            <v/>
          </cell>
          <cell r="H4488" t="str">
            <v>ENGATE FLEXÍVEL EM INOX, 1/2  X 30CM - FORNECIMENTO E INSTALAÇÃO. AF_01/2020</v>
          </cell>
          <cell r="I4488" t="str">
            <v>UN</v>
          </cell>
          <cell r="J4488" t="str">
            <v>COEFICIENTE DE REPRESENTATIVIDADE</v>
          </cell>
          <cell r="K4488" t="str">
            <v>45,35</v>
          </cell>
          <cell r="L4488" t="str">
            <v>CAIXA REFERENCIAL</v>
          </cell>
        </row>
        <row r="4489">
          <cell r="A4489">
            <v>86887</v>
          </cell>
          <cell r="B4489" t="str">
            <v>INSTALACOES HIDRO SANITARIAS</v>
          </cell>
          <cell r="C4489" t="str">
            <v>INHI</v>
          </cell>
          <cell r="D4489" t="str">
            <v>APARELHOS SANITARIOS, LOUCAS, METAIS E OUTROS</v>
          </cell>
          <cell r="E4489" t="str">
            <v>0183</v>
          </cell>
          <cell r="F4489" t="str">
            <v/>
          </cell>
          <cell r="G4489" t="str">
            <v/>
          </cell>
          <cell r="H4489" t="str">
            <v>ENGATE FLEXÍVEL EM INOX, 1/2  X 40CM - FORNECIMENTO E INSTALAÇÃO. AF_01/2020</v>
          </cell>
          <cell r="I4489" t="str">
            <v>UN</v>
          </cell>
          <cell r="J4489" t="str">
            <v>COEFICIENTE DE REPRESENTATIVIDADE</v>
          </cell>
          <cell r="K4489" t="str">
            <v>49,31</v>
          </cell>
          <cell r="L4489" t="str">
            <v>CAIXA REFERENCIAL</v>
          </cell>
        </row>
        <row r="4490">
          <cell r="A4490">
            <v>86888</v>
          </cell>
          <cell r="B4490" t="str">
            <v>INSTALACOES HIDRO SANITARIAS</v>
          </cell>
          <cell r="C4490" t="str">
            <v>INHI</v>
          </cell>
          <cell r="D4490" t="str">
            <v>APARELHOS SANITARIOS, LOUCAS, METAIS E OUTROS</v>
          </cell>
          <cell r="E4490" t="str">
            <v>0183</v>
          </cell>
          <cell r="F4490" t="str">
            <v/>
          </cell>
          <cell r="G4490" t="str">
            <v/>
          </cell>
          <cell r="H4490" t="str">
            <v>VASO SANITÁRIO SIFONADO COM CAIXA ACOPLADA LOUÇA BRANCA - FORNECIMENTO E INSTALAÇÃO. AF_01/2020</v>
          </cell>
          <cell r="I4490" t="str">
            <v>UN</v>
          </cell>
          <cell r="J4490" t="str">
            <v>ATRIBUÍDO SÃO PAULO</v>
          </cell>
          <cell r="K4490" t="str">
            <v>397,65</v>
          </cell>
          <cell r="L4490" t="str">
            <v>CAIXA REFERENCIAL</v>
          </cell>
        </row>
        <row r="4491">
          <cell r="A4491">
            <v>86889</v>
          </cell>
          <cell r="B4491" t="str">
            <v>INSTALACOES HIDRO SANITARIAS</v>
          </cell>
          <cell r="C4491" t="str">
            <v>INHI</v>
          </cell>
          <cell r="D4491" t="str">
            <v>APARELHOS SANITARIOS, LOUCAS, METAIS E OUTROS</v>
          </cell>
          <cell r="E4491" t="str">
            <v>0183</v>
          </cell>
          <cell r="F4491" t="str">
            <v/>
          </cell>
          <cell r="G4491" t="str">
            <v/>
          </cell>
          <cell r="H4491" t="str">
            <v>BANCADA DE GRANITO CINZA POLIDO, DE 1,50 X 0,60 M, PARA PIA DE COZINHA - FORNECIMENTO E INSTALAÇÃO. AF_01/2020</v>
          </cell>
          <cell r="I4491" t="str">
            <v>UN</v>
          </cell>
          <cell r="J4491" t="str">
            <v>ATRIBUÍDO SÃO PAULO</v>
          </cell>
          <cell r="K4491" t="str">
            <v>580,98</v>
          </cell>
          <cell r="L4491" t="str">
            <v>CAIXA REFERENCIAL</v>
          </cell>
        </row>
        <row r="4492">
          <cell r="A4492">
            <v>86893</v>
          </cell>
          <cell r="B4492" t="str">
            <v>INSTALACOES HIDRO SANITARIAS</v>
          </cell>
          <cell r="C4492" t="str">
            <v>INHI</v>
          </cell>
          <cell r="D4492" t="str">
            <v>APARELHOS SANITARIOS, LOUCAS, METAIS E OUTROS</v>
          </cell>
          <cell r="E4492" t="str">
            <v>0183</v>
          </cell>
          <cell r="F4492" t="str">
            <v/>
          </cell>
          <cell r="G4492" t="str">
            <v/>
          </cell>
          <cell r="H4492" t="str">
            <v>BANCADA DE MÁRMORE BRANCO POLIDO, DE 1,50 X 0,60 M, PARA PIA DE COZINHA - FORNECIMENTO E INSTALAÇÃO. AF_01/2020</v>
          </cell>
          <cell r="I4492" t="str">
            <v>UN</v>
          </cell>
          <cell r="J4492" t="str">
            <v>ATRIBUÍDO SÃO PAULO</v>
          </cell>
          <cell r="K4492" t="str">
            <v>579,09</v>
          </cell>
          <cell r="L4492" t="str">
            <v>CAIXA REFERENCIAL</v>
          </cell>
        </row>
        <row r="4493">
          <cell r="A4493">
            <v>86894</v>
          </cell>
          <cell r="B4493" t="str">
            <v>INSTALACOES HIDRO SANITARIAS</v>
          </cell>
          <cell r="C4493" t="str">
            <v>INHI</v>
          </cell>
          <cell r="D4493" t="str">
            <v>APARELHOS SANITARIOS, LOUCAS, METAIS E OUTROS</v>
          </cell>
          <cell r="E4493" t="str">
            <v>0183</v>
          </cell>
          <cell r="F4493" t="str">
            <v/>
          </cell>
          <cell r="G4493" t="str">
            <v/>
          </cell>
          <cell r="H4493" t="str">
            <v>BANCADA DE MÁRMORE SINTÉTICO, DE 120 X 60CM, COM CUBA INTEGRADA - FORNECIMENTO E INSTALAÇÃO. AF_01/2020</v>
          </cell>
          <cell r="I4493" t="str">
            <v>UN</v>
          </cell>
          <cell r="J4493" t="str">
            <v>ATRIBUÍDO SÃO PAULO</v>
          </cell>
          <cell r="K4493" t="str">
            <v>264,87</v>
          </cell>
          <cell r="L4493" t="str">
            <v>CAIXA REFERENCIAL</v>
          </cell>
        </row>
        <row r="4494">
          <cell r="A4494">
            <v>86895</v>
          </cell>
          <cell r="B4494" t="str">
            <v>INSTALACOES HIDRO SANITARIAS</v>
          </cell>
          <cell r="C4494" t="str">
            <v>INHI</v>
          </cell>
          <cell r="D4494" t="str">
            <v>APARELHOS SANITARIOS, LOUCAS, METAIS E OUTROS</v>
          </cell>
          <cell r="E4494" t="str">
            <v>0183</v>
          </cell>
          <cell r="F4494" t="str">
            <v/>
          </cell>
          <cell r="G4494" t="str">
            <v/>
          </cell>
          <cell r="H4494" t="str">
            <v>BANCADA DE GRANITO CINZA POLIDO, DE 0,50 X 0,60 M, PARA LAVATÓRIO - FORNECIMENTO E INSTALAÇÃO. AF_01/2020</v>
          </cell>
          <cell r="I4494" t="str">
            <v>UN</v>
          </cell>
          <cell r="J4494" t="str">
            <v>ATRIBUÍDO SÃO PAULO</v>
          </cell>
          <cell r="K4494" t="str">
            <v>275,67</v>
          </cell>
          <cell r="L4494" t="str">
            <v>CAIXA REFERENCIAL</v>
          </cell>
        </row>
        <row r="4495">
          <cell r="A4495">
            <v>86899</v>
          </cell>
          <cell r="B4495" t="str">
            <v>INSTALACOES HIDRO SANITARIAS</v>
          </cell>
          <cell r="C4495" t="str">
            <v>INHI</v>
          </cell>
          <cell r="D4495" t="str">
            <v>APARELHOS SANITARIOS, LOUCAS, METAIS E OUTROS</v>
          </cell>
          <cell r="E4495" t="str">
            <v>0183</v>
          </cell>
          <cell r="F4495" t="str">
            <v/>
          </cell>
          <cell r="G4495" t="str">
            <v/>
          </cell>
          <cell r="H4495" t="str">
            <v>BANCADA DE MÁRMORE BRANCO POLIDO, DE 0,50 X 0,60 M, PARA LAVATÓRIO - FORNECIMENTO E INSTALAÇÃO. AF_01/2020</v>
          </cell>
          <cell r="I4495" t="str">
            <v>UN</v>
          </cell>
          <cell r="J4495" t="str">
            <v>ATRIBUÍDO SÃO PAULO</v>
          </cell>
          <cell r="K4495" t="str">
            <v>274,96</v>
          </cell>
          <cell r="L4495" t="str">
            <v>CAIXA REFERENCIAL</v>
          </cell>
        </row>
        <row r="4496">
          <cell r="A4496">
            <v>86900</v>
          </cell>
          <cell r="B4496" t="str">
            <v>INSTALACOES HIDRO SANITARIAS</v>
          </cell>
          <cell r="C4496" t="str">
            <v>INHI</v>
          </cell>
          <cell r="D4496" t="str">
            <v>APARELHOS SANITARIOS, LOUCAS, METAIS E OUTROS</v>
          </cell>
          <cell r="E4496" t="str">
            <v>0183</v>
          </cell>
          <cell r="F4496" t="str">
            <v/>
          </cell>
          <cell r="G4496" t="str">
            <v/>
          </cell>
          <cell r="H4496" t="str">
            <v>CUBA DE EMBUTIR RETANGULAR DE AÇO INOXIDÁVEL, 46 X 30 X 12 CM - FORNECIMENTO E INSTALAÇÃO. AF_01/2020</v>
          </cell>
          <cell r="I4496" t="str">
            <v>UN</v>
          </cell>
          <cell r="J4496" t="str">
            <v>COEFICIENTE DE REPRESENTATIVIDADE</v>
          </cell>
          <cell r="K4496" t="str">
            <v>165,23</v>
          </cell>
          <cell r="L4496" t="str">
            <v>CAIXA REFERENCIAL</v>
          </cell>
        </row>
        <row r="4497">
          <cell r="A4497">
            <v>86901</v>
          </cell>
          <cell r="B4497" t="str">
            <v>INSTALACOES HIDRO SANITARIAS</v>
          </cell>
          <cell r="C4497" t="str">
            <v>INHI</v>
          </cell>
          <cell r="D4497" t="str">
            <v>APARELHOS SANITARIOS, LOUCAS, METAIS E OUTROS</v>
          </cell>
          <cell r="E4497" t="str">
            <v>0183</v>
          </cell>
          <cell r="F4497" t="str">
            <v/>
          </cell>
          <cell r="G4497" t="str">
            <v/>
          </cell>
          <cell r="H4497" t="str">
            <v>CUBA DE EMBUTIR OVAL EM LOUÇA BRANCA, 35 X 50CM OU EQUIVALENTE - FORNECIMENTO E INSTALAÇÃO. AF_01/2020</v>
          </cell>
          <cell r="I4497" t="str">
            <v>UN</v>
          </cell>
          <cell r="J4497" t="str">
            <v>COEFICIENTE DE REPRESENTATIVIDADE</v>
          </cell>
          <cell r="K4497" t="str">
            <v>120,27</v>
          </cell>
          <cell r="L4497" t="str">
            <v>CAIXA REFERENCIAL</v>
          </cell>
        </row>
        <row r="4498">
          <cell r="A4498">
            <v>86902</v>
          </cell>
          <cell r="B4498" t="str">
            <v>INSTALACOES HIDRO SANITARIAS</v>
          </cell>
          <cell r="C4498" t="str">
            <v>INHI</v>
          </cell>
          <cell r="D4498" t="str">
            <v>APARELHOS SANITARIOS, LOUCAS, METAIS E OUTROS</v>
          </cell>
          <cell r="E4498" t="str">
            <v>0183</v>
          </cell>
          <cell r="F4498" t="str">
            <v/>
          </cell>
          <cell r="G4498" t="str">
            <v/>
          </cell>
          <cell r="H4498" t="str">
            <v>LAVATÓRIO LOUÇA BRANCA COM COLUNA, *44 X 35,5* CM, PADRÃO POPULAR - FORNECIMENTO E INSTALAÇÃO. AF_01/2020</v>
          </cell>
          <cell r="I4498" t="str">
            <v>UN</v>
          </cell>
          <cell r="J4498" t="str">
            <v>ATRIBUÍDO SÃO PAULO</v>
          </cell>
          <cell r="K4498" t="str">
            <v>211,89</v>
          </cell>
          <cell r="L4498" t="str">
            <v>CAIXA REFERENCIAL</v>
          </cell>
        </row>
        <row r="4499">
          <cell r="A4499">
            <v>86903</v>
          </cell>
          <cell r="B4499" t="str">
            <v>INSTALACOES HIDRO SANITARIAS</v>
          </cell>
          <cell r="C4499" t="str">
            <v>INHI</v>
          </cell>
          <cell r="D4499" t="str">
            <v>APARELHOS SANITARIOS, LOUCAS, METAIS E OUTROS</v>
          </cell>
          <cell r="E4499" t="str">
            <v>0183</v>
          </cell>
          <cell r="F4499" t="str">
            <v/>
          </cell>
          <cell r="G4499" t="str">
            <v/>
          </cell>
          <cell r="H4499" t="str">
            <v>LAVATÓRIO LOUÇA BRANCA COM COLUNA, 45 X 55CM OU EQUIVALENTE, PADRÃO MÉDIO - FORNECIMENTO E INSTALAÇÃO. AF_01/2020</v>
          </cell>
          <cell r="I4499" t="str">
            <v>UN</v>
          </cell>
          <cell r="J4499" t="str">
            <v>ATRIBUÍDO SÃO PAULO</v>
          </cell>
          <cell r="K4499" t="str">
            <v>284,71</v>
          </cell>
          <cell r="L4499" t="str">
            <v>CAIXA REFERENCIAL</v>
          </cell>
        </row>
        <row r="4500">
          <cell r="A4500">
            <v>86904</v>
          </cell>
          <cell r="B4500" t="str">
            <v>INSTALACOES HIDRO SANITARIAS</v>
          </cell>
          <cell r="C4500" t="str">
            <v>INHI</v>
          </cell>
          <cell r="D4500" t="str">
            <v>APARELHOS SANITARIOS, LOUCAS, METAIS E OUTROS</v>
          </cell>
          <cell r="E4500" t="str">
            <v>0183</v>
          </cell>
          <cell r="F4500" t="str">
            <v/>
          </cell>
          <cell r="G4500" t="str">
            <v/>
          </cell>
          <cell r="H4500" t="str">
            <v>LAVATÓRIO LOUÇA BRANCA SUSPENSO, 29,5 X 39CM OU EQUIVALENTE, PADRÃO POPULAR - FORNECIMENTO E INSTALAÇÃO. AF_01/2020</v>
          </cell>
          <cell r="I4500" t="str">
            <v>UN</v>
          </cell>
          <cell r="J4500" t="str">
            <v>ATRIBUÍDO SÃO PAULO</v>
          </cell>
          <cell r="K4500" t="str">
            <v>113,48</v>
          </cell>
          <cell r="L4500" t="str">
            <v>CAIXA REFERENCIAL</v>
          </cell>
        </row>
        <row r="4501">
          <cell r="A4501">
            <v>86905</v>
          </cell>
          <cell r="B4501" t="str">
            <v>INSTALACOES HIDRO SANITARIAS</v>
          </cell>
          <cell r="C4501" t="str">
            <v>INHI</v>
          </cell>
          <cell r="D4501" t="str">
            <v>APARELHOS SANITARIOS, LOUCAS, METAIS E OUTROS</v>
          </cell>
          <cell r="E4501" t="str">
            <v>0183</v>
          </cell>
          <cell r="F4501" t="str">
            <v/>
          </cell>
          <cell r="G4501" t="str">
            <v/>
          </cell>
          <cell r="H4501" t="str">
            <v>APARELHO MISTURADOR DE MESA PARA LAVATÓRIO, PADRÃO MÉDIO - FORNECIMENTO E INSTALAÇÃO. AF_01/2020</v>
          </cell>
          <cell r="I4501" t="str">
            <v>UN</v>
          </cell>
          <cell r="J4501" t="str">
            <v>COEFICIENTE DE REPRESENTATIVIDADE</v>
          </cell>
          <cell r="K4501" t="str">
            <v>189,15</v>
          </cell>
          <cell r="L4501" t="str">
            <v>CAIXA REFERENCIAL</v>
          </cell>
        </row>
        <row r="4502">
          <cell r="A4502">
            <v>86906</v>
          </cell>
          <cell r="B4502" t="str">
            <v>INSTALACOES HIDRO SANITARIAS</v>
          </cell>
          <cell r="C4502" t="str">
            <v>INHI</v>
          </cell>
          <cell r="D4502" t="str">
            <v>APARELHOS SANITARIOS, LOUCAS, METAIS E OUTROS</v>
          </cell>
          <cell r="E4502" t="str">
            <v>0183</v>
          </cell>
          <cell r="F4502" t="str">
            <v/>
          </cell>
          <cell r="G4502" t="str">
            <v/>
          </cell>
          <cell r="H4502" t="str">
            <v>TORNEIRA CROMADA DE MESA, 1/2 OU 3/4, PARA LAVATÓRIO, PADRÃO POPULAR - FORNECIMENTO E INSTALAÇÃO. AF_01/2020</v>
          </cell>
          <cell r="I4502" t="str">
            <v>UN</v>
          </cell>
          <cell r="J4502" t="str">
            <v>COLETADO</v>
          </cell>
          <cell r="K4502" t="str">
            <v>44,17</v>
          </cell>
          <cell r="L4502" t="str">
            <v>CAIXA REFERENCIAL</v>
          </cell>
        </row>
        <row r="4503">
          <cell r="A4503">
            <v>86908</v>
          </cell>
          <cell r="B4503" t="str">
            <v>INSTALACOES HIDRO SANITARIAS</v>
          </cell>
          <cell r="C4503" t="str">
            <v>INHI</v>
          </cell>
          <cell r="D4503" t="str">
            <v>APARELHOS SANITARIOS, LOUCAS, METAIS E OUTROS</v>
          </cell>
          <cell r="E4503" t="str">
            <v>0183</v>
          </cell>
          <cell r="F4503" t="str">
            <v/>
          </cell>
          <cell r="G4503" t="str">
            <v/>
          </cell>
          <cell r="H4503" t="str">
            <v>APARELHO MISTURADOR DE MESA PARA PIA DE COZINHA, PADRÃO MÉDIO - FORNECIMENTO E INSTALAÇÃO. AF_01/2020</v>
          </cell>
          <cell r="I4503" t="str">
            <v>UN</v>
          </cell>
          <cell r="J4503" t="str">
            <v>COEFICIENTE DE REPRESENTATIVIDADE</v>
          </cell>
          <cell r="K4503" t="str">
            <v>226,84</v>
          </cell>
          <cell r="L4503" t="str">
            <v>CAIXA REFERENCIAL</v>
          </cell>
        </row>
        <row r="4504">
          <cell r="A4504">
            <v>86909</v>
          </cell>
          <cell r="B4504" t="str">
            <v>INSTALACOES HIDRO SANITARIAS</v>
          </cell>
          <cell r="C4504" t="str">
            <v>INHI</v>
          </cell>
          <cell r="D4504" t="str">
            <v>APARELHOS SANITARIOS, LOUCAS, METAIS E OUTROS</v>
          </cell>
          <cell r="E4504" t="str">
            <v>0183</v>
          </cell>
          <cell r="F4504" t="str">
            <v/>
          </cell>
          <cell r="G4504" t="str">
            <v/>
          </cell>
          <cell r="H4504" t="str">
            <v>TORNEIRA CROMADA TUBO MÓVEL, DE MESA, 1/2 OU 3/4, PARA PIA DE COZINHA, PADRÃO ALTO - FORNECIMENTO E INSTALAÇÃO. AF_01/2020</v>
          </cell>
          <cell r="I4504" t="str">
            <v>UN</v>
          </cell>
          <cell r="J4504" t="str">
            <v>COEFICIENTE DE REPRESENTATIVIDADE</v>
          </cell>
          <cell r="K4504" t="str">
            <v>88,37</v>
          </cell>
          <cell r="L4504" t="str">
            <v>CAIXA REFERENCIAL</v>
          </cell>
        </row>
        <row r="4505">
          <cell r="A4505">
            <v>86910</v>
          </cell>
          <cell r="B4505" t="str">
            <v>INSTALACOES HIDRO SANITARIAS</v>
          </cell>
          <cell r="C4505" t="str">
            <v>INHI</v>
          </cell>
          <cell r="D4505" t="str">
            <v>APARELHOS SANITARIOS, LOUCAS, METAIS E OUTROS</v>
          </cell>
          <cell r="E4505" t="str">
            <v>0183</v>
          </cell>
          <cell r="F4505" t="str">
            <v/>
          </cell>
          <cell r="G4505" t="str">
            <v/>
          </cell>
          <cell r="H4505" t="str">
            <v>TORNEIRA CROMADA TUBO MÓVEL, DE PAREDE, 1/2 OU 3/4, PARA PIA DE COZINHA, PADRÃO MÉDIO - FORNECIMENTO E INSTALAÇÃO. AF_01/2020</v>
          </cell>
          <cell r="I4505" t="str">
            <v>UN</v>
          </cell>
          <cell r="J4505" t="str">
            <v>COEFICIENTE DE REPRESENTATIVIDADE</v>
          </cell>
          <cell r="K4505" t="str">
            <v>83,42</v>
          </cell>
          <cell r="L4505" t="str">
            <v>CAIXA REFERENCIAL</v>
          </cell>
        </row>
        <row r="4506">
          <cell r="A4506">
            <v>86911</v>
          </cell>
          <cell r="B4506" t="str">
            <v>INSTALACOES HIDRO SANITARIAS</v>
          </cell>
          <cell r="C4506" t="str">
            <v>INHI</v>
          </cell>
          <cell r="D4506" t="str">
            <v>APARELHOS SANITARIOS, LOUCAS, METAIS E OUTROS</v>
          </cell>
          <cell r="E4506" t="str">
            <v>0183</v>
          </cell>
          <cell r="F4506" t="str">
            <v/>
          </cell>
          <cell r="G4506" t="str">
            <v/>
          </cell>
          <cell r="H4506" t="str">
            <v>TORNEIRA CROMADA LONGA, DE PAREDE, 1/2 OU 3/4, PARA PIA DE COZINHA, PADRÃO POPULAR - FORNECIMENTO E INSTALAÇÃO. AF_01/2020</v>
          </cell>
          <cell r="I4506" t="str">
            <v>UN</v>
          </cell>
          <cell r="J4506" t="str">
            <v>COEFICIENTE DE REPRESENTATIVIDADE</v>
          </cell>
          <cell r="K4506" t="str">
            <v>37,41</v>
          </cell>
          <cell r="L4506" t="str">
            <v>CAIXA REFERENCIAL</v>
          </cell>
        </row>
        <row r="4507">
          <cell r="A4507">
            <v>86913</v>
          </cell>
          <cell r="B4507" t="str">
            <v>INSTALACOES HIDRO SANITARIAS</v>
          </cell>
          <cell r="C4507" t="str">
            <v>INHI</v>
          </cell>
          <cell r="D4507" t="str">
            <v>APARELHOS SANITARIOS, LOUCAS, METAIS E OUTROS</v>
          </cell>
          <cell r="E4507" t="str">
            <v>0183</v>
          </cell>
          <cell r="F4507" t="str">
            <v/>
          </cell>
          <cell r="G4507" t="str">
            <v/>
          </cell>
          <cell r="H4507" t="str">
            <v>TORNEIRA CROMADA 1/2 OU 3/4 PARA TANQUE, PADRÃO POPULAR - FORNECIMENTO E INSTALAÇÃO. AF_01/2020</v>
          </cell>
          <cell r="I4507" t="str">
            <v>UN</v>
          </cell>
          <cell r="J4507" t="str">
            <v>COEFICIENTE DE REPRESENTATIVIDADE</v>
          </cell>
          <cell r="K4507" t="str">
            <v>16,74</v>
          </cell>
          <cell r="L4507" t="str">
            <v>CAIXA REFERENCIAL</v>
          </cell>
        </row>
        <row r="4508">
          <cell r="A4508">
            <v>86914</v>
          </cell>
          <cell r="B4508" t="str">
            <v>INSTALACOES HIDRO SANITARIAS</v>
          </cell>
          <cell r="C4508" t="str">
            <v>INHI</v>
          </cell>
          <cell r="D4508" t="str">
            <v>APARELHOS SANITARIOS, LOUCAS, METAIS E OUTROS</v>
          </cell>
          <cell r="E4508" t="str">
            <v>0183</v>
          </cell>
          <cell r="F4508" t="str">
            <v/>
          </cell>
          <cell r="G4508" t="str">
            <v/>
          </cell>
          <cell r="H4508" t="str">
            <v>TORNEIRA CROMADA 1/2 OU 3/4 PARA TANQUE, PADRÃO MÉDIO - FORNECIMENTO E INSTALAÇÃO. AF_01/2020</v>
          </cell>
          <cell r="I4508" t="str">
            <v>UN</v>
          </cell>
          <cell r="J4508" t="str">
            <v>COEFICIENTE DE REPRESENTATIVIDADE</v>
          </cell>
          <cell r="K4508" t="str">
            <v>34,11</v>
          </cell>
          <cell r="L4508" t="str">
            <v>CAIXA REFERENCIAL</v>
          </cell>
        </row>
        <row r="4509">
          <cell r="A4509">
            <v>86915</v>
          </cell>
          <cell r="B4509" t="str">
            <v>INSTALACOES HIDRO SANITARIAS</v>
          </cell>
          <cell r="C4509" t="str">
            <v>INHI</v>
          </cell>
          <cell r="D4509" t="str">
            <v>APARELHOS SANITARIOS, LOUCAS, METAIS E OUTROS</v>
          </cell>
          <cell r="E4509" t="str">
            <v>0183</v>
          </cell>
          <cell r="F4509" t="str">
            <v/>
          </cell>
          <cell r="G4509" t="str">
            <v/>
          </cell>
          <cell r="H4509" t="str">
            <v>TORNEIRA CROMADA DE MESA, 1/2 OU 3/4, PARA LAVATÓRIO, PADRÃO MÉDIO - FORNECIMENTO E INSTALAÇÃO. AF_01/2020</v>
          </cell>
          <cell r="I4509" t="str">
            <v>UN</v>
          </cell>
          <cell r="J4509" t="str">
            <v>COEFICIENTE DE REPRESENTATIVIDADE</v>
          </cell>
          <cell r="K4509" t="str">
            <v>74,39</v>
          </cell>
          <cell r="L4509" t="str">
            <v>CAIXA REFERENCIAL</v>
          </cell>
        </row>
        <row r="4510">
          <cell r="A4510">
            <v>86916</v>
          </cell>
          <cell r="B4510" t="str">
            <v>INSTALACOES HIDRO SANITARIAS</v>
          </cell>
          <cell r="C4510" t="str">
            <v>INHI</v>
          </cell>
          <cell r="D4510" t="str">
            <v>APARELHOS SANITARIOS, LOUCAS, METAIS E OUTROS</v>
          </cell>
          <cell r="E4510" t="str">
            <v>0183</v>
          </cell>
          <cell r="F4510" t="str">
            <v/>
          </cell>
          <cell r="G4510" t="str">
            <v/>
          </cell>
          <cell r="H4510" t="str">
            <v>TORNEIRA PLÁSTICA 3/4 PARA TANQUE - FORNECIMENTO E INSTALAÇÃO. AF_01/2020</v>
          </cell>
          <cell r="I4510" t="str">
            <v>UN</v>
          </cell>
          <cell r="J4510" t="str">
            <v>COEFICIENTE DE REPRESENTATIVIDADE</v>
          </cell>
          <cell r="K4510" t="str">
            <v>31,43</v>
          </cell>
          <cell r="L4510" t="str">
            <v>CAIXA REFERENCIAL</v>
          </cell>
        </row>
        <row r="4511">
          <cell r="A4511">
            <v>86919</v>
          </cell>
          <cell r="B4511" t="str">
            <v>INSTALACOES HIDRO SANITARIAS</v>
          </cell>
          <cell r="C4511" t="str">
            <v>INHI</v>
          </cell>
          <cell r="D4511" t="str">
            <v>APARELHOS SANITARIOS, LOUCAS, METAIS E OUTROS</v>
          </cell>
          <cell r="E4511" t="str">
            <v>0183</v>
          </cell>
          <cell r="F4511" t="str">
            <v/>
          </cell>
          <cell r="G4511" t="str">
            <v/>
          </cell>
          <cell r="H4511" t="str">
            <v>TANQUE DE LOUÇA BRANCA COM COLUNA, 30L OU EQUIVALENTE, INCLUSO SIFÃO FLEXÍVEL EM PVC, VÁLVULA METÁLICA E TORNEIRA DE METAL CROMADO PADRÃO MÉDIO - FORNECIMENTO E INSTALAÇÃO. AF_01/2020</v>
          </cell>
          <cell r="I4511" t="str">
            <v>UN</v>
          </cell>
          <cell r="J4511" t="str">
            <v>ATRIBUÍDO SÃO PAULO</v>
          </cell>
          <cell r="K4511" t="str">
            <v>731,88</v>
          </cell>
          <cell r="L4511" t="str">
            <v>CAIXA REFERENCIAL</v>
          </cell>
        </row>
        <row r="4512">
          <cell r="A4512">
            <v>86920</v>
          </cell>
          <cell r="B4512" t="str">
            <v>INSTALACOES HIDRO SANITARIAS</v>
          </cell>
          <cell r="C4512" t="str">
            <v>INHI</v>
          </cell>
          <cell r="D4512" t="str">
            <v>APARELHOS SANITARIOS, LOUCAS, METAIS E OUTROS</v>
          </cell>
          <cell r="E4512" t="str">
            <v>0183</v>
          </cell>
          <cell r="F4512" t="str">
            <v/>
          </cell>
          <cell r="G4512" t="str">
            <v/>
          </cell>
          <cell r="H4512" t="str">
            <v>TANQUE DE LOUÇA BRANCA COM COLUNA, 30L OU EQUIVALENTE, INCLUSO SIFÃO FLEXÍVEL EM PVC, VÁLVULA PLÁSTICA E TORNEIRA DE METAL CROMADO PADRÃO POPULAR - FORNECIMENTO E INSTALAÇÃO. AF_01/2020</v>
          </cell>
          <cell r="I4512" t="str">
            <v>UN</v>
          </cell>
          <cell r="J4512" t="str">
            <v>ATRIBUÍDO SÃO PAULO</v>
          </cell>
          <cell r="K4512" t="str">
            <v>697,23</v>
          </cell>
          <cell r="L4512" t="str">
            <v>CAIXA REFERENCIAL</v>
          </cell>
        </row>
        <row r="4513">
          <cell r="A4513">
            <v>86921</v>
          </cell>
          <cell r="B4513" t="str">
            <v>INSTALACOES HIDRO SANITARIAS</v>
          </cell>
          <cell r="C4513" t="str">
            <v>INHI</v>
          </cell>
          <cell r="D4513" t="str">
            <v>APARELHOS SANITARIOS, LOUCAS, METAIS E OUTROS</v>
          </cell>
          <cell r="E4513" t="str">
            <v>0183</v>
          </cell>
          <cell r="F4513" t="str">
            <v/>
          </cell>
          <cell r="G4513" t="str">
            <v/>
          </cell>
          <cell r="H4513" t="str">
            <v>TANQUE DE LOUÇA BRANCA COM COLUNA, 30L OU EQUIVALENTE, INCLUSO SIFÃO FLEXÍVEL EM PVC, VÁLVULA PLÁSTICA E TORNEIRA DE PLÁSTICO - FORNECIMENTO E INSTALAÇÃO. AF_01/2020</v>
          </cell>
          <cell r="I4513" t="str">
            <v>UN</v>
          </cell>
          <cell r="J4513" t="str">
            <v>ATRIBUÍDO SÃO PAULO</v>
          </cell>
          <cell r="K4513" t="str">
            <v>711,92</v>
          </cell>
          <cell r="L4513" t="str">
            <v>CAIXA REFERENCIAL</v>
          </cell>
        </row>
        <row r="4514">
          <cell r="A4514">
            <v>86922</v>
          </cell>
          <cell r="B4514" t="str">
            <v>INSTALACOES HIDRO SANITARIAS</v>
          </cell>
          <cell r="C4514" t="str">
            <v>INHI</v>
          </cell>
          <cell r="D4514" t="str">
            <v>APARELHOS SANITARIOS, LOUCAS, METAIS E OUTROS</v>
          </cell>
          <cell r="E4514" t="str">
            <v>0183</v>
          </cell>
          <cell r="F4514" t="str">
            <v/>
          </cell>
          <cell r="G4514" t="str">
            <v/>
          </cell>
          <cell r="H4514" t="str">
            <v>TANQUE DE LOUÇA BRANCA SUSPENSO, 18L OU EQUIVALENTE, INCLUSO SIFÃO TIPO GARRAFA EM METAL CROMADO, VÁLVULA METÁLICA E TORNEIRA DE METAL CROMADO PADRÃO MÉDIO - FORNECIMENTO E INSTALAÇÃO. AF_01/2020</v>
          </cell>
          <cell r="I4514" t="str">
            <v>UN</v>
          </cell>
          <cell r="J4514" t="str">
            <v>ATRIBUÍDO SÃO PAULO</v>
          </cell>
          <cell r="K4514" t="str">
            <v>654,12</v>
          </cell>
          <cell r="L4514" t="str">
            <v>CAIXA REFERENCIAL</v>
          </cell>
        </row>
        <row r="4515">
          <cell r="A4515">
            <v>86923</v>
          </cell>
          <cell r="B4515" t="str">
            <v>INSTALACOES HIDRO SANITARIAS</v>
          </cell>
          <cell r="C4515" t="str">
            <v>INHI</v>
          </cell>
          <cell r="D4515" t="str">
            <v>APARELHOS SANITARIOS, LOUCAS, METAIS E OUTROS</v>
          </cell>
          <cell r="E4515" t="str">
            <v>0183</v>
          </cell>
          <cell r="F4515" t="str">
            <v/>
          </cell>
          <cell r="G4515" t="str">
            <v/>
          </cell>
          <cell r="H4515" t="str">
            <v>TANQUE DE LOUÇA BRANCA SUSPENSO, 18L OU EQUIVALENTE, INCLUSO SIFÃO TIPO GARRAFA EM PVC, VÁLVULA PLÁSTICA E TORNEIRA DE METAL CROMADO PADRÃO POPULAR - FORNECIMENTO E INSTALAÇÃO. AF_01/2020</v>
          </cell>
          <cell r="I4515" t="str">
            <v>UN</v>
          </cell>
          <cell r="J4515" t="str">
            <v>ATRIBUÍDO SÃO PAULO</v>
          </cell>
          <cell r="K4515" t="str">
            <v>448,17</v>
          </cell>
          <cell r="L4515" t="str">
            <v>CAIXA REFERENCIAL</v>
          </cell>
        </row>
        <row r="4516">
          <cell r="A4516">
            <v>86924</v>
          </cell>
          <cell r="B4516" t="str">
            <v>INSTALACOES HIDRO SANITARIAS</v>
          </cell>
          <cell r="C4516" t="str">
            <v>INHI</v>
          </cell>
          <cell r="D4516" t="str">
            <v>APARELHOS SANITARIOS, LOUCAS, METAIS E OUTROS</v>
          </cell>
          <cell r="E4516" t="str">
            <v>0183</v>
          </cell>
          <cell r="F4516" t="str">
            <v/>
          </cell>
          <cell r="G4516" t="str">
            <v/>
          </cell>
          <cell r="H4516" t="str">
            <v>TANQUE DE LOUÇA BRANCA SUSPENSO, 18L OU EQUIVALENTE, INCLUSO SIFÃO TIPO GARRAFA EM PVC, VÁLVULA PLÁSTICA E TORNEIRA DE PLÁSTICO - FORNECIMENTO E INSTALAÇÃO. AF_01/2020</v>
          </cell>
          <cell r="I4516" t="str">
            <v>UN</v>
          </cell>
          <cell r="J4516" t="str">
            <v>ATRIBUÍDO SÃO PAULO</v>
          </cell>
          <cell r="K4516" t="str">
            <v>462,86</v>
          </cell>
          <cell r="L4516" t="str">
            <v>CAIXA REFERENCIAL</v>
          </cell>
        </row>
        <row r="4517">
          <cell r="A4517">
            <v>86925</v>
          </cell>
          <cell r="B4517" t="str">
            <v>INSTALACOES HIDRO SANITARIAS</v>
          </cell>
          <cell r="C4517" t="str">
            <v>INHI</v>
          </cell>
          <cell r="D4517" t="str">
            <v>APARELHOS SANITARIOS, LOUCAS, METAIS E OUTROS</v>
          </cell>
          <cell r="E4517" t="str">
            <v>0183</v>
          </cell>
          <cell r="F4517" t="str">
            <v/>
          </cell>
          <cell r="G4517" t="str">
            <v/>
          </cell>
          <cell r="H4517" t="str">
            <v>TANQUE DE MÁRMORE SINTÉTICO COM COLUNA, 22L OU EQUIVALENTE, INCLUSO SIFÃO FLEXÍVEL EM PVC, VÁLVULA PLÁSTICA E TORNEIRA DE METAL CROMADO PADRÃO POPULAR - FORNECIMENTO E INSTALAÇÃO. AF_01/2020</v>
          </cell>
          <cell r="I4517" t="str">
            <v>UN</v>
          </cell>
          <cell r="J4517" t="str">
            <v>ATRIBUÍDO SÃO PAULO</v>
          </cell>
          <cell r="K4517" t="str">
            <v>479,68</v>
          </cell>
          <cell r="L4517" t="str">
            <v>CAIXA REFERENCIAL</v>
          </cell>
        </row>
        <row r="4518">
          <cell r="A4518">
            <v>86926</v>
          </cell>
          <cell r="B4518" t="str">
            <v>INSTALACOES HIDRO SANITARIAS</v>
          </cell>
          <cell r="C4518" t="str">
            <v>INHI</v>
          </cell>
          <cell r="D4518" t="str">
            <v>APARELHOS SANITARIOS, LOUCAS, METAIS E OUTROS</v>
          </cell>
          <cell r="E4518" t="str">
            <v>0183</v>
          </cell>
          <cell r="F4518" t="str">
            <v/>
          </cell>
          <cell r="G4518" t="str">
            <v/>
          </cell>
          <cell r="H4518" t="str">
            <v>TANQUE DE MÁRMORE SINTÉTICO COM COLUNA, 22L OU EQUIVALENTE, INCLUSO SIFÃO FLEXÍVEL EM PVC, VÁLVULA PLÁSTICA E TORNEIRA DE PLÁSTICO - FORNECIMENTO E INSTALAÇÃO. AF_01/2020</v>
          </cell>
          <cell r="I4518" t="str">
            <v>UN</v>
          </cell>
          <cell r="J4518" t="str">
            <v>ATRIBUÍDO SÃO PAULO</v>
          </cell>
          <cell r="K4518" t="str">
            <v>494,37</v>
          </cell>
          <cell r="L4518" t="str">
            <v>CAIXA REFERENCIAL</v>
          </cell>
        </row>
        <row r="4519">
          <cell r="A4519">
            <v>86927</v>
          </cell>
          <cell r="B4519" t="str">
            <v>INSTALACOES HIDRO SANITARIAS</v>
          </cell>
          <cell r="C4519" t="str">
            <v>INHI</v>
          </cell>
          <cell r="D4519" t="str">
            <v>APARELHOS SANITARIOS, LOUCAS, METAIS E OUTROS</v>
          </cell>
          <cell r="E4519" t="str">
            <v>0183</v>
          </cell>
          <cell r="F4519" t="str">
            <v/>
          </cell>
          <cell r="G4519" t="str">
            <v/>
          </cell>
          <cell r="H4519" t="str">
            <v>TANQUE DE MÁRMORE SINTÉTICO SUSPENSO, 22L OU EQUIVALENTE, INCLUSO SIFÃO TIPO GARRAFA EM PVC, VÁLVULA PLÁSTICA E TORNEIRA DE METAL CROMADO PADRÃO POPULAR - FORNEC. E INSTALAÇÃO. AF_01/2020</v>
          </cell>
          <cell r="I4519" t="str">
            <v>UN</v>
          </cell>
          <cell r="J4519" t="str">
            <v>ATRIBUÍDO SÃO PAULO</v>
          </cell>
          <cell r="K4519" t="str">
            <v>289,55</v>
          </cell>
          <cell r="L4519" t="str">
            <v>CAIXA REFERENCIAL</v>
          </cell>
        </row>
        <row r="4520">
          <cell r="A4520">
            <v>86928</v>
          </cell>
          <cell r="B4520" t="str">
            <v>INSTALACOES HIDRO SANITARIAS</v>
          </cell>
          <cell r="C4520" t="str">
            <v>INHI</v>
          </cell>
          <cell r="D4520" t="str">
            <v>APARELHOS SANITARIOS, LOUCAS, METAIS E OUTROS</v>
          </cell>
          <cell r="E4520" t="str">
            <v>0183</v>
          </cell>
          <cell r="F4520" t="str">
            <v/>
          </cell>
          <cell r="G4520" t="str">
            <v/>
          </cell>
          <cell r="H4520" t="str">
            <v>TANQUE DE MÁRMORE SINTÉTICO SUSPENSO, 22L OU EQUIVALENTE, INCLUSO SIFÃO TIPO GARRAFA EM PVC, VÁLVULA PLÁSTICA E TORNEIRA DE PLÁSTICO - FORNECIMENTO E INSTALAÇÃO. AF_01/2020</v>
          </cell>
          <cell r="I4520" t="str">
            <v>UN</v>
          </cell>
          <cell r="J4520" t="str">
            <v>ATRIBUÍDO SÃO PAULO</v>
          </cell>
          <cell r="K4520" t="str">
            <v>304,24</v>
          </cell>
          <cell r="L4520" t="str">
            <v>CAIXA REFERENCIAL</v>
          </cell>
        </row>
        <row r="4521">
          <cell r="A4521">
            <v>86929</v>
          </cell>
          <cell r="B4521" t="str">
            <v>INSTALACOES HIDRO SANITARIAS</v>
          </cell>
          <cell r="C4521" t="str">
            <v>INHI</v>
          </cell>
          <cell r="D4521" t="str">
            <v>APARELHOS SANITARIOS, LOUCAS, METAIS E OUTROS</v>
          </cell>
          <cell r="E4521" t="str">
            <v>0183</v>
          </cell>
          <cell r="F4521" t="str">
            <v/>
          </cell>
          <cell r="G4521" t="str">
            <v/>
          </cell>
          <cell r="H4521" t="str">
            <v>TANQUE DE MÁRMORE SINTÉTICO SUSPENSO, 22L OU EQUIVALENTE, INCLUSO SIFÃO FLEXÍVEL EM PVC, VÁLVULA PLÁSTICA E TORNEIRA DE METAL CROMADO PADRÃO POPULAR - FORNECIMENTO E INSTALAÇÃO. AF_01/2020</v>
          </cell>
          <cell r="I4521" t="str">
            <v>UN</v>
          </cell>
          <cell r="J4521" t="str">
            <v>ATRIBUÍDO SÃO PAULO</v>
          </cell>
          <cell r="K4521" t="str">
            <v>282,00</v>
          </cell>
          <cell r="L4521" t="str">
            <v>CAIXA REFERENCIAL</v>
          </cell>
        </row>
        <row r="4522">
          <cell r="A4522">
            <v>86930</v>
          </cell>
          <cell r="B4522" t="str">
            <v>INSTALACOES HIDRO SANITARIAS</v>
          </cell>
          <cell r="C4522" t="str">
            <v>INHI</v>
          </cell>
          <cell r="D4522" t="str">
            <v>APARELHOS SANITARIOS, LOUCAS, METAIS E OUTROS</v>
          </cell>
          <cell r="E4522" t="str">
            <v>0183</v>
          </cell>
          <cell r="F4522" t="str">
            <v/>
          </cell>
          <cell r="G4522" t="str">
            <v/>
          </cell>
          <cell r="H4522" t="str">
            <v>TANQUE DE MÁRMORE SINTÉTICO SUSPENSO, 22L OU EQUIVALENTE, INCLUSO SIFÃO FLEXÍVEL EM PVC, VÁLVULA PLÁSTICA E TORNEIRA DE PLÁSTICO - FORNECIMENTO E INSTALAÇÃO. AF_01/2020</v>
          </cell>
          <cell r="I4522" t="str">
            <v>UN</v>
          </cell>
          <cell r="J4522" t="str">
            <v>ATRIBUÍDO SÃO PAULO</v>
          </cell>
          <cell r="K4522" t="str">
            <v>296,69</v>
          </cell>
          <cell r="L4522" t="str">
            <v>CAIXA REFERENCIAL</v>
          </cell>
        </row>
        <row r="4523">
          <cell r="A4523">
            <v>86931</v>
          </cell>
          <cell r="B4523" t="str">
            <v>INSTALACOES HIDRO SANITARIAS</v>
          </cell>
          <cell r="C4523" t="str">
            <v>INHI</v>
          </cell>
          <cell r="D4523" t="str">
            <v>APARELHOS SANITARIOS, LOUCAS, METAIS E OUTROS</v>
          </cell>
          <cell r="E4523" t="str">
            <v>0183</v>
          </cell>
          <cell r="F4523" t="str">
            <v/>
          </cell>
          <cell r="G4523" t="str">
            <v/>
          </cell>
          <cell r="H4523" t="str">
            <v>VASO SANITÁRIO SIFONADO COM CAIXA ACOPLADA LOUÇA BRANCA, INCLUSO ENGATE FLEXÍVEL EM PLÁSTICO BRANCO, 1/2  X 40CM - FORNECIMENTO E INSTALAÇÃO. AF_01/2020</v>
          </cell>
          <cell r="I4523" t="str">
            <v>UN</v>
          </cell>
          <cell r="J4523" t="str">
            <v>ATRIBUÍDO SÃO PAULO</v>
          </cell>
          <cell r="K4523" t="str">
            <v>407,41</v>
          </cell>
          <cell r="L4523" t="str">
            <v>CAIXA REFERENCIAL</v>
          </cell>
        </row>
        <row r="4524">
          <cell r="A4524">
            <v>86932</v>
          </cell>
          <cell r="B4524" t="str">
            <v>INSTALACOES HIDRO SANITARIAS</v>
          </cell>
          <cell r="C4524" t="str">
            <v>INHI</v>
          </cell>
          <cell r="D4524" t="str">
            <v>APARELHOS SANITARIOS, LOUCAS, METAIS E OUTROS</v>
          </cell>
          <cell r="E4524" t="str">
            <v>0183</v>
          </cell>
          <cell r="F4524" t="str">
            <v/>
          </cell>
          <cell r="G4524" t="str">
            <v/>
          </cell>
          <cell r="H4524" t="str">
            <v>VASO SANITÁRIO SIFONADO COM CAIXA ACOPLADA LOUÇA BRANCA - PADRÃO MÉDIO, INCLUSO ENGATE FLEXÍVEL EM METAL CROMADO, 1/2  X 40CM - FORNECIMENTO E INSTALAÇÃO. AF_01/2020</v>
          </cell>
          <cell r="I4524" t="str">
            <v>UN</v>
          </cell>
          <cell r="J4524" t="str">
            <v>ATRIBUÍDO SÃO PAULO</v>
          </cell>
          <cell r="K4524" t="str">
            <v>446,96</v>
          </cell>
          <cell r="L4524" t="str">
            <v>CAIXA REFERENCIAL</v>
          </cell>
        </row>
        <row r="4525">
          <cell r="A4525">
            <v>86933</v>
          </cell>
          <cell r="B4525" t="str">
            <v>INSTALACOES HIDRO SANITARIAS</v>
          </cell>
          <cell r="C4525" t="str">
            <v>INHI</v>
          </cell>
          <cell r="D4525" t="str">
            <v>APARELHOS SANITARIOS, LOUCAS, METAIS E OUTROS</v>
          </cell>
          <cell r="E4525" t="str">
            <v>0183</v>
          </cell>
          <cell r="F4525" t="str">
            <v/>
          </cell>
          <cell r="G4525" t="str">
            <v/>
          </cell>
          <cell r="H4525" t="str">
            <v>BANCADA DE MÁRMORE SINTÉTICO 120 X 60CM, COM CUBA INTEGRADA, INCLUSO SIFÃO TIPO GARRAFA EM PVC, VÁLVULA EM PLÁSTICO CROMADO TIPO AMERICANA E TORNEIRA CROMADA LONGA, DE PAREDE, PADRÃO POPULAR - FORNECIMENTO E INSTALAÇÃO. AF_01/2020</v>
          </cell>
          <cell r="I4525" t="str">
            <v>UN</v>
          </cell>
          <cell r="J4525" t="str">
            <v>ATRIBUÍDO SÃO PAULO</v>
          </cell>
          <cell r="K4525" t="str">
            <v>337,04</v>
          </cell>
          <cell r="L4525" t="str">
            <v>CAIXA REFERENCIAL</v>
          </cell>
        </row>
        <row r="4526">
          <cell r="A4526">
            <v>86934</v>
          </cell>
          <cell r="B4526" t="str">
            <v>INSTALACOES HIDRO SANITARIAS</v>
          </cell>
          <cell r="C4526" t="str">
            <v>INHI</v>
          </cell>
          <cell r="D4526" t="str">
            <v>APARELHOS SANITARIOS, LOUCAS, METAIS E OUTROS</v>
          </cell>
          <cell r="E4526" t="str">
            <v>0183</v>
          </cell>
          <cell r="F4526" t="str">
            <v/>
          </cell>
          <cell r="G4526" t="str">
            <v/>
          </cell>
          <cell r="H4526" t="str">
            <v>BANCADA DE MÁRMORE SINTÉTICO 120 X 60CM, COM CUBA INTEGRADA, INCLUSO SIFÃO TIPO FLEXÍVEL EM PVC, VÁLVULA EM PLÁSTICO CROMADO TIPO AMERICANA E TORNEIRA CROMADA LONGA, DE PAREDE, PADRÃO POPULAR - FORNECIMENTO E INSTALAÇÃO. AF_01/2020</v>
          </cell>
          <cell r="I4526" t="str">
            <v>UN</v>
          </cell>
          <cell r="J4526" t="str">
            <v>ATRIBUÍDO SÃO PAULO</v>
          </cell>
          <cell r="K4526" t="str">
            <v>329,49</v>
          </cell>
          <cell r="L4526" t="str">
            <v>CAIXA REFERENCIAL</v>
          </cell>
        </row>
        <row r="4527">
          <cell r="A4527">
            <v>86935</v>
          </cell>
          <cell r="B4527" t="str">
            <v>INSTALACOES HIDRO SANITARIAS</v>
          </cell>
          <cell r="C4527" t="str">
            <v>INHI</v>
          </cell>
          <cell r="D4527" t="str">
            <v>APARELHOS SANITARIOS, LOUCAS, METAIS E OUTROS</v>
          </cell>
          <cell r="E4527" t="str">
            <v>0183</v>
          </cell>
          <cell r="F4527" t="str">
            <v/>
          </cell>
          <cell r="G4527" t="str">
            <v/>
          </cell>
          <cell r="H4527" t="str">
            <v>CUBA DE EMBUTIR DE AÇO INOXIDÁVEL MÉDIA, INCLUSO VÁLVULA TIPO AMERICANA EM METAL CROMADO E SIFÃO FLEXÍVEL EM PVC - FORNECIMENTO E INSTALAÇÃO. AF_01/2020</v>
          </cell>
          <cell r="I4527" t="str">
            <v>UN</v>
          </cell>
          <cell r="J4527" t="str">
            <v>COEFICIENTE DE REPRESENTATIVIDADE</v>
          </cell>
          <cell r="K4527" t="str">
            <v>241,71</v>
          </cell>
          <cell r="L4527" t="str">
            <v>CAIXA REFERENCIAL</v>
          </cell>
        </row>
        <row r="4528">
          <cell r="A4528">
            <v>86936</v>
          </cell>
          <cell r="B4528" t="str">
            <v>INSTALACOES HIDRO SANITARIAS</v>
          </cell>
          <cell r="C4528" t="str">
            <v>INHI</v>
          </cell>
          <cell r="D4528" t="str">
            <v>APARELHOS SANITARIOS, LOUCAS, METAIS E OUTROS</v>
          </cell>
          <cell r="E4528" t="str">
            <v>0183</v>
          </cell>
          <cell r="F4528" t="str">
            <v/>
          </cell>
          <cell r="G4528" t="str">
            <v/>
          </cell>
          <cell r="H4528" t="str">
            <v>CUBA DE EMBUTIR DE AÇO INOXIDÁVEL MÉDIA, INCLUSO VÁLVULA TIPO AMERICANA E SIFÃO TIPO GARRAFA EM METAL CROMADO - FORNECIMENTO E INSTALAÇÃO. AF_01/2020</v>
          </cell>
          <cell r="I4528" t="str">
            <v>UN</v>
          </cell>
          <cell r="J4528" t="str">
            <v>COEFICIENTE DE REPRESENTATIVIDADE</v>
          </cell>
          <cell r="K4528" t="str">
            <v>420,56</v>
          </cell>
          <cell r="L4528" t="str">
            <v>CAIXA REFERENCIAL</v>
          </cell>
        </row>
        <row r="4529">
          <cell r="A4529">
            <v>86937</v>
          </cell>
          <cell r="B4529" t="str">
            <v>INSTALACOES HIDRO SANITARIAS</v>
          </cell>
          <cell r="C4529" t="str">
            <v>INHI</v>
          </cell>
          <cell r="D4529" t="str">
            <v>APARELHOS SANITARIOS, LOUCAS, METAIS E OUTROS</v>
          </cell>
          <cell r="E4529" t="str">
            <v>0183</v>
          </cell>
          <cell r="F4529" t="str">
            <v/>
          </cell>
          <cell r="G4529" t="str">
            <v/>
          </cell>
          <cell r="H4529" t="str">
            <v>CUBA DE EMBUTIR OVAL EM LOUÇA BRANCA, 35 X 50CM OU EQUIVALENTE, INCLUSO VÁLVULA EM METAL CROMADO E SIFÃO FLEXÍVEL EM PVC - FORNECIMENTO E INSTALAÇÃO. AF_01/2020</v>
          </cell>
          <cell r="I4529" t="str">
            <v>UN</v>
          </cell>
          <cell r="J4529" t="str">
            <v>COEFICIENTE DE REPRESENTATIVIDADE</v>
          </cell>
          <cell r="K4529" t="str">
            <v>153,33</v>
          </cell>
          <cell r="L4529" t="str">
            <v>CAIXA REFERENCIAL</v>
          </cell>
        </row>
        <row r="4530">
          <cell r="A4530">
            <v>86938</v>
          </cell>
          <cell r="B4530" t="str">
            <v>INSTALACOES HIDRO SANITARIAS</v>
          </cell>
          <cell r="C4530" t="str">
            <v>INHI</v>
          </cell>
          <cell r="D4530" t="str">
            <v>APARELHOS SANITARIOS, LOUCAS, METAIS E OUTROS</v>
          </cell>
          <cell r="E4530" t="str">
            <v>0183</v>
          </cell>
          <cell r="F4530" t="str">
            <v/>
          </cell>
          <cell r="G4530" t="str">
            <v/>
          </cell>
          <cell r="H4530" t="str">
            <v>CUBA DE EMBUTIR OVAL EM LOUÇA BRANCA, 35 X 50CM OU EQUIVALENTE, INCLUSO VÁLVULA E SIFÃO TIPO GARRAFA EM METAL CROMADO - FORNECIMENTO E INSTALAÇÃO. AF_01/2020</v>
          </cell>
          <cell r="I4530" t="str">
            <v>UN</v>
          </cell>
          <cell r="J4530" t="str">
            <v>COEFICIENTE DE REPRESENTATIVIDADE</v>
          </cell>
          <cell r="K4530" t="str">
            <v>332,18</v>
          </cell>
          <cell r="L4530" t="str">
            <v>CAIXA REFERENCIAL</v>
          </cell>
        </row>
        <row r="4531">
          <cell r="A4531">
            <v>86939</v>
          </cell>
          <cell r="B4531" t="str">
            <v>INSTALACOES HIDRO SANITARIAS</v>
          </cell>
          <cell r="C4531" t="str">
            <v>INHI</v>
          </cell>
          <cell r="D4531" t="str">
            <v>APARELHOS SANITARIOS, LOUCAS, METAIS E OUTROS</v>
          </cell>
          <cell r="E4531" t="str">
            <v>0183</v>
          </cell>
          <cell r="F4531" t="str">
            <v/>
          </cell>
          <cell r="G4531" t="str">
            <v/>
          </cell>
          <cell r="H4531" t="str">
            <v>LAVATÓRIO LOUÇA BRANCA COM COLUNA, *44 X 35,5* CM, PADRÃO POPULAR, INCLUSO SIFÃO FLEXÍVEL EM PVC, VÁLVULA E ENGATE FLEXÍVEL 30CM EM PLÁSTICO E COM TORNEIRA CROMADA PADRÃO POPULAR - FORNECIMENTO E INSTALAÇÃO. AF_01/2020</v>
          </cell>
          <cell r="I4531" t="str">
            <v>UN</v>
          </cell>
          <cell r="J4531" t="str">
            <v>ATRIBUÍDO SÃO PAULO</v>
          </cell>
          <cell r="K4531" t="str">
            <v>278,91</v>
          </cell>
          <cell r="L4531" t="str">
            <v>CAIXA REFERENCIAL</v>
          </cell>
        </row>
        <row r="4532">
          <cell r="A4532">
            <v>86940</v>
          </cell>
          <cell r="B4532" t="str">
            <v>INSTALACOES HIDRO SANITARIAS</v>
          </cell>
          <cell r="C4532" t="str">
            <v>INHI</v>
          </cell>
          <cell r="D4532" t="str">
            <v>APARELHOS SANITARIOS, LOUCAS, METAIS E OUTROS</v>
          </cell>
          <cell r="E4532" t="str">
            <v>0183</v>
          </cell>
          <cell r="F4532" t="str">
            <v/>
          </cell>
          <cell r="G4532" t="str">
            <v/>
          </cell>
          <cell r="H4532" t="str">
            <v>LAVATÓRIO LOUÇA BRANCA COM COLUNA, 45 X 55CM OU EQUIVALENTE, PADRÃO MÉDIO, INCLUSO SIFÃO TIPO GARRAFA, VÁLVULA E ENGATE FLEXÍVEL DE 40CM EM METAL CROMADO, COM APARELHO MISTURADOR PADRÃO MÉDIO - FORNECIMENTO E INSTALAÇÃO. AF_01/2020</v>
          </cell>
          <cell r="I4532" t="str">
            <v>UN</v>
          </cell>
          <cell r="J4532" t="str">
            <v>ATRIBUÍDO SÃO PAULO</v>
          </cell>
          <cell r="K4532" t="str">
            <v>784,39</v>
          </cell>
          <cell r="L4532" t="str">
            <v>CAIXA REFERENCIAL</v>
          </cell>
        </row>
        <row r="4533">
          <cell r="A4533">
            <v>86941</v>
          </cell>
          <cell r="B4533" t="str">
            <v>INSTALACOES HIDRO SANITARIAS</v>
          </cell>
          <cell r="C4533" t="str">
            <v>INHI</v>
          </cell>
          <cell r="D4533" t="str">
            <v>APARELHOS SANITARIOS, LOUCAS, METAIS E OUTROS</v>
          </cell>
          <cell r="E4533" t="str">
            <v>0183</v>
          </cell>
          <cell r="F4533" t="str">
            <v/>
          </cell>
          <cell r="G4533" t="str">
            <v/>
          </cell>
          <cell r="H4533" t="str">
            <v>LAVATÓRIO LOUÇA BRANCA COM COLUNA, 45 X 55CM OU EQUIVALENTE, PADRÃO MÉDIO, INCLUSO SIFÃO TIPO GARRAFA, VÁLVULA E ENGATE FLEXÍVEL DE 40CM EM METAL CROMADO, COM TORNEIRA CROMADA DE MESA, PADRÃO MÉDIO - FORNECIMENTO E INSTALAÇÃO. AF_01/2020</v>
          </cell>
          <cell r="I4533" t="str">
            <v>UN</v>
          </cell>
          <cell r="J4533" t="str">
            <v>ATRIBUÍDO SÃO PAULO</v>
          </cell>
          <cell r="K4533" t="str">
            <v>620,32</v>
          </cell>
          <cell r="L4533" t="str">
            <v>CAIXA REFERENCIAL</v>
          </cell>
        </row>
        <row r="4534">
          <cell r="A4534">
            <v>86942</v>
          </cell>
          <cell r="B4534" t="str">
            <v>INSTALACOES HIDRO SANITARIAS</v>
          </cell>
          <cell r="C4534" t="str">
            <v>INHI</v>
          </cell>
          <cell r="D4534" t="str">
            <v>APARELHOS SANITARIOS, LOUCAS, METAIS E OUTROS</v>
          </cell>
          <cell r="E4534" t="str">
            <v>0183</v>
          </cell>
          <cell r="F4534" t="str">
            <v/>
          </cell>
          <cell r="G4534" t="str">
            <v/>
          </cell>
          <cell r="H4534" t="str">
            <v>LAVATÓRIO LOUÇA BRANCA SUSPENSO, 29,5 X 39CM OU EQUIVALENTE, PADRÃO POPULAR, INCLUSO SIFÃO TIPO GARRAFA EM PVC, VÁLVULA E ENGATE FLEXÍVEL 30CM EM PLÁSTICO E TORNEIRA CROMADA DE MESA, PADRÃO POPULAR - FORNECIMENTO E INSTALAÇÃO. AF_01/2020</v>
          </cell>
          <cell r="I4534" t="str">
            <v>UN</v>
          </cell>
          <cell r="J4534" t="str">
            <v>ATRIBUÍDO SÃO PAULO</v>
          </cell>
          <cell r="K4534" t="str">
            <v>188,05</v>
          </cell>
          <cell r="L4534" t="str">
            <v>CAIXA REFERENCIAL</v>
          </cell>
        </row>
        <row r="4535">
          <cell r="A4535">
            <v>86943</v>
          </cell>
          <cell r="B4535" t="str">
            <v>INSTALACOES HIDRO SANITARIAS</v>
          </cell>
          <cell r="C4535" t="str">
            <v>INHI</v>
          </cell>
          <cell r="D4535" t="str">
            <v>APARELHOS SANITARIOS, LOUCAS, METAIS E OUTROS</v>
          </cell>
          <cell r="E4535" t="str">
            <v>0183</v>
          </cell>
          <cell r="F4535" t="str">
            <v/>
          </cell>
          <cell r="G4535" t="str">
            <v/>
          </cell>
          <cell r="H4535" t="str">
            <v>LAVATÓRIO LOUÇA BRANCA SUSPENSO, 29,5 X 39CM OU EQUIVALENTE, PADRÃO POPULAR, INCLUSO SIFÃO FLEXÍVEL EM PVC, VÁLVULA E ENGATE FLEXÍVEL 30CM EM PLÁSTICO E TORNEIRA CROMADA DE MESA, PADRÃO POPULAR - FORNECIMENTO E INSTALAÇÃO. AF_01/2020</v>
          </cell>
          <cell r="I4535" t="str">
            <v>UN</v>
          </cell>
          <cell r="J4535" t="str">
            <v>ATRIBUÍDO SÃO PAULO</v>
          </cell>
          <cell r="K4535" t="str">
            <v>180,50</v>
          </cell>
          <cell r="L4535" t="str">
            <v>CAIXA REFERENCIAL</v>
          </cell>
        </row>
        <row r="4536">
          <cell r="A4536">
            <v>86947</v>
          </cell>
          <cell r="B4536" t="str">
            <v>INSTALACOES HIDRO SANITARIAS</v>
          </cell>
          <cell r="C4536" t="str">
            <v>INHI</v>
          </cell>
          <cell r="D4536" t="str">
            <v>APARELHOS SANITARIOS, LOUCAS, METAIS E OUTROS</v>
          </cell>
          <cell r="E4536" t="str">
            <v>0183</v>
          </cell>
          <cell r="F4536" t="str">
            <v/>
          </cell>
          <cell r="G4536" t="str">
            <v/>
          </cell>
          <cell r="H4536" t="str">
            <v>BANCADA MÁRMORE BRANCO, 50 X 60 CM, INCLUSO CUBA DE EMBUTIR OVAL EM LOUÇA BRANCA 35 X 50 CM, VÁLVULA, SIFÃO TIPO GARRAFA E ENGATE FLEXÍVEL 40 CM EM METAL CROMADO E APARELHO MISTURADOR DE MESA, PADRÃO MÉDIO - FORNEC. E INSTALAÇÃO. AF_01/2020</v>
          </cell>
          <cell r="I4536" t="str">
            <v>UN</v>
          </cell>
          <cell r="J4536" t="str">
            <v>ATRIBUÍDO SÃO PAULO</v>
          </cell>
          <cell r="K4536" t="str">
            <v>894,91</v>
          </cell>
          <cell r="L4536" t="str">
            <v>CAIXA REFERENCIAL</v>
          </cell>
        </row>
        <row r="4537">
          <cell r="A4537">
            <v>93396</v>
          </cell>
          <cell r="B4537" t="str">
            <v>INSTALACOES HIDRO SANITARIAS</v>
          </cell>
          <cell r="C4537" t="str">
            <v>INHI</v>
          </cell>
          <cell r="D4537" t="str">
            <v>APARELHOS SANITARIOS, LOUCAS, METAIS E OUTROS</v>
          </cell>
          <cell r="E4537" t="str">
            <v>0183</v>
          </cell>
          <cell r="F4537" t="str">
            <v/>
          </cell>
          <cell r="G4537" t="str">
            <v/>
          </cell>
          <cell r="H4537" t="str">
            <v>BANCADA GRANITO CINZA,  50 X 60 CM, INCL. CUBA DE EMBUTIR OVAL LOUÇA BRANCA 35 X 50 CM, VÁLVULA METAL CROMADO, SIFÃO FLEXÍVEL PVC, ENGATE 30 CM FLEXÍVEL PLÁSTICO E TORNEIRA CROMADA DE MESA, PADRÃO POPULAR - FORNEC. E INSTALAÇÃO. AF_01/2020</v>
          </cell>
          <cell r="I4537" t="str">
            <v>UN</v>
          </cell>
          <cell r="J4537" t="str">
            <v>ATRIBUÍDO SÃO PAULO</v>
          </cell>
          <cell r="K4537" t="str">
            <v>480,24</v>
          </cell>
          <cell r="L4537" t="str">
            <v>CAIXA REFERENCIAL</v>
          </cell>
        </row>
        <row r="4538">
          <cell r="A4538">
            <v>93441</v>
          </cell>
          <cell r="B4538" t="str">
            <v>INSTALACOES HIDRO SANITARIAS</v>
          </cell>
          <cell r="C4538" t="str">
            <v>INHI</v>
          </cell>
          <cell r="D4538" t="str">
            <v>APARELHOS SANITARIOS, LOUCAS, METAIS E OUTROS</v>
          </cell>
          <cell r="E4538" t="str">
            <v>0183</v>
          </cell>
          <cell r="F4538" t="str">
            <v/>
          </cell>
          <cell r="G4538" t="str">
            <v/>
          </cell>
          <cell r="H4538" t="str">
            <v>BANCADA GRANITO CINZA  150 X 60 CM, COM CUBA DE EMBUTIR DE AÇO, VÁLVULA AMERICANA EM METAL, SIFÃO FLEXÍVEL EM PVC, ENGATE FLEXÍVEL 30 CM, TORNEIRA CROMADA LONGA, DE PAREDE, 1/2 OU 3/4, P/ COZINHA, PADRÃO POPULAR - FORNEC. E INSTALAÇÃO. AF_01/2020</v>
          </cell>
          <cell r="I4538" t="str">
            <v>UN</v>
          </cell>
          <cell r="J4538" t="str">
            <v>ATRIBUÍDO SÃO PAULO</v>
          </cell>
          <cell r="K4538" t="str">
            <v>867,17</v>
          </cell>
          <cell r="L4538" t="str">
            <v>CAIXA REFERENCIAL</v>
          </cell>
        </row>
        <row r="4539">
          <cell r="A4539">
            <v>93442</v>
          </cell>
          <cell r="B4539" t="str">
            <v>INSTALACOES HIDRO SANITARIAS</v>
          </cell>
          <cell r="C4539" t="str">
            <v>INHI</v>
          </cell>
          <cell r="D4539" t="str">
            <v>APARELHOS SANITARIOS, LOUCAS, METAIS E OUTROS</v>
          </cell>
          <cell r="E4539" t="str">
            <v>0183</v>
          </cell>
          <cell r="F4539" t="str">
            <v/>
          </cell>
          <cell r="G4539" t="str">
            <v/>
          </cell>
          <cell r="H4539" t="str">
            <v>BANCADA MÁRMORE BRANCO 150 X 60 CM, COM CUBA DE EMBUTIR DE AÇO, VÁLVULA AMERICANA E SIFÃO TIPO GARRAFA EM METAL , ENGATE FLEXÍVEL 30 CM, TORNEIRA CROMADA, DE MESA, 1/2 OU 3/4, PARA PIA COZINHA, PADRÃO ALTO - FORNEC. E INSTALAÇÃO. AF_01/2020</v>
          </cell>
          <cell r="I4539" t="str">
            <v>UN</v>
          </cell>
          <cell r="J4539" t="str">
            <v>ATRIBUÍDO SÃO PAULO</v>
          </cell>
          <cell r="K4539" t="str">
            <v>1.095,09</v>
          </cell>
          <cell r="L4539" t="str">
            <v>CAIXA REFERENCIAL</v>
          </cell>
        </row>
        <row r="4540">
          <cell r="A4540">
            <v>95469</v>
          </cell>
          <cell r="B4540" t="str">
            <v>INSTALACOES HIDRO SANITARIAS</v>
          </cell>
          <cell r="C4540" t="str">
            <v>INHI</v>
          </cell>
          <cell r="D4540" t="str">
            <v>APARELHOS SANITARIOS, LOUCAS, METAIS E OUTROS</v>
          </cell>
          <cell r="E4540" t="str">
            <v>0183</v>
          </cell>
          <cell r="F4540" t="str">
            <v/>
          </cell>
          <cell r="G4540" t="str">
            <v/>
          </cell>
          <cell r="H4540" t="str">
            <v>VASO SANITARIO SIFONADO CONVENCIONAL COM  LOUÇA BRANCA - FORNECIMENTO E INSTALAÇÃO. AF_01/2020</v>
          </cell>
          <cell r="I4540" t="str">
            <v>UN</v>
          </cell>
          <cell r="J4540" t="str">
            <v>ATRIBUÍDO SÃO PAULO</v>
          </cell>
          <cell r="K4540" t="str">
            <v>174,94</v>
          </cell>
          <cell r="L4540" t="str">
            <v>CAIXA REFERENCIAL</v>
          </cell>
        </row>
        <row r="4541">
          <cell r="A4541">
            <v>95470</v>
          </cell>
          <cell r="B4541" t="str">
            <v>INSTALACOES HIDRO SANITARIAS</v>
          </cell>
          <cell r="C4541" t="str">
            <v>INHI</v>
          </cell>
          <cell r="D4541" t="str">
            <v>APARELHOS SANITARIOS, LOUCAS, METAIS E OUTROS</v>
          </cell>
          <cell r="E4541" t="str">
            <v>0183</v>
          </cell>
          <cell r="F4541" t="str">
            <v/>
          </cell>
          <cell r="G4541" t="str">
            <v/>
          </cell>
          <cell r="H4541" t="str">
            <v>VASO SANITARIO SIFONADO CONVENCIONAL COM LOUÇA BRANCA, INCLUSO CONJUNTO DE LIGAÇÃO PARA BACIA SANITÁRIA AJUSTÁVEL - FORNECIMENTO E INSTALAÇÃO. AF_10/2016</v>
          </cell>
          <cell r="I4541" t="str">
            <v>UN</v>
          </cell>
          <cell r="J4541" t="str">
            <v>ATRIBUÍDO SÃO PAULO</v>
          </cell>
          <cell r="K4541" t="str">
            <v>180,90</v>
          </cell>
          <cell r="L4541" t="str">
            <v>CAIXA REFERENCIAL</v>
          </cell>
        </row>
        <row r="4542">
          <cell r="A4542">
            <v>95471</v>
          </cell>
          <cell r="B4542" t="str">
            <v>INSTALACOES HIDRO SANITARIAS</v>
          </cell>
          <cell r="C4542" t="str">
            <v>INHI</v>
          </cell>
          <cell r="D4542" t="str">
            <v>APARELHOS SANITARIOS, LOUCAS, METAIS E OUTROS</v>
          </cell>
          <cell r="E4542" t="str">
            <v>0183</v>
          </cell>
          <cell r="F4542" t="str">
            <v/>
          </cell>
          <cell r="G4542" t="str">
            <v/>
          </cell>
          <cell r="H4542" t="str">
            <v>VASO SANITARIO SIFONADO CONVENCIONAL PARA PCD SEM FURO FRONTAL COM  LOUÇA BRANCA SEM ASSENTO -  FORNECIMENTO E INSTALAÇÃO. AF_01/2020</v>
          </cell>
          <cell r="I4542" t="str">
            <v>UN</v>
          </cell>
          <cell r="J4542" t="str">
            <v>ATRIBUÍDO SÃO PAULO</v>
          </cell>
          <cell r="K4542" t="str">
            <v>706,80</v>
          </cell>
          <cell r="L4542" t="str">
            <v>CAIXA REFERENCIAL</v>
          </cell>
        </row>
        <row r="4543">
          <cell r="A4543">
            <v>95472</v>
          </cell>
          <cell r="B4543" t="str">
            <v>INSTALACOES HIDRO SANITARIAS</v>
          </cell>
          <cell r="C4543" t="str">
            <v>INHI</v>
          </cell>
          <cell r="D4543" t="str">
            <v>APARELHOS SANITARIOS, LOUCAS, METAIS E OUTROS</v>
          </cell>
          <cell r="E4543" t="str">
            <v>0183</v>
          </cell>
          <cell r="F4543" t="str">
            <v/>
          </cell>
          <cell r="G4543" t="str">
            <v/>
          </cell>
          <cell r="H4543" t="str">
            <v>VASO SANITARIO SIFONADO CONVENCIONAL PARA PCD SEM FURO FRONTAL COM LOUÇA BRANCA SEM ASSENTO, INCLUSO CONJUNTO DE LIGAÇÃO PARA BACIA SANITÁRIA AJUSTÁVEL - FORNECIMENTO E INSTALAÇÃO. AF_01/2020</v>
          </cell>
          <cell r="I4543" t="str">
            <v>UN</v>
          </cell>
          <cell r="J4543" t="str">
            <v>ATRIBUÍDO SÃO PAULO</v>
          </cell>
          <cell r="K4543" t="str">
            <v>712,76</v>
          </cell>
          <cell r="L4543" t="str">
            <v>CAIXA REFERENCIAL</v>
          </cell>
        </row>
        <row r="4544">
          <cell r="A4544">
            <v>95542</v>
          </cell>
          <cell r="B4544" t="str">
            <v>INSTALACOES HIDRO SANITARIAS</v>
          </cell>
          <cell r="C4544" t="str">
            <v>INHI</v>
          </cell>
          <cell r="D4544" t="str">
            <v>APARELHOS SANITARIOS, LOUCAS, METAIS E OUTROS</v>
          </cell>
          <cell r="E4544" t="str">
            <v>0183</v>
          </cell>
          <cell r="F4544" t="str">
            <v/>
          </cell>
          <cell r="G4544" t="str">
            <v/>
          </cell>
          <cell r="H4544" t="str">
            <v>PORTA TOALHA ROSTO EM METAL CROMADO, TIPO ARGOLA, INCLUSO FIXAÇÃO. AF_01/2020</v>
          </cell>
          <cell r="I4544" t="str">
            <v>UN</v>
          </cell>
          <cell r="J4544" t="str">
            <v>COEFICIENTE DE REPRESENTATIVIDADE</v>
          </cell>
          <cell r="K4544" t="str">
            <v>25,22</v>
          </cell>
          <cell r="L4544" t="str">
            <v>CAIXA REFERENCIAL</v>
          </cell>
        </row>
        <row r="4545">
          <cell r="A4545">
            <v>95543</v>
          </cell>
          <cell r="B4545" t="str">
            <v>INSTALACOES HIDRO SANITARIAS</v>
          </cell>
          <cell r="C4545" t="str">
            <v>INHI</v>
          </cell>
          <cell r="D4545" t="str">
            <v>APARELHOS SANITARIOS, LOUCAS, METAIS E OUTROS</v>
          </cell>
          <cell r="E4545" t="str">
            <v>0183</v>
          </cell>
          <cell r="F4545" t="str">
            <v/>
          </cell>
          <cell r="G4545" t="str">
            <v/>
          </cell>
          <cell r="H4545" t="str">
            <v>PORTA TOALHA BANHO EM METAL CROMADO, TIPO BARRA, INCLUSO FIXAÇÃO. AF_01/2020</v>
          </cell>
          <cell r="I4545" t="str">
            <v>UN</v>
          </cell>
          <cell r="J4545" t="str">
            <v>COEFICIENTE DE REPRESENTATIVIDADE</v>
          </cell>
          <cell r="K4545" t="str">
            <v>42,39</v>
          </cell>
          <cell r="L4545" t="str">
            <v>CAIXA REFERENCIAL</v>
          </cell>
        </row>
        <row r="4546">
          <cell r="A4546">
            <v>95544</v>
          </cell>
          <cell r="B4546" t="str">
            <v>INSTALACOES HIDRO SANITARIAS</v>
          </cell>
          <cell r="C4546" t="str">
            <v>INHI</v>
          </cell>
          <cell r="D4546" t="str">
            <v>APARELHOS SANITARIOS, LOUCAS, METAIS E OUTROS</v>
          </cell>
          <cell r="E4546" t="str">
            <v>0183</v>
          </cell>
          <cell r="F4546" t="str">
            <v/>
          </cell>
          <cell r="G4546" t="str">
            <v/>
          </cell>
          <cell r="H4546" t="str">
            <v>PAPELEIRA DE PAREDE EM METAL CROMADO SEM TAMPA, INCLUSO FIXAÇÃO. AF_01/2020</v>
          </cell>
          <cell r="I4546" t="str">
            <v>UN</v>
          </cell>
          <cell r="J4546" t="str">
            <v>COEFICIENTE DE REPRESENTATIVIDADE</v>
          </cell>
          <cell r="K4546" t="str">
            <v>30,86</v>
          </cell>
          <cell r="L4546" t="str">
            <v>CAIXA REFERENCIAL</v>
          </cell>
        </row>
        <row r="4547">
          <cell r="A4547">
            <v>95545</v>
          </cell>
          <cell r="B4547" t="str">
            <v>INSTALACOES HIDRO SANITARIAS</v>
          </cell>
          <cell r="C4547" t="str">
            <v>INHI</v>
          </cell>
          <cell r="D4547" t="str">
            <v>APARELHOS SANITARIOS, LOUCAS, METAIS E OUTROS</v>
          </cell>
          <cell r="E4547" t="str">
            <v>0183</v>
          </cell>
          <cell r="F4547" t="str">
            <v/>
          </cell>
          <cell r="G4547" t="str">
            <v/>
          </cell>
          <cell r="H4547" t="str">
            <v>SABONETEIRA DE PAREDE EM METAL CROMADO, INCLUSO FIXAÇÃO. AF_01/2020</v>
          </cell>
          <cell r="I4547" t="str">
            <v>UN</v>
          </cell>
          <cell r="J4547" t="str">
            <v>COLETADO</v>
          </cell>
          <cell r="K4547" t="str">
            <v>30,26</v>
          </cell>
          <cell r="L4547" t="str">
            <v>CAIXA REFERENCIAL</v>
          </cell>
        </row>
        <row r="4548">
          <cell r="A4548">
            <v>95546</v>
          </cell>
          <cell r="B4548" t="str">
            <v>INSTALACOES HIDRO SANITARIAS</v>
          </cell>
          <cell r="C4548" t="str">
            <v>INHI</v>
          </cell>
          <cell r="D4548" t="str">
            <v>APARELHOS SANITARIOS, LOUCAS, METAIS E OUTROS</v>
          </cell>
          <cell r="E4548" t="str">
            <v>0183</v>
          </cell>
          <cell r="F4548" t="str">
            <v/>
          </cell>
          <cell r="G4548" t="str">
            <v/>
          </cell>
          <cell r="H4548" t="str">
            <v>KIT DE ACESSORIOS PARA BANHEIRO EM METAL CROMADO, 5 PECAS, INCLUSO FIXAÇÃO. AF_01/2020</v>
          </cell>
          <cell r="I4548" t="str">
            <v>UN</v>
          </cell>
          <cell r="J4548" t="str">
            <v>COEFICIENTE DE REPRESENTATIVIDADE</v>
          </cell>
          <cell r="K4548" t="str">
            <v>103,39</v>
          </cell>
          <cell r="L4548" t="str">
            <v>CAIXA REFERENCIAL</v>
          </cell>
        </row>
        <row r="4549">
          <cell r="A4549">
            <v>95547</v>
          </cell>
          <cell r="B4549" t="str">
            <v>INSTALACOES HIDRO SANITARIAS</v>
          </cell>
          <cell r="C4549" t="str">
            <v>INHI</v>
          </cell>
          <cell r="D4549" t="str">
            <v>APARELHOS SANITARIOS, LOUCAS, METAIS E OUTROS</v>
          </cell>
          <cell r="E4549" t="str">
            <v>0183</v>
          </cell>
          <cell r="F4549" t="str">
            <v/>
          </cell>
          <cell r="G4549" t="str">
            <v/>
          </cell>
          <cell r="H4549" t="str">
            <v>SABONETEIRA PLASTICA TIPO DISPENSER PARA SABONETE LIQUIDO COM RESERVATORIO 800 A 1500 ML, INCLUSO FIXAÇÃO. AF_01/2020</v>
          </cell>
          <cell r="I4549" t="str">
            <v>UN</v>
          </cell>
          <cell r="J4549" t="str">
            <v>COLETADO</v>
          </cell>
          <cell r="K4549" t="str">
            <v>56,95</v>
          </cell>
          <cell r="L4549" t="str">
            <v>CAIXA REFERENCIAL</v>
          </cell>
        </row>
        <row r="4550">
          <cell r="A4550">
            <v>100848</v>
          </cell>
          <cell r="B4550" t="str">
            <v>INSTALACOES HIDRO SANITARIAS</v>
          </cell>
          <cell r="C4550" t="str">
            <v>INHI</v>
          </cell>
          <cell r="D4550" t="str">
            <v>APARELHOS SANITARIOS, LOUCAS, METAIS E OUTROS</v>
          </cell>
          <cell r="E4550" t="str">
            <v>0183</v>
          </cell>
          <cell r="F4550" t="str">
            <v/>
          </cell>
          <cell r="G4550" t="str">
            <v/>
          </cell>
          <cell r="H4550" t="str">
            <v>VASO SANITÁRIO INFANTIL LOUÇA BRANCA - FORNECIMENTO E INSTALACAO. AF_01/2020</v>
          </cell>
          <cell r="I4550" t="str">
            <v>UN</v>
          </cell>
          <cell r="J4550" t="str">
            <v>ATRIBUÍDO SÃO PAULO</v>
          </cell>
          <cell r="K4550" t="str">
            <v>337,62</v>
          </cell>
          <cell r="L4550" t="str">
            <v>CAIXA REFERENCIAL</v>
          </cell>
        </row>
        <row r="4551">
          <cell r="A4551">
            <v>100849</v>
          </cell>
          <cell r="B4551" t="str">
            <v>INSTALACOES HIDRO SANITARIAS</v>
          </cell>
          <cell r="C4551" t="str">
            <v>INHI</v>
          </cell>
          <cell r="D4551" t="str">
            <v>APARELHOS SANITARIOS, LOUCAS, METAIS E OUTROS</v>
          </cell>
          <cell r="E4551" t="str">
            <v>0183</v>
          </cell>
          <cell r="F4551" t="str">
            <v/>
          </cell>
          <cell r="G4551" t="str">
            <v/>
          </cell>
          <cell r="H4551" t="str">
            <v>ASSENTO SANITÁRIO CONVENCIONAL - FORNECIMENTO E INSTALACAO. AF_01/2020</v>
          </cell>
          <cell r="I4551" t="str">
            <v>UN</v>
          </cell>
          <cell r="J4551" t="str">
            <v>COLETADO</v>
          </cell>
          <cell r="K4551" t="str">
            <v>32,60</v>
          </cell>
          <cell r="L4551" t="str">
            <v>CAIXA REFERENCIAL</v>
          </cell>
        </row>
        <row r="4552">
          <cell r="A4552">
            <v>100851</v>
          </cell>
          <cell r="B4552" t="str">
            <v>INSTALACOES HIDRO SANITARIAS</v>
          </cell>
          <cell r="C4552" t="str">
            <v>INHI</v>
          </cell>
          <cell r="D4552" t="str">
            <v>APARELHOS SANITARIOS, LOUCAS, METAIS E OUTROS</v>
          </cell>
          <cell r="E4552" t="str">
            <v>0183</v>
          </cell>
          <cell r="F4552" t="str">
            <v/>
          </cell>
          <cell r="G4552" t="str">
            <v/>
          </cell>
          <cell r="H4552" t="str">
            <v>ASSENTO SANITÁRIO INFANTIL - FORNECIMENTO E INSTALACAO. AF_01/2020</v>
          </cell>
          <cell r="I4552" t="str">
            <v>UN</v>
          </cell>
          <cell r="J4552" t="str">
            <v>COEFICIENTE DE REPRESENTATIVIDADE</v>
          </cell>
          <cell r="K4552" t="str">
            <v>65,54</v>
          </cell>
          <cell r="L4552" t="str">
            <v>CAIXA REFERENCIAL</v>
          </cell>
        </row>
        <row r="4553">
          <cell r="A4553">
            <v>100852</v>
          </cell>
          <cell r="B4553" t="str">
            <v>INSTALACOES HIDRO SANITARIAS</v>
          </cell>
          <cell r="C4553" t="str">
            <v>INHI</v>
          </cell>
          <cell r="D4553" t="str">
            <v>APARELHOS SANITARIOS, LOUCAS, METAIS E OUTROS</v>
          </cell>
          <cell r="E4553" t="str">
            <v>0183</v>
          </cell>
          <cell r="F4553" t="str">
            <v/>
          </cell>
          <cell r="G4553" t="str">
            <v/>
          </cell>
          <cell r="H4553" t="str">
            <v>CUBA DE EMBUTIR RETANGULAR DE AÇO INOXIDÁVEL, 56 X 33 X 12 CM - FORNECIMENTO E INSTALAÇÃO. AF_01/2020</v>
          </cell>
          <cell r="I4553" t="str">
            <v>UN</v>
          </cell>
          <cell r="J4553" t="str">
            <v>COEFICIENTE DE REPRESENTATIVIDADE</v>
          </cell>
          <cell r="K4553" t="str">
            <v>181,14</v>
          </cell>
          <cell r="L4553" t="str">
            <v>CAIXA REFERENCIAL</v>
          </cell>
        </row>
        <row r="4554">
          <cell r="A4554">
            <v>100854</v>
          </cell>
          <cell r="B4554" t="str">
            <v>INSTALACOES HIDRO SANITARIAS</v>
          </cell>
          <cell r="C4554" t="str">
            <v>INHI</v>
          </cell>
          <cell r="D4554" t="str">
            <v>APARELHOS SANITARIOS, LOUCAS, METAIS E OUTROS</v>
          </cell>
          <cell r="E4554" t="str">
            <v>0183</v>
          </cell>
          <cell r="F4554" t="str">
            <v/>
          </cell>
          <cell r="G4554" t="str">
            <v/>
          </cell>
          <cell r="H4554" t="str">
            <v>TORNEIRA CROMADA DE MESA PARA LAVATÓRIO COM SENSOR DE PRESENCA. AF_01/2020</v>
          </cell>
          <cell r="I4554" t="str">
            <v>UN</v>
          </cell>
          <cell r="J4554" t="str">
            <v>COEFICIENTE DE REPRESENTATIVIDADE</v>
          </cell>
          <cell r="K4554" t="str">
            <v>558,42</v>
          </cell>
          <cell r="L4554" t="str">
            <v>CAIXA REFERENCIAL</v>
          </cell>
        </row>
        <row r="4555">
          <cell r="A4555">
            <v>100855</v>
          </cell>
          <cell r="B4555" t="str">
            <v>INSTALACOES HIDRO SANITARIAS</v>
          </cell>
          <cell r="C4555" t="str">
            <v>INHI</v>
          </cell>
          <cell r="D4555" t="str">
            <v>APARELHOS SANITARIOS, LOUCAS, METAIS E OUTROS</v>
          </cell>
          <cell r="E4555" t="str">
            <v>0183</v>
          </cell>
          <cell r="F4555" t="str">
            <v/>
          </cell>
          <cell r="G4555" t="str">
            <v/>
          </cell>
          <cell r="H4555" t="str">
            <v>SABONETEIRA DE PAREDE EM PLASTICO ABS COM ACABAMENTO CROMADO E ACRILICO, INCLUSO FIXAÇÃO. AF_01/2020</v>
          </cell>
          <cell r="I4555" t="str">
            <v>UN</v>
          </cell>
          <cell r="J4555" t="str">
            <v>COLETADO</v>
          </cell>
          <cell r="K4555" t="str">
            <v>30,26</v>
          </cell>
          <cell r="L4555" t="str">
            <v>CAIXA REFERENCIAL</v>
          </cell>
        </row>
        <row r="4556">
          <cell r="A4556">
            <v>100856</v>
          </cell>
          <cell r="B4556" t="str">
            <v>INSTALACOES HIDRO SANITARIAS</v>
          </cell>
          <cell r="C4556" t="str">
            <v>INHI</v>
          </cell>
          <cell r="D4556" t="str">
            <v>APARELHOS SANITARIOS, LOUCAS, METAIS E OUTROS</v>
          </cell>
          <cell r="E4556" t="str">
            <v>0183</v>
          </cell>
          <cell r="F4556" t="str">
            <v/>
          </cell>
          <cell r="G4556" t="str">
            <v/>
          </cell>
          <cell r="H4556" t="str">
            <v>MANOPLA E CANOPLA CROMADA  FORNECIMENTO E INSTALAÇÃO. AF_01/2020</v>
          </cell>
          <cell r="I4556" t="str">
            <v>UN</v>
          </cell>
          <cell r="J4556" t="str">
            <v>COEFICIENTE DE REPRESENTATIVIDADE</v>
          </cell>
          <cell r="K4556" t="str">
            <v>21,06</v>
          </cell>
          <cell r="L4556" t="str">
            <v>CAIXA REFERENCIAL</v>
          </cell>
        </row>
        <row r="4557">
          <cell r="A4557">
            <v>100857</v>
          </cell>
          <cell r="B4557" t="str">
            <v>INSTALACOES HIDRO SANITARIAS</v>
          </cell>
          <cell r="C4557" t="str">
            <v>INHI</v>
          </cell>
          <cell r="D4557" t="str">
            <v>APARELHOS SANITARIOS, LOUCAS, METAIS E OUTROS</v>
          </cell>
          <cell r="E4557" t="str">
            <v>0183</v>
          </cell>
          <cell r="F4557" t="str">
            <v/>
          </cell>
          <cell r="G4557" t="str">
            <v/>
          </cell>
          <cell r="H4557" t="str">
            <v>ACABAMENTO MONOCOMANDO PARA CHUVEIRO  FORNECIMENTO E INSTALAÇÃO. AF_01/2020</v>
          </cell>
          <cell r="I4557" t="str">
            <v>UN</v>
          </cell>
          <cell r="J4557" t="str">
            <v>COEFICIENTE DE REPRESENTATIVIDADE</v>
          </cell>
          <cell r="K4557" t="str">
            <v>209,22</v>
          </cell>
          <cell r="L4557" t="str">
            <v>CAIXA REFERENCIAL</v>
          </cell>
        </row>
        <row r="4558">
          <cell r="A4558">
            <v>100858</v>
          </cell>
          <cell r="B4558" t="str">
            <v>INSTALACOES HIDRO SANITARIAS</v>
          </cell>
          <cell r="C4558" t="str">
            <v>INHI</v>
          </cell>
          <cell r="D4558" t="str">
            <v>APARELHOS SANITARIOS, LOUCAS, METAIS E OUTROS</v>
          </cell>
          <cell r="E4558" t="str">
            <v>0183</v>
          </cell>
          <cell r="F4558" t="str">
            <v/>
          </cell>
          <cell r="G4558" t="str">
            <v/>
          </cell>
          <cell r="H4558" t="str">
            <v>MICTÓRIO SIFONADO LOUÇA BRANCA  PADRÃO MÉDIO  FORNECIMENTO E INSTALAÇÃO. AF_01/2020</v>
          </cell>
          <cell r="I4558" t="str">
            <v>UN</v>
          </cell>
          <cell r="J4558" t="str">
            <v>ATRIBUÍDO SÃO PAULO</v>
          </cell>
          <cell r="K4558" t="str">
            <v>472,15</v>
          </cell>
          <cell r="L4558" t="str">
            <v>CAIXA REFERENCIAL</v>
          </cell>
        </row>
        <row r="4559">
          <cell r="A4559">
            <v>100860</v>
          </cell>
          <cell r="B4559" t="str">
            <v>INSTALACOES HIDRO SANITARIAS</v>
          </cell>
          <cell r="C4559" t="str">
            <v>INHI</v>
          </cell>
          <cell r="D4559" t="str">
            <v>APARELHOS SANITARIOS, LOUCAS, METAIS E OUTROS</v>
          </cell>
          <cell r="E4559" t="str">
            <v>0183</v>
          </cell>
          <cell r="F4559" t="str">
            <v/>
          </cell>
          <cell r="G4559" t="str">
            <v/>
          </cell>
          <cell r="H4559" t="str">
            <v>CHUVEIRO ELÉTRICO COMUM CORPO PLÁSTICO, TIPO DUCHA  FORNECIMENTO E INSTALAÇÃO. AF_01/2020</v>
          </cell>
          <cell r="I4559" t="str">
            <v>UN</v>
          </cell>
          <cell r="J4559" t="str">
            <v>COLETADO</v>
          </cell>
          <cell r="K4559" t="str">
            <v>74,90</v>
          </cell>
          <cell r="L4559" t="str">
            <v>CAIXA REFERENCIAL</v>
          </cell>
        </row>
        <row r="4560">
          <cell r="A4560">
            <v>100861</v>
          </cell>
          <cell r="B4560" t="str">
            <v>INSTALACOES HIDRO SANITARIAS</v>
          </cell>
          <cell r="C4560" t="str">
            <v>INHI</v>
          </cell>
          <cell r="D4560" t="str">
            <v>APARELHOS SANITARIOS, LOUCAS, METAIS E OUTROS</v>
          </cell>
          <cell r="E4560" t="str">
            <v>0183</v>
          </cell>
          <cell r="F4560" t="str">
            <v/>
          </cell>
          <cell r="G4560" t="str">
            <v/>
          </cell>
          <cell r="H4560" t="str">
            <v>SUPORTE MÃO FRANCESA EM AÇO, ABAS IGUAIS 30 CM, CAPACIDADE MINIMA 60 KG, BRANCO - FORNECIMENTO E INSTALAÇÃO. AF_01/2020</v>
          </cell>
          <cell r="I4560" t="str">
            <v>UN</v>
          </cell>
          <cell r="J4560" t="str">
            <v>ATRIBUÍDO SÃO PAULO</v>
          </cell>
          <cell r="K4560" t="str">
            <v>25,04</v>
          </cell>
          <cell r="L4560" t="str">
            <v>CAIXA REFERENCIAL</v>
          </cell>
        </row>
        <row r="4561">
          <cell r="A4561">
            <v>100862</v>
          </cell>
          <cell r="B4561" t="str">
            <v>INSTALACOES HIDRO SANITARIAS</v>
          </cell>
          <cell r="C4561" t="str">
            <v>INHI</v>
          </cell>
          <cell r="D4561" t="str">
            <v>APARELHOS SANITARIOS, LOUCAS, METAIS E OUTROS</v>
          </cell>
          <cell r="E4561" t="str">
            <v>0183</v>
          </cell>
          <cell r="F4561" t="str">
            <v/>
          </cell>
          <cell r="G4561" t="str">
            <v/>
          </cell>
          <cell r="H4561" t="str">
            <v>SUPORTE MÃO FRANCESA EM ACO, ABAS IGUAIS 40 CM, CAPACIDADE MINIMA 70 KG, BRANCO - FORNECIMENTO E INSTALAÇÃO. AF_01/2020</v>
          </cell>
          <cell r="I4561" t="str">
            <v>UN</v>
          </cell>
          <cell r="J4561" t="str">
            <v>ATRIBUÍDO SÃO PAULO</v>
          </cell>
          <cell r="K4561" t="str">
            <v>27,71</v>
          </cell>
          <cell r="L4561" t="str">
            <v>CAIXA REFERENCIAL</v>
          </cell>
        </row>
        <row r="4562">
          <cell r="A4562">
            <v>100863</v>
          </cell>
          <cell r="B4562" t="str">
            <v>INSTALACOES HIDRO SANITARIAS</v>
          </cell>
          <cell r="C4562" t="str">
            <v>INHI</v>
          </cell>
          <cell r="D4562" t="str">
            <v>APARELHOS SANITARIOS, LOUCAS, METAIS E OUTROS</v>
          </cell>
          <cell r="E4562" t="str">
            <v>0183</v>
          </cell>
          <cell r="F4562" t="str">
            <v/>
          </cell>
          <cell r="G4562" t="str">
            <v/>
          </cell>
          <cell r="H4562" t="str">
            <v>BARRA DE APOIO EM "L", EM ACO INOX POLIDO 70 X 70 CM, FIXADA NA PAREDE - FORNECIMENTO E INSTALACAO. AF_01/2020</v>
          </cell>
          <cell r="I4562" t="str">
            <v>UN</v>
          </cell>
          <cell r="J4562" t="str">
            <v>ATRIBUÍDO SÃO PAULO</v>
          </cell>
          <cell r="K4562" t="str">
            <v>456,49</v>
          </cell>
          <cell r="L4562" t="str">
            <v>CAIXA REFERENCIAL</v>
          </cell>
        </row>
        <row r="4563">
          <cell r="A4563">
            <v>100864</v>
          </cell>
          <cell r="B4563" t="str">
            <v>INSTALACOES HIDRO SANITARIAS</v>
          </cell>
          <cell r="C4563" t="str">
            <v>INHI</v>
          </cell>
          <cell r="D4563" t="str">
            <v>APARELHOS SANITARIOS, LOUCAS, METAIS E OUTROS</v>
          </cell>
          <cell r="E4563" t="str">
            <v>0183</v>
          </cell>
          <cell r="F4563" t="str">
            <v/>
          </cell>
          <cell r="G4563" t="str">
            <v/>
          </cell>
          <cell r="H4563" t="str">
            <v>BARRA DE APOIO EM "L", EM ACO INOX POLIDO 80 X 80 CM, FIXADA NA PAREDE - FORNECIMENTO E INSTALACAO. AF_01/2020</v>
          </cell>
          <cell r="I4563" t="str">
            <v>UN</v>
          </cell>
          <cell r="J4563" t="str">
            <v>ATRIBUÍDO SÃO PAULO</v>
          </cell>
          <cell r="K4563" t="str">
            <v>507,87</v>
          </cell>
          <cell r="L4563" t="str">
            <v>CAIXA REFERENCIAL</v>
          </cell>
        </row>
        <row r="4564">
          <cell r="A4564">
            <v>100865</v>
          </cell>
          <cell r="B4564" t="str">
            <v>INSTALACOES HIDRO SANITARIAS</v>
          </cell>
          <cell r="C4564" t="str">
            <v>INHI</v>
          </cell>
          <cell r="D4564" t="str">
            <v>APARELHOS SANITARIOS, LOUCAS, METAIS E OUTROS</v>
          </cell>
          <cell r="E4564" t="str">
            <v>0183</v>
          </cell>
          <cell r="F4564" t="str">
            <v/>
          </cell>
          <cell r="G4564" t="str">
            <v/>
          </cell>
          <cell r="H4564" t="str">
            <v>BARRA DE APOIO LATERAL ARTICULADA, COM TRAVA, EM ACO INOX POLIDO, FIXADA NA PAREDE - FORNECIMENTO E INSTALAÇÃO. AF_01/2020</v>
          </cell>
          <cell r="I4564" t="str">
            <v>UN</v>
          </cell>
          <cell r="J4564" t="str">
            <v>ATRIBUÍDO SÃO PAULO</v>
          </cell>
          <cell r="K4564" t="str">
            <v>480,30</v>
          </cell>
          <cell r="L4564" t="str">
            <v>CAIXA REFERENCIAL</v>
          </cell>
        </row>
        <row r="4565">
          <cell r="A4565">
            <v>100866</v>
          </cell>
          <cell r="B4565" t="str">
            <v>INSTALACOES HIDRO SANITARIAS</v>
          </cell>
          <cell r="C4565" t="str">
            <v>INHI</v>
          </cell>
          <cell r="D4565" t="str">
            <v>APARELHOS SANITARIOS, LOUCAS, METAIS E OUTROS</v>
          </cell>
          <cell r="E4565" t="str">
            <v>0183</v>
          </cell>
          <cell r="F4565" t="str">
            <v/>
          </cell>
          <cell r="G4565" t="str">
            <v/>
          </cell>
          <cell r="H4565" t="str">
            <v>BARRA DE APOIO RETA, EM ACO INOX POLIDO, COMPRIMENTO 60CM, FIXADA NA PAREDE - FORNECIMENTO E INSTALAÇÃO. AF_01/2020</v>
          </cell>
          <cell r="I4565" t="str">
            <v>UN</v>
          </cell>
          <cell r="J4565" t="str">
            <v>ATRIBUÍDO SÃO PAULO</v>
          </cell>
          <cell r="K4565" t="str">
            <v>225,53</v>
          </cell>
          <cell r="L4565" t="str">
            <v>CAIXA REFERENCIAL</v>
          </cell>
        </row>
        <row r="4566">
          <cell r="A4566">
            <v>100867</v>
          </cell>
          <cell r="B4566" t="str">
            <v>INSTALACOES HIDRO SANITARIAS</v>
          </cell>
          <cell r="C4566" t="str">
            <v>INHI</v>
          </cell>
          <cell r="D4566" t="str">
            <v>APARELHOS SANITARIOS, LOUCAS, METAIS E OUTROS</v>
          </cell>
          <cell r="E4566" t="str">
            <v>0183</v>
          </cell>
          <cell r="F4566" t="str">
            <v/>
          </cell>
          <cell r="G4566" t="str">
            <v/>
          </cell>
          <cell r="H4566" t="str">
            <v>BARRA DE APOIO RETA, EM ACO INOX POLIDO, COMPRIMENTO 70 CM,  FIXADA NA PAREDE - FORNECIMENTO E INSTALAÇÃO. AF_01/2020</v>
          </cell>
          <cell r="I4566" t="str">
            <v>UN</v>
          </cell>
          <cell r="J4566" t="str">
            <v>ATRIBUÍDO SÃO PAULO</v>
          </cell>
          <cell r="K4566" t="str">
            <v>242,48</v>
          </cell>
          <cell r="L4566" t="str">
            <v>CAIXA REFERENCIAL</v>
          </cell>
        </row>
        <row r="4567">
          <cell r="A4567">
            <v>100868</v>
          </cell>
          <cell r="B4567" t="str">
            <v>INSTALACOES HIDRO SANITARIAS</v>
          </cell>
          <cell r="C4567" t="str">
            <v>INHI</v>
          </cell>
          <cell r="D4567" t="str">
            <v>APARELHOS SANITARIOS, LOUCAS, METAIS E OUTROS</v>
          </cell>
          <cell r="E4567" t="str">
            <v>0183</v>
          </cell>
          <cell r="F4567" t="str">
            <v/>
          </cell>
          <cell r="G4567" t="str">
            <v/>
          </cell>
          <cell r="H4567" t="str">
            <v>BARRA DE APOIO RETA, EM ACO INOX POLIDO, COMPRIMENTO 80 CM,  FIXADA NA PAREDE - FORNECIMENTO E INSTALAÇÃO. AF_01/2020</v>
          </cell>
          <cell r="I4567" t="str">
            <v>UN</v>
          </cell>
          <cell r="J4567" t="str">
            <v>ATRIBUÍDO SÃO PAULO</v>
          </cell>
          <cell r="K4567" t="str">
            <v>253,75</v>
          </cell>
          <cell r="L4567" t="str">
            <v>CAIXA REFERENCIAL</v>
          </cell>
        </row>
        <row r="4568">
          <cell r="A4568">
            <v>100869</v>
          </cell>
          <cell r="B4568" t="str">
            <v>INSTALACOES HIDRO SANITARIAS</v>
          </cell>
          <cell r="C4568" t="str">
            <v>INHI</v>
          </cell>
          <cell r="D4568" t="str">
            <v>APARELHOS SANITARIOS, LOUCAS, METAIS E OUTROS</v>
          </cell>
          <cell r="E4568" t="str">
            <v>0183</v>
          </cell>
          <cell r="F4568" t="str">
            <v/>
          </cell>
          <cell r="G4568" t="str">
            <v/>
          </cell>
          <cell r="H4568" t="str">
            <v>BARRA DE APOIO RETA, EM ACO INOX POLIDO, COMPRIMENTO 90 CM,  FIXADA NA PAREDE - FORNECIMENTO E INSTALAÇÃO. AF_01/2020</v>
          </cell>
          <cell r="I4568" t="str">
            <v>UN</v>
          </cell>
          <cell r="J4568" t="str">
            <v>ATRIBUÍDO SÃO PAULO</v>
          </cell>
          <cell r="K4568" t="str">
            <v>262,40</v>
          </cell>
          <cell r="L4568" t="str">
            <v>CAIXA REFERENCIAL</v>
          </cell>
        </row>
        <row r="4569">
          <cell r="A4569">
            <v>100870</v>
          </cell>
          <cell r="B4569" t="str">
            <v>INSTALACOES HIDRO SANITARIAS</v>
          </cell>
          <cell r="C4569" t="str">
            <v>INHI</v>
          </cell>
          <cell r="D4569" t="str">
            <v>APARELHOS SANITARIOS, LOUCAS, METAIS E OUTROS</v>
          </cell>
          <cell r="E4569" t="str">
            <v>0183</v>
          </cell>
          <cell r="F4569" t="str">
            <v/>
          </cell>
          <cell r="G4569" t="str">
            <v/>
          </cell>
          <cell r="H4569" t="str">
            <v>BARRA DE APOIO RETA, EM ALUMINIO, COMPRIMENTO 60 CM,  FIXADA NA PAREDE - FORNECIMENTO E INSTALAÇÃO. AF_01/2020</v>
          </cell>
          <cell r="I4569" t="str">
            <v>UN</v>
          </cell>
          <cell r="J4569" t="str">
            <v>ATRIBUÍDO SÃO PAULO</v>
          </cell>
          <cell r="K4569" t="str">
            <v>194,32</v>
          </cell>
          <cell r="L4569" t="str">
            <v>CAIXA REFERENCIAL</v>
          </cell>
        </row>
        <row r="4570">
          <cell r="A4570">
            <v>100871</v>
          </cell>
          <cell r="B4570" t="str">
            <v>INSTALACOES HIDRO SANITARIAS</v>
          </cell>
          <cell r="C4570" t="str">
            <v>INHI</v>
          </cell>
          <cell r="D4570" t="str">
            <v>APARELHOS SANITARIOS, LOUCAS, METAIS E OUTROS</v>
          </cell>
          <cell r="E4570" t="str">
            <v>0183</v>
          </cell>
          <cell r="F4570" t="str">
            <v/>
          </cell>
          <cell r="G4570" t="str">
            <v/>
          </cell>
          <cell r="H4570" t="str">
            <v>BARRA DE APOIO RETA, EM ALUMINIO, COMPRIMENTO 70 CM,  FIXADA NA PAREDE - FORNECIMENTO E INSTALAÇÃO. AF_01/2020</v>
          </cell>
          <cell r="I4570" t="str">
            <v>UN</v>
          </cell>
          <cell r="J4570" t="str">
            <v>ATRIBUÍDO SÃO PAULO</v>
          </cell>
          <cell r="K4570" t="str">
            <v>212,22</v>
          </cell>
          <cell r="L4570" t="str">
            <v>CAIXA REFERENCIAL</v>
          </cell>
        </row>
        <row r="4571">
          <cell r="A4571">
            <v>100872</v>
          </cell>
          <cell r="B4571" t="str">
            <v>INSTALACOES HIDRO SANITARIAS</v>
          </cell>
          <cell r="C4571" t="str">
            <v>INHI</v>
          </cell>
          <cell r="D4571" t="str">
            <v>APARELHOS SANITARIOS, LOUCAS, METAIS E OUTROS</v>
          </cell>
          <cell r="E4571" t="str">
            <v>0183</v>
          </cell>
          <cell r="F4571" t="str">
            <v/>
          </cell>
          <cell r="G4571" t="str">
            <v/>
          </cell>
          <cell r="H4571" t="str">
            <v>BARRA DE APOIO RETA, EM ALUMINIO, COMPRIMENTO 80 CM,  FIXADA NA PAREDE - FORNECIMENTO E INSTALAÇÃO. AF_01/2020</v>
          </cell>
          <cell r="I4571" t="str">
            <v>UN</v>
          </cell>
          <cell r="J4571" t="str">
            <v>ATRIBUÍDO SÃO PAULO</v>
          </cell>
          <cell r="K4571" t="str">
            <v>223,64</v>
          </cell>
          <cell r="L4571" t="str">
            <v>CAIXA REFERENCIAL</v>
          </cell>
        </row>
        <row r="4572">
          <cell r="A4572">
            <v>100873</v>
          </cell>
          <cell r="B4572" t="str">
            <v>INSTALACOES HIDRO SANITARIAS</v>
          </cell>
          <cell r="C4572" t="str">
            <v>INHI</v>
          </cell>
          <cell r="D4572" t="str">
            <v>APARELHOS SANITARIOS, LOUCAS, METAIS E OUTROS</v>
          </cell>
          <cell r="E4572" t="str">
            <v>0183</v>
          </cell>
          <cell r="F4572" t="str">
            <v/>
          </cell>
          <cell r="G4572" t="str">
            <v/>
          </cell>
          <cell r="H4572" t="str">
            <v>BARRA DE APOIO RETA, EM ALUMINIO, COMPRIMENTO 90 CM,  FIXADA NA PAREDE - FORNECIMENTO E INSTALAÇÃO. AF_01/2020</v>
          </cell>
          <cell r="I4572" t="str">
            <v>UN</v>
          </cell>
          <cell r="J4572" t="str">
            <v>ATRIBUÍDO SÃO PAULO</v>
          </cell>
          <cell r="K4572" t="str">
            <v>230,77</v>
          </cell>
          <cell r="L4572" t="str">
            <v>CAIXA REFERENCIAL</v>
          </cell>
        </row>
        <row r="4573">
          <cell r="A4573">
            <v>100874</v>
          </cell>
          <cell r="B4573" t="str">
            <v>INSTALACOES HIDRO SANITARIAS</v>
          </cell>
          <cell r="C4573" t="str">
            <v>INHI</v>
          </cell>
          <cell r="D4573" t="str">
            <v>APARELHOS SANITARIOS, LOUCAS, METAIS E OUTROS</v>
          </cell>
          <cell r="E4573" t="str">
            <v>0183</v>
          </cell>
          <cell r="F4573" t="str">
            <v/>
          </cell>
          <cell r="G4573" t="str">
            <v/>
          </cell>
          <cell r="H4573" t="str">
            <v>PUXADOR PARA PCD, FIXADO NA PORTA - FORNECIMENTO E INSTALAÇÃO. AF_01/2020</v>
          </cell>
          <cell r="I4573" t="str">
            <v>UN</v>
          </cell>
          <cell r="J4573" t="str">
            <v>ATRIBUÍDO SÃO PAULO</v>
          </cell>
          <cell r="K4573" t="str">
            <v>225,53</v>
          </cell>
          <cell r="L4573" t="str">
            <v>CAIXA REFERENCIAL</v>
          </cell>
        </row>
        <row r="4574">
          <cell r="A4574">
            <v>100875</v>
          </cell>
          <cell r="B4574" t="str">
            <v>INSTALACOES HIDRO SANITARIAS</v>
          </cell>
          <cell r="C4574" t="str">
            <v>INHI</v>
          </cell>
          <cell r="D4574" t="str">
            <v>APARELHOS SANITARIOS, LOUCAS, METAIS E OUTROS</v>
          </cell>
          <cell r="E4574" t="str">
            <v>0183</v>
          </cell>
          <cell r="F4574" t="str">
            <v/>
          </cell>
          <cell r="G4574" t="str">
            <v/>
          </cell>
          <cell r="H4574" t="str">
            <v>BANCO ARTICULADO, EM ACO INOX, PARA PCD, FIXADO NA PAREDE - FORNECIMENTO E INSTALAÇÃO. AF_01/2020</v>
          </cell>
          <cell r="I4574" t="str">
            <v>UN</v>
          </cell>
          <cell r="J4574" t="str">
            <v>ATRIBUÍDO SÃO PAULO</v>
          </cell>
          <cell r="K4574" t="str">
            <v>882,07</v>
          </cell>
          <cell r="L4574" t="str">
            <v>CAIXA REFERENCIAL</v>
          </cell>
        </row>
        <row r="4575">
          <cell r="A4575">
            <v>98052</v>
          </cell>
          <cell r="B4575" t="str">
            <v>INSTALACOES HIDRO SANITARIAS</v>
          </cell>
          <cell r="C4575" t="str">
            <v>INHI</v>
          </cell>
          <cell r="D4575" t="str">
            <v>FOSSAS/SUMIDOUROS</v>
          </cell>
          <cell r="E4575" t="str">
            <v>0184</v>
          </cell>
          <cell r="F4575" t="str">
            <v/>
          </cell>
          <cell r="G4575" t="str">
            <v/>
          </cell>
          <cell r="H4575" t="str">
            <v>TANQUE SÉPTICO CIRCULAR, EM CONCRETO PRÉ-MOLDADO, DIÂMETRO INTERNO = 1,10 M, ALTURA INTERNA = 2,50 M, VOLUME ÚTIL: 2138,2 L (PARA 5 CONTRIBUINTES). AF_12/2020</v>
          </cell>
          <cell r="I4575" t="str">
            <v>UN</v>
          </cell>
          <cell r="J4575" t="str">
            <v>ATRIBUÍDO SÃO PAULO</v>
          </cell>
          <cell r="K4575" t="str">
            <v>1.524,80</v>
          </cell>
          <cell r="L4575" t="str">
            <v>CAIXA REFERENCIAL</v>
          </cell>
        </row>
        <row r="4576">
          <cell r="A4576">
            <v>98053</v>
          </cell>
          <cell r="B4576" t="str">
            <v>INSTALACOES HIDRO SANITARIAS</v>
          </cell>
          <cell r="C4576" t="str">
            <v>INHI</v>
          </cell>
          <cell r="D4576" t="str">
            <v>FOSSAS/SUMIDOUROS</v>
          </cell>
          <cell r="E4576" t="str">
            <v>0184</v>
          </cell>
          <cell r="F4576" t="str">
            <v/>
          </cell>
          <cell r="G4576" t="str">
            <v/>
          </cell>
          <cell r="H4576" t="str">
            <v>TANQUE SÉPTICO CIRCULAR, EM CONCRETO PRÉ-MOLDADO, DIÂMETRO INTERNO = 1,40 M, ALTURA INTERNA = 2,50 M, VOLUME ÚTIL: 3463,6 L (PARA 13 CONTRIBUINTES). AF_12/2020</v>
          </cell>
          <cell r="I4576" t="str">
            <v>UN</v>
          </cell>
          <cell r="J4576" t="str">
            <v>ATRIBUÍDO SÃO PAULO</v>
          </cell>
          <cell r="K4576" t="str">
            <v>2.084,53</v>
          </cell>
          <cell r="L4576" t="str">
            <v>CAIXA REFERENCIAL</v>
          </cell>
        </row>
        <row r="4577">
          <cell r="A4577">
            <v>98054</v>
          </cell>
          <cell r="B4577" t="str">
            <v>INSTALACOES HIDRO SANITARIAS</v>
          </cell>
          <cell r="C4577" t="str">
            <v>INHI</v>
          </cell>
          <cell r="D4577" t="str">
            <v>FOSSAS/SUMIDOUROS</v>
          </cell>
          <cell r="E4577" t="str">
            <v>0184</v>
          </cell>
          <cell r="F4577" t="str">
            <v/>
          </cell>
          <cell r="G4577" t="str">
            <v/>
          </cell>
          <cell r="H4577" t="str">
            <v>TANQUE SÉPTICO CIRCULAR, EM CONCRETO PRÉ-MOLDADO, DIÂMETRO INTERNO = 1,88 M, ALTURA INTERNA = 2,50 M, VOLUME ÚTIL: 6245,8 L (PARA 32 CONTRIBUINTES). AF_12/2020</v>
          </cell>
          <cell r="I4577" t="str">
            <v>UN</v>
          </cell>
          <cell r="J4577" t="str">
            <v>ATRIBUÍDO SÃO PAULO</v>
          </cell>
          <cell r="K4577" t="str">
            <v>3.362,56</v>
          </cell>
          <cell r="L4577" t="str">
            <v>CAIXA REFERENCIAL</v>
          </cell>
        </row>
        <row r="4578">
          <cell r="A4578">
            <v>98055</v>
          </cell>
          <cell r="B4578" t="str">
            <v>INSTALACOES HIDRO SANITARIAS</v>
          </cell>
          <cell r="C4578" t="str">
            <v>INHI</v>
          </cell>
          <cell r="D4578" t="str">
            <v>FOSSAS/SUMIDOUROS</v>
          </cell>
          <cell r="E4578" t="str">
            <v>0184</v>
          </cell>
          <cell r="F4578" t="str">
            <v/>
          </cell>
          <cell r="G4578" t="str">
            <v/>
          </cell>
          <cell r="H4578" t="str">
            <v>TANQUE SÉPTICO CIRCULAR, EM CONCRETO PRÉ-MOLDADO, DIÂMETRO INTERNO = 2,38 M, ALTURA INTERNA = 2,50 M, VOLUME ÚTIL: 10009,8 L (PARA 69 CONTRIBUINTES). AF_12/2020</v>
          </cell>
          <cell r="I4578" t="str">
            <v>UN</v>
          </cell>
          <cell r="J4578" t="str">
            <v>ATRIBUÍDO SÃO PAULO</v>
          </cell>
          <cell r="K4578" t="str">
            <v>4.548,86</v>
          </cell>
          <cell r="L4578" t="str">
            <v>CAIXA REFERENCIAL</v>
          </cell>
        </row>
        <row r="4579">
          <cell r="A4579">
            <v>98056</v>
          </cell>
          <cell r="B4579" t="str">
            <v>INSTALACOES HIDRO SANITARIAS</v>
          </cell>
          <cell r="C4579" t="str">
            <v>INHI</v>
          </cell>
          <cell r="D4579" t="str">
            <v>FOSSAS/SUMIDOUROS</v>
          </cell>
          <cell r="E4579" t="str">
            <v>0184</v>
          </cell>
          <cell r="F4579" t="str">
            <v/>
          </cell>
          <cell r="G4579" t="str">
            <v/>
          </cell>
          <cell r="H4579" t="str">
            <v>TANQUE SÉPTICO CIRCULAR, EM CONCRETO PRÉ-MOLDADO, DIÂMETRO INTERNO = 2,38 M, ALTURA INTERNA = 3,0 M, VOLUME ÚTIL: 12234,2 L (PARA 86 CONTRIBUINTES). AF_12/2020</v>
          </cell>
          <cell r="I4579" t="str">
            <v>UN</v>
          </cell>
          <cell r="J4579" t="str">
            <v>ATRIBUÍDO SÃO PAULO</v>
          </cell>
          <cell r="K4579" t="str">
            <v>5.307,35</v>
          </cell>
          <cell r="L4579" t="str">
            <v>CAIXA REFERENCIAL</v>
          </cell>
        </row>
        <row r="4580">
          <cell r="A4580">
            <v>98057</v>
          </cell>
          <cell r="B4580" t="str">
            <v>INSTALACOES HIDRO SANITARIAS</v>
          </cell>
          <cell r="C4580" t="str">
            <v>INHI</v>
          </cell>
          <cell r="D4580" t="str">
            <v>FOSSAS/SUMIDOUROS</v>
          </cell>
          <cell r="E4580" t="str">
            <v>0184</v>
          </cell>
          <cell r="F4580" t="str">
            <v/>
          </cell>
          <cell r="G4580" t="str">
            <v/>
          </cell>
          <cell r="H4580" t="str">
            <v>TANQUE SÉPTICO CIRCULAR, EM CONCRETO PRÉ-MOLDADO, DIÂMETRO INTERNO = 2,88 M, ALTURA INTERNA = 2,50 M, VOLUME ÚTIL: 14657,4 L (PARA 105 CONTRIBUINTES). AF_12/2020</v>
          </cell>
          <cell r="I4580" t="str">
            <v>UN</v>
          </cell>
          <cell r="J4580" t="str">
            <v>ATRIBUÍDO SÃO PAULO</v>
          </cell>
          <cell r="K4580" t="str">
            <v>6.265,50</v>
          </cell>
          <cell r="L4580" t="str">
            <v>CAIXA REFERENCIAL</v>
          </cell>
        </row>
        <row r="4581">
          <cell r="A4581">
            <v>98058</v>
          </cell>
          <cell r="B4581" t="str">
            <v>INSTALACOES HIDRO SANITARIAS</v>
          </cell>
          <cell r="C4581" t="str">
            <v>INHI</v>
          </cell>
          <cell r="D4581" t="str">
            <v>FOSSAS/SUMIDOUROS</v>
          </cell>
          <cell r="E4581" t="str">
            <v>0184</v>
          </cell>
          <cell r="F4581" t="str">
            <v/>
          </cell>
          <cell r="G4581" t="str">
            <v/>
          </cell>
          <cell r="H4581" t="str">
            <v>FILTRO ANAERÓBIO CIRCULAR, EM CONCRETO PRÉ-MOLDADO, DIÂMETRO INTERNO = 1,10 M, ALTURA INTERNA = 1,50 M, VOLUME ÚTIL: 1140,4 L (PARA 5 CONTRIBUINTES). AF_12/2020</v>
          </cell>
          <cell r="I4581" t="str">
            <v>UN</v>
          </cell>
          <cell r="J4581" t="str">
            <v>ATRIBUÍDO SÃO PAULO</v>
          </cell>
          <cell r="K4581" t="str">
            <v>1.291,38</v>
          </cell>
          <cell r="L4581" t="str">
            <v>CAIXA REFERENCIAL</v>
          </cell>
        </row>
        <row r="4582">
          <cell r="A4582">
            <v>98059</v>
          </cell>
          <cell r="B4582" t="str">
            <v>INSTALACOES HIDRO SANITARIAS</v>
          </cell>
          <cell r="C4582" t="str">
            <v>INHI</v>
          </cell>
          <cell r="D4582" t="str">
            <v>FOSSAS/SUMIDOUROS</v>
          </cell>
          <cell r="E4582" t="str">
            <v>0184</v>
          </cell>
          <cell r="F4582" t="str">
            <v/>
          </cell>
          <cell r="G4582" t="str">
            <v/>
          </cell>
          <cell r="H4582" t="str">
            <v>FILTRO ANAERÓBIO CIRCULAR, EM CONCRETO PRÉ-MOLDADO, DIÂMETRO INTERNO = 1,88 M, ALTURA INTERNA = 1,50 M, VOLUME ÚTIL: 3331,1 L (PARA 19 CONTRIBUINTES). AF_12/2020</v>
          </cell>
          <cell r="I4582" t="str">
            <v>UN</v>
          </cell>
          <cell r="J4582" t="str">
            <v>ATRIBUÍDO SÃO PAULO</v>
          </cell>
          <cell r="K4582" t="str">
            <v>2.762,36</v>
          </cell>
          <cell r="L4582" t="str">
            <v>CAIXA REFERENCIAL</v>
          </cell>
        </row>
        <row r="4583">
          <cell r="A4583">
            <v>98060</v>
          </cell>
          <cell r="B4583" t="str">
            <v>INSTALACOES HIDRO SANITARIAS</v>
          </cell>
          <cell r="C4583" t="str">
            <v>INHI</v>
          </cell>
          <cell r="D4583" t="str">
            <v>FOSSAS/SUMIDOUROS</v>
          </cell>
          <cell r="E4583" t="str">
            <v>0184</v>
          </cell>
          <cell r="F4583" t="str">
            <v/>
          </cell>
          <cell r="G4583" t="str">
            <v/>
          </cell>
          <cell r="H4583" t="str">
            <v>FILTRO ANAERÓBIO CIRCULAR, EM CONCRETO PRÉ-MOLDADO, DIÂMETRO INTERNO = 2,38 M, ALTURA INTERNA = 1,50 M, VOLUME ÚTIL: 5338,6 L (PARA 34 CONTRIBUINTES). AF_12/2020</v>
          </cell>
          <cell r="I4583" t="str">
            <v>UN</v>
          </cell>
          <cell r="J4583" t="str">
            <v>ATRIBUÍDO SÃO PAULO</v>
          </cell>
          <cell r="K4583" t="str">
            <v>3.834,19</v>
          </cell>
          <cell r="L4583" t="str">
            <v>CAIXA REFERENCIAL</v>
          </cell>
        </row>
        <row r="4584">
          <cell r="A4584">
            <v>98061</v>
          </cell>
          <cell r="B4584" t="str">
            <v>INSTALACOES HIDRO SANITARIAS</v>
          </cell>
          <cell r="C4584" t="str">
            <v>INHI</v>
          </cell>
          <cell r="D4584" t="str">
            <v>FOSSAS/SUMIDOUROS</v>
          </cell>
          <cell r="E4584" t="str">
            <v>0184</v>
          </cell>
          <cell r="F4584" t="str">
            <v/>
          </cell>
          <cell r="G4584" t="str">
            <v/>
          </cell>
          <cell r="H4584" t="str">
            <v>FILTRO ANAERÓBIO CIRCULAR, EM CONCRETO PRÉ-MOLDADO, DIÂMETRO INTERNO = 2,88 M, ALTURA INTERNA = 1,50 M, VOLUME ÚTIL: 7817,3 L (PARA 75 CONTRIBUINTES). AF_12/2020</v>
          </cell>
          <cell r="I4584" t="str">
            <v>UN</v>
          </cell>
          <cell r="J4584" t="str">
            <v>ATRIBUÍDO SÃO PAULO</v>
          </cell>
          <cell r="K4584" t="str">
            <v>5.306,04</v>
          </cell>
          <cell r="L4584" t="str">
            <v>CAIXA REFERENCIAL</v>
          </cell>
        </row>
        <row r="4585">
          <cell r="A4585">
            <v>98062</v>
          </cell>
          <cell r="B4585" t="str">
            <v>INSTALACOES HIDRO SANITARIAS</v>
          </cell>
          <cell r="C4585" t="str">
            <v>INHI</v>
          </cell>
          <cell r="D4585" t="str">
            <v>FOSSAS/SUMIDOUROS</v>
          </cell>
          <cell r="E4585" t="str">
            <v>0184</v>
          </cell>
          <cell r="F4585" t="str">
            <v/>
          </cell>
          <cell r="G4585" t="str">
            <v/>
          </cell>
          <cell r="H4585" t="str">
            <v>SUMIDOURO CIRCULAR, EM CONCRETO PRÉ-MOLDADO, DIÂMETRO INTERNO = 1,88 M, ALTURA INTERNA = 2,00 M, ÁREA DE INFILTRAÇÃO: 13,1 M² (PARA 5 CONTRIBUINTES). AF_12/2020</v>
          </cell>
          <cell r="I4585" t="str">
            <v>UN</v>
          </cell>
          <cell r="J4585" t="str">
            <v>ATRIBUÍDO SÃO PAULO</v>
          </cell>
          <cell r="K4585" t="str">
            <v>2.125,55</v>
          </cell>
          <cell r="L4585" t="str">
            <v>CAIXA REFERENCIAL</v>
          </cell>
        </row>
        <row r="4586">
          <cell r="A4586">
            <v>98063</v>
          </cell>
          <cell r="B4586" t="str">
            <v>INSTALACOES HIDRO SANITARIAS</v>
          </cell>
          <cell r="C4586" t="str">
            <v>INHI</v>
          </cell>
          <cell r="D4586" t="str">
            <v>FOSSAS/SUMIDOUROS</v>
          </cell>
          <cell r="E4586" t="str">
            <v>0184</v>
          </cell>
          <cell r="F4586" t="str">
            <v/>
          </cell>
          <cell r="G4586" t="str">
            <v/>
          </cell>
          <cell r="H4586" t="str">
            <v>SUMIDOURO CIRCULAR, EM CONCRETO PRÉ-MOLDADO, DIÂMETRO INTERNO = 2,38 M, ALTURA INTERNA = 2,50 M, ÁREA DE INFILTRAÇÃO: 21,3 M² (PARA 8 CONTRIBUINTES). AF_12/2020</v>
          </cell>
          <cell r="I4586" t="str">
            <v>UN</v>
          </cell>
          <cell r="J4586" t="str">
            <v>ATRIBUÍDO SÃO PAULO</v>
          </cell>
          <cell r="K4586" t="str">
            <v>3.237,43</v>
          </cell>
          <cell r="L4586" t="str">
            <v>CAIXA REFERENCIAL</v>
          </cell>
        </row>
        <row r="4587">
          <cell r="A4587">
            <v>98064</v>
          </cell>
          <cell r="B4587" t="str">
            <v>INSTALACOES HIDRO SANITARIAS</v>
          </cell>
          <cell r="C4587" t="str">
            <v>INHI</v>
          </cell>
          <cell r="D4587" t="str">
            <v>FOSSAS/SUMIDOUROS</v>
          </cell>
          <cell r="E4587" t="str">
            <v>0184</v>
          </cell>
          <cell r="F4587" t="str">
            <v/>
          </cell>
          <cell r="G4587" t="str">
            <v/>
          </cell>
          <cell r="H4587" t="str">
            <v>SUMIDOURO CIRCULAR, EM CONCRETO PRÉ-MOLDADO, DIÂMETRO INTERNO = 2,38 M, ALTURA INTERNA = 3,0 M, ÁREA DE INFILTRAÇÃO: 25 M² (PARA 10 CONTRIBUINTES). AF_12/2020</v>
          </cell>
          <cell r="I4587" t="str">
            <v>UN</v>
          </cell>
          <cell r="J4587" t="str">
            <v>ATRIBUÍDO SÃO PAULO</v>
          </cell>
          <cell r="K4587" t="str">
            <v>3.736,67</v>
          </cell>
          <cell r="L4587" t="str">
            <v>CAIXA REFERENCIAL</v>
          </cell>
        </row>
        <row r="4588">
          <cell r="A4588">
            <v>98065</v>
          </cell>
          <cell r="B4588" t="str">
            <v>INSTALACOES HIDRO SANITARIAS</v>
          </cell>
          <cell r="C4588" t="str">
            <v>INHI</v>
          </cell>
          <cell r="D4588" t="str">
            <v>FOSSAS/SUMIDOUROS</v>
          </cell>
          <cell r="E4588" t="str">
            <v>0184</v>
          </cell>
          <cell r="F4588" t="str">
            <v/>
          </cell>
          <cell r="G4588" t="str">
            <v/>
          </cell>
          <cell r="H4588" t="str">
            <v>SUMIDOURO CIRCULAR, EM CONCRETO PRÉ-MOLDADO, DIÂMETRO INTERNO = 2,88 M, ALTURA INTERNA = 3,0 M, ÁREA DE INFILTRAÇÃO: 31,4 M² (PARA 12 CONTRIBUINTES). AF_12/2020</v>
          </cell>
          <cell r="I4588" t="str">
            <v>UN</v>
          </cell>
          <cell r="J4588" t="str">
            <v>ATRIBUÍDO SÃO PAULO</v>
          </cell>
          <cell r="K4588" t="str">
            <v>5.176,68</v>
          </cell>
          <cell r="L4588" t="str">
            <v>CAIXA REFERENCIAL</v>
          </cell>
        </row>
        <row r="4589">
          <cell r="A4589">
            <v>98066</v>
          </cell>
          <cell r="B4589" t="str">
            <v>INSTALACOES HIDRO SANITARIAS</v>
          </cell>
          <cell r="C4589" t="str">
            <v>INHI</v>
          </cell>
          <cell r="D4589" t="str">
            <v>FOSSAS/SUMIDOUROS</v>
          </cell>
          <cell r="E4589" t="str">
            <v>0184</v>
          </cell>
          <cell r="F4589" t="str">
            <v/>
          </cell>
          <cell r="G4589" t="str">
            <v/>
          </cell>
          <cell r="H4589" t="str">
            <v>TANQUE SÉPTICO RETANGULAR, EM ALVENARIA COM TIJOLOS CERÂMICOS MACIÇOS, DIMENSÕES INTERNAS: 1,0 X 2,0 X 1,4 M, VOLUME ÚTIL: 2000 L (PARA 5 CONTRIBUINTES). AF_12/2020</v>
          </cell>
          <cell r="I4589" t="str">
            <v>UN</v>
          </cell>
          <cell r="J4589" t="str">
            <v>ATRIBUÍDO SÃO PAULO</v>
          </cell>
          <cell r="K4589" t="str">
            <v>4.613,25</v>
          </cell>
          <cell r="L4589" t="str">
            <v>CAIXA REFERENCIAL</v>
          </cell>
        </row>
        <row r="4590">
          <cell r="A4590">
            <v>98067</v>
          </cell>
          <cell r="B4590" t="str">
            <v>INSTALACOES HIDRO SANITARIAS</v>
          </cell>
          <cell r="C4590" t="str">
            <v>INHI</v>
          </cell>
          <cell r="D4590" t="str">
            <v>FOSSAS/SUMIDOUROS</v>
          </cell>
          <cell r="E4590" t="str">
            <v>0184</v>
          </cell>
          <cell r="F4590" t="str">
            <v/>
          </cell>
          <cell r="G4590" t="str">
            <v/>
          </cell>
          <cell r="H4590" t="str">
            <v>TANQUE SÉPTICO RETANGULAR, EM ALVENARIA COM TIJOLOS CERÂMICOS MACIÇOS, DIMENSÕES INTERNAS: 1,2 X 2,4 X 1,6 M, VOLUME ÚTIL: 3456 L (PARA 13 CONTRIBUINTES). AF_12/2020</v>
          </cell>
          <cell r="I4590" t="str">
            <v>UN</v>
          </cell>
          <cell r="J4590" t="str">
            <v>ATRIBUÍDO SÃO PAULO</v>
          </cell>
          <cell r="K4590" t="str">
            <v>6.176,20</v>
          </cell>
          <cell r="L4590" t="str">
            <v>CAIXA REFERENCIAL</v>
          </cell>
        </row>
        <row r="4591">
          <cell r="A4591">
            <v>98068</v>
          </cell>
          <cell r="B4591" t="str">
            <v>INSTALACOES HIDRO SANITARIAS</v>
          </cell>
          <cell r="C4591" t="str">
            <v>INHI</v>
          </cell>
          <cell r="D4591" t="str">
            <v>FOSSAS/SUMIDOUROS</v>
          </cell>
          <cell r="E4591" t="str">
            <v>0184</v>
          </cell>
          <cell r="F4591" t="str">
            <v/>
          </cell>
          <cell r="G4591" t="str">
            <v/>
          </cell>
          <cell r="H4591" t="str">
            <v>TANQUE SÉPTICO RETANGULAR, EM ALVENARIA COM TIJOLOS CERÂMICOS MACIÇOS, DIMENSÕES INTERNAS: 1,4 X 3,2 X 1,8 M, VOLUME ÚTIL: 6272 L (PARA 32 CONTRIBUINTES). AF_12/2020</v>
          </cell>
          <cell r="I4591" t="str">
            <v>UN</v>
          </cell>
          <cell r="J4591" t="str">
            <v>ATRIBUÍDO SÃO PAULO</v>
          </cell>
          <cell r="K4591" t="str">
            <v>8.730,51</v>
          </cell>
          <cell r="L4591" t="str">
            <v>CAIXA REFERENCIAL</v>
          </cell>
        </row>
        <row r="4592">
          <cell r="A4592">
            <v>98069</v>
          </cell>
          <cell r="B4592" t="str">
            <v>INSTALACOES HIDRO SANITARIAS</v>
          </cell>
          <cell r="C4592" t="str">
            <v>INHI</v>
          </cell>
          <cell r="D4592" t="str">
            <v>FOSSAS/SUMIDOUROS</v>
          </cell>
          <cell r="E4592" t="str">
            <v>0184</v>
          </cell>
          <cell r="F4592" t="str">
            <v/>
          </cell>
          <cell r="G4592" t="str">
            <v/>
          </cell>
          <cell r="H4592" t="str">
            <v>TANQUE SÉPTICO RETANGULAR, EM ALVENARIA COM TIJOLOS CERÂMICOS MACIÇOS, DIMENSÕES INTERNAS: 1,6 X 4,4 X 1,8 M, VOLUME ÚTIL: 9856 L (PARA 68 CONTRIBUINTES). AF_12/2020</v>
          </cell>
          <cell r="I4592" t="str">
            <v>UN</v>
          </cell>
          <cell r="J4592" t="str">
            <v>ATRIBUÍDO SÃO PAULO</v>
          </cell>
          <cell r="K4592" t="str">
            <v>11.606,43</v>
          </cell>
          <cell r="L4592" t="str">
            <v>CAIXA REFERENCIAL</v>
          </cell>
        </row>
        <row r="4593">
          <cell r="A4593">
            <v>98070</v>
          </cell>
          <cell r="B4593" t="str">
            <v>INSTALACOES HIDRO SANITARIAS</v>
          </cell>
          <cell r="C4593" t="str">
            <v>INHI</v>
          </cell>
          <cell r="D4593" t="str">
            <v>FOSSAS/SUMIDOUROS</v>
          </cell>
          <cell r="E4593" t="str">
            <v>0184</v>
          </cell>
          <cell r="F4593" t="str">
            <v/>
          </cell>
          <cell r="G4593" t="str">
            <v/>
          </cell>
          <cell r="H4593" t="str">
            <v>TANQUE SÉPTICO RETANGULAR, EM ALVENARIA COM TIJOLOS CERÂMICOS MACIÇOS, DIMENSÕES INTERNAS: 1,6 X 4,8 X 2,0 M, VOLUME ÚTIL: 12288 L (PARA 86 CONTRIBUINTES). AF_12/2020</v>
          </cell>
          <cell r="I4593" t="str">
            <v>UN</v>
          </cell>
          <cell r="J4593" t="str">
            <v>ATRIBUÍDO SÃO PAULO</v>
          </cell>
          <cell r="K4593" t="str">
            <v>13.379,47</v>
          </cell>
          <cell r="L4593" t="str">
            <v>CAIXA REFERENCIAL</v>
          </cell>
        </row>
        <row r="4594">
          <cell r="A4594">
            <v>98071</v>
          </cell>
          <cell r="B4594" t="str">
            <v>INSTALACOES HIDRO SANITARIAS</v>
          </cell>
          <cell r="C4594" t="str">
            <v>INHI</v>
          </cell>
          <cell r="D4594" t="str">
            <v>FOSSAS/SUMIDOUROS</v>
          </cell>
          <cell r="E4594" t="str">
            <v>0184</v>
          </cell>
          <cell r="F4594" t="str">
            <v/>
          </cell>
          <cell r="G4594" t="str">
            <v/>
          </cell>
          <cell r="H4594" t="str">
            <v>TANQUE SÉPTICO RETANGULAR, EM ALVENARIA COM TIJOLOS CERÂMICOS MACIÇOS, DIMENSÕES INTERNAS: 1,6 X 4,6 X 2,4 M, VOLUME ÚTIL: 14720 L (PARA 105 CONTRIBUINTES). AF_12/2020</v>
          </cell>
          <cell r="I4594" t="str">
            <v>UN</v>
          </cell>
          <cell r="J4594" t="str">
            <v>ATRIBUÍDO SÃO PAULO</v>
          </cell>
          <cell r="K4594" t="str">
            <v>14.861,48</v>
          </cell>
          <cell r="L4594" t="str">
            <v>CAIXA REFERENCIAL</v>
          </cell>
        </row>
        <row r="4595">
          <cell r="A4595">
            <v>98072</v>
          </cell>
          <cell r="B4595" t="str">
            <v>INSTALACOES HIDRO SANITARIAS</v>
          </cell>
          <cell r="C4595" t="str">
            <v>INHI</v>
          </cell>
          <cell r="D4595" t="str">
            <v>FOSSAS/SUMIDOUROS</v>
          </cell>
          <cell r="E4595" t="str">
            <v>0184</v>
          </cell>
          <cell r="F4595" t="str">
            <v/>
          </cell>
          <cell r="G4595" t="str">
            <v/>
          </cell>
          <cell r="H4595" t="str">
            <v>FILTRO ANAERÓBIO RETANGULAR, EM ALVENARIA COM TIJOLOS CERÂMICOS MACIÇOS, DIMENSÕES INTERNAS: 0,8 X 1,2 X 1,67 M, VOLUME ÚTIL: 1152 L (PARA 5 CONTRIBUINTES). AF_12/2020</v>
          </cell>
          <cell r="I4595" t="str">
            <v>UN</v>
          </cell>
          <cell r="J4595" t="str">
            <v>ATRIBUÍDO SÃO PAULO</v>
          </cell>
          <cell r="K4595" t="str">
            <v>3.779,06</v>
          </cell>
          <cell r="L4595" t="str">
            <v>CAIXA REFERENCIAL</v>
          </cell>
        </row>
        <row r="4596">
          <cell r="A4596">
            <v>98073</v>
          </cell>
          <cell r="B4596" t="str">
            <v>INSTALACOES HIDRO SANITARIAS</v>
          </cell>
          <cell r="C4596" t="str">
            <v>INHI</v>
          </cell>
          <cell r="D4596" t="str">
            <v>FOSSAS/SUMIDOUROS</v>
          </cell>
          <cell r="E4596" t="str">
            <v>0184</v>
          </cell>
          <cell r="F4596" t="str">
            <v/>
          </cell>
          <cell r="G4596" t="str">
            <v/>
          </cell>
          <cell r="H4596" t="str">
            <v>FILTRO ANAERÓBIO RETANGULAR, EM ALVENARIA COM TIJOLOS CERÂMICOS MACIÇOS, DIMENSÕES INTERNAS: 1,2 X 1,8 X 1,67 M, VOLUME ÚTIL: 2592 L (PARA 13 CONTRIBUINTES). AF_12/2020</v>
          </cell>
          <cell r="I4596" t="str">
            <v>UN</v>
          </cell>
          <cell r="J4596" t="str">
            <v>ATRIBUÍDO SÃO PAULO</v>
          </cell>
          <cell r="K4596" t="str">
            <v>5.790,06</v>
          </cell>
          <cell r="L4596" t="str">
            <v>CAIXA REFERENCIAL</v>
          </cell>
        </row>
        <row r="4597">
          <cell r="A4597">
            <v>98074</v>
          </cell>
          <cell r="B4597" t="str">
            <v>INSTALACOES HIDRO SANITARIAS</v>
          </cell>
          <cell r="C4597" t="str">
            <v>INHI</v>
          </cell>
          <cell r="D4597" t="str">
            <v>FOSSAS/SUMIDOUROS</v>
          </cell>
          <cell r="E4597" t="str">
            <v>0184</v>
          </cell>
          <cell r="F4597" t="str">
            <v/>
          </cell>
          <cell r="G4597" t="str">
            <v/>
          </cell>
          <cell r="H4597" t="str">
            <v>FILTRO ANAERÓBIO RETANGULAR, EM ALVENARIA COM TIJOLOS CERÂMICOS MACIÇOS, DIMENSÕES INTERNAS: 1,4 X 3,0 X 1,67 M, VOLUME ÚTIL: 5040 L (PARA 32 CONTRIBUINTES). AF_12/2020</v>
          </cell>
          <cell r="I4597" t="str">
            <v>UN</v>
          </cell>
          <cell r="J4597" t="str">
            <v>ATRIBUÍDO SÃO PAULO</v>
          </cell>
          <cell r="K4597" t="str">
            <v>8.828,62</v>
          </cell>
          <cell r="L4597" t="str">
            <v>CAIXA REFERENCIAL</v>
          </cell>
        </row>
        <row r="4598">
          <cell r="A4598">
            <v>98075</v>
          </cell>
          <cell r="B4598" t="str">
            <v>INSTALACOES HIDRO SANITARIAS</v>
          </cell>
          <cell r="C4598" t="str">
            <v>INHI</v>
          </cell>
          <cell r="D4598" t="str">
            <v>FOSSAS/SUMIDOUROS</v>
          </cell>
          <cell r="E4598" t="str">
            <v>0184</v>
          </cell>
          <cell r="F4598" t="str">
            <v/>
          </cell>
          <cell r="G4598" t="str">
            <v/>
          </cell>
          <cell r="H4598" t="str">
            <v>FILTRO ANAERÓBIO RETANGULAR, EM ALVENARIA COM TIJOLOS CERÂMICOS MACIÇOS, DIMENSÕES INTERNAS: 1,4 X 4,2 X 1,67 M, VOLUME ÚTIL: 7056 L (PARA 67 CONTRIBUINTES). AF_12/2020</v>
          </cell>
          <cell r="I4598" t="str">
            <v>UN</v>
          </cell>
          <cell r="J4598" t="str">
            <v>ATRIBUÍDO SÃO PAULO</v>
          </cell>
          <cell r="K4598" t="str">
            <v>11.397,08</v>
          </cell>
          <cell r="L4598" t="str">
            <v>CAIXA REFERENCIAL</v>
          </cell>
        </row>
        <row r="4599">
          <cell r="A4599">
            <v>98076</v>
          </cell>
          <cell r="B4599" t="str">
            <v>INSTALACOES HIDRO SANITARIAS</v>
          </cell>
          <cell r="C4599" t="str">
            <v>INHI</v>
          </cell>
          <cell r="D4599" t="str">
            <v>FOSSAS/SUMIDOUROS</v>
          </cell>
          <cell r="E4599" t="str">
            <v>0184</v>
          </cell>
          <cell r="F4599" t="str">
            <v/>
          </cell>
          <cell r="G4599" t="str">
            <v/>
          </cell>
          <cell r="H4599" t="str">
            <v>FILTRO ANAERÓBIO RETANGULAR, EM ALVENARIA COM TIJOLOS CERÂMICOS MACIÇOS, DIMENSÕES INTERNAS: 1,6 X 4,6 X 1,67 M, VOLUME ÚTIL: 8832 L (PARA 84 CONTRIBUINTES). AF_12/2020</v>
          </cell>
          <cell r="I4599" t="str">
            <v>UN</v>
          </cell>
          <cell r="J4599" t="str">
            <v>ATRIBUÍDO SÃO PAULO</v>
          </cell>
          <cell r="K4599" t="str">
            <v>13.031,24</v>
          </cell>
          <cell r="L4599" t="str">
            <v>CAIXA REFERENCIAL</v>
          </cell>
        </row>
        <row r="4600">
          <cell r="A4600">
            <v>98077</v>
          </cell>
          <cell r="B4600" t="str">
            <v>INSTALACOES HIDRO SANITARIAS</v>
          </cell>
          <cell r="C4600" t="str">
            <v>INHI</v>
          </cell>
          <cell r="D4600" t="str">
            <v>FOSSAS/SUMIDOUROS</v>
          </cell>
          <cell r="E4600" t="str">
            <v>0184</v>
          </cell>
          <cell r="F4600" t="str">
            <v/>
          </cell>
          <cell r="G4600" t="str">
            <v/>
          </cell>
          <cell r="H4600" t="str">
            <v>FILTRO ANAERÓBIO RETANGULAR, EM ALVENARIA COM TIJOLOS CERÂMICOS MACIÇOS, DIMENSÕES INTERNAS: 1,6 X 5,6 X 1,67 M, VOLUME ÚTIL: 10752 L (PARA 103 CONTRIBUINTES). AF_12/2020</v>
          </cell>
          <cell r="I4600" t="str">
            <v>UN</v>
          </cell>
          <cell r="J4600" t="str">
            <v>ATRIBUÍDO SÃO PAULO</v>
          </cell>
          <cell r="K4600" t="str">
            <v>15.283,66</v>
          </cell>
          <cell r="L4600" t="str">
            <v>CAIXA REFERENCIAL</v>
          </cell>
        </row>
        <row r="4601">
          <cell r="A4601">
            <v>98078</v>
          </cell>
          <cell r="B4601" t="str">
            <v>INSTALACOES HIDRO SANITARIAS</v>
          </cell>
          <cell r="C4601" t="str">
            <v>INHI</v>
          </cell>
          <cell r="D4601" t="str">
            <v>FOSSAS/SUMIDOUROS</v>
          </cell>
          <cell r="E4601" t="str">
            <v>0184</v>
          </cell>
          <cell r="F4601" t="str">
            <v/>
          </cell>
          <cell r="G4601" t="str">
            <v/>
          </cell>
          <cell r="H4601" t="str">
            <v>SUMIDOURO RETANGULAR, EM ALVENARIA COM TIJOLOS CERÂMICOS MACIÇOS, DIMENSÕES INTERNAS: 0,8 X 1,4 X 3,0 M, ÁREA DE INFILTRAÇÃO: 13,2 M² (PARA 5 CONTRIBUINTES). AF_12/2020</v>
          </cell>
          <cell r="I4601" t="str">
            <v>UN</v>
          </cell>
          <cell r="J4601" t="str">
            <v>ATRIBUÍDO SÃO PAULO</v>
          </cell>
          <cell r="K4601" t="str">
            <v>4.280,90</v>
          </cell>
          <cell r="L4601" t="str">
            <v>CAIXA REFERENCIAL</v>
          </cell>
        </row>
        <row r="4602">
          <cell r="A4602">
            <v>98079</v>
          </cell>
          <cell r="B4602" t="str">
            <v>INSTALACOES HIDRO SANITARIAS</v>
          </cell>
          <cell r="C4602" t="str">
            <v>INHI</v>
          </cell>
          <cell r="D4602" t="str">
            <v>FOSSAS/SUMIDOUROS</v>
          </cell>
          <cell r="E4602" t="str">
            <v>0184</v>
          </cell>
          <cell r="F4602" t="str">
            <v/>
          </cell>
          <cell r="G4602" t="str">
            <v/>
          </cell>
          <cell r="H4602" t="str">
            <v>SUMIDOURO RETANGULAR, EM ALVENARIA COM TIJOLOS CERÂMICOS MACIÇOS, DIMENSÕES INTERNAS: 1,0 X 3,0 X 3,0 M, ÁREA DE INFILTRAÇÃO: 25 M² (PARA 10 CONTRIBUINTES). AF_12/2020</v>
          </cell>
          <cell r="I4602" t="str">
            <v>UN</v>
          </cell>
          <cell r="J4602" t="str">
            <v>ATRIBUÍDO SÃO PAULO</v>
          </cell>
          <cell r="K4602" t="str">
            <v>7.428,58</v>
          </cell>
          <cell r="L4602" t="str">
            <v>CAIXA REFERENCIAL</v>
          </cell>
        </row>
        <row r="4603">
          <cell r="A4603">
            <v>98080</v>
          </cell>
          <cell r="B4603" t="str">
            <v>INSTALACOES HIDRO SANITARIAS</v>
          </cell>
          <cell r="C4603" t="str">
            <v>INHI</v>
          </cell>
          <cell r="D4603" t="str">
            <v>FOSSAS/SUMIDOUROS</v>
          </cell>
          <cell r="E4603" t="str">
            <v>0184</v>
          </cell>
          <cell r="F4603" t="str">
            <v/>
          </cell>
          <cell r="G4603" t="str">
            <v/>
          </cell>
          <cell r="H4603" t="str">
            <v>SUMIDOURO RETANGULAR, EM ALVENARIA COM TIJOLOS CERÂMICOS MACIÇOS, DIMENSÕES INTERNAS: 1,6 X 3,4 X 3,0 M, ÁREA DE INFILTRAÇÃO: 32,9 M² (PARA 13 CONTRIBUINTES). AF_12/2020</v>
          </cell>
          <cell r="I4603" t="str">
            <v>UN</v>
          </cell>
          <cell r="J4603" t="str">
            <v>ATRIBUÍDO SÃO PAULO</v>
          </cell>
          <cell r="K4603" t="str">
            <v>9.431,39</v>
          </cell>
          <cell r="L4603" t="str">
            <v>CAIXA REFERENCIAL</v>
          </cell>
        </row>
        <row r="4604">
          <cell r="A4604">
            <v>98081</v>
          </cell>
          <cell r="B4604" t="str">
            <v>INSTALACOES HIDRO SANITARIAS</v>
          </cell>
          <cell r="C4604" t="str">
            <v>INHI</v>
          </cell>
          <cell r="D4604" t="str">
            <v>FOSSAS/SUMIDOUROS</v>
          </cell>
          <cell r="E4604" t="str">
            <v>0184</v>
          </cell>
          <cell r="F4604" t="str">
            <v/>
          </cell>
          <cell r="G4604" t="str">
            <v/>
          </cell>
          <cell r="H4604" t="str">
            <v>SUMIDOURO RETANGULAR, EM ALVENARIA COM TIJOLOS CERÂMICOS MACIÇOS, DIMENSÕES INTERNAS: 1,6 X 5,8 X 3,0 M, ÁREA DE INFILTRAÇÃO: 50 M² (PARA 20 CONTRIBUINTES). AF_12/2020</v>
          </cell>
          <cell r="I4604" t="str">
            <v>UN</v>
          </cell>
          <cell r="J4604" t="str">
            <v>ATRIBUÍDO SÃO PAULO</v>
          </cell>
          <cell r="K4604" t="str">
            <v>13.878,44</v>
          </cell>
          <cell r="L4604" t="str">
            <v>CAIXA REFERENCIAL</v>
          </cell>
        </row>
        <row r="4605">
          <cell r="A4605">
            <v>98082</v>
          </cell>
          <cell r="B4605" t="str">
            <v>INSTALACOES HIDRO SANITARIAS</v>
          </cell>
          <cell r="C4605" t="str">
            <v>INHI</v>
          </cell>
          <cell r="D4605" t="str">
            <v>FOSSAS/SUMIDOUROS</v>
          </cell>
          <cell r="E4605" t="str">
            <v>0184</v>
          </cell>
          <cell r="F4605" t="str">
            <v/>
          </cell>
          <cell r="G4605" t="str">
            <v/>
          </cell>
          <cell r="H4605" t="str">
            <v>TANQUE SÉPTICO RETANGULAR, EM ALVENARIA COM BLOCOS DE CONCRETO, DIMENSÕES INTERNAS: 1,0 X 2,0 X 1,4 M, VOLUME ÚTIL: 2000 L (PARA 5 CONTRIBUINTES). AF_12/2020</v>
          </cell>
          <cell r="I4605" t="str">
            <v>UN</v>
          </cell>
          <cell r="J4605" t="str">
            <v>ATRIBUÍDO SÃO PAULO</v>
          </cell>
          <cell r="K4605" t="str">
            <v>2.986,00</v>
          </cell>
          <cell r="L4605" t="str">
            <v>CAIXA REFERENCIAL</v>
          </cell>
        </row>
        <row r="4606">
          <cell r="A4606">
            <v>98083</v>
          </cell>
          <cell r="B4606" t="str">
            <v>INSTALACOES HIDRO SANITARIAS</v>
          </cell>
          <cell r="C4606" t="str">
            <v>INHI</v>
          </cell>
          <cell r="D4606" t="str">
            <v>FOSSAS/SUMIDOUROS</v>
          </cell>
          <cell r="E4606" t="str">
            <v>0184</v>
          </cell>
          <cell r="F4606" t="str">
            <v/>
          </cell>
          <cell r="G4606" t="str">
            <v/>
          </cell>
          <cell r="H4606" t="str">
            <v>TANQUE SÉPTICO RETANGULAR, EM ALVENARIA COM BLOCOS DE CONCRETO, DIMENSÕES INTERNAS: 1,2 X 2,4 X 1,6 M, VOLUME ÚTIL: 3456 L (PARA 13 CONTRIBUINTES). AF_12/2020</v>
          </cell>
          <cell r="I4606" t="str">
            <v>UN</v>
          </cell>
          <cell r="J4606" t="str">
            <v>ATRIBUÍDO SÃO PAULO</v>
          </cell>
          <cell r="K4606" t="str">
            <v>3.944,11</v>
          </cell>
          <cell r="L4606" t="str">
            <v>CAIXA REFERENCIAL</v>
          </cell>
        </row>
        <row r="4607">
          <cell r="A4607">
            <v>98084</v>
          </cell>
          <cell r="B4607" t="str">
            <v>INSTALACOES HIDRO SANITARIAS</v>
          </cell>
          <cell r="C4607" t="str">
            <v>INHI</v>
          </cell>
          <cell r="D4607" t="str">
            <v>FOSSAS/SUMIDOUROS</v>
          </cell>
          <cell r="E4607" t="str">
            <v>0184</v>
          </cell>
          <cell r="F4607" t="str">
            <v/>
          </cell>
          <cell r="G4607" t="str">
            <v/>
          </cell>
          <cell r="H4607" t="str">
            <v>TANQUE SÉPTICO RETANGULAR, EM ALVENARIA COM BLOCOS DE CONCRETO, DIMENSÕES INTERNAS: 1,4 X 3,2 X 1,8 M, VOLUME ÚTIL: 6272 L (PARA 32 CONTRIBUINTES). AF_12/2020</v>
          </cell>
          <cell r="I4607" t="str">
            <v>UN</v>
          </cell>
          <cell r="J4607" t="str">
            <v>ATRIBUÍDO SÃO PAULO</v>
          </cell>
          <cell r="K4607" t="str">
            <v>5.534,48</v>
          </cell>
          <cell r="L4607" t="str">
            <v>CAIXA REFERENCIAL</v>
          </cell>
        </row>
        <row r="4608">
          <cell r="A4608">
            <v>98085</v>
          </cell>
          <cell r="B4608" t="str">
            <v>INSTALACOES HIDRO SANITARIAS</v>
          </cell>
          <cell r="C4608" t="str">
            <v>INHI</v>
          </cell>
          <cell r="D4608" t="str">
            <v>FOSSAS/SUMIDOUROS</v>
          </cell>
          <cell r="E4608" t="str">
            <v>0184</v>
          </cell>
          <cell r="F4608" t="str">
            <v/>
          </cell>
          <cell r="G4608" t="str">
            <v/>
          </cell>
          <cell r="H4608" t="str">
            <v>TANQUE SÉPTICO RETANGULAR, EM ALVENARIA COM BLOCOS DE CONCRETO, DIMENSÕES INTERNAS: 1,6 X 4,4 X 1,8 M, VOLUME ÚTIL: 9856 L (PARA 68 CONTRIBUINTES). AF_12/2020</v>
          </cell>
          <cell r="I4608" t="str">
            <v>UN</v>
          </cell>
          <cell r="J4608" t="str">
            <v>ATRIBUÍDO SÃO PAULO</v>
          </cell>
          <cell r="K4608" t="str">
            <v>7.488,24</v>
          </cell>
          <cell r="L4608" t="str">
            <v>CAIXA REFERENCIAL</v>
          </cell>
        </row>
        <row r="4609">
          <cell r="A4609">
            <v>98086</v>
          </cell>
          <cell r="B4609" t="str">
            <v>INSTALACOES HIDRO SANITARIAS</v>
          </cell>
          <cell r="C4609" t="str">
            <v>INHI</v>
          </cell>
          <cell r="D4609" t="str">
            <v>FOSSAS/SUMIDOUROS</v>
          </cell>
          <cell r="E4609" t="str">
            <v>0184</v>
          </cell>
          <cell r="F4609" t="str">
            <v/>
          </cell>
          <cell r="G4609" t="str">
            <v/>
          </cell>
          <cell r="H4609" t="str">
            <v>TANQUE SÉPTICO RETANGULAR, EM ALVENARIA COM BLOCOS DE CONCRETO, DIMENSÕES INTERNAS: 1,6 X 4,8 X 2,0 M, VOLUME ÚTIL: 12288 L (PARA 86 CONTRIBUINTES). AF_12/2020</v>
          </cell>
          <cell r="I4609" t="str">
            <v>UN</v>
          </cell>
          <cell r="J4609" t="str">
            <v>ATRIBUÍDO SÃO PAULO</v>
          </cell>
          <cell r="K4609" t="str">
            <v>8.471,09</v>
          </cell>
          <cell r="L4609" t="str">
            <v>CAIXA REFERENCIAL</v>
          </cell>
        </row>
        <row r="4610">
          <cell r="A4610">
            <v>98087</v>
          </cell>
          <cell r="B4610" t="str">
            <v>INSTALACOES HIDRO SANITARIAS</v>
          </cell>
          <cell r="C4610" t="str">
            <v>INHI</v>
          </cell>
          <cell r="D4610" t="str">
            <v>FOSSAS/SUMIDOUROS</v>
          </cell>
          <cell r="E4610" t="str">
            <v>0184</v>
          </cell>
          <cell r="F4610" t="str">
            <v/>
          </cell>
          <cell r="G4610" t="str">
            <v/>
          </cell>
          <cell r="H4610" t="str">
            <v>TANQUE SÉPTICO RETANGULAR, EM ALVENARIA COM BLOCOS DE CONCRETO, DIMENSÕES INTERNAS: 1,6 X 4,6 X 2,4 M, VOLUME ÚTIL: 14720 L (PARA 105 CONTRIBUINTES). AF_12/2020</v>
          </cell>
          <cell r="I4610" t="str">
            <v>UN</v>
          </cell>
          <cell r="J4610" t="str">
            <v>ATRIBUÍDO SÃO PAULO</v>
          </cell>
          <cell r="K4610" t="str">
            <v>9.080,50</v>
          </cell>
          <cell r="L4610" t="str">
            <v>CAIXA REFERENCIAL</v>
          </cell>
        </row>
        <row r="4611">
          <cell r="A4611">
            <v>98088</v>
          </cell>
          <cell r="B4611" t="str">
            <v>INSTALACOES HIDRO SANITARIAS</v>
          </cell>
          <cell r="C4611" t="str">
            <v>INHI</v>
          </cell>
          <cell r="D4611" t="str">
            <v>FOSSAS/SUMIDOUROS</v>
          </cell>
          <cell r="E4611" t="str">
            <v>0184</v>
          </cell>
          <cell r="F4611" t="str">
            <v/>
          </cell>
          <cell r="G4611" t="str">
            <v/>
          </cell>
          <cell r="H4611" t="str">
            <v>FILTRO ANAERÓBIO RETANGULAR, EM ALVENARIA COM BLOCOS DE CONCRETO, DIMENSÕES INTERNAS: 0,8 X 1,2 X 1,67 M, VOLUME ÚTIL: 1152 L (PARA 5 CONTRIBUINTES). AF_12/2020</v>
          </cell>
          <cell r="I4611" t="str">
            <v>UN</v>
          </cell>
          <cell r="J4611" t="str">
            <v>ATRIBUÍDO SÃO PAULO</v>
          </cell>
          <cell r="K4611" t="str">
            <v>2.539,36</v>
          </cell>
          <cell r="L4611" t="str">
            <v>CAIXA REFERENCIAL</v>
          </cell>
        </row>
        <row r="4612">
          <cell r="A4612">
            <v>98089</v>
          </cell>
          <cell r="B4612" t="str">
            <v>INSTALACOES HIDRO SANITARIAS</v>
          </cell>
          <cell r="C4612" t="str">
            <v>INHI</v>
          </cell>
          <cell r="D4612" t="str">
            <v>FOSSAS/SUMIDOUROS</v>
          </cell>
          <cell r="E4612" t="str">
            <v>0184</v>
          </cell>
          <cell r="F4612" t="str">
            <v/>
          </cell>
          <cell r="G4612" t="str">
            <v/>
          </cell>
          <cell r="H4612" t="str">
            <v>FILTRO ANAERÓBIO RETANGULAR, EM ALVENARIA COM BLOCOS DE CONCRETO, DIMENSÕES INTERNAS: 1,2 X 1,8 X 1,67 M, VOLUME ÚTIL: 2592 L (PARA 13 CONTRIBUINTES). AF_12/2020</v>
          </cell>
          <cell r="I4612" t="str">
            <v>UN</v>
          </cell>
          <cell r="J4612" t="str">
            <v>ATRIBUÍDO SÃO PAULO</v>
          </cell>
          <cell r="K4612" t="str">
            <v>3.988,38</v>
          </cell>
          <cell r="L4612" t="str">
            <v>CAIXA REFERENCIAL</v>
          </cell>
        </row>
        <row r="4613">
          <cell r="A4613">
            <v>98090</v>
          </cell>
          <cell r="B4613" t="str">
            <v>INSTALACOES HIDRO SANITARIAS</v>
          </cell>
          <cell r="C4613" t="str">
            <v>INHI</v>
          </cell>
          <cell r="D4613" t="str">
            <v>FOSSAS/SUMIDOUROS</v>
          </cell>
          <cell r="E4613" t="str">
            <v>0184</v>
          </cell>
          <cell r="F4613" t="str">
            <v/>
          </cell>
          <cell r="G4613" t="str">
            <v/>
          </cell>
          <cell r="H4613" t="str">
            <v>FILTRO ANAERÓBIO RETANGULAR, EM ALVENARIA COM BLOCOS DE CONCRETO, DIMENSÕES INTERNAS: 1,4 X 3,0 X 1,67 M, VOLUME ÚTIL: 5040 L (PARA 32 CONTRIBUINTES). AF_12/2020</v>
          </cell>
          <cell r="I4613" t="str">
            <v>UN</v>
          </cell>
          <cell r="J4613" t="str">
            <v>ATRIBUÍDO SÃO PAULO</v>
          </cell>
          <cell r="K4613" t="str">
            <v>6.228,87</v>
          </cell>
          <cell r="L4613" t="str">
            <v>CAIXA REFERENCIAL</v>
          </cell>
        </row>
        <row r="4614">
          <cell r="A4614">
            <v>98091</v>
          </cell>
          <cell r="B4614" t="str">
            <v>INSTALACOES HIDRO SANITARIAS</v>
          </cell>
          <cell r="C4614" t="str">
            <v>INHI</v>
          </cell>
          <cell r="D4614" t="str">
            <v>FOSSAS/SUMIDOUROS</v>
          </cell>
          <cell r="E4614" t="str">
            <v>0184</v>
          </cell>
          <cell r="F4614" t="str">
            <v/>
          </cell>
          <cell r="G4614" t="str">
            <v/>
          </cell>
          <cell r="H4614" t="str">
            <v>FILTRO ANAERÓBIO RETANGULAR, EM ALVENARIA COM BLOCOS DE CONCRETO, DIMENSÕES INTERNAS: 1,4 X 4,2 X 1,67 M, VOLUME ÚTIL: 7056 L (PARA 67 CONTRIBUINTES). AF_12/2020</v>
          </cell>
          <cell r="I4614" t="str">
            <v>UN</v>
          </cell>
          <cell r="J4614" t="str">
            <v>ATRIBUÍDO SÃO PAULO</v>
          </cell>
          <cell r="K4614" t="str">
            <v>8.023,97</v>
          </cell>
          <cell r="L4614" t="str">
            <v>CAIXA REFERENCIAL</v>
          </cell>
        </row>
        <row r="4615">
          <cell r="A4615">
            <v>98092</v>
          </cell>
          <cell r="B4615" t="str">
            <v>INSTALACOES HIDRO SANITARIAS</v>
          </cell>
          <cell r="C4615" t="str">
            <v>INHI</v>
          </cell>
          <cell r="D4615" t="str">
            <v>FOSSAS/SUMIDOUROS</v>
          </cell>
          <cell r="E4615" t="str">
            <v>0184</v>
          </cell>
          <cell r="F4615" t="str">
            <v/>
          </cell>
          <cell r="G4615" t="str">
            <v/>
          </cell>
          <cell r="H4615" t="str">
            <v>FILTRO ANAERÓBIO RETANGULAR, EM ALVENARIA COM BLOCOS DE CONCRETO, DIMENSÕES INTERNAS: 1,6 X 4,6 X 1,67 M, VOLUME ÚTIL: 8832 L (PARA 84 CONTRIBUINTES). AF_12/2020</v>
          </cell>
          <cell r="I4615" t="str">
            <v>UN</v>
          </cell>
          <cell r="J4615" t="str">
            <v>ATRIBUÍDO SÃO PAULO</v>
          </cell>
          <cell r="K4615" t="str">
            <v>9.405,49</v>
          </cell>
          <cell r="L4615" t="str">
            <v>CAIXA REFERENCIAL</v>
          </cell>
        </row>
        <row r="4616">
          <cell r="A4616">
            <v>98093</v>
          </cell>
          <cell r="B4616" t="str">
            <v>INSTALACOES HIDRO SANITARIAS</v>
          </cell>
          <cell r="C4616" t="str">
            <v>INHI</v>
          </cell>
          <cell r="D4616" t="str">
            <v>FOSSAS/SUMIDOUROS</v>
          </cell>
          <cell r="E4616" t="str">
            <v>0184</v>
          </cell>
          <cell r="F4616" t="str">
            <v/>
          </cell>
          <cell r="G4616" t="str">
            <v/>
          </cell>
          <cell r="H4616" t="str">
            <v>FILTRO ANAERÓBIO RETANGULAR, EM ALVENARIA COM BLOCOS DE CONCRETO, DIMENSÕES INTERNAS: 1,6 X 5,6 X 1,67 M, VOLUME ÚTIL: 10752 L (PARA 103 CONTRIBUINTES). AF_12/2020</v>
          </cell>
          <cell r="I4616" t="str">
            <v>UN</v>
          </cell>
          <cell r="J4616" t="str">
            <v>ATRIBUÍDO SÃO PAULO</v>
          </cell>
          <cell r="K4616" t="str">
            <v>11.089,22</v>
          </cell>
          <cell r="L4616" t="str">
            <v>CAIXA REFERENCIAL</v>
          </cell>
        </row>
        <row r="4617">
          <cell r="A4617">
            <v>98094</v>
          </cell>
          <cell r="B4617" t="str">
            <v>INSTALACOES HIDRO SANITARIAS</v>
          </cell>
          <cell r="C4617" t="str">
            <v>INHI</v>
          </cell>
          <cell r="D4617" t="str">
            <v>FOSSAS/SUMIDOUROS</v>
          </cell>
          <cell r="E4617" t="str">
            <v>0184</v>
          </cell>
          <cell r="F4617" t="str">
            <v/>
          </cell>
          <cell r="G4617" t="str">
            <v/>
          </cell>
          <cell r="H4617" t="str">
            <v>SUMIDOURO RETANGULAR, EM ALVENARIA COM BLOCOS DE CONCRETO, DIMENSÕES INTERNAS: 0,8 X 1,4 X 3,0 M, ÁREA DE INFILTRAÇÃO: 13,2 M² (PARA 5 CONTRIBUINTES). AF_12/2020</v>
          </cell>
          <cell r="I4617" t="str">
            <v>UN</v>
          </cell>
          <cell r="J4617" t="str">
            <v>ATRIBUÍDO SÃO PAULO</v>
          </cell>
          <cell r="K4617" t="str">
            <v>2.111,34</v>
          </cell>
          <cell r="L4617" t="str">
            <v>CAIXA REFERENCIAL</v>
          </cell>
        </row>
        <row r="4618">
          <cell r="A4618">
            <v>98099</v>
          </cell>
          <cell r="B4618" t="str">
            <v>INSTALACOES HIDRO SANITARIAS</v>
          </cell>
          <cell r="C4618" t="str">
            <v>INHI</v>
          </cell>
          <cell r="D4618" t="str">
            <v>FOSSAS/SUMIDOUROS</v>
          </cell>
          <cell r="E4618" t="str">
            <v>0184</v>
          </cell>
          <cell r="F4618" t="str">
            <v/>
          </cell>
          <cell r="G4618" t="str">
            <v/>
          </cell>
          <cell r="H4618" t="str">
            <v>SUMIDOURO RETANGULAR, EM ALVENARIA COM BLOCOS DE CONCRETO, DIMENSÕES INTERNAS: 1,0 X 3,0 X 3,0 M, ÁREA DE INFILTRAÇÃO: 25 M² (PARA 10 CONTRIBUINTES). AF_12/2020</v>
          </cell>
          <cell r="I4618" t="str">
            <v>UN</v>
          </cell>
          <cell r="J4618" t="str">
            <v>ATRIBUÍDO SÃO PAULO</v>
          </cell>
          <cell r="K4618" t="str">
            <v>3.606,21</v>
          </cell>
          <cell r="L4618" t="str">
            <v>CAIXA REFERENCIAL</v>
          </cell>
        </row>
        <row r="4619">
          <cell r="A4619">
            <v>98100</v>
          </cell>
          <cell r="B4619" t="str">
            <v>INSTALACOES HIDRO SANITARIAS</v>
          </cell>
          <cell r="C4619" t="str">
            <v>INHI</v>
          </cell>
          <cell r="D4619" t="str">
            <v>FOSSAS/SUMIDOUROS</v>
          </cell>
          <cell r="E4619" t="str">
            <v>0184</v>
          </cell>
          <cell r="F4619" t="str">
            <v/>
          </cell>
          <cell r="G4619" t="str">
            <v/>
          </cell>
          <cell r="H4619" t="str">
            <v>SUMIDOURO RETANGULAR, EM ALVENARIA COM BLOCOS DE CONCRETO, DIMENSÕES INTERNAS: 1,6 X 3,4 X 3,0 M, ÁREA DE INFILTRAÇÃO: 32,9 M² (PARA 13 CONTRIBUINTES). . AF_12/2020</v>
          </cell>
          <cell r="I4619" t="str">
            <v>UN</v>
          </cell>
          <cell r="J4619" t="str">
            <v>ATRIBUÍDO SÃO PAULO</v>
          </cell>
          <cell r="K4619" t="str">
            <v>4.690,79</v>
          </cell>
          <cell r="L4619" t="str">
            <v>CAIXA REFERENCIAL</v>
          </cell>
        </row>
        <row r="4620">
          <cell r="A4620">
            <v>98101</v>
          </cell>
          <cell r="B4620" t="str">
            <v>INSTALACOES HIDRO SANITARIAS</v>
          </cell>
          <cell r="C4620" t="str">
            <v>INHI</v>
          </cell>
          <cell r="D4620" t="str">
            <v>FOSSAS/SUMIDOUROS</v>
          </cell>
          <cell r="E4620" t="str">
            <v>0184</v>
          </cell>
          <cell r="F4620" t="str">
            <v/>
          </cell>
          <cell r="G4620" t="str">
            <v/>
          </cell>
          <cell r="H4620" t="str">
            <v>SUMIDOURO RETANGULAR, EM ALVENARIA COM BLOCOS DE CONCRETO, DIMENSÕES INTERNAS: 1,6 X 5,8 X 3,0 M, ÁREA DE INFILTRAÇÃO: 50 M² (PARA 20 CONTRIBUINTES). . AF_12/2020</v>
          </cell>
          <cell r="I4620" t="str">
            <v>UN</v>
          </cell>
          <cell r="J4620" t="str">
            <v>ATRIBUÍDO SÃO PAULO</v>
          </cell>
          <cell r="K4620" t="str">
            <v>6.919,39</v>
          </cell>
          <cell r="L4620" t="str">
            <v>CAIXA REFERENCIAL</v>
          </cell>
        </row>
        <row r="4621">
          <cell r="A4621">
            <v>98109</v>
          </cell>
          <cell r="B4621" t="str">
            <v>INSTALACOES HIDRO SANITARIAS</v>
          </cell>
          <cell r="C4621" t="str">
            <v>INHI</v>
          </cell>
          <cell r="D4621" t="str">
            <v>FOSSAS/SUMIDOUROS</v>
          </cell>
          <cell r="E4621" t="str">
            <v>0184</v>
          </cell>
          <cell r="F4621" t="str">
            <v/>
          </cell>
          <cell r="G4621" t="str">
            <v/>
          </cell>
          <cell r="H4621" t="str">
            <v>CAIXA DE GORDURA ESPECIAL (CAPACIDADE: 312 L - PARA ATÉ 146 PESSOAS SERVIDAS NO PICO), RETANGULAR, EM ALVENARIA COM BLOCOS DE CONCRETO, DIMENSÕES INTERNAS = 0,4X1,2 M, ALTURA INTERNA = 1 M. AF_12/2020</v>
          </cell>
          <cell r="I4621" t="str">
            <v>UN</v>
          </cell>
          <cell r="J4621" t="str">
            <v>ATRIBUÍDO SÃO PAULO</v>
          </cell>
          <cell r="K4621" t="str">
            <v>609,12</v>
          </cell>
          <cell r="L4621" t="str">
            <v>CAIXA REFERENCIAL</v>
          </cell>
        </row>
        <row r="4622">
          <cell r="A4622">
            <v>98110</v>
          </cell>
          <cell r="B4622" t="str">
            <v>INSTALACOES HIDRO SANITARIAS</v>
          </cell>
          <cell r="C4622" t="str">
            <v>INHI</v>
          </cell>
          <cell r="D4622" t="str">
            <v>FOSSAS/SUMIDOUROS</v>
          </cell>
          <cell r="E4622" t="str">
            <v>0184</v>
          </cell>
          <cell r="F4622" t="str">
            <v/>
          </cell>
          <cell r="G4622" t="str">
            <v/>
          </cell>
          <cell r="H4622" t="str">
            <v>CAIXA DE GORDURA PEQUENA (CAPACIDADE: 19 L), CIRCULAR, EM PVC, DIÂMETRO INTERNO= 0,3 M. AF_12/2020</v>
          </cell>
          <cell r="I4622" t="str">
            <v>UN</v>
          </cell>
          <cell r="J4622" t="str">
            <v>ATRIBUÍDO SÃO PAULO</v>
          </cell>
          <cell r="K4622" t="str">
            <v>464,98</v>
          </cell>
          <cell r="L4622" t="str">
            <v>CAIXA REFERENCIAL</v>
          </cell>
        </row>
        <row r="4623">
          <cell r="A4623">
            <v>98111</v>
          </cell>
          <cell r="B4623" t="str">
            <v>INSTALACOES HIDRO SANITARIAS</v>
          </cell>
          <cell r="C4623" t="str">
            <v>INHI</v>
          </cell>
          <cell r="D4623" t="str">
            <v>FOSSAS/SUMIDOUROS</v>
          </cell>
          <cell r="E4623" t="str">
            <v>0184</v>
          </cell>
          <cell r="F4623" t="str">
            <v/>
          </cell>
          <cell r="G4623" t="str">
            <v/>
          </cell>
          <cell r="H4623" t="str">
            <v>CAIXA DE INSPEÇÃO PARA ATERRAMENTO, CIRCULAR, EM POLIETILENO, DIÂMETRO INTERNO = 0,3 M. AF_12/2020</v>
          </cell>
          <cell r="I4623" t="str">
            <v>UN</v>
          </cell>
          <cell r="J4623" t="str">
            <v>ATRIBUÍDO SÃO PAULO</v>
          </cell>
          <cell r="K4623" t="str">
            <v>22,07</v>
          </cell>
          <cell r="L4623" t="str">
            <v>CAIXA REFERENCIAL</v>
          </cell>
        </row>
        <row r="4624">
          <cell r="A4624">
            <v>98112</v>
          </cell>
          <cell r="B4624" t="str">
            <v>INSTALACOES HIDRO SANITARIAS</v>
          </cell>
          <cell r="C4624" t="str">
            <v>INHI</v>
          </cell>
          <cell r="D4624" t="str">
            <v>FOSSAS/SUMIDOUROS</v>
          </cell>
          <cell r="E4624" t="str">
            <v>0184</v>
          </cell>
          <cell r="F4624" t="str">
            <v/>
          </cell>
          <cell r="G4624" t="str">
            <v/>
          </cell>
          <cell r="H4624" t="str">
            <v>TIL (TUBO DE INSPEÇÃO E LIMPEZA) CONDOMINIAL PARA ESGOTO, EM PVC, DN 100 X 100 MM. AF_12/2020</v>
          </cell>
          <cell r="I4624" t="str">
            <v>UN</v>
          </cell>
          <cell r="J4624" t="str">
            <v>ATRIBUÍDO SÃO PAULO</v>
          </cell>
          <cell r="K4624" t="str">
            <v>102,88</v>
          </cell>
          <cell r="L4624" t="str">
            <v>CAIXA REFERENCIAL</v>
          </cell>
        </row>
        <row r="4625">
          <cell r="A4625">
            <v>98114</v>
          </cell>
          <cell r="B4625" t="str">
            <v>INSTALACOES HIDRO SANITARIAS</v>
          </cell>
          <cell r="C4625" t="str">
            <v>INHI</v>
          </cell>
          <cell r="D4625" t="str">
            <v>FOSSAS/SUMIDOUROS</v>
          </cell>
          <cell r="E4625" t="str">
            <v>0184</v>
          </cell>
          <cell r="F4625" t="str">
            <v/>
          </cell>
          <cell r="G4625" t="str">
            <v/>
          </cell>
          <cell r="H4625" t="str">
            <v>TAMPA CIRCULAR PARA ESGOTO E DRENAGEM, EM FERRO FUNDIDO, DIÂMETRO INTERNO = 0,6 M. AF_12/2020</v>
          </cell>
          <cell r="I4625" t="str">
            <v>UN</v>
          </cell>
          <cell r="J4625" t="str">
            <v>ATRIBUÍDO SÃO PAULO</v>
          </cell>
          <cell r="K4625" t="str">
            <v>549,83</v>
          </cell>
          <cell r="L4625" t="str">
            <v>CAIXA REFERENCIAL</v>
          </cell>
        </row>
        <row r="4626">
          <cell r="A4626">
            <v>98115</v>
          </cell>
          <cell r="B4626" t="str">
            <v>INSTALACOES HIDRO SANITARIAS</v>
          </cell>
          <cell r="C4626" t="str">
            <v>INHI</v>
          </cell>
          <cell r="D4626" t="str">
            <v>FOSSAS/SUMIDOUROS</v>
          </cell>
          <cell r="E4626" t="str">
            <v>0184</v>
          </cell>
          <cell r="F4626" t="str">
            <v/>
          </cell>
          <cell r="G4626" t="str">
            <v/>
          </cell>
          <cell r="H4626" t="str">
            <v>TAMPA CIRCULAR PARA ESGOTO E DRENAGEM, EM CONCRETO PRÉ-MOLDADO, DIÂMETRO INTERNO = 0,6 M. AF_12/2020</v>
          </cell>
          <cell r="I4626" t="str">
            <v>UN</v>
          </cell>
          <cell r="J4626" t="str">
            <v>ATRIBUÍDO SÃO PAULO</v>
          </cell>
          <cell r="K4626" t="str">
            <v>91,07</v>
          </cell>
          <cell r="L4626" t="str">
            <v>CAIXA REFERENCIAL</v>
          </cell>
        </row>
        <row r="4627">
          <cell r="A4627">
            <v>89957</v>
          </cell>
          <cell r="B4627" t="str">
            <v>INSTALACOES HIDRO SANITARIAS</v>
          </cell>
          <cell r="C4627" t="str">
            <v>INHI</v>
          </cell>
          <cell r="D4627" t="str">
            <v>PONTOS DE AGUA/ESGOTO</v>
          </cell>
          <cell r="E4627" t="str">
            <v>0185</v>
          </cell>
          <cell r="F4627" t="str">
            <v/>
          </cell>
          <cell r="G4627" t="str">
            <v/>
          </cell>
          <cell r="H4627" t="str">
            <v>PONTO DE CONSUMO TERMINAL DE ÁGUA FRIA (SUBRAMAL) COM TUBULAÇÃO DE PVC, DN 25 MM, INSTALADO EM RAMAL DE ÁGUA, INCLUSOS RASGO E CHUMBAMENTO EM ALVENARIA. AF_12/2014</v>
          </cell>
          <cell r="I4627" t="str">
            <v>UN</v>
          </cell>
          <cell r="J4627" t="str">
            <v>COEFICIENTE DE REPRESENTATIVIDADE</v>
          </cell>
          <cell r="K4627" t="str">
            <v>101,84</v>
          </cell>
          <cell r="L4627" t="str">
            <v>CAIXA REFERENCIAL</v>
          </cell>
        </row>
        <row r="4628">
          <cell r="A4628">
            <v>89959</v>
          </cell>
          <cell r="B4628" t="str">
            <v>INSTALACOES HIDRO SANITARIAS</v>
          </cell>
          <cell r="C4628" t="str">
            <v>INHI</v>
          </cell>
          <cell r="D4628" t="str">
            <v>PONTOS DE AGUA/ESGOTO</v>
          </cell>
          <cell r="E4628" t="str">
            <v>0185</v>
          </cell>
          <cell r="F4628" t="str">
            <v/>
          </cell>
          <cell r="G4628" t="str">
            <v/>
          </cell>
          <cell r="H4628" t="str">
            <v>PONTO DE CONSUMO TERMINAL DE ÁGUA QUENTE (SUBRAMAL) COM TUBULAÇÃO DE CPVC, DN 22 MM, INSTALADO EM RAMAL DE ÁGUA, INCLUSOS RASGO E CHUMBAMENTO EM ALVENARIA. AF_12/2014</v>
          </cell>
          <cell r="I4628" t="str">
            <v>UN</v>
          </cell>
          <cell r="J4628" t="str">
            <v>COEFICIENTE DE REPRESENTATIVIDADE</v>
          </cell>
          <cell r="K4628" t="str">
            <v>173,94</v>
          </cell>
          <cell r="L4628" t="str">
            <v>CAIXA REFERENCIAL</v>
          </cell>
        </row>
        <row r="4629">
          <cell r="A4629">
            <v>89349</v>
          </cell>
          <cell r="B4629" t="str">
            <v>INSTALACOES HIDRO SANITARIAS</v>
          </cell>
          <cell r="C4629" t="str">
            <v>INHI</v>
          </cell>
          <cell r="D4629" t="str">
            <v>REGISTROS/VALVULAS</v>
          </cell>
          <cell r="E4629" t="str">
            <v>0271</v>
          </cell>
          <cell r="F4629" t="str">
            <v/>
          </cell>
          <cell r="G4629" t="str">
            <v/>
          </cell>
          <cell r="H4629" t="str">
            <v>REGISTRO DE PRESSÃO BRUTO, LATÃO, ROSCÁVEL, 1/2", FORNECIDO E INSTALADO EM RAMAL DE ÁGUA. AF_12/2014</v>
          </cell>
          <cell r="I4629" t="str">
            <v>UN</v>
          </cell>
          <cell r="J4629" t="str">
            <v>COEFICIENTE DE REPRESENTATIVIDADE</v>
          </cell>
          <cell r="K4629" t="str">
            <v>23,05</v>
          </cell>
          <cell r="L4629" t="str">
            <v>CAIXA REFERENCIAL</v>
          </cell>
        </row>
        <row r="4630">
          <cell r="A4630">
            <v>89351</v>
          </cell>
          <cell r="B4630" t="str">
            <v>INSTALACOES HIDRO SANITARIAS</v>
          </cell>
          <cell r="C4630" t="str">
            <v>INHI</v>
          </cell>
          <cell r="D4630" t="str">
            <v>REGISTROS/VALVULAS</v>
          </cell>
          <cell r="E4630" t="str">
            <v>0271</v>
          </cell>
          <cell r="F4630" t="str">
            <v/>
          </cell>
          <cell r="G4630" t="str">
            <v/>
          </cell>
          <cell r="H4630" t="str">
            <v>REGISTRO DE PRESSÃO BRUTO, LATÃO,  ROSCÁVEL, 3/4, FORNECIDO E INSTALADO EM RAMAL DE ÁGUA. AF_12/2014</v>
          </cell>
          <cell r="I4630" t="str">
            <v>UN</v>
          </cell>
          <cell r="J4630" t="str">
            <v>COEFICIENTE DE REPRESENTATIVIDADE</v>
          </cell>
          <cell r="K4630" t="str">
            <v>26,25</v>
          </cell>
          <cell r="L4630" t="str">
            <v>CAIXA REFERENCIAL</v>
          </cell>
        </row>
        <row r="4631">
          <cell r="A4631">
            <v>89352</v>
          </cell>
          <cell r="B4631" t="str">
            <v>INSTALACOES HIDRO SANITARIAS</v>
          </cell>
          <cell r="C4631" t="str">
            <v>INHI</v>
          </cell>
          <cell r="D4631" t="str">
            <v>REGISTROS/VALVULAS</v>
          </cell>
          <cell r="E4631" t="str">
            <v>0271</v>
          </cell>
          <cell r="F4631" t="str">
            <v/>
          </cell>
          <cell r="G4631" t="str">
            <v/>
          </cell>
          <cell r="H4631" t="str">
            <v>REGISTRO DE GAVETA BRUTO, LATÃO, ROSCÁVEL, 1/2", FORNECIDO E INSTALADO EM RAMAL DE ÁGUA. AF_12/2014</v>
          </cell>
          <cell r="I4631" t="str">
            <v>UN</v>
          </cell>
          <cell r="J4631" t="str">
            <v>COEFICIENTE DE REPRESENTATIVIDADE</v>
          </cell>
          <cell r="K4631" t="str">
            <v>29,85</v>
          </cell>
          <cell r="L4631" t="str">
            <v>CAIXA REFERENCIAL</v>
          </cell>
        </row>
        <row r="4632">
          <cell r="A4632">
            <v>89353</v>
          </cell>
          <cell r="B4632" t="str">
            <v>INSTALACOES HIDRO SANITARIAS</v>
          </cell>
          <cell r="C4632" t="str">
            <v>INHI</v>
          </cell>
          <cell r="D4632" t="str">
            <v>REGISTROS/VALVULAS</v>
          </cell>
          <cell r="E4632" t="str">
            <v>0271</v>
          </cell>
          <cell r="F4632" t="str">
            <v/>
          </cell>
          <cell r="G4632" t="str">
            <v/>
          </cell>
          <cell r="H4632" t="str">
            <v>REGISTRO DE GAVETA BRUTO, LATÃO, ROSCÁVEL, 3/4", FORNECIDO E INSTALADO EM RAMAL DE ÁGUA. AF_12/2014</v>
          </cell>
          <cell r="I4632" t="str">
            <v>UN</v>
          </cell>
          <cell r="J4632" t="str">
            <v>COEFICIENTE DE REPRESENTATIVIDADE</v>
          </cell>
          <cell r="K4632" t="str">
            <v>31,12</v>
          </cell>
          <cell r="L4632" t="str">
            <v>CAIXA REFERENCIAL</v>
          </cell>
        </row>
        <row r="4633">
          <cell r="A4633">
            <v>89354</v>
          </cell>
          <cell r="B4633" t="str">
            <v>INSTALACOES HIDRO SANITARIAS</v>
          </cell>
          <cell r="C4633" t="str">
            <v>INHI</v>
          </cell>
          <cell r="D4633" t="str">
            <v>REGISTROS/VALVULAS</v>
          </cell>
          <cell r="E4633" t="str">
            <v>0271</v>
          </cell>
          <cell r="F4633" t="str">
            <v/>
          </cell>
          <cell r="G4633" t="str">
            <v/>
          </cell>
          <cell r="H4633" t="str">
            <v>MISTURADOR MONOCOMANDO PARA CHUVEIRO, BASE BRUTA E ACABAMENTO CROMADO, FORNECIDO E INSTALADO EM RAMAL DE ÁGUA. AF_12/2014</v>
          </cell>
          <cell r="I4633" t="str">
            <v>UN</v>
          </cell>
          <cell r="J4633" t="str">
            <v>COEFICIENTE DE REPRESENTATIVIDADE</v>
          </cell>
          <cell r="K4633" t="str">
            <v>214,53</v>
          </cell>
          <cell r="L4633" t="str">
            <v>CAIXA REFERENCIAL</v>
          </cell>
        </row>
        <row r="4634">
          <cell r="A4634">
            <v>89969</v>
          </cell>
          <cell r="B4634" t="str">
            <v>INSTALACOES HIDRO SANITARIAS</v>
          </cell>
          <cell r="C4634" t="str">
            <v>INHI</v>
          </cell>
          <cell r="D4634" t="str">
            <v>REGISTROS/VALVULAS</v>
          </cell>
          <cell r="E4634" t="str">
            <v>0271</v>
          </cell>
          <cell r="F4634" t="str">
            <v/>
          </cell>
          <cell r="G4634" t="str">
            <v/>
          </cell>
          <cell r="H4634" t="str">
            <v>KIT DE REGISTRO DE PRESSÃO BRUTO DE LATÃO ½", INCLUSIVE CONEXÕES,  ROSCÁVEL, INSTALADO EM RAMAL DE ÁGUA FRIA - FORNECIMENTO E INSTALAÇÃO. AF_12/2014</v>
          </cell>
          <cell r="I4634" t="str">
            <v>UN</v>
          </cell>
          <cell r="J4634" t="str">
            <v>COEFICIENTE DE REPRESENTATIVIDADE</v>
          </cell>
          <cell r="K4634" t="str">
            <v>35,19</v>
          </cell>
          <cell r="L4634" t="str">
            <v>CAIXA REFERENCIAL</v>
          </cell>
        </row>
        <row r="4635">
          <cell r="A4635">
            <v>89970</v>
          </cell>
          <cell r="B4635" t="str">
            <v>INSTALACOES HIDRO SANITARIAS</v>
          </cell>
          <cell r="C4635" t="str">
            <v>INHI</v>
          </cell>
          <cell r="D4635" t="str">
            <v>REGISTROS/VALVULAS</v>
          </cell>
          <cell r="E4635" t="str">
            <v>0271</v>
          </cell>
          <cell r="F4635" t="str">
            <v/>
          </cell>
          <cell r="G4635" t="str">
            <v/>
          </cell>
          <cell r="H4635" t="str">
            <v>KIT DE REGISTRO DE PRESSÃO BRUTO DE LATÃO ¾", INCLUSIVE CONEXÕES, ROSCÁVEL, INSTALADO EM RAMAL DE ÁGUA FRIA - FORNECIMENTO E INSTALAÇÃO. AF_12/2014</v>
          </cell>
          <cell r="I4635" t="str">
            <v>UN</v>
          </cell>
          <cell r="J4635" t="str">
            <v>COEFICIENTE DE REPRESENTATIVIDADE</v>
          </cell>
          <cell r="K4635" t="str">
            <v>37,28</v>
          </cell>
          <cell r="L4635" t="str">
            <v>CAIXA REFERENCIAL</v>
          </cell>
        </row>
        <row r="4636">
          <cell r="A4636">
            <v>89971</v>
          </cell>
          <cell r="B4636" t="str">
            <v>INSTALACOES HIDRO SANITARIAS</v>
          </cell>
          <cell r="C4636" t="str">
            <v>INHI</v>
          </cell>
          <cell r="D4636" t="str">
            <v>REGISTROS/VALVULAS</v>
          </cell>
          <cell r="E4636" t="str">
            <v>0271</v>
          </cell>
          <cell r="F4636" t="str">
            <v/>
          </cell>
          <cell r="G4636" t="str">
            <v/>
          </cell>
          <cell r="H4636" t="str">
            <v>KIT DE REGISTRO DE GAVETA BRUTO DE LATÃO ½", INCLUSIVE CONEXÕES, ROSCÁVEL, INSTALADO EM RAMAL DE ÁGUA FRIA - FORNECIMENTO E INSTALAÇÃO. AF_12/2014</v>
          </cell>
          <cell r="I4636" t="str">
            <v>UN</v>
          </cell>
          <cell r="J4636" t="str">
            <v>COEFICIENTE DE REPRESENTATIVIDADE</v>
          </cell>
          <cell r="K4636" t="str">
            <v>38,45</v>
          </cell>
          <cell r="L4636" t="str">
            <v>CAIXA REFERENCIAL</v>
          </cell>
        </row>
        <row r="4637">
          <cell r="A4637">
            <v>89972</v>
          </cell>
          <cell r="B4637" t="str">
            <v>INSTALACOES HIDRO SANITARIAS</v>
          </cell>
          <cell r="C4637" t="str">
            <v>INHI</v>
          </cell>
          <cell r="D4637" t="str">
            <v>REGISTROS/VALVULAS</v>
          </cell>
          <cell r="E4637" t="str">
            <v>0271</v>
          </cell>
          <cell r="F4637" t="str">
            <v/>
          </cell>
          <cell r="G4637" t="str">
            <v/>
          </cell>
          <cell r="H4637" t="str">
            <v>KIT DE REGISTRO DE GAVETA BRUTO DE LATÃO ¾", INCLUSIVE CONEXÕES, ROSCÁVEL, INSTALADO EM RAMAL DE ÁGUA FRIA - FORNECIMENTO E INSTALAÇÃO. AF_12/2014</v>
          </cell>
          <cell r="I4637" t="str">
            <v>UN</v>
          </cell>
          <cell r="J4637" t="str">
            <v>COEFICIENTE DE REPRESENTATIVIDADE</v>
          </cell>
          <cell r="K4637" t="str">
            <v>41,36</v>
          </cell>
          <cell r="L4637" t="str">
            <v>CAIXA REFERENCIAL</v>
          </cell>
        </row>
        <row r="4638">
          <cell r="A4638">
            <v>89973</v>
          </cell>
          <cell r="B4638" t="str">
            <v>INSTALACOES HIDRO SANITARIAS</v>
          </cell>
          <cell r="C4638" t="str">
            <v>INHI</v>
          </cell>
          <cell r="D4638" t="str">
            <v>REGISTROS/VALVULAS</v>
          </cell>
          <cell r="E4638" t="str">
            <v>0271</v>
          </cell>
          <cell r="F4638" t="str">
            <v/>
          </cell>
          <cell r="G4638" t="str">
            <v/>
          </cell>
          <cell r="H4638" t="str">
            <v>KIT DE MISTURADOR BASE BRUTA DE LATÃO ¾" MONOCOMANDO PARA CHUVEIRO, INCLUSIVE CONEXÕES, INSTALADO EM RAMAL DE ÁGUA - FORNECIMENTO E INSTALAÇÃO. AF_12/2014</v>
          </cell>
          <cell r="I4638" t="str">
            <v>UN</v>
          </cell>
          <cell r="J4638" t="str">
            <v>COEFICIENTE DE REPRESENTATIVIDADE</v>
          </cell>
          <cell r="K4638" t="str">
            <v>382,98</v>
          </cell>
          <cell r="L4638" t="str">
            <v>CAIXA REFERENCIAL</v>
          </cell>
        </row>
        <row r="4639">
          <cell r="A4639">
            <v>89974</v>
          </cell>
          <cell r="B4639" t="str">
            <v>INSTALACOES HIDRO SANITARIAS</v>
          </cell>
          <cell r="C4639" t="str">
            <v>INHI</v>
          </cell>
          <cell r="D4639" t="str">
            <v>REGISTROS/VALVULAS</v>
          </cell>
          <cell r="E4639" t="str">
            <v>0271</v>
          </cell>
          <cell r="F4639" t="str">
            <v/>
          </cell>
          <cell r="G4639" t="str">
            <v/>
          </cell>
          <cell r="H4639" t="str">
            <v>KIT DE TÊ MISTURADOR EM CPVC ¾" COM DUPLO COMANDO PARA CHUVEIRO, INCLUSIVE CONEXÕES, INSTALADO EM RAMAL DE ÁGUA - FORNECIMENTO E INSTALAÇÃO. AF_12/2014</v>
          </cell>
          <cell r="I4639" t="str">
            <v>UN</v>
          </cell>
          <cell r="J4639" t="str">
            <v>COEFICIENTE DE REPRESENTATIVIDADE</v>
          </cell>
          <cell r="K4639" t="str">
            <v>234,58</v>
          </cell>
          <cell r="L4639" t="str">
            <v>CAIXA REFERENCIAL</v>
          </cell>
        </row>
        <row r="4640">
          <cell r="A4640">
            <v>89984</v>
          </cell>
          <cell r="B4640" t="str">
            <v>INSTALACOES HIDRO SANITARIAS</v>
          </cell>
          <cell r="C4640" t="str">
            <v>INHI</v>
          </cell>
          <cell r="D4640" t="str">
            <v>REGISTROS/VALVULAS</v>
          </cell>
          <cell r="E4640" t="str">
            <v>0271</v>
          </cell>
          <cell r="F4640" t="str">
            <v/>
          </cell>
          <cell r="G4640" t="str">
            <v/>
          </cell>
          <cell r="H4640" t="str">
            <v>REGISTRO DE PRESSÃO BRUTO, LATÃO, ROSCÁVEL, 1/2", COM ACABAMENTO E CANOPLA CROMADOS. FORNECIDO E INSTALADO EM RAMAL DE ÁGUA. AF_12/2014</v>
          </cell>
          <cell r="I4640" t="str">
            <v>UN</v>
          </cell>
          <cell r="J4640" t="str">
            <v>COEFICIENTE DE REPRESENTATIVIDADE</v>
          </cell>
          <cell r="K4640" t="str">
            <v>63,47</v>
          </cell>
          <cell r="L4640" t="str">
            <v>CAIXA REFERENCIAL</v>
          </cell>
        </row>
        <row r="4641">
          <cell r="A4641">
            <v>89985</v>
          </cell>
          <cell r="B4641" t="str">
            <v>INSTALACOES HIDRO SANITARIAS</v>
          </cell>
          <cell r="C4641" t="str">
            <v>INHI</v>
          </cell>
          <cell r="D4641" t="str">
            <v>REGISTROS/VALVULAS</v>
          </cell>
          <cell r="E4641" t="str">
            <v>0271</v>
          </cell>
          <cell r="F4641" t="str">
            <v/>
          </cell>
          <cell r="G4641" t="str">
            <v/>
          </cell>
          <cell r="H4641" t="str">
            <v>REGISTRO DE PRESSÃO BRUTO, LATÃO, ROSCÁVEL, 3/4", COM ACABAMENTO E CANOPLA CROMADOS. FORNECIDO E INSTALADO EM RAMAL DE ÁGUA. AF_12/2014</v>
          </cell>
          <cell r="I4641" t="str">
            <v>UN</v>
          </cell>
          <cell r="J4641" t="str">
            <v>COEFICIENTE DE REPRESENTATIVIDADE</v>
          </cell>
          <cell r="K4641" t="str">
            <v>65,32</v>
          </cell>
          <cell r="L4641" t="str">
            <v>CAIXA REFERENCIAL</v>
          </cell>
        </row>
        <row r="4642">
          <cell r="A4642">
            <v>89986</v>
          </cell>
          <cell r="B4642" t="str">
            <v>INSTALACOES HIDRO SANITARIAS</v>
          </cell>
          <cell r="C4642" t="str">
            <v>INHI</v>
          </cell>
          <cell r="D4642" t="str">
            <v>REGISTROS/VALVULAS</v>
          </cell>
          <cell r="E4642" t="str">
            <v>0271</v>
          </cell>
          <cell r="F4642" t="str">
            <v/>
          </cell>
          <cell r="G4642" t="str">
            <v/>
          </cell>
          <cell r="H4642" t="str">
            <v>REGISTRO DE GAVETA BRUTO, LATÃO, ROSCÁVEL, 1/2", COM ACABAMENTO E CANOPLA CROMADOS. FORNECIDO E INSTALADO EM RAMAL DE ÁGUA. AF_12/2014</v>
          </cell>
          <cell r="I4642" t="str">
            <v>UN</v>
          </cell>
          <cell r="J4642" t="str">
            <v>COEFICIENTE DE REPRESENTATIVIDADE</v>
          </cell>
          <cell r="K4642" t="str">
            <v>61,91</v>
          </cell>
          <cell r="L4642" t="str">
            <v>CAIXA REFERENCIAL</v>
          </cell>
        </row>
        <row r="4643">
          <cell r="A4643">
            <v>89987</v>
          </cell>
          <cell r="B4643" t="str">
            <v>INSTALACOES HIDRO SANITARIAS</v>
          </cell>
          <cell r="C4643" t="str">
            <v>INHI</v>
          </cell>
          <cell r="D4643" t="str">
            <v>REGISTROS/VALVULAS</v>
          </cell>
          <cell r="E4643" t="str">
            <v>0271</v>
          </cell>
          <cell r="F4643" t="str">
            <v/>
          </cell>
          <cell r="G4643" t="str">
            <v/>
          </cell>
          <cell r="H4643" t="str">
            <v>REGISTRO DE GAVETA BRUTO, LATÃO, ROSCÁVEL, 3/4", COM ACABAMENTO E CANOPLA CROMADOS. FORNECIDO E INSTALADO EM RAMAL DE ÁGUA. AF_12/2014</v>
          </cell>
          <cell r="I4643" t="str">
            <v>UN</v>
          </cell>
          <cell r="J4643" t="str">
            <v>COEFICIENTE DE REPRESENTATIVIDADE</v>
          </cell>
          <cell r="K4643" t="str">
            <v>68,73</v>
          </cell>
          <cell r="L4643" t="str">
            <v>CAIXA REFERENCIAL</v>
          </cell>
        </row>
        <row r="4644">
          <cell r="A4644">
            <v>90371</v>
          </cell>
          <cell r="B4644" t="str">
            <v>INSTALACOES HIDRO SANITARIAS</v>
          </cell>
          <cell r="C4644" t="str">
            <v>INHI</v>
          </cell>
          <cell r="D4644" t="str">
            <v>REGISTROS/VALVULAS</v>
          </cell>
          <cell r="E4644" t="str">
            <v>0271</v>
          </cell>
          <cell r="F4644" t="str">
            <v/>
          </cell>
          <cell r="G4644" t="str">
            <v/>
          </cell>
          <cell r="H4644" t="str">
            <v>REGISTRO DE ESFERA, PVC, ROSCÁVEL, 3/4", FORNECIDO E INSTALADO EM RAMAL DE ÁGUA. AF_03/2015</v>
          </cell>
          <cell r="I4644" t="str">
            <v>UN</v>
          </cell>
          <cell r="J4644" t="str">
            <v>COEFICIENTE DE REPRESENTATIVIDADE</v>
          </cell>
          <cell r="K4644" t="str">
            <v>23,87</v>
          </cell>
          <cell r="L4644" t="str">
            <v>CAIXA REFERENCIAL</v>
          </cell>
        </row>
        <row r="4645">
          <cell r="A4645">
            <v>94489</v>
          </cell>
          <cell r="B4645" t="str">
            <v>INSTALACOES HIDRO SANITARIAS</v>
          </cell>
          <cell r="C4645" t="str">
            <v>INHI</v>
          </cell>
          <cell r="D4645" t="str">
            <v>REGISTROS/VALVULAS</v>
          </cell>
          <cell r="E4645" t="str">
            <v>0271</v>
          </cell>
          <cell r="F4645" t="str">
            <v/>
          </cell>
          <cell r="G4645" t="str">
            <v/>
          </cell>
          <cell r="H4645" t="str">
            <v>REGISTRO DE ESFERA, PVC, SOLDÁVEL, DN  25 MM, INSTALADO EM RESERVAÇÃO DE ÁGUA DE EDIFICAÇÃO QUE POSSUA RESERVATÓRIO DE FIBRA/FIBROCIMENTO   FORNECIMENTO E INSTALAÇÃO. AF_06/2016</v>
          </cell>
          <cell r="I4645" t="str">
            <v>UN</v>
          </cell>
          <cell r="J4645" t="str">
            <v>COEFICIENTE DE REPRESENTATIVIDADE</v>
          </cell>
          <cell r="K4645" t="str">
            <v>21,46</v>
          </cell>
          <cell r="L4645" t="str">
            <v>CAIXA REFERENCIAL</v>
          </cell>
        </row>
        <row r="4646">
          <cell r="A4646">
            <v>94490</v>
          </cell>
          <cell r="B4646" t="str">
            <v>INSTALACOES HIDRO SANITARIAS</v>
          </cell>
          <cell r="C4646" t="str">
            <v>INHI</v>
          </cell>
          <cell r="D4646" t="str">
            <v>REGISTROS/VALVULAS</v>
          </cell>
          <cell r="E4646" t="str">
            <v>0271</v>
          </cell>
          <cell r="F4646" t="str">
            <v/>
          </cell>
          <cell r="G4646" t="str">
            <v/>
          </cell>
          <cell r="H4646" t="str">
            <v>REGISTRO DE ESFERA, PVC, SOLDÁVEL, DN  32 MM, INSTALADO EM RESERVAÇÃO DE ÁGUA DE EDIFICAÇÃO QUE POSSUA RESERVATÓRIO DE FIBRA/FIBROCIMENTO   FORNECIMENTO E INSTALAÇÃO. AF_06/2016</v>
          </cell>
          <cell r="I4646" t="str">
            <v>UN</v>
          </cell>
          <cell r="J4646" t="str">
            <v>COEFICIENTE DE REPRESENTATIVIDADE</v>
          </cell>
          <cell r="K4646" t="str">
            <v>35,14</v>
          </cell>
          <cell r="L4646" t="str">
            <v>CAIXA REFERENCIAL</v>
          </cell>
        </row>
        <row r="4647">
          <cell r="A4647">
            <v>94491</v>
          </cell>
          <cell r="B4647" t="str">
            <v>INSTALACOES HIDRO SANITARIAS</v>
          </cell>
          <cell r="C4647" t="str">
            <v>INHI</v>
          </cell>
          <cell r="D4647" t="str">
            <v>REGISTROS/VALVULAS</v>
          </cell>
          <cell r="E4647" t="str">
            <v>0271</v>
          </cell>
          <cell r="F4647" t="str">
            <v/>
          </cell>
          <cell r="G4647" t="str">
            <v/>
          </cell>
          <cell r="H4647" t="str">
            <v>REGISTRO DE ESFERA, PVC, SOLDÁVEL, DN  40 MM, INSTALADO EM RESERVAÇÃO DE ÁGUA DE EDIFICAÇÃO QUE POSSUA RESERVATÓRIO DE FIBRA/FIBROCIMENTO   FORNECIMENTO E INSTALAÇÃO. AF_06/2016</v>
          </cell>
          <cell r="I4647" t="str">
            <v>UN</v>
          </cell>
          <cell r="J4647" t="str">
            <v>COEFICIENTE DE REPRESENTATIVIDADE</v>
          </cell>
          <cell r="K4647" t="str">
            <v>48,57</v>
          </cell>
          <cell r="L4647" t="str">
            <v>CAIXA REFERENCIAL</v>
          </cell>
        </row>
        <row r="4648">
          <cell r="A4648">
            <v>94492</v>
          </cell>
          <cell r="B4648" t="str">
            <v>INSTALACOES HIDRO SANITARIAS</v>
          </cell>
          <cell r="C4648" t="str">
            <v>INHI</v>
          </cell>
          <cell r="D4648" t="str">
            <v>REGISTROS/VALVULAS</v>
          </cell>
          <cell r="E4648" t="str">
            <v>0271</v>
          </cell>
          <cell r="F4648" t="str">
            <v/>
          </cell>
          <cell r="G4648" t="str">
            <v/>
          </cell>
          <cell r="H4648" t="str">
            <v>REGISTRO DE ESFERA, PVC, SOLDÁVEL, DN  50 MM, INSTALADO EM RESERVAÇÃO DE ÁGUA DE EDIFICAÇÃO QUE POSSUA RESERVATÓRIO DE FIBRA/FIBROCIMENTO   FORNECIMENTO E INSTALAÇÃO. AF_06/2016</v>
          </cell>
          <cell r="I4648" t="str">
            <v>UN</v>
          </cell>
          <cell r="J4648" t="str">
            <v>COEFICIENTE DE REPRESENTATIVIDADE</v>
          </cell>
          <cell r="K4648" t="str">
            <v>49,79</v>
          </cell>
          <cell r="L4648" t="str">
            <v>CAIXA REFERENCIAL</v>
          </cell>
        </row>
        <row r="4649">
          <cell r="A4649">
            <v>94493</v>
          </cell>
          <cell r="B4649" t="str">
            <v>INSTALACOES HIDRO SANITARIAS</v>
          </cell>
          <cell r="C4649" t="str">
            <v>INHI</v>
          </cell>
          <cell r="D4649" t="str">
            <v>REGISTROS/VALVULAS</v>
          </cell>
          <cell r="E4649" t="str">
            <v>0271</v>
          </cell>
          <cell r="F4649" t="str">
            <v/>
          </cell>
          <cell r="G4649" t="str">
            <v/>
          </cell>
          <cell r="H4649" t="str">
            <v>REGISTRO DE ESFERA, PVC, SOLDÁVEL, DN  60 MM, INSTALADO EM RESERVAÇÃO DE ÁGUA DE EDIFICAÇÃO QUE POSSUA RESERVATÓRIO DE FIBRA/FIBROCIMENTO   FORNECIMENTO E INSTALAÇÃO. AF_06/2016</v>
          </cell>
          <cell r="I4649" t="str">
            <v>UN</v>
          </cell>
          <cell r="J4649" t="str">
            <v>COEFICIENTE DE REPRESENTATIVIDADE</v>
          </cell>
          <cell r="K4649" t="str">
            <v>91,22</v>
          </cell>
          <cell r="L4649" t="str">
            <v>CAIXA REFERENCIAL</v>
          </cell>
        </row>
        <row r="4650">
          <cell r="A4650">
            <v>94494</v>
          </cell>
          <cell r="B4650" t="str">
            <v>INSTALACOES HIDRO SANITARIAS</v>
          </cell>
          <cell r="C4650" t="str">
            <v>INHI</v>
          </cell>
          <cell r="D4650" t="str">
            <v>REGISTROS/VALVULAS</v>
          </cell>
          <cell r="E4650" t="str">
            <v>0271</v>
          </cell>
          <cell r="F4650" t="str">
            <v/>
          </cell>
          <cell r="G4650" t="str">
            <v/>
          </cell>
          <cell r="H4650" t="str">
            <v>REGISTRO DE GAVETA BRUTO, LATÃO, ROSCÁVEL, 3/4, INSTALADO EM RESERVAÇÃO DE ÁGUA DE EDIFICAÇÃO QUE POSSUA RESERVATÓRIO DE FIBRA/FIBROCIMENTO  FORNECIMENTO E INSTALAÇÃO. AF_06/2016</v>
          </cell>
          <cell r="I4650" t="str">
            <v>UN</v>
          </cell>
          <cell r="J4650" t="str">
            <v>COEFICIENTE DE REPRESENTATIVIDADE</v>
          </cell>
          <cell r="K4650" t="str">
            <v>49,15</v>
          </cell>
          <cell r="L4650" t="str">
            <v>CAIXA REFERENCIAL</v>
          </cell>
        </row>
        <row r="4651">
          <cell r="A4651">
            <v>94495</v>
          </cell>
          <cell r="B4651" t="str">
            <v>INSTALACOES HIDRO SANITARIAS</v>
          </cell>
          <cell r="C4651" t="str">
            <v>INHI</v>
          </cell>
          <cell r="D4651" t="str">
            <v>REGISTROS/VALVULAS</v>
          </cell>
          <cell r="E4651" t="str">
            <v>0271</v>
          </cell>
          <cell r="F4651" t="str">
            <v/>
          </cell>
          <cell r="G4651" t="str">
            <v/>
          </cell>
          <cell r="H4651" t="str">
            <v>REGISTRO DE GAVETA BRUTO, LATÃO, ROSCÁVEL, 1, INSTALADO EM RESERVAÇÃO DE ÁGUA DE EDIFICAÇÃO QUE POSSUA RESERVATÓRIO DE FIBRA/FIBROCIMENTO  FORNECIMENTO E INSTALAÇÃO. AF_06/2016</v>
          </cell>
          <cell r="I4651" t="str">
            <v>UN</v>
          </cell>
          <cell r="J4651" t="str">
            <v>COEFICIENTE DE REPRESENTATIVIDADE</v>
          </cell>
          <cell r="K4651" t="str">
            <v>63,39</v>
          </cell>
          <cell r="L4651" t="str">
            <v>CAIXA REFERENCIAL</v>
          </cell>
        </row>
        <row r="4652">
          <cell r="A4652">
            <v>94496</v>
          </cell>
          <cell r="B4652" t="str">
            <v>INSTALACOES HIDRO SANITARIAS</v>
          </cell>
          <cell r="C4652" t="str">
            <v>INHI</v>
          </cell>
          <cell r="D4652" t="str">
            <v>REGISTROS/VALVULAS</v>
          </cell>
          <cell r="E4652" t="str">
            <v>0271</v>
          </cell>
          <cell r="F4652" t="str">
            <v/>
          </cell>
          <cell r="G4652" t="str">
            <v/>
          </cell>
          <cell r="H4652" t="str">
            <v>REGISTRO DE GAVETA BRUTO, LATÃO, ROSCÁVEL, 1 1/4, INSTALADO EM RESERVAÇÃO DE ÁGUA DE EDIFICAÇÃO QUE POSSUA RESERVATÓRIO DE FIBRA/FIBROCIMENTO  FORNECIMENTO E INSTALAÇÃO. AF_06/2016</v>
          </cell>
          <cell r="I4652" t="str">
            <v>UN</v>
          </cell>
          <cell r="J4652" t="str">
            <v>COEFICIENTE DE REPRESENTATIVIDADE</v>
          </cell>
          <cell r="K4652" t="str">
            <v>78,10</v>
          </cell>
          <cell r="L4652" t="str">
            <v>CAIXA REFERENCIAL</v>
          </cell>
        </row>
        <row r="4653">
          <cell r="A4653">
            <v>94497</v>
          </cell>
          <cell r="B4653" t="str">
            <v>INSTALACOES HIDRO SANITARIAS</v>
          </cell>
          <cell r="C4653" t="str">
            <v>INHI</v>
          </cell>
          <cell r="D4653" t="str">
            <v>REGISTROS/VALVULAS</v>
          </cell>
          <cell r="E4653" t="str">
            <v>0271</v>
          </cell>
          <cell r="F4653" t="str">
            <v/>
          </cell>
          <cell r="G4653" t="str">
            <v/>
          </cell>
          <cell r="H4653" t="str">
            <v>REGISTRO DE GAVETA BRUTO, LATÃO, ROSCÁVEL, 1 1/2, INSTALADO EM RESERVAÇÃO DE ÁGUA DE EDIFICAÇÃO QUE POSSUA RESERVATÓRIO DE FIBRA/FIBROCIMENTO  FORNECIMENTO E INSTALAÇÃO. AF_06/2016</v>
          </cell>
          <cell r="I4653" t="str">
            <v>UN</v>
          </cell>
          <cell r="J4653" t="str">
            <v>COEFICIENTE DE REPRESENTATIVIDADE</v>
          </cell>
          <cell r="K4653" t="str">
            <v>92,00</v>
          </cell>
          <cell r="L4653" t="str">
            <v>CAIXA REFERENCIAL</v>
          </cell>
        </row>
        <row r="4654">
          <cell r="A4654">
            <v>94498</v>
          </cell>
          <cell r="B4654" t="str">
            <v>INSTALACOES HIDRO SANITARIAS</v>
          </cell>
          <cell r="C4654" t="str">
            <v>INHI</v>
          </cell>
          <cell r="D4654" t="str">
            <v>REGISTROS/VALVULAS</v>
          </cell>
          <cell r="E4654" t="str">
            <v>0271</v>
          </cell>
          <cell r="F4654" t="str">
            <v/>
          </cell>
          <cell r="G4654" t="str">
            <v/>
          </cell>
          <cell r="H4654" t="str">
            <v>REGISTRO DE GAVETA BRUTO, LATÃO, ROSCÁVEL, 2, INSTALADO EM RESERVAÇÃO DE ÁGUA DE EDIFICAÇÃO QUE POSSUA RESERVATÓRIO DE FIBRA/FIBROCIMENTO  FORNECIMENTO E INSTALAÇÃO. AF_06/2016</v>
          </cell>
          <cell r="I4654" t="str">
            <v>UN</v>
          </cell>
          <cell r="J4654" t="str">
            <v>COEFICIENTE DE REPRESENTATIVIDADE</v>
          </cell>
          <cell r="K4654" t="str">
            <v>119,52</v>
          </cell>
          <cell r="L4654" t="str">
            <v>CAIXA REFERENCIAL</v>
          </cell>
        </row>
        <row r="4655">
          <cell r="A4655">
            <v>94499</v>
          </cell>
          <cell r="B4655" t="str">
            <v>INSTALACOES HIDRO SANITARIAS</v>
          </cell>
          <cell r="C4655" t="str">
            <v>INHI</v>
          </cell>
          <cell r="D4655" t="str">
            <v>REGISTROS/VALVULAS</v>
          </cell>
          <cell r="E4655" t="str">
            <v>0271</v>
          </cell>
          <cell r="F4655" t="str">
            <v/>
          </cell>
          <cell r="G4655" t="str">
            <v/>
          </cell>
          <cell r="H4655" t="str">
            <v>REGISTRO DE GAVETA BRUTO, LATÃO, ROSCÁVEL, 2 1/2, INSTALADO EM RESERVAÇÃO DE ÁGUA DE EDIFICAÇÃO QUE POSSUA RESERVATÓRIO DE FIBRA/FIBROCIMENTO  FORNECIMENTO E INSTALAÇÃO. AF_06/2016</v>
          </cell>
          <cell r="I4655" t="str">
            <v>UN</v>
          </cell>
          <cell r="J4655" t="str">
            <v>COEFICIENTE DE REPRESENTATIVIDADE</v>
          </cell>
          <cell r="K4655" t="str">
            <v>219,49</v>
          </cell>
          <cell r="L4655" t="str">
            <v>CAIXA REFERENCIAL</v>
          </cell>
        </row>
        <row r="4656">
          <cell r="A4656">
            <v>94500</v>
          </cell>
          <cell r="B4656" t="str">
            <v>INSTALACOES HIDRO SANITARIAS</v>
          </cell>
          <cell r="C4656" t="str">
            <v>INHI</v>
          </cell>
          <cell r="D4656" t="str">
            <v>REGISTROS/VALVULAS</v>
          </cell>
          <cell r="E4656" t="str">
            <v>0271</v>
          </cell>
          <cell r="F4656" t="str">
            <v/>
          </cell>
          <cell r="G4656" t="str">
            <v/>
          </cell>
          <cell r="H4656" t="str">
            <v>REGISTRO DE GAVETA BRUTO, LATÃO, ROSCÁVEL, 3, INSTALADO EM RESERVAÇÃO DE ÁGUA DE EDIFICAÇÃO QUE POSSUA RESERVATÓRIO DE FIBRA/FIBROCIMENTO  FORNECIMENTO E INSTALAÇÃO. AF_06/2016</v>
          </cell>
          <cell r="I4656" t="str">
            <v>UN</v>
          </cell>
          <cell r="J4656" t="str">
            <v>COEFICIENTE DE REPRESENTATIVIDADE</v>
          </cell>
          <cell r="K4656" t="str">
            <v>261,42</v>
          </cell>
          <cell r="L4656" t="str">
            <v>CAIXA REFERENCIAL</v>
          </cell>
        </row>
        <row r="4657">
          <cell r="A4657">
            <v>94501</v>
          </cell>
          <cell r="B4657" t="str">
            <v>INSTALACOES HIDRO SANITARIAS</v>
          </cell>
          <cell r="C4657" t="str">
            <v>INHI</v>
          </cell>
          <cell r="D4657" t="str">
            <v>REGISTROS/VALVULAS</v>
          </cell>
          <cell r="E4657" t="str">
            <v>0271</v>
          </cell>
          <cell r="F4657" t="str">
            <v/>
          </cell>
          <cell r="G4657" t="str">
            <v/>
          </cell>
          <cell r="H4657" t="str">
            <v>REGISTRO DE GAVETA BRUTO, LATÃO, ROSCÁVEL, 4, INSTALADO EM RESERVAÇÃO DE ÁGUA DE EDIFICAÇÃO QUE POSSUA RESERVATÓRIO DE FIBRA/FIBROCIMENTO  FORNECIMENTO E INSTALAÇÃO. AF_06/2016</v>
          </cell>
          <cell r="I4657" t="str">
            <v>UN</v>
          </cell>
          <cell r="J4657" t="str">
            <v>COEFICIENTE DE REPRESENTATIVIDADE</v>
          </cell>
          <cell r="K4657" t="str">
            <v>514,68</v>
          </cell>
          <cell r="L4657" t="str">
            <v>CAIXA REFERENCIAL</v>
          </cell>
        </row>
        <row r="4658">
          <cell r="A4658">
            <v>94792</v>
          </cell>
          <cell r="B4658" t="str">
            <v>INSTALACOES HIDRO SANITARIAS</v>
          </cell>
          <cell r="C4658" t="str">
            <v>INHI</v>
          </cell>
          <cell r="D4658" t="str">
            <v>REGISTROS/VALVULAS</v>
          </cell>
          <cell r="E4658" t="str">
            <v>0271</v>
          </cell>
          <cell r="F4658" t="str">
            <v/>
          </cell>
          <cell r="G4658" t="str">
            <v/>
          </cell>
          <cell r="H4658" t="str">
            <v>REGISTRO DE GAVETA BRUTO, LATÃO, ROSCÁVEL, 1, COM ACABAMENTO E CANOPLA CROMADOS, INSTALADO EM RESERVAÇÃO DE ÁGUA DE EDIFICAÇÃO QUE POSSUA RESERVATÓRIO DE FIBRA/FIBROCIMENTO  FORNECIMENTO E INSTALAÇÃO. AF_06/2016</v>
          </cell>
          <cell r="I4658" t="str">
            <v>UN</v>
          </cell>
          <cell r="J4658" t="str">
            <v>COEFICIENTE DE REPRESENTATIVIDADE</v>
          </cell>
          <cell r="K4658" t="str">
            <v>98,03</v>
          </cell>
          <cell r="L4658" t="str">
            <v>CAIXA REFERENCIAL</v>
          </cell>
        </row>
        <row r="4659">
          <cell r="A4659">
            <v>94793</v>
          </cell>
          <cell r="B4659" t="str">
            <v>INSTALACOES HIDRO SANITARIAS</v>
          </cell>
          <cell r="C4659" t="str">
            <v>INHI</v>
          </cell>
          <cell r="D4659" t="str">
            <v>REGISTROS/VALVULAS</v>
          </cell>
          <cell r="E4659" t="str">
            <v>0271</v>
          </cell>
          <cell r="F4659" t="str">
            <v/>
          </cell>
          <cell r="G4659" t="str">
            <v/>
          </cell>
          <cell r="H4659" t="str">
            <v>REGISTRO DE GAVETA BRUTO, LATÃO, ROSCÁVEL, 1 1/4, COM ACABAMENTO E CANOPLA CROMADOS, INSTALADO EM RESERVAÇÃO DE ÁGUA DE EDIFICAÇÃO QUE POSSUA RESERVATÓRIO DE FIBRA/FIBROCIMENTO  FORNECIMENTO E INSTALAÇÃO. AF_06/2016</v>
          </cell>
          <cell r="I4659" t="str">
            <v>UN</v>
          </cell>
          <cell r="J4659" t="str">
            <v>COEFICIENTE DE REPRESENTATIVIDADE</v>
          </cell>
          <cell r="K4659" t="str">
            <v>127,34</v>
          </cell>
          <cell r="L4659" t="str">
            <v>CAIXA REFERENCIAL</v>
          </cell>
        </row>
        <row r="4660">
          <cell r="A4660">
            <v>94794</v>
          </cell>
          <cell r="B4660" t="str">
            <v>INSTALACOES HIDRO SANITARIAS</v>
          </cell>
          <cell r="C4660" t="str">
            <v>INHI</v>
          </cell>
          <cell r="D4660" t="str">
            <v>REGISTROS/VALVULAS</v>
          </cell>
          <cell r="E4660" t="str">
            <v>0271</v>
          </cell>
          <cell r="F4660" t="str">
            <v/>
          </cell>
          <cell r="G4660" t="str">
            <v/>
          </cell>
          <cell r="H4660" t="str">
            <v>REGISTRO DE GAVETA BRUTO, LATÃO, ROSCÁVEL, 1 1/2, COM ACABAMENTO E CANOPLA CROMADOS, INSTALADO EM RESERVAÇÃO DE ÁGUA DE EDIFICAÇÃO QUE POSSUA RESERVATÓRIO DE FIBRA/FIBROCIMENTO  FORNECIMENTO E INSTALAÇÃO. AF_06/2016</v>
          </cell>
          <cell r="I4660" t="str">
            <v>UN</v>
          </cell>
          <cell r="J4660" t="str">
            <v>COEFICIENTE DE REPRESENTATIVIDADE</v>
          </cell>
          <cell r="K4660" t="str">
            <v>132,03</v>
          </cell>
          <cell r="L4660" t="str">
            <v>CAIXA REFERENCIAL</v>
          </cell>
        </row>
        <row r="4661">
          <cell r="A4661">
            <v>94795</v>
          </cell>
          <cell r="B4661" t="str">
            <v>INSTALACOES HIDRO SANITARIAS</v>
          </cell>
          <cell r="C4661" t="str">
            <v>INHI</v>
          </cell>
          <cell r="D4661" t="str">
            <v>REGISTROS/VALVULAS</v>
          </cell>
          <cell r="E4661" t="str">
            <v>0271</v>
          </cell>
          <cell r="F4661" t="str">
            <v/>
          </cell>
          <cell r="G4661" t="str">
            <v/>
          </cell>
          <cell r="H4661" t="str">
            <v>TORNEIRA DE BOIA, ROSCÁVEL, 1/2 , FORNECIDA E INSTALADA EM RESERVAÇÃO DE ÁGUA. AF_06/2016</v>
          </cell>
          <cell r="I4661" t="str">
            <v>UN</v>
          </cell>
          <cell r="J4661" t="str">
            <v>COEFICIENTE DE REPRESENTATIVIDADE</v>
          </cell>
          <cell r="K4661" t="str">
            <v>29,36</v>
          </cell>
          <cell r="L4661" t="str">
            <v>CAIXA REFERENCIAL</v>
          </cell>
        </row>
        <row r="4662">
          <cell r="A4662">
            <v>94796</v>
          </cell>
          <cell r="B4662" t="str">
            <v>INSTALACOES HIDRO SANITARIAS</v>
          </cell>
          <cell r="C4662" t="str">
            <v>INHI</v>
          </cell>
          <cell r="D4662" t="str">
            <v>REGISTROS/VALVULAS</v>
          </cell>
          <cell r="E4662" t="str">
            <v>0271</v>
          </cell>
          <cell r="F4662" t="str">
            <v/>
          </cell>
          <cell r="G4662" t="str">
            <v/>
          </cell>
          <cell r="H4662" t="str">
            <v>TORNEIRA DE BOIA, ROSCÁVEL, 3/4 , FORNECIDA E INSTALADA EM RESERVAÇÃO DE ÁGUA. AF_06/2016</v>
          </cell>
          <cell r="I4662" t="str">
            <v>UN</v>
          </cell>
          <cell r="J4662" t="str">
            <v>COEFICIENTE DE REPRESENTATIVIDADE</v>
          </cell>
          <cell r="K4662" t="str">
            <v>33,53</v>
          </cell>
          <cell r="L4662" t="str">
            <v>CAIXA REFERENCIAL</v>
          </cell>
        </row>
        <row r="4663">
          <cell r="A4663">
            <v>94797</v>
          </cell>
          <cell r="B4663" t="str">
            <v>INSTALACOES HIDRO SANITARIAS</v>
          </cell>
          <cell r="C4663" t="str">
            <v>INHI</v>
          </cell>
          <cell r="D4663" t="str">
            <v>REGISTROS/VALVULAS</v>
          </cell>
          <cell r="E4663" t="str">
            <v>0271</v>
          </cell>
          <cell r="F4663" t="str">
            <v/>
          </cell>
          <cell r="G4663" t="str">
            <v/>
          </cell>
          <cell r="H4663" t="str">
            <v>TORNEIRA DE BOIA, ROSCÁVEL, 1, FORNECIDA E INSTALADA EM RESERVAÇÃO DE ÁGUA. AF_06/2016</v>
          </cell>
          <cell r="I4663" t="str">
            <v>UN</v>
          </cell>
          <cell r="J4663" t="str">
            <v>COEFICIENTE DE REPRESENTATIVIDADE</v>
          </cell>
          <cell r="K4663" t="str">
            <v>51,58</v>
          </cell>
          <cell r="L4663" t="str">
            <v>CAIXA REFERENCIAL</v>
          </cell>
        </row>
        <row r="4664">
          <cell r="A4664">
            <v>94798</v>
          </cell>
          <cell r="B4664" t="str">
            <v>INSTALACOES HIDRO SANITARIAS</v>
          </cell>
          <cell r="C4664" t="str">
            <v>INHI</v>
          </cell>
          <cell r="D4664" t="str">
            <v>REGISTROS/VALVULAS</v>
          </cell>
          <cell r="E4664" t="str">
            <v>0271</v>
          </cell>
          <cell r="F4664" t="str">
            <v/>
          </cell>
          <cell r="G4664" t="str">
            <v/>
          </cell>
          <cell r="H4664" t="str">
            <v>TORNEIRA DE BOIA, ROSCÁVEL, 1 1/4 , FORNECIDA E INSTALADA EM RESERVAÇÃO DE ÁGUA. AF_06/2016</v>
          </cell>
          <cell r="I4664" t="str">
            <v>UN</v>
          </cell>
          <cell r="J4664" t="str">
            <v>COEFICIENTE DE REPRESENTATIVIDADE</v>
          </cell>
          <cell r="K4664" t="str">
            <v>115,29</v>
          </cell>
          <cell r="L4664" t="str">
            <v>CAIXA REFERENCIAL</v>
          </cell>
        </row>
        <row r="4665">
          <cell r="A4665">
            <v>94799</v>
          </cell>
          <cell r="B4665" t="str">
            <v>INSTALACOES HIDRO SANITARIAS</v>
          </cell>
          <cell r="C4665" t="str">
            <v>INHI</v>
          </cell>
          <cell r="D4665" t="str">
            <v>REGISTROS/VALVULAS</v>
          </cell>
          <cell r="E4665" t="str">
            <v>0271</v>
          </cell>
          <cell r="F4665" t="str">
            <v/>
          </cell>
          <cell r="G4665" t="str">
            <v/>
          </cell>
          <cell r="H4665" t="str">
            <v>TORNEIRA DE BOIA, ROSCÁVEL, 1 1/2 , FORNECIDA E INSTALADA EM RESERVAÇÃO DE ÁGUA. AF_06/2016</v>
          </cell>
          <cell r="I4665" t="str">
            <v>UN</v>
          </cell>
          <cell r="J4665" t="str">
            <v>COEFICIENTE DE REPRESENTATIVIDADE</v>
          </cell>
          <cell r="K4665" t="str">
            <v>110,79</v>
          </cell>
          <cell r="L4665" t="str">
            <v>CAIXA REFERENCIAL</v>
          </cell>
        </row>
        <row r="4666">
          <cell r="A4666">
            <v>94800</v>
          </cell>
          <cell r="B4666" t="str">
            <v>INSTALACOES HIDRO SANITARIAS</v>
          </cell>
          <cell r="C4666" t="str">
            <v>INHI</v>
          </cell>
          <cell r="D4666" t="str">
            <v>REGISTROS/VALVULAS</v>
          </cell>
          <cell r="E4666" t="str">
            <v>0271</v>
          </cell>
          <cell r="F4666" t="str">
            <v/>
          </cell>
          <cell r="G4666" t="str">
            <v/>
          </cell>
          <cell r="H4666" t="str">
            <v>TORNEIRA DE BOIA, ROSCÁVEL, 2, FORNECIDA E INSTALADA EM RESERVAÇÃO DE ÁGUA. AF_06/2016</v>
          </cell>
          <cell r="I4666" t="str">
            <v>UN</v>
          </cell>
          <cell r="J4666" t="str">
            <v>COEFICIENTE DE REPRESENTATIVIDADE</v>
          </cell>
          <cell r="K4666" t="str">
            <v>190,73</v>
          </cell>
          <cell r="L4666" t="str">
            <v>CAIXA REFERENCIAL</v>
          </cell>
        </row>
        <row r="4667">
          <cell r="A4667">
            <v>95248</v>
          </cell>
          <cell r="B4667" t="str">
            <v>INSTALACOES HIDRO SANITARIAS</v>
          </cell>
          <cell r="C4667" t="str">
            <v>INHI</v>
          </cell>
          <cell r="D4667" t="str">
            <v>REGISTROS/VALVULAS</v>
          </cell>
          <cell r="E4667" t="str">
            <v>0271</v>
          </cell>
          <cell r="F4667" t="str">
            <v/>
          </cell>
          <cell r="G4667" t="str">
            <v/>
          </cell>
          <cell r="H4667" t="str">
            <v>VÁLVULA DE ESFERA BRUTA, BRONZE, ROSCÁVEL, 1/2  , INSTALADO EM RESERVAÇÃO DE ÁGUA DE EDIFICAÇÃO QUE POSSUA RESERVATÓRIO DE FIBRA/FIBROCIMENTO - FORNECIMENTO E INSTALAÇÃO. AF_06/2016</v>
          </cell>
          <cell r="I4667" t="str">
            <v>UN</v>
          </cell>
          <cell r="J4667" t="str">
            <v>COEFICIENTE DE REPRESENTATIVIDADE</v>
          </cell>
          <cell r="K4667" t="str">
            <v>59,52</v>
          </cell>
          <cell r="L4667" t="str">
            <v>CAIXA REFERENCIAL</v>
          </cell>
        </row>
        <row r="4668">
          <cell r="A4668">
            <v>95249</v>
          </cell>
          <cell r="B4668" t="str">
            <v>INSTALACOES HIDRO SANITARIAS</v>
          </cell>
          <cell r="C4668" t="str">
            <v>INHI</v>
          </cell>
          <cell r="D4668" t="str">
            <v>REGISTROS/VALVULAS</v>
          </cell>
          <cell r="E4668" t="str">
            <v>0271</v>
          </cell>
          <cell r="F4668" t="str">
            <v/>
          </cell>
          <cell r="G4668" t="str">
            <v/>
          </cell>
          <cell r="H4668" t="str">
            <v>VÁLVULA DE ESFERA BRUTA, BRONZE, ROSCÁVEL, 3/4'', INSTALADO EM RESERVAÇÃO DE ÁGUA DE EDIFICAÇÃO QUE POSSUA RESERVATÓRIO DE FIBRA/FIBROCIMENTO - FORNECIMENTO E INSTALAÇÃO. AF_06/2016</v>
          </cell>
          <cell r="I4668" t="str">
            <v>UN</v>
          </cell>
          <cell r="J4668" t="str">
            <v>COEFICIENTE DE REPRESENTATIVIDADE</v>
          </cell>
          <cell r="K4668" t="str">
            <v>64,91</v>
          </cell>
          <cell r="L4668" t="str">
            <v>CAIXA REFERENCIAL</v>
          </cell>
        </row>
        <row r="4669">
          <cell r="A4669">
            <v>95250</v>
          </cell>
          <cell r="B4669" t="str">
            <v>INSTALACOES HIDRO SANITARIAS</v>
          </cell>
          <cell r="C4669" t="str">
            <v>INHI</v>
          </cell>
          <cell r="D4669" t="str">
            <v>REGISTROS/VALVULAS</v>
          </cell>
          <cell r="E4669" t="str">
            <v>0271</v>
          </cell>
          <cell r="F4669" t="str">
            <v/>
          </cell>
          <cell r="G4669" t="str">
            <v/>
          </cell>
          <cell r="H4669" t="str">
            <v>VÁLVULA DE ESFERA BRUTA, BRONZE, ROSCÁVEL, 1'', INSTALADO EM RESERVAÇÃO DE ÁGUA DE EDIFICAÇÃO QUE POSSUA RESERVATÓRIO DE FIBRA/FIBROCIMENTO -   FORNECIMENTO E INSTALAÇÃO. AF_06/2016</v>
          </cell>
          <cell r="I4669" t="str">
            <v>UN</v>
          </cell>
          <cell r="J4669" t="str">
            <v>COEFICIENTE DE REPRESENTATIVIDADE</v>
          </cell>
          <cell r="K4669" t="str">
            <v>79,04</v>
          </cell>
          <cell r="L4669" t="str">
            <v>CAIXA REFERENCIAL</v>
          </cell>
        </row>
        <row r="4670">
          <cell r="A4670">
            <v>95251</v>
          </cell>
          <cell r="B4670" t="str">
            <v>INSTALACOES HIDRO SANITARIAS</v>
          </cell>
          <cell r="C4670" t="str">
            <v>INHI</v>
          </cell>
          <cell r="D4670" t="str">
            <v>REGISTROS/VALVULAS</v>
          </cell>
          <cell r="E4670" t="str">
            <v>0271</v>
          </cell>
          <cell r="F4670" t="str">
            <v/>
          </cell>
          <cell r="G4670" t="str">
            <v/>
          </cell>
          <cell r="H4670" t="str">
            <v>VÁLVULA DE ESFERA BRUTA, BRONZE, ROSCÁVEL, 1 1/4'', INSTALADO EM RESERVAÇÃO DE ÁGUA DE EDIFICAÇÃO QUE POSSUA RESERVATÓRIO DE FIBRA/FIBROCIMENTO -   FORNECIMENTO E INSTALAÇÃO. AF_06/2016</v>
          </cell>
          <cell r="I4670" t="str">
            <v>UN</v>
          </cell>
          <cell r="J4670" t="str">
            <v>COEFICIENTE DE REPRESENTATIVIDADE</v>
          </cell>
          <cell r="K4670" t="str">
            <v>106,39</v>
          </cell>
          <cell r="L4670" t="str">
            <v>CAIXA REFERENCIAL</v>
          </cell>
        </row>
        <row r="4671">
          <cell r="A4671">
            <v>95252</v>
          </cell>
          <cell r="B4671" t="str">
            <v>INSTALACOES HIDRO SANITARIAS</v>
          </cell>
          <cell r="C4671" t="str">
            <v>INHI</v>
          </cell>
          <cell r="D4671" t="str">
            <v>REGISTROS/VALVULAS</v>
          </cell>
          <cell r="E4671" t="str">
            <v>0271</v>
          </cell>
          <cell r="F4671" t="str">
            <v/>
          </cell>
          <cell r="G4671" t="str">
            <v/>
          </cell>
          <cell r="H4671" t="str">
            <v>VÁLVULA DE ESFERA BRUTA, BRONZE, ROSCÁVEL, 1 1/2'', INSTALADO EM RESERVAÇÃO DE ÁGUA DE EDIFICAÇÃO QUE POSSUA RESERVATÓRIO DE FIBRA/FIBROCIMENTO -   FORNECIMENTO E INSTALAÇÃO. AF_06/2016</v>
          </cell>
          <cell r="I4671" t="str">
            <v>UN</v>
          </cell>
          <cell r="J4671" t="str">
            <v>COEFICIENTE DE REPRESENTATIVIDADE</v>
          </cell>
          <cell r="K4671" t="str">
            <v>123,04</v>
          </cell>
          <cell r="L4671" t="str">
            <v>CAIXA REFERENCIAL</v>
          </cell>
        </row>
        <row r="4672">
          <cell r="A4672">
            <v>95253</v>
          </cell>
          <cell r="B4672" t="str">
            <v>INSTALACOES HIDRO SANITARIAS</v>
          </cell>
          <cell r="C4672" t="str">
            <v>INHI</v>
          </cell>
          <cell r="D4672" t="str">
            <v>REGISTROS/VALVULAS</v>
          </cell>
          <cell r="E4672" t="str">
            <v>0271</v>
          </cell>
          <cell r="F4672" t="str">
            <v/>
          </cell>
          <cell r="G4672" t="str">
            <v/>
          </cell>
          <cell r="H4672" t="str">
            <v>VÁLVULA DE ESFERA BRUTA, BRONZE, ROSCÁVEL, 2'', INSTALADO EM RESERVAÇÃO DE ÁGUA DE EDIFICAÇÃO QUE POSSUA RESERVATÓRIO DE FIBRA/FIBROCIMENTO - FORNECIMENTO E INSTALAÇÃO. AF_06/2016</v>
          </cell>
          <cell r="I4672" t="str">
            <v>UN</v>
          </cell>
          <cell r="J4672" t="str">
            <v>COEFICIENTE DE REPRESENTATIVIDADE</v>
          </cell>
          <cell r="K4672" t="str">
            <v>177,36</v>
          </cell>
          <cell r="L4672" t="str">
            <v>CAIXA REFERENCIAL</v>
          </cell>
        </row>
        <row r="4673">
          <cell r="A4673">
            <v>99619</v>
          </cell>
          <cell r="B4673" t="str">
            <v>INSTALACOES HIDRO SANITARIAS</v>
          </cell>
          <cell r="C4673" t="str">
            <v>INHI</v>
          </cell>
          <cell r="D4673" t="str">
            <v>REGISTROS/VALVULAS</v>
          </cell>
          <cell r="E4673" t="str">
            <v>0271</v>
          </cell>
          <cell r="F4673" t="str">
            <v/>
          </cell>
          <cell r="G4673" t="str">
            <v/>
          </cell>
          <cell r="H4673" t="str">
            <v>VÁLVULA DE RETENÇÃO HORIZONTAL, DE BRONZE, ROSCÁVEL, 3/4" - FORNECIMENTO E INSTALAÇÃO. AF_01/2019</v>
          </cell>
          <cell r="I4673" t="str">
            <v>UN</v>
          </cell>
          <cell r="J4673" t="str">
            <v>ATRIBUÍDO SÃO PAULO</v>
          </cell>
          <cell r="K4673" t="str">
            <v>64,50</v>
          </cell>
          <cell r="L4673" t="str">
            <v>CAIXA REFERENCIAL</v>
          </cell>
        </row>
        <row r="4674">
          <cell r="A4674">
            <v>99620</v>
          </cell>
          <cell r="B4674" t="str">
            <v>INSTALACOES HIDRO SANITARIAS</v>
          </cell>
          <cell r="C4674" t="str">
            <v>INHI</v>
          </cell>
          <cell r="D4674" t="str">
            <v>REGISTROS/VALVULAS</v>
          </cell>
          <cell r="E4674" t="str">
            <v>0271</v>
          </cell>
          <cell r="F4674" t="str">
            <v/>
          </cell>
          <cell r="G4674" t="str">
            <v/>
          </cell>
          <cell r="H4674" t="str">
            <v>VÁLVULA DE RETENÇÃO HORIZONTAL, DE BRONZE, ROSCÁVEL, 1" - FORNECIMENTO E INSTALAÇÃO. AF_01/2019</v>
          </cell>
          <cell r="I4674" t="str">
            <v>UN</v>
          </cell>
          <cell r="J4674" t="str">
            <v>ATRIBUÍDO SÃO PAULO</v>
          </cell>
          <cell r="K4674" t="str">
            <v>103,36</v>
          </cell>
          <cell r="L4674" t="str">
            <v>CAIXA REFERENCIAL</v>
          </cell>
        </row>
        <row r="4675">
          <cell r="A4675">
            <v>99621</v>
          </cell>
          <cell r="B4675" t="str">
            <v>INSTALACOES HIDRO SANITARIAS</v>
          </cell>
          <cell r="C4675" t="str">
            <v>INHI</v>
          </cell>
          <cell r="D4675" t="str">
            <v>REGISTROS/VALVULAS</v>
          </cell>
          <cell r="E4675" t="str">
            <v>0271</v>
          </cell>
          <cell r="F4675" t="str">
            <v/>
          </cell>
          <cell r="G4675" t="str">
            <v/>
          </cell>
          <cell r="H4675" t="str">
            <v>VÁLVULA DE RETENÇÃO HORIZONTAL, DE BRONZE, ROSCÁVEL, 1 1/4" - FORNECIMENTO E INSTALAÇÃO. AF_01/2019</v>
          </cell>
          <cell r="I4675" t="str">
            <v>UN</v>
          </cell>
          <cell r="J4675" t="str">
            <v>ATRIBUÍDO SÃO PAULO</v>
          </cell>
          <cell r="K4675" t="str">
            <v>143,15</v>
          </cell>
          <cell r="L4675" t="str">
            <v>CAIXA REFERENCIAL</v>
          </cell>
        </row>
        <row r="4676">
          <cell r="A4676">
            <v>99622</v>
          </cell>
          <cell r="B4676" t="str">
            <v>INSTALACOES HIDRO SANITARIAS</v>
          </cell>
          <cell r="C4676" t="str">
            <v>INHI</v>
          </cell>
          <cell r="D4676" t="str">
            <v>REGISTROS/VALVULAS</v>
          </cell>
          <cell r="E4676" t="str">
            <v>0271</v>
          </cell>
          <cell r="F4676" t="str">
            <v/>
          </cell>
          <cell r="G4676" t="str">
            <v/>
          </cell>
          <cell r="H4676" t="str">
            <v>VÁLVULA DE RETENÇÃO HORIZONTAL, DE BRONZE, ROSCÁVEL, 1 1/2"  - FORNECIMENTO E INSTALAÇÃO. AF_01/2019</v>
          </cell>
          <cell r="I4676" t="str">
            <v>UN</v>
          </cell>
          <cell r="J4676" t="str">
            <v>ATRIBUÍDO SÃO PAULO</v>
          </cell>
          <cell r="K4676" t="str">
            <v>157,02</v>
          </cell>
          <cell r="L4676" t="str">
            <v>CAIXA REFERENCIAL</v>
          </cell>
        </row>
        <row r="4677">
          <cell r="A4677">
            <v>99623</v>
          </cell>
          <cell r="B4677" t="str">
            <v>INSTALACOES HIDRO SANITARIAS</v>
          </cell>
          <cell r="C4677" t="str">
            <v>INHI</v>
          </cell>
          <cell r="D4677" t="str">
            <v>REGISTROS/VALVULAS</v>
          </cell>
          <cell r="E4677" t="str">
            <v>0271</v>
          </cell>
          <cell r="F4677" t="str">
            <v/>
          </cell>
          <cell r="G4677" t="str">
            <v/>
          </cell>
          <cell r="H4677" t="str">
            <v>VÁLVULA DE RETENÇÃO HORIZONTAL, DE BRONZE, ROSCÁVEL, 2"  - FORNECIMENTO E INSTALAÇÃO. AF_01/2019</v>
          </cell>
          <cell r="I4677" t="str">
            <v>UN</v>
          </cell>
          <cell r="J4677" t="str">
            <v>ATRIBUÍDO SÃO PAULO</v>
          </cell>
          <cell r="K4677" t="str">
            <v>211,17</v>
          </cell>
          <cell r="L4677" t="str">
            <v>CAIXA REFERENCIAL</v>
          </cell>
        </row>
        <row r="4678">
          <cell r="A4678">
            <v>99624</v>
          </cell>
          <cell r="B4678" t="str">
            <v>INSTALACOES HIDRO SANITARIAS</v>
          </cell>
          <cell r="C4678" t="str">
            <v>INHI</v>
          </cell>
          <cell r="D4678" t="str">
            <v>REGISTROS/VALVULAS</v>
          </cell>
          <cell r="E4678" t="str">
            <v>0271</v>
          </cell>
          <cell r="F4678" t="str">
            <v/>
          </cell>
          <cell r="G4678" t="str">
            <v/>
          </cell>
          <cell r="H4678" t="str">
            <v>VÁLVULA DE RETENÇÃO HORIZONTAL, DE BRONZE, ROSCÁVEL, 2 1/2" - FORNECIMENTO E INSTALAÇÃO. AF_01/2019</v>
          </cell>
          <cell r="I4678" t="str">
            <v>UN</v>
          </cell>
          <cell r="J4678" t="str">
            <v>ATRIBUÍDO SÃO PAULO</v>
          </cell>
          <cell r="K4678" t="str">
            <v>290,61</v>
          </cell>
          <cell r="L4678" t="str">
            <v>CAIXA REFERENCIAL</v>
          </cell>
        </row>
        <row r="4679">
          <cell r="A4679">
            <v>99625</v>
          </cell>
          <cell r="B4679" t="str">
            <v>INSTALACOES HIDRO SANITARIAS</v>
          </cell>
          <cell r="C4679" t="str">
            <v>INHI</v>
          </cell>
          <cell r="D4679" t="str">
            <v>REGISTROS/VALVULAS</v>
          </cell>
          <cell r="E4679" t="str">
            <v>0271</v>
          </cell>
          <cell r="F4679" t="str">
            <v/>
          </cell>
          <cell r="G4679" t="str">
            <v/>
          </cell>
          <cell r="H4679" t="str">
            <v>VÁLVULA DE RETENÇÃO HORIZONTAL, DE BRONZE, ROSCÁVEL, 3" - FORNECIMENTO E INSTALAÇÃO. AF_01/2019</v>
          </cell>
          <cell r="I4679" t="str">
            <v>UN</v>
          </cell>
          <cell r="J4679" t="str">
            <v>ATRIBUÍDO SÃO PAULO</v>
          </cell>
          <cell r="K4679" t="str">
            <v>392,58</v>
          </cell>
          <cell r="L4679" t="str">
            <v>CAIXA REFERENCIAL</v>
          </cell>
        </row>
        <row r="4680">
          <cell r="A4680">
            <v>99626</v>
          </cell>
          <cell r="B4680" t="str">
            <v>INSTALACOES HIDRO SANITARIAS</v>
          </cell>
          <cell r="C4680" t="str">
            <v>INHI</v>
          </cell>
          <cell r="D4680" t="str">
            <v>REGISTROS/VALVULAS</v>
          </cell>
          <cell r="E4680" t="str">
            <v>0271</v>
          </cell>
          <cell r="F4680" t="str">
            <v/>
          </cell>
          <cell r="G4680" t="str">
            <v/>
          </cell>
          <cell r="H4680" t="str">
            <v>VÁLVULA DE RETENÇÃO HORIZONTAL, DE BRONZE, ROSCÁVEL, 4" - FORNECIMENTO E INSTALAÇÃO. AF_01/2019</v>
          </cell>
          <cell r="I4680" t="str">
            <v>UN</v>
          </cell>
          <cell r="J4680" t="str">
            <v>ATRIBUÍDO SÃO PAULO</v>
          </cell>
          <cell r="K4680" t="str">
            <v>593,63</v>
          </cell>
          <cell r="L4680" t="str">
            <v>CAIXA REFERENCIAL</v>
          </cell>
        </row>
        <row r="4681">
          <cell r="A4681">
            <v>99627</v>
          </cell>
          <cell r="B4681" t="str">
            <v>INSTALACOES HIDRO SANITARIAS</v>
          </cell>
          <cell r="C4681" t="str">
            <v>INHI</v>
          </cell>
          <cell r="D4681" t="str">
            <v>REGISTROS/VALVULAS</v>
          </cell>
          <cell r="E4681" t="str">
            <v>0271</v>
          </cell>
          <cell r="F4681" t="str">
            <v/>
          </cell>
          <cell r="G4681" t="str">
            <v/>
          </cell>
          <cell r="H4681" t="str">
            <v>VÁLVULA DE RETENÇÃO VERTICAL, DE BRONZE, ROSCÁVEL, 1/2" - FORNECIMENTO E INSTALAÇÃO. AF_01/2019</v>
          </cell>
          <cell r="I4681" t="str">
            <v>UN</v>
          </cell>
          <cell r="J4681" t="str">
            <v>ATRIBUÍDO SÃO PAULO</v>
          </cell>
          <cell r="K4681" t="str">
            <v>60,00</v>
          </cell>
          <cell r="L4681" t="str">
            <v>CAIXA REFERENCIAL</v>
          </cell>
        </row>
        <row r="4682">
          <cell r="A4682">
            <v>99628</v>
          </cell>
          <cell r="B4682" t="str">
            <v>INSTALACOES HIDRO SANITARIAS</v>
          </cell>
          <cell r="C4682" t="str">
            <v>INHI</v>
          </cell>
          <cell r="D4682" t="str">
            <v>REGISTROS/VALVULAS</v>
          </cell>
          <cell r="E4682" t="str">
            <v>0271</v>
          </cell>
          <cell r="F4682" t="str">
            <v/>
          </cell>
          <cell r="G4682" t="str">
            <v/>
          </cell>
          <cell r="H4682" t="str">
            <v>VÁLVULA DE RETENÇÃO VERTICAL, DE BRONZE, ROSCÁVEL, 3/4" - FORNECIMENTO E INSTALAÇÃO. AF_01/2019</v>
          </cell>
          <cell r="I4682" t="str">
            <v>UN</v>
          </cell>
          <cell r="J4682" t="str">
            <v>ATRIBUÍDO SÃO PAULO</v>
          </cell>
          <cell r="K4682" t="str">
            <v>43,69</v>
          </cell>
          <cell r="L4682" t="str">
            <v>CAIXA REFERENCIAL</v>
          </cell>
        </row>
        <row r="4683">
          <cell r="A4683">
            <v>99629</v>
          </cell>
          <cell r="B4683" t="str">
            <v>INSTALACOES HIDRO SANITARIAS</v>
          </cell>
          <cell r="C4683" t="str">
            <v>INHI</v>
          </cell>
          <cell r="D4683" t="str">
            <v>REGISTROS/VALVULAS</v>
          </cell>
          <cell r="E4683" t="str">
            <v>0271</v>
          </cell>
          <cell r="F4683" t="str">
            <v/>
          </cell>
          <cell r="G4683" t="str">
            <v/>
          </cell>
          <cell r="H4683" t="str">
            <v>VÁLVULA DE RETENÇÃO VERTICAL, DE BRONZE, ROSCÁVEL, 1" - FORNECIMENTO E INSTALAÇÃO. AF_01/2019</v>
          </cell>
          <cell r="I4683" t="str">
            <v>UN</v>
          </cell>
          <cell r="J4683" t="str">
            <v>ATRIBUÍDO SÃO PAULO</v>
          </cell>
          <cell r="K4683" t="str">
            <v>65,16</v>
          </cell>
          <cell r="L4683" t="str">
            <v>CAIXA REFERENCIAL</v>
          </cell>
        </row>
        <row r="4684">
          <cell r="A4684">
            <v>99630</v>
          </cell>
          <cell r="B4684" t="str">
            <v>INSTALACOES HIDRO SANITARIAS</v>
          </cell>
          <cell r="C4684" t="str">
            <v>INHI</v>
          </cell>
          <cell r="D4684" t="str">
            <v>REGISTROS/VALVULAS</v>
          </cell>
          <cell r="E4684" t="str">
            <v>0271</v>
          </cell>
          <cell r="F4684" t="str">
            <v/>
          </cell>
          <cell r="G4684" t="str">
            <v/>
          </cell>
          <cell r="H4684" t="str">
            <v>VÁLVULA DE RETENÇÃO VERTICAL, DE BRONZE, ROSCÁVEL, 1 1/4" - FORNECIMENTO E INSTALAÇÃO. AF_01/2019</v>
          </cell>
          <cell r="I4684" t="str">
            <v>UN</v>
          </cell>
          <cell r="J4684" t="str">
            <v>ATRIBUÍDO SÃO PAULO</v>
          </cell>
          <cell r="K4684" t="str">
            <v>86,10</v>
          </cell>
          <cell r="L4684" t="str">
            <v>CAIXA REFERENCIAL</v>
          </cell>
        </row>
        <row r="4685">
          <cell r="A4685">
            <v>99631</v>
          </cell>
          <cell r="B4685" t="str">
            <v>INSTALACOES HIDRO SANITARIAS</v>
          </cell>
          <cell r="C4685" t="str">
            <v>INHI</v>
          </cell>
          <cell r="D4685" t="str">
            <v>REGISTROS/VALVULAS</v>
          </cell>
          <cell r="E4685" t="str">
            <v>0271</v>
          </cell>
          <cell r="F4685" t="str">
            <v/>
          </cell>
          <cell r="G4685" t="str">
            <v/>
          </cell>
          <cell r="H4685" t="str">
            <v>VÁLVULA DE RETENÇÃO VERTICAL, DE BRONZE, ROSCÁVEL, 1 1/2" - FORNECIMENTO E INSTALAÇÃO. AF_01/2019</v>
          </cell>
          <cell r="I4685" t="str">
            <v>UN</v>
          </cell>
          <cell r="J4685" t="str">
            <v>ATRIBUÍDO SÃO PAULO</v>
          </cell>
          <cell r="K4685" t="str">
            <v>95,36</v>
          </cell>
          <cell r="L4685" t="str">
            <v>CAIXA REFERENCIAL</v>
          </cell>
        </row>
        <row r="4686">
          <cell r="A4686">
            <v>99632</v>
          </cell>
          <cell r="B4686" t="str">
            <v>INSTALACOES HIDRO SANITARIAS</v>
          </cell>
          <cell r="C4686" t="str">
            <v>INHI</v>
          </cell>
          <cell r="D4686" t="str">
            <v>REGISTROS/VALVULAS</v>
          </cell>
          <cell r="E4686" t="str">
            <v>0271</v>
          </cell>
          <cell r="F4686" t="str">
            <v/>
          </cell>
          <cell r="G4686" t="str">
            <v/>
          </cell>
          <cell r="H4686" t="str">
            <v>VÁLVULA DE RETENÇÃO VERTICAL, DE BRONZE, ROSCÁVEL, 2" - FORNECIMENTO E INSTALAÇÃO. AF_01/2019</v>
          </cell>
          <cell r="I4686" t="str">
            <v>UN</v>
          </cell>
          <cell r="J4686" t="str">
            <v>ATRIBUÍDO SÃO PAULO</v>
          </cell>
          <cell r="K4686" t="str">
            <v>128,72</v>
          </cell>
          <cell r="L4686" t="str">
            <v>CAIXA REFERENCIAL</v>
          </cell>
        </row>
        <row r="4687">
          <cell r="A4687">
            <v>99633</v>
          </cell>
          <cell r="B4687" t="str">
            <v>INSTALACOES HIDRO SANITARIAS</v>
          </cell>
          <cell r="C4687" t="str">
            <v>INHI</v>
          </cell>
          <cell r="D4687" t="str">
            <v>REGISTROS/VALVULAS</v>
          </cell>
          <cell r="E4687" t="str">
            <v>0271</v>
          </cell>
          <cell r="F4687" t="str">
            <v/>
          </cell>
          <cell r="G4687" t="str">
            <v/>
          </cell>
          <cell r="H4687" t="str">
            <v>VÁLVULA DE RETENÇÃO VERTICAL, DE BRONZE, ROSCÁVEL, 3" - FORNECIMENTO E INSTALAÇÃO. AF_01/2019</v>
          </cell>
          <cell r="I4687" t="str">
            <v>UN</v>
          </cell>
          <cell r="J4687" t="str">
            <v>ATRIBUÍDO SÃO PAULO</v>
          </cell>
          <cell r="K4687" t="str">
            <v>251,51</v>
          </cell>
          <cell r="L4687" t="str">
            <v>CAIXA REFERENCIAL</v>
          </cell>
        </row>
        <row r="4688">
          <cell r="A4688">
            <v>99634</v>
          </cell>
          <cell r="B4688" t="str">
            <v>INSTALACOES HIDRO SANITARIAS</v>
          </cell>
          <cell r="C4688" t="str">
            <v>INHI</v>
          </cell>
          <cell r="D4688" t="str">
            <v>REGISTROS/VALVULAS</v>
          </cell>
          <cell r="E4688" t="str">
            <v>0271</v>
          </cell>
          <cell r="F4688" t="str">
            <v/>
          </cell>
          <cell r="G4688" t="str">
            <v/>
          </cell>
          <cell r="H4688" t="str">
            <v>VÁLVULA DE RETENÇÃO VERTICAL, DE BRONZE, ROSCÁVEL, 4" - FORNECIMENTO E INSTALAÇÃO. AF_01/2019</v>
          </cell>
          <cell r="I4688" t="str">
            <v>UN</v>
          </cell>
          <cell r="J4688" t="str">
            <v>ATRIBUÍDO SÃO PAULO</v>
          </cell>
          <cell r="K4688" t="str">
            <v>416,13</v>
          </cell>
          <cell r="L4688" t="str">
            <v>CAIXA REFERENCIAL</v>
          </cell>
        </row>
        <row r="4689">
          <cell r="A4689">
            <v>99635</v>
          </cell>
          <cell r="B4689" t="str">
            <v>INSTALACOES HIDRO SANITARIAS</v>
          </cell>
          <cell r="C4689" t="str">
            <v>INHI</v>
          </cell>
          <cell r="D4689" t="str">
            <v>REGISTROS/VALVULAS</v>
          </cell>
          <cell r="E4689" t="str">
            <v>0271</v>
          </cell>
          <cell r="F4689" t="str">
            <v/>
          </cell>
          <cell r="G4689" t="str">
            <v/>
          </cell>
          <cell r="H4689" t="str">
            <v>VÁLVULA DE DESCARGA METÁLICA, BASE 1 1/2 ", ACABAMENTO METALICO CROMADO - FORNECIMENTO E INSTALAÇÃO. AF_01/2019</v>
          </cell>
          <cell r="I4689" t="str">
            <v>UN</v>
          </cell>
          <cell r="J4689" t="str">
            <v>COEFICIENTE DE REPRESENTATIVIDADE</v>
          </cell>
          <cell r="K4689" t="str">
            <v>177,62</v>
          </cell>
          <cell r="L4689" t="str">
            <v>CAIXA REFERENCIAL</v>
          </cell>
        </row>
        <row r="4690">
          <cell r="A4690">
            <v>95634</v>
          </cell>
          <cell r="B4690" t="str">
            <v>INSTALACOES HIDRO SANITARIAS</v>
          </cell>
          <cell r="C4690" t="str">
            <v>INHI</v>
          </cell>
          <cell r="D4690" t="str">
            <v>HIDROMETRO</v>
          </cell>
          <cell r="E4690" t="str">
            <v>0272</v>
          </cell>
          <cell r="F4690" t="str">
            <v/>
          </cell>
          <cell r="G4690" t="str">
            <v/>
          </cell>
          <cell r="H4690" t="str">
            <v>KIT CAVALETE PARA MEDIÇÃO DE ÁGUA - ENTRADA PRINCIPAL, EM PVC SOLDÁVEL DN 20 (½")   FORNECIMENTO E INSTALAÇÃO (EXCLUSIVE HIDRÔMETRO). AF_11/2016</v>
          </cell>
          <cell r="I4690" t="str">
            <v>UN</v>
          </cell>
          <cell r="J4690" t="str">
            <v>COEFICIENTE DE REPRESENTATIVIDADE</v>
          </cell>
          <cell r="K4690" t="str">
            <v>137,63</v>
          </cell>
          <cell r="L4690" t="str">
            <v>CAIXA REFERENCIAL</v>
          </cell>
        </row>
        <row r="4691">
          <cell r="A4691">
            <v>95635</v>
          </cell>
          <cell r="B4691" t="str">
            <v>INSTALACOES HIDRO SANITARIAS</v>
          </cell>
          <cell r="C4691" t="str">
            <v>INHI</v>
          </cell>
          <cell r="D4691" t="str">
            <v>HIDROMETRO</v>
          </cell>
          <cell r="E4691" t="str">
            <v>0272</v>
          </cell>
          <cell r="F4691" t="str">
            <v/>
          </cell>
          <cell r="G4691" t="str">
            <v/>
          </cell>
          <cell r="H4691" t="str">
            <v>KIT CAVALETE PARA MEDIÇÃO DE ÁGUA - ENTRADA PRINCIPAL, EM PVC SOLDÁVEL DN 25 (¾")   FORNECIMENTO E INSTALAÇÃO (EXCLUSIVE HIDRÔMETRO). AF_11/2016</v>
          </cell>
          <cell r="I4691" t="str">
            <v>UN</v>
          </cell>
          <cell r="J4691" t="str">
            <v>COEFICIENTE DE REPRESENTATIVIDADE</v>
          </cell>
          <cell r="K4691" t="str">
            <v>147,10</v>
          </cell>
          <cell r="L4691" t="str">
            <v>CAIXA REFERENCIAL</v>
          </cell>
        </row>
        <row r="4692">
          <cell r="A4692">
            <v>95637</v>
          </cell>
          <cell r="B4692" t="str">
            <v>INSTALACOES HIDRO SANITARIAS</v>
          </cell>
          <cell r="C4692" t="str">
            <v>INHI</v>
          </cell>
          <cell r="D4692" t="str">
            <v>HIDROMETRO</v>
          </cell>
          <cell r="E4692" t="str">
            <v>0272</v>
          </cell>
          <cell r="F4692" t="str">
            <v/>
          </cell>
          <cell r="G4692" t="str">
            <v/>
          </cell>
          <cell r="H4692" t="str">
            <v>KIT CAVALETE PARA MEDIÇÃO DE ÁGUA - ENTRADA PRINCIPAL, EM AÇO GALVANIZADO DN 32 (1 ¼)  FORNECIMENTO E INSTALAÇÃO (EXCLUSIVE HIDRÔMETRO). AF_11/2016</v>
          </cell>
          <cell r="I4692" t="str">
            <v>UN</v>
          </cell>
          <cell r="J4692" t="str">
            <v>ATRIBUÍDO SÃO PAULO</v>
          </cell>
          <cell r="K4692" t="str">
            <v>387,32</v>
          </cell>
          <cell r="L4692" t="str">
            <v>CAIXA REFERENCIAL</v>
          </cell>
        </row>
        <row r="4693">
          <cell r="A4693">
            <v>95638</v>
          </cell>
          <cell r="B4693" t="str">
            <v>INSTALACOES HIDRO SANITARIAS</v>
          </cell>
          <cell r="C4693" t="str">
            <v>INHI</v>
          </cell>
          <cell r="D4693" t="str">
            <v>HIDROMETRO</v>
          </cell>
          <cell r="E4693" t="str">
            <v>0272</v>
          </cell>
          <cell r="F4693" t="str">
            <v/>
          </cell>
          <cell r="G4693" t="str">
            <v/>
          </cell>
          <cell r="H4693" t="str">
            <v>KIT CAVALETE PARA MEDIÇÃO DE ÁGUA - ENTRADA PRINCIPAL, EM AÇO GALVANIZADO DN 40 (1 ½)  FORNECIMENTO E INSTALAÇÃO (EXCLUSIVE HIDRÔMETRO). AF_11/2016</v>
          </cell>
          <cell r="I4693" t="str">
            <v>UN</v>
          </cell>
          <cell r="J4693" t="str">
            <v>ATRIBUÍDO SÃO PAULO</v>
          </cell>
          <cell r="K4693" t="str">
            <v>468,59</v>
          </cell>
          <cell r="L4693" t="str">
            <v>CAIXA REFERENCIAL</v>
          </cell>
        </row>
        <row r="4694">
          <cell r="A4694">
            <v>95639</v>
          </cell>
          <cell r="B4694" t="str">
            <v>INSTALACOES HIDRO SANITARIAS</v>
          </cell>
          <cell r="C4694" t="str">
            <v>INHI</v>
          </cell>
          <cell r="D4694" t="str">
            <v>HIDROMETRO</v>
          </cell>
          <cell r="E4694" t="str">
            <v>0272</v>
          </cell>
          <cell r="F4694" t="str">
            <v/>
          </cell>
          <cell r="G4694" t="str">
            <v/>
          </cell>
          <cell r="H4694" t="str">
            <v>KIT CAVALETE PARA MEDIÇÃO DE ÁGUA - ENTRADA PRINCIPAL, EM AÇO GALVANIZADO DN 50 (2)  FORNECIMENTO E INSTALAÇÃO (EXCLUSIVE HIDRÔMETRO). AF_11/2016</v>
          </cell>
          <cell r="I4694" t="str">
            <v>UN</v>
          </cell>
          <cell r="J4694" t="str">
            <v>ATRIBUÍDO SÃO PAULO</v>
          </cell>
          <cell r="K4694" t="str">
            <v>600,88</v>
          </cell>
          <cell r="L4694" t="str">
            <v>CAIXA REFERENCIAL</v>
          </cell>
        </row>
        <row r="4695">
          <cell r="A4695">
            <v>95641</v>
          </cell>
          <cell r="B4695" t="str">
            <v>INSTALACOES HIDRO SANITARIAS</v>
          </cell>
          <cell r="C4695" t="str">
            <v>INHI</v>
          </cell>
          <cell r="D4695" t="str">
            <v>HIDROMETRO</v>
          </cell>
          <cell r="E4695" t="str">
            <v>0272</v>
          </cell>
          <cell r="F4695" t="str">
            <v/>
          </cell>
          <cell r="G4695" t="str">
            <v/>
          </cell>
          <cell r="H4695" t="str">
            <v>KIT CAVALETE PARA MEDIÇÃO DE ÁGUA - ENTRADA INDIVIDUALIZADA, EM PVC DN 25 (¾), PARA 2 MEDIDORES  FORNECIMENTO E INSTALAÇÃO (EXCLUSIVE HIDRÔMETRO). AF_11/2016</v>
          </cell>
          <cell r="I4695" t="str">
            <v>UN</v>
          </cell>
          <cell r="J4695" t="str">
            <v>COEFICIENTE DE REPRESENTATIVIDADE</v>
          </cell>
          <cell r="K4695" t="str">
            <v>237,44</v>
          </cell>
          <cell r="L4695" t="str">
            <v>CAIXA REFERENCIAL</v>
          </cell>
        </row>
        <row r="4696">
          <cell r="A4696">
            <v>95642</v>
          </cell>
          <cell r="B4696" t="str">
            <v>INSTALACOES HIDRO SANITARIAS</v>
          </cell>
          <cell r="C4696" t="str">
            <v>INHI</v>
          </cell>
          <cell r="D4696" t="str">
            <v>HIDROMETRO</v>
          </cell>
          <cell r="E4696" t="str">
            <v>0272</v>
          </cell>
          <cell r="F4696" t="str">
            <v/>
          </cell>
          <cell r="G4696" t="str">
            <v/>
          </cell>
          <cell r="H4696" t="str">
            <v>KIT CAVALETE PARA MEDIÇÃO DE ÁGUA - ENTRADA INDIVIDUALIZADA, EM PVC DN 25 (¾), PARA 3 MEDIDORES  FORNECIMENTO E INSTALAÇÃO (EXCLUSIVE HIDRÔMETRO). AF_11/2016</v>
          </cell>
          <cell r="I4696" t="str">
            <v>UN</v>
          </cell>
          <cell r="J4696" t="str">
            <v>COEFICIENTE DE REPRESENTATIVIDADE</v>
          </cell>
          <cell r="K4696" t="str">
            <v>350,70</v>
          </cell>
          <cell r="L4696" t="str">
            <v>CAIXA REFERENCIAL</v>
          </cell>
        </row>
        <row r="4697">
          <cell r="A4697">
            <v>95643</v>
          </cell>
          <cell r="B4697" t="str">
            <v>INSTALACOES HIDRO SANITARIAS</v>
          </cell>
          <cell r="C4697" t="str">
            <v>INHI</v>
          </cell>
          <cell r="D4697" t="str">
            <v>HIDROMETRO</v>
          </cell>
          <cell r="E4697" t="str">
            <v>0272</v>
          </cell>
          <cell r="F4697" t="str">
            <v/>
          </cell>
          <cell r="G4697" t="str">
            <v/>
          </cell>
          <cell r="H4697" t="str">
            <v>KIT CAVALETE PARA MEDIÇÃO DE ÁGUA - ENTRADA INDIVIDUALIZADA, EM PVC DN 25 (¾), PARA 4 MEDIDORES  FORNECIMENTO E INSTALAÇÃO (EXCLUSIVE HIDRÔMETRO). AF_11/2016</v>
          </cell>
          <cell r="I4697" t="str">
            <v>UN</v>
          </cell>
          <cell r="J4697" t="str">
            <v>COEFICIENTE DE REPRESENTATIVIDADE</v>
          </cell>
          <cell r="K4697" t="str">
            <v>458,97</v>
          </cell>
          <cell r="L4697" t="str">
            <v>CAIXA REFERENCIAL</v>
          </cell>
        </row>
        <row r="4698">
          <cell r="A4698">
            <v>95644</v>
          </cell>
          <cell r="B4698" t="str">
            <v>INSTALACOES HIDRO SANITARIAS</v>
          </cell>
          <cell r="C4698" t="str">
            <v>INHI</v>
          </cell>
          <cell r="D4698" t="str">
            <v>HIDROMETRO</v>
          </cell>
          <cell r="E4698" t="str">
            <v>0272</v>
          </cell>
          <cell r="F4698" t="str">
            <v/>
          </cell>
          <cell r="G4698" t="str">
            <v/>
          </cell>
          <cell r="H4698" t="str">
            <v>KIT CAVALETE PARA MEDIÇÃO DE ÁGUA - ENTRADA INDIVIDUALIZADA, EM PVC DN 32 (1), PARA 1 MEDIDOR  FORNECIMENTO E INSTALAÇÃO (EXCLUSIVE HIDRÔMETRO). AF_11/2016</v>
          </cell>
          <cell r="I4698" t="str">
            <v>UN</v>
          </cell>
          <cell r="J4698" t="str">
            <v>COEFICIENTE DE REPRESENTATIVIDADE</v>
          </cell>
          <cell r="K4698" t="str">
            <v>175,89</v>
          </cell>
          <cell r="L4698" t="str">
            <v>CAIXA REFERENCIAL</v>
          </cell>
        </row>
        <row r="4699">
          <cell r="A4699">
            <v>95645</v>
          </cell>
          <cell r="B4699" t="str">
            <v>INSTALACOES HIDRO SANITARIAS</v>
          </cell>
          <cell r="C4699" t="str">
            <v>INHI</v>
          </cell>
          <cell r="D4699" t="str">
            <v>HIDROMETRO</v>
          </cell>
          <cell r="E4699" t="str">
            <v>0272</v>
          </cell>
          <cell r="F4699" t="str">
            <v/>
          </cell>
          <cell r="G4699" t="str">
            <v/>
          </cell>
          <cell r="H4699" t="str">
            <v>KIT CAVALETE PARA MEDIÇÃO DE ÁGUA - ENTRADA INDIVIDUALIZADA, EM PVC DN 32 (1), PARA 2 MEDIDORES  FORNECIMENTO E INSTALAÇÃO (EXCLUSIVE HIDRÔMETRO). AF_11/2016</v>
          </cell>
          <cell r="I4699" t="str">
            <v>UN</v>
          </cell>
          <cell r="J4699" t="str">
            <v>COEFICIENTE DE REPRESENTATIVIDADE</v>
          </cell>
          <cell r="K4699" t="str">
            <v>322,19</v>
          </cell>
          <cell r="L4699" t="str">
            <v>CAIXA REFERENCIAL</v>
          </cell>
        </row>
        <row r="4700">
          <cell r="A4700">
            <v>95646</v>
          </cell>
          <cell r="B4700" t="str">
            <v>INSTALACOES HIDRO SANITARIAS</v>
          </cell>
          <cell r="C4700" t="str">
            <v>INHI</v>
          </cell>
          <cell r="D4700" t="str">
            <v>HIDROMETRO</v>
          </cell>
          <cell r="E4700" t="str">
            <v>0272</v>
          </cell>
          <cell r="F4700" t="str">
            <v/>
          </cell>
          <cell r="G4700" t="str">
            <v/>
          </cell>
          <cell r="H4700" t="str">
            <v>KIT CAVALETE PARA MEDIÇÃO DE ÁGUA - ENTRADA INDIVIDUALIZADA, EM PVC DN 32 (1), PARA 3 MEDIDORES  FORNECIMENTO E INSTALAÇÃO (EXCLUSIVE HIDRÔMETRO). AF_11/2016</v>
          </cell>
          <cell r="I4700" t="str">
            <v>UN</v>
          </cell>
          <cell r="J4700" t="str">
            <v>COEFICIENTE DE REPRESENTATIVIDADE</v>
          </cell>
          <cell r="K4700" t="str">
            <v>480,12</v>
          </cell>
          <cell r="L4700" t="str">
            <v>CAIXA REFERENCIAL</v>
          </cell>
        </row>
        <row r="4701">
          <cell r="A4701">
            <v>95647</v>
          </cell>
          <cell r="B4701" t="str">
            <v>INSTALACOES HIDRO SANITARIAS</v>
          </cell>
          <cell r="C4701" t="str">
            <v>INHI</v>
          </cell>
          <cell r="D4701" t="str">
            <v>HIDROMETRO</v>
          </cell>
          <cell r="E4701" t="str">
            <v>0272</v>
          </cell>
          <cell r="F4701" t="str">
            <v/>
          </cell>
          <cell r="G4701" t="str">
            <v/>
          </cell>
          <cell r="H4701" t="str">
            <v>KIT CAVALETE PARA MEDIÇÃO DE ÁGUA - ENTRADA INDIVIDUALIZADA, EM PVC DN 32 (1), PARA 4 MEDIDORES  FORNECIMENTO E INSTALAÇÃO (EXCLUSIVE HIDRÔMETRO). AF_11/2016</v>
          </cell>
          <cell r="I4701" t="str">
            <v>UN</v>
          </cell>
          <cell r="J4701" t="str">
            <v>COEFICIENTE DE REPRESENTATIVIDADE</v>
          </cell>
          <cell r="K4701" t="str">
            <v>629,68</v>
          </cell>
          <cell r="L4701" t="str">
            <v>CAIXA REFERENCIAL</v>
          </cell>
        </row>
        <row r="4702">
          <cell r="A4702">
            <v>95673</v>
          </cell>
          <cell r="B4702" t="str">
            <v>INSTALACOES HIDRO SANITARIAS</v>
          </cell>
          <cell r="C4702" t="str">
            <v>INHI</v>
          </cell>
          <cell r="D4702" t="str">
            <v>HIDROMETRO</v>
          </cell>
          <cell r="E4702" t="str">
            <v>0272</v>
          </cell>
          <cell r="F4702" t="str">
            <v/>
          </cell>
          <cell r="G4702" t="str">
            <v/>
          </cell>
          <cell r="H4702" t="str">
            <v>HIDRÔMETRO DN 20 (½), 1,5 M³/H  FORNECIMENTO E INSTALAÇÃO. AF_11/2016</v>
          </cell>
          <cell r="I4702" t="str">
            <v>UN</v>
          </cell>
          <cell r="J4702" t="str">
            <v>ATRIBUÍDO SÃO PAULO</v>
          </cell>
          <cell r="K4702" t="str">
            <v>98,92</v>
          </cell>
          <cell r="L4702" t="str">
            <v>CAIXA REFERENCIAL</v>
          </cell>
        </row>
        <row r="4703">
          <cell r="A4703">
            <v>95674</v>
          </cell>
          <cell r="B4703" t="str">
            <v>INSTALACOES HIDRO SANITARIAS</v>
          </cell>
          <cell r="C4703" t="str">
            <v>INHI</v>
          </cell>
          <cell r="D4703" t="str">
            <v>HIDROMETRO</v>
          </cell>
          <cell r="E4703" t="str">
            <v>0272</v>
          </cell>
          <cell r="F4703" t="str">
            <v/>
          </cell>
          <cell r="G4703" t="str">
            <v/>
          </cell>
          <cell r="H4703" t="str">
            <v>HIDRÔMETRO DN 20 (½), 3,0 M³/H  FORNECIMENTO E INSTALAÇÃO. AF_11/2016</v>
          </cell>
          <cell r="I4703" t="str">
            <v>UN</v>
          </cell>
          <cell r="J4703" t="str">
            <v>ATRIBUÍDO SÃO PAULO</v>
          </cell>
          <cell r="K4703" t="str">
            <v>105,11</v>
          </cell>
          <cell r="L4703" t="str">
            <v>CAIXA REFERENCIAL</v>
          </cell>
        </row>
        <row r="4704">
          <cell r="A4704">
            <v>95675</v>
          </cell>
          <cell r="B4704" t="str">
            <v>INSTALACOES HIDRO SANITARIAS</v>
          </cell>
          <cell r="C4704" t="str">
            <v>INHI</v>
          </cell>
          <cell r="D4704" t="str">
            <v>HIDROMETRO</v>
          </cell>
          <cell r="E4704" t="str">
            <v>0272</v>
          </cell>
          <cell r="F4704" t="str">
            <v/>
          </cell>
          <cell r="G4704" t="str">
            <v/>
          </cell>
          <cell r="H4704" t="str">
            <v>HIDRÔMETRO DN 25 (¾ ), 5,0 M³/H FORNECIMENTO E INSTALAÇÃO. AF_11/2016</v>
          </cell>
          <cell r="I4704" t="str">
            <v>UN</v>
          </cell>
          <cell r="J4704" t="str">
            <v>ATRIBUÍDO SÃO PAULO</v>
          </cell>
          <cell r="K4704" t="str">
            <v>128,50</v>
          </cell>
          <cell r="L4704" t="str">
            <v>CAIXA REFERENCIAL</v>
          </cell>
        </row>
        <row r="4705">
          <cell r="A4705">
            <v>95676</v>
          </cell>
          <cell r="B4705" t="str">
            <v>INSTALACOES HIDRO SANITARIAS</v>
          </cell>
          <cell r="C4705" t="str">
            <v>INHI</v>
          </cell>
          <cell r="D4705" t="str">
            <v>HIDROMETRO</v>
          </cell>
          <cell r="E4705" t="str">
            <v>0272</v>
          </cell>
          <cell r="F4705" t="str">
            <v/>
          </cell>
          <cell r="G4705" t="str">
            <v/>
          </cell>
          <cell r="H4705" t="str">
            <v>CAIXA EM CONCRETO PRÉ-MOLDADO PARA ABRIGO DE HIDRÔMETRO COM DN 20 (½)  FORNECIMENTO E INSTALAÇÃO. AF_11/2016</v>
          </cell>
          <cell r="I4705" t="str">
            <v>UN</v>
          </cell>
          <cell r="J4705" t="str">
            <v>COEFICIENTE DE REPRESENTATIVIDADE</v>
          </cell>
          <cell r="K4705" t="str">
            <v>87,04</v>
          </cell>
          <cell r="L4705" t="str">
            <v>CAIXA REFERENCIAL</v>
          </cell>
        </row>
        <row r="4706">
          <cell r="A4706">
            <v>97741</v>
          </cell>
          <cell r="B4706" t="str">
            <v>INSTALACOES HIDRO SANITARIAS</v>
          </cell>
          <cell r="C4706" t="str">
            <v>INHI</v>
          </cell>
          <cell r="D4706" t="str">
            <v>HIDROMETRO</v>
          </cell>
          <cell r="E4706" t="str">
            <v>0272</v>
          </cell>
          <cell r="F4706" t="str">
            <v/>
          </cell>
          <cell r="G4706" t="str">
            <v/>
          </cell>
          <cell r="H4706" t="str">
            <v>KIT CAVALETE PARA MEDIÇÃO DE ÁGUA - ENTRADA INDIVIDUALIZADA, EM PVC DN 25 (¾), PARA 1 MEDIDOR  FORNECIMENTO E INSTALAÇÃO (EXCLUSIVE HIDRÔMETRO). AF_11/2016</v>
          </cell>
          <cell r="I4706" t="str">
            <v>UN</v>
          </cell>
          <cell r="J4706" t="str">
            <v>COEFICIENTE DE REPRESENTATIVIDADE</v>
          </cell>
          <cell r="K4706" t="str">
            <v>133,03</v>
          </cell>
          <cell r="L4706" t="str">
            <v>CAIXA REFERENCIAL</v>
          </cell>
        </row>
        <row r="4707">
          <cell r="A4707">
            <v>90436</v>
          </cell>
          <cell r="B4707" t="str">
            <v>INSTALACOES HIDRO SANITARIAS</v>
          </cell>
          <cell r="C4707" t="str">
            <v>INHI</v>
          </cell>
          <cell r="D4707" t="str">
            <v>SERVICOS DIVERSOS</v>
          </cell>
          <cell r="E4707" t="str">
            <v>0297</v>
          </cell>
          <cell r="F4707" t="str">
            <v/>
          </cell>
          <cell r="G4707" t="str">
            <v/>
          </cell>
          <cell r="H4707" t="str">
            <v>FURO EM ALVENARIA PARA DIÂMETROS MENORES OU IGUAIS A 40 MM. AF_05/2015</v>
          </cell>
          <cell r="I4707" t="str">
            <v>UN</v>
          </cell>
          <cell r="J4707" t="str">
            <v>COEFICIENTE DE REPRESENTATIVIDADE</v>
          </cell>
          <cell r="K4707" t="str">
            <v>9,75</v>
          </cell>
          <cell r="L4707" t="str">
            <v>CAIXA REFERENCIAL</v>
          </cell>
        </row>
        <row r="4708">
          <cell r="A4708">
            <v>90437</v>
          </cell>
          <cell r="B4708" t="str">
            <v>INSTALACOES HIDRO SANITARIAS</v>
          </cell>
          <cell r="C4708" t="str">
            <v>INHI</v>
          </cell>
          <cell r="D4708" t="str">
            <v>SERVICOS DIVERSOS</v>
          </cell>
          <cell r="E4708" t="str">
            <v>0297</v>
          </cell>
          <cell r="F4708" t="str">
            <v/>
          </cell>
          <cell r="G4708" t="str">
            <v/>
          </cell>
          <cell r="H4708" t="str">
            <v>FURO EM ALVENARIA PARA DIÂMETROS MAIORES QUE 40 MM E MENORES OU IGUAIS A 75 MM. AF_05/2015</v>
          </cell>
          <cell r="I4708" t="str">
            <v>UN</v>
          </cell>
          <cell r="J4708" t="str">
            <v>COEFICIENTE DE REPRESENTATIVIDADE</v>
          </cell>
          <cell r="K4708" t="str">
            <v>23,71</v>
          </cell>
          <cell r="L4708" t="str">
            <v>CAIXA REFERENCIAL</v>
          </cell>
        </row>
        <row r="4709">
          <cell r="A4709">
            <v>90438</v>
          </cell>
          <cell r="B4709" t="str">
            <v>INSTALACOES HIDRO SANITARIAS</v>
          </cell>
          <cell r="C4709" t="str">
            <v>INHI</v>
          </cell>
          <cell r="D4709" t="str">
            <v>SERVICOS DIVERSOS</v>
          </cell>
          <cell r="E4709" t="str">
            <v>0297</v>
          </cell>
          <cell r="F4709" t="str">
            <v/>
          </cell>
          <cell r="G4709" t="str">
            <v/>
          </cell>
          <cell r="H4709" t="str">
            <v>FURO EM ALVENARIA PARA DIÂMETROS MAIORES QUE 75 MM. AF_05/2015</v>
          </cell>
          <cell r="I4709" t="str">
            <v>UN</v>
          </cell>
          <cell r="J4709" t="str">
            <v>COEFICIENTE DE REPRESENTATIVIDADE</v>
          </cell>
          <cell r="K4709" t="str">
            <v>33,98</v>
          </cell>
          <cell r="L4709" t="str">
            <v>CAIXA REFERENCIAL</v>
          </cell>
        </row>
        <row r="4710">
          <cell r="A4710">
            <v>90439</v>
          </cell>
          <cell r="B4710" t="str">
            <v>INSTALACOES HIDRO SANITARIAS</v>
          </cell>
          <cell r="C4710" t="str">
            <v>INHI</v>
          </cell>
          <cell r="D4710" t="str">
            <v>SERVICOS DIVERSOS</v>
          </cell>
          <cell r="E4710" t="str">
            <v>0297</v>
          </cell>
          <cell r="F4710" t="str">
            <v/>
          </cell>
          <cell r="G4710" t="str">
            <v/>
          </cell>
          <cell r="H4710" t="str">
            <v>FURO EM CONCRETO PARA DIÂMETROS MENORES OU IGUAIS A 40 MM. AF_05/2015</v>
          </cell>
          <cell r="I4710" t="str">
            <v>UN</v>
          </cell>
          <cell r="J4710" t="str">
            <v>COEFICIENTE DE REPRESENTATIVIDADE</v>
          </cell>
          <cell r="K4710" t="str">
            <v>48,91</v>
          </cell>
          <cell r="L4710" t="str">
            <v>CAIXA REFERENCIAL</v>
          </cell>
        </row>
        <row r="4711">
          <cell r="A4711">
            <v>90440</v>
          </cell>
          <cell r="B4711" t="str">
            <v>INSTALACOES HIDRO SANITARIAS</v>
          </cell>
          <cell r="C4711" t="str">
            <v>INHI</v>
          </cell>
          <cell r="D4711" t="str">
            <v>SERVICOS DIVERSOS</v>
          </cell>
          <cell r="E4711" t="str">
            <v>0297</v>
          </cell>
          <cell r="F4711" t="str">
            <v/>
          </cell>
          <cell r="G4711" t="str">
            <v/>
          </cell>
          <cell r="H4711" t="str">
            <v>FURO EM CONCRETO PARA DIÂMETROS MAIORES QUE 40 MM E MENORES OU IGUAIS A 75 MM. AF_05/2015</v>
          </cell>
          <cell r="I4711" t="str">
            <v>UN</v>
          </cell>
          <cell r="J4711" t="str">
            <v>COEFICIENTE DE REPRESENTATIVIDADE</v>
          </cell>
          <cell r="K4711" t="str">
            <v>78,32</v>
          </cell>
          <cell r="L4711" t="str">
            <v>CAIXA REFERENCIAL</v>
          </cell>
        </row>
        <row r="4712">
          <cell r="A4712">
            <v>90441</v>
          </cell>
          <cell r="B4712" t="str">
            <v>INSTALACOES HIDRO SANITARIAS</v>
          </cell>
          <cell r="C4712" t="str">
            <v>INHI</v>
          </cell>
          <cell r="D4712" t="str">
            <v>SERVICOS DIVERSOS</v>
          </cell>
          <cell r="E4712" t="str">
            <v>0297</v>
          </cell>
          <cell r="F4712" t="str">
            <v/>
          </cell>
          <cell r="G4712" t="str">
            <v/>
          </cell>
          <cell r="H4712" t="str">
            <v>FURO EM CONCRETO PARA DIÂMETROS MAIORES QUE 75 MM. AF_05/2015</v>
          </cell>
          <cell r="I4712" t="str">
            <v>UN</v>
          </cell>
          <cell r="J4712" t="str">
            <v>COEFICIENTE DE REPRESENTATIVIDADE</v>
          </cell>
          <cell r="K4712" t="str">
            <v>100,05</v>
          </cell>
          <cell r="L4712" t="str">
            <v>CAIXA REFERENCIAL</v>
          </cell>
        </row>
        <row r="4713">
          <cell r="A4713">
            <v>90443</v>
          </cell>
          <cell r="B4713" t="str">
            <v>INSTALACOES HIDRO SANITARIAS</v>
          </cell>
          <cell r="C4713" t="str">
            <v>INHI</v>
          </cell>
          <cell r="D4713" t="str">
            <v>SERVICOS DIVERSOS</v>
          </cell>
          <cell r="E4713" t="str">
            <v>0297</v>
          </cell>
          <cell r="F4713" t="str">
            <v/>
          </cell>
          <cell r="G4713" t="str">
            <v/>
          </cell>
          <cell r="H4713" t="str">
            <v>RASGO EM ALVENARIA PARA RAMAIS/ DISTRIBUIÇÃO COM DIAMETROS MENORES OU IGUAIS A 40 MM. AF_05/2015</v>
          </cell>
          <cell r="I4713" t="str">
            <v>M</v>
          </cell>
          <cell r="J4713" t="str">
            <v>COEFICIENTE DE REPRESENTATIVIDADE</v>
          </cell>
          <cell r="K4713" t="str">
            <v>8,87</v>
          </cell>
          <cell r="L4713" t="str">
            <v>CAIXA REFERENCIAL</v>
          </cell>
        </row>
        <row r="4714">
          <cell r="A4714">
            <v>90444</v>
          </cell>
          <cell r="B4714" t="str">
            <v>INSTALACOES HIDRO SANITARIAS</v>
          </cell>
          <cell r="C4714" t="str">
            <v>INHI</v>
          </cell>
          <cell r="D4714" t="str">
            <v>SERVICOS DIVERSOS</v>
          </cell>
          <cell r="E4714" t="str">
            <v>0297</v>
          </cell>
          <cell r="F4714" t="str">
            <v/>
          </cell>
          <cell r="G4714" t="str">
            <v/>
          </cell>
          <cell r="H4714" t="str">
            <v>RASGO EM CONTRAPISO PARA RAMAIS/ DISTRIBUIÇÃO COM DIÂMETROS MENORES OU IGUAIS A 40 MM. AF_05/2015</v>
          </cell>
          <cell r="I4714" t="str">
            <v>M</v>
          </cell>
          <cell r="J4714" t="str">
            <v>COEFICIENTE DE REPRESENTATIVIDADE</v>
          </cell>
          <cell r="K4714" t="str">
            <v>20,99</v>
          </cell>
          <cell r="L4714" t="str">
            <v>CAIXA REFERENCIAL</v>
          </cell>
        </row>
        <row r="4715">
          <cell r="A4715">
            <v>90445</v>
          </cell>
          <cell r="B4715" t="str">
            <v>INSTALACOES HIDRO SANITARIAS</v>
          </cell>
          <cell r="C4715" t="str">
            <v>INHI</v>
          </cell>
          <cell r="D4715" t="str">
            <v>SERVICOS DIVERSOS</v>
          </cell>
          <cell r="E4715" t="str">
            <v>0297</v>
          </cell>
          <cell r="F4715" t="str">
            <v/>
          </cell>
          <cell r="G4715" t="str">
            <v/>
          </cell>
          <cell r="H4715" t="str">
            <v>RASGO EM CONTRAPISO PARA RAMAIS/ DISTRIBUIÇÃO COM DIÂMETROS MAIORES QUE 40 MM E MENORES OU IGUAIS A 75 MM. AF_05/2015</v>
          </cell>
          <cell r="I4715" t="str">
            <v>M</v>
          </cell>
          <cell r="J4715" t="str">
            <v>COEFICIENTE DE REPRESENTATIVIDADE</v>
          </cell>
          <cell r="K4715" t="str">
            <v>22,40</v>
          </cell>
          <cell r="L4715" t="str">
            <v>CAIXA REFERENCIAL</v>
          </cell>
        </row>
        <row r="4716">
          <cell r="A4716">
            <v>90446</v>
          </cell>
          <cell r="B4716" t="str">
            <v>INSTALACOES HIDRO SANITARIAS</v>
          </cell>
          <cell r="C4716" t="str">
            <v>INHI</v>
          </cell>
          <cell r="D4716" t="str">
            <v>SERVICOS DIVERSOS</v>
          </cell>
          <cell r="E4716" t="str">
            <v>0297</v>
          </cell>
          <cell r="F4716" t="str">
            <v/>
          </cell>
          <cell r="G4716" t="str">
            <v/>
          </cell>
          <cell r="H4716" t="str">
            <v>RASGO EM CONTRAPISO PARA RAMAIS/ DISTRIBUIÇÃO COM DIÂMETROS MAIORES QUE 75 MM. AF_05/2015</v>
          </cell>
          <cell r="I4716" t="str">
            <v>M</v>
          </cell>
          <cell r="J4716" t="str">
            <v>COEFICIENTE DE REPRESENTATIVIDADE</v>
          </cell>
          <cell r="K4716" t="str">
            <v>24,35</v>
          </cell>
          <cell r="L4716" t="str">
            <v>CAIXA REFERENCIAL</v>
          </cell>
        </row>
        <row r="4717">
          <cell r="A4717">
            <v>90447</v>
          </cell>
          <cell r="B4717" t="str">
            <v>INSTALACOES HIDRO SANITARIAS</v>
          </cell>
          <cell r="C4717" t="str">
            <v>INHI</v>
          </cell>
          <cell r="D4717" t="str">
            <v>SERVICOS DIVERSOS</v>
          </cell>
          <cell r="E4717" t="str">
            <v>0297</v>
          </cell>
          <cell r="F4717" t="str">
            <v/>
          </cell>
          <cell r="G4717" t="str">
            <v/>
          </cell>
          <cell r="H4717" t="str">
            <v>RASGO EM ALVENARIA PARA ELETRODUTOS COM DIAMETROS MENORES OU IGUAIS A 40 MM. AF_05/2015</v>
          </cell>
          <cell r="I4717" t="str">
            <v>M</v>
          </cell>
          <cell r="J4717" t="str">
            <v>COEFICIENTE DE REPRESENTATIVIDADE</v>
          </cell>
          <cell r="K4717" t="str">
            <v>4,76</v>
          </cell>
          <cell r="L4717" t="str">
            <v>CAIXA REFERENCIAL</v>
          </cell>
        </row>
        <row r="4718">
          <cell r="A4718">
            <v>90451</v>
          </cell>
          <cell r="B4718" t="str">
            <v>INSTALACOES HIDRO SANITARIAS</v>
          </cell>
          <cell r="C4718" t="str">
            <v>INHI</v>
          </cell>
          <cell r="D4718" t="str">
            <v>SERVICOS DIVERSOS</v>
          </cell>
          <cell r="E4718" t="str">
            <v>0297</v>
          </cell>
          <cell r="F4718" t="str">
            <v/>
          </cell>
          <cell r="G4718" t="str">
            <v/>
          </cell>
          <cell r="H4718" t="str">
            <v>PASSANTE TIPO PEÇA EM POLIESTIRENO PARA ABERTURA PARA PASSAGEM DE 1 TUBO, FIXADO EM LAJE. AF_05/2015</v>
          </cell>
          <cell r="I4718" t="str">
            <v>UN</v>
          </cell>
          <cell r="J4718" t="str">
            <v>ATRIBUÍDO SÃO PAULO</v>
          </cell>
          <cell r="K4718" t="str">
            <v>3,28</v>
          </cell>
          <cell r="L4718" t="str">
            <v>CAIXA REFERENCIAL</v>
          </cell>
        </row>
        <row r="4719">
          <cell r="A4719">
            <v>90452</v>
          </cell>
          <cell r="B4719" t="str">
            <v>INSTALACOES HIDRO SANITARIAS</v>
          </cell>
          <cell r="C4719" t="str">
            <v>INHI</v>
          </cell>
          <cell r="D4719" t="str">
            <v>SERVICOS DIVERSOS</v>
          </cell>
          <cell r="E4719" t="str">
            <v>0297</v>
          </cell>
          <cell r="F4719" t="str">
            <v/>
          </cell>
          <cell r="G4719" t="str">
            <v/>
          </cell>
          <cell r="H4719" t="str">
            <v>PASSANTE TIPO PEÇA EM POLIESTIRENO PARA ABERTURA PARA PASSAGEM DE MAIS DE 1 TUBO, FIXADO EM LAJE. AF_05/2015</v>
          </cell>
          <cell r="I4719" t="str">
            <v>UN</v>
          </cell>
          <cell r="J4719" t="str">
            <v>ATRIBUÍDO SÃO PAULO</v>
          </cell>
          <cell r="K4719" t="str">
            <v>16,60</v>
          </cell>
          <cell r="L4719" t="str">
            <v>CAIXA REFERENCIAL</v>
          </cell>
        </row>
        <row r="4720">
          <cell r="A4720">
            <v>90453</v>
          </cell>
          <cell r="B4720" t="str">
            <v>INSTALACOES HIDRO SANITARIAS</v>
          </cell>
          <cell r="C4720" t="str">
            <v>INHI</v>
          </cell>
          <cell r="D4720" t="str">
            <v>SERVICOS DIVERSOS</v>
          </cell>
          <cell r="E4720" t="str">
            <v>0297</v>
          </cell>
          <cell r="F4720" t="str">
            <v/>
          </cell>
          <cell r="G4720" t="str">
            <v/>
          </cell>
          <cell r="H4720" t="str">
            <v>PASSANTE TIPO TUBO DE DIÂMETRO MENOR OU IGUAL A 40 MM, FIXADO EM LAJE. AF_05/2015</v>
          </cell>
          <cell r="I4720" t="str">
            <v>UN</v>
          </cell>
          <cell r="J4720" t="str">
            <v>COEFICIENTE DE REPRESENTATIVIDADE</v>
          </cell>
          <cell r="K4720" t="str">
            <v>2,02</v>
          </cell>
          <cell r="L4720" t="str">
            <v>CAIXA REFERENCIAL</v>
          </cell>
        </row>
        <row r="4721">
          <cell r="A4721">
            <v>90454</v>
          </cell>
          <cell r="B4721" t="str">
            <v>INSTALACOES HIDRO SANITARIAS</v>
          </cell>
          <cell r="C4721" t="str">
            <v>INHI</v>
          </cell>
          <cell r="D4721" t="str">
            <v>SERVICOS DIVERSOS</v>
          </cell>
          <cell r="E4721" t="str">
            <v>0297</v>
          </cell>
          <cell r="F4721" t="str">
            <v/>
          </cell>
          <cell r="G4721" t="str">
            <v/>
          </cell>
          <cell r="H4721" t="str">
            <v>PASSANTE TIPO TUBO DE DIÂMETRO MAIORES QUE 40 MM E MENORES OU IGUAIS A 75 MM, FIXADO EM LAJE. AF_05/2015</v>
          </cell>
          <cell r="I4721" t="str">
            <v>UN</v>
          </cell>
          <cell r="J4721" t="str">
            <v>COEFICIENTE DE REPRESENTATIVIDADE</v>
          </cell>
          <cell r="K4721" t="str">
            <v>3,66</v>
          </cell>
          <cell r="L4721" t="str">
            <v>CAIXA REFERENCIAL</v>
          </cell>
        </row>
        <row r="4722">
          <cell r="A4722">
            <v>90455</v>
          </cell>
          <cell r="B4722" t="str">
            <v>INSTALACOES HIDRO SANITARIAS</v>
          </cell>
          <cell r="C4722" t="str">
            <v>INHI</v>
          </cell>
          <cell r="D4722" t="str">
            <v>SERVICOS DIVERSOS</v>
          </cell>
          <cell r="E4722" t="str">
            <v>0297</v>
          </cell>
          <cell r="F4722" t="str">
            <v/>
          </cell>
          <cell r="G4722" t="str">
            <v/>
          </cell>
          <cell r="H4722" t="str">
            <v>PASSANTE TIPO TUBO DE DIÂMETRO MAIOR QUE 75 MM, FIXADO EM LAJE. AF_05/2015</v>
          </cell>
          <cell r="I4722" t="str">
            <v>UN</v>
          </cell>
          <cell r="J4722" t="str">
            <v>COEFICIENTE DE REPRESENTATIVIDADE</v>
          </cell>
          <cell r="K4722" t="str">
            <v>4,77</v>
          </cell>
          <cell r="L4722" t="str">
            <v>CAIXA REFERENCIAL</v>
          </cell>
        </row>
        <row r="4723">
          <cell r="A4723">
            <v>90456</v>
          </cell>
          <cell r="B4723" t="str">
            <v>INSTALACOES HIDRO SANITARIAS</v>
          </cell>
          <cell r="C4723" t="str">
            <v>INHI</v>
          </cell>
          <cell r="D4723" t="str">
            <v>SERVICOS DIVERSOS</v>
          </cell>
          <cell r="E4723" t="str">
            <v>0297</v>
          </cell>
          <cell r="F4723" t="str">
            <v/>
          </cell>
          <cell r="G4723" t="str">
            <v/>
          </cell>
          <cell r="H4723" t="str">
            <v>QUEBRA EM ALVENARIA PARA INSTALAÇÃO DE CAIXA DE TOMADA (4X4 OU 4X2). AF_05/2015</v>
          </cell>
          <cell r="I4723" t="str">
            <v>UN</v>
          </cell>
          <cell r="J4723" t="str">
            <v>COEFICIENTE DE REPRESENTATIVIDADE</v>
          </cell>
          <cell r="K4723" t="str">
            <v>2,84</v>
          </cell>
          <cell r="L4723" t="str">
            <v>CAIXA REFERENCIAL</v>
          </cell>
        </row>
        <row r="4724">
          <cell r="A4724">
            <v>90457</v>
          </cell>
          <cell r="B4724" t="str">
            <v>INSTALACOES HIDRO SANITARIAS</v>
          </cell>
          <cell r="C4724" t="str">
            <v>INHI</v>
          </cell>
          <cell r="D4724" t="str">
            <v>SERVICOS DIVERSOS</v>
          </cell>
          <cell r="E4724" t="str">
            <v>0297</v>
          </cell>
          <cell r="F4724" t="str">
            <v/>
          </cell>
          <cell r="G4724" t="str">
            <v/>
          </cell>
          <cell r="H4724" t="str">
            <v>QUEBRA EM ALVENARIA PARA INSTALAÇÃO DE QUADRO DISTRIBUIÇÃO PEQUENO (19X25 CM). AF_05/2015</v>
          </cell>
          <cell r="I4724" t="str">
            <v>UN</v>
          </cell>
          <cell r="J4724" t="str">
            <v>COEFICIENTE DE REPRESENTATIVIDADE</v>
          </cell>
          <cell r="K4724" t="str">
            <v>6,49</v>
          </cell>
          <cell r="L4724" t="str">
            <v>CAIXA REFERENCIAL</v>
          </cell>
        </row>
        <row r="4725">
          <cell r="A4725">
            <v>90458</v>
          </cell>
          <cell r="B4725" t="str">
            <v>INSTALACOES HIDRO SANITARIAS</v>
          </cell>
          <cell r="C4725" t="str">
            <v>INHI</v>
          </cell>
          <cell r="D4725" t="str">
            <v>SERVICOS DIVERSOS</v>
          </cell>
          <cell r="E4725" t="str">
            <v>0297</v>
          </cell>
          <cell r="F4725" t="str">
            <v/>
          </cell>
          <cell r="G4725" t="str">
            <v/>
          </cell>
          <cell r="H4725" t="str">
            <v>QUEBRA EM ALVENARIA PARA INSTALAÇÃO DE QUADRO DISTRIBUIÇÃO GRANDE (76X40 CM). AF_05/2015</v>
          </cell>
          <cell r="I4725" t="str">
            <v>UN</v>
          </cell>
          <cell r="J4725" t="str">
            <v>COEFICIENTE DE REPRESENTATIVIDADE</v>
          </cell>
          <cell r="K4725" t="str">
            <v>18,42</v>
          </cell>
          <cell r="L4725" t="str">
            <v>CAIXA REFERENCIAL</v>
          </cell>
        </row>
        <row r="4726">
          <cell r="A4726">
            <v>90459</v>
          </cell>
          <cell r="B4726" t="str">
            <v>INSTALACOES HIDRO SANITARIAS</v>
          </cell>
          <cell r="C4726" t="str">
            <v>INHI</v>
          </cell>
          <cell r="D4726" t="str">
            <v>SERVICOS DIVERSOS</v>
          </cell>
          <cell r="E4726" t="str">
            <v>0297</v>
          </cell>
          <cell r="F4726" t="str">
            <v/>
          </cell>
          <cell r="G4726" t="str">
            <v/>
          </cell>
          <cell r="H4726" t="str">
            <v>QUEBRA EM ALVENARIA PARA INSTALAÇÃO DE ABRIGO PARA MANGUEIRAS (90X60 CM). AF_05/2015</v>
          </cell>
          <cell r="I4726" t="str">
            <v>UN</v>
          </cell>
          <cell r="J4726" t="str">
            <v>COEFICIENTE DE REPRESENTATIVIDADE</v>
          </cell>
          <cell r="K4726" t="str">
            <v>25,98</v>
          </cell>
          <cell r="L4726" t="str">
            <v>CAIXA REFERENCIAL</v>
          </cell>
        </row>
        <row r="4727">
          <cell r="A4727">
            <v>90460</v>
          </cell>
          <cell r="B4727" t="str">
            <v>INSTALACOES HIDRO SANITARIAS</v>
          </cell>
          <cell r="C4727" t="str">
            <v>INHI</v>
          </cell>
          <cell r="D4727" t="str">
            <v>SERVICOS DIVERSOS</v>
          </cell>
          <cell r="E4727" t="str">
            <v>0297</v>
          </cell>
          <cell r="F4727" t="str">
            <v/>
          </cell>
          <cell r="G4727" t="str">
            <v/>
          </cell>
          <cell r="H4727" t="str">
            <v>SUPORTE PARA ATÉ 3 TUBOS HORIZONTAIS, ESPAÇADO A CADA 1 M, EM PERFILADO DE SEÇÃO 38X76 MM, POR METRO DE TUBULAÇÃO FIXADA. AF_05/2015</v>
          </cell>
          <cell r="I4727" t="str">
            <v>M</v>
          </cell>
          <cell r="J4727" t="str">
            <v>ATRIBUÍDO SÃO PAULO</v>
          </cell>
          <cell r="K4727" t="str">
            <v>7,74</v>
          </cell>
          <cell r="L4727" t="str">
            <v>CAIXA REFERENCIAL</v>
          </cell>
        </row>
        <row r="4728">
          <cell r="A4728">
            <v>90461</v>
          </cell>
          <cell r="B4728" t="str">
            <v>INSTALACOES HIDRO SANITARIAS</v>
          </cell>
          <cell r="C4728" t="str">
            <v>INHI</v>
          </cell>
          <cell r="D4728" t="str">
            <v>SERVICOS DIVERSOS</v>
          </cell>
          <cell r="E4728" t="str">
            <v>0297</v>
          </cell>
          <cell r="F4728" t="str">
            <v/>
          </cell>
          <cell r="G4728" t="str">
            <v/>
          </cell>
          <cell r="H4728" t="str">
            <v>SUPORTE PARA MAIS DE 3 TUBOS HORIZONTAIS, ESPAÇADO A CADA 1 M, EM PERFILADO DE SEÇÃO 38X76 MM, POR METRO DE TUBULAÇÃO FIXADA. AF_05/2015</v>
          </cell>
          <cell r="I4728" t="str">
            <v>M</v>
          </cell>
          <cell r="J4728" t="str">
            <v>ATRIBUÍDO SÃO PAULO</v>
          </cell>
          <cell r="K4728" t="str">
            <v>5,03</v>
          </cell>
          <cell r="L4728" t="str">
            <v>CAIXA REFERENCIAL</v>
          </cell>
        </row>
        <row r="4729">
          <cell r="A4729">
            <v>90462</v>
          </cell>
          <cell r="B4729" t="str">
            <v>INSTALACOES HIDRO SANITARIAS</v>
          </cell>
          <cell r="C4729" t="str">
            <v>INHI</v>
          </cell>
          <cell r="D4729" t="str">
            <v>SERVICOS DIVERSOS</v>
          </cell>
          <cell r="E4729" t="str">
            <v>0297</v>
          </cell>
          <cell r="F4729" t="str">
            <v/>
          </cell>
          <cell r="G4729" t="str">
            <v/>
          </cell>
          <cell r="H4729" t="str">
            <v>SUPORTE PARA ATÉ 3 TUBOS VERTICAIS, ESPAÇADO A CADA 3 M, EM PERFILADO DE SEÇÃO 38X38 MM, POR METRO DE TUBULAÇÃO FIXADA. AF_05/2015</v>
          </cell>
          <cell r="I4729" t="str">
            <v>M</v>
          </cell>
          <cell r="J4729" t="str">
            <v>ATRIBUÍDO SÃO PAULO</v>
          </cell>
          <cell r="K4729" t="str">
            <v>1,02</v>
          </cell>
          <cell r="L4729" t="str">
            <v>CAIXA REFERENCIAL</v>
          </cell>
        </row>
        <row r="4730">
          <cell r="A4730">
            <v>90463</v>
          </cell>
          <cell r="B4730" t="str">
            <v>INSTALACOES HIDRO SANITARIAS</v>
          </cell>
          <cell r="C4730" t="str">
            <v>INHI</v>
          </cell>
          <cell r="D4730" t="str">
            <v>SERVICOS DIVERSOS</v>
          </cell>
          <cell r="E4730" t="str">
            <v>0297</v>
          </cell>
          <cell r="F4730" t="str">
            <v/>
          </cell>
          <cell r="G4730" t="str">
            <v/>
          </cell>
          <cell r="H4730" t="str">
            <v>SUPORTE PARA MAIS DE 3 TUBOS VERTICAIS, ESPAÇADO A CADA 3 M, EM PERFILADO DE SEÇÃO 38X38 MM, POR METRO DE TUBULAÇÃO FIXADA. AF_05/2015</v>
          </cell>
          <cell r="I4730" t="str">
            <v>M</v>
          </cell>
          <cell r="J4730" t="str">
            <v>ATRIBUÍDO SÃO PAULO</v>
          </cell>
          <cell r="K4730" t="str">
            <v>0,88</v>
          </cell>
          <cell r="L4730" t="str">
            <v>CAIXA REFERENCIAL</v>
          </cell>
        </row>
        <row r="4731">
          <cell r="A4731">
            <v>90466</v>
          </cell>
          <cell r="B4731" t="str">
            <v>INSTALACOES HIDRO SANITARIAS</v>
          </cell>
          <cell r="C4731" t="str">
            <v>INHI</v>
          </cell>
          <cell r="D4731" t="str">
            <v>SERVICOS DIVERSOS</v>
          </cell>
          <cell r="E4731" t="str">
            <v>0297</v>
          </cell>
          <cell r="F4731" t="str">
            <v/>
          </cell>
          <cell r="G4731" t="str">
            <v/>
          </cell>
          <cell r="H4731" t="str">
            <v>CHUMBAMENTO LINEAR EM ALVENARIA PARA RAMAIS/DISTRIBUIÇÃO COM DIÂMETROS MENORES OU IGUAIS A 40 MM. AF_05/2015</v>
          </cell>
          <cell r="I4731" t="str">
            <v>M</v>
          </cell>
          <cell r="J4731" t="str">
            <v>COEFICIENTE DE REPRESENTATIVIDADE</v>
          </cell>
          <cell r="K4731" t="str">
            <v>9,05</v>
          </cell>
          <cell r="L4731" t="str">
            <v>CAIXA REFERENCIAL</v>
          </cell>
        </row>
        <row r="4732">
          <cell r="A4732">
            <v>90467</v>
          </cell>
          <cell r="B4732" t="str">
            <v>INSTALACOES HIDRO SANITARIAS</v>
          </cell>
          <cell r="C4732" t="str">
            <v>INHI</v>
          </cell>
          <cell r="D4732" t="str">
            <v>SERVICOS DIVERSOS</v>
          </cell>
          <cell r="E4732" t="str">
            <v>0297</v>
          </cell>
          <cell r="F4732" t="str">
            <v/>
          </cell>
          <cell r="G4732" t="str">
            <v/>
          </cell>
          <cell r="H4732" t="str">
            <v>CHUMBAMENTO LINEAR EM ALVENARIA PARA RAMAIS/DISTRIBUIÇÃO COM DIÂMETROS MAIORES QUE 40 MM E MENORES OU IGUAIS A 75 MM. AF_05/2015</v>
          </cell>
          <cell r="I4732" t="str">
            <v>M</v>
          </cell>
          <cell r="J4732" t="str">
            <v>COEFICIENTE DE REPRESENTATIVIDADE</v>
          </cell>
          <cell r="K4732" t="str">
            <v>14,32</v>
          </cell>
          <cell r="L4732" t="str">
            <v>CAIXA REFERENCIAL</v>
          </cell>
        </row>
        <row r="4733">
          <cell r="A4733">
            <v>90468</v>
          </cell>
          <cell r="B4733" t="str">
            <v>INSTALACOES HIDRO SANITARIAS</v>
          </cell>
          <cell r="C4733" t="str">
            <v>INHI</v>
          </cell>
          <cell r="D4733" t="str">
            <v>SERVICOS DIVERSOS</v>
          </cell>
          <cell r="E4733" t="str">
            <v>0297</v>
          </cell>
          <cell r="F4733" t="str">
            <v/>
          </cell>
          <cell r="G4733" t="str">
            <v/>
          </cell>
          <cell r="H4733" t="str">
            <v>CHUMBAMENTO LINEAR EM CONTRAPISO PARA RAMAIS/DISTRIBUIÇÃO COM DIÂMETROS MENORES OU IGUAIS A 40 MM. AF_05/2015</v>
          </cell>
          <cell r="I4733" t="str">
            <v>M</v>
          </cell>
          <cell r="J4733" t="str">
            <v>COEFICIENTE DE REPRESENTATIVIDADE</v>
          </cell>
          <cell r="K4733" t="str">
            <v>4,08</v>
          </cell>
          <cell r="L4733" t="str">
            <v>CAIXA REFERENCIAL</v>
          </cell>
        </row>
        <row r="4734">
          <cell r="A4734">
            <v>90469</v>
          </cell>
          <cell r="B4734" t="str">
            <v>INSTALACOES HIDRO SANITARIAS</v>
          </cell>
          <cell r="C4734" t="str">
            <v>INHI</v>
          </cell>
          <cell r="D4734" t="str">
            <v>SERVICOS DIVERSOS</v>
          </cell>
          <cell r="E4734" t="str">
            <v>0297</v>
          </cell>
          <cell r="F4734" t="str">
            <v/>
          </cell>
          <cell r="G4734" t="str">
            <v/>
          </cell>
          <cell r="H4734" t="str">
            <v>CHUMBAMENTO LINEAR EM CONTRAPISO PARA RAMAIS/DISTRIBUIÇÃO COM DIÂMETROS MAIORES QUE 40 MM E MENORES OU IGUAIS A 75 MM. AF_05/2015</v>
          </cell>
          <cell r="I4734" t="str">
            <v>M</v>
          </cell>
          <cell r="J4734" t="str">
            <v>COEFICIENTE DE REPRESENTATIVIDADE</v>
          </cell>
          <cell r="K4734" t="str">
            <v>6,54</v>
          </cell>
          <cell r="L4734" t="str">
            <v>CAIXA REFERENCIAL</v>
          </cell>
        </row>
        <row r="4735">
          <cell r="A4735">
            <v>90470</v>
          </cell>
          <cell r="B4735" t="str">
            <v>INSTALACOES HIDRO SANITARIAS</v>
          </cell>
          <cell r="C4735" t="str">
            <v>INHI</v>
          </cell>
          <cell r="D4735" t="str">
            <v>SERVICOS DIVERSOS</v>
          </cell>
          <cell r="E4735" t="str">
            <v>0297</v>
          </cell>
          <cell r="F4735" t="str">
            <v/>
          </cell>
          <cell r="G4735" t="str">
            <v/>
          </cell>
          <cell r="H4735" t="str">
            <v>CHUMBAMENTO LINEAR EM CONTRAPISO PARA RAMAIS/DISTRIBUIÇÃO COM DIÂMETROS MAIORES QUE 75 MM. AF_05/2015</v>
          </cell>
          <cell r="I4735" t="str">
            <v>M</v>
          </cell>
          <cell r="J4735" t="str">
            <v>COEFICIENTE DE REPRESENTATIVIDADE</v>
          </cell>
          <cell r="K4735" t="str">
            <v>9,06</v>
          </cell>
          <cell r="L4735" t="str">
            <v>CAIXA REFERENCIAL</v>
          </cell>
        </row>
        <row r="4736">
          <cell r="A4736">
            <v>91166</v>
          </cell>
          <cell r="B4736" t="str">
            <v>INSTALACOES HIDRO SANITARIAS</v>
          </cell>
          <cell r="C4736" t="str">
            <v>INHI</v>
          </cell>
          <cell r="D4736" t="str">
            <v>SERVICOS DIVERSOS</v>
          </cell>
          <cell r="E4736" t="str">
            <v>0297</v>
          </cell>
          <cell r="F4736" t="str">
            <v/>
          </cell>
          <cell r="G4736" t="str">
            <v/>
          </cell>
          <cell r="H4736" t="str">
            <v>FIXAÇÃO DE TUBOS HORIZONTAIS DE PEX DIAMETROS IGUAIS OU INFERIORES A 40 MM COM ABRAÇADEIRA PLÁSTICA 390 MM, FIXADA EM LAJE. AF_05/2015</v>
          </cell>
          <cell r="I4736" t="str">
            <v>M</v>
          </cell>
          <cell r="J4736" t="str">
            <v>COEFICIENTE DE REPRESENTATIVIDADE</v>
          </cell>
          <cell r="K4736" t="str">
            <v>2,50</v>
          </cell>
          <cell r="L4736" t="str">
            <v>CAIXA REFERENCIAL</v>
          </cell>
        </row>
        <row r="4737">
          <cell r="A4737">
            <v>91167</v>
          </cell>
          <cell r="B4737" t="str">
            <v>INSTALACOES HIDRO SANITARIAS</v>
          </cell>
          <cell r="C4737" t="str">
            <v>INHI</v>
          </cell>
          <cell r="D4737" t="str">
            <v>SERVICOS DIVERSOS</v>
          </cell>
          <cell r="E4737" t="str">
            <v>0297</v>
          </cell>
          <cell r="F4737" t="str">
            <v/>
          </cell>
          <cell r="G4737" t="str">
            <v/>
          </cell>
          <cell r="H4737" t="str">
            <v>FIXAÇÃO DE TUBOS HORIZONTAIS DE PPR DIÂMETROS MENORES OU IGUAIS A 40 MM COM ABRAÇADEIRA METÁLICA RÍGIDA TIPO D 1/2", FIXADA EM PERFILADO EM LAJE. AF_05/2015</v>
          </cell>
          <cell r="I4737" t="str">
            <v>M</v>
          </cell>
          <cell r="J4737" t="str">
            <v>COEFICIENTE DE REPRESENTATIVIDADE</v>
          </cell>
          <cell r="K4737" t="str">
            <v>9,44</v>
          </cell>
          <cell r="L4737" t="str">
            <v>CAIXA REFERENCIAL</v>
          </cell>
        </row>
        <row r="4738">
          <cell r="A4738">
            <v>91168</v>
          </cell>
          <cell r="B4738" t="str">
            <v>INSTALACOES HIDRO SANITARIAS</v>
          </cell>
          <cell r="C4738" t="str">
            <v>INHI</v>
          </cell>
          <cell r="D4738" t="str">
            <v>SERVICOS DIVERSOS</v>
          </cell>
          <cell r="E4738" t="str">
            <v>0297</v>
          </cell>
          <cell r="F4738" t="str">
            <v/>
          </cell>
          <cell r="G4738" t="str">
            <v/>
          </cell>
          <cell r="H4738" t="str">
            <v>FIXAÇÃO DE TUBOS HORIZONTAIS DE PPR DIÂMETROS MAIORES QUE 40 MM E MENORES OU IGUAIS A 75 MM COM ABRAÇADEIRA METÁLICA RÍGIDA TIPO D 1 1/2", FIXADA EM PERFILADO EM LAJE. AF_05/2015</v>
          </cell>
          <cell r="I4738" t="str">
            <v>M</v>
          </cell>
          <cell r="J4738" t="str">
            <v>COEFICIENTE DE REPRESENTATIVIDADE</v>
          </cell>
          <cell r="K4738" t="str">
            <v>7,18</v>
          </cell>
          <cell r="L4738" t="str">
            <v>CAIXA REFERENCIAL</v>
          </cell>
        </row>
        <row r="4739">
          <cell r="A4739">
            <v>91169</v>
          </cell>
          <cell r="B4739" t="str">
            <v>INSTALACOES HIDRO SANITARIAS</v>
          </cell>
          <cell r="C4739" t="str">
            <v>INHI</v>
          </cell>
          <cell r="D4739" t="str">
            <v>SERVICOS DIVERSOS</v>
          </cell>
          <cell r="E4739" t="str">
            <v>0297</v>
          </cell>
          <cell r="F4739" t="str">
            <v/>
          </cell>
          <cell r="G4739" t="str">
            <v/>
          </cell>
          <cell r="H4739" t="str">
            <v>FIXAÇÃO DE TUBOS HORIZONTAIS DE PPR DIÂMETROS MAIORES QUE 75 MM COM ABRAÇADEIRA METÁLICA RÍGIDA TIPO D 3", FIXADA EM PERFILADO EM LAJE. AF_05/2015</v>
          </cell>
          <cell r="I4739" t="str">
            <v>M</v>
          </cell>
          <cell r="J4739" t="str">
            <v>COEFICIENTE DE REPRESENTATIVIDADE</v>
          </cell>
          <cell r="K4739" t="str">
            <v>8,50</v>
          </cell>
          <cell r="L4739" t="str">
            <v>CAIXA REFERENCIAL</v>
          </cell>
        </row>
        <row r="4740">
          <cell r="A4740">
            <v>91170</v>
          </cell>
          <cell r="B4740" t="str">
            <v>INSTALACOES HIDRO SANITARIAS</v>
          </cell>
          <cell r="C4740" t="str">
            <v>INHI</v>
          </cell>
          <cell r="D4740" t="str">
            <v>SERVICOS DIVERSOS</v>
          </cell>
          <cell r="E4740" t="str">
            <v>0297</v>
          </cell>
          <cell r="F4740" t="str">
            <v/>
          </cell>
          <cell r="G4740" t="str">
            <v/>
          </cell>
          <cell r="H4740" t="str">
            <v>FIXAÇÃO DE TUBOS HORIZONTAIS DE PVC, CPVC OU COBRE DIÂMETROS MENORES OU IGUAIS A 40 MM OU ELETROCALHAS ATÉ 150MM DE LARGURA, COM ABRAÇADEIRA METÁLICA RÍGIDA TIPO D 1/2, FIXADA EM PERFILADO EM LAJE. AF_05/2015</v>
          </cell>
          <cell r="I4740" t="str">
            <v>M</v>
          </cell>
          <cell r="J4740" t="str">
            <v>COEFICIENTE DE REPRESENTATIVIDADE</v>
          </cell>
          <cell r="K4740" t="str">
            <v>2,42</v>
          </cell>
          <cell r="L4740" t="str">
            <v>CAIXA REFERENCIAL</v>
          </cell>
        </row>
        <row r="4741">
          <cell r="A4741">
            <v>91171</v>
          </cell>
          <cell r="B4741" t="str">
            <v>INSTALACOES HIDRO SANITARIAS</v>
          </cell>
          <cell r="C4741" t="str">
            <v>INHI</v>
          </cell>
          <cell r="D4741" t="str">
            <v>SERVICOS DIVERSOS</v>
          </cell>
          <cell r="E4741" t="str">
            <v>0297</v>
          </cell>
          <cell r="F4741" t="str">
            <v/>
          </cell>
          <cell r="G4741" t="str">
            <v/>
          </cell>
          <cell r="H4741" t="str">
            <v>FIXAÇÃO DE TUBOS HORIZONTAIS DE PVC, CPVC OU COBRE DIÂMETROS MAIORES QUE 40 MM E MENORES OU IGUAIS A 75 MM COM ABRAÇADEIRA METÁLICA RÍGIDA TIPO D 1 1/2", FIXADA EM PERFILADO EM LAJE. AF_05/2015</v>
          </cell>
          <cell r="I4741" t="str">
            <v>M</v>
          </cell>
          <cell r="J4741" t="str">
            <v>COEFICIENTE DE REPRESENTATIVIDADE</v>
          </cell>
          <cell r="K4741" t="str">
            <v>3,05</v>
          </cell>
          <cell r="L4741" t="str">
            <v>CAIXA REFERENCIAL</v>
          </cell>
        </row>
        <row r="4742">
          <cell r="A4742">
            <v>91172</v>
          </cell>
          <cell r="B4742" t="str">
            <v>INSTALACOES HIDRO SANITARIAS</v>
          </cell>
          <cell r="C4742" t="str">
            <v>INHI</v>
          </cell>
          <cell r="D4742" t="str">
            <v>SERVICOS DIVERSOS</v>
          </cell>
          <cell r="E4742" t="str">
            <v>0297</v>
          </cell>
          <cell r="F4742" t="str">
            <v/>
          </cell>
          <cell r="G4742" t="str">
            <v/>
          </cell>
          <cell r="H4742" t="str">
            <v>FIXAÇÃO DE TUBOS HORIZONTAIS DE PVC, CPVC OU COBRE DIÂMETROS MAIORES QUE 75 MM COM ABRAÇADEIRA METÁLICA RÍGIDA TIPO D 3", FIXADA EM PERFILADO EM LAJE. AF_05/2015</v>
          </cell>
          <cell r="I4742" t="str">
            <v>M</v>
          </cell>
          <cell r="J4742" t="str">
            <v>COEFICIENTE DE REPRESENTATIVIDADE</v>
          </cell>
          <cell r="K4742" t="str">
            <v>4,49</v>
          </cell>
          <cell r="L4742" t="str">
            <v>CAIXA REFERENCIAL</v>
          </cell>
        </row>
        <row r="4743">
          <cell r="A4743">
            <v>91173</v>
          </cell>
          <cell r="B4743" t="str">
            <v>INSTALACOES HIDRO SANITARIAS</v>
          </cell>
          <cell r="C4743" t="str">
            <v>INHI</v>
          </cell>
          <cell r="D4743" t="str">
            <v>SERVICOS DIVERSOS</v>
          </cell>
          <cell r="E4743" t="str">
            <v>0297</v>
          </cell>
          <cell r="F4743" t="str">
            <v/>
          </cell>
          <cell r="G4743" t="str">
            <v/>
          </cell>
          <cell r="H4743" t="str">
            <v>FIXAÇÃO DE TUBOS VERTICAIS DE PPR DIÂMETROS MENORES OU IGUAIS A 40 MM COM ABRAÇADEIRA METÁLICA RÍGIDA TIPO D 1/2", FIXADA EM PERFILADO EM ALVENARIA. AF_05/2015</v>
          </cell>
          <cell r="I4743" t="str">
            <v>M</v>
          </cell>
          <cell r="J4743" t="str">
            <v>COEFICIENTE DE REPRESENTATIVIDADE</v>
          </cell>
          <cell r="K4743" t="str">
            <v>1,22</v>
          </cell>
          <cell r="L4743" t="str">
            <v>CAIXA REFERENCIAL</v>
          </cell>
        </row>
        <row r="4744">
          <cell r="A4744">
            <v>91174</v>
          </cell>
          <cell r="B4744" t="str">
            <v>INSTALACOES HIDRO SANITARIAS</v>
          </cell>
          <cell r="C4744" t="str">
            <v>INHI</v>
          </cell>
          <cell r="D4744" t="str">
            <v>SERVICOS DIVERSOS</v>
          </cell>
          <cell r="E4744" t="str">
            <v>0297</v>
          </cell>
          <cell r="F4744" t="str">
            <v/>
          </cell>
          <cell r="G4744" t="str">
            <v/>
          </cell>
          <cell r="H4744" t="str">
            <v>FIXAÇÃO DE TUBOS VERTICAIS DE PPR DIÂMETROS MAIORES QUE 40 MM E MENORES OU IGUAIS A 75 MM COM ABRAÇADEIRA METÁLICA RÍGIDA TIPO D 1 1/2", FIXADA EM PERFILADO EM ALVENARIA. AF_05/2015</v>
          </cell>
          <cell r="I4744" t="str">
            <v>M</v>
          </cell>
          <cell r="J4744" t="str">
            <v>COEFICIENTE DE REPRESENTATIVIDADE</v>
          </cell>
          <cell r="K4744" t="str">
            <v>2,42</v>
          </cell>
          <cell r="L4744" t="str">
            <v>CAIXA REFERENCIAL</v>
          </cell>
        </row>
        <row r="4745">
          <cell r="A4745">
            <v>91175</v>
          </cell>
          <cell r="B4745" t="str">
            <v>INSTALACOES HIDRO SANITARIAS</v>
          </cell>
          <cell r="C4745" t="str">
            <v>INHI</v>
          </cell>
          <cell r="D4745" t="str">
            <v>SERVICOS DIVERSOS</v>
          </cell>
          <cell r="E4745" t="str">
            <v>0297</v>
          </cell>
          <cell r="F4745" t="str">
            <v/>
          </cell>
          <cell r="G4745" t="str">
            <v/>
          </cell>
          <cell r="H4745" t="str">
            <v>FIXAÇÃO DE TUBOS VERTICAIS DE PPR DIÂMETROS MAIORES QUE 75 MM COM ABRAÇADEIRA METÁLICA RÍGIDA TIPO D 3", FIXADA EM PERFILADO EM ALVENARIA. AF_05/2015</v>
          </cell>
          <cell r="I4745" t="str">
            <v>M</v>
          </cell>
          <cell r="J4745" t="str">
            <v>COEFICIENTE DE REPRESENTATIVIDADE</v>
          </cell>
          <cell r="K4745" t="str">
            <v>3,94</v>
          </cell>
          <cell r="L4745" t="str">
            <v>CAIXA REFERENCIAL</v>
          </cell>
        </row>
        <row r="4746">
          <cell r="A4746">
            <v>91176</v>
          </cell>
          <cell r="B4746" t="str">
            <v>INSTALACOES HIDRO SANITARIAS</v>
          </cell>
          <cell r="C4746" t="str">
            <v>INHI</v>
          </cell>
          <cell r="D4746" t="str">
            <v>SERVICOS DIVERSOS</v>
          </cell>
          <cell r="E4746" t="str">
            <v>0297</v>
          </cell>
          <cell r="F4746" t="str">
            <v/>
          </cell>
          <cell r="G4746" t="str">
            <v/>
          </cell>
          <cell r="H4746" t="str">
            <v>FIXAÇÃO DE TUBOS HORIZONTAIS DE PPR DIÂMETROS MENORES OU IGUAIS A 40 MM COM ABRAÇADEIRA METÁLICA RÍGIDA TIPO  D  1/2" , FIXADA DIRETAMENTE NA LAJE. AF_05/2015</v>
          </cell>
          <cell r="I4746" t="str">
            <v>M</v>
          </cell>
          <cell r="J4746" t="str">
            <v>ATRIBUÍDO SÃO PAULO</v>
          </cell>
          <cell r="K4746" t="str">
            <v>19,63</v>
          </cell>
          <cell r="L4746" t="str">
            <v>CAIXA REFERENCIAL</v>
          </cell>
        </row>
        <row r="4747">
          <cell r="A4747">
            <v>91177</v>
          </cell>
          <cell r="B4747" t="str">
            <v>INSTALACOES HIDRO SANITARIAS</v>
          </cell>
          <cell r="C4747" t="str">
            <v>INHI</v>
          </cell>
          <cell r="D4747" t="str">
            <v>SERVICOS DIVERSOS</v>
          </cell>
          <cell r="E4747" t="str">
            <v>0297</v>
          </cell>
          <cell r="F4747" t="str">
            <v/>
          </cell>
          <cell r="G4747" t="str">
            <v/>
          </cell>
          <cell r="H4747" t="str">
            <v>FIXAÇÃO DE TUBOS HORIZONTAIS DE PPR DIÂMETROS MAIORES QUE 40 MM E MENORES OU IGUAIS A 75 MM COM ABRAÇADEIRA METÁLICA RÍGIDA TIPO  D  1 1/2" , FIXADA DIRETAMENTE NA LAJE. AF_05/2015</v>
          </cell>
          <cell r="I4747" t="str">
            <v>M</v>
          </cell>
          <cell r="J4747" t="str">
            <v>ATRIBUÍDO SÃO PAULO</v>
          </cell>
          <cell r="K4747" t="str">
            <v>9,42</v>
          </cell>
          <cell r="L4747" t="str">
            <v>CAIXA REFERENCIAL</v>
          </cell>
        </row>
        <row r="4748">
          <cell r="A4748">
            <v>91178</v>
          </cell>
          <cell r="B4748" t="str">
            <v>INSTALACOES HIDRO SANITARIAS</v>
          </cell>
          <cell r="C4748" t="str">
            <v>INHI</v>
          </cell>
          <cell r="D4748" t="str">
            <v>SERVICOS DIVERSOS</v>
          </cell>
          <cell r="E4748" t="str">
            <v>0297</v>
          </cell>
          <cell r="F4748" t="str">
            <v/>
          </cell>
          <cell r="G4748" t="str">
            <v/>
          </cell>
          <cell r="H4748" t="str">
            <v>FIXAÇÃO DE TUBOS HORIZONTAIS DE PPR DIÂMETROS MAIORES QUE 75 MM COM ABRAÇADEIRA METÁLICA RÍGIDA TIPO  D  3" , FIXADA DIRETAMENTE NA LAJE. AF_05/2015</v>
          </cell>
          <cell r="I4748" t="str">
            <v>M</v>
          </cell>
          <cell r="J4748" t="str">
            <v>ATRIBUÍDO SÃO PAULO</v>
          </cell>
          <cell r="K4748" t="str">
            <v>11,37</v>
          </cell>
          <cell r="L4748" t="str">
            <v>CAIXA REFERENCIAL</v>
          </cell>
        </row>
        <row r="4749">
          <cell r="A4749">
            <v>91179</v>
          </cell>
          <cell r="B4749" t="str">
            <v>INSTALACOES HIDRO SANITARIAS</v>
          </cell>
          <cell r="C4749" t="str">
            <v>INHI</v>
          </cell>
          <cell r="D4749" t="str">
            <v>SERVICOS DIVERSOS</v>
          </cell>
          <cell r="E4749" t="str">
            <v>0297</v>
          </cell>
          <cell r="F4749" t="str">
            <v/>
          </cell>
          <cell r="G4749" t="str">
            <v/>
          </cell>
          <cell r="H4749" t="str">
            <v>FIXAÇÃO DE TUBOS HORIZONTAIS DE PVC, CPVC OU COBRE DIÂMETROS MENORES OU IGUAIS A 40 MM COM ABRAÇADEIRA METÁLICA RÍGIDA TIPO  D  1/2" , FIXADA DIRETAMENTE NA LAJE. AF_05/2015</v>
          </cell>
          <cell r="I4749" t="str">
            <v>M</v>
          </cell>
          <cell r="J4749" t="str">
            <v>ATRIBUÍDO SÃO PAULO</v>
          </cell>
          <cell r="K4749" t="str">
            <v>5,03</v>
          </cell>
          <cell r="L4749" t="str">
            <v>CAIXA REFERENCIAL</v>
          </cell>
        </row>
        <row r="4750">
          <cell r="A4750">
            <v>91180</v>
          </cell>
          <cell r="B4750" t="str">
            <v>INSTALACOES HIDRO SANITARIAS</v>
          </cell>
          <cell r="C4750" t="str">
            <v>INHI</v>
          </cell>
          <cell r="D4750" t="str">
            <v>SERVICOS DIVERSOS</v>
          </cell>
          <cell r="E4750" t="str">
            <v>0297</v>
          </cell>
          <cell r="F4750" t="str">
            <v/>
          </cell>
          <cell r="G4750" t="str">
            <v/>
          </cell>
          <cell r="H4750" t="str">
            <v>FIXAÇÃO DE TUBOS HORIZONTAIS DE PVC, CPVC OU COBRE DIÂMETROS MAIORES QUE 40 MM E MENORES OU IGUAIS A 75 MM COM ABRAÇADEIRA METÁLICA RÍGIDA TIPO D 1 1/2, FIXADA DIRETAMENTE NA LAJE. AF_05/2015</v>
          </cell>
          <cell r="I4750" t="str">
            <v>M</v>
          </cell>
          <cell r="J4750" t="str">
            <v>ATRIBUÍDO SÃO PAULO</v>
          </cell>
          <cell r="K4750" t="str">
            <v>4,72</v>
          </cell>
          <cell r="L4750" t="str">
            <v>CAIXA REFERENCIAL</v>
          </cell>
        </row>
        <row r="4751">
          <cell r="A4751">
            <v>91181</v>
          </cell>
          <cell r="B4751" t="str">
            <v>INSTALACOES HIDRO SANITARIAS</v>
          </cell>
          <cell r="C4751" t="str">
            <v>INHI</v>
          </cell>
          <cell r="D4751" t="str">
            <v>SERVICOS DIVERSOS</v>
          </cell>
          <cell r="E4751" t="str">
            <v>0297</v>
          </cell>
          <cell r="F4751" t="str">
            <v/>
          </cell>
          <cell r="G4751" t="str">
            <v/>
          </cell>
          <cell r="H4751" t="str">
            <v>FIXAÇÃO DE TUBOS HORIZONTAIS DE PVC, CPVC OU COBRE DIÂMETROS MAIORES QUE 75 MM COM ABRAÇADEIRA METÁLICA RÍGIDA TIPO  D  3" , FIXADA DIRETAMENTE NA LAJE. AF_05/2015</v>
          </cell>
          <cell r="I4751" t="str">
            <v>M</v>
          </cell>
          <cell r="J4751" t="str">
            <v>ATRIBUÍDO SÃO PAULO</v>
          </cell>
          <cell r="K4751" t="str">
            <v>5,22</v>
          </cell>
          <cell r="L4751" t="str">
            <v>CAIXA REFERENCIAL</v>
          </cell>
        </row>
        <row r="4752">
          <cell r="A4752">
            <v>91182</v>
          </cell>
          <cell r="B4752" t="str">
            <v>INSTALACOES HIDRO SANITARIAS</v>
          </cell>
          <cell r="C4752" t="str">
            <v>INHI</v>
          </cell>
          <cell r="D4752" t="str">
            <v>SERVICOS DIVERSOS</v>
          </cell>
          <cell r="E4752" t="str">
            <v>0297</v>
          </cell>
          <cell r="F4752" t="str">
            <v/>
          </cell>
          <cell r="G4752" t="str">
            <v/>
          </cell>
          <cell r="H4752" t="str">
            <v>FIXAÇÃO DE TUBOS HORIZONTAIS DE PPR DIÂMETROS MENORES OU IGUAIS A 40 MM COM ABRAÇADEIRA METÁLICA FLEXÍVEL 18 MM, FIXADA DIRETAMENTE NA LAJE. AF_05/2015</v>
          </cell>
          <cell r="I4752" t="str">
            <v>M</v>
          </cell>
          <cell r="J4752" t="str">
            <v>ATRIBUÍDO SÃO PAULO</v>
          </cell>
          <cell r="K4752" t="str">
            <v>18,63</v>
          </cell>
          <cell r="L4752" t="str">
            <v>CAIXA REFERENCIAL</v>
          </cell>
        </row>
        <row r="4753">
          <cell r="A4753">
            <v>91183</v>
          </cell>
          <cell r="B4753" t="str">
            <v>INSTALACOES HIDRO SANITARIAS</v>
          </cell>
          <cell r="C4753" t="str">
            <v>INHI</v>
          </cell>
          <cell r="D4753" t="str">
            <v>SERVICOS DIVERSOS</v>
          </cell>
          <cell r="E4753" t="str">
            <v>0297</v>
          </cell>
          <cell r="F4753" t="str">
            <v/>
          </cell>
          <cell r="G4753" t="str">
            <v/>
          </cell>
          <cell r="H4753" t="str">
            <v>FIXAÇÃO DE TUBOS HORIZONTAIS DE PPR DIÂMETROS MAIORES QUE 40 MM E MENORES OU IGUAIS A 75 MM COM ABRAÇADEIRA METÁLICA FLEXÍVEL 18 MM, FIXADA DIRETAMENTE NA LAJE. AF_05/2015</v>
          </cell>
          <cell r="I4753" t="str">
            <v>M</v>
          </cell>
          <cell r="J4753" t="str">
            <v>ATRIBUÍDO SÃO PAULO</v>
          </cell>
          <cell r="K4753" t="str">
            <v>9,23</v>
          </cell>
          <cell r="L4753" t="str">
            <v>CAIXA REFERENCIAL</v>
          </cell>
        </row>
        <row r="4754">
          <cell r="A4754">
            <v>91184</v>
          </cell>
          <cell r="B4754" t="str">
            <v>INSTALACOES HIDRO SANITARIAS</v>
          </cell>
          <cell r="C4754" t="str">
            <v>INHI</v>
          </cell>
          <cell r="D4754" t="str">
            <v>SERVICOS DIVERSOS</v>
          </cell>
          <cell r="E4754" t="str">
            <v>0297</v>
          </cell>
          <cell r="F4754" t="str">
            <v/>
          </cell>
          <cell r="G4754" t="str">
            <v/>
          </cell>
          <cell r="H4754" t="str">
            <v>FIXAÇÃO DE TUBOS HORIZONTAIS DE PPR DIÂMETROS MAIORES QUE 75 MM COM ABRAÇADEIRA METÁLICA FLEXÍVEL 18 MM, FIXADA DIRETAMENTE NA LAJE. AF_05/2015</v>
          </cell>
          <cell r="I4754" t="str">
            <v>M</v>
          </cell>
          <cell r="J4754" t="str">
            <v>ATRIBUÍDO SÃO PAULO</v>
          </cell>
          <cell r="K4754" t="str">
            <v>8,63</v>
          </cell>
          <cell r="L4754" t="str">
            <v>CAIXA REFERENCIAL</v>
          </cell>
        </row>
        <row r="4755">
          <cell r="A4755">
            <v>91185</v>
          </cell>
          <cell r="B4755" t="str">
            <v>INSTALACOES HIDRO SANITARIAS</v>
          </cell>
          <cell r="C4755" t="str">
            <v>INHI</v>
          </cell>
          <cell r="D4755" t="str">
            <v>SERVICOS DIVERSOS</v>
          </cell>
          <cell r="E4755" t="str">
            <v>0297</v>
          </cell>
          <cell r="F4755" t="str">
            <v/>
          </cell>
          <cell r="G4755" t="str">
            <v/>
          </cell>
          <cell r="H4755" t="str">
            <v>FIXAÇÃO DE TUBOS HORIZONTAIS DE PVC, CPVC OU COBRE DIÂMETROS MENORES OU IGUAIS A 40 MM COM ABRAÇADEIRA METÁLICA FLEXÍVEL 18 MM, FIXADA DIRETAMENTE NA LAJE. AF_05/2015</v>
          </cell>
          <cell r="I4755" t="str">
            <v>M</v>
          </cell>
          <cell r="J4755" t="str">
            <v>ATRIBUÍDO SÃO PAULO</v>
          </cell>
          <cell r="K4755" t="str">
            <v>4,78</v>
          </cell>
          <cell r="L4755" t="str">
            <v>CAIXA REFERENCIAL</v>
          </cell>
        </row>
        <row r="4756">
          <cell r="A4756">
            <v>91186</v>
          </cell>
          <cell r="B4756" t="str">
            <v>INSTALACOES HIDRO SANITARIAS</v>
          </cell>
          <cell r="C4756" t="str">
            <v>INHI</v>
          </cell>
          <cell r="D4756" t="str">
            <v>SERVICOS DIVERSOS</v>
          </cell>
          <cell r="E4756" t="str">
            <v>0297</v>
          </cell>
          <cell r="F4756" t="str">
            <v/>
          </cell>
          <cell r="G4756" t="str">
            <v/>
          </cell>
          <cell r="H4756" t="str">
            <v>FIXAÇÃO DE TUBOS HORIZONTAIS DE PVC, CPVC OU COBRE DIÂMETROS MAIORES QUE 40 MM E MENORES OU IGUAIS A 75 MM COM ABRAÇADEIRA METÁLICA FLEXÍVEL 18 MM, FIXADA DIRETAMENTE NA LAJE. AF_05/2015</v>
          </cell>
          <cell r="I4756" t="str">
            <v>M</v>
          </cell>
          <cell r="J4756" t="str">
            <v>ATRIBUÍDO SÃO PAULO</v>
          </cell>
          <cell r="K4756" t="str">
            <v>3,94</v>
          </cell>
          <cell r="L4756" t="str">
            <v>CAIXA REFERENCIAL</v>
          </cell>
        </row>
        <row r="4757">
          <cell r="A4757">
            <v>91187</v>
          </cell>
          <cell r="B4757" t="str">
            <v>INSTALACOES HIDRO SANITARIAS</v>
          </cell>
          <cell r="C4757" t="str">
            <v>INHI</v>
          </cell>
          <cell r="D4757" t="str">
            <v>SERVICOS DIVERSOS</v>
          </cell>
          <cell r="E4757" t="str">
            <v>0297</v>
          </cell>
          <cell r="F4757" t="str">
            <v/>
          </cell>
          <cell r="G4757" t="str">
            <v/>
          </cell>
          <cell r="H4757" t="str">
            <v>FIXAÇÃO DE TUBOS HORIZONTAIS DE PVC, CPVC OU COBRE DIÂMETROS MAIORES QUE 75 MM COM ABRAÇADEIRA METÁLICA FLEXÍVEL 18 MM, FIXADA DIRETAMENTE NA LAJE. AF_05/2015</v>
          </cell>
          <cell r="I4757" t="str">
            <v>M</v>
          </cell>
          <cell r="J4757" t="str">
            <v>ATRIBUÍDO SÃO PAULO</v>
          </cell>
          <cell r="K4757" t="str">
            <v>4,56</v>
          </cell>
          <cell r="L4757" t="str">
            <v>CAIXA REFERENCIAL</v>
          </cell>
        </row>
        <row r="4758">
          <cell r="A4758">
            <v>91188</v>
          </cell>
          <cell r="B4758" t="str">
            <v>INSTALACOES HIDRO SANITARIAS</v>
          </cell>
          <cell r="C4758" t="str">
            <v>INHI</v>
          </cell>
          <cell r="D4758" t="str">
            <v>SERVICOS DIVERSOS</v>
          </cell>
          <cell r="E4758" t="str">
            <v>0297</v>
          </cell>
          <cell r="F4758" t="str">
            <v/>
          </cell>
          <cell r="G4758" t="str">
            <v/>
          </cell>
          <cell r="H4758" t="str">
            <v>CHUMBAMENTO PONTUAL DE ABERTURA EM LAJE COM PASSAGEM DE 1 TUBO DE DIAMETRO EQUIVALENTE IGUAL À  50 MM. AF_05/2015</v>
          </cell>
          <cell r="I4758" t="str">
            <v>UN</v>
          </cell>
          <cell r="J4758" t="str">
            <v>COEFICIENTE DE REPRESENTATIVIDADE</v>
          </cell>
          <cell r="K4758" t="str">
            <v>4,99</v>
          </cell>
          <cell r="L4758" t="str">
            <v>CAIXA REFERENCIAL</v>
          </cell>
        </row>
        <row r="4759">
          <cell r="A4759">
            <v>91189</v>
          </cell>
          <cell r="B4759" t="str">
            <v>INSTALACOES HIDRO SANITARIAS</v>
          </cell>
          <cell r="C4759" t="str">
            <v>INHI</v>
          </cell>
          <cell r="D4759" t="str">
            <v>SERVICOS DIVERSOS</v>
          </cell>
          <cell r="E4759" t="str">
            <v>0297</v>
          </cell>
          <cell r="F4759" t="str">
            <v/>
          </cell>
          <cell r="G4759" t="str">
            <v/>
          </cell>
          <cell r="H4759" t="str">
            <v>CHUMBAMENTO PONTUAL DE ABERTURA EM LAJE COM PASSAGEM DE MAIS DE 1 TUBO DE  DIAMETRO EQUIVALENTE IGUAL À  50 MM. AF_05/2015</v>
          </cell>
          <cell r="I4759" t="str">
            <v>UN</v>
          </cell>
          <cell r="J4759" t="str">
            <v>COEFICIENTE DE REPRESENTATIVIDADE</v>
          </cell>
          <cell r="K4759" t="str">
            <v>35,57</v>
          </cell>
          <cell r="L4759" t="str">
            <v>CAIXA REFERENCIAL</v>
          </cell>
        </row>
        <row r="4760">
          <cell r="A4760">
            <v>91190</v>
          </cell>
          <cell r="B4760" t="str">
            <v>INSTALACOES HIDRO SANITARIAS</v>
          </cell>
          <cell r="C4760" t="str">
            <v>INHI</v>
          </cell>
          <cell r="D4760" t="str">
            <v>SERVICOS DIVERSOS</v>
          </cell>
          <cell r="E4760" t="str">
            <v>0297</v>
          </cell>
          <cell r="F4760" t="str">
            <v/>
          </cell>
          <cell r="G4760" t="str">
            <v/>
          </cell>
          <cell r="H4760" t="str">
            <v>CHUMBAMENTO PONTUAL EM PASSAGEM DE TUBO COM DIÂMETRO MENOR OU IGUAL A 40 MM. AF_05/2015</v>
          </cell>
          <cell r="I4760" t="str">
            <v>UN</v>
          </cell>
          <cell r="J4760" t="str">
            <v>COEFICIENTE DE REPRESENTATIVIDADE</v>
          </cell>
          <cell r="K4760" t="str">
            <v>3,49</v>
          </cell>
          <cell r="L4760" t="str">
            <v>CAIXA REFERENCIAL</v>
          </cell>
        </row>
        <row r="4761">
          <cell r="A4761">
            <v>91191</v>
          </cell>
          <cell r="B4761" t="str">
            <v>INSTALACOES HIDRO SANITARIAS</v>
          </cell>
          <cell r="C4761" t="str">
            <v>INHI</v>
          </cell>
          <cell r="D4761" t="str">
            <v>SERVICOS DIVERSOS</v>
          </cell>
          <cell r="E4761" t="str">
            <v>0297</v>
          </cell>
          <cell r="F4761" t="str">
            <v/>
          </cell>
          <cell r="G4761" t="str">
            <v/>
          </cell>
          <cell r="H4761" t="str">
            <v>CHUMBAMENTO PONTUAL EM PASSAGEM DE TUBO COM DIÂMETROS ENTRE 40 MM E 75 MM. AF_05/2015</v>
          </cell>
          <cell r="I4761" t="str">
            <v>UN</v>
          </cell>
          <cell r="J4761" t="str">
            <v>COEFICIENTE DE REPRESENTATIVIDADE</v>
          </cell>
          <cell r="K4761" t="str">
            <v>3,70</v>
          </cell>
          <cell r="L4761" t="str">
            <v>CAIXA REFERENCIAL</v>
          </cell>
        </row>
        <row r="4762">
          <cell r="A4762">
            <v>91192</v>
          </cell>
          <cell r="B4762" t="str">
            <v>INSTALACOES HIDRO SANITARIAS</v>
          </cell>
          <cell r="C4762" t="str">
            <v>INHI</v>
          </cell>
          <cell r="D4762" t="str">
            <v>SERVICOS DIVERSOS</v>
          </cell>
          <cell r="E4762" t="str">
            <v>0297</v>
          </cell>
          <cell r="F4762" t="str">
            <v/>
          </cell>
          <cell r="G4762" t="str">
            <v/>
          </cell>
          <cell r="H4762" t="str">
            <v>CHUMBAMENTO PONTUAL EM PASSAGEM DE TUBO COM DIÂMETRO MAIOR QUE 75 MM. AF_05/2015</v>
          </cell>
          <cell r="I4762" t="str">
            <v>UN</v>
          </cell>
          <cell r="J4762" t="str">
            <v>COEFICIENTE DE REPRESENTATIVIDADE</v>
          </cell>
          <cell r="K4762" t="str">
            <v>4,10</v>
          </cell>
          <cell r="L4762" t="str">
            <v>CAIXA REFERENCIAL</v>
          </cell>
        </row>
        <row r="4763">
          <cell r="A4763">
            <v>91222</v>
          </cell>
          <cell r="B4763" t="str">
            <v>INSTALACOES HIDRO SANITARIAS</v>
          </cell>
          <cell r="C4763" t="str">
            <v>INHI</v>
          </cell>
          <cell r="D4763" t="str">
            <v>SERVICOS DIVERSOS</v>
          </cell>
          <cell r="E4763" t="str">
            <v>0297</v>
          </cell>
          <cell r="F4763" t="str">
            <v/>
          </cell>
          <cell r="G4763" t="str">
            <v/>
          </cell>
          <cell r="H4763" t="str">
            <v>RASGO EM ALVENARIA PARA RAMAIS/ DISTRIBUIÇÃO COM DIÂMETROS MAIORES QUE 40 MM E MENORES OU IGUAIS A 75 MM. AF_05/2015</v>
          </cell>
          <cell r="I4763" t="str">
            <v>M</v>
          </cell>
          <cell r="J4763" t="str">
            <v>COEFICIENTE DE REPRESENTATIVIDADE</v>
          </cell>
          <cell r="K4763" t="str">
            <v>9,55</v>
          </cell>
          <cell r="L4763" t="str">
            <v>CAIXA REFERENCIAL</v>
          </cell>
        </row>
        <row r="4764">
          <cell r="A4764">
            <v>94480</v>
          </cell>
          <cell r="B4764" t="str">
            <v>INSTALACOES HIDRO SANITARIAS</v>
          </cell>
          <cell r="C4764" t="str">
            <v>INHI</v>
          </cell>
          <cell r="D4764" t="str">
            <v>SERVICOS DIVERSOS</v>
          </cell>
          <cell r="E4764" t="str">
            <v>0297</v>
          </cell>
          <cell r="F4764" t="str">
            <v/>
          </cell>
          <cell r="G4764" t="str">
            <v/>
          </cell>
          <cell r="H4764" t="str">
            <v>CONJUNTO HIDRÁULICO PARA INSTALAÇÃO DE BOMBA EM AÇO ROSCÁVEL, DN SUCÇÃO 65 (2½) E DN RECALQUE 50 (2), PARA EDIFICAÇÃO ENTRE 12 E 18 PAVIMENTOS  FORNECIMENTO E INSTALAÇÃO. AF_06/2016</v>
          </cell>
          <cell r="I4764" t="str">
            <v>UN</v>
          </cell>
          <cell r="J4764" t="str">
            <v>ATRIBUÍDO SÃO PAULO</v>
          </cell>
          <cell r="K4764" t="str">
            <v>1.746,61</v>
          </cell>
          <cell r="L4764" t="str">
            <v>CAIXA REFERENCIAL</v>
          </cell>
        </row>
        <row r="4765">
          <cell r="A4765">
            <v>94481</v>
          </cell>
          <cell r="B4765" t="str">
            <v>INSTALACOES HIDRO SANITARIAS</v>
          </cell>
          <cell r="C4765" t="str">
            <v>INHI</v>
          </cell>
          <cell r="D4765" t="str">
            <v>SERVICOS DIVERSOS</v>
          </cell>
          <cell r="E4765" t="str">
            <v>0297</v>
          </cell>
          <cell r="F4765" t="str">
            <v/>
          </cell>
          <cell r="G4765" t="str">
            <v/>
          </cell>
          <cell r="H4765" t="str">
            <v>CONJUNTO HIDRÁULICO PARA INSTALAÇÃO DE BOMBA EM AÇO ROSCÁVEL, DN SUCÇÃO 50 (2) E DN RECALQUE 40 (1 1/2), PARA EDIFICAÇÃO ENTRE 8 E 12 PAVIMENTOS  FORNECIMENTO E INSTALAÇÃO. AF_06/2016</v>
          </cell>
          <cell r="I4765" t="str">
            <v>UN</v>
          </cell>
          <cell r="J4765" t="str">
            <v>ATRIBUÍDO SÃO PAULO</v>
          </cell>
          <cell r="K4765" t="str">
            <v>1.233,58</v>
          </cell>
          <cell r="L4765" t="str">
            <v>CAIXA REFERENCIAL</v>
          </cell>
        </row>
        <row r="4766">
          <cell r="A4766">
            <v>94482</v>
          </cell>
          <cell r="B4766" t="str">
            <v>INSTALACOES HIDRO SANITARIAS</v>
          </cell>
          <cell r="C4766" t="str">
            <v>INHI</v>
          </cell>
          <cell r="D4766" t="str">
            <v>SERVICOS DIVERSOS</v>
          </cell>
          <cell r="E4766" t="str">
            <v>0297</v>
          </cell>
          <cell r="F4766" t="str">
            <v/>
          </cell>
          <cell r="G4766" t="str">
            <v/>
          </cell>
          <cell r="H4766" t="str">
            <v>CONJUNTO HIDRÁULICO PARA INSTALAÇÃO DE BOMBA EM AÇO ROSCÁVEL, DN SUCÇÃO 40 (1 1/2) E DN RECALQUE 32 (1 1/4), PARA EDIFICAÇÃO ENTRE 4 E 8 PAVIMENTOS  FORNECIMENTO E INSTALAÇÃO. AF_06/2016</v>
          </cell>
          <cell r="I4766" t="str">
            <v>UN</v>
          </cell>
          <cell r="J4766" t="str">
            <v>ATRIBUÍDO SÃO PAULO</v>
          </cell>
          <cell r="K4766" t="str">
            <v>979,42</v>
          </cell>
          <cell r="L4766" t="str">
            <v>CAIXA REFERENCIAL</v>
          </cell>
        </row>
        <row r="4767">
          <cell r="A4767">
            <v>94483</v>
          </cell>
          <cell r="B4767" t="str">
            <v>INSTALACOES HIDRO SANITARIAS</v>
          </cell>
          <cell r="C4767" t="str">
            <v>INHI</v>
          </cell>
          <cell r="D4767" t="str">
            <v>SERVICOS DIVERSOS</v>
          </cell>
          <cell r="E4767" t="str">
            <v>0297</v>
          </cell>
          <cell r="F4767" t="str">
            <v/>
          </cell>
          <cell r="G4767" t="str">
            <v/>
          </cell>
          <cell r="H4767" t="str">
            <v>CONJUNTO HIDRÁULICO PARA INSTALAÇÃO DE BOMBA EM AÇO ROSCÁVEL, DN SUCÇÃO 32 (1 1/4) E DN RECALQUE 25 (1), PARA EDIFICAÇÃO ATÉ 4 PAVIMENTOS  FORNECIMENTO E INSTALAÇÃO. AF_06/2016</v>
          </cell>
          <cell r="I4767" t="str">
            <v>UN</v>
          </cell>
          <cell r="J4767" t="str">
            <v>ATRIBUÍDO SÃO PAULO</v>
          </cell>
          <cell r="K4767" t="str">
            <v>826,18</v>
          </cell>
          <cell r="L4767" t="str">
            <v>CAIXA REFERENCIAL</v>
          </cell>
        </row>
        <row r="4768">
          <cell r="A4768">
            <v>95541</v>
          </cell>
          <cell r="B4768" t="str">
            <v>INSTALACOES HIDRO SANITARIAS</v>
          </cell>
          <cell r="C4768" t="str">
            <v>INHI</v>
          </cell>
          <cell r="D4768" t="str">
            <v>SERVICOS DIVERSOS</v>
          </cell>
          <cell r="E4768" t="str">
            <v>0297</v>
          </cell>
          <cell r="F4768" t="str">
            <v/>
          </cell>
          <cell r="G4768" t="str">
            <v/>
          </cell>
          <cell r="H4768" t="str">
            <v>FIXAÇÃO UTILIZANDO PARAFUSO E BUCHA DE NYLON, SOMENTE MÃO DE OBRA. AF_10/2016</v>
          </cell>
          <cell r="I4768" t="str">
            <v>UN</v>
          </cell>
          <cell r="J4768" t="str">
            <v>COEFICIENTE DE REPRESENTATIVIDADE</v>
          </cell>
          <cell r="K4768" t="str">
            <v>3,16</v>
          </cell>
          <cell r="L4768" t="str">
            <v>CAIXA REFERENCIAL</v>
          </cell>
        </row>
        <row r="4769">
          <cell r="A4769">
            <v>96559</v>
          </cell>
          <cell r="B4769" t="str">
            <v>INSTALACOES HIDRO SANITARIAS</v>
          </cell>
          <cell r="C4769" t="str">
            <v>INHI</v>
          </cell>
          <cell r="D4769" t="str">
            <v>SERVICOS DIVERSOS</v>
          </cell>
          <cell r="E4769" t="str">
            <v>0297</v>
          </cell>
          <cell r="F4769" t="str">
            <v/>
          </cell>
          <cell r="G4769" t="str">
            <v/>
          </cell>
          <cell r="H4769" t="str">
            <v>SUPORTE PARA DUTO EM CHAPA GALVANIZADA BITOLA 26, ESPAÇADO A CADA 1 M, EM PERFILADO DE SEÇÃO 38X76 MM, POR ÁREA DE DUTO FIXADO. AF_07/2017</v>
          </cell>
          <cell r="I4769" t="str">
            <v>M2</v>
          </cell>
          <cell r="J4769" t="str">
            <v>ATRIBUÍDO SÃO PAULO</v>
          </cell>
          <cell r="K4769" t="str">
            <v>21,43</v>
          </cell>
          <cell r="L4769" t="str">
            <v>CAIXA REFERENCIAL</v>
          </cell>
        </row>
        <row r="4770">
          <cell r="A4770">
            <v>96560</v>
          </cell>
          <cell r="B4770" t="str">
            <v>INSTALACOES HIDRO SANITARIAS</v>
          </cell>
          <cell r="C4770" t="str">
            <v>INHI</v>
          </cell>
          <cell r="D4770" t="str">
            <v>SERVICOS DIVERSOS</v>
          </cell>
          <cell r="E4770" t="str">
            <v>0297</v>
          </cell>
          <cell r="F4770" t="str">
            <v/>
          </cell>
          <cell r="G4770" t="str">
            <v/>
          </cell>
          <cell r="H4770" t="str">
            <v>SUPORTE PARA DUTO EM CHAPA GALVANIZADA BITOLA 24, ESPAÇADO A CADA 1 M, EM PERFILADO DE SEÇÃO 38X76 MM, POR ÁREA DE DUTO FIXADO. AF_07/2017</v>
          </cell>
          <cell r="I4770" t="str">
            <v>M2</v>
          </cell>
          <cell r="J4770" t="str">
            <v>ATRIBUÍDO SÃO PAULO</v>
          </cell>
          <cell r="K4770" t="str">
            <v>14,79</v>
          </cell>
          <cell r="L4770" t="str">
            <v>CAIXA REFERENCIAL</v>
          </cell>
        </row>
        <row r="4771">
          <cell r="A4771">
            <v>96561</v>
          </cell>
          <cell r="B4771" t="str">
            <v>INSTALACOES HIDRO SANITARIAS</v>
          </cell>
          <cell r="C4771" t="str">
            <v>INHI</v>
          </cell>
          <cell r="D4771" t="str">
            <v>SERVICOS DIVERSOS</v>
          </cell>
          <cell r="E4771" t="str">
            <v>0297</v>
          </cell>
          <cell r="F4771" t="str">
            <v/>
          </cell>
          <cell r="G4771" t="str">
            <v/>
          </cell>
          <cell r="H4771" t="str">
            <v>SUPORTE PARA DUTO EM CHAPA GALVANIZADA BITOLA 22, ESPAÇADO A CADA 1 M, EM PERFILADO DE SEÇÃO 38X76 MM, POR ÁREA DE DUTO FIXADO. AF_07/2017</v>
          </cell>
          <cell r="I4771" t="str">
            <v>M2</v>
          </cell>
          <cell r="J4771" t="str">
            <v>ATRIBUÍDO SÃO PAULO</v>
          </cell>
          <cell r="K4771" t="str">
            <v>11,11</v>
          </cell>
          <cell r="L4771" t="str">
            <v>CAIXA REFERENCIAL</v>
          </cell>
        </row>
        <row r="4772">
          <cell r="A4772">
            <v>96562</v>
          </cell>
          <cell r="B4772" t="str">
            <v>INSTALACOES HIDRO SANITARIAS</v>
          </cell>
          <cell r="C4772" t="str">
            <v>INHI</v>
          </cell>
          <cell r="D4772" t="str">
            <v>SERVICOS DIVERSOS</v>
          </cell>
          <cell r="E4772" t="str">
            <v>0297</v>
          </cell>
          <cell r="F4772" t="str">
            <v/>
          </cell>
          <cell r="G4772" t="str">
            <v/>
          </cell>
          <cell r="H4772" t="str">
            <v>SUPORTE PARA ELETROCALHA LISA OU PERFURADA EM AÇO GALVANIZADO, LARGURA 200 OU 400 MM E ALTURA 50 MM, ESPAÇADO A CADA 1,5 M, EM PERFILADO DE SEÇÃO 38X76 MM, POR METRO DE ELETRECOLHA FIXADA. AF_07/2017</v>
          </cell>
          <cell r="I4772" t="str">
            <v>M</v>
          </cell>
          <cell r="J4772" t="str">
            <v>ATRIBUÍDO SÃO PAULO</v>
          </cell>
          <cell r="K4772" t="str">
            <v>13,57</v>
          </cell>
          <cell r="L4772" t="str">
            <v>CAIXA REFERENCIAL</v>
          </cell>
        </row>
        <row r="4773">
          <cell r="A4773">
            <v>96563</v>
          </cell>
          <cell r="B4773" t="str">
            <v>INSTALACOES HIDRO SANITARIAS</v>
          </cell>
          <cell r="C4773" t="str">
            <v>INHI</v>
          </cell>
          <cell r="D4773" t="str">
            <v>SERVICOS DIVERSOS</v>
          </cell>
          <cell r="E4773" t="str">
            <v>0297</v>
          </cell>
          <cell r="F4773" t="str">
            <v/>
          </cell>
          <cell r="G4773" t="str">
            <v/>
          </cell>
          <cell r="H4773" t="str">
            <v>SUPORTE PARA ELETROCALHA LISA OU PERFURADA EM AÇO GALVANIZADO, LARGURA 500 OU 800 MM E ALTURA 50 MM, ESPAÇADO A CADA 1,5 M, EM PERFILADO DE SEÇÃO 38X76 MM, POR METRO DE ELETRECOLHA FIXADA. AF_07/2017</v>
          </cell>
          <cell r="I4773" t="str">
            <v>M</v>
          </cell>
          <cell r="J4773" t="str">
            <v>ATRIBUÍDO SÃO PAULO</v>
          </cell>
          <cell r="K4773" t="str">
            <v>17,51</v>
          </cell>
          <cell r="L4773" t="str">
            <v>CAIXA REFERENCIAL</v>
          </cell>
        </row>
        <row r="4774">
          <cell r="A4774">
            <v>101802</v>
          </cell>
          <cell r="B4774" t="str">
            <v>INSTALACOES HIDRO SANITARIAS</v>
          </cell>
          <cell r="C4774" t="str">
            <v>INHI</v>
          </cell>
          <cell r="D4774" t="str">
            <v>SERVICOS DIVERSOS</v>
          </cell>
          <cell r="E4774" t="str">
            <v>0297</v>
          </cell>
          <cell r="F4774" t="str">
            <v/>
          </cell>
          <cell r="G4774" t="str">
            <v/>
          </cell>
          <cell r="H4774" t="str">
            <v>CAIXA ENTERRADA RETENTORA DE AREIA RETANGULAR, EM ALVENARIA COM BLOCOS DE CONCRETO, DIMENSÕES INTERNAS: 1,00 X 1,00 X 1,20 M, EXCLUINDO TAMPÃO. AF_12/2020</v>
          </cell>
          <cell r="I4774" t="str">
            <v>UN</v>
          </cell>
          <cell r="J4774" t="str">
            <v>ATRIBUÍDO SÃO PAULO</v>
          </cell>
          <cell r="K4774" t="str">
            <v>1.156,26</v>
          </cell>
          <cell r="L4774" t="str">
            <v>CAIXA REFERENCIAL</v>
          </cell>
        </row>
        <row r="4775">
          <cell r="A4775">
            <v>101803</v>
          </cell>
          <cell r="B4775" t="str">
            <v>INSTALACOES HIDRO SANITARIAS</v>
          </cell>
          <cell r="C4775" t="str">
            <v>INHI</v>
          </cell>
          <cell r="D4775" t="str">
            <v>SERVICOS DIVERSOS</v>
          </cell>
          <cell r="E4775" t="str">
            <v>0297</v>
          </cell>
          <cell r="F4775" t="str">
            <v/>
          </cell>
          <cell r="G4775" t="str">
            <v/>
          </cell>
          <cell r="H4775" t="str">
            <v>CAIXA ENTERRADA SEPARADORA DE ÓLEO RETANGULAR, EM ALVENARIA COM BLOCOS DE CONCRETO, DIMENSÕES INTERNAS: 0,6 X 0,6 X 1,00 M, EXCLUINDO TAMPÃO. AF_12/2020</v>
          </cell>
          <cell r="I4775" t="str">
            <v>UN</v>
          </cell>
          <cell r="J4775" t="str">
            <v>ATRIBUÍDO SÃO PAULO</v>
          </cell>
          <cell r="K4775" t="str">
            <v>708,99</v>
          </cell>
          <cell r="L4775" t="str">
            <v>CAIXA REFERENCIAL</v>
          </cell>
        </row>
        <row r="4776">
          <cell r="A4776">
            <v>101804</v>
          </cell>
          <cell r="B4776" t="str">
            <v>INSTALACOES HIDRO SANITARIAS</v>
          </cell>
          <cell r="C4776" t="str">
            <v>INHI</v>
          </cell>
          <cell r="D4776" t="str">
            <v>SERVICOS DIVERSOS</v>
          </cell>
          <cell r="E4776" t="str">
            <v>0297</v>
          </cell>
          <cell r="F4776" t="str">
            <v/>
          </cell>
          <cell r="G4776" t="str">
            <v/>
          </cell>
          <cell r="H4776" t="str">
            <v>CAIXA ENTERRADA SEPARADORA DE ÓLEO RETANGULAR, EM ALVENARIA COM BLOCOS DE CONCRETO, DIMENSÕES INTERNAS: 0,8 X 0,8 X 1,00 M, EXCLUINDO TAMPÃO. AF_12/2020</v>
          </cell>
          <cell r="I4776" t="str">
            <v>UN</v>
          </cell>
          <cell r="J4776" t="str">
            <v>ATRIBUÍDO SÃO PAULO</v>
          </cell>
          <cell r="K4776" t="str">
            <v>896,86</v>
          </cell>
          <cell r="L4776" t="str">
            <v>CAIXA REFERENCIAL</v>
          </cell>
        </row>
        <row r="4777">
          <cell r="A4777">
            <v>101805</v>
          </cell>
          <cell r="B4777" t="str">
            <v>INSTALACOES HIDRO SANITARIAS</v>
          </cell>
          <cell r="C4777" t="str">
            <v>INHI</v>
          </cell>
          <cell r="D4777" t="str">
            <v>SERVICOS DIVERSOS</v>
          </cell>
          <cell r="E4777" t="str">
            <v>0297</v>
          </cell>
          <cell r="F4777" t="str">
            <v/>
          </cell>
          <cell r="G4777" t="str">
            <v/>
          </cell>
          <cell r="H4777" t="str">
            <v>CAIXA ENTERRADA SEPARADORA DE ÓLEO RETANGULAR, EM ALVENARIA COM BLOCOS DE CONCRETO, DIMENSÕES INTERNAS: 1,00 X 1,00 X 1,00 M, EXCLUINDO TAMPÃO. AF_12/2020</v>
          </cell>
          <cell r="I4777" t="str">
            <v>UN</v>
          </cell>
          <cell r="J4777" t="str">
            <v>ATRIBUÍDO SÃO PAULO</v>
          </cell>
          <cell r="K4777" t="str">
            <v>1.144,73</v>
          </cell>
          <cell r="L4777" t="str">
            <v>CAIXA REFERENCIAL</v>
          </cell>
        </row>
        <row r="4778">
          <cell r="A4778">
            <v>102111</v>
          </cell>
          <cell r="B4778" t="str">
            <v>INSTALACOES HIDRO SANITARIAS</v>
          </cell>
          <cell r="C4778" t="str">
            <v>INHI</v>
          </cell>
          <cell r="D4778" t="str">
            <v>SERVICOS DIVERSOS</v>
          </cell>
          <cell r="E4778" t="str">
            <v>0297</v>
          </cell>
          <cell r="F4778" t="str">
            <v/>
          </cell>
          <cell r="G4778" t="str">
            <v/>
          </cell>
          <cell r="H4778" t="str">
            <v>BOMBA CENTRÍFUGA, MONOFÁSICA, 0,5 CV OU 0,49 HP, HM 6 A 20 M, Q 1,2 A 8,3 M3/H - FORNECIMENTO E INSTALAÇÃO. AF_12/2020</v>
          </cell>
          <cell r="I4778" t="str">
            <v>UN</v>
          </cell>
          <cell r="J4778" t="str">
            <v>ATRIBUÍDO SÃO PAULO</v>
          </cell>
          <cell r="K4778" t="str">
            <v>776,80</v>
          </cell>
          <cell r="L4778" t="str">
            <v>CAIXA REFERENCIAL</v>
          </cell>
        </row>
        <row r="4779">
          <cell r="A4779">
            <v>102112</v>
          </cell>
          <cell r="B4779" t="str">
            <v>INSTALACOES HIDRO SANITARIAS</v>
          </cell>
          <cell r="C4779" t="str">
            <v>INHI</v>
          </cell>
          <cell r="D4779" t="str">
            <v>SERVICOS DIVERSOS</v>
          </cell>
          <cell r="E4779" t="str">
            <v>0297</v>
          </cell>
          <cell r="F4779" t="str">
            <v/>
          </cell>
          <cell r="G4779" t="str">
            <v/>
          </cell>
          <cell r="H4779" t="str">
            <v>BOMBA CENTRÍFUGA, MONOFÁSICA, 0,5 CV OU 0,49 HP, HM 6 A 20 M, Q 1,2 A 8,3 M3/H (NÃO INCLUI O FORNECIMENTO DA BOMBA). AF_12/2020</v>
          </cell>
          <cell r="I4779" t="str">
            <v>UN</v>
          </cell>
          <cell r="J4779" t="str">
            <v>ATRIBUÍDO SÃO PAULO</v>
          </cell>
          <cell r="K4779" t="str">
            <v>90,90</v>
          </cell>
          <cell r="L4779" t="str">
            <v>CAIXA REFERENCIAL</v>
          </cell>
        </row>
        <row r="4780">
          <cell r="A4780">
            <v>102113</v>
          </cell>
          <cell r="B4780" t="str">
            <v>INSTALACOES HIDRO SANITARIAS</v>
          </cell>
          <cell r="C4780" t="str">
            <v>INHI</v>
          </cell>
          <cell r="D4780" t="str">
            <v>SERVICOS DIVERSOS</v>
          </cell>
          <cell r="E4780" t="str">
            <v>0297</v>
          </cell>
          <cell r="F4780" t="str">
            <v/>
          </cell>
          <cell r="G4780" t="str">
            <v/>
          </cell>
          <cell r="H4780" t="str">
            <v>BOMBA CENTRÍFUGA, TRIFÁSICA, 1 CV OU 0,99 HP, HM 14 A 40 M, Q 0,6 A 8,4 M3/H - FORNECIMENTO E INSTALAÇÃO. AF_12/2020</v>
          </cell>
          <cell r="I4780" t="str">
            <v>UN</v>
          </cell>
          <cell r="J4780" t="str">
            <v>ATRIBUÍDO SÃO PAULO</v>
          </cell>
          <cell r="K4780" t="str">
            <v>1.249,38</v>
          </cell>
          <cell r="L4780" t="str">
            <v>CAIXA REFERENCIAL</v>
          </cell>
        </row>
        <row r="4781">
          <cell r="A4781">
            <v>102114</v>
          </cell>
          <cell r="B4781" t="str">
            <v>INSTALACOES HIDRO SANITARIAS</v>
          </cell>
          <cell r="C4781" t="str">
            <v>INHI</v>
          </cell>
          <cell r="D4781" t="str">
            <v>SERVICOS DIVERSOS</v>
          </cell>
          <cell r="E4781" t="str">
            <v>0297</v>
          </cell>
          <cell r="F4781" t="str">
            <v/>
          </cell>
          <cell r="G4781" t="str">
            <v/>
          </cell>
          <cell r="H4781" t="str">
            <v>BOMBA CENTRÍFUGA, TRIFÁSICA, 1 CV OU 0,99 HP, HM 14 A 40 M, Q 0,6 A 8,4 M3/H (NÃO INCLUI O FORNECIMENTO DA BOMBA). AF_12/2020</v>
          </cell>
          <cell r="I4781" t="str">
            <v>UN</v>
          </cell>
          <cell r="J4781" t="str">
            <v>ATRIBUÍDO SÃO PAULO</v>
          </cell>
          <cell r="K4781" t="str">
            <v>93,17</v>
          </cell>
          <cell r="L4781" t="str">
            <v>CAIXA REFERENCIAL</v>
          </cell>
        </row>
        <row r="4782">
          <cell r="A4782">
            <v>102115</v>
          </cell>
          <cell r="B4782" t="str">
            <v>INSTALACOES HIDRO SANITARIAS</v>
          </cell>
          <cell r="C4782" t="str">
            <v>INHI</v>
          </cell>
          <cell r="D4782" t="str">
            <v>SERVICOS DIVERSOS</v>
          </cell>
          <cell r="E4782" t="str">
            <v>0297</v>
          </cell>
          <cell r="F4782" t="str">
            <v/>
          </cell>
          <cell r="G4782" t="str">
            <v/>
          </cell>
          <cell r="H4782" t="str">
            <v>BOMBA CENTRÍFUGA, TRIFÁSICA, 1,5 CV OU 1,48 HP, HM 10 A 70 M, Q 1,8 A 5,3 M3/H - FORNECIMENTO E INSTALAÇÃO. AF_12/2020</v>
          </cell>
          <cell r="I4782" t="str">
            <v>UN</v>
          </cell>
          <cell r="J4782" t="str">
            <v>ATRIBUÍDO SÃO PAULO</v>
          </cell>
          <cell r="K4782" t="str">
            <v>2.186,98</v>
          </cell>
          <cell r="L4782" t="str">
            <v>CAIXA REFERENCIAL</v>
          </cell>
        </row>
        <row r="4783">
          <cell r="A4783">
            <v>102116</v>
          </cell>
          <cell r="B4783" t="str">
            <v>INSTALACOES HIDRO SANITARIAS</v>
          </cell>
          <cell r="C4783" t="str">
            <v>INHI</v>
          </cell>
          <cell r="D4783" t="str">
            <v>SERVICOS DIVERSOS</v>
          </cell>
          <cell r="E4783" t="str">
            <v>0297</v>
          </cell>
          <cell r="F4783" t="str">
            <v/>
          </cell>
          <cell r="G4783" t="str">
            <v/>
          </cell>
          <cell r="H4783" t="str">
            <v>BOMBA CENTRÍFUGA, TRIFÁSICA, 1,5 CV OU 1,48 HP, HM 10 A 24 M, Q 6,1 A 21,9 M3/H - FORNECIMENTO E INSTALAÇÃO. AF_12/2020</v>
          </cell>
          <cell r="I4783" t="str">
            <v>UN</v>
          </cell>
          <cell r="J4783" t="str">
            <v>ATRIBUÍDO SÃO PAULO</v>
          </cell>
          <cell r="K4783" t="str">
            <v>1.335,37</v>
          </cell>
          <cell r="L4783" t="str">
            <v>CAIXA REFERENCIAL</v>
          </cell>
        </row>
        <row r="4784">
          <cell r="A4784">
            <v>102117</v>
          </cell>
          <cell r="B4784" t="str">
            <v>INSTALACOES HIDRO SANITARIAS</v>
          </cell>
          <cell r="C4784" t="str">
            <v>INHI</v>
          </cell>
          <cell r="D4784" t="str">
            <v>SERVICOS DIVERSOS</v>
          </cell>
          <cell r="E4784" t="str">
            <v>0297</v>
          </cell>
          <cell r="F4784" t="str">
            <v/>
          </cell>
          <cell r="G4784" t="str">
            <v/>
          </cell>
          <cell r="H4784" t="str">
            <v>BOMBA CENTRÍFUGA, TRIFÁSICA, 1,5 CV OU 1,48 HP (NÃO INCLUI O FORNECIMENTO DA BOMBA). AF_12/2020</v>
          </cell>
          <cell r="I4784" t="str">
            <v>UN</v>
          </cell>
          <cell r="J4784" t="str">
            <v>ATRIBUÍDO SÃO PAULO</v>
          </cell>
          <cell r="K4784" t="str">
            <v>95,92</v>
          </cell>
          <cell r="L4784" t="str">
            <v>CAIXA REFERENCIAL</v>
          </cell>
        </row>
        <row r="4785">
          <cell r="A4785">
            <v>102118</v>
          </cell>
          <cell r="B4785" t="str">
            <v>INSTALACOES HIDRO SANITARIAS</v>
          </cell>
          <cell r="C4785" t="str">
            <v>INHI</v>
          </cell>
          <cell r="D4785" t="str">
            <v>SERVICOS DIVERSOS</v>
          </cell>
          <cell r="E4785" t="str">
            <v>0297</v>
          </cell>
          <cell r="F4785" t="str">
            <v/>
          </cell>
          <cell r="G4785" t="str">
            <v/>
          </cell>
          <cell r="H4785" t="str">
            <v>BOMBA CENTRÍFUGA, TRIFÁSICA, 3 CV OU 2,96 HP, HM 34 A 40 M, Q 8,6 A 14,8 M3/H - FORNECIMENTO E INSTALAÇÃO. AF_12/2020</v>
          </cell>
          <cell r="I4785" t="str">
            <v>UN</v>
          </cell>
          <cell r="J4785" t="str">
            <v>ATRIBUÍDO SÃO PAULO</v>
          </cell>
          <cell r="K4785" t="str">
            <v>1.827,72</v>
          </cell>
          <cell r="L4785" t="str">
            <v>CAIXA REFERENCIAL</v>
          </cell>
        </row>
        <row r="4786">
          <cell r="A4786">
            <v>102119</v>
          </cell>
          <cell r="B4786" t="str">
            <v>INSTALACOES HIDRO SANITARIAS</v>
          </cell>
          <cell r="C4786" t="str">
            <v>INHI</v>
          </cell>
          <cell r="D4786" t="str">
            <v>SERVICOS DIVERSOS</v>
          </cell>
          <cell r="E4786" t="str">
            <v>0297</v>
          </cell>
          <cell r="F4786" t="str">
            <v/>
          </cell>
          <cell r="G4786" t="str">
            <v/>
          </cell>
          <cell r="H4786" t="str">
            <v>BOMBA CENTRÍFUGA, TRIFÁSICA, 3 CV OU 2,96 HP, HM 34 A 40 M, Q 8,6 A 14,8 M3/H (NÃO INCLUI O FORNECIMENTO DA BOMBA). AF_12/2020</v>
          </cell>
          <cell r="I4786" t="str">
            <v>UN</v>
          </cell>
          <cell r="J4786" t="str">
            <v>ATRIBUÍDO SÃO PAULO</v>
          </cell>
          <cell r="K4786" t="str">
            <v>98,30</v>
          </cell>
          <cell r="L4786" t="str">
            <v>CAIXA REFERENCIAL</v>
          </cell>
        </row>
        <row r="4787">
          <cell r="A4787">
            <v>102121</v>
          </cell>
          <cell r="B4787" t="str">
            <v>INSTALACOES HIDRO SANITARIAS</v>
          </cell>
          <cell r="C4787" t="str">
            <v>INHI</v>
          </cell>
          <cell r="D4787" t="str">
            <v>SERVICOS DIVERSOS</v>
          </cell>
          <cell r="E4787" t="str">
            <v>0297</v>
          </cell>
          <cell r="F4787" t="str">
            <v/>
          </cell>
          <cell r="G4787" t="str">
            <v/>
          </cell>
          <cell r="H4787" t="str">
            <v>MOTO BOMBA HORIZONTAL ATÉ 10 CV, HM 75 A 80 M, Q 25,4 A 48 (NÃO INCLUI O FORNECIMENTO DA BOMBA). AF_12/2020</v>
          </cell>
          <cell r="I4787" t="str">
            <v>UN</v>
          </cell>
          <cell r="J4787" t="str">
            <v>ATRIBUÍDO SÃO PAULO</v>
          </cell>
          <cell r="K4787" t="str">
            <v>123,08</v>
          </cell>
          <cell r="L4787" t="str">
            <v>CAIXA REFERENCIAL</v>
          </cell>
        </row>
        <row r="4788">
          <cell r="A4788">
            <v>102122</v>
          </cell>
          <cell r="B4788" t="str">
            <v>INSTALACOES HIDRO SANITARIAS</v>
          </cell>
          <cell r="C4788" t="str">
            <v>INHI</v>
          </cell>
          <cell r="D4788" t="str">
            <v>SERVICOS DIVERSOS</v>
          </cell>
          <cell r="E4788" t="str">
            <v>0297</v>
          </cell>
          <cell r="F4788" t="str">
            <v/>
          </cell>
          <cell r="G4788" t="str">
            <v/>
          </cell>
          <cell r="H4788" t="str">
            <v>BOMBA CENTRÍFUGA, TRIFÁSICA, 10 CV OU 9,86 HP, HM 85 A 140 M, Q 4,2 A 14,9 M3/H - FORNECIMENTO E INSTALAÇÃO. AF_12/2020</v>
          </cell>
          <cell r="I4788" t="str">
            <v>UN</v>
          </cell>
          <cell r="J4788" t="str">
            <v>ATRIBUÍDO SÃO PAULO</v>
          </cell>
          <cell r="K4788" t="str">
            <v>6.229,58</v>
          </cell>
          <cell r="L4788" t="str">
            <v>CAIXA REFERENCIAL</v>
          </cell>
        </row>
        <row r="4789">
          <cell r="A4789">
            <v>102123</v>
          </cell>
          <cell r="B4789" t="str">
            <v>INSTALACOES HIDRO SANITARIAS</v>
          </cell>
          <cell r="C4789" t="str">
            <v>INHI</v>
          </cell>
          <cell r="D4789" t="str">
            <v>SERVICOS DIVERSOS</v>
          </cell>
          <cell r="E4789" t="str">
            <v>0297</v>
          </cell>
          <cell r="F4789" t="str">
            <v/>
          </cell>
          <cell r="G4789" t="str">
            <v/>
          </cell>
          <cell r="H4789" t="str">
            <v>BOMBA CENTRÍFUGA, TRIFÁSICA, 10 CV OU 9,86 HP, HM 85 A 140 M, Q 4,2 A 14,9 M3/H (NÃO INCLUI O FORNECIMENTO DA BOMBA). AF_12/2020</v>
          </cell>
          <cell r="I4789" t="str">
            <v>UN</v>
          </cell>
          <cell r="J4789" t="str">
            <v>ATRIBUÍDO SÃO PAULO</v>
          </cell>
          <cell r="K4789" t="str">
            <v>130,15</v>
          </cell>
          <cell r="L4789" t="str">
            <v>CAIXA REFERENCIAL</v>
          </cell>
        </row>
        <row r="4790">
          <cell r="A4790">
            <v>102136</v>
          </cell>
          <cell r="B4790" t="str">
            <v>INSTALACOES HIDRO SANITARIAS</v>
          </cell>
          <cell r="C4790" t="str">
            <v>INHI</v>
          </cell>
          <cell r="D4790" t="str">
            <v>SERVICOS DIVERSOS</v>
          </cell>
          <cell r="E4790" t="str">
            <v>0297</v>
          </cell>
          <cell r="F4790" t="str">
            <v/>
          </cell>
          <cell r="G4790" t="str">
            <v/>
          </cell>
          <cell r="H4790" t="str">
            <v>INSTALAÇÃO DE QUADRO ELÉTRICO PARA BOMBAS TRIFÁSICAS ATÉ 25 CV (NÃO INCLUI O FORNECIMENTO DO QUADRO). AF_12/2020</v>
          </cell>
          <cell r="I4790" t="str">
            <v>UN</v>
          </cell>
          <cell r="J4790" t="str">
            <v>COEFICIENTE DE REPRESENTATIVIDADE</v>
          </cell>
          <cell r="K4790" t="str">
            <v>49,73</v>
          </cell>
          <cell r="L4790" t="str">
            <v>CAIXA REFERENCIAL</v>
          </cell>
        </row>
        <row r="4791">
          <cell r="A4791">
            <v>102137</v>
          </cell>
          <cell r="B4791" t="str">
            <v>INSTALACOES HIDRO SANITARIAS</v>
          </cell>
          <cell r="C4791" t="str">
            <v>INHI</v>
          </cell>
          <cell r="D4791" t="str">
            <v>SERVICOS DIVERSOS</v>
          </cell>
          <cell r="E4791" t="str">
            <v>0297</v>
          </cell>
          <cell r="F4791" t="str">
            <v/>
          </cell>
          <cell r="G4791" t="str">
            <v/>
          </cell>
          <cell r="H4791" t="str">
            <v>CHAVE DE BOIA AUTOMÁTICA SUPERIOR/INFERIOR 15A/250V - FORNECIMENTO E INSTALAÇÃO. AF_12/2020</v>
          </cell>
          <cell r="I4791" t="str">
            <v>UN</v>
          </cell>
          <cell r="J4791" t="str">
            <v>COEFICIENTE DE REPRESENTATIVIDADE</v>
          </cell>
          <cell r="K4791" t="str">
            <v>62,07</v>
          </cell>
          <cell r="L4791" t="str">
            <v>CAIXA REFERENCIAL</v>
          </cell>
        </row>
        <row r="4792">
          <cell r="A4792">
            <v>102138</v>
          </cell>
          <cell r="B4792" t="str">
            <v>INSTALACOES HIDRO SANITARIAS</v>
          </cell>
          <cell r="C4792" t="str">
            <v>INHI</v>
          </cell>
          <cell r="D4792" t="str">
            <v>SERVICOS DIVERSOS</v>
          </cell>
          <cell r="E4792" t="str">
            <v>0297</v>
          </cell>
          <cell r="F4792" t="str">
            <v/>
          </cell>
          <cell r="G4792" t="str">
            <v/>
          </cell>
          <cell r="H4792" t="str">
            <v>MOTO BOMBA HORIZONTAL DE 12,5 A 25 CV, HM 140 M (NÃO INCLUI O FORNECIMENTO DA BOMBA). AF_12/2020</v>
          </cell>
          <cell r="I4792" t="str">
            <v>UN</v>
          </cell>
          <cell r="J4792" t="str">
            <v>ATRIBUÍDO SÃO PAULO</v>
          </cell>
          <cell r="K4792" t="str">
            <v>141,65</v>
          </cell>
          <cell r="L4792" t="str">
            <v>CAIXA REFERENCIAL</v>
          </cell>
        </row>
        <row r="4793">
          <cell r="A4793">
            <v>93350</v>
          </cell>
          <cell r="B4793" t="str">
            <v>LIGACOES PREDIAIS AGUA/ESGOTO/ENERGIA/TELEFONE</v>
          </cell>
          <cell r="C4793" t="str">
            <v>LIPR</v>
          </cell>
          <cell r="D4793" t="str">
            <v>LIGACOES PREDIAIS DE ESGOTO</v>
          </cell>
          <cell r="E4793" t="str">
            <v>0059</v>
          </cell>
          <cell r="F4793" t="str">
            <v/>
          </cell>
          <cell r="G4793" t="str">
            <v/>
          </cell>
          <cell r="H4793" t="str">
            <v>COLETOR PREDIAL DE ESGOTO, DA CAIXA ATÉ A REDE (DISTÂNCIA = 10 M, LARGURA DA VALA = 0,65 M), INCLUINDO ESCAVAÇÃO MANUAL, PREPARO DE FUNDO DE VALA E REATERRO MANUAL COM COMPACTAÇÃO MECANIZADA, TUBO PVC P/ REDE COLETORA ESGOTO JEI DN 100 MM E CONEXÕES - FOR</v>
          </cell>
          <cell r="I4793" t="str">
            <v>UN</v>
          </cell>
          <cell r="J4793" t="str">
            <v>ATRIBUÍDO SÃO PAULO</v>
          </cell>
          <cell r="K4793" t="str">
            <v>929,35</v>
          </cell>
          <cell r="L4793" t="str">
            <v>CAIXA REFERENCIAL</v>
          </cell>
        </row>
        <row r="4794">
          <cell r="A4794">
            <v>93351</v>
          </cell>
          <cell r="B4794" t="str">
            <v>LIGACOES PREDIAIS AGUA/ESGOTO/ENERGIA/TELEFONE</v>
          </cell>
          <cell r="C4794" t="str">
            <v>LIPR</v>
          </cell>
          <cell r="D4794" t="str">
            <v>LIGACOES PREDIAIS DE ESGOTO</v>
          </cell>
          <cell r="E4794" t="str">
            <v>0059</v>
          </cell>
          <cell r="F4794" t="str">
            <v/>
          </cell>
          <cell r="G4794" t="str">
            <v/>
          </cell>
          <cell r="H4794" t="str">
            <v>COLETOR PREDIAL DE ESGOTO, DA CAIXA ATÉ A REDE (DISTÂNCIA = 8 M, LARGURA DA VALA = 0,65 M), INCLUINDO ESCAVAÇÃO MANUAL, PREPARO DE FUNDO DE VALA E REATERRO MANUAL COM COMPACTAÇÃO MECANIZADA, TUBO PVC P/ REDE COLETORA ESGOTO JEI DN 100 MM E CONEXÕES - FORN</v>
          </cell>
          <cell r="I4794" t="str">
            <v>UN</v>
          </cell>
          <cell r="J4794" t="str">
            <v>ATRIBUÍDO SÃO PAULO</v>
          </cell>
          <cell r="K4794" t="str">
            <v>762,04</v>
          </cell>
          <cell r="L4794" t="str">
            <v>CAIXA REFERENCIAL</v>
          </cell>
        </row>
        <row r="4795">
          <cell r="A4795">
            <v>93352</v>
          </cell>
          <cell r="B4795" t="str">
            <v>LIGACOES PREDIAIS AGUA/ESGOTO/ENERGIA/TELEFONE</v>
          </cell>
          <cell r="C4795" t="str">
            <v>LIPR</v>
          </cell>
          <cell r="D4795" t="str">
            <v>LIGACOES PREDIAIS DE ESGOTO</v>
          </cell>
          <cell r="E4795" t="str">
            <v>0059</v>
          </cell>
          <cell r="F4795" t="str">
            <v/>
          </cell>
          <cell r="G4795" t="str">
            <v/>
          </cell>
          <cell r="H4795" t="str">
            <v>COLETOR PREDIAL DE ESGOTO, DA CAIXA ATÉ A REDE (DISTÂNCIA = 6 M, LARGURA DA VALA = 0,65 M), INCLUINDO ESCAVAÇÃO MANUAL, PREPARO DE FUNDO DE VALA E REATERRO MANUAL COM COMPACTAÇÃO MECANIZADA, TUBO PVC P/ REDE COLETORA ESGOTO JEI DN 100 MM E CONEXÕES - FORN</v>
          </cell>
          <cell r="I4795" t="str">
            <v>UN</v>
          </cell>
          <cell r="J4795" t="str">
            <v>ATRIBUÍDO SÃO PAULO</v>
          </cell>
          <cell r="K4795" t="str">
            <v>595,22</v>
          </cell>
          <cell r="L4795" t="str">
            <v>CAIXA REFERENCIAL</v>
          </cell>
        </row>
        <row r="4796">
          <cell r="A4796">
            <v>93353</v>
          </cell>
          <cell r="B4796" t="str">
            <v>LIGACOES PREDIAIS AGUA/ESGOTO/ENERGIA/TELEFONE</v>
          </cell>
          <cell r="C4796" t="str">
            <v>LIPR</v>
          </cell>
          <cell r="D4796" t="str">
            <v>LIGACOES PREDIAIS DE ESGOTO</v>
          </cell>
          <cell r="E4796" t="str">
            <v>0059</v>
          </cell>
          <cell r="F4796" t="str">
            <v/>
          </cell>
          <cell r="G4796" t="str">
            <v/>
          </cell>
          <cell r="H4796" t="str">
            <v>COLETOR PREDIAL DE ESGOTO, DA CAIXA ATÉ A REDE (DISTÂNCIA = 4 M, LARGURA DA VALA = 0,65 M), INCLUINDO ESCAVAÇÃO MANUAL, PREPARO DE FUNDO DE VALA E REATERRO MANUAL COM COMPACTAÇÃO MECANIZADA, TUBO  PVC P/ REDE COLETORA ESGOTO JEI DN 100 MM E CONEXÕES - FOR</v>
          </cell>
          <cell r="I4796" t="str">
            <v>UN</v>
          </cell>
          <cell r="J4796" t="str">
            <v>ATRIBUÍDO SÃO PAULO</v>
          </cell>
          <cell r="K4796" t="str">
            <v>432,08</v>
          </cell>
          <cell r="L4796" t="str">
            <v>CAIXA REFERENCIAL</v>
          </cell>
        </row>
        <row r="4797">
          <cell r="A4797">
            <v>93354</v>
          </cell>
          <cell r="B4797" t="str">
            <v>LIGACOES PREDIAIS AGUA/ESGOTO/ENERGIA/TELEFONE</v>
          </cell>
          <cell r="C4797" t="str">
            <v>LIPR</v>
          </cell>
          <cell r="D4797" t="str">
            <v>LIGACOES PREDIAIS DE ESGOTO</v>
          </cell>
          <cell r="E4797" t="str">
            <v>0059</v>
          </cell>
          <cell r="F4797" t="str">
            <v/>
          </cell>
          <cell r="G4797" t="str">
            <v/>
          </cell>
          <cell r="H4797" t="str">
            <v>COLETOR PREDIAL DE ESGOTO, DA CAIXA ATÉ A REDE (DISTÂNCIA = 10 M, LARGURA DA VALA = 0,65 M), INCLUINDO ESCAVAÇÃO MECANIZADA, PREPARO DE FUNDO DE VALA E REATERRO COM COMPACTAÇÃO MECANIZADA, TUBO PVC P/ REDE COLETORA ESGOTO JEI DN 100 MM E CONEXÕES - FORNEC</v>
          </cell>
          <cell r="I4797" t="str">
            <v>UN</v>
          </cell>
          <cell r="J4797" t="str">
            <v>ATRIBUÍDO SÃO PAULO</v>
          </cell>
          <cell r="K4797" t="str">
            <v>677,39</v>
          </cell>
          <cell r="L4797" t="str">
            <v>CAIXA REFERENCIAL</v>
          </cell>
        </row>
        <row r="4798">
          <cell r="A4798">
            <v>93355</v>
          </cell>
          <cell r="B4798" t="str">
            <v>LIGACOES PREDIAIS AGUA/ESGOTO/ENERGIA/TELEFONE</v>
          </cell>
          <cell r="C4798" t="str">
            <v>LIPR</v>
          </cell>
          <cell r="D4798" t="str">
            <v>LIGACOES PREDIAIS DE ESGOTO</v>
          </cell>
          <cell r="E4798" t="str">
            <v>0059</v>
          </cell>
          <cell r="F4798" t="str">
            <v/>
          </cell>
          <cell r="G4798" t="str">
            <v/>
          </cell>
          <cell r="H4798" t="str">
            <v>COLETOR PREDIAL DE ESGOTO, DA CAIXA ATÉ A REDE (DISTÂNCIA = 8 M, LARGURA DA VALA = 0,65 M), INCLUINDO ESCAVAÇÃO MECANIZADA, PREPARO DE FUNDO DE VALA E REATERRO COM COMPACTAÇÃO MECANIZADA, TUBO PVC P/ REDE COLETORA ESGOTO JEI DN 100 MM E CONEXÕES - FORNECI</v>
          </cell>
          <cell r="I4798" t="str">
            <v>UN</v>
          </cell>
          <cell r="J4798" t="str">
            <v>ATRIBUÍDO SÃO PAULO</v>
          </cell>
          <cell r="K4798" t="str">
            <v>563,45</v>
          </cell>
          <cell r="L4798" t="str">
            <v>CAIXA REFERENCIAL</v>
          </cell>
        </row>
        <row r="4799">
          <cell r="A4799">
            <v>93356</v>
          </cell>
          <cell r="B4799" t="str">
            <v>LIGACOES PREDIAIS AGUA/ESGOTO/ENERGIA/TELEFONE</v>
          </cell>
          <cell r="C4799" t="str">
            <v>LIPR</v>
          </cell>
          <cell r="D4799" t="str">
            <v>LIGACOES PREDIAIS DE ESGOTO</v>
          </cell>
          <cell r="E4799" t="str">
            <v>0059</v>
          </cell>
          <cell r="F4799" t="str">
            <v/>
          </cell>
          <cell r="G4799" t="str">
            <v/>
          </cell>
          <cell r="H4799" t="str">
            <v>COLETOR PREDIAL DE ESGOTO, DA CAIXA ATÉ A REDE (DISTÂNCIA = 6 M, LARGURA DA VALA = 0,65 M), INCLUINDO ESCAVAÇÃO MECANIZADA, PREPARO DE FUNDO DE VALA E REATERRO COM COMPACTAÇÃO MECANIZADA, TUBO PVC P/ REDE COLETORA ESGOTO JEI DN 100 MM E CONEXÕES - FORNECI</v>
          </cell>
          <cell r="I4799" t="str">
            <v>UN</v>
          </cell>
          <cell r="J4799" t="str">
            <v>ATRIBUÍDO SÃO PAULO</v>
          </cell>
          <cell r="K4799" t="str">
            <v>448,52</v>
          </cell>
          <cell r="L4799" t="str">
            <v>CAIXA REFERENCIAL</v>
          </cell>
        </row>
        <row r="4800">
          <cell r="A4800">
            <v>93357</v>
          </cell>
          <cell r="B4800" t="str">
            <v>LIGACOES PREDIAIS AGUA/ESGOTO/ENERGIA/TELEFONE</v>
          </cell>
          <cell r="C4800" t="str">
            <v>LIPR</v>
          </cell>
          <cell r="D4800" t="str">
            <v>LIGACOES PREDIAIS DE ESGOTO</v>
          </cell>
          <cell r="E4800" t="str">
            <v>0059</v>
          </cell>
          <cell r="F4800" t="str">
            <v/>
          </cell>
          <cell r="G4800" t="str">
            <v/>
          </cell>
          <cell r="H4800" t="str">
            <v>COLETOR PREDIAL DE ESGOTO, DA CAIXA ATÉ A REDE (DISTÂNCIA = 4 M, LARGURA DA VALA = 0,65 M), INCLUINDO ESCAVAÇÃO MECANIZADA, PREPARO DE FUNDO DE VALA E REATERRO COM COMPACTAÇÃO MECANIZADA, TUBO PVC P/ REDE COLETORA ESGOTO JEI DN 100 MM E CONEXÕES - FORNECI</v>
          </cell>
          <cell r="I4800" t="str">
            <v>UN</v>
          </cell>
          <cell r="J4800" t="str">
            <v>ATRIBUÍDO SÃO PAULO</v>
          </cell>
          <cell r="K4800" t="str">
            <v>335,77</v>
          </cell>
          <cell r="L4800" t="str">
            <v>CAIXA REFERENCIAL</v>
          </cell>
        </row>
        <row r="4801">
          <cell r="A4801">
            <v>96520</v>
          </cell>
          <cell r="B4801" t="str">
            <v>MOVIMENTO DE TERRA</v>
          </cell>
          <cell r="C4801" t="str">
            <v>MOVT</v>
          </cell>
          <cell r="D4801" t="str">
            <v>CORTE/ESCAVACAO EM JAZIDAS OU CAMPO ABERTO</v>
          </cell>
          <cell r="E4801" t="str">
            <v>0018</v>
          </cell>
          <cell r="F4801" t="str">
            <v/>
          </cell>
          <cell r="G4801" t="str">
            <v/>
          </cell>
          <cell r="H4801" t="str">
            <v>ESCAVAÇÃO MECANIZADA PARA BLOCO DE COROAMENTO OU SAPATA, SEM PREVISÃO DE FÔRMA, COM RETROESCAVADEIRA. AF_06/2017</v>
          </cell>
          <cell r="I4801" t="str">
            <v>M3</v>
          </cell>
          <cell r="J4801" t="str">
            <v>COEFICIENTE DE REPRESENTATIVIDADE</v>
          </cell>
          <cell r="K4801" t="str">
            <v>68,84</v>
          </cell>
          <cell r="L4801" t="str">
            <v>CAIXA REFERENCIAL</v>
          </cell>
        </row>
        <row r="4802">
          <cell r="A4802">
            <v>96521</v>
          </cell>
          <cell r="B4802" t="str">
            <v>MOVIMENTO DE TERRA</v>
          </cell>
          <cell r="C4802" t="str">
            <v>MOVT</v>
          </cell>
          <cell r="D4802" t="str">
            <v>CORTE/ESCAVACAO EM JAZIDAS OU CAMPO ABERTO</v>
          </cell>
          <cell r="E4802" t="str">
            <v>0018</v>
          </cell>
          <cell r="F4802" t="str">
            <v/>
          </cell>
          <cell r="G4802" t="str">
            <v/>
          </cell>
          <cell r="H4802" t="str">
            <v>ESCAVAÇÃO MECANIZADA PARA BLOCO DE COROAMENTO OU SAPATA, COM PREVISÃO DE FÔRMA, COM RETROESCAVADEIRA. AF_06/2017</v>
          </cell>
          <cell r="I4802" t="str">
            <v>M3</v>
          </cell>
          <cell r="J4802" t="str">
            <v>COEFICIENTE DE REPRESENTATIVIDADE</v>
          </cell>
          <cell r="K4802" t="str">
            <v>30,23</v>
          </cell>
          <cell r="L4802" t="str">
            <v>CAIXA REFERENCIAL</v>
          </cell>
        </row>
        <row r="4803">
          <cell r="A4803">
            <v>96522</v>
          </cell>
          <cell r="B4803" t="str">
            <v>MOVIMENTO DE TERRA</v>
          </cell>
          <cell r="C4803" t="str">
            <v>MOVT</v>
          </cell>
          <cell r="D4803" t="str">
            <v>CORTE/ESCAVACAO EM JAZIDAS OU CAMPO ABERTO</v>
          </cell>
          <cell r="E4803" t="str">
            <v>0018</v>
          </cell>
          <cell r="F4803" t="str">
            <v/>
          </cell>
          <cell r="G4803" t="str">
            <v/>
          </cell>
          <cell r="H4803" t="str">
            <v>ESCAVAÇÃO MANUAL PARA BLOCO DE COROAMENTO OU SAPATA, SEM PREVISÃO DE FÔRMA. AF_06/2017</v>
          </cell>
          <cell r="I4803" t="str">
            <v>M3</v>
          </cell>
          <cell r="J4803" t="str">
            <v>COLETADO</v>
          </cell>
          <cell r="K4803" t="str">
            <v>102,40</v>
          </cell>
          <cell r="L4803" t="str">
            <v>CAIXA REFERENCIAL</v>
          </cell>
        </row>
        <row r="4804">
          <cell r="A4804">
            <v>96523</v>
          </cell>
          <cell r="B4804" t="str">
            <v>MOVIMENTO DE TERRA</v>
          </cell>
          <cell r="C4804" t="str">
            <v>MOVT</v>
          </cell>
          <cell r="D4804" t="str">
            <v>CORTE/ESCAVACAO EM JAZIDAS OU CAMPO ABERTO</v>
          </cell>
          <cell r="E4804" t="str">
            <v>0018</v>
          </cell>
          <cell r="F4804" t="str">
            <v/>
          </cell>
          <cell r="G4804" t="str">
            <v/>
          </cell>
          <cell r="H4804" t="str">
            <v>ESCAVAÇÃO MANUAL PARA BLOCO DE COROAMENTO OU SAPATA, COM PREVISÃO DE FÔRMA. AF_06/2017</v>
          </cell>
          <cell r="I4804" t="str">
            <v>M3</v>
          </cell>
          <cell r="J4804" t="str">
            <v>COLETADO</v>
          </cell>
          <cell r="K4804" t="str">
            <v>65,60</v>
          </cell>
          <cell r="L4804" t="str">
            <v>CAIXA REFERENCIAL</v>
          </cell>
        </row>
        <row r="4805">
          <cell r="A4805">
            <v>96524</v>
          </cell>
          <cell r="B4805" t="str">
            <v>MOVIMENTO DE TERRA</v>
          </cell>
          <cell r="C4805" t="str">
            <v>MOVT</v>
          </cell>
          <cell r="D4805" t="str">
            <v>CORTE/ESCAVACAO EM JAZIDAS OU CAMPO ABERTO</v>
          </cell>
          <cell r="E4805" t="str">
            <v>0018</v>
          </cell>
          <cell r="F4805" t="str">
            <v/>
          </cell>
          <cell r="G4805" t="str">
            <v/>
          </cell>
          <cell r="H4805" t="str">
            <v>ESCAVAÇÃO MECANIZADA PARA VIGA BALDRAME, SEM PREVISÃO DE FÔRMA, COM MINI-ESCAVADEIRA. AF_06/2017</v>
          </cell>
          <cell r="I4805" t="str">
            <v>M3</v>
          </cell>
          <cell r="J4805" t="str">
            <v>ATRIBUÍDO SÃO PAULO</v>
          </cell>
          <cell r="K4805" t="str">
            <v>121,50</v>
          </cell>
          <cell r="L4805" t="str">
            <v>CAIXA REFERENCIAL</v>
          </cell>
        </row>
        <row r="4806">
          <cell r="A4806">
            <v>96525</v>
          </cell>
          <cell r="B4806" t="str">
            <v>MOVIMENTO DE TERRA</v>
          </cell>
          <cell r="C4806" t="str">
            <v>MOVT</v>
          </cell>
          <cell r="D4806" t="str">
            <v>CORTE/ESCAVACAO EM JAZIDAS OU CAMPO ABERTO</v>
          </cell>
          <cell r="E4806" t="str">
            <v>0018</v>
          </cell>
          <cell r="F4806" t="str">
            <v/>
          </cell>
          <cell r="G4806" t="str">
            <v/>
          </cell>
          <cell r="H4806" t="str">
            <v>ESCAVAÇÃO MECANIZADA PARA VIGA BALDRAME, COM PREVISÃO DE FÔRMA, COM MINI-ESCAVADEIRA. AF_06/2017</v>
          </cell>
          <cell r="I4806" t="str">
            <v>M3</v>
          </cell>
          <cell r="J4806" t="str">
            <v>ATRIBUÍDO SÃO PAULO</v>
          </cell>
          <cell r="K4806" t="str">
            <v>26,36</v>
          </cell>
          <cell r="L4806" t="str">
            <v>CAIXA REFERENCIAL</v>
          </cell>
        </row>
        <row r="4807">
          <cell r="A4807">
            <v>96526</v>
          </cell>
          <cell r="B4807" t="str">
            <v>MOVIMENTO DE TERRA</v>
          </cell>
          <cell r="C4807" t="str">
            <v>MOVT</v>
          </cell>
          <cell r="D4807" t="str">
            <v>CORTE/ESCAVACAO EM JAZIDAS OU CAMPO ABERTO</v>
          </cell>
          <cell r="E4807" t="str">
            <v>0018</v>
          </cell>
          <cell r="F4807" t="str">
            <v/>
          </cell>
          <cell r="G4807" t="str">
            <v/>
          </cell>
          <cell r="H4807" t="str">
            <v>ESCAVAÇÃO MANUAL DE VALA PARA VIGA BALDRAME, SEM PREVISÃO DE FÔRMA. AF_06/2017</v>
          </cell>
          <cell r="I4807" t="str">
            <v>M3</v>
          </cell>
          <cell r="J4807" t="str">
            <v>COLETADO</v>
          </cell>
          <cell r="K4807" t="str">
            <v>206,51</v>
          </cell>
          <cell r="L4807" t="str">
            <v>CAIXA REFERENCIAL</v>
          </cell>
        </row>
        <row r="4808">
          <cell r="A4808">
            <v>96527</v>
          </cell>
          <cell r="B4808" t="str">
            <v>MOVIMENTO DE TERRA</v>
          </cell>
          <cell r="C4808" t="str">
            <v>MOVT</v>
          </cell>
          <cell r="D4808" t="str">
            <v>CORTE/ESCAVACAO EM JAZIDAS OU CAMPO ABERTO</v>
          </cell>
          <cell r="E4808" t="str">
            <v>0018</v>
          </cell>
          <cell r="F4808" t="str">
            <v/>
          </cell>
          <cell r="G4808" t="str">
            <v/>
          </cell>
          <cell r="H4808" t="str">
            <v>ESCAVAÇÃO MANUAL DE VALA PARA VIGA BALDRAME, COM PREVISÃO DE FÔRMA. AF_06/2017</v>
          </cell>
          <cell r="I4808" t="str">
            <v>M3</v>
          </cell>
          <cell r="J4808" t="str">
            <v>COLETADO</v>
          </cell>
          <cell r="K4808" t="str">
            <v>86,19</v>
          </cell>
          <cell r="L4808" t="str">
            <v>CAIXA REFERENCIAL</v>
          </cell>
        </row>
        <row r="4809">
          <cell r="A4809">
            <v>96528</v>
          </cell>
          <cell r="B4809" t="str">
            <v>MOVIMENTO DE TERRA</v>
          </cell>
          <cell r="C4809" t="str">
            <v>MOVT</v>
          </cell>
          <cell r="D4809" t="str">
            <v>CORTE/ESCAVACAO EM JAZIDAS OU CAMPO ABERTO</v>
          </cell>
          <cell r="E4809" t="str">
            <v>0018</v>
          </cell>
          <cell r="F4809" t="str">
            <v/>
          </cell>
          <cell r="G4809" t="str">
            <v/>
          </cell>
          <cell r="H4809" t="str">
            <v>FABRICAÇÃO, MONTAGEM E DESMONTAGEM DE FÔRMA PARA BLOCO DE COROAMENTO, EM MADEIRA SERRADA, E=25 MM, 1 UTILIZAÇÃO. AF_06/2017</v>
          </cell>
          <cell r="I4809" t="str">
            <v>M2</v>
          </cell>
          <cell r="J4809" t="str">
            <v>COEFICIENTE DE REPRESENTATIVIDADE</v>
          </cell>
          <cell r="K4809" t="str">
            <v>133,27</v>
          </cell>
          <cell r="L4809" t="str">
            <v>CAIXA REFERENCIAL</v>
          </cell>
        </row>
        <row r="4810">
          <cell r="A4810">
            <v>101114</v>
          </cell>
          <cell r="B4810" t="str">
            <v>MOVIMENTO DE TERRA</v>
          </cell>
          <cell r="C4810" t="str">
            <v>MOVT</v>
          </cell>
          <cell r="D4810" t="str">
            <v>CORTE/ESCAVACAO EM JAZIDAS OU CAMPO ABERTO</v>
          </cell>
          <cell r="E4810" t="str">
            <v>0018</v>
          </cell>
          <cell r="F4810" t="str">
            <v/>
          </cell>
          <cell r="G4810" t="str">
            <v/>
          </cell>
          <cell r="H4810" t="str">
            <v>ESCAVAÇÃO HORIZONTAL EM SOLO DE 1A CATEGORIA COM TRATOR DE ESTEIRAS (100HP/LÂMINA: 2,19M3). AF_07/2020</v>
          </cell>
          <cell r="I4810" t="str">
            <v>M3</v>
          </cell>
          <cell r="J4810" t="str">
            <v>COEFICIENTE DE REPRESENTATIVIDADE</v>
          </cell>
          <cell r="K4810" t="str">
            <v>2,81</v>
          </cell>
          <cell r="L4810" t="str">
            <v>CAIXA REFERENCIAL</v>
          </cell>
        </row>
        <row r="4811">
          <cell r="A4811">
            <v>101115</v>
          </cell>
          <cell r="B4811" t="str">
            <v>MOVIMENTO DE TERRA</v>
          </cell>
          <cell r="C4811" t="str">
            <v>MOVT</v>
          </cell>
          <cell r="D4811" t="str">
            <v>CORTE/ESCAVACAO EM JAZIDAS OU CAMPO ABERTO</v>
          </cell>
          <cell r="E4811" t="str">
            <v>0018</v>
          </cell>
          <cell r="F4811" t="str">
            <v/>
          </cell>
          <cell r="G4811" t="str">
            <v/>
          </cell>
          <cell r="H4811" t="str">
            <v>ESCAVAÇÃO HORIZONTAL EM SOLO DE 1A CATEGORIA COM TRATOR DE ESTEIRAS (150HP/LÂMINA: 3,18M3). AF_07/2020</v>
          </cell>
          <cell r="I4811" t="str">
            <v>M3</v>
          </cell>
          <cell r="J4811" t="str">
            <v>COEFICIENTE DE REPRESENTATIVIDADE</v>
          </cell>
          <cell r="K4811" t="str">
            <v>2,35</v>
          </cell>
          <cell r="L4811" t="str">
            <v>CAIXA REFERENCIAL</v>
          </cell>
        </row>
        <row r="4812">
          <cell r="A4812">
            <v>101116</v>
          </cell>
          <cell r="B4812" t="str">
            <v>MOVIMENTO DE TERRA</v>
          </cell>
          <cell r="C4812" t="str">
            <v>MOVT</v>
          </cell>
          <cell r="D4812" t="str">
            <v>CORTE/ESCAVACAO EM JAZIDAS OU CAMPO ABERTO</v>
          </cell>
          <cell r="E4812" t="str">
            <v>0018</v>
          </cell>
          <cell r="F4812" t="str">
            <v/>
          </cell>
          <cell r="G4812" t="str">
            <v/>
          </cell>
          <cell r="H4812" t="str">
            <v>ESCAVAÇÃO HORIZONTAL EM SOLO DE 1A CATEGORIA COM TRATOR DE ESTEIRAS (170HP/LÂMINA: 5,20M3). AF_07/2020</v>
          </cell>
          <cell r="I4812" t="str">
            <v>M3</v>
          </cell>
          <cell r="J4812" t="str">
            <v>COEFICIENTE DE REPRESENTATIVIDADE</v>
          </cell>
          <cell r="K4812" t="str">
            <v>1,47</v>
          </cell>
          <cell r="L4812" t="str">
            <v>CAIXA REFERENCIAL</v>
          </cell>
        </row>
        <row r="4813">
          <cell r="A4813">
            <v>101117</v>
          </cell>
          <cell r="B4813" t="str">
            <v>MOVIMENTO DE TERRA</v>
          </cell>
          <cell r="C4813" t="str">
            <v>MOVT</v>
          </cell>
          <cell r="D4813" t="str">
            <v>CORTE/ESCAVACAO EM JAZIDAS OU CAMPO ABERTO</v>
          </cell>
          <cell r="E4813" t="str">
            <v>0018</v>
          </cell>
          <cell r="F4813" t="str">
            <v/>
          </cell>
          <cell r="G4813" t="str">
            <v/>
          </cell>
          <cell r="H4813" t="str">
            <v>ESCAVAÇÃO HORIZONTAL EM SOLO DE 1A CATEGORIA COM TRATOR DE ESTEIRAS (347HP/LÂMINA: 8,70M3). AF_07/2020</v>
          </cell>
          <cell r="I4813" t="str">
            <v>M3</v>
          </cell>
          <cell r="J4813" t="str">
            <v>COEFICIENTE DE REPRESENTATIVIDADE</v>
          </cell>
          <cell r="K4813" t="str">
            <v>2,06</v>
          </cell>
          <cell r="L4813" t="str">
            <v>CAIXA REFERENCIAL</v>
          </cell>
        </row>
        <row r="4814">
          <cell r="A4814">
            <v>101118</v>
          </cell>
          <cell r="B4814" t="str">
            <v>MOVIMENTO DE TERRA</v>
          </cell>
          <cell r="C4814" t="str">
            <v>MOVT</v>
          </cell>
          <cell r="D4814" t="str">
            <v>CORTE/ESCAVACAO EM JAZIDAS OU CAMPO ABERTO</v>
          </cell>
          <cell r="E4814" t="str">
            <v>0018</v>
          </cell>
          <cell r="F4814" t="str">
            <v/>
          </cell>
          <cell r="G4814" t="str">
            <v/>
          </cell>
          <cell r="H4814" t="str">
            <v>ESCAVAÇÃO HORIZONTAL EM SOLO DE 1A CATEGORIA COM TRATOR DE ESTEIRAS (125HP/LÂMINA: 2,70M3). AF_07/2020</v>
          </cell>
          <cell r="I4814" t="str">
            <v>M3</v>
          </cell>
          <cell r="J4814" t="str">
            <v>COEFICIENTE DE REPRESENTATIVIDADE</v>
          </cell>
          <cell r="K4814" t="str">
            <v>2,42</v>
          </cell>
          <cell r="L4814" t="str">
            <v>CAIXA REFERENCIAL</v>
          </cell>
        </row>
        <row r="4815">
          <cell r="A4815">
            <v>101119</v>
          </cell>
          <cell r="B4815" t="str">
            <v>MOVIMENTO DE TERRA</v>
          </cell>
          <cell r="C4815" t="str">
            <v>MOVT</v>
          </cell>
          <cell r="D4815" t="str">
            <v>CORTE/ESCAVACAO EM JAZIDAS OU CAMPO ABERTO</v>
          </cell>
          <cell r="E4815" t="str">
            <v>0018</v>
          </cell>
          <cell r="F4815" t="str">
            <v/>
          </cell>
          <cell r="G4815" t="str">
            <v/>
          </cell>
          <cell r="H4815" t="str">
            <v>ESCAVAÇÃO HORIZONTAL, INCLUINDO ESCARIFICAÇÃO EM SOLO DE 2A CATEGORIA COM TRATOR DE ESTEIRAS (100HP/LÂMINA: 2,19M3). AF_07/2020</v>
          </cell>
          <cell r="I4815" t="str">
            <v>M3</v>
          </cell>
          <cell r="J4815" t="str">
            <v>COEFICIENTE DE REPRESENTATIVIDADE</v>
          </cell>
          <cell r="K4815" t="str">
            <v>5,35</v>
          </cell>
          <cell r="L4815" t="str">
            <v>CAIXA REFERENCIAL</v>
          </cell>
        </row>
        <row r="4816">
          <cell r="A4816">
            <v>101120</v>
          </cell>
          <cell r="B4816" t="str">
            <v>MOVIMENTO DE TERRA</v>
          </cell>
          <cell r="C4816" t="str">
            <v>MOVT</v>
          </cell>
          <cell r="D4816" t="str">
            <v>CORTE/ESCAVACAO EM JAZIDAS OU CAMPO ABERTO</v>
          </cell>
          <cell r="E4816" t="str">
            <v>0018</v>
          </cell>
          <cell r="F4816" t="str">
            <v/>
          </cell>
          <cell r="G4816" t="str">
            <v/>
          </cell>
          <cell r="H4816" t="str">
            <v>ESCAVAÇÃO HORIZONTAL, INCLUINDO ESCARIFICAÇÃO EM SOLO DE 2A CATEGORIA COM TRATOR DE ESTEIRAS (150HP/LÂMINA: 3,18M3). AF_07/2020</v>
          </cell>
          <cell r="I4816" t="str">
            <v>M3</v>
          </cell>
          <cell r="J4816" t="str">
            <v>COEFICIENTE DE REPRESENTATIVIDADE</v>
          </cell>
          <cell r="K4816" t="str">
            <v>4,52</v>
          </cell>
          <cell r="L4816" t="str">
            <v>CAIXA REFERENCIAL</v>
          </cell>
        </row>
        <row r="4817">
          <cell r="A4817">
            <v>101121</v>
          </cell>
          <cell r="B4817" t="str">
            <v>MOVIMENTO DE TERRA</v>
          </cell>
          <cell r="C4817" t="str">
            <v>MOVT</v>
          </cell>
          <cell r="D4817" t="str">
            <v>CORTE/ESCAVACAO EM JAZIDAS OU CAMPO ABERTO</v>
          </cell>
          <cell r="E4817" t="str">
            <v>0018</v>
          </cell>
          <cell r="F4817" t="str">
            <v/>
          </cell>
          <cell r="G4817" t="str">
            <v/>
          </cell>
          <cell r="H4817" t="str">
            <v>ESCAVAÇÃO HORIZONTAL, INCLUINDO ESCARIFICAÇÃO EM SOLO DE 2A CATEGORIA COM TRATOR DE ESTEIRAS (170HP/LÂMINA: 5,20M3). AF_07/2020</v>
          </cell>
          <cell r="I4817" t="str">
            <v>M3</v>
          </cell>
          <cell r="J4817" t="str">
            <v>COEFICIENTE DE REPRESENTATIVIDADE</v>
          </cell>
          <cell r="K4817" t="str">
            <v>2,83</v>
          </cell>
          <cell r="L4817" t="str">
            <v>CAIXA REFERENCIAL</v>
          </cell>
        </row>
        <row r="4818">
          <cell r="A4818">
            <v>101122</v>
          </cell>
          <cell r="B4818" t="str">
            <v>MOVIMENTO DE TERRA</v>
          </cell>
          <cell r="C4818" t="str">
            <v>MOVT</v>
          </cell>
          <cell r="D4818" t="str">
            <v>CORTE/ESCAVACAO EM JAZIDAS OU CAMPO ABERTO</v>
          </cell>
          <cell r="E4818" t="str">
            <v>0018</v>
          </cell>
          <cell r="F4818" t="str">
            <v/>
          </cell>
          <cell r="G4818" t="str">
            <v/>
          </cell>
          <cell r="H4818" t="str">
            <v>ESCAVAÇÃO HORIZONTAL, INCLUINDO ESCARIFICAÇÃO EM SOLO DE 2A CATEGORIA COM TRATOR DE ESTEIRAS (347HP/LÂMINA: 8,70M3). AF_07/2020</v>
          </cell>
          <cell r="I4818" t="str">
            <v>M3</v>
          </cell>
          <cell r="J4818" t="str">
            <v>COEFICIENTE DE REPRESENTATIVIDADE</v>
          </cell>
          <cell r="K4818" t="str">
            <v>3,93</v>
          </cell>
          <cell r="L4818" t="str">
            <v>CAIXA REFERENCIAL</v>
          </cell>
        </row>
        <row r="4819">
          <cell r="A4819">
            <v>101123</v>
          </cell>
          <cell r="B4819" t="str">
            <v>MOVIMENTO DE TERRA</v>
          </cell>
          <cell r="C4819" t="str">
            <v>MOVT</v>
          </cell>
          <cell r="D4819" t="str">
            <v>CORTE/ESCAVACAO EM JAZIDAS OU CAMPO ABERTO</v>
          </cell>
          <cell r="E4819" t="str">
            <v>0018</v>
          </cell>
          <cell r="F4819" t="str">
            <v/>
          </cell>
          <cell r="G4819" t="str">
            <v/>
          </cell>
          <cell r="H4819" t="str">
            <v>ESCAVAÇÃO HORIZONTAL, INCLUINDO ESCARIFICAÇÃO EM SOLO DE 2A CATEGORIA COM TRATOR DE ESTEIRAS (125HP/LÂMINA: 2,70M3). AF_07/2020</v>
          </cell>
          <cell r="I4819" t="str">
            <v>M3</v>
          </cell>
          <cell r="J4819" t="str">
            <v>COEFICIENTE DE REPRESENTATIVIDADE</v>
          </cell>
          <cell r="K4819" t="str">
            <v>4,62</v>
          </cell>
          <cell r="L4819" t="str">
            <v>CAIXA REFERENCIAL</v>
          </cell>
        </row>
        <row r="4820">
          <cell r="A4820">
            <v>101124</v>
          </cell>
          <cell r="B4820" t="str">
            <v>MOVIMENTO DE TERRA</v>
          </cell>
          <cell r="C4820" t="str">
            <v>MOVT</v>
          </cell>
          <cell r="D4820" t="str">
            <v>CORTE/ESCAVACAO EM JAZIDAS OU CAMPO ABERTO</v>
          </cell>
          <cell r="E4820" t="str">
            <v>0018</v>
          </cell>
          <cell r="F4820" t="str">
            <v/>
          </cell>
          <cell r="G4820" t="str">
            <v/>
          </cell>
          <cell r="H4820" t="str">
            <v>ESCAVAÇÃO HORIZONTAL, INCLUINDO CARGA E DESCARGA EM SOLO DE 1A CATEGORIA COM TRATOR DE ESTEIRAS (100HP/LÂMINA: 2,19M3). AF_07/2020</v>
          </cell>
          <cell r="I4820" t="str">
            <v>M3</v>
          </cell>
          <cell r="J4820" t="str">
            <v>ATRIBUÍDO SÃO PAULO</v>
          </cell>
          <cell r="K4820" t="str">
            <v>9,56</v>
          </cell>
          <cell r="L4820" t="str">
            <v>CAIXA REFERENCIAL</v>
          </cell>
        </row>
        <row r="4821">
          <cell r="A4821">
            <v>101125</v>
          </cell>
          <cell r="B4821" t="str">
            <v>MOVIMENTO DE TERRA</v>
          </cell>
          <cell r="C4821" t="str">
            <v>MOVT</v>
          </cell>
          <cell r="D4821" t="str">
            <v>CORTE/ESCAVACAO EM JAZIDAS OU CAMPO ABERTO</v>
          </cell>
          <cell r="E4821" t="str">
            <v>0018</v>
          </cell>
          <cell r="F4821" t="str">
            <v/>
          </cell>
          <cell r="G4821" t="str">
            <v/>
          </cell>
          <cell r="H4821" t="str">
            <v>ESCAVAÇÃO HORIZONTAL, INCLUINDO CARGA E DESCARGA EM SOLO DE 1A CATEGORIA COM TRATOR DE ESTEIRAS (150HP/LÂMINA: 3,18M3). AF_07/2020</v>
          </cell>
          <cell r="I4821" t="str">
            <v>M3</v>
          </cell>
          <cell r="J4821" t="str">
            <v>ATRIBUÍDO SÃO PAULO</v>
          </cell>
          <cell r="K4821" t="str">
            <v>9,10</v>
          </cell>
          <cell r="L4821" t="str">
            <v>CAIXA REFERENCIAL</v>
          </cell>
        </row>
        <row r="4822">
          <cell r="A4822">
            <v>101126</v>
          </cell>
          <cell r="B4822" t="str">
            <v>MOVIMENTO DE TERRA</v>
          </cell>
          <cell r="C4822" t="str">
            <v>MOVT</v>
          </cell>
          <cell r="D4822" t="str">
            <v>CORTE/ESCAVACAO EM JAZIDAS OU CAMPO ABERTO</v>
          </cell>
          <cell r="E4822" t="str">
            <v>0018</v>
          </cell>
          <cell r="F4822" t="str">
            <v/>
          </cell>
          <cell r="G4822" t="str">
            <v/>
          </cell>
          <cell r="H4822" t="str">
            <v>ESCAVAÇÃO HORIZONTAL, INCLUINDO CARGA E DESCARGA EM SOLO DE 1A CATEGORIA COM TRATOR DE ESTEIRAS (170HP/LÂMINA: 5,20M3). AF_07/2020</v>
          </cell>
          <cell r="I4822" t="str">
            <v>M3</v>
          </cell>
          <cell r="J4822" t="str">
            <v>ATRIBUÍDO SÃO PAULO</v>
          </cell>
          <cell r="K4822" t="str">
            <v>8,21</v>
          </cell>
          <cell r="L4822" t="str">
            <v>CAIXA REFERENCIAL</v>
          </cell>
        </row>
        <row r="4823">
          <cell r="A4823">
            <v>101127</v>
          </cell>
          <cell r="B4823" t="str">
            <v>MOVIMENTO DE TERRA</v>
          </cell>
          <cell r="C4823" t="str">
            <v>MOVT</v>
          </cell>
          <cell r="D4823" t="str">
            <v>CORTE/ESCAVACAO EM JAZIDAS OU CAMPO ABERTO</v>
          </cell>
          <cell r="E4823" t="str">
            <v>0018</v>
          </cell>
          <cell r="F4823" t="str">
            <v/>
          </cell>
          <cell r="G4823" t="str">
            <v/>
          </cell>
          <cell r="H4823" t="str">
            <v>ESCAVAÇÃO HORIZONTAL, INCLUINDO CARGA E DESCARGA EM SOLO DE 1A CATEGORIA COM TRATOR DE ESTEIRAS (347HP/LÂMINA: 8,70M3). AF_07/2020</v>
          </cell>
          <cell r="I4823" t="str">
            <v>M3</v>
          </cell>
          <cell r="J4823" t="str">
            <v>ATRIBUÍDO SÃO PAULO</v>
          </cell>
          <cell r="K4823" t="str">
            <v>8,81</v>
          </cell>
          <cell r="L4823" t="str">
            <v>CAIXA REFERENCIAL</v>
          </cell>
        </row>
        <row r="4824">
          <cell r="A4824">
            <v>101128</v>
          </cell>
          <cell r="B4824" t="str">
            <v>MOVIMENTO DE TERRA</v>
          </cell>
          <cell r="C4824" t="str">
            <v>MOVT</v>
          </cell>
          <cell r="D4824" t="str">
            <v>CORTE/ESCAVACAO EM JAZIDAS OU CAMPO ABERTO</v>
          </cell>
          <cell r="E4824" t="str">
            <v>0018</v>
          </cell>
          <cell r="F4824" t="str">
            <v/>
          </cell>
          <cell r="G4824" t="str">
            <v/>
          </cell>
          <cell r="H4824" t="str">
            <v>ESCAVAÇÃO HORIZONTAL, INCLUINDO CARGA E DESCARGA EM SOLO DE 1A CATEGORIA COM TRATOR DE ESTEIRAS (125HP/LÂMINA: 2,70M3). AF_07/2020</v>
          </cell>
          <cell r="I4824" t="str">
            <v>M3</v>
          </cell>
          <cell r="J4824" t="str">
            <v>ATRIBUÍDO SÃO PAULO</v>
          </cell>
          <cell r="K4824" t="str">
            <v>9,17</v>
          </cell>
          <cell r="L4824" t="str">
            <v>CAIXA REFERENCIAL</v>
          </cell>
        </row>
        <row r="4825">
          <cell r="A4825">
            <v>101129</v>
          </cell>
          <cell r="B4825" t="str">
            <v>MOVIMENTO DE TERRA</v>
          </cell>
          <cell r="C4825" t="str">
            <v>MOVT</v>
          </cell>
          <cell r="D4825" t="str">
            <v>CORTE/ESCAVACAO EM JAZIDAS OU CAMPO ABERTO</v>
          </cell>
          <cell r="E4825" t="str">
            <v>0018</v>
          </cell>
          <cell r="F4825" t="str">
            <v/>
          </cell>
          <cell r="G4825" t="str">
            <v/>
          </cell>
          <cell r="H4825" t="str">
            <v>ESCAVAÇÃO HORIZONTAL, INCLUINDO ESCARIFICAÇÃO, CARGA E DESCARGA EM SOLO DE 2A CATEGORIA COM TRATOR DE ESTEIRAS (100HP/LÂMINA: 2,19M3). AF_07/2020</v>
          </cell>
          <cell r="I4825" t="str">
            <v>M3</v>
          </cell>
          <cell r="J4825" t="str">
            <v>ATRIBUÍDO SÃO PAULO</v>
          </cell>
          <cell r="K4825" t="str">
            <v>12,37</v>
          </cell>
          <cell r="L4825" t="str">
            <v>CAIXA REFERENCIAL</v>
          </cell>
        </row>
        <row r="4826">
          <cell r="A4826">
            <v>101130</v>
          </cell>
          <cell r="B4826" t="str">
            <v>MOVIMENTO DE TERRA</v>
          </cell>
          <cell r="C4826" t="str">
            <v>MOVT</v>
          </cell>
          <cell r="D4826" t="str">
            <v>CORTE/ESCAVACAO EM JAZIDAS OU CAMPO ABERTO</v>
          </cell>
          <cell r="E4826" t="str">
            <v>0018</v>
          </cell>
          <cell r="F4826" t="str">
            <v/>
          </cell>
          <cell r="G4826" t="str">
            <v/>
          </cell>
          <cell r="H4826" t="str">
            <v>ESCAVAÇÃO HORIZONTAL, INCLUINDO ESCARIFICAÇÃO, CARGA E DESCARGA EM SOLO DE 2A CATEGORIA COM TRATOR DE ESTEIRAS (150HP/LÂMINA: 3,18M3). AF_07/2020</v>
          </cell>
          <cell r="I4826" t="str">
            <v>M3</v>
          </cell>
          <cell r="J4826" t="str">
            <v>ATRIBUÍDO SÃO PAULO</v>
          </cell>
          <cell r="K4826" t="str">
            <v>11,54</v>
          </cell>
          <cell r="L4826" t="str">
            <v>CAIXA REFERENCIAL</v>
          </cell>
        </row>
        <row r="4827">
          <cell r="A4827">
            <v>101131</v>
          </cell>
          <cell r="B4827" t="str">
            <v>MOVIMENTO DE TERRA</v>
          </cell>
          <cell r="C4827" t="str">
            <v>MOVT</v>
          </cell>
          <cell r="D4827" t="str">
            <v>CORTE/ESCAVACAO EM JAZIDAS OU CAMPO ABERTO</v>
          </cell>
          <cell r="E4827" t="str">
            <v>0018</v>
          </cell>
          <cell r="F4827" t="str">
            <v/>
          </cell>
          <cell r="G4827" t="str">
            <v/>
          </cell>
          <cell r="H4827" t="str">
            <v>ESCAVAÇÃO HORIZONTAL, INCLUINDO ESCARIFICAÇÃO, CARGA E DESCARGA EM SOLO DE 2A CATEGORIA COM TRATOR DE ESTEIRAS (170HP/LÂMINA: 5,20M3). AF_07/2020</v>
          </cell>
          <cell r="I4827" t="str">
            <v>M3</v>
          </cell>
          <cell r="J4827" t="str">
            <v>ATRIBUÍDO SÃO PAULO</v>
          </cell>
          <cell r="K4827" t="str">
            <v>9,85</v>
          </cell>
          <cell r="L4827" t="str">
            <v>CAIXA REFERENCIAL</v>
          </cell>
        </row>
        <row r="4828">
          <cell r="A4828">
            <v>101132</v>
          </cell>
          <cell r="B4828" t="str">
            <v>MOVIMENTO DE TERRA</v>
          </cell>
          <cell r="C4828" t="str">
            <v>MOVT</v>
          </cell>
          <cell r="D4828" t="str">
            <v>CORTE/ESCAVACAO EM JAZIDAS OU CAMPO ABERTO</v>
          </cell>
          <cell r="E4828" t="str">
            <v>0018</v>
          </cell>
          <cell r="F4828" t="str">
            <v/>
          </cell>
          <cell r="G4828" t="str">
            <v/>
          </cell>
          <cell r="H4828" t="str">
            <v>ESCAVAÇÃO HORIZONTAL, INCLUINDO ESCARIFICAÇÃO, CARGA E DESCARGA EM SOLO DE 2A CATEGORIA COM TRATOR DE ESTEIRAS (347HP/LÂMINA: 8,70M3). AF_07/2020</v>
          </cell>
          <cell r="I4828" t="str">
            <v>M3</v>
          </cell>
          <cell r="J4828" t="str">
            <v>ATRIBUÍDO SÃO PAULO</v>
          </cell>
          <cell r="K4828" t="str">
            <v>10,95</v>
          </cell>
          <cell r="L4828" t="str">
            <v>CAIXA REFERENCIAL</v>
          </cell>
        </row>
        <row r="4829">
          <cell r="A4829">
            <v>101133</v>
          </cell>
          <cell r="B4829" t="str">
            <v>MOVIMENTO DE TERRA</v>
          </cell>
          <cell r="C4829" t="str">
            <v>MOVT</v>
          </cell>
          <cell r="D4829" t="str">
            <v>CORTE/ESCAVACAO EM JAZIDAS OU CAMPO ABERTO</v>
          </cell>
          <cell r="E4829" t="str">
            <v>0018</v>
          </cell>
          <cell r="F4829" t="str">
            <v/>
          </cell>
          <cell r="G4829" t="str">
            <v/>
          </cell>
          <cell r="H4829" t="str">
            <v>ESCAVAÇÃO HORIZONTAL, INCLUINDO ESCARIFICAÇÃO, CARGA E DESCARGA EM SOLO DE 2A CATEGORIA COM TRATOR DE ESTEIRAS (125HP/LÂMINA: 2,70M3). AF_07/2020</v>
          </cell>
          <cell r="I4829" t="str">
            <v>M3</v>
          </cell>
          <cell r="J4829" t="str">
            <v>ATRIBUÍDO SÃO PAULO</v>
          </cell>
          <cell r="K4829" t="str">
            <v>11,64</v>
          </cell>
          <cell r="L4829" t="str">
            <v>CAIXA REFERENCIAL</v>
          </cell>
        </row>
        <row r="4830">
          <cell r="A4830">
            <v>101134</v>
          </cell>
          <cell r="B4830" t="str">
            <v>MOVIMENTO DE TERRA</v>
          </cell>
          <cell r="C4830" t="str">
            <v>MOVT</v>
          </cell>
          <cell r="D4830" t="str">
            <v>CORTE/ESCAVACAO EM JAZIDAS OU CAMPO ABERTO</v>
          </cell>
          <cell r="E4830" t="str">
            <v>0018</v>
          </cell>
          <cell r="F4830" t="str">
            <v/>
          </cell>
          <cell r="G4830" t="str">
            <v/>
          </cell>
          <cell r="H4830" t="str">
            <v>ESCAVAÇÃO HORIZONTAL, INCLUINDO CARGA, DESCARGA E TRANSPORTE EM SOLO DE 1A CATEGORIA COM TRATOR DE ESTEIRAS (100HP/LÂMINA: 2,19M3) E CAMINHÃO BASCULANTE DE 10M3, DMT ATÉ 200M. AF_07/2020</v>
          </cell>
          <cell r="I4830" t="str">
            <v>M3</v>
          </cell>
          <cell r="J4830" t="str">
            <v>ATRIBUÍDO SÃO PAULO</v>
          </cell>
          <cell r="K4830" t="str">
            <v>9,98</v>
          </cell>
          <cell r="L4830" t="str">
            <v>CAIXA REFERENCIAL</v>
          </cell>
        </row>
        <row r="4831">
          <cell r="A4831">
            <v>101135</v>
          </cell>
          <cell r="B4831" t="str">
            <v>MOVIMENTO DE TERRA</v>
          </cell>
          <cell r="C4831" t="str">
            <v>MOVT</v>
          </cell>
          <cell r="D4831" t="str">
            <v>CORTE/ESCAVACAO EM JAZIDAS OU CAMPO ABERTO</v>
          </cell>
          <cell r="E4831" t="str">
            <v>0018</v>
          </cell>
          <cell r="F4831" t="str">
            <v/>
          </cell>
          <cell r="G4831" t="str">
            <v/>
          </cell>
          <cell r="H4831" t="str">
            <v>ESCAVAÇÃO HORIZONTAL, INCLUINDO CARGA, DESCARGA E TRANSPORTE EM SOLO DE 1A CATEGORIA COM TRATOR DE ESTEIRAS (150HP/LÂMINA: 3,18M3) E CAMINHÃO BASCULANTE DE 10M3, DMT ATÉ 200M AF_07/2020</v>
          </cell>
          <cell r="I4831" t="str">
            <v>M3</v>
          </cell>
          <cell r="J4831" t="str">
            <v>ATRIBUÍDO SÃO PAULO</v>
          </cell>
          <cell r="K4831" t="str">
            <v>9,52</v>
          </cell>
          <cell r="L4831" t="str">
            <v>CAIXA REFERENCIAL</v>
          </cell>
        </row>
        <row r="4832">
          <cell r="A4832">
            <v>101136</v>
          </cell>
          <cell r="B4832" t="str">
            <v>MOVIMENTO DE TERRA</v>
          </cell>
          <cell r="C4832" t="str">
            <v>MOVT</v>
          </cell>
          <cell r="D4832" t="str">
            <v>CORTE/ESCAVACAO EM JAZIDAS OU CAMPO ABERTO</v>
          </cell>
          <cell r="E4832" t="str">
            <v>0018</v>
          </cell>
          <cell r="F4832" t="str">
            <v/>
          </cell>
          <cell r="G4832" t="str">
            <v/>
          </cell>
          <cell r="H4832" t="str">
            <v>ESCAVAÇÃO HORIZONTAL, INCLUINDO CARGA, DESCARGA E TRANSPORTE EM SOLO DE 1A CATEGORIA COM TRATOR DE ESTEIRAS (170HP/LÂMINA: 5,20M3) E CAMINHÃO BASCULANTE DE 10M3, DMT ATÉ 200M. AF_07/2020</v>
          </cell>
          <cell r="I4832" t="str">
            <v>M3</v>
          </cell>
          <cell r="J4832" t="str">
            <v>ATRIBUÍDO SÃO PAULO</v>
          </cell>
          <cell r="K4832" t="str">
            <v>8,64</v>
          </cell>
          <cell r="L4832" t="str">
            <v>CAIXA REFERENCIAL</v>
          </cell>
        </row>
        <row r="4833">
          <cell r="A4833">
            <v>101137</v>
          </cell>
          <cell r="B4833" t="str">
            <v>MOVIMENTO DE TERRA</v>
          </cell>
          <cell r="C4833" t="str">
            <v>MOVT</v>
          </cell>
          <cell r="D4833" t="str">
            <v>CORTE/ESCAVACAO EM JAZIDAS OU CAMPO ABERTO</v>
          </cell>
          <cell r="E4833" t="str">
            <v>0018</v>
          </cell>
          <cell r="F4833" t="str">
            <v/>
          </cell>
          <cell r="G4833" t="str">
            <v/>
          </cell>
          <cell r="H4833" t="str">
            <v>ESCAVAÇÃO HORIZONTAL, INCLUINDO CARGA, DESCARGA E TRANSPORTE EM SOLO DE 1A CATEGORIA COM TRATOR DE ESTEIRAS (347HP/LÂMINA: 8,70M3) E CAMINHÃO BASCULANTE DE 10M3, DMT ATÉ 200M. AF_07/2020</v>
          </cell>
          <cell r="I4833" t="str">
            <v>M3</v>
          </cell>
          <cell r="J4833" t="str">
            <v>ATRIBUÍDO SÃO PAULO</v>
          </cell>
          <cell r="K4833" t="str">
            <v>9,23</v>
          </cell>
          <cell r="L4833" t="str">
            <v>CAIXA REFERENCIAL</v>
          </cell>
        </row>
        <row r="4834">
          <cell r="A4834">
            <v>101138</v>
          </cell>
          <cell r="B4834" t="str">
            <v>MOVIMENTO DE TERRA</v>
          </cell>
          <cell r="C4834" t="str">
            <v>MOVT</v>
          </cell>
          <cell r="D4834" t="str">
            <v>CORTE/ESCAVACAO EM JAZIDAS OU CAMPO ABERTO</v>
          </cell>
          <cell r="E4834" t="str">
            <v>0018</v>
          </cell>
          <cell r="F4834" t="str">
            <v/>
          </cell>
          <cell r="G4834" t="str">
            <v/>
          </cell>
          <cell r="H4834" t="str">
            <v>ESCAVAÇÃO HORIZONTAL, INCLUINDO CARGA, DESCARGA E TRANSPORTE EM SOLO DE 1A CATEGORIA COM TRATOR DE ESTEIRAS (125HP/LÂMINA: 2,70M3) E CAMINHÃO BASCULANTE DE 10M3, DMT ATÉ 200M. AF_07/2020</v>
          </cell>
          <cell r="I4834" t="str">
            <v>M3</v>
          </cell>
          <cell r="J4834" t="str">
            <v>ATRIBUÍDO SÃO PAULO</v>
          </cell>
          <cell r="K4834" t="str">
            <v>9,59</v>
          </cell>
          <cell r="L4834" t="str">
            <v>CAIXA REFERENCIAL</v>
          </cell>
        </row>
        <row r="4835">
          <cell r="A4835">
            <v>101139</v>
          </cell>
          <cell r="B4835" t="str">
            <v>MOVIMENTO DE TERRA</v>
          </cell>
          <cell r="C4835" t="str">
            <v>MOVT</v>
          </cell>
          <cell r="D4835" t="str">
            <v>CORTE/ESCAVACAO EM JAZIDAS OU CAMPO ABERTO</v>
          </cell>
          <cell r="E4835" t="str">
            <v>0018</v>
          </cell>
          <cell r="F4835" t="str">
            <v/>
          </cell>
          <cell r="G4835" t="str">
            <v/>
          </cell>
          <cell r="H4835" t="str">
            <v>ESCAVAÇÃO HORIZONTAL, INCLUINDO  ESCARIFICAÇÃO, CARGA, DESCARGA E TRANSPORTE EM SOLO DE 2A CATEGORIA COM TRATOR DE ESTEIRAS (100HP/LÂMINA: 2,19M3) E CAMINHÃO BASCULANTE DE 10M3, DMT ATÉ 200M. AF_07/2020</v>
          </cell>
          <cell r="I4835" t="str">
            <v>M3</v>
          </cell>
          <cell r="J4835" t="str">
            <v>ATRIBUÍDO SÃO PAULO</v>
          </cell>
          <cell r="K4835" t="str">
            <v>12,81</v>
          </cell>
          <cell r="L4835" t="str">
            <v>CAIXA REFERENCIAL</v>
          </cell>
        </row>
        <row r="4836">
          <cell r="A4836">
            <v>101140</v>
          </cell>
          <cell r="B4836" t="str">
            <v>MOVIMENTO DE TERRA</v>
          </cell>
          <cell r="C4836" t="str">
            <v>MOVT</v>
          </cell>
          <cell r="D4836" t="str">
            <v>CORTE/ESCAVACAO EM JAZIDAS OU CAMPO ABERTO</v>
          </cell>
          <cell r="E4836" t="str">
            <v>0018</v>
          </cell>
          <cell r="F4836" t="str">
            <v/>
          </cell>
          <cell r="G4836" t="str">
            <v/>
          </cell>
          <cell r="H4836" t="str">
            <v>ESCAVAÇÃO HORIZONTAL, INCLUINDO ESCARIFICAÇÃO, CARGA, DESCARGA E TRANSPORTE EM SOLO DE 2A CATEGORIA COM TRATOR DE ESTEIRAS (150HP/LÂMINA: 3,18M3) E CAMINHÃO BASCULANTE DE 10M3, DMT ATÉ 200M. AF_07/2020</v>
          </cell>
          <cell r="I4836" t="str">
            <v>M3</v>
          </cell>
          <cell r="J4836" t="str">
            <v>ATRIBUÍDO SÃO PAULO</v>
          </cell>
          <cell r="K4836" t="str">
            <v>11,98</v>
          </cell>
          <cell r="L4836" t="str">
            <v>CAIXA REFERENCIAL</v>
          </cell>
        </row>
        <row r="4837">
          <cell r="A4837">
            <v>101141</v>
          </cell>
          <cell r="B4837" t="str">
            <v>MOVIMENTO DE TERRA</v>
          </cell>
          <cell r="C4837" t="str">
            <v>MOVT</v>
          </cell>
          <cell r="D4837" t="str">
            <v>CORTE/ESCAVACAO EM JAZIDAS OU CAMPO ABERTO</v>
          </cell>
          <cell r="E4837" t="str">
            <v>0018</v>
          </cell>
          <cell r="F4837" t="str">
            <v/>
          </cell>
          <cell r="G4837" t="str">
            <v/>
          </cell>
          <cell r="H4837" t="str">
            <v>ESCAVAÇÃO HORIZONTAL, INCLUINDO ESCARIFICAÇÃO, CARGA, DESCARGA E TRANSPORTE EM SOLO DE 2A CATEGORIA COM TRATOR DE ESTEIRAS (170HP/LÂMINA: 5,20M3) E CAMINHÃO BASCULANTE DE 10M3, DMT ATÉ 200M. AF_07/2020</v>
          </cell>
          <cell r="I4837" t="str">
            <v>M3</v>
          </cell>
          <cell r="J4837" t="str">
            <v>ATRIBUÍDO SÃO PAULO</v>
          </cell>
          <cell r="K4837" t="str">
            <v>10,29</v>
          </cell>
          <cell r="L4837" t="str">
            <v>CAIXA REFERENCIAL</v>
          </cell>
        </row>
        <row r="4838">
          <cell r="A4838">
            <v>101142</v>
          </cell>
          <cell r="B4838" t="str">
            <v>MOVIMENTO DE TERRA</v>
          </cell>
          <cell r="C4838" t="str">
            <v>MOVT</v>
          </cell>
          <cell r="D4838" t="str">
            <v>CORTE/ESCAVACAO EM JAZIDAS OU CAMPO ABERTO</v>
          </cell>
          <cell r="E4838" t="str">
            <v>0018</v>
          </cell>
          <cell r="F4838" t="str">
            <v/>
          </cell>
          <cell r="G4838" t="str">
            <v/>
          </cell>
          <cell r="H4838" t="str">
            <v>ESCAVAÇÃO HORIZONTAL, INCLUINDO ESCARIFICAÇÃO, CARGA, DESCARGA E TRANSPORTE EM SOLO DE 2A CATEGORIA COM TRATOR DE ESTEIRAS (347HP/LÂMINA: 8,70M3) E CAMINHÃO BASCULANTE DE 10M3, DMT ATÉ 200M. AF_07/2020</v>
          </cell>
          <cell r="I4838" t="str">
            <v>M3</v>
          </cell>
          <cell r="J4838" t="str">
            <v>ATRIBUÍDO SÃO PAULO</v>
          </cell>
          <cell r="K4838" t="str">
            <v>11,39</v>
          </cell>
          <cell r="L4838" t="str">
            <v>CAIXA REFERENCIAL</v>
          </cell>
        </row>
        <row r="4839">
          <cell r="A4839">
            <v>101143</v>
          </cell>
          <cell r="B4839" t="str">
            <v>MOVIMENTO DE TERRA</v>
          </cell>
          <cell r="C4839" t="str">
            <v>MOVT</v>
          </cell>
          <cell r="D4839" t="str">
            <v>CORTE/ESCAVACAO EM JAZIDAS OU CAMPO ABERTO</v>
          </cell>
          <cell r="E4839" t="str">
            <v>0018</v>
          </cell>
          <cell r="F4839" t="str">
            <v/>
          </cell>
          <cell r="G4839" t="str">
            <v/>
          </cell>
          <cell r="H4839" t="str">
            <v>ESCAVAÇÃO HORIZONTAL, INCLUINDO ESCARIFICAÇÃO, CARGA, DESCARGA E TRANSPORTE EM SOLO DE 2A CATEGORIA COM TRATOR DE ESTEIRAS (125HP/LÂMINA: 2,70M3) E CAMINHÃO BASCULANTE DE 10M3, DMT ATÉ 200M. AF_07/2020</v>
          </cell>
          <cell r="I4839" t="str">
            <v>M3</v>
          </cell>
          <cell r="J4839" t="str">
            <v>ATRIBUÍDO SÃO PAULO</v>
          </cell>
          <cell r="K4839" t="str">
            <v>12,08</v>
          </cell>
          <cell r="L4839" t="str">
            <v>CAIXA REFERENCIAL</v>
          </cell>
        </row>
        <row r="4840">
          <cell r="A4840">
            <v>101144</v>
          </cell>
          <cell r="B4840" t="str">
            <v>MOVIMENTO DE TERRA</v>
          </cell>
          <cell r="C4840" t="str">
            <v>MOVT</v>
          </cell>
          <cell r="D4840" t="str">
            <v>CORTE/ESCAVACAO EM JAZIDAS OU CAMPO ABERTO</v>
          </cell>
          <cell r="E4840" t="str">
            <v>0018</v>
          </cell>
          <cell r="F4840" t="str">
            <v/>
          </cell>
          <cell r="G4840" t="str">
            <v/>
          </cell>
          <cell r="H4840" t="str">
            <v>ESCAVAÇÃO HORIZONTAL, INCLUINDO CARGA, DESCARGA E TRANSPORTE EM SOLO DE 1A CATEGORIA COM TRATOR DE ESTEIRAS (100HP/LÂMINA: 2,19M3) E CAMINHÃO BASCULANTE DE 14M3, DMT ATÉ 200M. AF_07/2020</v>
          </cell>
          <cell r="I4840" t="str">
            <v>M3</v>
          </cell>
          <cell r="J4840" t="str">
            <v>ATRIBUÍDO SÃO PAULO</v>
          </cell>
          <cell r="K4840" t="str">
            <v>10,36</v>
          </cell>
          <cell r="L4840" t="str">
            <v>CAIXA REFERENCIAL</v>
          </cell>
        </row>
        <row r="4841">
          <cell r="A4841">
            <v>101145</v>
          </cell>
          <cell r="B4841" t="str">
            <v>MOVIMENTO DE TERRA</v>
          </cell>
          <cell r="C4841" t="str">
            <v>MOVT</v>
          </cell>
          <cell r="D4841" t="str">
            <v>CORTE/ESCAVACAO EM JAZIDAS OU CAMPO ABERTO</v>
          </cell>
          <cell r="E4841" t="str">
            <v>0018</v>
          </cell>
          <cell r="F4841" t="str">
            <v/>
          </cell>
          <cell r="G4841" t="str">
            <v/>
          </cell>
          <cell r="H4841" t="str">
            <v>ESCAVAÇÃO HORIZONTAL, INCLUINDO CARGA, DESCARGA E TRANSPORTE EM SOLO DE 1A CATEGORIA COM TRATOR DE ESTEIRAS (150HP/LÂMINA: 3,18M3) E CAMINHÃO BASCULANTE DE 14M3, DMT ATÉ 200M. AF_07/2020</v>
          </cell>
          <cell r="I4841" t="str">
            <v>M3</v>
          </cell>
          <cell r="J4841" t="str">
            <v>ATRIBUÍDO SÃO PAULO</v>
          </cell>
          <cell r="K4841" t="str">
            <v>9,90</v>
          </cell>
          <cell r="L4841" t="str">
            <v>CAIXA REFERENCIAL</v>
          </cell>
        </row>
        <row r="4842">
          <cell r="A4842">
            <v>101146</v>
          </cell>
          <cell r="B4842" t="str">
            <v>MOVIMENTO DE TERRA</v>
          </cell>
          <cell r="C4842" t="str">
            <v>MOVT</v>
          </cell>
          <cell r="D4842" t="str">
            <v>CORTE/ESCAVACAO EM JAZIDAS OU CAMPO ABERTO</v>
          </cell>
          <cell r="E4842" t="str">
            <v>0018</v>
          </cell>
          <cell r="F4842" t="str">
            <v/>
          </cell>
          <cell r="G4842" t="str">
            <v/>
          </cell>
          <cell r="H4842" t="str">
            <v>ESCAVAÇÃO HORIZONTAL, INCLUINDO CARGA, DESCARGA E TRANSPORTE EM SOLO DE 1A CATEGORIA COM TRATOR DE ESTEIRAS (170HP/LÂMINA: 5,20M3) E CAMINHÃO BASCULANTE DE 14M3, DMT ATÉ 200M. AF_07/2020</v>
          </cell>
          <cell r="I4842" t="str">
            <v>M3</v>
          </cell>
          <cell r="J4842" t="str">
            <v>ATRIBUÍDO SÃO PAULO</v>
          </cell>
          <cell r="K4842" t="str">
            <v>9,02</v>
          </cell>
          <cell r="L4842" t="str">
            <v>CAIXA REFERENCIAL</v>
          </cell>
        </row>
        <row r="4843">
          <cell r="A4843">
            <v>101147</v>
          </cell>
          <cell r="B4843" t="str">
            <v>MOVIMENTO DE TERRA</v>
          </cell>
          <cell r="C4843" t="str">
            <v>MOVT</v>
          </cell>
          <cell r="D4843" t="str">
            <v>CORTE/ESCAVACAO EM JAZIDAS OU CAMPO ABERTO</v>
          </cell>
          <cell r="E4843" t="str">
            <v>0018</v>
          </cell>
          <cell r="F4843" t="str">
            <v/>
          </cell>
          <cell r="G4843" t="str">
            <v/>
          </cell>
          <cell r="H4843" t="str">
            <v>ESCAVAÇÃO HORIZONTAL, INCLUINDO CARGA, DESCARGA E TRANSPORTE EM SOLO DE 1A CATEGORIA COM TRATOR DE ESTEIRAS (347HP/LÂMINA: 8,70M3) E CAMINHÃO BASCULANTE DE 14M3, DMT ATÉ 200M. AF_07/2020</v>
          </cell>
          <cell r="I4843" t="str">
            <v>M3</v>
          </cell>
          <cell r="J4843" t="str">
            <v>ATRIBUÍDO SÃO PAULO</v>
          </cell>
          <cell r="K4843" t="str">
            <v>9,61</v>
          </cell>
          <cell r="L4843" t="str">
            <v>CAIXA REFERENCIAL</v>
          </cell>
        </row>
        <row r="4844">
          <cell r="A4844">
            <v>101148</v>
          </cell>
          <cell r="B4844" t="str">
            <v>MOVIMENTO DE TERRA</v>
          </cell>
          <cell r="C4844" t="str">
            <v>MOVT</v>
          </cell>
          <cell r="D4844" t="str">
            <v>CORTE/ESCAVACAO EM JAZIDAS OU CAMPO ABERTO</v>
          </cell>
          <cell r="E4844" t="str">
            <v>0018</v>
          </cell>
          <cell r="F4844" t="str">
            <v/>
          </cell>
          <cell r="G4844" t="str">
            <v/>
          </cell>
          <cell r="H4844" t="str">
            <v>ESCAVAÇÃO HORIZONTAL, INCLUINDO CARGA, DESCARGA E TRANSPORTE EM SOLO DE 1A CATEGORIA COM TRATOR DE ESTEIRAS (125HP/LÂMINA: 2,70M3) E CAMINHÃO BASCULANTE DE 14M3, DMT ATÉ 200M. AF_07/2020</v>
          </cell>
          <cell r="I4844" t="str">
            <v>M3</v>
          </cell>
          <cell r="J4844" t="str">
            <v>ATRIBUÍDO SÃO PAULO</v>
          </cell>
          <cell r="K4844" t="str">
            <v>9,97</v>
          </cell>
          <cell r="L4844" t="str">
            <v>CAIXA REFERENCIAL</v>
          </cell>
        </row>
        <row r="4845">
          <cell r="A4845">
            <v>101149</v>
          </cell>
          <cell r="B4845" t="str">
            <v>MOVIMENTO DE TERRA</v>
          </cell>
          <cell r="C4845" t="str">
            <v>MOVT</v>
          </cell>
          <cell r="D4845" t="str">
            <v>CORTE/ESCAVACAO EM JAZIDAS OU CAMPO ABERTO</v>
          </cell>
          <cell r="E4845" t="str">
            <v>0018</v>
          </cell>
          <cell r="F4845" t="str">
            <v/>
          </cell>
          <cell r="G4845" t="str">
            <v/>
          </cell>
          <cell r="H4845" t="str">
            <v>ESCAVAÇÃO HORIZONTAL, INCLUINDO ESCARIFICAÇÃO, CARGA, DESCARGA E TRANSPORTE EM SOLO DE 2A CATEGORIA COM TRATOR DE ESTEIRAS (100HP/LÂMINA: 2,19M3) E CAMINHÃO BASCULANTE DE 14M3, DMT ATÉ 200M. AF_07/2020</v>
          </cell>
          <cell r="I4845" t="str">
            <v>M3</v>
          </cell>
          <cell r="J4845" t="str">
            <v>ATRIBUÍDO SÃO PAULO</v>
          </cell>
          <cell r="K4845" t="str">
            <v>13,19</v>
          </cell>
          <cell r="L4845" t="str">
            <v>CAIXA REFERENCIAL</v>
          </cell>
        </row>
        <row r="4846">
          <cell r="A4846">
            <v>101150</v>
          </cell>
          <cell r="B4846" t="str">
            <v>MOVIMENTO DE TERRA</v>
          </cell>
          <cell r="C4846" t="str">
            <v>MOVT</v>
          </cell>
          <cell r="D4846" t="str">
            <v>CORTE/ESCAVACAO EM JAZIDAS OU CAMPO ABERTO</v>
          </cell>
          <cell r="E4846" t="str">
            <v>0018</v>
          </cell>
          <cell r="F4846" t="str">
            <v/>
          </cell>
          <cell r="G4846" t="str">
            <v/>
          </cell>
          <cell r="H4846" t="str">
            <v>ESCAVAÇÃO HORIZONTAL, INCLUINDO ESCARIFICAÇÃO, CARGA, DESCARGA E TRANSPORTE EM SOLO DE 2A CATEGORIA COM TRATOR DE ESTEIRAS (150HP/LÂMINA: 3,18M3) E CAMINHÃO BASCULANTE DE 14M3, DMT ATÉ 200M. AF_07/2020</v>
          </cell>
          <cell r="I4846" t="str">
            <v>M3</v>
          </cell>
          <cell r="J4846" t="str">
            <v>ATRIBUÍDO SÃO PAULO</v>
          </cell>
          <cell r="K4846" t="str">
            <v>12,36</v>
          </cell>
          <cell r="L4846" t="str">
            <v>CAIXA REFERENCIAL</v>
          </cell>
        </row>
        <row r="4847">
          <cell r="A4847">
            <v>101151</v>
          </cell>
          <cell r="B4847" t="str">
            <v>MOVIMENTO DE TERRA</v>
          </cell>
          <cell r="C4847" t="str">
            <v>MOVT</v>
          </cell>
          <cell r="D4847" t="str">
            <v>CORTE/ESCAVACAO EM JAZIDAS OU CAMPO ABERTO</v>
          </cell>
          <cell r="E4847" t="str">
            <v>0018</v>
          </cell>
          <cell r="F4847" t="str">
            <v/>
          </cell>
          <cell r="G4847" t="str">
            <v/>
          </cell>
          <cell r="H4847" t="str">
            <v>ESCAVAÇÃO HORIZONTAL, INCLUINDO ESCARIFICAÇÃO, CARGA, DESCARGA E TRANSPORTE EM SOLO DE 2A CATEGORIA COM TRATOR DE ESTEIRAS (170HP/LÂMINA: 5,20M3) E CAMINHÃO BASCULANTE DE 14M3, DMT ATÉ 200M. AF_07/2020</v>
          </cell>
          <cell r="I4847" t="str">
            <v>M3</v>
          </cell>
          <cell r="J4847" t="str">
            <v>ATRIBUÍDO SÃO PAULO</v>
          </cell>
          <cell r="K4847" t="str">
            <v>10,67</v>
          </cell>
          <cell r="L4847" t="str">
            <v>CAIXA REFERENCIAL</v>
          </cell>
        </row>
        <row r="4848">
          <cell r="A4848">
            <v>101152</v>
          </cell>
          <cell r="B4848" t="str">
            <v>MOVIMENTO DE TERRA</v>
          </cell>
          <cell r="C4848" t="str">
            <v>MOVT</v>
          </cell>
          <cell r="D4848" t="str">
            <v>CORTE/ESCAVACAO EM JAZIDAS OU CAMPO ABERTO</v>
          </cell>
          <cell r="E4848" t="str">
            <v>0018</v>
          </cell>
          <cell r="F4848" t="str">
            <v/>
          </cell>
          <cell r="G4848" t="str">
            <v/>
          </cell>
          <cell r="H4848" t="str">
            <v>ESCAVAÇÃO HORIZONTAL, INCLUINDO ESCARIFICAÇÃO, CARGA, DESCARGA E TRANSPORTE EM SOLO DE 2A CATEGORIA COM TRATOR DE ESTEIRAS (347HP/LÂMINA: 8,70M3) E CAMINHÃO BASCULANTE DE 14M3, DMT ATÉ 200M. AF_07/2020</v>
          </cell>
          <cell r="I4848" t="str">
            <v>M3</v>
          </cell>
          <cell r="J4848" t="str">
            <v>ATRIBUÍDO SÃO PAULO</v>
          </cell>
          <cell r="K4848" t="str">
            <v>11,77</v>
          </cell>
          <cell r="L4848" t="str">
            <v>CAIXA REFERENCIAL</v>
          </cell>
        </row>
        <row r="4849">
          <cell r="A4849">
            <v>101153</v>
          </cell>
          <cell r="B4849" t="str">
            <v>MOVIMENTO DE TERRA</v>
          </cell>
          <cell r="C4849" t="str">
            <v>MOVT</v>
          </cell>
          <cell r="D4849" t="str">
            <v>CORTE/ESCAVACAO EM JAZIDAS OU CAMPO ABERTO</v>
          </cell>
          <cell r="E4849" t="str">
            <v>0018</v>
          </cell>
          <cell r="F4849" t="str">
            <v/>
          </cell>
          <cell r="G4849" t="str">
            <v/>
          </cell>
          <cell r="H4849" t="str">
            <v>ESCAVAÇÃO HORIZONTAL, INCLUINDO ESCARIFICAÇÃO, CARGA, DESCARGA E TRANSPORTE EM SOLO DE 2A CATEGORIA COM TRATOR DE ESTEIRAS (125HP/LÂMINA: 2,70M3) E CAMINHÃO BASCULANTE DE 14M3, DMT ATÉ 200M. AF_07/2020</v>
          </cell>
          <cell r="I4849" t="str">
            <v>M3</v>
          </cell>
          <cell r="J4849" t="str">
            <v>ATRIBUÍDO SÃO PAULO</v>
          </cell>
          <cell r="K4849" t="str">
            <v>12,46</v>
          </cell>
          <cell r="L4849" t="str">
            <v>CAIXA REFERENCIAL</v>
          </cell>
        </row>
        <row r="4850">
          <cell r="A4850">
            <v>101206</v>
          </cell>
          <cell r="B4850" t="str">
            <v>MOVIMENTO DE TERRA</v>
          </cell>
          <cell r="C4850" t="str">
            <v>MOVT</v>
          </cell>
          <cell r="D4850" t="str">
            <v>CORTE/ESCAVACAO EM JAZIDAS OU CAMPO ABERTO</v>
          </cell>
          <cell r="E4850" t="str">
            <v>0018</v>
          </cell>
          <cell r="F4850" t="str">
            <v/>
          </cell>
          <cell r="G4850" t="str">
            <v/>
          </cell>
          <cell r="H4850" t="str">
            <v>ESCAVAÇÃO VERTICAL A CÉU ABERTO, EM OBRAS DE EDIFICAÇÃO, INCLUINDO CARGA, DESCARGA E TRANSPORTE, EM SOLO DE 1ª CATEGORIA COM ESCAVADEIRA HIDRÁULICA (CAÇAMBA: 0,8 M³ / 111 HP), FROTA DE 3 CAMINHÕES BASCULANTES DE 14 M³, DMT ATÉ 1 KM E VELOCIDADE MÉDIA 14KM</v>
          </cell>
          <cell r="I4850" t="str">
            <v>M3</v>
          </cell>
          <cell r="J4850" t="str">
            <v>ATRIBUÍDO SÃO PAULO</v>
          </cell>
          <cell r="K4850" t="str">
            <v>8,45</v>
          </cell>
          <cell r="L4850" t="str">
            <v>CAIXA REFERENCIAL</v>
          </cell>
        </row>
        <row r="4851">
          <cell r="A4851">
            <v>101207</v>
          </cell>
          <cell r="B4851" t="str">
            <v>MOVIMENTO DE TERRA</v>
          </cell>
          <cell r="C4851" t="str">
            <v>MOVT</v>
          </cell>
          <cell r="D4851" t="str">
            <v>CORTE/ESCAVACAO EM JAZIDAS OU CAMPO ABERTO</v>
          </cell>
          <cell r="E4851" t="str">
            <v>0018</v>
          </cell>
          <cell r="F4851" t="str">
            <v/>
          </cell>
          <cell r="G4851" t="str">
            <v/>
          </cell>
          <cell r="H4851" t="str">
            <v>ESCAVAÇÃO VERTICAL A CÉU ABERTO, EMOBRAS DE EDIFICAÇÃO  INCLUINDO CARGA, DESCARGA E TRANSPORTE, EM SOLO DE 1ª CATEGORIA COM ESCAVADEIRA HIDRÁULICA (CAÇAMBA: 0,8 M³ / 111 HP), FROTA DE 2 CAMINHÕES BASCULANTES DE 18 M³, DMT ATÉ 1 KM E VELOCIDADE MÉDIA 14 KM</v>
          </cell>
          <cell r="I4851" t="str">
            <v>M3</v>
          </cell>
          <cell r="J4851" t="str">
            <v>ATRIBUÍDO SÃO PAULO</v>
          </cell>
          <cell r="K4851" t="str">
            <v>7,38</v>
          </cell>
          <cell r="L4851" t="str">
            <v>CAIXA REFERENCIAL</v>
          </cell>
        </row>
        <row r="4852">
          <cell r="A4852">
            <v>101208</v>
          </cell>
          <cell r="B4852" t="str">
            <v>MOVIMENTO DE TERRA</v>
          </cell>
          <cell r="C4852" t="str">
            <v>MOVT</v>
          </cell>
          <cell r="D4852" t="str">
            <v>CORTE/ESCAVACAO EM JAZIDAS OU CAMPO ABERTO</v>
          </cell>
          <cell r="E4852" t="str">
            <v>0018</v>
          </cell>
          <cell r="F4852" t="str">
            <v/>
          </cell>
          <cell r="G4852" t="str">
            <v/>
          </cell>
          <cell r="H4852" t="str">
            <v>ESCAVAÇÃO VERTICAL A CÉU ABERTO, EM OBRAS DE EDIFICAÇÃO, INCLUINDO CARGA, DESCARGA E TRANSPORTE, EM SOLO DE 1ª CATEGORIA COM ESCAVADEIRA HIDRÁULICA (CAÇAMBA: 1,2 M³ / 155 HP), FROTA DE 3 CAMINHÕES BASCULANTES DE 14 M³, DMT ATÉ 1 KM E VELOCIDADE MÉDIA 14KM</v>
          </cell>
          <cell r="I4852" t="str">
            <v>M3</v>
          </cell>
          <cell r="J4852" t="str">
            <v>ATRIBUÍDO SÃO PAULO</v>
          </cell>
          <cell r="K4852" t="str">
            <v>7,18</v>
          </cell>
          <cell r="L4852" t="str">
            <v>CAIXA REFERENCIAL</v>
          </cell>
        </row>
        <row r="4853">
          <cell r="A4853">
            <v>101209</v>
          </cell>
          <cell r="B4853" t="str">
            <v>MOVIMENTO DE TERRA</v>
          </cell>
          <cell r="C4853" t="str">
            <v>MOVT</v>
          </cell>
          <cell r="D4853" t="str">
            <v>CORTE/ESCAVACAO EM JAZIDAS OU CAMPO ABERTO</v>
          </cell>
          <cell r="E4853" t="str">
            <v>0018</v>
          </cell>
          <cell r="F4853" t="str">
            <v/>
          </cell>
          <cell r="G4853" t="str">
            <v/>
          </cell>
          <cell r="H4853" t="str">
            <v>ESCAVAÇÃO VERTICAL A CÉU ABERTO, EM OBRAS DE EDIFICAÇÃO, INCLUINDO CARGA, DESCARGA E TRANSPORTE, EM SOLO DE 1ª CATEGORIA COM ESCAVADEIRA HIDRÁULICA (CAÇAMBA: 1,2 M³ / 155 HP), FROTA DE 3 CAMINHÕES BASCULANTES DE 18 M³, DMT ATÉ 1 KM E VELOCIDADE MÉDIA 14KM</v>
          </cell>
          <cell r="I4853" t="str">
            <v>M3</v>
          </cell>
          <cell r="J4853" t="str">
            <v>ATRIBUÍDO SÃO PAULO</v>
          </cell>
          <cell r="K4853" t="str">
            <v>6,65</v>
          </cell>
          <cell r="L4853" t="str">
            <v>CAIXA REFERENCIAL</v>
          </cell>
        </row>
        <row r="4854">
          <cell r="A4854">
            <v>101210</v>
          </cell>
          <cell r="B4854" t="str">
            <v>MOVIMENTO DE TERRA</v>
          </cell>
          <cell r="C4854" t="str">
            <v>MOVT</v>
          </cell>
          <cell r="D4854" t="str">
            <v>CORTE/ESCAVACAO EM JAZIDAS OU CAMPO ABERTO</v>
          </cell>
          <cell r="E4854" t="str">
            <v>0018</v>
          </cell>
          <cell r="F4854" t="str">
            <v/>
          </cell>
          <cell r="G4854" t="str">
            <v/>
          </cell>
          <cell r="H4854" t="str">
            <v>ESCAVAÇÃO VERTICAL A CÉU ABERTO, EM OBRAS DE EDIFICAÇÃO, INCLUINDO CARGA, DESCARGA E TRANSPORTE, EM SOLO DE 1ª CATEGORIA COM ESCAVADEIRA HIDRÁULICA (CAÇAMBA: 0,8 M³ / 111 HP), FROTA DE 4 CAMINHÕES BASCULANTES DE 14 M³, DMT DE 1,5 KM E VELOCIDADE MÉDIA 18K</v>
          </cell>
          <cell r="I4854" t="str">
            <v>M3</v>
          </cell>
          <cell r="J4854" t="str">
            <v>ATRIBUÍDO SÃO PAULO</v>
          </cell>
          <cell r="K4854" t="str">
            <v>11,94</v>
          </cell>
          <cell r="L4854" t="str">
            <v>CAIXA REFERENCIAL</v>
          </cell>
        </row>
        <row r="4855">
          <cell r="A4855">
            <v>101211</v>
          </cell>
          <cell r="B4855" t="str">
            <v>MOVIMENTO DE TERRA</v>
          </cell>
          <cell r="C4855" t="str">
            <v>MOVT</v>
          </cell>
          <cell r="D4855" t="str">
            <v>CORTE/ESCAVACAO EM JAZIDAS OU CAMPO ABERTO</v>
          </cell>
          <cell r="E4855" t="str">
            <v>0018</v>
          </cell>
          <cell r="F4855" t="str">
            <v/>
          </cell>
          <cell r="G4855" t="str">
            <v/>
          </cell>
          <cell r="H4855" t="str">
            <v>ESCAVAÇÃO VERTICAL A CÉU ABERTO, EM OBRAS DE EDIFICAÇÃO, INCLUINDO CARGA, DESCARGA E TRANSPORTE, EM SOLO DE 1ª CATEGORIA COM ESCAVADEIRA HIDRÁULICA (CAÇAMBA: 0,8 M³ / 111 HP), FROTA DE 4 CAMINHÕES BASCULANTES DE 14 M³, DMT DE 2 KM E VELOCIDADE MÉDIA 19KM/</v>
          </cell>
          <cell r="I4855" t="str">
            <v>M3</v>
          </cell>
          <cell r="J4855" t="str">
            <v>ATRIBUÍDO SÃO PAULO</v>
          </cell>
          <cell r="K4855" t="str">
            <v>12,83</v>
          </cell>
          <cell r="L4855" t="str">
            <v>CAIXA REFERENCIAL</v>
          </cell>
        </row>
        <row r="4856">
          <cell r="A4856">
            <v>101212</v>
          </cell>
          <cell r="B4856" t="str">
            <v>MOVIMENTO DE TERRA</v>
          </cell>
          <cell r="C4856" t="str">
            <v>MOVT</v>
          </cell>
          <cell r="D4856" t="str">
            <v>CORTE/ESCAVACAO EM JAZIDAS OU CAMPO ABERTO</v>
          </cell>
          <cell r="E4856" t="str">
            <v>0018</v>
          </cell>
          <cell r="F4856" t="str">
            <v/>
          </cell>
          <cell r="G4856" t="str">
            <v/>
          </cell>
          <cell r="H4856" t="str">
            <v>ESCAVAÇÃO VERTICAL A CÉU ABERTO, EM OBRAS DE EDIFICAÇÃO, INCLUINDO CARGA, DESCARGA E TRANSPORTE, EM SOLO DE 1ª CATEGORIA COM ESCAVADEIRA HIDRÁULICA (CAÇAMBA: 0,8 M³ / 111 HP), FROTA DE 5 CAMINHÕES BASCULANTES DE 14 M³, DMT DE 3 KM E VELOCIDADE MÉDIA 20KM/</v>
          </cell>
          <cell r="I4856" t="str">
            <v>M3</v>
          </cell>
          <cell r="J4856" t="str">
            <v>ATRIBUÍDO SÃO PAULO</v>
          </cell>
          <cell r="K4856" t="str">
            <v>14,94</v>
          </cell>
          <cell r="L4856" t="str">
            <v>CAIXA REFERENCIAL</v>
          </cell>
        </row>
        <row r="4857">
          <cell r="A4857">
            <v>101213</v>
          </cell>
          <cell r="B4857" t="str">
            <v>MOVIMENTO DE TERRA</v>
          </cell>
          <cell r="C4857" t="str">
            <v>MOVT</v>
          </cell>
          <cell r="D4857" t="str">
            <v>CORTE/ESCAVACAO EM JAZIDAS OU CAMPO ABERTO</v>
          </cell>
          <cell r="E4857" t="str">
            <v>0018</v>
          </cell>
          <cell r="F4857" t="str">
            <v/>
          </cell>
          <cell r="G4857" t="str">
            <v/>
          </cell>
          <cell r="H4857" t="str">
            <v>ESCAVAÇÃO VERTICAL A CÉU ABERTO, EM OBRAS DE EDIFICAÇÃO, INCLUINDO CARGA, DESCARGA E TRANSPORTE, EM SOLO DE 1ª CATEGORIA COM ESCAVADEIRA HIDRÁULICA (CAÇAMBA: 0,8 M³ / 111 HP), FROTA DE 6 CAMINHÕES BASCULANTES DE 14 M³, DMT DE 4 KM E VELOCIDADE MÉDIA 22KM/</v>
          </cell>
          <cell r="I4857" t="str">
            <v>M3</v>
          </cell>
          <cell r="J4857" t="str">
            <v>ATRIBUÍDO SÃO PAULO</v>
          </cell>
          <cell r="K4857" t="str">
            <v>16,65</v>
          </cell>
          <cell r="L4857" t="str">
            <v>CAIXA REFERENCIAL</v>
          </cell>
        </row>
        <row r="4858">
          <cell r="A4858">
            <v>101214</v>
          </cell>
          <cell r="B4858" t="str">
            <v>MOVIMENTO DE TERRA</v>
          </cell>
          <cell r="C4858" t="str">
            <v>MOVT</v>
          </cell>
          <cell r="D4858" t="str">
            <v>CORTE/ESCAVACAO EM JAZIDAS OU CAMPO ABERTO</v>
          </cell>
          <cell r="E4858" t="str">
            <v>0018</v>
          </cell>
          <cell r="F4858" t="str">
            <v/>
          </cell>
          <cell r="G4858" t="str">
            <v/>
          </cell>
          <cell r="H4858" t="str">
            <v>ESCAVAÇÃO VERTICAL A CÉU ABERTO, EM OBRAS DE EDIFICAÇÃO, INCLUINDO CARGA, DESCARGA E TRANSPORTE, EM SOLO DE 1ª CATEGORIA COM ESCAVADEIRA HIDRÁULICA (CAÇAMBA: 0,8 M³ / 111 HP), FROTA DE 7 CAMINHÕES BASCULANTES DE 14 M³, DMT DE 6 KM E VELOCIDADE MÉDIA 22KM/</v>
          </cell>
          <cell r="I4858" t="str">
            <v>M3</v>
          </cell>
          <cell r="J4858" t="str">
            <v>ATRIBUÍDO SÃO PAULO</v>
          </cell>
          <cell r="K4858" t="str">
            <v>20,20</v>
          </cell>
          <cell r="L4858" t="str">
            <v>CAIXA REFERENCIAL</v>
          </cell>
        </row>
        <row r="4859">
          <cell r="A4859">
            <v>101215</v>
          </cell>
          <cell r="B4859" t="str">
            <v>MOVIMENTO DE TERRA</v>
          </cell>
          <cell r="C4859" t="str">
            <v>MOVT</v>
          </cell>
          <cell r="D4859" t="str">
            <v>CORTE/ESCAVACAO EM JAZIDAS OU CAMPO ABERTO</v>
          </cell>
          <cell r="E4859" t="str">
            <v>0018</v>
          </cell>
          <cell r="F4859" t="str">
            <v/>
          </cell>
          <cell r="G4859" t="str">
            <v/>
          </cell>
          <cell r="H4859" t="str">
            <v>ESCAVAÇÃO VERTICAL A CÉU ABERTO, EM OBRAS DE EDIFICAÇÃO, INCLUINDO CARGA, DESCARGA E TRANSPORTE, EM SOLO DE 1ª CATEGORIA COM ESCAVADEIRA HIDRÁULICA (CAÇAMBA: 0,8 M³ / 111 HP), FROTA DE 4 CAMINHÕES BASCULANTES DE 18 M³, DMT DE 1,5 KM E VELOCIDADE MÉDIA 18K</v>
          </cell>
          <cell r="I4859" t="str">
            <v>M3</v>
          </cell>
          <cell r="J4859" t="str">
            <v>ATRIBUÍDO SÃO PAULO</v>
          </cell>
          <cell r="K4859" t="str">
            <v>11,40</v>
          </cell>
          <cell r="L4859" t="str">
            <v>CAIXA REFERENCIAL</v>
          </cell>
        </row>
        <row r="4860">
          <cell r="A4860">
            <v>101216</v>
          </cell>
          <cell r="B4860" t="str">
            <v>MOVIMENTO DE TERRA</v>
          </cell>
          <cell r="C4860" t="str">
            <v>MOVT</v>
          </cell>
          <cell r="D4860" t="str">
            <v>CORTE/ESCAVACAO EM JAZIDAS OU CAMPO ABERTO</v>
          </cell>
          <cell r="E4860" t="str">
            <v>0018</v>
          </cell>
          <cell r="F4860" t="str">
            <v/>
          </cell>
          <cell r="G4860" t="str">
            <v/>
          </cell>
          <cell r="H4860" t="str">
            <v>ESCAVAÇÃO VERTICAL A CÉU ABERTO, EM OBRAS DE EDIFICAÇÃO, INCLUINDO CARGA, DESCARGA E TRANSPORTE, EM SOLO DE 1ª CATEGORIA COM ESCAVADEIRA HIDRÁULICA (CAÇAMBA: 0,8 M³ / 111 HP), FROTA DE 4 CAMINHÕES BASCULANTES DE 18 M³, DMT DE 2 KM E VELOCIDADE MÉDIA 19KM/</v>
          </cell>
          <cell r="I4860" t="str">
            <v>M3</v>
          </cell>
          <cell r="J4860" t="str">
            <v>ATRIBUÍDO SÃO PAULO</v>
          </cell>
          <cell r="K4860" t="str">
            <v>11,98</v>
          </cell>
          <cell r="L4860" t="str">
            <v>CAIXA REFERENCIAL</v>
          </cell>
        </row>
        <row r="4861">
          <cell r="A4861">
            <v>101217</v>
          </cell>
          <cell r="B4861" t="str">
            <v>MOVIMENTO DE TERRA</v>
          </cell>
          <cell r="C4861" t="str">
            <v>MOVT</v>
          </cell>
          <cell r="D4861" t="str">
            <v>CORTE/ESCAVACAO EM JAZIDAS OU CAMPO ABERTO</v>
          </cell>
          <cell r="E4861" t="str">
            <v>0018</v>
          </cell>
          <cell r="F4861" t="str">
            <v/>
          </cell>
          <cell r="G4861" t="str">
            <v/>
          </cell>
          <cell r="H4861" t="str">
            <v>ESCAVAÇÃO VERTICAL A CÉU ABERTO, EM OBRAS DE EDIFICAÇÃO, INCLUINDO CARGA, DESCARGA E TRANSPORTE, EM SOLO DE 1ª CATEGORIA COM ESCAVADEIRA HIDRÁULICA (CAÇAMBA: 0,8 M³ / 111 HP), FROTA DE 5 CAMINHÕES BASCULANTES DE 18 M³, DMT DE 3 KM E VELOCIDADE MÉDIA 20KM/</v>
          </cell>
          <cell r="I4861" t="str">
            <v>M3</v>
          </cell>
          <cell r="J4861" t="str">
            <v>ATRIBUÍDO SÃO PAULO</v>
          </cell>
          <cell r="K4861" t="str">
            <v>13,92</v>
          </cell>
          <cell r="L4861" t="str">
            <v>CAIXA REFERENCIAL</v>
          </cell>
        </row>
        <row r="4862">
          <cell r="A4862">
            <v>101218</v>
          </cell>
          <cell r="B4862" t="str">
            <v>MOVIMENTO DE TERRA</v>
          </cell>
          <cell r="C4862" t="str">
            <v>MOVT</v>
          </cell>
          <cell r="D4862" t="str">
            <v>CORTE/ESCAVACAO EM JAZIDAS OU CAMPO ABERTO</v>
          </cell>
          <cell r="E4862" t="str">
            <v>0018</v>
          </cell>
          <cell r="F4862" t="str">
            <v/>
          </cell>
          <cell r="G4862" t="str">
            <v/>
          </cell>
          <cell r="H4862" t="str">
            <v>ESCAVAÇÃO VERTICAL A CÉU ABERTO, EM OBRAS DE EDIFICAÇÃO, INCLUINDO CARGA, DESCARGA E TRANSPORTE, EM SOLO DE 1ª CATEGORIA COM ESCAVADEIRA HIDRÁULICA (CAÇAMBA: 0,8 M³ / 111 HP), FROTA DE 5 CAMINHÕES BASCULANTES DE 18 M³, DMT DE 4 KM E VELOCIDADE MÉDIA 22KM/</v>
          </cell>
          <cell r="I4862" t="str">
            <v>M3</v>
          </cell>
          <cell r="J4862" t="str">
            <v>ATRIBUÍDO SÃO PAULO</v>
          </cell>
          <cell r="K4862" t="str">
            <v>14,79</v>
          </cell>
          <cell r="L4862" t="str">
            <v>CAIXA REFERENCIAL</v>
          </cell>
        </row>
        <row r="4863">
          <cell r="A4863">
            <v>101219</v>
          </cell>
          <cell r="B4863" t="str">
            <v>MOVIMENTO DE TERRA</v>
          </cell>
          <cell r="C4863" t="str">
            <v>MOVT</v>
          </cell>
          <cell r="D4863" t="str">
            <v>CORTE/ESCAVACAO EM JAZIDAS OU CAMPO ABERTO</v>
          </cell>
          <cell r="E4863" t="str">
            <v>0018</v>
          </cell>
          <cell r="F4863" t="str">
            <v/>
          </cell>
          <cell r="G4863" t="str">
            <v/>
          </cell>
          <cell r="H4863" t="str">
            <v>ESCAVAÇÃO VERTICAL A CÉU ABERTO, EM OBRAS DE EDIFICAÇÃO, INCLUINDO CARGA, DESCARGA E TRANSPORTE, EM SOLO DE 1ª CATEGORIA COM ESCAVADEIRA HIDRÁULICA (CAÇAMBA: 0,8 M³ / 111 HP), FROTA DE 6 CAMINHÕES BASCULANTES DE 18 M³, DMT DE 6 KM E VELOCIDADE MÉDIA 22KM/</v>
          </cell>
          <cell r="I4863" t="str">
            <v>M3</v>
          </cell>
          <cell r="J4863" t="str">
            <v>ATRIBUÍDO SÃO PAULO</v>
          </cell>
          <cell r="K4863" t="str">
            <v>17,97</v>
          </cell>
          <cell r="L4863" t="str">
            <v>CAIXA REFERENCIAL</v>
          </cell>
        </row>
        <row r="4864">
          <cell r="A4864">
            <v>101220</v>
          </cell>
          <cell r="B4864" t="str">
            <v>MOVIMENTO DE TERRA</v>
          </cell>
          <cell r="C4864" t="str">
            <v>MOVT</v>
          </cell>
          <cell r="D4864" t="str">
            <v>CORTE/ESCAVACAO EM JAZIDAS OU CAMPO ABERTO</v>
          </cell>
          <cell r="E4864" t="str">
            <v>0018</v>
          </cell>
          <cell r="F4864" t="str">
            <v/>
          </cell>
          <cell r="G4864" t="str">
            <v/>
          </cell>
          <cell r="H4864" t="str">
            <v>ESCAVAÇÃO VERTICAL A CÉU ABERTO, EM OBRAS DE EDIFICAÇÃO, INCLUINDO CARGA, DESCARGA E TRANSPORTE, EM SOLO DE 1ª CATEGORIA COM ESCAVADEIRA HIDRÁULICA (CAÇAMBA: 1,2 M³ / 155 HP), FROTA DE 5 CAMINHÕES BASCULANTES DE 14 M³, DMT DE 1,5 KM E VELOCIDADE MÉDIA 18K</v>
          </cell>
          <cell r="I4864" t="str">
            <v>M3</v>
          </cell>
          <cell r="J4864" t="str">
            <v>ATRIBUÍDO SÃO PAULO</v>
          </cell>
          <cell r="K4864" t="str">
            <v>11,24</v>
          </cell>
          <cell r="L4864" t="str">
            <v>CAIXA REFERENCIAL</v>
          </cell>
        </row>
        <row r="4865">
          <cell r="A4865">
            <v>101221</v>
          </cell>
          <cell r="B4865" t="str">
            <v>MOVIMENTO DE TERRA</v>
          </cell>
          <cell r="C4865" t="str">
            <v>MOVT</v>
          </cell>
          <cell r="D4865" t="str">
            <v>CORTE/ESCAVACAO EM JAZIDAS OU CAMPO ABERTO</v>
          </cell>
          <cell r="E4865" t="str">
            <v>0018</v>
          </cell>
          <cell r="F4865" t="str">
            <v/>
          </cell>
          <cell r="G4865" t="str">
            <v/>
          </cell>
          <cell r="H4865" t="str">
            <v>ESCAVAÇÃO VERTICAL A CÉU ABERTO, EM OBRAS DE EDIFICAÇÃO, INCLUINDO CARGA, DESCARGA E TRANSPORTE, EM SOLO DE 1ª CATEGORIA COM ESCAVADEIRA HIDRÁULICA (CAÇAMBA: 1,2 M³ / 155 HP), FROTA DE 5 CAMINHÕES BASCULANTES DE 14 M³, DMT DE 2 KM E VELOCIDADE MÉDIA 19KM/</v>
          </cell>
          <cell r="I4865" t="str">
            <v>M3</v>
          </cell>
          <cell r="J4865" t="str">
            <v>ATRIBUÍDO SÃO PAULO</v>
          </cell>
          <cell r="K4865" t="str">
            <v>11,91</v>
          </cell>
          <cell r="L4865" t="str">
            <v>CAIXA REFERENCIAL</v>
          </cell>
        </row>
        <row r="4866">
          <cell r="A4866">
            <v>101222</v>
          </cell>
          <cell r="B4866" t="str">
            <v>MOVIMENTO DE TERRA</v>
          </cell>
          <cell r="C4866" t="str">
            <v>MOVT</v>
          </cell>
          <cell r="D4866" t="str">
            <v>CORTE/ESCAVACAO EM JAZIDAS OU CAMPO ABERTO</v>
          </cell>
          <cell r="E4866" t="str">
            <v>0018</v>
          </cell>
          <cell r="F4866" t="str">
            <v/>
          </cell>
          <cell r="G4866" t="str">
            <v/>
          </cell>
          <cell r="H4866" t="str">
            <v>ESCAVAÇÃO VERTICAL A CÉU ABERTO, EM OBRAS DE EDIFICAÇÃO, INCLUINDO CARGA, DESCARGA E TRANSPORTE, EM SOLO DE 1ª CATEGORIA COM ESCAVADEIRA HIDRÁULICA (CAÇAMBA: 1,2 M³ / 155 HP), FROTA DE 6 CAMINHÕES BASCULANTES DE 14 M³, DMT DE 3 KM E VELOCIDADE MÉDIA 20KM/</v>
          </cell>
          <cell r="I4866" t="str">
            <v>M3</v>
          </cell>
          <cell r="J4866" t="str">
            <v>ATRIBUÍDO SÃO PAULO</v>
          </cell>
          <cell r="K4866" t="str">
            <v>13,86</v>
          </cell>
          <cell r="L4866" t="str">
            <v>CAIXA REFERENCIAL</v>
          </cell>
        </row>
        <row r="4867">
          <cell r="A4867">
            <v>101223</v>
          </cell>
          <cell r="B4867" t="str">
            <v>MOVIMENTO DE TERRA</v>
          </cell>
          <cell r="C4867" t="str">
            <v>MOVT</v>
          </cell>
          <cell r="D4867" t="str">
            <v>CORTE/ESCAVACAO EM JAZIDAS OU CAMPO ABERTO</v>
          </cell>
          <cell r="E4867" t="str">
            <v>0018</v>
          </cell>
          <cell r="F4867" t="str">
            <v/>
          </cell>
          <cell r="G4867" t="str">
            <v/>
          </cell>
          <cell r="H4867" t="str">
            <v>ESCAVAÇÃO VERTICAL A CÉU ABERTO, EM OBRAS DE EDIFICAÇÃO, INCLUINDO CARGA, DESCARGA E TRANSPORTE, EM SOLO DE 1ª CATEGORIA COM ESCAVADEIRA HIDRÁULICA (CAÇAMBA: 1,2 M³ / 155 HP), FROTA DE 7 CAMINHÕES BASCULANTES DE 14 M³, DMT DE 4 KM E VELOCIDADE MÉDIA 22KM/</v>
          </cell>
          <cell r="I4867" t="str">
            <v>M3</v>
          </cell>
          <cell r="J4867" t="str">
            <v>ATRIBUÍDO SÃO PAULO</v>
          </cell>
          <cell r="K4867" t="str">
            <v>15,39</v>
          </cell>
          <cell r="L4867" t="str">
            <v>CAIXA REFERENCIAL</v>
          </cell>
        </row>
        <row r="4868">
          <cell r="A4868">
            <v>101224</v>
          </cell>
          <cell r="B4868" t="str">
            <v>MOVIMENTO DE TERRA</v>
          </cell>
          <cell r="C4868" t="str">
            <v>MOVT</v>
          </cell>
          <cell r="D4868" t="str">
            <v>CORTE/ESCAVACAO EM JAZIDAS OU CAMPO ABERTO</v>
          </cell>
          <cell r="E4868" t="str">
            <v>0018</v>
          </cell>
          <cell r="F4868" t="str">
            <v/>
          </cell>
          <cell r="G4868" t="str">
            <v/>
          </cell>
          <cell r="H4868" t="str">
            <v>ESCAVAÇÃO VERTICAL A CÉU ABERTO, EM OBRAS DE EDIFICAÇÃO, INCLUINDO CARGA, DESCARGA E TRANSPORTE, EM SOLO DE 1ª CATEGORIA COM ESCAVADEIRA HIDRÁULICA (CAÇAMBA: 1,2 M³ / 155 HP), FROTA DE 9 CAMINHÕES BASCULANTES DE 14 M³, DMT DE 6 KM E VELOCIDADE MÉDIA 22KM/</v>
          </cell>
          <cell r="I4868" t="str">
            <v>M3</v>
          </cell>
          <cell r="J4868" t="str">
            <v>ATRIBUÍDO SÃO PAULO</v>
          </cell>
          <cell r="K4868" t="str">
            <v>19,31</v>
          </cell>
          <cell r="L4868" t="str">
            <v>CAIXA REFERENCIAL</v>
          </cell>
        </row>
        <row r="4869">
          <cell r="A4869">
            <v>101225</v>
          </cell>
          <cell r="B4869" t="str">
            <v>MOVIMENTO DE TERRA</v>
          </cell>
          <cell r="C4869" t="str">
            <v>MOVT</v>
          </cell>
          <cell r="D4869" t="str">
            <v>CORTE/ESCAVACAO EM JAZIDAS OU CAMPO ABERTO</v>
          </cell>
          <cell r="E4869" t="str">
            <v>0018</v>
          </cell>
          <cell r="F4869" t="str">
            <v/>
          </cell>
          <cell r="G4869" t="str">
            <v/>
          </cell>
          <cell r="H4869" t="str">
            <v>ESCAVAÇÃO VERTICAL A CÉU ABERTO, EM OBRAS DE EDIFICAÇÃO, INCLUINDO CARGA, DESCARGA E TRANSPORTE, EM SOLO DE 1ª CATEGORIA COM ESCAVADEIRA HIDRÁULICA (CAÇAMBA: 1,2 M³ / 155 HP), FROTA DE 5 CAMINHÕES BASCULANTES DE 18 M³, DMT DE 1,5 KM E VELOCIDADE MÉDIA 18K</v>
          </cell>
          <cell r="I4869" t="str">
            <v>M3</v>
          </cell>
          <cell r="J4869" t="str">
            <v>ATRIBUÍDO SÃO PAULO</v>
          </cell>
          <cell r="K4869" t="str">
            <v>10,27</v>
          </cell>
          <cell r="L4869" t="str">
            <v>CAIXA REFERENCIAL</v>
          </cell>
        </row>
        <row r="4870">
          <cell r="A4870">
            <v>101226</v>
          </cell>
          <cell r="B4870" t="str">
            <v>MOVIMENTO DE TERRA</v>
          </cell>
          <cell r="C4870" t="str">
            <v>MOVT</v>
          </cell>
          <cell r="D4870" t="str">
            <v>CORTE/ESCAVACAO EM JAZIDAS OU CAMPO ABERTO</v>
          </cell>
          <cell r="E4870" t="str">
            <v>0018</v>
          </cell>
          <cell r="F4870" t="str">
            <v/>
          </cell>
          <cell r="G4870" t="str">
            <v/>
          </cell>
          <cell r="H4870" t="str">
            <v>ESCAVAÇÃO VERTICAL A CÉU ABERTO, EM OBRAS DE EDIFICAÇÃO, INCLUINDO CARGA, DESCARGA E TRANSPORTE, EM SOLO DE 1ª CATEGORIA COM ESCAVADEIRA HIDRÁULICA (CAÇAMBA: 1,2 M³ / 155 HP), FROTA DE 5 CAMINHÕES BASCULANTES DE 18 M³, DMT DE 2 KM E VELOCIDADE MÉDIA 19KM/</v>
          </cell>
          <cell r="I4870" t="str">
            <v>M3</v>
          </cell>
          <cell r="J4870" t="str">
            <v>ATRIBUÍDO SÃO PAULO</v>
          </cell>
          <cell r="K4870" t="str">
            <v>10,87</v>
          </cell>
          <cell r="L4870" t="str">
            <v>CAIXA REFERENCIAL</v>
          </cell>
        </row>
        <row r="4871">
          <cell r="A4871">
            <v>101227</v>
          </cell>
          <cell r="B4871" t="str">
            <v>MOVIMENTO DE TERRA</v>
          </cell>
          <cell r="C4871" t="str">
            <v>MOVT</v>
          </cell>
          <cell r="D4871" t="str">
            <v>CORTE/ESCAVACAO EM JAZIDAS OU CAMPO ABERTO</v>
          </cell>
          <cell r="E4871" t="str">
            <v>0018</v>
          </cell>
          <cell r="F4871" t="str">
            <v/>
          </cell>
          <cell r="G4871" t="str">
            <v/>
          </cell>
          <cell r="H4871" t="str">
            <v>ESCAVAÇÃO VERTICAL A CÉU ABERTO, EM OBRAS DE EDIFICAÇÃO, INCLUINDO CARGA, DESCARGA E TRANSPORTE, EM SOLO DE 1ª CATEGORIA COM ESCAVADEIRA HIDRÁULICA (CAÇAMBA: 1,2 M³ / 155 HP), FROTA DE 6 CAMINHÕES BASCULANTES DE 18 M³, DMT DE 3 KM E VELOCIDADE MÉDIA 20KM/</v>
          </cell>
          <cell r="I4871" t="str">
            <v>M3</v>
          </cell>
          <cell r="J4871" t="str">
            <v>ATRIBUÍDO SÃO PAULO</v>
          </cell>
          <cell r="K4871" t="str">
            <v>12,60</v>
          </cell>
          <cell r="L4871" t="str">
            <v>CAIXA REFERENCIAL</v>
          </cell>
        </row>
        <row r="4872">
          <cell r="A4872">
            <v>101228</v>
          </cell>
          <cell r="B4872" t="str">
            <v>MOVIMENTO DE TERRA</v>
          </cell>
          <cell r="C4872" t="str">
            <v>MOVT</v>
          </cell>
          <cell r="D4872" t="str">
            <v>CORTE/ESCAVACAO EM JAZIDAS OU CAMPO ABERTO</v>
          </cell>
          <cell r="E4872" t="str">
            <v>0018</v>
          </cell>
          <cell r="F4872" t="str">
            <v/>
          </cell>
          <cell r="G4872" t="str">
            <v/>
          </cell>
          <cell r="H4872" t="str">
            <v>ESCAVAÇÃO VERTICAL A CÉU ABERTO, EM OBRAS DE EDIFICAÇÃO, INCLUINDO CARGA, DESCARGA E TRANSPORTE, EM SOLO DE 1ª CATEGORIA COM ESCAVADEIRA HIDRÁULICA (CAÇAMBA: 1,2 M³ / 155 HP), FROTA DE 6 CAMINHÕES BASCULANTES DE 18 M³, DMT DE 4 KM E VELOCIDADE MÉDIA 22KM/</v>
          </cell>
          <cell r="I4872" t="str">
            <v>M3</v>
          </cell>
          <cell r="J4872" t="str">
            <v>ATRIBUÍDO SÃO PAULO</v>
          </cell>
          <cell r="K4872" t="str">
            <v>13,49</v>
          </cell>
          <cell r="L4872" t="str">
            <v>CAIXA REFERENCIAL</v>
          </cell>
        </row>
        <row r="4873">
          <cell r="A4873">
            <v>101229</v>
          </cell>
          <cell r="B4873" t="str">
            <v>MOVIMENTO DE TERRA</v>
          </cell>
          <cell r="C4873" t="str">
            <v>MOVT</v>
          </cell>
          <cell r="D4873" t="str">
            <v>CORTE/ESCAVACAO EM JAZIDAS OU CAMPO ABERTO</v>
          </cell>
          <cell r="E4873" t="str">
            <v>0018</v>
          </cell>
          <cell r="F4873" t="str">
            <v/>
          </cell>
          <cell r="G4873" t="str">
            <v/>
          </cell>
          <cell r="H4873" t="str">
            <v>ESCAVAÇÃO VERTICAL A CÉU ABERTO, EM OBRAS DE EDIFICAÇÃO, INCLUINDO CARGA, DESCARGA E TRANSPORTE, EM SOLO DE 1ª CATEGORIA COM ESCAVADEIRA HIDRÁULICA (CAÇAMBA: 1,2 M³ / 155 HP), FROTA DE 8 CAMINHÕES BASCULANTES DE 18 M³, DMT DE 6 KM E VELOCIDADE MÉDIA 22KM/</v>
          </cell>
          <cell r="I4873" t="str">
            <v>M3</v>
          </cell>
          <cell r="J4873" t="str">
            <v>ATRIBUÍDO SÃO PAULO</v>
          </cell>
          <cell r="K4873" t="str">
            <v>16,99</v>
          </cell>
          <cell r="L4873" t="str">
            <v>CAIXA REFERENCIAL</v>
          </cell>
        </row>
        <row r="4874">
          <cell r="A4874">
            <v>101230</v>
          </cell>
          <cell r="B4874" t="str">
            <v>MOVIMENTO DE TERRA</v>
          </cell>
          <cell r="C4874" t="str">
            <v>MOVT</v>
          </cell>
          <cell r="D4874" t="str">
            <v>CORTE/ESCAVACAO EM JAZIDAS OU CAMPO ABERTO</v>
          </cell>
          <cell r="E4874" t="str">
            <v>0018</v>
          </cell>
          <cell r="F4874" t="str">
            <v/>
          </cell>
          <cell r="G4874" t="str">
            <v/>
          </cell>
          <cell r="H4874" t="str">
            <v>ESCAVAÇÃO VERTICAL A CÉU ABERTO, EM OBRAS DE INFRAESTRUTURA, INCLUINDO CARGA, DESCARGA E TRANSPORTE, EM SOLO DE 1ª CATEGORIA COM ESCAVADEIRA HIDRÁULICA (CAÇAMBA: 0,8 M³ / 111 HP), FROTA DE 3 CAMINHÕES BASCULANTES DE 14 M³, DMT ATÉ 1 KM E VELOCIDADE MÉDIA1</v>
          </cell>
          <cell r="I4874" t="str">
            <v>M3</v>
          </cell>
          <cell r="J4874" t="str">
            <v>ATRIBUÍDO SÃO PAULO</v>
          </cell>
          <cell r="K4874" t="str">
            <v>7,47</v>
          </cell>
          <cell r="L4874" t="str">
            <v>CAIXA REFERENCIAL</v>
          </cell>
        </row>
        <row r="4875">
          <cell r="A4875">
            <v>101231</v>
          </cell>
          <cell r="B4875" t="str">
            <v>MOVIMENTO DE TERRA</v>
          </cell>
          <cell r="C4875" t="str">
            <v>MOVT</v>
          </cell>
          <cell r="D4875" t="str">
            <v>CORTE/ESCAVACAO EM JAZIDAS OU CAMPO ABERTO</v>
          </cell>
          <cell r="E4875" t="str">
            <v>0018</v>
          </cell>
          <cell r="F4875" t="str">
            <v/>
          </cell>
          <cell r="G4875" t="str">
            <v/>
          </cell>
          <cell r="H4875" t="str">
            <v>ESCAVAÇÃO VERTICAL A CÉU ABERTO, EM OBRAS DE INFRAESTRUTURA, INCLUINDO CARGA, DESCARGA E TRANSPORTE, EM SOLO DE 1ª CATEGORIA COM ESCAVADEIRA HIDRÁULICA (CAÇAMBA: 0,8 M³ / 111 HP), FROTA DE 3 CAMINHÕES BASCULANTES DE 18 M³, DMT ATÉ 1 KM E VELOCIDADE MÉDIA1</v>
          </cell>
          <cell r="I4875" t="str">
            <v>M3</v>
          </cell>
          <cell r="J4875" t="str">
            <v>ATRIBUÍDO SÃO PAULO</v>
          </cell>
          <cell r="K4875" t="str">
            <v>7,08</v>
          </cell>
          <cell r="L4875" t="str">
            <v>CAIXA REFERENCIAL</v>
          </cell>
        </row>
        <row r="4876">
          <cell r="A4876">
            <v>101232</v>
          </cell>
          <cell r="B4876" t="str">
            <v>MOVIMENTO DE TERRA</v>
          </cell>
          <cell r="C4876" t="str">
            <v>MOVT</v>
          </cell>
          <cell r="D4876" t="str">
            <v>CORTE/ESCAVACAO EM JAZIDAS OU CAMPO ABERTO</v>
          </cell>
          <cell r="E4876" t="str">
            <v>0018</v>
          </cell>
          <cell r="F4876" t="str">
            <v/>
          </cell>
          <cell r="G4876" t="str">
            <v/>
          </cell>
          <cell r="H4876" t="str">
            <v>ESCAVAÇÃO VERTICAL A CÉU ABERTO, EM OBRAS DE INFRAESTRUTURA, INCLUINDO CARGA, DESCARGA E TRANSPORTE, EM SOLO DE 1ª CATEGORIA COM ESCAVADEIRA HIDRÁULICA (CAÇAMBA: 1,2 M³ / 155 HP), FROTA DE 3 CAMINHÕES BASCULANTES DE 14 M³, DMT ATÉ 1 KM E VELOCIDADE MÉDIA1</v>
          </cell>
          <cell r="I4876" t="str">
            <v>M3</v>
          </cell>
          <cell r="J4876" t="str">
            <v>ATRIBUÍDO SÃO PAULO</v>
          </cell>
          <cell r="K4876" t="str">
            <v>6,44</v>
          </cell>
          <cell r="L4876" t="str">
            <v>CAIXA REFERENCIAL</v>
          </cell>
        </row>
        <row r="4877">
          <cell r="A4877">
            <v>101233</v>
          </cell>
          <cell r="B4877" t="str">
            <v>MOVIMENTO DE TERRA</v>
          </cell>
          <cell r="C4877" t="str">
            <v>MOVT</v>
          </cell>
          <cell r="D4877" t="str">
            <v>CORTE/ESCAVACAO EM JAZIDAS OU CAMPO ABERTO</v>
          </cell>
          <cell r="E4877" t="str">
            <v>0018</v>
          </cell>
          <cell r="F4877" t="str">
            <v/>
          </cell>
          <cell r="G4877" t="str">
            <v/>
          </cell>
          <cell r="H4877" t="str">
            <v>ESCAVAÇÃO VERTICAL A CÉU ABERTO, EM OBRAS DE INFRAESTRUTURA, INCLUINDO CARGA, DESCARGA E TRANSPORTE, EM SOLO DE 1ª CATEGORIA COM ESCAVADEIRA HIDRÁULICA (CAÇAMBA: 1,2 M³ / 155 HP), FROTA DE 3 CAMINHÕES BASCULANTES DE 18 M³, DMT ATÉ 1 KM E VELOCIDADE MÉDIA1</v>
          </cell>
          <cell r="I4877" t="str">
            <v>M3</v>
          </cell>
          <cell r="J4877" t="str">
            <v>ATRIBUÍDO SÃO PAULO</v>
          </cell>
          <cell r="K4877" t="str">
            <v>5,91</v>
          </cell>
          <cell r="L4877" t="str">
            <v>CAIXA REFERENCIAL</v>
          </cell>
        </row>
        <row r="4878">
          <cell r="A4878">
            <v>101234</v>
          </cell>
          <cell r="B4878" t="str">
            <v>MOVIMENTO DE TERRA</v>
          </cell>
          <cell r="C4878" t="str">
            <v>MOVT</v>
          </cell>
          <cell r="D4878" t="str">
            <v>CORTE/ESCAVACAO EM JAZIDAS OU CAMPO ABERTO</v>
          </cell>
          <cell r="E4878" t="str">
            <v>0018</v>
          </cell>
          <cell r="F4878" t="str">
            <v/>
          </cell>
          <cell r="G4878" t="str">
            <v/>
          </cell>
          <cell r="H4878" t="str">
            <v>ESCAVAÇÃO VERTICAL A CÉU ABERTO, EM OBRAS DE INFRAESTRUTURA, INCLUINDO CARGA, DESCARGA E TRANSPORTE, EM SOLO DE 1ª CATEGORIA COM ESCAVADEIRA HIDRÁULICA (CAÇAMBA: 0,8 M³ / 111HP), FROTA DE 5 CAMINHÕES BASCULANTES DE 14 M³, DMT DE 1,5 KM E VELOCIDADE MÉDIA1</v>
          </cell>
          <cell r="I4878" t="str">
            <v>M3</v>
          </cell>
          <cell r="J4878" t="str">
            <v>ATRIBUÍDO SÃO PAULO</v>
          </cell>
          <cell r="K4878" t="str">
            <v>11,64</v>
          </cell>
          <cell r="L4878" t="str">
            <v>CAIXA REFERENCIAL</v>
          </cell>
        </row>
        <row r="4879">
          <cell r="A4879">
            <v>101235</v>
          </cell>
          <cell r="B4879" t="str">
            <v>MOVIMENTO DE TERRA</v>
          </cell>
          <cell r="C4879" t="str">
            <v>MOVT</v>
          </cell>
          <cell r="D4879" t="str">
            <v>CORTE/ESCAVACAO EM JAZIDAS OU CAMPO ABERTO</v>
          </cell>
          <cell r="E4879" t="str">
            <v>0018</v>
          </cell>
          <cell r="F4879" t="str">
            <v/>
          </cell>
          <cell r="G4879" t="str">
            <v/>
          </cell>
          <cell r="H4879" t="str">
            <v>ESCAVAÇÃO VERTICAL A CÉU ABERTO, EM OBRAS DE INFRAESTRUTURA, INCLUINDO CARGA, DESCARGA E TRANSPORTE, EM SOLO DE 1ª CATEGORIA COM ESCAVADEIRA HIDRÁULICA (CAÇAMBA: 0,8 M³ / 111HP), FROTA DE 5 CAMINHÕES BASCULANTES DE 14 M³, DMT DE 2 KM E VELOCIDADE MÉDIA 19</v>
          </cell>
          <cell r="I4879" t="str">
            <v>M3</v>
          </cell>
          <cell r="J4879" t="str">
            <v>ATRIBUÍDO SÃO PAULO</v>
          </cell>
          <cell r="K4879" t="str">
            <v>12,31</v>
          </cell>
          <cell r="L4879" t="str">
            <v>CAIXA REFERENCIAL</v>
          </cell>
        </row>
        <row r="4880">
          <cell r="A4880">
            <v>101236</v>
          </cell>
          <cell r="B4880" t="str">
            <v>MOVIMENTO DE TERRA</v>
          </cell>
          <cell r="C4880" t="str">
            <v>MOVT</v>
          </cell>
          <cell r="D4880" t="str">
            <v>CORTE/ESCAVACAO EM JAZIDAS OU CAMPO ABERTO</v>
          </cell>
          <cell r="E4880" t="str">
            <v>0018</v>
          </cell>
          <cell r="F4880" t="str">
            <v/>
          </cell>
          <cell r="G4880" t="str">
            <v/>
          </cell>
          <cell r="H4880" t="str">
            <v>ESCAVAÇÃO VERTICAL A CÉU ABERTO, EM OBRAS DE INFRAESTRUTURA, INCLUINDO CARGA, DESCARGA E TRANSPORTE, EM SOLO DE 1ª CATEGORIA COM ESCAVADEIRA HIDRÁULICA (CAÇAMBA: 0,8 M³ / 111HP), FROTA DE 6 CAMINHÕES BASCULANTES DE 14 M³, DMT DE 3 KM E VELOCIDADE MÉDIA 20</v>
          </cell>
          <cell r="I4880" t="str">
            <v>M3</v>
          </cell>
          <cell r="J4880" t="str">
            <v>ATRIBUÍDO SÃO PAULO</v>
          </cell>
          <cell r="K4880" t="str">
            <v>14,33</v>
          </cell>
          <cell r="L4880" t="str">
            <v>CAIXA REFERENCIAL</v>
          </cell>
        </row>
        <row r="4881">
          <cell r="A4881">
            <v>101237</v>
          </cell>
          <cell r="B4881" t="str">
            <v>MOVIMENTO DE TERRA</v>
          </cell>
          <cell r="C4881" t="str">
            <v>MOVT</v>
          </cell>
          <cell r="D4881" t="str">
            <v>CORTE/ESCAVACAO EM JAZIDAS OU CAMPO ABERTO</v>
          </cell>
          <cell r="E4881" t="str">
            <v>0018</v>
          </cell>
          <cell r="F4881" t="str">
            <v/>
          </cell>
          <cell r="G4881" t="str">
            <v/>
          </cell>
          <cell r="H4881" t="str">
            <v>ESCAVAÇÃO VERTICAL A CÉU ABERTO, EM OBRAS DE INFRAESTRUTURA, INCLUINDO CARGA, DESCARGA E TRANSPORTE, EM SOLO DE 1ª CATEGORIA COM ESCAVADEIRA HIDRÁULICA (CAÇAMBA: 0,8 M³ / 111HP), FROTA DE 6 CAMINHÕES BASCULANTES DE 14 M³, DMT DE 4 KM E VELOCIDADE MÉDIA 22</v>
          </cell>
          <cell r="I4881" t="str">
            <v>M3</v>
          </cell>
          <cell r="J4881" t="str">
            <v>ATRIBUÍDO SÃO PAULO</v>
          </cell>
          <cell r="K4881" t="str">
            <v>15,33</v>
          </cell>
          <cell r="L4881" t="str">
            <v>CAIXA REFERENCIAL</v>
          </cell>
        </row>
        <row r="4882">
          <cell r="A4882">
            <v>101238</v>
          </cell>
          <cell r="B4882" t="str">
            <v>MOVIMENTO DE TERRA</v>
          </cell>
          <cell r="C4882" t="str">
            <v>MOVT</v>
          </cell>
          <cell r="D4882" t="str">
            <v>CORTE/ESCAVACAO EM JAZIDAS OU CAMPO ABERTO</v>
          </cell>
          <cell r="E4882" t="str">
            <v>0018</v>
          </cell>
          <cell r="F4882" t="str">
            <v/>
          </cell>
          <cell r="G4882" t="str">
            <v/>
          </cell>
          <cell r="H4882" t="str">
            <v>ESCAVAÇÃO VERTICAL A CÉU ABERTO, EM OBRAS DE INFRAESTRUTURA, INCLUINDO CARGA, DESCARGA E TRANSPORTE, EM SOLO DE 1ª CATEGORIA COM ESCAVADEIRA HIDRÁULICA (CAÇAMBA: 0,8 M³ / 111HP), FROTA DE 8 CAMINHÕES BASCULANTES DE 14 M³, DMT DE 6 KM E VELOCIDADE MÉDIA 22</v>
          </cell>
          <cell r="I4882" t="str">
            <v>M3</v>
          </cell>
          <cell r="J4882" t="str">
            <v>ATRIBUÍDO SÃO PAULO</v>
          </cell>
          <cell r="K4882" t="str">
            <v>19,37</v>
          </cell>
          <cell r="L4882" t="str">
            <v>CAIXA REFERENCIAL</v>
          </cell>
        </row>
        <row r="4883">
          <cell r="A4883">
            <v>101239</v>
          </cell>
          <cell r="B4883" t="str">
            <v>MOVIMENTO DE TERRA</v>
          </cell>
          <cell r="C4883" t="str">
            <v>MOVT</v>
          </cell>
          <cell r="D4883" t="str">
            <v>CORTE/ESCAVACAO EM JAZIDAS OU CAMPO ABERTO</v>
          </cell>
          <cell r="E4883" t="str">
            <v>0018</v>
          </cell>
          <cell r="F4883" t="str">
            <v/>
          </cell>
          <cell r="G4883" t="str">
            <v/>
          </cell>
          <cell r="H4883" t="str">
            <v>ESCAVAÇÃO VERTICAL A CÉU ABERTO, EM OBRAS DE INFRAESTRUTURA, INCLUINDO CARGA, DESCARGA E TRANSPORTE, EM SOLO DE 1ª CATEGORIA COM ESCAVADEIRA HIDRÁULICA (CAÇAMBA: 0,8 M³ / 111HP), FROTA DE 4 CAMINHÕES BASCULANTES DE 18 M³, DMT DE 1,5 KM E VELOCIDADE MÉDIA1</v>
          </cell>
          <cell r="I4883" t="str">
            <v>M3</v>
          </cell>
          <cell r="J4883" t="str">
            <v>ATRIBUÍDO SÃO PAULO</v>
          </cell>
          <cell r="K4883" t="str">
            <v>10,26</v>
          </cell>
          <cell r="L4883" t="str">
            <v>CAIXA REFERENCIAL</v>
          </cell>
        </row>
        <row r="4884">
          <cell r="A4884">
            <v>101240</v>
          </cell>
          <cell r="B4884" t="str">
            <v>MOVIMENTO DE TERRA</v>
          </cell>
          <cell r="C4884" t="str">
            <v>MOVT</v>
          </cell>
          <cell r="D4884" t="str">
            <v>CORTE/ESCAVACAO EM JAZIDAS OU CAMPO ABERTO</v>
          </cell>
          <cell r="E4884" t="str">
            <v>0018</v>
          </cell>
          <cell r="F4884" t="str">
            <v/>
          </cell>
          <cell r="G4884" t="str">
            <v/>
          </cell>
          <cell r="H4884" t="str">
            <v>ESCAVAÇÃO VERTICAL A CÉU ABERTO, EM OBRAS DE INFRAESTRUTURA, INCLUINDO CARGA, DESCARGA E TRANSPORTE, EM SOLO DE 1ª CATEGORIA COM ESCAVADEIRA HIDRÁULICA (CAÇAMBA: 0,8 M³ / 111HP), FROTA DE 4 CAMINHÕES BASCULANTES DE 18 M³, DMT DE 2 KM E VELOCIDADE MÉDIA 19</v>
          </cell>
          <cell r="I4884" t="str">
            <v>M3</v>
          </cell>
          <cell r="J4884" t="str">
            <v>ATRIBUÍDO SÃO PAULO</v>
          </cell>
          <cell r="K4884" t="str">
            <v>10,87</v>
          </cell>
          <cell r="L4884" t="str">
            <v>CAIXA REFERENCIAL</v>
          </cell>
        </row>
        <row r="4885">
          <cell r="A4885">
            <v>101241</v>
          </cell>
          <cell r="B4885" t="str">
            <v>MOVIMENTO DE TERRA</v>
          </cell>
          <cell r="C4885" t="str">
            <v>MOVT</v>
          </cell>
          <cell r="D4885" t="str">
            <v>CORTE/ESCAVACAO EM JAZIDAS OU CAMPO ABERTO</v>
          </cell>
          <cell r="E4885" t="str">
            <v>0018</v>
          </cell>
          <cell r="F4885" t="str">
            <v/>
          </cell>
          <cell r="G4885" t="str">
            <v/>
          </cell>
          <cell r="H4885" t="str">
            <v>ESCAVAÇÃO VERTICAL A CÉU ABERTO, EM OBRAS DE INFRAESTRUTURA, INCLUINDO CARGA, DESCARGA E TRANSPORTE, EM SOLO DE 1ª CATEGORIA COM ESCAVADEIRA HIDRÁULICA (CAÇAMBA: 0,8 M³ / 111HP), FROTA DE 5 CAMINHÕES BASCULANTES DE 18 M³, DMT DE 3 KM E VELOCIDADE MÉDIA 20</v>
          </cell>
          <cell r="I4885" t="str">
            <v>M3</v>
          </cell>
          <cell r="J4885" t="str">
            <v>ATRIBUÍDO SÃO PAULO</v>
          </cell>
          <cell r="K4885" t="str">
            <v>12,67</v>
          </cell>
          <cell r="L4885" t="str">
            <v>CAIXA REFERENCIAL</v>
          </cell>
        </row>
        <row r="4886">
          <cell r="A4886">
            <v>101242</v>
          </cell>
          <cell r="B4886" t="str">
            <v>MOVIMENTO DE TERRA</v>
          </cell>
          <cell r="C4886" t="str">
            <v>MOVT</v>
          </cell>
          <cell r="D4886" t="str">
            <v>CORTE/ESCAVACAO EM JAZIDAS OU CAMPO ABERTO</v>
          </cell>
          <cell r="E4886" t="str">
            <v>0018</v>
          </cell>
          <cell r="F4886" t="str">
            <v/>
          </cell>
          <cell r="G4886" t="str">
            <v/>
          </cell>
          <cell r="H4886" t="str">
            <v>ESCAVAÇÃO VERTICAL A CÉU ABERTO, EM OBRAS DE INFRAESTRUTURA, INCLUINDO CARGA, DESCARGA E TRANSPORTE, EM SOLO DE 1ª CATEGORIA COM ESCAVADEIRA HIDRÁULICA (CAÇAMBA: 0,8 M³ / 111HP), FROTA DE 6 CAMINHÕES BASCULANTES DE 18 M³, DMT DE 4 KM E VELOCIDADE MÉDIA 22</v>
          </cell>
          <cell r="I4886" t="str">
            <v>M3</v>
          </cell>
          <cell r="J4886" t="str">
            <v>ATRIBUÍDO SÃO PAULO</v>
          </cell>
          <cell r="K4886" t="str">
            <v>14,13</v>
          </cell>
          <cell r="L4886" t="str">
            <v>CAIXA REFERENCIAL</v>
          </cell>
        </row>
        <row r="4887">
          <cell r="A4887">
            <v>101243</v>
          </cell>
          <cell r="B4887" t="str">
            <v>MOVIMENTO DE TERRA</v>
          </cell>
          <cell r="C4887" t="str">
            <v>MOVT</v>
          </cell>
          <cell r="D4887" t="str">
            <v>CORTE/ESCAVACAO EM JAZIDAS OU CAMPO ABERTO</v>
          </cell>
          <cell r="E4887" t="str">
            <v>0018</v>
          </cell>
          <cell r="F4887" t="str">
            <v/>
          </cell>
          <cell r="G4887" t="str">
            <v/>
          </cell>
          <cell r="H4887" t="str">
            <v>ESCAVAÇÃO VERTICAL A CÉU ABERTO, EM OBRAS DE INFRAESTRUTURA, INCLUINDO CARGA, DESCARGA E TRANSPORTE, EM SOLO DE 1ª CATEGORIA COM ESCAVADEIRA HIDRÁULICA (CAÇAMBA: 0,8 M³ / 111HP), FROTA DE 7 CAMINHÕES BASCULANTES DE 18 M³, DMT DE 6 KM E VELOCIDADE MÉDIA 22</v>
          </cell>
          <cell r="I4887" t="str">
            <v>M3</v>
          </cell>
          <cell r="J4887" t="str">
            <v>ATRIBUÍDO SÃO PAULO</v>
          </cell>
          <cell r="K4887" t="str">
            <v>17,19</v>
          </cell>
          <cell r="L4887" t="str">
            <v>CAIXA REFERENCIAL</v>
          </cell>
        </row>
        <row r="4888">
          <cell r="A4888">
            <v>101244</v>
          </cell>
          <cell r="B4888" t="str">
            <v>MOVIMENTO DE TERRA</v>
          </cell>
          <cell r="C4888" t="str">
            <v>MOVT</v>
          </cell>
          <cell r="D4888" t="str">
            <v>CORTE/ESCAVACAO EM JAZIDAS OU CAMPO ABERTO</v>
          </cell>
          <cell r="E4888" t="str">
            <v>0018</v>
          </cell>
          <cell r="F4888" t="str">
            <v/>
          </cell>
          <cell r="G4888" t="str">
            <v/>
          </cell>
          <cell r="H4888" t="str">
            <v>ESCAVAÇÃO VERTICAL A CÉU ABERTO, EM OBRAS DE INFRAESTRUTURA, INCLUINDO CARGA, DESCARGA E TRANSPORTE, EM SOLO DE 1ª CATEGORIA COM ESCAVADEIRA HIDRÁULICA (CAÇAMBA: 1,2M³ / 155HP), FROTA DE 6 CAMINHÕES BASCULANTES DE 14 M³, DMT DE 1,5 KM E VELOCIDADE MÉDIA18</v>
          </cell>
          <cell r="I4888" t="str">
            <v>M3</v>
          </cell>
          <cell r="J4888" t="str">
            <v>ATRIBUÍDO SÃO PAULO</v>
          </cell>
          <cell r="K4888" t="str">
            <v>10,79</v>
          </cell>
          <cell r="L4888" t="str">
            <v>CAIXA REFERENCIAL</v>
          </cell>
        </row>
        <row r="4889">
          <cell r="A4889">
            <v>101245</v>
          </cell>
          <cell r="B4889" t="str">
            <v>MOVIMENTO DE TERRA</v>
          </cell>
          <cell r="C4889" t="str">
            <v>MOVT</v>
          </cell>
          <cell r="D4889" t="str">
            <v>CORTE/ESCAVACAO EM JAZIDAS OU CAMPO ABERTO</v>
          </cell>
          <cell r="E4889" t="str">
            <v>0018</v>
          </cell>
          <cell r="F4889" t="str">
            <v/>
          </cell>
          <cell r="G4889" t="str">
            <v/>
          </cell>
          <cell r="H4889" t="str">
            <v>ESCAVAÇÃO VERTICAL A CÉU ABERTO, EM OBRAS DE INFRAESTRUTURA, INCLUINDO CARGA, DESCARGA E TRANSPORTE, EM SOLO DE 1ª CATEGORIA COM ESCAVADEIRA HIDRÁULICA (CAÇAMBA: 1,2 M³ / 155HP), FROTA DE 6 CAMINHÕES BASCULANTES DE 14 M³, DMT DE 2 KM E VELOCIDADE MÉDIA 19</v>
          </cell>
          <cell r="I4889" t="str">
            <v>M3</v>
          </cell>
          <cell r="J4889" t="str">
            <v>ATRIBUÍDO SÃO PAULO</v>
          </cell>
          <cell r="K4889" t="str">
            <v>11,46</v>
          </cell>
          <cell r="L4889" t="str">
            <v>CAIXA REFERENCIAL</v>
          </cell>
        </row>
        <row r="4890">
          <cell r="A4890">
            <v>101246</v>
          </cell>
          <cell r="B4890" t="str">
            <v>MOVIMENTO DE TERRA</v>
          </cell>
          <cell r="C4890" t="str">
            <v>MOVT</v>
          </cell>
          <cell r="D4890" t="str">
            <v>CORTE/ESCAVACAO EM JAZIDAS OU CAMPO ABERTO</v>
          </cell>
          <cell r="E4890" t="str">
            <v>0018</v>
          </cell>
          <cell r="F4890" t="str">
            <v/>
          </cell>
          <cell r="G4890" t="str">
            <v/>
          </cell>
          <cell r="H4890" t="str">
            <v>ESCAVAÇÃO VERTICAL A CÉU ABERTO, EM OBRAS DE INFRAESTRUTURA, INCLUINDO CARGA, DESCARGA E TRANSPORTE, EM SOLO DE 1ª CATEGORIA COM ESCAVADEIRA HIDRÁULICA (CAÇAMBA: 1,2 M³ / 155HP), FROTA DE 7 CAMINHÕES BASCULANTES DE 14 M³, DMT DE 3 KM E VELOCIDADE MÉDIA 20</v>
          </cell>
          <cell r="I4890" t="str">
            <v>M3</v>
          </cell>
          <cell r="J4890" t="str">
            <v>ATRIBUÍDO SÃO PAULO</v>
          </cell>
          <cell r="K4890" t="str">
            <v>13,33</v>
          </cell>
          <cell r="L4890" t="str">
            <v>CAIXA REFERENCIAL</v>
          </cell>
        </row>
        <row r="4891">
          <cell r="A4891">
            <v>101247</v>
          </cell>
          <cell r="B4891" t="str">
            <v>MOVIMENTO DE TERRA</v>
          </cell>
          <cell r="C4891" t="str">
            <v>MOVT</v>
          </cell>
          <cell r="D4891" t="str">
            <v>CORTE/ESCAVACAO EM JAZIDAS OU CAMPO ABERTO</v>
          </cell>
          <cell r="E4891" t="str">
            <v>0018</v>
          </cell>
          <cell r="F4891" t="str">
            <v/>
          </cell>
          <cell r="G4891" t="str">
            <v/>
          </cell>
          <cell r="H4891" t="str">
            <v>ESCAVAÇÃO VERTICAL A CÉU ABERTO, EM OBRAS DE INFRAESTRUTURA, INCLUINDO CARGA, DESCARGA E TRANSPORTE, EM SOLO DE 1ª CATEGORIA COM ESCAVADEIRA HIDRÁULICA (CAÇAMBA: 1,2 M³ / 155HP), FROTA DE 8 CAMINHÕES BASCULANTES DE 14 M³, DMT DE 4 KM E VELOCIDADE MÉDIA 22</v>
          </cell>
          <cell r="I4891" t="str">
            <v>M3</v>
          </cell>
          <cell r="J4891" t="str">
            <v>ATRIBUÍDO SÃO PAULO</v>
          </cell>
          <cell r="K4891" t="str">
            <v>14,79</v>
          </cell>
          <cell r="L4891" t="str">
            <v>CAIXA REFERENCIAL</v>
          </cell>
        </row>
        <row r="4892">
          <cell r="A4892">
            <v>101248</v>
          </cell>
          <cell r="B4892" t="str">
            <v>MOVIMENTO DE TERRA</v>
          </cell>
          <cell r="C4892" t="str">
            <v>MOVT</v>
          </cell>
          <cell r="D4892" t="str">
            <v>CORTE/ESCAVACAO EM JAZIDAS OU CAMPO ABERTO</v>
          </cell>
          <cell r="E4892" t="str">
            <v>0018</v>
          </cell>
          <cell r="F4892" t="str">
            <v/>
          </cell>
          <cell r="G4892" t="str">
            <v/>
          </cell>
          <cell r="H4892" t="str">
            <v>ESCAVAÇÃO VERTICAL A CÉU ABERTO, EM OBRAS DE INFRAESTRUTURA, INCLUINDO CARGA, DESCARGA E TRANSPORTE, EM SOLO DE 1ª CATEGORIA COM ESCAVADEIRA HIDRÁULICA (CAÇAMBA: 1,2 M³ / 155HP), FROTA DE 10 CAMINHÕES BASCULANTES DE 14 M³, DMT DE 6 KM E VELOCIDADE MÉDIA22</v>
          </cell>
          <cell r="I4892" t="str">
            <v>M3</v>
          </cell>
          <cell r="J4892" t="str">
            <v>ATRIBUÍDO SÃO PAULO</v>
          </cell>
          <cell r="K4892" t="str">
            <v>18,54</v>
          </cell>
          <cell r="L4892" t="str">
            <v>CAIXA REFERENCIAL</v>
          </cell>
        </row>
        <row r="4893">
          <cell r="A4893">
            <v>101249</v>
          </cell>
          <cell r="B4893" t="str">
            <v>MOVIMENTO DE TERRA</v>
          </cell>
          <cell r="C4893" t="str">
            <v>MOVT</v>
          </cell>
          <cell r="D4893" t="str">
            <v>CORTE/ESCAVACAO EM JAZIDAS OU CAMPO ABERTO</v>
          </cell>
          <cell r="E4893" t="str">
            <v>0018</v>
          </cell>
          <cell r="F4893" t="str">
            <v/>
          </cell>
          <cell r="G4893" t="str">
            <v/>
          </cell>
          <cell r="H4893" t="str">
            <v>ESCAVAÇÃO VERTICAL A CÉU ABERTO, EM OBRAS DE INFRAESTRUTURA, INCLUINDO CARGA, DESCARGA E TRANSPORTE, EM SOLO DE 1ª CATEGORIA COM ESCAVADEIRA HIDRÁULICA (CAÇAMBA: 1,2 M³ / 155HP), FROTA DE 5 CAMINHÕES BASCULANTES DE 18 M³, DMT DE 1,5 KM E VELOCIDADE MÉDIA1</v>
          </cell>
          <cell r="I4893" t="str">
            <v>M3</v>
          </cell>
          <cell r="J4893" t="str">
            <v>ATRIBUÍDO SÃO PAULO</v>
          </cell>
          <cell r="K4893" t="str">
            <v>9,39</v>
          </cell>
          <cell r="L4893" t="str">
            <v>CAIXA REFERENCIAL</v>
          </cell>
        </row>
        <row r="4894">
          <cell r="A4894">
            <v>101250</v>
          </cell>
          <cell r="B4894" t="str">
            <v>MOVIMENTO DE TERRA</v>
          </cell>
          <cell r="C4894" t="str">
            <v>MOVT</v>
          </cell>
          <cell r="D4894" t="str">
            <v>CORTE/ESCAVACAO EM JAZIDAS OU CAMPO ABERTO</v>
          </cell>
          <cell r="E4894" t="str">
            <v>0018</v>
          </cell>
          <cell r="F4894" t="str">
            <v/>
          </cell>
          <cell r="G4894" t="str">
            <v/>
          </cell>
          <cell r="H4894" t="str">
            <v>ESCAVAÇÃO VERTICAL A CÉU ABERTO, EM OBRAS DE INFRAESTRUTURA, INCLUINDO CARGA, DESCARGA E TRANSPORTE, EM SOLO DE 1ª CATEGORIA COM ESCAVADEIRA HIDRÁULICA (CAÇAMBA: 1,2 M³ / 155HP), FROTA DE 6 CAMINHÕES BASCULANTES DE 18 M³, DMT DE 2 KM E VELOCIDADE MÉDIA 19</v>
          </cell>
          <cell r="I4894" t="str">
            <v>M3</v>
          </cell>
          <cell r="J4894" t="str">
            <v>ATRIBUÍDO SÃO PAULO</v>
          </cell>
          <cell r="K4894" t="str">
            <v>10,40</v>
          </cell>
          <cell r="L4894" t="str">
            <v>CAIXA REFERENCIAL</v>
          </cell>
        </row>
        <row r="4895">
          <cell r="A4895">
            <v>101251</v>
          </cell>
          <cell r="B4895" t="str">
            <v>MOVIMENTO DE TERRA</v>
          </cell>
          <cell r="C4895" t="str">
            <v>MOVT</v>
          </cell>
          <cell r="D4895" t="str">
            <v>CORTE/ESCAVACAO EM JAZIDAS OU CAMPO ABERTO</v>
          </cell>
          <cell r="E4895" t="str">
            <v>0018</v>
          </cell>
          <cell r="F4895" t="str">
            <v/>
          </cell>
          <cell r="G4895" t="str">
            <v/>
          </cell>
          <cell r="H4895" t="str">
            <v>ESCAVAÇÃO VERTICAL A CÉU ABERTO, EM OBRAS DE INFRAESTRUTURA, INCLUINDO CARGA, DESCARGA E TRANSPORTE, EM SOLO DE 1ª CATEGORIA COM ESCAVADEIRA HIDRÁULICA (CAÇAMBA: 1,2 M³ / 155HP), FROTA DE 6 CAMINHÕES BASCULANTES DE 18 M³, DMT DE 3 KM E VELOCIDADE MÉDIA 20</v>
          </cell>
          <cell r="I4895" t="str">
            <v>M3</v>
          </cell>
          <cell r="J4895" t="str">
            <v>ATRIBUÍDO SÃO PAULO</v>
          </cell>
          <cell r="K4895" t="str">
            <v>11,91</v>
          </cell>
          <cell r="L4895" t="str">
            <v>CAIXA REFERENCIAL</v>
          </cell>
        </row>
        <row r="4896">
          <cell r="A4896">
            <v>101252</v>
          </cell>
          <cell r="B4896" t="str">
            <v>MOVIMENTO DE TERRA</v>
          </cell>
          <cell r="C4896" t="str">
            <v>MOVT</v>
          </cell>
          <cell r="D4896" t="str">
            <v>CORTE/ESCAVACAO EM JAZIDAS OU CAMPO ABERTO</v>
          </cell>
          <cell r="E4896" t="str">
            <v>0018</v>
          </cell>
          <cell r="F4896" t="str">
            <v/>
          </cell>
          <cell r="G4896" t="str">
            <v/>
          </cell>
          <cell r="H4896" t="str">
            <v>ESCAVAÇÃO VERTICAL A CÉU ABERTO, EM OBRAS DE INFRAESTRUTURA, INCLUINDO CARGA, DESCARGA E TRANSPORTE, EM SOLO DE 1ª CATEGORIA COM ESCAVADEIRA HIDRÁULICA (CAÇAMBA: 1,2 M³ / 155HP), FROTA DE 7 CAMINHÕES BASCULANTES DE 18 M³, DMT DE 4 KM E VELOCIDADE MÉDIA 22</v>
          </cell>
          <cell r="I4896" t="str">
            <v>M3</v>
          </cell>
          <cell r="J4896" t="str">
            <v>ATRIBUÍDO SÃO PAULO</v>
          </cell>
          <cell r="K4896" t="str">
            <v>12,92</v>
          </cell>
          <cell r="L4896" t="str">
            <v>CAIXA REFERENCIAL</v>
          </cell>
        </row>
        <row r="4897">
          <cell r="A4897">
            <v>101253</v>
          </cell>
          <cell r="B4897" t="str">
            <v>MOVIMENTO DE TERRA</v>
          </cell>
          <cell r="C4897" t="str">
            <v>MOVT</v>
          </cell>
          <cell r="D4897" t="str">
            <v>CORTE/ESCAVACAO EM JAZIDAS OU CAMPO ABERTO</v>
          </cell>
          <cell r="E4897" t="str">
            <v>0018</v>
          </cell>
          <cell r="F4897" t="str">
            <v/>
          </cell>
          <cell r="G4897" t="str">
            <v/>
          </cell>
          <cell r="H4897" t="str">
            <v>ESCAVAÇÃO VERTICAL A CÉU ABERTO, EM OBRAS DE INFRAESTRUTURA, INCLUINDO CARGA, DESCARGA E TRANSPORTE, EM SOLO DE 1ª CATEGORIA COM ESCAVADEIRA HIDRÁULICA (CAÇAMBA: 1,2 M³ / 155HP), FROTA DE 9 CAMINHÕES BASCULANTES DE 18 M³, DMT DE 6 KM E VELOCIDADE MÉDIA 22</v>
          </cell>
          <cell r="I4897" t="str">
            <v>M3</v>
          </cell>
          <cell r="J4897" t="str">
            <v>ATRIBUÍDO SÃO PAULO</v>
          </cell>
          <cell r="K4897" t="str">
            <v>16,28</v>
          </cell>
          <cell r="L4897" t="str">
            <v>CAIXA REFERENCIAL</v>
          </cell>
        </row>
        <row r="4898">
          <cell r="A4898">
            <v>101254</v>
          </cell>
          <cell r="B4898" t="str">
            <v>MOVIMENTO DE TERRA</v>
          </cell>
          <cell r="C4898" t="str">
            <v>MOVT</v>
          </cell>
          <cell r="D4898" t="str">
            <v>CORTE/ESCAVACAO EM JAZIDAS OU CAMPO ABERTO</v>
          </cell>
          <cell r="E4898" t="str">
            <v>0018</v>
          </cell>
          <cell r="F4898" t="str">
            <v/>
          </cell>
          <cell r="G4898" t="str">
            <v/>
          </cell>
          <cell r="H4898" t="str">
            <v>ESCAVAÇÃO VERTICAL A CÉU ABERTO, EM OBRAS DE EDIFICAÇÃO, INCLUINDO CARGA, DESCARGA E TRANSPORTE, EM SOLO DE 1ª CATEGORIA COM ESCAVADEIRA HIDRÁULICA (CAÇAMBA: 0,8 M³ / 111HP), FROTA DE 3 CAMINHÕES BASCULANTES DE 10 M³, DMT ATÉ 1 KM E VELOCIDADE MÉDIA 14KM/</v>
          </cell>
          <cell r="I4898" t="str">
            <v>M3</v>
          </cell>
          <cell r="J4898" t="str">
            <v>ATRIBUÍDO SÃO PAULO</v>
          </cell>
          <cell r="K4898" t="str">
            <v>8,26</v>
          </cell>
          <cell r="L4898" t="str">
            <v>CAIXA REFERENCIAL</v>
          </cell>
        </row>
        <row r="4899">
          <cell r="A4899">
            <v>101255</v>
          </cell>
          <cell r="B4899" t="str">
            <v>MOVIMENTO DE TERRA</v>
          </cell>
          <cell r="C4899" t="str">
            <v>MOVT</v>
          </cell>
          <cell r="D4899" t="str">
            <v>CORTE/ESCAVACAO EM JAZIDAS OU CAMPO ABERTO</v>
          </cell>
          <cell r="E4899" t="str">
            <v>0018</v>
          </cell>
          <cell r="F4899" t="str">
            <v/>
          </cell>
          <cell r="G4899" t="str">
            <v/>
          </cell>
          <cell r="H4899" t="str">
            <v>ESCAVAÇÃO VERTICAL A CÉU ABERTO, EM OBRAS DE EDIFICAÇÃO, INCLUINDO CARGA, DESCARGA E TRANSPORTE, EM SOLO DE 1ª CATEGORIA COM ESCAVADEIRA HIDRÁULICA (CAÇAMBA: 1,2 M³ / 155HP), FROTA DE 3 CAMINHÕES BASCULANTES DE 10 M³, DMT ATÉ 1 KM E VELOCIDADE MÉDIA 14KM/</v>
          </cell>
          <cell r="I4899" t="str">
            <v>M3</v>
          </cell>
          <cell r="J4899" t="str">
            <v>ATRIBUÍDO SÃO PAULO</v>
          </cell>
          <cell r="K4899" t="str">
            <v>7,35</v>
          </cell>
          <cell r="L4899" t="str">
            <v>CAIXA REFERENCIAL</v>
          </cell>
        </row>
        <row r="4900">
          <cell r="A4900">
            <v>101256</v>
          </cell>
          <cell r="B4900" t="str">
            <v>MOVIMENTO DE TERRA</v>
          </cell>
          <cell r="C4900" t="str">
            <v>MOVT</v>
          </cell>
          <cell r="D4900" t="str">
            <v>CORTE/ESCAVACAO EM JAZIDAS OU CAMPO ABERTO</v>
          </cell>
          <cell r="E4900" t="str">
            <v>0018</v>
          </cell>
          <cell r="F4900" t="str">
            <v/>
          </cell>
          <cell r="G4900" t="str">
            <v/>
          </cell>
          <cell r="H4900" t="str">
            <v>ESCAVAÇÃO VERTICAL A CÉU ABERTO, EM OBRAS DE EDIFICAÇÃO, INCLUINDO CARGA, DESCARGA E TRANSPORTE, EM SOLO DE 1ª CATEGORIA COM ESCAVADEIRA HIDRÁULICA (CAÇAMBA: 0,8 M³ / 111HP), FROTA DE 5 CAMINHÕES BASCULANTES DE 10 M³, DMT DE 1,5 KM E VELOCIDADE MÉDIA 18KM</v>
          </cell>
          <cell r="I4900" t="str">
            <v>M3</v>
          </cell>
          <cell r="J4900" t="str">
            <v>ATRIBUÍDO SÃO PAULO</v>
          </cell>
          <cell r="K4900" t="str">
            <v>12,71</v>
          </cell>
          <cell r="L4900" t="str">
            <v>CAIXA REFERENCIAL</v>
          </cell>
        </row>
        <row r="4901">
          <cell r="A4901">
            <v>101257</v>
          </cell>
          <cell r="B4901" t="str">
            <v>MOVIMENTO DE TERRA</v>
          </cell>
          <cell r="C4901" t="str">
            <v>MOVT</v>
          </cell>
          <cell r="D4901" t="str">
            <v>CORTE/ESCAVACAO EM JAZIDAS OU CAMPO ABERTO</v>
          </cell>
          <cell r="E4901" t="str">
            <v>0018</v>
          </cell>
          <cell r="F4901" t="str">
            <v/>
          </cell>
          <cell r="G4901" t="str">
            <v/>
          </cell>
          <cell r="H4901" t="str">
            <v>ESCAVAÇÃO VERTICAL A CÉU ABERTO, EM OBRAS DE EDIFICAÇÃO, INCLUINDO CARGA, DESCARGA E TRANSPORTE, EM SOLO DE 1ª CATEGORIA COM ESCAVADEIRA HIDRÁULICA (CAÇAMBA: 0,8 M³ / 111HP), FROTA DE 5 CAMINHÕES BASCULANTES DE 10 M³, DMT DE 2 KM E VELOCIDADE MÉDIA 19KM/H</v>
          </cell>
          <cell r="I4901" t="str">
            <v>M3</v>
          </cell>
          <cell r="J4901" t="str">
            <v>ATRIBUÍDO SÃO PAULO</v>
          </cell>
          <cell r="K4901" t="str">
            <v>13,44</v>
          </cell>
          <cell r="L4901" t="str">
            <v>CAIXA REFERENCIAL</v>
          </cell>
        </row>
        <row r="4902">
          <cell r="A4902">
            <v>101258</v>
          </cell>
          <cell r="B4902" t="str">
            <v>MOVIMENTO DE TERRA</v>
          </cell>
          <cell r="C4902" t="str">
            <v>MOVT</v>
          </cell>
          <cell r="D4902" t="str">
            <v>CORTE/ESCAVACAO EM JAZIDAS OU CAMPO ABERTO</v>
          </cell>
          <cell r="E4902" t="str">
            <v>0018</v>
          </cell>
          <cell r="F4902" t="str">
            <v/>
          </cell>
          <cell r="G4902" t="str">
            <v/>
          </cell>
          <cell r="H4902" t="str">
            <v>ESCAVAÇÃO VERTICAL A CÉU ABERTO, EM OBRAS DE EDIFICAÇÃO, INCLUINDO CARGA, DESCARGA E TRANSPORTE, EM SOLO DE 1ª CATEGORIA COM ESCAVADEIRA HIDRÁULICA (CAÇAMBA: 0,8 M³ / 111HP), FROTA DE 6 CAMINHÕES BASCULANTES DE 10 M³, DMT DE 3 KM E VELOCIDADE MÉDIA 20KM/H</v>
          </cell>
          <cell r="I4902" t="str">
            <v>M3</v>
          </cell>
          <cell r="J4902" t="str">
            <v>ATRIBUÍDO SÃO PAULO</v>
          </cell>
          <cell r="K4902" t="str">
            <v>15,57</v>
          </cell>
          <cell r="L4902" t="str">
            <v>CAIXA REFERENCIAL</v>
          </cell>
        </row>
        <row r="4903">
          <cell r="A4903">
            <v>101259</v>
          </cell>
          <cell r="B4903" t="str">
            <v>MOVIMENTO DE TERRA</v>
          </cell>
          <cell r="C4903" t="str">
            <v>MOVT</v>
          </cell>
          <cell r="D4903" t="str">
            <v>CORTE/ESCAVACAO EM JAZIDAS OU CAMPO ABERTO</v>
          </cell>
          <cell r="E4903" t="str">
            <v>0018</v>
          </cell>
          <cell r="F4903" t="str">
            <v/>
          </cell>
          <cell r="G4903" t="str">
            <v/>
          </cell>
          <cell r="H4903" t="str">
            <v>ESCAVAÇÃO VERTICAL A CÉU ABERTO, EM OBRAS DE EDIFICAÇÃO, INCLUINDO CARGA, DESCARGA E TRANSPORTE, EM SOLO DE 1ª CATEGORIA COM ESCAVADEIRA HIDRÁULICA (CAÇAMBA: 0,8 M³ / 111HP), FROTA DE 7 CAMINHÕES BASCULANTES DE 10 M³, DMT DE 4 KM E VELOCIDADE MÉDIA 22KM/H</v>
          </cell>
          <cell r="I4903" t="str">
            <v>M3</v>
          </cell>
          <cell r="J4903" t="str">
            <v>ATRIBUÍDO SÃO PAULO</v>
          </cell>
          <cell r="K4903" t="str">
            <v>17,25</v>
          </cell>
          <cell r="L4903" t="str">
            <v>CAIXA REFERENCIAL</v>
          </cell>
        </row>
        <row r="4904">
          <cell r="A4904">
            <v>101260</v>
          </cell>
          <cell r="B4904" t="str">
            <v>MOVIMENTO DE TERRA</v>
          </cell>
          <cell r="C4904" t="str">
            <v>MOVT</v>
          </cell>
          <cell r="D4904" t="str">
            <v>CORTE/ESCAVACAO EM JAZIDAS OU CAMPO ABERTO</v>
          </cell>
          <cell r="E4904" t="str">
            <v>0018</v>
          </cell>
          <cell r="F4904" t="str">
            <v/>
          </cell>
          <cell r="G4904" t="str">
            <v/>
          </cell>
          <cell r="H4904" t="str">
            <v>ESCAVAÇÃO VERTICAL A CÉU ABERTO, EM OBRAS DE EDIFICAÇÃO, INCLUINDO CARGA, DESCARGA E TRANSPORTE, EM SOLO DE 1ª CATEGORIA COM ESCAVADEIRA HIDRÁULICA (CAÇAMBA: 0,8 M³ / 111HP), FROTA DE 9 CAMINHÕES BASCULANTES DE 10 M³, DMT DE 6 KM E VELOCIDADE MÉDIA 22KM/H</v>
          </cell>
          <cell r="I4904" t="str">
            <v>M3</v>
          </cell>
          <cell r="J4904" t="str">
            <v>ATRIBUÍDO SÃO PAULO</v>
          </cell>
          <cell r="K4904" t="str">
            <v>21,53</v>
          </cell>
          <cell r="L4904" t="str">
            <v>CAIXA REFERENCIAL</v>
          </cell>
        </row>
        <row r="4905">
          <cell r="A4905">
            <v>101261</v>
          </cell>
          <cell r="B4905" t="str">
            <v>MOVIMENTO DE TERRA</v>
          </cell>
          <cell r="C4905" t="str">
            <v>MOVT</v>
          </cell>
          <cell r="D4905" t="str">
            <v>CORTE/ESCAVACAO EM JAZIDAS OU CAMPO ABERTO</v>
          </cell>
          <cell r="E4905" t="str">
            <v>0018</v>
          </cell>
          <cell r="F4905" t="str">
            <v/>
          </cell>
          <cell r="G4905" t="str">
            <v/>
          </cell>
          <cell r="H4905" t="str">
            <v>ESCAVAÇÃO VERTICAL A CÉU ABERTO, EM OBRAS DE EDIFICAÇÃO, INCLUINDO CARGA, DESCARGA E TRANSPORTE, EM SOLO DE 1ª CATEGORIA COM ESCAVADEIRA HIDRÁULICA (CAÇAMBA: 1,2 M³ / 155HP), FROTA DE 6 CAMINHÕES BASCULANTES DE 10 M³, DMT DE 1,5 KM E VELOCIDADE MÉDIA 18KM</v>
          </cell>
          <cell r="I4905" t="str">
            <v>M3</v>
          </cell>
          <cell r="J4905" t="str">
            <v>ATRIBUÍDO SÃO PAULO</v>
          </cell>
          <cell r="K4905" t="str">
            <v>12,03</v>
          </cell>
          <cell r="L4905" t="str">
            <v>CAIXA REFERENCIAL</v>
          </cell>
        </row>
        <row r="4906">
          <cell r="A4906">
            <v>101262</v>
          </cell>
          <cell r="B4906" t="str">
            <v>MOVIMENTO DE TERRA</v>
          </cell>
          <cell r="C4906" t="str">
            <v>MOVT</v>
          </cell>
          <cell r="D4906" t="str">
            <v>CORTE/ESCAVACAO EM JAZIDAS OU CAMPO ABERTO</v>
          </cell>
          <cell r="E4906" t="str">
            <v>0018</v>
          </cell>
          <cell r="F4906" t="str">
            <v/>
          </cell>
          <cell r="G4906" t="str">
            <v/>
          </cell>
          <cell r="H4906" t="str">
            <v>ESCAVAÇÃO VERTICAL A CÉU ABERTO, EM OBRAS DE EDIFICAÇÃO, INCLUINDO CARGA, DESCARGA E TRANSPORTE, EM SOLO DE 1ª CATEGORIA COM ESCAVADEIRA HIDRÁULICA (CAÇAMBA: 1,2 M³ / 155HP), FROTA DE 6 CAMINHÕES BASCULANTES DE 10 M³, DMT DE 2 KM E VELOCIDADE MÉDIA 19KM/H</v>
          </cell>
          <cell r="I4906" t="str">
            <v>M3</v>
          </cell>
          <cell r="J4906" t="str">
            <v>ATRIBUÍDO SÃO PAULO</v>
          </cell>
          <cell r="K4906" t="str">
            <v>12,76</v>
          </cell>
          <cell r="L4906" t="str">
            <v>CAIXA REFERENCIAL</v>
          </cell>
        </row>
        <row r="4907">
          <cell r="A4907">
            <v>101263</v>
          </cell>
          <cell r="B4907" t="str">
            <v>MOVIMENTO DE TERRA</v>
          </cell>
          <cell r="C4907" t="str">
            <v>MOVT</v>
          </cell>
          <cell r="D4907" t="str">
            <v>CORTE/ESCAVACAO EM JAZIDAS OU CAMPO ABERTO</v>
          </cell>
          <cell r="E4907" t="str">
            <v>0018</v>
          </cell>
          <cell r="F4907" t="str">
            <v/>
          </cell>
          <cell r="G4907" t="str">
            <v/>
          </cell>
          <cell r="H4907" t="str">
            <v>ESCAVAÇÃO VERTICAL A CÉU ABERTO, EM OBRAS DE EDIFICAÇÃO, INCLUINDO CARGA, DESCARGA E TRANSPORTE, EM SOLO DE 1ª CATEGORIA COM ESCAVADEIRA HIDRÁULICA (CAÇAMBA: 1,2 M³ / 155HP), FROTA DE 7 CAMINHÕES BASCULANTES DE 10 M³, DMT DE 3 KM E VELOCIDADE MÉDIA 20KM/H</v>
          </cell>
          <cell r="I4907" t="str">
            <v>M3</v>
          </cell>
          <cell r="J4907" t="str">
            <v>ATRIBUÍDO SÃO PAULO</v>
          </cell>
          <cell r="K4907" t="str">
            <v>14,75</v>
          </cell>
          <cell r="L4907" t="str">
            <v>CAIXA REFERENCIAL</v>
          </cell>
        </row>
        <row r="4908">
          <cell r="A4908">
            <v>101264</v>
          </cell>
          <cell r="B4908" t="str">
            <v>MOVIMENTO DE TERRA</v>
          </cell>
          <cell r="C4908" t="str">
            <v>MOVT</v>
          </cell>
          <cell r="D4908" t="str">
            <v>CORTE/ESCAVACAO EM JAZIDAS OU CAMPO ABERTO</v>
          </cell>
          <cell r="E4908" t="str">
            <v>0018</v>
          </cell>
          <cell r="F4908" t="str">
            <v/>
          </cell>
          <cell r="G4908" t="str">
            <v/>
          </cell>
          <cell r="H4908" t="str">
            <v>ESCAVAÇÃO VERTICAL A CÉU ABERTO, EM OBRAS DE EDIFICAÇÃO, INCLUINDO CARGA, DESCARGA E TRANSPORTE, EM SOLO DE 1ª CATEGORIA COM ESCAVADEIRA HIDRÁULICA (CAÇAMBA: 1,2 M³ / 155HP), FROTA DE 8 CAMINHÕES BASCULANTES DE 10 M³, DMT DE 4 KM E VELOCIDADE MÉDIA 22KM/H</v>
          </cell>
          <cell r="I4908" t="str">
            <v>M3</v>
          </cell>
          <cell r="J4908" t="str">
            <v>ATRIBUÍDO SÃO PAULO</v>
          </cell>
          <cell r="K4908" t="str">
            <v>16,32</v>
          </cell>
          <cell r="L4908" t="str">
            <v>CAIXA REFERENCIAL</v>
          </cell>
        </row>
        <row r="4909">
          <cell r="A4909">
            <v>101265</v>
          </cell>
          <cell r="B4909" t="str">
            <v>MOVIMENTO DE TERRA</v>
          </cell>
          <cell r="C4909" t="str">
            <v>MOVT</v>
          </cell>
          <cell r="D4909" t="str">
            <v>CORTE/ESCAVACAO EM JAZIDAS OU CAMPO ABERTO</v>
          </cell>
          <cell r="E4909" t="str">
            <v>0018</v>
          </cell>
          <cell r="F4909" t="str">
            <v/>
          </cell>
          <cell r="G4909" t="str">
            <v/>
          </cell>
          <cell r="H4909" t="str">
            <v>ESCAVAÇÃO VERTICAL A CÉU ABERTO, EM OBRAS DE EDIFICAÇÃO, INCLUINDO CARGA, DESCARGA E TRANSPORTE, EM SOLO DE 1ª CATEGORIA COM ESCAVADEIRA HIDRÁULICA (CAÇAMBA: 1,2 M³ / 155HP), FROTA DE 10 CAMINHÕES BASCULANTES DE 10 M³, DMT DE 6 KM E VELOCIDADE MÉDIA 22KM/</v>
          </cell>
          <cell r="I4909" t="str">
            <v>M3</v>
          </cell>
          <cell r="J4909" t="str">
            <v>ATRIBUÍDO SÃO PAULO</v>
          </cell>
          <cell r="K4909" t="str">
            <v>20,34</v>
          </cell>
          <cell r="L4909" t="str">
            <v>CAIXA REFERENCIAL</v>
          </cell>
        </row>
        <row r="4910">
          <cell r="A4910">
            <v>101266</v>
          </cell>
          <cell r="B4910" t="str">
            <v>MOVIMENTO DE TERRA</v>
          </cell>
          <cell r="C4910" t="str">
            <v>MOVT</v>
          </cell>
          <cell r="D4910" t="str">
            <v>CORTE/ESCAVACAO EM JAZIDAS OU CAMPO ABERTO</v>
          </cell>
          <cell r="E4910" t="str">
            <v>0018</v>
          </cell>
          <cell r="F4910" t="str">
            <v/>
          </cell>
          <cell r="G4910" t="str">
            <v/>
          </cell>
          <cell r="H4910" t="str">
            <v>ESCAVAÇÃO VERTICAL A CÉU ABERTO, EM OBRAS DE INFRAESTRUTURA, INCLUINDO CARGA, DESCARGA E TRANSPORTE, EM SOLO DE 1ª CATEGORIA COM ESCAVADEIRA HIDRÁULICA (CAÇAMBA: 0,8 M³ / 111HP), FROTA DE 3 CAMINHÕES BASCULANTES DE 10 M³, DMT ATÉ 1 KM E VELOCIDADE MÉDIA14</v>
          </cell>
          <cell r="I4910" t="str">
            <v>M3</v>
          </cell>
          <cell r="J4910" t="str">
            <v>ATRIBUÍDO SÃO PAULO</v>
          </cell>
          <cell r="K4910" t="str">
            <v>7,36</v>
          </cell>
          <cell r="L4910" t="str">
            <v>CAIXA REFERENCIAL</v>
          </cell>
        </row>
        <row r="4911">
          <cell r="A4911">
            <v>101267</v>
          </cell>
          <cell r="B4911" t="str">
            <v>MOVIMENTO DE TERRA</v>
          </cell>
          <cell r="C4911" t="str">
            <v>MOVT</v>
          </cell>
          <cell r="D4911" t="str">
            <v>CORTE/ESCAVACAO EM JAZIDAS OU CAMPO ABERTO</v>
          </cell>
          <cell r="E4911" t="str">
            <v>0018</v>
          </cell>
          <cell r="F4911" t="str">
            <v/>
          </cell>
          <cell r="G4911" t="str">
            <v/>
          </cell>
          <cell r="H4911" t="str">
            <v>ESCAVAÇÃO VERTICAL A CÉU ABERTO, EM OBRAS DE INFRAESTRUTURA, INCLUINDO CARGA, DESCARGA E TRANSPORTE, EM SOLO DE 1ª CATEGORIA COM ESCAVADEIRA HIDRÁULICA (CAÇAMBA: 1,2 M³ / 155HP), FROTA DE 4 CAMINHÕES BASCULANTES DE 10 M³, DMT ATÉ 1 KM E VELOCIDADE MÉDIA14</v>
          </cell>
          <cell r="I4911" t="str">
            <v>M3</v>
          </cell>
          <cell r="J4911" t="str">
            <v>ATRIBUÍDO SÃO PAULO</v>
          </cell>
          <cell r="K4911" t="str">
            <v>7,04</v>
          </cell>
          <cell r="L4911" t="str">
            <v>CAIXA REFERENCIAL</v>
          </cell>
        </row>
        <row r="4912">
          <cell r="A4912">
            <v>101268</v>
          </cell>
          <cell r="B4912" t="str">
            <v>MOVIMENTO DE TERRA</v>
          </cell>
          <cell r="C4912" t="str">
            <v>MOVT</v>
          </cell>
          <cell r="D4912" t="str">
            <v>CORTE/ESCAVACAO EM JAZIDAS OU CAMPO ABERTO</v>
          </cell>
          <cell r="E4912" t="str">
            <v>0018</v>
          </cell>
          <cell r="F4912" t="str">
            <v/>
          </cell>
          <cell r="G4912" t="str">
            <v/>
          </cell>
          <cell r="H4912" t="str">
            <v>ESCAVAÇÃO VERTICAL A CÉU ABERTO, EM OBRAS DE INFRAESTRUTURA, INCLUINDO CARGA, DESCARGA E TRANSPORTE, EM SOLO DE 1ª CATEGORIA COM ESCAVADEIRA HIDRÁULICA (CAÇAMBA: 0,8 M³ / 111HP), FROTA DE 5 CAMINHÕES BASCULANTES DE 10 M³, DMT DE 1,5 KM E VELOCIDADE MÉDIA1</v>
          </cell>
          <cell r="I4912" t="str">
            <v>M3</v>
          </cell>
          <cell r="J4912" t="str">
            <v>ATRIBUÍDO SÃO PAULO</v>
          </cell>
          <cell r="K4912" t="str">
            <v>11,60</v>
          </cell>
          <cell r="L4912" t="str">
            <v>CAIXA REFERENCIAL</v>
          </cell>
        </row>
        <row r="4913">
          <cell r="A4913">
            <v>101269</v>
          </cell>
          <cell r="B4913" t="str">
            <v>MOVIMENTO DE TERRA</v>
          </cell>
          <cell r="C4913" t="str">
            <v>MOVT</v>
          </cell>
          <cell r="D4913" t="str">
            <v>CORTE/ESCAVACAO EM JAZIDAS OU CAMPO ABERTO</v>
          </cell>
          <cell r="E4913" t="str">
            <v>0018</v>
          </cell>
          <cell r="F4913" t="str">
            <v/>
          </cell>
          <cell r="G4913" t="str">
            <v/>
          </cell>
          <cell r="H4913" t="str">
            <v>ESCAVAÇÃO VERTICAL A CÉU ABERTO, EM OBRAS DE INFRAESTRUTURA, INCLUINDO CARGA, DESCARGA E TRANSPORTE, EM SOLO DE 1ª CATEGORIA COM ESCAVADEIRA HIDRÁULICA (CAÇAMBA: 0,8 M³ / 111HP), FROTA DE 6 CAMINHÕES BASCULANTES DE 10 M³, DMT DE 2 KM E VELOCIDADE MÉDIA 19</v>
          </cell>
          <cell r="I4913" t="str">
            <v>M3</v>
          </cell>
          <cell r="J4913" t="str">
            <v>ATRIBUÍDO SÃO PAULO</v>
          </cell>
          <cell r="K4913" t="str">
            <v>12,86</v>
          </cell>
          <cell r="L4913" t="str">
            <v>CAIXA REFERENCIAL</v>
          </cell>
        </row>
        <row r="4914">
          <cell r="A4914">
            <v>101270</v>
          </cell>
          <cell r="B4914" t="str">
            <v>MOVIMENTO DE TERRA</v>
          </cell>
          <cell r="C4914" t="str">
            <v>MOVT</v>
          </cell>
          <cell r="D4914" t="str">
            <v>CORTE/ESCAVACAO EM JAZIDAS OU CAMPO ABERTO</v>
          </cell>
          <cell r="E4914" t="str">
            <v>0018</v>
          </cell>
          <cell r="F4914" t="str">
            <v/>
          </cell>
          <cell r="G4914" t="str">
            <v/>
          </cell>
          <cell r="H4914" t="str">
            <v>ESCAVAÇÃO VERTICAL A CÉU ABERTO, EM OBRAS DE INFRAESTRUTURA, INCLUINDO CARGA, DESCARGA E TRANSPORTE, EM SOLO DE 1ª CATEGORIA COM ESCAVADEIRA HIDRÁULICA (CAÇAMBA: 0,8 M³ / 111HP), FROTA DE 7 CAMINHÕES BASCULANTES DE 10 M³, DMT DE 3 KM E VELOCIDADE MÉDIA 20</v>
          </cell>
          <cell r="I4914" t="str">
            <v>M3</v>
          </cell>
          <cell r="J4914" t="str">
            <v>ATRIBUÍDO SÃO PAULO</v>
          </cell>
          <cell r="K4914" t="str">
            <v>14,89</v>
          </cell>
          <cell r="L4914" t="str">
            <v>CAIXA REFERENCIAL</v>
          </cell>
        </row>
        <row r="4915">
          <cell r="A4915">
            <v>101271</v>
          </cell>
          <cell r="B4915" t="str">
            <v>MOVIMENTO DE TERRA</v>
          </cell>
          <cell r="C4915" t="str">
            <v>MOVT</v>
          </cell>
          <cell r="D4915" t="str">
            <v>CORTE/ESCAVACAO EM JAZIDAS OU CAMPO ABERTO</v>
          </cell>
          <cell r="E4915" t="str">
            <v>0018</v>
          </cell>
          <cell r="F4915" t="str">
            <v/>
          </cell>
          <cell r="G4915" t="str">
            <v/>
          </cell>
          <cell r="H4915" t="str">
            <v>ESCAVAÇÃO VERTICAL A CÉU ABERTO, EM OBRAS DE INFRAESTRUTURA, INCLUINDO CARGA, DESCARGA E TRANSPORTE, EM SOLO DE 1ª CATEGORIA COM ESCAVADEIRA HIDRÁULICA (CAÇAMBA: 0,8 M³ / 111HP), FROTA DE 8 CAMINHÕES BASCULANTES DE 10 M³, DMT DE 4 KM E VELOCIDADE MÉDIA 22</v>
          </cell>
          <cell r="I4915" t="str">
            <v>M3</v>
          </cell>
          <cell r="J4915" t="str">
            <v>ATRIBUÍDO SÃO PAULO</v>
          </cell>
          <cell r="K4915" t="str">
            <v>16,49</v>
          </cell>
          <cell r="L4915" t="str">
            <v>CAIXA REFERENCIAL</v>
          </cell>
        </row>
        <row r="4916">
          <cell r="A4916">
            <v>101272</v>
          </cell>
          <cell r="B4916" t="str">
            <v>MOVIMENTO DE TERRA</v>
          </cell>
          <cell r="C4916" t="str">
            <v>MOVT</v>
          </cell>
          <cell r="D4916" t="str">
            <v>CORTE/ESCAVACAO EM JAZIDAS OU CAMPO ABERTO</v>
          </cell>
          <cell r="E4916" t="str">
            <v>0018</v>
          </cell>
          <cell r="F4916" t="str">
            <v/>
          </cell>
          <cell r="G4916" t="str">
            <v/>
          </cell>
          <cell r="H4916" t="str">
            <v>ESCAVAÇÃO VERTICAL A CÉU ABERTO, EM OBRAS DE INFRAESTRUTURA, INCLUINDO CARGA, DESCARGA E TRANSPORTE, EM SOLO DE 1ª CATEGORIA COM ESCAVADEIRA HIDRÁULICA (CAÇAMBA: 0,8 M³ / 111HP), FROTA DE 10 CAMINHÕES BASCULANTES DE 10 M³, DMT DE 6 KM E VELOCIDADE MÉDIA22</v>
          </cell>
          <cell r="I4916" t="str">
            <v>M3</v>
          </cell>
          <cell r="J4916" t="str">
            <v>ATRIBUÍDO SÃO PAULO</v>
          </cell>
          <cell r="K4916" t="str">
            <v>20,58</v>
          </cell>
          <cell r="L4916" t="str">
            <v>CAIXA REFERENCIAL</v>
          </cell>
        </row>
        <row r="4917">
          <cell r="A4917">
            <v>101273</v>
          </cell>
          <cell r="B4917" t="str">
            <v>MOVIMENTO DE TERRA</v>
          </cell>
          <cell r="C4917" t="str">
            <v>MOVT</v>
          </cell>
          <cell r="D4917" t="str">
            <v>CORTE/ESCAVACAO EM JAZIDAS OU CAMPO ABERTO</v>
          </cell>
          <cell r="E4917" t="str">
            <v>0018</v>
          </cell>
          <cell r="F4917" t="str">
            <v/>
          </cell>
          <cell r="G4917" t="str">
            <v/>
          </cell>
          <cell r="H4917" t="str">
            <v>ESCAVAÇÃO VERTICAL A CÉU ABERTO, EM OBRAS DE INFRAESTRUTURA, INCLUINDO CARGA, DESCARGA E TRANSPORTE, EM SOLO DE 1ª CATEGORIA COM ESCAVADEIRA HIDRÁULICA (CAÇAMBA: 1,2 M³ / 155HP), FROTA DE 6 CAMINHÕES BASCULANTES DE 10 M³, DMT DE 1,5 KM E VELOCIDADE MÉDIA1</v>
          </cell>
          <cell r="I4917" t="str">
            <v>M3</v>
          </cell>
          <cell r="J4917" t="str">
            <v>ATRIBUÍDO SÃO PAULO</v>
          </cell>
          <cell r="K4917" t="str">
            <v>11,09</v>
          </cell>
          <cell r="L4917" t="str">
            <v>CAIXA REFERENCIAL</v>
          </cell>
        </row>
        <row r="4918">
          <cell r="A4918">
            <v>101274</v>
          </cell>
          <cell r="B4918" t="str">
            <v>MOVIMENTO DE TERRA</v>
          </cell>
          <cell r="C4918" t="str">
            <v>MOVT</v>
          </cell>
          <cell r="D4918" t="str">
            <v>CORTE/ESCAVACAO EM JAZIDAS OU CAMPO ABERTO</v>
          </cell>
          <cell r="E4918" t="str">
            <v>0018</v>
          </cell>
          <cell r="F4918" t="str">
            <v/>
          </cell>
          <cell r="G4918" t="str">
            <v/>
          </cell>
          <cell r="H4918" t="str">
            <v>ESCAVAÇÃO VERTICAL A CÉU ABERTO, EM OBRAS DE INFRAESTRUTURA, INCLUINDO CARGA, DESCARGA E TRANSPORTE, EM SOLO DE 1ª CATEGORIA COM ESCAVADEIRA HIDRÁULICA (CAÇAMBA: 1,2 M³ / 155HP), FROTA DE 7 CAMINHÕES BASCULANTES DE 10 M³, DMT DE 2 KM E VELOCIDADE MÉDIA 19</v>
          </cell>
          <cell r="I4918" t="str">
            <v>M3</v>
          </cell>
          <cell r="J4918" t="str">
            <v>ATRIBUÍDO SÃO PAULO</v>
          </cell>
          <cell r="K4918" t="str">
            <v>12,23</v>
          </cell>
          <cell r="L4918" t="str">
            <v>CAIXA REFERENCIAL</v>
          </cell>
        </row>
        <row r="4919">
          <cell r="A4919">
            <v>101275</v>
          </cell>
          <cell r="B4919" t="str">
            <v>MOVIMENTO DE TERRA</v>
          </cell>
          <cell r="C4919" t="str">
            <v>MOVT</v>
          </cell>
          <cell r="D4919" t="str">
            <v>CORTE/ESCAVACAO EM JAZIDAS OU CAMPO ABERTO</v>
          </cell>
          <cell r="E4919" t="str">
            <v>0018</v>
          </cell>
          <cell r="F4919" t="str">
            <v/>
          </cell>
          <cell r="G4919" t="str">
            <v/>
          </cell>
          <cell r="H4919" t="str">
            <v>ESCAVAÇÃO VERTICAL A CÉU ABERTO, EM OBRAS DE INFRAESTRUTURA, INCLUINDO CARGA, DESCARGA E TRANSPORTE, EM SOLO DE 1ª CATEGORIA COM ESCAVADEIRA HIDRÁULICA (CAÇAMBA: 1,2 M³ / 155HP), FROTA DE 8 CAMINHÕES BASCULANTES DE 10 M³, DMT DE 3 KM E VELOCIDADE MÉDIA 20</v>
          </cell>
          <cell r="I4919" t="str">
            <v>M3</v>
          </cell>
          <cell r="J4919" t="str">
            <v>ATRIBUÍDO SÃO PAULO</v>
          </cell>
          <cell r="K4919" t="str">
            <v>14,16</v>
          </cell>
          <cell r="L4919" t="str">
            <v>CAIXA REFERENCIAL</v>
          </cell>
        </row>
        <row r="4920">
          <cell r="A4920">
            <v>101276</v>
          </cell>
          <cell r="B4920" t="str">
            <v>MOVIMENTO DE TERRA</v>
          </cell>
          <cell r="C4920" t="str">
            <v>MOVT</v>
          </cell>
          <cell r="D4920" t="str">
            <v>CORTE/ESCAVACAO EM JAZIDAS OU CAMPO ABERTO</v>
          </cell>
          <cell r="E4920" t="str">
            <v>0018</v>
          </cell>
          <cell r="F4920" t="str">
            <v/>
          </cell>
          <cell r="G4920" t="str">
            <v/>
          </cell>
          <cell r="H4920" t="str">
            <v>ESCAVAÇÃO VERTICAL A CÉU ABERTO, EM OBRAS DE INFRAESTRUTURA, INCLUINDO CARGA, DESCARGA E TRANSPORTE, EM SOLO DE 1ª CATEGORIA COM ESCAVADEIRA HIDRÁULICA (CAÇAMBA: 1,2 M³ / 155HP), FROTA DE 9 CAMINHÕES BASCULANTES DE 10 M³, DMT DE 4 KM E VELOCIDADE MÉDIA 22</v>
          </cell>
          <cell r="I4920" t="str">
            <v>M3</v>
          </cell>
          <cell r="J4920" t="str">
            <v>ATRIBUÍDO SÃO PAULO</v>
          </cell>
          <cell r="K4920" t="str">
            <v>15,64</v>
          </cell>
          <cell r="L4920" t="str">
            <v>CAIXA REFERENCIAL</v>
          </cell>
        </row>
        <row r="4921">
          <cell r="A4921">
            <v>101277</v>
          </cell>
          <cell r="B4921" t="str">
            <v>MOVIMENTO DE TERRA</v>
          </cell>
          <cell r="C4921" t="str">
            <v>MOVT</v>
          </cell>
          <cell r="D4921" t="str">
            <v>CORTE/ESCAVACAO EM JAZIDAS OU CAMPO ABERTO</v>
          </cell>
          <cell r="E4921" t="str">
            <v>0018</v>
          </cell>
          <cell r="F4921" t="str">
            <v/>
          </cell>
          <cell r="G4921" t="str">
            <v/>
          </cell>
          <cell r="H4921" t="str">
            <v>ESCAVAÇÃO VERTICAL A CÉU ABERTO, EM OBRAS DE INFRAESTRUTURA, INCLUINDO CARGA, DESCARGA E TRANSPORTE, EM SOLO DE 1ª CATEGORIA COM ESCAVADEIRA HIDRÁULICA (CAÇAMBA: 1,2 M³ / 155HP), FROTA DE 12 CAMINHÕES BASCULANTES DE 10 M³, DMT DE 6 KM E VELOCIDADE MÉDIA22</v>
          </cell>
          <cell r="I4921" t="str">
            <v>M3</v>
          </cell>
          <cell r="J4921" t="str">
            <v>ATRIBUÍDO SÃO PAULO</v>
          </cell>
          <cell r="K4921" t="str">
            <v>19,95</v>
          </cell>
          <cell r="L4921" t="str">
            <v>CAIXA REFERENCIAL</v>
          </cell>
        </row>
        <row r="4922">
          <cell r="A4922">
            <v>102354</v>
          </cell>
          <cell r="B4922" t="str">
            <v>MOVIMENTO DE TERRA</v>
          </cell>
          <cell r="C4922" t="str">
            <v>MOVT</v>
          </cell>
          <cell r="D4922" t="str">
            <v>CORTE/ESCAVACAO EM JAZIDAS OU CAMPO ABERTO</v>
          </cell>
          <cell r="E4922" t="str">
            <v>0018</v>
          </cell>
          <cell r="F4922" t="str">
            <v/>
          </cell>
          <cell r="G4922" t="str">
            <v/>
          </cell>
          <cell r="H4922" t="str">
            <v>DESMONTE DE MATERIAL DE 3ª CATEGORIA (BLOCOS DE ROCHAS OU MATACOS), COM MARTELETE PNEUMÁTICO MANUAL  EXCLUSIVE CARGA E TRANSPORTE. AF_03/2021</v>
          </cell>
          <cell r="I4922" t="str">
            <v>M3</v>
          </cell>
          <cell r="J4922" t="str">
            <v>ATRIBUÍDO SÃO PAULO</v>
          </cell>
          <cell r="K4922" t="str">
            <v>114,66</v>
          </cell>
          <cell r="L4922" t="str">
            <v>CAIXA REFERENCIAL</v>
          </cell>
        </row>
        <row r="4923">
          <cell r="A4923">
            <v>102355</v>
          </cell>
          <cell r="B4923" t="str">
            <v>MOVIMENTO DE TERRA</v>
          </cell>
          <cell r="C4923" t="str">
            <v>MOVT</v>
          </cell>
          <cell r="D4923" t="str">
            <v>CORTE/ESCAVACAO EM JAZIDAS OU CAMPO ABERTO</v>
          </cell>
          <cell r="E4923" t="str">
            <v>0018</v>
          </cell>
          <cell r="F4923" t="str">
            <v/>
          </cell>
          <cell r="G4923" t="str">
            <v/>
          </cell>
          <cell r="H4923" t="str">
            <v>DESMONTE DE MATERIAL DE 3ª CATEGORIA (BLOCOS DE ROCHAS OU MATACOS), EM VALA, COM MARTELETE PNEUMÁTICO MANUAL   EXCLUSIVE RETIRADA, CARGA E TRANSPORTE. AF_03/2021</v>
          </cell>
          <cell r="I4923" t="str">
            <v>M3</v>
          </cell>
          <cell r="J4923" t="str">
            <v>ATRIBUÍDO SÃO PAULO</v>
          </cell>
          <cell r="K4923" t="str">
            <v>135,40</v>
          </cell>
          <cell r="L4923" t="str">
            <v>CAIXA REFERENCIAL</v>
          </cell>
        </row>
        <row r="4924">
          <cell r="A4924">
            <v>102360</v>
          </cell>
          <cell r="B4924" t="str">
            <v>MOVIMENTO DE TERRA</v>
          </cell>
          <cell r="C4924" t="str">
            <v>MOVT</v>
          </cell>
          <cell r="D4924" t="str">
            <v>CORTE/ESCAVACAO EM JAZIDAS OU CAMPO ABERTO</v>
          </cell>
          <cell r="E4924" t="str">
            <v>0018</v>
          </cell>
          <cell r="F4924" t="str">
            <v/>
          </cell>
          <cell r="G4924" t="str">
            <v/>
          </cell>
          <cell r="H4924" t="str">
            <v>RETIRADA DE MATERIAL DE 3ª CATEGORIA (APÓS ESCAVAÇÃO/DESMONTE) EM VALAS, COM ESCAVADEIRA HIDRÁULICA - EXCLUSIVE CARGA E TRANSPORTE. AF_03/2021</v>
          </cell>
          <cell r="I4924" t="str">
            <v>M3</v>
          </cell>
          <cell r="J4924" t="str">
            <v>COLETADO</v>
          </cell>
          <cell r="K4924" t="str">
            <v>15,98</v>
          </cell>
          <cell r="L4924" t="str">
            <v>CAIXA REFERENCIAL</v>
          </cell>
        </row>
        <row r="4925">
          <cell r="A4925">
            <v>102361</v>
          </cell>
          <cell r="B4925" t="str">
            <v>MOVIMENTO DE TERRA</v>
          </cell>
          <cell r="C4925" t="str">
            <v>MOVT</v>
          </cell>
          <cell r="D4925" t="str">
            <v>CORTE/ESCAVACAO EM JAZIDAS OU CAMPO ABERTO</v>
          </cell>
          <cell r="E4925" t="str">
            <v>0018</v>
          </cell>
          <cell r="F4925" t="str">
            <v/>
          </cell>
          <cell r="G4925" t="str">
            <v/>
          </cell>
          <cell r="H4925" t="str">
            <v>RETIRADA DE MATERIAL DE 3ª CATEGORIA (APÓS ESCAVAÇÃO/DESMONTE) EM VALAS, COM RETROESCAVADEIRA - EXCLUSIVE CARGA E TRANSPORTE. AF_03/2021</v>
          </cell>
          <cell r="I4925" t="str">
            <v>M3</v>
          </cell>
          <cell r="J4925" t="str">
            <v>COEFICIENTE DE REPRESENTATIVIDADE</v>
          </cell>
          <cell r="K4925" t="str">
            <v>23,36</v>
          </cell>
          <cell r="L4925" t="str">
            <v>CAIXA REFERENCIAL</v>
          </cell>
        </row>
        <row r="4926">
          <cell r="A4926">
            <v>90082</v>
          </cell>
          <cell r="B4926" t="str">
            <v>MOVIMENTO DE TERRA</v>
          </cell>
          <cell r="C4926" t="str">
            <v>MOVT</v>
          </cell>
          <cell r="D4926" t="str">
            <v>ESCAVACAO DE VALAS</v>
          </cell>
          <cell r="E4926" t="str">
            <v>0019</v>
          </cell>
          <cell r="F4926" t="str">
            <v/>
          </cell>
          <cell r="G4926" t="str">
            <v/>
          </cell>
          <cell r="H4926" t="str">
            <v>ESCAVAÇÃO MECANIZADA DE VALA COM PROF. ATÉ 1,5 M (MÉDIA ENTRE MONTANTE E JUSANTE/UMA COMPOSIÇÃO POR TRECHO), COM ESCAVADEIRA HIDRÁULICA (0,8 M3), LARG. DE 1,5 M A 2,5 M, EM SOLO DE 1A CATEGORIA, EM LOCAIS COM ALTO NÍVEL DE INTERFERÊNCIA. AF_02/2021</v>
          </cell>
          <cell r="I4926" t="str">
            <v>M3</v>
          </cell>
          <cell r="J4926" t="str">
            <v>COLETADO</v>
          </cell>
          <cell r="K4926" t="str">
            <v>7,64</v>
          </cell>
          <cell r="L4926" t="str">
            <v>CAIXA REFERENCIAL</v>
          </cell>
        </row>
        <row r="4927">
          <cell r="A4927">
            <v>90084</v>
          </cell>
          <cell r="B4927" t="str">
            <v>MOVIMENTO DE TERRA</v>
          </cell>
          <cell r="C4927" t="str">
            <v>MOVT</v>
          </cell>
          <cell r="D4927" t="str">
            <v>ESCAVACAO DE VALAS</v>
          </cell>
          <cell r="E4927" t="str">
            <v>0019</v>
          </cell>
          <cell r="F4927" t="str">
            <v/>
          </cell>
          <cell r="G4927" t="str">
            <v/>
          </cell>
          <cell r="H4927" t="str">
            <v>ESCAVAÇÃO MECANIZADA DE VALA COM PROF. MAIOR QUE 1,5 M ATÉ 3,0 M (MÉDIA ENTRE MONTANTE E JUSANTE/UMA COMPOSIÇÃO POR TRECHO), COM ESCAVADEIRA HIDRÁULICA (0,8 M3/111 HP), LARGURA ATÉ 1,5 M, EM SOLO DE 1A CATEGORIA, EM LOCAIS COM ALTO NÍVEL DE INTERFERÊNCIA.</v>
          </cell>
          <cell r="I4927" t="str">
            <v>M3</v>
          </cell>
          <cell r="J4927" t="str">
            <v>COLETADO</v>
          </cell>
          <cell r="K4927" t="str">
            <v>7,40</v>
          </cell>
          <cell r="L4927" t="str">
            <v>CAIXA REFERENCIAL</v>
          </cell>
        </row>
        <row r="4928">
          <cell r="A4928">
            <v>90086</v>
          </cell>
          <cell r="B4928" t="str">
            <v>MOVIMENTO DE TERRA</v>
          </cell>
          <cell r="C4928" t="str">
            <v>MOVT</v>
          </cell>
          <cell r="D4928" t="str">
            <v>ESCAVACAO DE VALAS</v>
          </cell>
          <cell r="E4928" t="str">
            <v>0019</v>
          </cell>
          <cell r="F4928" t="str">
            <v/>
          </cell>
          <cell r="G4928" t="str">
            <v/>
          </cell>
          <cell r="H4928" t="str">
            <v>ESCAVAÇÃO MECANIZADA DE VALA COM PROF. MAIOR QUE 3,0 M ATÉ 4,5 M(MÉDIA ENTRE MONTANTE E JUSANTE/UMA COMPOSIÇÃO POR TRECHO), COM ESCAVADEIRA HIDRÁULICA (0,8 M3/111 HP), LARG. MENOR QUE 1,5 M, EM SOLO DE 1A CATEGORIA, EM LOCAIS COM ALTO NÍVEL DE INTERFERÊNC</v>
          </cell>
          <cell r="I4928" t="str">
            <v>M3</v>
          </cell>
          <cell r="J4928" t="str">
            <v>COLETADO</v>
          </cell>
          <cell r="K4928" t="str">
            <v>6,99</v>
          </cell>
          <cell r="L4928" t="str">
            <v>CAIXA REFERENCIAL</v>
          </cell>
        </row>
        <row r="4929">
          <cell r="A4929">
            <v>90087</v>
          </cell>
          <cell r="B4929" t="str">
            <v>MOVIMENTO DE TERRA</v>
          </cell>
          <cell r="C4929" t="str">
            <v>MOVT</v>
          </cell>
          <cell r="D4929" t="str">
            <v>ESCAVACAO DE VALAS</v>
          </cell>
          <cell r="E4929" t="str">
            <v>0019</v>
          </cell>
          <cell r="F4929" t="str">
            <v/>
          </cell>
          <cell r="G4929" t="str">
            <v/>
          </cell>
          <cell r="H4929" t="str">
            <v>ESCAVAÇÃO MECANIZADA DE VALA COM PROF. DE 3,0 M ATÉ 4,5 M(MÉDIA ENTRE MONTANTE E JUSANTE/UMA COMPOSIÇÃO POR TRECHO), COM ESCAVADEIRA HIDRÁULICA (1,2 M3/155 HP), LARG. DE 1,5 M A 2,5 M, EM SOLO DE 1A CATEGORIA, EM LOCAIS COM ALTO NÍVEL DE INTERFERÊNCIA. AF</v>
          </cell>
          <cell r="I4929" t="str">
            <v>M3</v>
          </cell>
          <cell r="J4929" t="str">
            <v>COEFICIENTE DE REPRESENTATIVIDADE</v>
          </cell>
          <cell r="K4929" t="str">
            <v>6,40</v>
          </cell>
          <cell r="L4929" t="str">
            <v>CAIXA REFERENCIAL</v>
          </cell>
        </row>
        <row r="4930">
          <cell r="A4930">
            <v>90090</v>
          </cell>
          <cell r="B4930" t="str">
            <v>MOVIMENTO DE TERRA</v>
          </cell>
          <cell r="C4930" t="str">
            <v>MOVT</v>
          </cell>
          <cell r="D4930" t="str">
            <v>ESCAVACAO DE VALAS</v>
          </cell>
          <cell r="E4930" t="str">
            <v>0019</v>
          </cell>
          <cell r="F4930" t="str">
            <v/>
          </cell>
          <cell r="G4930" t="str">
            <v/>
          </cell>
          <cell r="H4930" t="str">
            <v>ESCAVAÇÃO MECANIZADA DE VALA COM PROF. MAIOR QUE 4,5 M ATÉ 6,0 M(MÉDIA ENTRE MONTANTE E JUSANTE/UMA COMPOSIÇÃO POR TRECHO), COM ESCAVADEIRA HIDRÁULICA (1,2 M3/155 HP), LARG. DE 1,5 M A 2,5 M, EM SOLO DE 1A CATEGORIA, EM LOCAIS COM ALTO NÍVEL DE INTERFERÊN</v>
          </cell>
          <cell r="I4930" t="str">
            <v>M3</v>
          </cell>
          <cell r="J4930" t="str">
            <v>COEFICIENTE DE REPRESENTATIVIDADE</v>
          </cell>
          <cell r="K4930" t="str">
            <v>6,25</v>
          </cell>
          <cell r="L4930" t="str">
            <v>CAIXA REFERENCIAL</v>
          </cell>
        </row>
        <row r="4931">
          <cell r="A4931">
            <v>90091</v>
          </cell>
          <cell r="B4931" t="str">
            <v>MOVIMENTO DE TERRA</v>
          </cell>
          <cell r="C4931" t="str">
            <v>MOVT</v>
          </cell>
          <cell r="D4931" t="str">
            <v>ESCAVACAO DE VALAS</v>
          </cell>
          <cell r="E4931" t="str">
            <v>0019</v>
          </cell>
          <cell r="F4931" t="str">
            <v/>
          </cell>
          <cell r="G4931" t="str">
            <v/>
          </cell>
          <cell r="H4931" t="str">
            <v>ESCAVAÇÃO MECANIZADA DE VALA COM PROF. ATÉ 1,5 M(MÉDIA ENTRE MONTANTE E JUSANTE/UMA COMPOSIÇÃO POR TRECHO), COM ESCAVADEIRA HIDRÁULICA (0,8 M3), LARG. DE 1,5M A 2,5 M, EM SOLO DE 1A CATEGORIA, LOCAIS COM BAIXO NÍVEL DE INTERFERÊNCIA. AF_02/2021</v>
          </cell>
          <cell r="I4931" t="str">
            <v>M3</v>
          </cell>
          <cell r="J4931" t="str">
            <v>COLETADO</v>
          </cell>
          <cell r="K4931" t="str">
            <v>4,12</v>
          </cell>
          <cell r="L4931" t="str">
            <v>CAIXA REFERENCIAL</v>
          </cell>
        </row>
        <row r="4932">
          <cell r="A4932">
            <v>90092</v>
          </cell>
          <cell r="B4932" t="str">
            <v>MOVIMENTO DE TERRA</v>
          </cell>
          <cell r="C4932" t="str">
            <v>MOVT</v>
          </cell>
          <cell r="D4932" t="str">
            <v>ESCAVACAO DE VALAS</v>
          </cell>
          <cell r="E4932" t="str">
            <v>0019</v>
          </cell>
          <cell r="F4932" t="str">
            <v/>
          </cell>
          <cell r="G4932" t="str">
            <v/>
          </cell>
          <cell r="H4932" t="str">
            <v>ESCAVAÇÃO MECANIZADA DE VALA COM PROF. MAIOR QUE 1,5 M E ATÉ 3,0 M(MÉDIA ENTRE MONTANTE E JUSANTE/UMA COMPOSIÇÃO POR TRECHO), COM ESCAVADEIRA HIDRÁULICA (0,8 M3/111 HP), LARG. MENOR QUE 1,5 M, EM SOLO DE 1A CATEGORIA, LOCAIS COM BAIXO NÍVEL DE INTERFERÊNC</v>
          </cell>
          <cell r="I4932" t="str">
            <v>M3</v>
          </cell>
          <cell r="J4932" t="str">
            <v>COLETADO</v>
          </cell>
          <cell r="K4932" t="str">
            <v>4,07</v>
          </cell>
          <cell r="L4932" t="str">
            <v>CAIXA REFERENCIAL</v>
          </cell>
        </row>
        <row r="4933">
          <cell r="A4933">
            <v>90094</v>
          </cell>
          <cell r="B4933" t="str">
            <v>MOVIMENTO DE TERRA</v>
          </cell>
          <cell r="C4933" t="str">
            <v>MOVT</v>
          </cell>
          <cell r="D4933" t="str">
            <v>ESCAVACAO DE VALAS</v>
          </cell>
          <cell r="E4933" t="str">
            <v>0019</v>
          </cell>
          <cell r="F4933" t="str">
            <v/>
          </cell>
          <cell r="G4933" t="str">
            <v/>
          </cell>
          <cell r="H4933" t="str">
            <v>ESCAVAÇÃO MECANIZADA DE VALA COM PROF. MAIOR QUE 3,0 M ATÉ 4,5 M (MÉDIA ENTRE MONTANTE E JUSANTE/UMA COMPOSIÇÃO POR TRECHO), COM ESCAVADEIRA HIDRÁULICA (0,8 M3/111 HP), LARG. MENOR QUE 1,5 M, EM SOLO DE 1A CATEGORIA, LOCAIS COM BAIXO NÍVEL DE INTERFERÊNCI</v>
          </cell>
          <cell r="I4933" t="str">
            <v>M3</v>
          </cell>
          <cell r="J4933" t="str">
            <v>COLETADO</v>
          </cell>
          <cell r="K4933" t="str">
            <v>3,86</v>
          </cell>
          <cell r="L4933" t="str">
            <v>CAIXA REFERENCIAL</v>
          </cell>
        </row>
        <row r="4934">
          <cell r="A4934">
            <v>90095</v>
          </cell>
          <cell r="B4934" t="str">
            <v>MOVIMENTO DE TERRA</v>
          </cell>
          <cell r="C4934" t="str">
            <v>MOVT</v>
          </cell>
          <cell r="D4934" t="str">
            <v>ESCAVACAO DE VALAS</v>
          </cell>
          <cell r="E4934" t="str">
            <v>0019</v>
          </cell>
          <cell r="F4934" t="str">
            <v/>
          </cell>
          <cell r="G4934" t="str">
            <v/>
          </cell>
          <cell r="H4934" t="str">
            <v>ESCAVAÇÃO MECANIZADA DE VALA COM PROF. MAIOR QUE 3,0 M ATÉ 4,5 M (MÉDIA ENTRE MONTANTE E JUSANTE/UMA COMPOSIÇÃO POR TRECHO), COM ESCAVADEIRA HIDRÁULICA (1,2 M3/155 HP), LARG. DE 1,5 M A 2,5 M, EM SOLO DE 1A CATEGORIA, LOCAIS COM BAIXO NÍVEL DE INTERFERÊNC</v>
          </cell>
          <cell r="I4934" t="str">
            <v>M3</v>
          </cell>
          <cell r="J4934" t="str">
            <v>COEFICIENTE DE REPRESENTATIVIDADE</v>
          </cell>
          <cell r="K4934" t="str">
            <v>3,51</v>
          </cell>
          <cell r="L4934" t="str">
            <v>CAIXA REFERENCIAL</v>
          </cell>
        </row>
        <row r="4935">
          <cell r="A4935">
            <v>90098</v>
          </cell>
          <cell r="B4935" t="str">
            <v>MOVIMENTO DE TERRA</v>
          </cell>
          <cell r="C4935" t="str">
            <v>MOVT</v>
          </cell>
          <cell r="D4935" t="str">
            <v>ESCAVACAO DE VALAS</v>
          </cell>
          <cell r="E4935" t="str">
            <v>0019</v>
          </cell>
          <cell r="F4935" t="str">
            <v/>
          </cell>
          <cell r="G4935" t="str">
            <v/>
          </cell>
          <cell r="H4935" t="str">
            <v>ESCAVAÇÃO MECANIZADA DE VALA COM PROF. MAIOR QUE 4,5 M ATÉ 6,0 M (MÉDIA ENTRE MONTANTE E JUSANTE/UMA COMPOSIÇÃO POR TRECHO), COM ESCAVADEIRA HIDRÁULICA (1,2 M3/155 HP), LARG. DE 1,5 M A 2,5 M, EM SOLO DE 1A CATEGORIA, LOCAIS COM BAIXO NÍVEL DE INTERFERÊNC</v>
          </cell>
          <cell r="I4935" t="str">
            <v>M3</v>
          </cell>
          <cell r="J4935" t="str">
            <v>COEFICIENTE DE REPRESENTATIVIDADE</v>
          </cell>
          <cell r="K4935" t="str">
            <v>3,46</v>
          </cell>
          <cell r="L4935" t="str">
            <v>CAIXA REFERENCIAL</v>
          </cell>
        </row>
        <row r="4936">
          <cell r="A4936">
            <v>90099</v>
          </cell>
          <cell r="B4936" t="str">
            <v>MOVIMENTO DE TERRA</v>
          </cell>
          <cell r="C4936" t="str">
            <v>MOVT</v>
          </cell>
          <cell r="D4936" t="str">
            <v>ESCAVACAO DE VALAS</v>
          </cell>
          <cell r="E4936" t="str">
            <v>0019</v>
          </cell>
          <cell r="F4936" t="str">
            <v/>
          </cell>
          <cell r="G4936" t="str">
            <v/>
          </cell>
          <cell r="H4936" t="str">
            <v>ESCAVAÇÃO MECANIZADA DE VALA COM PROF. ATÉ 1,5 M (MÉDIA ENTRE MONTANTE E JUSANTE/UMA COMPOSIÇÃO POR TRECHO), COM RETROESCAVADEIRA (0,26 M3/88 HP), LARG. MENOR QUE 0,8 M, EM SOLO DE 1A CATEGORIA, EM LOCAIS COM ALTO NÍVEL DE INTERFERÊNCIA. AF_02/2021</v>
          </cell>
          <cell r="I4936" t="str">
            <v>M3</v>
          </cell>
          <cell r="J4936" t="str">
            <v>COEFICIENTE DE REPRESENTATIVIDADE</v>
          </cell>
          <cell r="K4936" t="str">
            <v>10,49</v>
          </cell>
          <cell r="L4936" t="str">
            <v>CAIXA REFERENCIAL</v>
          </cell>
        </row>
        <row r="4937">
          <cell r="A4937">
            <v>90100</v>
          </cell>
          <cell r="B4937" t="str">
            <v>MOVIMENTO DE TERRA</v>
          </cell>
          <cell r="C4937" t="str">
            <v>MOVT</v>
          </cell>
          <cell r="D4937" t="str">
            <v>ESCAVACAO DE VALAS</v>
          </cell>
          <cell r="E4937" t="str">
            <v>0019</v>
          </cell>
          <cell r="F4937" t="str">
            <v/>
          </cell>
          <cell r="G4937" t="str">
            <v/>
          </cell>
          <cell r="H4937" t="str">
            <v>ESCAVAÇÃO MECANIZADA DE VALA COM PROF. ATÉ 1,5 M (MÉDIA ENTRE MONTANTE E JUSANTE/UMA COMPOSIÇÃO POR TRECHO), COM RETROESCAVADEIRA (0,26 M3/88 HP), LARG. DE 0,8 M A 1,5 M, EM SOLO DE 1A CATEGORIA, EM LOCAIS COM ALTO NÍVEL DE INTERFERÊNCIA. AF_02/2021</v>
          </cell>
          <cell r="I4937" t="str">
            <v>M3</v>
          </cell>
          <cell r="J4937" t="str">
            <v>COEFICIENTE DE REPRESENTATIVIDADE</v>
          </cell>
          <cell r="K4937" t="str">
            <v>8,91</v>
          </cell>
          <cell r="L4937" t="str">
            <v>CAIXA REFERENCIAL</v>
          </cell>
        </row>
        <row r="4938">
          <cell r="A4938">
            <v>90101</v>
          </cell>
          <cell r="B4938" t="str">
            <v>MOVIMENTO DE TERRA</v>
          </cell>
          <cell r="C4938" t="str">
            <v>MOVT</v>
          </cell>
          <cell r="D4938" t="str">
            <v>ESCAVACAO DE VALAS</v>
          </cell>
          <cell r="E4938" t="str">
            <v>0019</v>
          </cell>
          <cell r="F4938" t="str">
            <v/>
          </cell>
          <cell r="G4938" t="str">
            <v/>
          </cell>
          <cell r="H4938" t="str">
            <v>ESCAVAÇÃO MECANIZADA DE VALA COM PROF. MAIOR QUE 1,5 M ATÉ 3,0 M (MÉDIA ENTRE MONTANTE E JUSANTE/UMA COMPOSIÇÃO POR TRECHO), COM RETROESCAVADEIRA (0,26 M3/88 HP), LARG. MENOR QUE 0,8 M, EM SOLO DE 1A CATEGORIA, EM LOCAIS COM ALTO NÍVEL DE INTERFERÊNCIA.AF</v>
          </cell>
          <cell r="I4938" t="str">
            <v>M3</v>
          </cell>
          <cell r="J4938" t="str">
            <v>COEFICIENTE DE REPRESENTATIVIDADE</v>
          </cell>
          <cell r="K4938" t="str">
            <v>8,80</v>
          </cell>
          <cell r="L4938" t="str">
            <v>CAIXA REFERENCIAL</v>
          </cell>
        </row>
        <row r="4939">
          <cell r="A4939">
            <v>90102</v>
          </cell>
          <cell r="B4939" t="str">
            <v>MOVIMENTO DE TERRA</v>
          </cell>
          <cell r="C4939" t="str">
            <v>MOVT</v>
          </cell>
          <cell r="D4939" t="str">
            <v>ESCAVACAO DE VALAS</v>
          </cell>
          <cell r="E4939" t="str">
            <v>0019</v>
          </cell>
          <cell r="F4939" t="str">
            <v/>
          </cell>
          <cell r="G4939" t="str">
            <v/>
          </cell>
          <cell r="H4939" t="str">
            <v>ESCAVAÇÃO MECANIZADA DE VALA COM PROF. MAIOR QUE 1,5 M ATÉ 3,0 M (MÉDIA ENTRE MONTANTE E JUSANTE/UMA COMPOSIÇÃO POR TRECHO), COM RETROESCAVADEIRA (0,26 M3/ POTÊNCIA:88 HP), LARGURA DE 0,8 M A 1,5 M, EM SOLO DE 1A CATEGORIA, EM LOCAIS COM ALTO NÍVEL DE INT</v>
          </cell>
          <cell r="I4939" t="str">
            <v>M3</v>
          </cell>
          <cell r="J4939" t="str">
            <v>COEFICIENTE DE REPRESENTATIVIDADE</v>
          </cell>
          <cell r="K4939" t="str">
            <v>8,01</v>
          </cell>
          <cell r="L4939" t="str">
            <v>CAIXA REFERENCIAL</v>
          </cell>
        </row>
        <row r="4940">
          <cell r="A4940">
            <v>90105</v>
          </cell>
          <cell r="B4940" t="str">
            <v>MOVIMENTO DE TERRA</v>
          </cell>
          <cell r="C4940" t="str">
            <v>MOVT</v>
          </cell>
          <cell r="D4940" t="str">
            <v>ESCAVACAO DE VALAS</v>
          </cell>
          <cell r="E4940" t="str">
            <v>0019</v>
          </cell>
          <cell r="F4940" t="str">
            <v/>
          </cell>
          <cell r="G4940" t="str">
            <v/>
          </cell>
          <cell r="H4940" t="str">
            <v>ESCAVAÇÃO MECANIZADA DE VALA COM PROFUNDIDADE ATÉ 1,5 M (MÉDIA ENTRE MONTANTE E JUSANTE/UMA COMPOSIÇÃO POR TRECHO) COM RETROESCAVADEIRA (CAPACIDADE DA CAÇAMBA DA RETRO: 0,26 M3 / POTÊNCIA: 88 HP), LARGURA MENOR QUE 0,8 M, EM SOLO DE 1A CATEGORIA, LOCAISCO</v>
          </cell>
          <cell r="I4940" t="str">
            <v>M3</v>
          </cell>
          <cell r="J4940" t="str">
            <v>COEFICIENTE DE REPRESENTATIVIDADE</v>
          </cell>
          <cell r="K4940" t="str">
            <v>5,78</v>
          </cell>
          <cell r="L4940" t="str">
            <v>CAIXA REFERENCIAL</v>
          </cell>
        </row>
        <row r="4941">
          <cell r="A4941">
            <v>90106</v>
          </cell>
          <cell r="B4941" t="str">
            <v>MOVIMENTO DE TERRA</v>
          </cell>
          <cell r="C4941" t="str">
            <v>MOVT</v>
          </cell>
          <cell r="D4941" t="str">
            <v>ESCAVACAO DE VALAS</v>
          </cell>
          <cell r="E4941" t="str">
            <v>0019</v>
          </cell>
          <cell r="F4941" t="str">
            <v/>
          </cell>
          <cell r="G4941" t="str">
            <v/>
          </cell>
          <cell r="H4941" t="str">
            <v>ESCAVAÇÃO MECANIZADA DE VALA COM PROFUNDIDADE ATÉ 1,5 M (MÉDIA ENTRE MONTANTE E JUSANTE/UMA COMPOSIÇÃO POR TRECHO) COM RETROESCAVADEIRA (CAPACIDADE DA CAÇAMBA DA RETRO: 0,26 M3 / POTÊNCIA: 88 HP), LARGURA DE 0,8 M A 1,5 M, EM SOLO DE 1A CATEGORIA, LOCAISC</v>
          </cell>
          <cell r="I4941" t="str">
            <v>M3</v>
          </cell>
          <cell r="J4941" t="str">
            <v>COEFICIENTE DE REPRESENTATIVIDADE</v>
          </cell>
          <cell r="K4941" t="str">
            <v>4,92</v>
          </cell>
          <cell r="L4941" t="str">
            <v>CAIXA REFERENCIAL</v>
          </cell>
        </row>
        <row r="4942">
          <cell r="A4942">
            <v>90107</v>
          </cell>
          <cell r="B4942" t="str">
            <v>MOVIMENTO DE TERRA</v>
          </cell>
          <cell r="C4942" t="str">
            <v>MOVT</v>
          </cell>
          <cell r="D4942" t="str">
            <v>ESCAVACAO DE VALAS</v>
          </cell>
          <cell r="E4942" t="str">
            <v>0019</v>
          </cell>
          <cell r="F4942" t="str">
            <v/>
          </cell>
          <cell r="G4942" t="str">
            <v/>
          </cell>
          <cell r="H4942" t="str">
            <v>ESCAVAÇÃO MECANIZADA DE VALA COM PROFUNDIDADE MAIOR QUE 1,5 M ATÉ 3,0 M (MÉDIA ENTRE MONTANTE E JUSANTE/UMA COMPOSIÇÃO POR TRECHO) COM RETROESCAVADEIRA (CAPACIDADE DA CAÇAMBA DA RETRO: 0,26 M3 / POTÊNCIA: 88 HP), LARGURA MENOR QUE 0,8 M, EM SOLO DE1A CATE</v>
          </cell>
          <cell r="I4942" t="str">
            <v>M3</v>
          </cell>
          <cell r="J4942" t="str">
            <v>COEFICIENTE DE REPRESENTATIVIDADE</v>
          </cell>
          <cell r="K4942" t="str">
            <v>4,85</v>
          </cell>
          <cell r="L4942" t="str">
            <v>CAIXA REFERENCIAL</v>
          </cell>
        </row>
        <row r="4943">
          <cell r="A4943">
            <v>90108</v>
          </cell>
          <cell r="B4943" t="str">
            <v>MOVIMENTO DE TERRA</v>
          </cell>
          <cell r="C4943" t="str">
            <v>MOVT</v>
          </cell>
          <cell r="D4943" t="str">
            <v>ESCAVACAO DE VALAS</v>
          </cell>
          <cell r="E4943" t="str">
            <v>0019</v>
          </cell>
          <cell r="F4943" t="str">
            <v/>
          </cell>
          <cell r="G4943" t="str">
            <v/>
          </cell>
          <cell r="H4943" t="str">
            <v>ESCAVAÇÃO MECANIZADA DE VALA COM PROFUNDIDADE MAIOR QUE 1,5 M ATÉ 3,0 M (MÉDIA ENTRE MONTANTE E JUSANTE/UMA COMPOSIÇÃO POR TRECHO) COM RETROESCAVADEIRA (CAPACIDADE DA CAÇAMBA DA RETRO: 0,26 M3 / POTÊNCIA: 88 HP), LARGURA DE 0,8 M A 1,5 M, EM SOLO DE 1A CA</v>
          </cell>
          <cell r="I4943" t="str">
            <v>M3</v>
          </cell>
          <cell r="J4943" t="str">
            <v>COEFICIENTE DE REPRESENTATIVIDADE</v>
          </cell>
          <cell r="K4943" t="str">
            <v>4,41</v>
          </cell>
          <cell r="L4943" t="str">
            <v>CAIXA REFERENCIAL</v>
          </cell>
        </row>
        <row r="4944">
          <cell r="A4944">
            <v>93358</v>
          </cell>
          <cell r="B4944" t="str">
            <v>MOVIMENTO DE TERRA</v>
          </cell>
          <cell r="C4944" t="str">
            <v>MOVT</v>
          </cell>
          <cell r="D4944" t="str">
            <v>ESCAVACAO DE VALAS</v>
          </cell>
          <cell r="E4944" t="str">
            <v>0019</v>
          </cell>
          <cell r="F4944" t="str">
            <v/>
          </cell>
          <cell r="G4944" t="str">
            <v/>
          </cell>
          <cell r="H4944" t="str">
            <v>ESCAVAÇÃO MANUAL DE VALA COM PROFUNDIDADE MENOR OU IGUAL A 1,30 M. AF_02/2021</v>
          </cell>
          <cell r="I4944" t="str">
            <v>M3</v>
          </cell>
          <cell r="J4944" t="str">
            <v>COLETADO</v>
          </cell>
          <cell r="K4944" t="str">
            <v>57,55</v>
          </cell>
          <cell r="L4944" t="str">
            <v>CAIXA REFERENCIAL</v>
          </cell>
        </row>
        <row r="4945">
          <cell r="A4945">
            <v>102276</v>
          </cell>
          <cell r="B4945" t="str">
            <v>MOVIMENTO DE TERRA</v>
          </cell>
          <cell r="C4945" t="str">
            <v>MOVT</v>
          </cell>
          <cell r="D4945" t="str">
            <v>ESCAVACAO DE VALAS</v>
          </cell>
          <cell r="E4945" t="str">
            <v>0019</v>
          </cell>
          <cell r="F4945" t="str">
            <v/>
          </cell>
          <cell r="G4945" t="str">
            <v/>
          </cell>
          <cell r="H4945" t="str">
            <v>ESCAVAÇÃO MECANIZADA DE VALA COM PROF. ATÉ 1,5 M (MÉDIA ENTRE MONTANTE E JUSANTE/UMA COMPOSIÇÃO POR TRECHO), COM ESCAVADEIRA HIDRÁULICA (0,8 M3/111 HP), LARG. MENOR QUE  1,5 M, EM SOLO DE 1A CATEGORIA, EM LOCAIS COM ALTO NÍVEL DE INTERFERÊNCIA. AF_02/2021</v>
          </cell>
          <cell r="I4945" t="str">
            <v>M3</v>
          </cell>
          <cell r="J4945" t="str">
            <v>COLETADO</v>
          </cell>
          <cell r="K4945" t="str">
            <v>8,59</v>
          </cell>
          <cell r="L4945" t="str">
            <v>CAIXA REFERENCIAL</v>
          </cell>
        </row>
        <row r="4946">
          <cell r="A4946">
            <v>102277</v>
          </cell>
          <cell r="B4946" t="str">
            <v>MOVIMENTO DE TERRA</v>
          </cell>
          <cell r="C4946" t="str">
            <v>MOVT</v>
          </cell>
          <cell r="D4946" t="str">
            <v>ESCAVACAO DE VALAS</v>
          </cell>
          <cell r="E4946" t="str">
            <v>0019</v>
          </cell>
          <cell r="F4946" t="str">
            <v/>
          </cell>
          <cell r="G4946" t="str">
            <v/>
          </cell>
          <cell r="H4946" t="str">
            <v>ESCAVAÇÃO MECANIZADA DE VALA COM PROF. MAIOR QUE  4,5 M ATÉ 6,0 M (MÉDIA ENTRE MONTANTE E JUSANTE/UMA COMPOSIÇÃO POR TRECHO), COM ESCAVADEIRA HIDRÁULICA (0,8 M3/111 H P), LARG. MENOR QUE 1,5 M, EM SOLO DE 1A CATEGORIA, EM LOCAIS COM ALTO NÍVEL DE INTERFER</v>
          </cell>
          <cell r="I4946" t="str">
            <v>M3</v>
          </cell>
          <cell r="J4946" t="str">
            <v>COLETADO</v>
          </cell>
          <cell r="K4946" t="str">
            <v>6,79</v>
          </cell>
          <cell r="L4946" t="str">
            <v>CAIXA REFERENCIAL</v>
          </cell>
        </row>
        <row r="4947">
          <cell r="A4947">
            <v>102278</v>
          </cell>
          <cell r="B4947" t="str">
            <v>MOVIMENTO DE TERRA</v>
          </cell>
          <cell r="C4947" t="str">
            <v>MOVT</v>
          </cell>
          <cell r="D4947" t="str">
            <v>ESCAVACAO DE VALAS</v>
          </cell>
          <cell r="E4947" t="str">
            <v>0019</v>
          </cell>
          <cell r="F4947" t="str">
            <v/>
          </cell>
          <cell r="G4947" t="str">
            <v/>
          </cell>
          <cell r="H4947" t="str">
            <v>ESCAVAÇÃO MECANIZADA DE VALA COM PROF. MAIOR QUE 1,50 M ATÉ 3,0 M (MÉDIA ENTRE MONTANTE E JUSANTE/UMA COMPOSIÇÃO POR TRECHO), COM ESCAVADEIRA HIDRÁULICA (1,2 M3/155 HP), LARG. DE 1,5 M A 2,5 M, EM SOLO DE 1A CATEGORIA, EM LOCAIS COM ALTO NÍVEL DE INTERFER</v>
          </cell>
          <cell r="I4947" t="str">
            <v>M3</v>
          </cell>
          <cell r="J4947" t="str">
            <v>COEFICIENTE DE REPRESENTATIVIDADE</v>
          </cell>
          <cell r="K4947" t="str">
            <v>6,67</v>
          </cell>
          <cell r="L4947" t="str">
            <v>CAIXA REFERENCIAL</v>
          </cell>
        </row>
        <row r="4948">
          <cell r="A4948">
            <v>102279</v>
          </cell>
          <cell r="B4948" t="str">
            <v>MOVIMENTO DE TERRA</v>
          </cell>
          <cell r="C4948" t="str">
            <v>MOVT</v>
          </cell>
          <cell r="D4948" t="str">
            <v>ESCAVACAO DE VALAS</v>
          </cell>
          <cell r="E4948" t="str">
            <v>0019</v>
          </cell>
          <cell r="F4948" t="str">
            <v/>
          </cell>
          <cell r="G4948" t="str">
            <v/>
          </cell>
          <cell r="H4948" t="str">
            <v>ESCAVAÇÃO MECANIZADA DE VALA COM PROF. ATÉ 1,5 M (MÉDIA ENTRE MONTANTE E JUSANTE/UMA COMPOSIÇÃO POR TRECHO), COM ESCAVADEIRA HIDRÁULICA (0,8 M3/111 HP),LARG. MENOR QUE 1,5 M, EM SOLO DE 1A CATEGORIA, LOCAIS COM BAIXO NÍVEL DE INTERFERÊNCIA. AF_02/2021</v>
          </cell>
          <cell r="I4948" t="str">
            <v>M3</v>
          </cell>
          <cell r="J4948" t="str">
            <v>COLETADO</v>
          </cell>
          <cell r="K4948" t="str">
            <v>4,74</v>
          </cell>
          <cell r="L4948" t="str">
            <v>CAIXA REFERENCIAL</v>
          </cell>
        </row>
        <row r="4949">
          <cell r="A4949">
            <v>102280</v>
          </cell>
          <cell r="B4949" t="str">
            <v>MOVIMENTO DE TERRA</v>
          </cell>
          <cell r="C4949" t="str">
            <v>MOVT</v>
          </cell>
          <cell r="D4949" t="str">
            <v>ESCAVACAO DE VALAS</v>
          </cell>
          <cell r="E4949" t="str">
            <v>0019</v>
          </cell>
          <cell r="F4949" t="str">
            <v/>
          </cell>
          <cell r="G4949" t="str">
            <v/>
          </cell>
          <cell r="H4949" t="str">
            <v>ESCAVAÇÃO MECANIZADA DE VALA COM PROF. MAIOR QUE 4,5 M ATÉ 6,0 M (MÉDIA ENTRE MONTANTE E JUSANTE/UMA COMPOSIÇÃO POR TRECHO),COM ESCAVADEIRA HIDRÁULICA (0,8 M3/111 HP), LARG. MENOR QUE 1,5 M, EM SOLO DE 1A CATEGORIA, LOCAIS COM BAIXO NÍVEL DE INTERFERÊNCIA</v>
          </cell>
          <cell r="I4949" t="str">
            <v>M3</v>
          </cell>
          <cell r="J4949" t="str">
            <v>COLETADO</v>
          </cell>
          <cell r="K4949" t="str">
            <v>3,75</v>
          </cell>
          <cell r="L4949" t="str">
            <v>CAIXA REFERENCIAL</v>
          </cell>
        </row>
        <row r="4950">
          <cell r="A4950">
            <v>102281</v>
          </cell>
          <cell r="B4950" t="str">
            <v>MOVIMENTO DE TERRA</v>
          </cell>
          <cell r="C4950" t="str">
            <v>MOVT</v>
          </cell>
          <cell r="D4950" t="str">
            <v>ESCAVACAO DE VALAS</v>
          </cell>
          <cell r="E4950" t="str">
            <v>0019</v>
          </cell>
          <cell r="F4950" t="str">
            <v/>
          </cell>
          <cell r="G4950" t="str">
            <v/>
          </cell>
          <cell r="H4950" t="str">
            <v>ESCAVAÇÃO MECANIZADA DE VALA COM PROF. MAIOR QUE 1,5 M ATÉ 3,0 M (MÉDIA ENTRE MONTANTE E JUSANTE/UMA COMPOSIÇÃO POR TRECHO),COM ESCAVADEIRA HIDRÁULICA (1,2 M3/155 HP),LARG. DE 1,5 M A 2,5 M, EM SOLO DE 1A CATEGORIA, LOCAIS COM BAIXO NÍVEL DE INTERFERÊNCIA</v>
          </cell>
          <cell r="I4950" t="str">
            <v>M3</v>
          </cell>
          <cell r="J4950" t="str">
            <v>COEFICIENTE DE REPRESENTATIVIDADE</v>
          </cell>
          <cell r="K4950" t="str">
            <v>3,67</v>
          </cell>
          <cell r="L4950" t="str">
            <v>CAIXA REFERENCIAL</v>
          </cell>
        </row>
        <row r="4951">
          <cell r="A4951">
            <v>102282</v>
          </cell>
          <cell r="B4951" t="str">
            <v>MOVIMENTO DE TERRA</v>
          </cell>
          <cell r="C4951" t="str">
            <v>MOVT</v>
          </cell>
          <cell r="D4951" t="str">
            <v>ESCAVACAO DE VALAS</v>
          </cell>
          <cell r="E4951" t="str">
            <v>0019</v>
          </cell>
          <cell r="F4951" t="str">
            <v/>
          </cell>
          <cell r="G4951" t="str">
            <v/>
          </cell>
          <cell r="H4951" t="str">
            <v>ESCAVAÇÃO MECANIZADA DE VALA COM PROF. ATÉ 1,5 M (MÉDIA ENTRE MONTANTE E JUSANTE/UMA COMPOSIÇÃO POR TRECHO), COM ESCAVADEIRA HIDRÁULICA (0,8 M3/111 HP),LARG. MENOR QUE 1,5 M, EM SOLO DE MOLE, EM LOCAIS COM ALTO NÍVEL DE INTERFERÊNCIA. AF_02/2021</v>
          </cell>
          <cell r="I4951" t="str">
            <v>M3</v>
          </cell>
          <cell r="J4951" t="str">
            <v>COLETADO</v>
          </cell>
          <cell r="K4951" t="str">
            <v>9,55</v>
          </cell>
          <cell r="L4951" t="str">
            <v>CAIXA REFERENCIAL</v>
          </cell>
        </row>
        <row r="4952">
          <cell r="A4952">
            <v>102283</v>
          </cell>
          <cell r="B4952" t="str">
            <v>MOVIMENTO DE TERRA</v>
          </cell>
          <cell r="C4952" t="str">
            <v>MOVT</v>
          </cell>
          <cell r="D4952" t="str">
            <v>ESCAVACAO DE VALAS</v>
          </cell>
          <cell r="E4952" t="str">
            <v>0019</v>
          </cell>
          <cell r="F4952" t="str">
            <v/>
          </cell>
          <cell r="G4952" t="str">
            <v/>
          </cell>
          <cell r="H4952" t="str">
            <v>ESCAVAÇÃO MECANIZADA DE VALA COM PROF. ATÉ 1,5 M (MÉDIA ENTRE MONTANTE E JUSANTE/UMA COMPOSIÇÃO POR TRECHO), COM ESCAVADEIRA HIDRÁULICA (0,8 M3/111 HP), LARG. DE 1,5 M A 2,5 M, EM SOLO MOLE, EM LOCAIS COM ALTO NÍVEL DE INTERFERÊNCIA. AF_02/2021</v>
          </cell>
          <cell r="I4952" t="str">
            <v>M3</v>
          </cell>
          <cell r="J4952" t="str">
            <v>COLETADO</v>
          </cell>
          <cell r="K4952" t="str">
            <v>8,48</v>
          </cell>
          <cell r="L4952" t="str">
            <v>CAIXA REFERENCIAL</v>
          </cell>
        </row>
        <row r="4953">
          <cell r="A4953">
            <v>102284</v>
          </cell>
          <cell r="B4953" t="str">
            <v>MOVIMENTO DE TERRA</v>
          </cell>
          <cell r="C4953" t="str">
            <v>MOVT</v>
          </cell>
          <cell r="D4953" t="str">
            <v>ESCAVACAO DE VALAS</v>
          </cell>
          <cell r="E4953" t="str">
            <v>0019</v>
          </cell>
          <cell r="F4953" t="str">
            <v/>
          </cell>
          <cell r="G4953" t="str">
            <v/>
          </cell>
          <cell r="H4953" t="str">
            <v>ESCAVAÇÃO MECANIZADA DE VALA COM PROF. MAIOR QUE 1,5 M ATÉ 3,0 M (MÉDIA ENTRE MONTANTE E JUSANTE/UMA COMPOSIÇÃO POR TRECHO), COM ESCAVADEIRA HIDRÁULICA (0,8 M3/111 HP), LARGURA ATÉ 1,5 M, EM SOLO MOLE, EM LOCAIS COM ALTO NÍVEL DE INTERFERÊNCIA. AF_02/2021</v>
          </cell>
          <cell r="I4953" t="str">
            <v>M3</v>
          </cell>
          <cell r="J4953" t="str">
            <v>COLETADO</v>
          </cell>
          <cell r="K4953" t="str">
            <v>8,22</v>
          </cell>
          <cell r="L4953" t="str">
            <v>CAIXA REFERENCIAL</v>
          </cell>
        </row>
        <row r="4954">
          <cell r="A4954">
            <v>102285</v>
          </cell>
          <cell r="B4954" t="str">
            <v>MOVIMENTO DE TERRA</v>
          </cell>
          <cell r="C4954" t="str">
            <v>MOVT</v>
          </cell>
          <cell r="D4954" t="str">
            <v>ESCAVACAO DE VALAS</v>
          </cell>
          <cell r="E4954" t="str">
            <v>0019</v>
          </cell>
          <cell r="F4954" t="str">
            <v/>
          </cell>
          <cell r="G4954" t="str">
            <v/>
          </cell>
          <cell r="H4954" t="str">
            <v>ESCAVAÇÃO MECANIZADA DE VALA COM PROF. MAIOR QUE 3,0 M ATÉ 4,5 M (MÉDIA ENTRE MONTANTE E JUSANTE/UMA COMPOSIÇÃO POR TRECHO), COM ESCAVADEIRA HIDRÁULICA (0,8 M3/111 HP), LARG. MENOR QUE 1,5 M, EM SOLO  MOLE, EM LOCAIS COM ALTO NÍVEL DE INTERFERÊNCIA. AF_02</v>
          </cell>
          <cell r="I4954" t="str">
            <v>M3</v>
          </cell>
          <cell r="J4954" t="str">
            <v>COLETADO</v>
          </cell>
          <cell r="K4954" t="str">
            <v>7,76</v>
          </cell>
          <cell r="L4954" t="str">
            <v>CAIXA REFERENCIAL</v>
          </cell>
        </row>
        <row r="4955">
          <cell r="A4955">
            <v>102286</v>
          </cell>
          <cell r="B4955" t="str">
            <v>MOVIMENTO DE TERRA</v>
          </cell>
          <cell r="C4955" t="str">
            <v>MOVT</v>
          </cell>
          <cell r="D4955" t="str">
            <v>ESCAVACAO DE VALAS</v>
          </cell>
          <cell r="E4955" t="str">
            <v>0019</v>
          </cell>
          <cell r="F4955" t="str">
            <v/>
          </cell>
          <cell r="G4955" t="str">
            <v/>
          </cell>
          <cell r="H4955" t="str">
            <v>ESCAVAÇÃO MECANIZADA DE VALA COM PROF. MAIOR QUE 4,5 M ATÉ 6,0 M (MÉDIA ENTRE MONTANTE E JUSANTE/UMA COMPOSIÇÃO POR TRECHO), COM ESCAVADEIRA HIDRÁULICA (0,8 M3/111 HP),LARG. MENOR QUE 1,5 M, EM SOLO DE MOLE, EM LOCAIS COM ALTO NÍVEL DE INTERFERÊNCIA. AF_0</v>
          </cell>
          <cell r="I4955" t="str">
            <v>M3</v>
          </cell>
          <cell r="J4955" t="str">
            <v>COLETADO</v>
          </cell>
          <cell r="K4955" t="str">
            <v>7,54</v>
          </cell>
          <cell r="L4955" t="str">
            <v>CAIXA REFERENCIAL</v>
          </cell>
        </row>
        <row r="4956">
          <cell r="A4956">
            <v>102287</v>
          </cell>
          <cell r="B4956" t="str">
            <v>MOVIMENTO DE TERRA</v>
          </cell>
          <cell r="C4956" t="str">
            <v>MOVT</v>
          </cell>
          <cell r="D4956" t="str">
            <v>ESCAVACAO DE VALAS</v>
          </cell>
          <cell r="E4956" t="str">
            <v>0019</v>
          </cell>
          <cell r="F4956" t="str">
            <v/>
          </cell>
          <cell r="G4956" t="str">
            <v/>
          </cell>
          <cell r="H4956" t="str">
            <v>ESCAVAÇÃO MECANIZADA DE VALA COM PROF. MAIOR QUE 1,5 M ATÉ 3,0 M (MÉDIA ENTRE MONTANTE E JUSANTE/UMA COMPOSIÇÃO POR TRECHO),COM ESCAVADEIRA HIDRÁULICA (1,2 M3/155 HP),LARG. DE 1,5 M A 2,5 M, EM SOLO MOLE, EM LOCAIS COM ALTO NÍVEL DE INTERFERÊNCIA. AF_02/2</v>
          </cell>
          <cell r="I4956" t="str">
            <v>M3</v>
          </cell>
          <cell r="J4956" t="str">
            <v>COEFICIENTE DE REPRESENTATIVIDADE</v>
          </cell>
          <cell r="K4956" t="str">
            <v>7,41</v>
          </cell>
          <cell r="L4956" t="str">
            <v>CAIXA REFERENCIAL</v>
          </cell>
        </row>
        <row r="4957">
          <cell r="A4957">
            <v>102288</v>
          </cell>
          <cell r="B4957" t="str">
            <v>MOVIMENTO DE TERRA</v>
          </cell>
          <cell r="C4957" t="str">
            <v>MOVT</v>
          </cell>
          <cell r="D4957" t="str">
            <v>ESCAVACAO DE VALAS</v>
          </cell>
          <cell r="E4957" t="str">
            <v>0019</v>
          </cell>
          <cell r="F4957" t="str">
            <v/>
          </cell>
          <cell r="G4957" t="str">
            <v/>
          </cell>
          <cell r="H4957" t="str">
            <v>ESCAVAÇÃO MECANIZADA DE VALA COM PROF. DE 3,0 M ATÉ 4,5 M (MÉDIA ENTRE MONTANTE E JUSANTE/UMA COMPOSIÇÃO POR TRECHO), COM ESCAVADEIRA HIDRÁULICA (1,2 M3/155 HP), LARG. DE 1,5 M A 2,5 M, EM SOLO MOLE, EM LOCAIS COM ALTO NÍVEL DE INTERFERÊNCIA. AF_02/2021</v>
          </cell>
          <cell r="I4957" t="str">
            <v>M3</v>
          </cell>
          <cell r="J4957" t="str">
            <v>COEFICIENTE DE REPRESENTATIVIDADE</v>
          </cell>
          <cell r="K4957" t="str">
            <v>7,12</v>
          </cell>
          <cell r="L4957" t="str">
            <v>CAIXA REFERENCIAL</v>
          </cell>
        </row>
        <row r="4958">
          <cell r="A4958">
            <v>102289</v>
          </cell>
          <cell r="B4958" t="str">
            <v>MOVIMENTO DE TERRA</v>
          </cell>
          <cell r="C4958" t="str">
            <v>MOVT</v>
          </cell>
          <cell r="D4958" t="str">
            <v>ESCAVACAO DE VALAS</v>
          </cell>
          <cell r="E4958" t="str">
            <v>0019</v>
          </cell>
          <cell r="F4958" t="str">
            <v/>
          </cell>
          <cell r="G4958" t="str">
            <v/>
          </cell>
          <cell r="H4958" t="str">
            <v>ESCAVAÇÃO MECANIZADA DE VALA COM PROF. MAIOR QUE 4,5 M ATÉ 6,0 M (MÉDIA ENTRE MONTANTE E JUSANTE/UMA COMPOSIÇÃO POR TRECHO), COM ESCAVADEIRA HIDRÁULICA (1,2 M3/155 HP), LARG. DE 1,5 M A 2,5 M, EM SOLO MOLE , EM LOCAIS COM ALTO NÍVEL DE INTERFERÊNCIA. AF_0</v>
          </cell>
          <cell r="I4958" t="str">
            <v>M3</v>
          </cell>
          <cell r="J4958" t="str">
            <v>COEFICIENTE DE REPRESENTATIVIDADE</v>
          </cell>
          <cell r="K4958" t="str">
            <v>6,96</v>
          </cell>
          <cell r="L4958" t="str">
            <v>CAIXA REFERENCIAL</v>
          </cell>
        </row>
        <row r="4959">
          <cell r="A4959">
            <v>102290</v>
          </cell>
          <cell r="B4959" t="str">
            <v>MOVIMENTO DE TERRA</v>
          </cell>
          <cell r="C4959" t="str">
            <v>MOVT</v>
          </cell>
          <cell r="D4959" t="str">
            <v>ESCAVACAO DE VALAS</v>
          </cell>
          <cell r="E4959" t="str">
            <v>0019</v>
          </cell>
          <cell r="F4959" t="str">
            <v/>
          </cell>
          <cell r="G4959" t="str">
            <v/>
          </cell>
          <cell r="H4959" t="str">
            <v>ESCAVAÇÃO MECANIZADA DE VALA COM PROF. ATÉ 1,5 M (MÉDIA ENTRE MONTANTE E JUSANTE/UMA COMPOSIÇÃO POR TRECHO), COM ESCAVADEIRA HIDRÁULICA (0,8 M3/111 HP),LARG. MENOR QUE 1,5 M, EM SOLO MOLE, LOCAIS COM BAIXO NÍVEL DE INTERFERÊNCIA. AF_02/2021</v>
          </cell>
          <cell r="I4959" t="str">
            <v>M3</v>
          </cell>
          <cell r="J4959" t="str">
            <v>COLETADO</v>
          </cell>
          <cell r="K4959" t="str">
            <v>5,26</v>
          </cell>
          <cell r="L4959" t="str">
            <v>CAIXA REFERENCIAL</v>
          </cell>
        </row>
        <row r="4960">
          <cell r="A4960">
            <v>102291</v>
          </cell>
          <cell r="B4960" t="str">
            <v>MOVIMENTO DE TERRA</v>
          </cell>
          <cell r="C4960" t="str">
            <v>MOVT</v>
          </cell>
          <cell r="D4960" t="str">
            <v>ESCAVACAO DE VALAS</v>
          </cell>
          <cell r="E4960" t="str">
            <v>0019</v>
          </cell>
          <cell r="F4960" t="str">
            <v/>
          </cell>
          <cell r="G4960" t="str">
            <v/>
          </cell>
          <cell r="H4960" t="str">
            <v>ESCAVAÇÃO MECANIZADA DE VALA COM PROF. ATÉ 1,5 M (MÉDIA ENTRE MONTANTE E JUSANTE/UMA COMPOSIÇÃO POR TRECHO), COM ESCAVADEIRA HIDRÁULICA (0,8 M3/111 HP), LARG. DE 1,5 M A 2,5 M, EM SOLO MOLE, LOCAIS COM BAIXO NÍVEL DE INTERFERÊNCIA. AF_02/2021</v>
          </cell>
          <cell r="I4960" t="str">
            <v>M3</v>
          </cell>
          <cell r="J4960" t="str">
            <v>COLETADO</v>
          </cell>
          <cell r="K4960" t="str">
            <v>4,67</v>
          </cell>
          <cell r="L4960" t="str">
            <v>CAIXA REFERENCIAL</v>
          </cell>
        </row>
        <row r="4961">
          <cell r="A4961">
            <v>102292</v>
          </cell>
          <cell r="B4961" t="str">
            <v>MOVIMENTO DE TERRA</v>
          </cell>
          <cell r="C4961" t="str">
            <v>MOVT</v>
          </cell>
          <cell r="D4961" t="str">
            <v>ESCAVACAO DE VALAS</v>
          </cell>
          <cell r="E4961" t="str">
            <v>0019</v>
          </cell>
          <cell r="F4961" t="str">
            <v/>
          </cell>
          <cell r="G4961" t="str">
            <v/>
          </cell>
          <cell r="H4961" t="str">
            <v>ESCAVAÇÃO MECANIZADA DE VALA COM PROF. MAIOR QUE 1,5 M E ATÉ 3,0 M (MÉDIA ENTRE MONTANTE E JUSANTE/UMA COMPOSIÇÃO POR TRECHO), COM ESCAVADEIRA HIDRÁULICA (0,8 M3/111 HP), LARG. MENOR QUE 1,5 M, EM SOLO MOLE, LOCAIS COM BAIXO NÍVEL DE INTERFERÊNCIA. AF_02/</v>
          </cell>
          <cell r="I4961" t="str">
            <v>M3</v>
          </cell>
          <cell r="J4961" t="str">
            <v>COLETADO</v>
          </cell>
          <cell r="K4961" t="str">
            <v>4,54</v>
          </cell>
          <cell r="L4961" t="str">
            <v>CAIXA REFERENCIAL</v>
          </cell>
        </row>
        <row r="4962">
          <cell r="A4962">
            <v>102293</v>
          </cell>
          <cell r="B4962" t="str">
            <v>MOVIMENTO DE TERRA</v>
          </cell>
          <cell r="C4962" t="str">
            <v>MOVT</v>
          </cell>
          <cell r="D4962" t="str">
            <v>ESCAVACAO DE VALAS</v>
          </cell>
          <cell r="E4962" t="str">
            <v>0019</v>
          </cell>
          <cell r="F4962" t="str">
            <v/>
          </cell>
          <cell r="G4962" t="str">
            <v/>
          </cell>
          <cell r="H4962" t="str">
            <v>ESCAVAÇÃO MECANIZADA DE VALA COM PROF.MAIOR QUE 3,0 M ATÉ 4,5 M (MÉDIA ENTRE MONTANTE E JUSANTE/UMA COMPOSIÇÃO POR TRECHO), COM ESCAVADEIRA HIDRÁULICA (0,8 M3/111 HP), LARG. MENOR QUE 1,5 M, EM SOLO MOLE, LOCAIS COM BAIXO NÍVEL DE INTERFERÊNCIA. AF_02/202</v>
          </cell>
          <cell r="I4962" t="str">
            <v>M3</v>
          </cell>
          <cell r="J4962" t="str">
            <v>COLETADO</v>
          </cell>
          <cell r="K4962" t="str">
            <v>4,28</v>
          </cell>
          <cell r="L4962" t="str">
            <v>CAIXA REFERENCIAL</v>
          </cell>
        </row>
        <row r="4963">
          <cell r="A4963">
            <v>102294</v>
          </cell>
          <cell r="B4963" t="str">
            <v>MOVIMENTO DE TERRA</v>
          </cell>
          <cell r="C4963" t="str">
            <v>MOVT</v>
          </cell>
          <cell r="D4963" t="str">
            <v>ESCAVACAO DE VALAS</v>
          </cell>
          <cell r="E4963" t="str">
            <v>0019</v>
          </cell>
          <cell r="F4963" t="str">
            <v/>
          </cell>
          <cell r="G4963" t="str">
            <v/>
          </cell>
          <cell r="H4963" t="str">
            <v>ESCAVAÇÃO MECANIZADA DE VALA COM PROF. MAIOR QUE 4,5 M ATÉ 6,0 M (MÉDIA ENTRE MONTANTE E JUSANTE/UMA COMPOSIÇÃO POR TRECHO),COM ESCAVADEIRA HIDRÁULICA (0,8 M3/111 HP), LARG. MENOR QUE 1,5 M, EM SOLO MOLE, LOCAIS COM BAIXO NÍVEL DE INTERFERÊNCIA. AF_02/202</v>
          </cell>
          <cell r="I4963" t="str">
            <v>M3</v>
          </cell>
          <cell r="J4963" t="str">
            <v>COLETADO</v>
          </cell>
          <cell r="K4963" t="str">
            <v>4,17</v>
          </cell>
          <cell r="L4963" t="str">
            <v>CAIXA REFERENCIAL</v>
          </cell>
        </row>
        <row r="4964">
          <cell r="A4964">
            <v>102295</v>
          </cell>
          <cell r="B4964" t="str">
            <v>MOVIMENTO DE TERRA</v>
          </cell>
          <cell r="C4964" t="str">
            <v>MOVT</v>
          </cell>
          <cell r="D4964" t="str">
            <v>ESCAVACAO DE VALAS</v>
          </cell>
          <cell r="E4964" t="str">
            <v>0019</v>
          </cell>
          <cell r="F4964" t="str">
            <v/>
          </cell>
          <cell r="G4964" t="str">
            <v/>
          </cell>
          <cell r="H4964" t="str">
            <v>ESCAVAÇÃO MECANIZADA DE VALA COM PROF. MAIOR QUE 1,5 M ATÉ 3,0 M (MÉDIA ENTRE MONTANTE E JUSANTE/UMA COMPOSIÇÃO POR TRECHO),COM ESCAVADEIRA HIDRÁULICA (1,2 M3/155 HP), LARG. DE 1,5 M A 2,5 M, EM SOLO MOLE, LOCAIS COM BAIXO NÍVEL DE INTERFERÊNCIA. AF_02/20</v>
          </cell>
          <cell r="I4964" t="str">
            <v>M3</v>
          </cell>
          <cell r="J4964" t="str">
            <v>COEFICIENTE DE REPRESENTATIVIDADE</v>
          </cell>
          <cell r="K4964" t="str">
            <v>4,08</v>
          </cell>
          <cell r="L4964" t="str">
            <v>CAIXA REFERENCIAL</v>
          </cell>
        </row>
        <row r="4965">
          <cell r="A4965">
            <v>102296</v>
          </cell>
          <cell r="B4965" t="str">
            <v>MOVIMENTO DE TERRA</v>
          </cell>
          <cell r="C4965" t="str">
            <v>MOVT</v>
          </cell>
          <cell r="D4965" t="str">
            <v>ESCAVACAO DE VALAS</v>
          </cell>
          <cell r="E4965" t="str">
            <v>0019</v>
          </cell>
          <cell r="F4965" t="str">
            <v/>
          </cell>
          <cell r="G4965" t="str">
            <v/>
          </cell>
          <cell r="H4965" t="str">
            <v>ESCAVAÇÃO MECANIZADA DE VALA COM PROF. MAIOR QUE 3,0 M ATÉ 4,5 M (MÉDIA ENTRE MONTANTE E JUSANTE/UMA COMPOSIÇÃO POR TRECHO), COM ESCAVADEIRA HIDRÁULICA (1,2 M3/155 HP), LARG. DE 1,5 M A 2,5 M, EM SOLO MOLE, LOCAIS COM BAIXO NÍVEL DE INTERFERÊNCIA. AF_02/2</v>
          </cell>
          <cell r="I4965" t="str">
            <v>M3</v>
          </cell>
          <cell r="J4965" t="str">
            <v>COEFICIENTE DE REPRESENTATIVIDADE</v>
          </cell>
          <cell r="K4965" t="str">
            <v>3,92</v>
          </cell>
          <cell r="L4965" t="str">
            <v>CAIXA REFERENCIAL</v>
          </cell>
        </row>
        <row r="4966">
          <cell r="A4966">
            <v>102297</v>
          </cell>
          <cell r="B4966" t="str">
            <v>MOVIMENTO DE TERRA</v>
          </cell>
          <cell r="C4966" t="str">
            <v>MOVT</v>
          </cell>
          <cell r="D4966" t="str">
            <v>ESCAVACAO DE VALAS</v>
          </cell>
          <cell r="E4966" t="str">
            <v>0019</v>
          </cell>
          <cell r="F4966" t="str">
            <v/>
          </cell>
          <cell r="G4966" t="str">
            <v/>
          </cell>
          <cell r="H4966" t="str">
            <v>ESCAVAÇÃO MECANIZADA DE VALA COM PROF. MAIOR QUE 4,5 M ATÉ 6,0 M (MÉDIA ENTRE MONTANTE E JUSANTE/UMA COMPOSIÇÃO POR TRECHO), COM ESCAVADEIRA HIDRÁULICA (1,2 M3/155 HP), LARG. DE 1,5 M A 2,5 M, EM SOLO MOLE, LOCAIS COM BAIXO NÍVEL DE INTERFERÊNCIA. AF_02/2</v>
          </cell>
          <cell r="I4966" t="str">
            <v>M3</v>
          </cell>
          <cell r="J4966" t="str">
            <v>COEFICIENTE DE REPRESENTATIVIDADE</v>
          </cell>
          <cell r="K4966" t="str">
            <v>3,83</v>
          </cell>
          <cell r="L4966" t="str">
            <v>CAIXA REFERENCIAL</v>
          </cell>
        </row>
        <row r="4967">
          <cell r="A4967">
            <v>102298</v>
          </cell>
          <cell r="B4967" t="str">
            <v>MOVIMENTO DE TERRA</v>
          </cell>
          <cell r="C4967" t="str">
            <v>MOVT</v>
          </cell>
          <cell r="D4967" t="str">
            <v>ESCAVACAO DE VALAS</v>
          </cell>
          <cell r="E4967" t="str">
            <v>0019</v>
          </cell>
          <cell r="F4967" t="str">
            <v/>
          </cell>
          <cell r="G4967" t="str">
            <v/>
          </cell>
          <cell r="H4967" t="str">
            <v>ESCAVAÇÃO MECANIZADA DE VALA COM PROF. ATÉ 1,5 M (MÉDIA ENTRE MONTANTE E JUSANTE/UMA COMPOSIÇÃO POR TRECHO), COM RETROESCAVADEIRA (0,26 M3/88 HP), LARG. MENOR QUE 0,8 M, EM SOLO MOLE, EM LOCAIS COM ALTO NÍVEL DE INTERFERÊNCIA. AF_02/2021</v>
          </cell>
          <cell r="I4967" t="str">
            <v>M3</v>
          </cell>
          <cell r="J4967" t="str">
            <v>COEFICIENTE DE REPRESENTATIVIDADE</v>
          </cell>
          <cell r="K4967" t="str">
            <v>11,65</v>
          </cell>
          <cell r="L4967" t="str">
            <v>CAIXA REFERENCIAL</v>
          </cell>
        </row>
        <row r="4968">
          <cell r="A4968">
            <v>102299</v>
          </cell>
          <cell r="B4968" t="str">
            <v>MOVIMENTO DE TERRA</v>
          </cell>
          <cell r="C4968" t="str">
            <v>MOVT</v>
          </cell>
          <cell r="D4968" t="str">
            <v>ESCAVACAO DE VALAS</v>
          </cell>
          <cell r="E4968" t="str">
            <v>0019</v>
          </cell>
          <cell r="F4968" t="str">
            <v/>
          </cell>
          <cell r="G4968" t="str">
            <v/>
          </cell>
          <cell r="H4968" t="str">
            <v>ESCAVAÇÃO MECANIZADA DE VALA COM PROF. ATÉ 1,5 M (MÉDIA ENTRE MONTANTE E JUSANTE/UMA COMPOSIÇÃO POR TRECHO), COM RETROESCAVADEIRA (0,26 M3/88 HP), LARG. DE 0,8 M A 1,5 M, EM SOLO MOLE, EM LOCAIS COM ALTO NÍVEL DE INTERFERÊNCIA. AF_02/2021</v>
          </cell>
          <cell r="I4968" t="str">
            <v>M3</v>
          </cell>
          <cell r="J4968" t="str">
            <v>COEFICIENTE DE REPRESENTATIVIDADE</v>
          </cell>
          <cell r="K4968" t="str">
            <v>9,90</v>
          </cell>
          <cell r="L4968" t="str">
            <v>CAIXA REFERENCIAL</v>
          </cell>
        </row>
        <row r="4969">
          <cell r="A4969">
            <v>102300</v>
          </cell>
          <cell r="B4969" t="str">
            <v>MOVIMENTO DE TERRA</v>
          </cell>
          <cell r="C4969" t="str">
            <v>MOVT</v>
          </cell>
          <cell r="D4969" t="str">
            <v>ESCAVACAO DE VALAS</v>
          </cell>
          <cell r="E4969" t="str">
            <v>0019</v>
          </cell>
          <cell r="F4969" t="str">
            <v/>
          </cell>
          <cell r="G4969" t="str">
            <v/>
          </cell>
          <cell r="H4969" t="str">
            <v>ESCAVAÇÃO MECANIZADA DE VALA COM PROF. MAIOR QUE 1,5 M ATÉ 3,0 M (MÉDIA ENTRE MONTANTE E JUSANTE/UMA COMPOSIÇÃO POR TRECHO), COM RETROESCAVADEIRA (0,26 M3/88 HP), LARG. MENOR QUE 0,8 M, EM SOLO MOLE, EM LOCAIS COM ALTO NÍVEL DE INTERFERÊNCIA. AF_02/2021</v>
          </cell>
          <cell r="I4969" t="str">
            <v>M3</v>
          </cell>
          <cell r="J4969" t="str">
            <v>COEFICIENTE DE REPRESENTATIVIDADE</v>
          </cell>
          <cell r="K4969" t="str">
            <v>58,45</v>
          </cell>
          <cell r="L4969" t="str">
            <v>CAIXA REFERENCIAL</v>
          </cell>
        </row>
        <row r="4970">
          <cell r="A4970">
            <v>102301</v>
          </cell>
          <cell r="B4970" t="str">
            <v>MOVIMENTO DE TERRA</v>
          </cell>
          <cell r="C4970" t="str">
            <v>MOVT</v>
          </cell>
          <cell r="D4970" t="str">
            <v>ESCAVACAO DE VALAS</v>
          </cell>
          <cell r="E4970" t="str">
            <v>0019</v>
          </cell>
          <cell r="F4970" t="str">
            <v/>
          </cell>
          <cell r="G4970" t="str">
            <v/>
          </cell>
          <cell r="H4970" t="str">
            <v>ESCAVAÇÃO MECANIZADA DE VALA COM PROF. MAIOR QUE 1,5 M ATÉ 3,0 M (MÉDIA ENTRE MONTANTE E JUSANTE/UMA COMPOSIÇÃO POR TRECHO), COM RETROESCAVADEIRA (0,26 M3/ 88 HP), LARG. DE 0,8 M A 1,5 M, EM SOLO MOLE, EM LOCAIS COM ALTO NÍVEL DE INTERFERÊNCIA. AF_02/2021</v>
          </cell>
          <cell r="I4970" t="str">
            <v>M3</v>
          </cell>
          <cell r="J4970" t="str">
            <v>COEFICIENTE DE REPRESENTATIVIDADE</v>
          </cell>
          <cell r="K4970" t="str">
            <v>8,89</v>
          </cell>
          <cell r="L4970" t="str">
            <v>CAIXA REFERENCIAL</v>
          </cell>
        </row>
        <row r="4971">
          <cell r="A4971">
            <v>102302</v>
          </cell>
          <cell r="B4971" t="str">
            <v>MOVIMENTO DE TERRA</v>
          </cell>
          <cell r="C4971" t="str">
            <v>MOVT</v>
          </cell>
          <cell r="D4971" t="str">
            <v>ESCAVACAO DE VALAS</v>
          </cell>
          <cell r="E4971" t="str">
            <v>0019</v>
          </cell>
          <cell r="F4971" t="str">
            <v/>
          </cell>
          <cell r="G4971" t="str">
            <v/>
          </cell>
          <cell r="H4971" t="str">
            <v>ESCAVAÇÃO MECANIZADA DE VALA COM PROF. ATÉ 1,5 M (MÉDIA ENTRE MONTANTE E JUSANTE/UMA COMPOSIÇÃO POR TRECHO) COM RETROESCAVADEIRA (0,26 M3 /88 HP), LARG. MENOR  QUE 0,8 M, EM SOLO MOLE, LOCAIS COM BAIXO NÍVEL DE NTERFERÊNCIA.  AF_02/2021</v>
          </cell>
          <cell r="I4971" t="str">
            <v>M3</v>
          </cell>
          <cell r="J4971" t="str">
            <v>COEFICIENTE DE REPRESENTATIVIDADE</v>
          </cell>
          <cell r="K4971" t="str">
            <v>6,42</v>
          </cell>
          <cell r="L4971" t="str">
            <v>CAIXA REFERENCIAL</v>
          </cell>
        </row>
        <row r="4972">
          <cell r="A4972">
            <v>102303</v>
          </cell>
          <cell r="B4972" t="str">
            <v>MOVIMENTO DE TERRA</v>
          </cell>
          <cell r="C4972" t="str">
            <v>MOVT</v>
          </cell>
          <cell r="D4972" t="str">
            <v>ESCAVACAO DE VALAS</v>
          </cell>
          <cell r="E4972" t="str">
            <v>0019</v>
          </cell>
          <cell r="F4972" t="str">
            <v/>
          </cell>
          <cell r="G4972" t="str">
            <v/>
          </cell>
          <cell r="H4972" t="str">
            <v>ESCAVAÇÃO MECANIZADA DE VALA COM PROF. ATÉ 1,5 M (MÉDIA ENTRE MONTANTE E JUSANTE/UMA COMPOSIÇÃO POR TRECHO) COM RETROESCAVADEIRA (0,26 M3 / 88 HP), LARG. DE 0,8 M A 1,5 M, EM SOLO MOLE, LOCAIS COM BAIXO NÍVEL DE INTERFERÊNCIA. AF_02/2021</v>
          </cell>
          <cell r="I4972" t="str">
            <v>M3</v>
          </cell>
          <cell r="J4972" t="str">
            <v>COEFICIENTE DE REPRESENTATIVIDADE</v>
          </cell>
          <cell r="K4972" t="str">
            <v>5,45</v>
          </cell>
          <cell r="L4972" t="str">
            <v>CAIXA REFERENCIAL</v>
          </cell>
        </row>
        <row r="4973">
          <cell r="A4973">
            <v>102304</v>
          </cell>
          <cell r="B4973" t="str">
            <v>MOVIMENTO DE TERRA</v>
          </cell>
          <cell r="C4973" t="str">
            <v>MOVT</v>
          </cell>
          <cell r="D4973" t="str">
            <v>ESCAVACAO DE VALAS</v>
          </cell>
          <cell r="E4973" t="str">
            <v>0019</v>
          </cell>
          <cell r="F4973" t="str">
            <v/>
          </cell>
          <cell r="G4973" t="str">
            <v/>
          </cell>
          <cell r="H4973" t="str">
            <v>ESCAVAÇÃO MECANIZADA DE VALA COM PROF. MAIOR QUE 1,5 M ATÉ 3,0 M (MÉDIA ENTRE MONTANTE E JUSANTE/UMA COMPOSIÇÃO POR TRECHO) COM RETROESCAVADEIRA (0,26 M3 /88 HP),LARG. MENOR QUE 0,8 M, EM SOLO MOLE, LOCAIS COM BAIXO NÍVEL DE INTERFERÊNCIA. AF_02/2021</v>
          </cell>
          <cell r="I4973" t="str">
            <v>M3</v>
          </cell>
          <cell r="J4973" t="str">
            <v>COEFICIENTE DE REPRESENTATIVIDADE</v>
          </cell>
          <cell r="K4973" t="str">
            <v>5,39</v>
          </cell>
          <cell r="L4973" t="str">
            <v>CAIXA REFERENCIAL</v>
          </cell>
        </row>
        <row r="4974">
          <cell r="A4974">
            <v>102305</v>
          </cell>
          <cell r="B4974" t="str">
            <v>MOVIMENTO DE TERRA</v>
          </cell>
          <cell r="C4974" t="str">
            <v>MOVT</v>
          </cell>
          <cell r="D4974" t="str">
            <v>ESCAVACAO DE VALAS</v>
          </cell>
          <cell r="E4974" t="str">
            <v>0019</v>
          </cell>
          <cell r="F4974" t="str">
            <v/>
          </cell>
          <cell r="G4974" t="str">
            <v/>
          </cell>
          <cell r="H4974" t="str">
            <v>ESCAVAÇÃO MECANIZADA DE VALA COM PROF. MAIOR QUE 1,5 M ATÉ 3,0 M (MÉDIA ENTRE MONTANTE E JUSANTE/UMA COMPOSIÇÃO POR TRECHO) COM RETROESCAVADEIRA (0,26 M3 / 88 HP), LARG. DE 0,8 M A 1,5 M, EM SOLO MOLE, LOCAIS COM BAIXO NÍVEL DE INTERFERÊNCIA. AF_02/2021</v>
          </cell>
          <cell r="I4974" t="str">
            <v>M3</v>
          </cell>
          <cell r="J4974" t="str">
            <v>COEFICIENTE DE REPRESENTATIVIDADE</v>
          </cell>
          <cell r="K4974" t="str">
            <v>4,91</v>
          </cell>
          <cell r="L4974" t="str">
            <v>CAIXA REFERENCIAL</v>
          </cell>
        </row>
        <row r="4975">
          <cell r="A4975">
            <v>102306</v>
          </cell>
          <cell r="B4975" t="str">
            <v>MOVIMENTO DE TERRA</v>
          </cell>
          <cell r="C4975" t="str">
            <v>MOVT</v>
          </cell>
          <cell r="D4975" t="str">
            <v>ESCAVACAO DE VALAS</v>
          </cell>
          <cell r="E4975" t="str">
            <v>0019</v>
          </cell>
          <cell r="F4975" t="str">
            <v/>
          </cell>
          <cell r="G4975" t="str">
            <v/>
          </cell>
          <cell r="H4975" t="str">
            <v>ESCAVAÇÃO MECANIZADA DE VALA COM PROF. ATÉ 1,5 M (MÉDIA ENTRE MONTANTE E JUSANTE/UMA COMPOSIÇÃO POR TRECHO), COM ESCAVADEIRA HIDRÁULICA (0,8 M3/111 HP),LARG. ATÉ 1,5 M, EM SOLO DE 2A CATEGORIA, EM LOCAIS COM ALTO NÍVEL DE INTERFERÊNCIA.  AF_02/2021</v>
          </cell>
          <cell r="I4975" t="str">
            <v>M3</v>
          </cell>
          <cell r="J4975" t="str">
            <v>COLETADO</v>
          </cell>
          <cell r="K4975" t="str">
            <v>10,75</v>
          </cell>
          <cell r="L4975" t="str">
            <v>CAIXA REFERENCIAL</v>
          </cell>
        </row>
        <row r="4976">
          <cell r="A4976">
            <v>102307</v>
          </cell>
          <cell r="B4976" t="str">
            <v>MOVIMENTO DE TERRA</v>
          </cell>
          <cell r="C4976" t="str">
            <v>MOVT</v>
          </cell>
          <cell r="D4976" t="str">
            <v>ESCAVACAO DE VALAS</v>
          </cell>
          <cell r="E4976" t="str">
            <v>0019</v>
          </cell>
          <cell r="F4976" t="str">
            <v/>
          </cell>
          <cell r="G4976" t="str">
            <v/>
          </cell>
          <cell r="H4976" t="str">
            <v>ESCAVAÇÃO MECANIZADA DE VALA COM PROF. ATÉ 1,5 M (MÉDIA ENTRE MONTANTE E JUSANTE/UMA COMPOSIÇÃO POR TRECHO), COM ESCAVADEIRA HIDRÁULICA (0,8 M3/111 HP), LARG. DE 1,5 M A 2,5 M, EM SOLO DE 2A CATEGORIA, EM LOCAIS COM ALTO NÍVEL DE INTERFERÊNCIA.  AF_02/202</v>
          </cell>
          <cell r="I4976" t="str">
            <v>M3</v>
          </cell>
          <cell r="J4976" t="str">
            <v>COLETADO</v>
          </cell>
          <cell r="K4976" t="str">
            <v>9,55</v>
          </cell>
          <cell r="L4976" t="str">
            <v>CAIXA REFERENCIAL</v>
          </cell>
        </row>
        <row r="4977">
          <cell r="A4977">
            <v>102308</v>
          </cell>
          <cell r="B4977" t="str">
            <v>MOVIMENTO DE TERRA</v>
          </cell>
          <cell r="C4977" t="str">
            <v>MOVT</v>
          </cell>
          <cell r="D4977" t="str">
            <v>ESCAVACAO DE VALAS</v>
          </cell>
          <cell r="E4977" t="str">
            <v>0019</v>
          </cell>
          <cell r="F4977" t="str">
            <v/>
          </cell>
          <cell r="G4977" t="str">
            <v/>
          </cell>
          <cell r="H4977" t="str">
            <v>ESCAVAÇÃO MECANIZADA DE VALA COM PROF. MAIOR QUE 1,5 M ATÉ 3,0 M (MÉDIA ENTRE MONTANTE E JUSANTE/UMA COMPOSIÇÃO POR TRECHO), COM ESCAVADEIRA HIDRÁULICA (0,8 M3/111 HP), LARG. ATÉ 1,5 M, EM SOLO DE 2A CATEGORIA, EM LOCAIS COM ALTO NÍVEL DE INTERFERÊNCIA.AF</v>
          </cell>
          <cell r="I4977" t="str">
            <v>M3</v>
          </cell>
          <cell r="J4977" t="str">
            <v>COLETADO</v>
          </cell>
          <cell r="K4977" t="str">
            <v>9,25</v>
          </cell>
          <cell r="L4977" t="str">
            <v>CAIXA REFERENCIAL</v>
          </cell>
        </row>
        <row r="4978">
          <cell r="A4978">
            <v>102309</v>
          </cell>
          <cell r="B4978" t="str">
            <v>MOVIMENTO DE TERRA</v>
          </cell>
          <cell r="C4978" t="str">
            <v>MOVT</v>
          </cell>
          <cell r="D4978" t="str">
            <v>ESCAVACAO DE VALAS</v>
          </cell>
          <cell r="E4978" t="str">
            <v>0019</v>
          </cell>
          <cell r="F4978" t="str">
            <v/>
          </cell>
          <cell r="G4978" t="str">
            <v/>
          </cell>
          <cell r="H4978" t="str">
            <v>ESCAVAÇÃO MECANIZADA DE VALA COM PROF. MAIOR QUE 3,0 M ATÉ 4,5 M (MÉDIA ENTRE MONTANTE E JUSANTE/UMA COMPOSIÇÃO POR TRECHO), COM ESCAVADEIRA HIDRÁULICA (0,8 M3/111 HP), LARG. MENOR QUE 1,5 M, EM SOLO DE 2A CATEGORIA, EM LOCAIS COM ALTO NÍVEL DE INTERFERÊN</v>
          </cell>
          <cell r="I4978" t="str">
            <v>M3</v>
          </cell>
          <cell r="J4978" t="str">
            <v>COLETADO</v>
          </cell>
          <cell r="K4978" t="str">
            <v>8,75</v>
          </cell>
          <cell r="L4978" t="str">
            <v>CAIXA REFERENCIAL</v>
          </cell>
        </row>
        <row r="4979">
          <cell r="A4979">
            <v>102310</v>
          </cell>
          <cell r="B4979" t="str">
            <v>MOVIMENTO DE TERRA</v>
          </cell>
          <cell r="C4979" t="str">
            <v>MOVT</v>
          </cell>
          <cell r="D4979" t="str">
            <v>ESCAVACAO DE VALAS</v>
          </cell>
          <cell r="E4979" t="str">
            <v>0019</v>
          </cell>
          <cell r="F4979" t="str">
            <v/>
          </cell>
          <cell r="G4979" t="str">
            <v/>
          </cell>
          <cell r="H4979" t="str">
            <v>ESCAVAÇÃO MECANIZADA DE VALA COM PROF.MAIOR QUE 4,5 M ATÉ 6,0 M (MÉDIA ENTRE MONTANTE E JUSANTE/UMA COMPOSIÇÃO POR TRECHO),COM ESCAVADEIRA HIDRÁULICA (0,8 M3/111 HP), LARG. MENOR QUE 1,5 M, EM SOLO DE 2A CATEGORIA, EM LOCAIS COM ALTO NÍVEL DE INTERFERÊNCI</v>
          </cell>
          <cell r="I4979" t="str">
            <v>M3</v>
          </cell>
          <cell r="J4979" t="str">
            <v>COLETADO</v>
          </cell>
          <cell r="K4979" t="str">
            <v>8,49</v>
          </cell>
          <cell r="L4979" t="str">
            <v>CAIXA REFERENCIAL</v>
          </cell>
        </row>
        <row r="4980">
          <cell r="A4980">
            <v>102311</v>
          </cell>
          <cell r="B4980" t="str">
            <v>MOVIMENTO DE TERRA</v>
          </cell>
          <cell r="C4980" t="str">
            <v>MOVT</v>
          </cell>
          <cell r="D4980" t="str">
            <v>ESCAVACAO DE VALAS</v>
          </cell>
          <cell r="E4980" t="str">
            <v>0019</v>
          </cell>
          <cell r="F4980" t="str">
            <v/>
          </cell>
          <cell r="G4980" t="str">
            <v/>
          </cell>
          <cell r="H4980" t="str">
            <v>ESCAVAÇÃO MECANIZADA DE VALA COM PROF. MAIOR QUE 1,5 M ATÉ 3,0 M (MÉDIA ENTRE MONTANTE E JUSANTE/UMA COMPOSIÇÃO POR TRECHO),COM ESCAVADEIRA HIDRÁULICA (1,2 M3/155 HP),LARG. DE 1,5 M A 2,5 M, EM SOLO DE 2A CATEGORIA, EM LOCAIS COM ALTO NÍVEL DE INTERFERÊNC</v>
          </cell>
          <cell r="I4980" t="str">
            <v>M3</v>
          </cell>
          <cell r="J4980" t="str">
            <v>COEFICIENTE DE REPRESENTATIVIDADE</v>
          </cell>
          <cell r="K4980" t="str">
            <v>8,33</v>
          </cell>
          <cell r="L4980" t="str">
            <v>CAIXA REFERENCIAL</v>
          </cell>
        </row>
        <row r="4981">
          <cell r="A4981">
            <v>102312</v>
          </cell>
          <cell r="B4981" t="str">
            <v>MOVIMENTO DE TERRA</v>
          </cell>
          <cell r="C4981" t="str">
            <v>MOVT</v>
          </cell>
          <cell r="D4981" t="str">
            <v>ESCAVACAO DE VALAS</v>
          </cell>
          <cell r="E4981" t="str">
            <v>0019</v>
          </cell>
          <cell r="F4981" t="str">
            <v/>
          </cell>
          <cell r="G4981" t="str">
            <v/>
          </cell>
          <cell r="H4981" t="str">
            <v>ESCAVAÇÃO MECANIZADA DE VALA COM PROF. DE 3,0 M ATÉ 4,5 M (MÉDIA ENTRE MONTANTE E JUSANTE/UMA COMPOSIÇÃO POR TRECHO), COM ESCAVADEIRA HIDRÁULICA (1,2 M3/155 HP), LARG. DE 1,5 M A 2,5 M, EM SOLO DE 2A CATEGORIA, EM LOCAIS COM ALTO NÍVEL DE INTERFERÊNCIA.AF</v>
          </cell>
          <cell r="I4981" t="str">
            <v>M3</v>
          </cell>
          <cell r="J4981" t="str">
            <v>COEFICIENTE DE REPRESENTATIVIDADE</v>
          </cell>
          <cell r="K4981" t="str">
            <v>8,01</v>
          </cell>
          <cell r="L4981" t="str">
            <v>CAIXA REFERENCIAL</v>
          </cell>
        </row>
        <row r="4982">
          <cell r="A4982">
            <v>102313</v>
          </cell>
          <cell r="B4982" t="str">
            <v>MOVIMENTO DE TERRA</v>
          </cell>
          <cell r="C4982" t="str">
            <v>MOVT</v>
          </cell>
          <cell r="D4982" t="str">
            <v>ESCAVACAO DE VALAS</v>
          </cell>
          <cell r="E4982" t="str">
            <v>0019</v>
          </cell>
          <cell r="F4982" t="str">
            <v/>
          </cell>
          <cell r="G4982" t="str">
            <v/>
          </cell>
          <cell r="H4982" t="str">
            <v>ESCAVAÇÃO MECANIZADA DE VALA COM PROF. MAIOR QUE 4,5 M ATÉ 6,0 M (MÉDIA ENTRE MONTANTE E JUSANTE/UMA COMPOSIÇÃO POR TRECHO), COM ESCAVADEIRA HIDRÁULICA (1,2 M3/155 HP), LARG. DE 1,5 M A 2,5 M, EM SOLO DE 2A CATEGORIA, EM LOCAIS COM ALTO NÍVEL DE INTERFERÊ</v>
          </cell>
          <cell r="I4982" t="str">
            <v>M3</v>
          </cell>
          <cell r="J4982" t="str">
            <v>COEFICIENTE DE REPRESENTATIVIDADE</v>
          </cell>
          <cell r="K4982" t="str">
            <v>7,83</v>
          </cell>
          <cell r="L4982" t="str">
            <v>CAIXA REFERENCIAL</v>
          </cell>
        </row>
        <row r="4983">
          <cell r="A4983">
            <v>102314</v>
          </cell>
          <cell r="B4983" t="str">
            <v>MOVIMENTO DE TERRA</v>
          </cell>
          <cell r="C4983" t="str">
            <v>MOVT</v>
          </cell>
          <cell r="D4983" t="str">
            <v>ESCAVACAO DE VALAS</v>
          </cell>
          <cell r="E4983" t="str">
            <v>0019</v>
          </cell>
          <cell r="F4983" t="str">
            <v/>
          </cell>
          <cell r="G4983" t="str">
            <v/>
          </cell>
          <cell r="H4983" t="str">
            <v>ESCAVAÇÃO MECANIZADA DE VALA COM PROF. ATÉ 1,5 M (MÉDIA ENTRE MONTANTE E JUSANTE/UMA COMPOSIÇÃO POR TRECHO),COM ESCAVADEIRA HIDRÁULICA (0,8 M3/111 HP), LARG. MENOR QUE 1,5 M, EM SOLO DE 2A CATEGORIA, LOCAIS COM BAIXO NÍVEL DE INTERFERÊNCIA. AF_02/2021</v>
          </cell>
          <cell r="I4983" t="str">
            <v>M3</v>
          </cell>
          <cell r="J4983" t="str">
            <v>COLETADO</v>
          </cell>
          <cell r="K4983" t="str">
            <v>5,93</v>
          </cell>
          <cell r="L4983" t="str">
            <v>CAIXA REFERENCIAL</v>
          </cell>
        </row>
        <row r="4984">
          <cell r="A4984">
            <v>102315</v>
          </cell>
          <cell r="B4984" t="str">
            <v>MOVIMENTO DE TERRA</v>
          </cell>
          <cell r="C4984" t="str">
            <v>MOVT</v>
          </cell>
          <cell r="D4984" t="str">
            <v>ESCAVACAO DE VALAS</v>
          </cell>
          <cell r="E4984" t="str">
            <v>0019</v>
          </cell>
          <cell r="F4984" t="str">
            <v/>
          </cell>
          <cell r="G4984" t="str">
            <v/>
          </cell>
          <cell r="H4984" t="str">
            <v>ESCAVAÇÃO MECANIZADA DE VALA COM PROF. ATÉ 1,5 M (MÉDIA ENTRE MONTANTE E JUSANTE/UMA COMPOSIÇÃO POR TRECHO), COM ESCAVADEIRA HIDRÁULICA (0,8 M3/111 HP), LARG. DE 1,5 M A 2,5 M, EM SOLO DE 2A CATEGORIA, LOCAIS COM BAIXO NÍVEL DE INTERFERÊNCIA. AF_02/2021</v>
          </cell>
          <cell r="I4984" t="str">
            <v>M3</v>
          </cell>
          <cell r="J4984" t="str">
            <v>COLETADO</v>
          </cell>
          <cell r="K4984" t="str">
            <v>5,26</v>
          </cell>
          <cell r="L4984" t="str">
            <v>CAIXA REFERENCIAL</v>
          </cell>
        </row>
        <row r="4985">
          <cell r="A4985">
            <v>102316</v>
          </cell>
          <cell r="B4985" t="str">
            <v>MOVIMENTO DE TERRA</v>
          </cell>
          <cell r="C4985" t="str">
            <v>MOVT</v>
          </cell>
          <cell r="D4985" t="str">
            <v>ESCAVACAO DE VALAS</v>
          </cell>
          <cell r="E4985" t="str">
            <v>0019</v>
          </cell>
          <cell r="F4985" t="str">
            <v/>
          </cell>
          <cell r="G4985" t="str">
            <v/>
          </cell>
          <cell r="H4985" t="str">
            <v>ESCAVAÇÃO MECANIZADA DE VALA COM PROF. MAIOR QUE 1,5 M E ATÉ 3,0 M (MÉDIA ENTRE MONTANTE E JUSANTE/UMA COMPOSIÇÃO POR TRECHO), COM ESCAVADEIRA HIDRÁULICA (0,8 M3/111 HP), LARG. MENOR QUE 1,5 M, EM SOLO DE 2A CATEGORIA, LOCAIS COM BAIXO NÍVEL DE INTERFERÊN</v>
          </cell>
          <cell r="I4985" t="str">
            <v>M3</v>
          </cell>
          <cell r="J4985" t="str">
            <v>COLETADO</v>
          </cell>
          <cell r="K4985" t="str">
            <v>5,10</v>
          </cell>
          <cell r="L4985" t="str">
            <v>CAIXA REFERENCIAL</v>
          </cell>
        </row>
        <row r="4986">
          <cell r="A4986">
            <v>102317</v>
          </cell>
          <cell r="B4986" t="str">
            <v>MOVIMENTO DE TERRA</v>
          </cell>
          <cell r="C4986" t="str">
            <v>MOVT</v>
          </cell>
          <cell r="D4986" t="str">
            <v>ESCAVACAO DE VALAS</v>
          </cell>
          <cell r="E4986" t="str">
            <v>0019</v>
          </cell>
          <cell r="F4986" t="str">
            <v/>
          </cell>
          <cell r="G4986" t="str">
            <v/>
          </cell>
          <cell r="H4986" t="str">
            <v>ESCAVAÇÃO MECANIZADA DE VALA COM PROF.MAIOR QUE 3,0 M ATÉ 4,5 M (MÉDIA ENTRE MONTANTE E JUSANTE/UMA COMPOSIÇÃO POR TRECHO), COM ESCAVADEIRA HIDRÁULICA (0,8 M3/111 HP), LARG. MENOR QUE 1,5 M, EM SOLO DE 2A CATEGORIA, LOCAIS COM BAIXO NÍVEL DE INTERFERÊNCIA</v>
          </cell>
          <cell r="I4986" t="str">
            <v>M3</v>
          </cell>
          <cell r="J4986" t="str">
            <v>COLETADO</v>
          </cell>
          <cell r="K4986" t="str">
            <v>4,81</v>
          </cell>
          <cell r="L4986" t="str">
            <v>CAIXA REFERENCIAL</v>
          </cell>
        </row>
        <row r="4987">
          <cell r="A4987">
            <v>102318</v>
          </cell>
          <cell r="B4987" t="str">
            <v>MOVIMENTO DE TERRA</v>
          </cell>
          <cell r="C4987" t="str">
            <v>MOVT</v>
          </cell>
          <cell r="D4987" t="str">
            <v>ESCAVACAO DE VALAS</v>
          </cell>
          <cell r="E4987" t="str">
            <v>0019</v>
          </cell>
          <cell r="F4987" t="str">
            <v/>
          </cell>
          <cell r="G4987" t="str">
            <v/>
          </cell>
          <cell r="H4987" t="str">
            <v>ESCAVAÇÃO MECANIZADA DE VALA COM PROF.MAIOR QUE 4,5 M ATÉ 6,0 M (MÉDIA ENTRE MONTANTE E JUSANTE/UMA COMPOSIÇÃO POR TRECHO),COM ESCAVADEIRA HIDRÁULICA (0,8 M3/111 HP), LARG. MENOR QUE 1,5 M, EM SOLO DE 2A CATEGORIA, EM LOCAIS COM BAIXO NÍVEL DE INTERFERÊNC</v>
          </cell>
          <cell r="I4987" t="str">
            <v>M3</v>
          </cell>
          <cell r="J4987" t="str">
            <v>COLETADO</v>
          </cell>
          <cell r="K4987" t="str">
            <v>4,69</v>
          </cell>
          <cell r="L4987" t="str">
            <v>CAIXA REFERENCIAL</v>
          </cell>
        </row>
        <row r="4988">
          <cell r="A4988">
            <v>102319</v>
          </cell>
          <cell r="B4988" t="str">
            <v>MOVIMENTO DE TERRA</v>
          </cell>
          <cell r="C4988" t="str">
            <v>MOVT</v>
          </cell>
          <cell r="D4988" t="str">
            <v>ESCAVACAO DE VALAS</v>
          </cell>
          <cell r="E4988" t="str">
            <v>0019</v>
          </cell>
          <cell r="F4988" t="str">
            <v/>
          </cell>
          <cell r="G4988" t="str">
            <v/>
          </cell>
          <cell r="H4988" t="str">
            <v>ESCAVAÇÃO MECANIZADA DE VALA COM PROF. MAIOR QUE 1,5 M ATÉ 3,0 M (MÉDIA ENTRE MONTANTE E JUSANTE/UMA COMPOSIÇÃO POR TRECHO),COM ESCAVADEIRA HIDRÁULICA (1,2 M3/155 HP),LARG. DE 1,5 M A 2,5 M, EM SOLO DE 2A CATEGORIA, LOCAIS COM BAIXO NÍVEL DE INTERFERÊNCIA</v>
          </cell>
          <cell r="I4988" t="str">
            <v>M3</v>
          </cell>
          <cell r="J4988" t="str">
            <v>COEFICIENTE DE REPRESENTATIVIDADE</v>
          </cell>
          <cell r="K4988" t="str">
            <v>4,60</v>
          </cell>
          <cell r="L4988" t="str">
            <v>CAIXA REFERENCIAL</v>
          </cell>
        </row>
        <row r="4989">
          <cell r="A4989">
            <v>102320</v>
          </cell>
          <cell r="B4989" t="str">
            <v>MOVIMENTO DE TERRA</v>
          </cell>
          <cell r="C4989" t="str">
            <v>MOVT</v>
          </cell>
          <cell r="D4989" t="str">
            <v>ESCAVACAO DE VALAS</v>
          </cell>
          <cell r="E4989" t="str">
            <v>0019</v>
          </cell>
          <cell r="F4989" t="str">
            <v/>
          </cell>
          <cell r="G4989" t="str">
            <v/>
          </cell>
          <cell r="H4989" t="str">
            <v>ESCAVAÇÃO MECANIZADA DE VALA COM PROF. MAIOR QUE 3,0 M ATÉ 4,5 M (MÉDIA ENTRE MONTANTE E JUSANTE/UMA COMPOSIÇÃO POR TRECHO), COM ESCAVADEIRA HIDRÁULICA (1,2 M3/155 HP), LARG. DE 1,5 M A 2,5 M, EM SOLO DE 2A CATEGORIA, LOCAIS COM BAIXO NÍVEL DE INTERFERÊNC</v>
          </cell>
          <cell r="I4989" t="str">
            <v>M3</v>
          </cell>
          <cell r="J4989" t="str">
            <v>COEFICIENTE DE REPRESENTATIVIDADE</v>
          </cell>
          <cell r="K4989" t="str">
            <v>4,40</v>
          </cell>
          <cell r="L4989" t="str">
            <v>CAIXA REFERENCIAL</v>
          </cell>
        </row>
        <row r="4990">
          <cell r="A4990">
            <v>102321</v>
          </cell>
          <cell r="B4990" t="str">
            <v>MOVIMENTO DE TERRA</v>
          </cell>
          <cell r="C4990" t="str">
            <v>MOVT</v>
          </cell>
          <cell r="D4990" t="str">
            <v>ESCAVACAO DE VALAS</v>
          </cell>
          <cell r="E4990" t="str">
            <v>0019</v>
          </cell>
          <cell r="F4990" t="str">
            <v/>
          </cell>
          <cell r="G4990" t="str">
            <v/>
          </cell>
          <cell r="H4990" t="str">
            <v>ESCAVAÇÃO MECANIZADA DE VALA COM PROF. MAIOR QUE 4,5 M ATÉ 6,0 M (MÉDIA ENTRE MONTANTE E JUSANTE/UMA COMPOSIÇÃO POR TRECHO), COM ESCAVADEIRA HIDRÁULICA (1,2 M3/155 HP), LARG. DE 1,5 M A 2,5 M, EM SOLO DE 2A CATEGORIA, LOCAIS COM BAIXO NÍVEL DE INTERFERÊNC</v>
          </cell>
          <cell r="I4990" t="str">
            <v>M3</v>
          </cell>
          <cell r="J4990" t="str">
            <v>COEFICIENTE DE REPRESENTATIVIDADE</v>
          </cell>
          <cell r="K4990" t="str">
            <v>4,32</v>
          </cell>
          <cell r="L4990" t="str">
            <v>CAIXA REFERENCIAL</v>
          </cell>
        </row>
        <row r="4991">
          <cell r="A4991">
            <v>102322</v>
          </cell>
          <cell r="B4991" t="str">
            <v>MOVIMENTO DE TERRA</v>
          </cell>
          <cell r="C4991" t="str">
            <v>MOVT</v>
          </cell>
          <cell r="D4991" t="str">
            <v>ESCAVACAO DE VALAS</v>
          </cell>
          <cell r="E4991" t="str">
            <v>0019</v>
          </cell>
          <cell r="F4991" t="str">
            <v/>
          </cell>
          <cell r="G4991" t="str">
            <v/>
          </cell>
          <cell r="H4991" t="str">
            <v>ESCAVAÇÃO MECANIZADA DE VALA COM PROF. ATÉ 1,5 M (MÉDIA ENTRE MONTANTE E JUSANTE/UMA COMPOSIÇÃO POR TRECHO), COM RETROESCAVADEIRA (0,26 M3/88 HP), LARG. MENOR QUE 0,8 M, EM SOLO DE 2A CATEGORIA, EM LOCAIS COM ALTO NÍVEL DE INTERFERÊNCIA. AF_02/2021</v>
          </cell>
          <cell r="I4991" t="str">
            <v>M3</v>
          </cell>
          <cell r="J4991" t="str">
            <v>COEFICIENTE DE REPRESENTATIVIDADE</v>
          </cell>
          <cell r="K4991" t="str">
            <v>13,13</v>
          </cell>
          <cell r="L4991" t="str">
            <v>CAIXA REFERENCIAL</v>
          </cell>
        </row>
        <row r="4992">
          <cell r="A4992">
            <v>102323</v>
          </cell>
          <cell r="B4992" t="str">
            <v>MOVIMENTO DE TERRA</v>
          </cell>
          <cell r="C4992" t="str">
            <v>MOVT</v>
          </cell>
          <cell r="D4992" t="str">
            <v>ESCAVACAO DE VALAS</v>
          </cell>
          <cell r="E4992" t="str">
            <v>0019</v>
          </cell>
          <cell r="F4992" t="str">
            <v/>
          </cell>
          <cell r="G4992" t="str">
            <v/>
          </cell>
          <cell r="H4992" t="str">
            <v>ESCAVAÇÃO MECANIZADA DE VALA COM PROF. ATÉ 1,5 M (MÉDIA ENTRE MONTANTE E JUSANTE/UMA COMPOSIÇÃO POR TRECHO), COM RETROESCAVADEIRA (0,26 M3/88 HP), LARG. DE 0,8 M A 1,5 M, EM SOLO DE 2A CATEGORIA, EM LOCAIS COM ALTO NÍVEL DE INTERFERÊNCIA. AF_02/2021</v>
          </cell>
          <cell r="I4992" t="str">
            <v>M3</v>
          </cell>
          <cell r="J4992" t="str">
            <v>COEFICIENTE DE REPRESENTATIVIDADE</v>
          </cell>
          <cell r="K4992" t="str">
            <v>11,14</v>
          </cell>
          <cell r="L4992" t="str">
            <v>CAIXA REFERENCIAL</v>
          </cell>
        </row>
        <row r="4993">
          <cell r="A4993">
            <v>102324</v>
          </cell>
          <cell r="B4993" t="str">
            <v>MOVIMENTO DE TERRA</v>
          </cell>
          <cell r="C4993" t="str">
            <v>MOVT</v>
          </cell>
          <cell r="D4993" t="str">
            <v>ESCAVACAO DE VALAS</v>
          </cell>
          <cell r="E4993" t="str">
            <v>0019</v>
          </cell>
          <cell r="F4993" t="str">
            <v/>
          </cell>
          <cell r="G4993" t="str">
            <v/>
          </cell>
          <cell r="H4993" t="str">
            <v>ESCAVAÇÃO MECANIZADA DE VALA COM PROF. MAIOR QUE 1,5 M ATÉ 3,0 M (MÉDIA ENTRE MONTANTE E JUSANTE/UMA COMPOSIÇÃO POR TRECHO), COM RETROESCAVADEIRA (0,26 M3/88 HP), LARG. MENOR QUE 0,8 M, EM SOLO DE 2A CATEGORIA, EM LOCAIS COM ALTO NÍVEL DE INTERFERÊNCIA.AF</v>
          </cell>
          <cell r="I4993" t="str">
            <v>M3</v>
          </cell>
          <cell r="J4993" t="str">
            <v>COEFICIENTE DE REPRESENTATIVIDADE</v>
          </cell>
          <cell r="K4993" t="str">
            <v>11,00</v>
          </cell>
          <cell r="L4993" t="str">
            <v>CAIXA REFERENCIAL</v>
          </cell>
        </row>
        <row r="4994">
          <cell r="A4994">
            <v>102325</v>
          </cell>
          <cell r="B4994" t="str">
            <v>MOVIMENTO DE TERRA</v>
          </cell>
          <cell r="C4994" t="str">
            <v>MOVT</v>
          </cell>
          <cell r="D4994" t="str">
            <v>ESCAVACAO DE VALAS</v>
          </cell>
          <cell r="E4994" t="str">
            <v>0019</v>
          </cell>
          <cell r="F4994" t="str">
            <v/>
          </cell>
          <cell r="G4994" t="str">
            <v/>
          </cell>
          <cell r="H4994" t="str">
            <v>ESCAVAÇÃO MECANIZADA DE VALA COM PROF. MAIOR QUE 1,5 M ATÉ 3,0 M (MÉDIA ENTRE MONTANTE E JUSANTE/UMA COMPOSIÇÃO POR TRECHO), COM RETROESCAVADEIRA (0,26 M3/88 HP), LARG. DE 0,8 M A 1,5 M, EM SOLO DE 2ª CATEGORIA, EM LOCAIS COM ALTO NÍVEL DE INTERFERÊNCIA.A</v>
          </cell>
          <cell r="I4994" t="str">
            <v>M3</v>
          </cell>
          <cell r="J4994" t="str">
            <v>COEFICIENTE DE REPRESENTATIVIDADE</v>
          </cell>
          <cell r="K4994" t="str">
            <v>10,01</v>
          </cell>
          <cell r="L4994" t="str">
            <v>CAIXA REFERENCIAL</v>
          </cell>
        </row>
        <row r="4995">
          <cell r="A4995">
            <v>102326</v>
          </cell>
          <cell r="B4995" t="str">
            <v>MOVIMENTO DE TERRA</v>
          </cell>
          <cell r="C4995" t="str">
            <v>MOVT</v>
          </cell>
          <cell r="D4995" t="str">
            <v>ESCAVACAO DE VALAS</v>
          </cell>
          <cell r="E4995" t="str">
            <v>0019</v>
          </cell>
          <cell r="F4995" t="str">
            <v/>
          </cell>
          <cell r="G4995" t="str">
            <v/>
          </cell>
          <cell r="H4995" t="str">
            <v>ESCAVAÇÃO MECANIZADA DE VALA COM PROF. ATÉ 1,5 M (MÉDIA ENTRE MONTANTE E JUSANTE/UMA COMPOSIÇÃO POR TRECHO) COM RETROESCAVADEIRA (0,26 M3/88 HP), LARGURA MENOR  QUE 0,8 M, EM SOLO DE 2A CATEGORIA, EM LOCAIS COM BAIXO NÍVEL DE NTERFERÊNCIA. AF_02/2021</v>
          </cell>
          <cell r="I4995" t="str">
            <v>M3</v>
          </cell>
          <cell r="J4995" t="str">
            <v>COEFICIENTE DE REPRESENTATIVIDADE</v>
          </cell>
          <cell r="K4995" t="str">
            <v>7,24</v>
          </cell>
          <cell r="L4995" t="str">
            <v>CAIXA REFERENCIAL</v>
          </cell>
        </row>
        <row r="4996">
          <cell r="A4996">
            <v>102327</v>
          </cell>
          <cell r="B4996" t="str">
            <v>MOVIMENTO DE TERRA</v>
          </cell>
          <cell r="C4996" t="str">
            <v>MOVT</v>
          </cell>
          <cell r="D4996" t="str">
            <v>ESCAVACAO DE VALAS</v>
          </cell>
          <cell r="E4996" t="str">
            <v>0019</v>
          </cell>
          <cell r="F4996" t="str">
            <v/>
          </cell>
          <cell r="G4996" t="str">
            <v/>
          </cell>
          <cell r="H4996" t="str">
            <v>ESCAVAÇÃO MECANIZADA DE VALA COM PROF. ATÉ 1,5 M (MÉDIA ENTRE MONTANTE E JUSANTE/UMA COMPOSIÇÃO POR TRECHO) COM RETROESCAVADEIRA (0,26 M3 /88 HP), LARG. DE 0,8 M A 1,5 M, EM SOLO DE 2A CATEGORIA, EM LOCAIS COM BAIXO NÍVEL DE INTERFERÊNCIA. AF_02/2021</v>
          </cell>
          <cell r="I4996" t="str">
            <v>M3</v>
          </cell>
          <cell r="J4996" t="str">
            <v>COEFICIENTE DE REPRESENTATIVIDADE</v>
          </cell>
          <cell r="K4996" t="str">
            <v>6,14</v>
          </cell>
          <cell r="L4996" t="str">
            <v>CAIXA REFERENCIAL</v>
          </cell>
        </row>
        <row r="4997">
          <cell r="A4997">
            <v>102328</v>
          </cell>
          <cell r="B4997" t="str">
            <v>MOVIMENTO DE TERRA</v>
          </cell>
          <cell r="C4997" t="str">
            <v>MOVT</v>
          </cell>
          <cell r="D4997" t="str">
            <v>ESCAVACAO DE VALAS</v>
          </cell>
          <cell r="E4997" t="str">
            <v>0019</v>
          </cell>
          <cell r="F4997" t="str">
            <v/>
          </cell>
          <cell r="G4997" t="str">
            <v/>
          </cell>
          <cell r="H4997" t="str">
            <v>ESCAVAÇÃO MECANIZADA DE VALA COM PROF. MAIOR QUE 1,5 M ATÉ 3,0 M (MÉDIA ENTRE MONTANTE E JUSANTE/UMA COMPOSIÇÃO POR TRECHO) COM RETROESCAVADEIRA (0,26 M3/ 88 HP),LARG. MENOR QUE 0,8 M, EM SOLO DE 2ª CATEGORIA, EM LOCAIS COM BAIXO NÍVEL DE INTERFERÊNCIA.AF</v>
          </cell>
          <cell r="I4997" t="str">
            <v>M3</v>
          </cell>
          <cell r="J4997" t="str">
            <v>COEFICIENTE DE REPRESENTATIVIDADE</v>
          </cell>
          <cell r="K4997" t="str">
            <v>6,07</v>
          </cell>
          <cell r="L4997" t="str">
            <v>CAIXA REFERENCIAL</v>
          </cell>
        </row>
        <row r="4998">
          <cell r="A4998">
            <v>102329</v>
          </cell>
          <cell r="B4998" t="str">
            <v>MOVIMENTO DE TERRA</v>
          </cell>
          <cell r="C4998" t="str">
            <v>MOVT</v>
          </cell>
          <cell r="D4998" t="str">
            <v>ESCAVACAO DE VALAS</v>
          </cell>
          <cell r="E4998" t="str">
            <v>0019</v>
          </cell>
          <cell r="F4998" t="str">
            <v/>
          </cell>
          <cell r="G4998" t="str">
            <v/>
          </cell>
          <cell r="H4998" t="str">
            <v>ESCAVAÇÃO MECANIZADA DE VALA COM PROF. MAIOR QUE 1,5 M ATÉ 3,0 M (MÉDIA ENTRE MONTANTE E JUSANTE/UMA COMPOSIÇÃO POR TRECHO) COM RETROESCAVADEIRA (0,26 M3 / 88 HP), LARG. DE 0,8 M A 1,5 M, EM SOLO DE 2ª CATEGORIA, EM LOCAIS COM BAIXO NÍVEL DE INTERFERÊNCIA</v>
          </cell>
          <cell r="I4998" t="str">
            <v>M3</v>
          </cell>
          <cell r="J4998" t="str">
            <v>COEFICIENTE DE REPRESENTATIVIDADE</v>
          </cell>
          <cell r="K4998" t="str">
            <v>5,52</v>
          </cell>
          <cell r="L4998" t="str">
            <v>CAIXA REFERENCIAL</v>
          </cell>
        </row>
        <row r="4999">
          <cell r="A4999">
            <v>94304</v>
          </cell>
          <cell r="B4999" t="str">
            <v>MOVIMENTO DE TERRA</v>
          </cell>
          <cell r="C4999" t="str">
            <v>MOVT</v>
          </cell>
          <cell r="D4999" t="str">
            <v>ATERRO COM OU S/COMPACTACAO</v>
          </cell>
          <cell r="E4999" t="str">
            <v>0020</v>
          </cell>
          <cell r="F4999" t="str">
            <v/>
          </cell>
          <cell r="G4999" t="str">
            <v/>
          </cell>
          <cell r="H4999" t="str">
            <v>ATERRO MECANIZADO DE VALA COM ESCAVADEIRA HIDRÁULICA (CAPACIDADE DA CAÇAMBA: 0,8 M³ / POTÊNCIA: 111 HP), LARGURA DE 1,5 A 2,5 M, PROFUNDIDADE ATÉ 1,5 M, COM SOLO ARGILO-ARENOSO. AF_05/2016</v>
          </cell>
          <cell r="I4999" t="str">
            <v>M3</v>
          </cell>
          <cell r="J4999" t="str">
            <v>ATRIBUÍDO SÃO PAULO</v>
          </cell>
          <cell r="K4999" t="str">
            <v>26,90</v>
          </cell>
          <cell r="L4999" t="str">
            <v>CAIXA REFERENCIAL</v>
          </cell>
        </row>
        <row r="5000">
          <cell r="A5000">
            <v>94305</v>
          </cell>
          <cell r="B5000" t="str">
            <v>MOVIMENTO DE TERRA</v>
          </cell>
          <cell r="C5000" t="str">
            <v>MOVT</v>
          </cell>
          <cell r="D5000" t="str">
            <v>ATERRO COM OU S/COMPACTACAO</v>
          </cell>
          <cell r="E5000" t="str">
            <v>0020</v>
          </cell>
          <cell r="F5000" t="str">
            <v/>
          </cell>
          <cell r="G5000" t="str">
            <v/>
          </cell>
          <cell r="H5000" t="str">
            <v>ATERRO MECANIZADO DE VALA COM ESCAVADEIRA HIDRÁULICA (CAPACIDADE DA CAÇAMBA: 0,8 M³ / POTÊNCIA: 111 HP), LARGURA ATÉ 1,5 M, PROFUNDIDADE DE 1,5 A 3,0 M, COM SOLO ARGILO-ARENOSO. AF_05/2016</v>
          </cell>
          <cell r="I5000" t="str">
            <v>M3</v>
          </cell>
          <cell r="J5000" t="str">
            <v>ATRIBUÍDO SÃO PAULO</v>
          </cell>
          <cell r="K5000" t="str">
            <v>24,10</v>
          </cell>
          <cell r="L5000" t="str">
            <v>CAIXA REFERENCIAL</v>
          </cell>
        </row>
        <row r="5001">
          <cell r="A5001">
            <v>94306</v>
          </cell>
          <cell r="B5001" t="str">
            <v>MOVIMENTO DE TERRA</v>
          </cell>
          <cell r="C5001" t="str">
            <v>MOVT</v>
          </cell>
          <cell r="D5001" t="str">
            <v>ATERRO COM OU S/COMPACTACAO</v>
          </cell>
          <cell r="E5001" t="str">
            <v>0020</v>
          </cell>
          <cell r="F5001" t="str">
            <v/>
          </cell>
          <cell r="G5001" t="str">
            <v/>
          </cell>
          <cell r="H5001" t="str">
            <v>ATERRO MECANIZADO DE VALA COM ESCAVADEIRA HIDRÁULICA (CAPACIDADE DA CAÇAMBA: 0,8 M³ / POTÊNCIA: 111 HP), LARGURA DE 1,5 A 2,5 M, PROFUNDIDADE DE 1,5 A 3,0 M, COM SOLO ARGILO-ARENOSO. AF_05/2016</v>
          </cell>
          <cell r="I5001" t="str">
            <v>M3</v>
          </cell>
          <cell r="J5001" t="str">
            <v>ATRIBUÍDO SÃO PAULO</v>
          </cell>
          <cell r="K5001" t="str">
            <v>20,53</v>
          </cell>
          <cell r="L5001" t="str">
            <v>CAIXA REFERENCIAL</v>
          </cell>
        </row>
        <row r="5002">
          <cell r="A5002">
            <v>94307</v>
          </cell>
          <cell r="B5002" t="str">
            <v>MOVIMENTO DE TERRA</v>
          </cell>
          <cell r="C5002" t="str">
            <v>MOVT</v>
          </cell>
          <cell r="D5002" t="str">
            <v>ATERRO COM OU S/COMPACTACAO</v>
          </cell>
          <cell r="E5002" t="str">
            <v>0020</v>
          </cell>
          <cell r="F5002" t="str">
            <v/>
          </cell>
          <cell r="G5002" t="str">
            <v/>
          </cell>
          <cell r="H5002" t="str">
            <v>ATERRO MECANIZADO DE VALA COM ESCAVADEIRA HIDRÁULICA (CAPACIDADE DA CAÇAMBA: 0,8 M³ / POTÊNCIA: 111 HP), LARGURA ATÉ 1,5 M, PROFUNDIDADE DE 3,0 A 4,5 M, COM SOLO ARGILO-ARENOSO. AF_05/2016</v>
          </cell>
          <cell r="I5002" t="str">
            <v>M3</v>
          </cell>
          <cell r="J5002" t="str">
            <v>ATRIBUÍDO SÃO PAULO</v>
          </cell>
          <cell r="K5002" t="str">
            <v>21,33</v>
          </cell>
          <cell r="L5002" t="str">
            <v>CAIXA REFERENCIAL</v>
          </cell>
        </row>
        <row r="5003">
          <cell r="A5003">
            <v>94308</v>
          </cell>
          <cell r="B5003" t="str">
            <v>MOVIMENTO DE TERRA</v>
          </cell>
          <cell r="C5003" t="str">
            <v>MOVT</v>
          </cell>
          <cell r="D5003" t="str">
            <v>ATERRO COM OU S/COMPACTACAO</v>
          </cell>
          <cell r="E5003" t="str">
            <v>0020</v>
          </cell>
          <cell r="F5003" t="str">
            <v/>
          </cell>
          <cell r="G5003" t="str">
            <v/>
          </cell>
          <cell r="H5003" t="str">
            <v>ATERRO MECANIZADO DE VALA COM ESCAVADEIRA HIDRÁULICA (CAPACIDADE DA CAÇAMBA: 0,8 M³ / POTÊNCIA: 111 HP), LARGURA DE 1,5 A 2,5 M, PROFUNDIDADE DE 3,0 A 4,5 M, COM SOLO ARGILO-ARENOSO. AF_05/2016</v>
          </cell>
          <cell r="I5003" t="str">
            <v>M3</v>
          </cell>
          <cell r="J5003" t="str">
            <v>ATRIBUÍDO SÃO PAULO</v>
          </cell>
          <cell r="K5003" t="str">
            <v>19,18</v>
          </cell>
          <cell r="L5003" t="str">
            <v>CAIXA REFERENCIAL</v>
          </cell>
        </row>
        <row r="5004">
          <cell r="A5004">
            <v>94309</v>
          </cell>
          <cell r="B5004" t="str">
            <v>MOVIMENTO DE TERRA</v>
          </cell>
          <cell r="C5004" t="str">
            <v>MOVT</v>
          </cell>
          <cell r="D5004" t="str">
            <v>ATERRO COM OU S/COMPACTACAO</v>
          </cell>
          <cell r="E5004" t="str">
            <v>0020</v>
          </cell>
          <cell r="F5004" t="str">
            <v/>
          </cell>
          <cell r="G5004" t="str">
            <v/>
          </cell>
          <cell r="H5004" t="str">
            <v>ATERRO MECANIZADO DE VALA COM ESCAVADEIRA HIDRÁULICA (CAPACIDADE DA CAÇAMBA: 0,8 M³ / POTÊNCIA: 111 HP), LARGURA ATÉ 1,5 M, PROFUNDIDADE DE 4,5 A 6,0 M, COM SOLO ARGILO-ARENOSO. AF_05/2016</v>
          </cell>
          <cell r="I5004" t="str">
            <v>M3</v>
          </cell>
          <cell r="J5004" t="str">
            <v>ATRIBUÍDO SÃO PAULO</v>
          </cell>
          <cell r="K5004" t="str">
            <v>20,16</v>
          </cell>
          <cell r="L5004" t="str">
            <v>CAIXA REFERENCIAL</v>
          </cell>
        </row>
        <row r="5005">
          <cell r="A5005">
            <v>94310</v>
          </cell>
          <cell r="B5005" t="str">
            <v>MOVIMENTO DE TERRA</v>
          </cell>
          <cell r="C5005" t="str">
            <v>MOVT</v>
          </cell>
          <cell r="D5005" t="str">
            <v>ATERRO COM OU S/COMPACTACAO</v>
          </cell>
          <cell r="E5005" t="str">
            <v>0020</v>
          </cell>
          <cell r="F5005" t="str">
            <v/>
          </cell>
          <cell r="G5005" t="str">
            <v/>
          </cell>
          <cell r="H5005" t="str">
            <v>ATERRO MECANIZADO DE VALA COM ESCAVADEIRA HIDRÁULICA (CAPACIDADE DA CAÇAMBA: 0,8 M³ / POTÊNCIA: 111 HP), LARGURA DE 1,5 A 2,5 M, PROFUNDIDADE DE 4,5 A 6,0 M, COM SOLO ARGILO-ARENOSO. AF_05/2016</v>
          </cell>
          <cell r="I5005" t="str">
            <v>M3</v>
          </cell>
          <cell r="J5005" t="str">
            <v>ATRIBUÍDO SÃO PAULO</v>
          </cell>
          <cell r="K5005" t="str">
            <v>18,49</v>
          </cell>
          <cell r="L5005" t="str">
            <v>CAIXA REFERENCIAL</v>
          </cell>
        </row>
        <row r="5006">
          <cell r="A5006">
            <v>94315</v>
          </cell>
          <cell r="B5006" t="str">
            <v>MOVIMENTO DE TERRA</v>
          </cell>
          <cell r="C5006" t="str">
            <v>MOVT</v>
          </cell>
          <cell r="D5006" t="str">
            <v>ATERRO COM OU S/COMPACTACAO</v>
          </cell>
          <cell r="E5006" t="str">
            <v>0020</v>
          </cell>
          <cell r="F5006" t="str">
            <v/>
          </cell>
          <cell r="G5006" t="str">
            <v/>
          </cell>
          <cell r="H5006" t="str">
            <v>ATERRO MECANIZADO DE VALA COM RETROESCAVADEIRA (CAPACIDADE DA CAÇAMBA DA RETRO: 0,26 M³ / POTÊNCIA: 88 HP), LARGURA ATÉ 0,8 M, PROFUNDIDADE ATÉ 1,5 M, COM SOLO ARGILO-ARENOSO. AF_05/2016</v>
          </cell>
          <cell r="I5006" t="str">
            <v>M3</v>
          </cell>
          <cell r="J5006" t="str">
            <v>ATRIBUÍDO SÃO PAULO</v>
          </cell>
          <cell r="K5006" t="str">
            <v>32,50</v>
          </cell>
          <cell r="L5006" t="str">
            <v>CAIXA REFERENCIAL</v>
          </cell>
        </row>
        <row r="5007">
          <cell r="A5007">
            <v>94316</v>
          </cell>
          <cell r="B5007" t="str">
            <v>MOVIMENTO DE TERRA</v>
          </cell>
          <cell r="C5007" t="str">
            <v>MOVT</v>
          </cell>
          <cell r="D5007" t="str">
            <v>ATERRO COM OU S/COMPACTACAO</v>
          </cell>
          <cell r="E5007" t="str">
            <v>0020</v>
          </cell>
          <cell r="F5007" t="str">
            <v/>
          </cell>
          <cell r="G5007" t="str">
            <v/>
          </cell>
          <cell r="H5007" t="str">
            <v>ATERRO MECANIZADO DE VALA COM RETROESCAVADEIRA (CAPACIDADE DA CAÇAMBA DA RETRO: 0,26 M³ / POTÊNCIA: 88 HP), LARGURA DE 0,8 A 1,5 M, PROFUNDIDADE ATÉ 1,5 M, COM SOLO ARGILO-ARENOSO. AF_05/2016</v>
          </cell>
          <cell r="I5007" t="str">
            <v>M3</v>
          </cell>
          <cell r="J5007" t="str">
            <v>ATRIBUÍDO SÃO PAULO</v>
          </cell>
          <cell r="K5007" t="str">
            <v>25,97</v>
          </cell>
          <cell r="L5007" t="str">
            <v>CAIXA REFERENCIAL</v>
          </cell>
        </row>
        <row r="5008">
          <cell r="A5008">
            <v>94317</v>
          </cell>
          <cell r="B5008" t="str">
            <v>MOVIMENTO DE TERRA</v>
          </cell>
          <cell r="C5008" t="str">
            <v>MOVT</v>
          </cell>
          <cell r="D5008" t="str">
            <v>ATERRO COM OU S/COMPACTACAO</v>
          </cell>
          <cell r="E5008" t="str">
            <v>0020</v>
          </cell>
          <cell r="F5008" t="str">
            <v/>
          </cell>
          <cell r="G5008" t="str">
            <v/>
          </cell>
          <cell r="H5008" t="str">
            <v>ATERRO MECANIZADO DE VALA COM RETROESCAVADEIRA (CAPACIDADE DA CAÇAMBA DA RETRO: 0,26 M³ / POTÊNCIA: 88 HP), LARGURA ATÉ 0,8 M, PROFUNDIDADE DE 1,5 A 3,0 M, COM SOLO ARGILO-ARENOSO. AF_05/2016</v>
          </cell>
          <cell r="I5008" t="str">
            <v>M3</v>
          </cell>
          <cell r="J5008" t="str">
            <v>ATRIBUÍDO SÃO PAULO</v>
          </cell>
          <cell r="K5008" t="str">
            <v>23,08</v>
          </cell>
          <cell r="L5008" t="str">
            <v>CAIXA REFERENCIAL</v>
          </cell>
        </row>
        <row r="5009">
          <cell r="A5009">
            <v>94318</v>
          </cell>
          <cell r="B5009" t="str">
            <v>MOVIMENTO DE TERRA</v>
          </cell>
          <cell r="C5009" t="str">
            <v>MOVT</v>
          </cell>
          <cell r="D5009" t="str">
            <v>ATERRO COM OU S/COMPACTACAO</v>
          </cell>
          <cell r="E5009" t="str">
            <v>0020</v>
          </cell>
          <cell r="F5009" t="str">
            <v/>
          </cell>
          <cell r="G5009" t="str">
            <v/>
          </cell>
          <cell r="H5009" t="str">
            <v>ATERRO MECANIZADO DE VALA COM RETROESCAVADEIRA (CAPACIDADE DA CAÇAMBA DA RETRO: 0,26 M³ / POTÊNCIA: 88 HP), LARGURA DE 0,8 A 1,5 M, PROFUNDIDADE DE 1,5 A 3,0 M, COM SOLO ARGILO-ARENOSO. AF_05/2016</v>
          </cell>
          <cell r="I5009" t="str">
            <v>M3</v>
          </cell>
          <cell r="J5009" t="str">
            <v>ATRIBUÍDO SÃO PAULO</v>
          </cell>
          <cell r="K5009" t="str">
            <v>19,37</v>
          </cell>
          <cell r="L5009" t="str">
            <v>CAIXA REFERENCIAL</v>
          </cell>
        </row>
        <row r="5010">
          <cell r="A5010">
            <v>94319</v>
          </cell>
          <cell r="B5010" t="str">
            <v>MOVIMENTO DE TERRA</v>
          </cell>
          <cell r="C5010" t="str">
            <v>MOVT</v>
          </cell>
          <cell r="D5010" t="str">
            <v>ATERRO COM OU S/COMPACTACAO</v>
          </cell>
          <cell r="E5010" t="str">
            <v>0020</v>
          </cell>
          <cell r="F5010" t="str">
            <v/>
          </cell>
          <cell r="G5010" t="str">
            <v/>
          </cell>
          <cell r="H5010" t="str">
            <v>ATERRO MANUAL DE VALAS COM SOLO ARGILO-ARENOSO E COMPACTAÇÃO MECANIZADA. AF_05/2016</v>
          </cell>
          <cell r="I5010" t="str">
            <v>M3</v>
          </cell>
          <cell r="J5010" t="str">
            <v>ATRIBUÍDO SÃO PAULO</v>
          </cell>
          <cell r="K5010" t="str">
            <v>35,15</v>
          </cell>
          <cell r="L5010" t="str">
            <v>CAIXA REFERENCIAL</v>
          </cell>
        </row>
        <row r="5011">
          <cell r="A5011">
            <v>94327</v>
          </cell>
          <cell r="B5011" t="str">
            <v>MOVIMENTO DE TERRA</v>
          </cell>
          <cell r="C5011" t="str">
            <v>MOVT</v>
          </cell>
          <cell r="D5011" t="str">
            <v>ATERRO COM OU S/COMPACTACAO</v>
          </cell>
          <cell r="E5011" t="str">
            <v>0020</v>
          </cell>
          <cell r="F5011" t="str">
            <v/>
          </cell>
          <cell r="G5011" t="str">
            <v/>
          </cell>
          <cell r="H5011" t="str">
            <v>ATERRO MECANIZADO DE VALA COM ESCAVADEIRA HIDRÁULICA (CAPACIDADE DA CAÇAMBA: 0,8 M³ / POTÊNCIA: 111 HP), LARGURA DE 1,5 A 2,5 M, PROFUNDIDADE ATÉ 1,5 M, COM AREIA PARA ATERRO. AF_05/2016</v>
          </cell>
          <cell r="I5011" t="str">
            <v>M3</v>
          </cell>
          <cell r="J5011" t="str">
            <v>ATRIBUÍDO SÃO PAULO</v>
          </cell>
          <cell r="K5011" t="str">
            <v>57,37</v>
          </cell>
          <cell r="L5011" t="str">
            <v>CAIXA REFERENCIAL</v>
          </cell>
        </row>
        <row r="5012">
          <cell r="A5012">
            <v>94328</v>
          </cell>
          <cell r="B5012" t="str">
            <v>MOVIMENTO DE TERRA</v>
          </cell>
          <cell r="C5012" t="str">
            <v>MOVT</v>
          </cell>
          <cell r="D5012" t="str">
            <v>ATERRO COM OU S/COMPACTACAO</v>
          </cell>
          <cell r="E5012" t="str">
            <v>0020</v>
          </cell>
          <cell r="F5012" t="str">
            <v/>
          </cell>
          <cell r="G5012" t="str">
            <v/>
          </cell>
          <cell r="H5012" t="str">
            <v>ATERRO MECANIZADO DE VALA COM ESCAVADEIRA HIDRÁULICA (CAPACIDADE DA CAÇAMBA: 0,8 M³ / POTÊNCIA: 111 HP), LARGURA ATÉ 1,5 M, PROFUNDIDADE DE 1,5 A 3,0 M, COM AREIA PARA ATERRO. AF_05/2016</v>
          </cell>
          <cell r="I5012" t="str">
            <v>M3</v>
          </cell>
          <cell r="J5012" t="str">
            <v>ATRIBUÍDO SÃO PAULO</v>
          </cell>
          <cell r="K5012" t="str">
            <v>54,57</v>
          </cell>
          <cell r="L5012" t="str">
            <v>CAIXA REFERENCIAL</v>
          </cell>
        </row>
        <row r="5013">
          <cell r="A5013">
            <v>94329</v>
          </cell>
          <cell r="B5013" t="str">
            <v>MOVIMENTO DE TERRA</v>
          </cell>
          <cell r="C5013" t="str">
            <v>MOVT</v>
          </cell>
          <cell r="D5013" t="str">
            <v>ATERRO COM OU S/COMPACTACAO</v>
          </cell>
          <cell r="E5013" t="str">
            <v>0020</v>
          </cell>
          <cell r="F5013" t="str">
            <v/>
          </cell>
          <cell r="G5013" t="str">
            <v/>
          </cell>
          <cell r="H5013" t="str">
            <v>ATERRO MECANIZADO DE VALA COM ESCAVADEIRA HIDRÁULICA (CAPACIDADE DA CAÇAMBA: 0,8 M³ / POTÊNCIA: 111 HP), LARGURA DE 1,5 A 2,5 M, PROFUNDIDADE DE 1,5 A 3,0 M, COM AREIA PARA ATERRO. AF_05/2016</v>
          </cell>
          <cell r="I5013" t="str">
            <v>M3</v>
          </cell>
          <cell r="J5013" t="str">
            <v>ATRIBUÍDO SÃO PAULO</v>
          </cell>
          <cell r="K5013" t="str">
            <v>51,00</v>
          </cell>
          <cell r="L5013" t="str">
            <v>CAIXA REFERENCIAL</v>
          </cell>
        </row>
        <row r="5014">
          <cell r="A5014">
            <v>94330</v>
          </cell>
          <cell r="B5014" t="str">
            <v>MOVIMENTO DE TERRA</v>
          </cell>
          <cell r="C5014" t="str">
            <v>MOVT</v>
          </cell>
          <cell r="D5014" t="str">
            <v>ATERRO COM OU S/COMPACTACAO</v>
          </cell>
          <cell r="E5014" t="str">
            <v>0020</v>
          </cell>
          <cell r="F5014" t="str">
            <v/>
          </cell>
          <cell r="G5014" t="str">
            <v/>
          </cell>
          <cell r="H5014" t="str">
            <v>ATERRO MECANIZADO DE VALA COM ESCAVADEIRA HIDRÁULICA (CAPACIDADE DA CAÇAMBA: 0,8 M³ / POTÊNCIA: 111 HP), LARGURA ATÉ 1,5 M, PROFUNDIDADE DE 3,0 A 4,5 M, COM AREIA PARA ATERRO. AF_05/2016</v>
          </cell>
          <cell r="I5014" t="str">
            <v>M3</v>
          </cell>
          <cell r="J5014" t="str">
            <v>ATRIBUÍDO SÃO PAULO</v>
          </cell>
          <cell r="K5014" t="str">
            <v>51,80</v>
          </cell>
          <cell r="L5014" t="str">
            <v>CAIXA REFERENCIAL</v>
          </cell>
        </row>
        <row r="5015">
          <cell r="A5015">
            <v>94331</v>
          </cell>
          <cell r="B5015" t="str">
            <v>MOVIMENTO DE TERRA</v>
          </cell>
          <cell r="C5015" t="str">
            <v>MOVT</v>
          </cell>
          <cell r="D5015" t="str">
            <v>ATERRO COM OU S/COMPACTACAO</v>
          </cell>
          <cell r="E5015" t="str">
            <v>0020</v>
          </cell>
          <cell r="F5015" t="str">
            <v/>
          </cell>
          <cell r="G5015" t="str">
            <v/>
          </cell>
          <cell r="H5015" t="str">
            <v>ATERRO MECANIZADO DE VALA COM ESCAVADEIRA HIDRÁULICA (CAPACIDADE DA CAÇAMBA: 0,8 M³ / POTÊNCIA: 111 HP), LARGURA DE 1,5 A 2,5 M, PROFUNDIDADE DE 3,0 A 4,5 M, COM AREIA PARA ATERRO. AF_05/2016</v>
          </cell>
          <cell r="I5015" t="str">
            <v>M3</v>
          </cell>
          <cell r="J5015" t="str">
            <v>ATRIBUÍDO SÃO PAULO</v>
          </cell>
          <cell r="K5015" t="str">
            <v>49,65</v>
          </cell>
          <cell r="L5015" t="str">
            <v>CAIXA REFERENCIAL</v>
          </cell>
        </row>
        <row r="5016">
          <cell r="A5016">
            <v>94332</v>
          </cell>
          <cell r="B5016" t="str">
            <v>MOVIMENTO DE TERRA</v>
          </cell>
          <cell r="C5016" t="str">
            <v>MOVT</v>
          </cell>
          <cell r="D5016" t="str">
            <v>ATERRO COM OU S/COMPACTACAO</v>
          </cell>
          <cell r="E5016" t="str">
            <v>0020</v>
          </cell>
          <cell r="F5016" t="str">
            <v/>
          </cell>
          <cell r="G5016" t="str">
            <v/>
          </cell>
          <cell r="H5016" t="str">
            <v>ATERRO MECANIZADO DE VALA COM ESCAVADEIRA HIDRÁULICA (CAPACIDADE DA CAÇAMBA: 0,8 M³ / POTÊNCIA: 111 HP), LARGURA ATÉ 1,5 M, PROFUNDIDADE DE 4,5 A 6,0 M, COM AREIA PARA ATERRO. AF_05/2016</v>
          </cell>
          <cell r="I5016" t="str">
            <v>M3</v>
          </cell>
          <cell r="J5016" t="str">
            <v>ATRIBUÍDO SÃO PAULO</v>
          </cell>
          <cell r="K5016" t="str">
            <v>50,63</v>
          </cell>
          <cell r="L5016" t="str">
            <v>CAIXA REFERENCIAL</v>
          </cell>
        </row>
        <row r="5017">
          <cell r="A5017">
            <v>94333</v>
          </cell>
          <cell r="B5017" t="str">
            <v>MOVIMENTO DE TERRA</v>
          </cell>
          <cell r="C5017" t="str">
            <v>MOVT</v>
          </cell>
          <cell r="D5017" t="str">
            <v>ATERRO COM OU S/COMPACTACAO</v>
          </cell>
          <cell r="E5017" t="str">
            <v>0020</v>
          </cell>
          <cell r="F5017" t="str">
            <v/>
          </cell>
          <cell r="G5017" t="str">
            <v/>
          </cell>
          <cell r="H5017" t="str">
            <v>ATERRO MECANIZADO DE VALA COM ESCAVADEIRA HIDRÁULICA (CAPACIDADE DA CAÇAMBA: 0,8 M³ / POTÊNCIA: 111 HP), LARGURA DE 1,5 A 2,5 M, PROFUNDIDADE DE 4,5 A 6,0 M, COM AREIA PARA ATERRO. AF_05/2016</v>
          </cell>
          <cell r="I5017" t="str">
            <v>M3</v>
          </cell>
          <cell r="J5017" t="str">
            <v>ATRIBUÍDO SÃO PAULO</v>
          </cell>
          <cell r="K5017" t="str">
            <v>48,96</v>
          </cell>
          <cell r="L5017" t="str">
            <v>CAIXA REFERENCIAL</v>
          </cell>
        </row>
        <row r="5018">
          <cell r="A5018">
            <v>94338</v>
          </cell>
          <cell r="B5018" t="str">
            <v>MOVIMENTO DE TERRA</v>
          </cell>
          <cell r="C5018" t="str">
            <v>MOVT</v>
          </cell>
          <cell r="D5018" t="str">
            <v>ATERRO COM OU S/COMPACTACAO</v>
          </cell>
          <cell r="E5018" t="str">
            <v>0020</v>
          </cell>
          <cell r="F5018" t="str">
            <v/>
          </cell>
          <cell r="G5018" t="str">
            <v/>
          </cell>
          <cell r="H5018" t="str">
            <v>ATERRO MECANIZADO DE VALA COM RETROESCAVADEIRA (CAPACIDADE DA CAÇAMBA DA RETRO: 0,26 M³ / POTÊNCIA: 88 HP), LARGURA ATÉ 0,8 M, PROFUNDIDADE ATÉ 1,5 M, COM AREIA PARA ATERRO. AF_05/2016</v>
          </cell>
          <cell r="I5018" t="str">
            <v>M3</v>
          </cell>
          <cell r="J5018" t="str">
            <v>ATRIBUÍDO SÃO PAULO</v>
          </cell>
          <cell r="K5018" t="str">
            <v>62,97</v>
          </cell>
          <cell r="L5018" t="str">
            <v>CAIXA REFERENCIAL</v>
          </cell>
        </row>
        <row r="5019">
          <cell r="A5019">
            <v>94339</v>
          </cell>
          <cell r="B5019" t="str">
            <v>MOVIMENTO DE TERRA</v>
          </cell>
          <cell r="C5019" t="str">
            <v>MOVT</v>
          </cell>
          <cell r="D5019" t="str">
            <v>ATERRO COM OU S/COMPACTACAO</v>
          </cell>
          <cell r="E5019" t="str">
            <v>0020</v>
          </cell>
          <cell r="F5019" t="str">
            <v/>
          </cell>
          <cell r="G5019" t="str">
            <v/>
          </cell>
          <cell r="H5019" t="str">
            <v>ATERRO MECANIZADO DE VALA COM RETROESCAVADEIRA (CAPACIDADE DA CAÇAMBA DA RETRO: 0,26 M³ / POTÊNCIA: 88 HP), LARGURA DE 0,8 A 1,5 M, PROFUNDIDADE ATÉ 1,5 M, COM AREIA PARA ATERRO. AF_05/2016</v>
          </cell>
          <cell r="I5019" t="str">
            <v>M3</v>
          </cell>
          <cell r="J5019" t="str">
            <v>ATRIBUÍDO SÃO PAULO</v>
          </cell>
          <cell r="K5019" t="str">
            <v>56,44</v>
          </cell>
          <cell r="L5019" t="str">
            <v>CAIXA REFERENCIAL</v>
          </cell>
        </row>
        <row r="5020">
          <cell r="A5020">
            <v>94340</v>
          </cell>
          <cell r="B5020" t="str">
            <v>MOVIMENTO DE TERRA</v>
          </cell>
          <cell r="C5020" t="str">
            <v>MOVT</v>
          </cell>
          <cell r="D5020" t="str">
            <v>ATERRO COM OU S/COMPACTACAO</v>
          </cell>
          <cell r="E5020" t="str">
            <v>0020</v>
          </cell>
          <cell r="F5020" t="str">
            <v/>
          </cell>
          <cell r="G5020" t="str">
            <v/>
          </cell>
          <cell r="H5020" t="str">
            <v>ATERRO MECANIZADO DE VALA COM RETROESCAVADEIRA (CAPACIDADE DA CAÇAMBA DA RETRO: 0,26 M³ / POTÊNCIA: 88 HP), LARGURA ATÉ 0,8 M, PROFUNDIDADE DE 1,5 A 3,0 M, COM AREIA PARA ATERRO. AF_05/2016</v>
          </cell>
          <cell r="I5020" t="str">
            <v>M3</v>
          </cell>
          <cell r="J5020" t="str">
            <v>ATRIBUÍDO SÃO PAULO</v>
          </cell>
          <cell r="K5020" t="str">
            <v>53,55</v>
          </cell>
          <cell r="L5020" t="str">
            <v>CAIXA REFERENCIAL</v>
          </cell>
        </row>
        <row r="5021">
          <cell r="A5021">
            <v>94341</v>
          </cell>
          <cell r="B5021" t="str">
            <v>MOVIMENTO DE TERRA</v>
          </cell>
          <cell r="C5021" t="str">
            <v>MOVT</v>
          </cell>
          <cell r="D5021" t="str">
            <v>ATERRO COM OU S/COMPACTACAO</v>
          </cell>
          <cell r="E5021" t="str">
            <v>0020</v>
          </cell>
          <cell r="F5021" t="str">
            <v/>
          </cell>
          <cell r="G5021" t="str">
            <v/>
          </cell>
          <cell r="H5021" t="str">
            <v>ATERRO MECANIZADO DE VALA COM RETROESCAVADEIRA (CAPACIDADE DA CAÇAMBA DA RETRO: 0,26 M³ / POTÊNCIA: 88 HP), LARGURA DE 0,8 A 1,5 M, PROFUNDIDADE DE 1,5 A 3,0 M, COM AREIA PARA ATERRO. AF_05/2016</v>
          </cell>
          <cell r="I5021" t="str">
            <v>M3</v>
          </cell>
          <cell r="J5021" t="str">
            <v>ATRIBUÍDO SÃO PAULO</v>
          </cell>
          <cell r="K5021" t="str">
            <v>49,84</v>
          </cell>
          <cell r="L5021" t="str">
            <v>CAIXA REFERENCIAL</v>
          </cell>
        </row>
        <row r="5022">
          <cell r="A5022">
            <v>94342</v>
          </cell>
          <cell r="B5022" t="str">
            <v>MOVIMENTO DE TERRA</v>
          </cell>
          <cell r="C5022" t="str">
            <v>MOVT</v>
          </cell>
          <cell r="D5022" t="str">
            <v>ATERRO COM OU S/COMPACTACAO</v>
          </cell>
          <cell r="E5022" t="str">
            <v>0020</v>
          </cell>
          <cell r="F5022" t="str">
            <v/>
          </cell>
          <cell r="G5022" t="str">
            <v/>
          </cell>
          <cell r="H5022" t="str">
            <v>ATERRO MANUAL DE VALAS COM AREIA PARA ATERRO E COMPACTAÇÃO MECANIZADA. AF_05/2016</v>
          </cell>
          <cell r="I5022" t="str">
            <v>M3</v>
          </cell>
          <cell r="J5022" t="str">
            <v>ATRIBUÍDO SÃO PAULO</v>
          </cell>
          <cell r="K5022" t="str">
            <v>65,62</v>
          </cell>
          <cell r="L5022" t="str">
            <v>CAIXA REFERENCIAL</v>
          </cell>
        </row>
        <row r="5023">
          <cell r="A5023">
            <v>96385</v>
          </cell>
          <cell r="B5023" t="str">
            <v>MOVIMENTO DE TERRA</v>
          </cell>
          <cell r="C5023" t="str">
            <v>MOVT</v>
          </cell>
          <cell r="D5023" t="str">
            <v>ATERRO COM OU S/COMPACTACAO</v>
          </cell>
          <cell r="E5023" t="str">
            <v>0020</v>
          </cell>
          <cell r="F5023" t="str">
            <v/>
          </cell>
          <cell r="G5023" t="str">
            <v/>
          </cell>
          <cell r="H5023" t="str">
            <v>EXECUÇÃO E COMPACTAÇÃO DE ATERRO COM SOLO PREDOMINANTEMENTE ARGILOSO - EXCLUSIVE SOLO, ESCAVAÇÃO, CARGA E TRANSPORTE. AF_11/2019</v>
          </cell>
          <cell r="I5023" t="str">
            <v>M3</v>
          </cell>
          <cell r="J5023" t="str">
            <v>ATRIBUÍDO SÃO PAULO</v>
          </cell>
          <cell r="K5023" t="str">
            <v>7,15</v>
          </cell>
          <cell r="L5023" t="str">
            <v>CAIXA REFERENCIAL</v>
          </cell>
        </row>
        <row r="5024">
          <cell r="A5024">
            <v>96386</v>
          </cell>
          <cell r="B5024" t="str">
            <v>MOVIMENTO DE TERRA</v>
          </cell>
          <cell r="C5024" t="str">
            <v>MOVT</v>
          </cell>
          <cell r="D5024" t="str">
            <v>ATERRO COM OU S/COMPACTACAO</v>
          </cell>
          <cell r="E5024" t="str">
            <v>0020</v>
          </cell>
          <cell r="F5024" t="str">
            <v/>
          </cell>
          <cell r="G5024" t="str">
            <v/>
          </cell>
          <cell r="H5024" t="str">
            <v>EXECUÇÃO E COMPACTAÇÃO DE ATERRO COM SOLO PREDOMINANTEMENTE ARENOSO - EXCLUSIVE SOLO, ESCAVAÇÃO, CARGA E TRANSPORTE. AF_11/2019</v>
          </cell>
          <cell r="I5024" t="str">
            <v>M3</v>
          </cell>
          <cell r="J5024" t="str">
            <v>ATRIBUÍDO SÃO PAULO</v>
          </cell>
          <cell r="K5024" t="str">
            <v>5,09</v>
          </cell>
          <cell r="L5024" t="str">
            <v>CAIXA REFERENCIAL</v>
          </cell>
        </row>
        <row r="5025">
          <cell r="A5025">
            <v>93360</v>
          </cell>
          <cell r="B5025" t="str">
            <v>MOVIMENTO DE TERRA</v>
          </cell>
          <cell r="C5025" t="str">
            <v>MOVT</v>
          </cell>
          <cell r="D5025" t="str">
            <v>ATERRO/REATERRO DE VALAS COM OU S/COMPACTACAO</v>
          </cell>
          <cell r="E5025" t="str">
            <v>0021</v>
          </cell>
          <cell r="F5025" t="str">
            <v/>
          </cell>
          <cell r="G5025" t="str">
            <v/>
          </cell>
          <cell r="H5025" t="str">
            <v>REATERRO MECANIZADO DE VALA COM ESCAVADEIRA HIDRÁULICA (CAPACIDADE DA CAÇAMBA: 0,8 M³ / POTÊNCIA: 111 HP), LARGURA DE 1,5 A 2,5 M, PROFUNDIDADE ATÉ 1,5 M, COM SOLO DE 1ª CATEGORIA EM LOCAIS COM ALTO NÍVEL DE INTERFERÊNCIA. AF_04/2016</v>
          </cell>
          <cell r="I5025" t="str">
            <v>M3</v>
          </cell>
          <cell r="J5025" t="str">
            <v>ATRIBUÍDO SÃO PAULO</v>
          </cell>
          <cell r="K5025" t="str">
            <v>15,72</v>
          </cell>
          <cell r="L5025" t="str">
            <v>CAIXA REFERENCIAL</v>
          </cell>
        </row>
        <row r="5026">
          <cell r="A5026">
            <v>93361</v>
          </cell>
          <cell r="B5026" t="str">
            <v>MOVIMENTO DE TERRA</v>
          </cell>
          <cell r="C5026" t="str">
            <v>MOVT</v>
          </cell>
          <cell r="D5026" t="str">
            <v>ATERRO/REATERRO DE VALAS COM OU S/COMPACTACAO</v>
          </cell>
          <cell r="E5026" t="str">
            <v>0021</v>
          </cell>
          <cell r="F5026" t="str">
            <v/>
          </cell>
          <cell r="G5026" t="str">
            <v/>
          </cell>
          <cell r="H5026" t="str">
            <v>REATERRO MECANIZADO DE VALA COM ESCAVADEIRA HIDRÁULICA (CAPACIDADE DA CAÇAMBA: 0,8 M³ / POTÊNCIA: 111 HP), LARGURA ATÉ 1,5 M, PROFUNDIDADE DE 1,5 A 3,0 M, COM SOLO DE 1ª CATEGORIA EM LOCAIS COM ALTO NÍVEL DE INTERFERÊNCIA. AF_04/2016</v>
          </cell>
          <cell r="I5026" t="str">
            <v>M3</v>
          </cell>
          <cell r="J5026" t="str">
            <v>ATRIBUÍDO SÃO PAULO</v>
          </cell>
          <cell r="K5026" t="str">
            <v>12,99</v>
          </cell>
          <cell r="L5026" t="str">
            <v>CAIXA REFERENCIAL</v>
          </cell>
        </row>
        <row r="5027">
          <cell r="A5027">
            <v>93362</v>
          </cell>
          <cell r="B5027" t="str">
            <v>MOVIMENTO DE TERRA</v>
          </cell>
          <cell r="C5027" t="str">
            <v>MOVT</v>
          </cell>
          <cell r="D5027" t="str">
            <v>ATERRO/REATERRO DE VALAS COM OU S/COMPACTACAO</v>
          </cell>
          <cell r="E5027" t="str">
            <v>0021</v>
          </cell>
          <cell r="F5027" t="str">
            <v/>
          </cell>
          <cell r="G5027" t="str">
            <v/>
          </cell>
          <cell r="H5027" t="str">
            <v>REATERRO MECANIZADO DE VALA COM ESCAVADEIRA HIDRÁULICA (CAPACIDADE DA CAÇAMBA: 0,8 M³ / POTÊNCIA: 111 HP), LARGURA DE 1,5 A 2,5 M, PROFUNDIDADE DE 1,5 A 3,0 M, COM SOLO DE 1ª CATEGORIA EM LOCAIS COM ALTO NÍVEL DE INTERFERÊNCIA. AF_04/2016</v>
          </cell>
          <cell r="I5027" t="str">
            <v>M3</v>
          </cell>
          <cell r="J5027" t="str">
            <v>ATRIBUÍDO SÃO PAULO</v>
          </cell>
          <cell r="K5027" t="str">
            <v>9,37</v>
          </cell>
          <cell r="L5027" t="str">
            <v>CAIXA REFERENCIAL</v>
          </cell>
        </row>
        <row r="5028">
          <cell r="A5028">
            <v>93363</v>
          </cell>
          <cell r="B5028" t="str">
            <v>MOVIMENTO DE TERRA</v>
          </cell>
          <cell r="C5028" t="str">
            <v>MOVT</v>
          </cell>
          <cell r="D5028" t="str">
            <v>ATERRO/REATERRO DE VALAS COM OU S/COMPACTACAO</v>
          </cell>
          <cell r="E5028" t="str">
            <v>0021</v>
          </cell>
          <cell r="F5028" t="str">
            <v/>
          </cell>
          <cell r="G5028" t="str">
            <v/>
          </cell>
          <cell r="H5028" t="str">
            <v>REATERRO MECANIZADO DE VALA COM ESCAVADEIRA HIDRÁULICA (CAPACIDADE DA CAÇAMBA: 0,8 M³ / POTÊNCIA: 111 HP), LARGURA ATÉ 1,5 M, PROFUNDIDADE DE 3,0 A 4,5 M COM SOLO DE 1ª CATEGORIA EM LOCAIS COM ALTO NÍVEL DE INTERFERÊNCIA. AF_04/2016</v>
          </cell>
          <cell r="I5028" t="str">
            <v>M3</v>
          </cell>
          <cell r="J5028" t="str">
            <v>ATRIBUÍDO SÃO PAULO</v>
          </cell>
          <cell r="K5028" t="str">
            <v>10,16</v>
          </cell>
          <cell r="L5028" t="str">
            <v>CAIXA REFERENCIAL</v>
          </cell>
        </row>
        <row r="5029">
          <cell r="A5029">
            <v>93364</v>
          </cell>
          <cell r="B5029" t="str">
            <v>MOVIMENTO DE TERRA</v>
          </cell>
          <cell r="C5029" t="str">
            <v>MOVT</v>
          </cell>
          <cell r="D5029" t="str">
            <v>ATERRO/REATERRO DE VALAS COM OU S/COMPACTACAO</v>
          </cell>
          <cell r="E5029" t="str">
            <v>0021</v>
          </cell>
          <cell r="F5029" t="str">
            <v/>
          </cell>
          <cell r="G5029" t="str">
            <v/>
          </cell>
          <cell r="H5029" t="str">
            <v>REATERRO MECANIZADO DE VALA COM ESCAVADEIRA HIDRÁULICA (CAPACIDADE DA CAÇAMBA: 0,8 M³ / POTÊNCIA: 111 HP), LARGURA DE 1,5 A 2,5 M, PROFUNDIDADE DE 3,0  A 4,5 M, COM SOLO (SEM SUBSTITUIÇÃO) DE 1ª CATEGORIA EM LOCAIS COM ALTO NÍVEL DE INTERFERÊNCIA. AF_04/2</v>
          </cell>
          <cell r="I5029" t="str">
            <v>M3</v>
          </cell>
          <cell r="J5029" t="str">
            <v>ATRIBUÍDO SÃO PAULO</v>
          </cell>
          <cell r="K5029" t="str">
            <v>7,99</v>
          </cell>
          <cell r="L5029" t="str">
            <v>CAIXA REFERENCIAL</v>
          </cell>
        </row>
        <row r="5030">
          <cell r="A5030">
            <v>93365</v>
          </cell>
          <cell r="B5030" t="str">
            <v>MOVIMENTO DE TERRA</v>
          </cell>
          <cell r="C5030" t="str">
            <v>MOVT</v>
          </cell>
          <cell r="D5030" t="str">
            <v>ATERRO/REATERRO DE VALAS COM OU S/COMPACTACAO</v>
          </cell>
          <cell r="E5030" t="str">
            <v>0021</v>
          </cell>
          <cell r="F5030" t="str">
            <v/>
          </cell>
          <cell r="G5030" t="str">
            <v/>
          </cell>
          <cell r="H5030" t="str">
            <v>REATERRO MECANIZADO DE VALA COM ESCAVADEIRA HIDRÁULICA (CAPACIDADE DA CAÇAMBA: 0,8 M³ / POTÊNCIA: 111 HP), LARGURA ATÉ 1,5 M, PROFUNDIDADE DE 4,5 A 6,0 M, COM SOLO DE 1ª CATEGORIA EM LOCAIS COM ALTO NÍVEL DE INTERFERÊNCIA. AF_04/2016</v>
          </cell>
          <cell r="I5030" t="str">
            <v>M3</v>
          </cell>
          <cell r="J5030" t="str">
            <v>ATRIBUÍDO SÃO PAULO</v>
          </cell>
          <cell r="K5030" t="str">
            <v>8,92</v>
          </cell>
          <cell r="L5030" t="str">
            <v>CAIXA REFERENCIAL</v>
          </cell>
        </row>
        <row r="5031">
          <cell r="A5031">
            <v>93366</v>
          </cell>
          <cell r="B5031" t="str">
            <v>MOVIMENTO DE TERRA</v>
          </cell>
          <cell r="C5031" t="str">
            <v>MOVT</v>
          </cell>
          <cell r="D5031" t="str">
            <v>ATERRO/REATERRO DE VALAS COM OU S/COMPACTACAO</v>
          </cell>
          <cell r="E5031" t="str">
            <v>0021</v>
          </cell>
          <cell r="F5031" t="str">
            <v/>
          </cell>
          <cell r="G5031" t="str">
            <v/>
          </cell>
          <cell r="H5031" t="str">
            <v>REATERRO MECANIZADO DE VALA COM ESCAVADEIRA HIDRÁULICA (CAPACIDADE DA CAÇAMBA: 0,8 M³ / POTÊNCIA: 111 HP), LARGURA DE 1,5 A 2,5 M, PROFUNDIDADE DE 4,5 A 6,0 M, COM SOLO DE 1ª CATEGORIA EM LOCAIS COM ALTO NÍVEL DE INTERFERÊNCIA. AF_04/2016</v>
          </cell>
          <cell r="I5031" t="str">
            <v>M3</v>
          </cell>
          <cell r="J5031" t="str">
            <v>ATRIBUÍDO SÃO PAULO</v>
          </cell>
          <cell r="K5031" t="str">
            <v>7,31</v>
          </cell>
          <cell r="L5031" t="str">
            <v>CAIXA REFERENCIAL</v>
          </cell>
        </row>
        <row r="5032">
          <cell r="A5032">
            <v>93367</v>
          </cell>
          <cell r="B5032" t="str">
            <v>MOVIMENTO DE TERRA</v>
          </cell>
          <cell r="C5032" t="str">
            <v>MOVT</v>
          </cell>
          <cell r="D5032" t="str">
            <v>ATERRO/REATERRO DE VALAS COM OU S/COMPACTACAO</v>
          </cell>
          <cell r="E5032" t="str">
            <v>0021</v>
          </cell>
          <cell r="F5032" t="str">
            <v/>
          </cell>
          <cell r="G5032" t="str">
            <v/>
          </cell>
          <cell r="H5032" t="str">
            <v>REATERRO MECANIZADO DE VALA COM ESCAVADEIRA HIDRÁULICA (CAPACIDADE DA CAÇAMBA: 0,8 M³ / POTÊNCIA: 111 HP), LARGURA DE 1,5 A 2,5 M, PROFUNDIDADE ATÉ 1,5 M, COM SOLO DE 1ª CATEGORIA EM LOCAIS COM BAIXO NÍVEL DE INTERFERÊNCIA. AF_04/2016</v>
          </cell>
          <cell r="I5032" t="str">
            <v>M3</v>
          </cell>
          <cell r="J5032" t="str">
            <v>ATRIBUÍDO SÃO PAULO</v>
          </cell>
          <cell r="K5032" t="str">
            <v>14,70</v>
          </cell>
          <cell r="L5032" t="str">
            <v>CAIXA REFERENCIAL</v>
          </cell>
        </row>
        <row r="5033">
          <cell r="A5033">
            <v>93368</v>
          </cell>
          <cell r="B5033" t="str">
            <v>MOVIMENTO DE TERRA</v>
          </cell>
          <cell r="C5033" t="str">
            <v>MOVT</v>
          </cell>
          <cell r="D5033" t="str">
            <v>ATERRO/REATERRO DE VALAS COM OU S/COMPACTACAO</v>
          </cell>
          <cell r="E5033" t="str">
            <v>0021</v>
          </cell>
          <cell r="F5033" t="str">
            <v/>
          </cell>
          <cell r="G5033" t="str">
            <v/>
          </cell>
          <cell r="H5033" t="str">
            <v>REATERRO MECANIZADO DE VALA COM ESCAVADEIRA HIDRÁULICA (CAPACIDADE DA CAÇAMBA: 0,8 M³ / POTÊNCIA: 111 HP), LARGURA ATÉ 1,5 M, PROFUNDIDADE DE 1,5 A 3,0 M, COM SOLO DE 1ª CATEGORIA EM LOCAIS COM BAIXO NÍVEL DE INTERFERÊNCIA. AF_04/2016</v>
          </cell>
          <cell r="I5033" t="str">
            <v>M3</v>
          </cell>
          <cell r="J5033" t="str">
            <v>ATRIBUÍDO SÃO PAULO</v>
          </cell>
          <cell r="K5033" t="str">
            <v>11,92</v>
          </cell>
          <cell r="L5033" t="str">
            <v>CAIXA REFERENCIAL</v>
          </cell>
        </row>
        <row r="5034">
          <cell r="A5034">
            <v>93369</v>
          </cell>
          <cell r="B5034" t="str">
            <v>MOVIMENTO DE TERRA</v>
          </cell>
          <cell r="C5034" t="str">
            <v>MOVT</v>
          </cell>
          <cell r="D5034" t="str">
            <v>ATERRO/REATERRO DE VALAS COM OU S/COMPACTACAO</v>
          </cell>
          <cell r="E5034" t="str">
            <v>0021</v>
          </cell>
          <cell r="F5034" t="str">
            <v/>
          </cell>
          <cell r="G5034" t="str">
            <v/>
          </cell>
          <cell r="H5034" t="str">
            <v>REATERRO MECANIZADO DE VALA COM ESCAVADEIRA HIDRÁULICA (CAPACIDADE DA CAÇAMBA: 0,8 M³ / POTÊNCIA: 111 HP), LARGURA DE 1,5 A 2,5 M, PROFUNDIDADE DE 1,5 A 3,0 M, COM SOLO (SEM SUBSTITUIÇÃO) DE 1ª CATEGORIA EM LOCAIS COM BAIXO NÍVEL DE INTERFERÊNCIA. AF_04/2</v>
          </cell>
          <cell r="I5034" t="str">
            <v>M3</v>
          </cell>
          <cell r="J5034" t="str">
            <v>ATRIBUÍDO SÃO PAULO</v>
          </cell>
          <cell r="K5034" t="str">
            <v>8,35</v>
          </cell>
          <cell r="L5034" t="str">
            <v>CAIXA REFERENCIAL</v>
          </cell>
        </row>
        <row r="5035">
          <cell r="A5035">
            <v>93370</v>
          </cell>
          <cell r="B5035" t="str">
            <v>MOVIMENTO DE TERRA</v>
          </cell>
          <cell r="C5035" t="str">
            <v>MOVT</v>
          </cell>
          <cell r="D5035" t="str">
            <v>ATERRO/REATERRO DE VALAS COM OU S/COMPACTACAO</v>
          </cell>
          <cell r="E5035" t="str">
            <v>0021</v>
          </cell>
          <cell r="F5035" t="str">
            <v/>
          </cell>
          <cell r="G5035" t="str">
            <v/>
          </cell>
          <cell r="H5035" t="str">
            <v>REATERRO MECANIZADO DE VALA COM ESCAVADEIRA HIDRÁULICA (CAPACIDADE DA CAÇAMBA: 0,8 M³ / POTÊNCIA: 111 HP), LARGURA ATÉ 1,5 M, PROFUNDIDADE DE 3,0 A 4,5 M, COM SOLO DE 1ª CATEGORIA EM LOCAIS COM BAIXO NÍVEL DE INTERFERÊNCIA. AF_04/2016</v>
          </cell>
          <cell r="I5035" t="str">
            <v>M3</v>
          </cell>
          <cell r="J5035" t="str">
            <v>ATRIBUÍDO SÃO PAULO</v>
          </cell>
          <cell r="K5035" t="str">
            <v>9,15</v>
          </cell>
          <cell r="L5035" t="str">
            <v>CAIXA REFERENCIAL</v>
          </cell>
        </row>
        <row r="5036">
          <cell r="A5036">
            <v>93371</v>
          </cell>
          <cell r="B5036" t="str">
            <v>MOVIMENTO DE TERRA</v>
          </cell>
          <cell r="C5036" t="str">
            <v>MOVT</v>
          </cell>
          <cell r="D5036" t="str">
            <v>ATERRO/REATERRO DE VALAS COM OU S/COMPACTACAO</v>
          </cell>
          <cell r="E5036" t="str">
            <v>0021</v>
          </cell>
          <cell r="F5036" t="str">
            <v/>
          </cell>
          <cell r="G5036" t="str">
            <v/>
          </cell>
          <cell r="H5036" t="str">
            <v>REATERRO MECANIZADO DE VALA COM ESCAVADEIRA HIDRÁULICA (CAPACIDADE DA CAÇAMBA: 0,8 M³ / POTÊNCIA: 111 HP), LARGURA DE 1,5 A 2,5 M, PROFUNDIDADE DE 3,0 A 4,5 M, COM SOLO (SEM SUBSTITUIÇÃO) DE 1ª CATEGORIA EM LOCAIS COM BAIXO NÍVEL DE INTERFERÊNCIA. AF_04/2</v>
          </cell>
          <cell r="I5036" t="str">
            <v>M3</v>
          </cell>
          <cell r="J5036" t="str">
            <v>ATRIBUÍDO SÃO PAULO</v>
          </cell>
          <cell r="K5036" t="str">
            <v>7,00</v>
          </cell>
          <cell r="L5036" t="str">
            <v>CAIXA REFERENCIAL</v>
          </cell>
        </row>
        <row r="5037">
          <cell r="A5037">
            <v>93372</v>
          </cell>
          <cell r="B5037" t="str">
            <v>MOVIMENTO DE TERRA</v>
          </cell>
          <cell r="C5037" t="str">
            <v>MOVT</v>
          </cell>
          <cell r="D5037" t="str">
            <v>ATERRO/REATERRO DE VALAS COM OU S/COMPACTACAO</v>
          </cell>
          <cell r="E5037" t="str">
            <v>0021</v>
          </cell>
          <cell r="F5037" t="str">
            <v/>
          </cell>
          <cell r="G5037" t="str">
            <v/>
          </cell>
          <cell r="H5037" t="str">
            <v>REATERRO MECANIZADO DE VALA COM ESCAVADEIRA HIDRÁULICA (CAPACIDADE DA CAÇAMBA: 0,8 M³ / POTÊNCIA: 111 HP), LARGURA ATÉ 1,5 M, PROFUNDIDADE DE 4,5 A 6,0 M, COM SOLO DE 1ª CATEGORIA EM LOCAIS COM BAIXO NÍVEL DE INTERFERÊNCIA. AF_04/2016</v>
          </cell>
          <cell r="I5037" t="str">
            <v>M3</v>
          </cell>
          <cell r="J5037" t="str">
            <v>ATRIBUÍDO SÃO PAULO</v>
          </cell>
          <cell r="K5037" t="str">
            <v>7,98</v>
          </cell>
          <cell r="L5037" t="str">
            <v>CAIXA REFERENCIAL</v>
          </cell>
        </row>
        <row r="5038">
          <cell r="A5038">
            <v>93373</v>
          </cell>
          <cell r="B5038" t="str">
            <v>MOVIMENTO DE TERRA</v>
          </cell>
          <cell r="C5038" t="str">
            <v>MOVT</v>
          </cell>
          <cell r="D5038" t="str">
            <v>ATERRO/REATERRO DE VALAS COM OU S/COMPACTACAO</v>
          </cell>
          <cell r="E5038" t="str">
            <v>0021</v>
          </cell>
          <cell r="F5038" t="str">
            <v/>
          </cell>
          <cell r="G5038" t="str">
            <v/>
          </cell>
          <cell r="H5038" t="str">
            <v>REATERRO MECANIZADO DE VALA COM ESCAVADEIRA HIDRÁULICA (CAPACIDADE DA CAÇAMBA: 0,8 M³ / POTÊNCIA: 111 HP), LARGURA DE 1,5 A 2,5 M, PROFUNDIDADE DE 4,5 A 6,0 M, COM SOLO (SEM SUBSTITUIÇÃO) DE 1ª CATEGORIA EM LOCAIS COM BAIXO NÍVEL DE INTERFERÊNCIA. AF_04/2</v>
          </cell>
          <cell r="I5038" t="str">
            <v>M3</v>
          </cell>
          <cell r="J5038" t="str">
            <v>ATRIBUÍDO SÃO PAULO</v>
          </cell>
          <cell r="K5038" t="str">
            <v>6,33</v>
          </cell>
          <cell r="L5038" t="str">
            <v>CAIXA REFERENCIAL</v>
          </cell>
        </row>
        <row r="5039">
          <cell r="A5039">
            <v>93374</v>
          </cell>
          <cell r="B5039" t="str">
            <v>MOVIMENTO DE TERRA</v>
          </cell>
          <cell r="C5039" t="str">
            <v>MOVT</v>
          </cell>
          <cell r="D5039" t="str">
            <v>ATERRO/REATERRO DE VALAS COM OU S/COMPACTACAO</v>
          </cell>
          <cell r="E5039" t="str">
            <v>0021</v>
          </cell>
          <cell r="F5039" t="str">
            <v/>
          </cell>
          <cell r="G5039" t="str">
            <v/>
          </cell>
          <cell r="H5039" t="str">
            <v>REATERRO MECANIZADO DE VALA COM RETROESCAVADEIRA (CAPACIDADE DA CAÇAMBA DA RETRO: 0,26 M³ / POTÊNCIA: 88 HP), LARGURA ATÉ 0,8 M, PROFUNDIDADE ATÉ 1,5 M, COM SOLO (SEM SUBSTITUIÇÃO) DE 1ª CATEGORIA EM LOCAIS COM ALTO NÍVEL DE INTERFERÊNCIA. AF_04/2016</v>
          </cell>
          <cell r="I5039" t="str">
            <v>M3</v>
          </cell>
          <cell r="J5039" t="str">
            <v>ATRIBUÍDO SÃO PAULO</v>
          </cell>
          <cell r="K5039" t="str">
            <v>18,37</v>
          </cell>
          <cell r="L5039" t="str">
            <v>CAIXA REFERENCIAL</v>
          </cell>
        </row>
        <row r="5040">
          <cell r="A5040">
            <v>93375</v>
          </cell>
          <cell r="B5040" t="str">
            <v>MOVIMENTO DE TERRA</v>
          </cell>
          <cell r="C5040" t="str">
            <v>MOVT</v>
          </cell>
          <cell r="D5040" t="str">
            <v>ATERRO/REATERRO DE VALAS COM OU S/COMPACTACAO</v>
          </cell>
          <cell r="E5040" t="str">
            <v>0021</v>
          </cell>
          <cell r="F5040" t="str">
            <v/>
          </cell>
          <cell r="G5040" t="str">
            <v/>
          </cell>
          <cell r="H5040" t="str">
            <v>REATERRO MECANIZADO DE VALA COM RETROESCAVADEIRA (CAPACIDADE DA CAÇAMBA DA RETRO: 0,26 M³ / POTÊNCIA: 88 HP), LARGURA DE 0,8 A 1,5 M, PROFUNDIDADE ATÉ 1,5 M, COM SOLO DE 1ª CATEGORIA EM LOCAIS COM ALTO NÍVEL DE INTERFERÊNCIA. AF_04/2016</v>
          </cell>
          <cell r="I5040" t="str">
            <v>M3</v>
          </cell>
          <cell r="J5040" t="str">
            <v>ATRIBUÍDO SÃO PAULO</v>
          </cell>
          <cell r="K5040" t="str">
            <v>14,17</v>
          </cell>
          <cell r="L5040" t="str">
            <v>CAIXA REFERENCIAL</v>
          </cell>
        </row>
        <row r="5041">
          <cell r="A5041">
            <v>93376</v>
          </cell>
          <cell r="B5041" t="str">
            <v>MOVIMENTO DE TERRA</v>
          </cell>
          <cell r="C5041" t="str">
            <v>MOVT</v>
          </cell>
          <cell r="D5041" t="str">
            <v>ATERRO/REATERRO DE VALAS COM OU S/COMPACTACAO</v>
          </cell>
          <cell r="E5041" t="str">
            <v>0021</v>
          </cell>
          <cell r="F5041" t="str">
            <v/>
          </cell>
          <cell r="G5041" t="str">
            <v/>
          </cell>
          <cell r="H5041" t="str">
            <v>REATERRO MECANIZADO DE VALA COM RETROESCAVADEIRA (CAPACIDADE DA CAÇAMBA DA RETRO: 0,26 M³ / POTÊNCIA: 88 HP), LARGURA ATÉ 0,8 M, PROFUNDIDADE DE 1,5 A 3,0 M, COM SOLO DE 1ª CATEGORIA EM LOCAIS COM ALTO NÍVEL DE INTERFERÊNCIA. AF_04/2016</v>
          </cell>
          <cell r="I5041" t="str">
            <v>M3</v>
          </cell>
          <cell r="J5041" t="str">
            <v>ATRIBUÍDO SÃO PAULO</v>
          </cell>
          <cell r="K5041" t="str">
            <v>11,56</v>
          </cell>
          <cell r="L5041" t="str">
            <v>CAIXA REFERENCIAL</v>
          </cell>
        </row>
        <row r="5042">
          <cell r="A5042">
            <v>93377</v>
          </cell>
          <cell r="B5042" t="str">
            <v>MOVIMENTO DE TERRA</v>
          </cell>
          <cell r="C5042" t="str">
            <v>MOVT</v>
          </cell>
          <cell r="D5042" t="str">
            <v>ATERRO/REATERRO DE VALAS COM OU S/COMPACTACAO</v>
          </cell>
          <cell r="E5042" t="str">
            <v>0021</v>
          </cell>
          <cell r="F5042" t="str">
            <v/>
          </cell>
          <cell r="G5042" t="str">
            <v/>
          </cell>
          <cell r="H5042" t="str">
            <v>REATERRO MECANIZADO DE VALA COM RETROESCAVADEIRA (CAPACIDADE DA CAÇAMBA DA RETRO: 0,26 M³ / POTÊNCIA: 88 HP), LARGURA DE 0,8 A 1,5 M, PROFUNDIDADE DE 1,5 A 3,0 M, COM SOLO (SEM SUBSTITUIÇÃO) DE 1ª CATEGORIA EM LOCAIS COM ALTO NÍVEL DE INTERFERÊNCIA. AF_04</v>
          </cell>
          <cell r="I5042" t="str">
            <v>M3</v>
          </cell>
          <cell r="J5042" t="str">
            <v>ATRIBUÍDO SÃO PAULO</v>
          </cell>
          <cell r="K5042" t="str">
            <v>7,67</v>
          </cell>
          <cell r="L5042" t="str">
            <v>CAIXA REFERENCIAL</v>
          </cell>
        </row>
        <row r="5043">
          <cell r="A5043">
            <v>93378</v>
          </cell>
          <cell r="B5043" t="str">
            <v>MOVIMENTO DE TERRA</v>
          </cell>
          <cell r="C5043" t="str">
            <v>MOVT</v>
          </cell>
          <cell r="D5043" t="str">
            <v>ATERRO/REATERRO DE VALAS COM OU S/COMPACTACAO</v>
          </cell>
          <cell r="E5043" t="str">
            <v>0021</v>
          </cell>
          <cell r="F5043" t="str">
            <v/>
          </cell>
          <cell r="G5043" t="str">
            <v/>
          </cell>
          <cell r="H5043" t="str">
            <v>REATERRO MECANIZADO DE VALA COM RETROESCAVADEIRA (CAPACIDADE DA CAÇAMBA DA RETRO: 0,26 M³ / POTÊNCIA: 88 HP), LARGURA ATÉ 0,8 M, PROFUNDIDADE ATÉ 1,5 M, COM SOLO DE 1ª CATEGORIA EM LOCAIS COM BAIXO NÍVEL DE INTERFERÊNCIA. AF_04/2016</v>
          </cell>
          <cell r="I5043" t="str">
            <v>M3</v>
          </cell>
          <cell r="J5043" t="str">
            <v>ATRIBUÍDO SÃO PAULO</v>
          </cell>
          <cell r="K5043" t="str">
            <v>17,26</v>
          </cell>
          <cell r="L5043" t="str">
            <v>CAIXA REFERENCIAL</v>
          </cell>
        </row>
        <row r="5044">
          <cell r="A5044">
            <v>93379</v>
          </cell>
          <cell r="B5044" t="str">
            <v>MOVIMENTO DE TERRA</v>
          </cell>
          <cell r="C5044" t="str">
            <v>MOVT</v>
          </cell>
          <cell r="D5044" t="str">
            <v>ATERRO/REATERRO DE VALAS COM OU S/COMPACTACAO</v>
          </cell>
          <cell r="E5044" t="str">
            <v>0021</v>
          </cell>
          <cell r="F5044" t="str">
            <v/>
          </cell>
          <cell r="G5044" t="str">
            <v/>
          </cell>
          <cell r="H5044" t="str">
            <v>REATERRO MECANIZADO DE VALA COM RETROESCAVADEIRA (CAPACIDADE DA CAÇAMBA DA RETRO: 0,26 M³ / POTÊNCIA: 88 HP), LARGURA DE 0,8 A 1,5 M, PROFUNDIDADE ATÉ 1,5 M, COM SOLO DE 1ª CATEGORIA EM LOCAIS COM BAIXO NÍVEL DE INTERFERÊNCIA. AF_04/2016</v>
          </cell>
          <cell r="I5044" t="str">
            <v>M3</v>
          </cell>
          <cell r="J5044" t="str">
            <v>ATRIBUÍDO SÃO PAULO</v>
          </cell>
          <cell r="K5044" t="str">
            <v>13,31</v>
          </cell>
          <cell r="L5044" t="str">
            <v>CAIXA REFERENCIAL</v>
          </cell>
        </row>
        <row r="5045">
          <cell r="A5045">
            <v>93380</v>
          </cell>
          <cell r="B5045" t="str">
            <v>MOVIMENTO DE TERRA</v>
          </cell>
          <cell r="C5045" t="str">
            <v>MOVT</v>
          </cell>
          <cell r="D5045" t="str">
            <v>ATERRO/REATERRO DE VALAS COM OU S/COMPACTACAO</v>
          </cell>
          <cell r="E5045" t="str">
            <v>0021</v>
          </cell>
          <cell r="F5045" t="str">
            <v/>
          </cell>
          <cell r="G5045" t="str">
            <v/>
          </cell>
          <cell r="H5045" t="str">
            <v>REATERRO MECANIZADO DE VALA COM RETROESCAVADEIRA (CAPACIDADE DA CAÇAMBA DA RETRO: 0,26 M³ / POTÊNCIA: 88 HP), LARGURA ATÉ 0,8 M, PROFUNDIDADE DE 1,5 A 3,0 M, COM SOLO DE 1ª CATEGORIA EM LOCAIS COM BAIXO NÍVEL DE INTERFERÊNCIA. AF_04/2016</v>
          </cell>
          <cell r="I5045" t="str">
            <v>M3</v>
          </cell>
          <cell r="J5045" t="str">
            <v>ATRIBUÍDO SÃO PAULO</v>
          </cell>
          <cell r="K5045" t="str">
            <v>10,89</v>
          </cell>
          <cell r="L5045" t="str">
            <v>CAIXA REFERENCIAL</v>
          </cell>
        </row>
        <row r="5046">
          <cell r="A5046">
            <v>93381</v>
          </cell>
          <cell r="B5046" t="str">
            <v>MOVIMENTO DE TERRA</v>
          </cell>
          <cell r="C5046" t="str">
            <v>MOVT</v>
          </cell>
          <cell r="D5046" t="str">
            <v>ATERRO/REATERRO DE VALAS COM OU S/COMPACTACAO</v>
          </cell>
          <cell r="E5046" t="str">
            <v>0021</v>
          </cell>
          <cell r="F5046" t="str">
            <v/>
          </cell>
          <cell r="G5046" t="str">
            <v/>
          </cell>
          <cell r="H5046" t="str">
            <v>REATERRO MECANIZADO DE VALA COM RETROESCAVADEIRA (CAPACIDADE DA CAÇAMBA DA RETRO: 0,26 M³ / POTÊNCIA: 88 HP), LARGURA DE 0,8 A 1,5 M, PROFUNDIDADE DE 1,5 A 3,0 M, COM SOLO (SEM SUBSTITUIÇÃO) DE 1ª CATEGORIA EM LOCAIS COM BAIXO NÍVEL DE INTERFERÊNCIA. AF_0</v>
          </cell>
          <cell r="I5046" t="str">
            <v>M3</v>
          </cell>
          <cell r="J5046" t="str">
            <v>ATRIBUÍDO SÃO PAULO</v>
          </cell>
          <cell r="K5046" t="str">
            <v>7,19</v>
          </cell>
          <cell r="L5046" t="str">
            <v>CAIXA REFERENCIAL</v>
          </cell>
        </row>
        <row r="5047">
          <cell r="A5047">
            <v>93382</v>
          </cell>
          <cell r="B5047" t="str">
            <v>MOVIMENTO DE TERRA</v>
          </cell>
          <cell r="C5047" t="str">
            <v>MOVT</v>
          </cell>
          <cell r="D5047" t="str">
            <v>ATERRO/REATERRO DE VALAS COM OU S/COMPACTACAO</v>
          </cell>
          <cell r="E5047" t="str">
            <v>0021</v>
          </cell>
          <cell r="F5047" t="str">
            <v/>
          </cell>
          <cell r="G5047" t="str">
            <v/>
          </cell>
          <cell r="H5047" t="str">
            <v>REATERRO MANUAL DE VALAS COM COMPACTAÇÃO MECANIZADA. AF_04/2016</v>
          </cell>
          <cell r="I5047" t="str">
            <v>M3</v>
          </cell>
          <cell r="J5047" t="str">
            <v>ATRIBUÍDO SÃO PAULO</v>
          </cell>
          <cell r="K5047" t="str">
            <v>22,97</v>
          </cell>
          <cell r="L5047" t="str">
            <v>CAIXA REFERENCIAL</v>
          </cell>
        </row>
        <row r="5048">
          <cell r="A5048">
            <v>96995</v>
          </cell>
          <cell r="B5048" t="str">
            <v>MOVIMENTO DE TERRA</v>
          </cell>
          <cell r="C5048" t="str">
            <v>MOVT</v>
          </cell>
          <cell r="D5048" t="str">
            <v>ATERRO/REATERRO DE VALAS COM OU S/COMPACTACAO</v>
          </cell>
          <cell r="E5048" t="str">
            <v>0021</v>
          </cell>
          <cell r="F5048" t="str">
            <v/>
          </cell>
          <cell r="G5048" t="str">
            <v/>
          </cell>
          <cell r="H5048" t="str">
            <v>REATERRO MANUAL APILOADO COM SOQUETE. AF_10/2017</v>
          </cell>
          <cell r="I5048" t="str">
            <v>M3</v>
          </cell>
          <cell r="J5048" t="str">
            <v>COLETADO</v>
          </cell>
          <cell r="K5048" t="str">
            <v>34,89</v>
          </cell>
          <cell r="L5048" t="str">
            <v>CAIXA REFERENCIAL</v>
          </cell>
        </row>
        <row r="5049">
          <cell r="A5049">
            <v>97916</v>
          </cell>
          <cell r="B5049" t="str">
            <v>MOVIMENTO DE TERRA</v>
          </cell>
          <cell r="C5049" t="str">
            <v>MOVT</v>
          </cell>
          <cell r="D5049" t="str">
            <v>CARGA, DESCARGA E/OU TRANSPORTE DE MATERIAIS</v>
          </cell>
          <cell r="E5049" t="str">
            <v>0022</v>
          </cell>
          <cell r="F5049" t="str">
            <v/>
          </cell>
          <cell r="G5049" t="str">
            <v/>
          </cell>
          <cell r="H5049" t="str">
            <v>TRANSPORTE COM CAMINHÃO BASCULANTE DE 6 M³, EM VIA URBANA EM LEITO NATURAL (UNIDADE: TXKM). AF_07/2020</v>
          </cell>
          <cell r="I5049" t="str">
            <v>TXKM</v>
          </cell>
          <cell r="J5049" t="str">
            <v>ATRIBUÍDO SÃO PAULO</v>
          </cell>
          <cell r="K5049" t="str">
            <v>1,59</v>
          </cell>
          <cell r="L5049" t="str">
            <v>CAIXA REFERENCIAL</v>
          </cell>
        </row>
        <row r="5050">
          <cell r="A5050">
            <v>97917</v>
          </cell>
          <cell r="B5050" t="str">
            <v>MOVIMENTO DE TERRA</v>
          </cell>
          <cell r="C5050" t="str">
            <v>MOVT</v>
          </cell>
          <cell r="D5050" t="str">
            <v>CARGA, DESCARGA E/OU TRANSPORTE DE MATERIAIS</v>
          </cell>
          <cell r="E5050" t="str">
            <v>0022</v>
          </cell>
          <cell r="F5050" t="str">
            <v/>
          </cell>
          <cell r="G5050" t="str">
            <v/>
          </cell>
          <cell r="H5050" t="str">
            <v>TRANSPORTE COM CAMINHÃO BASCULANTE DE 6 M³, EM VIA URBANA EM REVESTIMENTO PRIMÁRIO (UNIDADE: TXKM). AF_07/2020</v>
          </cell>
          <cell r="I5050" t="str">
            <v>TXKM</v>
          </cell>
          <cell r="J5050" t="str">
            <v>ATRIBUÍDO SÃO PAULO</v>
          </cell>
          <cell r="K5050" t="str">
            <v>1,37</v>
          </cell>
          <cell r="L5050" t="str">
            <v>CAIXA REFERENCIAL</v>
          </cell>
        </row>
        <row r="5051">
          <cell r="A5051">
            <v>97918</v>
          </cell>
          <cell r="B5051" t="str">
            <v>MOVIMENTO DE TERRA</v>
          </cell>
          <cell r="C5051" t="str">
            <v>MOVT</v>
          </cell>
          <cell r="D5051" t="str">
            <v>CARGA, DESCARGA E/OU TRANSPORTE DE MATERIAIS</v>
          </cell>
          <cell r="E5051" t="str">
            <v>0022</v>
          </cell>
          <cell r="F5051" t="str">
            <v/>
          </cell>
          <cell r="G5051" t="str">
            <v/>
          </cell>
          <cell r="H5051" t="str">
            <v>TRANSPORTE COM CAMINHÃO BASCULANTE DE 6 M³, EM VIA URBANA PAVIMENTADA, DMT ATÉ 30 KM (UNIDADE: TXKM). AF_07/2020</v>
          </cell>
          <cell r="I5051" t="str">
            <v>TXKM</v>
          </cell>
          <cell r="J5051" t="str">
            <v>ATRIBUÍDO SÃO PAULO</v>
          </cell>
          <cell r="K5051" t="str">
            <v>1,27</v>
          </cell>
          <cell r="L5051" t="str">
            <v>CAIXA REFERENCIAL</v>
          </cell>
        </row>
        <row r="5052">
          <cell r="A5052">
            <v>97919</v>
          </cell>
          <cell r="B5052" t="str">
            <v>MOVIMENTO DE TERRA</v>
          </cell>
          <cell r="C5052" t="str">
            <v>MOVT</v>
          </cell>
          <cell r="D5052" t="str">
            <v>CARGA, DESCARGA E/OU TRANSPORTE DE MATERIAIS</v>
          </cell>
          <cell r="E5052" t="str">
            <v>0022</v>
          </cell>
          <cell r="F5052" t="str">
            <v/>
          </cell>
          <cell r="G5052" t="str">
            <v/>
          </cell>
          <cell r="H5052" t="str">
            <v>TRANSPORTE COM CAMINHÃO BASCULANTE DE 6 M³, EM VIA URBANA PAVIMENTADA, ADICIONAL PARA DMT EXCEDENTE A 30 KM (UNIDADE: TXKM). AF_07/2020</v>
          </cell>
          <cell r="I5052" t="str">
            <v>TXKM</v>
          </cell>
          <cell r="J5052" t="str">
            <v>ATRIBUÍDO SÃO PAULO</v>
          </cell>
          <cell r="K5052" t="str">
            <v>0,49</v>
          </cell>
          <cell r="L5052" t="str">
            <v>CAIXA REFERENCIAL</v>
          </cell>
        </row>
        <row r="5053">
          <cell r="A5053">
            <v>101616</v>
          </cell>
          <cell r="B5053" t="str">
            <v>MOVIMENTO DE TERRA</v>
          </cell>
          <cell r="C5053" t="str">
            <v>MOVT</v>
          </cell>
          <cell r="D5053" t="str">
            <v>REGULARIZACAO E APILOAMENTO DE FUNDO DE VALAS</v>
          </cell>
          <cell r="E5053" t="str">
            <v>0225</v>
          </cell>
          <cell r="F5053" t="str">
            <v/>
          </cell>
          <cell r="G5053" t="str">
            <v/>
          </cell>
          <cell r="H5053" t="str">
            <v>PREPARO DE FUNDO DE VALA COM LARGURA MENOR QUE 1,5 M (ACERTO DO SOLO NATURAL). AF_08/2020</v>
          </cell>
          <cell r="I5053" t="str">
            <v>M2</v>
          </cell>
          <cell r="J5053" t="str">
            <v>ATRIBUÍDO SÃO PAULO</v>
          </cell>
          <cell r="K5053" t="str">
            <v>4,18</v>
          </cell>
          <cell r="L5053" t="str">
            <v>CAIXA REFERENCIAL</v>
          </cell>
        </row>
        <row r="5054">
          <cell r="A5054">
            <v>101617</v>
          </cell>
          <cell r="B5054" t="str">
            <v>MOVIMENTO DE TERRA</v>
          </cell>
          <cell r="C5054" t="str">
            <v>MOVT</v>
          </cell>
          <cell r="D5054" t="str">
            <v>REGULARIZACAO E APILOAMENTO DE FUNDO DE VALAS</v>
          </cell>
          <cell r="E5054" t="str">
            <v>0225</v>
          </cell>
          <cell r="F5054" t="str">
            <v/>
          </cell>
          <cell r="G5054" t="str">
            <v/>
          </cell>
          <cell r="H5054" t="str">
            <v>PREPARO DE FUNDO DE VALA COM LARGURA MAIOR OU IGUAL A 1,5 M E MENOR QUE 2,5 M (ACERTO DO SOLO NATURAL). AF_08/2020</v>
          </cell>
          <cell r="I5054" t="str">
            <v>M2</v>
          </cell>
          <cell r="J5054" t="str">
            <v>ATRIBUÍDO SÃO PAULO</v>
          </cell>
          <cell r="K5054" t="str">
            <v>2,07</v>
          </cell>
          <cell r="L5054" t="str">
            <v>CAIXA REFERENCIAL</v>
          </cell>
        </row>
        <row r="5055">
          <cell r="A5055">
            <v>101618</v>
          </cell>
          <cell r="B5055" t="str">
            <v>MOVIMENTO DE TERRA</v>
          </cell>
          <cell r="C5055" t="str">
            <v>MOVT</v>
          </cell>
          <cell r="D5055" t="str">
            <v>REGULARIZACAO E APILOAMENTO DE FUNDO DE VALAS</v>
          </cell>
          <cell r="E5055" t="str">
            <v>0225</v>
          </cell>
          <cell r="F5055" t="str">
            <v/>
          </cell>
          <cell r="G5055" t="str">
            <v/>
          </cell>
          <cell r="H5055" t="str">
            <v>PREPARO DE FUNDO DE VALA COM LARGURA MENOR QUE 1,5 M, COM CAMADA DE AREIA, LANÇAMENTO MANUAL. AF_08/2020</v>
          </cell>
          <cell r="I5055" t="str">
            <v>M3</v>
          </cell>
          <cell r="J5055" t="str">
            <v>ATRIBUÍDO SÃO PAULO</v>
          </cell>
          <cell r="K5055" t="str">
            <v>140,95</v>
          </cell>
          <cell r="L5055" t="str">
            <v>CAIXA REFERENCIAL</v>
          </cell>
        </row>
        <row r="5056">
          <cell r="A5056">
            <v>101619</v>
          </cell>
          <cell r="B5056" t="str">
            <v>MOVIMENTO DE TERRA</v>
          </cell>
          <cell r="C5056" t="str">
            <v>MOVT</v>
          </cell>
          <cell r="D5056" t="str">
            <v>REGULARIZACAO E APILOAMENTO DE FUNDO DE VALAS</v>
          </cell>
          <cell r="E5056" t="str">
            <v>0225</v>
          </cell>
          <cell r="F5056" t="str">
            <v/>
          </cell>
          <cell r="G5056" t="str">
            <v/>
          </cell>
          <cell r="H5056" t="str">
            <v>PREPARO DE FUNDO DE VALA COM LARGURA MENOR QUE 1,5 M, COM CAMADA DE BRITA, LANÇAMENTO MANUAL. AF_08/2020</v>
          </cell>
          <cell r="I5056" t="str">
            <v>M3</v>
          </cell>
          <cell r="J5056" t="str">
            <v>ATRIBUÍDO SÃO PAULO</v>
          </cell>
          <cell r="K5056" t="str">
            <v>174,26</v>
          </cell>
          <cell r="L5056" t="str">
            <v>CAIXA REFERENCIAL</v>
          </cell>
        </row>
        <row r="5057">
          <cell r="A5057">
            <v>101620</v>
          </cell>
          <cell r="B5057" t="str">
            <v>MOVIMENTO DE TERRA</v>
          </cell>
          <cell r="C5057" t="str">
            <v>MOVT</v>
          </cell>
          <cell r="D5057" t="str">
            <v>REGULARIZACAO E APILOAMENTO DE FUNDO DE VALAS</v>
          </cell>
          <cell r="E5057" t="str">
            <v>0225</v>
          </cell>
          <cell r="F5057" t="str">
            <v/>
          </cell>
          <cell r="G5057" t="str">
            <v/>
          </cell>
          <cell r="H5057" t="str">
            <v>PREPARO DE FUNDO DE VALA COM LARGURA MAIOR OU IGUAL A 1,5 M E MENOR QUE 2,5 M, COM CAMADA DE AREIA, LANÇAMENTO MANUAL. AF_08/2020</v>
          </cell>
          <cell r="I5057" t="str">
            <v>M3</v>
          </cell>
          <cell r="J5057" t="str">
            <v>ATRIBUÍDO SÃO PAULO</v>
          </cell>
          <cell r="K5057" t="str">
            <v>123,96</v>
          </cell>
          <cell r="L5057" t="str">
            <v>CAIXA REFERENCIAL</v>
          </cell>
        </row>
        <row r="5058">
          <cell r="A5058">
            <v>101621</v>
          </cell>
          <cell r="B5058" t="str">
            <v>MOVIMENTO DE TERRA</v>
          </cell>
          <cell r="C5058" t="str">
            <v>MOVT</v>
          </cell>
          <cell r="D5058" t="str">
            <v>REGULARIZACAO E APILOAMENTO DE FUNDO DE VALAS</v>
          </cell>
          <cell r="E5058" t="str">
            <v>0225</v>
          </cell>
          <cell r="F5058" t="str">
            <v/>
          </cell>
          <cell r="G5058" t="str">
            <v/>
          </cell>
          <cell r="H5058" t="str">
            <v>PREPARO DE FUNDO DE VALA COM LARGURA MAIOR OU IGUAL A 1,5 M E MENOR QUE 2,5 M, COM CAMADA DE BRITA, LANÇAMENTO MANUAL. AF_08/2020</v>
          </cell>
          <cell r="I5058" t="str">
            <v>M3</v>
          </cell>
          <cell r="J5058" t="str">
            <v>ATRIBUÍDO SÃO PAULO</v>
          </cell>
          <cell r="K5058" t="str">
            <v>157,28</v>
          </cell>
          <cell r="L5058" t="str">
            <v>CAIXA REFERENCIAL</v>
          </cell>
        </row>
        <row r="5059">
          <cell r="A5059">
            <v>101622</v>
          </cell>
          <cell r="B5059" t="str">
            <v>MOVIMENTO DE TERRA</v>
          </cell>
          <cell r="C5059" t="str">
            <v>MOVT</v>
          </cell>
          <cell r="D5059" t="str">
            <v>REGULARIZACAO E APILOAMENTO DE FUNDO DE VALAS</v>
          </cell>
          <cell r="E5059" t="str">
            <v>0225</v>
          </cell>
          <cell r="F5059" t="str">
            <v/>
          </cell>
          <cell r="G5059" t="str">
            <v/>
          </cell>
          <cell r="H5059" t="str">
            <v>PREPARO DE FUNDO DE VALA COM LARGURA MENOR QUE 1,5 M, COM CAMADA DE AREIA, LANÇAMENTO MECANIZADO. AF_08/2020</v>
          </cell>
          <cell r="I5059" t="str">
            <v>M3</v>
          </cell>
          <cell r="J5059" t="str">
            <v>ATRIBUÍDO SÃO PAULO</v>
          </cell>
          <cell r="K5059" t="str">
            <v>121,21</v>
          </cell>
          <cell r="L5059" t="str">
            <v>CAIXA REFERENCIAL</v>
          </cell>
        </row>
        <row r="5060">
          <cell r="A5060">
            <v>101623</v>
          </cell>
          <cell r="B5060" t="str">
            <v>MOVIMENTO DE TERRA</v>
          </cell>
          <cell r="C5060" t="str">
            <v>MOVT</v>
          </cell>
          <cell r="D5060" t="str">
            <v>REGULARIZACAO E APILOAMENTO DE FUNDO DE VALAS</v>
          </cell>
          <cell r="E5060" t="str">
            <v>0225</v>
          </cell>
          <cell r="F5060" t="str">
            <v/>
          </cell>
          <cell r="G5060" t="str">
            <v/>
          </cell>
          <cell r="H5060" t="str">
            <v>PREPARO DE FUNDO DE VALA COM LARGURA MENOR QUE 1,5 M, COM CAMADA DE BRITA, LANÇAMENTO MECANIZADO. AF_08/2020</v>
          </cell>
          <cell r="I5060" t="str">
            <v>M3</v>
          </cell>
          <cell r="J5060" t="str">
            <v>ATRIBUÍDO SÃO PAULO</v>
          </cell>
          <cell r="K5060" t="str">
            <v>149,92</v>
          </cell>
          <cell r="L5060" t="str">
            <v>CAIXA REFERENCIAL</v>
          </cell>
        </row>
        <row r="5061">
          <cell r="A5061">
            <v>101624</v>
          </cell>
          <cell r="B5061" t="str">
            <v>MOVIMENTO DE TERRA</v>
          </cell>
          <cell r="C5061" t="str">
            <v>MOVT</v>
          </cell>
          <cell r="D5061" t="str">
            <v>REGULARIZACAO E APILOAMENTO DE FUNDO DE VALAS</v>
          </cell>
          <cell r="E5061" t="str">
            <v>0225</v>
          </cell>
          <cell r="F5061" t="str">
            <v/>
          </cell>
          <cell r="G5061" t="str">
            <v/>
          </cell>
          <cell r="H5061" t="str">
            <v>PREPARO DE FUNDO DE VALA COM LARGURA MAIOR OU IGUAL A 1,5 M E MENOR QUE 2,5 M, COM CAMADA DE BRITA, LANÇAMENTO MECANIZADO. AF_08/2020</v>
          </cell>
          <cell r="I5061" t="str">
            <v>M3</v>
          </cell>
          <cell r="J5061" t="str">
            <v>ATRIBUÍDO SÃO PAULO</v>
          </cell>
          <cell r="K5061" t="str">
            <v>119,92</v>
          </cell>
          <cell r="L5061" t="str">
            <v>CAIXA REFERENCIAL</v>
          </cell>
        </row>
        <row r="5062">
          <cell r="A5062">
            <v>101625</v>
          </cell>
          <cell r="B5062" t="str">
            <v>MOVIMENTO DE TERRA</v>
          </cell>
          <cell r="C5062" t="str">
            <v>MOVT</v>
          </cell>
          <cell r="D5062" t="str">
            <v>REGULARIZACAO E APILOAMENTO DE FUNDO DE VALAS</v>
          </cell>
          <cell r="E5062" t="str">
            <v>0225</v>
          </cell>
          <cell r="F5062" t="str">
            <v/>
          </cell>
          <cell r="G5062" t="str">
            <v/>
          </cell>
          <cell r="H5062" t="str">
            <v>PREPARO DE FUNDO DE VALA COM LARGURA MAIOR OU IGUAL A 1,5 M E MENOR QUE 2,5 M, COM CAMADA DE AREIA, LANÇAMENTO MECANIZADO. AF_08/2020</v>
          </cell>
          <cell r="I5062" t="str">
            <v>M3</v>
          </cell>
          <cell r="J5062" t="str">
            <v>ATRIBUÍDO SÃO PAULO</v>
          </cell>
          <cell r="K5062" t="str">
            <v>94,96</v>
          </cell>
          <cell r="L5062" t="str">
            <v>CAIXA REFERENCIAL</v>
          </cell>
        </row>
        <row r="5063">
          <cell r="A5063">
            <v>95606</v>
          </cell>
          <cell r="B5063" t="str">
            <v>MOVIMENTO DE TERRA</v>
          </cell>
          <cell r="C5063" t="str">
            <v>MOVT</v>
          </cell>
          <cell r="D5063" t="str">
            <v>COMPACTACAO OU APILOAMENTO</v>
          </cell>
          <cell r="E5063" t="str">
            <v>0283</v>
          </cell>
          <cell r="F5063" t="str">
            <v/>
          </cell>
          <cell r="G5063" t="str">
            <v/>
          </cell>
          <cell r="H5063" t="str">
            <v>UMIDIFICAÇÃO DE MATERIAL PARA VALAS COM CAMINHÃO PIPA 10000L. AF_11/2016</v>
          </cell>
          <cell r="I5063" t="str">
            <v>M3</v>
          </cell>
          <cell r="J5063" t="str">
            <v>ATRIBUÍDO SÃO PAULO</v>
          </cell>
          <cell r="K5063" t="str">
            <v>1,45</v>
          </cell>
          <cell r="L5063" t="str">
            <v>CAIXA REFERENCIAL</v>
          </cell>
        </row>
        <row r="5064">
          <cell r="A5064">
            <v>87471</v>
          </cell>
          <cell r="B5064" t="str">
            <v>PAREDES/PAINEIS</v>
          </cell>
          <cell r="C5064" t="str">
            <v>PARE</v>
          </cell>
          <cell r="D5064" t="str">
            <v>ALVENARIA DE TIJOLOS CERAMICOS</v>
          </cell>
          <cell r="E5064" t="str">
            <v>0063</v>
          </cell>
          <cell r="F5064" t="str">
            <v/>
          </cell>
          <cell r="G5064" t="str">
            <v/>
          </cell>
          <cell r="H5064" t="str">
            <v>ALVENARIA DE VEDAÇÃO DE BLOCOS CERÂMICOS FURADOS NA VERTICAL DE 9X19X39CM (ESPESSURA 9CM) DE PAREDES COM ÁREA LÍQUIDA MENOR QUE 6M² SEM VÃOS E ARGAMASSA DE ASSENTAMENTO COM PREPARO EM BETONEIRA. AF_06/2014</v>
          </cell>
          <cell r="I5064" t="str">
            <v>M2</v>
          </cell>
          <cell r="J5064" t="str">
            <v>ATRIBUÍDO SÃO PAULO</v>
          </cell>
          <cell r="K5064" t="str">
            <v>53,58</v>
          </cell>
          <cell r="L5064" t="str">
            <v>CAIXA REFERENCIAL</v>
          </cell>
        </row>
        <row r="5065">
          <cell r="A5065">
            <v>87472</v>
          </cell>
          <cell r="B5065" t="str">
            <v>PAREDES/PAINEIS</v>
          </cell>
          <cell r="C5065" t="str">
            <v>PARE</v>
          </cell>
          <cell r="D5065" t="str">
            <v>ALVENARIA DE TIJOLOS CERAMICOS</v>
          </cell>
          <cell r="E5065" t="str">
            <v>0063</v>
          </cell>
          <cell r="F5065" t="str">
            <v/>
          </cell>
          <cell r="G5065" t="str">
            <v/>
          </cell>
          <cell r="H5065" t="str">
            <v>ALVENARIA DE VEDAÇÃO DE BLOCOS CERÂMICOS FURADOS NA VERTICAL DE 9X19X39CM (ESPESSURA 9CM) DE PAREDES COM ÁREA LÍQUIDA MENOR QUE 6M² SEM VÃOS E ARGAMASSA DE ASSENTAMENTO COM PREPARO MANUAL. AF_06/2014</v>
          </cell>
          <cell r="I5065" t="str">
            <v>M2</v>
          </cell>
          <cell r="J5065" t="str">
            <v>ATRIBUÍDO SÃO PAULO</v>
          </cell>
          <cell r="K5065" t="str">
            <v>54,43</v>
          </cell>
          <cell r="L5065" t="str">
            <v>CAIXA REFERENCIAL</v>
          </cell>
        </row>
        <row r="5066">
          <cell r="A5066">
            <v>87473</v>
          </cell>
          <cell r="B5066" t="str">
            <v>PAREDES/PAINEIS</v>
          </cell>
          <cell r="C5066" t="str">
            <v>PARE</v>
          </cell>
          <cell r="D5066" t="str">
            <v>ALVENARIA DE TIJOLOS CERAMICOS</v>
          </cell>
          <cell r="E5066" t="str">
            <v>0063</v>
          </cell>
          <cell r="F5066" t="str">
            <v/>
          </cell>
          <cell r="G5066" t="str">
            <v/>
          </cell>
          <cell r="H5066" t="str">
            <v>ALVENARIA DE VEDAÇÃO DE BLOCOS CERÂMICOS FURADOS NA VERTICAL DE 14X19X39CM (ESPESSURA 14CM) DE PAREDES COM ÁREA LÍQUIDA MENOR QUE 6M² SEM VÃOS E ARGAMASSA DE ASSENTAMENTO COM PREPARO EM BETONEIRA. AF_06/2014</v>
          </cell>
          <cell r="I5066" t="str">
            <v>M2</v>
          </cell>
          <cell r="J5066" t="str">
            <v>ATRIBUÍDO SÃO PAULO</v>
          </cell>
          <cell r="K5066" t="str">
            <v>70,78</v>
          </cell>
          <cell r="L5066" t="str">
            <v>CAIXA REFERENCIAL</v>
          </cell>
        </row>
        <row r="5067">
          <cell r="A5067">
            <v>87474</v>
          </cell>
          <cell r="B5067" t="str">
            <v>PAREDES/PAINEIS</v>
          </cell>
          <cell r="C5067" t="str">
            <v>PARE</v>
          </cell>
          <cell r="D5067" t="str">
            <v>ALVENARIA DE TIJOLOS CERAMICOS</v>
          </cell>
          <cell r="E5067" t="str">
            <v>0063</v>
          </cell>
          <cell r="F5067" t="str">
            <v/>
          </cell>
          <cell r="G5067" t="str">
            <v/>
          </cell>
          <cell r="H5067" t="str">
            <v>ALVENARIA DE VEDAÇÃO DE BLOCOS CERÂMICOS FURADOS NA VERTICAL DE 14X19X39CM (ESPESSURA 14CM) DE PAREDES COM ÁREA LÍQUIDA MENOR QUE 6M² SEM VÃOS E ARGAMASSA DE ASSENTAMENTO COM PREPARO MANUAL. AF_06/2014</v>
          </cell>
          <cell r="I5067" t="str">
            <v>M2</v>
          </cell>
          <cell r="J5067" t="str">
            <v>ATRIBUÍDO SÃO PAULO</v>
          </cell>
          <cell r="K5067" t="str">
            <v>71,74</v>
          </cell>
          <cell r="L5067" t="str">
            <v>CAIXA REFERENCIAL</v>
          </cell>
        </row>
        <row r="5068">
          <cell r="A5068">
            <v>87475</v>
          </cell>
          <cell r="B5068" t="str">
            <v>PAREDES/PAINEIS</v>
          </cell>
          <cell r="C5068" t="str">
            <v>PARE</v>
          </cell>
          <cell r="D5068" t="str">
            <v>ALVENARIA DE TIJOLOS CERAMICOS</v>
          </cell>
          <cell r="E5068" t="str">
            <v>0063</v>
          </cell>
          <cell r="F5068" t="str">
            <v/>
          </cell>
          <cell r="G5068" t="str">
            <v/>
          </cell>
          <cell r="H5068" t="str">
            <v>ALVENARIA DE VEDAÇÃO DE BLOCOS CERÂMICOS FURADOS NA VERTICAL DE 19X19X39CM (ESPESSURA 19CM) DE PAREDES COM ÁREA LÍQUIDA MENOR QUE 6M² SEM VÃOS E ARGAMASSA DE ASSENTAMENTO COM PREPARO EM BETONEIRA. AF_06/2014</v>
          </cell>
          <cell r="I5068" t="str">
            <v>M2</v>
          </cell>
          <cell r="J5068" t="str">
            <v>ATRIBUÍDO SÃO PAULO</v>
          </cell>
          <cell r="K5068" t="str">
            <v>86,42</v>
          </cell>
          <cell r="L5068" t="str">
            <v>CAIXA REFERENCIAL</v>
          </cell>
        </row>
        <row r="5069">
          <cell r="A5069">
            <v>87476</v>
          </cell>
          <cell r="B5069" t="str">
            <v>PAREDES/PAINEIS</v>
          </cell>
          <cell r="C5069" t="str">
            <v>PARE</v>
          </cell>
          <cell r="D5069" t="str">
            <v>ALVENARIA DE TIJOLOS CERAMICOS</v>
          </cell>
          <cell r="E5069" t="str">
            <v>0063</v>
          </cell>
          <cell r="F5069" t="str">
            <v/>
          </cell>
          <cell r="G5069" t="str">
            <v/>
          </cell>
          <cell r="H5069" t="str">
            <v>ALVENARIA DE VEDAÇÃO DE BLOCOS CERÂMICOS FURADOS NA VERTICAL DE 19X19X39CM (ESPESSURA 19CM) DE PAREDES COM ÁREA LÍQUIDA MENOR QUE 6M² SEM VÃOS E ARGAMASSA DE ASSENTAMENTO COM PREPARO MANUAL. AF_06/2014</v>
          </cell>
          <cell r="I5069" t="str">
            <v>M2</v>
          </cell>
          <cell r="J5069" t="str">
            <v>ATRIBUÍDO SÃO PAULO</v>
          </cell>
          <cell r="K5069" t="str">
            <v>87,55</v>
          </cell>
          <cell r="L5069" t="str">
            <v>CAIXA REFERENCIAL</v>
          </cell>
        </row>
        <row r="5070">
          <cell r="A5070">
            <v>87477</v>
          </cell>
          <cell r="B5070" t="str">
            <v>PAREDES/PAINEIS</v>
          </cell>
          <cell r="C5070" t="str">
            <v>PARE</v>
          </cell>
          <cell r="D5070" t="str">
            <v>ALVENARIA DE TIJOLOS CERAMICOS</v>
          </cell>
          <cell r="E5070" t="str">
            <v>0063</v>
          </cell>
          <cell r="F5070" t="str">
            <v/>
          </cell>
          <cell r="G5070" t="str">
            <v/>
          </cell>
          <cell r="H5070" t="str">
            <v>ALVENARIA DE VEDAÇÃO DE BLOCOS CERÂMICOS FURADOS NA VERTICAL DE 9X19X39CM (ESPESSURA 9CM) DE PAREDES COM ÁREA LÍQUIDA MAIOR OU IGUAL A 6M² SEM VÃOS E ARGAMASSA DE ASSENTAMENTO COM PREPARO EM BETONEIRA. AF_06/2014</v>
          </cell>
          <cell r="I5070" t="str">
            <v>M2</v>
          </cell>
          <cell r="J5070" t="str">
            <v>ATRIBUÍDO SÃO PAULO</v>
          </cell>
          <cell r="K5070" t="str">
            <v>50,00</v>
          </cell>
          <cell r="L5070" t="str">
            <v>CAIXA REFERENCIAL</v>
          </cell>
        </row>
        <row r="5071">
          <cell r="A5071">
            <v>87478</v>
          </cell>
          <cell r="B5071" t="str">
            <v>PAREDES/PAINEIS</v>
          </cell>
          <cell r="C5071" t="str">
            <v>PARE</v>
          </cell>
          <cell r="D5071" t="str">
            <v>ALVENARIA DE TIJOLOS CERAMICOS</v>
          </cell>
          <cell r="E5071" t="str">
            <v>0063</v>
          </cell>
          <cell r="F5071" t="str">
            <v/>
          </cell>
          <cell r="G5071" t="str">
            <v/>
          </cell>
          <cell r="H5071" t="str">
            <v>ALVENARIA DE VEDAÇÃO DE BLOCOS CERÂMICOS FURADOS NA VERTICAL DE 9X19X39CM (ESPESSURA 9CM) DE PAREDES COM ÁREA LÍQUIDA MAIOR OU IGUAL A 6M² SEM VÃOS E ARGAMASSA DE ASSENTAMENTO COM PREPARO MANUAL. AF_06/2014</v>
          </cell>
          <cell r="I5071" t="str">
            <v>M2</v>
          </cell>
          <cell r="J5071" t="str">
            <v>ATRIBUÍDO SÃO PAULO</v>
          </cell>
          <cell r="K5071" t="str">
            <v>50,85</v>
          </cell>
          <cell r="L5071" t="str">
            <v>CAIXA REFERENCIAL</v>
          </cell>
        </row>
        <row r="5072">
          <cell r="A5072">
            <v>87479</v>
          </cell>
          <cell r="B5072" t="str">
            <v>PAREDES/PAINEIS</v>
          </cell>
          <cell r="C5072" t="str">
            <v>PARE</v>
          </cell>
          <cell r="D5072" t="str">
            <v>ALVENARIA DE TIJOLOS CERAMICOS</v>
          </cell>
          <cell r="E5072" t="str">
            <v>0063</v>
          </cell>
          <cell r="F5072" t="str">
            <v/>
          </cell>
          <cell r="G5072" t="str">
            <v/>
          </cell>
          <cell r="H5072" t="str">
            <v>ALVENARIA DE VEDAÇÃO DE BLOCOS CERÂMICOS FURADOS NA VERTICAL DE 14X19X39CM (ESPESSURA 14CM) DE PAREDES COM ÁREA LÍQUIDA MAIOR OU IGUAL A 6M² SEM VÃOS E ARGAMASSA DE ASSENTAMENTO COM PREPARO EM BETONEIRA. AF_06/2014</v>
          </cell>
          <cell r="I5072" t="str">
            <v>M2</v>
          </cell>
          <cell r="J5072" t="str">
            <v>ATRIBUÍDO SÃO PAULO</v>
          </cell>
          <cell r="K5072" t="str">
            <v>66,66</v>
          </cell>
          <cell r="L5072" t="str">
            <v>CAIXA REFERENCIAL</v>
          </cell>
        </row>
        <row r="5073">
          <cell r="A5073">
            <v>87480</v>
          </cell>
          <cell r="B5073" t="str">
            <v>PAREDES/PAINEIS</v>
          </cell>
          <cell r="C5073" t="str">
            <v>PARE</v>
          </cell>
          <cell r="D5073" t="str">
            <v>ALVENARIA DE TIJOLOS CERAMICOS</v>
          </cell>
          <cell r="E5073" t="str">
            <v>0063</v>
          </cell>
          <cell r="F5073" t="str">
            <v/>
          </cell>
          <cell r="G5073" t="str">
            <v/>
          </cell>
          <cell r="H5073" t="str">
            <v>ALVENARIA DE VEDAÇÃO DE BLOCOS CERÂMICOS FURADOS NA VERTICAL DE 14X19X39CM (ESPESSURA 14CM) DE PAREDES COM ÁREA LÍQUIDA MAIOR OU IGUAL A 6M² SEM VÃOS E ARGAMASSA DE ASSENTAMENTO COM PREPARO MANUAL. AF_06/2014</v>
          </cell>
          <cell r="I5073" t="str">
            <v>M2</v>
          </cell>
          <cell r="J5073" t="str">
            <v>ATRIBUÍDO SÃO PAULO</v>
          </cell>
          <cell r="K5073" t="str">
            <v>67,62</v>
          </cell>
          <cell r="L5073" t="str">
            <v>CAIXA REFERENCIAL</v>
          </cell>
        </row>
        <row r="5074">
          <cell r="A5074">
            <v>87481</v>
          </cell>
          <cell r="B5074" t="str">
            <v>PAREDES/PAINEIS</v>
          </cell>
          <cell r="C5074" t="str">
            <v>PARE</v>
          </cell>
          <cell r="D5074" t="str">
            <v>ALVENARIA DE TIJOLOS CERAMICOS</v>
          </cell>
          <cell r="E5074" t="str">
            <v>0063</v>
          </cell>
          <cell r="F5074" t="str">
            <v/>
          </cell>
          <cell r="G5074" t="str">
            <v/>
          </cell>
          <cell r="H5074" t="str">
            <v>ALVENARIA DE VEDAÇÃO DE BLOCOS CERÂMICOS FURADOS NA VERTICAL DE 19X19X39CM (ESPESSURA 19CM) DE PAREDES COM ÁREA LÍQUIDA MAIOR OU IGUAL A 6M² SEM VÃOS E ARGAMASSA DE ASSENTAMENTO COM PREPARO EM BETONEIRA. AF_06/2014</v>
          </cell>
          <cell r="I5074" t="str">
            <v>M2</v>
          </cell>
          <cell r="J5074" t="str">
            <v>ATRIBUÍDO SÃO PAULO</v>
          </cell>
          <cell r="K5074" t="str">
            <v>81,66</v>
          </cell>
          <cell r="L5074" t="str">
            <v>CAIXA REFERENCIAL</v>
          </cell>
        </row>
        <row r="5075">
          <cell r="A5075">
            <v>87482</v>
          </cell>
          <cell r="B5075" t="str">
            <v>PAREDES/PAINEIS</v>
          </cell>
          <cell r="C5075" t="str">
            <v>PARE</v>
          </cell>
          <cell r="D5075" t="str">
            <v>ALVENARIA DE TIJOLOS CERAMICOS</v>
          </cell>
          <cell r="E5075" t="str">
            <v>0063</v>
          </cell>
          <cell r="F5075" t="str">
            <v/>
          </cell>
          <cell r="G5075" t="str">
            <v/>
          </cell>
          <cell r="H5075" t="str">
            <v>ALVENARIA DE VEDAÇÃO DE BLOCOS CERÂMICOS FURADOS NA VERTICAL DE 19X19X39CM (ESPESSURA 19CM) DE PAREDES COM ÁREA LÍQUIDA MAIOR OU IGUAL A 6M² SEM VÃOS E ARGAMASSA DE ASSENTAMENTO COM PREPARO MANUAL. AF_06/2014</v>
          </cell>
          <cell r="I5075" t="str">
            <v>M2</v>
          </cell>
          <cell r="J5075" t="str">
            <v>ATRIBUÍDO SÃO PAULO</v>
          </cell>
          <cell r="K5075" t="str">
            <v>82,79</v>
          </cell>
          <cell r="L5075" t="str">
            <v>CAIXA REFERENCIAL</v>
          </cell>
        </row>
        <row r="5076">
          <cell r="A5076">
            <v>87483</v>
          </cell>
          <cell r="B5076" t="str">
            <v>PAREDES/PAINEIS</v>
          </cell>
          <cell r="C5076" t="str">
            <v>PARE</v>
          </cell>
          <cell r="D5076" t="str">
            <v>ALVENARIA DE TIJOLOS CERAMICOS</v>
          </cell>
          <cell r="E5076" t="str">
            <v>0063</v>
          </cell>
          <cell r="F5076" t="str">
            <v/>
          </cell>
          <cell r="G5076" t="str">
            <v/>
          </cell>
          <cell r="H5076" t="str">
            <v>ALVENARIA DE VEDAÇÃO DE BLOCOS CERÂMICOS FURADOS NA VERTICAL DE 9X19X39CM (ESPESSURA 9CM) DE PAREDES COM ÁREA LÍQUIDA MENOR QUE 6M² COM VÃOS E ARGAMASSA DE ASSENTAMENTO COM PREPARO EM BETONEIRA. AF_06/2014</v>
          </cell>
          <cell r="I5076" t="str">
            <v>M2</v>
          </cell>
          <cell r="J5076" t="str">
            <v>ATRIBUÍDO SÃO PAULO</v>
          </cell>
          <cell r="K5076" t="str">
            <v>59,21</v>
          </cell>
          <cell r="L5076" t="str">
            <v>CAIXA REFERENCIAL</v>
          </cell>
        </row>
        <row r="5077">
          <cell r="A5077">
            <v>87484</v>
          </cell>
          <cell r="B5077" t="str">
            <v>PAREDES/PAINEIS</v>
          </cell>
          <cell r="C5077" t="str">
            <v>PARE</v>
          </cell>
          <cell r="D5077" t="str">
            <v>ALVENARIA DE TIJOLOS CERAMICOS</v>
          </cell>
          <cell r="E5077" t="str">
            <v>0063</v>
          </cell>
          <cell r="F5077" t="str">
            <v/>
          </cell>
          <cell r="G5077" t="str">
            <v/>
          </cell>
          <cell r="H5077" t="str">
            <v>ALVENARIA DE VEDAÇÃO DE BLOCOS CERÂMICOS FURADOS NA VERTICAL DE 9X19X39CM (ESPESSURA 9CM) DE PAREDES COM ÁREA LÍQUIDA MENOR QUE 6M² COM VÃOS E ARGAMASSA DE ASSENTAMENTO COM PREPARO MANUAL. AF_06/2014</v>
          </cell>
          <cell r="I5077" t="str">
            <v>M2</v>
          </cell>
          <cell r="J5077" t="str">
            <v>ATRIBUÍDO SÃO PAULO</v>
          </cell>
          <cell r="K5077" t="str">
            <v>60,06</v>
          </cell>
          <cell r="L5077" t="str">
            <v>CAIXA REFERENCIAL</v>
          </cell>
        </row>
        <row r="5078">
          <cell r="A5078">
            <v>87485</v>
          </cell>
          <cell r="B5078" t="str">
            <v>PAREDES/PAINEIS</v>
          </cell>
          <cell r="C5078" t="str">
            <v>PARE</v>
          </cell>
          <cell r="D5078" t="str">
            <v>ALVENARIA DE TIJOLOS CERAMICOS</v>
          </cell>
          <cell r="E5078" t="str">
            <v>0063</v>
          </cell>
          <cell r="F5078" t="str">
            <v/>
          </cell>
          <cell r="G5078" t="str">
            <v/>
          </cell>
          <cell r="H5078" t="str">
            <v>ALVENARIA DE VEDAÇÃO DE BLOCOS CERÂMICOS FURADOS NA VERTICAL DE 14X19X39CM (ESPESSURA 14CM) DE PAREDES COM ÁREA LÍQUIDA MENOR QUE 6M² COM VÃOS E ARGAMASSA DE ASSENTAMENTO COM PREPARO EM BETONEIRA. AF_06/2014</v>
          </cell>
          <cell r="I5078" t="str">
            <v>M2</v>
          </cell>
          <cell r="J5078" t="str">
            <v>ATRIBUÍDO SÃO PAULO</v>
          </cell>
          <cell r="K5078" t="str">
            <v>76,58</v>
          </cell>
          <cell r="L5078" t="str">
            <v>CAIXA REFERENCIAL</v>
          </cell>
        </row>
        <row r="5079">
          <cell r="A5079">
            <v>87487</v>
          </cell>
          <cell r="B5079" t="str">
            <v>PAREDES/PAINEIS</v>
          </cell>
          <cell r="C5079" t="str">
            <v>PARE</v>
          </cell>
          <cell r="D5079" t="str">
            <v>ALVENARIA DE TIJOLOS CERAMICOS</v>
          </cell>
          <cell r="E5079" t="str">
            <v>0063</v>
          </cell>
          <cell r="F5079" t="str">
            <v/>
          </cell>
          <cell r="G5079" t="str">
            <v/>
          </cell>
          <cell r="H5079" t="str">
            <v>ALVENARIA DE VEDAÇÃO DE BLOCOS CERÂMICOS FURADOS NA VERTICAL DE 19X19X39CM (ESPESSURA 19CM) DE PAREDES COM ÁREA LÍQUIDA MENOR QUE 6M² COM VÃOS E ARGAMASSA DE ASSENTAMENTO COM PREPARO EM BETONEIRA. AF_06/2014</v>
          </cell>
          <cell r="I5079" t="str">
            <v>M2</v>
          </cell>
          <cell r="J5079" t="str">
            <v>ATRIBUÍDO SÃO PAULO</v>
          </cell>
          <cell r="K5079" t="str">
            <v>92,14</v>
          </cell>
          <cell r="L5079" t="str">
            <v>CAIXA REFERENCIAL</v>
          </cell>
        </row>
        <row r="5080">
          <cell r="A5080">
            <v>87488</v>
          </cell>
          <cell r="B5080" t="str">
            <v>PAREDES/PAINEIS</v>
          </cell>
          <cell r="C5080" t="str">
            <v>PARE</v>
          </cell>
          <cell r="D5080" t="str">
            <v>ALVENARIA DE TIJOLOS CERAMICOS</v>
          </cell>
          <cell r="E5080" t="str">
            <v>0063</v>
          </cell>
          <cell r="F5080" t="str">
            <v/>
          </cell>
          <cell r="G5080" t="str">
            <v/>
          </cell>
          <cell r="H5080" t="str">
            <v>ALVENARIA DE VEDAÇÃO DE BLOCOS CERÂMICOS FURADOS NA VERTICAL DE 19X19X39CM (ESPESSURA 19CM) DE PAREDES COM ÁREA LÍQUIDA MENOR QUE 6M² COM VÃOS E ARGAMASSA DE ASSENTAMENTO COM PREPARO MANUAL. AF_06/2014</v>
          </cell>
          <cell r="I5080" t="str">
            <v>M2</v>
          </cell>
          <cell r="J5080" t="str">
            <v>ATRIBUÍDO SÃO PAULO</v>
          </cell>
          <cell r="K5080" t="str">
            <v>93,27</v>
          </cell>
          <cell r="L5080" t="str">
            <v>CAIXA REFERENCIAL</v>
          </cell>
        </row>
        <row r="5081">
          <cell r="A5081">
            <v>87489</v>
          </cell>
          <cell r="B5081" t="str">
            <v>PAREDES/PAINEIS</v>
          </cell>
          <cell r="C5081" t="str">
            <v>PARE</v>
          </cell>
          <cell r="D5081" t="str">
            <v>ALVENARIA DE TIJOLOS CERAMICOS</v>
          </cell>
          <cell r="E5081" t="str">
            <v>0063</v>
          </cell>
          <cell r="F5081" t="str">
            <v/>
          </cell>
          <cell r="G5081" t="str">
            <v/>
          </cell>
          <cell r="H5081" t="str">
            <v>ALVENARIA DE VEDAÇÃO DE BLOCOS CERÂMICOS FURADOS NA VERTICAL DE 9X19X39CM (ESPESSURA 9CM) DE PAREDES COM ÁREA LÍQUIDA MAIOR OU IGUAL A 6M² COM VÃOS E ARGAMASSA DE ASSENTAMENTO COM PREPARO EM BETONEIRA. AF_06/2014</v>
          </cell>
          <cell r="I5081" t="str">
            <v>M2</v>
          </cell>
          <cell r="J5081" t="str">
            <v>ATRIBUÍDO SÃO PAULO</v>
          </cell>
          <cell r="K5081" t="str">
            <v>53,38</v>
          </cell>
          <cell r="L5081" t="str">
            <v>CAIXA REFERENCIAL</v>
          </cell>
        </row>
        <row r="5082">
          <cell r="A5082">
            <v>87490</v>
          </cell>
          <cell r="B5082" t="str">
            <v>PAREDES/PAINEIS</v>
          </cell>
          <cell r="C5082" t="str">
            <v>PARE</v>
          </cell>
          <cell r="D5082" t="str">
            <v>ALVENARIA DE TIJOLOS CERAMICOS</v>
          </cell>
          <cell r="E5082" t="str">
            <v>0063</v>
          </cell>
          <cell r="F5082" t="str">
            <v/>
          </cell>
          <cell r="G5082" t="str">
            <v/>
          </cell>
          <cell r="H5082" t="str">
            <v>ALVENARIA DE VEDAÇÃO DE BLOCOS CERÂMICOS FURADOS NA VERTICAL DE 9X19X39CM (ESPESSURA 9CM) DE PAREDES COM ÁREA LÍQUIDA MAIOR OU IGUAL A 6M² COM VÃOS E ARGAMASSA DE ASSENTAMENTO COM PREPARO MANUAL. AF_06/2014</v>
          </cell>
          <cell r="I5082" t="str">
            <v>M2</v>
          </cell>
          <cell r="J5082" t="str">
            <v>ATRIBUÍDO SÃO PAULO</v>
          </cell>
          <cell r="K5082" t="str">
            <v>54,23</v>
          </cell>
          <cell r="L5082" t="str">
            <v>CAIXA REFERENCIAL</v>
          </cell>
        </row>
        <row r="5083">
          <cell r="A5083">
            <v>87491</v>
          </cell>
          <cell r="B5083" t="str">
            <v>PAREDES/PAINEIS</v>
          </cell>
          <cell r="C5083" t="str">
            <v>PARE</v>
          </cell>
          <cell r="D5083" t="str">
            <v>ALVENARIA DE TIJOLOS CERAMICOS</v>
          </cell>
          <cell r="E5083" t="str">
            <v>0063</v>
          </cell>
          <cell r="F5083" t="str">
            <v/>
          </cell>
          <cell r="G5083" t="str">
            <v/>
          </cell>
          <cell r="H5083" t="str">
            <v>ALVENARIA DE VEDAÇÃO DE BLOCOS CERÂMICOS FURADOS NA VERTICAL DE 14X19X39CM (ESPESSURA 14CM) DE PAREDES COM ÁREA LÍQUIDA MAIOR OU IGUAL A 6M² COM VÃOS E ARGAMASSA DE ASSENTAMENTO COM PREPARO EM BETONEIRA. AF_06/2014</v>
          </cell>
          <cell r="I5083" t="str">
            <v>M2</v>
          </cell>
          <cell r="J5083" t="str">
            <v>ATRIBUÍDO SÃO PAULO</v>
          </cell>
          <cell r="K5083" t="str">
            <v>70,20</v>
          </cell>
          <cell r="L5083" t="str">
            <v>CAIXA REFERENCIAL</v>
          </cell>
        </row>
        <row r="5084">
          <cell r="A5084">
            <v>87492</v>
          </cell>
          <cell r="B5084" t="str">
            <v>PAREDES/PAINEIS</v>
          </cell>
          <cell r="C5084" t="str">
            <v>PARE</v>
          </cell>
          <cell r="D5084" t="str">
            <v>ALVENARIA DE TIJOLOS CERAMICOS</v>
          </cell>
          <cell r="E5084" t="str">
            <v>0063</v>
          </cell>
          <cell r="F5084" t="str">
            <v/>
          </cell>
          <cell r="G5084" t="str">
            <v/>
          </cell>
          <cell r="H5084" t="str">
            <v>ALVENARIA DE VEDAÇÃO DE BLOCOS CERÂMICOS FURADOS NA VERTICAL DE 14X19X39CM (ESPESSURA 14CM) DE PAREDES COM ÁREA LÍQUIDA MAIOR OU IGUAL A 6M² COM VÃOS E ARGAMASSA DE ASSENTAMENTO COM PREPARO MANUAL. AF_06/2014</v>
          </cell>
          <cell r="I5084" t="str">
            <v>M2</v>
          </cell>
          <cell r="J5084" t="str">
            <v>ATRIBUÍDO SÃO PAULO</v>
          </cell>
          <cell r="K5084" t="str">
            <v>71,16</v>
          </cell>
          <cell r="L5084" t="str">
            <v>CAIXA REFERENCIAL</v>
          </cell>
        </row>
        <row r="5085">
          <cell r="A5085">
            <v>87493</v>
          </cell>
          <cell r="B5085" t="str">
            <v>PAREDES/PAINEIS</v>
          </cell>
          <cell r="C5085" t="str">
            <v>PARE</v>
          </cell>
          <cell r="D5085" t="str">
            <v>ALVENARIA DE TIJOLOS CERAMICOS</v>
          </cell>
          <cell r="E5085" t="str">
            <v>0063</v>
          </cell>
          <cell r="F5085" t="str">
            <v/>
          </cell>
          <cell r="G5085" t="str">
            <v/>
          </cell>
          <cell r="H5085" t="str">
            <v>ALVENARIA DE VEDAÇÃO DE BLOCOS CERÂMICOS FURADOS NA VERTICAL DE 19X19X39CM (ESPESSURA 19CM) DE PAREDES COM ÁREA LÍQUIDA MAIOR OU IGUAL A 6M² COM VÃOS E ARGAMASSA DE ASSENTAMENTO COM PREPARO EM BETONEIRA. AF_06/2014</v>
          </cell>
          <cell r="I5085" t="str">
            <v>M2</v>
          </cell>
          <cell r="J5085" t="str">
            <v>ATRIBUÍDO SÃO PAULO</v>
          </cell>
          <cell r="K5085" t="str">
            <v>85,38</v>
          </cell>
          <cell r="L5085" t="str">
            <v>CAIXA REFERENCIAL</v>
          </cell>
        </row>
        <row r="5086">
          <cell r="A5086">
            <v>87494</v>
          </cell>
          <cell r="B5086" t="str">
            <v>PAREDES/PAINEIS</v>
          </cell>
          <cell r="C5086" t="str">
            <v>PARE</v>
          </cell>
          <cell r="D5086" t="str">
            <v>ALVENARIA DE TIJOLOS CERAMICOS</v>
          </cell>
          <cell r="E5086" t="str">
            <v>0063</v>
          </cell>
          <cell r="F5086" t="str">
            <v/>
          </cell>
          <cell r="G5086" t="str">
            <v/>
          </cell>
          <cell r="H5086" t="str">
            <v>ALVENARIA DE VEDAÇÃO DE BLOCOS CERÂMICOS FURADOS NA VERTICAL DE 19X19X39CM (ESPESSURA 19CM) DE PAREDES COM ÁREA LÍQUIDA MAIOR OU IGUAL A 6M² COM VÃOS E ARGAMASSA DE ASSENTAMENTO COM PREPARO MANUAL. AF_06/2014</v>
          </cell>
          <cell r="I5086" t="str">
            <v>M2</v>
          </cell>
          <cell r="J5086" t="str">
            <v>ATRIBUÍDO SÃO PAULO</v>
          </cell>
          <cell r="K5086" t="str">
            <v>86,51</v>
          </cell>
          <cell r="L5086" t="str">
            <v>CAIXA REFERENCIAL</v>
          </cell>
        </row>
        <row r="5087">
          <cell r="A5087">
            <v>87495</v>
          </cell>
          <cell r="B5087" t="str">
            <v>PAREDES/PAINEIS</v>
          </cell>
          <cell r="C5087" t="str">
            <v>PARE</v>
          </cell>
          <cell r="D5087" t="str">
            <v>ALVENARIA DE TIJOLOS CERAMICOS</v>
          </cell>
          <cell r="E5087" t="str">
            <v>0063</v>
          </cell>
          <cell r="F5087" t="str">
            <v/>
          </cell>
          <cell r="G5087" t="str">
            <v/>
          </cell>
          <cell r="H5087" t="str">
            <v>ALVENARIA DE VEDAÇÃO DE BLOCOS CERÂMICOS FURADOS NA HORIZONTAL DE 9X19X19CM (ESPESSURA 9CM) DE PAREDES COM ÁREA LÍQUIDA MENOR QUE 6M² SEM VÃOS E ARGAMASSA DE ASSENTAMENTO COM PREPARO EM BETONEIRA. AF_06/2014</v>
          </cell>
          <cell r="I5087" t="str">
            <v>M2</v>
          </cell>
          <cell r="J5087" t="str">
            <v>ATRIBUÍDO SÃO PAULO</v>
          </cell>
          <cell r="K5087" t="str">
            <v>74,62</v>
          </cell>
          <cell r="L5087" t="str">
            <v>CAIXA REFERENCIAL</v>
          </cell>
        </row>
        <row r="5088">
          <cell r="A5088">
            <v>87496</v>
          </cell>
          <cell r="B5088" t="str">
            <v>PAREDES/PAINEIS</v>
          </cell>
          <cell r="C5088" t="str">
            <v>PARE</v>
          </cell>
          <cell r="D5088" t="str">
            <v>ALVENARIA DE TIJOLOS CERAMICOS</v>
          </cell>
          <cell r="E5088" t="str">
            <v>0063</v>
          </cell>
          <cell r="F5088" t="str">
            <v/>
          </cell>
          <cell r="G5088" t="str">
            <v/>
          </cell>
          <cell r="H5088" t="str">
            <v>ALVENARIA DE VEDAÇÃO DE BLOCOS CERÂMICOS FURADOS NA HORIZONTAL DE 9X19X19CM (ESPESSURA 9CM) DE PAREDES COM ÁREA LÍQUIDA MENOR QUE 6M² SEM VÃOS E ARGAMASSA DE ASSENTAMENTO COM PREPARO MANUAL. AF_06/2014</v>
          </cell>
          <cell r="I5088" t="str">
            <v>M2</v>
          </cell>
          <cell r="J5088" t="str">
            <v>ATRIBUÍDO SÃO PAULO</v>
          </cell>
          <cell r="K5088" t="str">
            <v>75,42</v>
          </cell>
          <cell r="L5088" t="str">
            <v>CAIXA REFERENCIAL</v>
          </cell>
        </row>
        <row r="5089">
          <cell r="A5089">
            <v>87497</v>
          </cell>
          <cell r="B5089" t="str">
            <v>PAREDES/PAINEIS</v>
          </cell>
          <cell r="C5089" t="str">
            <v>PARE</v>
          </cell>
          <cell r="D5089" t="str">
            <v>ALVENARIA DE TIJOLOS CERAMICOS</v>
          </cell>
          <cell r="E5089" t="str">
            <v>0063</v>
          </cell>
          <cell r="F5089" t="str">
            <v/>
          </cell>
          <cell r="G5089" t="str">
            <v/>
          </cell>
          <cell r="H5089" t="str">
            <v>ALVENARIA DE VEDAÇÃO DE BLOCOS CERÂMICOS FURADOS NA HORIZONTAL DE 11,5X19X19CM (ESPESSURA 11,5CM) DE PAREDES COM ÁREA LÍQUIDA MENOR QUE 6M² SEM VÃOS E ARGAMASSA DE ASSENTAMENTO COM PREPARO EM BETONEIRA. AF_06/2014</v>
          </cell>
          <cell r="I5089" t="str">
            <v>M2</v>
          </cell>
          <cell r="J5089" t="str">
            <v>ATRIBUÍDO SÃO PAULO</v>
          </cell>
          <cell r="K5089" t="str">
            <v>78,53</v>
          </cell>
          <cell r="L5089" t="str">
            <v>CAIXA REFERENCIAL</v>
          </cell>
        </row>
        <row r="5090">
          <cell r="A5090">
            <v>87498</v>
          </cell>
          <cell r="B5090" t="str">
            <v>PAREDES/PAINEIS</v>
          </cell>
          <cell r="C5090" t="str">
            <v>PARE</v>
          </cell>
          <cell r="D5090" t="str">
            <v>ALVENARIA DE TIJOLOS CERAMICOS</v>
          </cell>
          <cell r="E5090" t="str">
            <v>0063</v>
          </cell>
          <cell r="F5090" t="str">
            <v/>
          </cell>
          <cell r="G5090" t="str">
            <v/>
          </cell>
          <cell r="H5090" t="str">
            <v>ALVENARIA DE VEDAÇÃO DE BLOCOS CERÂMICOS FURADOS NA HORIZONTAL DE 11,5X19X19CM (ESPESSURA 11,5CM) DE PAREDES COM ÁREA LÍQUIDA MENOR QUE 6M² SEM VÃOS E ARGAMASSA DE ASSENTAMENTO COM PREPARO MANUAL. AF_06/2014</v>
          </cell>
          <cell r="I5090" t="str">
            <v>M2</v>
          </cell>
          <cell r="J5090" t="str">
            <v>ATRIBUÍDO SÃO PAULO</v>
          </cell>
          <cell r="K5090" t="str">
            <v>79,55</v>
          </cell>
          <cell r="L5090" t="str">
            <v>CAIXA REFERENCIAL</v>
          </cell>
        </row>
        <row r="5091">
          <cell r="A5091">
            <v>87499</v>
          </cell>
          <cell r="B5091" t="str">
            <v>PAREDES/PAINEIS</v>
          </cell>
          <cell r="C5091" t="str">
            <v>PARE</v>
          </cell>
          <cell r="D5091" t="str">
            <v>ALVENARIA DE TIJOLOS CERAMICOS</v>
          </cell>
          <cell r="E5091" t="str">
            <v>0063</v>
          </cell>
          <cell r="F5091" t="str">
            <v/>
          </cell>
          <cell r="G5091" t="str">
            <v/>
          </cell>
          <cell r="H5091" t="str">
            <v>ALVENARIA DE VEDAÇÃO DE BLOCOS CERÂMICOS FURADOS NA HORIZONTAL DE 9X14X19CM (ESPESSURA 9CM) DE PAREDES COM ÁREA LÍQUIDA MENOR QUE 6M² SEM VÃOS E ARGAMASSA DE ASSENTAMENTO COM PREPARO EM BETONEIRA. AF_06/2014</v>
          </cell>
          <cell r="I5091" t="str">
            <v>M2</v>
          </cell>
          <cell r="J5091" t="str">
            <v>ATRIBUÍDO SÃO PAULO</v>
          </cell>
          <cell r="K5091" t="str">
            <v>86,84</v>
          </cell>
          <cell r="L5091" t="str">
            <v>CAIXA REFERENCIAL</v>
          </cell>
        </row>
        <row r="5092">
          <cell r="A5092">
            <v>87500</v>
          </cell>
          <cell r="B5092" t="str">
            <v>PAREDES/PAINEIS</v>
          </cell>
          <cell r="C5092" t="str">
            <v>PARE</v>
          </cell>
          <cell r="D5092" t="str">
            <v>ALVENARIA DE TIJOLOS CERAMICOS</v>
          </cell>
          <cell r="E5092" t="str">
            <v>0063</v>
          </cell>
          <cell r="F5092" t="str">
            <v/>
          </cell>
          <cell r="G5092" t="str">
            <v/>
          </cell>
          <cell r="H5092" t="str">
            <v>ALVENARIA DE VEDAÇÃO DE BLOCOS CERÂMICOS FURADOS NA HORIZONTAL DE 9X14X19CM (ESPESSURA 9CM) DE PAREDES COM ÁREA LÍQUIDA MENOR QUE 6M² SEM VÃOS E ARGAMASSA DE ASSENTAMENTO COM PREPARO MANUAL. AF_06/2014</v>
          </cell>
          <cell r="I5092" t="str">
            <v>M2</v>
          </cell>
          <cell r="J5092" t="str">
            <v>ATRIBUÍDO SÃO PAULO</v>
          </cell>
          <cell r="K5092" t="str">
            <v>87,70</v>
          </cell>
          <cell r="L5092" t="str">
            <v>CAIXA REFERENCIAL</v>
          </cell>
        </row>
        <row r="5093">
          <cell r="A5093">
            <v>87501</v>
          </cell>
          <cell r="B5093" t="str">
            <v>PAREDES/PAINEIS</v>
          </cell>
          <cell r="C5093" t="str">
            <v>PARE</v>
          </cell>
          <cell r="D5093" t="str">
            <v>ALVENARIA DE TIJOLOS CERAMICOS</v>
          </cell>
          <cell r="E5093" t="str">
            <v>0063</v>
          </cell>
          <cell r="F5093" t="str">
            <v/>
          </cell>
          <cell r="G5093" t="str">
            <v/>
          </cell>
          <cell r="H5093" t="str">
            <v>ALVENARIA DE VEDAÇÃO DE BLOCOS CERÂMICOS FURADOS NA HORIZONTAL DE 14X9X19CM (ESPESSURA 14CM, BLOCO DEITADO) DE PAREDES COM ÁREA LÍQUIDA MENOR QUE 6M² SEM VÃOS E ARGAMASSA DE ASSENTAMENTO COM PREPARO EM BETONEIRA. AF_06/2014</v>
          </cell>
          <cell r="I5093" t="str">
            <v>M2</v>
          </cell>
          <cell r="J5093" t="str">
            <v>ATRIBUÍDO SÃO PAULO</v>
          </cell>
          <cell r="K5093" t="str">
            <v>133,92</v>
          </cell>
          <cell r="L5093" t="str">
            <v>CAIXA REFERENCIAL</v>
          </cell>
        </row>
        <row r="5094">
          <cell r="A5094">
            <v>87502</v>
          </cell>
          <cell r="B5094" t="str">
            <v>PAREDES/PAINEIS</v>
          </cell>
          <cell r="C5094" t="str">
            <v>PARE</v>
          </cell>
          <cell r="D5094" t="str">
            <v>ALVENARIA DE TIJOLOS CERAMICOS</v>
          </cell>
          <cell r="E5094" t="str">
            <v>0063</v>
          </cell>
          <cell r="F5094" t="str">
            <v/>
          </cell>
          <cell r="G5094" t="str">
            <v/>
          </cell>
          <cell r="H5094" t="str">
            <v>ALVENARIA DE VEDAÇÃO DE BLOCOS CERÂMICOS FURADOS NA HORIZONTAL DE 14X9X19CM (ESPESSURA 14CM, BLOCO DEITADO) DE PAREDES COM ÁREA LÍQUIDA MENOR QUE 6M² SEM VÃOS E ARGAMASSA DE ASSENTAMENTO COM PREPARO MANUAL. AF_06/2014</v>
          </cell>
          <cell r="I5094" t="str">
            <v>M2</v>
          </cell>
          <cell r="J5094" t="str">
            <v>ATRIBUÍDO SÃO PAULO</v>
          </cell>
          <cell r="K5094" t="str">
            <v>135,02</v>
          </cell>
          <cell r="L5094" t="str">
            <v>CAIXA REFERENCIAL</v>
          </cell>
        </row>
        <row r="5095">
          <cell r="A5095">
            <v>87503</v>
          </cell>
          <cell r="B5095" t="str">
            <v>PAREDES/PAINEIS</v>
          </cell>
          <cell r="C5095" t="str">
            <v>PARE</v>
          </cell>
          <cell r="D5095" t="str">
            <v>ALVENARIA DE TIJOLOS CERAMICOS</v>
          </cell>
          <cell r="E5095" t="str">
            <v>0063</v>
          </cell>
          <cell r="F5095" t="str">
            <v/>
          </cell>
          <cell r="G5095" t="str">
            <v/>
          </cell>
          <cell r="H5095" t="str">
            <v>ALVENARIA DE VEDAÇÃO DE BLOCOS CERÂMICOS FURADOS NA HORIZONTAL DE 9X19X19CM (ESPESSURA 9CM) DE PAREDES COM ÁREA LÍQUIDA MAIOR OU IGUAL A 6M² SEM VÃOS E ARGAMASSA DE ASSENTAMENTO COM PREPARO EM BETONEIRA. AF_06/2014</v>
          </cell>
          <cell r="I5095" t="str">
            <v>M2</v>
          </cell>
          <cell r="J5095" t="str">
            <v>ATRIBUÍDO SÃO PAULO</v>
          </cell>
          <cell r="K5095" t="str">
            <v>65,77</v>
          </cell>
          <cell r="L5095" t="str">
            <v>CAIXA REFERENCIAL</v>
          </cell>
        </row>
        <row r="5096">
          <cell r="A5096">
            <v>87504</v>
          </cell>
          <cell r="B5096" t="str">
            <v>PAREDES/PAINEIS</v>
          </cell>
          <cell r="C5096" t="str">
            <v>PARE</v>
          </cell>
          <cell r="D5096" t="str">
            <v>ALVENARIA DE TIJOLOS CERAMICOS</v>
          </cell>
          <cell r="E5096" t="str">
            <v>0063</v>
          </cell>
          <cell r="F5096" t="str">
            <v/>
          </cell>
          <cell r="G5096" t="str">
            <v/>
          </cell>
          <cell r="H5096" t="str">
            <v>ALVENARIA DE VEDAÇÃO DE BLOCOS CERÂMICOS FURADOS NA HORIZONTAL DE 9X19X19CM (ESPESSURA 9CM) DE PAREDES COM ÁREA LÍQUIDA MAIOR OU IGUAL A 6M² SEM VÃOS E ARGAMASSA DE ASSENTAMENTO COM PREPARO MANUAL. AF_06/2014</v>
          </cell>
          <cell r="I5096" t="str">
            <v>M2</v>
          </cell>
          <cell r="J5096" t="str">
            <v>ATRIBUÍDO SÃO PAULO</v>
          </cell>
          <cell r="K5096" t="str">
            <v>66,57</v>
          </cell>
          <cell r="L5096" t="str">
            <v>CAIXA REFERENCIAL</v>
          </cell>
        </row>
        <row r="5097">
          <cell r="A5097">
            <v>87505</v>
          </cell>
          <cell r="B5097" t="str">
            <v>PAREDES/PAINEIS</v>
          </cell>
          <cell r="C5097" t="str">
            <v>PARE</v>
          </cell>
          <cell r="D5097" t="str">
            <v>ALVENARIA DE TIJOLOS CERAMICOS</v>
          </cell>
          <cell r="E5097" t="str">
            <v>0063</v>
          </cell>
          <cell r="F5097" t="str">
            <v/>
          </cell>
          <cell r="G5097" t="str">
            <v/>
          </cell>
          <cell r="H5097" t="str">
            <v>ALVENARIA DE VEDAÇÃO DE BLOCOS CERÂMICOS FURADOS NA HORIZONTAL DE 11,5X19X19CM (ESPESSURA 11,5M) DE PAREDES COM ÁREA LÍQUIDA MAIOR OU IGUAL A 6M² SEM VÃOS E ARGAMASSA DE ASSENTAMENTO COM PREPARO EM BETONEIRA. AF_06/2014</v>
          </cell>
          <cell r="I5097" t="str">
            <v>M2</v>
          </cell>
          <cell r="J5097" t="str">
            <v>ATRIBUÍDO SÃO PAULO</v>
          </cell>
          <cell r="K5097" t="str">
            <v>69,58</v>
          </cell>
          <cell r="L5097" t="str">
            <v>CAIXA REFERENCIAL</v>
          </cell>
        </row>
        <row r="5098">
          <cell r="A5098">
            <v>87506</v>
          </cell>
          <cell r="B5098" t="str">
            <v>PAREDES/PAINEIS</v>
          </cell>
          <cell r="C5098" t="str">
            <v>PARE</v>
          </cell>
          <cell r="D5098" t="str">
            <v>ALVENARIA DE TIJOLOS CERAMICOS</v>
          </cell>
          <cell r="E5098" t="str">
            <v>0063</v>
          </cell>
          <cell r="F5098" t="str">
            <v/>
          </cell>
          <cell r="G5098" t="str">
            <v/>
          </cell>
          <cell r="H5098" t="str">
            <v>ALVENARIA DE VEDAÇÃO DE BLOCOS CERÂMICOS FURADOS NA HORIZONTAL DE 11,5X19X19CM (ESPESSURA 11,5M) DE PAREDES COM ÁREA LÍQUIDA MAIOR OU IGUAL A 6M² SEM VÃOS E ARGAMASSA DE ASSENTAMENTO COM PREPARO MANUAL. AF_06/2014</v>
          </cell>
          <cell r="I5098" t="str">
            <v>M2</v>
          </cell>
          <cell r="J5098" t="str">
            <v>ATRIBUÍDO SÃO PAULO</v>
          </cell>
          <cell r="K5098" t="str">
            <v>70,60</v>
          </cell>
          <cell r="L5098" t="str">
            <v>CAIXA REFERENCIAL</v>
          </cell>
        </row>
        <row r="5099">
          <cell r="A5099">
            <v>87507</v>
          </cell>
          <cell r="B5099" t="str">
            <v>PAREDES/PAINEIS</v>
          </cell>
          <cell r="C5099" t="str">
            <v>PARE</v>
          </cell>
          <cell r="D5099" t="str">
            <v>ALVENARIA DE TIJOLOS CERAMICOS</v>
          </cell>
          <cell r="E5099" t="str">
            <v>0063</v>
          </cell>
          <cell r="F5099" t="str">
            <v/>
          </cell>
          <cell r="G5099" t="str">
            <v/>
          </cell>
          <cell r="H5099" t="str">
            <v>ALVENARIA DE VEDAÇÃO DE BLOCOS CERÂMICOS FURADOS NA HORIZONTAL DE 9X14X19CM (ESPESSURA 9CM) DE PAREDES COM ÁREA LÍQUIDA MAIOR OU IGUAL A 6M² SEM VÃOS E ARGAMASSA DE ASSENTAMENTO COM PREPARO EM BETONEIRA. AF_06/2014</v>
          </cell>
          <cell r="I5099" t="str">
            <v>M2</v>
          </cell>
          <cell r="J5099" t="str">
            <v>ATRIBUÍDO SÃO PAULO</v>
          </cell>
          <cell r="K5099" t="str">
            <v>75,14</v>
          </cell>
          <cell r="L5099" t="str">
            <v>CAIXA REFERENCIAL</v>
          </cell>
        </row>
        <row r="5100">
          <cell r="A5100">
            <v>87508</v>
          </cell>
          <cell r="B5100" t="str">
            <v>PAREDES/PAINEIS</v>
          </cell>
          <cell r="C5100" t="str">
            <v>PARE</v>
          </cell>
          <cell r="D5100" t="str">
            <v>ALVENARIA DE TIJOLOS CERAMICOS</v>
          </cell>
          <cell r="E5100" t="str">
            <v>0063</v>
          </cell>
          <cell r="F5100" t="str">
            <v/>
          </cell>
          <cell r="G5100" t="str">
            <v/>
          </cell>
          <cell r="H5100" t="str">
            <v>ALVENARIA DE VEDAÇÃO DE BLOCOS CERÂMICOS FURADOS NA HORIZONTAL DE 9X14X19CM (ESPESSURA 9CM) DE PAREDES COM ÁREA LÍQUIDA MAIOR OU IGUAL A 6M² SEM VÃOS E ARGAMASSA DE ASSENTAMENTO COM PREPARO MANUAL. AF_06/2014</v>
          </cell>
          <cell r="I5100" t="str">
            <v>M2</v>
          </cell>
          <cell r="J5100" t="str">
            <v>ATRIBUÍDO SÃO PAULO</v>
          </cell>
          <cell r="K5100" t="str">
            <v>76,00</v>
          </cell>
          <cell r="L5100" t="str">
            <v>CAIXA REFERENCIAL</v>
          </cell>
        </row>
        <row r="5101">
          <cell r="A5101">
            <v>87509</v>
          </cell>
          <cell r="B5101" t="str">
            <v>PAREDES/PAINEIS</v>
          </cell>
          <cell r="C5101" t="str">
            <v>PARE</v>
          </cell>
          <cell r="D5101" t="str">
            <v>ALVENARIA DE TIJOLOS CERAMICOS</v>
          </cell>
          <cell r="E5101" t="str">
            <v>0063</v>
          </cell>
          <cell r="F5101" t="str">
            <v/>
          </cell>
          <cell r="G5101" t="str">
            <v/>
          </cell>
          <cell r="H5101" t="str">
            <v>ALVENARIA DE VEDAÇÃO DE BLOCOS CERÂMICOS FURADOS NA HORIZONTAL DE 14X9X19CM (ESPESSURA 14CM, BLOCO DEITADO) DE PAREDES COM ÁREA LÍQUIDA MAIOR OU IGUAL A 6M² SEM VÃOS E ARGAMASSA DE ASSENTAMENTO COM PREPARO EM BETONEIRA. AF_06/2014</v>
          </cell>
          <cell r="I5101" t="str">
            <v>M2</v>
          </cell>
          <cell r="J5101" t="str">
            <v>ATRIBUÍDO SÃO PAULO</v>
          </cell>
          <cell r="K5101" t="str">
            <v>114,88</v>
          </cell>
          <cell r="L5101" t="str">
            <v>CAIXA REFERENCIAL</v>
          </cell>
        </row>
        <row r="5102">
          <cell r="A5102">
            <v>87510</v>
          </cell>
          <cell r="B5102" t="str">
            <v>PAREDES/PAINEIS</v>
          </cell>
          <cell r="C5102" t="str">
            <v>PARE</v>
          </cell>
          <cell r="D5102" t="str">
            <v>ALVENARIA DE TIJOLOS CERAMICOS</v>
          </cell>
          <cell r="E5102" t="str">
            <v>0063</v>
          </cell>
          <cell r="F5102" t="str">
            <v/>
          </cell>
          <cell r="G5102" t="str">
            <v/>
          </cell>
          <cell r="H5102" t="str">
            <v>ALVENARIA DE VEDAÇÃO DE BLOCOS CERÂMICOS FURADOS NA HORIZONTAL DE 14X9X19CM (ESPESSURA 14CM, BLOCO DEITADO) DE PAREDES COM ÁREA LÍQUIDA MAIOR OU IGUAL A 6M² SEM VÃOS E ARGAMASSA DE ASSENTAMENTO COM PREPARO MANUAL. AF_06/2014</v>
          </cell>
          <cell r="I5102" t="str">
            <v>M2</v>
          </cell>
          <cell r="J5102" t="str">
            <v>ATRIBUÍDO SÃO PAULO</v>
          </cell>
          <cell r="K5102" t="str">
            <v>115,98</v>
          </cell>
          <cell r="L5102" t="str">
            <v>CAIXA REFERENCIAL</v>
          </cell>
        </row>
        <row r="5103">
          <cell r="A5103">
            <v>87511</v>
          </cell>
          <cell r="B5103" t="str">
            <v>PAREDES/PAINEIS</v>
          </cell>
          <cell r="C5103" t="str">
            <v>PARE</v>
          </cell>
          <cell r="D5103" t="str">
            <v>ALVENARIA DE TIJOLOS CERAMICOS</v>
          </cell>
          <cell r="E5103" t="str">
            <v>0063</v>
          </cell>
          <cell r="F5103" t="str">
            <v/>
          </cell>
          <cell r="G5103" t="str">
            <v/>
          </cell>
          <cell r="H5103" t="str">
            <v>ALVENARIA DE VEDAÇÃO DE BLOCOS CERÂMICOS FURADOS NA HORIZONTAL DE 9X19X19CM (ESPESSURA 9CM) DE PAREDES COM ÁREA LÍQUIDA MENOR QUE 6M² COM VÃOS E ARGAMASSA DE ASSENTAMENTO COM PREPARO EM BETONEIRA. AF_06/2014</v>
          </cell>
          <cell r="I5103" t="str">
            <v>M2</v>
          </cell>
          <cell r="J5103" t="str">
            <v>ATRIBUÍDO SÃO PAULO</v>
          </cell>
          <cell r="K5103" t="str">
            <v>82,26</v>
          </cell>
          <cell r="L5103" t="str">
            <v>CAIXA REFERENCIAL</v>
          </cell>
        </row>
        <row r="5104">
          <cell r="A5104">
            <v>87512</v>
          </cell>
          <cell r="B5104" t="str">
            <v>PAREDES/PAINEIS</v>
          </cell>
          <cell r="C5104" t="str">
            <v>PARE</v>
          </cell>
          <cell r="D5104" t="str">
            <v>ALVENARIA DE TIJOLOS CERAMICOS</v>
          </cell>
          <cell r="E5104" t="str">
            <v>0063</v>
          </cell>
          <cell r="F5104" t="str">
            <v/>
          </cell>
          <cell r="G5104" t="str">
            <v/>
          </cell>
          <cell r="H5104" t="str">
            <v>ALVENARIA DE VEDAÇÃO DE BLOCOS CERÂMICOS FURADOS NA HORIZONTAL DE 9X19X19CM (ESPESSURA 9CM) DE PAREDES COM ÁREA LÍQUIDA MENOR QUE 6M² COM VÃOS E ARGAMASSA DE ASSENTAMENTO COM PREPARO MANUAL. AF_06/2014</v>
          </cell>
          <cell r="I5104" t="str">
            <v>M2</v>
          </cell>
          <cell r="J5104" t="str">
            <v>ATRIBUÍDO SÃO PAULO</v>
          </cell>
          <cell r="K5104" t="str">
            <v>83,06</v>
          </cell>
          <cell r="L5104" t="str">
            <v>CAIXA REFERENCIAL</v>
          </cell>
        </row>
        <row r="5105">
          <cell r="A5105">
            <v>87513</v>
          </cell>
          <cell r="B5105" t="str">
            <v>PAREDES/PAINEIS</v>
          </cell>
          <cell r="C5105" t="str">
            <v>PARE</v>
          </cell>
          <cell r="D5105" t="str">
            <v>ALVENARIA DE TIJOLOS CERAMICOS</v>
          </cell>
          <cell r="E5105" t="str">
            <v>0063</v>
          </cell>
          <cell r="F5105" t="str">
            <v/>
          </cell>
          <cell r="G5105" t="str">
            <v/>
          </cell>
          <cell r="H5105" t="str">
            <v>ALVENARIA DE VEDAÇÃO DE BLOCOS CERÂMICOS FURADOS NA HORIZONTAL DE 11,5X19X19CM (ESPESSURA 11,5CM) DE PAREDES COM ÁREA LÍQUIDA MENOR QUE 6M² COM VÃOS E ARGAMASSA DE ASSENTAMENTO COM PREPARO EM BETONEIRA. AF_06/2014</v>
          </cell>
          <cell r="I5105" t="str">
            <v>M2</v>
          </cell>
          <cell r="J5105" t="str">
            <v>ATRIBUÍDO SÃO PAULO</v>
          </cell>
          <cell r="K5105" t="str">
            <v>86,54</v>
          </cell>
          <cell r="L5105" t="str">
            <v>CAIXA REFERENCIAL</v>
          </cell>
        </row>
        <row r="5106">
          <cell r="A5106">
            <v>87514</v>
          </cell>
          <cell r="B5106" t="str">
            <v>PAREDES/PAINEIS</v>
          </cell>
          <cell r="C5106" t="str">
            <v>PARE</v>
          </cell>
          <cell r="D5106" t="str">
            <v>ALVENARIA DE TIJOLOS CERAMICOS</v>
          </cell>
          <cell r="E5106" t="str">
            <v>0063</v>
          </cell>
          <cell r="F5106" t="str">
            <v/>
          </cell>
          <cell r="G5106" t="str">
            <v/>
          </cell>
          <cell r="H5106" t="str">
            <v>ALVENARIA DE VEDAÇÃO DE BLOCOS CERÂMICOS FURADOS NA HORIZONTAL DE 11,5X19X19CM (ESPESSURA 11,5CM) DE PAREDES COM ÁREA LÍQUIDA MENOR QUE 6M² COM VÃOS E ARGAMASSA DE ASSENTAMENTO COM PREPARO MANUAL. AF_06/2014</v>
          </cell>
          <cell r="I5106" t="str">
            <v>M2</v>
          </cell>
          <cell r="J5106" t="str">
            <v>ATRIBUÍDO SÃO PAULO</v>
          </cell>
          <cell r="K5106" t="str">
            <v>87,56</v>
          </cell>
          <cell r="L5106" t="str">
            <v>CAIXA REFERENCIAL</v>
          </cell>
        </row>
        <row r="5107">
          <cell r="A5107">
            <v>87515</v>
          </cell>
          <cell r="B5107" t="str">
            <v>PAREDES/PAINEIS</v>
          </cell>
          <cell r="C5107" t="str">
            <v>PARE</v>
          </cell>
          <cell r="D5107" t="str">
            <v>ALVENARIA DE TIJOLOS CERAMICOS</v>
          </cell>
          <cell r="E5107" t="str">
            <v>0063</v>
          </cell>
          <cell r="F5107" t="str">
            <v/>
          </cell>
          <cell r="G5107" t="str">
            <v/>
          </cell>
          <cell r="H5107" t="str">
            <v>ALVENARIA DE VEDAÇÃO DE BLOCOS CERÂMICOS FURADOS NA HORIZONTAL DE 9X14X19CM (ESPESSURA 9CM) DE PAREDES COM ÁREA LÍQUIDA MENOR QUE 6M² COM VÃOS E ARGAMASSA DE ASSENTAMENTO COM PREPARO EM BETONEIRA. AF_06/2014</v>
          </cell>
          <cell r="I5107" t="str">
            <v>M2</v>
          </cell>
          <cell r="J5107" t="str">
            <v>ATRIBUÍDO SÃO PAULO</v>
          </cell>
          <cell r="K5107" t="str">
            <v>97,47</v>
          </cell>
          <cell r="L5107" t="str">
            <v>CAIXA REFERENCIAL</v>
          </cell>
        </row>
        <row r="5108">
          <cell r="A5108">
            <v>87516</v>
          </cell>
          <cell r="B5108" t="str">
            <v>PAREDES/PAINEIS</v>
          </cell>
          <cell r="C5108" t="str">
            <v>PARE</v>
          </cell>
          <cell r="D5108" t="str">
            <v>ALVENARIA DE TIJOLOS CERAMICOS</v>
          </cell>
          <cell r="E5108" t="str">
            <v>0063</v>
          </cell>
          <cell r="F5108" t="str">
            <v/>
          </cell>
          <cell r="G5108" t="str">
            <v/>
          </cell>
          <cell r="H5108" t="str">
            <v>ALVENARIA DE VEDAÇÃO DE BLOCOS CERÂMICOS FURADOS NA HORIZONTAL DE 9X14X19CM (ESPESSURA 9CM) DE PAREDES COM ÁREA LÍQUIDA MENOR QUE 6M² COM VÃOS E ARGAMASSA DE ASSENTAMENTO COM PREPARO MANUAL. AF_06/2014</v>
          </cell>
          <cell r="I5108" t="str">
            <v>M2</v>
          </cell>
          <cell r="J5108" t="str">
            <v>ATRIBUÍDO SÃO PAULO</v>
          </cell>
          <cell r="K5108" t="str">
            <v>98,33</v>
          </cell>
          <cell r="L5108" t="str">
            <v>CAIXA REFERENCIAL</v>
          </cell>
        </row>
        <row r="5109">
          <cell r="A5109">
            <v>87517</v>
          </cell>
          <cell r="B5109" t="str">
            <v>PAREDES/PAINEIS</v>
          </cell>
          <cell r="C5109" t="str">
            <v>PARE</v>
          </cell>
          <cell r="D5109" t="str">
            <v>ALVENARIA DE TIJOLOS CERAMICOS</v>
          </cell>
          <cell r="E5109" t="str">
            <v>0063</v>
          </cell>
          <cell r="F5109" t="str">
            <v/>
          </cell>
          <cell r="G5109" t="str">
            <v/>
          </cell>
          <cell r="H5109" t="str">
            <v>ALVENARIA DE VEDAÇÃO DE BLOCOS CERÂMICOS FURADOS NA HORIZONTAL DE 14X9X19CM (ESPESSURA 14CM, BLOCO DEITADO) DE PAREDES COM ÁREA LÍQUIDA MENOR QUE 6M² COM VÃOS E ARGAMASSA DE ASSENTAMENTO COM PREPARO EM BETONEIRA. AF_06/2014</v>
          </cell>
          <cell r="I5109" t="str">
            <v>M2</v>
          </cell>
          <cell r="J5109" t="str">
            <v>ATRIBUÍDO SÃO PAULO</v>
          </cell>
          <cell r="K5109" t="str">
            <v>150,46</v>
          </cell>
          <cell r="L5109" t="str">
            <v>CAIXA REFERENCIAL</v>
          </cell>
        </row>
        <row r="5110">
          <cell r="A5110">
            <v>87518</v>
          </cell>
          <cell r="B5110" t="str">
            <v>PAREDES/PAINEIS</v>
          </cell>
          <cell r="C5110" t="str">
            <v>PARE</v>
          </cell>
          <cell r="D5110" t="str">
            <v>ALVENARIA DE TIJOLOS CERAMICOS</v>
          </cell>
          <cell r="E5110" t="str">
            <v>0063</v>
          </cell>
          <cell r="F5110" t="str">
            <v/>
          </cell>
          <cell r="G5110" t="str">
            <v/>
          </cell>
          <cell r="H5110" t="str">
            <v>ALVENARIA DE VEDAÇÃO DE BLOCOS CERÂMICOS FURADOS NA HORIZONTAL DE 14X9X19CM (ESPESSURA 14CM, BLOCO DEITADO) DE PAREDES COM ÁREA LÍQUIDA MENOR QUE 6M² COM VÃOS E ARGAMASSA DE ASSENTAMENTO COM PREPARO MANUAL. AF_06/2014</v>
          </cell>
          <cell r="I5110" t="str">
            <v>M2</v>
          </cell>
          <cell r="J5110" t="str">
            <v>ATRIBUÍDO SÃO PAULO</v>
          </cell>
          <cell r="K5110" t="str">
            <v>151,56</v>
          </cell>
          <cell r="L5110" t="str">
            <v>CAIXA REFERENCIAL</v>
          </cell>
        </row>
        <row r="5111">
          <cell r="A5111">
            <v>87519</v>
          </cell>
          <cell r="B5111" t="str">
            <v>PAREDES/PAINEIS</v>
          </cell>
          <cell r="C5111" t="str">
            <v>PARE</v>
          </cell>
          <cell r="D5111" t="str">
            <v>ALVENARIA DE TIJOLOS CERAMICOS</v>
          </cell>
          <cell r="E5111" t="str">
            <v>0063</v>
          </cell>
          <cell r="F5111" t="str">
            <v/>
          </cell>
          <cell r="G5111" t="str">
            <v/>
          </cell>
          <cell r="H5111" t="str">
            <v>ALVENARIA DE VEDAÇÃO DE BLOCOS CERÂMICOS FURADOS NA HORIZONTAL DE 9X19X19CM (ESPESSURA 9CM) DE PAREDES COM ÁREA LÍQUIDA MAIOR OU IGUAL A 6M² COM VÃOS E ARGAMASSA DE ASSENTAMENTO COM PREPARO EM BETONEIRA. AF_06/2014</v>
          </cell>
          <cell r="I5111" t="str">
            <v>M2</v>
          </cell>
          <cell r="J5111" t="str">
            <v>ATRIBUÍDO SÃO PAULO</v>
          </cell>
          <cell r="K5111" t="str">
            <v>70,65</v>
          </cell>
          <cell r="L5111" t="str">
            <v>CAIXA REFERENCIAL</v>
          </cell>
        </row>
        <row r="5112">
          <cell r="A5112">
            <v>87520</v>
          </cell>
          <cell r="B5112" t="str">
            <v>PAREDES/PAINEIS</v>
          </cell>
          <cell r="C5112" t="str">
            <v>PARE</v>
          </cell>
          <cell r="D5112" t="str">
            <v>ALVENARIA DE TIJOLOS CERAMICOS</v>
          </cell>
          <cell r="E5112" t="str">
            <v>0063</v>
          </cell>
          <cell r="F5112" t="str">
            <v/>
          </cell>
          <cell r="G5112" t="str">
            <v/>
          </cell>
          <cell r="H5112" t="str">
            <v>ALVENARIA DE VEDAÇÃO DE BLOCOS CERÂMICOS FURADOS NA HORIZONTAL DE 9X19X19CM (ESPESSURA 9CM) DE PAREDES COM ÁREA LÍQUIDA MAIOR OU IGUAL A 6M² COM VÃOS E ARGAMASSA DE ASSENTAMENTO COM PREPARO MANUAL. AF_06/2014</v>
          </cell>
          <cell r="I5112" t="str">
            <v>M2</v>
          </cell>
          <cell r="J5112" t="str">
            <v>ATRIBUÍDO SÃO PAULO</v>
          </cell>
          <cell r="K5112" t="str">
            <v>71,45</v>
          </cell>
          <cell r="L5112" t="str">
            <v>CAIXA REFERENCIAL</v>
          </cell>
        </row>
        <row r="5113">
          <cell r="A5113">
            <v>87521</v>
          </cell>
          <cell r="B5113" t="str">
            <v>PAREDES/PAINEIS</v>
          </cell>
          <cell r="C5113" t="str">
            <v>PARE</v>
          </cell>
          <cell r="D5113" t="str">
            <v>ALVENARIA DE TIJOLOS CERAMICOS</v>
          </cell>
          <cell r="E5113" t="str">
            <v>0063</v>
          </cell>
          <cell r="F5113" t="str">
            <v/>
          </cell>
          <cell r="G5113" t="str">
            <v/>
          </cell>
          <cell r="H5113" t="str">
            <v>ALVENARIA DE VEDAÇÃO DE BLOCOS CERÂMICOS FURADOS NA HORIZONTAL DE 11,5X19X19CM (ESPESSURA 11,5CM) DE PAREDES COM ÁREA LÍQUIDA MAIOR OU IGUAL A 6M² COM VÃOS E ARGAMASSA DE ASSENTAMENTO COM PREPARO EM BETONEIRA. AF_06/2014</v>
          </cell>
          <cell r="I5113" t="str">
            <v>M2</v>
          </cell>
          <cell r="J5113" t="str">
            <v>ATRIBUÍDO SÃO PAULO</v>
          </cell>
          <cell r="K5113" t="str">
            <v>74,57</v>
          </cell>
          <cell r="L5113" t="str">
            <v>CAIXA REFERENCIAL</v>
          </cell>
        </row>
        <row r="5114">
          <cell r="A5114">
            <v>87522</v>
          </cell>
          <cell r="B5114" t="str">
            <v>PAREDES/PAINEIS</v>
          </cell>
          <cell r="C5114" t="str">
            <v>PARE</v>
          </cell>
          <cell r="D5114" t="str">
            <v>ALVENARIA DE TIJOLOS CERAMICOS</v>
          </cell>
          <cell r="E5114" t="str">
            <v>0063</v>
          </cell>
          <cell r="F5114" t="str">
            <v/>
          </cell>
          <cell r="G5114" t="str">
            <v/>
          </cell>
          <cell r="H5114" t="str">
            <v>ALVENARIA DE VEDAÇÃO DE BLOCOS CERÂMICOS FURADOS NA HORIZONTAL DE 11,5X19X19CM (ESPESSURA 11,5CM) DE PAREDES COM ÁREA LÍQUIDA MAIOR OU IGUAL A 6M² COM VÃOS E ARGAMASSA DE ASSENTAMENTO COM PREPARO MANUAL. AF_06/2014</v>
          </cell>
          <cell r="I5114" t="str">
            <v>M2</v>
          </cell>
          <cell r="J5114" t="str">
            <v>ATRIBUÍDO SÃO PAULO</v>
          </cell>
          <cell r="K5114" t="str">
            <v>75,59</v>
          </cell>
          <cell r="L5114" t="str">
            <v>CAIXA REFERENCIAL</v>
          </cell>
        </row>
        <row r="5115">
          <cell r="A5115">
            <v>87523</v>
          </cell>
          <cell r="B5115" t="str">
            <v>PAREDES/PAINEIS</v>
          </cell>
          <cell r="C5115" t="str">
            <v>PARE</v>
          </cell>
          <cell r="D5115" t="str">
            <v>ALVENARIA DE TIJOLOS CERAMICOS</v>
          </cell>
          <cell r="E5115" t="str">
            <v>0063</v>
          </cell>
          <cell r="F5115" t="str">
            <v/>
          </cell>
          <cell r="G5115" t="str">
            <v/>
          </cell>
          <cell r="H5115" t="str">
            <v>ALVENARIA DE VEDAÇÃO DE BLOCOS CERÂMICOS FURADOS NA HORIZONTAL DE 9X14X19CM (ESPESSURA 9CM) DE PAREDES COM ÁREA LÍQUIDA MAIOR OU IGUAL A 6M² COM VÃOS E ARGAMASSA DE ASSENTAMENTO COM PREPARO EM BETONEIRA. AF_06/2014</v>
          </cell>
          <cell r="I5115" t="str">
            <v>M2</v>
          </cell>
          <cell r="J5115" t="str">
            <v>ATRIBUÍDO SÃO PAULO</v>
          </cell>
          <cell r="K5115" t="str">
            <v>81,72</v>
          </cell>
          <cell r="L5115" t="str">
            <v>CAIXA REFERENCIAL</v>
          </cell>
        </row>
        <row r="5116">
          <cell r="A5116">
            <v>87524</v>
          </cell>
          <cell r="B5116" t="str">
            <v>PAREDES/PAINEIS</v>
          </cell>
          <cell r="C5116" t="str">
            <v>PARE</v>
          </cell>
          <cell r="D5116" t="str">
            <v>ALVENARIA DE TIJOLOS CERAMICOS</v>
          </cell>
          <cell r="E5116" t="str">
            <v>0063</v>
          </cell>
          <cell r="F5116" t="str">
            <v/>
          </cell>
          <cell r="G5116" t="str">
            <v/>
          </cell>
          <cell r="H5116" t="str">
            <v>ALVENARIA DE VEDAÇÃO DE BLOCOS CERÂMICOS FURADOS NA HORIZONTAL DE 9X14X19CM (ESPESSURA 9CM) DE PAREDES COM ÁREA LÍQUIDA MAIOR OU IGUAL A 6M² COM VÃOS E ARGAMASSA DE ASSENTAMENTO COM PREPARO MANUAL. AF_06/2014</v>
          </cell>
          <cell r="I5116" t="str">
            <v>M2</v>
          </cell>
          <cell r="J5116" t="str">
            <v>ATRIBUÍDO SÃO PAULO</v>
          </cell>
          <cell r="K5116" t="str">
            <v>82,58</v>
          </cell>
          <cell r="L5116" t="str">
            <v>CAIXA REFERENCIAL</v>
          </cell>
        </row>
        <row r="5117">
          <cell r="A5117">
            <v>87525</v>
          </cell>
          <cell r="B5117" t="str">
            <v>PAREDES/PAINEIS</v>
          </cell>
          <cell r="C5117" t="str">
            <v>PARE</v>
          </cell>
          <cell r="D5117" t="str">
            <v>ALVENARIA DE TIJOLOS CERAMICOS</v>
          </cell>
          <cell r="E5117" t="str">
            <v>0063</v>
          </cell>
          <cell r="F5117" t="str">
            <v/>
          </cell>
          <cell r="G5117" t="str">
            <v/>
          </cell>
          <cell r="H5117" t="str">
            <v>ALVENARIA DE VEDAÇÃO DE BLOCOS CERÂMICOS FURADOS NA HORIZONTAL DE 14X9X19CM (ESPESSURA 14CM, BLOCO DEITADO) DE PAREDES COM ÁREA LÍQUIDA MAIOR OU IGUAL A 6M² COM VÃOS E ARGAMASSA DE ASSENTAMENTO COM PREPARO EM BETONEIRA. AF_06/2014</v>
          </cell>
          <cell r="I5117" t="str">
            <v>M2</v>
          </cell>
          <cell r="J5117" t="str">
            <v>ATRIBUÍDO SÃO PAULO</v>
          </cell>
          <cell r="K5117" t="str">
            <v>125,06</v>
          </cell>
          <cell r="L5117" t="str">
            <v>CAIXA REFERENCIAL</v>
          </cell>
        </row>
        <row r="5118">
          <cell r="A5118">
            <v>87526</v>
          </cell>
          <cell r="B5118" t="str">
            <v>PAREDES/PAINEIS</v>
          </cell>
          <cell r="C5118" t="str">
            <v>PARE</v>
          </cell>
          <cell r="D5118" t="str">
            <v>ALVENARIA DE TIJOLOS CERAMICOS</v>
          </cell>
          <cell r="E5118" t="str">
            <v>0063</v>
          </cell>
          <cell r="F5118" t="str">
            <v/>
          </cell>
          <cell r="G5118" t="str">
            <v/>
          </cell>
          <cell r="H5118" t="str">
            <v>ALVENARIA DE VEDAÇÃO DE BLOCOS CERÂMICOS FURADOS NA HORIZONTAL DE 14X9X19CM (ESPESSURA 14CM, BLOCO DEITADO) DE PAREDES COM ÁREA LÍQUIDA MAIOR OU IGUAL A 6M² COM VÃOS E ARGAMASSA DE ASSENTAMENTO COM PREPARO MANUAL. AF_06/2014</v>
          </cell>
          <cell r="I5118" t="str">
            <v>M2</v>
          </cell>
          <cell r="J5118" t="str">
            <v>ATRIBUÍDO SÃO PAULO</v>
          </cell>
          <cell r="K5118" t="str">
            <v>126,16</v>
          </cell>
          <cell r="L5118" t="str">
            <v>CAIXA REFERENCIAL</v>
          </cell>
        </row>
        <row r="5119">
          <cell r="A5119">
            <v>89043</v>
          </cell>
          <cell r="B5119" t="str">
            <v>PAREDES/PAINEIS</v>
          </cell>
          <cell r="C5119" t="str">
            <v>PARE</v>
          </cell>
          <cell r="D5119" t="str">
            <v>ALVENARIA DE TIJOLOS CERAMICOS</v>
          </cell>
          <cell r="E5119" t="str">
            <v>0063</v>
          </cell>
          <cell r="F5119" t="str">
            <v/>
          </cell>
          <cell r="G5119" t="str">
            <v/>
          </cell>
          <cell r="H5119" t="str">
            <v>(COMPOSIÇÃO REPRESENTATIVA) DO SERVIÇO DE ALVENARIA DE VEDAÇÃO DE BLOCOS VAZADOS DE CERÂMICA DE 9X19X19CM (ESPESSURA 9CM), PARA EDIFICAÇÃO HABITACIONAL MULTIFAMILIAR (PRÉDIO). AF_11/2014</v>
          </cell>
          <cell r="I5119" t="str">
            <v>M2</v>
          </cell>
          <cell r="J5119" t="str">
            <v>ATRIBUÍDO SÃO PAULO</v>
          </cell>
          <cell r="K5119" t="str">
            <v>71,72</v>
          </cell>
          <cell r="L5119" t="str">
            <v>CAIXA REFERENCIAL</v>
          </cell>
        </row>
        <row r="5120">
          <cell r="A5120">
            <v>89168</v>
          </cell>
          <cell r="B5120" t="str">
            <v>PAREDES/PAINEIS</v>
          </cell>
          <cell r="C5120" t="str">
            <v>PARE</v>
          </cell>
          <cell r="D5120" t="str">
            <v>ALVENARIA DE TIJOLOS CERAMICOS</v>
          </cell>
          <cell r="E5120" t="str">
            <v>0063</v>
          </cell>
          <cell r="F5120" t="str">
            <v/>
          </cell>
          <cell r="G5120" t="str">
            <v/>
          </cell>
          <cell r="H5120" t="str">
            <v>(COMPOSIÇÃO REPRESENTATIVA) DO SERVIÇO DE ALVENARIA DE VEDAÇÃO DE BLOCOS VAZADOS DE CERÂMICA DE 9X19X19CM (ESPESSURA 9CM), PARA EDIFICAÇÃO HABITACIONAL UNIFAMILIAR (CASA) E EDIFICAÇÃO PÚBLICA PADRÃO. AF_11/2014</v>
          </cell>
          <cell r="I5120" t="str">
            <v>M2</v>
          </cell>
          <cell r="J5120" t="str">
            <v>ATRIBUÍDO SÃO PAULO</v>
          </cell>
          <cell r="K5120" t="str">
            <v>73,43</v>
          </cell>
          <cell r="L5120" t="str">
            <v>CAIXA REFERENCIAL</v>
          </cell>
        </row>
        <row r="5121">
          <cell r="A5121">
            <v>89977</v>
          </cell>
          <cell r="B5121" t="str">
            <v>PAREDES/PAINEIS</v>
          </cell>
          <cell r="C5121" t="str">
            <v>PARE</v>
          </cell>
          <cell r="D5121" t="str">
            <v>ALVENARIA DE TIJOLOS CERAMICOS</v>
          </cell>
          <cell r="E5121" t="str">
            <v>0063</v>
          </cell>
          <cell r="F5121" t="str">
            <v/>
          </cell>
          <cell r="G5121" t="str">
            <v/>
          </cell>
          <cell r="H5121" t="str">
            <v>(COMPOSIÇÃO REPRESENTATIVA) DO SERVIÇO DE ALVENARIA DE VEDAÇÃO DE BLOCOS VAZADOS DE CERÂMICA DE 14X9X19CM (ESPESSURA 14CM, BLOCO DEITADO), PARA EDIFICAÇÃO HABITACIONAL UNIFAMILIAR (CASA) E EDIFICAÇÃO PÚBLICA PADRÃO. AF_12/2014</v>
          </cell>
          <cell r="I5121" t="str">
            <v>M2</v>
          </cell>
          <cell r="J5121" t="str">
            <v>ATRIBUÍDO SÃO PAULO</v>
          </cell>
          <cell r="K5121" t="str">
            <v>131,31</v>
          </cell>
          <cell r="L5121" t="str">
            <v>CAIXA REFERENCIAL</v>
          </cell>
        </row>
        <row r="5122">
          <cell r="A5122">
            <v>90112</v>
          </cell>
          <cell r="B5122" t="str">
            <v>PAREDES/PAINEIS</v>
          </cell>
          <cell r="C5122" t="str">
            <v>PARE</v>
          </cell>
          <cell r="D5122" t="str">
            <v>ALVENARIA DE TIJOLOS CERAMICOS</v>
          </cell>
          <cell r="E5122" t="str">
            <v>0063</v>
          </cell>
          <cell r="F5122" t="str">
            <v/>
          </cell>
          <cell r="G5122" t="str">
            <v/>
          </cell>
          <cell r="H5122" t="str">
            <v>ALVENARIA DE VEDAÇÃO DE BLOCOS CERÂMICOS FURADOS NA VERTICAL DE 14X19X39CM (ESPESSURA 14CM) DE PAREDES COM ÁREA LÍQUIDA MENOR QUE 6M2 COM VÃOS E ARGAMASSA DE ASSENTAMENTO COM PREPARO MANUAL. AF_06/2014</v>
          </cell>
          <cell r="I5122" t="str">
            <v>M2</v>
          </cell>
          <cell r="J5122" t="str">
            <v>ATRIBUÍDO SÃO PAULO</v>
          </cell>
          <cell r="K5122" t="str">
            <v>77,54</v>
          </cell>
          <cell r="L5122" t="str">
            <v>CAIXA REFERENCIAL</v>
          </cell>
        </row>
        <row r="5123">
          <cell r="A5123">
            <v>101159</v>
          </cell>
          <cell r="B5123" t="str">
            <v>PAREDES/PAINEIS</v>
          </cell>
          <cell r="C5123" t="str">
            <v>PARE</v>
          </cell>
          <cell r="D5123" t="str">
            <v>ALVENARIA DE TIJOLOS CERAMICOS</v>
          </cell>
          <cell r="E5123" t="str">
            <v>0063</v>
          </cell>
          <cell r="F5123" t="str">
            <v/>
          </cell>
          <cell r="G5123" t="str">
            <v/>
          </cell>
          <cell r="H5123" t="str">
            <v>ALVENARIA DE VEDAÇÃO DE BLOCOS CERÂMICOS MACIÇOS DE 5X10X20CM (ESPESSURA 10CM) E ARGAMASSA DE ASSENTAMENTO COM PREPARO EM BETONEIRA. AF_05/2020</v>
          </cell>
          <cell r="I5123" t="str">
            <v>M2</v>
          </cell>
          <cell r="J5123" t="str">
            <v>COEFICIENTE DE REPRESENTATIVIDADE</v>
          </cell>
          <cell r="K5123" t="str">
            <v>119,88</v>
          </cell>
          <cell r="L5123" t="str">
            <v>CAIXA REFERENCIAL</v>
          </cell>
        </row>
        <row r="5124">
          <cell r="A5124">
            <v>89282</v>
          </cell>
          <cell r="B5124" t="str">
            <v>PAREDES/PAINEIS</v>
          </cell>
          <cell r="C5124" t="str">
            <v>PARE</v>
          </cell>
          <cell r="D5124" t="str">
            <v>ALVENARIA DE ELEMENTOS VAZADOS CERAMICOS</v>
          </cell>
          <cell r="E5124" t="str">
            <v>0064</v>
          </cell>
          <cell r="F5124" t="str">
            <v/>
          </cell>
          <cell r="G5124" t="str">
            <v/>
          </cell>
          <cell r="H5124" t="str">
            <v>ALVENARIA ESTRUTURAL DE BLOCOS CERÂMICOS 14X19X39, (ESPESSURA DE 14 CM), PARA PAREDES COM ÁREA LÍQUIDA MENOR QUE 6M², SEM VÃOS, UTILIZANDO PALHETA E ARGAMASSA DE ASSENTAMENTO COM PREPARO EM BETONEIRA. AF_12/2014</v>
          </cell>
          <cell r="I5124" t="str">
            <v>M2</v>
          </cell>
          <cell r="J5124" t="str">
            <v>COEFICIENTE DE REPRESENTATIVIDADE</v>
          </cell>
          <cell r="K5124" t="str">
            <v>70,45</v>
          </cell>
          <cell r="L5124" t="str">
            <v>CAIXA REFERENCIAL</v>
          </cell>
        </row>
        <row r="5125">
          <cell r="A5125">
            <v>89283</v>
          </cell>
          <cell r="B5125" t="str">
            <v>PAREDES/PAINEIS</v>
          </cell>
          <cell r="C5125" t="str">
            <v>PARE</v>
          </cell>
          <cell r="D5125" t="str">
            <v>ALVENARIA DE ELEMENTOS VAZADOS CERAMICOS</v>
          </cell>
          <cell r="E5125" t="str">
            <v>0064</v>
          </cell>
          <cell r="F5125" t="str">
            <v/>
          </cell>
          <cell r="G5125" t="str">
            <v/>
          </cell>
          <cell r="H5125" t="str">
            <v>ALVENARIA ESTRUTURAL DE BLOCOS CERÂMICOS 14X19X39, (ESPESSURA DE 14 CM), PARA PAREDES COM ÁREA LÍQUIDA MENOR QUE 6M², SEM VÃOS, UTILIZANDO PALHETA E ARGAMASSA DE ASSENTAMENTO COM PREPARO MANUAL. AF_12/2014</v>
          </cell>
          <cell r="I5125" t="str">
            <v>M2</v>
          </cell>
          <cell r="J5125" t="str">
            <v>COEFICIENTE DE REPRESENTATIVIDADE</v>
          </cell>
          <cell r="K5125" t="str">
            <v>71,41</v>
          </cell>
          <cell r="L5125" t="str">
            <v>CAIXA REFERENCIAL</v>
          </cell>
        </row>
        <row r="5126">
          <cell r="A5126">
            <v>89284</v>
          </cell>
          <cell r="B5126" t="str">
            <v>PAREDES/PAINEIS</v>
          </cell>
          <cell r="C5126" t="str">
            <v>PARE</v>
          </cell>
          <cell r="D5126" t="str">
            <v>ALVENARIA DE ELEMENTOS VAZADOS CERAMICOS</v>
          </cell>
          <cell r="E5126" t="str">
            <v>0064</v>
          </cell>
          <cell r="F5126" t="str">
            <v/>
          </cell>
          <cell r="G5126" t="str">
            <v/>
          </cell>
          <cell r="H5126" t="str">
            <v>ALVENARIA ESTRUTURAL DE BLOCOS CERÂMICOS 14X19X39, (ESPESSURA DE 14 CM), PARA PAREDES COM ÁREA LÍQUIDA MAIOR OU IGUAL QUE 6M², SEM VÃOS, UTILIZANDO PALHETA E ARGAMASSA DE ASSENTAMENTO COM PREPARO EM BETONEIRA. AF_12/2014</v>
          </cell>
          <cell r="I5126" t="str">
            <v>M2</v>
          </cell>
          <cell r="J5126" t="str">
            <v>COEFICIENTE DE REPRESENTATIVIDADE</v>
          </cell>
          <cell r="K5126" t="str">
            <v>65,97</v>
          </cell>
          <cell r="L5126" t="str">
            <v>CAIXA REFERENCIAL</v>
          </cell>
        </row>
        <row r="5127">
          <cell r="A5127">
            <v>89285</v>
          </cell>
          <cell r="B5127" t="str">
            <v>PAREDES/PAINEIS</v>
          </cell>
          <cell r="C5127" t="str">
            <v>PARE</v>
          </cell>
          <cell r="D5127" t="str">
            <v>ALVENARIA DE ELEMENTOS VAZADOS CERAMICOS</v>
          </cell>
          <cell r="E5127" t="str">
            <v>0064</v>
          </cell>
          <cell r="F5127" t="str">
            <v/>
          </cell>
          <cell r="G5127" t="str">
            <v/>
          </cell>
          <cell r="H5127" t="str">
            <v>ALVENARIA ESTRUTURAL DE BLOCOS CERÂMICOS 14X19X39, (ESPESSURA DE 14 CM), PARA PAREDES COM ÁREA LÍQUIDA MAIOR OU IGUAL QUE 6M², SEM VÃOS, UTILIZANDO PALHETA E ARGAMASSA DE ASSENTAMENTO COM PREPARO MANUAL. AF_12/2014</v>
          </cell>
          <cell r="I5127" t="str">
            <v>M2</v>
          </cell>
          <cell r="J5127" t="str">
            <v>COEFICIENTE DE REPRESENTATIVIDADE</v>
          </cell>
          <cell r="K5127" t="str">
            <v>66,93</v>
          </cell>
          <cell r="L5127" t="str">
            <v>CAIXA REFERENCIAL</v>
          </cell>
        </row>
        <row r="5128">
          <cell r="A5128">
            <v>89286</v>
          </cell>
          <cell r="B5128" t="str">
            <v>PAREDES/PAINEIS</v>
          </cell>
          <cell r="C5128" t="str">
            <v>PARE</v>
          </cell>
          <cell r="D5128" t="str">
            <v>ALVENARIA DE ELEMENTOS VAZADOS CERAMICOS</v>
          </cell>
          <cell r="E5128" t="str">
            <v>0064</v>
          </cell>
          <cell r="F5128" t="str">
            <v/>
          </cell>
          <cell r="G5128" t="str">
            <v/>
          </cell>
          <cell r="H5128" t="str">
            <v>ALVENARIA ESTRUTURAL DE BLOCOS CERÂMICOS 14X19X39, (ESPESSURA DE 14 CM), PARA PAREDES COM ÁREA LÍQUIDA MENOR QUE 6M², COM VÃOS, UTILIZANDO PALHETA E ARGAMASSA DE ASSENTAMENTO COM PREPARO EM BETONEIRA. AF_12/2014</v>
          </cell>
          <cell r="I5128" t="str">
            <v>M2</v>
          </cell>
          <cell r="J5128" t="str">
            <v>COEFICIENTE DE REPRESENTATIVIDADE</v>
          </cell>
          <cell r="K5128" t="str">
            <v>74,62</v>
          </cell>
          <cell r="L5128" t="str">
            <v>CAIXA REFERENCIAL</v>
          </cell>
        </row>
        <row r="5129">
          <cell r="A5129">
            <v>89287</v>
          </cell>
          <cell r="B5129" t="str">
            <v>PAREDES/PAINEIS</v>
          </cell>
          <cell r="C5129" t="str">
            <v>PARE</v>
          </cell>
          <cell r="D5129" t="str">
            <v>ALVENARIA DE ELEMENTOS VAZADOS CERAMICOS</v>
          </cell>
          <cell r="E5129" t="str">
            <v>0064</v>
          </cell>
          <cell r="F5129" t="str">
            <v/>
          </cell>
          <cell r="G5129" t="str">
            <v/>
          </cell>
          <cell r="H5129" t="str">
            <v>ALVENARIA ESTRUTURAL DE BLOCOS CERÂMICOS 14X19X39, (ESPESSURA DE 14 CM), PARA PAREDES COM ÁREA LÍQUIDA MENOR QUE 6M², COM VÃOS, UTILIZANDO PALHETA E ARGAMASSA DE ASSENTAMENTO COM PREPARO MANUAL. AF_12/2014</v>
          </cell>
          <cell r="I5129" t="str">
            <v>M2</v>
          </cell>
          <cell r="J5129" t="str">
            <v>COEFICIENTE DE REPRESENTATIVIDADE</v>
          </cell>
          <cell r="K5129" t="str">
            <v>75,58</v>
          </cell>
          <cell r="L5129" t="str">
            <v>CAIXA REFERENCIAL</v>
          </cell>
        </row>
        <row r="5130">
          <cell r="A5130">
            <v>89288</v>
          </cell>
          <cell r="B5130" t="str">
            <v>PAREDES/PAINEIS</v>
          </cell>
          <cell r="C5130" t="str">
            <v>PARE</v>
          </cell>
          <cell r="D5130" t="str">
            <v>ALVENARIA DE ELEMENTOS VAZADOS CERAMICOS</v>
          </cell>
          <cell r="E5130" t="str">
            <v>0064</v>
          </cell>
          <cell r="F5130" t="str">
            <v/>
          </cell>
          <cell r="G5130" t="str">
            <v/>
          </cell>
          <cell r="H5130" t="str">
            <v>ALVENARIA ESTRUTURAL DE BLOCOS CERÂMICOS 14X19X39, (ESPESSURA DE 14 CM), PARA PAREDES COM ÁREA LÍQUIDA MAIOR OU IGUAL A 6M², COM VÃOS, UTILIZANDO PALHETA E ARGAMASSA DE ASSENTAMENTO COM PREPARO EM BETONEIRA. AF_12/2014</v>
          </cell>
          <cell r="I5130" t="str">
            <v>M2</v>
          </cell>
          <cell r="J5130" t="str">
            <v>COEFICIENTE DE REPRESENTATIVIDADE</v>
          </cell>
          <cell r="K5130" t="str">
            <v>68,37</v>
          </cell>
          <cell r="L5130" t="str">
            <v>CAIXA REFERENCIAL</v>
          </cell>
        </row>
        <row r="5131">
          <cell r="A5131">
            <v>89289</v>
          </cell>
          <cell r="B5131" t="str">
            <v>PAREDES/PAINEIS</v>
          </cell>
          <cell r="C5131" t="str">
            <v>PARE</v>
          </cell>
          <cell r="D5131" t="str">
            <v>ALVENARIA DE ELEMENTOS VAZADOS CERAMICOS</v>
          </cell>
          <cell r="E5131" t="str">
            <v>0064</v>
          </cell>
          <cell r="F5131" t="str">
            <v/>
          </cell>
          <cell r="G5131" t="str">
            <v/>
          </cell>
          <cell r="H5131" t="str">
            <v>ALVENARIA ESTRUTURAL DE BLOCOS CERÂMICOS 14X19X39, (ESPESSURA DE 14 CM), PARA PAREDES COM ÁREA LÍQUIDA MAIOR OU IGUAL A 6M², COM VÃOS, UTILIZANDO PALHETA E ARGAMASSA DE ASSENTAMENTO COM PREPARO MANUAL. AF_12/2014</v>
          </cell>
          <cell r="I5131" t="str">
            <v>M2</v>
          </cell>
          <cell r="J5131" t="str">
            <v>COEFICIENTE DE REPRESENTATIVIDADE</v>
          </cell>
          <cell r="K5131" t="str">
            <v>69,33</v>
          </cell>
          <cell r="L5131" t="str">
            <v>CAIXA REFERENCIAL</v>
          </cell>
        </row>
        <row r="5132">
          <cell r="A5132">
            <v>89290</v>
          </cell>
          <cell r="B5132" t="str">
            <v>PAREDES/PAINEIS</v>
          </cell>
          <cell r="C5132" t="str">
            <v>PARE</v>
          </cell>
          <cell r="D5132" t="str">
            <v>ALVENARIA DE ELEMENTOS VAZADOS CERAMICOS</v>
          </cell>
          <cell r="E5132" t="str">
            <v>0064</v>
          </cell>
          <cell r="F5132" t="str">
            <v/>
          </cell>
          <cell r="G5132" t="str">
            <v/>
          </cell>
          <cell r="H5132" t="str">
            <v>ALVENARIA ESTRUTURAL DE BLOCOS CERÂMICOS 14X19X29, (ESPESSURA DE 14 CM), PARA PAREDES COM ÁREA LÍQUIDA MENOR QUE 6M², SEM VÃOS, UTILIZANDO PALHETA E ARGAMASSA DE ASSENTAMENTO COM PREPARO EM BETONEIRA. AF_12/2014</v>
          </cell>
          <cell r="I5132" t="str">
            <v>M2</v>
          </cell>
          <cell r="J5132" t="str">
            <v>COEFICIENTE DE REPRESENTATIVIDADE</v>
          </cell>
          <cell r="K5132" t="str">
            <v>78,45</v>
          </cell>
          <cell r="L5132" t="str">
            <v>CAIXA REFERENCIAL</v>
          </cell>
        </row>
        <row r="5133">
          <cell r="A5133">
            <v>89291</v>
          </cell>
          <cell r="B5133" t="str">
            <v>PAREDES/PAINEIS</v>
          </cell>
          <cell r="C5133" t="str">
            <v>PARE</v>
          </cell>
          <cell r="D5133" t="str">
            <v>ALVENARIA DE ELEMENTOS VAZADOS CERAMICOS</v>
          </cell>
          <cell r="E5133" t="str">
            <v>0064</v>
          </cell>
          <cell r="F5133" t="str">
            <v/>
          </cell>
          <cell r="G5133" t="str">
            <v/>
          </cell>
          <cell r="H5133" t="str">
            <v>ALVENARIA ESTRUTURAL DE BLOCOS CERÂMICOS 14X19X29, (ESPESSURA DE 14 CM), PARA PAREDES COM ÁREA LÍQUIDA MENOR QUE 6M², SEM VÃOS, UTILIZANDO PALHETA E ARGAMASSA DE ASSENTAMENTO COM PREPARO MANUAL. AF_12/2014</v>
          </cell>
          <cell r="I5133" t="str">
            <v>M2</v>
          </cell>
          <cell r="J5133" t="str">
            <v>COEFICIENTE DE REPRESENTATIVIDADE</v>
          </cell>
          <cell r="K5133" t="str">
            <v>79,52</v>
          </cell>
          <cell r="L5133" t="str">
            <v>CAIXA REFERENCIAL</v>
          </cell>
        </row>
        <row r="5134">
          <cell r="A5134">
            <v>89292</v>
          </cell>
          <cell r="B5134" t="str">
            <v>PAREDES/PAINEIS</v>
          </cell>
          <cell r="C5134" t="str">
            <v>PARE</v>
          </cell>
          <cell r="D5134" t="str">
            <v>ALVENARIA DE ELEMENTOS VAZADOS CERAMICOS</v>
          </cell>
          <cell r="E5134" t="str">
            <v>0064</v>
          </cell>
          <cell r="F5134" t="str">
            <v/>
          </cell>
          <cell r="G5134" t="str">
            <v/>
          </cell>
          <cell r="H5134" t="str">
            <v>ALVENARIA ESTRUTURAL DE BLOCOS CERÂMICOS 14X19X29, (ESPESSURA DE 14 CM), PARA PAREDES COM ÁREA LÍQUIDA MAIOR OU IGUAL A 6M², SEM VÃOS, UTILIZANDO PALHETA E ARGAMASSA DE ASSENTAMENTO COM PREPARO EM BETONEIRA. AF_12/2014</v>
          </cell>
          <cell r="I5134" t="str">
            <v>M2</v>
          </cell>
          <cell r="J5134" t="str">
            <v>COEFICIENTE DE REPRESENTATIVIDADE</v>
          </cell>
          <cell r="K5134" t="str">
            <v>73,96</v>
          </cell>
          <cell r="L5134" t="str">
            <v>CAIXA REFERENCIAL</v>
          </cell>
        </row>
        <row r="5135">
          <cell r="A5135">
            <v>89293</v>
          </cell>
          <cell r="B5135" t="str">
            <v>PAREDES/PAINEIS</v>
          </cell>
          <cell r="C5135" t="str">
            <v>PARE</v>
          </cell>
          <cell r="D5135" t="str">
            <v>ALVENARIA DE ELEMENTOS VAZADOS CERAMICOS</v>
          </cell>
          <cell r="E5135" t="str">
            <v>0064</v>
          </cell>
          <cell r="F5135" t="str">
            <v/>
          </cell>
          <cell r="G5135" t="str">
            <v/>
          </cell>
          <cell r="H5135" t="str">
            <v>ALVENARIA ESTRUTURAL DE BLOCOS CERÂMICOS 14X19X29, (ESPESSURA DE 14 CM), PARA PAREDES COM ÁREA LÍQUIDA MAIOR OU IGUAL A 6M2, SEM VÃOS, UTILIZANDO PALHETA E ARGAMASSA DE ASSENTAMENTO COM PREPARO MANUAL. AF_12/2014</v>
          </cell>
          <cell r="I5135" t="str">
            <v>M2</v>
          </cell>
          <cell r="J5135" t="str">
            <v>COEFICIENTE DE REPRESENTATIVIDADE</v>
          </cell>
          <cell r="K5135" t="str">
            <v>75,03</v>
          </cell>
          <cell r="L5135" t="str">
            <v>CAIXA REFERENCIAL</v>
          </cell>
        </row>
        <row r="5136">
          <cell r="A5136">
            <v>89294</v>
          </cell>
          <cell r="B5136" t="str">
            <v>PAREDES/PAINEIS</v>
          </cell>
          <cell r="C5136" t="str">
            <v>PARE</v>
          </cell>
          <cell r="D5136" t="str">
            <v>ALVENARIA DE ELEMENTOS VAZADOS CERAMICOS</v>
          </cell>
          <cell r="E5136" t="str">
            <v>0064</v>
          </cell>
          <cell r="F5136" t="str">
            <v/>
          </cell>
          <cell r="G5136" t="str">
            <v/>
          </cell>
          <cell r="H5136" t="str">
            <v>ALVENARIA ESTRUTURAL DE BLOCOS CERÂMICOS 14X19X29, (ESPESSURA DE 14 CM), PARA PAREDES COM ÁREA LÍQUIDA MENOR QUE 6M², COM VÃOS, UTILIZANDO PALHETA E ARGAMASSA DE ASSENTAMENTO COM PREPARO EM BETONEIRA. AF_12/2014</v>
          </cell>
          <cell r="I5136" t="str">
            <v>M2</v>
          </cell>
          <cell r="J5136" t="str">
            <v>COEFICIENTE DE REPRESENTATIVIDADE</v>
          </cell>
          <cell r="K5136" t="str">
            <v>84,43</v>
          </cell>
          <cell r="L5136" t="str">
            <v>CAIXA REFERENCIAL</v>
          </cell>
        </row>
        <row r="5137">
          <cell r="A5137">
            <v>89295</v>
          </cell>
          <cell r="B5137" t="str">
            <v>PAREDES/PAINEIS</v>
          </cell>
          <cell r="C5137" t="str">
            <v>PARE</v>
          </cell>
          <cell r="D5137" t="str">
            <v>ALVENARIA DE ELEMENTOS VAZADOS CERAMICOS</v>
          </cell>
          <cell r="E5137" t="str">
            <v>0064</v>
          </cell>
          <cell r="F5137" t="str">
            <v/>
          </cell>
          <cell r="G5137" t="str">
            <v/>
          </cell>
          <cell r="H5137" t="str">
            <v>ALVENARIA ESTRUTURAL DE BLOCOS CERÂMICOS 14X19X29, (ESPESSURA DE 14 CM), PARA PAREDES COM ÁREA LÍQUIDA MENOR QUE 6M², COM VÃOS, UTILIZANDO PALHETA E ARGAMASSA DE ASSENTAMENTO COM PREPARO MANUAL. AF_12/2014</v>
          </cell>
          <cell r="I5137" t="str">
            <v>M2</v>
          </cell>
          <cell r="J5137" t="str">
            <v>COEFICIENTE DE REPRESENTATIVIDADE</v>
          </cell>
          <cell r="K5137" t="str">
            <v>85,50</v>
          </cell>
          <cell r="L5137" t="str">
            <v>CAIXA REFERENCIAL</v>
          </cell>
        </row>
        <row r="5138">
          <cell r="A5138">
            <v>89296</v>
          </cell>
          <cell r="B5138" t="str">
            <v>PAREDES/PAINEIS</v>
          </cell>
          <cell r="C5138" t="str">
            <v>PARE</v>
          </cell>
          <cell r="D5138" t="str">
            <v>ALVENARIA DE ELEMENTOS VAZADOS CERAMICOS</v>
          </cell>
          <cell r="E5138" t="str">
            <v>0064</v>
          </cell>
          <cell r="F5138" t="str">
            <v/>
          </cell>
          <cell r="G5138" t="str">
            <v/>
          </cell>
          <cell r="H5138" t="str">
            <v>ALVENARIA ESTRUTURAL DE BLOCOS CERÂMICOS 14X19X29, (ESPESSURA DE 14 CM), PARA PAREDES COM ÁREA LÍQUIDA MAIOR OU IGUAL A 6M², COM VÃOS, UTILIZANDO PALHETA E ARGAMASSA DE ASSENTAMENTO COM PREPARO EM BETONEIRA. AF_12/2014</v>
          </cell>
          <cell r="I5138" t="str">
            <v>M2</v>
          </cell>
          <cell r="J5138" t="str">
            <v>COEFICIENTE DE REPRESENTATIVIDADE</v>
          </cell>
          <cell r="K5138" t="str">
            <v>77,13</v>
          </cell>
          <cell r="L5138" t="str">
            <v>CAIXA REFERENCIAL</v>
          </cell>
        </row>
        <row r="5139">
          <cell r="A5139">
            <v>89297</v>
          </cell>
          <cell r="B5139" t="str">
            <v>PAREDES/PAINEIS</v>
          </cell>
          <cell r="C5139" t="str">
            <v>PARE</v>
          </cell>
          <cell r="D5139" t="str">
            <v>ALVENARIA DE ELEMENTOS VAZADOS CERAMICOS</v>
          </cell>
          <cell r="E5139" t="str">
            <v>0064</v>
          </cell>
          <cell r="F5139" t="str">
            <v/>
          </cell>
          <cell r="G5139" t="str">
            <v/>
          </cell>
          <cell r="H5139" t="str">
            <v>ALVENARIA ESTRUTURAL DE BLOCOS CERÂMICOS 14X19X29, (ESPESSURA DE 14 CM), PARA PAREDES COM ÁREA LÍQUIDA MAIOR OU IGUAL A 6M², COM VÃOS, UTILIZANDO PALHETA E ARGAMASSA DE ASSENTAMENTO COM PREPARO MANUAL. AF_12/2014</v>
          </cell>
          <cell r="I5139" t="str">
            <v>M2</v>
          </cell>
          <cell r="J5139" t="str">
            <v>COEFICIENTE DE REPRESENTATIVIDADE</v>
          </cell>
          <cell r="K5139" t="str">
            <v>78,20</v>
          </cell>
          <cell r="L5139" t="str">
            <v>CAIXA REFERENCIAL</v>
          </cell>
        </row>
        <row r="5140">
          <cell r="A5140">
            <v>89298</v>
          </cell>
          <cell r="B5140" t="str">
            <v>PAREDES/PAINEIS</v>
          </cell>
          <cell r="C5140" t="str">
            <v>PARE</v>
          </cell>
          <cell r="D5140" t="str">
            <v>ALVENARIA DE ELEMENTOS VAZADOS CERAMICOS</v>
          </cell>
          <cell r="E5140" t="str">
            <v>0064</v>
          </cell>
          <cell r="F5140" t="str">
            <v/>
          </cell>
          <cell r="G5140" t="str">
            <v/>
          </cell>
          <cell r="H5140" t="str">
            <v>ALVENARIA ESTRUTURAL DE BLOCOS CERÂMICOS 14X19X39, (ESPESSURA DE 14 CM), PARA PAREDES COM ÁREA LÍQUIDA MENOR QUE 6M², SEM VÃOS, UTILIZANDO COLHER DE PEDREIRO E ARGAMASSA DE ASSENTAMENTO COM PREPARO EM BETONEIRA. AF_12/2014</v>
          </cell>
          <cell r="I5140" t="str">
            <v>M2</v>
          </cell>
          <cell r="J5140" t="str">
            <v>COEFICIENTE DE REPRESENTATIVIDADE</v>
          </cell>
          <cell r="K5140" t="str">
            <v>79,85</v>
          </cell>
          <cell r="L5140" t="str">
            <v>CAIXA REFERENCIAL</v>
          </cell>
        </row>
        <row r="5141">
          <cell r="A5141">
            <v>89299</v>
          </cell>
          <cell r="B5141" t="str">
            <v>PAREDES/PAINEIS</v>
          </cell>
          <cell r="C5141" t="str">
            <v>PARE</v>
          </cell>
          <cell r="D5141" t="str">
            <v>ALVENARIA DE ELEMENTOS VAZADOS CERAMICOS</v>
          </cell>
          <cell r="E5141" t="str">
            <v>0064</v>
          </cell>
          <cell r="F5141" t="str">
            <v/>
          </cell>
          <cell r="G5141" t="str">
            <v/>
          </cell>
          <cell r="H5141" t="str">
            <v>ALVENARIA ESTRUTURAL DE BLOCOS CERÂMICOS 14X19X39, (ESPESSURA DE 14 CM), PARA PAREDES COM ÁREA LÍQUIDA MENOR QUE 6M², SEM VÃOS, UTILIZANDO COLHER DE PEDREIRO E ARGAMASSA DE ASSENTAMENTO COM PREPARO MANUAL. AF_12/2014</v>
          </cell>
          <cell r="I5141" t="str">
            <v>M2</v>
          </cell>
          <cell r="J5141" t="str">
            <v>COEFICIENTE DE REPRESENTATIVIDADE</v>
          </cell>
          <cell r="K5141" t="str">
            <v>81,21</v>
          </cell>
          <cell r="L5141" t="str">
            <v>CAIXA REFERENCIAL</v>
          </cell>
        </row>
        <row r="5142">
          <cell r="A5142">
            <v>89300</v>
          </cell>
          <cell r="B5142" t="str">
            <v>PAREDES/PAINEIS</v>
          </cell>
          <cell r="C5142" t="str">
            <v>PARE</v>
          </cell>
          <cell r="D5142" t="str">
            <v>ALVENARIA DE ELEMENTOS VAZADOS CERAMICOS</v>
          </cell>
          <cell r="E5142" t="str">
            <v>0064</v>
          </cell>
          <cell r="F5142" t="str">
            <v/>
          </cell>
          <cell r="G5142" t="str">
            <v/>
          </cell>
          <cell r="H5142" t="str">
            <v>ALVENARIA ESTRUTURAL DE BLOCOS CERÂMICOS 14X19X39, (ESPESSURA DE 14 CM), PARA PAREDES COM ÁREA LÍQUIDA MAIOR OU IGUAL A 6M², SEM VÃOS, UTILIZANDO COLHER DE PEDREIRO E ARGAMASSA DE ASSENTAMENTO COM PREPARO EM BETONEIRA. AF_12/2014</v>
          </cell>
          <cell r="I5142" t="str">
            <v>M2</v>
          </cell>
          <cell r="J5142" t="str">
            <v>COEFICIENTE DE REPRESENTATIVIDADE</v>
          </cell>
          <cell r="K5142" t="str">
            <v>75,38</v>
          </cell>
          <cell r="L5142" t="str">
            <v>CAIXA REFERENCIAL</v>
          </cell>
        </row>
        <row r="5143">
          <cell r="A5143">
            <v>89301</v>
          </cell>
          <cell r="B5143" t="str">
            <v>PAREDES/PAINEIS</v>
          </cell>
          <cell r="C5143" t="str">
            <v>PARE</v>
          </cell>
          <cell r="D5143" t="str">
            <v>ALVENARIA DE ELEMENTOS VAZADOS CERAMICOS</v>
          </cell>
          <cell r="E5143" t="str">
            <v>0064</v>
          </cell>
          <cell r="F5143" t="str">
            <v/>
          </cell>
          <cell r="G5143" t="str">
            <v/>
          </cell>
          <cell r="H5143" t="str">
            <v>ALVENARIA ESTRUTURAL DE BLOCOS CERÂMICOS 14X19X39, (ESPESSURA DE 14 CM), PARA PAREDES COM ÁREA LÍQUIDA MAIOR OU IGUAL A 6M², SEM VÃOS, UTILIZANDO COLHER DE PEDREIRO E ARGAMASSA DE ASSENTAMENTO COM PREPARO MANUAL. AF_12/2014</v>
          </cell>
          <cell r="I5143" t="str">
            <v>M2</v>
          </cell>
          <cell r="J5143" t="str">
            <v>COEFICIENTE DE REPRESENTATIVIDADE</v>
          </cell>
          <cell r="K5143" t="str">
            <v>76,74</v>
          </cell>
          <cell r="L5143" t="str">
            <v>CAIXA REFERENCIAL</v>
          </cell>
        </row>
        <row r="5144">
          <cell r="A5144">
            <v>89302</v>
          </cell>
          <cell r="B5144" t="str">
            <v>PAREDES/PAINEIS</v>
          </cell>
          <cell r="C5144" t="str">
            <v>PARE</v>
          </cell>
          <cell r="D5144" t="str">
            <v>ALVENARIA DE ELEMENTOS VAZADOS CERAMICOS</v>
          </cell>
          <cell r="E5144" t="str">
            <v>0064</v>
          </cell>
          <cell r="F5144" t="str">
            <v/>
          </cell>
          <cell r="G5144" t="str">
            <v/>
          </cell>
          <cell r="H5144" t="str">
            <v>ALVENARIA ESTRUTURAL DE BLOCOS CERÂMICOS 14X19X39, (ESPESSURA DE 14 CM), PARA PAREDES COM ÁREA LÍQUIDA MENOR QUE 6M², COM VÃOS, UTILIZANDO COLHER DE PEDREIRO E ARGAMASSA DE ASSENTAMENTO COM PREPARO EM BETONEIRA. AF_12/2014</v>
          </cell>
          <cell r="I5144" t="str">
            <v>M2</v>
          </cell>
          <cell r="J5144" t="str">
            <v>COEFICIENTE DE REPRESENTATIVIDADE</v>
          </cell>
          <cell r="K5144" t="str">
            <v>86,69</v>
          </cell>
          <cell r="L5144" t="str">
            <v>CAIXA REFERENCIAL</v>
          </cell>
        </row>
        <row r="5145">
          <cell r="A5145">
            <v>89303</v>
          </cell>
          <cell r="B5145" t="str">
            <v>PAREDES/PAINEIS</v>
          </cell>
          <cell r="C5145" t="str">
            <v>PARE</v>
          </cell>
          <cell r="D5145" t="str">
            <v>ALVENARIA DE ELEMENTOS VAZADOS CERAMICOS</v>
          </cell>
          <cell r="E5145" t="str">
            <v>0064</v>
          </cell>
          <cell r="F5145" t="str">
            <v/>
          </cell>
          <cell r="G5145" t="str">
            <v/>
          </cell>
          <cell r="H5145" t="str">
            <v>ALVENARIA ESTRUTURAL DE BLOCOS CERÂMICOS 14X19X39, (ESPESSURA DE 14 CM), PARA PAREDES COM ÁREA LÍQUIDA MENOR QUE 6M², COM VÃOS, UTILIZANDO COLHER DE PEDREIRO E ARGAMASSA DE ASSENTAMENTO COM PREPARO MANUAL. AF_12/2014</v>
          </cell>
          <cell r="I5145" t="str">
            <v>M2</v>
          </cell>
          <cell r="J5145" t="str">
            <v>COEFICIENTE DE REPRESENTATIVIDADE</v>
          </cell>
          <cell r="K5145" t="str">
            <v>88,05</v>
          </cell>
          <cell r="L5145" t="str">
            <v>CAIXA REFERENCIAL</v>
          </cell>
        </row>
        <row r="5146">
          <cell r="A5146">
            <v>89304</v>
          </cell>
          <cell r="B5146" t="str">
            <v>PAREDES/PAINEIS</v>
          </cell>
          <cell r="C5146" t="str">
            <v>PARE</v>
          </cell>
          <cell r="D5146" t="str">
            <v>ALVENARIA DE ELEMENTOS VAZADOS CERAMICOS</v>
          </cell>
          <cell r="E5146" t="str">
            <v>0064</v>
          </cell>
          <cell r="F5146" t="str">
            <v/>
          </cell>
          <cell r="G5146" t="str">
            <v/>
          </cell>
          <cell r="H5146" t="str">
            <v>ALVENARIA ESTRUTURAL DE BLOCOS CERÂMICOS 14X19X39, (ESPESSURA DE 14 CM), PARA PAREDES COM ÁREA LÍQUIDA MAIOR OU IGUAL A 6M², COM VÃOS, UTILIZANDO COLHER DE PEDREIRO E ARGAMASSA DE ASSENTAMENTO COM PREPARO EM BETONEIRA. AF_12/2014</v>
          </cell>
          <cell r="I5146" t="str">
            <v>M2</v>
          </cell>
          <cell r="J5146" t="str">
            <v>COEFICIENTE DE REPRESENTATIVIDADE</v>
          </cell>
          <cell r="K5146" t="str">
            <v>79,43</v>
          </cell>
          <cell r="L5146" t="str">
            <v>CAIXA REFERENCIAL</v>
          </cell>
        </row>
        <row r="5147">
          <cell r="A5147">
            <v>89305</v>
          </cell>
          <cell r="B5147" t="str">
            <v>PAREDES/PAINEIS</v>
          </cell>
          <cell r="C5147" t="str">
            <v>PARE</v>
          </cell>
          <cell r="D5147" t="str">
            <v>ALVENARIA DE ELEMENTOS VAZADOS CERAMICOS</v>
          </cell>
          <cell r="E5147" t="str">
            <v>0064</v>
          </cell>
          <cell r="F5147" t="str">
            <v/>
          </cell>
          <cell r="G5147" t="str">
            <v/>
          </cell>
          <cell r="H5147" t="str">
            <v>ALVENARIA ESTRUTURAL DE BLOCOS CERÂMICOS 14X19X39, (ESPESSURA DE 14 CM), PARA PAREDES COM ÁREA LÍQUIDA MAIOR OU IGUAL A 6M², COM VÃOS, UTILIZANDO COLHER DE PEDREIRO E ARGAMASSA DE ASSENTAMENTO COM PREPARO MANUAL. AF_12/2014</v>
          </cell>
          <cell r="I5147" t="str">
            <v>M2</v>
          </cell>
          <cell r="J5147" t="str">
            <v>COEFICIENTE DE REPRESENTATIVIDADE</v>
          </cell>
          <cell r="K5147" t="str">
            <v>80,79</v>
          </cell>
          <cell r="L5147" t="str">
            <v>CAIXA REFERENCIAL</v>
          </cell>
        </row>
        <row r="5148">
          <cell r="A5148">
            <v>89306</v>
          </cell>
          <cell r="B5148" t="str">
            <v>PAREDES/PAINEIS</v>
          </cell>
          <cell r="C5148" t="str">
            <v>PARE</v>
          </cell>
          <cell r="D5148" t="str">
            <v>ALVENARIA DE ELEMENTOS VAZADOS CERAMICOS</v>
          </cell>
          <cell r="E5148" t="str">
            <v>0064</v>
          </cell>
          <cell r="F5148" t="str">
            <v/>
          </cell>
          <cell r="G5148" t="str">
            <v/>
          </cell>
          <cell r="H5148" t="str">
            <v>ALVENARIA ESTRUTURAL DE BLOCOS CERÂMICOS 14X19X29, (ESPESSURA DE 14 CM), PARA PAREDES COM ÁREA LÍQUIDA MENOR QUE 6M², SEM VÃOS, UTILIZANDO COLHER DE PEDREIRO E ARGAMASSA DE ASSENTAMENTO COM PREPARO EM BETONEIRA. AF_12/2014</v>
          </cell>
          <cell r="I5148" t="str">
            <v>M2</v>
          </cell>
          <cell r="J5148" t="str">
            <v>COEFICIENTE DE REPRESENTATIVIDADE</v>
          </cell>
          <cell r="K5148" t="str">
            <v>88,12</v>
          </cell>
          <cell r="L5148" t="str">
            <v>CAIXA REFERENCIAL</v>
          </cell>
        </row>
        <row r="5149">
          <cell r="A5149">
            <v>89307</v>
          </cell>
          <cell r="B5149" t="str">
            <v>PAREDES/PAINEIS</v>
          </cell>
          <cell r="C5149" t="str">
            <v>PARE</v>
          </cell>
          <cell r="D5149" t="str">
            <v>ALVENARIA DE ELEMENTOS VAZADOS CERAMICOS</v>
          </cell>
          <cell r="E5149" t="str">
            <v>0064</v>
          </cell>
          <cell r="F5149" t="str">
            <v/>
          </cell>
          <cell r="G5149" t="str">
            <v/>
          </cell>
          <cell r="H5149" t="str">
            <v>ALVENARIA ESTRUTURAL DE BLOCOS CERÂMICOS 14X19X29, (ESPESSURA DE 14 CM), PARA PAREDES COM ÁREA LÍQUIDA MENOR QUE 6M², SEM VÃOS, UTILIZANDO COLHER DE PEDREIRO E ARGAMASSA DE ASSENTAMENTO COM PREPARO MANUAL. AF_12/2014</v>
          </cell>
          <cell r="I5149" t="str">
            <v>M2</v>
          </cell>
          <cell r="J5149" t="str">
            <v>COEFICIENTE DE REPRESENTATIVIDADE</v>
          </cell>
          <cell r="K5149" t="str">
            <v>89,63</v>
          </cell>
          <cell r="L5149" t="str">
            <v>CAIXA REFERENCIAL</v>
          </cell>
        </row>
        <row r="5150">
          <cell r="A5150">
            <v>89308</v>
          </cell>
          <cell r="B5150" t="str">
            <v>PAREDES/PAINEIS</v>
          </cell>
          <cell r="C5150" t="str">
            <v>PARE</v>
          </cell>
          <cell r="D5150" t="str">
            <v>ALVENARIA DE ELEMENTOS VAZADOS CERAMICOS</v>
          </cell>
          <cell r="E5150" t="str">
            <v>0064</v>
          </cell>
          <cell r="F5150" t="str">
            <v/>
          </cell>
          <cell r="G5150" t="str">
            <v/>
          </cell>
          <cell r="H5150" t="str">
            <v>ALVENARIA ESTRUTURAL DE BLOCOS CERÂMICOS 14X19X29, (ESPESSURA DE 14 CM), PARA PAREDES COM ÁREA LÍQUIDA MAIOR OU IGUAL A 6M², SEM VÃOS, UTILIZANDO COLHER DE PEDREIRO E ARGAMASSA DE ASSENTAMENTO COM PREPARO EM BETONEIRA. AF_12/2014</v>
          </cell>
          <cell r="I5150" t="str">
            <v>M2</v>
          </cell>
          <cell r="J5150" t="str">
            <v>COEFICIENTE DE REPRESENTATIVIDADE</v>
          </cell>
          <cell r="K5150" t="str">
            <v>83,63</v>
          </cell>
          <cell r="L5150" t="str">
            <v>CAIXA REFERENCIAL</v>
          </cell>
        </row>
        <row r="5151">
          <cell r="A5151">
            <v>89309</v>
          </cell>
          <cell r="B5151" t="str">
            <v>PAREDES/PAINEIS</v>
          </cell>
          <cell r="C5151" t="str">
            <v>PARE</v>
          </cell>
          <cell r="D5151" t="str">
            <v>ALVENARIA DE ELEMENTOS VAZADOS CERAMICOS</v>
          </cell>
          <cell r="E5151" t="str">
            <v>0064</v>
          </cell>
          <cell r="F5151" t="str">
            <v/>
          </cell>
          <cell r="G5151" t="str">
            <v/>
          </cell>
          <cell r="H5151" t="str">
            <v>ALVENARIA ESTRUTURAL DE BLOCOS CERÂMICOS 14X19X29, (ESPESSURA DE 14 CM), PARA PAREDES COM ÁREA LÍQUIDA MAIOR OU IGUAL A 6M², SEM VÃOS, UTILIZANDO COLHER DE PEDREIRO E ARGAMASSA DE ASSENTAMENTO COM PREPARO MANUAL. AF_12/2014</v>
          </cell>
          <cell r="I5151" t="str">
            <v>M2</v>
          </cell>
          <cell r="J5151" t="str">
            <v>COEFICIENTE DE REPRESENTATIVIDADE</v>
          </cell>
          <cell r="K5151" t="str">
            <v>85,14</v>
          </cell>
          <cell r="L5151" t="str">
            <v>CAIXA REFERENCIAL</v>
          </cell>
        </row>
        <row r="5152">
          <cell r="A5152">
            <v>89310</v>
          </cell>
          <cell r="B5152" t="str">
            <v>PAREDES/PAINEIS</v>
          </cell>
          <cell r="C5152" t="str">
            <v>PARE</v>
          </cell>
          <cell r="D5152" t="str">
            <v>ALVENARIA DE ELEMENTOS VAZADOS CERAMICOS</v>
          </cell>
          <cell r="E5152" t="str">
            <v>0064</v>
          </cell>
          <cell r="F5152" t="str">
            <v/>
          </cell>
          <cell r="G5152" t="str">
            <v/>
          </cell>
          <cell r="H5152" t="str">
            <v>ALVENARIA ESTRUTURAL DE BLOCOS CERÂMICOS 14X19X29, (ESPESSURA DE 14 CM), PARA PAREDES COM ÁREA LÍQUIDA MENOR QUE 6M², COM VÃOS, UTILIZANDO COLHER DE PEDREIRO E ARGAMASSA DE ASSENTAMENTO COM PREPARO EM BETONEIRA. AF_12/2014</v>
          </cell>
          <cell r="I5152" t="str">
            <v>M2</v>
          </cell>
          <cell r="J5152" t="str">
            <v>COEFICIENTE DE REPRESENTATIVIDADE</v>
          </cell>
          <cell r="K5152" t="str">
            <v>98,30</v>
          </cell>
          <cell r="L5152" t="str">
            <v>CAIXA REFERENCIAL</v>
          </cell>
        </row>
        <row r="5153">
          <cell r="A5153">
            <v>89311</v>
          </cell>
          <cell r="B5153" t="str">
            <v>PAREDES/PAINEIS</v>
          </cell>
          <cell r="C5153" t="str">
            <v>PARE</v>
          </cell>
          <cell r="D5153" t="str">
            <v>ALVENARIA DE ELEMENTOS VAZADOS CERAMICOS</v>
          </cell>
          <cell r="E5153" t="str">
            <v>0064</v>
          </cell>
          <cell r="F5153" t="str">
            <v/>
          </cell>
          <cell r="G5153" t="str">
            <v/>
          </cell>
          <cell r="H5153" t="str">
            <v>ALVENARIA ESTRUTURAL DE BLOCOS CERÂMICOS 14X19X29, (ESPESSURA DE 14 CM), PARA PAREDES COM ÁREA LÍQUIDA MENOR QUE 6M², COM VÃOS, UTILIZANDO COLHER DE PEDREIRO E ARGAMASSA DE ASSENTAMENTO COM PREPARO MANUAL. AF_12/2014</v>
          </cell>
          <cell r="I5153" t="str">
            <v>M2</v>
          </cell>
          <cell r="J5153" t="str">
            <v>COEFICIENTE DE REPRESENTATIVIDADE</v>
          </cell>
          <cell r="K5153" t="str">
            <v>99,81</v>
          </cell>
          <cell r="L5153" t="str">
            <v>CAIXA REFERENCIAL</v>
          </cell>
        </row>
        <row r="5154">
          <cell r="A5154">
            <v>89312</v>
          </cell>
          <cell r="B5154" t="str">
            <v>PAREDES/PAINEIS</v>
          </cell>
          <cell r="C5154" t="str">
            <v>PARE</v>
          </cell>
          <cell r="D5154" t="str">
            <v>ALVENARIA DE ELEMENTOS VAZADOS CERAMICOS</v>
          </cell>
          <cell r="E5154" t="str">
            <v>0064</v>
          </cell>
          <cell r="F5154" t="str">
            <v/>
          </cell>
          <cell r="G5154" t="str">
            <v/>
          </cell>
          <cell r="H5154" t="str">
            <v>ALVENARIA ESTRUTURAL DE BLOCOS CERÂMICOS 14X19X29, (ESPESSURA DE 14 CM), PARA PAREDES COM ÁREA LÍQUIDA MAIOR OU IGUAL A 6M², COM VÃOS, UTILIZANDO COLHER DE PEDREIRO E ARGAMASSA DE ASSENTAMENTO COM PREPARO EM BETONEIRA. AF_12/2014</v>
          </cell>
          <cell r="I5154" t="str">
            <v>M2</v>
          </cell>
          <cell r="J5154" t="str">
            <v>COEFICIENTE DE REPRESENTATIVIDADE</v>
          </cell>
          <cell r="K5154" t="str">
            <v>88,45</v>
          </cell>
          <cell r="L5154" t="str">
            <v>CAIXA REFERENCIAL</v>
          </cell>
        </row>
        <row r="5155">
          <cell r="A5155">
            <v>89313</v>
          </cell>
          <cell r="B5155" t="str">
            <v>PAREDES/PAINEIS</v>
          </cell>
          <cell r="C5155" t="str">
            <v>PARE</v>
          </cell>
          <cell r="D5155" t="str">
            <v>ALVENARIA DE ELEMENTOS VAZADOS CERAMICOS</v>
          </cell>
          <cell r="E5155" t="str">
            <v>0064</v>
          </cell>
          <cell r="F5155" t="str">
            <v/>
          </cell>
          <cell r="G5155" t="str">
            <v/>
          </cell>
          <cell r="H5155" t="str">
            <v>ALVENARIA ESTRUTURAL DE BLOCOS CERÂMICOS 14X19X29, (ESPESSURA DE 14 CM), PARA PAREDES COM ÁREA LÍQUIDA MAIOR OU IGUAL A 6M², COM VÃOS, UTILIZANDO COLHER DE PEDREIRO E ARGAMASSA DE ASSENTAMENTO COM PREPARO MANUAL. AF_12/2014</v>
          </cell>
          <cell r="I5155" t="str">
            <v>M2</v>
          </cell>
          <cell r="J5155" t="str">
            <v>COEFICIENTE DE REPRESENTATIVIDADE</v>
          </cell>
          <cell r="K5155" t="str">
            <v>89,96</v>
          </cell>
          <cell r="L5155" t="str">
            <v>CAIXA REFERENCIAL</v>
          </cell>
        </row>
        <row r="5156">
          <cell r="A5156">
            <v>101162</v>
          </cell>
          <cell r="B5156" t="str">
            <v>PAREDES/PAINEIS</v>
          </cell>
          <cell r="C5156" t="str">
            <v>PARE</v>
          </cell>
          <cell r="D5156" t="str">
            <v>ALVENARIA DE ELEMENTOS VAZADOS CERAMICOS</v>
          </cell>
          <cell r="E5156" t="str">
            <v>0064</v>
          </cell>
          <cell r="F5156" t="str">
            <v/>
          </cell>
          <cell r="G5156" t="str">
            <v/>
          </cell>
          <cell r="H5156" t="str">
            <v>ALVENARIA DE VEDAÇÃO COM ELEMENTO VAZADO DE CERÂMICA (COBOGÓ) DE 7X20X20CM E ARGAMASSA DE ASSENTAMENTO COM PREPARO EM BETONEIRA. AF_05/2020</v>
          </cell>
          <cell r="I5156" t="str">
            <v>M2</v>
          </cell>
          <cell r="J5156" t="str">
            <v>COEFICIENTE DE REPRESENTATIVIDADE</v>
          </cell>
          <cell r="K5156" t="str">
            <v>134,09</v>
          </cell>
          <cell r="L5156" t="str">
            <v>CAIXA REFERENCIAL</v>
          </cell>
        </row>
        <row r="5157">
          <cell r="A5157">
            <v>87447</v>
          </cell>
          <cell r="B5157" t="str">
            <v>PAREDES/PAINEIS</v>
          </cell>
          <cell r="C5157" t="str">
            <v>PARE</v>
          </cell>
          <cell r="D5157" t="str">
            <v>ALVENARIA DE BLOCOS DE CONCRETO</v>
          </cell>
          <cell r="E5157" t="str">
            <v>0065</v>
          </cell>
          <cell r="F5157" t="str">
            <v/>
          </cell>
          <cell r="G5157" t="str">
            <v/>
          </cell>
          <cell r="H5157" t="str">
            <v>ALVENARIA DE VEDAÇÃO DE BLOCOS VAZADOS DE CONCRETO DE 9X19X39CM (ESPESSURA 9CM) DE PAREDES COM ÁREA LÍQUIDA MENOR QUE 6M² SEM VÃOS E ARGAMASSA DE ASSENTAMENTO COM PREPARO EM BETONEIRA. AF_06/2014</v>
          </cell>
          <cell r="I5157" t="str">
            <v>M2</v>
          </cell>
          <cell r="J5157" t="str">
            <v>ATRIBUÍDO SÃO PAULO</v>
          </cell>
          <cell r="K5157" t="str">
            <v>51,82</v>
          </cell>
          <cell r="L5157" t="str">
            <v>CAIXA REFERENCIAL</v>
          </cell>
        </row>
        <row r="5158">
          <cell r="A5158">
            <v>87448</v>
          </cell>
          <cell r="B5158" t="str">
            <v>PAREDES/PAINEIS</v>
          </cell>
          <cell r="C5158" t="str">
            <v>PARE</v>
          </cell>
          <cell r="D5158" t="str">
            <v>ALVENARIA DE BLOCOS DE CONCRETO</v>
          </cell>
          <cell r="E5158" t="str">
            <v>0065</v>
          </cell>
          <cell r="F5158" t="str">
            <v/>
          </cell>
          <cell r="G5158" t="str">
            <v/>
          </cell>
          <cell r="H5158" t="str">
            <v>ALVENARIA DE VEDAÇÃO DE BLOCOS VAZADOS DE CONCRETO DE 9X19X39CM (ESPESSURA 9CM) DE PAREDES COM ÁREA LÍQUIDA MENOR QUE 6M² SEM VÃOS E ARGAMASSA DE ASSENTAMENTO COM PREPARO MANUAL. AF_06/2014</v>
          </cell>
          <cell r="I5158" t="str">
            <v>M2</v>
          </cell>
          <cell r="J5158" t="str">
            <v>ATRIBUÍDO SÃO PAULO</v>
          </cell>
          <cell r="K5158" t="str">
            <v>52,14</v>
          </cell>
          <cell r="L5158" t="str">
            <v>CAIXA REFERENCIAL</v>
          </cell>
        </row>
        <row r="5159">
          <cell r="A5159">
            <v>87449</v>
          </cell>
          <cell r="B5159" t="str">
            <v>PAREDES/PAINEIS</v>
          </cell>
          <cell r="C5159" t="str">
            <v>PARE</v>
          </cell>
          <cell r="D5159" t="str">
            <v>ALVENARIA DE BLOCOS DE CONCRETO</v>
          </cell>
          <cell r="E5159" t="str">
            <v>0065</v>
          </cell>
          <cell r="F5159" t="str">
            <v/>
          </cell>
          <cell r="G5159" t="str">
            <v/>
          </cell>
          <cell r="H5159" t="str">
            <v>ALVENARIA DE VEDAÇÃO DE BLOCOS VAZADOS DE CONCRETO DE 14X19X39CM (ESPESSURA 14CM) DE PAREDES COM ÁREA LÍQUIDA MENOR QUE 6M² SEM VÃOS E ARGAMASSA DE ASSENTAMENTO COM PREPARO EM BETONEIRA. AF_06/2014</v>
          </cell>
          <cell r="I5159" t="str">
            <v>M2</v>
          </cell>
          <cell r="J5159" t="str">
            <v>ATRIBUÍDO SÃO PAULO</v>
          </cell>
          <cell r="K5159" t="str">
            <v>67,41</v>
          </cell>
          <cell r="L5159" t="str">
            <v>CAIXA REFERENCIAL</v>
          </cell>
        </row>
        <row r="5160">
          <cell r="A5160">
            <v>87450</v>
          </cell>
          <cell r="B5160" t="str">
            <v>PAREDES/PAINEIS</v>
          </cell>
          <cell r="C5160" t="str">
            <v>PARE</v>
          </cell>
          <cell r="D5160" t="str">
            <v>ALVENARIA DE BLOCOS DE CONCRETO</v>
          </cell>
          <cell r="E5160" t="str">
            <v>0065</v>
          </cell>
          <cell r="F5160" t="str">
            <v/>
          </cell>
          <cell r="G5160" t="str">
            <v/>
          </cell>
          <cell r="H5160" t="str">
            <v>ALVENARIA DE VEDAÇÃO DE BLOCOS VAZADOS DE CONCRETO DE 14X19X39CM (ESPESSURA 14CM) DE PAREDES COM ÁREA LÍQUIDA MENOR QUE 6M² SEM VÃOS E ARGAMASSA DE ASSENTAMENTO COM PREPARO MANUAL. AF_06/2014</v>
          </cell>
          <cell r="I5160" t="str">
            <v>M2</v>
          </cell>
          <cell r="J5160" t="str">
            <v>ATRIBUÍDO SÃO PAULO</v>
          </cell>
          <cell r="K5160" t="str">
            <v>68,25</v>
          </cell>
          <cell r="L5160" t="str">
            <v>CAIXA REFERENCIAL</v>
          </cell>
        </row>
        <row r="5161">
          <cell r="A5161">
            <v>87451</v>
          </cell>
          <cell r="B5161" t="str">
            <v>PAREDES/PAINEIS</v>
          </cell>
          <cell r="C5161" t="str">
            <v>PARE</v>
          </cell>
          <cell r="D5161" t="str">
            <v>ALVENARIA DE BLOCOS DE CONCRETO</v>
          </cell>
          <cell r="E5161" t="str">
            <v>0065</v>
          </cell>
          <cell r="F5161" t="str">
            <v/>
          </cell>
          <cell r="G5161" t="str">
            <v/>
          </cell>
          <cell r="H5161" t="str">
            <v>ALVENARIA DE VEDAÇÃO DE BLOCOS VAZADOS DE CONCRETO DE 19X19X39CM (ESPESSURA 19CM) DE PAREDES COM ÁREA LÍQUIDA MENOR QUE 6M² SEM VÃOS E ARGAMASSA DE ASSENTAMENTO COM PREPARO EM BETONEIRA. AF_06/2014</v>
          </cell>
          <cell r="I5161" t="str">
            <v>M2</v>
          </cell>
          <cell r="J5161" t="str">
            <v>ATRIBUÍDO SÃO PAULO</v>
          </cell>
          <cell r="K5161" t="str">
            <v>82,20</v>
          </cell>
          <cell r="L5161" t="str">
            <v>CAIXA REFERENCIAL</v>
          </cell>
        </row>
        <row r="5162">
          <cell r="A5162">
            <v>87452</v>
          </cell>
          <cell r="B5162" t="str">
            <v>PAREDES/PAINEIS</v>
          </cell>
          <cell r="C5162" t="str">
            <v>PARE</v>
          </cell>
          <cell r="D5162" t="str">
            <v>ALVENARIA DE BLOCOS DE CONCRETO</v>
          </cell>
          <cell r="E5162" t="str">
            <v>0065</v>
          </cell>
          <cell r="F5162" t="str">
            <v/>
          </cell>
          <cell r="G5162" t="str">
            <v/>
          </cell>
          <cell r="H5162" t="str">
            <v>ALVENARIA DE VEDAÇÃO DE BLOCOS VAZADOS DE CONCRETO DE 19X19X39CM (ESPESSURA 19CM) DE PAREDES COM ÁREA LÍQUIDA MENOR QUE 6M² SEM VÃOS E ARGAMASSA DE ASSENTAMENTO COM PREPARO MANUAL. AF_06/2014</v>
          </cell>
          <cell r="I5162" t="str">
            <v>M2</v>
          </cell>
          <cell r="J5162" t="str">
            <v>ATRIBUÍDO SÃO PAULO</v>
          </cell>
          <cell r="K5162" t="str">
            <v>82,69</v>
          </cell>
          <cell r="L5162" t="str">
            <v>CAIXA REFERENCIAL</v>
          </cell>
        </row>
        <row r="5163">
          <cell r="A5163">
            <v>87453</v>
          </cell>
          <cell r="B5163" t="str">
            <v>PAREDES/PAINEIS</v>
          </cell>
          <cell r="C5163" t="str">
            <v>PARE</v>
          </cell>
          <cell r="D5163" t="str">
            <v>ALVENARIA DE BLOCOS DE CONCRETO</v>
          </cell>
          <cell r="E5163" t="str">
            <v>0065</v>
          </cell>
          <cell r="F5163" t="str">
            <v/>
          </cell>
          <cell r="G5163" t="str">
            <v/>
          </cell>
          <cell r="H5163" t="str">
            <v>ALVENARIA DE VEDAÇÃO DE BLOCOS VAZADOS DE CONCRETO DE 9X19X39CM (ESPESSURA 9CM) DE PAREDES COM ÁREA LÍQUIDA MAIOR OU IGUAL A 6M² SEM VÃOS E ARGAMASSA DE ASSENTAMENTO COM PREPARO EM BETONEIRA. AF_06/2014</v>
          </cell>
          <cell r="I5163" t="str">
            <v>M2</v>
          </cell>
          <cell r="J5163" t="str">
            <v>ATRIBUÍDO SÃO PAULO</v>
          </cell>
          <cell r="K5163" t="str">
            <v>48,49</v>
          </cell>
          <cell r="L5163" t="str">
            <v>CAIXA REFERENCIAL</v>
          </cell>
        </row>
        <row r="5164">
          <cell r="A5164">
            <v>87454</v>
          </cell>
          <cell r="B5164" t="str">
            <v>PAREDES/PAINEIS</v>
          </cell>
          <cell r="C5164" t="str">
            <v>PARE</v>
          </cell>
          <cell r="D5164" t="str">
            <v>ALVENARIA DE BLOCOS DE CONCRETO</v>
          </cell>
          <cell r="E5164" t="str">
            <v>0065</v>
          </cell>
          <cell r="F5164" t="str">
            <v/>
          </cell>
          <cell r="G5164" t="str">
            <v/>
          </cell>
          <cell r="H5164" t="str">
            <v>ALVENARIA DE VEDAÇÃO DE BLOCOS VAZADOS DE CONCRETO DE 9X19X39CM (ESPESSURA 9CM) DE PAREDES COM ÁREA LÍQUIDA MAIOR OU IGUAL A 6M² SEM VÃOS E ARGAMASSA DE ASSENTAMENTO COM PREPARO MANUAL. AF_06/2014</v>
          </cell>
          <cell r="I5164" t="str">
            <v>M2</v>
          </cell>
          <cell r="J5164" t="str">
            <v>ATRIBUÍDO SÃO PAULO</v>
          </cell>
          <cell r="K5164" t="str">
            <v>49,21</v>
          </cell>
          <cell r="L5164" t="str">
            <v>CAIXA REFERENCIAL</v>
          </cell>
        </row>
        <row r="5165">
          <cell r="A5165">
            <v>87455</v>
          </cell>
          <cell r="B5165" t="str">
            <v>PAREDES/PAINEIS</v>
          </cell>
          <cell r="C5165" t="str">
            <v>PARE</v>
          </cell>
          <cell r="D5165" t="str">
            <v>ALVENARIA DE BLOCOS DE CONCRETO</v>
          </cell>
          <cell r="E5165" t="str">
            <v>0065</v>
          </cell>
          <cell r="F5165" t="str">
            <v/>
          </cell>
          <cell r="G5165" t="str">
            <v/>
          </cell>
          <cell r="H5165" t="str">
            <v>ALVENARIA DE VEDAÇÃO DE BLOCOS VAZADOS DE CONCRETO DE 14X19X39CM (ESPESSURA 14CM) DE PAREDES COM ÁREA LÍQUIDA MAIOR OU IGUAL A 6M² SEM VÃOS E ARGAMASSA DE ASSENTAMENTO COM PREPARO EM BETONEIRA. AF_06/2014</v>
          </cell>
          <cell r="I5165" t="str">
            <v>M2</v>
          </cell>
          <cell r="J5165" t="str">
            <v>ATRIBUÍDO SÃO PAULO</v>
          </cell>
          <cell r="K5165" t="str">
            <v>63,13</v>
          </cell>
          <cell r="L5165" t="str">
            <v>CAIXA REFERENCIAL</v>
          </cell>
        </row>
        <row r="5166">
          <cell r="A5166">
            <v>87456</v>
          </cell>
          <cell r="B5166" t="str">
            <v>PAREDES/PAINEIS</v>
          </cell>
          <cell r="C5166" t="str">
            <v>PARE</v>
          </cell>
          <cell r="D5166" t="str">
            <v>ALVENARIA DE BLOCOS DE CONCRETO</v>
          </cell>
          <cell r="E5166" t="str">
            <v>0065</v>
          </cell>
          <cell r="F5166" t="str">
            <v/>
          </cell>
          <cell r="G5166" t="str">
            <v/>
          </cell>
          <cell r="H5166" t="str">
            <v>ALVENARIA DE VEDAÇÃO DE BLOCOS VAZADOS DE CONCRETO DE 14X19X39CM (ESPESSURA 14CM) DE PAREDES COM ÁREA LÍQUIDA MAIOR OU IGUAL A 6M² SEM VÃOS E ARGAMASSA DE ASSENTAMENTO COM PREPARO MANUAL. AF_06/2014</v>
          </cell>
          <cell r="I5166" t="str">
            <v>M2</v>
          </cell>
          <cell r="J5166" t="str">
            <v>ATRIBUÍDO SÃO PAULO</v>
          </cell>
          <cell r="K5166" t="str">
            <v>64,37</v>
          </cell>
          <cell r="L5166" t="str">
            <v>CAIXA REFERENCIAL</v>
          </cell>
        </row>
        <row r="5167">
          <cell r="A5167">
            <v>87457</v>
          </cell>
          <cell r="B5167" t="str">
            <v>PAREDES/PAINEIS</v>
          </cell>
          <cell r="C5167" t="str">
            <v>PARE</v>
          </cell>
          <cell r="D5167" t="str">
            <v>ALVENARIA DE BLOCOS DE CONCRETO</v>
          </cell>
          <cell r="E5167" t="str">
            <v>0065</v>
          </cell>
          <cell r="F5167" t="str">
            <v/>
          </cell>
          <cell r="G5167" t="str">
            <v/>
          </cell>
          <cell r="H5167" t="str">
            <v>ALVENARIA DE VEDAÇÃO DE BLOCOS VAZADOS DE CONCRETO DE 19X19X39CM (ESPESSURA 19CM) DE PAREDES COM ÁREA LÍQUIDA MAIOR OU IGUAL A 6M² SEM VÃOS E ARGAMASSA DE ASSENTAMENTO COM PREPARO EM BETONEIRA. AF_06/2014</v>
          </cell>
          <cell r="I5167" t="str">
            <v>M2</v>
          </cell>
          <cell r="J5167" t="str">
            <v>ATRIBUÍDO SÃO PAULO</v>
          </cell>
          <cell r="K5167" t="str">
            <v>76,65</v>
          </cell>
          <cell r="L5167" t="str">
            <v>CAIXA REFERENCIAL</v>
          </cell>
        </row>
        <row r="5168">
          <cell r="A5168">
            <v>87458</v>
          </cell>
          <cell r="B5168" t="str">
            <v>PAREDES/PAINEIS</v>
          </cell>
          <cell r="C5168" t="str">
            <v>PARE</v>
          </cell>
          <cell r="D5168" t="str">
            <v>ALVENARIA DE BLOCOS DE CONCRETO</v>
          </cell>
          <cell r="E5168" t="str">
            <v>0065</v>
          </cell>
          <cell r="F5168" t="str">
            <v/>
          </cell>
          <cell r="G5168" t="str">
            <v/>
          </cell>
          <cell r="H5168" t="str">
            <v>ALVENARIA DE VEDAÇÃO DE BLOCOS VAZADOS DE CONCRETO DE 19X19X39CM (ESPESSURA 19CM) DE PAREDES COM ÁREA LÍQUIDA MAIOR OU IGUAL A 6M² SEM VÃOS E ARGAMASSA DE ASSENTAMENTO COM PREPARO MANUAL. AF_06/2014</v>
          </cell>
          <cell r="I5168" t="str">
            <v>M2</v>
          </cell>
          <cell r="J5168" t="str">
            <v>ATRIBUÍDO SÃO PAULO</v>
          </cell>
          <cell r="K5168" t="str">
            <v>77,70</v>
          </cell>
          <cell r="L5168" t="str">
            <v>CAIXA REFERENCIAL</v>
          </cell>
        </row>
        <row r="5169">
          <cell r="A5169">
            <v>87459</v>
          </cell>
          <cell r="B5169" t="str">
            <v>PAREDES/PAINEIS</v>
          </cell>
          <cell r="C5169" t="str">
            <v>PARE</v>
          </cell>
          <cell r="D5169" t="str">
            <v>ALVENARIA DE BLOCOS DE CONCRETO</v>
          </cell>
          <cell r="E5169" t="str">
            <v>0065</v>
          </cell>
          <cell r="F5169" t="str">
            <v/>
          </cell>
          <cell r="G5169" t="str">
            <v/>
          </cell>
          <cell r="H5169" t="str">
            <v>ALVENARIA DE VEDAÇÃO DE BLOCOS VAZADOS DE CONCRETO DE 9X19X39CM (ESPESSURA 9CM) DE PAREDES COM ÁREA LÍQUIDA MENOR QUE 6M² COM VÃOS E ARGAMASSA DE ASSENTAMENTO COM PREPARO EM BETONEIRA. AF_06/2014</v>
          </cell>
          <cell r="I5169" t="str">
            <v>M2</v>
          </cell>
          <cell r="J5169" t="str">
            <v>ATRIBUÍDO SÃO PAULO</v>
          </cell>
          <cell r="K5169" t="str">
            <v>57,05</v>
          </cell>
          <cell r="L5169" t="str">
            <v>CAIXA REFERENCIAL</v>
          </cell>
        </row>
        <row r="5170">
          <cell r="A5170">
            <v>87460</v>
          </cell>
          <cell r="B5170" t="str">
            <v>PAREDES/PAINEIS</v>
          </cell>
          <cell r="C5170" t="str">
            <v>PARE</v>
          </cell>
          <cell r="D5170" t="str">
            <v>ALVENARIA DE BLOCOS DE CONCRETO</v>
          </cell>
          <cell r="E5170" t="str">
            <v>0065</v>
          </cell>
          <cell r="F5170" t="str">
            <v/>
          </cell>
          <cell r="G5170" t="str">
            <v/>
          </cell>
          <cell r="H5170" t="str">
            <v>ALVENARIA DE VEDAÇÃO DE BLOCOS VAZADOS DE CONCRETO DE 9X19X39CM (ESPESSURA 9CM) DE PAREDES COM ÁREA LÍQUIDA MENOR QUE 6M² COM VÃOS E ARGAMASSA DE ASSENTAMENTO COM PREPARO MANUAL. AF_06/2014</v>
          </cell>
          <cell r="I5170" t="str">
            <v>M2</v>
          </cell>
          <cell r="J5170" t="str">
            <v>ATRIBUÍDO SÃO PAULO</v>
          </cell>
          <cell r="K5170" t="str">
            <v>57,77</v>
          </cell>
          <cell r="L5170" t="str">
            <v>CAIXA REFERENCIAL</v>
          </cell>
        </row>
        <row r="5171">
          <cell r="A5171">
            <v>87461</v>
          </cell>
          <cell r="B5171" t="str">
            <v>PAREDES/PAINEIS</v>
          </cell>
          <cell r="C5171" t="str">
            <v>PARE</v>
          </cell>
          <cell r="D5171" t="str">
            <v>ALVENARIA DE BLOCOS DE CONCRETO</v>
          </cell>
          <cell r="E5171" t="str">
            <v>0065</v>
          </cell>
          <cell r="F5171" t="str">
            <v/>
          </cell>
          <cell r="G5171" t="str">
            <v/>
          </cell>
          <cell r="H5171" t="str">
            <v>ALVENARIA DE VEDAÇÃO DE BLOCOS VAZADOS DE CONCRETO DE 14X19X39CM (ESPESSURA 14CM) DE PAREDES COM ÁREA LÍQUIDA MENOR QUE 6M² COM VÃOS E ARGAMASSA DE ASSENTAMENTO COM PREPARO EM BETONEIRA. AF_06/2014</v>
          </cell>
          <cell r="I5171" t="str">
            <v>M2</v>
          </cell>
          <cell r="J5171" t="str">
            <v>ATRIBUÍDO SÃO PAULO</v>
          </cell>
          <cell r="K5171" t="str">
            <v>72,68</v>
          </cell>
          <cell r="L5171" t="str">
            <v>CAIXA REFERENCIAL</v>
          </cell>
        </row>
        <row r="5172">
          <cell r="A5172">
            <v>87462</v>
          </cell>
          <cell r="B5172" t="str">
            <v>PAREDES/PAINEIS</v>
          </cell>
          <cell r="C5172" t="str">
            <v>PARE</v>
          </cell>
          <cell r="D5172" t="str">
            <v>ALVENARIA DE BLOCOS DE CONCRETO</v>
          </cell>
          <cell r="E5172" t="str">
            <v>0065</v>
          </cell>
          <cell r="F5172" t="str">
            <v/>
          </cell>
          <cell r="G5172" t="str">
            <v/>
          </cell>
          <cell r="H5172" t="str">
            <v>ALVENARIA DE VEDAÇÃO DE BLOCOS VAZADOS DE CONCRETO DE 14X19X39CM (ESPESSURA 14CM) DE PAREDES COM ÁREA LÍQUIDA MENOR QUE 6M² COM VÃOS E ARGAMASSA DE ASSENTAMENTO COM PREPARO MANUAL. AF_06/2014</v>
          </cell>
          <cell r="I5172" t="str">
            <v>M2</v>
          </cell>
          <cell r="J5172" t="str">
            <v>ATRIBUÍDO SÃO PAULO</v>
          </cell>
          <cell r="K5172" t="str">
            <v>73,52</v>
          </cell>
          <cell r="L5172" t="str">
            <v>CAIXA REFERENCIAL</v>
          </cell>
        </row>
        <row r="5173">
          <cell r="A5173">
            <v>87463</v>
          </cell>
          <cell r="B5173" t="str">
            <v>PAREDES/PAINEIS</v>
          </cell>
          <cell r="C5173" t="str">
            <v>PARE</v>
          </cell>
          <cell r="D5173" t="str">
            <v>ALVENARIA DE BLOCOS DE CONCRETO</v>
          </cell>
          <cell r="E5173" t="str">
            <v>0065</v>
          </cell>
          <cell r="F5173" t="str">
            <v/>
          </cell>
          <cell r="G5173" t="str">
            <v/>
          </cell>
          <cell r="H5173" t="str">
            <v>ALVENARIA DE VEDAÇÃO DE BLOCOS VAZADOS DE CONCRETO DE 19X19X39CM (ESPESSURA 19CM) DE PAREDES COM ÁREA LÍQUIDA MENOR QUE 6M² COM VÃOS E ARGAMASSA DE ASSENTAMENTO COM PREPARO EM BETONEIRA. AF_06/2014</v>
          </cell>
          <cell r="I5173" t="str">
            <v>M2</v>
          </cell>
          <cell r="J5173" t="str">
            <v>ATRIBUÍDO SÃO PAULO</v>
          </cell>
          <cell r="K5173" t="str">
            <v>87,00</v>
          </cell>
          <cell r="L5173" t="str">
            <v>CAIXA REFERENCIAL</v>
          </cell>
        </row>
        <row r="5174">
          <cell r="A5174">
            <v>87464</v>
          </cell>
          <cell r="B5174" t="str">
            <v>PAREDES/PAINEIS</v>
          </cell>
          <cell r="C5174" t="str">
            <v>PARE</v>
          </cell>
          <cell r="D5174" t="str">
            <v>ALVENARIA DE BLOCOS DE CONCRETO</v>
          </cell>
          <cell r="E5174" t="str">
            <v>0065</v>
          </cell>
          <cell r="F5174" t="str">
            <v/>
          </cell>
          <cell r="G5174" t="str">
            <v/>
          </cell>
          <cell r="H5174" t="str">
            <v>ALVENARIA DE VEDAÇÃO DE BLOCOS VAZADOS DE CONCRETO DE 19X19X39CM (ESPESSURA 19CM) DE PAREDES COM ÁREA LÍQUIDA MENOR QUE 6M² COM VÃOS E ARGAMASSA DE ASSENTAMENTO COM PREPARO MANUAL. AF_06/2014</v>
          </cell>
          <cell r="I5174" t="str">
            <v>M2</v>
          </cell>
          <cell r="J5174" t="str">
            <v>ATRIBUÍDO SÃO PAULO</v>
          </cell>
          <cell r="K5174" t="str">
            <v>88,05</v>
          </cell>
          <cell r="L5174" t="str">
            <v>CAIXA REFERENCIAL</v>
          </cell>
        </row>
        <row r="5175">
          <cell r="A5175">
            <v>87465</v>
          </cell>
          <cell r="B5175" t="str">
            <v>PAREDES/PAINEIS</v>
          </cell>
          <cell r="C5175" t="str">
            <v>PARE</v>
          </cell>
          <cell r="D5175" t="str">
            <v>ALVENARIA DE BLOCOS DE CONCRETO</v>
          </cell>
          <cell r="E5175" t="str">
            <v>0065</v>
          </cell>
          <cell r="F5175" t="str">
            <v/>
          </cell>
          <cell r="G5175" t="str">
            <v/>
          </cell>
          <cell r="H5175" t="str">
            <v>ALVENARIA DE VEDAÇÃO DE BLOCOS VAZADOS DE CONCRETO DE 9X19X39CM (ESPESSURA 9CM) DE PAREDES COM ÁREA LÍQUIDA MAIOR OU IGUAL A 6M² COM VÃOS E ARGAMASSA DE ASSENTAMENTO COM PREPARO EM BETONEIRA. AF_06/2014</v>
          </cell>
          <cell r="I5175" t="str">
            <v>M2</v>
          </cell>
          <cell r="J5175" t="str">
            <v>ATRIBUÍDO SÃO PAULO</v>
          </cell>
          <cell r="K5175" t="str">
            <v>51,46</v>
          </cell>
          <cell r="L5175" t="str">
            <v>CAIXA REFERENCIAL</v>
          </cell>
        </row>
        <row r="5176">
          <cell r="A5176">
            <v>87466</v>
          </cell>
          <cell r="B5176" t="str">
            <v>PAREDES/PAINEIS</v>
          </cell>
          <cell r="C5176" t="str">
            <v>PARE</v>
          </cell>
          <cell r="D5176" t="str">
            <v>ALVENARIA DE BLOCOS DE CONCRETO</v>
          </cell>
          <cell r="E5176" t="str">
            <v>0065</v>
          </cell>
          <cell r="F5176" t="str">
            <v/>
          </cell>
          <cell r="G5176" t="str">
            <v/>
          </cell>
          <cell r="H5176" t="str">
            <v>ALVENARIA DE VEDAÇÃO DE BLOCOS VAZADOS DE CONCRETO DE 9X19X39CM (ESPESSURA 9CM) DE PAREDES COM ÁREA LÍQUIDA MAIOR OU IGUAL A 6M² COM VÃOS E ARGAMASSA DE ASSENTAMENTO COM PREPARO MANUAL. AF_06/2014</v>
          </cell>
          <cell r="I5176" t="str">
            <v>M2</v>
          </cell>
          <cell r="J5176" t="str">
            <v>ATRIBUÍDO SÃO PAULO</v>
          </cell>
          <cell r="K5176" t="str">
            <v>52,18</v>
          </cell>
          <cell r="L5176" t="str">
            <v>CAIXA REFERENCIAL</v>
          </cell>
        </row>
        <row r="5177">
          <cell r="A5177">
            <v>87467</v>
          </cell>
          <cell r="B5177" t="str">
            <v>PAREDES/PAINEIS</v>
          </cell>
          <cell r="C5177" t="str">
            <v>PARE</v>
          </cell>
          <cell r="D5177" t="str">
            <v>ALVENARIA DE BLOCOS DE CONCRETO</v>
          </cell>
          <cell r="E5177" t="str">
            <v>0065</v>
          </cell>
          <cell r="F5177" t="str">
            <v/>
          </cell>
          <cell r="G5177" t="str">
            <v/>
          </cell>
          <cell r="H5177" t="str">
            <v>ALVENARIA DE VEDAÇÃO DE BLOCOS VAZADOS DE CONCRETO DE 14X19X39CM (ESPESSURA 14CM) DE PAREDES COM ÁREA LÍQUIDA MAIOR OU IGUAL A 6M² COM VÃOS E ARGAMASSA DE ASSENTAMENTO COM PREPARO EM BETONEIRA. AF_06/2014</v>
          </cell>
          <cell r="I5177" t="str">
            <v>M2</v>
          </cell>
          <cell r="J5177" t="str">
            <v>ATRIBUÍDO SÃO PAULO</v>
          </cell>
          <cell r="K5177" t="str">
            <v>66,56</v>
          </cell>
          <cell r="L5177" t="str">
            <v>CAIXA REFERENCIAL</v>
          </cell>
        </row>
        <row r="5178">
          <cell r="A5178">
            <v>87468</v>
          </cell>
          <cell r="B5178" t="str">
            <v>PAREDES/PAINEIS</v>
          </cell>
          <cell r="C5178" t="str">
            <v>PARE</v>
          </cell>
          <cell r="D5178" t="str">
            <v>ALVENARIA DE BLOCOS DE CONCRETO</v>
          </cell>
          <cell r="E5178" t="str">
            <v>0065</v>
          </cell>
          <cell r="F5178" t="str">
            <v/>
          </cell>
          <cell r="G5178" t="str">
            <v/>
          </cell>
          <cell r="H5178" t="str">
            <v>ALVENARIA DE VEDAÇÃO DE BLOCOS VAZADOS DE CONCRETO DE 14X19X39CM (ESPESSURA 14CM) DE PAREDES COM ÁREA LÍQUIDA MAIOR OU IGUAL A 6M² COM VÃOS E ARGAMASSA DE ASSENTAMENTO COM PREPARO MANUAL. AF_06/2014</v>
          </cell>
          <cell r="I5178" t="str">
            <v>M2</v>
          </cell>
          <cell r="J5178" t="str">
            <v>ATRIBUÍDO SÃO PAULO</v>
          </cell>
          <cell r="K5178" t="str">
            <v>67,40</v>
          </cell>
          <cell r="L5178" t="str">
            <v>CAIXA REFERENCIAL</v>
          </cell>
        </row>
        <row r="5179">
          <cell r="A5179">
            <v>87469</v>
          </cell>
          <cell r="B5179" t="str">
            <v>PAREDES/PAINEIS</v>
          </cell>
          <cell r="C5179" t="str">
            <v>PARE</v>
          </cell>
          <cell r="D5179" t="str">
            <v>ALVENARIA DE BLOCOS DE CONCRETO</v>
          </cell>
          <cell r="E5179" t="str">
            <v>0065</v>
          </cell>
          <cell r="F5179" t="str">
            <v/>
          </cell>
          <cell r="G5179" t="str">
            <v/>
          </cell>
          <cell r="H5179" t="str">
            <v>ALVENARIA DE VEDAÇÃO DE BLOCOS VAZADOS DE CONCRETO DE 19X19X39CM (ESPESSURA 19CM) DE PAREDES COM ÁREA LÍQUIDA MAIOR OU IGUAL A 6M² COM VÃOS E ARGAMASSA DE ASSENTAMENTO COM PREPARO EM BETONEIRA. AF_06/2014</v>
          </cell>
          <cell r="I5179" t="str">
            <v>M2</v>
          </cell>
          <cell r="J5179" t="str">
            <v>ATRIBUÍDO SÃO PAULO</v>
          </cell>
          <cell r="K5179" t="str">
            <v>80,23</v>
          </cell>
          <cell r="L5179" t="str">
            <v>CAIXA REFERENCIAL</v>
          </cell>
        </row>
        <row r="5180">
          <cell r="A5180">
            <v>87470</v>
          </cell>
          <cell r="B5180" t="str">
            <v>PAREDES/PAINEIS</v>
          </cell>
          <cell r="C5180" t="str">
            <v>PARE</v>
          </cell>
          <cell r="D5180" t="str">
            <v>ALVENARIA DE BLOCOS DE CONCRETO</v>
          </cell>
          <cell r="E5180" t="str">
            <v>0065</v>
          </cell>
          <cell r="F5180" t="str">
            <v/>
          </cell>
          <cell r="G5180" t="str">
            <v/>
          </cell>
          <cell r="H5180" t="str">
            <v>ALVENARIA DE VEDAÇÃO DE BLOCOS VAZADOS DE CONCRETO DE 19X19X39CM (ESPESSURA 19CM) DE PAREDES COM ÁREA LÍQUIDA MAIOR OU IGUAL A 6M² COM VÃOS E ARGAMASSA DE ASSENTAMENTO COM PREPARO MANUAL. AF_06/2014</v>
          </cell>
          <cell r="I5180" t="str">
            <v>M2</v>
          </cell>
          <cell r="J5180" t="str">
            <v>ATRIBUÍDO SÃO PAULO</v>
          </cell>
          <cell r="K5180" t="str">
            <v>81,28</v>
          </cell>
          <cell r="L5180" t="str">
            <v>CAIXA REFERENCIAL</v>
          </cell>
        </row>
        <row r="5181">
          <cell r="A5181">
            <v>89044</v>
          </cell>
          <cell r="B5181" t="str">
            <v>PAREDES/PAINEIS</v>
          </cell>
          <cell r="C5181" t="str">
            <v>PARE</v>
          </cell>
          <cell r="D5181" t="str">
            <v>ALVENARIA DE BLOCOS DE CONCRETO</v>
          </cell>
          <cell r="E5181" t="str">
            <v>0065</v>
          </cell>
          <cell r="F5181" t="str">
            <v/>
          </cell>
          <cell r="G5181" t="str">
            <v/>
          </cell>
          <cell r="H5181" t="str">
            <v>(COMPOSIÇÃO REPRESENTATIVA) DO SERVIÇO DE ALVENARIA DE VEDAÇÃO DE BLOCOS VAZADOS DE CONCRETO DE 9X19X39CM (ESPESSURA 9CM), PARA EDIFICAÇÃO HABITACIONAL MULTIFAMILIAR (PRÉDIO). AF_11/2014</v>
          </cell>
          <cell r="I5181" t="str">
            <v>M2</v>
          </cell>
          <cell r="J5181" t="str">
            <v>ATRIBUÍDO SÃO PAULO</v>
          </cell>
          <cell r="K5181" t="str">
            <v>51,59</v>
          </cell>
          <cell r="L5181" t="str">
            <v>CAIXA REFERENCIAL</v>
          </cell>
        </row>
        <row r="5182">
          <cell r="A5182">
            <v>89169</v>
          </cell>
          <cell r="B5182" t="str">
            <v>PAREDES/PAINEIS</v>
          </cell>
          <cell r="C5182" t="str">
            <v>PARE</v>
          </cell>
          <cell r="D5182" t="str">
            <v>ALVENARIA DE BLOCOS DE CONCRETO</v>
          </cell>
          <cell r="E5182" t="str">
            <v>0065</v>
          </cell>
          <cell r="F5182" t="str">
            <v/>
          </cell>
          <cell r="G5182" t="str">
            <v/>
          </cell>
          <cell r="H5182" t="str">
            <v>(COMPOSIÇÃO REPRESENTATIVA) DO SERVIÇO DE ALVENARIA DE VEDAÇÃO DE BLOCOS VAZADOS DE CONCRETO DE 9X19X39CM (ESPESSURA 9CM), PARA EDIFICAÇÃO HABITACIONAL UNIFAMILIAR (CASA) E EDIFICAÇÃO PÚBLICA PADRÃO. AF_11/2014</v>
          </cell>
          <cell r="I5182" t="str">
            <v>M2</v>
          </cell>
          <cell r="J5182" t="str">
            <v>ATRIBUÍDO SÃO PAULO</v>
          </cell>
          <cell r="K5182" t="str">
            <v>52,31</v>
          </cell>
          <cell r="L5182" t="str">
            <v>CAIXA REFERENCIAL</v>
          </cell>
        </row>
        <row r="5183">
          <cell r="A5183">
            <v>89978</v>
          </cell>
          <cell r="B5183" t="str">
            <v>PAREDES/PAINEIS</v>
          </cell>
          <cell r="C5183" t="str">
            <v>PARE</v>
          </cell>
          <cell r="D5183" t="str">
            <v>ALVENARIA DE BLOCOS DE CONCRETO</v>
          </cell>
          <cell r="E5183" t="str">
            <v>0065</v>
          </cell>
          <cell r="F5183" t="str">
            <v/>
          </cell>
          <cell r="G5183" t="str">
            <v/>
          </cell>
          <cell r="H5183" t="str">
            <v>(COMPOSIÇÃO REPRESENTATIVA) DO SERVIÇO DE ALVENARIA DE VEDAÇÃO DE BLOCOS VAZADOS DE CONCRETO DE 14X19X39CM (ESPESSURA 14CM), PARA EDIFICAÇÃO HABITACIONAL UNIFAMILIAR (CASA) E EDIFICAÇÃO PÚBLICA PADRÃO. AF_12/2014</v>
          </cell>
          <cell r="I5183" t="str">
            <v>M2</v>
          </cell>
          <cell r="J5183" t="str">
            <v>ATRIBUÍDO SÃO PAULO</v>
          </cell>
          <cell r="K5183" t="str">
            <v>67,56</v>
          </cell>
          <cell r="L5183" t="str">
            <v>CAIXA REFERENCIAL</v>
          </cell>
        </row>
        <row r="5184">
          <cell r="A5184">
            <v>89453</v>
          </cell>
          <cell r="B5184" t="str">
            <v>PAREDES/PAINEIS</v>
          </cell>
          <cell r="C5184" t="str">
            <v>PARE</v>
          </cell>
          <cell r="D5184" t="str">
            <v>ALVENARIA DE ELEMENTOS VAZADOS DE CONCRETO</v>
          </cell>
          <cell r="E5184" t="str">
            <v>0066</v>
          </cell>
          <cell r="F5184" t="str">
            <v/>
          </cell>
          <cell r="G5184" t="str">
            <v/>
          </cell>
          <cell r="H5184" t="str">
            <v>ALVENARIA DE BLOCOS DE CONCRETO ESTRUTURAL 14X19X39 CM, (ESPESSURA 14 CM), FBK = 4,5 MPA, PARA PAREDES COM ÁREA LÍQUIDA MENOR QUE 6M², SEM VÃOS, UTILIZANDO PALHETA. AF_12/2014</v>
          </cell>
          <cell r="I5184" t="str">
            <v>M2</v>
          </cell>
          <cell r="J5184" t="str">
            <v>COEFICIENTE DE REPRESENTATIVIDADE</v>
          </cell>
          <cell r="K5184" t="str">
            <v>60,88</v>
          </cell>
          <cell r="L5184" t="str">
            <v>CAIXA REFERENCIAL</v>
          </cell>
        </row>
        <row r="5185">
          <cell r="A5185">
            <v>89454</v>
          </cell>
          <cell r="B5185" t="str">
            <v>PAREDES/PAINEIS</v>
          </cell>
          <cell r="C5185" t="str">
            <v>PARE</v>
          </cell>
          <cell r="D5185" t="str">
            <v>ALVENARIA DE ELEMENTOS VAZADOS DE CONCRETO</v>
          </cell>
          <cell r="E5185" t="str">
            <v>0066</v>
          </cell>
          <cell r="F5185" t="str">
            <v/>
          </cell>
          <cell r="G5185" t="str">
            <v/>
          </cell>
          <cell r="H5185" t="str">
            <v>ALVENARIA DE BLOCOS DE CONCRETO ESTRUTURAL 14X19X39 CM, (ESPESSURA 14 CM), FBK = 4,5 MPA, PARA PAREDES COM ÁREA LÍQUIDA MAIOR OU IGUAL A 6M², SEM VÃOS, UTILIZANDO PALHETA. AF_12/2014</v>
          </cell>
          <cell r="I5185" t="str">
            <v>M2</v>
          </cell>
          <cell r="J5185" t="str">
            <v>COEFICIENTE DE REPRESENTATIVIDADE</v>
          </cell>
          <cell r="K5185" t="str">
            <v>58,41</v>
          </cell>
          <cell r="L5185" t="str">
            <v>CAIXA REFERENCIAL</v>
          </cell>
        </row>
        <row r="5186">
          <cell r="A5186">
            <v>89455</v>
          </cell>
          <cell r="B5186" t="str">
            <v>PAREDES/PAINEIS</v>
          </cell>
          <cell r="C5186" t="str">
            <v>PARE</v>
          </cell>
          <cell r="D5186" t="str">
            <v>ALVENARIA DE ELEMENTOS VAZADOS DE CONCRETO</v>
          </cell>
          <cell r="E5186" t="str">
            <v>0066</v>
          </cell>
          <cell r="F5186" t="str">
            <v/>
          </cell>
          <cell r="G5186" t="str">
            <v/>
          </cell>
          <cell r="H5186" t="str">
            <v>ALVENARIA DE BLOCOS DE CONCRETO ESTRUTURAL 14X19X39 CM, (ESPESSURA 14 CM) FBK = 14,0 MPA, PARA PAREDES COM ÁREA LÍQUIDA MENOR QUE 6M², SEM VÃOS, UTILIZANDO PALHETA. AF_12/2014</v>
          </cell>
          <cell r="I5186" t="str">
            <v>M2</v>
          </cell>
          <cell r="J5186" t="str">
            <v>COEFICIENTE DE REPRESENTATIVIDADE</v>
          </cell>
          <cell r="K5186" t="str">
            <v>75,63</v>
          </cell>
          <cell r="L5186" t="str">
            <v>CAIXA REFERENCIAL</v>
          </cell>
        </row>
        <row r="5187">
          <cell r="A5187">
            <v>89456</v>
          </cell>
          <cell r="B5187" t="str">
            <v>PAREDES/PAINEIS</v>
          </cell>
          <cell r="C5187" t="str">
            <v>PARE</v>
          </cell>
          <cell r="D5187" t="str">
            <v>ALVENARIA DE ELEMENTOS VAZADOS DE CONCRETO</v>
          </cell>
          <cell r="E5187" t="str">
            <v>0066</v>
          </cell>
          <cell r="F5187" t="str">
            <v/>
          </cell>
          <cell r="G5187" t="str">
            <v/>
          </cell>
          <cell r="H5187" t="str">
            <v>ALVENARIA DE BLOCOS DE CONCRETO ESTRUTURAL 14X19X39 CM, (ESPESSURA 14 CM) FBK = 14,0 MPA, PARA PAREDES COM ÁREA LÍQUIDA MAIOR OU IGUAL A 6M², SEM VÃOS, UTILIZANDO PALHETA. AF_12/2014</v>
          </cell>
          <cell r="I5187" t="str">
            <v>M2</v>
          </cell>
          <cell r="J5187" t="str">
            <v>COEFICIENTE DE REPRESENTATIVIDADE</v>
          </cell>
          <cell r="K5187" t="str">
            <v>72,78</v>
          </cell>
          <cell r="L5187" t="str">
            <v>CAIXA REFERENCIAL</v>
          </cell>
        </row>
        <row r="5188">
          <cell r="A5188">
            <v>89457</v>
          </cell>
          <cell r="B5188" t="str">
            <v>PAREDES/PAINEIS</v>
          </cell>
          <cell r="C5188" t="str">
            <v>PARE</v>
          </cell>
          <cell r="D5188" t="str">
            <v>ALVENARIA DE ELEMENTOS VAZADOS DE CONCRETO</v>
          </cell>
          <cell r="E5188" t="str">
            <v>0066</v>
          </cell>
          <cell r="F5188" t="str">
            <v/>
          </cell>
          <cell r="G5188" t="str">
            <v/>
          </cell>
          <cell r="H5188" t="str">
            <v>ALVENARIA DE BLOCOS DE CONCRETO ESTRUTURAL 14X19X39 CM, (ESPESSURA 14 CM), FBK = 4,5 MPA, PARA PAREDES COM ÁREA LÍQUIDA MENOR QUE 6M², COM VÃOS, UTILIZANDO PALHETA. AF_12/2014</v>
          </cell>
          <cell r="I5188" t="str">
            <v>M2</v>
          </cell>
          <cell r="J5188" t="str">
            <v>COEFICIENTE DE REPRESENTATIVIDADE</v>
          </cell>
          <cell r="K5188" t="str">
            <v>64,32</v>
          </cell>
          <cell r="L5188" t="str">
            <v>CAIXA REFERENCIAL</v>
          </cell>
        </row>
        <row r="5189">
          <cell r="A5189">
            <v>89458</v>
          </cell>
          <cell r="B5189" t="str">
            <v>PAREDES/PAINEIS</v>
          </cell>
          <cell r="C5189" t="str">
            <v>PARE</v>
          </cell>
          <cell r="D5189" t="str">
            <v>ALVENARIA DE ELEMENTOS VAZADOS DE CONCRETO</v>
          </cell>
          <cell r="E5189" t="str">
            <v>0066</v>
          </cell>
          <cell r="F5189" t="str">
            <v/>
          </cell>
          <cell r="G5189" t="str">
            <v/>
          </cell>
          <cell r="H5189" t="str">
            <v>ALVENARIA DE BLOCOS DE CONCRETO ESTRUTURAL 14X19X39 CM, (ESPESSURA 14 CM), FBK = 4,5 MPA, PARA PAREDES COM ÁREA LÍQUIDA MAIOR OU IGUAL A 6M², COM VÃOS, UTILIZANDO PALHETA. AF_12/2014</v>
          </cell>
          <cell r="I5189" t="str">
            <v>M2</v>
          </cell>
          <cell r="J5189" t="str">
            <v>COEFICIENTE DE REPRESENTATIVIDADE</v>
          </cell>
          <cell r="K5189" t="str">
            <v>60,40</v>
          </cell>
          <cell r="L5189" t="str">
            <v>CAIXA REFERENCIAL</v>
          </cell>
        </row>
        <row r="5190">
          <cell r="A5190">
            <v>89459</v>
          </cell>
          <cell r="B5190" t="str">
            <v>PAREDES/PAINEIS</v>
          </cell>
          <cell r="C5190" t="str">
            <v>PARE</v>
          </cell>
          <cell r="D5190" t="str">
            <v>ALVENARIA DE ELEMENTOS VAZADOS DE CONCRETO</v>
          </cell>
          <cell r="E5190" t="str">
            <v>0066</v>
          </cell>
          <cell r="F5190" t="str">
            <v/>
          </cell>
          <cell r="G5190" t="str">
            <v/>
          </cell>
          <cell r="H5190" t="str">
            <v>ALVENARIA DE BLOCOS DE CONCRETO ESTRUTURAL 14X19X39 CM, (ESPESSURA 14 CM) FBK = 14,0 MPA, PARA PAREDES COM ÁREA LÍQUIDA MENOR QUE 6M², COM VÃOS, UTILIZANDO PALHETA. AF_12/2014</v>
          </cell>
          <cell r="I5190" t="str">
            <v>M2</v>
          </cell>
          <cell r="J5190" t="str">
            <v>COEFICIENTE DE REPRESENTATIVIDADE</v>
          </cell>
          <cell r="K5190" t="str">
            <v>79,36</v>
          </cell>
          <cell r="L5190" t="str">
            <v>CAIXA REFERENCIAL</v>
          </cell>
        </row>
        <row r="5191">
          <cell r="A5191">
            <v>89460</v>
          </cell>
          <cell r="B5191" t="str">
            <v>PAREDES/PAINEIS</v>
          </cell>
          <cell r="C5191" t="str">
            <v>PARE</v>
          </cell>
          <cell r="D5191" t="str">
            <v>ALVENARIA DE ELEMENTOS VAZADOS DE CONCRETO</v>
          </cell>
          <cell r="E5191" t="str">
            <v>0066</v>
          </cell>
          <cell r="F5191" t="str">
            <v/>
          </cell>
          <cell r="G5191" t="str">
            <v/>
          </cell>
          <cell r="H5191" t="str">
            <v>ALVENARIA DE BLOCOS DE CONCRETO ESTRUTURAL 14X19X39 CM, (ESPESSURA 14 CM) FBK = 14,0 MPA, PARA PAREDES COM ÁREA LÍQUIDA MAIOR OU IGUAL A 6M², COM VÃOS, UTILIZANDO PALHETA. AF_12/2014</v>
          </cell>
          <cell r="I5191" t="str">
            <v>M2</v>
          </cell>
          <cell r="J5191" t="str">
            <v>COEFICIENTE DE REPRESENTATIVIDADE</v>
          </cell>
          <cell r="K5191" t="str">
            <v>75,01</v>
          </cell>
          <cell r="L5191" t="str">
            <v>CAIXA REFERENCIAL</v>
          </cell>
        </row>
        <row r="5192">
          <cell r="A5192">
            <v>89462</v>
          </cell>
          <cell r="B5192" t="str">
            <v>PAREDES/PAINEIS</v>
          </cell>
          <cell r="C5192" t="str">
            <v>PARE</v>
          </cell>
          <cell r="D5192" t="str">
            <v>ALVENARIA DE ELEMENTOS VAZADOS DE CONCRETO</v>
          </cell>
          <cell r="E5192" t="str">
            <v>0066</v>
          </cell>
          <cell r="F5192" t="str">
            <v/>
          </cell>
          <cell r="G5192" t="str">
            <v/>
          </cell>
          <cell r="H5192" t="str">
            <v>ALVENARIA DE BLOCOS DE CONCRETO ESTRUTURAL 14X19X29 CM, (ESPESSURA 14 CM), FBK = 4,5 MPA, PARA PAREDES COM ÁREA LÍQUIDA MENOR QUE 6M², SEM VÃOS, UTILIZANDO PALHETA. AF_12/2014</v>
          </cell>
          <cell r="I5192" t="str">
            <v>M2</v>
          </cell>
          <cell r="J5192" t="str">
            <v>COEFICIENTE DE REPRESENTATIVIDADE</v>
          </cell>
          <cell r="K5192" t="str">
            <v>73,12</v>
          </cell>
          <cell r="L5192" t="str">
            <v>CAIXA REFERENCIAL</v>
          </cell>
        </row>
        <row r="5193">
          <cell r="A5193">
            <v>89463</v>
          </cell>
          <cell r="B5193" t="str">
            <v>PAREDES/PAINEIS</v>
          </cell>
          <cell r="C5193" t="str">
            <v>PARE</v>
          </cell>
          <cell r="D5193" t="str">
            <v>ALVENARIA DE ELEMENTOS VAZADOS DE CONCRETO</v>
          </cell>
          <cell r="E5193" t="str">
            <v>0066</v>
          </cell>
          <cell r="F5193" t="str">
            <v/>
          </cell>
          <cell r="G5193" t="str">
            <v/>
          </cell>
          <cell r="H5193" t="str">
            <v>ALVENARIA DE BLOCOS DE CONCRETO ESTRUTURAL 14X19X29 CM, (ESPESSURA 14 CM), FBK = 4,5 MPA, PARA PAREDES COM ÁREA LÍQUIDA MAIOR OU IGUAL A 6M², SEM VÃOS, UTILIZANDO PALHETA. AF_12/2014</v>
          </cell>
          <cell r="I5193" t="str">
            <v>M2</v>
          </cell>
          <cell r="J5193" t="str">
            <v>COEFICIENTE DE REPRESENTATIVIDADE</v>
          </cell>
          <cell r="K5193" t="str">
            <v>70,61</v>
          </cell>
          <cell r="L5193" t="str">
            <v>CAIXA REFERENCIAL</v>
          </cell>
        </row>
        <row r="5194">
          <cell r="A5194">
            <v>89464</v>
          </cell>
          <cell r="B5194" t="str">
            <v>PAREDES/PAINEIS</v>
          </cell>
          <cell r="C5194" t="str">
            <v>PARE</v>
          </cell>
          <cell r="D5194" t="str">
            <v>ALVENARIA DE ELEMENTOS VAZADOS DE CONCRETO</v>
          </cell>
          <cell r="E5194" t="str">
            <v>0066</v>
          </cell>
          <cell r="F5194" t="str">
            <v/>
          </cell>
          <cell r="G5194" t="str">
            <v/>
          </cell>
          <cell r="H5194" t="str">
            <v>ALVENARIA DE BLOCOS DE CONCRETO ESTRUTURAL 14X19X29 CM, (ESPESSURA 14 CM) FBK = 14,0 MPA, PARA PAREDES COM ÁREA LÍQUIDA MENOR QUE 6M², SEM VÃOS, UTILIZANDO PALHETA. AF_12/2014</v>
          </cell>
          <cell r="I5194" t="str">
            <v>M2</v>
          </cell>
          <cell r="J5194" t="str">
            <v>COEFICIENTE DE REPRESENTATIVIDADE</v>
          </cell>
          <cell r="K5194" t="str">
            <v>88,02</v>
          </cell>
          <cell r="L5194" t="str">
            <v>CAIXA REFERENCIAL</v>
          </cell>
        </row>
        <row r="5195">
          <cell r="A5195">
            <v>89465</v>
          </cell>
          <cell r="B5195" t="str">
            <v>PAREDES/PAINEIS</v>
          </cell>
          <cell r="C5195" t="str">
            <v>PARE</v>
          </cell>
          <cell r="D5195" t="str">
            <v>ALVENARIA DE ELEMENTOS VAZADOS DE CONCRETO</v>
          </cell>
          <cell r="E5195" t="str">
            <v>0066</v>
          </cell>
          <cell r="F5195" t="str">
            <v/>
          </cell>
          <cell r="G5195" t="str">
            <v/>
          </cell>
          <cell r="H5195" t="str">
            <v>ALVENARIA DE BLOCOS DE CONCRETO ESTRUTURAL 14X19X29 CM, (ESPESSURA 14 CM) FBK = 14,0 MPA, PARA PAREDES COM ÁREA LÍQUIDA MAIOR OU IGUAL A 6M², SEM VÃOS, UTILIZANDO PALHETA. AF_12/2014</v>
          </cell>
          <cell r="I5195" t="str">
            <v>M2</v>
          </cell>
          <cell r="J5195" t="str">
            <v>COEFICIENTE DE REPRESENTATIVIDADE</v>
          </cell>
          <cell r="K5195" t="str">
            <v>85,23</v>
          </cell>
          <cell r="L5195" t="str">
            <v>CAIXA REFERENCIAL</v>
          </cell>
        </row>
        <row r="5196">
          <cell r="A5196">
            <v>89466</v>
          </cell>
          <cell r="B5196" t="str">
            <v>PAREDES/PAINEIS</v>
          </cell>
          <cell r="C5196" t="str">
            <v>PARE</v>
          </cell>
          <cell r="D5196" t="str">
            <v>ALVENARIA DE ELEMENTOS VAZADOS DE CONCRETO</v>
          </cell>
          <cell r="E5196" t="str">
            <v>0066</v>
          </cell>
          <cell r="F5196" t="str">
            <v/>
          </cell>
          <cell r="G5196" t="str">
            <v/>
          </cell>
          <cell r="H5196" t="str">
            <v>ALVENARIA DE BLOCOS DE CONCRETO ESTRUTURAL 14X19X29 CM, (ESPESSURA 14 CM), FBK = 4,5 MPA, PARA PAREDES COM ÁREA LÍQUIDA MENOR QUE 6M², COM VÃOS, UTILIZANDO PALHETA. AF_12/2014</v>
          </cell>
          <cell r="I5196" t="str">
            <v>M2</v>
          </cell>
          <cell r="J5196" t="str">
            <v>COEFICIENTE DE REPRESENTATIVIDADE</v>
          </cell>
          <cell r="K5196" t="str">
            <v>77,92</v>
          </cell>
          <cell r="L5196" t="str">
            <v>CAIXA REFERENCIAL</v>
          </cell>
        </row>
        <row r="5197">
          <cell r="A5197">
            <v>89467</v>
          </cell>
          <cell r="B5197" t="str">
            <v>PAREDES/PAINEIS</v>
          </cell>
          <cell r="C5197" t="str">
            <v>PARE</v>
          </cell>
          <cell r="D5197" t="str">
            <v>ALVENARIA DE ELEMENTOS VAZADOS DE CONCRETO</v>
          </cell>
          <cell r="E5197" t="str">
            <v>0066</v>
          </cell>
          <cell r="F5197" t="str">
            <v/>
          </cell>
          <cell r="G5197" t="str">
            <v/>
          </cell>
          <cell r="H5197" t="str">
            <v>ALVENARIA DE BLOCOS DE CONCRETO ESTRUTURAL 14X19X29 CM, (ESPESSURA 14 CM), FBK = 4,5 MPA, PARA PAREDES COM ÁREA LÍQUIDA MAIOR OU IGUAL A 6M², COM VÃOS, UTILIZANDO PALHETA. AF_12/2014</v>
          </cell>
          <cell r="I5197" t="str">
            <v>M2</v>
          </cell>
          <cell r="J5197" t="str">
            <v>COEFICIENTE DE REPRESENTATIVIDADE</v>
          </cell>
          <cell r="K5197" t="str">
            <v>73,43</v>
          </cell>
          <cell r="L5197" t="str">
            <v>CAIXA REFERENCIAL</v>
          </cell>
        </row>
        <row r="5198">
          <cell r="A5198">
            <v>89468</v>
          </cell>
          <cell r="B5198" t="str">
            <v>PAREDES/PAINEIS</v>
          </cell>
          <cell r="C5198" t="str">
            <v>PARE</v>
          </cell>
          <cell r="D5198" t="str">
            <v>ALVENARIA DE ELEMENTOS VAZADOS DE CONCRETO</v>
          </cell>
          <cell r="E5198" t="str">
            <v>0066</v>
          </cell>
          <cell r="F5198" t="str">
            <v/>
          </cell>
          <cell r="G5198" t="str">
            <v/>
          </cell>
          <cell r="H5198" t="str">
            <v>ALVENARIA DE BLOCOS DE CONCRETO ESTRUTURAL 14X19X29 CM, (ESPESSURA 14 CM) FBK = 14,0 MPA, PARA PAREDES COM ÁREA LÍQUIDA MENOR QUE 6M², COM VÃOS, UTILIZANDO PALHETA. AF_12/2014</v>
          </cell>
          <cell r="I5198" t="str">
            <v>M2</v>
          </cell>
          <cell r="J5198" t="str">
            <v>COEFICIENTE DE REPRESENTATIVIDADE</v>
          </cell>
          <cell r="K5198" t="str">
            <v>93,04</v>
          </cell>
          <cell r="L5198" t="str">
            <v>CAIXA REFERENCIAL</v>
          </cell>
        </row>
        <row r="5199">
          <cell r="A5199">
            <v>89469</v>
          </cell>
          <cell r="B5199" t="str">
            <v>PAREDES/PAINEIS</v>
          </cell>
          <cell r="C5199" t="str">
            <v>PARE</v>
          </cell>
          <cell r="D5199" t="str">
            <v>ALVENARIA DE ELEMENTOS VAZADOS DE CONCRETO</v>
          </cell>
          <cell r="E5199" t="str">
            <v>0066</v>
          </cell>
          <cell r="F5199" t="str">
            <v/>
          </cell>
          <cell r="G5199" t="str">
            <v/>
          </cell>
          <cell r="H5199" t="str">
            <v>ALVENARIA DE BLOCOS DE CONCRETO ESTRUTURAL 14X19X29 CM, (ESPESSURA 14 CM) FBK = 14,0 MPA, PARA PAREDES COM ÁREA LÍQUIDA MAIOR OU IGUAL A 6M², COM VÃOS, UTILIZANDO PALHETA. AF_12/2014</v>
          </cell>
          <cell r="I5199" t="str">
            <v>M2</v>
          </cell>
          <cell r="J5199" t="str">
            <v>COEFICIENTE DE REPRESENTATIVIDADE</v>
          </cell>
          <cell r="K5199" t="str">
            <v>88,25</v>
          </cell>
          <cell r="L5199" t="str">
            <v>CAIXA REFERENCIAL</v>
          </cell>
        </row>
        <row r="5200">
          <cell r="A5200">
            <v>89470</v>
          </cell>
          <cell r="B5200" t="str">
            <v>PAREDES/PAINEIS</v>
          </cell>
          <cell r="C5200" t="str">
            <v>PARE</v>
          </cell>
          <cell r="D5200" t="str">
            <v>ALVENARIA DE ELEMENTOS VAZADOS DE CONCRETO</v>
          </cell>
          <cell r="E5200" t="str">
            <v>0066</v>
          </cell>
          <cell r="F5200" t="str">
            <v/>
          </cell>
          <cell r="G5200" t="str">
            <v/>
          </cell>
          <cell r="H5200" t="str">
            <v>ALVENARIA DE BLOCOS DE CONCRETO ESTRUTURAL 14X19X39 CM, (ESPESSURA 14 CM), FBK = 4,5 MPA, PARA PAREDES COM ÁREA LÍQUIDA MENOR QUE 6M², SEM VÃOS, UTILIZANDO COLHER DE PEDREIRO. AF_12/2014</v>
          </cell>
          <cell r="I5200" t="str">
            <v>M2</v>
          </cell>
          <cell r="J5200" t="str">
            <v>COEFICIENTE DE REPRESENTATIVIDADE</v>
          </cell>
          <cell r="K5200" t="str">
            <v>71,77</v>
          </cell>
          <cell r="L5200" t="str">
            <v>CAIXA REFERENCIAL</v>
          </cell>
        </row>
        <row r="5201">
          <cell r="A5201">
            <v>89471</v>
          </cell>
          <cell r="B5201" t="str">
            <v>PAREDES/PAINEIS</v>
          </cell>
          <cell r="C5201" t="str">
            <v>PARE</v>
          </cell>
          <cell r="D5201" t="str">
            <v>ALVENARIA DE ELEMENTOS VAZADOS DE CONCRETO</v>
          </cell>
          <cell r="E5201" t="str">
            <v>0066</v>
          </cell>
          <cell r="F5201" t="str">
            <v/>
          </cell>
          <cell r="G5201" t="str">
            <v/>
          </cell>
          <cell r="H5201" t="str">
            <v>ALVENARIA DE BLOCOS DE CONCRETO ESTRUTURAL 14X19X39 CM, (ESPESSURA 14 CM), FBK = 4,5 MPA, PARA PAREDES COM ÁREA LÍQUIDA MAIOR OU IGUAL A 6M², SEM VÃOS, UTILIZANDO COLHER DE PEDREIRO. AF_12/2014</v>
          </cell>
          <cell r="I5201" t="str">
            <v>M2</v>
          </cell>
          <cell r="J5201" t="str">
            <v>COEFICIENTE DE REPRESENTATIVIDADE</v>
          </cell>
          <cell r="K5201" t="str">
            <v>69,31</v>
          </cell>
          <cell r="L5201" t="str">
            <v>CAIXA REFERENCIAL</v>
          </cell>
        </row>
        <row r="5202">
          <cell r="A5202">
            <v>89472</v>
          </cell>
          <cell r="B5202" t="str">
            <v>PAREDES/PAINEIS</v>
          </cell>
          <cell r="C5202" t="str">
            <v>PARE</v>
          </cell>
          <cell r="D5202" t="str">
            <v>ALVENARIA DE ELEMENTOS VAZADOS DE CONCRETO</v>
          </cell>
          <cell r="E5202" t="str">
            <v>0066</v>
          </cell>
          <cell r="F5202" t="str">
            <v/>
          </cell>
          <cell r="G5202" t="str">
            <v/>
          </cell>
          <cell r="H5202" t="str">
            <v>ALVENARIA DE BLOCOS DE CONCRETO ESTRUTURAL 14X19X39 CM, (ESPESSURA 14 CM) FBK = 14,0 MPA, PARA PAREDES COM ÁREA LÍQUIDA MENOR QUE 6M², SEM VÃOS, UTILIZANDO COLHER DE PEDREIRO. AF_12/2014</v>
          </cell>
          <cell r="I5202" t="str">
            <v>M2</v>
          </cell>
          <cell r="J5202" t="str">
            <v>COEFICIENTE DE REPRESENTATIVIDADE</v>
          </cell>
          <cell r="K5202" t="str">
            <v>86,38</v>
          </cell>
          <cell r="L5202" t="str">
            <v>CAIXA REFERENCIAL</v>
          </cell>
        </row>
        <row r="5203">
          <cell r="A5203">
            <v>89473</v>
          </cell>
          <cell r="B5203" t="str">
            <v>PAREDES/PAINEIS</v>
          </cell>
          <cell r="C5203" t="str">
            <v>PARE</v>
          </cell>
          <cell r="D5203" t="str">
            <v>ALVENARIA DE ELEMENTOS VAZADOS DE CONCRETO</v>
          </cell>
          <cell r="E5203" t="str">
            <v>0066</v>
          </cell>
          <cell r="F5203" t="str">
            <v/>
          </cell>
          <cell r="G5203" t="str">
            <v/>
          </cell>
          <cell r="H5203" t="str">
            <v>ALVENARIA DE BLOCOS DE CONCRETO ESTRUTURAL 14X19X39 CM, (ESPESSURA 14 CM) FBK = 14,0 MPA, PARA PAREDES COM ÁREA LÍQUIDA MAIOR OU IGUAL A 6M², SEM VÃOS, UTILIZANDO COLHER DE PEDREIRO. AF_12/2014</v>
          </cell>
          <cell r="I5203" t="str">
            <v>M2</v>
          </cell>
          <cell r="J5203" t="str">
            <v>COEFICIENTE DE REPRESENTATIVIDADE</v>
          </cell>
          <cell r="K5203" t="str">
            <v>83,72</v>
          </cell>
          <cell r="L5203" t="str">
            <v>CAIXA REFERENCIAL</v>
          </cell>
        </row>
        <row r="5204">
          <cell r="A5204">
            <v>89474</v>
          </cell>
          <cell r="B5204" t="str">
            <v>PAREDES/PAINEIS</v>
          </cell>
          <cell r="C5204" t="str">
            <v>PARE</v>
          </cell>
          <cell r="D5204" t="str">
            <v>ALVENARIA DE ELEMENTOS VAZADOS DE CONCRETO</v>
          </cell>
          <cell r="E5204" t="str">
            <v>0066</v>
          </cell>
          <cell r="F5204" t="str">
            <v/>
          </cell>
          <cell r="G5204" t="str">
            <v/>
          </cell>
          <cell r="H5204" t="str">
            <v>ALVENARIA DE BLOCOS DE CONCRETO ESTRUTURAL 14X19X39 CM, (ESPESSURA 14 CM), FBK = 4,5 MPA, PARA PAREDES COM ÁREA LÍQUIDA MENOR QUE 6M², COM VÃOS, UTILIZANDO COLHER DE PEDREIRO. AF_12/2014</v>
          </cell>
          <cell r="I5204" t="str">
            <v>M2</v>
          </cell>
          <cell r="J5204" t="str">
            <v>COEFICIENTE DE REPRESENTATIVIDADE</v>
          </cell>
          <cell r="K5204" t="str">
            <v>78,17</v>
          </cell>
          <cell r="L5204" t="str">
            <v>CAIXA REFERENCIAL</v>
          </cell>
        </row>
        <row r="5205">
          <cell r="A5205">
            <v>89475</v>
          </cell>
          <cell r="B5205" t="str">
            <v>PAREDES/PAINEIS</v>
          </cell>
          <cell r="C5205" t="str">
            <v>PARE</v>
          </cell>
          <cell r="D5205" t="str">
            <v>ALVENARIA DE ELEMENTOS VAZADOS DE CONCRETO</v>
          </cell>
          <cell r="E5205" t="str">
            <v>0066</v>
          </cell>
          <cell r="F5205" t="str">
            <v/>
          </cell>
          <cell r="G5205" t="str">
            <v/>
          </cell>
          <cell r="H5205" t="str">
            <v>ALVENARIA DE BLOCOS DE CONCRETO ESTRUTURAL 14X19X39 CM, (ESPESSURA 14 CM), FBK = 4,5 MPA, PARA PAREDES COM ÁREA LÍQUIDA MAIOR OU IGUAL A 6M², COM VÃOS, UTILIZANDO COLHER DE PEDREIRO. AF_12/2014</v>
          </cell>
          <cell r="I5205" t="str">
            <v>M2</v>
          </cell>
          <cell r="J5205" t="str">
            <v>COEFICIENTE DE REPRESENTATIVIDADE</v>
          </cell>
          <cell r="K5205" t="str">
            <v>72,92</v>
          </cell>
          <cell r="L5205" t="str">
            <v>CAIXA REFERENCIAL</v>
          </cell>
        </row>
        <row r="5206">
          <cell r="A5206">
            <v>89476</v>
          </cell>
          <cell r="B5206" t="str">
            <v>PAREDES/PAINEIS</v>
          </cell>
          <cell r="C5206" t="str">
            <v>PARE</v>
          </cell>
          <cell r="D5206" t="str">
            <v>ALVENARIA DE ELEMENTOS VAZADOS DE CONCRETO</v>
          </cell>
          <cell r="E5206" t="str">
            <v>0066</v>
          </cell>
          <cell r="F5206" t="str">
            <v/>
          </cell>
          <cell r="G5206" t="str">
            <v/>
          </cell>
          <cell r="H5206" t="str">
            <v>ALVENARIA DE BLOCOS DE CONCRETO ESTRUTURAL 14X19X39 CM, (ESPESSURA 14 CM) FBK = 14,0 MPA, PARA PAREDES COM ÁREA LÍQUIDA MENOR QUE 6M², COM VÃOS, UTILIZANDO COLHER DE PEDREIRO. AF_12/2014</v>
          </cell>
          <cell r="I5206" t="str">
            <v>M2</v>
          </cell>
          <cell r="J5206" t="str">
            <v>COEFICIENTE DE REPRESENTATIVIDADE</v>
          </cell>
          <cell r="K5206" t="str">
            <v>93,25</v>
          </cell>
          <cell r="L5206" t="str">
            <v>CAIXA REFERENCIAL</v>
          </cell>
        </row>
        <row r="5207">
          <cell r="A5207">
            <v>89477</v>
          </cell>
          <cell r="B5207" t="str">
            <v>PAREDES/PAINEIS</v>
          </cell>
          <cell r="C5207" t="str">
            <v>PARE</v>
          </cell>
          <cell r="D5207" t="str">
            <v>ALVENARIA DE ELEMENTOS VAZADOS DE CONCRETO</v>
          </cell>
          <cell r="E5207" t="str">
            <v>0066</v>
          </cell>
          <cell r="F5207" t="str">
            <v/>
          </cell>
          <cell r="G5207" t="str">
            <v/>
          </cell>
          <cell r="H5207" t="str">
            <v>ALVENARIA DE BLOCOS DE CONCRETO ESTRUTURAL 14X19X39 CM, (ESPESSURA 14 CM) FBK = 14,0 MPA, PARA PAREDES COM ÁREA LÍQUIDA MAIOR OU IGUAL A 6M², COM VÃOS, UTILIZANDO COLHER DE PEDREIRO. AF_12/2014</v>
          </cell>
          <cell r="I5207" t="str">
            <v>M2</v>
          </cell>
          <cell r="J5207" t="str">
            <v>COEFICIENTE DE REPRESENTATIVIDADE</v>
          </cell>
          <cell r="K5207" t="str">
            <v>87,75</v>
          </cell>
          <cell r="L5207" t="str">
            <v>CAIXA REFERENCIAL</v>
          </cell>
        </row>
        <row r="5208">
          <cell r="A5208">
            <v>89478</v>
          </cell>
          <cell r="B5208" t="str">
            <v>PAREDES/PAINEIS</v>
          </cell>
          <cell r="C5208" t="str">
            <v>PARE</v>
          </cell>
          <cell r="D5208" t="str">
            <v>ALVENARIA DE ELEMENTOS VAZADOS DE CONCRETO</v>
          </cell>
          <cell r="E5208" t="str">
            <v>0066</v>
          </cell>
          <cell r="F5208" t="str">
            <v/>
          </cell>
          <cell r="G5208" t="str">
            <v/>
          </cell>
          <cell r="H5208" t="str">
            <v>ALVENARIA DE BLOCOS DE CONCRETO ESTRUTURAL 14X19X29 CM, (ESPESSURA 14 CM), FBK = 4,5 MPA, PARA PAREDES COM ÁREA LÍQUIDA MENOR QUE 6M², SEM VÃOS, UTILIZANDO COLHER DE PEDREIRO. AF_12/2014</v>
          </cell>
          <cell r="I5208" t="str">
            <v>M2</v>
          </cell>
          <cell r="J5208" t="str">
            <v>COEFICIENTE DE REPRESENTATIVIDADE</v>
          </cell>
          <cell r="K5208" t="str">
            <v>84,24</v>
          </cell>
          <cell r="L5208" t="str">
            <v>CAIXA REFERENCIAL</v>
          </cell>
        </row>
        <row r="5209">
          <cell r="A5209">
            <v>89479</v>
          </cell>
          <cell r="B5209" t="str">
            <v>PAREDES/PAINEIS</v>
          </cell>
          <cell r="C5209" t="str">
            <v>PARE</v>
          </cell>
          <cell r="D5209" t="str">
            <v>ALVENARIA DE ELEMENTOS VAZADOS DE CONCRETO</v>
          </cell>
          <cell r="E5209" t="str">
            <v>0066</v>
          </cell>
          <cell r="F5209" t="str">
            <v/>
          </cell>
          <cell r="G5209" t="str">
            <v/>
          </cell>
          <cell r="H5209" t="str">
            <v>ALVENARIA DE BLOCOS DE CONCRETO ESTRUTURAL 14X19X29 CM, (ESPESSURA 14 CM), FBK = 4,5 MPA, PARA PAREDES COM ÁREA LÍQUIDA MAIOR OU IGUAL A 6M², SEM VÃOS, UTILIZANDO COLHER DE PEDREIRO. AF_12/2014</v>
          </cell>
          <cell r="I5209" t="str">
            <v>M2</v>
          </cell>
          <cell r="J5209" t="str">
            <v>COEFICIENTE DE REPRESENTATIVIDADE</v>
          </cell>
          <cell r="K5209" t="str">
            <v>81,74</v>
          </cell>
          <cell r="L5209" t="str">
            <v>CAIXA REFERENCIAL</v>
          </cell>
        </row>
        <row r="5210">
          <cell r="A5210">
            <v>89480</v>
          </cell>
          <cell r="B5210" t="str">
            <v>PAREDES/PAINEIS</v>
          </cell>
          <cell r="C5210" t="str">
            <v>PARE</v>
          </cell>
          <cell r="D5210" t="str">
            <v>ALVENARIA DE ELEMENTOS VAZADOS DE CONCRETO</v>
          </cell>
          <cell r="E5210" t="str">
            <v>0066</v>
          </cell>
          <cell r="F5210" t="str">
            <v/>
          </cell>
          <cell r="G5210" t="str">
            <v/>
          </cell>
          <cell r="H5210" t="str">
            <v>ALVENARIA DE BLOCOS DE CONCRETO ESTRUTURAL 14X19X29 CM, (ESPESSURA 14 CM) FBK = 14,0 MPA, PARA PAREDES COM ÁREA LÍQUIDA MENOR QUE 6M², SEM VÃOS, UTILIZANDO COLHER DE PEDREIRO. AF_12/2014</v>
          </cell>
          <cell r="I5210" t="str">
            <v>M2</v>
          </cell>
          <cell r="J5210" t="str">
            <v>COEFICIENTE DE REPRESENTATIVIDADE</v>
          </cell>
          <cell r="K5210" t="str">
            <v>99,02</v>
          </cell>
          <cell r="L5210" t="str">
            <v>CAIXA REFERENCIAL</v>
          </cell>
        </row>
        <row r="5211">
          <cell r="A5211">
            <v>89483</v>
          </cell>
          <cell r="B5211" t="str">
            <v>PAREDES/PAINEIS</v>
          </cell>
          <cell r="C5211" t="str">
            <v>PARE</v>
          </cell>
          <cell r="D5211" t="str">
            <v>ALVENARIA DE ELEMENTOS VAZADOS DE CONCRETO</v>
          </cell>
          <cell r="E5211" t="str">
            <v>0066</v>
          </cell>
          <cell r="F5211" t="str">
            <v/>
          </cell>
          <cell r="G5211" t="str">
            <v/>
          </cell>
          <cell r="H5211" t="str">
            <v>ALVENARIA DE BLOCOS DE CONCRETO ESTRUTURAL 14X19X29 CM, (ESPESSURA 14 CM) FBK = 14,0 MPA, PARA PAREDES COM ÁREA LÍQUIDA MAIOR OU IGUAL A 6M², SEM VÃOS, UTILIZANDO COLHER DE PEDREIRO. AF_12/2014</v>
          </cell>
          <cell r="I5211" t="str">
            <v>M2</v>
          </cell>
          <cell r="J5211" t="str">
            <v>COEFICIENTE DE REPRESENTATIVIDADE</v>
          </cell>
          <cell r="K5211" t="str">
            <v>96,41</v>
          </cell>
          <cell r="L5211" t="str">
            <v>CAIXA REFERENCIAL</v>
          </cell>
        </row>
        <row r="5212">
          <cell r="A5212">
            <v>89484</v>
          </cell>
          <cell r="B5212" t="str">
            <v>PAREDES/PAINEIS</v>
          </cell>
          <cell r="C5212" t="str">
            <v>PARE</v>
          </cell>
          <cell r="D5212" t="str">
            <v>ALVENARIA DE ELEMENTOS VAZADOS DE CONCRETO</v>
          </cell>
          <cell r="E5212" t="str">
            <v>0066</v>
          </cell>
          <cell r="F5212" t="str">
            <v/>
          </cell>
          <cell r="G5212" t="str">
            <v/>
          </cell>
          <cell r="H5212" t="str">
            <v>ALVENARIA DE BLOCOS DE CONCRETO ESTRUTURAL 14X19X29 CM, (ESPESSURA 14 CM), FBK = 4,5 MPA, PARA PAREDES COM ÁREA LÍQUIDA MENOR QUE 6M², COM VÃOS, UTILIZANDO COLHER DE PEDREIRO. AF_12/2014</v>
          </cell>
          <cell r="I5212" t="str">
            <v>M2</v>
          </cell>
          <cell r="J5212" t="str">
            <v>COEFICIENTE DE REPRESENTATIVIDADE</v>
          </cell>
          <cell r="K5212" t="str">
            <v>91,99</v>
          </cell>
          <cell r="L5212" t="str">
            <v>CAIXA REFERENCIAL</v>
          </cell>
        </row>
        <row r="5213">
          <cell r="A5213">
            <v>89486</v>
          </cell>
          <cell r="B5213" t="str">
            <v>PAREDES/PAINEIS</v>
          </cell>
          <cell r="C5213" t="str">
            <v>PARE</v>
          </cell>
          <cell r="D5213" t="str">
            <v>ALVENARIA DE ELEMENTOS VAZADOS DE CONCRETO</v>
          </cell>
          <cell r="E5213" t="str">
            <v>0066</v>
          </cell>
          <cell r="F5213" t="str">
            <v/>
          </cell>
          <cell r="G5213" t="str">
            <v/>
          </cell>
          <cell r="H5213" t="str">
            <v>ALVENARIA DE BLOCOS DE CONCRETO ESTRUTURAL 14X19X29 CM, (ESPESSURA 14 CM), FBK = 4,5 MPA, PARA PAREDES COM ÁREA LÍQUIDA MAIOR OU IGUAL A 6M², COM VÃOS, UTILIZANDO COLHER DE PEDREIRO. AF_12/2014</v>
          </cell>
          <cell r="I5213" t="str">
            <v>M2</v>
          </cell>
          <cell r="J5213" t="str">
            <v>COEFICIENTE DE REPRESENTATIVIDADE</v>
          </cell>
          <cell r="K5213" t="str">
            <v>86,36</v>
          </cell>
          <cell r="L5213" t="str">
            <v>CAIXA REFERENCIAL</v>
          </cell>
        </row>
        <row r="5214">
          <cell r="A5214">
            <v>89487</v>
          </cell>
          <cell r="B5214" t="str">
            <v>PAREDES/PAINEIS</v>
          </cell>
          <cell r="C5214" t="str">
            <v>PARE</v>
          </cell>
          <cell r="D5214" t="str">
            <v>ALVENARIA DE ELEMENTOS VAZADOS DE CONCRETO</v>
          </cell>
          <cell r="E5214" t="str">
            <v>0066</v>
          </cell>
          <cell r="F5214" t="str">
            <v/>
          </cell>
          <cell r="G5214" t="str">
            <v/>
          </cell>
          <cell r="H5214" t="str">
            <v>ALVENARIA DE BLOCOS DE CONCRETO ESTRUTURAL 14X19X29 CM, (ESPESSURA 14 CM) FBK = 14,0 MPA, PARA PAREDES COM ÁREA LÍQUIDA MENOR QUE 6M², COM VÃOS, UTILIZANDO COLHER DE PEDREIRO. AF_12/2014</v>
          </cell>
          <cell r="I5214" t="str">
            <v>M2</v>
          </cell>
          <cell r="J5214" t="str">
            <v>COEFICIENTE DE REPRESENTATIVIDADE</v>
          </cell>
          <cell r="K5214" t="str">
            <v>107,16</v>
          </cell>
          <cell r="L5214" t="str">
            <v>CAIXA REFERENCIAL</v>
          </cell>
        </row>
        <row r="5215">
          <cell r="A5215">
            <v>89488</v>
          </cell>
          <cell r="B5215" t="str">
            <v>PAREDES/PAINEIS</v>
          </cell>
          <cell r="C5215" t="str">
            <v>PARE</v>
          </cell>
          <cell r="D5215" t="str">
            <v>ALVENARIA DE ELEMENTOS VAZADOS DE CONCRETO</v>
          </cell>
          <cell r="E5215" t="str">
            <v>0066</v>
          </cell>
          <cell r="F5215" t="str">
            <v/>
          </cell>
          <cell r="G5215" t="str">
            <v/>
          </cell>
          <cell r="H5215" t="str">
            <v>ALVENARIA DE BLOCOS DE CONCRETO ESTRUTURAL 14X19X29 CM, (ESPESSURA 14 CM) FBK = 14,0 MPA, PARA PAREDES COM ÁREA LÍQUIDA MAIOR OU IGUAL A 6M², COM VÃOS, UTILIZANDO COLHER DE PEDREIRO. AF_12/2014</v>
          </cell>
          <cell r="I5215" t="str">
            <v>M2</v>
          </cell>
          <cell r="J5215" t="str">
            <v>COEFICIENTE DE REPRESENTATIVIDADE</v>
          </cell>
          <cell r="K5215" t="str">
            <v>101,23</v>
          </cell>
          <cell r="L5215" t="str">
            <v>CAIXA REFERENCIAL</v>
          </cell>
        </row>
        <row r="5216">
          <cell r="A5216">
            <v>91815</v>
          </cell>
          <cell r="B5216" t="str">
            <v>PAREDES/PAINEIS</v>
          </cell>
          <cell r="C5216" t="str">
            <v>PARE</v>
          </cell>
          <cell r="D5216" t="str">
            <v>ALVENARIA DE ELEMENTOS VAZADOS DE CONCRETO</v>
          </cell>
          <cell r="E5216" t="str">
            <v>0066</v>
          </cell>
          <cell r="F5216" t="str">
            <v/>
          </cell>
          <cell r="G5216" t="str">
            <v/>
          </cell>
          <cell r="H5216" t="str">
            <v>(COMPOSIÇÃO REPRESENTATIVA) DE ALVENARIA DE BLOCOS DE CONCRETO ESTRUTURAL 14X19X39 CM, (ESPESSURA 14 CM), FBK = 4,5 MPA, UTILIZANDO PALHETA, PARA EDIFICAÇÃO HABITACIONAL. AF_10/2015</v>
          </cell>
          <cell r="I5216" t="str">
            <v>M2</v>
          </cell>
          <cell r="J5216" t="str">
            <v>COEFICIENTE DE REPRESENTATIVIDADE</v>
          </cell>
          <cell r="K5216" t="str">
            <v>60,89</v>
          </cell>
          <cell r="L5216" t="str">
            <v>CAIXA REFERENCIAL</v>
          </cell>
        </row>
        <row r="5217">
          <cell r="A5217">
            <v>91816</v>
          </cell>
          <cell r="B5217" t="str">
            <v>PAREDES/PAINEIS</v>
          </cell>
          <cell r="C5217" t="str">
            <v>PARE</v>
          </cell>
          <cell r="D5217" t="str">
            <v>ALVENARIA DE ELEMENTOS VAZADOS DE CONCRETO</v>
          </cell>
          <cell r="E5217" t="str">
            <v>0066</v>
          </cell>
          <cell r="F5217" t="str">
            <v/>
          </cell>
          <cell r="G5217" t="str">
            <v/>
          </cell>
          <cell r="H5217" t="str">
            <v>COMPOSIÇÃO REPRESENTATIVA DE SERVIÇOS DE ALVENARIA DE BLOCOS DE CONCRETO ESTRUTURAL 14X19X29 CM, (ESPESSURA 14 CM), FBK = 4,5 MPA, UTILIZANDO PALHETA, PARA EDIFICAÇÃO HABITACIONAL. AF_10/2015</v>
          </cell>
          <cell r="I5217" t="str">
            <v>M2</v>
          </cell>
          <cell r="J5217" t="str">
            <v>COEFICIENTE DE REPRESENTATIVIDADE</v>
          </cell>
          <cell r="K5217" t="str">
            <v>73,58</v>
          </cell>
          <cell r="L5217" t="str">
            <v>CAIXA REFERENCIAL</v>
          </cell>
        </row>
        <row r="5218">
          <cell r="A5218">
            <v>101161</v>
          </cell>
          <cell r="B5218" t="str">
            <v>PAREDES/PAINEIS</v>
          </cell>
          <cell r="C5218" t="str">
            <v>PARE</v>
          </cell>
          <cell r="D5218" t="str">
            <v>ALVENARIA DE ELEMENTOS VAZADOS DE CONCRETO</v>
          </cell>
          <cell r="E5218" t="str">
            <v>0066</v>
          </cell>
          <cell r="F5218" t="str">
            <v/>
          </cell>
          <cell r="G5218" t="str">
            <v/>
          </cell>
          <cell r="H5218" t="str">
            <v>ALVENARIA DE VEDAÇÃO COM ELEMENTO VAZADO DE CONCRETO (COBOGÓ) DE 7X50X50CM E ARGAMASSA DE ASSENTAMENTO COM PREPARO EM BETONEIRA. AF_05/2020</v>
          </cell>
          <cell r="I5218" t="str">
            <v>M2</v>
          </cell>
          <cell r="J5218" t="str">
            <v>COEFICIENTE DE REPRESENTATIVIDADE</v>
          </cell>
          <cell r="K5218" t="str">
            <v>152,89</v>
          </cell>
          <cell r="L5218" t="str">
            <v>CAIXA REFERENCIAL</v>
          </cell>
        </row>
        <row r="5219">
          <cell r="A5219">
            <v>101163</v>
          </cell>
          <cell r="B5219" t="str">
            <v>PAREDES/PAINEIS</v>
          </cell>
          <cell r="C5219" t="str">
            <v>PARE</v>
          </cell>
          <cell r="D5219" t="str">
            <v>ALVENARIA DE BLOCOS DE VIDRO</v>
          </cell>
          <cell r="E5219" t="str">
            <v>0067</v>
          </cell>
          <cell r="F5219" t="str">
            <v/>
          </cell>
          <cell r="G5219" t="str">
            <v/>
          </cell>
          <cell r="H5219" t="str">
            <v>ALVENARIA DE VEDAÇÃO COM BLOCO DE VIDRO VAZADO, TIPO VENEZIANA, DE 6X20X20CM E ARGAMASSA DE ASSENTAMENTO COM PREPARO EM BETONEIRA. AF_05/2020</v>
          </cell>
          <cell r="I5219" t="str">
            <v>M2</v>
          </cell>
          <cell r="J5219" t="str">
            <v>COEFICIENTE DE REPRESENTATIVIDADE</v>
          </cell>
          <cell r="K5219" t="str">
            <v>808,32</v>
          </cell>
          <cell r="L5219" t="str">
            <v>CAIXA REFERENCIAL</v>
          </cell>
        </row>
        <row r="5220">
          <cell r="A5220">
            <v>101164</v>
          </cell>
          <cell r="B5220" t="str">
            <v>PAREDES/PAINEIS</v>
          </cell>
          <cell r="C5220" t="str">
            <v>PARE</v>
          </cell>
          <cell r="D5220" t="str">
            <v>ALVENARIA DE BLOCOS DE VIDRO</v>
          </cell>
          <cell r="E5220" t="str">
            <v>0067</v>
          </cell>
          <cell r="F5220" t="str">
            <v/>
          </cell>
          <cell r="G5220" t="str">
            <v/>
          </cell>
          <cell r="H5220" t="str">
            <v>ALVENARIA DE VEDAÇÃO COM BLOCO DE VIDRO, TIPO CANELADO, DE 8X19X19CM E ARGAMASSA DE ASSENTAMENTO COM PREPARO EM BETONEIRA. AF_05/2020</v>
          </cell>
          <cell r="I5220" t="str">
            <v>M2</v>
          </cell>
          <cell r="J5220" t="str">
            <v>COEFICIENTE DE REPRESENTATIVIDADE</v>
          </cell>
          <cell r="K5220" t="str">
            <v>582,95</v>
          </cell>
          <cell r="L5220" t="str">
            <v>CAIXA REFERENCIAL</v>
          </cell>
        </row>
        <row r="5221">
          <cell r="A5221">
            <v>96358</v>
          </cell>
          <cell r="B5221" t="str">
            <v>PAREDES/PAINEIS</v>
          </cell>
          <cell r="C5221" t="str">
            <v>PARE</v>
          </cell>
          <cell r="D5221" t="str">
            <v>DIVISORIAS/MARMORE/GRANITO/MARMORITE/CONCRETO/MAD.AGLOM.</v>
          </cell>
          <cell r="E5221" t="str">
            <v>0070</v>
          </cell>
          <cell r="F5221" t="str">
            <v/>
          </cell>
          <cell r="G5221" t="str">
            <v/>
          </cell>
          <cell r="H5221" t="str">
            <v>PAREDE COM PLACAS DE GESSO ACARTONADO (DRYWALL), PARA USO INTERNO, COM DUAS FACES SIMPLES E ESTRUTURA METÁLICA COM GUIAS SIMPLES, SEM VÃOS. AF_06/2017_P</v>
          </cell>
          <cell r="I5221" t="str">
            <v>M2</v>
          </cell>
          <cell r="J5221" t="str">
            <v>ATRIBUÍDO SÃO PAULO</v>
          </cell>
          <cell r="K5221" t="str">
            <v>64,85</v>
          </cell>
          <cell r="L5221" t="str">
            <v>CAIXA REFERENCIAL</v>
          </cell>
        </row>
        <row r="5222">
          <cell r="A5222">
            <v>96359</v>
          </cell>
          <cell r="B5222" t="str">
            <v>PAREDES/PAINEIS</v>
          </cell>
          <cell r="C5222" t="str">
            <v>PARE</v>
          </cell>
          <cell r="D5222" t="str">
            <v>DIVISORIAS/MARMORE/GRANITO/MARMORITE/CONCRETO/MAD.AGLOM.</v>
          </cell>
          <cell r="E5222" t="str">
            <v>0070</v>
          </cell>
          <cell r="F5222" t="str">
            <v/>
          </cell>
          <cell r="G5222" t="str">
            <v/>
          </cell>
          <cell r="H5222" t="str">
            <v>PAREDE COM PLACAS DE GESSO ACARTONADO (DRYWALL), PARA USO INTERNO, COM DUAS FACES SIMPLES E ESTRUTURA METÁLICA COM GUIAS SIMPLES, COM VÃOS AF_06/2017_P</v>
          </cell>
          <cell r="I5222" t="str">
            <v>M2</v>
          </cell>
          <cell r="J5222" t="str">
            <v>ATRIBUÍDO SÃO PAULO</v>
          </cell>
          <cell r="K5222" t="str">
            <v>75,23</v>
          </cell>
          <cell r="L5222" t="str">
            <v>CAIXA REFERENCIAL</v>
          </cell>
        </row>
        <row r="5223">
          <cell r="A5223">
            <v>96360</v>
          </cell>
          <cell r="B5223" t="str">
            <v>PAREDES/PAINEIS</v>
          </cell>
          <cell r="C5223" t="str">
            <v>PARE</v>
          </cell>
          <cell r="D5223" t="str">
            <v>DIVISORIAS/MARMORE/GRANITO/MARMORITE/CONCRETO/MAD.AGLOM.</v>
          </cell>
          <cell r="E5223" t="str">
            <v>0070</v>
          </cell>
          <cell r="F5223" t="str">
            <v/>
          </cell>
          <cell r="G5223" t="str">
            <v/>
          </cell>
          <cell r="H5223" t="str">
            <v>PAREDE COM PLACAS DE GESSO ACARTONADO (DRYWALL), PARA USO INTERNO, COM DUAS FACES SIMPLES E ESTRUTURA METÁLICA COM GUIAS DUPLAS, SEM VÃOS. AF_06/2017_P</v>
          </cell>
          <cell r="I5223" t="str">
            <v>M2</v>
          </cell>
          <cell r="J5223" t="str">
            <v>ATRIBUÍDO SÃO PAULO</v>
          </cell>
          <cell r="K5223" t="str">
            <v>91,63</v>
          </cell>
          <cell r="L5223" t="str">
            <v>CAIXA REFERENCIAL</v>
          </cell>
        </row>
        <row r="5224">
          <cell r="A5224">
            <v>96361</v>
          </cell>
          <cell r="B5224" t="str">
            <v>PAREDES/PAINEIS</v>
          </cell>
          <cell r="C5224" t="str">
            <v>PARE</v>
          </cell>
          <cell r="D5224" t="str">
            <v>DIVISORIAS/MARMORE/GRANITO/MARMORITE/CONCRETO/MAD.AGLOM.</v>
          </cell>
          <cell r="E5224" t="str">
            <v>0070</v>
          </cell>
          <cell r="F5224" t="str">
            <v/>
          </cell>
          <cell r="G5224" t="str">
            <v/>
          </cell>
          <cell r="H5224" t="str">
            <v>PAREDE COM PLACAS DE GESSO ACARTONADO (DRYWALL), PARA USO INTERNO, COM DUAS FACES SIMPLES E ESTRUTURA METÁLICA COM GUIAS DUPLAS, COM VÃOS. AF_06/2017_P</v>
          </cell>
          <cell r="I5224" t="str">
            <v>M2</v>
          </cell>
          <cell r="J5224" t="str">
            <v>ATRIBUÍDO SÃO PAULO</v>
          </cell>
          <cell r="K5224" t="str">
            <v>111,96</v>
          </cell>
          <cell r="L5224" t="str">
            <v>CAIXA REFERENCIAL</v>
          </cell>
        </row>
        <row r="5225">
          <cell r="A5225">
            <v>96362</v>
          </cell>
          <cell r="B5225" t="str">
            <v>PAREDES/PAINEIS</v>
          </cell>
          <cell r="C5225" t="str">
            <v>PARE</v>
          </cell>
          <cell r="D5225" t="str">
            <v>DIVISORIAS/MARMORE/GRANITO/MARMORITE/CONCRETO/MAD.AGLOM.</v>
          </cell>
          <cell r="E5225" t="str">
            <v>0070</v>
          </cell>
          <cell r="F5225" t="str">
            <v/>
          </cell>
          <cell r="G5225" t="str">
            <v/>
          </cell>
          <cell r="H5225" t="str">
            <v>PAREDE COM PLACAS DE GESSO ACARTONADO (DRYWALL), PARA USO INTERNO, COM UMA FACE SIMPLES E OUTRA FACE DUPLA E ESTRUTURA METÁLICA COM GUIAS SIMPLES, SEM VÃOS. AF_06/2017_P</v>
          </cell>
          <cell r="I5225" t="str">
            <v>M2</v>
          </cell>
          <cell r="J5225" t="str">
            <v>ATRIBUÍDO SÃO PAULO</v>
          </cell>
          <cell r="K5225" t="str">
            <v>80,87</v>
          </cell>
          <cell r="L5225" t="str">
            <v>CAIXA REFERENCIAL</v>
          </cell>
        </row>
        <row r="5226">
          <cell r="A5226">
            <v>96363</v>
          </cell>
          <cell r="B5226" t="str">
            <v>PAREDES/PAINEIS</v>
          </cell>
          <cell r="C5226" t="str">
            <v>PARE</v>
          </cell>
          <cell r="D5226" t="str">
            <v>DIVISORIAS/MARMORE/GRANITO/MARMORITE/CONCRETO/MAD.AGLOM.</v>
          </cell>
          <cell r="E5226" t="str">
            <v>0070</v>
          </cell>
          <cell r="F5226" t="str">
            <v/>
          </cell>
          <cell r="G5226" t="str">
            <v/>
          </cell>
          <cell r="H5226" t="str">
            <v>PAREDE COM PLACAS DE GESSO ACARTONADO (DRYWALL), PARA USO INTERNO, COM UMA FACE SIMPLES E OUTRA FACE DUPLA E ESTRUTURA METÁLICA COM GUIAS SIMPLES, COM VÃOS. AF_06/2017_P</v>
          </cell>
          <cell r="I5226" t="str">
            <v>M2</v>
          </cell>
          <cell r="J5226" t="str">
            <v>ATRIBUÍDO SÃO PAULO</v>
          </cell>
          <cell r="K5226" t="str">
            <v>91,54</v>
          </cell>
          <cell r="L5226" t="str">
            <v>CAIXA REFERENCIAL</v>
          </cell>
        </row>
        <row r="5227">
          <cell r="A5227">
            <v>96364</v>
          </cell>
          <cell r="B5227" t="str">
            <v>PAREDES/PAINEIS</v>
          </cell>
          <cell r="C5227" t="str">
            <v>PARE</v>
          </cell>
          <cell r="D5227" t="str">
            <v>DIVISORIAS/MARMORE/GRANITO/MARMORITE/CONCRETO/MAD.AGLOM.</v>
          </cell>
          <cell r="E5227" t="str">
            <v>0070</v>
          </cell>
          <cell r="F5227" t="str">
            <v/>
          </cell>
          <cell r="G5227" t="str">
            <v/>
          </cell>
          <cell r="H5227" t="str">
            <v>PAREDE COM PLACAS DE GESSO ACARTONADO (DRYWALL), PARA USO INTERNO COM UMA FACE SIMPLES E OUTRA FACE DUPLA E ESTRUTURA METÁLICA COM GUIAS DUPLAS, SEM VÃOS. AF_06/2017_P</v>
          </cell>
          <cell r="I5227" t="str">
            <v>M2</v>
          </cell>
          <cell r="J5227" t="str">
            <v>ATRIBUÍDO SÃO PAULO</v>
          </cell>
          <cell r="K5227" t="str">
            <v>107,64</v>
          </cell>
          <cell r="L5227" t="str">
            <v>CAIXA REFERENCIAL</v>
          </cell>
        </row>
        <row r="5228">
          <cell r="A5228">
            <v>96365</v>
          </cell>
          <cell r="B5228" t="str">
            <v>PAREDES/PAINEIS</v>
          </cell>
          <cell r="C5228" t="str">
            <v>PARE</v>
          </cell>
          <cell r="D5228" t="str">
            <v>DIVISORIAS/MARMORE/GRANITO/MARMORITE/CONCRETO/MAD.AGLOM.</v>
          </cell>
          <cell r="E5228" t="str">
            <v>0070</v>
          </cell>
          <cell r="F5228" t="str">
            <v/>
          </cell>
          <cell r="G5228" t="str">
            <v/>
          </cell>
          <cell r="H5228" t="str">
            <v>PAREDE COM PLACAS DE GESSO ACARTONADO (DRYWALL), PARA USO INTERNO, COM UMA FACE SIMPLES E OUTRA FACE DUPLA E   ESTRUTURA METÁLICA COM GUIAS DUPLAS, COM VÃOS. AF_06/2017_P</v>
          </cell>
          <cell r="I5228" t="str">
            <v>M2</v>
          </cell>
          <cell r="J5228" t="str">
            <v>ATRIBUÍDO SÃO PAULO</v>
          </cell>
          <cell r="K5228" t="str">
            <v>128,26</v>
          </cell>
          <cell r="L5228" t="str">
            <v>CAIXA REFERENCIAL</v>
          </cell>
        </row>
        <row r="5229">
          <cell r="A5229">
            <v>96366</v>
          </cell>
          <cell r="B5229" t="str">
            <v>PAREDES/PAINEIS</v>
          </cell>
          <cell r="C5229" t="str">
            <v>PARE</v>
          </cell>
          <cell r="D5229" t="str">
            <v>DIVISORIAS/MARMORE/GRANITO/MARMORITE/CONCRETO/MAD.AGLOM.</v>
          </cell>
          <cell r="E5229" t="str">
            <v>0070</v>
          </cell>
          <cell r="F5229" t="str">
            <v/>
          </cell>
          <cell r="G5229" t="str">
            <v/>
          </cell>
          <cell r="H5229" t="str">
            <v>PAREDE COM PLACAS DE GESSO ACARTONADO (DRYWALL), PARA USO INTERNO, COM DUAS FACES DUPLAS E ESTRUTURA METÁLICA COM GUIAS SIMPLES, SEM VÃOS. AF_06/2017_P</v>
          </cell>
          <cell r="I5229" t="str">
            <v>M2</v>
          </cell>
          <cell r="J5229" t="str">
            <v>ATRIBUÍDO SÃO PAULO</v>
          </cell>
          <cell r="K5229" t="str">
            <v>96,88</v>
          </cell>
          <cell r="L5229" t="str">
            <v>CAIXA REFERENCIAL</v>
          </cell>
        </row>
        <row r="5230">
          <cell r="A5230">
            <v>96367</v>
          </cell>
          <cell r="B5230" t="str">
            <v>PAREDES/PAINEIS</v>
          </cell>
          <cell r="C5230" t="str">
            <v>PARE</v>
          </cell>
          <cell r="D5230" t="str">
            <v>DIVISORIAS/MARMORE/GRANITO/MARMORITE/CONCRETO/MAD.AGLOM.</v>
          </cell>
          <cell r="E5230" t="str">
            <v>0070</v>
          </cell>
          <cell r="F5230" t="str">
            <v/>
          </cell>
          <cell r="G5230" t="str">
            <v/>
          </cell>
          <cell r="H5230" t="str">
            <v>PAREDE COM PLACAS DE GESSO ACARTONADO (DRYWALL), PARA USO INTERNO, COM DUAS FACES DUPLAS E ESTRUTURA METÁLICA COM GUIAS SIMPLES, COM VÃOS. AF_06/2017_P</v>
          </cell>
          <cell r="I5230" t="str">
            <v>M2</v>
          </cell>
          <cell r="J5230" t="str">
            <v>ATRIBUÍDO SÃO PAULO</v>
          </cell>
          <cell r="K5230" t="str">
            <v>107,83</v>
          </cell>
          <cell r="L5230" t="str">
            <v>CAIXA REFERENCIAL</v>
          </cell>
        </row>
        <row r="5231">
          <cell r="A5231">
            <v>96368</v>
          </cell>
          <cell r="B5231" t="str">
            <v>PAREDES/PAINEIS</v>
          </cell>
          <cell r="C5231" t="str">
            <v>PARE</v>
          </cell>
          <cell r="D5231" t="str">
            <v>DIVISORIAS/MARMORE/GRANITO/MARMORITE/CONCRETO/MAD.AGLOM.</v>
          </cell>
          <cell r="E5231" t="str">
            <v>0070</v>
          </cell>
          <cell r="F5231" t="str">
            <v/>
          </cell>
          <cell r="G5231" t="str">
            <v/>
          </cell>
          <cell r="H5231" t="str">
            <v>PAREDE COM PLACAS DE GESSO ACARTONADO (DRYWALL), PARA USO INTERNO COM DUAS FACES DUPLAS E ESTRUTURA METÁLICA COM GUIAS DUPLAS, SEM VÃOS. AF_06/2017</v>
          </cell>
          <cell r="I5231" t="str">
            <v>M2</v>
          </cell>
          <cell r="J5231" t="str">
            <v>ATRIBUÍDO SÃO PAULO</v>
          </cell>
          <cell r="K5231" t="str">
            <v>123,66</v>
          </cell>
          <cell r="L5231" t="str">
            <v>CAIXA REFERENCIAL</v>
          </cell>
        </row>
        <row r="5232">
          <cell r="A5232">
            <v>96369</v>
          </cell>
          <cell r="B5232" t="str">
            <v>PAREDES/PAINEIS</v>
          </cell>
          <cell r="C5232" t="str">
            <v>PARE</v>
          </cell>
          <cell r="D5232" t="str">
            <v>DIVISORIAS/MARMORE/GRANITO/MARMORITE/CONCRETO/MAD.AGLOM.</v>
          </cell>
          <cell r="E5232" t="str">
            <v>0070</v>
          </cell>
          <cell r="F5232" t="str">
            <v/>
          </cell>
          <cell r="G5232" t="str">
            <v/>
          </cell>
          <cell r="H5232" t="str">
            <v>PAREDE COM PLACAS DE GESSO ACARTONADO (DRYWALL), PARA USO INTERNO, COM DUAS FACES DUPLAS E ESTRUTURA METÁLICA COM GUIAS DUPLAS, COM VÃOS. AF_06/2017_P</v>
          </cell>
          <cell r="I5232" t="str">
            <v>M2</v>
          </cell>
          <cell r="J5232" t="str">
            <v>ATRIBUÍDO SÃO PAULO</v>
          </cell>
          <cell r="K5232" t="str">
            <v>144,56</v>
          </cell>
          <cell r="L5232" t="str">
            <v>CAIXA REFERENCIAL</v>
          </cell>
        </row>
        <row r="5233">
          <cell r="A5233">
            <v>96370</v>
          </cell>
          <cell r="B5233" t="str">
            <v>PAREDES/PAINEIS</v>
          </cell>
          <cell r="C5233" t="str">
            <v>PARE</v>
          </cell>
          <cell r="D5233" t="str">
            <v>DIVISORIAS/MARMORE/GRANITO/MARMORITE/CONCRETO/MAD.AGLOM.</v>
          </cell>
          <cell r="E5233" t="str">
            <v>0070</v>
          </cell>
          <cell r="F5233" t="str">
            <v/>
          </cell>
          <cell r="G5233" t="str">
            <v/>
          </cell>
          <cell r="H5233" t="str">
            <v>PAREDE COM PLACAS DE GESSO ACARTONADO (DRYWALL), PARA USO INTERNO, COM UMA FACE SIMPLES E ESTRUTURA METÁLICA COM GUIAS SIMPLES, SEM VÃOS. AF_06/2017_P</v>
          </cell>
          <cell r="I5233" t="str">
            <v>M2</v>
          </cell>
          <cell r="J5233" t="str">
            <v>ATRIBUÍDO SÃO PAULO</v>
          </cell>
          <cell r="K5233" t="str">
            <v>46,23</v>
          </cell>
          <cell r="L5233" t="str">
            <v>CAIXA REFERENCIAL</v>
          </cell>
        </row>
        <row r="5234">
          <cell r="A5234">
            <v>96371</v>
          </cell>
          <cell r="B5234" t="str">
            <v>PAREDES/PAINEIS</v>
          </cell>
          <cell r="C5234" t="str">
            <v>PARE</v>
          </cell>
          <cell r="D5234" t="str">
            <v>DIVISORIAS/MARMORE/GRANITO/MARMORITE/CONCRETO/MAD.AGLOM.</v>
          </cell>
          <cell r="E5234" t="str">
            <v>0070</v>
          </cell>
          <cell r="F5234" t="str">
            <v/>
          </cell>
          <cell r="G5234" t="str">
            <v/>
          </cell>
          <cell r="H5234" t="str">
            <v>PAREDE COM PLACAS DE GESSO ACARTONADO (DRYWALL), PARA USO INTERNO, COM UMA FACE SIMPLES E ESTRUTURA METÁLICA COM GUIAS SIMPLES, COM VÃOS. AF_06/2017_P</v>
          </cell>
          <cell r="I5234" t="str">
            <v>M2</v>
          </cell>
          <cell r="J5234" t="str">
            <v>ATRIBUÍDO SÃO PAULO</v>
          </cell>
          <cell r="K5234" t="str">
            <v>56,44</v>
          </cell>
          <cell r="L5234" t="str">
            <v>CAIXA REFERENCIAL</v>
          </cell>
        </row>
        <row r="5235">
          <cell r="A5235">
            <v>96372</v>
          </cell>
          <cell r="B5235" t="str">
            <v>PAREDES/PAINEIS</v>
          </cell>
          <cell r="C5235" t="str">
            <v>PARE</v>
          </cell>
          <cell r="D5235" t="str">
            <v>DIVISORIAS/MARMORE/GRANITO/MARMORITE/CONCRETO/MAD.AGLOM.</v>
          </cell>
          <cell r="E5235" t="str">
            <v>0070</v>
          </cell>
          <cell r="F5235" t="str">
            <v/>
          </cell>
          <cell r="G5235" t="str">
            <v/>
          </cell>
          <cell r="H5235" t="str">
            <v>INSTALAÇÃO DE ISOLAMENTO COM LÃ DE ROCHA EM PAREDES DRYWALL. AF_06/2017</v>
          </cell>
          <cell r="I5235" t="str">
            <v>M2</v>
          </cell>
          <cell r="J5235" t="str">
            <v>ATRIBUÍDO SÃO PAULO</v>
          </cell>
          <cell r="K5235" t="str">
            <v>30,67</v>
          </cell>
          <cell r="L5235" t="str">
            <v>CAIXA REFERENCIAL</v>
          </cell>
        </row>
        <row r="5236">
          <cell r="A5236">
            <v>96373</v>
          </cell>
          <cell r="B5236" t="str">
            <v>PAREDES/PAINEIS</v>
          </cell>
          <cell r="C5236" t="str">
            <v>PARE</v>
          </cell>
          <cell r="D5236" t="str">
            <v>DIVISORIAS/MARMORE/GRANITO/MARMORITE/CONCRETO/MAD.AGLOM.</v>
          </cell>
          <cell r="E5236" t="str">
            <v>0070</v>
          </cell>
          <cell r="F5236" t="str">
            <v/>
          </cell>
          <cell r="G5236" t="str">
            <v/>
          </cell>
          <cell r="H5236" t="str">
            <v>INSTALAÇÃO DE REFORÇO METÁLICO EM PAREDE DRYWALL. AF_06/2017</v>
          </cell>
          <cell r="I5236" t="str">
            <v>M</v>
          </cell>
          <cell r="J5236" t="str">
            <v>ATRIBUÍDO SÃO PAULO</v>
          </cell>
          <cell r="K5236" t="str">
            <v>9,45</v>
          </cell>
          <cell r="L5236" t="str">
            <v>CAIXA REFERENCIAL</v>
          </cell>
        </row>
        <row r="5237">
          <cell r="A5237">
            <v>96374</v>
          </cell>
          <cell r="B5237" t="str">
            <v>PAREDES/PAINEIS</v>
          </cell>
          <cell r="C5237" t="str">
            <v>PARE</v>
          </cell>
          <cell r="D5237" t="str">
            <v>DIVISORIAS/MARMORE/GRANITO/MARMORITE/CONCRETO/MAD.AGLOM.</v>
          </cell>
          <cell r="E5237" t="str">
            <v>0070</v>
          </cell>
          <cell r="F5237" t="str">
            <v/>
          </cell>
          <cell r="G5237" t="str">
            <v/>
          </cell>
          <cell r="H5237" t="str">
            <v>INSTALAÇÃO DE REFORÇO DE MADEIRA EM PAREDE DRYWALL. AF_06/2017</v>
          </cell>
          <cell r="I5237" t="str">
            <v>M</v>
          </cell>
          <cell r="J5237" t="str">
            <v>ATRIBUÍDO SÃO PAULO</v>
          </cell>
          <cell r="K5237" t="str">
            <v>19,07</v>
          </cell>
          <cell r="L5237" t="str">
            <v>CAIXA REFERENCIAL</v>
          </cell>
        </row>
        <row r="5238">
          <cell r="A5238">
            <v>102235</v>
          </cell>
          <cell r="B5238" t="str">
            <v>PAREDES/PAINEIS</v>
          </cell>
          <cell r="C5238" t="str">
            <v>PARE</v>
          </cell>
          <cell r="D5238" t="str">
            <v>DIVISORIAS/MARMORE/GRANITO/MARMORITE/CONCRETO/MAD.AGLOM.</v>
          </cell>
          <cell r="E5238" t="str">
            <v>0070</v>
          </cell>
          <cell r="F5238" t="str">
            <v/>
          </cell>
          <cell r="G5238" t="str">
            <v/>
          </cell>
          <cell r="H5238" t="str">
            <v>DIVISÓRIA FIXA EM VIDRO TEMPERADO 10 MM, SEM ABERTURA. AF_01/2021</v>
          </cell>
          <cell r="I5238" t="str">
            <v>M2</v>
          </cell>
          <cell r="J5238" t="str">
            <v>ATRIBUÍDO SÃO PAULO</v>
          </cell>
          <cell r="K5238" t="str">
            <v>368,40</v>
          </cell>
          <cell r="L5238" t="str">
            <v>CAIXA REFERENCIAL</v>
          </cell>
        </row>
        <row r="5239">
          <cell r="A5239">
            <v>102243</v>
          </cell>
          <cell r="B5239" t="str">
            <v>PAREDES/PAINEIS</v>
          </cell>
          <cell r="C5239" t="str">
            <v>PARE</v>
          </cell>
          <cell r="D5239" t="str">
            <v>DIVISORIAS/MARMORE/GRANITO/MARMORITE/CONCRETO/MAD.AGLOM.</v>
          </cell>
          <cell r="E5239" t="str">
            <v>0070</v>
          </cell>
          <cell r="F5239" t="str">
            <v/>
          </cell>
          <cell r="G5239" t="str">
            <v/>
          </cell>
          <cell r="H5239" t="str">
            <v>DIVISORIA CEGA (N1) - PAINEL MSO/COMEIA E=35MM - PERFIS SIMPLES ACO GALVANIZADO PINTADO. AF_01/2021</v>
          </cell>
          <cell r="I5239" t="str">
            <v>M2</v>
          </cell>
          <cell r="J5239" t="str">
            <v>ATRIBUÍDO SÃO PAULO</v>
          </cell>
          <cell r="K5239" t="str">
            <v>82,74</v>
          </cell>
          <cell r="L5239" t="str">
            <v>CAIXA REFERENCIAL</v>
          </cell>
        </row>
        <row r="5240">
          <cell r="A5240">
            <v>102244</v>
          </cell>
          <cell r="B5240" t="str">
            <v>PAREDES/PAINEIS</v>
          </cell>
          <cell r="C5240" t="str">
            <v>PARE</v>
          </cell>
          <cell r="D5240" t="str">
            <v>DIVISORIAS/MARMORE/GRANITO/MARMORITE/CONCRETO/MAD.AGLOM.</v>
          </cell>
          <cell r="E5240" t="str">
            <v>0070</v>
          </cell>
          <cell r="F5240" t="str">
            <v/>
          </cell>
          <cell r="G5240" t="str">
            <v/>
          </cell>
          <cell r="H5240" t="str">
            <v>DIVISORIA (N3) - PAINEL/VIDRO/PAINEL MSO/COMEIA E=35MM - PERFIS SIMPLES ACO GALVANIZADO PINTADO. AF_01/2021</v>
          </cell>
          <cell r="I5240" t="str">
            <v>M2</v>
          </cell>
          <cell r="J5240" t="str">
            <v>ATRIBUÍDO SÃO PAULO</v>
          </cell>
          <cell r="K5240" t="str">
            <v>95,67</v>
          </cell>
          <cell r="L5240" t="str">
            <v>CAIXA REFERENCIAL</v>
          </cell>
        </row>
        <row r="5241">
          <cell r="A5241">
            <v>102245</v>
          </cell>
          <cell r="B5241" t="str">
            <v>PAREDES/PAINEIS</v>
          </cell>
          <cell r="C5241" t="str">
            <v>PARE</v>
          </cell>
          <cell r="D5241" t="str">
            <v>DIVISORIAS/MARMORE/GRANITO/MARMORITE/CONCRETO/MAD.AGLOM.</v>
          </cell>
          <cell r="E5241" t="str">
            <v>0070</v>
          </cell>
          <cell r="F5241" t="str">
            <v/>
          </cell>
          <cell r="G5241" t="str">
            <v/>
          </cell>
          <cell r="H5241" t="str">
            <v>DIVISORIA (N2) - PAINEL/VIDRO - PAINEL C/ MSO/COMEIA E=35MM - PERFIS SIMPLES ACO GALVANIZADO PINTADO. AF_01/2021</v>
          </cell>
          <cell r="I5241" t="str">
            <v>M2</v>
          </cell>
          <cell r="J5241" t="str">
            <v>ATRIBUÍDO SÃO PAULO</v>
          </cell>
          <cell r="K5241" t="str">
            <v>98,25</v>
          </cell>
          <cell r="L5241" t="str">
            <v>CAIXA REFERENCIAL</v>
          </cell>
        </row>
        <row r="5242">
          <cell r="A5242">
            <v>102253</v>
          </cell>
          <cell r="B5242" t="str">
            <v>PAREDES/PAINEIS</v>
          </cell>
          <cell r="C5242" t="str">
            <v>PARE</v>
          </cell>
          <cell r="D5242" t="str">
            <v>DIVISORIAS/MARMORE/GRANITO/MARMORITE/CONCRETO/MAD.AGLOM.</v>
          </cell>
          <cell r="E5242" t="str">
            <v>0070</v>
          </cell>
          <cell r="F5242" t="str">
            <v/>
          </cell>
          <cell r="G5242" t="str">
            <v/>
          </cell>
          <cell r="H5242" t="str">
            <v>DIVISORIA SANITÁRIA, TIPO CABINE, EM GRANITO CINZA POLIDO, ESP = 3CM, ASSENTADO COM ARGAMASSA COLANTE AC III-E, EXCLUSIVE FERRAGENS. AF_01/2021</v>
          </cell>
          <cell r="I5242" t="str">
            <v>M2</v>
          </cell>
          <cell r="J5242" t="str">
            <v>COEFICIENTE DE REPRESENTATIVIDADE</v>
          </cell>
          <cell r="K5242" t="str">
            <v>645,62</v>
          </cell>
          <cell r="L5242" t="str">
            <v>CAIXA REFERENCIAL</v>
          </cell>
        </row>
        <row r="5243">
          <cell r="A5243">
            <v>102254</v>
          </cell>
          <cell r="B5243" t="str">
            <v>PAREDES/PAINEIS</v>
          </cell>
          <cell r="C5243" t="str">
            <v>PARE</v>
          </cell>
          <cell r="D5243" t="str">
            <v>DIVISORIAS/MARMORE/GRANITO/MARMORITE/CONCRETO/MAD.AGLOM.</v>
          </cell>
          <cell r="E5243" t="str">
            <v>0070</v>
          </cell>
          <cell r="F5243" t="str">
            <v/>
          </cell>
          <cell r="G5243" t="str">
            <v/>
          </cell>
          <cell r="H5243" t="str">
            <v>DIVISORIA SANITÁRIA, TIPO CABINE, EM MÁRMORE BRANCO POLIDO, ESP = 3CM, ASSENTADO COM ARGAMASSA COLANTE AC III-E, EXCLUSIVE FERRAGENS. AF_01/2021</v>
          </cell>
          <cell r="I5243" t="str">
            <v>M2</v>
          </cell>
          <cell r="J5243" t="str">
            <v>COEFICIENTE DE REPRESENTATIVIDADE</v>
          </cell>
          <cell r="K5243" t="str">
            <v>723,72</v>
          </cell>
          <cell r="L5243" t="str">
            <v>CAIXA REFERENCIAL</v>
          </cell>
        </row>
        <row r="5244">
          <cell r="A5244">
            <v>102255</v>
          </cell>
          <cell r="B5244" t="str">
            <v>PAREDES/PAINEIS</v>
          </cell>
          <cell r="C5244" t="str">
            <v>PARE</v>
          </cell>
          <cell r="D5244" t="str">
            <v>DIVISORIAS/MARMORE/GRANITO/MARMORITE/CONCRETO/MAD.AGLOM.</v>
          </cell>
          <cell r="E5244" t="str">
            <v>0070</v>
          </cell>
          <cell r="F5244" t="str">
            <v/>
          </cell>
          <cell r="G5244" t="str">
            <v/>
          </cell>
          <cell r="H5244" t="str">
            <v>TAPA VISTA DE MICTÓRIO EM GRANITO CINZA POLIDO, ESP = 3CM, ASSENTADO COM ARGAMASSA COLANTE AC III-E . AF_01/2021</v>
          </cell>
          <cell r="I5244" t="str">
            <v>M2</v>
          </cell>
          <cell r="J5244" t="str">
            <v>COEFICIENTE DE REPRESENTATIVIDADE</v>
          </cell>
          <cell r="K5244" t="str">
            <v>660,37</v>
          </cell>
          <cell r="L5244" t="str">
            <v>CAIXA REFERENCIAL</v>
          </cell>
        </row>
        <row r="5245">
          <cell r="A5245">
            <v>102256</v>
          </cell>
          <cell r="B5245" t="str">
            <v>PAREDES/PAINEIS</v>
          </cell>
          <cell r="C5245" t="str">
            <v>PARE</v>
          </cell>
          <cell r="D5245" t="str">
            <v>DIVISORIAS/MARMORE/GRANITO/MARMORITE/CONCRETO/MAD.AGLOM.</v>
          </cell>
          <cell r="E5245" t="str">
            <v>0070</v>
          </cell>
          <cell r="F5245" t="str">
            <v/>
          </cell>
          <cell r="G5245" t="str">
            <v/>
          </cell>
          <cell r="H5245" t="str">
            <v>TAPA VISTA DE MICTÓRIO EM MÁRMORE BRANCO POLIDO, ESP = 3CM, ASSENTADO COM ARGAMASSA COLANTE AC III-E . AF_01/2021</v>
          </cell>
          <cell r="I5245" t="str">
            <v>M2</v>
          </cell>
          <cell r="J5245" t="str">
            <v>COEFICIENTE DE REPRESENTATIVIDADE</v>
          </cell>
          <cell r="K5245" t="str">
            <v>834,33</v>
          </cell>
          <cell r="L5245" t="str">
            <v>CAIXA REFERENCIAL</v>
          </cell>
        </row>
        <row r="5246">
          <cell r="A5246">
            <v>102257</v>
          </cell>
          <cell r="B5246" t="str">
            <v>PAREDES/PAINEIS</v>
          </cell>
          <cell r="C5246" t="str">
            <v>PARE</v>
          </cell>
          <cell r="D5246" t="str">
            <v>DIVISORIAS/MARMORE/GRANITO/MARMORITE/CONCRETO/MAD.AGLOM.</v>
          </cell>
          <cell r="E5246" t="str">
            <v>0070</v>
          </cell>
          <cell r="F5246" t="str">
            <v/>
          </cell>
          <cell r="G5246" t="str">
            <v/>
          </cell>
          <cell r="H5246" t="str">
            <v>DIVISORIA SANITÁRIA, TIPO CABINE, EM PAINEL DE GRANILITE, ESP = 3CM, ASSENTADO COM ARGAMASSA COLANTE AC III-E, EXCLUSIVE FERRAGENS. AF_01/2021</v>
          </cell>
          <cell r="I5246" t="str">
            <v>M2</v>
          </cell>
          <cell r="J5246" t="str">
            <v>ATRIBUÍDO SÃO PAULO</v>
          </cell>
          <cell r="K5246" t="str">
            <v>243,79</v>
          </cell>
          <cell r="L5246" t="str">
            <v>CAIXA REFERENCIAL</v>
          </cell>
        </row>
        <row r="5247">
          <cell r="A5247">
            <v>102258</v>
          </cell>
          <cell r="B5247" t="str">
            <v>PAREDES/PAINEIS</v>
          </cell>
          <cell r="C5247" t="str">
            <v>PARE</v>
          </cell>
          <cell r="D5247" t="str">
            <v>DIVISORIAS/MARMORE/GRANITO/MARMORITE/CONCRETO/MAD.AGLOM.</v>
          </cell>
          <cell r="E5247" t="str">
            <v>0070</v>
          </cell>
          <cell r="F5247" t="str">
            <v/>
          </cell>
          <cell r="G5247" t="str">
            <v/>
          </cell>
          <cell r="H5247" t="str">
            <v>TAPA VISTA DE MICTÓRIO EM PAINEL DE GRANILITE, ESP = 3CM, ASSENTADO COM ARGAMASSA COLANTE AC III-E . AF_01/2021</v>
          </cell>
          <cell r="I5247" t="str">
            <v>M2</v>
          </cell>
          <cell r="J5247" t="str">
            <v>ATRIBUÍDO SÃO PAULO</v>
          </cell>
          <cell r="K5247" t="str">
            <v>272,34</v>
          </cell>
          <cell r="L5247" t="str">
            <v>CAIXA REFERENCIAL</v>
          </cell>
        </row>
        <row r="5248">
          <cell r="A5248">
            <v>101154</v>
          </cell>
          <cell r="B5248" t="str">
            <v>PAREDES/PAINEIS</v>
          </cell>
          <cell r="C5248" t="str">
            <v>PARE</v>
          </cell>
          <cell r="D5248" t="str">
            <v>ALVENARIA DE BLOCO-CONCRETO CELULAR</v>
          </cell>
          <cell r="E5248" t="str">
            <v>0251</v>
          </cell>
          <cell r="F5248" t="str">
            <v/>
          </cell>
          <cell r="G5248" t="str">
            <v/>
          </cell>
          <cell r="H5248" t="str">
            <v>ALVENARIA DE VEDAÇÃO DE BLOCOS DE CONCRETO CELULAR DE 10X30X60CM (ESPESSURA 10CM) E ARGAMASSA DE ASSENTAMENTO COM PREPARO EM BETONEIRA. AF_05/2020</v>
          </cell>
          <cell r="I5248" t="str">
            <v>M2</v>
          </cell>
          <cell r="J5248" t="str">
            <v>ATRIBUÍDO SÃO PAULO</v>
          </cell>
          <cell r="K5248" t="str">
            <v>84,63</v>
          </cell>
          <cell r="L5248" t="str">
            <v>CAIXA REFERENCIAL</v>
          </cell>
        </row>
        <row r="5249">
          <cell r="A5249">
            <v>101155</v>
          </cell>
          <cell r="B5249" t="str">
            <v>PAREDES/PAINEIS</v>
          </cell>
          <cell r="C5249" t="str">
            <v>PARE</v>
          </cell>
          <cell r="D5249" t="str">
            <v>ALVENARIA DE BLOCO-CONCRETO CELULAR</v>
          </cell>
          <cell r="E5249" t="str">
            <v>0251</v>
          </cell>
          <cell r="F5249" t="str">
            <v/>
          </cell>
          <cell r="G5249" t="str">
            <v/>
          </cell>
          <cell r="H5249" t="str">
            <v>ALVENARIA DE VEDAÇÃO DE BLOCOS DE CONCRETO CELULAR DE 15X30X60CM (ESPESSURA 15CM) E ARGAMASSA DE ASSENTAMENTO COM PREPARO EM BETONEIRA. AF_05/2020</v>
          </cell>
          <cell r="I5249" t="str">
            <v>M2</v>
          </cell>
          <cell r="J5249" t="str">
            <v>ATRIBUÍDO SÃO PAULO</v>
          </cell>
          <cell r="K5249" t="str">
            <v>118,67</v>
          </cell>
          <cell r="L5249" t="str">
            <v>CAIXA REFERENCIAL</v>
          </cell>
        </row>
        <row r="5250">
          <cell r="A5250">
            <v>101156</v>
          </cell>
          <cell r="B5250" t="str">
            <v>PAREDES/PAINEIS</v>
          </cell>
          <cell r="C5250" t="str">
            <v>PARE</v>
          </cell>
          <cell r="D5250" t="str">
            <v>ALVENARIA DE BLOCO-CONCRETO CELULAR</v>
          </cell>
          <cell r="E5250" t="str">
            <v>0251</v>
          </cell>
          <cell r="F5250" t="str">
            <v/>
          </cell>
          <cell r="G5250" t="str">
            <v/>
          </cell>
          <cell r="H5250" t="str">
            <v>ALVENARIA DE VEDAÇÃO DE BLOCOS DE CONCRETO CELULAR DE 20X30X60CM (ESPESSURA 20CM) E ARGAMASSA DE ASSENTAMENTO COM PREPARO EM BETONEIRA. AF_05/2020</v>
          </cell>
          <cell r="I5250" t="str">
            <v>M2</v>
          </cell>
          <cell r="J5250" t="str">
            <v>ATRIBUÍDO SÃO PAULO</v>
          </cell>
          <cell r="K5250" t="str">
            <v>173,87</v>
          </cell>
          <cell r="L5250" t="str">
            <v>CAIXA REFERENCIAL</v>
          </cell>
        </row>
        <row r="5251">
          <cell r="A5251">
            <v>101810</v>
          </cell>
          <cell r="B5251" t="str">
            <v>PAVIMENTACAO</v>
          </cell>
          <cell r="C5251" t="str">
            <v>PAVI</v>
          </cell>
          <cell r="D5251" t="str">
            <v>RECOMPOSICAO DE PAVIMENTACAO</v>
          </cell>
          <cell r="E5251" t="str">
            <v>0054</v>
          </cell>
          <cell r="F5251" t="str">
            <v/>
          </cell>
          <cell r="G5251" t="str">
            <v/>
          </cell>
          <cell r="H5251" t="str">
            <v>EXECUÇÃO DE TAPA BURACO COM APLICAÇÃO DE CONCRETO ASFÁLTICO (USINAGEM PRÓPRIA) E PINTURA DE LIGAÇÃO. AF_12/2020</v>
          </cell>
          <cell r="I5251" t="str">
            <v>M3</v>
          </cell>
          <cell r="J5251" t="str">
            <v>ATRIBUÍDO SÃO PAULO</v>
          </cell>
          <cell r="K5251" t="str">
            <v>1.028,89</v>
          </cell>
          <cell r="L5251" t="str">
            <v>CAIXA REFERENCIAL</v>
          </cell>
        </row>
        <row r="5252">
          <cell r="A5252">
            <v>101811</v>
          </cell>
          <cell r="B5252" t="str">
            <v>PAVIMENTACAO</v>
          </cell>
          <cell r="C5252" t="str">
            <v>PAVI</v>
          </cell>
          <cell r="D5252" t="str">
            <v>RECOMPOSICAO DE PAVIMENTACAO</v>
          </cell>
          <cell r="E5252" t="str">
            <v>0054</v>
          </cell>
          <cell r="F5252" t="str">
            <v/>
          </cell>
          <cell r="G5252" t="str">
            <v/>
          </cell>
          <cell r="H5252" t="str">
            <v>EXECUÇÃO DE TAPA BURACO COM APLICAÇÃO DE PRÉ MISTURADO A FRIO (USINAGEM PRÓPRIA) E PINTURA DE LIGAÇÃO. AF_12/2020</v>
          </cell>
          <cell r="I5252" t="str">
            <v>M3</v>
          </cell>
          <cell r="J5252" t="str">
            <v>ATRIBUÍDO SÃO PAULO</v>
          </cell>
          <cell r="K5252" t="str">
            <v>1.088,30</v>
          </cell>
          <cell r="L5252" t="str">
            <v>CAIXA REFERENCIAL</v>
          </cell>
        </row>
        <row r="5253">
          <cell r="A5253">
            <v>101812</v>
          </cell>
          <cell r="B5253" t="str">
            <v>PAVIMENTACAO</v>
          </cell>
          <cell r="C5253" t="str">
            <v>PAVI</v>
          </cell>
          <cell r="D5253" t="str">
            <v>RECOMPOSICAO DE PAVIMENTACAO</v>
          </cell>
          <cell r="E5253" t="str">
            <v>0054</v>
          </cell>
          <cell r="F5253" t="str">
            <v/>
          </cell>
          <cell r="G5253" t="str">
            <v/>
          </cell>
          <cell r="H5253" t="str">
            <v>RECOMPOSIÇÃO DE REVESTIMENTO EM CONCRETO ASFÁLTICO (USINAGEM PRÓPRIA), PARA O FECHAMENTO DE VALAS. AF_12/2020</v>
          </cell>
          <cell r="I5253" t="str">
            <v>M3</v>
          </cell>
          <cell r="J5253" t="str">
            <v>ATRIBUÍDO SÃO PAULO</v>
          </cell>
          <cell r="K5253" t="str">
            <v>1.122,25</v>
          </cell>
          <cell r="L5253" t="str">
            <v>CAIXA REFERENCIAL</v>
          </cell>
        </row>
        <row r="5254">
          <cell r="A5254">
            <v>101813</v>
          </cell>
          <cell r="B5254" t="str">
            <v>PAVIMENTACAO</v>
          </cell>
          <cell r="C5254" t="str">
            <v>PAVI</v>
          </cell>
          <cell r="D5254" t="str">
            <v>RECOMPOSICAO DE PAVIMENTACAO</v>
          </cell>
          <cell r="E5254" t="str">
            <v>0054</v>
          </cell>
          <cell r="F5254" t="str">
            <v/>
          </cell>
          <cell r="G5254" t="str">
            <v/>
          </cell>
          <cell r="H5254" t="str">
            <v>RECOMPOSIÇÃO DE REVESTIMENTO EM PRÉ MISTURADO A FRIO (USINAGEM PRÓPRIA), PARA FECHAMENTO DE VALAS. AF_12/2020</v>
          </cell>
          <cell r="I5254" t="str">
            <v>M3</v>
          </cell>
          <cell r="J5254" t="str">
            <v>ATRIBUÍDO SÃO PAULO</v>
          </cell>
          <cell r="K5254" t="str">
            <v>1.181,66</v>
          </cell>
          <cell r="L5254" t="str">
            <v>CAIXA REFERENCIAL</v>
          </cell>
        </row>
        <row r="5255">
          <cell r="A5255">
            <v>101814</v>
          </cell>
          <cell r="B5255" t="str">
            <v>PAVIMENTACAO</v>
          </cell>
          <cell r="C5255" t="str">
            <v>PAVI</v>
          </cell>
          <cell r="D5255" t="str">
            <v>RECOMPOSICAO DE PAVIMENTACAO</v>
          </cell>
          <cell r="E5255" t="str">
            <v>0054</v>
          </cell>
          <cell r="F5255" t="str">
            <v/>
          </cell>
          <cell r="G5255" t="str">
            <v/>
          </cell>
          <cell r="H5255" t="str">
            <v>RECOMPOSIÇÃO DE PAVIMENTOS EM PEDRA POLIÉDRICA, REJUNTAMENTO COM PÓ DE PEDRA, COM REAPROVEITAMENTO DAS PEDRAS POLIÉDRICAS PARA O FECHAMENTO DE VALAS. AF_12/2020</v>
          </cell>
          <cell r="I5255" t="str">
            <v>M2</v>
          </cell>
          <cell r="J5255" t="str">
            <v>ATRIBUÍDO SÃO PAULO</v>
          </cell>
          <cell r="K5255" t="str">
            <v>28,10</v>
          </cell>
          <cell r="L5255" t="str">
            <v>CAIXA REFERENCIAL</v>
          </cell>
        </row>
        <row r="5256">
          <cell r="A5256">
            <v>101815</v>
          </cell>
          <cell r="B5256" t="str">
            <v>PAVIMENTACAO</v>
          </cell>
          <cell r="C5256" t="str">
            <v>PAVI</v>
          </cell>
          <cell r="D5256" t="str">
            <v>RECOMPOSICAO DE PAVIMENTACAO</v>
          </cell>
          <cell r="E5256" t="str">
            <v>0054</v>
          </cell>
          <cell r="F5256" t="str">
            <v/>
          </cell>
          <cell r="G5256" t="str">
            <v/>
          </cell>
          <cell r="H5256" t="str">
            <v>RECOMPOSIÇÃO DE PAVIMENTO EM PEDRAS POLIÉDRICAS, REJUNTAMENTO COM PEDRISCO E EMULSÃO ASFÁLTICA COM REAPROVEITAMENTO DAS PEDRAS POLIÉDRICAS, PARA O FECHAMENTO DE VALAS. AF_12/2020</v>
          </cell>
          <cell r="I5256" t="str">
            <v>M2</v>
          </cell>
          <cell r="J5256" t="str">
            <v>ATRIBUÍDO SÃO PAULO</v>
          </cell>
          <cell r="K5256" t="str">
            <v>55,80</v>
          </cell>
          <cell r="L5256" t="str">
            <v>CAIXA REFERENCIAL</v>
          </cell>
        </row>
        <row r="5257">
          <cell r="A5257">
            <v>101816</v>
          </cell>
          <cell r="B5257" t="str">
            <v>PAVIMENTACAO</v>
          </cell>
          <cell r="C5257" t="str">
            <v>PAVI</v>
          </cell>
          <cell r="D5257" t="str">
            <v>RECOMPOSICAO DE PAVIMENTACAO</v>
          </cell>
          <cell r="E5257" t="str">
            <v>0054</v>
          </cell>
          <cell r="F5257" t="str">
            <v/>
          </cell>
          <cell r="G5257" t="str">
            <v/>
          </cell>
          <cell r="H5257" t="str">
            <v>RECOMPOSIÇÃO DE PAVIMENTO EM PEDRAS POLIÉDRICAS, REJUNTAMENTO COM ARGAMASSA, COM REAPROVEITAMENTO DAS PEDRAS POLIÉDRICAS, PARA O FECHAMENTO DE VALAS. AF_12/2020</v>
          </cell>
          <cell r="I5257" t="str">
            <v>M2</v>
          </cell>
          <cell r="J5257" t="str">
            <v>ATRIBUÍDO SÃO PAULO</v>
          </cell>
          <cell r="K5257" t="str">
            <v>46,45</v>
          </cell>
          <cell r="L5257" t="str">
            <v>CAIXA REFERENCIAL</v>
          </cell>
        </row>
        <row r="5258">
          <cell r="A5258">
            <v>101817</v>
          </cell>
          <cell r="B5258" t="str">
            <v>PAVIMENTACAO</v>
          </cell>
          <cell r="C5258" t="str">
            <v>PAVI</v>
          </cell>
          <cell r="D5258" t="str">
            <v>RECOMPOSICAO DE PAVIMENTACAO</v>
          </cell>
          <cell r="E5258" t="str">
            <v>0054</v>
          </cell>
          <cell r="F5258" t="str">
            <v/>
          </cell>
          <cell r="G5258" t="str">
            <v/>
          </cell>
          <cell r="H5258" t="str">
            <v>RECOMPOSIÇÃO DE PAVIMENTO EM PARALELEPÍPEDOS, REJUNTAMENTO COM PÓ DE PEDRA, COM REAPROVEITAMENTO DOS PARALELEPÍPEDOS, PARA O FECHAMENTO DE VALAS. AF_12/2020</v>
          </cell>
          <cell r="I5258" t="str">
            <v>M2</v>
          </cell>
          <cell r="J5258" t="str">
            <v>ATRIBUÍDO SÃO PAULO</v>
          </cell>
          <cell r="K5258" t="str">
            <v>31,28</v>
          </cell>
          <cell r="L5258" t="str">
            <v>CAIXA REFERENCIAL</v>
          </cell>
        </row>
        <row r="5259">
          <cell r="A5259">
            <v>101818</v>
          </cell>
          <cell r="B5259" t="str">
            <v>PAVIMENTACAO</v>
          </cell>
          <cell r="C5259" t="str">
            <v>PAVI</v>
          </cell>
          <cell r="D5259" t="str">
            <v>RECOMPOSICAO DE PAVIMENTACAO</v>
          </cell>
          <cell r="E5259" t="str">
            <v>0054</v>
          </cell>
          <cell r="F5259" t="str">
            <v/>
          </cell>
          <cell r="G5259" t="str">
            <v/>
          </cell>
          <cell r="H5259" t="str">
            <v>RECOMPOSIÇÃO DE PAVIMENTO EM PARALELEPÍPEDOS, REJUNTAMENTO COM PEDRISCO E EMULSÃO ASFÁLTICA, COM REAPROVEITAMENTO DOS PARALELEPÍPEDOS, PARA O FECHAMENTO DE VALAS. AF_12/2020</v>
          </cell>
          <cell r="I5259" t="str">
            <v>M2</v>
          </cell>
          <cell r="J5259" t="str">
            <v>ATRIBUÍDO SÃO PAULO</v>
          </cell>
          <cell r="K5259" t="str">
            <v>45,13</v>
          </cell>
          <cell r="L5259" t="str">
            <v>CAIXA REFERENCIAL</v>
          </cell>
        </row>
        <row r="5260">
          <cell r="A5260">
            <v>101819</v>
          </cell>
          <cell r="B5260" t="str">
            <v>PAVIMENTACAO</v>
          </cell>
          <cell r="C5260" t="str">
            <v>PAVI</v>
          </cell>
          <cell r="D5260" t="str">
            <v>RECOMPOSICAO DE PAVIMENTACAO</v>
          </cell>
          <cell r="E5260" t="str">
            <v>0054</v>
          </cell>
          <cell r="F5260" t="str">
            <v/>
          </cell>
          <cell r="G5260" t="str">
            <v/>
          </cell>
          <cell r="H5260" t="str">
            <v>RECOMPOSIÇÃO DE PAVIMENTO EM PARALELEPÍPEDOS, REJUNTAMENTO COM ARGAMASSA, COM REAPROVEITAMENTO DOS PARALELEPÍPEDOS, PARA O FECHAMENTO DE VALAS. AF_12/2020</v>
          </cell>
          <cell r="I5260" t="str">
            <v>M2</v>
          </cell>
          <cell r="J5260" t="str">
            <v>ATRIBUÍDO SÃO PAULO</v>
          </cell>
          <cell r="K5260" t="str">
            <v>41,39</v>
          </cell>
          <cell r="L5260" t="str">
            <v>CAIXA REFERENCIAL</v>
          </cell>
        </row>
        <row r="5261">
          <cell r="A5261">
            <v>101820</v>
          </cell>
          <cell r="B5261" t="str">
            <v>PAVIMENTACAO</v>
          </cell>
          <cell r="C5261" t="str">
            <v>PAVI</v>
          </cell>
          <cell r="D5261" t="str">
            <v>RECOMPOSICAO DE PAVIMENTACAO</v>
          </cell>
          <cell r="E5261" t="str">
            <v>0054</v>
          </cell>
          <cell r="F5261" t="str">
            <v/>
          </cell>
          <cell r="G5261" t="str">
            <v/>
          </cell>
          <cell r="H5261" t="str">
            <v>RECOMPOSIÇÃO DE PAVIMENTO EM PISO INTERTRAVADO SEXTAVADO, COM REAPROVEITAMENTO DOS BLOCOS SEXTAVADO, PARA O FECHAMENTO DE VALAS. AF_12/2020</v>
          </cell>
          <cell r="I5261" t="str">
            <v>M2</v>
          </cell>
          <cell r="J5261" t="str">
            <v>ATRIBUÍDO SÃO PAULO</v>
          </cell>
          <cell r="K5261" t="str">
            <v>27,58</v>
          </cell>
          <cell r="L5261" t="str">
            <v>CAIXA REFERENCIAL</v>
          </cell>
        </row>
        <row r="5262">
          <cell r="A5262">
            <v>101821</v>
          </cell>
          <cell r="B5262" t="str">
            <v>PAVIMENTACAO</v>
          </cell>
          <cell r="C5262" t="str">
            <v>PAVI</v>
          </cell>
          <cell r="D5262" t="str">
            <v>RECOMPOSICAO DE PAVIMENTACAO</v>
          </cell>
          <cell r="E5262" t="str">
            <v>0054</v>
          </cell>
          <cell r="F5262" t="str">
            <v/>
          </cell>
          <cell r="G5262" t="str">
            <v/>
          </cell>
          <cell r="H5262" t="str">
            <v>RECOMPOSIÇÃO DE PAVIMENTO EM PISO INTERTRAVADO, COM REAPROVEITAMENTO DOS BLOCOS INTERTRAVADOS, PARA O FECHAMENTO DE VALAS. AF_12/2020</v>
          </cell>
          <cell r="I5262" t="str">
            <v>M3</v>
          </cell>
          <cell r="J5262" t="str">
            <v>ATRIBUÍDO SÃO PAULO</v>
          </cell>
          <cell r="K5262" t="str">
            <v>36,96</v>
          </cell>
          <cell r="L5262" t="str">
            <v>CAIXA REFERENCIAL</v>
          </cell>
        </row>
        <row r="5263">
          <cell r="A5263">
            <v>101822</v>
          </cell>
          <cell r="B5263" t="str">
            <v>PAVIMENTACAO</v>
          </cell>
          <cell r="C5263" t="str">
            <v>PAVI</v>
          </cell>
          <cell r="D5263" t="str">
            <v>RECOMPOSICAO DE PAVIMENTACAO</v>
          </cell>
          <cell r="E5263" t="str">
            <v>0054</v>
          </cell>
          <cell r="F5263" t="str">
            <v/>
          </cell>
          <cell r="G5263" t="str">
            <v/>
          </cell>
          <cell r="H5263" t="str">
            <v>RECOMPOSIÇÃO DE BASE E OU SUB-BASE PARA REMENDO PROFUNDO DE SOLOS DE COMPORTAMENTO LATERÍTICO (ARENOSO). AF_12/2020</v>
          </cell>
          <cell r="I5263" t="str">
            <v>M3</v>
          </cell>
          <cell r="J5263" t="str">
            <v>ATRIBUÍDO SÃO PAULO</v>
          </cell>
          <cell r="K5263" t="str">
            <v>82,85</v>
          </cell>
          <cell r="L5263" t="str">
            <v>CAIXA REFERENCIAL</v>
          </cell>
        </row>
        <row r="5264">
          <cell r="A5264">
            <v>101823</v>
          </cell>
          <cell r="B5264" t="str">
            <v>PAVIMENTACAO</v>
          </cell>
          <cell r="C5264" t="str">
            <v>PAVI</v>
          </cell>
          <cell r="D5264" t="str">
            <v>RECOMPOSICAO DE PAVIMENTACAO</v>
          </cell>
          <cell r="E5264" t="str">
            <v>0054</v>
          </cell>
          <cell r="F5264" t="str">
            <v/>
          </cell>
          <cell r="G5264" t="str">
            <v/>
          </cell>
          <cell r="H5264" t="str">
            <v>RECOMPOSIÇÃO DE BASE E OU SUB-BASE PARA REMENDO PROFUNDO DE SOLO MELHORADO COM CIMENTO (TEOR DE 2%). AF_12/2020</v>
          </cell>
          <cell r="I5264" t="str">
            <v>M3</v>
          </cell>
          <cell r="J5264" t="str">
            <v>ATRIBUÍDO SÃO PAULO</v>
          </cell>
          <cell r="K5264" t="str">
            <v>111,75</v>
          </cell>
          <cell r="L5264" t="str">
            <v>CAIXA REFERENCIAL</v>
          </cell>
        </row>
        <row r="5265">
          <cell r="A5265">
            <v>101824</v>
          </cell>
          <cell r="B5265" t="str">
            <v>PAVIMENTACAO</v>
          </cell>
          <cell r="C5265" t="str">
            <v>PAVI</v>
          </cell>
          <cell r="D5265" t="str">
            <v>RECOMPOSICAO DE PAVIMENTACAO</v>
          </cell>
          <cell r="E5265" t="str">
            <v>0054</v>
          </cell>
          <cell r="F5265" t="str">
            <v/>
          </cell>
          <cell r="G5265" t="str">
            <v/>
          </cell>
          <cell r="H5265" t="str">
            <v>RECOMPOSIÇÃO DE BASE E OU SUB-BASE PARA REMENDO PROFUNDO DE SOLO MELHORADO COM CIMENTO (TEOR DE 4%). AF_12/2020</v>
          </cell>
          <cell r="I5265" t="str">
            <v>M3</v>
          </cell>
          <cell r="J5265" t="str">
            <v>ATRIBUÍDO SÃO PAULO</v>
          </cell>
          <cell r="K5265" t="str">
            <v>138,66</v>
          </cell>
          <cell r="L5265" t="str">
            <v>CAIXA REFERENCIAL</v>
          </cell>
        </row>
        <row r="5266">
          <cell r="A5266">
            <v>101825</v>
          </cell>
          <cell r="B5266" t="str">
            <v>PAVIMENTACAO</v>
          </cell>
          <cell r="C5266" t="str">
            <v>PAVI</v>
          </cell>
          <cell r="D5266" t="str">
            <v>RECOMPOSICAO DE PAVIMENTACAO</v>
          </cell>
          <cell r="E5266" t="str">
            <v>0054</v>
          </cell>
          <cell r="F5266" t="str">
            <v/>
          </cell>
          <cell r="G5266" t="str">
            <v/>
          </cell>
          <cell r="H5266" t="str">
            <v>RECOMPOSIÇÃO DE BASE E OU SUB-BASE PARA REMENDO PROFUNDO DE SOLO COM CIMENTO (TEOR DE 6%). AF_12/2020</v>
          </cell>
          <cell r="I5266" t="str">
            <v>M3</v>
          </cell>
          <cell r="J5266" t="str">
            <v>ATRIBUÍDO SÃO PAULO</v>
          </cell>
          <cell r="K5266" t="str">
            <v>164,84</v>
          </cell>
          <cell r="L5266" t="str">
            <v>CAIXA REFERENCIAL</v>
          </cell>
        </row>
        <row r="5267">
          <cell r="A5267">
            <v>101826</v>
          </cell>
          <cell r="B5267" t="str">
            <v>PAVIMENTACAO</v>
          </cell>
          <cell r="C5267" t="str">
            <v>PAVI</v>
          </cell>
          <cell r="D5267" t="str">
            <v>RECOMPOSICAO DE PAVIMENTACAO</v>
          </cell>
          <cell r="E5267" t="str">
            <v>0054</v>
          </cell>
          <cell r="F5267" t="str">
            <v/>
          </cell>
          <cell r="G5267" t="str">
            <v/>
          </cell>
          <cell r="H5267" t="str">
            <v>RECOMPOSIÇÃO DE BASE E OU SUB-BASE PARA REMENDO PROFUNDO DE SOLO COM CIMENTO (TEOR DE 8%). AF_12/2020</v>
          </cell>
          <cell r="I5267" t="str">
            <v>M3</v>
          </cell>
          <cell r="J5267" t="str">
            <v>ATRIBUÍDO SÃO PAULO</v>
          </cell>
          <cell r="K5267" t="str">
            <v>190,68</v>
          </cell>
          <cell r="L5267" t="str">
            <v>CAIXA REFERENCIAL</v>
          </cell>
        </row>
        <row r="5268">
          <cell r="A5268">
            <v>101827</v>
          </cell>
          <cell r="B5268" t="str">
            <v>PAVIMENTACAO</v>
          </cell>
          <cell r="C5268" t="str">
            <v>PAVI</v>
          </cell>
          <cell r="D5268" t="str">
            <v>RECOMPOSICAO DE PAVIMENTACAO</v>
          </cell>
          <cell r="E5268" t="str">
            <v>0054</v>
          </cell>
          <cell r="F5268" t="str">
            <v/>
          </cell>
          <cell r="G5268" t="str">
            <v/>
          </cell>
          <cell r="H5268" t="str">
            <v>RECOMPOSIÇÃO DE BASE E OU SUB-BASE PARA REMENDO PROFUNDO DE SOLO BRITA (40/60). AF_12/2020</v>
          </cell>
          <cell r="I5268" t="str">
            <v>M3</v>
          </cell>
          <cell r="J5268" t="str">
            <v>ATRIBUÍDO SÃO PAULO</v>
          </cell>
          <cell r="K5268" t="str">
            <v>129,80</v>
          </cell>
          <cell r="L5268" t="str">
            <v>CAIXA REFERENCIAL</v>
          </cell>
        </row>
        <row r="5269">
          <cell r="A5269">
            <v>101828</v>
          </cell>
          <cell r="B5269" t="str">
            <v>PAVIMENTACAO</v>
          </cell>
          <cell r="C5269" t="str">
            <v>PAVI</v>
          </cell>
          <cell r="D5269" t="str">
            <v>RECOMPOSICAO DE PAVIMENTACAO</v>
          </cell>
          <cell r="E5269" t="str">
            <v>0054</v>
          </cell>
          <cell r="F5269" t="str">
            <v/>
          </cell>
          <cell r="G5269" t="str">
            <v/>
          </cell>
          <cell r="H5269" t="str">
            <v>RECOMPOSIÇÃO DE BASE E OU SUB-BASE PARA REMENDO PROFUNDO DE SOLO BRITA (50/50). AF_12/2020</v>
          </cell>
          <cell r="I5269" t="str">
            <v>M3</v>
          </cell>
          <cell r="J5269" t="str">
            <v>ATRIBUÍDO SÃO PAULO</v>
          </cell>
          <cell r="K5269" t="str">
            <v>121,98</v>
          </cell>
          <cell r="L5269" t="str">
            <v>CAIXA REFERENCIAL</v>
          </cell>
        </row>
        <row r="5270">
          <cell r="A5270">
            <v>101829</v>
          </cell>
          <cell r="B5270" t="str">
            <v>PAVIMENTACAO</v>
          </cell>
          <cell r="C5270" t="str">
            <v>PAVI</v>
          </cell>
          <cell r="D5270" t="str">
            <v>RECOMPOSICAO DE PAVIMENTACAO</v>
          </cell>
          <cell r="E5270" t="str">
            <v>0054</v>
          </cell>
          <cell r="F5270" t="str">
            <v/>
          </cell>
          <cell r="G5270" t="str">
            <v/>
          </cell>
          <cell r="H5270" t="str">
            <v>RECOMPOSIÇÃO DE BASE E OU SUB-BASE PARA REMENDO PROFUNDO DE SOLO BRITA (60/40) COM CIMENTO (TEOR DE 4%). AF_12/2020</v>
          </cell>
          <cell r="I5270" t="str">
            <v>M3</v>
          </cell>
          <cell r="J5270" t="str">
            <v>ATRIBUÍDO SÃO PAULO</v>
          </cell>
          <cell r="K5270" t="str">
            <v>183,73</v>
          </cell>
          <cell r="L5270" t="str">
            <v>CAIXA REFERENCIAL</v>
          </cell>
        </row>
        <row r="5271">
          <cell r="A5271">
            <v>101830</v>
          </cell>
          <cell r="B5271" t="str">
            <v>PAVIMENTACAO</v>
          </cell>
          <cell r="C5271" t="str">
            <v>PAVI</v>
          </cell>
          <cell r="D5271" t="str">
            <v>RECOMPOSICAO DE PAVIMENTACAO</v>
          </cell>
          <cell r="E5271" t="str">
            <v>0054</v>
          </cell>
          <cell r="F5271" t="str">
            <v/>
          </cell>
          <cell r="G5271" t="str">
            <v/>
          </cell>
          <cell r="H5271" t="str">
            <v>RECOMPOSIÇÃO DE BASE E OU SUB-BASE PARA REMENDO PROFUNDO DE SOLO BRITA (60/40) COM CIMENTO (TEOR DE 6%). AF_12/2020</v>
          </cell>
          <cell r="I5271" t="str">
            <v>M3</v>
          </cell>
          <cell r="J5271" t="str">
            <v>ATRIBUÍDO SÃO PAULO</v>
          </cell>
          <cell r="K5271" t="str">
            <v>208,97</v>
          </cell>
          <cell r="L5271" t="str">
            <v>CAIXA REFERENCIAL</v>
          </cell>
        </row>
        <row r="5272">
          <cell r="A5272">
            <v>101831</v>
          </cell>
          <cell r="B5272" t="str">
            <v>PAVIMENTACAO</v>
          </cell>
          <cell r="C5272" t="str">
            <v>PAVI</v>
          </cell>
          <cell r="D5272" t="str">
            <v>RECOMPOSICAO DE PAVIMENTACAO</v>
          </cell>
          <cell r="E5272" t="str">
            <v>0054</v>
          </cell>
          <cell r="F5272" t="str">
            <v/>
          </cell>
          <cell r="G5272" t="str">
            <v/>
          </cell>
          <cell r="H5272" t="str">
            <v>RECOMPOSIÇÃO DE BASE E OU SUB-BASE PARA REMENDO PROFUNDO DE SOLO BRITA (60/40) COM CIMENTO (TEOR DE 8%). AF_12/2020</v>
          </cell>
          <cell r="I5272" t="str">
            <v>M3</v>
          </cell>
          <cell r="J5272" t="str">
            <v>ATRIBUÍDO SÃO PAULO</v>
          </cell>
          <cell r="K5272" t="str">
            <v>233,87</v>
          </cell>
          <cell r="L5272" t="str">
            <v>CAIXA REFERENCIAL</v>
          </cell>
        </row>
        <row r="5273">
          <cell r="A5273">
            <v>101832</v>
          </cell>
          <cell r="B5273" t="str">
            <v>PAVIMENTACAO</v>
          </cell>
          <cell r="C5273" t="str">
            <v>PAVI</v>
          </cell>
          <cell r="D5273" t="str">
            <v>RECOMPOSICAO DE PAVIMENTACAO</v>
          </cell>
          <cell r="E5273" t="str">
            <v>0054</v>
          </cell>
          <cell r="F5273" t="str">
            <v/>
          </cell>
          <cell r="G5273" t="str">
            <v/>
          </cell>
          <cell r="H5273" t="str">
            <v>RECOMPOSIÇÃO DE BASE E OU SUB-BASE PARA REMENDO PROFUNDO DE SOLO BRITA (50/50) COM CIMENTO (TEOR DE 4%). AF_12/2020</v>
          </cell>
          <cell r="I5273" t="str">
            <v>M3</v>
          </cell>
          <cell r="J5273" t="str">
            <v>ATRIBUÍDO SÃO PAULO</v>
          </cell>
          <cell r="K5273" t="str">
            <v>176,22</v>
          </cell>
          <cell r="L5273" t="str">
            <v>CAIXA REFERENCIAL</v>
          </cell>
        </row>
        <row r="5274">
          <cell r="A5274">
            <v>101833</v>
          </cell>
          <cell r="B5274" t="str">
            <v>PAVIMENTACAO</v>
          </cell>
          <cell r="C5274" t="str">
            <v>PAVI</v>
          </cell>
          <cell r="D5274" t="str">
            <v>RECOMPOSICAO DE PAVIMENTACAO</v>
          </cell>
          <cell r="E5274" t="str">
            <v>0054</v>
          </cell>
          <cell r="F5274" t="str">
            <v/>
          </cell>
          <cell r="G5274" t="str">
            <v/>
          </cell>
          <cell r="H5274" t="str">
            <v>RECOMPOSIÇÃO DE BASE E OU SUB-BASE PARA REMENDO PROFUNDO DE SOLO BRITA (50/50) COM CIMENTO (TEOR DE 6%). AF_12/2020</v>
          </cell>
          <cell r="I5274" t="str">
            <v>M3</v>
          </cell>
          <cell r="J5274" t="str">
            <v>ATRIBUÍDO SÃO PAULO</v>
          </cell>
          <cell r="K5274" t="str">
            <v>201,62</v>
          </cell>
          <cell r="L5274" t="str">
            <v>CAIXA REFERENCIAL</v>
          </cell>
        </row>
        <row r="5275">
          <cell r="A5275">
            <v>101834</v>
          </cell>
          <cell r="B5275" t="str">
            <v>PAVIMENTACAO</v>
          </cell>
          <cell r="C5275" t="str">
            <v>PAVI</v>
          </cell>
          <cell r="D5275" t="str">
            <v>RECOMPOSICAO DE PAVIMENTACAO</v>
          </cell>
          <cell r="E5275" t="str">
            <v>0054</v>
          </cell>
          <cell r="F5275" t="str">
            <v/>
          </cell>
          <cell r="G5275" t="str">
            <v/>
          </cell>
          <cell r="H5275" t="str">
            <v>RECOMPOSIÇÃO DE BASE E OU SUB-BASE PARA REMENDO PROFUNDO DE SOLO BRITA (50/50) COM CIMENTO (TEOR DE 8%). AF_12/2020</v>
          </cell>
          <cell r="I5275" t="str">
            <v>M3</v>
          </cell>
          <cell r="J5275" t="str">
            <v>ATRIBUÍDO SÃO PAULO</v>
          </cell>
          <cell r="K5275" t="str">
            <v>226,68</v>
          </cell>
          <cell r="L5275" t="str">
            <v>CAIXA REFERENCIAL</v>
          </cell>
        </row>
        <row r="5276">
          <cell r="A5276">
            <v>101835</v>
          </cell>
          <cell r="B5276" t="str">
            <v>PAVIMENTACAO</v>
          </cell>
          <cell r="C5276" t="str">
            <v>PAVI</v>
          </cell>
          <cell r="D5276" t="str">
            <v>RECOMPOSICAO DE PAVIMENTACAO</v>
          </cell>
          <cell r="E5276" t="str">
            <v>0054</v>
          </cell>
          <cell r="F5276" t="str">
            <v/>
          </cell>
          <cell r="G5276" t="str">
            <v/>
          </cell>
          <cell r="H5276" t="str">
            <v>RECOMPOSIÇÃO DE BASE E OU SUB-BASE PARA REMENDO PROFUNDO DE BRITA GRADUADA SIMPLES. AF_12/2020</v>
          </cell>
          <cell r="I5276" t="str">
            <v>M3</v>
          </cell>
          <cell r="J5276" t="str">
            <v>ATRIBUÍDO SÃO PAULO</v>
          </cell>
          <cell r="K5276" t="str">
            <v>174,66</v>
          </cell>
          <cell r="L5276" t="str">
            <v>CAIXA REFERENCIAL</v>
          </cell>
        </row>
        <row r="5277">
          <cell r="A5277">
            <v>101836</v>
          </cell>
          <cell r="B5277" t="str">
            <v>PAVIMENTACAO</v>
          </cell>
          <cell r="C5277" t="str">
            <v>PAVI</v>
          </cell>
          <cell r="D5277" t="str">
            <v>RECOMPOSICAO DE PAVIMENTACAO</v>
          </cell>
          <cell r="E5277" t="str">
            <v>0054</v>
          </cell>
          <cell r="F5277" t="str">
            <v/>
          </cell>
          <cell r="G5277" t="str">
            <v/>
          </cell>
          <cell r="H5277" t="str">
            <v>RECOMPOSIÇÃO DE BASE E OU SUB-BASE PARA FECHAMENTO DE VALAS DE SOLOS DE COMPORTAMENTO LATERÍTICO (ARENOSO). AF_12/2020</v>
          </cell>
          <cell r="I5277" t="str">
            <v>M3</v>
          </cell>
          <cell r="J5277" t="str">
            <v>ATRIBUÍDO SÃO PAULO</v>
          </cell>
          <cell r="K5277" t="str">
            <v>16,95</v>
          </cell>
          <cell r="L5277" t="str">
            <v>CAIXA REFERENCIAL</v>
          </cell>
        </row>
        <row r="5278">
          <cell r="A5278">
            <v>101837</v>
          </cell>
          <cell r="B5278" t="str">
            <v>PAVIMENTACAO</v>
          </cell>
          <cell r="C5278" t="str">
            <v>PAVI</v>
          </cell>
          <cell r="D5278" t="str">
            <v>RECOMPOSICAO DE PAVIMENTACAO</v>
          </cell>
          <cell r="E5278" t="str">
            <v>0054</v>
          </cell>
          <cell r="F5278" t="str">
            <v/>
          </cell>
          <cell r="G5278" t="str">
            <v/>
          </cell>
          <cell r="H5278" t="str">
            <v>RECOMPOSIÇÃO DE BASE E OU SUB-BASE PARA FECHAMENTO DE VALAS DE SOLO MELHORADO COM CIMENTO (TEOR DE 2%). AF_12/2020</v>
          </cell>
          <cell r="I5278" t="str">
            <v>M3</v>
          </cell>
          <cell r="J5278" t="str">
            <v>ATRIBUÍDO SÃO PAULO</v>
          </cell>
          <cell r="K5278" t="str">
            <v>45,85</v>
          </cell>
          <cell r="L5278" t="str">
            <v>CAIXA REFERENCIAL</v>
          </cell>
        </row>
        <row r="5279">
          <cell r="A5279">
            <v>101838</v>
          </cell>
          <cell r="B5279" t="str">
            <v>PAVIMENTACAO</v>
          </cell>
          <cell r="C5279" t="str">
            <v>PAVI</v>
          </cell>
          <cell r="D5279" t="str">
            <v>RECOMPOSICAO DE PAVIMENTACAO</v>
          </cell>
          <cell r="E5279" t="str">
            <v>0054</v>
          </cell>
          <cell r="F5279" t="str">
            <v/>
          </cell>
          <cell r="G5279" t="str">
            <v/>
          </cell>
          <cell r="H5279" t="str">
            <v>RECOMPOSIÇÃO DE BASE E OU SUB-BASE PARA FECHAMENTO DE VALAS DE SOLO MELHORADO COM CIMENTO (TEOR DE 4%). AF_12/2020</v>
          </cell>
          <cell r="I5279" t="str">
            <v>M3</v>
          </cell>
          <cell r="J5279" t="str">
            <v>ATRIBUÍDO SÃO PAULO</v>
          </cell>
          <cell r="K5279" t="str">
            <v>72,76</v>
          </cell>
          <cell r="L5279" t="str">
            <v>CAIXA REFERENCIAL</v>
          </cell>
        </row>
        <row r="5280">
          <cell r="A5280">
            <v>101839</v>
          </cell>
          <cell r="B5280" t="str">
            <v>PAVIMENTACAO</v>
          </cell>
          <cell r="C5280" t="str">
            <v>PAVI</v>
          </cell>
          <cell r="D5280" t="str">
            <v>RECOMPOSICAO DE PAVIMENTACAO</v>
          </cell>
          <cell r="E5280" t="str">
            <v>0054</v>
          </cell>
          <cell r="F5280" t="str">
            <v/>
          </cell>
          <cell r="G5280" t="str">
            <v/>
          </cell>
          <cell r="H5280" t="str">
            <v>RECOMPOSIÇÃO DE BASE E OU SUB-BASE PARA FECHAMENTO DE VALAS DE SOLO COM CIMENTO (TEOR DE 6%). AF_12/2020</v>
          </cell>
          <cell r="I5280" t="str">
            <v>M3</v>
          </cell>
          <cell r="J5280" t="str">
            <v>ATRIBUÍDO SÃO PAULO</v>
          </cell>
          <cell r="K5280" t="str">
            <v>98,94</v>
          </cell>
          <cell r="L5280" t="str">
            <v>CAIXA REFERENCIAL</v>
          </cell>
        </row>
        <row r="5281">
          <cell r="A5281">
            <v>101840</v>
          </cell>
          <cell r="B5281" t="str">
            <v>PAVIMENTACAO</v>
          </cell>
          <cell r="C5281" t="str">
            <v>PAVI</v>
          </cell>
          <cell r="D5281" t="str">
            <v>RECOMPOSICAO DE PAVIMENTACAO</v>
          </cell>
          <cell r="E5281" t="str">
            <v>0054</v>
          </cell>
          <cell r="F5281" t="str">
            <v/>
          </cell>
          <cell r="G5281" t="str">
            <v/>
          </cell>
          <cell r="H5281" t="str">
            <v>RECOMPOSIÇÃO DE BASE E OU SUB-BASE PARA FECHAMENTO DE VALAS DE SOLO COM CIMENTO (TEOR DE 8%). AF_12/2020</v>
          </cell>
          <cell r="I5281" t="str">
            <v>M3</v>
          </cell>
          <cell r="J5281" t="str">
            <v>ATRIBUÍDO SÃO PAULO</v>
          </cell>
          <cell r="K5281" t="str">
            <v>155,22</v>
          </cell>
          <cell r="L5281" t="str">
            <v>CAIXA REFERENCIAL</v>
          </cell>
        </row>
        <row r="5282">
          <cell r="A5282">
            <v>101841</v>
          </cell>
          <cell r="B5282" t="str">
            <v>PAVIMENTACAO</v>
          </cell>
          <cell r="C5282" t="str">
            <v>PAVI</v>
          </cell>
          <cell r="D5282" t="str">
            <v>RECOMPOSICAO DE PAVIMENTACAO</v>
          </cell>
          <cell r="E5282" t="str">
            <v>0054</v>
          </cell>
          <cell r="F5282" t="str">
            <v/>
          </cell>
          <cell r="G5282" t="str">
            <v/>
          </cell>
          <cell r="H5282" t="str">
            <v>RECOMPOSIÇÃO DE BASE E OU SUB-BASE PARA FECHAMENTO DE VALAS DE SOLO BRITA (40/60). AF_12/2020</v>
          </cell>
          <cell r="I5282" t="str">
            <v>M3</v>
          </cell>
          <cell r="J5282" t="str">
            <v>ATRIBUÍDO SÃO PAULO</v>
          </cell>
          <cell r="K5282" t="str">
            <v>63,90</v>
          </cell>
          <cell r="L5282" t="str">
            <v>CAIXA REFERENCIAL</v>
          </cell>
        </row>
        <row r="5283">
          <cell r="A5283">
            <v>101842</v>
          </cell>
          <cell r="B5283" t="str">
            <v>PAVIMENTACAO</v>
          </cell>
          <cell r="C5283" t="str">
            <v>PAVI</v>
          </cell>
          <cell r="D5283" t="str">
            <v>RECOMPOSICAO DE PAVIMENTACAO</v>
          </cell>
          <cell r="E5283" t="str">
            <v>0054</v>
          </cell>
          <cell r="F5283" t="str">
            <v/>
          </cell>
          <cell r="G5283" t="str">
            <v/>
          </cell>
          <cell r="H5283" t="str">
            <v>RECOMPOSIÇÃO DE BASE E OU SUB-BASE PARA FECHAMENTO DE VALAS DE SOLO BRITA (50/50). AF_12/2020</v>
          </cell>
          <cell r="I5283" t="str">
            <v>M3</v>
          </cell>
          <cell r="J5283" t="str">
            <v>ATRIBUÍDO SÃO PAULO</v>
          </cell>
          <cell r="K5283" t="str">
            <v>56,08</v>
          </cell>
          <cell r="L5283" t="str">
            <v>CAIXA REFERENCIAL</v>
          </cell>
        </row>
        <row r="5284">
          <cell r="A5284">
            <v>101843</v>
          </cell>
          <cell r="B5284" t="str">
            <v>PAVIMENTACAO</v>
          </cell>
          <cell r="C5284" t="str">
            <v>PAVI</v>
          </cell>
          <cell r="D5284" t="str">
            <v>RECOMPOSICAO DE PAVIMENTACAO</v>
          </cell>
          <cell r="E5284" t="str">
            <v>0054</v>
          </cell>
          <cell r="F5284" t="str">
            <v/>
          </cell>
          <cell r="G5284" t="str">
            <v/>
          </cell>
          <cell r="H5284" t="str">
            <v>RECOMPOSIÇÃO DE BASE E OU SUB-BASE PARA FECHAMENTO DE VALAS DE SOLO BRITA (60/40) COM CIMENTO (TEOR DE 4%). AF_12/2020</v>
          </cell>
          <cell r="I5284" t="str">
            <v>M3</v>
          </cell>
          <cell r="J5284" t="str">
            <v>ATRIBUÍDO SÃO PAULO</v>
          </cell>
          <cell r="K5284" t="str">
            <v>117,83</v>
          </cell>
          <cell r="L5284" t="str">
            <v>CAIXA REFERENCIAL</v>
          </cell>
        </row>
        <row r="5285">
          <cell r="A5285">
            <v>101844</v>
          </cell>
          <cell r="B5285" t="str">
            <v>PAVIMENTACAO</v>
          </cell>
          <cell r="C5285" t="str">
            <v>PAVI</v>
          </cell>
          <cell r="D5285" t="str">
            <v>RECOMPOSICAO DE PAVIMENTACAO</v>
          </cell>
          <cell r="E5285" t="str">
            <v>0054</v>
          </cell>
          <cell r="F5285" t="str">
            <v/>
          </cell>
          <cell r="G5285" t="str">
            <v/>
          </cell>
          <cell r="H5285" t="str">
            <v>RECOMPOSIÇÃO DE BASE E OU SUB-BASE PARA FECHAMENTO DE VALAS DE SOLO BRITA (60/40) COM CIMENTO (TEOR DE 6%). AF_12/2020</v>
          </cell>
          <cell r="I5285" t="str">
            <v>M3</v>
          </cell>
          <cell r="J5285" t="str">
            <v>ATRIBUÍDO SÃO PAULO</v>
          </cell>
          <cell r="K5285" t="str">
            <v>143,07</v>
          </cell>
          <cell r="L5285" t="str">
            <v>CAIXA REFERENCIAL</v>
          </cell>
        </row>
        <row r="5286">
          <cell r="A5286">
            <v>101845</v>
          </cell>
          <cell r="B5286" t="str">
            <v>PAVIMENTACAO</v>
          </cell>
          <cell r="C5286" t="str">
            <v>PAVI</v>
          </cell>
          <cell r="D5286" t="str">
            <v>RECOMPOSICAO DE PAVIMENTACAO</v>
          </cell>
          <cell r="E5286" t="str">
            <v>0054</v>
          </cell>
          <cell r="F5286" t="str">
            <v/>
          </cell>
          <cell r="G5286" t="str">
            <v/>
          </cell>
          <cell r="H5286" t="str">
            <v>RECOMPOSIÇÃO DE BASE E OU SUB-BASE PARA FECHAMENTO DE VALAS DE SOLO BRITA (60/40) COM CIMENTO (TEOR DE 8%). AF_12/2020</v>
          </cell>
          <cell r="I5286" t="str">
            <v>M3</v>
          </cell>
          <cell r="J5286" t="str">
            <v>ATRIBUÍDO SÃO PAULO</v>
          </cell>
          <cell r="K5286" t="str">
            <v>167,97</v>
          </cell>
          <cell r="L5286" t="str">
            <v>CAIXA REFERENCIAL</v>
          </cell>
        </row>
        <row r="5287">
          <cell r="A5287">
            <v>101846</v>
          </cell>
          <cell r="B5287" t="str">
            <v>PAVIMENTACAO</v>
          </cell>
          <cell r="C5287" t="str">
            <v>PAVI</v>
          </cell>
          <cell r="D5287" t="str">
            <v>RECOMPOSICAO DE PAVIMENTACAO</v>
          </cell>
          <cell r="E5287" t="str">
            <v>0054</v>
          </cell>
          <cell r="F5287" t="str">
            <v/>
          </cell>
          <cell r="G5287" t="str">
            <v/>
          </cell>
          <cell r="H5287" t="str">
            <v>RECOMPOSIÇÃO DE BASE E OU SUB-BASE PARA FECHAMENTO DE VALAS DE SOLO BRITA (50/50) COM CIMENTO (TEOR DE 4%). AF_12/2020</v>
          </cell>
          <cell r="I5287" t="str">
            <v>M3</v>
          </cell>
          <cell r="J5287" t="str">
            <v>ATRIBUÍDO SÃO PAULO</v>
          </cell>
          <cell r="K5287" t="str">
            <v>110,32</v>
          </cell>
          <cell r="L5287" t="str">
            <v>CAIXA REFERENCIAL</v>
          </cell>
        </row>
        <row r="5288">
          <cell r="A5288">
            <v>101847</v>
          </cell>
          <cell r="B5288" t="str">
            <v>PAVIMENTACAO</v>
          </cell>
          <cell r="C5288" t="str">
            <v>PAVI</v>
          </cell>
          <cell r="D5288" t="str">
            <v>RECOMPOSICAO DE PAVIMENTACAO</v>
          </cell>
          <cell r="E5288" t="str">
            <v>0054</v>
          </cell>
          <cell r="F5288" t="str">
            <v/>
          </cell>
          <cell r="G5288" t="str">
            <v/>
          </cell>
          <cell r="H5288" t="str">
            <v>RECOMPOSIÇÃO DE BASE E OU SUB-BASE PARA FECHAMENTO DE VALAS DE SOLO BRITA (50/50) COM CIMENTO (TEOR DE 6%). AF_12/2020</v>
          </cell>
          <cell r="I5288" t="str">
            <v>M3</v>
          </cell>
          <cell r="J5288" t="str">
            <v>ATRIBUÍDO SÃO PAULO</v>
          </cell>
          <cell r="K5288" t="str">
            <v>135,72</v>
          </cell>
          <cell r="L5288" t="str">
            <v>CAIXA REFERENCIAL</v>
          </cell>
        </row>
        <row r="5289">
          <cell r="A5289">
            <v>101848</v>
          </cell>
          <cell r="B5289" t="str">
            <v>PAVIMENTACAO</v>
          </cell>
          <cell r="C5289" t="str">
            <v>PAVI</v>
          </cell>
          <cell r="D5289" t="str">
            <v>RECOMPOSICAO DE PAVIMENTACAO</v>
          </cell>
          <cell r="E5289" t="str">
            <v>0054</v>
          </cell>
          <cell r="F5289" t="str">
            <v/>
          </cell>
          <cell r="G5289" t="str">
            <v/>
          </cell>
          <cell r="H5289" t="str">
            <v>RECOMPOSIÇÃO DE BASE E OU SUB-BASE PARA FECHAMENTO DE VALAS DE SOLO BRITA (50/50) COM CIMENTO (TEOR DE 8%). AF_12/2020</v>
          </cell>
          <cell r="I5289" t="str">
            <v>M3</v>
          </cell>
          <cell r="J5289" t="str">
            <v>ATRIBUÍDO SÃO PAULO</v>
          </cell>
          <cell r="K5289" t="str">
            <v>160,78</v>
          </cell>
          <cell r="L5289" t="str">
            <v>CAIXA REFERENCIAL</v>
          </cell>
        </row>
        <row r="5290">
          <cell r="A5290">
            <v>101849</v>
          </cell>
          <cell r="B5290" t="str">
            <v>PAVIMENTACAO</v>
          </cell>
          <cell r="C5290" t="str">
            <v>PAVI</v>
          </cell>
          <cell r="D5290" t="str">
            <v>RECOMPOSICAO DE PAVIMENTACAO</v>
          </cell>
          <cell r="E5290" t="str">
            <v>0054</v>
          </cell>
          <cell r="F5290" t="str">
            <v/>
          </cell>
          <cell r="G5290" t="str">
            <v/>
          </cell>
          <cell r="H5290" t="str">
            <v>RECOMPOSIÇÃO DE BASE E OU SUB-BASE PARA FECHAMENTO DE VALAS DE BRITA GRADUADA SIMPLES. AF_12/2020</v>
          </cell>
          <cell r="I5290" t="str">
            <v>M3</v>
          </cell>
          <cell r="J5290" t="str">
            <v>ATRIBUÍDO SÃO PAULO</v>
          </cell>
          <cell r="K5290" t="str">
            <v>108,76</v>
          </cell>
          <cell r="L5290" t="str">
            <v>CAIXA REFERENCIAL</v>
          </cell>
        </row>
        <row r="5291">
          <cell r="A5291">
            <v>101850</v>
          </cell>
          <cell r="B5291" t="str">
            <v>PAVIMENTACAO</v>
          </cell>
          <cell r="C5291" t="str">
            <v>PAVI</v>
          </cell>
          <cell r="D5291" t="str">
            <v>RECOMPOSICAO DE PAVIMENTACAO</v>
          </cell>
          <cell r="E5291" t="str">
            <v>0054</v>
          </cell>
          <cell r="F5291" t="str">
            <v/>
          </cell>
          <cell r="G5291" t="str">
            <v/>
          </cell>
          <cell r="H5291" t="str">
            <v>REASSENTAMENTO DE PARALELEPÍPEDOS, REJUNTAMENTO COM PÓ DE PEDRA, COM REAPROVEITAMENTO DOS PARALELEPÍPEDOS. AF_12/2020</v>
          </cell>
          <cell r="I5291" t="str">
            <v>M2</v>
          </cell>
          <cell r="J5291" t="str">
            <v>ATRIBUÍDO SÃO PAULO</v>
          </cell>
          <cell r="K5291" t="str">
            <v>37,91</v>
          </cell>
          <cell r="L5291" t="str">
            <v>CAIXA REFERENCIAL</v>
          </cell>
        </row>
        <row r="5292">
          <cell r="A5292">
            <v>101851</v>
          </cell>
          <cell r="B5292" t="str">
            <v>PAVIMENTACAO</v>
          </cell>
          <cell r="C5292" t="str">
            <v>PAVI</v>
          </cell>
          <cell r="D5292" t="str">
            <v>RECOMPOSICAO DE PAVIMENTACAO</v>
          </cell>
          <cell r="E5292" t="str">
            <v>0054</v>
          </cell>
          <cell r="F5292" t="str">
            <v/>
          </cell>
          <cell r="G5292" t="str">
            <v/>
          </cell>
          <cell r="H5292" t="str">
            <v>REASSENTAMENTO DE PARALELEPÍPEDOS, REJUNTAMENTO COM PEDRISCO E EMULSÃO ASFÁLTICA, COM REAPROVEITAMENTO DOS PARALELEPÍPEDOS. AF_12/2020_P</v>
          </cell>
          <cell r="I5292" t="str">
            <v>M2</v>
          </cell>
          <cell r="J5292" t="str">
            <v>ATRIBUÍDO SÃO PAULO</v>
          </cell>
          <cell r="K5292" t="str">
            <v>91,04</v>
          </cell>
          <cell r="L5292" t="str">
            <v>CAIXA REFERENCIAL</v>
          </cell>
        </row>
        <row r="5293">
          <cell r="A5293">
            <v>101852</v>
          </cell>
          <cell r="B5293" t="str">
            <v>PAVIMENTACAO</v>
          </cell>
          <cell r="C5293" t="str">
            <v>PAVI</v>
          </cell>
          <cell r="D5293" t="str">
            <v>RECOMPOSICAO DE PAVIMENTACAO</v>
          </cell>
          <cell r="E5293" t="str">
            <v>0054</v>
          </cell>
          <cell r="F5293" t="str">
            <v/>
          </cell>
          <cell r="G5293" t="str">
            <v/>
          </cell>
          <cell r="H5293" t="str">
            <v>REASSENTAMENTO DE PARALELEPÍPEDOS, REJUNTAMENTO COM ARGAMASSA, COM REAPROVEITAMENTO DOS PARALELEPÍPEDOS. AF_12/2020</v>
          </cell>
          <cell r="I5293" t="str">
            <v>M2</v>
          </cell>
          <cell r="J5293" t="str">
            <v>ATRIBUÍDO SÃO PAULO</v>
          </cell>
          <cell r="K5293" t="str">
            <v>48,34</v>
          </cell>
          <cell r="L5293" t="str">
            <v>CAIXA REFERENCIAL</v>
          </cell>
        </row>
        <row r="5294">
          <cell r="A5294">
            <v>101853</v>
          </cell>
          <cell r="B5294" t="str">
            <v>PAVIMENTACAO</v>
          </cell>
          <cell r="C5294" t="str">
            <v>PAVI</v>
          </cell>
          <cell r="D5294" t="str">
            <v>RECOMPOSICAO DE PAVIMENTACAO</v>
          </cell>
          <cell r="E5294" t="str">
            <v>0054</v>
          </cell>
          <cell r="F5294" t="str">
            <v/>
          </cell>
          <cell r="G5294" t="str">
            <v/>
          </cell>
          <cell r="H5294" t="str">
            <v>REASSENTAMENTO DE PEDRAS POLIÉDRICAS, REJUNTAMENTO COM PÓ DE PEDRA, COM REAPROVEITAMENTO DAS PEDRAS POLIÉDRICAS. AF_12/2020</v>
          </cell>
          <cell r="I5294" t="str">
            <v>M2</v>
          </cell>
          <cell r="J5294" t="str">
            <v>ATRIBUÍDO SÃO PAULO</v>
          </cell>
          <cell r="K5294" t="str">
            <v>33,37</v>
          </cell>
          <cell r="L5294" t="str">
            <v>CAIXA REFERENCIAL</v>
          </cell>
        </row>
        <row r="5295">
          <cell r="A5295">
            <v>101854</v>
          </cell>
          <cell r="B5295" t="str">
            <v>PAVIMENTACAO</v>
          </cell>
          <cell r="C5295" t="str">
            <v>PAVI</v>
          </cell>
          <cell r="D5295" t="str">
            <v>RECOMPOSICAO DE PAVIMENTACAO</v>
          </cell>
          <cell r="E5295" t="str">
            <v>0054</v>
          </cell>
          <cell r="F5295" t="str">
            <v/>
          </cell>
          <cell r="G5295" t="str">
            <v/>
          </cell>
          <cell r="H5295" t="str">
            <v>REASSENTAMENTO DE PEDRAS POLIÉDRICAS, REJUNTAMENTO COM PEDRISCO E EMULSÃO ASFÁLTICA, COM REAPROVEITAMENTO DAS PEDRAS POLIÉDRICAS. AF_12/2020_P</v>
          </cell>
          <cell r="I5295" t="str">
            <v>M2</v>
          </cell>
          <cell r="J5295" t="str">
            <v>ATRIBUÍDO SÃO PAULO</v>
          </cell>
          <cell r="K5295" t="str">
            <v>93,59</v>
          </cell>
          <cell r="L5295" t="str">
            <v>CAIXA REFERENCIAL</v>
          </cell>
        </row>
        <row r="5296">
          <cell r="A5296">
            <v>101855</v>
          </cell>
          <cell r="B5296" t="str">
            <v>PAVIMENTACAO</v>
          </cell>
          <cell r="C5296" t="str">
            <v>PAVI</v>
          </cell>
          <cell r="D5296" t="str">
            <v>RECOMPOSICAO DE PAVIMENTACAO</v>
          </cell>
          <cell r="E5296" t="str">
            <v>0054</v>
          </cell>
          <cell r="F5296" t="str">
            <v/>
          </cell>
          <cell r="G5296" t="str">
            <v/>
          </cell>
          <cell r="H5296" t="str">
            <v>REASSENTAMENTO DE PEDRAS POLIÉDRICAS, REJUNTAMENTO COM ARGAMASSA, COM REAPROVEITAMENTO DAS PEDRAS POLIÉDRICAS. AF_12/2020</v>
          </cell>
          <cell r="I5296" t="str">
            <v>M2</v>
          </cell>
          <cell r="J5296" t="str">
            <v>ATRIBUÍDO SÃO PAULO</v>
          </cell>
          <cell r="K5296" t="str">
            <v>51,98</v>
          </cell>
          <cell r="L5296" t="str">
            <v>CAIXA REFERENCIAL</v>
          </cell>
        </row>
        <row r="5297">
          <cell r="A5297">
            <v>101856</v>
          </cell>
          <cell r="B5297" t="str">
            <v>PAVIMENTACAO</v>
          </cell>
          <cell r="C5297" t="str">
            <v>PAVI</v>
          </cell>
          <cell r="D5297" t="str">
            <v>RECOMPOSICAO DE PAVIMENTACAO</v>
          </cell>
          <cell r="E5297" t="str">
            <v>0054</v>
          </cell>
          <cell r="F5297" t="str">
            <v/>
          </cell>
          <cell r="G5297" t="str">
            <v/>
          </cell>
          <cell r="H5297" t="str">
            <v>REASSENTAMENTO DE BLOCOS PISOGRAMA PARA PISO INTERTRAVADO, COM REAPROVEITAMENTO DOS BLOCOS PISOGRAMA. AF_12/2020</v>
          </cell>
          <cell r="I5297" t="str">
            <v>M2</v>
          </cell>
          <cell r="J5297" t="str">
            <v>ATRIBUÍDO SÃO PAULO</v>
          </cell>
          <cell r="K5297" t="str">
            <v>17,26</v>
          </cell>
          <cell r="L5297" t="str">
            <v>CAIXA REFERENCIAL</v>
          </cell>
        </row>
        <row r="5298">
          <cell r="A5298">
            <v>101857</v>
          </cell>
          <cell r="B5298" t="str">
            <v>PAVIMENTACAO</v>
          </cell>
          <cell r="C5298" t="str">
            <v>PAVI</v>
          </cell>
          <cell r="D5298" t="str">
            <v>RECOMPOSICAO DE PAVIMENTACAO</v>
          </cell>
          <cell r="E5298" t="str">
            <v>0054</v>
          </cell>
          <cell r="F5298" t="str">
            <v/>
          </cell>
          <cell r="G5298" t="str">
            <v/>
          </cell>
          <cell r="H5298" t="str">
            <v>REASSENTAMENTO DE BLOCOS SEXTAVADO PARA PISO INTERTRAVADO, ESPESSURA DE 6 CM, EM CALÇADA, COM REAPROVEITAMENTO DOS BLOCOS SEXTAVADOS. AF_12/2020</v>
          </cell>
          <cell r="I5298" t="str">
            <v>M2</v>
          </cell>
          <cell r="J5298" t="str">
            <v>ATRIBUÍDO SÃO PAULO</v>
          </cell>
          <cell r="K5298" t="str">
            <v>21,91</v>
          </cell>
          <cell r="L5298" t="str">
            <v>CAIXA REFERENCIAL</v>
          </cell>
        </row>
        <row r="5299">
          <cell r="A5299">
            <v>101858</v>
          </cell>
          <cell r="B5299" t="str">
            <v>PAVIMENTACAO</v>
          </cell>
          <cell r="C5299" t="str">
            <v>PAVI</v>
          </cell>
          <cell r="D5299" t="str">
            <v>RECOMPOSICAO DE PAVIMENTACAO</v>
          </cell>
          <cell r="E5299" t="str">
            <v>0054</v>
          </cell>
          <cell r="F5299" t="str">
            <v/>
          </cell>
          <cell r="G5299" t="str">
            <v/>
          </cell>
          <cell r="H5299" t="str">
            <v>REASSENTAMENTO DE BLOCOS SEXTAVADO PARA PISO INTERTRAVADO, ESPESSURA DE 6 CM, EM VIA/ESTACIONAMENTO, COM REAPROVEITAMENTO DOS BLOCOS SEXTAVADO. AF_12/2020</v>
          </cell>
          <cell r="I5299" t="str">
            <v>M2</v>
          </cell>
          <cell r="J5299" t="str">
            <v>ATRIBUÍDO SÃO PAULO</v>
          </cell>
          <cell r="K5299" t="str">
            <v>17,65</v>
          </cell>
          <cell r="L5299" t="str">
            <v>CAIXA REFERENCIAL</v>
          </cell>
        </row>
        <row r="5300">
          <cell r="A5300">
            <v>101859</v>
          </cell>
          <cell r="B5300" t="str">
            <v>PAVIMENTACAO</v>
          </cell>
          <cell r="C5300" t="str">
            <v>PAVI</v>
          </cell>
          <cell r="D5300" t="str">
            <v>RECOMPOSICAO DE PAVIMENTACAO</v>
          </cell>
          <cell r="E5300" t="str">
            <v>0054</v>
          </cell>
          <cell r="F5300" t="str">
            <v/>
          </cell>
          <cell r="G5300" t="str">
            <v/>
          </cell>
          <cell r="H5300" t="str">
            <v>REASSENTAMENTO DE BLOCOS SEXTAVADO PARA PISO INTERTRAVADO, ESPESSURA DE 8 CM, EM VIA/ESTACIONAMENTO, COM REAPROVEITAMENTO DOS BLOCOS SEXTAVADO. AF_12/2020</v>
          </cell>
          <cell r="I5300" t="str">
            <v>M2</v>
          </cell>
          <cell r="J5300" t="str">
            <v>ATRIBUÍDO SÃO PAULO</v>
          </cell>
          <cell r="K5300" t="str">
            <v>19,65</v>
          </cell>
          <cell r="L5300" t="str">
            <v>CAIXA REFERENCIAL</v>
          </cell>
        </row>
        <row r="5301">
          <cell r="A5301">
            <v>101860</v>
          </cell>
          <cell r="B5301" t="str">
            <v>PAVIMENTACAO</v>
          </cell>
          <cell r="C5301" t="str">
            <v>PAVI</v>
          </cell>
          <cell r="D5301" t="str">
            <v>RECOMPOSICAO DE PAVIMENTACAO</v>
          </cell>
          <cell r="E5301" t="str">
            <v>0054</v>
          </cell>
          <cell r="F5301" t="str">
            <v/>
          </cell>
          <cell r="G5301" t="str">
            <v/>
          </cell>
          <cell r="H5301" t="str">
            <v>REASSENTAMENTO DE BLOCOS SEXTAVADO PARA PISO INTERTRAVADO, ESPESSURA DE 10 CM, EM VIA/ESTACIONAMENTO, COM REAPROVEITAMENTO DOS BLOCOS SEXTAVADO. AF_12/2020</v>
          </cell>
          <cell r="I5301" t="str">
            <v>M2</v>
          </cell>
          <cell r="J5301" t="str">
            <v>ATRIBUÍDO SÃO PAULO</v>
          </cell>
          <cell r="K5301" t="str">
            <v>22,82</v>
          </cell>
          <cell r="L5301" t="str">
            <v>CAIXA REFERENCIAL</v>
          </cell>
        </row>
        <row r="5302">
          <cell r="A5302">
            <v>101861</v>
          </cell>
          <cell r="B5302" t="str">
            <v>PAVIMENTACAO</v>
          </cell>
          <cell r="C5302" t="str">
            <v>PAVI</v>
          </cell>
          <cell r="D5302" t="str">
            <v>RECOMPOSICAO DE PAVIMENTACAO</v>
          </cell>
          <cell r="E5302" t="str">
            <v>0054</v>
          </cell>
          <cell r="F5302" t="str">
            <v/>
          </cell>
          <cell r="G5302" t="str">
            <v/>
          </cell>
          <cell r="H5302" t="str">
            <v>REASSENTAMENTO DE BLOCOS RETANGULAR PARA PISO INTERTRAVADO, ESPESSURA DE 4  CM, EM CALÇADA, COM REAPROVEITAMENTO DOS BLOCOS RETANGULAR. AF_12/2020</v>
          </cell>
          <cell r="I5302" t="str">
            <v>M2</v>
          </cell>
          <cell r="J5302" t="str">
            <v>ATRIBUÍDO SÃO PAULO</v>
          </cell>
          <cell r="K5302" t="str">
            <v>21,24</v>
          </cell>
          <cell r="L5302" t="str">
            <v>CAIXA REFERENCIAL</v>
          </cell>
        </row>
        <row r="5303">
          <cell r="A5303">
            <v>101862</v>
          </cell>
          <cell r="B5303" t="str">
            <v>PAVIMENTACAO</v>
          </cell>
          <cell r="C5303" t="str">
            <v>PAVI</v>
          </cell>
          <cell r="D5303" t="str">
            <v>RECOMPOSICAO DE PAVIMENTACAO</v>
          </cell>
          <cell r="E5303" t="str">
            <v>0054</v>
          </cell>
          <cell r="F5303" t="str">
            <v/>
          </cell>
          <cell r="G5303" t="str">
            <v/>
          </cell>
          <cell r="H5303" t="str">
            <v>REASSENTAMENTO DE BLOCOS RETANGULAR PARA PISO INTERTRAVADO, ESPESSURA DE 6 CM, EM CALÇADA, COM REAPROVEITAMENTO DOS BLOCOS RETANGULAR. AF_12/2020</v>
          </cell>
          <cell r="I5303" t="str">
            <v>M2</v>
          </cell>
          <cell r="J5303" t="str">
            <v>ATRIBUÍDO SÃO PAULO</v>
          </cell>
          <cell r="K5303" t="str">
            <v>23,27</v>
          </cell>
          <cell r="L5303" t="str">
            <v>CAIXA REFERENCIAL</v>
          </cell>
        </row>
        <row r="5304">
          <cell r="A5304">
            <v>101863</v>
          </cell>
          <cell r="B5304" t="str">
            <v>PAVIMENTACAO</v>
          </cell>
          <cell r="C5304" t="str">
            <v>PAVI</v>
          </cell>
          <cell r="D5304" t="str">
            <v>RECOMPOSICAO DE PAVIMENTACAO</v>
          </cell>
          <cell r="E5304" t="str">
            <v>0054</v>
          </cell>
          <cell r="F5304" t="str">
            <v/>
          </cell>
          <cell r="G5304" t="str">
            <v/>
          </cell>
          <cell r="H5304" t="str">
            <v>REASSENTAMENTO DE BLOCOS RETANGULAR PARA PISO INTERTRAVADO, ESPESSURA DE 6 CM, EM VIA/ESTACIONAMENTO, COM REAPROVEITAMENTO DOS BLOCOS RETANGULAR. AF_12/2020</v>
          </cell>
          <cell r="I5304" t="str">
            <v>M2</v>
          </cell>
          <cell r="J5304" t="str">
            <v>ATRIBUÍDO SÃO PAULO</v>
          </cell>
          <cell r="K5304" t="str">
            <v>17,93</v>
          </cell>
          <cell r="L5304" t="str">
            <v>CAIXA REFERENCIAL</v>
          </cell>
        </row>
        <row r="5305">
          <cell r="A5305">
            <v>101864</v>
          </cell>
          <cell r="B5305" t="str">
            <v>PAVIMENTACAO</v>
          </cell>
          <cell r="C5305" t="str">
            <v>PAVI</v>
          </cell>
          <cell r="D5305" t="str">
            <v>RECOMPOSICAO DE PAVIMENTACAO</v>
          </cell>
          <cell r="E5305" t="str">
            <v>0054</v>
          </cell>
          <cell r="F5305" t="str">
            <v/>
          </cell>
          <cell r="G5305" t="str">
            <v/>
          </cell>
          <cell r="H5305" t="str">
            <v>REASSENTAMENTO DE BLOCOS RETANGULAR PARA PISO INTERTRAVADO, ESPESSURA DE 8 CM, EM VIA/ESTACIONAMENTO, COM REAPROVEITAMENTO DOS BLOCOS RETANGULAR. AF_12/2020</v>
          </cell>
          <cell r="I5305" t="str">
            <v>M2</v>
          </cell>
          <cell r="J5305" t="str">
            <v>ATRIBUÍDO SÃO PAULO</v>
          </cell>
          <cell r="K5305" t="str">
            <v>21,08</v>
          </cell>
          <cell r="L5305" t="str">
            <v>CAIXA REFERENCIAL</v>
          </cell>
        </row>
        <row r="5306">
          <cell r="A5306">
            <v>101865</v>
          </cell>
          <cell r="B5306" t="str">
            <v>PAVIMENTACAO</v>
          </cell>
          <cell r="C5306" t="str">
            <v>PAVI</v>
          </cell>
          <cell r="D5306" t="str">
            <v>RECOMPOSICAO DE PAVIMENTACAO</v>
          </cell>
          <cell r="E5306" t="str">
            <v>0054</v>
          </cell>
          <cell r="F5306" t="str">
            <v/>
          </cell>
          <cell r="G5306" t="str">
            <v/>
          </cell>
          <cell r="H5306" t="str">
            <v>REASSENTAMENTO DE BLOCOS RETANGULAR PARA PISO INTERTRAVADO, ESPESSURA DE 10 CM, EM VIA/ESTACIONAMENTO, COM REAPROVEITAMENTO DOS BLOCOS RETANGULAR. AF_12/2020</v>
          </cell>
          <cell r="I5306" t="str">
            <v>M2</v>
          </cell>
          <cell r="J5306" t="str">
            <v>ATRIBUÍDO SÃO PAULO</v>
          </cell>
          <cell r="K5306" t="str">
            <v>24,24</v>
          </cell>
          <cell r="L5306" t="str">
            <v>CAIXA REFERENCIAL</v>
          </cell>
        </row>
        <row r="5307">
          <cell r="A5307">
            <v>101866</v>
          </cell>
          <cell r="B5307" t="str">
            <v>PAVIMENTACAO</v>
          </cell>
          <cell r="C5307" t="str">
            <v>PAVI</v>
          </cell>
          <cell r="D5307" t="str">
            <v>RECOMPOSICAO DE PAVIMENTACAO</v>
          </cell>
          <cell r="E5307" t="str">
            <v>0054</v>
          </cell>
          <cell r="F5307" t="str">
            <v/>
          </cell>
          <cell r="G5307" t="str">
            <v/>
          </cell>
          <cell r="H5307" t="str">
            <v>REASSENTAMENTO DE BLOCOS 16 FACES PARA PISO INTERTRAVADO, ESPESSURA DE 4  CM, EM CALÇADA, COM REAPROVEITAMENTO DOS BLOCOS 16 FACES. AF_12/2020</v>
          </cell>
          <cell r="I5307" t="str">
            <v>M2</v>
          </cell>
          <cell r="J5307" t="str">
            <v>ATRIBUÍDO SÃO PAULO</v>
          </cell>
          <cell r="K5307" t="str">
            <v>21,40</v>
          </cell>
          <cell r="L5307" t="str">
            <v>CAIXA REFERENCIAL</v>
          </cell>
        </row>
        <row r="5308">
          <cell r="A5308">
            <v>101867</v>
          </cell>
          <cell r="B5308" t="str">
            <v>PAVIMENTACAO</v>
          </cell>
          <cell r="C5308" t="str">
            <v>PAVI</v>
          </cell>
          <cell r="D5308" t="str">
            <v>RECOMPOSICAO DE PAVIMENTACAO</v>
          </cell>
          <cell r="E5308" t="str">
            <v>0054</v>
          </cell>
          <cell r="F5308" t="str">
            <v/>
          </cell>
          <cell r="G5308" t="str">
            <v/>
          </cell>
          <cell r="H5308" t="str">
            <v>REASSENTAMENTO DE BLOCOS 16 FACES PARA PISO INTERTRAVADO, ESPESSURA DE 6 CM, EM CALÇADA, COM REAPROVEITAMENTO DOS BLOCOS 16 FACES. AF_12/2020</v>
          </cell>
          <cell r="I5308" t="str">
            <v>M2</v>
          </cell>
          <cell r="J5308" t="str">
            <v>ATRIBUÍDO SÃO PAULO</v>
          </cell>
          <cell r="K5308" t="str">
            <v>24,54</v>
          </cell>
          <cell r="L5308" t="str">
            <v>CAIXA REFERENCIAL</v>
          </cell>
        </row>
        <row r="5309">
          <cell r="A5309">
            <v>101868</v>
          </cell>
          <cell r="B5309" t="str">
            <v>PAVIMENTACAO</v>
          </cell>
          <cell r="C5309" t="str">
            <v>PAVI</v>
          </cell>
          <cell r="D5309" t="str">
            <v>RECOMPOSICAO DE PAVIMENTACAO</v>
          </cell>
          <cell r="E5309" t="str">
            <v>0054</v>
          </cell>
          <cell r="F5309" t="str">
            <v/>
          </cell>
          <cell r="G5309" t="str">
            <v/>
          </cell>
          <cell r="H5309" t="str">
            <v>REASSENTAMENTO DE BLOCOS 16 FACES PARA PISO INTERTRAVADO, ESPESSURA DE 6 CM, EM VIA/ESTACIONAMENTO, COM REAPROVEITAMENTO DOS BLOCOS 16 FACES. AF_12/2020</v>
          </cell>
          <cell r="I5309" t="str">
            <v>M2</v>
          </cell>
          <cell r="J5309" t="str">
            <v>ATRIBUÍDO SÃO PAULO</v>
          </cell>
          <cell r="K5309" t="str">
            <v>19,19</v>
          </cell>
          <cell r="L5309" t="str">
            <v>CAIXA REFERENCIAL</v>
          </cell>
        </row>
        <row r="5310">
          <cell r="A5310">
            <v>101869</v>
          </cell>
          <cell r="B5310" t="str">
            <v>PAVIMENTACAO</v>
          </cell>
          <cell r="C5310" t="str">
            <v>PAVI</v>
          </cell>
          <cell r="D5310" t="str">
            <v>RECOMPOSICAO DE PAVIMENTACAO</v>
          </cell>
          <cell r="E5310" t="str">
            <v>0054</v>
          </cell>
          <cell r="F5310" t="str">
            <v/>
          </cell>
          <cell r="G5310" t="str">
            <v/>
          </cell>
          <cell r="H5310" t="str">
            <v>REASSENTAMENTO DE BLOCOS 16 FACES PARA PISO INTERTRAVADO, ESPESSURA DE 8 CM, EM VIA/ESTACIONAMENTO, COM REAPROVEITAMENTO DOS BLOCOS 16 FACES. AF_12/2020</v>
          </cell>
          <cell r="I5310" t="str">
            <v>M2</v>
          </cell>
          <cell r="J5310" t="str">
            <v>ATRIBUÍDO SÃO PAULO</v>
          </cell>
          <cell r="K5310" t="str">
            <v>22,35</v>
          </cell>
          <cell r="L5310" t="str">
            <v>CAIXA REFERENCIAL</v>
          </cell>
        </row>
        <row r="5311">
          <cell r="A5311">
            <v>101870</v>
          </cell>
          <cell r="B5311" t="str">
            <v>PAVIMENTACAO</v>
          </cell>
          <cell r="C5311" t="str">
            <v>PAVI</v>
          </cell>
          <cell r="D5311" t="str">
            <v>RECOMPOSICAO DE PAVIMENTACAO</v>
          </cell>
          <cell r="E5311" t="str">
            <v>0054</v>
          </cell>
          <cell r="F5311" t="str">
            <v/>
          </cell>
          <cell r="G5311" t="str">
            <v/>
          </cell>
          <cell r="H5311" t="str">
            <v>REASSENTAMENTO DE BLOCOS 16 FACES PARA PISO INTERTRAVADO, ESPESSURA DE 10 CM, EM VIA/ESTACIONAMENTO, COM REAPROVEITAMENTO DOS BLOCOS 16 FACES. AF_12/2020</v>
          </cell>
          <cell r="I5311" t="str">
            <v>M2</v>
          </cell>
          <cell r="J5311" t="str">
            <v>ATRIBUÍDO SÃO PAULO</v>
          </cell>
          <cell r="K5311" t="str">
            <v>25,50</v>
          </cell>
          <cell r="L5311" t="str">
            <v>CAIXA REFERENCIAL</v>
          </cell>
        </row>
        <row r="5312">
          <cell r="A5312">
            <v>102096</v>
          </cell>
          <cell r="B5312" t="str">
            <v>PAVIMENTACAO</v>
          </cell>
          <cell r="C5312" t="str">
            <v>PAVI</v>
          </cell>
          <cell r="D5312" t="str">
            <v>RECOMPOSICAO DE PAVIMENTACAO</v>
          </cell>
          <cell r="E5312" t="str">
            <v>0054</v>
          </cell>
          <cell r="F5312" t="str">
            <v/>
          </cell>
          <cell r="G5312" t="str">
            <v/>
          </cell>
          <cell r="H5312" t="str">
            <v>EXECUÇÃO DE TAPA BURACO COM APLICAÇÃO DE CONCRETO ASFÁLTICO (AQUISIÇÃO EM USINA) E PINTURA DE LIGAÇÃO. AF_12/2020</v>
          </cell>
          <cell r="I5312" t="str">
            <v>M3</v>
          </cell>
          <cell r="J5312" t="str">
            <v>ATRIBUÍDO SÃO PAULO</v>
          </cell>
          <cell r="K5312" t="str">
            <v>1.338,43</v>
          </cell>
          <cell r="L5312" t="str">
            <v>CAIXA REFERENCIAL</v>
          </cell>
        </row>
        <row r="5313">
          <cell r="A5313">
            <v>102098</v>
          </cell>
          <cell r="B5313" t="str">
            <v>PAVIMENTACAO</v>
          </cell>
          <cell r="C5313" t="str">
            <v>PAVI</v>
          </cell>
          <cell r="D5313" t="str">
            <v>RECOMPOSICAO DE PAVIMENTACAO</v>
          </cell>
          <cell r="E5313" t="str">
            <v>0054</v>
          </cell>
          <cell r="F5313" t="str">
            <v/>
          </cell>
          <cell r="G5313" t="str">
            <v/>
          </cell>
          <cell r="H5313" t="str">
            <v>RECOMPOSIÇÃO DE REVESTIMENTO EM CONCRETO ASFÁLTICO (AQUISIÇÃO EM USINA), PARA O FECHAMENTO DE VALAS. AF_12/2020</v>
          </cell>
          <cell r="I5313" t="str">
            <v>M3</v>
          </cell>
          <cell r="J5313" t="str">
            <v>ATRIBUÍDO SÃO PAULO</v>
          </cell>
          <cell r="K5313" t="str">
            <v>1.431,79</v>
          </cell>
          <cell r="L5313" t="str">
            <v>CAIXA REFERENCIAL</v>
          </cell>
        </row>
        <row r="5314">
          <cell r="A5314">
            <v>102100</v>
          </cell>
          <cell r="B5314" t="str">
            <v>PAVIMENTACAO</v>
          </cell>
          <cell r="C5314" t="str">
            <v>PAVI</v>
          </cell>
          <cell r="D5314" t="str">
            <v>RECOMPOSICAO DE PAVIMENTACAO</v>
          </cell>
          <cell r="E5314" t="str">
            <v>0054</v>
          </cell>
          <cell r="F5314" t="str">
            <v/>
          </cell>
          <cell r="G5314" t="str">
            <v/>
          </cell>
          <cell r="H5314" t="str">
            <v>EXECUÇÃO DE IMPRIMAÇÃO IMPERMEABILIZANTE COM ASFALTO DILUÍDO CM-30, PARA O FECHAMENTO DE VALAS. AF_12/2020</v>
          </cell>
          <cell r="I5314" t="str">
            <v>M2</v>
          </cell>
          <cell r="J5314" t="str">
            <v>ATRIBUÍDO SÃO PAULO</v>
          </cell>
          <cell r="K5314" t="str">
            <v>7,59</v>
          </cell>
          <cell r="L5314" t="str">
            <v>CAIXA REFERENCIAL</v>
          </cell>
        </row>
        <row r="5315">
          <cell r="A5315">
            <v>102101</v>
          </cell>
          <cell r="B5315" t="str">
            <v>PAVIMENTACAO</v>
          </cell>
          <cell r="C5315" t="str">
            <v>PAVI</v>
          </cell>
          <cell r="D5315" t="str">
            <v>RECOMPOSICAO DE PAVIMENTACAO</v>
          </cell>
          <cell r="E5315" t="str">
            <v>0054</v>
          </cell>
          <cell r="F5315" t="str">
            <v/>
          </cell>
          <cell r="G5315" t="str">
            <v/>
          </cell>
          <cell r="H5315" t="str">
            <v>EXECUÇÃO DE PINTURA DE LIGAÇÃO COM EMULSÃO ASFÁLTICA RR-2C, PARA O FECHAMENTO DE VALAS. AF_12/2020</v>
          </cell>
          <cell r="I5315" t="str">
            <v>M2</v>
          </cell>
          <cell r="J5315" t="str">
            <v>ATRIBUÍDO SÃO PAULO</v>
          </cell>
          <cell r="K5315" t="str">
            <v>2,75</v>
          </cell>
          <cell r="L5315" t="str">
            <v>CAIXA REFERENCIAL</v>
          </cell>
        </row>
        <row r="5316">
          <cell r="A5316">
            <v>100576</v>
          </cell>
          <cell r="B5316" t="str">
            <v>PAVIMENTACAO</v>
          </cell>
          <cell r="C5316" t="str">
            <v>PAVI</v>
          </cell>
          <cell r="D5316" t="str">
            <v>REGULARIZACAO/REFORCO DE SUBLEITO</v>
          </cell>
          <cell r="E5316" t="str">
            <v>0055</v>
          </cell>
          <cell r="F5316" t="str">
            <v/>
          </cell>
          <cell r="G5316" t="str">
            <v/>
          </cell>
          <cell r="H5316" t="str">
            <v>REGULARIZAÇÃO E COMPACTAÇÃO DE SUBLEITO DE SOLO  PREDOMINANTEMENTE ARGILOSO. AF_11/2019</v>
          </cell>
          <cell r="I5316" t="str">
            <v>M2</v>
          </cell>
          <cell r="J5316" t="str">
            <v>ATRIBUÍDO SÃO PAULO</v>
          </cell>
          <cell r="K5316" t="str">
            <v>1,53</v>
          </cell>
          <cell r="L5316" t="str">
            <v>CAIXA REFERENCIAL</v>
          </cell>
        </row>
        <row r="5317">
          <cell r="A5317">
            <v>100577</v>
          </cell>
          <cell r="B5317" t="str">
            <v>PAVIMENTACAO</v>
          </cell>
          <cell r="C5317" t="str">
            <v>PAVI</v>
          </cell>
          <cell r="D5317" t="str">
            <v>REGULARIZACAO/REFORCO DE SUBLEITO</v>
          </cell>
          <cell r="E5317" t="str">
            <v>0055</v>
          </cell>
          <cell r="F5317" t="str">
            <v/>
          </cell>
          <cell r="G5317" t="str">
            <v/>
          </cell>
          <cell r="H5317" t="str">
            <v>REGULARIZAÇÃO E COMPACTAÇÃO DE SUBLEITO DE SOLO PREDOMINANTEMENTE ARENOSO. AF_11/2019</v>
          </cell>
          <cell r="I5317" t="str">
            <v>M2</v>
          </cell>
          <cell r="J5317" t="str">
            <v>ATRIBUÍDO SÃO PAULO</v>
          </cell>
          <cell r="K5317" t="str">
            <v>0,71</v>
          </cell>
          <cell r="L5317" t="str">
            <v>CAIXA REFERENCIAL</v>
          </cell>
        </row>
        <row r="5318">
          <cell r="A5318">
            <v>96388</v>
          </cell>
          <cell r="B5318" t="str">
            <v>PAVIMENTACAO</v>
          </cell>
          <cell r="C5318" t="str">
            <v>PAVI</v>
          </cell>
          <cell r="D5318" t="str">
            <v>EXECUCAO DE SUB-LEITO, LEITO, SUB-BASE, BASE ETC</v>
          </cell>
          <cell r="E5318" t="str">
            <v>0056</v>
          </cell>
          <cell r="F5318" t="str">
            <v/>
          </cell>
          <cell r="G5318" t="str">
            <v/>
          </cell>
          <cell r="H5318" t="str">
            <v>EXECUÇÃO E COMPACTAÇÃO DE BASE E OU SUB BASE PARA PAVIMENTAÇÃO DE SOLOS DE COMPORTAMENTO LATERÍTICO (ARENOSO) - EXCLUSIVE SOLO, ESCAVAÇÃO, CARGA E TRANSPORTE. AF_11/2019</v>
          </cell>
          <cell r="I5318" t="str">
            <v>M3</v>
          </cell>
          <cell r="J5318" t="str">
            <v>ATRIBUÍDO SÃO PAULO</v>
          </cell>
          <cell r="K5318" t="str">
            <v>7,23</v>
          </cell>
          <cell r="L5318" t="str">
            <v>CAIXA REFERENCIAL</v>
          </cell>
        </row>
        <row r="5319">
          <cell r="A5319">
            <v>96389</v>
          </cell>
          <cell r="B5319" t="str">
            <v>PAVIMENTACAO</v>
          </cell>
          <cell r="C5319" t="str">
            <v>PAVI</v>
          </cell>
          <cell r="D5319" t="str">
            <v>EXECUCAO DE SUB-LEITO, LEITO, SUB-BASE, BASE ETC</v>
          </cell>
          <cell r="E5319" t="str">
            <v>0056</v>
          </cell>
          <cell r="F5319" t="str">
            <v/>
          </cell>
          <cell r="G5319" t="str">
            <v/>
          </cell>
          <cell r="H5319" t="str">
            <v>EXECUÇÃO E COMPACTAÇÃO DE BASE E OU SUB BASE PARA PAVIMENTAÇÃO DE SOLO (PREDOMINANTEMENTE ARENOSO) COM CIMENTO (TEOR DE 2%) - EXCLUSIVE SOLO, ESCAVAÇÃO, CARGA E TRANSPORTE. AF_11/2019</v>
          </cell>
          <cell r="I5319" t="str">
            <v>M3</v>
          </cell>
          <cell r="J5319" t="str">
            <v>ATRIBUÍDO SÃO PAULO</v>
          </cell>
          <cell r="K5319" t="str">
            <v>39,64</v>
          </cell>
          <cell r="L5319" t="str">
            <v>CAIXA REFERENCIAL</v>
          </cell>
        </row>
        <row r="5320">
          <cell r="A5320">
            <v>96390</v>
          </cell>
          <cell r="B5320" t="str">
            <v>PAVIMENTACAO</v>
          </cell>
          <cell r="C5320" t="str">
            <v>PAVI</v>
          </cell>
          <cell r="D5320" t="str">
            <v>EXECUCAO DE SUB-LEITO, LEITO, SUB-BASE, BASE ETC</v>
          </cell>
          <cell r="E5320" t="str">
            <v>0056</v>
          </cell>
          <cell r="F5320" t="str">
            <v/>
          </cell>
          <cell r="G5320" t="str">
            <v/>
          </cell>
          <cell r="H5320" t="str">
            <v>EXECUÇÃO E COMPACTAÇÃO DE BASE E OU SUB BASE PARA PAVIMENTAÇÃO DE SOLO (PREDOMINANTEMENTE ARENOSO) COM CIMENTO (TEOR DE 4%) - EXCLUSIVE SOLO, ESCAVAÇÃO, CARGA E TRANSPORTE. AF_11/2019</v>
          </cell>
          <cell r="I5320" t="str">
            <v>M3</v>
          </cell>
          <cell r="J5320" t="str">
            <v>ATRIBUÍDO SÃO PAULO</v>
          </cell>
          <cell r="K5320" t="str">
            <v>65,27</v>
          </cell>
          <cell r="L5320" t="str">
            <v>CAIXA REFERENCIAL</v>
          </cell>
        </row>
        <row r="5321">
          <cell r="A5321">
            <v>96391</v>
          </cell>
          <cell r="B5321" t="str">
            <v>PAVIMENTACAO</v>
          </cell>
          <cell r="C5321" t="str">
            <v>PAVI</v>
          </cell>
          <cell r="D5321" t="str">
            <v>EXECUCAO DE SUB-LEITO, LEITO, SUB-BASE, BASE ETC</v>
          </cell>
          <cell r="E5321" t="str">
            <v>0056</v>
          </cell>
          <cell r="F5321" t="str">
            <v/>
          </cell>
          <cell r="G5321" t="str">
            <v/>
          </cell>
          <cell r="H5321" t="str">
            <v>EXECUÇÃO E COMPACTAÇÃO DE BASE E OU SUB BASE PARA PAVIMENTAÇÃO DE SOLO (PREDOMINANTEMENTE ARENOSO) COM CIMENTO (TEOR DE 6%) - EXCLUSIVE SOLO, ESCAVAÇÃO, CARGA E TRANSPORTE. AF_11/2019</v>
          </cell>
          <cell r="I5321" t="str">
            <v>M3</v>
          </cell>
          <cell r="J5321" t="str">
            <v>ATRIBUÍDO SÃO PAULO</v>
          </cell>
          <cell r="K5321" t="str">
            <v>92,02</v>
          </cell>
          <cell r="L5321" t="str">
            <v>CAIXA REFERENCIAL</v>
          </cell>
        </row>
        <row r="5322">
          <cell r="A5322">
            <v>96392</v>
          </cell>
          <cell r="B5322" t="str">
            <v>PAVIMENTACAO</v>
          </cell>
          <cell r="C5322" t="str">
            <v>PAVI</v>
          </cell>
          <cell r="D5322" t="str">
            <v>EXECUCAO DE SUB-LEITO, LEITO, SUB-BASE, BASE ETC</v>
          </cell>
          <cell r="E5322" t="str">
            <v>0056</v>
          </cell>
          <cell r="F5322" t="str">
            <v/>
          </cell>
          <cell r="G5322" t="str">
            <v/>
          </cell>
          <cell r="H5322" t="str">
            <v>EXECUÇÃO E COMPACTAÇÃO DE BASE E OU SUB BASE PARA PAVIMENTAÇÃO DE SOLO (PREDOMINANTEMENTE ARENOSO) COM CIMENTO (TEOR DE 8%) - EXCLUSIVE SOLO, ESCAVAÇÃO, CARGA E TRANSPORTE. AF_11/2019</v>
          </cell>
          <cell r="I5322" t="str">
            <v>M3</v>
          </cell>
          <cell r="J5322" t="str">
            <v>ATRIBUÍDO SÃO PAULO</v>
          </cell>
          <cell r="K5322" t="str">
            <v>117,86</v>
          </cell>
          <cell r="L5322" t="str">
            <v>CAIXA REFERENCIAL</v>
          </cell>
        </row>
        <row r="5323">
          <cell r="A5323">
            <v>96396</v>
          </cell>
          <cell r="B5323" t="str">
            <v>PAVIMENTACAO</v>
          </cell>
          <cell r="C5323" t="str">
            <v>PAVI</v>
          </cell>
          <cell r="D5323" t="str">
            <v>EXECUCAO DE SUB-LEITO, LEITO, SUB-BASE, BASE ETC</v>
          </cell>
          <cell r="E5323" t="str">
            <v>0056</v>
          </cell>
          <cell r="F5323" t="str">
            <v/>
          </cell>
          <cell r="G5323" t="str">
            <v/>
          </cell>
          <cell r="H5323" t="str">
            <v>EXECUÇÃO E COMPACTAÇÃO DE BASE E OU SUB BASE PARA PAVIMENTAÇÃO DE BRITA GRADUADA SIMPLES - EXCLUSIVE CARGA E TRANSPORTE. AF_11/2019</v>
          </cell>
          <cell r="I5323" t="str">
            <v>M3</v>
          </cell>
          <cell r="J5323" t="str">
            <v>ATRIBUÍDO SÃO PAULO</v>
          </cell>
          <cell r="K5323" t="str">
            <v>99,84</v>
          </cell>
          <cell r="L5323" t="str">
            <v>CAIXA REFERENCIAL</v>
          </cell>
        </row>
        <row r="5324">
          <cell r="A5324">
            <v>96397</v>
          </cell>
          <cell r="B5324" t="str">
            <v>PAVIMENTACAO</v>
          </cell>
          <cell r="C5324" t="str">
            <v>PAVI</v>
          </cell>
          <cell r="D5324" t="str">
            <v>EXECUCAO DE SUB-LEITO, LEITO, SUB-BASE, BASE ETC</v>
          </cell>
          <cell r="E5324" t="str">
            <v>0056</v>
          </cell>
          <cell r="F5324" t="str">
            <v/>
          </cell>
          <cell r="G5324" t="str">
            <v/>
          </cell>
          <cell r="H5324" t="str">
            <v>EXECUÇÃO E COMPACTAÇÃO DE BASE E OU SUB BASE PARA PAVIMENTAÇÃO DE BRITA GRADUADA SIMPLES TRATADA COM CIMENTO - EXCLUSIVE CARGA E TRANSPORTE. AF_11/2019</v>
          </cell>
          <cell r="I5324" t="str">
            <v>M3</v>
          </cell>
          <cell r="J5324" t="str">
            <v>ATRIBUÍDO SÃO PAULO</v>
          </cell>
          <cell r="K5324" t="str">
            <v>150,16</v>
          </cell>
          <cell r="L5324" t="str">
            <v>CAIXA REFERENCIAL</v>
          </cell>
        </row>
        <row r="5325">
          <cell r="A5325">
            <v>96398</v>
          </cell>
          <cell r="B5325" t="str">
            <v>PAVIMENTACAO</v>
          </cell>
          <cell r="C5325" t="str">
            <v>PAVI</v>
          </cell>
          <cell r="D5325" t="str">
            <v>EXECUCAO DE SUB-LEITO, LEITO, SUB-BASE, BASE ETC</v>
          </cell>
          <cell r="E5325" t="str">
            <v>0056</v>
          </cell>
          <cell r="F5325" t="str">
            <v/>
          </cell>
          <cell r="G5325" t="str">
            <v/>
          </cell>
          <cell r="H5325" t="str">
            <v>EXECUÇÃO E COMPACTAÇÃO DE BASE E OU SUB BASE PARA PAVIMENTAÇÃO DE CONCRETO COMPACTADO COM ROLO - EXCLUSIVE CARGA E TRANSPORTE. AF_11/2019</v>
          </cell>
          <cell r="I5325" t="str">
            <v>M3</v>
          </cell>
          <cell r="J5325" t="str">
            <v>ATRIBUÍDO SÃO PAULO</v>
          </cell>
          <cell r="K5325" t="str">
            <v>217,35</v>
          </cell>
          <cell r="L5325" t="str">
            <v>CAIXA REFERENCIAL</v>
          </cell>
        </row>
        <row r="5326">
          <cell r="A5326">
            <v>96399</v>
          </cell>
          <cell r="B5326" t="str">
            <v>PAVIMENTACAO</v>
          </cell>
          <cell r="C5326" t="str">
            <v>PAVI</v>
          </cell>
          <cell r="D5326" t="str">
            <v>EXECUCAO DE SUB-LEITO, LEITO, SUB-BASE, BASE ETC</v>
          </cell>
          <cell r="E5326" t="str">
            <v>0056</v>
          </cell>
          <cell r="F5326" t="str">
            <v/>
          </cell>
          <cell r="G5326" t="str">
            <v/>
          </cell>
          <cell r="H5326" t="str">
            <v>EXECUÇÃO E COMPACTAÇÃO DE BASE E OU SUB BASE PARA PAVIMENTAÇÃO DE PEDRA RACHÃO  - EXCLUSIVE CARGA E TRANSPORTE. AF_11/2019</v>
          </cell>
          <cell r="I5326" t="str">
            <v>M3</v>
          </cell>
          <cell r="J5326" t="str">
            <v>ATRIBUÍDO SÃO PAULO</v>
          </cell>
          <cell r="K5326" t="str">
            <v>68,51</v>
          </cell>
          <cell r="L5326" t="str">
            <v>CAIXA REFERENCIAL</v>
          </cell>
        </row>
        <row r="5327">
          <cell r="A5327">
            <v>96400</v>
          </cell>
          <cell r="B5327" t="str">
            <v>PAVIMENTACAO</v>
          </cell>
          <cell r="C5327" t="str">
            <v>PAVI</v>
          </cell>
          <cell r="D5327" t="str">
            <v>EXECUCAO DE SUB-LEITO, LEITO, SUB-BASE, BASE ETC</v>
          </cell>
          <cell r="E5327" t="str">
            <v>0056</v>
          </cell>
          <cell r="F5327" t="str">
            <v/>
          </cell>
          <cell r="G5327" t="str">
            <v/>
          </cell>
          <cell r="H5327" t="str">
            <v>EXECUÇÃO E COMPACTAÇÃO DE BASE E OU SUB BASE PARA PAVIMENTAÇÃO DE MACADAME SECO - EXCLUSIVE CARGA E TRANSPORTE. AF_11/2019</v>
          </cell>
          <cell r="I5327" t="str">
            <v>M3</v>
          </cell>
          <cell r="J5327" t="str">
            <v>ATRIBUÍDO SÃO PAULO</v>
          </cell>
          <cell r="K5327" t="str">
            <v>88,90</v>
          </cell>
          <cell r="L5327" t="str">
            <v>CAIXA REFERENCIAL</v>
          </cell>
        </row>
        <row r="5328">
          <cell r="A5328">
            <v>96401</v>
          </cell>
          <cell r="B5328" t="str">
            <v>PAVIMENTACAO</v>
          </cell>
          <cell r="C5328" t="str">
            <v>PAVI</v>
          </cell>
          <cell r="D5328" t="str">
            <v>EXECUCAO DE SUB-LEITO, LEITO, SUB-BASE, BASE ETC</v>
          </cell>
          <cell r="E5328" t="str">
            <v>0056</v>
          </cell>
          <cell r="F5328" t="str">
            <v/>
          </cell>
          <cell r="G5328" t="str">
            <v/>
          </cell>
          <cell r="H5328" t="str">
            <v>EXECUÇÃO DE IMPRIMAÇÃO COM ASFALTO DILUÍDO CM-30. AF_11/2019</v>
          </cell>
          <cell r="I5328" t="str">
            <v>M2</v>
          </cell>
          <cell r="J5328" t="str">
            <v>ATRIBUÍDO SÃO PAULO</v>
          </cell>
          <cell r="K5328" t="str">
            <v>6,65</v>
          </cell>
          <cell r="L5328" t="str">
            <v>CAIXA REFERENCIAL</v>
          </cell>
        </row>
        <row r="5329">
          <cell r="A5329">
            <v>96402</v>
          </cell>
          <cell r="B5329" t="str">
            <v>PAVIMENTACAO</v>
          </cell>
          <cell r="C5329" t="str">
            <v>PAVI</v>
          </cell>
          <cell r="D5329" t="str">
            <v>EXECUCAO DE SUB-LEITO, LEITO, SUB-BASE, BASE ETC</v>
          </cell>
          <cell r="E5329" t="str">
            <v>0056</v>
          </cell>
          <cell r="F5329" t="str">
            <v/>
          </cell>
          <cell r="G5329" t="str">
            <v/>
          </cell>
          <cell r="H5329" t="str">
            <v>EXECUÇÃO DE PINTURA DE LIGAÇÃO COM EMULSÃO ASFÁLTICA RR-2C. AF_11/2019</v>
          </cell>
          <cell r="I5329" t="str">
            <v>M2</v>
          </cell>
          <cell r="J5329" t="str">
            <v>ATRIBUÍDO SÃO PAULO</v>
          </cell>
          <cell r="K5329" t="str">
            <v>2,01</v>
          </cell>
          <cell r="L5329" t="str">
            <v>CAIXA REFERENCIAL</v>
          </cell>
        </row>
        <row r="5330">
          <cell r="A5330">
            <v>100564</v>
          </cell>
          <cell r="B5330" t="str">
            <v>PAVIMENTACAO</v>
          </cell>
          <cell r="C5330" t="str">
            <v>PAVI</v>
          </cell>
          <cell r="D5330" t="str">
            <v>EXECUCAO DE SUB-LEITO, LEITO, SUB-BASE, BASE ETC</v>
          </cell>
          <cell r="E5330" t="str">
            <v>0056</v>
          </cell>
          <cell r="F5330" t="str">
            <v/>
          </cell>
          <cell r="G5330" t="str">
            <v/>
          </cell>
          <cell r="H5330" t="str">
            <v>EXECUÇÃO E COMPACTAÇÃO DE BASE E OU SUB-BASE PARA PAVIMENTAÇÃO DE SOLO (PREDOMINANTEMENTE ARENOSO) BRITA - 40/60 - EXCLUSIVE SOLO, ESCAVAÇÃO, CARGA E TRANSPORTE. AF_11/2019</v>
          </cell>
          <cell r="I5330" t="str">
            <v>M3</v>
          </cell>
          <cell r="J5330" t="str">
            <v>ATRIBUÍDO SÃO PAULO</v>
          </cell>
          <cell r="K5330" t="str">
            <v>61,35</v>
          </cell>
          <cell r="L5330" t="str">
            <v>CAIXA REFERENCIAL</v>
          </cell>
        </row>
        <row r="5331">
          <cell r="A5331">
            <v>100565</v>
          </cell>
          <cell r="B5331" t="str">
            <v>PAVIMENTACAO</v>
          </cell>
          <cell r="C5331" t="str">
            <v>PAVI</v>
          </cell>
          <cell r="D5331" t="str">
            <v>EXECUCAO DE SUB-LEITO, LEITO, SUB-BASE, BASE ETC</v>
          </cell>
          <cell r="E5331" t="str">
            <v>0056</v>
          </cell>
          <cell r="F5331" t="str">
            <v/>
          </cell>
          <cell r="G5331" t="str">
            <v/>
          </cell>
          <cell r="H5331" t="str">
            <v>EXECUÇÃO E COMPACTAÇÃO DE BASE E OU SUB-BASE PARA PAVIMENTAÇÃO DE SOLO (PREDOMINANTEMENTE ARENOSO) BRITA - 50/50 - EXCLUSIVE SOLO, ESCAVAÇÃO, CARGA E TRANSPORTE. AF_11/2019</v>
          </cell>
          <cell r="I5331" t="str">
            <v>M3</v>
          </cell>
          <cell r="J5331" t="str">
            <v>ATRIBUÍDO SÃO PAULO</v>
          </cell>
          <cell r="K5331" t="str">
            <v>53,55</v>
          </cell>
          <cell r="L5331" t="str">
            <v>CAIXA REFERENCIAL</v>
          </cell>
        </row>
        <row r="5332">
          <cell r="A5332">
            <v>100566</v>
          </cell>
          <cell r="B5332" t="str">
            <v>PAVIMENTACAO</v>
          </cell>
          <cell r="C5332" t="str">
            <v>PAVI</v>
          </cell>
          <cell r="D5332" t="str">
            <v>EXECUCAO DE SUB-LEITO, LEITO, SUB-BASE, BASE ETC</v>
          </cell>
          <cell r="E5332" t="str">
            <v>0056</v>
          </cell>
          <cell r="F5332" t="str">
            <v/>
          </cell>
          <cell r="G5332" t="str">
            <v/>
          </cell>
          <cell r="H5332" t="str">
            <v>EXECUÇÃO E COMPACTAÇÃO DE BASE E OU SUB-BASE PARA PAVIMENTAÇÃO DE SOLO (PREDOMINANTEMENTE ARENOSO) BRITA - 40/60 COM CIMENTO (TEOR DE 4%) - EXCLUSIVE SOLO, ESCAVAÇÃO, CARGA E TRANSPORTE. AF_11/2019</v>
          </cell>
          <cell r="I5332" t="str">
            <v>M3</v>
          </cell>
          <cell r="J5332" t="str">
            <v>ATRIBUÍDO SÃO PAULO</v>
          </cell>
          <cell r="K5332" t="str">
            <v>115,28</v>
          </cell>
          <cell r="L5332" t="str">
            <v>CAIXA REFERENCIAL</v>
          </cell>
        </row>
        <row r="5333">
          <cell r="A5333">
            <v>100567</v>
          </cell>
          <cell r="B5333" t="str">
            <v>PAVIMENTACAO</v>
          </cell>
          <cell r="C5333" t="str">
            <v>PAVI</v>
          </cell>
          <cell r="D5333" t="str">
            <v>EXECUCAO DE SUB-LEITO, LEITO, SUB-BASE, BASE ETC</v>
          </cell>
          <cell r="E5333" t="str">
            <v>0056</v>
          </cell>
          <cell r="F5333" t="str">
            <v/>
          </cell>
          <cell r="G5333" t="str">
            <v/>
          </cell>
          <cell r="H5333" t="str">
            <v>EXECUÇÃO E COMPACTAÇÃO DE BASE E OU SUB-BASE PARA PAVIMENTAÇÃO DE SOLO (PREDOMINANTEMENTE ARENOSO) BRITA - 40/60 COM CIMENTO (TEOR DE 6%) - EXCLUSIVE SOLO, ESCAVAÇÃO, CARGA E TRANSPORTE. AF_11/2019</v>
          </cell>
          <cell r="I5333" t="str">
            <v>M3</v>
          </cell>
          <cell r="J5333" t="str">
            <v>ATRIBUÍDO SÃO PAULO</v>
          </cell>
          <cell r="K5333" t="str">
            <v>140,55</v>
          </cell>
          <cell r="L5333" t="str">
            <v>CAIXA REFERENCIAL</v>
          </cell>
        </row>
        <row r="5334">
          <cell r="A5334">
            <v>100568</v>
          </cell>
          <cell r="B5334" t="str">
            <v>PAVIMENTACAO</v>
          </cell>
          <cell r="C5334" t="str">
            <v>PAVI</v>
          </cell>
          <cell r="D5334" t="str">
            <v>EXECUCAO DE SUB-LEITO, LEITO, SUB-BASE, BASE ETC</v>
          </cell>
          <cell r="E5334" t="str">
            <v>0056</v>
          </cell>
          <cell r="F5334" t="str">
            <v/>
          </cell>
          <cell r="G5334" t="str">
            <v/>
          </cell>
          <cell r="H5334" t="str">
            <v>EXECUÇÃO E COMPACTAÇÃO DE BASE E OU SUB-BASE PARA PAVIMENTAÇÃO DE SOLO (PREDOMINANTEMENTE ARENOSO) BRITA - 40/60 COM CIMENTO (TEOR DE 8%) - EXCLUSIVE SOLO, ESCAVAÇÃO, CARGA E TRANSPORTE. AF_11/2019</v>
          </cell>
          <cell r="I5334" t="str">
            <v>M3</v>
          </cell>
          <cell r="J5334" t="str">
            <v>ATRIBUÍDO SÃO PAULO</v>
          </cell>
          <cell r="K5334" t="str">
            <v>165,42</v>
          </cell>
          <cell r="L5334" t="str">
            <v>CAIXA REFERENCIAL</v>
          </cell>
        </row>
        <row r="5335">
          <cell r="A5335">
            <v>100569</v>
          </cell>
          <cell r="B5335" t="str">
            <v>PAVIMENTACAO</v>
          </cell>
          <cell r="C5335" t="str">
            <v>PAVI</v>
          </cell>
          <cell r="D5335" t="str">
            <v>EXECUCAO DE SUB-LEITO, LEITO, SUB-BASE, BASE ETC</v>
          </cell>
          <cell r="E5335" t="str">
            <v>0056</v>
          </cell>
          <cell r="F5335" t="str">
            <v/>
          </cell>
          <cell r="G5335" t="str">
            <v/>
          </cell>
          <cell r="H5335" t="str">
            <v>EXECUÇÃO E COMPACTAÇÃO DE BASE E OU SUB-BASE PARA PAVIMENTAÇÃO DE SOLO (PREDOMINANTEMENTE ARENOSO) BRITA - 50/50 COM CIMENTO (TEOR DE 4%)  - EXCLUSIVE SOLO, ESCAVAÇÃO, CARGA E TRANSPORTE. AF_11/2019</v>
          </cell>
          <cell r="I5335" t="str">
            <v>M3</v>
          </cell>
          <cell r="J5335" t="str">
            <v>ATRIBUÍDO SÃO PAULO</v>
          </cell>
          <cell r="K5335" t="str">
            <v>107,77</v>
          </cell>
          <cell r="L5335" t="str">
            <v>CAIXA REFERENCIAL</v>
          </cell>
        </row>
        <row r="5336">
          <cell r="A5336">
            <v>100570</v>
          </cell>
          <cell r="B5336" t="str">
            <v>PAVIMENTACAO</v>
          </cell>
          <cell r="C5336" t="str">
            <v>PAVI</v>
          </cell>
          <cell r="D5336" t="str">
            <v>EXECUCAO DE SUB-LEITO, LEITO, SUB-BASE, BASE ETC</v>
          </cell>
          <cell r="E5336" t="str">
            <v>0056</v>
          </cell>
          <cell r="F5336" t="str">
            <v/>
          </cell>
          <cell r="G5336" t="str">
            <v/>
          </cell>
          <cell r="H5336" t="str">
            <v>EXECUÇÃO E COMPACTAÇÃO DE BASE E OU SUB-BASE PARA PAVIMENTAÇÃO DE SOLO (PREDOMINANTEMENTE ARENOSO) BRITA - 50/50 COM CIMENTO (TEOR DE 6%) - EXCLUSIVE SOLO, ESCAVAÇÃO, CARGA E TRANSPORTE. AF_11/2019</v>
          </cell>
          <cell r="I5336" t="str">
            <v>M3</v>
          </cell>
          <cell r="J5336" t="str">
            <v>ATRIBUÍDO SÃO PAULO</v>
          </cell>
          <cell r="K5336" t="str">
            <v>134,68</v>
          </cell>
          <cell r="L5336" t="str">
            <v>CAIXA REFERENCIAL</v>
          </cell>
        </row>
        <row r="5337">
          <cell r="A5337">
            <v>100571</v>
          </cell>
          <cell r="B5337" t="str">
            <v>PAVIMENTACAO</v>
          </cell>
          <cell r="C5337" t="str">
            <v>PAVI</v>
          </cell>
          <cell r="D5337" t="str">
            <v>EXECUCAO DE SUB-LEITO, LEITO, SUB-BASE, BASE ETC</v>
          </cell>
          <cell r="E5337" t="str">
            <v>0056</v>
          </cell>
          <cell r="F5337" t="str">
            <v/>
          </cell>
          <cell r="G5337" t="str">
            <v/>
          </cell>
          <cell r="H5337" t="str">
            <v>EXECUÇÃO E COMPACTAÇÃO DE BASE E OU SUB-BASE PARA PAVIMENTAÇÃO DE SOLO (PREDOMINANTEMENTE ARENOSO) BRITA - 50/50 COM CIMENTO (TEOR DE 8%) - EXCLUSIVE SOLO, ESCAVAÇÃO, CARGA E TRANSPORTE. AF_11/2019</v>
          </cell>
          <cell r="I5337" t="str">
            <v>M3</v>
          </cell>
          <cell r="J5337" t="str">
            <v>ATRIBUÍDO SÃO PAULO</v>
          </cell>
          <cell r="K5337" t="str">
            <v>158,25</v>
          </cell>
          <cell r="L5337" t="str">
            <v>CAIXA REFERENCIAL</v>
          </cell>
        </row>
        <row r="5338">
          <cell r="A5338">
            <v>100572</v>
          </cell>
          <cell r="B5338" t="str">
            <v>PAVIMENTACAO</v>
          </cell>
          <cell r="C5338" t="str">
            <v>PAVI</v>
          </cell>
          <cell r="D5338" t="str">
            <v>EXECUCAO DE SUB-LEITO, LEITO, SUB-BASE, BASE ETC</v>
          </cell>
          <cell r="E5338" t="str">
            <v>0056</v>
          </cell>
          <cell r="F5338" t="str">
            <v/>
          </cell>
          <cell r="G5338" t="str">
            <v/>
          </cell>
          <cell r="H5338" t="str">
            <v>EXECUÇÃO E COMPACTAÇÃO DE BASE E OU SUB-BASE PARA PAVIMENTAÇÃO DE SOLO (PREDOMINANTEMENTE ARGILOSO) BRITA - 40/60 - EXCLUSIVE SOLO, ESCAVAÇÃO, CARGA E TRANSPORTE. AF_11/2019</v>
          </cell>
          <cell r="I5338" t="str">
            <v>M3</v>
          </cell>
          <cell r="J5338" t="str">
            <v>ATRIBUÍDO SÃO PAULO</v>
          </cell>
          <cell r="K5338" t="str">
            <v>64,82</v>
          </cell>
          <cell r="L5338" t="str">
            <v>CAIXA REFERENCIAL</v>
          </cell>
        </row>
        <row r="5339">
          <cell r="A5339">
            <v>100573</v>
          </cell>
          <cell r="B5339" t="str">
            <v>PAVIMENTACAO</v>
          </cell>
          <cell r="C5339" t="str">
            <v>PAVI</v>
          </cell>
          <cell r="D5339" t="str">
            <v>EXECUCAO DE SUB-LEITO, LEITO, SUB-BASE, BASE ETC</v>
          </cell>
          <cell r="E5339" t="str">
            <v>0056</v>
          </cell>
          <cell r="F5339" t="str">
            <v/>
          </cell>
          <cell r="G5339" t="str">
            <v/>
          </cell>
          <cell r="H5339" t="str">
            <v>EXECUÇÃO E COMPACTAÇÃO DE BASE E OU SUB-BASE PARA PAVIMENTAÇÃO DE SOLO (PREDOMINANTEMENTE ARGILOSO) BRITA - 50/50 - EXCLUSIVE SOLO, ESCAVAÇÃO, CARGA E TRANSPORTE. AF_11/2019</v>
          </cell>
          <cell r="I5339" t="str">
            <v>M3</v>
          </cell>
          <cell r="J5339" t="str">
            <v>ATRIBUÍDO SÃO PAULO</v>
          </cell>
          <cell r="K5339" t="str">
            <v>57,02</v>
          </cell>
          <cell r="L5339" t="str">
            <v>CAIXA REFERENCIAL</v>
          </cell>
        </row>
        <row r="5340">
          <cell r="A5340">
            <v>100574</v>
          </cell>
          <cell r="B5340" t="str">
            <v>PAVIMENTACAO</v>
          </cell>
          <cell r="C5340" t="str">
            <v>PAVI</v>
          </cell>
          <cell r="D5340" t="str">
            <v>EXECUCAO DE SUB-LEITO, LEITO, SUB-BASE, BASE ETC</v>
          </cell>
          <cell r="E5340" t="str">
            <v>0056</v>
          </cell>
          <cell r="F5340" t="str">
            <v/>
          </cell>
          <cell r="G5340" t="str">
            <v/>
          </cell>
          <cell r="H5340" t="str">
            <v>ESPALHAMENTO DE MATERIAL COM TRATOR DE ESTEIRAS. AF_11/2019</v>
          </cell>
          <cell r="I5340" t="str">
            <v>M3</v>
          </cell>
          <cell r="J5340" t="str">
            <v>COEFICIENTE DE REPRESENTATIVIDADE</v>
          </cell>
          <cell r="K5340" t="str">
            <v>0,95</v>
          </cell>
          <cell r="L5340" t="str">
            <v>CAIXA REFERENCIAL</v>
          </cell>
        </row>
        <row r="5341">
          <cell r="A5341">
            <v>100575</v>
          </cell>
          <cell r="B5341" t="str">
            <v>PAVIMENTACAO</v>
          </cell>
          <cell r="C5341" t="str">
            <v>PAVI</v>
          </cell>
          <cell r="D5341" t="str">
            <v>EXECUCAO DE SUB-LEITO, LEITO, SUB-BASE, BASE ETC</v>
          </cell>
          <cell r="E5341" t="str">
            <v>0056</v>
          </cell>
          <cell r="F5341" t="str">
            <v/>
          </cell>
          <cell r="G5341" t="str">
            <v/>
          </cell>
          <cell r="H5341" t="str">
            <v>REGULARIZAÇÃO DE SUPERFÍCIES COM MOTONIVELADORA. AF_11/2019</v>
          </cell>
          <cell r="I5341" t="str">
            <v>M2</v>
          </cell>
          <cell r="J5341" t="str">
            <v>COEFICIENTE DE REPRESENTATIVIDADE</v>
          </cell>
          <cell r="K5341" t="str">
            <v>0,07</v>
          </cell>
          <cell r="L5341" t="str">
            <v>CAIXA REFERENCIAL</v>
          </cell>
        </row>
        <row r="5342">
          <cell r="A5342">
            <v>101767</v>
          </cell>
          <cell r="B5342" t="str">
            <v>PAVIMENTACAO</v>
          </cell>
          <cell r="C5342" t="str">
            <v>PAVI</v>
          </cell>
          <cell r="D5342" t="str">
            <v>EXECUCAO DE SUB-LEITO, LEITO, SUB-BASE, BASE ETC</v>
          </cell>
          <cell r="E5342" t="str">
            <v>0056</v>
          </cell>
          <cell r="F5342" t="str">
            <v/>
          </cell>
          <cell r="G5342" t="str">
            <v/>
          </cell>
          <cell r="H5342" t="str">
            <v>EXECUÇÃO E COMPACTAÇÃO DE BASE E OU SUB BASE PARA PAVIMENTAÇÃO DE SOLOS ESTABILIZADOS GRANULOMETRICAMENTE COM MISTURA DE SOLOS EM PISTA - EXCLUSIVE SOLO, ESCAVAÇÃO, CARGA E TRANSPORTE. AF_11/2019</v>
          </cell>
          <cell r="I5342" t="str">
            <v>M3</v>
          </cell>
          <cell r="J5342" t="str">
            <v>ATRIBUÍDO SÃO PAULO</v>
          </cell>
          <cell r="K5342" t="str">
            <v>17,87</v>
          </cell>
          <cell r="L5342" t="str">
            <v>CAIXA REFERENCIAL</v>
          </cell>
        </row>
        <row r="5343">
          <cell r="A5343">
            <v>101768</v>
          </cell>
          <cell r="B5343" t="str">
            <v>PAVIMENTACAO</v>
          </cell>
          <cell r="C5343" t="str">
            <v>PAVI</v>
          </cell>
          <cell r="D5343" t="str">
            <v>EXECUCAO DE SUB-LEITO, LEITO, SUB-BASE, BASE ETC</v>
          </cell>
          <cell r="E5343" t="str">
            <v>0056</v>
          </cell>
          <cell r="F5343" t="str">
            <v/>
          </cell>
          <cell r="G5343" t="str">
            <v/>
          </cell>
          <cell r="H5343" t="str">
            <v>EXECUÇÃO E COMPACTAÇÃO DE BASE E OU SUB BASE PARA PAVIMENTAÇÃO DE SOLO ESTABILIZADO GRANULOMETRICAMENTE SEM MISTURA DE SOLOS - EXCLUSIVE SOLO, ESCAVAÇÃO, CARGA E TRANSPORTE. AF_11/2019</v>
          </cell>
          <cell r="I5343" t="str">
            <v>M3</v>
          </cell>
          <cell r="J5343" t="str">
            <v>ATRIBUÍDO SÃO PAULO</v>
          </cell>
          <cell r="K5343" t="str">
            <v>27,99</v>
          </cell>
          <cell r="L5343" t="str">
            <v>CAIXA REFERENCIAL</v>
          </cell>
        </row>
        <row r="5344">
          <cell r="A5344">
            <v>92391</v>
          </cell>
          <cell r="B5344" t="str">
            <v>PAVIMENTACAO</v>
          </cell>
          <cell r="C5344" t="str">
            <v>PAVI</v>
          </cell>
          <cell r="D5344" t="str">
            <v>EXECUCAO DE PAVIMENTACOES DIVERSAS</v>
          </cell>
          <cell r="E5344" t="str">
            <v>0057</v>
          </cell>
          <cell r="F5344" t="str">
            <v/>
          </cell>
          <cell r="G5344" t="str">
            <v/>
          </cell>
          <cell r="H5344" t="str">
            <v>EXECUÇÃO DE PAVIMENTO EM PISO INTERTRAVADO, COM BLOCO PISOGRAMA DE 35 X 25 CM, ESPESSURA 6 CM. AF_12/2015</v>
          </cell>
          <cell r="I5344" t="str">
            <v>M2</v>
          </cell>
          <cell r="J5344" t="str">
            <v>ATRIBUÍDO SÃO PAULO</v>
          </cell>
          <cell r="K5344" t="str">
            <v>38,60</v>
          </cell>
          <cell r="L5344" t="str">
            <v>CAIXA REFERENCIAL</v>
          </cell>
        </row>
        <row r="5345">
          <cell r="A5345">
            <v>92392</v>
          </cell>
          <cell r="B5345" t="str">
            <v>PAVIMENTACAO</v>
          </cell>
          <cell r="C5345" t="str">
            <v>PAVI</v>
          </cell>
          <cell r="D5345" t="str">
            <v>EXECUCAO DE PAVIMENTACOES DIVERSAS</v>
          </cell>
          <cell r="E5345" t="str">
            <v>0057</v>
          </cell>
          <cell r="F5345" t="str">
            <v/>
          </cell>
          <cell r="G5345" t="str">
            <v/>
          </cell>
          <cell r="H5345" t="str">
            <v>EXECUÇÃO DE PAVIMENTO EM PISO INTERTRAVADO, COM BLOCO PISOGRAMA DE 35 X 25 CM, ESPESSURA 8 CM. AF_12/2015</v>
          </cell>
          <cell r="I5345" t="str">
            <v>M2</v>
          </cell>
          <cell r="J5345" t="str">
            <v>ATRIBUÍDO SÃO PAULO</v>
          </cell>
          <cell r="K5345" t="str">
            <v>79,14</v>
          </cell>
          <cell r="L5345" t="str">
            <v>CAIXA REFERENCIAL</v>
          </cell>
        </row>
        <row r="5346">
          <cell r="A5346">
            <v>92393</v>
          </cell>
          <cell r="B5346" t="str">
            <v>PAVIMENTACAO</v>
          </cell>
          <cell r="C5346" t="str">
            <v>PAVI</v>
          </cell>
          <cell r="D5346" t="str">
            <v>EXECUCAO DE PAVIMENTACOES DIVERSAS</v>
          </cell>
          <cell r="E5346" t="str">
            <v>0057</v>
          </cell>
          <cell r="F5346" t="str">
            <v/>
          </cell>
          <cell r="G5346" t="str">
            <v/>
          </cell>
          <cell r="H5346" t="str">
            <v>EXECUÇÃO DE PAVIMENTO EM PISO INTERTRAVADO, COM BLOCO SEXTAVADO DE 25 X 25 CM, ESPESSURA 6 CM. AF_12/2015</v>
          </cell>
          <cell r="I5346" t="str">
            <v>M2</v>
          </cell>
          <cell r="J5346" t="str">
            <v>ATRIBUÍDO SÃO PAULO</v>
          </cell>
          <cell r="K5346" t="str">
            <v>38,74</v>
          </cell>
          <cell r="L5346" t="str">
            <v>CAIXA REFERENCIAL</v>
          </cell>
        </row>
        <row r="5347">
          <cell r="A5347">
            <v>92394</v>
          </cell>
          <cell r="B5347" t="str">
            <v>PAVIMENTACAO</v>
          </cell>
          <cell r="C5347" t="str">
            <v>PAVI</v>
          </cell>
          <cell r="D5347" t="str">
            <v>EXECUCAO DE PAVIMENTACOES DIVERSAS</v>
          </cell>
          <cell r="E5347" t="str">
            <v>0057</v>
          </cell>
          <cell r="F5347" t="str">
            <v/>
          </cell>
          <cell r="G5347" t="str">
            <v/>
          </cell>
          <cell r="H5347" t="str">
            <v>EXECUÇÃO DE PAVIMENTO EM PISO INTERTRAVADO, COM BLOCO SEXTAVADO DE 25 X 25 CM, ESPESSURA 8 CM. AF_12/2015</v>
          </cell>
          <cell r="I5347" t="str">
            <v>M2</v>
          </cell>
          <cell r="J5347" t="str">
            <v>ATRIBUÍDO SÃO PAULO</v>
          </cell>
          <cell r="K5347" t="str">
            <v>48,80</v>
          </cell>
          <cell r="L5347" t="str">
            <v>CAIXA REFERENCIAL</v>
          </cell>
        </row>
        <row r="5348">
          <cell r="A5348">
            <v>92395</v>
          </cell>
          <cell r="B5348" t="str">
            <v>PAVIMENTACAO</v>
          </cell>
          <cell r="C5348" t="str">
            <v>PAVI</v>
          </cell>
          <cell r="D5348" t="str">
            <v>EXECUCAO DE PAVIMENTACOES DIVERSAS</v>
          </cell>
          <cell r="E5348" t="str">
            <v>0057</v>
          </cell>
          <cell r="F5348" t="str">
            <v/>
          </cell>
          <cell r="G5348" t="str">
            <v/>
          </cell>
          <cell r="H5348" t="str">
            <v>EXECUÇÃO DE PAVIMENTO EM PISO INTERTRAVADO, COM BLOCO SEXTAVADO DE 25 X 25 CM, ESPESSURA 10 CM. AF_12/2015</v>
          </cell>
          <cell r="I5348" t="str">
            <v>M2</v>
          </cell>
          <cell r="J5348" t="str">
            <v>ATRIBUÍDO SÃO PAULO</v>
          </cell>
          <cell r="K5348" t="str">
            <v>59,78</v>
          </cell>
          <cell r="L5348" t="str">
            <v>CAIXA REFERENCIAL</v>
          </cell>
        </row>
        <row r="5349">
          <cell r="A5349">
            <v>92396</v>
          </cell>
          <cell r="B5349" t="str">
            <v>PAVIMENTACAO</v>
          </cell>
          <cell r="C5349" t="str">
            <v>PAVI</v>
          </cell>
          <cell r="D5349" t="str">
            <v>EXECUCAO DE PAVIMENTACOES DIVERSAS</v>
          </cell>
          <cell r="E5349" t="str">
            <v>0057</v>
          </cell>
          <cell r="F5349" t="str">
            <v/>
          </cell>
          <cell r="G5349" t="str">
            <v/>
          </cell>
          <cell r="H5349" t="str">
            <v>EXECUÇÃO DE PASSEIO EM PISO INTERTRAVADO, COM BLOCO RETANGULAR COR NATURAL DE 20 X 10 CM, ESPESSURA 6 CM. AF_12/2015</v>
          </cell>
          <cell r="I5349" t="str">
            <v>M2</v>
          </cell>
          <cell r="J5349" t="str">
            <v>ATRIBUÍDO SÃO PAULO</v>
          </cell>
          <cell r="K5349" t="str">
            <v>49,38</v>
          </cell>
          <cell r="L5349" t="str">
            <v>CAIXA REFERENCIAL</v>
          </cell>
        </row>
        <row r="5350">
          <cell r="A5350">
            <v>92397</v>
          </cell>
          <cell r="B5350" t="str">
            <v>PAVIMENTACAO</v>
          </cell>
          <cell r="C5350" t="str">
            <v>PAVI</v>
          </cell>
          <cell r="D5350" t="str">
            <v>EXECUCAO DE PAVIMENTACOES DIVERSAS</v>
          </cell>
          <cell r="E5350" t="str">
            <v>0057</v>
          </cell>
          <cell r="F5350" t="str">
            <v/>
          </cell>
          <cell r="G5350" t="str">
            <v/>
          </cell>
          <cell r="H5350" t="str">
            <v>EXECUÇÃO DE PÁTIO/ESTACIONAMENTO EM PISO INTERTRAVADO, COM BLOCO RETANGULAR COR NATURAL DE 20 X 10 CM, ESPESSURA 6 CM. AF_12/2015</v>
          </cell>
          <cell r="I5350" t="str">
            <v>M2</v>
          </cell>
          <cell r="J5350" t="str">
            <v>ATRIBUÍDO SÃO PAULO</v>
          </cell>
          <cell r="K5350" t="str">
            <v>39,05</v>
          </cell>
          <cell r="L5350" t="str">
            <v>CAIXA REFERENCIAL</v>
          </cell>
        </row>
        <row r="5351">
          <cell r="A5351">
            <v>92398</v>
          </cell>
          <cell r="B5351" t="str">
            <v>PAVIMENTACAO</v>
          </cell>
          <cell r="C5351" t="str">
            <v>PAVI</v>
          </cell>
          <cell r="D5351" t="str">
            <v>EXECUCAO DE PAVIMENTACOES DIVERSAS</v>
          </cell>
          <cell r="E5351" t="str">
            <v>0057</v>
          </cell>
          <cell r="F5351" t="str">
            <v/>
          </cell>
          <cell r="G5351" t="str">
            <v/>
          </cell>
          <cell r="H5351" t="str">
            <v>EXECUÇÃO DE PÁTIO/ESTACIONAMENTO EM PISO INTERTRAVADO, COM BLOCO RETANGULAR COR NATURAL DE 20 X 10 CM, ESPESSURA 8 CM. AF_12/2015</v>
          </cell>
          <cell r="I5351" t="str">
            <v>M2</v>
          </cell>
          <cell r="J5351" t="str">
            <v>ATRIBUÍDO SÃO PAULO</v>
          </cell>
          <cell r="K5351" t="str">
            <v>50,32</v>
          </cell>
          <cell r="L5351" t="str">
            <v>CAIXA REFERENCIAL</v>
          </cell>
        </row>
        <row r="5352">
          <cell r="A5352">
            <v>92399</v>
          </cell>
          <cell r="B5352" t="str">
            <v>PAVIMENTACAO</v>
          </cell>
          <cell r="C5352" t="str">
            <v>PAVI</v>
          </cell>
          <cell r="D5352" t="str">
            <v>EXECUCAO DE PAVIMENTACOES DIVERSAS</v>
          </cell>
          <cell r="E5352" t="str">
            <v>0057</v>
          </cell>
          <cell r="F5352" t="str">
            <v/>
          </cell>
          <cell r="G5352" t="str">
            <v/>
          </cell>
          <cell r="H5352" t="str">
            <v>EXECUÇÃO DE VIA EM PISO INTERTRAVADO, COM BLOCO RETANGULAR COR NATURAL DE 20 X 10 CM, ESPESSURA 8 CM. AF_12/2015</v>
          </cell>
          <cell r="I5352" t="str">
            <v>M2</v>
          </cell>
          <cell r="J5352" t="str">
            <v>ATRIBUÍDO SÃO PAULO</v>
          </cell>
          <cell r="K5352" t="str">
            <v>51,47</v>
          </cell>
          <cell r="L5352" t="str">
            <v>CAIXA REFERENCIAL</v>
          </cell>
        </row>
        <row r="5353">
          <cell r="A5353">
            <v>92400</v>
          </cell>
          <cell r="B5353" t="str">
            <v>PAVIMENTACAO</v>
          </cell>
          <cell r="C5353" t="str">
            <v>PAVI</v>
          </cell>
          <cell r="D5353" t="str">
            <v>EXECUCAO DE PAVIMENTACOES DIVERSAS</v>
          </cell>
          <cell r="E5353" t="str">
            <v>0057</v>
          </cell>
          <cell r="F5353" t="str">
            <v/>
          </cell>
          <cell r="G5353" t="str">
            <v/>
          </cell>
          <cell r="H5353" t="str">
            <v>EXECUÇÃO DE PÁTIO/ESTACIONAMENTO EM PISO INTERTRAVADO, COM BLOCO RETANGULAR DE 20 X 10 CM, ESPESSURA 10 CM. AF_12/2015</v>
          </cell>
          <cell r="I5353" t="str">
            <v>M2</v>
          </cell>
          <cell r="J5353" t="str">
            <v>ATRIBUÍDO SÃO PAULO</v>
          </cell>
          <cell r="K5353" t="str">
            <v>60,47</v>
          </cell>
          <cell r="L5353" t="str">
            <v>CAIXA REFERENCIAL</v>
          </cell>
        </row>
        <row r="5354">
          <cell r="A5354">
            <v>92401</v>
          </cell>
          <cell r="B5354" t="str">
            <v>PAVIMENTACAO</v>
          </cell>
          <cell r="C5354" t="str">
            <v>PAVI</v>
          </cell>
          <cell r="D5354" t="str">
            <v>EXECUCAO DE PAVIMENTACOES DIVERSAS</v>
          </cell>
          <cell r="E5354" t="str">
            <v>0057</v>
          </cell>
          <cell r="F5354" t="str">
            <v/>
          </cell>
          <cell r="G5354" t="str">
            <v/>
          </cell>
          <cell r="H5354" t="str">
            <v>EXECUÇÃO DE VIA EM PISO INTERTRAVADO, COM BLOCO RETANGULAR DE 20 X 10 CM, ESPESSURA 10 CM. AF_12/2015</v>
          </cell>
          <cell r="I5354" t="str">
            <v>M2</v>
          </cell>
          <cell r="J5354" t="str">
            <v>ATRIBUÍDO SÃO PAULO</v>
          </cell>
          <cell r="K5354" t="str">
            <v>61,69</v>
          </cell>
          <cell r="L5354" t="str">
            <v>CAIXA REFERENCIAL</v>
          </cell>
        </row>
        <row r="5355">
          <cell r="A5355">
            <v>92402</v>
          </cell>
          <cell r="B5355" t="str">
            <v>PAVIMENTACAO</v>
          </cell>
          <cell r="C5355" t="str">
            <v>PAVI</v>
          </cell>
          <cell r="D5355" t="str">
            <v>EXECUCAO DE PAVIMENTACOES DIVERSAS</v>
          </cell>
          <cell r="E5355" t="str">
            <v>0057</v>
          </cell>
          <cell r="F5355" t="str">
            <v/>
          </cell>
          <cell r="G5355" t="str">
            <v/>
          </cell>
          <cell r="H5355" t="str">
            <v>EXECUÇÃO DE PASSEIO EM PISO INTERTRAVADO, COM BLOCO 16 FACES DE 22 X 11 CM, ESPESSURA 6 CM. AF_12/2015</v>
          </cell>
          <cell r="I5355" t="str">
            <v>M2</v>
          </cell>
          <cell r="J5355" t="str">
            <v>ATRIBUÍDO SÃO PAULO</v>
          </cell>
          <cell r="K5355" t="str">
            <v>50,81</v>
          </cell>
          <cell r="L5355" t="str">
            <v>CAIXA REFERENCIAL</v>
          </cell>
        </row>
        <row r="5356">
          <cell r="A5356">
            <v>92403</v>
          </cell>
          <cell r="B5356" t="str">
            <v>PAVIMENTACAO</v>
          </cell>
          <cell r="C5356" t="str">
            <v>PAVI</v>
          </cell>
          <cell r="D5356" t="str">
            <v>EXECUCAO DE PAVIMENTACOES DIVERSAS</v>
          </cell>
          <cell r="E5356" t="str">
            <v>0057</v>
          </cell>
          <cell r="F5356" t="str">
            <v/>
          </cell>
          <cell r="G5356" t="str">
            <v/>
          </cell>
          <cell r="H5356" t="str">
            <v>EXECUÇÃO DE PÁTIO/ESTACIONAMENTO EM PISO INTERTRAVADO, COM BLOCO 16 FACES DE 22 X 11 CM, ESPESSURA 6 CM. AF_12/2015</v>
          </cell>
          <cell r="I5356" t="str">
            <v>M2</v>
          </cell>
          <cell r="J5356" t="str">
            <v>ATRIBUÍDO SÃO PAULO</v>
          </cell>
          <cell r="K5356" t="str">
            <v>40,38</v>
          </cell>
          <cell r="L5356" t="str">
            <v>CAIXA REFERENCIAL</v>
          </cell>
        </row>
        <row r="5357">
          <cell r="A5357">
            <v>92404</v>
          </cell>
          <cell r="B5357" t="str">
            <v>PAVIMENTACAO</v>
          </cell>
          <cell r="C5357" t="str">
            <v>PAVI</v>
          </cell>
          <cell r="D5357" t="str">
            <v>EXECUCAO DE PAVIMENTACOES DIVERSAS</v>
          </cell>
          <cell r="E5357" t="str">
            <v>0057</v>
          </cell>
          <cell r="F5357" t="str">
            <v/>
          </cell>
          <cell r="G5357" t="str">
            <v/>
          </cell>
          <cell r="H5357" t="str">
            <v>EXECUÇÃO DE PÁTIO/ESTACIONAMENTO EM PISO INTERTRAVADO, COM BLOCO 16 FACES DE 22 X 11 CM, ESPESSURA 8 CM. AF_12/2015</v>
          </cell>
          <cell r="I5357" t="str">
            <v>M2</v>
          </cell>
          <cell r="J5357" t="str">
            <v>ATRIBUÍDO SÃO PAULO</v>
          </cell>
          <cell r="K5357" t="str">
            <v>51,65</v>
          </cell>
          <cell r="L5357" t="str">
            <v>CAIXA REFERENCIAL</v>
          </cell>
        </row>
        <row r="5358">
          <cell r="A5358">
            <v>92405</v>
          </cell>
          <cell r="B5358" t="str">
            <v>PAVIMENTACAO</v>
          </cell>
          <cell r="C5358" t="str">
            <v>PAVI</v>
          </cell>
          <cell r="D5358" t="str">
            <v>EXECUCAO DE PAVIMENTACOES DIVERSAS</v>
          </cell>
          <cell r="E5358" t="str">
            <v>0057</v>
          </cell>
          <cell r="F5358" t="str">
            <v/>
          </cell>
          <cell r="G5358" t="str">
            <v/>
          </cell>
          <cell r="H5358" t="str">
            <v>EXECUÇÃO DE VIA EM PISO INTERTRAVADO, COM BLOCO 16 FACES DE 22 X 11 CM, ESPESSURA 8 CM. AF_12/2015</v>
          </cell>
          <cell r="I5358" t="str">
            <v>M2</v>
          </cell>
          <cell r="J5358" t="str">
            <v>ATRIBUÍDO SÃO PAULO</v>
          </cell>
          <cell r="K5358" t="str">
            <v>52,79</v>
          </cell>
          <cell r="L5358" t="str">
            <v>CAIXA REFERENCIAL</v>
          </cell>
        </row>
        <row r="5359">
          <cell r="A5359">
            <v>92406</v>
          </cell>
          <cell r="B5359" t="str">
            <v>PAVIMENTACAO</v>
          </cell>
          <cell r="C5359" t="str">
            <v>PAVI</v>
          </cell>
          <cell r="D5359" t="str">
            <v>EXECUCAO DE PAVIMENTACOES DIVERSAS</v>
          </cell>
          <cell r="E5359" t="str">
            <v>0057</v>
          </cell>
          <cell r="F5359" t="str">
            <v/>
          </cell>
          <cell r="G5359" t="str">
            <v/>
          </cell>
          <cell r="H5359" t="str">
            <v>EXECUÇÃO DE PÁTIO/ESTACIONAMENTO EM PISO INTERTRAVADO, COM BLOCO 16 FACES DE 22 X 11 CM, ESPESSURA 10 CM. AF_12/2015</v>
          </cell>
          <cell r="I5359" t="str">
            <v>M2</v>
          </cell>
          <cell r="J5359" t="str">
            <v>ATRIBUÍDO SÃO PAULO</v>
          </cell>
          <cell r="K5359" t="str">
            <v>61,82</v>
          </cell>
          <cell r="L5359" t="str">
            <v>CAIXA REFERENCIAL</v>
          </cell>
        </row>
        <row r="5360">
          <cell r="A5360">
            <v>92407</v>
          </cell>
          <cell r="B5360" t="str">
            <v>PAVIMENTACAO</v>
          </cell>
          <cell r="C5360" t="str">
            <v>PAVI</v>
          </cell>
          <cell r="D5360" t="str">
            <v>EXECUCAO DE PAVIMENTACOES DIVERSAS</v>
          </cell>
          <cell r="E5360" t="str">
            <v>0057</v>
          </cell>
          <cell r="F5360" t="str">
            <v/>
          </cell>
          <cell r="G5360" t="str">
            <v/>
          </cell>
          <cell r="H5360" t="str">
            <v>EXECUÇÃO DE VIA EM PISO INTERTRAVADO, COM BLOCO 16 FACES DE 22 X 11 CM, ESPESSURA 10 CM. AF_12/2015</v>
          </cell>
          <cell r="I5360" t="str">
            <v>M2</v>
          </cell>
          <cell r="J5360" t="str">
            <v>ATRIBUÍDO SÃO PAULO</v>
          </cell>
          <cell r="K5360" t="str">
            <v>63,02</v>
          </cell>
          <cell r="L5360" t="str">
            <v>CAIXA REFERENCIAL</v>
          </cell>
        </row>
        <row r="5361">
          <cell r="A5361">
            <v>93679</v>
          </cell>
          <cell r="B5361" t="str">
            <v>PAVIMENTACAO</v>
          </cell>
          <cell r="C5361" t="str">
            <v>PAVI</v>
          </cell>
          <cell r="D5361" t="str">
            <v>EXECUCAO DE PAVIMENTACOES DIVERSAS</v>
          </cell>
          <cell r="E5361" t="str">
            <v>0057</v>
          </cell>
          <cell r="F5361" t="str">
            <v/>
          </cell>
          <cell r="G5361" t="str">
            <v/>
          </cell>
          <cell r="H5361" t="str">
            <v>EXECUÇÃO DE PASSEIO EM PISO INTERTRAVADO, COM BLOCO RETANGULAR COLORIDO DE 20 X 10 CM, ESPESSURA 6 CM. AF_12/2015</v>
          </cell>
          <cell r="I5361" t="str">
            <v>M2</v>
          </cell>
          <cell r="J5361" t="str">
            <v>ATRIBUÍDO SÃO PAULO</v>
          </cell>
          <cell r="K5361" t="str">
            <v>54,40</v>
          </cell>
          <cell r="L5361" t="str">
            <v>CAIXA REFERENCIAL</v>
          </cell>
        </row>
        <row r="5362">
          <cell r="A5362">
            <v>93680</v>
          </cell>
          <cell r="B5362" t="str">
            <v>PAVIMENTACAO</v>
          </cell>
          <cell r="C5362" t="str">
            <v>PAVI</v>
          </cell>
          <cell r="D5362" t="str">
            <v>EXECUCAO DE PAVIMENTACOES DIVERSAS</v>
          </cell>
          <cell r="E5362" t="str">
            <v>0057</v>
          </cell>
          <cell r="F5362" t="str">
            <v/>
          </cell>
          <cell r="G5362" t="str">
            <v/>
          </cell>
          <cell r="H5362" t="str">
            <v>EXECUÇÃO DE PÁTIO/ESTACIONAMENTO EM PISO INTERTRAVADO, COM BLOCO RETANGULAR COLORIDO DE 20 X 10 CM, ESPESSURA 6 CM. AF_12/2015</v>
          </cell>
          <cell r="I5362" t="str">
            <v>M2</v>
          </cell>
          <cell r="J5362" t="str">
            <v>ATRIBUÍDO SÃO PAULO</v>
          </cell>
          <cell r="K5362" t="str">
            <v>43,84</v>
          </cell>
          <cell r="L5362" t="str">
            <v>CAIXA REFERENCIAL</v>
          </cell>
        </row>
        <row r="5363">
          <cell r="A5363">
            <v>93681</v>
          </cell>
          <cell r="B5363" t="str">
            <v>PAVIMENTACAO</v>
          </cell>
          <cell r="C5363" t="str">
            <v>PAVI</v>
          </cell>
          <cell r="D5363" t="str">
            <v>EXECUCAO DE PAVIMENTACOES DIVERSAS</v>
          </cell>
          <cell r="E5363" t="str">
            <v>0057</v>
          </cell>
          <cell r="F5363" t="str">
            <v/>
          </cell>
          <cell r="G5363" t="str">
            <v/>
          </cell>
          <cell r="H5363" t="str">
            <v>EXECUÇÃO DE PÁTIO/ESTACIONAMENTO EM PISO INTERTRAVADO, COM BLOCO RETANGULAR COLORIDO DE 20 X 10 CM, ESPESSURA 8 CM. AF_12/2015</v>
          </cell>
          <cell r="I5363" t="str">
            <v>M2</v>
          </cell>
          <cell r="J5363" t="str">
            <v>ATRIBUÍDO SÃO PAULO</v>
          </cell>
          <cell r="K5363" t="str">
            <v>54,15</v>
          </cell>
          <cell r="L5363" t="str">
            <v>CAIXA REFERENCIAL</v>
          </cell>
        </row>
        <row r="5364">
          <cell r="A5364">
            <v>93682</v>
          </cell>
          <cell r="B5364" t="str">
            <v>PAVIMENTACAO</v>
          </cell>
          <cell r="C5364" t="str">
            <v>PAVI</v>
          </cell>
          <cell r="D5364" t="str">
            <v>EXECUCAO DE PAVIMENTACOES DIVERSAS</v>
          </cell>
          <cell r="E5364" t="str">
            <v>0057</v>
          </cell>
          <cell r="F5364" t="str">
            <v/>
          </cell>
          <cell r="G5364" t="str">
            <v/>
          </cell>
          <cell r="H5364" t="str">
            <v>EXECUÇÃO DE VIA EM PISO INTERTRAVADO, COM BLOCO RETANGULAR COLORIDO DE 20 X 10 CM, ESPESSURA 8 CM. AF_12/2015</v>
          </cell>
          <cell r="I5364" t="str">
            <v>M2</v>
          </cell>
          <cell r="J5364" t="str">
            <v>ATRIBUÍDO SÃO PAULO</v>
          </cell>
          <cell r="K5364" t="str">
            <v>55,34</v>
          </cell>
          <cell r="L5364" t="str">
            <v>CAIXA REFERENCIAL</v>
          </cell>
        </row>
        <row r="5365">
          <cell r="A5365">
            <v>97104</v>
          </cell>
          <cell r="B5365" t="str">
            <v>PAVIMENTACAO</v>
          </cell>
          <cell r="C5365" t="str">
            <v>PAVI</v>
          </cell>
          <cell r="D5365" t="str">
            <v>EXECUCAO DE PAVIMENTACOES DIVERSAS</v>
          </cell>
          <cell r="E5365" t="str">
            <v>0057</v>
          </cell>
          <cell r="F5365" t="str">
            <v/>
          </cell>
          <cell r="G5365" t="str">
            <v/>
          </cell>
          <cell r="H5365" t="str">
            <v>EXECUÇÃO DE PAVIMENTO DE CONCRETO SIMPLES (PCS), FCK = 40 MPA, CAMADA COM ESPESSURA DE 15,0 CM. AF_11/2017</v>
          </cell>
          <cell r="I5365" t="str">
            <v>M2</v>
          </cell>
          <cell r="J5365" t="str">
            <v>ATRIBUÍDO SÃO PAULO</v>
          </cell>
          <cell r="K5365" t="str">
            <v>89,08</v>
          </cell>
          <cell r="L5365" t="str">
            <v>CAIXA REFERENCIAL</v>
          </cell>
        </row>
        <row r="5366">
          <cell r="A5366">
            <v>97105</v>
          </cell>
          <cell r="B5366" t="str">
            <v>PAVIMENTACAO</v>
          </cell>
          <cell r="C5366" t="str">
            <v>PAVI</v>
          </cell>
          <cell r="D5366" t="str">
            <v>EXECUCAO DE PAVIMENTACOES DIVERSAS</v>
          </cell>
          <cell r="E5366" t="str">
            <v>0057</v>
          </cell>
          <cell r="F5366" t="str">
            <v/>
          </cell>
          <cell r="G5366" t="str">
            <v/>
          </cell>
          <cell r="H5366" t="str">
            <v>EXECUÇÃO DE PAVIMENTO DE CONCRETO SIMPLES (PCS), FCK = 40 MPA, CAMADA COM ESPESSURA DE 17,5 CM. AF_11/2017</v>
          </cell>
          <cell r="I5366" t="str">
            <v>M2</v>
          </cell>
          <cell r="J5366" t="str">
            <v>ATRIBUÍDO SÃO PAULO</v>
          </cell>
          <cell r="K5366" t="str">
            <v>104,95</v>
          </cell>
          <cell r="L5366" t="str">
            <v>CAIXA REFERENCIAL</v>
          </cell>
        </row>
        <row r="5367">
          <cell r="A5367">
            <v>97106</v>
          </cell>
          <cell r="B5367" t="str">
            <v>PAVIMENTACAO</v>
          </cell>
          <cell r="C5367" t="str">
            <v>PAVI</v>
          </cell>
          <cell r="D5367" t="str">
            <v>EXECUCAO DE PAVIMENTACOES DIVERSAS</v>
          </cell>
          <cell r="E5367" t="str">
            <v>0057</v>
          </cell>
          <cell r="F5367" t="str">
            <v/>
          </cell>
          <cell r="G5367" t="str">
            <v/>
          </cell>
          <cell r="H5367" t="str">
            <v>EXECUÇÃO DE PAVIMENTO DE CONCRETO SIMPLES (PCS), FCK = 40 MPA, CAMADA COM ESPESSURA DE 20,0 CM. AF_11/2017</v>
          </cell>
          <cell r="I5367" t="str">
            <v>M2</v>
          </cell>
          <cell r="J5367" t="str">
            <v>ATRIBUÍDO SÃO PAULO</v>
          </cell>
          <cell r="K5367" t="str">
            <v>114,95</v>
          </cell>
          <cell r="L5367" t="str">
            <v>CAIXA REFERENCIAL</v>
          </cell>
        </row>
        <row r="5368">
          <cell r="A5368">
            <v>97107</v>
          </cell>
          <cell r="B5368" t="str">
            <v>PAVIMENTACAO</v>
          </cell>
          <cell r="C5368" t="str">
            <v>PAVI</v>
          </cell>
          <cell r="D5368" t="str">
            <v>EXECUCAO DE PAVIMENTACOES DIVERSAS</v>
          </cell>
          <cell r="E5368" t="str">
            <v>0057</v>
          </cell>
          <cell r="F5368" t="str">
            <v/>
          </cell>
          <cell r="G5368" t="str">
            <v/>
          </cell>
          <cell r="H5368" t="str">
            <v>EXECUÇÃO DE PAVIMENTO DE CONCRETO SIMPLES (PCS), FCK = 40 MPA, CAMADA COM ESPESSURA DE 22,5 CM. AF_11/2017</v>
          </cell>
          <cell r="I5368" t="str">
            <v>M2</v>
          </cell>
          <cell r="J5368" t="str">
            <v>ATRIBUÍDO SÃO PAULO</v>
          </cell>
          <cell r="K5368" t="str">
            <v>124,92</v>
          </cell>
          <cell r="L5368" t="str">
            <v>CAIXA REFERENCIAL</v>
          </cell>
        </row>
        <row r="5369">
          <cell r="A5369">
            <v>97108</v>
          </cell>
          <cell r="B5369" t="str">
            <v>PAVIMENTACAO</v>
          </cell>
          <cell r="C5369" t="str">
            <v>PAVI</v>
          </cell>
          <cell r="D5369" t="str">
            <v>EXECUCAO DE PAVIMENTACOES DIVERSAS</v>
          </cell>
          <cell r="E5369" t="str">
            <v>0057</v>
          </cell>
          <cell r="F5369" t="str">
            <v/>
          </cell>
          <cell r="G5369" t="str">
            <v/>
          </cell>
          <cell r="H5369" t="str">
            <v>EXECUÇÃO DE PAVIMENTO DE CONCRETO SIMPLES (PCS), FCK = 40 MPA, CAMADA COM ESPESSURA DE 25,0 CM. AF_11/2017</v>
          </cell>
          <cell r="I5369" t="str">
            <v>M2</v>
          </cell>
          <cell r="J5369" t="str">
            <v>ATRIBUÍDO SÃO PAULO</v>
          </cell>
          <cell r="K5369" t="str">
            <v>146,55</v>
          </cell>
          <cell r="L5369" t="str">
            <v>CAIXA REFERENCIAL</v>
          </cell>
        </row>
        <row r="5370">
          <cell r="A5370">
            <v>97109</v>
          </cell>
          <cell r="B5370" t="str">
            <v>PAVIMENTACAO</v>
          </cell>
          <cell r="C5370" t="str">
            <v>PAVI</v>
          </cell>
          <cell r="D5370" t="str">
            <v>EXECUCAO DE PAVIMENTACOES DIVERSAS</v>
          </cell>
          <cell r="E5370" t="str">
            <v>0057</v>
          </cell>
          <cell r="F5370" t="str">
            <v/>
          </cell>
          <cell r="G5370" t="str">
            <v/>
          </cell>
          <cell r="H5370" t="str">
            <v>EXECUÇÃO DE PAVIMENTO DE CONCRETO SIMPLES (PCS), FCK = 40 MPA, CAMADA COM ESPESSURA DE 27,5 CM. AF_11/2017</v>
          </cell>
          <cell r="I5370" t="str">
            <v>M2</v>
          </cell>
          <cell r="J5370" t="str">
            <v>ATRIBUÍDO SÃO PAULO</v>
          </cell>
          <cell r="K5370" t="str">
            <v>156,47</v>
          </cell>
          <cell r="L5370" t="str">
            <v>CAIXA REFERENCIAL</v>
          </cell>
        </row>
        <row r="5371">
          <cell r="A5371">
            <v>97110</v>
          </cell>
          <cell r="B5371" t="str">
            <v>PAVIMENTACAO</v>
          </cell>
          <cell r="C5371" t="str">
            <v>PAVI</v>
          </cell>
          <cell r="D5371" t="str">
            <v>EXECUCAO DE PAVIMENTACOES DIVERSAS</v>
          </cell>
          <cell r="E5371" t="str">
            <v>0057</v>
          </cell>
          <cell r="F5371" t="str">
            <v/>
          </cell>
          <cell r="G5371" t="str">
            <v/>
          </cell>
          <cell r="H5371" t="str">
            <v>EXECUÇÃO DE PAVIMENTO DE CONCRETO ARMADO (PCA), FCK = 40 MPA, CAMADA COM ESPESSURA DE 12,5 CM. AF_11/2017</v>
          </cell>
          <cell r="I5371" t="str">
            <v>M2</v>
          </cell>
          <cell r="J5371" t="str">
            <v>ATRIBUÍDO SÃO PAULO</v>
          </cell>
          <cell r="K5371" t="str">
            <v>110,09</v>
          </cell>
          <cell r="L5371" t="str">
            <v>CAIXA REFERENCIAL</v>
          </cell>
        </row>
        <row r="5372">
          <cell r="A5372">
            <v>97111</v>
          </cell>
          <cell r="B5372" t="str">
            <v>PAVIMENTACAO</v>
          </cell>
          <cell r="C5372" t="str">
            <v>PAVI</v>
          </cell>
          <cell r="D5372" t="str">
            <v>EXECUCAO DE PAVIMENTACOES DIVERSAS</v>
          </cell>
          <cell r="E5372" t="str">
            <v>0057</v>
          </cell>
          <cell r="F5372" t="str">
            <v/>
          </cell>
          <cell r="G5372" t="str">
            <v/>
          </cell>
          <cell r="H5372" t="str">
            <v>EXECUÇÃO DE PAVIMENTO DE CONCRETO ARMADO (PCA), FCK = 40 MPA, CAMADA COM ESPESSURA DE 15,0 CM. AF_11/2017</v>
          </cell>
          <cell r="I5372" t="str">
            <v>M2</v>
          </cell>
          <cell r="J5372" t="str">
            <v>ATRIBUÍDO SÃO PAULO</v>
          </cell>
          <cell r="K5372" t="str">
            <v>126,86</v>
          </cell>
          <cell r="L5372" t="str">
            <v>CAIXA REFERENCIAL</v>
          </cell>
        </row>
        <row r="5373">
          <cell r="A5373">
            <v>97112</v>
          </cell>
          <cell r="B5373" t="str">
            <v>PAVIMENTACAO</v>
          </cell>
          <cell r="C5373" t="str">
            <v>PAVI</v>
          </cell>
          <cell r="D5373" t="str">
            <v>EXECUCAO DE PAVIMENTACOES DIVERSAS</v>
          </cell>
          <cell r="E5373" t="str">
            <v>0057</v>
          </cell>
          <cell r="F5373" t="str">
            <v/>
          </cell>
          <cell r="G5373" t="str">
            <v/>
          </cell>
          <cell r="H5373" t="str">
            <v>EXECUÇÃO DE PAVIMENTO DE CONCRETO ARMADO (PCA), FCK = 40 MPA, CAMADA COM ESPESSURA DE 17,5 CM. AF_11/2017</v>
          </cell>
          <cell r="I5373" t="str">
            <v>M2</v>
          </cell>
          <cell r="J5373" t="str">
            <v>ATRIBUÍDO SÃO PAULO</v>
          </cell>
          <cell r="K5373" t="str">
            <v>138,86</v>
          </cell>
          <cell r="L5373" t="str">
            <v>CAIXA REFERENCIAL</v>
          </cell>
        </row>
        <row r="5374">
          <cell r="A5374">
            <v>97113</v>
          </cell>
          <cell r="B5374" t="str">
            <v>PAVIMENTACAO</v>
          </cell>
          <cell r="C5374" t="str">
            <v>PAVI</v>
          </cell>
          <cell r="D5374" t="str">
            <v>EXECUCAO DE PAVIMENTACOES DIVERSAS</v>
          </cell>
          <cell r="E5374" t="str">
            <v>0057</v>
          </cell>
          <cell r="F5374" t="str">
            <v/>
          </cell>
          <cell r="G5374" t="str">
            <v/>
          </cell>
          <cell r="H5374" t="str">
            <v>APLICAÇÃO DE LONA PLÁSTICA PARA EXECUÇÃO DE PAVIMENTOS DE CONCRETO. AF_11/2017</v>
          </cell>
          <cell r="I5374" t="str">
            <v>M2</v>
          </cell>
          <cell r="J5374" t="str">
            <v>COEFICIENTE DE REPRESENTATIVIDADE</v>
          </cell>
          <cell r="K5374" t="str">
            <v>1,59</v>
          </cell>
          <cell r="L5374" t="str">
            <v>CAIXA REFERENCIAL</v>
          </cell>
        </row>
        <row r="5375">
          <cell r="A5375">
            <v>97114</v>
          </cell>
          <cell r="B5375" t="str">
            <v>PAVIMENTACAO</v>
          </cell>
          <cell r="C5375" t="str">
            <v>PAVI</v>
          </cell>
          <cell r="D5375" t="str">
            <v>EXECUCAO DE PAVIMENTACOES DIVERSAS</v>
          </cell>
          <cell r="E5375" t="str">
            <v>0057</v>
          </cell>
          <cell r="F5375" t="str">
            <v/>
          </cell>
          <cell r="G5375" t="str">
            <v/>
          </cell>
          <cell r="H5375" t="str">
            <v>EXECUÇÃO DE JUNTAS DE CONTRAÇÃO PARA PAVIMENTOS DE CONCRETO. AF_11/2017</v>
          </cell>
          <cell r="I5375" t="str">
            <v>M</v>
          </cell>
          <cell r="J5375" t="str">
            <v>COEFICIENTE DE REPRESENTATIVIDADE</v>
          </cell>
          <cell r="K5375" t="str">
            <v>0,36</v>
          </cell>
          <cell r="L5375" t="str">
            <v>CAIXA REFERENCIAL</v>
          </cell>
        </row>
        <row r="5376">
          <cell r="A5376">
            <v>97115</v>
          </cell>
          <cell r="B5376" t="str">
            <v>PAVIMENTACAO</v>
          </cell>
          <cell r="C5376" t="str">
            <v>PAVI</v>
          </cell>
          <cell r="D5376" t="str">
            <v>EXECUCAO DE PAVIMENTACOES DIVERSAS</v>
          </cell>
          <cell r="E5376" t="str">
            <v>0057</v>
          </cell>
          <cell r="F5376" t="str">
            <v/>
          </cell>
          <cell r="G5376" t="str">
            <v/>
          </cell>
          <cell r="H5376" t="str">
            <v>APLICAÇÃO DE GRAXA EM BARRAS DE TRANSFERÊNCIA PARA EXECUÇÃO DE PAVIMENTO DE CONCRETO. AF_11/2017</v>
          </cell>
          <cell r="I5376" t="str">
            <v>KG</v>
          </cell>
          <cell r="J5376" t="str">
            <v>COEFICIENTE DE REPRESENTATIVIDADE</v>
          </cell>
          <cell r="K5376" t="str">
            <v>43,90</v>
          </cell>
          <cell r="L5376" t="str">
            <v>CAIXA REFERENCIAL</v>
          </cell>
        </row>
        <row r="5377">
          <cell r="A5377">
            <v>97116</v>
          </cell>
          <cell r="B5377" t="str">
            <v>PAVIMENTACAO</v>
          </cell>
          <cell r="C5377" t="str">
            <v>PAVI</v>
          </cell>
          <cell r="D5377" t="str">
            <v>EXECUCAO DE PAVIMENTACOES DIVERSAS</v>
          </cell>
          <cell r="E5377" t="str">
            <v>0057</v>
          </cell>
          <cell r="F5377" t="str">
            <v/>
          </cell>
          <cell r="G5377" t="str">
            <v/>
          </cell>
          <cell r="H5377" t="str">
            <v>BARRAS DE TRANSFERÊNCIA, AÇO CA-25 DE 16,0 MM, PARA EXECUÇÃO DE PAVIMENTO DE CONCRETO  FORNECIMENTO E INSTALAÇÃO. AF_11/2017</v>
          </cell>
          <cell r="I5377" t="str">
            <v>KG</v>
          </cell>
          <cell r="J5377" t="str">
            <v>COEFICIENTE DE REPRESENTATIVIDADE</v>
          </cell>
          <cell r="K5377" t="str">
            <v>15,24</v>
          </cell>
          <cell r="L5377" t="str">
            <v>CAIXA REFERENCIAL</v>
          </cell>
        </row>
        <row r="5378">
          <cell r="A5378">
            <v>97117</v>
          </cell>
          <cell r="B5378" t="str">
            <v>PAVIMENTACAO</v>
          </cell>
          <cell r="C5378" t="str">
            <v>PAVI</v>
          </cell>
          <cell r="D5378" t="str">
            <v>EXECUCAO DE PAVIMENTACOES DIVERSAS</v>
          </cell>
          <cell r="E5378" t="str">
            <v>0057</v>
          </cell>
          <cell r="F5378" t="str">
            <v/>
          </cell>
          <cell r="G5378" t="str">
            <v/>
          </cell>
          <cell r="H5378" t="str">
            <v>BARRAS DE TRANSFERÊNCIA, AÇO CA-25 DE 20,0 MM, PARA EXECUÇÃO DE PAVIMENTO DE CONCRETO  FORNECIMENTO E INSTALAÇÃO. AF_11/2017</v>
          </cell>
          <cell r="I5378" t="str">
            <v>KG</v>
          </cell>
          <cell r="J5378" t="str">
            <v>COEFICIENTE DE REPRESENTATIVIDADE</v>
          </cell>
          <cell r="K5378" t="str">
            <v>15,46</v>
          </cell>
          <cell r="L5378" t="str">
            <v>CAIXA REFERENCIAL</v>
          </cell>
        </row>
        <row r="5379">
          <cell r="A5379">
            <v>97118</v>
          </cell>
          <cell r="B5379" t="str">
            <v>PAVIMENTACAO</v>
          </cell>
          <cell r="C5379" t="str">
            <v>PAVI</v>
          </cell>
          <cell r="D5379" t="str">
            <v>EXECUCAO DE PAVIMENTACOES DIVERSAS</v>
          </cell>
          <cell r="E5379" t="str">
            <v>0057</v>
          </cell>
          <cell r="F5379" t="str">
            <v/>
          </cell>
          <cell r="G5379" t="str">
            <v/>
          </cell>
          <cell r="H5379" t="str">
            <v>BARRAS DE TRANSFERÊNCIA, AÇO CA-25 DE 25,0 MM, PARA EXECUÇÃO DE PAVIMENTO DE CONCRETO  FORNECIMENTO E INSTALAÇÃO. AF_11/2017</v>
          </cell>
          <cell r="I5379" t="str">
            <v>KG</v>
          </cell>
          <cell r="J5379" t="str">
            <v>COEFICIENTE DE REPRESENTATIVIDADE</v>
          </cell>
          <cell r="K5379" t="str">
            <v>13,93</v>
          </cell>
          <cell r="L5379" t="str">
            <v>CAIXA REFERENCIAL</v>
          </cell>
        </row>
        <row r="5380">
          <cell r="A5380">
            <v>97119</v>
          </cell>
          <cell r="B5380" t="str">
            <v>PAVIMENTACAO</v>
          </cell>
          <cell r="C5380" t="str">
            <v>PAVI</v>
          </cell>
          <cell r="D5380" t="str">
            <v>EXECUCAO DE PAVIMENTACOES DIVERSAS</v>
          </cell>
          <cell r="E5380" t="str">
            <v>0057</v>
          </cell>
          <cell r="F5380" t="str">
            <v/>
          </cell>
          <cell r="G5380" t="str">
            <v/>
          </cell>
          <cell r="H5380" t="str">
            <v>BARRAS DE TRANSFERÊNCIA, AÇO CA-25 DE 32,0 MM, PARA EXECUÇÃO DE PAVIMENTO DE CONCRETO  FORNECIMENTO E INSTALAÇÃO. AF_11/2017</v>
          </cell>
          <cell r="I5380" t="str">
            <v>KG</v>
          </cell>
          <cell r="J5380" t="str">
            <v>COEFICIENTE DE REPRESENTATIVIDADE</v>
          </cell>
          <cell r="K5380" t="str">
            <v>13,63</v>
          </cell>
          <cell r="L5380" t="str">
            <v>CAIXA REFERENCIAL</v>
          </cell>
        </row>
        <row r="5381">
          <cell r="A5381">
            <v>97120</v>
          </cell>
          <cell r="B5381" t="str">
            <v>PAVIMENTACAO</v>
          </cell>
          <cell r="C5381" t="str">
            <v>PAVI</v>
          </cell>
          <cell r="D5381" t="str">
            <v>EXECUCAO DE PAVIMENTACOES DIVERSAS</v>
          </cell>
          <cell r="E5381" t="str">
            <v>0057</v>
          </cell>
          <cell r="F5381" t="str">
            <v/>
          </cell>
          <cell r="G5381" t="str">
            <v/>
          </cell>
          <cell r="H5381" t="str">
            <v>BARRAS DE LIGAÇÃO, AÇO CA-50 DE 10 MM, PARA EXECUÇÃO DE PAVIMENTO DE CONCRETO  FORNECIMENTO E INSTALAÇÃO. AF_11/2017</v>
          </cell>
          <cell r="I5381" t="str">
            <v>KG</v>
          </cell>
          <cell r="J5381" t="str">
            <v>COEFICIENTE DE REPRESENTATIVIDADE</v>
          </cell>
          <cell r="K5381" t="str">
            <v>10,25</v>
          </cell>
          <cell r="L5381" t="str">
            <v>CAIXA REFERENCIAL</v>
          </cell>
        </row>
        <row r="5382">
          <cell r="A5382">
            <v>97802</v>
          </cell>
          <cell r="B5382" t="str">
            <v>PAVIMENTACAO</v>
          </cell>
          <cell r="C5382" t="str">
            <v>PAVI</v>
          </cell>
          <cell r="D5382" t="str">
            <v>EXECUCAO DE PAVIMENTACOES DIVERSAS</v>
          </cell>
          <cell r="E5382" t="str">
            <v>0057</v>
          </cell>
          <cell r="F5382" t="str">
            <v/>
          </cell>
          <cell r="G5382" t="str">
            <v/>
          </cell>
          <cell r="H5382" t="str">
            <v>PAVIMENTO COM TRATAMENTO SUPERFICIAL SIMPLES, COM EMULSÃO ASFÁLTICA RR-2C. AF_01/2020</v>
          </cell>
          <cell r="I5382" t="str">
            <v>M2</v>
          </cell>
          <cell r="J5382" t="str">
            <v>ATRIBUÍDO SÃO PAULO</v>
          </cell>
          <cell r="K5382" t="str">
            <v>5,20</v>
          </cell>
          <cell r="L5382" t="str">
            <v>CAIXA REFERENCIAL</v>
          </cell>
        </row>
        <row r="5383">
          <cell r="A5383">
            <v>97803</v>
          </cell>
          <cell r="B5383" t="str">
            <v>PAVIMENTACAO</v>
          </cell>
          <cell r="C5383" t="str">
            <v>PAVI</v>
          </cell>
          <cell r="D5383" t="str">
            <v>EXECUCAO DE PAVIMENTACOES DIVERSAS</v>
          </cell>
          <cell r="E5383" t="str">
            <v>0057</v>
          </cell>
          <cell r="F5383" t="str">
            <v/>
          </cell>
          <cell r="G5383" t="str">
            <v/>
          </cell>
          <cell r="H5383" t="str">
            <v>PAVIMENTO COM TRATAMENTO SUPERFICIAL SIMPLES, COM EMULSÃO ASFÁLTICA RR-2C, COM BANHO DILUÍDO. AF_01/2020</v>
          </cell>
          <cell r="I5383" t="str">
            <v>M2</v>
          </cell>
          <cell r="J5383" t="str">
            <v>ATRIBUÍDO SÃO PAULO</v>
          </cell>
          <cell r="K5383" t="str">
            <v>7,89</v>
          </cell>
          <cell r="L5383" t="str">
            <v>CAIXA REFERENCIAL</v>
          </cell>
        </row>
        <row r="5384">
          <cell r="A5384">
            <v>97805</v>
          </cell>
          <cell r="B5384" t="str">
            <v>PAVIMENTACAO</v>
          </cell>
          <cell r="C5384" t="str">
            <v>PAVI</v>
          </cell>
          <cell r="D5384" t="str">
            <v>EXECUCAO DE PAVIMENTACOES DIVERSAS</v>
          </cell>
          <cell r="E5384" t="str">
            <v>0057</v>
          </cell>
          <cell r="F5384" t="str">
            <v/>
          </cell>
          <cell r="G5384" t="str">
            <v/>
          </cell>
          <cell r="H5384" t="str">
            <v>PAVIMENTO COM TRATAMENTO SUPERFICIAL DUPLO, COM EMULSÃO ASFÁLTICA RR-2C. AF_01/2020</v>
          </cell>
          <cell r="I5384" t="str">
            <v>M2</v>
          </cell>
          <cell r="J5384" t="str">
            <v>ATRIBUÍDO SÃO PAULO</v>
          </cell>
          <cell r="K5384" t="str">
            <v>13,02</v>
          </cell>
          <cell r="L5384" t="str">
            <v>CAIXA REFERENCIAL</v>
          </cell>
        </row>
        <row r="5385">
          <cell r="A5385">
            <v>97806</v>
          </cell>
          <cell r="B5385" t="str">
            <v>PAVIMENTACAO</v>
          </cell>
          <cell r="C5385" t="str">
            <v>PAVI</v>
          </cell>
          <cell r="D5385" t="str">
            <v>EXECUCAO DE PAVIMENTACOES DIVERSAS</v>
          </cell>
          <cell r="E5385" t="str">
            <v>0057</v>
          </cell>
          <cell r="F5385" t="str">
            <v/>
          </cell>
          <cell r="G5385" t="str">
            <v/>
          </cell>
          <cell r="H5385" t="str">
            <v>PAVIMENTO COM TRATAMENTO SUPERFICIAL DUPLO, COM EMULSÃO ASFÁLTICA RR-2C, COM BANHO DILUÍDO. AF_01/2020</v>
          </cell>
          <cell r="I5385" t="str">
            <v>M2</v>
          </cell>
          <cell r="J5385" t="str">
            <v>ATRIBUÍDO SÃO PAULO</v>
          </cell>
          <cell r="K5385" t="str">
            <v>15,69</v>
          </cell>
          <cell r="L5385" t="str">
            <v>CAIXA REFERENCIAL</v>
          </cell>
        </row>
        <row r="5386">
          <cell r="A5386">
            <v>97807</v>
          </cell>
          <cell r="B5386" t="str">
            <v>PAVIMENTACAO</v>
          </cell>
          <cell r="C5386" t="str">
            <v>PAVI</v>
          </cell>
          <cell r="D5386" t="str">
            <v>EXECUCAO DE PAVIMENTACOES DIVERSAS</v>
          </cell>
          <cell r="E5386" t="str">
            <v>0057</v>
          </cell>
          <cell r="F5386" t="str">
            <v/>
          </cell>
          <cell r="G5386" t="str">
            <v/>
          </cell>
          <cell r="H5386" t="str">
            <v>PAVIMENTO COM TRATAMENTO SUPERFICIAL DUPLO, COM EMULSÃO ASFÁLTICA RR-2C, COM CAPA SELANTE. AF_01/2020</v>
          </cell>
          <cell r="I5386" t="str">
            <v>M2</v>
          </cell>
          <cell r="J5386" t="str">
            <v>ATRIBUÍDO SÃO PAULO</v>
          </cell>
          <cell r="K5386" t="str">
            <v>17,83</v>
          </cell>
          <cell r="L5386" t="str">
            <v>CAIXA REFERENCIAL</v>
          </cell>
        </row>
        <row r="5387">
          <cell r="A5387">
            <v>97809</v>
          </cell>
          <cell r="B5387" t="str">
            <v>PAVIMENTACAO</v>
          </cell>
          <cell r="C5387" t="str">
            <v>PAVI</v>
          </cell>
          <cell r="D5387" t="str">
            <v>EXECUCAO DE PAVIMENTACOES DIVERSAS</v>
          </cell>
          <cell r="E5387" t="str">
            <v>0057</v>
          </cell>
          <cell r="F5387" t="str">
            <v/>
          </cell>
          <cell r="G5387" t="str">
            <v/>
          </cell>
          <cell r="H5387" t="str">
            <v>PAVIMENTO COM TRATAMENTO SUPERFICIAL TRIPLO, COM EMULSÃO ASFÁLTICA RR-2C. AF_01/2020</v>
          </cell>
          <cell r="I5387" t="str">
            <v>M2</v>
          </cell>
          <cell r="J5387" t="str">
            <v>ATRIBUÍDO SÃO PAULO</v>
          </cell>
          <cell r="K5387" t="str">
            <v>14,51</v>
          </cell>
          <cell r="L5387" t="str">
            <v>CAIXA REFERENCIAL</v>
          </cell>
        </row>
        <row r="5388">
          <cell r="A5388">
            <v>97810</v>
          </cell>
          <cell r="B5388" t="str">
            <v>PAVIMENTACAO</v>
          </cell>
          <cell r="C5388" t="str">
            <v>PAVI</v>
          </cell>
          <cell r="D5388" t="str">
            <v>EXECUCAO DE PAVIMENTACOES DIVERSAS</v>
          </cell>
          <cell r="E5388" t="str">
            <v>0057</v>
          </cell>
          <cell r="F5388" t="str">
            <v/>
          </cell>
          <cell r="G5388" t="str">
            <v/>
          </cell>
          <cell r="H5388" t="str">
            <v>PAVIMENTO COM TRATAMENTO SUPERFICIAL TRIPLO, COM EMULSÃO ASFÁLTICA RR-2C, COM BANHO DILUÍDO. AF_01/2020</v>
          </cell>
          <cell r="I5388" t="str">
            <v>M2</v>
          </cell>
          <cell r="J5388" t="str">
            <v>ATRIBUÍDO SÃO PAULO</v>
          </cell>
          <cell r="K5388" t="str">
            <v>15,74</v>
          </cell>
          <cell r="L5388" t="str">
            <v>CAIXA REFERENCIAL</v>
          </cell>
        </row>
        <row r="5389">
          <cell r="A5389">
            <v>97811</v>
          </cell>
          <cell r="B5389" t="str">
            <v>PAVIMENTACAO</v>
          </cell>
          <cell r="C5389" t="str">
            <v>PAVI</v>
          </cell>
          <cell r="D5389" t="str">
            <v>EXECUCAO DE PAVIMENTACOES DIVERSAS</v>
          </cell>
          <cell r="E5389" t="str">
            <v>0057</v>
          </cell>
          <cell r="F5389" t="str">
            <v/>
          </cell>
          <cell r="G5389" t="str">
            <v/>
          </cell>
          <cell r="H5389" t="str">
            <v>PAVIMENTO COM TRATAMENTO SUPERFICIAL TRIPLO, COM EMULSÃO ASFÁLTICA RR-2C, COM CAPA SELANTE. AF_01/2020</v>
          </cell>
          <cell r="I5389" t="str">
            <v>M2</v>
          </cell>
          <cell r="J5389" t="str">
            <v>ATRIBUÍDO SÃO PAULO</v>
          </cell>
          <cell r="K5389" t="str">
            <v>17,95</v>
          </cell>
          <cell r="L5389" t="str">
            <v>CAIXA REFERENCIAL</v>
          </cell>
        </row>
        <row r="5390">
          <cell r="A5390">
            <v>101167</v>
          </cell>
          <cell r="B5390" t="str">
            <v>PAVIMENTACAO</v>
          </cell>
          <cell r="C5390" t="str">
            <v>PAVI</v>
          </cell>
          <cell r="D5390" t="str">
            <v>EXECUCAO DE PAVIMENTACOES DIVERSAS</v>
          </cell>
          <cell r="E5390" t="str">
            <v>0057</v>
          </cell>
          <cell r="F5390" t="str">
            <v/>
          </cell>
          <cell r="G5390" t="str">
            <v/>
          </cell>
          <cell r="H5390" t="str">
            <v>EXECUÇÃO DE PAVIMENTO EM PARALELEPÍPEDOS, REJUNTAMENTO COM PÓ DE PEDRA. AF_05/2020</v>
          </cell>
          <cell r="I5390" t="str">
            <v>M2</v>
          </cell>
          <cell r="J5390" t="str">
            <v>ATRIBUÍDO SÃO PAULO</v>
          </cell>
          <cell r="K5390" t="str">
            <v>113,89</v>
          </cell>
          <cell r="L5390" t="str">
            <v>CAIXA REFERENCIAL</v>
          </cell>
        </row>
        <row r="5391">
          <cell r="A5391">
            <v>101168</v>
          </cell>
          <cell r="B5391" t="str">
            <v>PAVIMENTACAO</v>
          </cell>
          <cell r="C5391" t="str">
            <v>PAVI</v>
          </cell>
          <cell r="D5391" t="str">
            <v>EXECUCAO DE PAVIMENTACOES DIVERSAS</v>
          </cell>
          <cell r="E5391" t="str">
            <v>0057</v>
          </cell>
          <cell r="F5391" t="str">
            <v/>
          </cell>
          <cell r="G5391" t="str">
            <v/>
          </cell>
          <cell r="H5391" t="str">
            <v>EXECUÇÃO DE PAVIMENTO EM PARALELEPÍPEDOS, REJUNTAMENTO COM PEDRISCO E EMULSÃO ASFÁLTICA. AF_05/2020_P</v>
          </cell>
          <cell r="I5391" t="str">
            <v>M2</v>
          </cell>
          <cell r="J5391" t="str">
            <v>ATRIBUÍDO SÃO PAULO</v>
          </cell>
          <cell r="K5391" t="str">
            <v>148,28</v>
          </cell>
          <cell r="L5391" t="str">
            <v>CAIXA REFERENCIAL</v>
          </cell>
        </row>
        <row r="5392">
          <cell r="A5392">
            <v>101169</v>
          </cell>
          <cell r="B5392" t="str">
            <v>PAVIMENTACAO</v>
          </cell>
          <cell r="C5392" t="str">
            <v>PAVI</v>
          </cell>
          <cell r="D5392" t="str">
            <v>EXECUCAO DE PAVIMENTACOES DIVERSAS</v>
          </cell>
          <cell r="E5392" t="str">
            <v>0057</v>
          </cell>
          <cell r="F5392" t="str">
            <v/>
          </cell>
          <cell r="G5392" t="str">
            <v/>
          </cell>
          <cell r="H5392" t="str">
            <v>EXECUÇÃO DE PAVIMENTO EM PARALELEPÍPEDOS, REJUNTAMENTO COM ARGAMASSA TRAÇO 1:3 (CIMENTO E AREIA). AF_05/2020</v>
          </cell>
          <cell r="I5392" t="str">
            <v>M2</v>
          </cell>
          <cell r="J5392" t="str">
            <v>ATRIBUÍDO SÃO PAULO</v>
          </cell>
          <cell r="K5392" t="str">
            <v>124,36</v>
          </cell>
          <cell r="L5392" t="str">
            <v>CAIXA REFERENCIAL</v>
          </cell>
        </row>
        <row r="5393">
          <cell r="A5393">
            <v>101170</v>
          </cell>
          <cell r="B5393" t="str">
            <v>PAVIMENTACAO</v>
          </cell>
          <cell r="C5393" t="str">
            <v>PAVI</v>
          </cell>
          <cell r="D5393" t="str">
            <v>EXECUCAO DE PAVIMENTACOES DIVERSAS</v>
          </cell>
          <cell r="E5393" t="str">
            <v>0057</v>
          </cell>
          <cell r="F5393" t="str">
            <v/>
          </cell>
          <cell r="G5393" t="str">
            <v/>
          </cell>
          <cell r="H5393" t="str">
            <v>EXECUÇÃO DE PAVIMENTO EM PEDRAS POLIÉDRICAS, REJUNTAMENTO COM PÓ DE PEDRA. AF_05/2020</v>
          </cell>
          <cell r="I5393" t="str">
            <v>M2</v>
          </cell>
          <cell r="J5393" t="str">
            <v>ATRIBUÍDO SÃO PAULO</v>
          </cell>
          <cell r="K5393" t="str">
            <v>24,90</v>
          </cell>
          <cell r="L5393" t="str">
            <v>CAIXA REFERENCIAL</v>
          </cell>
        </row>
        <row r="5394">
          <cell r="A5394">
            <v>101171</v>
          </cell>
          <cell r="B5394" t="str">
            <v>PAVIMENTACAO</v>
          </cell>
          <cell r="C5394" t="str">
            <v>PAVI</v>
          </cell>
          <cell r="D5394" t="str">
            <v>EXECUCAO DE PAVIMENTACOES DIVERSAS</v>
          </cell>
          <cell r="E5394" t="str">
            <v>0057</v>
          </cell>
          <cell r="F5394" t="str">
            <v/>
          </cell>
          <cell r="G5394" t="str">
            <v/>
          </cell>
          <cell r="H5394" t="str">
            <v>EXECUÇÃO DE PAVIMENTO EM PEDRAS POLIÉDRICAS, REJUNTAMENTO COM PEDRISCO E EMULSÃO ASFÁLTICA. AF_05/2020_P</v>
          </cell>
          <cell r="I5394" t="str">
            <v>M2</v>
          </cell>
          <cell r="J5394" t="str">
            <v>ATRIBUÍDO SÃO PAULO</v>
          </cell>
          <cell r="K5394" t="str">
            <v>69,36</v>
          </cell>
          <cell r="L5394" t="str">
            <v>CAIXA REFERENCIAL</v>
          </cell>
        </row>
        <row r="5395">
          <cell r="A5395">
            <v>101172</v>
          </cell>
          <cell r="B5395" t="str">
            <v>PAVIMENTACAO</v>
          </cell>
          <cell r="C5395" t="str">
            <v>PAVI</v>
          </cell>
          <cell r="D5395" t="str">
            <v>EXECUCAO DE PAVIMENTACOES DIVERSAS</v>
          </cell>
          <cell r="E5395" t="str">
            <v>0057</v>
          </cell>
          <cell r="F5395" t="str">
            <v/>
          </cell>
          <cell r="G5395" t="str">
            <v/>
          </cell>
          <cell r="H5395" t="str">
            <v>EXECUÇÃO DE PAVIMENTO EM PEDRAS POLIÉDRICAS, REJUNTAMENTO COM ARGAMASSA TRAÇO 1:3 (CIMENTO E AREIA). AF_05/2020</v>
          </cell>
          <cell r="I5395" t="str">
            <v>M2</v>
          </cell>
          <cell r="J5395" t="str">
            <v>ATRIBUÍDO SÃO PAULO</v>
          </cell>
          <cell r="K5395" t="str">
            <v>43,61</v>
          </cell>
          <cell r="L5395" t="str">
            <v>CAIXA REFERENCIAL</v>
          </cell>
        </row>
        <row r="5396">
          <cell r="A5396">
            <v>72947</v>
          </cell>
          <cell r="B5396" t="str">
            <v>PAVIMENTACAO</v>
          </cell>
          <cell r="C5396" t="str">
            <v>PAVI</v>
          </cell>
          <cell r="D5396" t="str">
            <v>SINALIZACAO HORIZONTAL/VERTICAL</v>
          </cell>
          <cell r="E5396" t="str">
            <v>0249</v>
          </cell>
          <cell r="F5396" t="str">
            <v/>
          </cell>
          <cell r="G5396" t="str">
            <v/>
          </cell>
          <cell r="H5396" t="str">
            <v>SINALIZACAO HORIZONTAL COM TINTA RETRORREFLETIVA A BASE DE RESINA ACRILICA COM MICROESFERAS DE VIDRO</v>
          </cell>
          <cell r="I5396" t="str">
            <v>M2</v>
          </cell>
          <cell r="J5396" t="str">
            <v>ATRIBUÍDO SÃO PAULO</v>
          </cell>
          <cell r="K5396" t="str">
            <v>14,97</v>
          </cell>
          <cell r="L5396" t="str">
            <v>CAIXA REFERENCIAL</v>
          </cell>
        </row>
        <row r="5397">
          <cell r="A5397">
            <v>83693</v>
          </cell>
          <cell r="B5397" t="str">
            <v>PAVIMENTACAO</v>
          </cell>
          <cell r="C5397" t="str">
            <v>PAVI</v>
          </cell>
          <cell r="D5397" t="str">
            <v>SINALIZACAO HORIZONTAL/VERTICAL</v>
          </cell>
          <cell r="E5397" t="str">
            <v>0249</v>
          </cell>
          <cell r="F5397" t="str">
            <v/>
          </cell>
          <cell r="G5397" t="str">
            <v/>
          </cell>
          <cell r="H5397" t="str">
            <v>CAIACAO EM MEIO FIO</v>
          </cell>
          <cell r="I5397" t="str">
            <v>M2</v>
          </cell>
          <cell r="J5397" t="str">
            <v>COEFICIENTE DE REPRESENTATIVIDADE</v>
          </cell>
          <cell r="K5397" t="str">
            <v>3,39</v>
          </cell>
          <cell r="L5397" t="str">
            <v>CAIXA REFERENCIAL</v>
          </cell>
        </row>
        <row r="5398">
          <cell r="A5398">
            <v>95995</v>
          </cell>
          <cell r="B5398" t="str">
            <v>PAVIMENTACAO</v>
          </cell>
          <cell r="C5398" t="str">
            <v>PAVI</v>
          </cell>
          <cell r="D5398" t="str">
            <v>FABRICACAO/EXECUCAO DE CBUQ/PRE-MISTURADOS</v>
          </cell>
          <cell r="E5398" t="str">
            <v>0287</v>
          </cell>
          <cell r="F5398" t="str">
            <v/>
          </cell>
          <cell r="G5398" t="str">
            <v/>
          </cell>
          <cell r="H5398" t="str">
            <v>EXECUÇÃO DE PAVIMENTO COM APLICAÇÃO DE CONCRETO ASFÁLTICO, CAMADA DE ROLAMENTO - EXCLUSIVE CARGA E TRANSPORTE. AF_11/2019</v>
          </cell>
          <cell r="I5398" t="str">
            <v>M3</v>
          </cell>
          <cell r="J5398" t="str">
            <v>ATRIBUÍDO SÃO PAULO</v>
          </cell>
          <cell r="K5398" t="str">
            <v>1.152,06</v>
          </cell>
          <cell r="L5398" t="str">
            <v>CAIXA REFERENCIAL</v>
          </cell>
        </row>
        <row r="5399">
          <cell r="A5399">
            <v>95996</v>
          </cell>
          <cell r="B5399" t="str">
            <v>PAVIMENTACAO</v>
          </cell>
          <cell r="C5399" t="str">
            <v>PAVI</v>
          </cell>
          <cell r="D5399" t="str">
            <v>FABRICACAO/EXECUCAO DE CBUQ/PRE-MISTURADOS</v>
          </cell>
          <cell r="E5399" t="str">
            <v>0287</v>
          </cell>
          <cell r="F5399" t="str">
            <v/>
          </cell>
          <cell r="G5399" t="str">
            <v/>
          </cell>
          <cell r="H5399" t="str">
            <v>EXECUÇÃO DE PAVIMENTO COM APLICAÇÃO DE CONCRETO ASFÁLTICO, CAMADA DE BINDER - EXCLUSIVE CARGA E TRANSPORTE. AF_11/2019</v>
          </cell>
          <cell r="I5399" t="str">
            <v>M3</v>
          </cell>
          <cell r="J5399" t="str">
            <v>ATRIBUÍDO SÃO PAULO</v>
          </cell>
          <cell r="K5399" t="str">
            <v>1.096,86</v>
          </cell>
          <cell r="L5399" t="str">
            <v>CAIXA REFERENCIAL</v>
          </cell>
        </row>
        <row r="5400">
          <cell r="A5400">
            <v>96001</v>
          </cell>
          <cell r="B5400" t="str">
            <v>PAVIMENTACAO</v>
          </cell>
          <cell r="C5400" t="str">
            <v>PAVI</v>
          </cell>
          <cell r="D5400" t="str">
            <v>FABRICACAO/EXECUCAO DE CBUQ/PRE-MISTURADOS</v>
          </cell>
          <cell r="E5400" t="str">
            <v>0287</v>
          </cell>
          <cell r="F5400" t="str">
            <v/>
          </cell>
          <cell r="G5400" t="str">
            <v/>
          </cell>
          <cell r="H5400" t="str">
            <v>FRESAGEM DE PAVIMENTO ASFÁLTICO (PROFUNDIDADE ATÉ 5,0 CM) - EXCLUSIVE TRANSPORTE. AF_11/2019</v>
          </cell>
          <cell r="I5400" t="str">
            <v>M2</v>
          </cell>
          <cell r="J5400" t="str">
            <v>ATRIBUÍDO SÃO PAULO</v>
          </cell>
          <cell r="K5400" t="str">
            <v>4,90</v>
          </cell>
          <cell r="L5400" t="str">
            <v>CAIXA REFERENCIAL</v>
          </cell>
        </row>
        <row r="5401">
          <cell r="A5401">
            <v>96393</v>
          </cell>
          <cell r="B5401" t="str">
            <v>PAVIMENTACAO</v>
          </cell>
          <cell r="C5401" t="str">
            <v>PAVI</v>
          </cell>
          <cell r="D5401" t="str">
            <v>FABRICACAO/EXECUCAO DE CBUQ/PRE-MISTURADOS</v>
          </cell>
          <cell r="E5401" t="str">
            <v>0287</v>
          </cell>
          <cell r="F5401" t="str">
            <v/>
          </cell>
          <cell r="G5401" t="str">
            <v/>
          </cell>
          <cell r="H5401" t="str">
            <v>USINAGEM DE BRITA GRADUADA SIMPLES. AF_03/2020</v>
          </cell>
          <cell r="I5401" t="str">
            <v>M3</v>
          </cell>
          <cell r="J5401" t="str">
            <v>ATRIBUÍDO SÃO PAULO</v>
          </cell>
          <cell r="K5401" t="str">
            <v>91,81</v>
          </cell>
          <cell r="L5401" t="str">
            <v>CAIXA REFERENCIAL</v>
          </cell>
        </row>
        <row r="5402">
          <cell r="A5402">
            <v>96394</v>
          </cell>
          <cell r="B5402" t="str">
            <v>PAVIMENTACAO</v>
          </cell>
          <cell r="C5402" t="str">
            <v>PAVI</v>
          </cell>
          <cell r="D5402" t="str">
            <v>FABRICACAO/EXECUCAO DE CBUQ/PRE-MISTURADOS</v>
          </cell>
          <cell r="E5402" t="str">
            <v>0287</v>
          </cell>
          <cell r="F5402" t="str">
            <v/>
          </cell>
          <cell r="G5402" t="str">
            <v/>
          </cell>
          <cell r="H5402" t="str">
            <v>USINAGEM DE BRITA GRADUADA TRATADA COM CIMENTO. AF_03/2020</v>
          </cell>
          <cell r="I5402" t="str">
            <v>M3</v>
          </cell>
          <cell r="J5402" t="str">
            <v>ATRIBUÍDO SÃO PAULO</v>
          </cell>
          <cell r="K5402" t="str">
            <v>141,07</v>
          </cell>
          <cell r="L5402" t="str">
            <v>CAIXA REFERENCIAL</v>
          </cell>
        </row>
        <row r="5403">
          <cell r="A5403">
            <v>96395</v>
          </cell>
          <cell r="B5403" t="str">
            <v>PAVIMENTACAO</v>
          </cell>
          <cell r="C5403" t="str">
            <v>PAVI</v>
          </cell>
          <cell r="D5403" t="str">
            <v>FABRICACAO/EXECUCAO DE CBUQ/PRE-MISTURADOS</v>
          </cell>
          <cell r="E5403" t="str">
            <v>0287</v>
          </cell>
          <cell r="F5403" t="str">
            <v/>
          </cell>
          <cell r="G5403" t="str">
            <v/>
          </cell>
          <cell r="H5403" t="str">
            <v>USINAGEM DE CONCRETO PARA COMPACTAÇÃO COM ROLO. AF_03/2020</v>
          </cell>
          <cell r="I5403" t="str">
            <v>M3</v>
          </cell>
          <cell r="J5403" t="str">
            <v>ATRIBUÍDO SÃO PAULO</v>
          </cell>
          <cell r="K5403" t="str">
            <v>209,32</v>
          </cell>
          <cell r="L5403" t="str">
            <v>CAIXA REFERENCIAL</v>
          </cell>
        </row>
        <row r="5404">
          <cell r="A5404">
            <v>100624</v>
          </cell>
          <cell r="B5404" t="str">
            <v>PAVIMENTACAO</v>
          </cell>
          <cell r="C5404" t="str">
            <v>PAVI</v>
          </cell>
          <cell r="D5404" t="str">
            <v>FABRICACAO/EXECUCAO DE CBUQ/PRE-MISTURADOS</v>
          </cell>
          <cell r="E5404" t="str">
            <v>0287</v>
          </cell>
          <cell r="F5404" t="str">
            <v/>
          </cell>
          <cell r="G5404" t="str">
            <v/>
          </cell>
          <cell r="H5404" t="str">
            <v>EXECUÇÃO DE PAVIMENTO COM APLICAÇÃO DE PRÉ-MISTURADO A FRIO, CAMADA DE ROLAMENTO - EXCLUSIVE CARGA E TRANSPORTE. AF_11/2019</v>
          </cell>
          <cell r="I5404" t="str">
            <v>M3</v>
          </cell>
          <cell r="J5404" t="str">
            <v>ATRIBUÍDO SÃO PAULO</v>
          </cell>
          <cell r="K5404" t="str">
            <v>871,71</v>
          </cell>
          <cell r="L5404" t="str">
            <v>CAIXA REFERENCIAL</v>
          </cell>
        </row>
        <row r="5405">
          <cell r="A5405">
            <v>100625</v>
          </cell>
          <cell r="B5405" t="str">
            <v>PAVIMENTACAO</v>
          </cell>
          <cell r="C5405" t="str">
            <v>PAVI</v>
          </cell>
          <cell r="D5405" t="str">
            <v>FABRICACAO/EXECUCAO DE CBUQ/PRE-MISTURADOS</v>
          </cell>
          <cell r="E5405" t="str">
            <v>0287</v>
          </cell>
          <cell r="F5405" t="str">
            <v/>
          </cell>
          <cell r="G5405" t="str">
            <v/>
          </cell>
          <cell r="H5405" t="str">
            <v>EXECUÇÃO DE PAVIMENTO COM APLICAÇÃO DE PRÉ-MISTURADO A FRIO, CAMADA DE BINDER - EXCLUSIVE CARGA E TRANSPORTE. AF_11/2019</v>
          </cell>
          <cell r="I5405" t="str">
            <v>M3</v>
          </cell>
          <cell r="J5405" t="str">
            <v>ATRIBUÍDO SÃO PAULO</v>
          </cell>
          <cell r="K5405" t="str">
            <v>758,80</v>
          </cell>
          <cell r="L5405" t="str">
            <v>CAIXA REFERENCIAL</v>
          </cell>
        </row>
        <row r="5406">
          <cell r="A5406">
            <v>101020</v>
          </cell>
          <cell r="B5406" t="str">
            <v>PAVIMENTACAO</v>
          </cell>
          <cell r="C5406" t="str">
            <v>PAVI</v>
          </cell>
          <cell r="D5406" t="str">
            <v>FABRICACAO/EXECUCAO DE CBUQ/PRE-MISTURADOS</v>
          </cell>
          <cell r="E5406" t="str">
            <v>0287</v>
          </cell>
          <cell r="F5406" t="str">
            <v/>
          </cell>
          <cell r="G5406" t="str">
            <v/>
          </cell>
          <cell r="H5406" t="str">
            <v>USINAGEM DE CONCRETO ASFÁLTICO COM CAP 50/70, PARA CAMADA DE BINDER, PADRÃO DNIT FAIXA B, EM USINA DE ASFALTO CONTÍNUA DE 80 TON/H. AF_03/2020</v>
          </cell>
          <cell r="I5406" t="str">
            <v>T</v>
          </cell>
          <cell r="J5406" t="str">
            <v>ATRIBUÍDO SÃO PAULO</v>
          </cell>
          <cell r="K5406" t="str">
            <v>332,04</v>
          </cell>
          <cell r="L5406" t="str">
            <v>CAIXA REFERENCIAL</v>
          </cell>
        </row>
        <row r="5407">
          <cell r="A5407">
            <v>101021</v>
          </cell>
          <cell r="B5407" t="str">
            <v>PAVIMENTACAO</v>
          </cell>
          <cell r="C5407" t="str">
            <v>PAVI</v>
          </cell>
          <cell r="D5407" t="str">
            <v>FABRICACAO/EXECUCAO DE CBUQ/PRE-MISTURADOS</v>
          </cell>
          <cell r="E5407" t="str">
            <v>0287</v>
          </cell>
          <cell r="F5407" t="str">
            <v/>
          </cell>
          <cell r="G5407" t="str">
            <v/>
          </cell>
          <cell r="H5407" t="str">
            <v>USINAGEM DE CONCRETO ASFÁLTICO COM CAP 50/70, PARA CAMADA DE ROLAMENTO, PADRÃO DNIT FAIXA C, EM USINA DE ASFALTO CONTÍNUA DE 80 TON/H. AF_03/2020</v>
          </cell>
          <cell r="I5407" t="str">
            <v>T</v>
          </cell>
          <cell r="J5407" t="str">
            <v>ATRIBUÍDO SÃO PAULO</v>
          </cell>
          <cell r="K5407" t="str">
            <v>340,06</v>
          </cell>
          <cell r="L5407" t="str">
            <v>CAIXA REFERENCIAL</v>
          </cell>
        </row>
        <row r="5408">
          <cell r="A5408">
            <v>101022</v>
          </cell>
          <cell r="B5408" t="str">
            <v>PAVIMENTACAO</v>
          </cell>
          <cell r="C5408" t="str">
            <v>PAVI</v>
          </cell>
          <cell r="D5408" t="str">
            <v>FABRICACAO/EXECUCAO DE CBUQ/PRE-MISTURADOS</v>
          </cell>
          <cell r="E5408" t="str">
            <v>0287</v>
          </cell>
          <cell r="F5408" t="str">
            <v/>
          </cell>
          <cell r="G5408" t="str">
            <v/>
          </cell>
          <cell r="H5408" t="str">
            <v>USINAGEM DE CONCRETO ASFÁLTICO COM CAP 50/70, PARA CAMADA DE BINDER, PADRÃO DNIT FAIXA B, EM USINA DE ASFALTO CONTÍNUA DE 140 TON/H. AF_03/2020_P</v>
          </cell>
          <cell r="I5408" t="str">
            <v>T</v>
          </cell>
          <cell r="J5408" t="str">
            <v>ATRIBUÍDO SÃO PAULO</v>
          </cell>
          <cell r="K5408" t="str">
            <v>289,89</v>
          </cell>
          <cell r="L5408" t="str">
            <v>CAIXA REFERENCIAL</v>
          </cell>
        </row>
        <row r="5409">
          <cell r="A5409">
            <v>101023</v>
          </cell>
          <cell r="B5409" t="str">
            <v>PAVIMENTACAO</v>
          </cell>
          <cell r="C5409" t="str">
            <v>PAVI</v>
          </cell>
          <cell r="D5409" t="str">
            <v>FABRICACAO/EXECUCAO DE CBUQ/PRE-MISTURADOS</v>
          </cell>
          <cell r="E5409" t="str">
            <v>0287</v>
          </cell>
          <cell r="F5409" t="str">
            <v/>
          </cell>
          <cell r="G5409" t="str">
            <v/>
          </cell>
          <cell r="H5409" t="str">
            <v>USINAGEM DE CONCRETO ASFÁLTICO COM CAP 50/70, PARA CAMADA DE ROLAMENTO, PADRÃO DNIT FAIXA C, EM USINA DE ASFALTO CONTÍNUA DE 140 TON/H. AF_03/2020_P</v>
          </cell>
          <cell r="I5409" t="str">
            <v>T</v>
          </cell>
          <cell r="J5409" t="str">
            <v>ATRIBUÍDO SÃO PAULO</v>
          </cell>
          <cell r="K5409" t="str">
            <v>298,73</v>
          </cell>
          <cell r="L5409" t="str">
            <v>CAIXA REFERENCIAL</v>
          </cell>
        </row>
        <row r="5410">
          <cell r="A5410">
            <v>101024</v>
          </cell>
          <cell r="B5410" t="str">
            <v>PAVIMENTACAO</v>
          </cell>
          <cell r="C5410" t="str">
            <v>PAVI</v>
          </cell>
          <cell r="D5410" t="str">
            <v>FABRICACAO/EXECUCAO DE CBUQ/PRE-MISTURADOS</v>
          </cell>
          <cell r="E5410" t="str">
            <v>0287</v>
          </cell>
          <cell r="F5410" t="str">
            <v/>
          </cell>
          <cell r="G5410" t="str">
            <v/>
          </cell>
          <cell r="H5410" t="str">
            <v>USINAGEM DE CONCRETO ASFÁLTICO COM CAP 50/70, PARA CAMADA DE BINDER, PADRÃO DNIT FAIXA B, EM USINA DE ASFALTO GRAVIMÉTRICA DE 150 TON/H. AF_03/2020_P</v>
          </cell>
          <cell r="I5410" t="str">
            <v>T</v>
          </cell>
          <cell r="J5410" t="str">
            <v>ATRIBUÍDO SÃO PAULO</v>
          </cell>
          <cell r="K5410" t="str">
            <v>294,17</v>
          </cell>
          <cell r="L5410" t="str">
            <v>CAIXA REFERENCIAL</v>
          </cell>
        </row>
        <row r="5411">
          <cell r="A5411">
            <v>101025</v>
          </cell>
          <cell r="B5411" t="str">
            <v>PAVIMENTACAO</v>
          </cell>
          <cell r="C5411" t="str">
            <v>PAVI</v>
          </cell>
          <cell r="D5411" t="str">
            <v>FABRICACAO/EXECUCAO DE CBUQ/PRE-MISTURADOS</v>
          </cell>
          <cell r="E5411" t="str">
            <v>0287</v>
          </cell>
          <cell r="F5411" t="str">
            <v/>
          </cell>
          <cell r="G5411" t="str">
            <v/>
          </cell>
          <cell r="H5411" t="str">
            <v>USINAGEM DE CONCRETO ASFÁLTICO COM CAP 50/70 PARA CAMADA DE ROLAMENTO, PADRÃO DNIT FAIXA C, EM USINA DE ASFALTO GRAVIMÉTRICA DE 150 TON/H. AF_03/2020_P</v>
          </cell>
          <cell r="I5411" t="str">
            <v>T</v>
          </cell>
          <cell r="J5411" t="str">
            <v>ATRIBUÍDO SÃO PAULO</v>
          </cell>
          <cell r="K5411" t="str">
            <v>302,18</v>
          </cell>
          <cell r="L5411" t="str">
            <v>CAIXA REFERENCIAL</v>
          </cell>
        </row>
        <row r="5412">
          <cell r="A5412">
            <v>101026</v>
          </cell>
          <cell r="B5412" t="str">
            <v>PAVIMENTACAO</v>
          </cell>
          <cell r="C5412" t="str">
            <v>PAVI</v>
          </cell>
          <cell r="D5412" t="str">
            <v>FABRICACAO/EXECUCAO DE CBUQ/PRE-MISTURADOS</v>
          </cell>
          <cell r="E5412" t="str">
            <v>0287</v>
          </cell>
          <cell r="F5412" t="str">
            <v/>
          </cell>
          <cell r="G5412" t="str">
            <v/>
          </cell>
          <cell r="H5412" t="str">
            <v>USINAGEM DE PRÉ MISTURADO A FRIO, PARA CAMADA DE BINDER, PADRÃO DNIT FAIXA B. AF_03/2020_P</v>
          </cell>
          <cell r="I5412" t="str">
            <v>T</v>
          </cell>
          <cell r="J5412" t="str">
            <v>ATRIBUÍDO SÃO PAULO</v>
          </cell>
          <cell r="K5412" t="str">
            <v>295,26</v>
          </cell>
          <cell r="L5412" t="str">
            <v>CAIXA REFERENCIAL</v>
          </cell>
        </row>
        <row r="5413">
          <cell r="A5413">
            <v>101027</v>
          </cell>
          <cell r="B5413" t="str">
            <v>PAVIMENTACAO</v>
          </cell>
          <cell r="C5413" t="str">
            <v>PAVI</v>
          </cell>
          <cell r="D5413" t="str">
            <v>FABRICACAO/EXECUCAO DE CBUQ/PRE-MISTURADOS</v>
          </cell>
          <cell r="E5413" t="str">
            <v>0287</v>
          </cell>
          <cell r="F5413" t="str">
            <v/>
          </cell>
          <cell r="G5413" t="str">
            <v/>
          </cell>
          <cell r="H5413" t="str">
            <v>USINAGEM DE PRÉ MISTURADO A FRIO, PARA CAMADA DE ROLAMENTO, PADRÃO DNIT FAIXA C. AF_03/2020_P</v>
          </cell>
          <cell r="I5413" t="str">
            <v>T</v>
          </cell>
          <cell r="J5413" t="str">
            <v>ATRIBUÍDO SÃO PAULO</v>
          </cell>
          <cell r="K5413" t="str">
            <v>335,99</v>
          </cell>
          <cell r="L5413" t="str">
            <v>CAIXA REFERENCIAL</v>
          </cell>
        </row>
        <row r="5414">
          <cell r="A5414">
            <v>88411</v>
          </cell>
          <cell r="B5414" t="str">
            <v>PINTURAS</v>
          </cell>
          <cell r="C5414" t="str">
            <v>PINT</v>
          </cell>
          <cell r="D5414" t="str">
            <v>PINTURA DE PAREDE</v>
          </cell>
          <cell r="E5414" t="str">
            <v>0155</v>
          </cell>
          <cell r="F5414" t="str">
            <v/>
          </cell>
          <cell r="G5414" t="str">
            <v/>
          </cell>
          <cell r="H5414" t="str">
            <v>APLICAÇÃO MANUAL DE FUNDO SELADOR ACRÍLICO EM PANOS COM PRESENÇA DE VÃOS DE EDIFÍCIOS DE MÚLTIPLOS PAVIMENTOS. AF_06/2014</v>
          </cell>
          <cell r="I5414" t="str">
            <v>M2</v>
          </cell>
          <cell r="J5414" t="str">
            <v>COLETADO</v>
          </cell>
          <cell r="K5414" t="str">
            <v>2,13</v>
          </cell>
          <cell r="L5414" t="str">
            <v>CAIXA REFERENCIAL</v>
          </cell>
        </row>
        <row r="5415">
          <cell r="A5415">
            <v>88412</v>
          </cell>
          <cell r="B5415" t="str">
            <v>PINTURAS</v>
          </cell>
          <cell r="C5415" t="str">
            <v>PINT</v>
          </cell>
          <cell r="D5415" t="str">
            <v>PINTURA DE PAREDE</v>
          </cell>
          <cell r="E5415" t="str">
            <v>0155</v>
          </cell>
          <cell r="F5415" t="str">
            <v/>
          </cell>
          <cell r="G5415" t="str">
            <v/>
          </cell>
          <cell r="H5415" t="str">
            <v>APLICAÇÃO MANUAL DE FUNDO SELADOR ACRÍLICO EM PANOS CEGOS DE FACHADA (SEM PRESENÇA DE VÃOS) DE EDIFÍCIOS DE MÚLTIPLOS PAVIMENTOS. AF_06/2014</v>
          </cell>
          <cell r="I5415" t="str">
            <v>M2</v>
          </cell>
          <cell r="J5415" t="str">
            <v>COLETADO</v>
          </cell>
          <cell r="K5415" t="str">
            <v>1,63</v>
          </cell>
          <cell r="L5415" t="str">
            <v>CAIXA REFERENCIAL</v>
          </cell>
        </row>
        <row r="5416">
          <cell r="A5416">
            <v>88413</v>
          </cell>
          <cell r="B5416" t="str">
            <v>PINTURAS</v>
          </cell>
          <cell r="C5416" t="str">
            <v>PINT</v>
          </cell>
          <cell r="D5416" t="str">
            <v>PINTURA DE PAREDE</v>
          </cell>
          <cell r="E5416" t="str">
            <v>0155</v>
          </cell>
          <cell r="F5416" t="str">
            <v/>
          </cell>
          <cell r="G5416" t="str">
            <v/>
          </cell>
          <cell r="H5416" t="str">
            <v>APLICAÇÃO MANUAL DE FUNDO SELADOR ACRÍLICO EM SUPERFÍCIES EXTERNAS DE SACADA DE EDIFÍCIOS DE MÚLTIPLOS PAVIMENTOS. AF_06/2014</v>
          </cell>
          <cell r="I5416" t="str">
            <v>M2</v>
          </cell>
          <cell r="J5416" t="str">
            <v>COLETADO</v>
          </cell>
          <cell r="K5416" t="str">
            <v>3,14</v>
          </cell>
          <cell r="L5416" t="str">
            <v>CAIXA REFERENCIAL</v>
          </cell>
        </row>
        <row r="5417">
          <cell r="A5417">
            <v>88414</v>
          </cell>
          <cell r="B5417" t="str">
            <v>PINTURAS</v>
          </cell>
          <cell r="C5417" t="str">
            <v>PINT</v>
          </cell>
          <cell r="D5417" t="str">
            <v>PINTURA DE PAREDE</v>
          </cell>
          <cell r="E5417" t="str">
            <v>0155</v>
          </cell>
          <cell r="F5417" t="str">
            <v/>
          </cell>
          <cell r="G5417" t="str">
            <v/>
          </cell>
          <cell r="H5417" t="str">
            <v>APLICAÇÃO MANUAL DE FUNDO SELADOR ACRÍLICO EM SUPERFÍCIES INTERNAS DA SACADA DE EDIFÍCIOS DE MÚLTIPLOS PAVIMENTOS. AF_06/2014</v>
          </cell>
          <cell r="I5417" t="str">
            <v>M2</v>
          </cell>
          <cell r="J5417" t="str">
            <v>COLETADO</v>
          </cell>
          <cell r="K5417" t="str">
            <v>3,46</v>
          </cell>
          <cell r="L5417" t="str">
            <v>CAIXA REFERENCIAL</v>
          </cell>
        </row>
        <row r="5418">
          <cell r="A5418">
            <v>88415</v>
          </cell>
          <cell r="B5418" t="str">
            <v>PINTURAS</v>
          </cell>
          <cell r="C5418" t="str">
            <v>PINT</v>
          </cell>
          <cell r="D5418" t="str">
            <v>PINTURA DE PAREDE</v>
          </cell>
          <cell r="E5418" t="str">
            <v>0155</v>
          </cell>
          <cell r="F5418" t="str">
            <v/>
          </cell>
          <cell r="G5418" t="str">
            <v/>
          </cell>
          <cell r="H5418" t="str">
            <v>APLICAÇÃO MANUAL DE FUNDO SELADOR ACRÍLICO EM PAREDES EXTERNAS DE CASAS. AF_06/2014</v>
          </cell>
          <cell r="I5418" t="str">
            <v>M2</v>
          </cell>
          <cell r="J5418" t="str">
            <v>COLETADO</v>
          </cell>
          <cell r="K5418" t="str">
            <v>2,29</v>
          </cell>
          <cell r="L5418" t="str">
            <v>CAIXA REFERENCIAL</v>
          </cell>
        </row>
        <row r="5419">
          <cell r="A5419">
            <v>88416</v>
          </cell>
          <cell r="B5419" t="str">
            <v>PINTURAS</v>
          </cell>
          <cell r="C5419" t="str">
            <v>PINT</v>
          </cell>
          <cell r="D5419" t="str">
            <v>PINTURA DE PAREDE</v>
          </cell>
          <cell r="E5419" t="str">
            <v>0155</v>
          </cell>
          <cell r="F5419" t="str">
            <v/>
          </cell>
          <cell r="G5419" t="str">
            <v/>
          </cell>
          <cell r="H5419" t="str">
            <v>APLICAÇÃO MANUAL DE PINTURA COM TINTA TEXTURIZADA ACRÍLICA EM PANOS COM PRESENÇA DE VÃOS DE EDIFÍCIOS DE MÚLTIPLOS PAVIMENTOS, UMA COR. AF_06/2014</v>
          </cell>
          <cell r="I5419" t="str">
            <v>M2</v>
          </cell>
          <cell r="J5419" t="str">
            <v>COEFICIENTE DE REPRESENTATIVIDADE</v>
          </cell>
          <cell r="K5419" t="str">
            <v>17,03</v>
          </cell>
          <cell r="L5419" t="str">
            <v>CAIXA REFERENCIAL</v>
          </cell>
        </row>
        <row r="5420">
          <cell r="A5420">
            <v>88417</v>
          </cell>
          <cell r="B5420" t="str">
            <v>PINTURAS</v>
          </cell>
          <cell r="C5420" t="str">
            <v>PINT</v>
          </cell>
          <cell r="D5420" t="str">
            <v>PINTURA DE PAREDE</v>
          </cell>
          <cell r="E5420" t="str">
            <v>0155</v>
          </cell>
          <cell r="F5420" t="str">
            <v/>
          </cell>
          <cell r="G5420" t="str">
            <v/>
          </cell>
          <cell r="H5420" t="str">
            <v>APLICAÇÃO MANUAL DE PINTURA COM TINTA TEXTURIZADA ACRÍLICA EM PANOS CEGOS DE FACHADA (SEM PRESENÇA DE VÃOS) DE EDIFÍCIOS DE MÚLTIPLOS PAVIMENTOS, UMA COR. AF_06/2014</v>
          </cell>
          <cell r="I5420" t="str">
            <v>M2</v>
          </cell>
          <cell r="J5420" t="str">
            <v>COEFICIENTE DE REPRESENTATIVIDADE</v>
          </cell>
          <cell r="K5420" t="str">
            <v>15,25</v>
          </cell>
          <cell r="L5420" t="str">
            <v>CAIXA REFERENCIAL</v>
          </cell>
        </row>
        <row r="5421">
          <cell r="A5421">
            <v>88420</v>
          </cell>
          <cell r="B5421" t="str">
            <v>PINTURAS</v>
          </cell>
          <cell r="C5421" t="str">
            <v>PINT</v>
          </cell>
          <cell r="D5421" t="str">
            <v>PINTURA DE PAREDE</v>
          </cell>
          <cell r="E5421" t="str">
            <v>0155</v>
          </cell>
          <cell r="F5421" t="str">
            <v/>
          </cell>
          <cell r="G5421" t="str">
            <v/>
          </cell>
          <cell r="H5421" t="str">
            <v>APLICAÇÃO MANUAL DE PINTURA COM TINTA TEXTURIZADA ACRÍLICA EM SUPERFÍCIES EXTERNAS DE SACADA DE EDIFÍCIOS DE MÚLTIPLOS PAVIMENTOS, UMA COR. AF_06/2014</v>
          </cell>
          <cell r="I5421" t="str">
            <v>M2</v>
          </cell>
          <cell r="J5421" t="str">
            <v>COEFICIENTE DE REPRESENTATIVIDADE</v>
          </cell>
          <cell r="K5421" t="str">
            <v>20,62</v>
          </cell>
          <cell r="L5421" t="str">
            <v>CAIXA REFERENCIAL</v>
          </cell>
        </row>
        <row r="5422">
          <cell r="A5422">
            <v>88421</v>
          </cell>
          <cell r="B5422" t="str">
            <v>PINTURAS</v>
          </cell>
          <cell r="C5422" t="str">
            <v>PINT</v>
          </cell>
          <cell r="D5422" t="str">
            <v>PINTURA DE PAREDE</v>
          </cell>
          <cell r="E5422" t="str">
            <v>0155</v>
          </cell>
          <cell r="F5422" t="str">
            <v/>
          </cell>
          <cell r="G5422" t="str">
            <v/>
          </cell>
          <cell r="H5422" t="str">
            <v>APLICAÇÃO MANUAL DE PINTURA COM TINTA TEXTURIZADA ACRÍLICA EM SUPERFÍCIES INTERNAS DA SACADA DE EDIFÍCIOS DE MÚLTIPLOS PAVIMENTOS, UMA COR. AF_06/2014</v>
          </cell>
          <cell r="I5422" t="str">
            <v>M2</v>
          </cell>
          <cell r="J5422" t="str">
            <v>COEFICIENTE DE REPRESENTATIVIDADE</v>
          </cell>
          <cell r="K5422" t="str">
            <v>21,75</v>
          </cell>
          <cell r="L5422" t="str">
            <v>CAIXA REFERENCIAL</v>
          </cell>
        </row>
        <row r="5423">
          <cell r="A5423">
            <v>88423</v>
          </cell>
          <cell r="B5423" t="str">
            <v>PINTURAS</v>
          </cell>
          <cell r="C5423" t="str">
            <v>PINT</v>
          </cell>
          <cell r="D5423" t="str">
            <v>PINTURA DE PAREDE</v>
          </cell>
          <cell r="E5423" t="str">
            <v>0155</v>
          </cell>
          <cell r="F5423" t="str">
            <v/>
          </cell>
          <cell r="G5423" t="str">
            <v/>
          </cell>
          <cell r="H5423" t="str">
            <v>APLICAÇÃO MANUAL DE PINTURA COM TINTA TEXTURIZADA ACRÍLICA EM PAREDES EXTERNAS DE CASAS, UMA COR. AF_06/2014</v>
          </cell>
          <cell r="I5423" t="str">
            <v>M2</v>
          </cell>
          <cell r="J5423" t="str">
            <v>COEFICIENTE DE REPRESENTATIVIDADE</v>
          </cell>
          <cell r="K5423" t="str">
            <v>17,59</v>
          </cell>
          <cell r="L5423" t="str">
            <v>CAIXA REFERENCIAL</v>
          </cell>
        </row>
        <row r="5424">
          <cell r="A5424">
            <v>88424</v>
          </cell>
          <cell r="B5424" t="str">
            <v>PINTURAS</v>
          </cell>
          <cell r="C5424" t="str">
            <v>PINT</v>
          </cell>
          <cell r="D5424" t="str">
            <v>PINTURA DE PAREDE</v>
          </cell>
          <cell r="E5424" t="str">
            <v>0155</v>
          </cell>
          <cell r="F5424" t="str">
            <v/>
          </cell>
          <cell r="G5424" t="str">
            <v/>
          </cell>
          <cell r="H5424" t="str">
            <v>APLICAÇÃO MANUAL DE PINTURA COM TINTA TEXTURIZADA ACRÍLICA EM PANOS COM PRESENÇA DE VÃOS DE EDIFÍCIOS DE MÚLTIPLOS PAVIMENTOS, DUAS CORES. AF_06/2014</v>
          </cell>
          <cell r="I5424" t="str">
            <v>M2</v>
          </cell>
          <cell r="J5424" t="str">
            <v>COEFICIENTE DE REPRESENTATIVIDADE</v>
          </cell>
          <cell r="K5424" t="str">
            <v>19,47</v>
          </cell>
          <cell r="L5424" t="str">
            <v>CAIXA REFERENCIAL</v>
          </cell>
        </row>
        <row r="5425">
          <cell r="A5425">
            <v>88426</v>
          </cell>
          <cell r="B5425" t="str">
            <v>PINTURAS</v>
          </cell>
          <cell r="C5425" t="str">
            <v>PINT</v>
          </cell>
          <cell r="D5425" t="str">
            <v>PINTURA DE PAREDE</v>
          </cell>
          <cell r="E5425" t="str">
            <v>0155</v>
          </cell>
          <cell r="F5425" t="str">
            <v/>
          </cell>
          <cell r="G5425" t="str">
            <v/>
          </cell>
          <cell r="H5425" t="str">
            <v>APLICAÇÃO MANUAL DE PINTURA COM TINTA TEXTURIZADA ACRÍLICA EM PANOS CEGOS DE FACHADA (SEM PRESENÇA DE VÃOS) DE EDIFÍCIOS DE MÚLTIPLOS PAVIMENTOS, DUAS CORES. AF_06/2014</v>
          </cell>
          <cell r="I5425" t="str">
            <v>M2</v>
          </cell>
          <cell r="J5425" t="str">
            <v>COEFICIENTE DE REPRESENTATIVIDADE</v>
          </cell>
          <cell r="K5425" t="str">
            <v>16,40</v>
          </cell>
          <cell r="L5425" t="str">
            <v>CAIXA REFERENCIAL</v>
          </cell>
        </row>
        <row r="5426">
          <cell r="A5426">
            <v>88428</v>
          </cell>
          <cell r="B5426" t="str">
            <v>PINTURAS</v>
          </cell>
          <cell r="C5426" t="str">
            <v>PINT</v>
          </cell>
          <cell r="D5426" t="str">
            <v>PINTURA DE PAREDE</v>
          </cell>
          <cell r="E5426" t="str">
            <v>0155</v>
          </cell>
          <cell r="F5426" t="str">
            <v/>
          </cell>
          <cell r="G5426" t="str">
            <v/>
          </cell>
          <cell r="H5426" t="str">
            <v>APLICAÇÃO MANUAL DE PINTURA COM TINTA TEXTURIZADA ACRÍLICA EM SUPERFÍCIES EXTERNAS DE SACADA DE EDIFÍCIOS DE MÚLTIPLOS PAVIMENTOS, DUAS CORES. AF_06/2014</v>
          </cell>
          <cell r="I5426" t="str">
            <v>M2</v>
          </cell>
          <cell r="J5426" t="str">
            <v>COEFICIENTE DE REPRESENTATIVIDADE</v>
          </cell>
          <cell r="K5426" t="str">
            <v>25,65</v>
          </cell>
          <cell r="L5426" t="str">
            <v>CAIXA REFERENCIAL</v>
          </cell>
        </row>
        <row r="5427">
          <cell r="A5427">
            <v>88429</v>
          </cell>
          <cell r="B5427" t="str">
            <v>PINTURAS</v>
          </cell>
          <cell r="C5427" t="str">
            <v>PINT</v>
          </cell>
          <cell r="D5427" t="str">
            <v>PINTURA DE PAREDE</v>
          </cell>
          <cell r="E5427" t="str">
            <v>0155</v>
          </cell>
          <cell r="F5427" t="str">
            <v/>
          </cell>
          <cell r="G5427" t="str">
            <v/>
          </cell>
          <cell r="H5427" t="str">
            <v>APLICAÇÃO MANUAL DE PINTURA COM TINTA TEXTURIZADA ACRÍLICA EM SUPERFÍCIES INTERNAS DA SACADA DE EDIFÍCIOS DE MÚLTIPLOS PAVIMENTOS, DUAS CORES. AF_06/2014</v>
          </cell>
          <cell r="I5427" t="str">
            <v>M2</v>
          </cell>
          <cell r="J5427" t="str">
            <v>COEFICIENTE DE REPRESENTATIVIDADE</v>
          </cell>
          <cell r="K5427" t="str">
            <v>27,63</v>
          </cell>
          <cell r="L5427" t="str">
            <v>CAIXA REFERENCIAL</v>
          </cell>
        </row>
        <row r="5428">
          <cell r="A5428">
            <v>88431</v>
          </cell>
          <cell r="B5428" t="str">
            <v>PINTURAS</v>
          </cell>
          <cell r="C5428" t="str">
            <v>PINT</v>
          </cell>
          <cell r="D5428" t="str">
            <v>PINTURA DE PAREDE</v>
          </cell>
          <cell r="E5428" t="str">
            <v>0155</v>
          </cell>
          <cell r="F5428" t="str">
            <v/>
          </cell>
          <cell r="G5428" t="str">
            <v/>
          </cell>
          <cell r="H5428" t="str">
            <v>APLICAÇÃO MANUAL DE PINTURA COM TINTA TEXTURIZADA ACRÍLICA EM PAREDES EXTERNAS DE CASAS, DUAS CORES. AF_06/2014</v>
          </cell>
          <cell r="I5428" t="str">
            <v>M2</v>
          </cell>
          <cell r="J5428" t="str">
            <v>COEFICIENTE DE REPRESENTATIVIDADE</v>
          </cell>
          <cell r="K5428" t="str">
            <v>20,44</v>
          </cell>
          <cell r="L5428" t="str">
            <v>CAIXA REFERENCIAL</v>
          </cell>
        </row>
        <row r="5429">
          <cell r="A5429">
            <v>88432</v>
          </cell>
          <cell r="B5429" t="str">
            <v>PINTURAS</v>
          </cell>
          <cell r="C5429" t="str">
            <v>PINT</v>
          </cell>
          <cell r="D5429" t="str">
            <v>PINTURA DE PAREDE</v>
          </cell>
          <cell r="E5429" t="str">
            <v>0155</v>
          </cell>
          <cell r="F5429" t="str">
            <v/>
          </cell>
          <cell r="G5429" t="str">
            <v/>
          </cell>
          <cell r="H5429" t="str">
            <v>APLICAÇÃO MANUAL DE PINTURA COM TINTA TEXTURIZADA ACRÍLICA EM MOLDURAS DE EPS, PRÉ-FABRICADOS, OU OUTROS. AF_06/2014</v>
          </cell>
          <cell r="I5429" t="str">
            <v>M2</v>
          </cell>
          <cell r="J5429" t="str">
            <v>COEFICIENTE DE REPRESENTATIVIDADE</v>
          </cell>
          <cell r="K5429" t="str">
            <v>13,89</v>
          </cell>
          <cell r="L5429" t="str">
            <v>CAIXA REFERENCIAL</v>
          </cell>
        </row>
        <row r="5430">
          <cell r="A5430">
            <v>88482</v>
          </cell>
          <cell r="B5430" t="str">
            <v>PINTURAS</v>
          </cell>
          <cell r="C5430" t="str">
            <v>PINT</v>
          </cell>
          <cell r="D5430" t="str">
            <v>PINTURA DE PAREDE</v>
          </cell>
          <cell r="E5430" t="str">
            <v>0155</v>
          </cell>
          <cell r="F5430" t="str">
            <v/>
          </cell>
          <cell r="G5430" t="str">
            <v/>
          </cell>
          <cell r="H5430" t="str">
            <v>APLICAÇÃO DE FUNDO SELADOR LÁTEX PVA EM TETO, UMA DEMÃO. AF_06/2014</v>
          </cell>
          <cell r="I5430" t="str">
            <v>M2</v>
          </cell>
          <cell r="J5430" t="str">
            <v>COEFICIENTE DE REPRESENTATIVIDADE</v>
          </cell>
          <cell r="K5430" t="str">
            <v>2,92</v>
          </cell>
          <cell r="L5430" t="str">
            <v>CAIXA REFERENCIAL</v>
          </cell>
        </row>
        <row r="5431">
          <cell r="A5431">
            <v>88483</v>
          </cell>
          <cell r="B5431" t="str">
            <v>PINTURAS</v>
          </cell>
          <cell r="C5431" t="str">
            <v>PINT</v>
          </cell>
          <cell r="D5431" t="str">
            <v>PINTURA DE PAREDE</v>
          </cell>
          <cell r="E5431" t="str">
            <v>0155</v>
          </cell>
          <cell r="F5431" t="str">
            <v/>
          </cell>
          <cell r="G5431" t="str">
            <v/>
          </cell>
          <cell r="H5431" t="str">
            <v>APLICAÇÃO DE FUNDO SELADOR LÁTEX PVA EM PAREDES, UMA DEMÃO. AF_06/2014</v>
          </cell>
          <cell r="I5431" t="str">
            <v>M2</v>
          </cell>
          <cell r="J5431" t="str">
            <v>COEFICIENTE DE REPRESENTATIVIDADE</v>
          </cell>
          <cell r="K5431" t="str">
            <v>2,71</v>
          </cell>
          <cell r="L5431" t="str">
            <v>CAIXA REFERENCIAL</v>
          </cell>
        </row>
        <row r="5432">
          <cell r="A5432">
            <v>88484</v>
          </cell>
          <cell r="B5432" t="str">
            <v>PINTURAS</v>
          </cell>
          <cell r="C5432" t="str">
            <v>PINT</v>
          </cell>
          <cell r="D5432" t="str">
            <v>PINTURA DE PAREDE</v>
          </cell>
          <cell r="E5432" t="str">
            <v>0155</v>
          </cell>
          <cell r="F5432" t="str">
            <v/>
          </cell>
          <cell r="G5432" t="str">
            <v/>
          </cell>
          <cell r="H5432" t="str">
            <v>APLICAÇÃO DE FUNDO SELADOR ACRÍLICO EM TETO, UMA DEMÃO. AF_06/2014</v>
          </cell>
          <cell r="I5432" t="str">
            <v>M2</v>
          </cell>
          <cell r="J5432" t="str">
            <v>COLETADO</v>
          </cell>
          <cell r="K5432" t="str">
            <v>2,31</v>
          </cell>
          <cell r="L5432" t="str">
            <v>CAIXA REFERENCIAL</v>
          </cell>
        </row>
        <row r="5433">
          <cell r="A5433">
            <v>88485</v>
          </cell>
          <cell r="B5433" t="str">
            <v>PINTURAS</v>
          </cell>
          <cell r="C5433" t="str">
            <v>PINT</v>
          </cell>
          <cell r="D5433" t="str">
            <v>PINTURA DE PAREDE</v>
          </cell>
          <cell r="E5433" t="str">
            <v>0155</v>
          </cell>
          <cell r="F5433" t="str">
            <v/>
          </cell>
          <cell r="G5433" t="str">
            <v/>
          </cell>
          <cell r="H5433" t="str">
            <v>APLICAÇÃO DE FUNDO SELADOR ACRÍLICO EM PAREDES, UMA DEMÃO. AF_06/2014</v>
          </cell>
          <cell r="I5433" t="str">
            <v>M2</v>
          </cell>
          <cell r="J5433" t="str">
            <v>COLETADO</v>
          </cell>
          <cell r="K5433" t="str">
            <v>2,01</v>
          </cell>
          <cell r="L5433" t="str">
            <v>CAIXA REFERENCIAL</v>
          </cell>
        </row>
        <row r="5434">
          <cell r="A5434">
            <v>88486</v>
          </cell>
          <cell r="B5434" t="str">
            <v>PINTURAS</v>
          </cell>
          <cell r="C5434" t="str">
            <v>PINT</v>
          </cell>
          <cell r="D5434" t="str">
            <v>PINTURA DE PAREDE</v>
          </cell>
          <cell r="E5434" t="str">
            <v>0155</v>
          </cell>
          <cell r="F5434" t="str">
            <v/>
          </cell>
          <cell r="G5434" t="str">
            <v/>
          </cell>
          <cell r="H5434" t="str">
            <v>APLICAÇÃO MANUAL DE PINTURA COM TINTA LÁTEX PVA EM TETO, DUAS DEMÃOS. AF_06/2014</v>
          </cell>
          <cell r="I5434" t="str">
            <v>M2</v>
          </cell>
          <cell r="J5434" t="str">
            <v>COEFICIENTE DE REPRESENTATIVIDADE</v>
          </cell>
          <cell r="K5434" t="str">
            <v>11,65</v>
          </cell>
          <cell r="L5434" t="str">
            <v>CAIXA REFERENCIAL</v>
          </cell>
        </row>
        <row r="5435">
          <cell r="A5435">
            <v>88487</v>
          </cell>
          <cell r="B5435" t="str">
            <v>PINTURAS</v>
          </cell>
          <cell r="C5435" t="str">
            <v>PINT</v>
          </cell>
          <cell r="D5435" t="str">
            <v>PINTURA DE PAREDE</v>
          </cell>
          <cell r="E5435" t="str">
            <v>0155</v>
          </cell>
          <cell r="F5435" t="str">
            <v/>
          </cell>
          <cell r="G5435" t="str">
            <v/>
          </cell>
          <cell r="H5435" t="str">
            <v>APLICAÇÃO MANUAL DE PINTURA COM TINTA LÁTEX PVA EM PAREDES, DUAS DEMÃOS. AF_06/2014</v>
          </cell>
          <cell r="I5435" t="str">
            <v>M2</v>
          </cell>
          <cell r="J5435" t="str">
            <v>COEFICIENTE DE REPRESENTATIVIDADE</v>
          </cell>
          <cell r="K5435" t="str">
            <v>10,68</v>
          </cell>
          <cell r="L5435" t="str">
            <v>CAIXA REFERENCIAL</v>
          </cell>
        </row>
        <row r="5436">
          <cell r="A5436">
            <v>88488</v>
          </cell>
          <cell r="B5436" t="str">
            <v>PINTURAS</v>
          </cell>
          <cell r="C5436" t="str">
            <v>PINT</v>
          </cell>
          <cell r="D5436" t="str">
            <v>PINTURA DE PAREDE</v>
          </cell>
          <cell r="E5436" t="str">
            <v>0155</v>
          </cell>
          <cell r="F5436" t="str">
            <v/>
          </cell>
          <cell r="G5436" t="str">
            <v/>
          </cell>
          <cell r="H5436" t="str">
            <v>APLICAÇÃO MANUAL DE PINTURA COM TINTA LÁTEX ACRÍLICA EM TETO, DUAS DEMÃOS. AF_06/2014</v>
          </cell>
          <cell r="I5436" t="str">
            <v>M2</v>
          </cell>
          <cell r="J5436" t="str">
            <v>COEFICIENTE DE REPRESENTATIVIDADE</v>
          </cell>
          <cell r="K5436" t="str">
            <v>13,43</v>
          </cell>
          <cell r="L5436" t="str">
            <v>CAIXA REFERENCIAL</v>
          </cell>
        </row>
        <row r="5437">
          <cell r="A5437">
            <v>88489</v>
          </cell>
          <cell r="B5437" t="str">
            <v>PINTURAS</v>
          </cell>
          <cell r="C5437" t="str">
            <v>PINT</v>
          </cell>
          <cell r="D5437" t="str">
            <v>PINTURA DE PAREDE</v>
          </cell>
          <cell r="E5437" t="str">
            <v>0155</v>
          </cell>
          <cell r="F5437" t="str">
            <v/>
          </cell>
          <cell r="G5437" t="str">
            <v/>
          </cell>
          <cell r="H5437" t="str">
            <v>APLICAÇÃO MANUAL DE PINTURA COM TINTA LÁTEX ACRÍLICA EM PAREDES, DUAS DEMÃOS. AF_06/2014</v>
          </cell>
          <cell r="I5437" t="str">
            <v>M2</v>
          </cell>
          <cell r="J5437" t="str">
            <v>COEFICIENTE DE REPRESENTATIVIDADE</v>
          </cell>
          <cell r="K5437" t="str">
            <v>12,07</v>
          </cell>
          <cell r="L5437" t="str">
            <v>CAIXA REFERENCIAL</v>
          </cell>
        </row>
        <row r="5438">
          <cell r="A5438">
            <v>88490</v>
          </cell>
          <cell r="B5438" t="str">
            <v>PINTURAS</v>
          </cell>
          <cell r="C5438" t="str">
            <v>PINT</v>
          </cell>
          <cell r="D5438" t="str">
            <v>PINTURA DE PAREDE</v>
          </cell>
          <cell r="E5438" t="str">
            <v>0155</v>
          </cell>
          <cell r="F5438" t="str">
            <v/>
          </cell>
          <cell r="G5438" t="str">
            <v/>
          </cell>
          <cell r="H5438" t="str">
            <v>APLICAÇÃO MECÂNICA DE PINTURA COM TINTA LÁTEX PVA EM TETO, DUAS DEMÃOS. AF_06/2014</v>
          </cell>
          <cell r="I5438" t="str">
            <v>M2</v>
          </cell>
          <cell r="J5438" t="str">
            <v>COEFICIENTE DE REPRESENTATIVIDADE</v>
          </cell>
          <cell r="K5438" t="str">
            <v>9,45</v>
          </cell>
          <cell r="L5438" t="str">
            <v>CAIXA REFERENCIAL</v>
          </cell>
        </row>
        <row r="5439">
          <cell r="A5439">
            <v>88491</v>
          </cell>
          <cell r="B5439" t="str">
            <v>PINTURAS</v>
          </cell>
          <cell r="C5439" t="str">
            <v>PINT</v>
          </cell>
          <cell r="D5439" t="str">
            <v>PINTURA DE PAREDE</v>
          </cell>
          <cell r="E5439" t="str">
            <v>0155</v>
          </cell>
          <cell r="F5439" t="str">
            <v/>
          </cell>
          <cell r="G5439" t="str">
            <v/>
          </cell>
          <cell r="H5439" t="str">
            <v>APLICAÇÃO MECÂNICA DE PINTURA COM TINTA LÁTEX PVA EM PAREDES, DUAS DEMÃOS. AF_06/2014</v>
          </cell>
          <cell r="I5439" t="str">
            <v>M2</v>
          </cell>
          <cell r="J5439" t="str">
            <v>COEFICIENTE DE REPRESENTATIVIDADE</v>
          </cell>
          <cell r="K5439" t="str">
            <v>9,22</v>
          </cell>
          <cell r="L5439" t="str">
            <v>CAIXA REFERENCIAL</v>
          </cell>
        </row>
        <row r="5440">
          <cell r="A5440">
            <v>88492</v>
          </cell>
          <cell r="B5440" t="str">
            <v>PINTURAS</v>
          </cell>
          <cell r="C5440" t="str">
            <v>PINT</v>
          </cell>
          <cell r="D5440" t="str">
            <v>PINTURA DE PAREDE</v>
          </cell>
          <cell r="E5440" t="str">
            <v>0155</v>
          </cell>
          <cell r="F5440" t="str">
            <v/>
          </cell>
          <cell r="G5440" t="str">
            <v/>
          </cell>
          <cell r="H5440" t="str">
            <v>APLICAÇÃO MECÂNICA DE PINTURA COM TINTA LÁTEX ACRÍLICA EM TETO, DUAS DEMÃOS. AF_06/2014</v>
          </cell>
          <cell r="I5440" t="str">
            <v>M2</v>
          </cell>
          <cell r="J5440" t="str">
            <v>COEFICIENTE DE REPRESENTATIVIDADE</v>
          </cell>
          <cell r="K5440" t="str">
            <v>9,90</v>
          </cell>
          <cell r="L5440" t="str">
            <v>CAIXA REFERENCIAL</v>
          </cell>
        </row>
        <row r="5441">
          <cell r="A5441">
            <v>88493</v>
          </cell>
          <cell r="B5441" t="str">
            <v>PINTURAS</v>
          </cell>
          <cell r="C5441" t="str">
            <v>PINT</v>
          </cell>
          <cell r="D5441" t="str">
            <v>PINTURA DE PAREDE</v>
          </cell>
          <cell r="E5441" t="str">
            <v>0155</v>
          </cell>
          <cell r="F5441" t="str">
            <v/>
          </cell>
          <cell r="G5441" t="str">
            <v/>
          </cell>
          <cell r="H5441" t="str">
            <v>APLICAÇÃO MECÂNICA DE PINTURA COM TINTA LÁTEX ACRÍLICA EM PAREDES, DUAS DEMÃOS. AF_06/2014</v>
          </cell>
          <cell r="I5441" t="str">
            <v>M2</v>
          </cell>
          <cell r="J5441" t="str">
            <v>COEFICIENTE DE REPRESENTATIVIDADE</v>
          </cell>
          <cell r="K5441" t="str">
            <v>9,55</v>
          </cell>
          <cell r="L5441" t="str">
            <v>CAIXA REFERENCIAL</v>
          </cell>
        </row>
        <row r="5442">
          <cell r="A5442">
            <v>88494</v>
          </cell>
          <cell r="B5442" t="str">
            <v>PINTURAS</v>
          </cell>
          <cell r="C5442" t="str">
            <v>PINT</v>
          </cell>
          <cell r="D5442" t="str">
            <v>PINTURA DE PAREDE</v>
          </cell>
          <cell r="E5442" t="str">
            <v>0155</v>
          </cell>
          <cell r="F5442" t="str">
            <v/>
          </cell>
          <cell r="G5442" t="str">
            <v/>
          </cell>
          <cell r="H5442" t="str">
            <v>APLICAÇÃO E LIXAMENTO DE MASSA LÁTEX EM TETO, UMA DEMÃO. AF_06/2014</v>
          </cell>
          <cell r="I5442" t="str">
            <v>M2</v>
          </cell>
          <cell r="J5442" t="str">
            <v>COEFICIENTE DE REPRESENTATIVIDADE</v>
          </cell>
          <cell r="K5442" t="str">
            <v>14,90</v>
          </cell>
          <cell r="L5442" t="str">
            <v>CAIXA REFERENCIAL</v>
          </cell>
        </row>
        <row r="5443">
          <cell r="A5443">
            <v>88495</v>
          </cell>
          <cell r="B5443" t="str">
            <v>PINTURAS</v>
          </cell>
          <cell r="C5443" t="str">
            <v>PINT</v>
          </cell>
          <cell r="D5443" t="str">
            <v>PINTURA DE PAREDE</v>
          </cell>
          <cell r="E5443" t="str">
            <v>0155</v>
          </cell>
          <cell r="F5443" t="str">
            <v/>
          </cell>
          <cell r="G5443" t="str">
            <v/>
          </cell>
          <cell r="H5443" t="str">
            <v>APLICAÇÃO E LIXAMENTO DE MASSA LÁTEX EM PAREDES, UMA DEMÃO. AF_06/2014</v>
          </cell>
          <cell r="I5443" t="str">
            <v>M2</v>
          </cell>
          <cell r="J5443" t="str">
            <v>COEFICIENTE DE REPRESENTATIVIDADE</v>
          </cell>
          <cell r="K5443" t="str">
            <v>8,37</v>
          </cell>
          <cell r="L5443" t="str">
            <v>CAIXA REFERENCIAL</v>
          </cell>
        </row>
        <row r="5444">
          <cell r="A5444">
            <v>88496</v>
          </cell>
          <cell r="B5444" t="str">
            <v>PINTURAS</v>
          </cell>
          <cell r="C5444" t="str">
            <v>PINT</v>
          </cell>
          <cell r="D5444" t="str">
            <v>PINTURA DE PAREDE</v>
          </cell>
          <cell r="E5444" t="str">
            <v>0155</v>
          </cell>
          <cell r="F5444" t="str">
            <v/>
          </cell>
          <cell r="G5444" t="str">
            <v/>
          </cell>
          <cell r="H5444" t="str">
            <v>APLICAÇÃO E LIXAMENTO DE MASSA LÁTEX EM TETO, DUAS DEMÃOS. AF_06/2014</v>
          </cell>
          <cell r="I5444" t="str">
            <v>M2</v>
          </cell>
          <cell r="J5444" t="str">
            <v>COEFICIENTE DE REPRESENTATIVIDADE</v>
          </cell>
          <cell r="K5444" t="str">
            <v>20,31</v>
          </cell>
          <cell r="L5444" t="str">
            <v>CAIXA REFERENCIAL</v>
          </cell>
        </row>
        <row r="5445">
          <cell r="A5445">
            <v>88497</v>
          </cell>
          <cell r="B5445" t="str">
            <v>PINTURAS</v>
          </cell>
          <cell r="C5445" t="str">
            <v>PINT</v>
          </cell>
          <cell r="D5445" t="str">
            <v>PINTURA DE PAREDE</v>
          </cell>
          <cell r="E5445" t="str">
            <v>0155</v>
          </cell>
          <cell r="F5445" t="str">
            <v/>
          </cell>
          <cell r="G5445" t="str">
            <v/>
          </cell>
          <cell r="H5445" t="str">
            <v>APLICAÇÃO E LIXAMENTO DE MASSA LÁTEX EM PAREDES, DUAS DEMÃOS. AF_06/2014</v>
          </cell>
          <cell r="I5445" t="str">
            <v>M2</v>
          </cell>
          <cell r="J5445" t="str">
            <v>COEFICIENTE DE REPRESENTATIVIDADE</v>
          </cell>
          <cell r="K5445" t="str">
            <v>11,59</v>
          </cell>
          <cell r="L5445" t="str">
            <v>CAIXA REFERENCIAL</v>
          </cell>
        </row>
        <row r="5446">
          <cell r="A5446">
            <v>95305</v>
          </cell>
          <cell r="B5446" t="str">
            <v>PINTURAS</v>
          </cell>
          <cell r="C5446" t="str">
            <v>PINT</v>
          </cell>
          <cell r="D5446" t="str">
            <v>PINTURA DE PAREDE</v>
          </cell>
          <cell r="E5446" t="str">
            <v>0155</v>
          </cell>
          <cell r="F5446" t="str">
            <v/>
          </cell>
          <cell r="G5446" t="str">
            <v/>
          </cell>
          <cell r="H5446" t="str">
            <v>TEXTURA ACRÍLICA, APLICAÇÃO MANUAL EM PAREDE, UMA DEMÃO. AF_09/2016</v>
          </cell>
          <cell r="I5446" t="str">
            <v>M2</v>
          </cell>
          <cell r="J5446" t="str">
            <v>COEFICIENTE DE REPRESENTATIVIDADE</v>
          </cell>
          <cell r="K5446" t="str">
            <v>12,56</v>
          </cell>
          <cell r="L5446" t="str">
            <v>CAIXA REFERENCIAL</v>
          </cell>
        </row>
        <row r="5447">
          <cell r="A5447">
            <v>95306</v>
          </cell>
          <cell r="B5447" t="str">
            <v>PINTURAS</v>
          </cell>
          <cell r="C5447" t="str">
            <v>PINT</v>
          </cell>
          <cell r="D5447" t="str">
            <v>PINTURA DE PAREDE</v>
          </cell>
          <cell r="E5447" t="str">
            <v>0155</v>
          </cell>
          <cell r="F5447" t="str">
            <v/>
          </cell>
          <cell r="G5447" t="str">
            <v/>
          </cell>
          <cell r="H5447" t="str">
            <v>TEXTURA ACRÍLICA, APLICAÇÃO MANUAL EM TETO, UMA DEMÃO. AF_09/2016</v>
          </cell>
          <cell r="I5447" t="str">
            <v>M2</v>
          </cell>
          <cell r="J5447" t="str">
            <v>COEFICIENTE DE REPRESENTATIVIDADE</v>
          </cell>
          <cell r="K5447" t="str">
            <v>14,28</v>
          </cell>
          <cell r="L5447" t="str">
            <v>CAIXA REFERENCIAL</v>
          </cell>
        </row>
        <row r="5448">
          <cell r="A5448">
            <v>95622</v>
          </cell>
          <cell r="B5448" t="str">
            <v>PINTURAS</v>
          </cell>
          <cell r="C5448" t="str">
            <v>PINT</v>
          </cell>
          <cell r="D5448" t="str">
            <v>PINTURA DE PAREDE</v>
          </cell>
          <cell r="E5448" t="str">
            <v>0155</v>
          </cell>
          <cell r="F5448" t="str">
            <v/>
          </cell>
          <cell r="G5448" t="str">
            <v/>
          </cell>
          <cell r="H5448" t="str">
            <v>APLICAÇÃO MANUAL DE TINTA LÁTEX ACRÍLICA EM PANOS COM PRESENÇA DE VÃOS DE EDIFÍCIOS DE MÚLTIPLOS PAVIMENTOS, DUAS DEMÃOS. AF_11/2016</v>
          </cell>
          <cell r="I5448" t="str">
            <v>M2</v>
          </cell>
          <cell r="J5448" t="str">
            <v>COEFICIENTE DE REPRESENTATIVIDADE</v>
          </cell>
          <cell r="K5448" t="str">
            <v>11,50</v>
          </cell>
          <cell r="L5448" t="str">
            <v>CAIXA REFERENCIAL</v>
          </cell>
        </row>
        <row r="5449">
          <cell r="A5449">
            <v>95623</v>
          </cell>
          <cell r="B5449" t="str">
            <v>PINTURAS</v>
          </cell>
          <cell r="C5449" t="str">
            <v>PINT</v>
          </cell>
          <cell r="D5449" t="str">
            <v>PINTURA DE PAREDE</v>
          </cell>
          <cell r="E5449" t="str">
            <v>0155</v>
          </cell>
          <cell r="F5449" t="str">
            <v/>
          </cell>
          <cell r="G5449" t="str">
            <v/>
          </cell>
          <cell r="H5449" t="str">
            <v>APLICAÇÃO MANUAL DE TINTA LÁTEX ACRÍLICA EM PANOS SEM PRESENÇA DE VÃOS DE EDIFÍCIOS DE MÚLTIPLOS PAVIMENTOS, DUAS DEMÃOS. AF_11/2016</v>
          </cell>
          <cell r="I5449" t="str">
            <v>M2</v>
          </cell>
          <cell r="J5449" t="str">
            <v>COEFICIENTE DE REPRESENTATIVIDADE</v>
          </cell>
          <cell r="K5449" t="str">
            <v>9,07</v>
          </cell>
          <cell r="L5449" t="str">
            <v>CAIXA REFERENCIAL</v>
          </cell>
        </row>
        <row r="5450">
          <cell r="A5450">
            <v>95624</v>
          </cell>
          <cell r="B5450" t="str">
            <v>PINTURAS</v>
          </cell>
          <cell r="C5450" t="str">
            <v>PINT</v>
          </cell>
          <cell r="D5450" t="str">
            <v>PINTURA DE PAREDE</v>
          </cell>
          <cell r="E5450" t="str">
            <v>0155</v>
          </cell>
          <cell r="F5450" t="str">
            <v/>
          </cell>
          <cell r="G5450" t="str">
            <v/>
          </cell>
          <cell r="H5450" t="str">
            <v>APLICAÇÃO MANUAL DE TINTA LÁTEX ACRÍLICA EM SUPERFÍCIES EXTERNAS DE SACADA DE EDIFÍCIOS DE MÚLTIPLOS PAVIMENTOS, DUAS DEMÃOS. AF_11/2016</v>
          </cell>
          <cell r="I5450" t="str">
            <v>M2</v>
          </cell>
          <cell r="J5450" t="str">
            <v>COEFICIENTE DE REPRESENTATIVIDADE</v>
          </cell>
          <cell r="K5450" t="str">
            <v>16,45</v>
          </cell>
          <cell r="L5450" t="str">
            <v>CAIXA REFERENCIAL</v>
          </cell>
        </row>
        <row r="5451">
          <cell r="A5451">
            <v>95625</v>
          </cell>
          <cell r="B5451" t="str">
            <v>PINTURAS</v>
          </cell>
          <cell r="C5451" t="str">
            <v>PINT</v>
          </cell>
          <cell r="D5451" t="str">
            <v>PINTURA DE PAREDE</v>
          </cell>
          <cell r="E5451" t="str">
            <v>0155</v>
          </cell>
          <cell r="F5451" t="str">
            <v/>
          </cell>
          <cell r="G5451" t="str">
            <v/>
          </cell>
          <cell r="H5451" t="str">
            <v>APLICAÇÃO MANUAL DE TINTA LÁTEX ACRÍLICA EM SUPERFÍCIES INTERNAS DE SACADA DE EDIFÍCIOS DE MÚLTIPLOS PAVIMENTOS, DUAS DEMÃOS. AF_11/2016</v>
          </cell>
          <cell r="I5451" t="str">
            <v>M2</v>
          </cell>
          <cell r="J5451" t="str">
            <v>COEFICIENTE DE REPRESENTATIVIDADE</v>
          </cell>
          <cell r="K5451" t="str">
            <v>18,01</v>
          </cell>
          <cell r="L5451" t="str">
            <v>CAIXA REFERENCIAL</v>
          </cell>
        </row>
        <row r="5452">
          <cell r="A5452">
            <v>95626</v>
          </cell>
          <cell r="B5452" t="str">
            <v>PINTURAS</v>
          </cell>
          <cell r="C5452" t="str">
            <v>PINT</v>
          </cell>
          <cell r="D5452" t="str">
            <v>PINTURA DE PAREDE</v>
          </cell>
          <cell r="E5452" t="str">
            <v>0155</v>
          </cell>
          <cell r="F5452" t="str">
            <v/>
          </cell>
          <cell r="G5452" t="str">
            <v/>
          </cell>
          <cell r="H5452" t="str">
            <v>APLICAÇÃO MANUAL DE TINTA LÁTEX ACRÍLICA EM PAREDE EXTERNAS DE CASAS, DUAS DEMÃOS. AF_11/2016</v>
          </cell>
          <cell r="I5452" t="str">
            <v>M2</v>
          </cell>
          <cell r="J5452" t="str">
            <v>COEFICIENTE DE REPRESENTATIVIDADE</v>
          </cell>
          <cell r="K5452" t="str">
            <v>12,29</v>
          </cell>
          <cell r="L5452" t="str">
            <v>CAIXA REFERENCIAL</v>
          </cell>
        </row>
        <row r="5453">
          <cell r="A5453">
            <v>96126</v>
          </cell>
          <cell r="B5453" t="str">
            <v>PINTURAS</v>
          </cell>
          <cell r="C5453" t="str">
            <v>PINT</v>
          </cell>
          <cell r="D5453" t="str">
            <v>PINTURA DE PAREDE</v>
          </cell>
          <cell r="E5453" t="str">
            <v>0155</v>
          </cell>
          <cell r="F5453" t="str">
            <v/>
          </cell>
          <cell r="G5453" t="str">
            <v/>
          </cell>
          <cell r="H5453" t="str">
            <v>APLICAÇÃO MANUAL DE MASSA ACRÍLICA EM PANOS DE FACHADA COM PRESENÇA DE VÃOS, DE EDIFÍCIOS DE MÚLTIPLOS PAVIMENTOS, UMA DEMÃO. AF_05/2017</v>
          </cell>
          <cell r="I5453" t="str">
            <v>M2</v>
          </cell>
          <cell r="J5453" t="str">
            <v>COEFICIENTE DE REPRESENTATIVIDADE</v>
          </cell>
          <cell r="K5453" t="str">
            <v>14,09</v>
          </cell>
          <cell r="L5453" t="str">
            <v>CAIXA REFERENCIAL</v>
          </cell>
        </row>
        <row r="5454">
          <cell r="A5454">
            <v>96127</v>
          </cell>
          <cell r="B5454" t="str">
            <v>PINTURAS</v>
          </cell>
          <cell r="C5454" t="str">
            <v>PINT</v>
          </cell>
          <cell r="D5454" t="str">
            <v>PINTURA DE PAREDE</v>
          </cell>
          <cell r="E5454" t="str">
            <v>0155</v>
          </cell>
          <cell r="F5454" t="str">
            <v/>
          </cell>
          <cell r="G5454" t="str">
            <v/>
          </cell>
          <cell r="H5454" t="str">
            <v>APLICAÇÃO MANUAL DE MASSA ACRÍLICA EM PANOS DE FACHADA SEM PRESENÇA DE VÃOS, DE EDIFÍCIOS DE MÚLTIPLOS PAVIMENTOS, UMA DEMÃO. AF_05/2017</v>
          </cell>
          <cell r="I5454" t="str">
            <v>M2</v>
          </cell>
          <cell r="J5454" t="str">
            <v>COEFICIENTE DE REPRESENTATIVIDADE</v>
          </cell>
          <cell r="K5454" t="str">
            <v>11,05</v>
          </cell>
          <cell r="L5454" t="str">
            <v>CAIXA REFERENCIAL</v>
          </cell>
        </row>
        <row r="5455">
          <cell r="A5455">
            <v>96128</v>
          </cell>
          <cell r="B5455" t="str">
            <v>PINTURAS</v>
          </cell>
          <cell r="C5455" t="str">
            <v>PINT</v>
          </cell>
          <cell r="D5455" t="str">
            <v>PINTURA DE PAREDE</v>
          </cell>
          <cell r="E5455" t="str">
            <v>0155</v>
          </cell>
          <cell r="F5455" t="str">
            <v/>
          </cell>
          <cell r="G5455" t="str">
            <v/>
          </cell>
          <cell r="H5455" t="str">
            <v>APLICAÇÃO MANUAL DE MASSA ACRÍLICA EM SUPERFÍCIES EXTERNAS DE SACADA DE EDIFÍCIOS DE MÚLTIPLOS PAVIMENTOS, UMA DEMÃO. AF_05/2017</v>
          </cell>
          <cell r="I5455" t="str">
            <v>M2</v>
          </cell>
          <cell r="J5455" t="str">
            <v>COEFICIENTE DE REPRESENTATIVIDADE</v>
          </cell>
          <cell r="K5455" t="str">
            <v>20,24</v>
          </cell>
          <cell r="L5455" t="str">
            <v>CAIXA REFERENCIAL</v>
          </cell>
        </row>
        <row r="5456">
          <cell r="A5456">
            <v>96129</v>
          </cell>
          <cell r="B5456" t="str">
            <v>PINTURAS</v>
          </cell>
          <cell r="C5456" t="str">
            <v>PINT</v>
          </cell>
          <cell r="D5456" t="str">
            <v>PINTURA DE PAREDE</v>
          </cell>
          <cell r="E5456" t="str">
            <v>0155</v>
          </cell>
          <cell r="F5456" t="str">
            <v/>
          </cell>
          <cell r="G5456" t="str">
            <v/>
          </cell>
          <cell r="H5456" t="str">
            <v>APLICAÇÃO MANUAL DE MASSA ACRÍLICA EM SUPERFÍCIES INTERNAS DE SACADA DE EDIFÍCIOS DE MÚLTIPLOS PAVIMENTOS, UMA DEMÃO. AF_05/2017</v>
          </cell>
          <cell r="I5456" t="str">
            <v>M2</v>
          </cell>
          <cell r="J5456" t="str">
            <v>COEFICIENTE DE REPRESENTATIVIDADE</v>
          </cell>
          <cell r="K5456" t="str">
            <v>22,20</v>
          </cell>
          <cell r="L5456" t="str">
            <v>CAIXA REFERENCIAL</v>
          </cell>
        </row>
        <row r="5457">
          <cell r="A5457">
            <v>96130</v>
          </cell>
          <cell r="B5457" t="str">
            <v>PINTURAS</v>
          </cell>
          <cell r="C5457" t="str">
            <v>PINT</v>
          </cell>
          <cell r="D5457" t="str">
            <v>PINTURA DE PAREDE</v>
          </cell>
          <cell r="E5457" t="str">
            <v>0155</v>
          </cell>
          <cell r="F5457" t="str">
            <v/>
          </cell>
          <cell r="G5457" t="str">
            <v/>
          </cell>
          <cell r="H5457" t="str">
            <v>APLICAÇÃO MANUAL DE MASSA ACRÍLICA EM PAREDES EXTERNAS DE CASAS, UMA DEMÃO. AF_05/2017</v>
          </cell>
          <cell r="I5457" t="str">
            <v>M2</v>
          </cell>
          <cell r="J5457" t="str">
            <v>COEFICIENTE DE REPRESENTATIVIDADE</v>
          </cell>
          <cell r="K5457" t="str">
            <v>15,04</v>
          </cell>
          <cell r="L5457" t="str">
            <v>CAIXA REFERENCIAL</v>
          </cell>
        </row>
        <row r="5458">
          <cell r="A5458">
            <v>96131</v>
          </cell>
          <cell r="B5458" t="str">
            <v>PINTURAS</v>
          </cell>
          <cell r="C5458" t="str">
            <v>PINT</v>
          </cell>
          <cell r="D5458" t="str">
            <v>PINTURA DE PAREDE</v>
          </cell>
          <cell r="E5458" t="str">
            <v>0155</v>
          </cell>
          <cell r="F5458" t="str">
            <v/>
          </cell>
          <cell r="G5458" t="str">
            <v/>
          </cell>
          <cell r="H5458" t="str">
            <v>APLICAÇÃO MANUAL DE MASSA ACRÍLICA EM PANOS DE FACHADA COM PRESENÇA DE VÃOS, DE EDIFÍCIOS DE MÚLTIPLOS PAVIMENTOS, DUAS DEMÃOS. AF_05/2017</v>
          </cell>
          <cell r="I5458" t="str">
            <v>M2</v>
          </cell>
          <cell r="J5458" t="str">
            <v>COEFICIENTE DE REPRESENTATIVIDADE</v>
          </cell>
          <cell r="K5458" t="str">
            <v>19,60</v>
          </cell>
          <cell r="L5458" t="str">
            <v>CAIXA REFERENCIAL</v>
          </cell>
        </row>
        <row r="5459">
          <cell r="A5459">
            <v>96132</v>
          </cell>
          <cell r="B5459" t="str">
            <v>PINTURAS</v>
          </cell>
          <cell r="C5459" t="str">
            <v>PINT</v>
          </cell>
          <cell r="D5459" t="str">
            <v>PINTURA DE PAREDE</v>
          </cell>
          <cell r="E5459" t="str">
            <v>0155</v>
          </cell>
          <cell r="F5459" t="str">
            <v/>
          </cell>
          <cell r="G5459" t="str">
            <v/>
          </cell>
          <cell r="H5459" t="str">
            <v>APLICAÇÃO MANUAL DE MASSA ACRÍLICA EM PANOS DE FACHADA SEM PRESENÇA DE VÃOS, DE EDIFÍCIOS DE MÚLTIPLOS PAVIMENTOS, DUAS DEMÃOS. AF_05/2017</v>
          </cell>
          <cell r="I5459" t="str">
            <v>M2</v>
          </cell>
          <cell r="J5459" t="str">
            <v>COEFICIENTE DE REPRESENTATIVIDADE</v>
          </cell>
          <cell r="K5459" t="str">
            <v>15,55</v>
          </cell>
          <cell r="L5459" t="str">
            <v>CAIXA REFERENCIAL</v>
          </cell>
        </row>
        <row r="5460">
          <cell r="A5460">
            <v>96133</v>
          </cell>
          <cell r="B5460" t="str">
            <v>PINTURAS</v>
          </cell>
          <cell r="C5460" t="str">
            <v>PINT</v>
          </cell>
          <cell r="D5460" t="str">
            <v>PINTURA DE PAREDE</v>
          </cell>
          <cell r="E5460" t="str">
            <v>0155</v>
          </cell>
          <cell r="F5460" t="str">
            <v/>
          </cell>
          <cell r="G5460" t="str">
            <v/>
          </cell>
          <cell r="H5460" t="str">
            <v>APLICAÇÃO MANUAL DE MASSA ACRÍLICA EM SUPERFÍCIES EXTERNAS DE SACADA DE EDIFÍCIOS DE MÚLTIPLOS PAVIMENTOS, DUAS DEMÃOS. AF_05/2017</v>
          </cell>
          <cell r="I5460" t="str">
            <v>M2</v>
          </cell>
          <cell r="J5460" t="str">
            <v>COEFICIENTE DE REPRESENTATIVIDADE</v>
          </cell>
          <cell r="K5460" t="str">
            <v>27,78</v>
          </cell>
          <cell r="L5460" t="str">
            <v>CAIXA REFERENCIAL</v>
          </cell>
        </row>
        <row r="5461">
          <cell r="A5461">
            <v>96134</v>
          </cell>
          <cell r="B5461" t="str">
            <v>PINTURAS</v>
          </cell>
          <cell r="C5461" t="str">
            <v>PINT</v>
          </cell>
          <cell r="D5461" t="str">
            <v>PINTURA DE PAREDE</v>
          </cell>
          <cell r="E5461" t="str">
            <v>0155</v>
          </cell>
          <cell r="F5461" t="str">
            <v/>
          </cell>
          <cell r="G5461" t="str">
            <v/>
          </cell>
          <cell r="H5461" t="str">
            <v>APLICAÇÃO MANUAL DE MASSA ACRÍLICA EM SUPERFÍCIES INTERNAS DE SACADA DE EDIFÍCIOS DE MÚLTIPLOS PAVIMENTOS, DUAS DEMÃOS. AF_05/2017</v>
          </cell>
          <cell r="I5461" t="str">
            <v>M2</v>
          </cell>
          <cell r="J5461" t="str">
            <v>COEFICIENTE DE REPRESENTATIVIDADE</v>
          </cell>
          <cell r="K5461" t="str">
            <v>30,38</v>
          </cell>
          <cell r="L5461" t="str">
            <v>CAIXA REFERENCIAL</v>
          </cell>
        </row>
        <row r="5462">
          <cell r="A5462">
            <v>96135</v>
          </cell>
          <cell r="B5462" t="str">
            <v>PINTURAS</v>
          </cell>
          <cell r="C5462" t="str">
            <v>PINT</v>
          </cell>
          <cell r="D5462" t="str">
            <v>PINTURA DE PAREDE</v>
          </cell>
          <cell r="E5462" t="str">
            <v>0155</v>
          </cell>
          <cell r="F5462" t="str">
            <v/>
          </cell>
          <cell r="G5462" t="str">
            <v/>
          </cell>
          <cell r="H5462" t="str">
            <v>APLICAÇÃO MANUAL DE MASSA ACRÍLICA EM PAREDES EXTERNAS DE CASAS, DUAS DEMÃOS. AF_05/2017</v>
          </cell>
          <cell r="I5462" t="str">
            <v>M2</v>
          </cell>
          <cell r="J5462" t="str">
            <v>COEFICIENTE DE REPRESENTATIVIDADE</v>
          </cell>
          <cell r="K5462" t="str">
            <v>20,90</v>
          </cell>
          <cell r="L5462" t="str">
            <v>CAIXA REFERENCIAL</v>
          </cell>
        </row>
        <row r="5463">
          <cell r="A5463">
            <v>102193</v>
          </cell>
          <cell r="B5463" t="str">
            <v>PINTURAS</v>
          </cell>
          <cell r="C5463" t="str">
            <v>PINT</v>
          </cell>
          <cell r="D5463" t="str">
            <v>PINTURA EM MADEIRA</v>
          </cell>
          <cell r="E5463" t="str">
            <v>0157</v>
          </cell>
          <cell r="F5463" t="str">
            <v/>
          </cell>
          <cell r="G5463" t="str">
            <v/>
          </cell>
          <cell r="H5463" t="str">
            <v>LIXAMENTO DE MADEIRA PARA APLICAÇÃO DE FUNDO OU PINTURA. AF_01/2021</v>
          </cell>
          <cell r="I5463" t="str">
            <v>M2</v>
          </cell>
          <cell r="J5463" t="str">
            <v>COEFICIENTE DE REPRESENTATIVIDADE</v>
          </cell>
          <cell r="K5463" t="str">
            <v>1,29</v>
          </cell>
          <cell r="L5463" t="str">
            <v>CAIXA REFERENCIAL</v>
          </cell>
        </row>
        <row r="5464">
          <cell r="A5464">
            <v>102194</v>
          </cell>
          <cell r="B5464" t="str">
            <v>PINTURAS</v>
          </cell>
          <cell r="C5464" t="str">
            <v>PINT</v>
          </cell>
          <cell r="D5464" t="str">
            <v>PINTURA EM MADEIRA</v>
          </cell>
          <cell r="E5464" t="str">
            <v>0157</v>
          </cell>
          <cell r="F5464" t="str">
            <v/>
          </cell>
          <cell r="G5464" t="str">
            <v/>
          </cell>
          <cell r="H5464" t="str">
            <v>LIXAMENTO DE MASSA PARA MADEIRA. AF_01/2021</v>
          </cell>
          <cell r="I5464" t="str">
            <v>M2</v>
          </cell>
          <cell r="J5464" t="str">
            <v>COEFICIENTE DE REPRESENTATIVIDADE</v>
          </cell>
          <cell r="K5464" t="str">
            <v>5,25</v>
          </cell>
          <cell r="L5464" t="str">
            <v>CAIXA REFERENCIAL</v>
          </cell>
        </row>
        <row r="5465">
          <cell r="A5465">
            <v>102197</v>
          </cell>
          <cell r="B5465" t="str">
            <v>PINTURAS</v>
          </cell>
          <cell r="C5465" t="str">
            <v>PINT</v>
          </cell>
          <cell r="D5465" t="str">
            <v>PINTURA EM MADEIRA</v>
          </cell>
          <cell r="E5465" t="str">
            <v>0157</v>
          </cell>
          <cell r="F5465" t="str">
            <v/>
          </cell>
          <cell r="G5465" t="str">
            <v/>
          </cell>
          <cell r="H5465" t="str">
            <v>PINTURA FUNDO NIVELADOR ALQUÍDICO BRANCO EM MADEIRA. AF_01/2021</v>
          </cell>
          <cell r="I5465" t="str">
            <v>M2</v>
          </cell>
          <cell r="J5465" t="str">
            <v>COEFICIENTE DE REPRESENTATIVIDADE</v>
          </cell>
          <cell r="K5465" t="str">
            <v>17,04</v>
          </cell>
          <cell r="L5465" t="str">
            <v>CAIXA REFERENCIAL</v>
          </cell>
        </row>
        <row r="5466">
          <cell r="A5466">
            <v>102200</v>
          </cell>
          <cell r="B5466" t="str">
            <v>PINTURAS</v>
          </cell>
          <cell r="C5466" t="str">
            <v>PINT</v>
          </cell>
          <cell r="D5466" t="str">
            <v>PINTURA EM MADEIRA</v>
          </cell>
          <cell r="E5466" t="str">
            <v>0157</v>
          </cell>
          <cell r="F5466" t="str">
            <v/>
          </cell>
          <cell r="G5466" t="str">
            <v/>
          </cell>
          <cell r="H5466" t="str">
            <v>APLICAÇÃO MASSA ALQUÍDICA PARA MADEIRA, PARA PINTURA COM TINTA DE ACABAMENTO (PIGMENTADA). AF_01/2021</v>
          </cell>
          <cell r="I5466" t="str">
            <v>M2</v>
          </cell>
          <cell r="J5466" t="str">
            <v>COEFICIENTE DE REPRESENTATIVIDADE</v>
          </cell>
          <cell r="K5466" t="str">
            <v>13,77</v>
          </cell>
          <cell r="L5466" t="str">
            <v>CAIXA REFERENCIAL</v>
          </cell>
        </row>
        <row r="5467">
          <cell r="A5467">
            <v>102202</v>
          </cell>
          <cell r="B5467" t="str">
            <v>PINTURAS</v>
          </cell>
          <cell r="C5467" t="str">
            <v>PINT</v>
          </cell>
          <cell r="D5467" t="str">
            <v>PINTURA EM MADEIRA</v>
          </cell>
          <cell r="E5467" t="str">
            <v>0157</v>
          </cell>
          <cell r="F5467" t="str">
            <v/>
          </cell>
          <cell r="G5467" t="str">
            <v/>
          </cell>
          <cell r="H5467" t="str">
            <v>APLICAÇÃO MASSA EPÓXI PARA MADEIRA, PARA PINTURA COM TINTA PU DE ACABAMENTO (PIGMENTADA). AF_01/2021</v>
          </cell>
          <cell r="I5467" t="str">
            <v>M2</v>
          </cell>
          <cell r="J5467" t="str">
            <v>COEFICIENTE DE REPRESENTATIVIDADE</v>
          </cell>
          <cell r="K5467" t="str">
            <v>35,54</v>
          </cell>
          <cell r="L5467" t="str">
            <v>CAIXA REFERENCIAL</v>
          </cell>
        </row>
        <row r="5468">
          <cell r="A5468">
            <v>102203</v>
          </cell>
          <cell r="B5468" t="str">
            <v>PINTURAS</v>
          </cell>
          <cell r="C5468" t="str">
            <v>PINT</v>
          </cell>
          <cell r="D5468" t="str">
            <v>PINTURA EM MADEIRA</v>
          </cell>
          <cell r="E5468" t="str">
            <v>0157</v>
          </cell>
          <cell r="F5468" t="str">
            <v/>
          </cell>
          <cell r="G5468" t="str">
            <v/>
          </cell>
          <cell r="H5468" t="str">
            <v>PINTURA VERNIZ (INCOLOR) ALQUÍDICO EM MADEIRA, USO INTERNO E EXTERNO, 1 DEMÃO. AF_01/2021</v>
          </cell>
          <cell r="I5468" t="str">
            <v>M2</v>
          </cell>
          <cell r="J5468" t="str">
            <v>COEFICIENTE DE REPRESENTATIVIDADE</v>
          </cell>
          <cell r="K5468" t="str">
            <v>7,48</v>
          </cell>
          <cell r="L5468" t="str">
            <v>CAIXA REFERENCIAL</v>
          </cell>
        </row>
        <row r="5469">
          <cell r="A5469">
            <v>102204</v>
          </cell>
          <cell r="B5469" t="str">
            <v>PINTURAS</v>
          </cell>
          <cell r="C5469" t="str">
            <v>PINT</v>
          </cell>
          <cell r="D5469" t="str">
            <v>PINTURA EM MADEIRA</v>
          </cell>
          <cell r="E5469" t="str">
            <v>0157</v>
          </cell>
          <cell r="F5469" t="str">
            <v/>
          </cell>
          <cell r="G5469" t="str">
            <v/>
          </cell>
          <cell r="H5469" t="str">
            <v>PINTURA VERNIZ (INCOLOR) ALQUÍDICO EM MADEIRA, USO INTERNO, 1 DEMÃO. AF_01/2021</v>
          </cell>
          <cell r="I5469" t="str">
            <v>M2</v>
          </cell>
          <cell r="J5469" t="str">
            <v>COEFICIENTE DE REPRESENTATIVIDADE</v>
          </cell>
          <cell r="K5469" t="str">
            <v>7,60</v>
          </cell>
          <cell r="L5469" t="str">
            <v>CAIXA REFERENCIAL</v>
          </cell>
        </row>
        <row r="5470">
          <cell r="A5470">
            <v>102205</v>
          </cell>
          <cell r="B5470" t="str">
            <v>PINTURAS</v>
          </cell>
          <cell r="C5470" t="str">
            <v>PINT</v>
          </cell>
          <cell r="D5470" t="str">
            <v>PINTURA EM MADEIRA</v>
          </cell>
          <cell r="E5470" t="str">
            <v>0157</v>
          </cell>
          <cell r="F5470" t="str">
            <v/>
          </cell>
          <cell r="G5470" t="str">
            <v/>
          </cell>
          <cell r="H5470" t="str">
            <v>PINTURA VERNIZ (INCOLOR) POLIURETÂNICO (RESINA ALQUÍDICA MODIFICADA) EM MADEIRA, 1 DEMÃO. AF_01/2021</v>
          </cell>
          <cell r="I5470" t="str">
            <v>M2</v>
          </cell>
          <cell r="J5470" t="str">
            <v>COEFICIENTE DE REPRESENTATIVIDADE</v>
          </cell>
          <cell r="K5470" t="str">
            <v>6,72</v>
          </cell>
          <cell r="L5470" t="str">
            <v>CAIXA REFERENCIAL</v>
          </cell>
        </row>
        <row r="5471">
          <cell r="A5471">
            <v>102207</v>
          </cell>
          <cell r="B5471" t="str">
            <v>PINTURAS</v>
          </cell>
          <cell r="C5471" t="str">
            <v>PINT</v>
          </cell>
          <cell r="D5471" t="str">
            <v>PINTURA EM MADEIRA</v>
          </cell>
          <cell r="E5471" t="str">
            <v>0157</v>
          </cell>
          <cell r="F5471" t="str">
            <v/>
          </cell>
          <cell r="G5471" t="str">
            <v/>
          </cell>
          <cell r="H5471" t="str">
            <v>PINTURA TINTA DE ACABAMENTO (PIGMENTADA) A ÓLEO EM MADEIRA, 1 DEMÃO. AF_01/2021</v>
          </cell>
          <cell r="I5471" t="str">
            <v>M2</v>
          </cell>
          <cell r="J5471" t="str">
            <v>COEFICIENTE DE REPRESENTATIVIDADE</v>
          </cell>
          <cell r="K5471" t="str">
            <v>5,50</v>
          </cell>
          <cell r="L5471" t="str">
            <v>CAIXA REFERENCIAL</v>
          </cell>
        </row>
        <row r="5472">
          <cell r="A5472">
            <v>102208</v>
          </cell>
          <cell r="B5472" t="str">
            <v>PINTURAS</v>
          </cell>
          <cell r="C5472" t="str">
            <v>PINT</v>
          </cell>
          <cell r="D5472" t="str">
            <v>PINTURA EM MADEIRA</v>
          </cell>
          <cell r="E5472" t="str">
            <v>0157</v>
          </cell>
          <cell r="F5472" t="str">
            <v/>
          </cell>
          <cell r="G5472" t="str">
            <v/>
          </cell>
          <cell r="H5472" t="str">
            <v>PINTURA TINTA DE ACABAMENTO (PIGMENTADA) ESMALTE SINTÉTICO FOSCO EM MADEIRA, 1 DEMÃO. AF_01/2021</v>
          </cell>
          <cell r="I5472" t="str">
            <v>M2</v>
          </cell>
          <cell r="J5472" t="str">
            <v>COEFICIENTE DE REPRESENTATIVIDADE</v>
          </cell>
          <cell r="K5472" t="str">
            <v>5,25</v>
          </cell>
          <cell r="L5472" t="str">
            <v>CAIXA REFERENCIAL</v>
          </cell>
        </row>
        <row r="5473">
          <cell r="A5473">
            <v>102209</v>
          </cell>
          <cell r="B5473" t="str">
            <v>PINTURAS</v>
          </cell>
          <cell r="C5473" t="str">
            <v>PINT</v>
          </cell>
          <cell r="D5473" t="str">
            <v>PINTURA EM MADEIRA</v>
          </cell>
          <cell r="E5473" t="str">
            <v>0157</v>
          </cell>
          <cell r="F5473" t="str">
            <v/>
          </cell>
          <cell r="G5473" t="str">
            <v/>
          </cell>
          <cell r="H5473" t="str">
            <v>PINTURA TINTA DE ACABAMENTO (PIGMENTADA) ESMALTE SINTÉTICO ACETINADO EM MADEIRA, 1 DEMÃO. AF_01/2021</v>
          </cell>
          <cell r="I5473" t="str">
            <v>M2</v>
          </cell>
          <cell r="J5473" t="str">
            <v>COEFICIENTE DE REPRESENTATIVIDADE</v>
          </cell>
          <cell r="K5473" t="str">
            <v>5,42</v>
          </cell>
          <cell r="L5473" t="str">
            <v>CAIXA REFERENCIAL</v>
          </cell>
        </row>
        <row r="5474">
          <cell r="A5474">
            <v>102210</v>
          </cell>
          <cell r="B5474" t="str">
            <v>PINTURAS</v>
          </cell>
          <cell r="C5474" t="str">
            <v>PINT</v>
          </cell>
          <cell r="D5474" t="str">
            <v>PINTURA EM MADEIRA</v>
          </cell>
          <cell r="E5474" t="str">
            <v>0157</v>
          </cell>
          <cell r="F5474" t="str">
            <v/>
          </cell>
          <cell r="G5474" t="str">
            <v/>
          </cell>
          <cell r="H5474" t="str">
            <v>PINTURA TINTA DE ACABAMENTO (PIGMENTADA) ESMALTE SINTÉTICO BRILHANTE EM MADEIRA, 1 DEMÃO. AF_01/2021</v>
          </cell>
          <cell r="I5474" t="str">
            <v>M2</v>
          </cell>
          <cell r="J5474" t="str">
            <v>COLETADO</v>
          </cell>
          <cell r="K5474" t="str">
            <v>5,17</v>
          </cell>
          <cell r="L5474" t="str">
            <v>CAIXA REFERENCIAL</v>
          </cell>
        </row>
        <row r="5475">
          <cell r="A5475">
            <v>102213</v>
          </cell>
          <cell r="B5475" t="str">
            <v>PINTURAS</v>
          </cell>
          <cell r="C5475" t="str">
            <v>PINT</v>
          </cell>
          <cell r="D5475" t="str">
            <v>PINTURA EM MADEIRA</v>
          </cell>
          <cell r="E5475" t="str">
            <v>0157</v>
          </cell>
          <cell r="F5475" t="str">
            <v/>
          </cell>
          <cell r="G5475" t="str">
            <v/>
          </cell>
          <cell r="H5475" t="str">
            <v>PINTURA VERNIZ (INCOLOR) ALQUÍDICO EM MADEIRA, USO INTERNO E EXTERNO, 2 DEMÃOS. AF_01/2021</v>
          </cell>
          <cell r="I5475" t="str">
            <v>M2</v>
          </cell>
          <cell r="J5475" t="str">
            <v>COEFICIENTE DE REPRESENTATIVIDADE</v>
          </cell>
          <cell r="K5475" t="str">
            <v>14,97</v>
          </cell>
          <cell r="L5475" t="str">
            <v>CAIXA REFERENCIAL</v>
          </cell>
        </row>
        <row r="5476">
          <cell r="A5476">
            <v>102214</v>
          </cell>
          <cell r="B5476" t="str">
            <v>PINTURAS</v>
          </cell>
          <cell r="C5476" t="str">
            <v>PINT</v>
          </cell>
          <cell r="D5476" t="str">
            <v>PINTURA EM MADEIRA</v>
          </cell>
          <cell r="E5476" t="str">
            <v>0157</v>
          </cell>
          <cell r="F5476" t="str">
            <v/>
          </cell>
          <cell r="G5476" t="str">
            <v/>
          </cell>
          <cell r="H5476" t="str">
            <v>PINTURA VERNIZ (INCOLOR) ALQUÍDICO EM MADEIRA, USO INTERNO, 2 DEMÃOS. AF_01/2021</v>
          </cell>
          <cell r="I5476" t="str">
            <v>M2</v>
          </cell>
          <cell r="J5476" t="str">
            <v>COEFICIENTE DE REPRESENTATIVIDADE</v>
          </cell>
          <cell r="K5476" t="str">
            <v>15,20</v>
          </cell>
          <cell r="L5476" t="str">
            <v>CAIXA REFERENCIAL</v>
          </cell>
        </row>
        <row r="5477">
          <cell r="A5477">
            <v>102215</v>
          </cell>
          <cell r="B5477" t="str">
            <v>PINTURAS</v>
          </cell>
          <cell r="C5477" t="str">
            <v>PINT</v>
          </cell>
          <cell r="D5477" t="str">
            <v>PINTURA EM MADEIRA</v>
          </cell>
          <cell r="E5477" t="str">
            <v>0157</v>
          </cell>
          <cell r="F5477" t="str">
            <v/>
          </cell>
          <cell r="G5477" t="str">
            <v/>
          </cell>
          <cell r="H5477" t="str">
            <v>PINTURA VERNIZ (INCOLOR) POLIURETÂNICO (RESINA ALQUÍDICA MODIFICADA) EM MADEIRA, 2 DEMÃOS. AF_01/2021</v>
          </cell>
          <cell r="I5477" t="str">
            <v>M2</v>
          </cell>
          <cell r="J5477" t="str">
            <v>COEFICIENTE DE REPRESENTATIVIDADE</v>
          </cell>
          <cell r="K5477" t="str">
            <v>13,46</v>
          </cell>
          <cell r="L5477" t="str">
            <v>CAIXA REFERENCIAL</v>
          </cell>
        </row>
        <row r="5478">
          <cell r="A5478">
            <v>102217</v>
          </cell>
          <cell r="B5478" t="str">
            <v>PINTURAS</v>
          </cell>
          <cell r="C5478" t="str">
            <v>PINT</v>
          </cell>
          <cell r="D5478" t="str">
            <v>PINTURA EM MADEIRA</v>
          </cell>
          <cell r="E5478" t="str">
            <v>0157</v>
          </cell>
          <cell r="F5478" t="str">
            <v/>
          </cell>
          <cell r="G5478" t="str">
            <v/>
          </cell>
          <cell r="H5478" t="str">
            <v>PINTURA TINTA DE ACABAMENTO (PIGMENTADA) A ÓLEO EM MADEIRA, 2 DEMÃOS. AF_01/2021</v>
          </cell>
          <cell r="I5478" t="str">
            <v>M2</v>
          </cell>
          <cell r="J5478" t="str">
            <v>COEFICIENTE DE REPRESENTATIVIDADE</v>
          </cell>
          <cell r="K5478" t="str">
            <v>11,02</v>
          </cell>
          <cell r="L5478" t="str">
            <v>CAIXA REFERENCIAL</v>
          </cell>
        </row>
        <row r="5479">
          <cell r="A5479">
            <v>102218</v>
          </cell>
          <cell r="B5479" t="str">
            <v>PINTURAS</v>
          </cell>
          <cell r="C5479" t="str">
            <v>PINT</v>
          </cell>
          <cell r="D5479" t="str">
            <v>PINTURA EM MADEIRA</v>
          </cell>
          <cell r="E5479" t="str">
            <v>0157</v>
          </cell>
          <cell r="F5479" t="str">
            <v/>
          </cell>
          <cell r="G5479" t="str">
            <v/>
          </cell>
          <cell r="H5479" t="str">
            <v>PINTURA TINTA DE ACABAMENTO (PIGMENTADA) ESMALTE SINTÉTICO FOSCO EM MADEIRA, 2 DEMÃOS. AF_01/2021</v>
          </cell>
          <cell r="I5479" t="str">
            <v>M2</v>
          </cell>
          <cell r="J5479" t="str">
            <v>COEFICIENTE DE REPRESENTATIVIDADE</v>
          </cell>
          <cell r="K5479" t="str">
            <v>10,51</v>
          </cell>
          <cell r="L5479" t="str">
            <v>CAIXA REFERENCIAL</v>
          </cell>
        </row>
        <row r="5480">
          <cell r="A5480">
            <v>102219</v>
          </cell>
          <cell r="B5480" t="str">
            <v>PINTURAS</v>
          </cell>
          <cell r="C5480" t="str">
            <v>PINT</v>
          </cell>
          <cell r="D5480" t="str">
            <v>PINTURA EM MADEIRA</v>
          </cell>
          <cell r="E5480" t="str">
            <v>0157</v>
          </cell>
          <cell r="F5480" t="str">
            <v/>
          </cell>
          <cell r="G5480" t="str">
            <v/>
          </cell>
          <cell r="H5480" t="str">
            <v>PINTURA TINTA DE ACABAMENTO (PIGMENTADA) ESMALTE SINTÉTICO ACETINADO EM MADEIRA, 2 DEMÃOS. AF_01/2021</v>
          </cell>
          <cell r="I5480" t="str">
            <v>M2</v>
          </cell>
          <cell r="J5480" t="str">
            <v>COEFICIENTE DE REPRESENTATIVIDADE</v>
          </cell>
          <cell r="K5480" t="str">
            <v>10,84</v>
          </cell>
          <cell r="L5480" t="str">
            <v>CAIXA REFERENCIAL</v>
          </cell>
        </row>
        <row r="5481">
          <cell r="A5481">
            <v>102220</v>
          </cell>
          <cell r="B5481" t="str">
            <v>PINTURAS</v>
          </cell>
          <cell r="C5481" t="str">
            <v>PINT</v>
          </cell>
          <cell r="D5481" t="str">
            <v>PINTURA EM MADEIRA</v>
          </cell>
          <cell r="E5481" t="str">
            <v>0157</v>
          </cell>
          <cell r="F5481" t="str">
            <v/>
          </cell>
          <cell r="G5481" t="str">
            <v/>
          </cell>
          <cell r="H5481" t="str">
            <v>PINTURA TINTA DE ACABAMENTO (PIGMENTADA) ESMALTE SINTÉTICO BRILHANTE EM MADEIRA, 2 DEMÃOS. AF_01/2021</v>
          </cell>
          <cell r="I5481" t="str">
            <v>M2</v>
          </cell>
          <cell r="J5481" t="str">
            <v>COLETADO</v>
          </cell>
          <cell r="K5481" t="str">
            <v>10,35</v>
          </cell>
          <cell r="L5481" t="str">
            <v>CAIXA REFERENCIAL</v>
          </cell>
        </row>
        <row r="5482">
          <cell r="A5482">
            <v>102223</v>
          </cell>
          <cell r="B5482" t="str">
            <v>PINTURAS</v>
          </cell>
          <cell r="C5482" t="str">
            <v>PINT</v>
          </cell>
          <cell r="D5482" t="str">
            <v>PINTURA EM MADEIRA</v>
          </cell>
          <cell r="E5482" t="str">
            <v>0157</v>
          </cell>
          <cell r="F5482" t="str">
            <v/>
          </cell>
          <cell r="G5482" t="str">
            <v/>
          </cell>
          <cell r="H5482" t="str">
            <v>PINTURA VERNIZ (INCOLOR) ALQUÍDICO EM MADEIRA, USO INTERNO E EXTERNO, 3 DEMÃOS. AF_01/2021</v>
          </cell>
          <cell r="I5482" t="str">
            <v>M2</v>
          </cell>
          <cell r="J5482" t="str">
            <v>COEFICIENTE DE REPRESENTATIVIDADE</v>
          </cell>
          <cell r="K5482" t="str">
            <v>22,46</v>
          </cell>
          <cell r="L5482" t="str">
            <v>CAIXA REFERENCIAL</v>
          </cell>
        </row>
        <row r="5483">
          <cell r="A5483">
            <v>102224</v>
          </cell>
          <cell r="B5483" t="str">
            <v>PINTURAS</v>
          </cell>
          <cell r="C5483" t="str">
            <v>PINT</v>
          </cell>
          <cell r="D5483" t="str">
            <v>PINTURA EM MADEIRA</v>
          </cell>
          <cell r="E5483" t="str">
            <v>0157</v>
          </cell>
          <cell r="F5483" t="str">
            <v/>
          </cell>
          <cell r="G5483" t="str">
            <v/>
          </cell>
          <cell r="H5483" t="str">
            <v>PINTURA VERNIZ (INCOLOR) ALQUÍDICO EM MADEIRA, USO INTERNO, 3 DEMÃOS. AF_01/2021</v>
          </cell>
          <cell r="I5483" t="str">
            <v>M2</v>
          </cell>
          <cell r="J5483" t="str">
            <v>COEFICIENTE DE REPRESENTATIVIDADE</v>
          </cell>
          <cell r="K5483" t="str">
            <v>22,79</v>
          </cell>
          <cell r="L5483" t="str">
            <v>CAIXA REFERENCIAL</v>
          </cell>
        </row>
        <row r="5484">
          <cell r="A5484">
            <v>102225</v>
          </cell>
          <cell r="B5484" t="str">
            <v>PINTURAS</v>
          </cell>
          <cell r="C5484" t="str">
            <v>PINT</v>
          </cell>
          <cell r="D5484" t="str">
            <v>PINTURA EM MADEIRA</v>
          </cell>
          <cell r="E5484" t="str">
            <v>0157</v>
          </cell>
          <cell r="F5484" t="str">
            <v/>
          </cell>
          <cell r="G5484" t="str">
            <v/>
          </cell>
          <cell r="H5484" t="str">
            <v>PINTURA VERNIZ (INCOLOR) POLIURETÂNICO (RESINA ALQUÍDICA MODIFICADA) EM MADEIRA, 3 DEMÃOS. AF_01/2021</v>
          </cell>
          <cell r="I5484" t="str">
            <v>M2</v>
          </cell>
          <cell r="J5484" t="str">
            <v>COEFICIENTE DE REPRESENTATIVIDADE</v>
          </cell>
          <cell r="K5484" t="str">
            <v>20,19</v>
          </cell>
          <cell r="L5484" t="str">
            <v>CAIXA REFERENCIAL</v>
          </cell>
        </row>
        <row r="5485">
          <cell r="A5485">
            <v>102227</v>
          </cell>
          <cell r="B5485" t="str">
            <v>PINTURAS</v>
          </cell>
          <cell r="C5485" t="str">
            <v>PINT</v>
          </cell>
          <cell r="D5485" t="str">
            <v>PINTURA EM MADEIRA</v>
          </cell>
          <cell r="E5485" t="str">
            <v>0157</v>
          </cell>
          <cell r="F5485" t="str">
            <v/>
          </cell>
          <cell r="G5485" t="str">
            <v/>
          </cell>
          <cell r="H5485" t="str">
            <v>PINTURA TINTA DE ACABAMENTO (PIGMENTADA) A ÓLEO EM MADEIRA, 3 DEMÃOS. AF_01/2021</v>
          </cell>
          <cell r="I5485" t="str">
            <v>M2</v>
          </cell>
          <cell r="J5485" t="str">
            <v>COEFICIENTE DE REPRESENTATIVIDADE</v>
          </cell>
          <cell r="K5485" t="str">
            <v>16,53</v>
          </cell>
          <cell r="L5485" t="str">
            <v>CAIXA REFERENCIAL</v>
          </cell>
        </row>
        <row r="5486">
          <cell r="A5486">
            <v>102228</v>
          </cell>
          <cell r="B5486" t="str">
            <v>PINTURAS</v>
          </cell>
          <cell r="C5486" t="str">
            <v>PINT</v>
          </cell>
          <cell r="D5486" t="str">
            <v>PINTURA EM MADEIRA</v>
          </cell>
          <cell r="E5486" t="str">
            <v>0157</v>
          </cell>
          <cell r="F5486" t="str">
            <v/>
          </cell>
          <cell r="G5486" t="str">
            <v/>
          </cell>
          <cell r="H5486" t="str">
            <v>PINTURA TINTA DE ACABAMENTO (PIGMENTADA) ESMALTE SINTÉTICO FOSCO EM MADEIRA, 3 DEMÃOS. AF_01/2021</v>
          </cell>
          <cell r="I5486" t="str">
            <v>M2</v>
          </cell>
          <cell r="J5486" t="str">
            <v>COEFICIENTE DE REPRESENTATIVIDADE</v>
          </cell>
          <cell r="K5486" t="str">
            <v>15,79</v>
          </cell>
          <cell r="L5486" t="str">
            <v>CAIXA REFERENCIAL</v>
          </cell>
        </row>
        <row r="5487">
          <cell r="A5487">
            <v>102229</v>
          </cell>
          <cell r="B5487" t="str">
            <v>PINTURAS</v>
          </cell>
          <cell r="C5487" t="str">
            <v>PINT</v>
          </cell>
          <cell r="D5487" t="str">
            <v>PINTURA EM MADEIRA</v>
          </cell>
          <cell r="E5487" t="str">
            <v>0157</v>
          </cell>
          <cell r="F5487" t="str">
            <v/>
          </cell>
          <cell r="G5487" t="str">
            <v/>
          </cell>
          <cell r="H5487" t="str">
            <v>PINTURA TINTA DE ACABAMENTO (PIGMENTADA) ESMALTE SINTÉTICO ACETINADO EM MADEIRA, 3 DEMÃOS. AF_01/2021</v>
          </cell>
          <cell r="I5487" t="str">
            <v>M2</v>
          </cell>
          <cell r="J5487" t="str">
            <v>COEFICIENTE DE REPRESENTATIVIDADE</v>
          </cell>
          <cell r="K5487" t="str">
            <v>16,28</v>
          </cell>
          <cell r="L5487" t="str">
            <v>CAIXA REFERENCIAL</v>
          </cell>
        </row>
        <row r="5488">
          <cell r="A5488">
            <v>102230</v>
          </cell>
          <cell r="B5488" t="str">
            <v>PINTURAS</v>
          </cell>
          <cell r="C5488" t="str">
            <v>PINT</v>
          </cell>
          <cell r="D5488" t="str">
            <v>PINTURA EM MADEIRA</v>
          </cell>
          <cell r="E5488" t="str">
            <v>0157</v>
          </cell>
          <cell r="F5488" t="str">
            <v/>
          </cell>
          <cell r="G5488" t="str">
            <v/>
          </cell>
          <cell r="H5488" t="str">
            <v>PINTURA TINTA DE ACABAMENTO (PIGMENTADA) ESMALTE SINTÉTICO BRILHANTE EM MADEIRA, 3 DEMÃOS. AF_01/2021</v>
          </cell>
          <cell r="I5488" t="str">
            <v>M2</v>
          </cell>
          <cell r="J5488" t="str">
            <v>COLETADO</v>
          </cell>
          <cell r="K5488" t="str">
            <v>15,53</v>
          </cell>
          <cell r="L5488" t="str">
            <v>CAIXA REFERENCIAL</v>
          </cell>
        </row>
        <row r="5489">
          <cell r="A5489">
            <v>102233</v>
          </cell>
          <cell r="B5489" t="str">
            <v>PINTURAS</v>
          </cell>
          <cell r="C5489" t="str">
            <v>PINT</v>
          </cell>
          <cell r="D5489" t="str">
            <v>PINTURA EM MADEIRA</v>
          </cell>
          <cell r="E5489" t="str">
            <v>0157</v>
          </cell>
          <cell r="F5489" t="str">
            <v/>
          </cell>
          <cell r="G5489" t="str">
            <v/>
          </cell>
          <cell r="H5489" t="str">
            <v>PINTURA IMUNIZANTE PARA MADEIRA, 1 DEMÃO. AF_01/2021</v>
          </cell>
          <cell r="I5489" t="str">
            <v>M2</v>
          </cell>
          <cell r="J5489" t="str">
            <v>COEFICIENTE DE REPRESENTATIVIDADE</v>
          </cell>
          <cell r="K5489" t="str">
            <v>7,81</v>
          </cell>
          <cell r="L5489" t="str">
            <v>CAIXA REFERENCIAL</v>
          </cell>
        </row>
        <row r="5490">
          <cell r="A5490">
            <v>102234</v>
          </cell>
          <cell r="B5490" t="str">
            <v>PINTURAS</v>
          </cell>
          <cell r="C5490" t="str">
            <v>PINT</v>
          </cell>
          <cell r="D5490" t="str">
            <v>PINTURA EM MADEIRA</v>
          </cell>
          <cell r="E5490" t="str">
            <v>0157</v>
          </cell>
          <cell r="F5490" t="str">
            <v/>
          </cell>
          <cell r="G5490" t="str">
            <v/>
          </cell>
          <cell r="H5490" t="str">
            <v>PINTURA IMUNIZANTE PARA MADEIRA, 2 DEMÃOS. AF_01/2021</v>
          </cell>
          <cell r="I5490" t="str">
            <v>M2</v>
          </cell>
          <cell r="J5490" t="str">
            <v>COEFICIENTE DE REPRESENTATIVIDADE</v>
          </cell>
          <cell r="K5490" t="str">
            <v>15,63</v>
          </cell>
          <cell r="L5490" t="str">
            <v>CAIXA REFERENCIAL</v>
          </cell>
        </row>
        <row r="5491">
          <cell r="A5491">
            <v>100716</v>
          </cell>
          <cell r="B5491" t="str">
            <v>PINTURAS</v>
          </cell>
          <cell r="C5491" t="str">
            <v>PINT</v>
          </cell>
          <cell r="D5491" t="str">
            <v>PINTURA PARA METAL</v>
          </cell>
          <cell r="E5491" t="str">
            <v>0158</v>
          </cell>
          <cell r="F5491" t="str">
            <v/>
          </cell>
          <cell r="G5491" t="str">
            <v/>
          </cell>
          <cell r="H5491" t="str">
            <v>JATEAMENTO ABRASIVO COM GRANALHA DE AÇO EM PERFIL METÁLICO EM FÁBRICA. AF_01/2020</v>
          </cell>
          <cell r="I5491" t="str">
            <v>M2</v>
          </cell>
          <cell r="J5491" t="str">
            <v>ATRIBUÍDO SÃO PAULO</v>
          </cell>
          <cell r="K5491" t="str">
            <v>23,58</v>
          </cell>
          <cell r="L5491" t="str">
            <v>CAIXA REFERENCIAL</v>
          </cell>
        </row>
        <row r="5492">
          <cell r="A5492">
            <v>100717</v>
          </cell>
          <cell r="B5492" t="str">
            <v>PINTURAS</v>
          </cell>
          <cell r="C5492" t="str">
            <v>PINT</v>
          </cell>
          <cell r="D5492" t="str">
            <v>PINTURA PARA METAL</v>
          </cell>
          <cell r="E5492" t="str">
            <v>0158</v>
          </cell>
          <cell r="F5492" t="str">
            <v/>
          </cell>
          <cell r="G5492" t="str">
            <v/>
          </cell>
          <cell r="H5492" t="str">
            <v>LIXAMENTO MANUAL EM SUPERFÍCIES METÁLICAS EM OBRA. AF_01/2020</v>
          </cell>
          <cell r="I5492" t="str">
            <v>M2</v>
          </cell>
          <cell r="J5492" t="str">
            <v>COEFICIENTE DE REPRESENTATIVIDADE</v>
          </cell>
          <cell r="K5492" t="str">
            <v>6,52</v>
          </cell>
          <cell r="L5492" t="str">
            <v>CAIXA REFERENCIAL</v>
          </cell>
        </row>
        <row r="5493">
          <cell r="A5493">
            <v>100718</v>
          </cell>
          <cell r="B5493" t="str">
            <v>PINTURAS</v>
          </cell>
          <cell r="C5493" t="str">
            <v>PINT</v>
          </cell>
          <cell r="D5493" t="str">
            <v>PINTURA PARA METAL</v>
          </cell>
          <cell r="E5493" t="str">
            <v>0158</v>
          </cell>
          <cell r="F5493" t="str">
            <v/>
          </cell>
          <cell r="G5493" t="str">
            <v/>
          </cell>
          <cell r="H5493" t="str">
            <v>COLOCAÇÃO DE FITA PROTETORA PARA PINTURA. AF_01/2020</v>
          </cell>
          <cell r="I5493" t="str">
            <v>M</v>
          </cell>
          <cell r="J5493" t="str">
            <v>COEFICIENTE DE REPRESENTATIVIDADE</v>
          </cell>
          <cell r="K5493" t="str">
            <v>0,91</v>
          </cell>
          <cell r="L5493" t="str">
            <v>CAIXA REFERENCIAL</v>
          </cell>
        </row>
        <row r="5494">
          <cell r="A5494">
            <v>100719</v>
          </cell>
          <cell r="B5494" t="str">
            <v>PINTURAS</v>
          </cell>
          <cell r="C5494" t="str">
            <v>PINT</v>
          </cell>
          <cell r="D5494" t="str">
            <v>PINTURA PARA METAL</v>
          </cell>
          <cell r="E5494" t="str">
            <v>0158</v>
          </cell>
          <cell r="F5494" t="str">
            <v/>
          </cell>
          <cell r="G5494" t="str">
            <v/>
          </cell>
          <cell r="H5494" t="str">
            <v>PINTURA COM TINTA ALQUÍDICA DE FUNDO (TIPO ZARCÃO) PULVERIZADA SOBRE PERFIL METÁLICO EXECUTADO EM FÁBRICA (POR DEMÃO). AF_01/2020</v>
          </cell>
          <cell r="I5494" t="str">
            <v>M2</v>
          </cell>
          <cell r="J5494" t="str">
            <v>ATRIBUÍDO SÃO PAULO</v>
          </cell>
          <cell r="K5494" t="str">
            <v>6,99</v>
          </cell>
          <cell r="L5494" t="str">
            <v>CAIXA REFERENCIAL</v>
          </cell>
        </row>
        <row r="5495">
          <cell r="A5495">
            <v>100720</v>
          </cell>
          <cell r="B5495" t="str">
            <v>PINTURAS</v>
          </cell>
          <cell r="C5495" t="str">
            <v>PINT</v>
          </cell>
          <cell r="D5495" t="str">
            <v>PINTURA PARA METAL</v>
          </cell>
          <cell r="E5495" t="str">
            <v>0158</v>
          </cell>
          <cell r="F5495" t="str">
            <v/>
          </cell>
          <cell r="G5495" t="str">
            <v/>
          </cell>
          <cell r="H5495" t="str">
            <v>PINTURA COM TINTA ALQUÍDICA DE FUNDO (TIPO ZARCÃO) APLICADA A ROLO OU PINCEL SOBRE PERFIL METÁLICO EXECUTADO EM FÁBRICA (POR DEMÃO). AF_01/2020</v>
          </cell>
          <cell r="I5495" t="str">
            <v>M2</v>
          </cell>
          <cell r="J5495" t="str">
            <v>COEFICIENTE DE REPRESENTATIVIDADE</v>
          </cell>
          <cell r="K5495" t="str">
            <v>6,99</v>
          </cell>
          <cell r="L5495" t="str">
            <v>CAIXA REFERENCIAL</v>
          </cell>
        </row>
        <row r="5496">
          <cell r="A5496">
            <v>100721</v>
          </cell>
          <cell r="B5496" t="str">
            <v>PINTURAS</v>
          </cell>
          <cell r="C5496" t="str">
            <v>PINT</v>
          </cell>
          <cell r="D5496" t="str">
            <v>PINTURA PARA METAL</v>
          </cell>
          <cell r="E5496" t="str">
            <v>0158</v>
          </cell>
          <cell r="F5496" t="str">
            <v/>
          </cell>
          <cell r="G5496" t="str">
            <v/>
          </cell>
          <cell r="H5496" t="str">
            <v>PINTURA COM TINTA ALQUÍDICA DE FUNDO (TIPO ZARCÃO) PULVERIZADA SOBRE SUPERFÍCIES METÁLICAS (EXCETO PERFIL) EXECUTADO EM OBRA (POR DEMÃO). AF_01/2020</v>
          </cell>
          <cell r="I5496" t="str">
            <v>M2</v>
          </cell>
          <cell r="J5496" t="str">
            <v>ATRIBUÍDO SÃO PAULO</v>
          </cell>
          <cell r="K5496" t="str">
            <v>16,44</v>
          </cell>
          <cell r="L5496" t="str">
            <v>CAIXA REFERENCIAL</v>
          </cell>
        </row>
        <row r="5497">
          <cell r="A5497">
            <v>100722</v>
          </cell>
          <cell r="B5497" t="str">
            <v>PINTURAS</v>
          </cell>
          <cell r="C5497" t="str">
            <v>PINT</v>
          </cell>
          <cell r="D5497" t="str">
            <v>PINTURA PARA METAL</v>
          </cell>
          <cell r="E5497" t="str">
            <v>0158</v>
          </cell>
          <cell r="F5497" t="str">
            <v/>
          </cell>
          <cell r="G5497" t="str">
            <v/>
          </cell>
          <cell r="H5497" t="str">
            <v>PINTURA COM TINTA ALQUÍDICA DE FUNDO (TIPO ZARCÃO) APLICADA A ROLO OU PINCEL SOBRE SUPERFÍCIES METÁLICAS (EXCETO PERFIL) EXECUTADO EM OBRA (POR DEMÃO). AF_01/2020</v>
          </cell>
          <cell r="I5497" t="str">
            <v>M2</v>
          </cell>
          <cell r="J5497" t="str">
            <v>COEFICIENTE DE REPRESENTATIVIDADE</v>
          </cell>
          <cell r="K5497" t="str">
            <v>15,82</v>
          </cell>
          <cell r="L5497" t="str">
            <v>CAIXA REFERENCIAL</v>
          </cell>
        </row>
        <row r="5498">
          <cell r="A5498">
            <v>100723</v>
          </cell>
          <cell r="B5498" t="str">
            <v>PINTURAS</v>
          </cell>
          <cell r="C5498" t="str">
            <v>PINT</v>
          </cell>
          <cell r="D5498" t="str">
            <v>PINTURA PARA METAL</v>
          </cell>
          <cell r="E5498" t="str">
            <v>0158</v>
          </cell>
          <cell r="F5498" t="str">
            <v/>
          </cell>
          <cell r="G5498" t="str">
            <v/>
          </cell>
          <cell r="H5498" t="str">
            <v>PINTURA COM TINTA ALQUÍDICA DE FUNDO E ACABAMENTO (ESMALTE SINTÉTICO GRAFITE) PULVERIZADA SOBRE PERFIL METÁLICO EXECUTADO EM FÁBRICA (POR DEMÃO). AF_01/2020</v>
          </cell>
          <cell r="I5498" t="str">
            <v>M2</v>
          </cell>
          <cell r="J5498" t="str">
            <v>ATRIBUÍDO SÃO PAULO</v>
          </cell>
          <cell r="K5498" t="str">
            <v>7,41</v>
          </cell>
          <cell r="L5498" t="str">
            <v>CAIXA REFERENCIAL</v>
          </cell>
        </row>
        <row r="5499">
          <cell r="A5499">
            <v>100724</v>
          </cell>
          <cell r="B5499" t="str">
            <v>PINTURAS</v>
          </cell>
          <cell r="C5499" t="str">
            <v>PINT</v>
          </cell>
          <cell r="D5499" t="str">
            <v>PINTURA PARA METAL</v>
          </cell>
          <cell r="E5499" t="str">
            <v>0158</v>
          </cell>
          <cell r="F5499" t="str">
            <v/>
          </cell>
          <cell r="G5499" t="str">
            <v/>
          </cell>
          <cell r="H5499" t="str">
            <v>PINTURA COM TINTA ALQUÍDICA DE FUNDO E ACABAMENTO (ESMALTE SINTÉTICO GRAFITE) APLICADA A ROLO OU PINCEL SOBRE PERFIL METÁLICO EXECUTADO EM FÁBRICA (POR DEMÃO). AF_01/2020</v>
          </cell>
          <cell r="I5499" t="str">
            <v>M2</v>
          </cell>
          <cell r="J5499" t="str">
            <v>COEFICIENTE DE REPRESENTATIVIDADE</v>
          </cell>
          <cell r="K5499" t="str">
            <v>8,99</v>
          </cell>
          <cell r="L5499" t="str">
            <v>CAIXA REFERENCIAL</v>
          </cell>
        </row>
        <row r="5500">
          <cell r="A5500">
            <v>100725</v>
          </cell>
          <cell r="B5500" t="str">
            <v>PINTURAS</v>
          </cell>
          <cell r="C5500" t="str">
            <v>PINT</v>
          </cell>
          <cell r="D5500" t="str">
            <v>PINTURA PARA METAL</v>
          </cell>
          <cell r="E5500" t="str">
            <v>0158</v>
          </cell>
          <cell r="F5500" t="str">
            <v/>
          </cell>
          <cell r="G5500" t="str">
            <v/>
          </cell>
          <cell r="H5500" t="str">
            <v>PINTURA COM TINTA ALQUÍDICA DE FUNDO E ACABAMENTO (ESMALTE SINTÉTICO GRAFITE) PULVERIZADA SOBRE SUPERFÍCIES METÁLICAS (EXCETO PERFIL) EXECUTADO EM OBRA (POR DEMÃO). AF_01/2020</v>
          </cell>
          <cell r="I5500" t="str">
            <v>M2</v>
          </cell>
          <cell r="J5500" t="str">
            <v>ATRIBUÍDO SÃO PAULO</v>
          </cell>
          <cell r="K5500" t="str">
            <v>16,50</v>
          </cell>
          <cell r="L5500" t="str">
            <v>CAIXA REFERENCIAL</v>
          </cell>
        </row>
        <row r="5501">
          <cell r="A5501">
            <v>100726</v>
          </cell>
          <cell r="B5501" t="str">
            <v>PINTURAS</v>
          </cell>
          <cell r="C5501" t="str">
            <v>PINT</v>
          </cell>
          <cell r="D5501" t="str">
            <v>PINTURA PARA METAL</v>
          </cell>
          <cell r="E5501" t="str">
            <v>0158</v>
          </cell>
          <cell r="F5501" t="str">
            <v/>
          </cell>
          <cell r="G5501" t="str">
            <v/>
          </cell>
          <cell r="H5501" t="str">
            <v>PINTURA COM TINTA ALQUÍDICA DE FUNDO E ACABAMENTO (ESMALTE SINTÉTICO GRAFITE) APLICADA A ROLO OU PINCEL SOBRE SUPERFÍCIES METÁLICAS (EXCETO PERFIL) EXECUTADO EM OBRA (POR DEMÃO). AF_01/2020</v>
          </cell>
          <cell r="I5501" t="str">
            <v>M2</v>
          </cell>
          <cell r="J5501" t="str">
            <v>COEFICIENTE DE REPRESENTATIVIDADE</v>
          </cell>
          <cell r="K5501" t="str">
            <v>17,75</v>
          </cell>
          <cell r="L5501" t="str">
            <v>CAIXA REFERENCIAL</v>
          </cell>
        </row>
        <row r="5502">
          <cell r="A5502">
            <v>100727</v>
          </cell>
          <cell r="B5502" t="str">
            <v>PINTURAS</v>
          </cell>
          <cell r="C5502" t="str">
            <v>PINT</v>
          </cell>
          <cell r="D5502" t="str">
            <v>PINTURA PARA METAL</v>
          </cell>
          <cell r="E5502" t="str">
            <v>0158</v>
          </cell>
          <cell r="F5502" t="str">
            <v/>
          </cell>
          <cell r="G5502" t="str">
            <v/>
          </cell>
          <cell r="H5502" t="str">
            <v>PINTURA COM TINTA EPOXÍDICA DE FUNDO PULVERIZADA SOBRE PERFIL METÁLICO EXECUTADO EM FÁBRICA (POR DEMÃO). AF_01/2020</v>
          </cell>
          <cell r="I5502" t="str">
            <v>M2</v>
          </cell>
          <cell r="J5502" t="str">
            <v>ATRIBUÍDO SÃO PAULO</v>
          </cell>
          <cell r="K5502" t="str">
            <v>11,59</v>
          </cell>
          <cell r="L5502" t="str">
            <v>CAIXA REFERENCIAL</v>
          </cell>
        </row>
        <row r="5503">
          <cell r="A5503">
            <v>100728</v>
          </cell>
          <cell r="B5503" t="str">
            <v>PINTURAS</v>
          </cell>
          <cell r="C5503" t="str">
            <v>PINT</v>
          </cell>
          <cell r="D5503" t="str">
            <v>PINTURA PARA METAL</v>
          </cell>
          <cell r="E5503" t="str">
            <v>0158</v>
          </cell>
          <cell r="F5503" t="str">
            <v/>
          </cell>
          <cell r="G5503" t="str">
            <v/>
          </cell>
          <cell r="H5503" t="str">
            <v>PINTURA COM TINTA EPOXÍDICA DE FUNDO APLICADA A ROLO OU PINCEL SOBRE PERFIL METÁLICO EXECUTADO EM FÁBRICA (POR DEMÃO). AF_01/2020</v>
          </cell>
          <cell r="I5503" t="str">
            <v>M2</v>
          </cell>
          <cell r="J5503" t="str">
            <v>COEFICIENTE DE REPRESENTATIVIDADE</v>
          </cell>
          <cell r="K5503" t="str">
            <v>11,63</v>
          </cell>
          <cell r="L5503" t="str">
            <v>CAIXA REFERENCIAL</v>
          </cell>
        </row>
        <row r="5504">
          <cell r="A5504">
            <v>100729</v>
          </cell>
          <cell r="B5504" t="str">
            <v>PINTURAS</v>
          </cell>
          <cell r="C5504" t="str">
            <v>PINT</v>
          </cell>
          <cell r="D5504" t="str">
            <v>PINTURA PARA METAL</v>
          </cell>
          <cell r="E5504" t="str">
            <v>0158</v>
          </cell>
          <cell r="F5504" t="str">
            <v/>
          </cell>
          <cell r="G5504" t="str">
            <v/>
          </cell>
          <cell r="H5504" t="str">
            <v>PINTURA COM TINTA EPOXÍDICA DE ACABAMENTO PULVERIZADA SOBRE PERFIL METÁLICO EXECUTADO EM FÁBRICA (POR DEMÃO). AF_01/2020</v>
          </cell>
          <cell r="I5504" t="str">
            <v>M2</v>
          </cell>
          <cell r="J5504" t="str">
            <v>ATRIBUÍDO SÃO PAULO</v>
          </cell>
          <cell r="K5504" t="str">
            <v>13,16</v>
          </cell>
          <cell r="L5504" t="str">
            <v>CAIXA REFERENCIAL</v>
          </cell>
        </row>
        <row r="5505">
          <cell r="A5505">
            <v>100730</v>
          </cell>
          <cell r="B5505" t="str">
            <v>PINTURAS</v>
          </cell>
          <cell r="C5505" t="str">
            <v>PINT</v>
          </cell>
          <cell r="D5505" t="str">
            <v>PINTURA PARA METAL</v>
          </cell>
          <cell r="E5505" t="str">
            <v>0158</v>
          </cell>
          <cell r="F5505" t="str">
            <v/>
          </cell>
          <cell r="G5505" t="str">
            <v/>
          </cell>
          <cell r="H5505" t="str">
            <v>PINTURA COM TINTA EPOXÍDICA DE ACABAMENTO APLICADA A ROLO OU PINCEL SOBRE PERFIL METÁLICO EXECUTADO EM FÁBRICA (POR DEMÃO). AF_01/2020</v>
          </cell>
          <cell r="I5505" t="str">
            <v>M2</v>
          </cell>
          <cell r="J5505" t="str">
            <v>COEFICIENTE DE REPRESENTATIVIDADE</v>
          </cell>
          <cell r="K5505" t="str">
            <v>15,45</v>
          </cell>
          <cell r="L5505" t="str">
            <v>CAIXA REFERENCIAL</v>
          </cell>
        </row>
        <row r="5506">
          <cell r="A5506">
            <v>100733</v>
          </cell>
          <cell r="B5506" t="str">
            <v>PINTURAS</v>
          </cell>
          <cell r="C5506" t="str">
            <v>PINT</v>
          </cell>
          <cell r="D5506" t="str">
            <v>PINTURA PARA METAL</v>
          </cell>
          <cell r="E5506" t="str">
            <v>0158</v>
          </cell>
          <cell r="F5506" t="str">
            <v/>
          </cell>
          <cell r="G5506" t="str">
            <v/>
          </cell>
          <cell r="H5506" t="str">
            <v>PINTURA COM TINTA ACRÍLICA DE FUNDO PULVERIZADA SOBRE SUPERFÍCIES METÁLICAS (EXCETO PERFIL) EXECUTADO EM OBRA (POR DEMÃO). AF_01/2020</v>
          </cell>
          <cell r="I5506" t="str">
            <v>M2</v>
          </cell>
          <cell r="J5506" t="str">
            <v>ATRIBUÍDO SÃO PAULO</v>
          </cell>
          <cell r="K5506" t="str">
            <v>8,22</v>
          </cell>
          <cell r="L5506" t="str">
            <v>CAIXA REFERENCIAL</v>
          </cell>
        </row>
        <row r="5507">
          <cell r="A5507">
            <v>100734</v>
          </cell>
          <cell r="B5507" t="str">
            <v>PINTURAS</v>
          </cell>
          <cell r="C5507" t="str">
            <v>PINT</v>
          </cell>
          <cell r="D5507" t="str">
            <v>PINTURA PARA METAL</v>
          </cell>
          <cell r="E5507" t="str">
            <v>0158</v>
          </cell>
          <cell r="F5507" t="str">
            <v/>
          </cell>
          <cell r="G5507" t="str">
            <v/>
          </cell>
          <cell r="H5507" t="str">
            <v>PINTURA COM TINTA ACRÍLICA DE FUNDO APLICADA A ROLO OU PINCEL SOBRE SUPERFÍCIES METÁLICAS (EXCETO PERFIL) EXECUTADO EM OBRA (POR DEMÃO). AF_01/2020</v>
          </cell>
          <cell r="I5507" t="str">
            <v>M2</v>
          </cell>
          <cell r="J5507" t="str">
            <v>COEFICIENTE DE REPRESENTATIVIDADE</v>
          </cell>
          <cell r="K5507" t="str">
            <v>10,32</v>
          </cell>
          <cell r="L5507" t="str">
            <v>CAIXA REFERENCIAL</v>
          </cell>
        </row>
        <row r="5508">
          <cell r="A5508">
            <v>100735</v>
          </cell>
          <cell r="B5508" t="str">
            <v>PINTURAS</v>
          </cell>
          <cell r="C5508" t="str">
            <v>PINT</v>
          </cell>
          <cell r="D5508" t="str">
            <v>PINTURA PARA METAL</v>
          </cell>
          <cell r="E5508" t="str">
            <v>0158</v>
          </cell>
          <cell r="F5508" t="str">
            <v/>
          </cell>
          <cell r="G5508" t="str">
            <v/>
          </cell>
          <cell r="H5508" t="str">
            <v>PINTURA COM TINTA ACRÍLICA DE ACABAMENTO PULVERIZADA SOBRE SUPERFÍCIES METÁLICAS (EXCETO PERFIL) EXECUTADO EM OBRA (POR DEMÃO). AF_01/2020</v>
          </cell>
          <cell r="I5508" t="str">
            <v>M2</v>
          </cell>
          <cell r="J5508" t="str">
            <v>ATRIBUÍDO SÃO PAULO</v>
          </cell>
          <cell r="K5508" t="str">
            <v>7,17</v>
          </cell>
          <cell r="L5508" t="str">
            <v>CAIXA REFERENCIAL</v>
          </cell>
        </row>
        <row r="5509">
          <cell r="A5509">
            <v>100736</v>
          </cell>
          <cell r="B5509" t="str">
            <v>PINTURAS</v>
          </cell>
          <cell r="C5509" t="str">
            <v>PINT</v>
          </cell>
          <cell r="D5509" t="str">
            <v>PINTURA PARA METAL</v>
          </cell>
          <cell r="E5509" t="str">
            <v>0158</v>
          </cell>
          <cell r="F5509" t="str">
            <v/>
          </cell>
          <cell r="G5509" t="str">
            <v/>
          </cell>
          <cell r="H5509" t="str">
            <v>PINTURA COM TINTA ACRÍLICA DE ACABAMENTO APLICADA A ROLO OU PINCEL SOBRE SUPERFÍCIES METÁLICAS (EXCETO PERFIL) EXECUTADO EM OBRA (POR DEMÃO). AF_01/2020</v>
          </cell>
          <cell r="I5509" t="str">
            <v>M2</v>
          </cell>
          <cell r="J5509" t="str">
            <v>COEFICIENTE DE REPRESENTATIVIDADE</v>
          </cell>
          <cell r="K5509" t="str">
            <v>9,46</v>
          </cell>
          <cell r="L5509" t="str">
            <v>CAIXA REFERENCIAL</v>
          </cell>
        </row>
        <row r="5510">
          <cell r="A5510">
            <v>100739</v>
          </cell>
          <cell r="B5510" t="str">
            <v>PINTURAS</v>
          </cell>
          <cell r="C5510" t="str">
            <v>PINT</v>
          </cell>
          <cell r="D5510" t="str">
            <v>PINTURA PARA METAL</v>
          </cell>
          <cell r="E5510" t="str">
            <v>0158</v>
          </cell>
          <cell r="F5510" t="str">
            <v/>
          </cell>
          <cell r="G5510" t="str">
            <v/>
          </cell>
          <cell r="H5510" t="str">
            <v>PINTURA COM TINTA ALQUÍDICA DE ACABAMENTO (ESMALTE SINTÉTICO ACETINADO) PULVERIZADA SOBRE PERFIL METÁLICO EXECUTADO EM FÁBRICA (POR DEMÃO). AF_01/2020</v>
          </cell>
          <cell r="I5510" t="str">
            <v>M2</v>
          </cell>
          <cell r="J5510" t="str">
            <v>ATRIBUÍDO SÃO PAULO</v>
          </cell>
          <cell r="K5510" t="str">
            <v>6,79</v>
          </cell>
          <cell r="L5510" t="str">
            <v>CAIXA REFERENCIAL</v>
          </cell>
        </row>
        <row r="5511">
          <cell r="A5511">
            <v>100740</v>
          </cell>
          <cell r="B5511" t="str">
            <v>PINTURAS</v>
          </cell>
          <cell r="C5511" t="str">
            <v>PINT</v>
          </cell>
          <cell r="D5511" t="str">
            <v>PINTURA PARA METAL</v>
          </cell>
          <cell r="E5511" t="str">
            <v>0158</v>
          </cell>
          <cell r="F5511" t="str">
            <v/>
          </cell>
          <cell r="G5511" t="str">
            <v/>
          </cell>
          <cell r="H5511" t="str">
            <v>PINTURA COM TINTA ALQUÍDICA DE ACABAMENTO (ESMALTE SINTÉTICO ACETINADO) APLICADA A ROLO OU PINCEL SOBRE PERFIL METÁLICO EXECUTADO EM FÁBRICA (POR DEMÃO). AF_01/2020</v>
          </cell>
          <cell r="I5511" t="str">
            <v>M2</v>
          </cell>
          <cell r="J5511" t="str">
            <v>COEFICIENTE DE REPRESENTATIVIDADE</v>
          </cell>
          <cell r="K5511" t="str">
            <v>7,30</v>
          </cell>
          <cell r="L5511" t="str">
            <v>CAIXA REFERENCIAL</v>
          </cell>
        </row>
        <row r="5512">
          <cell r="A5512">
            <v>100741</v>
          </cell>
          <cell r="B5512" t="str">
            <v>PINTURAS</v>
          </cell>
          <cell r="C5512" t="str">
            <v>PINT</v>
          </cell>
          <cell r="D5512" t="str">
            <v>PINTURA PARA METAL</v>
          </cell>
          <cell r="E5512" t="str">
            <v>0158</v>
          </cell>
          <cell r="F5512" t="str">
            <v/>
          </cell>
          <cell r="G5512" t="str">
            <v/>
          </cell>
          <cell r="H5512" t="str">
            <v>PINTURA COM TINTA ALQUÍDICA DE ACABAMENTO (ESMALTE SINTÉTICO ACETINADO) PULVERIZADA SOBRE SUPERFÍCIES METÁLICAS (EXCETO PERFIL) EXECUTADO EM OBRA (POR DEMÃO). AF_01/2020</v>
          </cell>
          <cell r="I5512" t="str">
            <v>M2</v>
          </cell>
          <cell r="J5512" t="str">
            <v>ATRIBUÍDO SÃO PAULO</v>
          </cell>
          <cell r="K5512" t="str">
            <v>16,10</v>
          </cell>
          <cell r="L5512" t="str">
            <v>CAIXA REFERENCIAL</v>
          </cell>
        </row>
        <row r="5513">
          <cell r="A5513">
            <v>100742</v>
          </cell>
          <cell r="B5513" t="str">
            <v>PINTURAS</v>
          </cell>
          <cell r="C5513" t="str">
            <v>PINT</v>
          </cell>
          <cell r="D5513" t="str">
            <v>PINTURA PARA METAL</v>
          </cell>
          <cell r="E5513" t="str">
            <v>0158</v>
          </cell>
          <cell r="F5513" t="str">
            <v/>
          </cell>
          <cell r="G5513" t="str">
            <v/>
          </cell>
          <cell r="H5513" t="str">
            <v>PINTURA COM TINTA ALQUÍDICA DE ACABAMENTO (ESMALTE SINTÉTICO ACETINADO) APLICADA A ROLO OU PINCEL SOBRE SUPERFÍCIES METÁLICAS (EXCETO PERFIL) EXECUTADO EM OBRA (POR DEMÃO). AF_01/2020</v>
          </cell>
          <cell r="I5513" t="str">
            <v>M2</v>
          </cell>
          <cell r="J5513" t="str">
            <v>COEFICIENTE DE REPRESENTATIVIDADE</v>
          </cell>
          <cell r="K5513" t="str">
            <v>16,11</v>
          </cell>
          <cell r="L5513" t="str">
            <v>CAIXA REFERENCIAL</v>
          </cell>
        </row>
        <row r="5514">
          <cell r="A5514">
            <v>100743</v>
          </cell>
          <cell r="B5514" t="str">
            <v>PINTURAS</v>
          </cell>
          <cell r="C5514" t="str">
            <v>PINT</v>
          </cell>
          <cell r="D5514" t="str">
            <v>PINTURA PARA METAL</v>
          </cell>
          <cell r="E5514" t="str">
            <v>0158</v>
          </cell>
          <cell r="F5514" t="str">
            <v/>
          </cell>
          <cell r="G5514" t="str">
            <v/>
          </cell>
          <cell r="H5514" t="str">
            <v>PINTURA COM TINTA ALQUÍDICA DE ACABAMENTO (ESMALTE SINTÉTICO BRILHANTE) PULVERIZADA SOBRE PERFIL METÁLICO EXECUTADO EM FÁBRICA  (POR DEMÃO). AF_01/2020</v>
          </cell>
          <cell r="I5514" t="str">
            <v>M2</v>
          </cell>
          <cell r="J5514" t="str">
            <v>ATRIBUÍDO SÃO PAULO</v>
          </cell>
          <cell r="K5514" t="str">
            <v>6,63</v>
          </cell>
          <cell r="L5514" t="str">
            <v>CAIXA REFERENCIAL</v>
          </cell>
        </row>
        <row r="5515">
          <cell r="A5515">
            <v>100744</v>
          </cell>
          <cell r="B5515" t="str">
            <v>PINTURAS</v>
          </cell>
          <cell r="C5515" t="str">
            <v>PINT</v>
          </cell>
          <cell r="D5515" t="str">
            <v>PINTURA PARA METAL</v>
          </cell>
          <cell r="E5515" t="str">
            <v>0158</v>
          </cell>
          <cell r="F5515" t="str">
            <v/>
          </cell>
          <cell r="G5515" t="str">
            <v/>
          </cell>
          <cell r="H5515" t="str">
            <v>PINTURA COM TINTA ALQUÍDICA DE ACABAMENTO (ESMALTE SINTÉTICO BRILHANTE) APLICADA A ROLO OU PINCEL SOBRE PERFIL METÁLICO EXECUTADO EM FÁBRICA (POR DEMÃO). AF_01/2020</v>
          </cell>
          <cell r="I5515" t="str">
            <v>M2</v>
          </cell>
          <cell r="J5515" t="str">
            <v>COLETADO</v>
          </cell>
          <cell r="K5515" t="str">
            <v>7,20</v>
          </cell>
          <cell r="L5515" t="str">
            <v>CAIXA REFERENCIAL</v>
          </cell>
        </row>
        <row r="5516">
          <cell r="A5516">
            <v>100745</v>
          </cell>
          <cell r="B5516" t="str">
            <v>PINTURAS</v>
          </cell>
          <cell r="C5516" t="str">
            <v>PINT</v>
          </cell>
          <cell r="D5516" t="str">
            <v>PINTURA PARA METAL</v>
          </cell>
          <cell r="E5516" t="str">
            <v>0158</v>
          </cell>
          <cell r="F5516" t="str">
            <v/>
          </cell>
          <cell r="G5516" t="str">
            <v/>
          </cell>
          <cell r="H5516" t="str">
            <v>PINTURA COM TINTA ALQUÍDICA DE ACABAMENTO (ESMALTE SINTÉTICO BRILHANTE) PULVERIZADA SOBRE SUPERFÍCIES METÁLICAS (EXCETO PERFIL) EXECUTADO EM OBRA  (POR DEMÃO). AF_01/2020</v>
          </cell>
          <cell r="I5516" t="str">
            <v>M2</v>
          </cell>
          <cell r="J5516" t="str">
            <v>ATRIBUÍDO SÃO PAULO</v>
          </cell>
          <cell r="K5516" t="str">
            <v>15,94</v>
          </cell>
          <cell r="L5516" t="str">
            <v>CAIXA REFERENCIAL</v>
          </cell>
        </row>
        <row r="5517">
          <cell r="A5517">
            <v>100746</v>
          </cell>
          <cell r="B5517" t="str">
            <v>PINTURAS</v>
          </cell>
          <cell r="C5517" t="str">
            <v>PINT</v>
          </cell>
          <cell r="D5517" t="str">
            <v>PINTURA PARA METAL</v>
          </cell>
          <cell r="E5517" t="str">
            <v>0158</v>
          </cell>
          <cell r="F5517" t="str">
            <v/>
          </cell>
          <cell r="G5517" t="str">
            <v/>
          </cell>
          <cell r="H5517" t="str">
            <v>PINTURA COM TINTA ALQUÍDICA DE ACABAMENTO (ESMALTE SINTÉTICO BRILHANTE) APLICADA A ROLO OU PINCEL SOBRE SUPERFÍCIES METÁLICAS (EXCETO PERFIL) EXECUTADO EM OBRA (POR DEMÃO). AF_01/2020</v>
          </cell>
          <cell r="I5517" t="str">
            <v>M2</v>
          </cell>
          <cell r="J5517" t="str">
            <v>COLETADO</v>
          </cell>
          <cell r="K5517" t="str">
            <v>16,01</v>
          </cell>
          <cell r="L5517" t="str">
            <v>CAIXA REFERENCIAL</v>
          </cell>
        </row>
        <row r="5518">
          <cell r="A5518">
            <v>100747</v>
          </cell>
          <cell r="B5518" t="str">
            <v>PINTURAS</v>
          </cell>
          <cell r="C5518" t="str">
            <v>PINT</v>
          </cell>
          <cell r="D5518" t="str">
            <v>PINTURA PARA METAL</v>
          </cell>
          <cell r="E5518" t="str">
            <v>0158</v>
          </cell>
          <cell r="F5518" t="str">
            <v/>
          </cell>
          <cell r="G5518" t="str">
            <v/>
          </cell>
          <cell r="H5518" t="str">
            <v>PINTURA COM TINTA ALQUÍDICA DE ACABAMENTO (ESMALTE SINTÉTICO FOSCO) PULVERIZADA SOBRE PERFIL METÁLICO EXECUTADO EM FÁBRICA (POR DEMÃO). AF_01/2020</v>
          </cell>
          <cell r="I5518" t="str">
            <v>M2</v>
          </cell>
          <cell r="J5518" t="str">
            <v>ATRIBUÍDO SÃO PAULO</v>
          </cell>
          <cell r="K5518" t="str">
            <v>6,70</v>
          </cell>
          <cell r="L5518" t="str">
            <v>CAIXA REFERENCIAL</v>
          </cell>
        </row>
        <row r="5519">
          <cell r="A5519">
            <v>100748</v>
          </cell>
          <cell r="B5519" t="str">
            <v>PINTURAS</v>
          </cell>
          <cell r="C5519" t="str">
            <v>PINT</v>
          </cell>
          <cell r="D5519" t="str">
            <v>PINTURA PARA METAL</v>
          </cell>
          <cell r="E5519" t="str">
            <v>0158</v>
          </cell>
          <cell r="F5519" t="str">
            <v/>
          </cell>
          <cell r="G5519" t="str">
            <v/>
          </cell>
          <cell r="H5519" t="str">
            <v>PINTURA COM TINTA ALQUÍDICA DE ACABAMENTO (ESMALTE SINTÉTICO FOSCO) APLICADA A ROLO OU PINCEL SOBRE PERFIL METÁLICO EXECUTADO EM FÁBRICA (POR DEMÃO). AF_01/2020</v>
          </cell>
          <cell r="I5519" t="str">
            <v>M2</v>
          </cell>
          <cell r="J5519" t="str">
            <v>COEFICIENTE DE REPRESENTATIVIDADE</v>
          </cell>
          <cell r="K5519" t="str">
            <v>7,24</v>
          </cell>
          <cell r="L5519" t="str">
            <v>CAIXA REFERENCIAL</v>
          </cell>
        </row>
        <row r="5520">
          <cell r="A5520">
            <v>100749</v>
          </cell>
          <cell r="B5520" t="str">
            <v>PINTURAS</v>
          </cell>
          <cell r="C5520" t="str">
            <v>PINT</v>
          </cell>
          <cell r="D5520" t="str">
            <v>PINTURA PARA METAL</v>
          </cell>
          <cell r="E5520" t="str">
            <v>0158</v>
          </cell>
          <cell r="F5520" t="str">
            <v/>
          </cell>
          <cell r="G5520" t="str">
            <v/>
          </cell>
          <cell r="H5520" t="str">
            <v>PINTURA COM TINTA ALQUÍDICA DE ACABAMENTO (ESMALTE SINTÉTICO FOSCO) PULVERIZADA SOBRE SUPERFÍCIES METÁLICAS (EXCETO PERFIL) EXECUTADO EM OBRA (POR DEMÃO). AF_01/2020</v>
          </cell>
          <cell r="I5520" t="str">
            <v>M2</v>
          </cell>
          <cell r="J5520" t="str">
            <v>ATRIBUÍDO SÃO PAULO</v>
          </cell>
          <cell r="K5520" t="str">
            <v>16,01</v>
          </cell>
          <cell r="L5520" t="str">
            <v>CAIXA REFERENCIAL</v>
          </cell>
        </row>
        <row r="5521">
          <cell r="A5521">
            <v>100750</v>
          </cell>
          <cell r="B5521" t="str">
            <v>PINTURAS</v>
          </cell>
          <cell r="C5521" t="str">
            <v>PINT</v>
          </cell>
          <cell r="D5521" t="str">
            <v>PINTURA PARA METAL</v>
          </cell>
          <cell r="E5521" t="str">
            <v>0158</v>
          </cell>
          <cell r="F5521" t="str">
            <v/>
          </cell>
          <cell r="G5521" t="str">
            <v/>
          </cell>
          <cell r="H5521" t="str">
            <v>PINTURA COM TINTA ALQUÍDICA DE ACABAMENTO (ESMALTE SINTÉTICO FOSCO) APLICADA A ROLO OU PINCEL SOBRE SUPERFÍCIES METÁLICAS (EXCETO PERFIL) EXECUTADO EM OBRA (POR DEMÃO). AF_01/2020</v>
          </cell>
          <cell r="I5521" t="str">
            <v>M2</v>
          </cell>
          <cell r="J5521" t="str">
            <v>COEFICIENTE DE REPRESENTATIVIDADE</v>
          </cell>
          <cell r="K5521" t="str">
            <v>16,05</v>
          </cell>
          <cell r="L5521" t="str">
            <v>CAIXA REFERENCIAL</v>
          </cell>
        </row>
        <row r="5522">
          <cell r="A5522">
            <v>100751</v>
          </cell>
          <cell r="B5522" t="str">
            <v>PINTURAS</v>
          </cell>
          <cell r="C5522" t="str">
            <v>PINT</v>
          </cell>
          <cell r="D5522" t="str">
            <v>PINTURA PARA METAL</v>
          </cell>
          <cell r="E5522" t="str">
            <v>0158</v>
          </cell>
          <cell r="F5522" t="str">
            <v/>
          </cell>
          <cell r="G5522" t="str">
            <v/>
          </cell>
          <cell r="H5522" t="str">
            <v>PINTURA COM TINTA EPOXÍDICA DE ACABAMENTO PULVERIZADA SOBRE PERFIL METÁLICO EXECUTADO EM FÁBRICA (02 DEMÃOS). AF_01/2020</v>
          </cell>
          <cell r="I5522" t="str">
            <v>M2</v>
          </cell>
          <cell r="J5522" t="str">
            <v>ATRIBUÍDO SÃO PAULO</v>
          </cell>
          <cell r="K5522" t="str">
            <v>26,34</v>
          </cell>
          <cell r="L5522" t="str">
            <v>CAIXA REFERENCIAL</v>
          </cell>
        </row>
        <row r="5523">
          <cell r="A5523">
            <v>100752</v>
          </cell>
          <cell r="B5523" t="str">
            <v>PINTURAS</v>
          </cell>
          <cell r="C5523" t="str">
            <v>PINT</v>
          </cell>
          <cell r="D5523" t="str">
            <v>PINTURA PARA METAL</v>
          </cell>
          <cell r="E5523" t="str">
            <v>0158</v>
          </cell>
          <cell r="F5523" t="str">
            <v/>
          </cell>
          <cell r="G5523" t="str">
            <v/>
          </cell>
          <cell r="H5523" t="str">
            <v>PINTURA COM TINTA EPOXÍDICA DE ACABAMENTO APLICADA A ROLO OU PINCEL SOBRE PERFIL METÁLICO EXECUTADO EM FÁBRICA (02 DEMÃOS). AF_01/2020</v>
          </cell>
          <cell r="I5523" t="str">
            <v>M2</v>
          </cell>
          <cell r="J5523" t="str">
            <v>COEFICIENTE DE REPRESENTATIVIDADE</v>
          </cell>
          <cell r="K5523" t="str">
            <v>30,90</v>
          </cell>
          <cell r="L5523" t="str">
            <v>CAIXA REFERENCIAL</v>
          </cell>
        </row>
        <row r="5524">
          <cell r="A5524">
            <v>100753</v>
          </cell>
          <cell r="B5524" t="str">
            <v>PINTURAS</v>
          </cell>
          <cell r="C5524" t="str">
            <v>PINT</v>
          </cell>
          <cell r="D5524" t="str">
            <v>PINTURA PARA METAL</v>
          </cell>
          <cell r="E5524" t="str">
            <v>0158</v>
          </cell>
          <cell r="F5524" t="str">
            <v/>
          </cell>
          <cell r="G5524" t="str">
            <v/>
          </cell>
          <cell r="H5524" t="str">
            <v>PINTURA COM TINTA ACRÍLICA DE ACABAMENTO PULVERIZADA SOBRE SUPERFÍCIES METÁLICAS (EXCETO PERFIL) EXECUTADO EM OBRA (02 DEMÃOS). AF_01/2020</v>
          </cell>
          <cell r="I5524" t="str">
            <v>M2</v>
          </cell>
          <cell r="J5524" t="str">
            <v>ATRIBUÍDO SÃO PAULO</v>
          </cell>
          <cell r="K5524" t="str">
            <v>14,35</v>
          </cell>
          <cell r="L5524" t="str">
            <v>CAIXA REFERENCIAL</v>
          </cell>
        </row>
        <row r="5525">
          <cell r="A5525">
            <v>100754</v>
          </cell>
          <cell r="B5525" t="str">
            <v>PINTURAS</v>
          </cell>
          <cell r="C5525" t="str">
            <v>PINT</v>
          </cell>
          <cell r="D5525" t="str">
            <v>PINTURA PARA METAL</v>
          </cell>
          <cell r="E5525" t="str">
            <v>0158</v>
          </cell>
          <cell r="F5525" t="str">
            <v/>
          </cell>
          <cell r="G5525" t="str">
            <v/>
          </cell>
          <cell r="H5525" t="str">
            <v>PINTURA COM TINTA ACRÍLICA DE ACABAMENTO APLICADA A ROLO OU PINCEL SOBRE SUPERFÍCIES METÁLICAS (EXCETO PERFIL) EXECUTADO EM OBRA (02 DEMÃOS). AF_01/2020</v>
          </cell>
          <cell r="I5525" t="str">
            <v>M2</v>
          </cell>
          <cell r="J5525" t="str">
            <v>COEFICIENTE DE REPRESENTATIVIDADE</v>
          </cell>
          <cell r="K5525" t="str">
            <v>18,93</v>
          </cell>
          <cell r="L5525" t="str">
            <v>CAIXA REFERENCIAL</v>
          </cell>
        </row>
        <row r="5526">
          <cell r="A5526">
            <v>100757</v>
          </cell>
          <cell r="B5526" t="str">
            <v>PINTURAS</v>
          </cell>
          <cell r="C5526" t="str">
            <v>PINT</v>
          </cell>
          <cell r="D5526" t="str">
            <v>PINTURA PARA METAL</v>
          </cell>
          <cell r="E5526" t="str">
            <v>0158</v>
          </cell>
          <cell r="F5526" t="str">
            <v/>
          </cell>
          <cell r="G5526" t="str">
            <v/>
          </cell>
          <cell r="H5526" t="str">
            <v>PINTURA COM TINTA ALQUÍDICA DE ACABAMENTO (ESMALTE SINTÉTICO ACETINADO) PULVERIZADA SOBRE SUPERFÍCIES METÁLICAS (EXCETO PERFIL) EXECUTADO EM OBRA (02 DEMÃOS). AF_01/2020</v>
          </cell>
          <cell r="I5526" t="str">
            <v>M2</v>
          </cell>
          <cell r="J5526" t="str">
            <v>ATRIBUÍDO SÃO PAULO</v>
          </cell>
          <cell r="K5526" t="str">
            <v>32,23</v>
          </cell>
          <cell r="L5526" t="str">
            <v>CAIXA REFERENCIAL</v>
          </cell>
        </row>
        <row r="5527">
          <cell r="A5527">
            <v>100758</v>
          </cell>
          <cell r="B5527" t="str">
            <v>PINTURAS</v>
          </cell>
          <cell r="C5527" t="str">
            <v>PINT</v>
          </cell>
          <cell r="D5527" t="str">
            <v>PINTURA PARA METAL</v>
          </cell>
          <cell r="E5527" t="str">
            <v>0158</v>
          </cell>
          <cell r="F5527" t="str">
            <v/>
          </cell>
          <cell r="G5527" t="str">
            <v/>
          </cell>
          <cell r="H5527" t="str">
            <v>PINTURA COM TINTA ALQUÍDICA DE ACABAMENTO (ESMALTE SINTÉTICO ACETINADO) APLICADA A ROLO OU PINCEL SOBRE SUPERFÍCIES METÁLICAS (EXCETO PERFIL) EXECUTADO EM OBRA (02 DEMÃOS). AF_01/2020</v>
          </cell>
          <cell r="I5527" t="str">
            <v>M2</v>
          </cell>
          <cell r="J5527" t="str">
            <v>COEFICIENTE DE REPRESENTATIVIDADE</v>
          </cell>
          <cell r="K5527" t="str">
            <v>32,24</v>
          </cell>
          <cell r="L5527" t="str">
            <v>CAIXA REFERENCIAL</v>
          </cell>
        </row>
        <row r="5528">
          <cell r="A5528">
            <v>100759</v>
          </cell>
          <cell r="B5528" t="str">
            <v>PINTURAS</v>
          </cell>
          <cell r="C5528" t="str">
            <v>PINT</v>
          </cell>
          <cell r="D5528" t="str">
            <v>PINTURA PARA METAL</v>
          </cell>
          <cell r="E5528" t="str">
            <v>0158</v>
          </cell>
          <cell r="F5528" t="str">
            <v/>
          </cell>
          <cell r="G5528" t="str">
            <v/>
          </cell>
          <cell r="H5528" t="str">
            <v>PINTURA COM TINTA ALQUÍDICA DE ACABAMENTO (ESMALTE SINTÉTICO BRILHANTE) PULVERIZADA SOBRE SUPERFÍCIES METÁLICAS (EXCETO PERFIL) EXECUTADO EM OBRA (02 DEMÃOS). AF_01/2020</v>
          </cell>
          <cell r="I5528" t="str">
            <v>M2</v>
          </cell>
          <cell r="J5528" t="str">
            <v>ATRIBUÍDO SÃO PAULO</v>
          </cell>
          <cell r="K5528" t="str">
            <v>31,90</v>
          </cell>
          <cell r="L5528" t="str">
            <v>CAIXA REFERENCIAL</v>
          </cell>
        </row>
        <row r="5529">
          <cell r="A5529">
            <v>100760</v>
          </cell>
          <cell r="B5529" t="str">
            <v>PINTURAS</v>
          </cell>
          <cell r="C5529" t="str">
            <v>PINT</v>
          </cell>
          <cell r="D5529" t="str">
            <v>PINTURA PARA METAL</v>
          </cell>
          <cell r="E5529" t="str">
            <v>0158</v>
          </cell>
          <cell r="F5529" t="str">
            <v/>
          </cell>
          <cell r="G5529" t="str">
            <v/>
          </cell>
          <cell r="H5529" t="str">
            <v>PINTURA COM TINTA ALQUÍDICA DE ACABAMENTO (ESMALTE SINTÉTICO BRILHANTE) APLICADA A ROLO OU PINCEL SOBRE SUPERFÍCIES METÁLICAS (EXCETO PERFIL) EXECUTADO EM OBRA (02 DEMÃOS). AF_01/2020</v>
          </cell>
          <cell r="I5529" t="str">
            <v>M2</v>
          </cell>
          <cell r="J5529" t="str">
            <v>COLETADO</v>
          </cell>
          <cell r="K5529" t="str">
            <v>32,03</v>
          </cell>
          <cell r="L5529" t="str">
            <v>CAIXA REFERENCIAL</v>
          </cell>
        </row>
        <row r="5530">
          <cell r="A5530">
            <v>100761</v>
          </cell>
          <cell r="B5530" t="str">
            <v>PINTURAS</v>
          </cell>
          <cell r="C5530" t="str">
            <v>PINT</v>
          </cell>
          <cell r="D5530" t="str">
            <v>PINTURA PARA METAL</v>
          </cell>
          <cell r="E5530" t="str">
            <v>0158</v>
          </cell>
          <cell r="F5530" t="str">
            <v/>
          </cell>
          <cell r="G5530" t="str">
            <v/>
          </cell>
          <cell r="H5530" t="str">
            <v>PINTURA COM TINTA ALQUÍDICA DE ACABAMENTO (ESMALTE SINTÉTICO FOSCO) PULVERIZADA SOBRE SUPERFÍCIES METÁLICAS (EXCETO PERFIL) EXECUTADO EM OBRA (02 DEMÃOS). AF_01/2020</v>
          </cell>
          <cell r="I5530" t="str">
            <v>M2</v>
          </cell>
          <cell r="J5530" t="str">
            <v>ATRIBUÍDO SÃO PAULO</v>
          </cell>
          <cell r="K5530" t="str">
            <v>32,04</v>
          </cell>
          <cell r="L5530" t="str">
            <v>CAIXA REFERENCIAL</v>
          </cell>
        </row>
        <row r="5531">
          <cell r="A5531">
            <v>100762</v>
          </cell>
          <cell r="B5531" t="str">
            <v>PINTURAS</v>
          </cell>
          <cell r="C5531" t="str">
            <v>PINT</v>
          </cell>
          <cell r="D5531" t="str">
            <v>PINTURA PARA METAL</v>
          </cell>
          <cell r="E5531" t="str">
            <v>0158</v>
          </cell>
          <cell r="F5531" t="str">
            <v/>
          </cell>
          <cell r="G5531" t="str">
            <v/>
          </cell>
          <cell r="H5531" t="str">
            <v>PINTURA COM TINTA ALQUÍDICA DE ACABAMENTO (ESMALTE SINTÉTICO FOSCO) APLICADA A ROLO OU PINCEL SOBRE SUPERFÍCIES METÁLICAS (EXCETO PERFIL) EXECUTADO EM OBRA (02 DEMÃOS). AF_01/2020</v>
          </cell>
          <cell r="I5531" t="str">
            <v>M2</v>
          </cell>
          <cell r="J5531" t="str">
            <v>COEFICIENTE DE REPRESENTATIVIDADE</v>
          </cell>
          <cell r="K5531" t="str">
            <v>32,12</v>
          </cell>
          <cell r="L5531" t="str">
            <v>CAIXA REFERENCIAL</v>
          </cell>
        </row>
        <row r="5532">
          <cell r="A5532">
            <v>41595</v>
          </cell>
          <cell r="B5532" t="str">
            <v>PINTURAS</v>
          </cell>
          <cell r="C5532" t="str">
            <v>PINT</v>
          </cell>
          <cell r="D5532" t="str">
            <v>PINTURA PARA PISO</v>
          </cell>
          <cell r="E5532" t="str">
            <v>0161</v>
          </cell>
          <cell r="F5532" t="str">
            <v/>
          </cell>
          <cell r="G5532" t="str">
            <v/>
          </cell>
          <cell r="H5532" t="str">
            <v>PINTURA ACRILICA DE FAIXAS DE DEMARCACAO EM QUADRA POLIESPORTIVA, 5 CM DE LARGURA</v>
          </cell>
          <cell r="I5532" t="str">
            <v>M</v>
          </cell>
          <cell r="J5532" t="str">
            <v>COEFICIENTE DE REPRESENTATIVIDADE</v>
          </cell>
          <cell r="K5532" t="str">
            <v>9,74</v>
          </cell>
          <cell r="L5532" t="str">
            <v>CAIXA REFERENCIAL</v>
          </cell>
        </row>
        <row r="5533">
          <cell r="A5533" t="str">
            <v>74245/1</v>
          </cell>
          <cell r="B5533" t="str">
            <v>PINTURAS</v>
          </cell>
          <cell r="C5533" t="str">
            <v>PINT</v>
          </cell>
          <cell r="D5533" t="str">
            <v>PINTURA PARA PISO</v>
          </cell>
          <cell r="E5533" t="str">
            <v>0161</v>
          </cell>
          <cell r="F5533">
            <v>74245</v>
          </cell>
          <cell r="G5533" t="str">
            <v>PINTURA ACRILICA EM PISO CIMENTADO DUAS DEMAOS</v>
          </cell>
          <cell r="H5533" t="str">
            <v>PINTURA ACRILICA EM PISO CIMENTADO DUAS DEMAOS</v>
          </cell>
          <cell r="I5533" t="str">
            <v>M2</v>
          </cell>
          <cell r="J5533" t="str">
            <v>COEFICIENTE DE REPRESENTATIVIDADE</v>
          </cell>
          <cell r="K5533" t="str">
            <v>12,81</v>
          </cell>
          <cell r="L5533" t="str">
            <v>CAIXA REFERENCIAL</v>
          </cell>
        </row>
        <row r="5534">
          <cell r="A5534">
            <v>79467</v>
          </cell>
          <cell r="B5534" t="str">
            <v>PINTURAS</v>
          </cell>
          <cell r="C5534" t="str">
            <v>PINT</v>
          </cell>
          <cell r="D5534" t="str">
            <v>PINTURA PARA PISO</v>
          </cell>
          <cell r="E5534" t="str">
            <v>0161</v>
          </cell>
          <cell r="F5534" t="str">
            <v/>
          </cell>
          <cell r="G5534" t="str">
            <v/>
          </cell>
          <cell r="H5534" t="str">
            <v>PINTURA COM TINTA A BASE DE BORRACHA CLORADA , DE FAIXAS DE DEMARCACAO, EM QUADRA POLIESPORTIVA, 5 CM DE LARGURA.</v>
          </cell>
          <cell r="I5534" t="str">
            <v>ML</v>
          </cell>
          <cell r="J5534" t="str">
            <v>COEFICIENTE DE REPRESENTATIVIDADE</v>
          </cell>
          <cell r="K5534" t="str">
            <v>11,87</v>
          </cell>
          <cell r="L5534" t="str">
            <v>CAIXA REFERENCIAL</v>
          </cell>
        </row>
        <row r="5535">
          <cell r="A5535" t="str">
            <v>79500/2</v>
          </cell>
          <cell r="B5535" t="str">
            <v>PINTURAS</v>
          </cell>
          <cell r="C5535" t="str">
            <v>PINT</v>
          </cell>
          <cell r="D5535" t="str">
            <v>PINTURA PARA PISO</v>
          </cell>
          <cell r="E5535" t="str">
            <v>0161</v>
          </cell>
          <cell r="F5535">
            <v>79500</v>
          </cell>
          <cell r="G5535" t="str">
            <v>MARCACAO DE QUADRAS E PINTURAS DE PISOS</v>
          </cell>
          <cell r="H5535" t="str">
            <v>PINTURA ACRILICA EM PISO CIMENTADO, TRES DEMAOS</v>
          </cell>
          <cell r="I5535" t="str">
            <v>M2</v>
          </cell>
          <cell r="J5535" t="str">
            <v>COEFICIENTE DE REPRESENTATIVIDADE</v>
          </cell>
          <cell r="K5535" t="str">
            <v>18,02</v>
          </cell>
          <cell r="L5535" t="str">
            <v>CAIXA REFERENCIAL</v>
          </cell>
        </row>
        <row r="5536">
          <cell r="A5536">
            <v>84665</v>
          </cell>
          <cell r="B5536" t="str">
            <v>PINTURAS</v>
          </cell>
          <cell r="C5536" t="str">
            <v>PINT</v>
          </cell>
          <cell r="D5536" t="str">
            <v>PINTURA PARA PISO</v>
          </cell>
          <cell r="E5536" t="str">
            <v>0161</v>
          </cell>
          <cell r="F5536" t="str">
            <v/>
          </cell>
          <cell r="G5536" t="str">
            <v/>
          </cell>
          <cell r="H5536" t="str">
            <v>PINTURA ACRILICA PARA SINALIZAÇÃO HORIZONTAL EM PISO CIMENTADO</v>
          </cell>
          <cell r="I5536" t="str">
            <v>M2</v>
          </cell>
          <cell r="J5536" t="str">
            <v>COEFICIENTE DE REPRESENTATIVIDADE</v>
          </cell>
          <cell r="K5536" t="str">
            <v>18,57</v>
          </cell>
          <cell r="L5536" t="str">
            <v>CAIXA REFERENCIAL</v>
          </cell>
        </row>
        <row r="5537">
          <cell r="A5537">
            <v>101749</v>
          </cell>
          <cell r="B5537" t="str">
            <v>PISOS</v>
          </cell>
          <cell r="C5537" t="str">
            <v>PISO</v>
          </cell>
          <cell r="D5537" t="str">
            <v>PISO CIMENTADO</v>
          </cell>
          <cell r="E5537" t="str">
            <v>0111</v>
          </cell>
          <cell r="F5537" t="str">
            <v/>
          </cell>
          <cell r="G5537" t="str">
            <v/>
          </cell>
          <cell r="H5537" t="str">
            <v>PISO CIMENTADO, TRAÇO 1:3 (CIMENTO E AREIA), ACABAMENTO LISO, ESPESSURA 4,0 CM, PREPARO MECÂNICO DA ARGAMASSA. AF_09/2020</v>
          </cell>
          <cell r="I5537" t="str">
            <v>M2</v>
          </cell>
          <cell r="J5537" t="str">
            <v>ATRIBUÍDO SÃO PAULO</v>
          </cell>
          <cell r="K5537" t="str">
            <v>37,72</v>
          </cell>
          <cell r="L5537" t="str">
            <v>CAIXA REFERENCIAL</v>
          </cell>
        </row>
        <row r="5538">
          <cell r="A5538">
            <v>101750</v>
          </cell>
          <cell r="B5538" t="str">
            <v>PISOS</v>
          </cell>
          <cell r="C5538" t="str">
            <v>PISO</v>
          </cell>
          <cell r="D5538" t="str">
            <v>PISO CIMENTADO</v>
          </cell>
          <cell r="E5538" t="str">
            <v>0111</v>
          </cell>
          <cell r="F5538" t="str">
            <v/>
          </cell>
          <cell r="G5538" t="str">
            <v/>
          </cell>
          <cell r="H5538" t="str">
            <v>PISO CIMENTADO, TRAÇO 1:3 (CIMENTO E AREIA), ACABAMENTO RÚSTICO, ESPESSURA 4,0 CM, PREPARO MECÂNICO DA ARGAMASSA. AF_09/2020</v>
          </cell>
          <cell r="I5538" t="str">
            <v>M2</v>
          </cell>
          <cell r="J5538" t="str">
            <v>ATRIBUÍDO SÃO PAULO</v>
          </cell>
          <cell r="K5538" t="str">
            <v>36,02</v>
          </cell>
          <cell r="L5538" t="str">
            <v>CAIXA REFERENCIAL</v>
          </cell>
        </row>
        <row r="5539">
          <cell r="A5539">
            <v>101729</v>
          </cell>
          <cell r="B5539" t="str">
            <v>PISOS</v>
          </cell>
          <cell r="C5539" t="str">
            <v>PISO</v>
          </cell>
          <cell r="D5539" t="str">
            <v>PISO DE MADEIRA</v>
          </cell>
          <cell r="E5539" t="str">
            <v>0112</v>
          </cell>
          <cell r="F5539" t="str">
            <v/>
          </cell>
          <cell r="G5539" t="str">
            <v/>
          </cell>
          <cell r="H5539" t="str">
            <v>PISO EM TACO DE MADEIRA 7X42CM, FIXADO COM COLA BASE DE PVA. AF_09/2020</v>
          </cell>
          <cell r="I5539" t="str">
            <v>M2</v>
          </cell>
          <cell r="J5539" t="str">
            <v>COEFICIENTE DE REPRESENTATIVIDADE</v>
          </cell>
          <cell r="K5539" t="str">
            <v>118,49</v>
          </cell>
          <cell r="L5539" t="str">
            <v>CAIXA REFERENCIAL</v>
          </cell>
        </row>
        <row r="5540">
          <cell r="A5540">
            <v>101746</v>
          </cell>
          <cell r="B5540" t="str">
            <v>PISOS</v>
          </cell>
          <cell r="C5540" t="str">
            <v>PISO</v>
          </cell>
          <cell r="D5540" t="str">
            <v>PISO DE MADEIRA</v>
          </cell>
          <cell r="E5540" t="str">
            <v>0112</v>
          </cell>
          <cell r="F5540" t="str">
            <v/>
          </cell>
          <cell r="G5540" t="str">
            <v/>
          </cell>
          <cell r="H5540" t="str">
            <v>ASSOALHO DE MADEIRA. AF_09/2020</v>
          </cell>
          <cell r="I5540" t="str">
            <v>M2</v>
          </cell>
          <cell r="J5540" t="str">
            <v>COEFICIENTE DE REPRESENTATIVIDADE</v>
          </cell>
          <cell r="K5540" t="str">
            <v>183,47</v>
          </cell>
          <cell r="L5540" t="str">
            <v>CAIXA REFERENCIAL</v>
          </cell>
        </row>
        <row r="5541">
          <cell r="A5541">
            <v>101751</v>
          </cell>
          <cell r="B5541" t="str">
            <v>PISOS</v>
          </cell>
          <cell r="C5541" t="str">
            <v>PISO</v>
          </cell>
          <cell r="D5541" t="str">
            <v>PISO DE MADEIRA</v>
          </cell>
          <cell r="E5541" t="str">
            <v>0112</v>
          </cell>
          <cell r="F5541" t="str">
            <v/>
          </cell>
          <cell r="G5541" t="str">
            <v/>
          </cell>
          <cell r="H5541" t="str">
            <v>PISO EM TACO DE MADEIRA 7X21CM, FIXADO COM COLA BASE DE PVA. AF_09/2020</v>
          </cell>
          <cell r="I5541" t="str">
            <v>M2</v>
          </cell>
          <cell r="J5541" t="str">
            <v>COEFICIENTE DE REPRESENTATIVIDADE</v>
          </cell>
          <cell r="K5541" t="str">
            <v>123,24</v>
          </cell>
          <cell r="L5541" t="str">
            <v>CAIXA REFERENCIAL</v>
          </cell>
        </row>
        <row r="5542">
          <cell r="A5542">
            <v>87246</v>
          </cell>
          <cell r="B5542" t="str">
            <v>PISOS</v>
          </cell>
          <cell r="C5542" t="str">
            <v>PISO</v>
          </cell>
          <cell r="D5542" t="str">
            <v>PISO CERAMICO</v>
          </cell>
          <cell r="E5542" t="str">
            <v>0113</v>
          </cell>
          <cell r="F5542" t="str">
            <v/>
          </cell>
          <cell r="G5542" t="str">
            <v/>
          </cell>
          <cell r="H5542" t="str">
            <v>REVESTIMENTO CERÂMICO PARA PISO COM PLACAS TIPO ESMALTADA EXTRA DE DIMENSÕES 35X35 CM APLICADA EM AMBIENTES DE ÁREA MENOR QUE 5 M2. AF_06/2014</v>
          </cell>
          <cell r="I5542" t="str">
            <v>M2</v>
          </cell>
          <cell r="J5542" t="str">
            <v>COEFICIENTE DE REPRESENTATIVIDADE</v>
          </cell>
          <cell r="K5542" t="str">
            <v>39,62</v>
          </cell>
          <cell r="L5542" t="str">
            <v>CAIXA REFERENCIAL</v>
          </cell>
        </row>
        <row r="5543">
          <cell r="A5543">
            <v>87247</v>
          </cell>
          <cell r="B5543" t="str">
            <v>PISOS</v>
          </cell>
          <cell r="C5543" t="str">
            <v>PISO</v>
          </cell>
          <cell r="D5543" t="str">
            <v>PISO CERAMICO</v>
          </cell>
          <cell r="E5543" t="str">
            <v>0113</v>
          </cell>
          <cell r="F5543" t="str">
            <v/>
          </cell>
          <cell r="G5543" t="str">
            <v/>
          </cell>
          <cell r="H5543" t="str">
            <v>REVESTIMENTO CERÂMICO PARA PISO COM PLACAS TIPO ESMALTADA EXTRA DE DIMENSÕES 35X35 CM APLICADA EM AMBIENTES DE ÁREA ENTRE 5 M2 E 10 M2. AF_06/2014</v>
          </cell>
          <cell r="I5543" t="str">
            <v>M2</v>
          </cell>
          <cell r="J5543" t="str">
            <v>COEFICIENTE DE REPRESENTATIVIDADE</v>
          </cell>
          <cell r="K5543" t="str">
            <v>34,63</v>
          </cell>
          <cell r="L5543" t="str">
            <v>CAIXA REFERENCIAL</v>
          </cell>
        </row>
        <row r="5544">
          <cell r="A5544">
            <v>87248</v>
          </cell>
          <cell r="B5544" t="str">
            <v>PISOS</v>
          </cell>
          <cell r="C5544" t="str">
            <v>PISO</v>
          </cell>
          <cell r="D5544" t="str">
            <v>PISO CERAMICO</v>
          </cell>
          <cell r="E5544" t="str">
            <v>0113</v>
          </cell>
          <cell r="F5544" t="str">
            <v/>
          </cell>
          <cell r="G5544" t="str">
            <v/>
          </cell>
          <cell r="H5544" t="str">
            <v>REVESTIMENTO CERÂMICO PARA PISO COM PLACAS TIPO ESMALTADA EXTRA DE DIMENSÕES 35X35 CM APLICADA EM AMBIENTES DE ÁREA MAIOR QUE 10 M2. AF_06/2014</v>
          </cell>
          <cell r="I5544" t="str">
            <v>M2</v>
          </cell>
          <cell r="J5544" t="str">
            <v>COEFICIENTE DE REPRESENTATIVIDADE</v>
          </cell>
          <cell r="K5544" t="str">
            <v>30,53</v>
          </cell>
          <cell r="L5544" t="str">
            <v>CAIXA REFERENCIAL</v>
          </cell>
        </row>
        <row r="5545">
          <cell r="A5545">
            <v>87249</v>
          </cell>
          <cell r="B5545" t="str">
            <v>PISOS</v>
          </cell>
          <cell r="C5545" t="str">
            <v>PISO</v>
          </cell>
          <cell r="D5545" t="str">
            <v>PISO CERAMICO</v>
          </cell>
          <cell r="E5545" t="str">
            <v>0113</v>
          </cell>
          <cell r="F5545" t="str">
            <v/>
          </cell>
          <cell r="G5545" t="str">
            <v/>
          </cell>
          <cell r="H5545" t="str">
            <v>REVESTIMENTO CERÂMICO PARA PISO COM PLACAS TIPO ESMALTADA EXTRA DE DIMENSÕES 45X45 CM APLICADA EM AMBIENTES DE ÁREA MENOR QUE 5 M2. AF_06/2014</v>
          </cell>
          <cell r="I5545" t="str">
            <v>M2</v>
          </cell>
          <cell r="J5545" t="str">
            <v>COEFICIENTE DE REPRESENTATIVIDADE</v>
          </cell>
          <cell r="K5545" t="str">
            <v>44,48</v>
          </cell>
          <cell r="L5545" t="str">
            <v>CAIXA REFERENCIAL</v>
          </cell>
        </row>
        <row r="5546">
          <cell r="A5546">
            <v>87250</v>
          </cell>
          <cell r="B5546" t="str">
            <v>PISOS</v>
          </cell>
          <cell r="C5546" t="str">
            <v>PISO</v>
          </cell>
          <cell r="D5546" t="str">
            <v>PISO CERAMICO</v>
          </cell>
          <cell r="E5546" t="str">
            <v>0113</v>
          </cell>
          <cell r="F5546" t="str">
            <v/>
          </cell>
          <cell r="G5546" t="str">
            <v/>
          </cell>
          <cell r="H5546" t="str">
            <v>REVESTIMENTO CERÂMICO PARA PISO COM PLACAS TIPO ESMALTADA EXTRA DE DIMENSÕES 45X45 CM APLICADA EM AMBIENTES DE ÁREA ENTRE 5 M2 E 10 M2. AF_06/2014</v>
          </cell>
          <cell r="I5546" t="str">
            <v>M2</v>
          </cell>
          <cell r="J5546" t="str">
            <v>COEFICIENTE DE REPRESENTATIVIDADE</v>
          </cell>
          <cell r="K5546" t="str">
            <v>36,58</v>
          </cell>
          <cell r="L5546" t="str">
            <v>CAIXA REFERENCIAL</v>
          </cell>
        </row>
        <row r="5547">
          <cell r="A5547">
            <v>87251</v>
          </cell>
          <cell r="B5547" t="str">
            <v>PISOS</v>
          </cell>
          <cell r="C5547" t="str">
            <v>PISO</v>
          </cell>
          <cell r="D5547" t="str">
            <v>PISO CERAMICO</v>
          </cell>
          <cell r="E5547" t="str">
            <v>0113</v>
          </cell>
          <cell r="F5547" t="str">
            <v/>
          </cell>
          <cell r="G5547" t="str">
            <v/>
          </cell>
          <cell r="H5547" t="str">
            <v>REVESTIMENTO CERÂMICO PARA PISO COM PLACAS TIPO ESMALTADA EXTRA DE DIMENSÕES 45X45 CM APLICADA EM AMBIENTES DE ÁREA MAIOR QUE 10 M2. AF_06/2014</v>
          </cell>
          <cell r="I5547" t="str">
            <v>M2</v>
          </cell>
          <cell r="J5547" t="str">
            <v>COEFICIENTE DE REPRESENTATIVIDADE</v>
          </cell>
          <cell r="K5547" t="str">
            <v>31,42</v>
          </cell>
          <cell r="L5547" t="str">
            <v>CAIXA REFERENCIAL</v>
          </cell>
        </row>
        <row r="5548">
          <cell r="A5548">
            <v>87255</v>
          </cell>
          <cell r="B5548" t="str">
            <v>PISOS</v>
          </cell>
          <cell r="C5548" t="str">
            <v>PISO</v>
          </cell>
          <cell r="D5548" t="str">
            <v>PISO CERAMICO</v>
          </cell>
          <cell r="E5548" t="str">
            <v>0113</v>
          </cell>
          <cell r="F5548" t="str">
            <v/>
          </cell>
          <cell r="G5548" t="str">
            <v/>
          </cell>
          <cell r="H5548" t="str">
            <v>REVESTIMENTO CERÂMICO PARA PISO COM PLACAS TIPO ESMALTADA EXTRA DE DIMENSÕES 60X60 CM APLICADA EM AMBIENTES DE ÁREA MENOR QUE 5 M2. AF_06/2014</v>
          </cell>
          <cell r="I5548" t="str">
            <v>M2</v>
          </cell>
          <cell r="J5548" t="str">
            <v>COEFICIENTE DE REPRESENTATIVIDADE</v>
          </cell>
          <cell r="K5548" t="str">
            <v>71,13</v>
          </cell>
          <cell r="L5548" t="str">
            <v>CAIXA REFERENCIAL</v>
          </cell>
        </row>
        <row r="5549">
          <cell r="A5549">
            <v>87256</v>
          </cell>
          <cell r="B5549" t="str">
            <v>PISOS</v>
          </cell>
          <cell r="C5549" t="str">
            <v>PISO</v>
          </cell>
          <cell r="D5549" t="str">
            <v>PISO CERAMICO</v>
          </cell>
          <cell r="E5549" t="str">
            <v>0113</v>
          </cell>
          <cell r="F5549" t="str">
            <v/>
          </cell>
          <cell r="G5549" t="str">
            <v/>
          </cell>
          <cell r="H5549" t="str">
            <v>REVESTIMENTO CERÂMICO PARA PISO COM PLACAS TIPO ESMALTADA EXTRA DE DIMENSÕES 60X60 CM APLICADA EM AMBIENTES DE ÁREA ENTRE 5 M2 E 10 M2. AF_06/2014</v>
          </cell>
          <cell r="I5549" t="str">
            <v>M2</v>
          </cell>
          <cell r="J5549" t="str">
            <v>COEFICIENTE DE REPRESENTATIVIDADE</v>
          </cell>
          <cell r="K5549" t="str">
            <v>61,70</v>
          </cell>
          <cell r="L5549" t="str">
            <v>CAIXA REFERENCIAL</v>
          </cell>
        </row>
        <row r="5550">
          <cell r="A5550">
            <v>87257</v>
          </cell>
          <cell r="B5550" t="str">
            <v>PISOS</v>
          </cell>
          <cell r="C5550" t="str">
            <v>PISO</v>
          </cell>
          <cell r="D5550" t="str">
            <v>PISO CERAMICO</v>
          </cell>
          <cell r="E5550" t="str">
            <v>0113</v>
          </cell>
          <cell r="F5550" t="str">
            <v/>
          </cell>
          <cell r="G5550" t="str">
            <v/>
          </cell>
          <cell r="H5550" t="str">
            <v>REVESTIMENTO CERÂMICO PARA PISO COM PLACAS TIPO ESMALTADA EXTRA DE DIMENSÕES 60X60 CM APLICADA EM AMBIENTES DE ÁREA MAIOR QUE 10 M2. AF_06/2014</v>
          </cell>
          <cell r="I5550" t="str">
            <v>M2</v>
          </cell>
          <cell r="J5550" t="str">
            <v>COEFICIENTE DE REPRESENTATIVIDADE</v>
          </cell>
          <cell r="K5550" t="str">
            <v>55,67</v>
          </cell>
          <cell r="L5550" t="str">
            <v>CAIXA REFERENCIAL</v>
          </cell>
        </row>
        <row r="5551">
          <cell r="A5551">
            <v>87258</v>
          </cell>
          <cell r="B5551" t="str">
            <v>PISOS</v>
          </cell>
          <cell r="C5551" t="str">
            <v>PISO</v>
          </cell>
          <cell r="D5551" t="str">
            <v>PISO CERAMICO</v>
          </cell>
          <cell r="E5551" t="str">
            <v>0113</v>
          </cell>
          <cell r="F5551" t="str">
            <v/>
          </cell>
          <cell r="G5551" t="str">
            <v/>
          </cell>
          <cell r="H5551" t="str">
            <v>REVESTIMENTO CERÂMICO PARA PISO COM PLACAS TIPO PORCELANATO DE DIMENSÕES 45X45 CM APLICADA EM AMBIENTES DE ÁREA MENOR QUE 5 M². AF_06/2014</v>
          </cell>
          <cell r="I5551" t="str">
            <v>M2</v>
          </cell>
          <cell r="J5551" t="str">
            <v>COEFICIENTE DE REPRESENTATIVIDADE</v>
          </cell>
          <cell r="K5551" t="str">
            <v>95,38</v>
          </cell>
          <cell r="L5551" t="str">
            <v>CAIXA REFERENCIAL</v>
          </cell>
        </row>
        <row r="5552">
          <cell r="A5552">
            <v>87259</v>
          </cell>
          <cell r="B5552" t="str">
            <v>PISOS</v>
          </cell>
          <cell r="C5552" t="str">
            <v>PISO</v>
          </cell>
          <cell r="D5552" t="str">
            <v>PISO CERAMICO</v>
          </cell>
          <cell r="E5552" t="str">
            <v>0113</v>
          </cell>
          <cell r="F5552" t="str">
            <v/>
          </cell>
          <cell r="G5552" t="str">
            <v/>
          </cell>
          <cell r="H5552" t="str">
            <v>REVESTIMENTO CERÂMICO PARA PISO COM PLACAS TIPO PORCELANATO DE DIMENSÕES 45X45 CM APLICADA EM AMBIENTES DE ÁREA ENTRE 5 M² E 10 M². AF_06/2014</v>
          </cell>
          <cell r="I5552" t="str">
            <v>M2</v>
          </cell>
          <cell r="J5552" t="str">
            <v>COEFICIENTE DE REPRESENTATIVIDADE</v>
          </cell>
          <cell r="K5552" t="str">
            <v>86,44</v>
          </cell>
          <cell r="L5552" t="str">
            <v>CAIXA REFERENCIAL</v>
          </cell>
        </row>
        <row r="5553">
          <cell r="A5553">
            <v>87260</v>
          </cell>
          <cell r="B5553" t="str">
            <v>PISOS</v>
          </cell>
          <cell r="C5553" t="str">
            <v>PISO</v>
          </cell>
          <cell r="D5553" t="str">
            <v>PISO CERAMICO</v>
          </cell>
          <cell r="E5553" t="str">
            <v>0113</v>
          </cell>
          <cell r="F5553" t="str">
            <v/>
          </cell>
          <cell r="G5553" t="str">
            <v/>
          </cell>
          <cell r="H5553" t="str">
            <v>REVESTIMENTO CERÂMICO PARA PISO COM PLACAS TIPO PORCELANATO DE DIMENSÕES 45X45 CM APLICADA EM AMBIENTES DE ÁREA MAIOR QUE 10 M². AF_06/2014</v>
          </cell>
          <cell r="I5553" t="str">
            <v>M2</v>
          </cell>
          <cell r="J5553" t="str">
            <v>COEFICIENTE DE REPRESENTATIVIDADE</v>
          </cell>
          <cell r="K5553" t="str">
            <v>81,13</v>
          </cell>
          <cell r="L5553" t="str">
            <v>CAIXA REFERENCIAL</v>
          </cell>
        </row>
        <row r="5554">
          <cell r="A5554">
            <v>87261</v>
          </cell>
          <cell r="B5554" t="str">
            <v>PISOS</v>
          </cell>
          <cell r="C5554" t="str">
            <v>PISO</v>
          </cell>
          <cell r="D5554" t="str">
            <v>PISO CERAMICO</v>
          </cell>
          <cell r="E5554" t="str">
            <v>0113</v>
          </cell>
          <cell r="F5554" t="str">
            <v/>
          </cell>
          <cell r="G5554" t="str">
            <v/>
          </cell>
          <cell r="H5554" t="str">
            <v>REVESTIMENTO CERÂMICO PARA PISO COM PLACAS TIPO PORCELANATO DE DIMENSÕES 60X60 CM APLICADA EM AMBIENTES DE ÁREA MENOR QUE 5 M². AF_06/2014</v>
          </cell>
          <cell r="I5554" t="str">
            <v>M2</v>
          </cell>
          <cell r="J5554" t="str">
            <v>COEFICIENTE DE REPRESENTATIVIDADE</v>
          </cell>
          <cell r="K5554" t="str">
            <v>109,25</v>
          </cell>
          <cell r="L5554" t="str">
            <v>CAIXA REFERENCIAL</v>
          </cell>
        </row>
        <row r="5555">
          <cell r="A5555">
            <v>87262</v>
          </cell>
          <cell r="B5555" t="str">
            <v>PISOS</v>
          </cell>
          <cell r="C5555" t="str">
            <v>PISO</v>
          </cell>
          <cell r="D5555" t="str">
            <v>PISO CERAMICO</v>
          </cell>
          <cell r="E5555" t="str">
            <v>0113</v>
          </cell>
          <cell r="F5555" t="str">
            <v/>
          </cell>
          <cell r="G5555" t="str">
            <v/>
          </cell>
          <cell r="H5555" t="str">
            <v>REVESTIMENTO CERÂMICO PARA PISO COM PLACAS TIPO PORCELANATO DE DIMENSÕES 60X60 CM APLICADA EM AMBIENTES DE ÁREA ENTRE 5 M² E 10 M². AF_06/2014</v>
          </cell>
          <cell r="I5555" t="str">
            <v>M2</v>
          </cell>
          <cell r="J5555" t="str">
            <v>COEFICIENTE DE REPRESENTATIVIDADE</v>
          </cell>
          <cell r="K5555" t="str">
            <v>98,90</v>
          </cell>
          <cell r="L5555" t="str">
            <v>CAIXA REFERENCIAL</v>
          </cell>
        </row>
        <row r="5556">
          <cell r="A5556">
            <v>87263</v>
          </cell>
          <cell r="B5556" t="str">
            <v>PISOS</v>
          </cell>
          <cell r="C5556" t="str">
            <v>PISO</v>
          </cell>
          <cell r="D5556" t="str">
            <v>PISO CERAMICO</v>
          </cell>
          <cell r="E5556" t="str">
            <v>0113</v>
          </cell>
          <cell r="F5556" t="str">
            <v/>
          </cell>
          <cell r="G5556" t="str">
            <v/>
          </cell>
          <cell r="H5556" t="str">
            <v>REVESTIMENTO CERÂMICO PARA PISO COM PLACAS TIPO PORCELANATO DE DIMENSÕES 60X60 CM APLICADA EM AMBIENTES DE ÁREA MAIOR QUE 10 M². AF_06/2014</v>
          </cell>
          <cell r="I5556" t="str">
            <v>M2</v>
          </cell>
          <cell r="J5556" t="str">
            <v>COEFICIENTE DE REPRESENTATIVIDADE</v>
          </cell>
          <cell r="K5556" t="str">
            <v>92,64</v>
          </cell>
          <cell r="L5556" t="str">
            <v>CAIXA REFERENCIAL</v>
          </cell>
        </row>
        <row r="5557">
          <cell r="A5557">
            <v>89046</v>
          </cell>
          <cell r="B5557" t="str">
            <v>PISOS</v>
          </cell>
          <cell r="C5557" t="str">
            <v>PISO</v>
          </cell>
          <cell r="D5557" t="str">
            <v>PISO CERAMICO</v>
          </cell>
          <cell r="E5557" t="str">
            <v>0113</v>
          </cell>
          <cell r="F5557" t="str">
            <v/>
          </cell>
          <cell r="G5557" t="str">
            <v/>
          </cell>
          <cell r="H5557" t="str">
            <v>(COMPOSIÇÃO REPRESENTATIVA) DO SERVIÇO DE REVESTIMENTO CERÂMICO PARA PISO COM PLACAS TIPO ESMALTADA EXTRA DE DIMENSÕES 35X35 CM, PARA EDIFICAÇÃO HABITACIONAL MULTIFAMILIAR (PRÉDIO). AF_11/2014</v>
          </cell>
          <cell r="I5557" t="str">
            <v>M2</v>
          </cell>
          <cell r="J5557" t="str">
            <v>COEFICIENTE DE REPRESENTATIVIDADE</v>
          </cell>
          <cell r="K5557" t="str">
            <v>34,39</v>
          </cell>
          <cell r="L5557" t="str">
            <v>CAIXA REFERENCIAL</v>
          </cell>
        </row>
        <row r="5558">
          <cell r="A5558">
            <v>89171</v>
          </cell>
          <cell r="B5558" t="str">
            <v>PISOS</v>
          </cell>
          <cell r="C5558" t="str">
            <v>PISO</v>
          </cell>
          <cell r="D5558" t="str">
            <v>PISO CERAMICO</v>
          </cell>
          <cell r="E5558" t="str">
            <v>0113</v>
          </cell>
          <cell r="F5558" t="str">
            <v/>
          </cell>
          <cell r="G5558" t="str">
            <v/>
          </cell>
          <cell r="H5558" t="str">
            <v>(COMPOSIÇÃO REPRESENTATIVA) DO SERVIÇO DE REVESTIMENTO CERÂMICO PARA PISO COM PLACAS TIPO ESMALTADA EXTRA DE DIMENSÕES 35X35 CM, PARA EDIFICAÇÃO HABITACIONAL UNIFAMILIAR (CASA) E EDIFICAÇÃO PÚBLICA PADRÃO. AF_11/2014</v>
          </cell>
          <cell r="I5558" t="str">
            <v>M2</v>
          </cell>
          <cell r="J5558" t="str">
            <v>COEFICIENTE DE REPRESENTATIVIDADE</v>
          </cell>
          <cell r="K5558" t="str">
            <v>32,40</v>
          </cell>
          <cell r="L5558" t="str">
            <v>CAIXA REFERENCIAL</v>
          </cell>
        </row>
        <row r="5559">
          <cell r="A5559">
            <v>93389</v>
          </cell>
          <cell r="B5559" t="str">
            <v>PISOS</v>
          </cell>
          <cell r="C5559" t="str">
            <v>PISO</v>
          </cell>
          <cell r="D5559" t="str">
            <v>PISO CERAMICO</v>
          </cell>
          <cell r="E5559" t="str">
            <v>0113</v>
          </cell>
          <cell r="F5559" t="str">
            <v/>
          </cell>
          <cell r="G5559" t="str">
            <v/>
          </cell>
          <cell r="H5559" t="str">
            <v>REVESTIMENTO CERÂMICO PARA PISO COM PLACAS TIPO ESMALTADA PADRÃO POPULAR DE DIMENSÕES 35X35 CM APLICADA EM AMBIENTES DE ÁREA MENOR QUE 5 M2. AF_06/2014</v>
          </cell>
          <cell r="I5559" t="str">
            <v>M2</v>
          </cell>
          <cell r="J5559" t="str">
            <v>COEFICIENTE DE REPRESENTATIVIDADE</v>
          </cell>
          <cell r="K5559" t="str">
            <v>36,03</v>
          </cell>
          <cell r="L5559" t="str">
            <v>CAIXA REFERENCIAL</v>
          </cell>
        </row>
        <row r="5560">
          <cell r="A5560">
            <v>93390</v>
          </cell>
          <cell r="B5560" t="str">
            <v>PISOS</v>
          </cell>
          <cell r="C5560" t="str">
            <v>PISO</v>
          </cell>
          <cell r="D5560" t="str">
            <v>PISO CERAMICO</v>
          </cell>
          <cell r="E5560" t="str">
            <v>0113</v>
          </cell>
          <cell r="F5560" t="str">
            <v/>
          </cell>
          <cell r="G5560" t="str">
            <v/>
          </cell>
          <cell r="H5560" t="str">
            <v>REVESTIMENTO CERÂMICO PARA PISO COM PLACAS TIPO ESMALTADA PADRÃO POPULAR DE DIMENSÕES 35X35 CM APLICADA EM AMBIENTES DE ÁREA ENTRE 5 M2 E 10 M2. AF_06/2014</v>
          </cell>
          <cell r="I5560" t="str">
            <v>M2</v>
          </cell>
          <cell r="J5560" t="str">
            <v>COEFICIENTE DE REPRESENTATIVIDADE</v>
          </cell>
          <cell r="K5560" t="str">
            <v>31,10</v>
          </cell>
          <cell r="L5560" t="str">
            <v>CAIXA REFERENCIAL</v>
          </cell>
        </row>
        <row r="5561">
          <cell r="A5561">
            <v>93391</v>
          </cell>
          <cell r="B5561" t="str">
            <v>PISOS</v>
          </cell>
          <cell r="C5561" t="str">
            <v>PISO</v>
          </cell>
          <cell r="D5561" t="str">
            <v>PISO CERAMICO</v>
          </cell>
          <cell r="E5561" t="str">
            <v>0113</v>
          </cell>
          <cell r="F5561" t="str">
            <v/>
          </cell>
          <cell r="G5561" t="str">
            <v/>
          </cell>
          <cell r="H5561" t="str">
            <v>REVESTIMENTO CERÂMICO PARA PISO COM PLACAS TIPO ESMALTADA PADRÃO POPULAR DE DIMENSÕES 35X35 CM APLICADA EM AMBIENTES DE ÁREA MAIOR QUE 10 M2. AF_06/2014</v>
          </cell>
          <cell r="I5561" t="str">
            <v>M2</v>
          </cell>
          <cell r="J5561" t="str">
            <v>COEFICIENTE DE REPRESENTATIVIDADE</v>
          </cell>
          <cell r="K5561" t="str">
            <v>27,00</v>
          </cell>
          <cell r="L5561" t="str">
            <v>CAIXA REFERENCIAL</v>
          </cell>
        </row>
        <row r="5562">
          <cell r="A5562">
            <v>98670</v>
          </cell>
          <cell r="B5562" t="str">
            <v>PISOS</v>
          </cell>
          <cell r="C5562" t="str">
            <v>PISO</v>
          </cell>
          <cell r="D5562" t="str">
            <v>PISO DE PEDRA</v>
          </cell>
          <cell r="E5562" t="str">
            <v>0115</v>
          </cell>
          <cell r="F5562" t="str">
            <v/>
          </cell>
          <cell r="G5562" t="str">
            <v/>
          </cell>
          <cell r="H5562" t="str">
            <v>PISO EM LADRILHO HIDRÁULICO APLICADO EM AMBIENTES INTERNOS, INCLUSO APLICAÇÃO DE RESINA. AF_06/2018</v>
          </cell>
          <cell r="I5562" t="str">
            <v>M2</v>
          </cell>
          <cell r="J5562" t="str">
            <v>ATRIBUÍDO SÃO PAULO</v>
          </cell>
          <cell r="K5562" t="str">
            <v>130,03</v>
          </cell>
          <cell r="L5562" t="str">
            <v>CAIXA REFERENCIAL</v>
          </cell>
        </row>
        <row r="5563">
          <cell r="A5563">
            <v>98671</v>
          </cell>
          <cell r="B5563" t="str">
            <v>PISOS</v>
          </cell>
          <cell r="C5563" t="str">
            <v>PISO</v>
          </cell>
          <cell r="D5563" t="str">
            <v>PISO DE PEDRA</v>
          </cell>
          <cell r="E5563" t="str">
            <v>0115</v>
          </cell>
          <cell r="F5563" t="str">
            <v/>
          </cell>
          <cell r="G5563" t="str">
            <v/>
          </cell>
          <cell r="H5563" t="str">
            <v>PISO EM GRANITO APLICADO EM AMBIENTES INTERNOS. AF_09/2020</v>
          </cell>
          <cell r="I5563" t="str">
            <v>M2</v>
          </cell>
          <cell r="J5563" t="str">
            <v>COEFICIENTE DE REPRESENTATIVIDADE</v>
          </cell>
          <cell r="K5563" t="str">
            <v>326,64</v>
          </cell>
          <cell r="L5563" t="str">
            <v>CAIXA REFERENCIAL</v>
          </cell>
        </row>
        <row r="5564">
          <cell r="A5564">
            <v>98672</v>
          </cell>
          <cell r="B5564" t="str">
            <v>PISOS</v>
          </cell>
          <cell r="C5564" t="str">
            <v>PISO</v>
          </cell>
          <cell r="D5564" t="str">
            <v>PISO DE PEDRA</v>
          </cell>
          <cell r="E5564" t="str">
            <v>0115</v>
          </cell>
          <cell r="F5564" t="str">
            <v/>
          </cell>
          <cell r="G5564" t="str">
            <v/>
          </cell>
          <cell r="H5564" t="str">
            <v>PISO EM MÁRMORE APLICADO EM AMBIENTES INTERNOS. AF_09/2020</v>
          </cell>
          <cell r="I5564" t="str">
            <v>M2</v>
          </cell>
          <cell r="J5564" t="str">
            <v>COEFICIENTE DE REPRESENTATIVIDADE</v>
          </cell>
          <cell r="K5564" t="str">
            <v>510,50</v>
          </cell>
          <cell r="L5564" t="str">
            <v>CAIXA REFERENCIAL</v>
          </cell>
        </row>
        <row r="5565">
          <cell r="A5565">
            <v>98673</v>
          </cell>
          <cell r="B5565" t="str">
            <v>PISOS</v>
          </cell>
          <cell r="C5565" t="str">
            <v>PISO</v>
          </cell>
          <cell r="D5565" t="str">
            <v>PISO DE PEDRA</v>
          </cell>
          <cell r="E5565" t="str">
            <v>0115</v>
          </cell>
          <cell r="F5565" t="str">
            <v/>
          </cell>
          <cell r="G5565" t="str">
            <v/>
          </cell>
          <cell r="H5565" t="str">
            <v>PISO VINÍLICO SEMI-FLEXÍVEL EM PLACAS, PADRÃO LISO, ESPESSURA 3,2 MM, FIXADO COM COLA. AF_06/2018</v>
          </cell>
          <cell r="I5565" t="str">
            <v>M2</v>
          </cell>
          <cell r="J5565" t="str">
            <v>ATRIBUÍDO SÃO PAULO</v>
          </cell>
          <cell r="K5565" t="str">
            <v>147,06</v>
          </cell>
          <cell r="L5565" t="str">
            <v>CAIXA REFERENCIAL</v>
          </cell>
        </row>
        <row r="5566">
          <cell r="A5566">
            <v>98678</v>
          </cell>
          <cell r="B5566" t="str">
            <v>PISOS</v>
          </cell>
          <cell r="C5566" t="str">
            <v>PISO</v>
          </cell>
          <cell r="D5566" t="str">
            <v>PISO DE PEDRA</v>
          </cell>
          <cell r="E5566" t="str">
            <v>0115</v>
          </cell>
          <cell r="F5566" t="str">
            <v/>
          </cell>
          <cell r="G5566" t="str">
            <v/>
          </cell>
          <cell r="H5566" t="str">
            <v>PISO ELEVADO COM ESTRUTURA EM AÇO, COMPOSTO POR PEDESTAIS E LONGARINAS. AF_09/2020</v>
          </cell>
          <cell r="I5566" t="str">
            <v>M2</v>
          </cell>
          <cell r="J5566" t="str">
            <v>COEFICIENTE DE REPRESENTATIVIDADE</v>
          </cell>
          <cell r="K5566" t="str">
            <v>426,47</v>
          </cell>
          <cell r="L5566" t="str">
            <v>CAIXA REFERENCIAL</v>
          </cell>
        </row>
        <row r="5567">
          <cell r="A5567">
            <v>98679</v>
          </cell>
          <cell r="B5567" t="str">
            <v>PISOS</v>
          </cell>
          <cell r="C5567" t="str">
            <v>PISO</v>
          </cell>
          <cell r="D5567" t="str">
            <v>PISO DE PEDRA</v>
          </cell>
          <cell r="E5567" t="str">
            <v>0115</v>
          </cell>
          <cell r="F5567" t="str">
            <v/>
          </cell>
          <cell r="G5567" t="str">
            <v/>
          </cell>
          <cell r="H5567" t="str">
            <v>PISO CIMENTADO, TRAÇO 1:3 (CIMENTO E AREIA), ACABAMENTO LISO, ESPESSURA 2,0 CM, PREPARO MECÂNICO DA ARGAMASSA. AF_09/2020</v>
          </cell>
          <cell r="I5567" t="str">
            <v>M2</v>
          </cell>
          <cell r="J5567" t="str">
            <v>ATRIBUÍDO SÃO PAULO</v>
          </cell>
          <cell r="K5567" t="str">
            <v>25,47</v>
          </cell>
          <cell r="L5567" t="str">
            <v>CAIXA REFERENCIAL</v>
          </cell>
        </row>
        <row r="5568">
          <cell r="A5568">
            <v>98680</v>
          </cell>
          <cell r="B5568" t="str">
            <v>PISOS</v>
          </cell>
          <cell r="C5568" t="str">
            <v>PISO</v>
          </cell>
          <cell r="D5568" t="str">
            <v>PISO DE PEDRA</v>
          </cell>
          <cell r="E5568" t="str">
            <v>0115</v>
          </cell>
          <cell r="F5568" t="str">
            <v/>
          </cell>
          <cell r="G5568" t="str">
            <v/>
          </cell>
          <cell r="H5568" t="str">
            <v>PISO CIMENTADO, TRAÇO 1:3 (CIMENTO E AREIA), ACABAMENTO LISO, ESPESSURA 3,0 CM, PREPARO MECÂNICO DA ARGAMASSA. AF_09/2020</v>
          </cell>
          <cell r="I5568" t="str">
            <v>M2</v>
          </cell>
          <cell r="J5568" t="str">
            <v>ATRIBUÍDO SÃO PAULO</v>
          </cell>
          <cell r="K5568" t="str">
            <v>32,21</v>
          </cell>
          <cell r="L5568" t="str">
            <v>CAIXA REFERENCIAL</v>
          </cell>
        </row>
        <row r="5569">
          <cell r="A5569">
            <v>98681</v>
          </cell>
          <cell r="B5569" t="str">
            <v>PISOS</v>
          </cell>
          <cell r="C5569" t="str">
            <v>PISO</v>
          </cell>
          <cell r="D5569" t="str">
            <v>PISO DE PEDRA</v>
          </cell>
          <cell r="E5569" t="str">
            <v>0115</v>
          </cell>
          <cell r="F5569" t="str">
            <v/>
          </cell>
          <cell r="G5569" t="str">
            <v/>
          </cell>
          <cell r="H5569" t="str">
            <v>PISO CIMENTADO, TRAÇO 1:3 (CIMENTO E AREIA), ACABAMENTO RÚSTICO, ESPESSURA 2,0 CM, PREPARO MECÂNICO DA ARGAMASSA. AF_09/2020</v>
          </cell>
          <cell r="I5569" t="str">
            <v>M2</v>
          </cell>
          <cell r="J5569" t="str">
            <v>ATRIBUÍDO SÃO PAULO</v>
          </cell>
          <cell r="K5569" t="str">
            <v>23,77</v>
          </cell>
          <cell r="L5569" t="str">
            <v>CAIXA REFERENCIAL</v>
          </cell>
        </row>
        <row r="5570">
          <cell r="A5570">
            <v>98682</v>
          </cell>
          <cell r="B5570" t="str">
            <v>PISOS</v>
          </cell>
          <cell r="C5570" t="str">
            <v>PISO</v>
          </cell>
          <cell r="D5570" t="str">
            <v>PISO DE PEDRA</v>
          </cell>
          <cell r="E5570" t="str">
            <v>0115</v>
          </cell>
          <cell r="F5570" t="str">
            <v/>
          </cell>
          <cell r="G5570" t="str">
            <v/>
          </cell>
          <cell r="H5570" t="str">
            <v>PISO CIMENTADO, TRAÇO 1:3 (CIMENTO E AREIA), ACABAMENTO RÚSTICO, ESPESSURA 3,0 CM, PREPARO MECÂNICO DA ARGAMASSA. AF_09/2020</v>
          </cell>
          <cell r="I5570" t="str">
            <v>M2</v>
          </cell>
          <cell r="J5570" t="str">
            <v>ATRIBUÍDO SÃO PAULO</v>
          </cell>
          <cell r="K5570" t="str">
            <v>30,50</v>
          </cell>
          <cell r="L5570" t="str">
            <v>CAIXA REFERENCIAL</v>
          </cell>
        </row>
        <row r="5571">
          <cell r="A5571">
            <v>98685</v>
          </cell>
          <cell r="B5571" t="str">
            <v>PISOS</v>
          </cell>
          <cell r="C5571" t="str">
            <v>PISO</v>
          </cell>
          <cell r="D5571" t="str">
            <v>PISO DE PEDRA</v>
          </cell>
          <cell r="E5571" t="str">
            <v>0115</v>
          </cell>
          <cell r="F5571" t="str">
            <v/>
          </cell>
          <cell r="G5571" t="str">
            <v/>
          </cell>
          <cell r="H5571" t="str">
            <v>RODAPÉ EM GRANITO, ALTURA 10 CM. AF_09/2020</v>
          </cell>
          <cell r="I5571" t="str">
            <v>M</v>
          </cell>
          <cell r="J5571" t="str">
            <v>COEFICIENTE DE REPRESENTATIVIDADE</v>
          </cell>
          <cell r="K5571" t="str">
            <v>59,29</v>
          </cell>
          <cell r="L5571" t="str">
            <v>CAIXA REFERENCIAL</v>
          </cell>
        </row>
        <row r="5572">
          <cell r="A5572">
            <v>98686</v>
          </cell>
          <cell r="B5572" t="str">
            <v>PISOS</v>
          </cell>
          <cell r="C5572" t="str">
            <v>PISO</v>
          </cell>
          <cell r="D5572" t="str">
            <v>PISO DE PEDRA</v>
          </cell>
          <cell r="E5572" t="str">
            <v>0115</v>
          </cell>
          <cell r="F5572" t="str">
            <v/>
          </cell>
          <cell r="G5572" t="str">
            <v/>
          </cell>
          <cell r="H5572" t="str">
            <v>RODAPÉ EM LADRILHO HIDRÁULICO, ALTURA 7 CM. AF_09/2020</v>
          </cell>
          <cell r="I5572" t="str">
            <v>M</v>
          </cell>
          <cell r="J5572" t="str">
            <v>ATRIBUÍDO SÃO PAULO</v>
          </cell>
          <cell r="K5572" t="str">
            <v>28,78</v>
          </cell>
          <cell r="L5572" t="str">
            <v>CAIXA REFERENCIAL</v>
          </cell>
        </row>
        <row r="5573">
          <cell r="A5573">
            <v>98688</v>
          </cell>
          <cell r="B5573" t="str">
            <v>PISOS</v>
          </cell>
          <cell r="C5573" t="str">
            <v>PISO</v>
          </cell>
          <cell r="D5573" t="str">
            <v>PISO DE PEDRA</v>
          </cell>
          <cell r="E5573" t="str">
            <v>0115</v>
          </cell>
          <cell r="F5573" t="str">
            <v/>
          </cell>
          <cell r="G5573" t="str">
            <v/>
          </cell>
          <cell r="H5573" t="str">
            <v>RODAPÉ EM POLIESTIRENO, ALTURA 5 CM. AF_09/2020</v>
          </cell>
          <cell r="I5573" t="str">
            <v>M</v>
          </cell>
          <cell r="J5573" t="str">
            <v>COEFICIENTE DE REPRESENTATIVIDADE</v>
          </cell>
          <cell r="K5573" t="str">
            <v>53,30</v>
          </cell>
          <cell r="L5573" t="str">
            <v>CAIXA REFERENCIAL</v>
          </cell>
        </row>
        <row r="5574">
          <cell r="A5574">
            <v>98689</v>
          </cell>
          <cell r="B5574" t="str">
            <v>PISOS</v>
          </cell>
          <cell r="C5574" t="str">
            <v>PISO</v>
          </cell>
          <cell r="D5574" t="str">
            <v>PISO DE PEDRA</v>
          </cell>
          <cell r="E5574" t="str">
            <v>0115</v>
          </cell>
          <cell r="F5574" t="str">
            <v/>
          </cell>
          <cell r="G5574" t="str">
            <v/>
          </cell>
          <cell r="H5574" t="str">
            <v>SOLEIRA EM GRANITO, LARGURA 15 CM, ESPESSURA 2,0 CM. AF_09/2020</v>
          </cell>
          <cell r="I5574" t="str">
            <v>M</v>
          </cell>
          <cell r="J5574" t="str">
            <v>COEFICIENTE DE REPRESENTATIVIDADE</v>
          </cell>
          <cell r="K5574" t="str">
            <v>84,09</v>
          </cell>
          <cell r="L5574" t="str">
            <v>CAIXA REFERENCIAL</v>
          </cell>
        </row>
        <row r="5575">
          <cell r="A5575">
            <v>101090</v>
          </cell>
          <cell r="B5575" t="str">
            <v>PISOS</v>
          </cell>
          <cell r="C5575" t="str">
            <v>PISO</v>
          </cell>
          <cell r="D5575" t="str">
            <v>PISO DE PEDRA</v>
          </cell>
          <cell r="E5575" t="str">
            <v>0115</v>
          </cell>
          <cell r="F5575" t="str">
            <v/>
          </cell>
          <cell r="G5575" t="str">
            <v/>
          </cell>
          <cell r="H5575" t="str">
            <v>PISO EM PEDRA PORTUGUESA ASSENTADO SOBRE ARGAMASSA SECA DE CIMENTO E AREIA, TRAÇO 1:3, REJUNTADO COM CIMENTO COMUM. AF_05/2020</v>
          </cell>
          <cell r="I5575" t="str">
            <v>M2</v>
          </cell>
          <cell r="J5575" t="str">
            <v>COEFICIENTE DE REPRESENTATIVIDADE</v>
          </cell>
          <cell r="K5575" t="str">
            <v>153,34</v>
          </cell>
          <cell r="L5575" t="str">
            <v>CAIXA REFERENCIAL</v>
          </cell>
        </row>
        <row r="5576">
          <cell r="A5576">
            <v>101091</v>
          </cell>
          <cell r="B5576" t="str">
            <v>PISOS</v>
          </cell>
          <cell r="C5576" t="str">
            <v>PISO</v>
          </cell>
          <cell r="D5576" t="str">
            <v>PISO DE PEDRA</v>
          </cell>
          <cell r="E5576" t="str">
            <v>0115</v>
          </cell>
          <cell r="F5576" t="str">
            <v/>
          </cell>
          <cell r="G5576" t="str">
            <v/>
          </cell>
          <cell r="H5576" t="str">
            <v>PISO EM LADRILHO HIDRÁULICO APLICADO EM AMBIENTES EXTERNOS. AF_05/2020</v>
          </cell>
          <cell r="I5576" t="str">
            <v>M2</v>
          </cell>
          <cell r="J5576" t="str">
            <v>ATRIBUÍDO SÃO PAULO</v>
          </cell>
          <cell r="K5576" t="str">
            <v>102,11</v>
          </cell>
          <cell r="L5576" t="str">
            <v>CAIXA REFERENCIAL</v>
          </cell>
        </row>
        <row r="5577">
          <cell r="A5577">
            <v>101725</v>
          </cell>
          <cell r="B5577" t="str">
            <v>PISOS</v>
          </cell>
          <cell r="C5577" t="str">
            <v>PISO</v>
          </cell>
          <cell r="D5577" t="str">
            <v>PISO DE PEDRA</v>
          </cell>
          <cell r="E5577" t="str">
            <v>0115</v>
          </cell>
          <cell r="F5577" t="str">
            <v/>
          </cell>
          <cell r="G5577" t="str">
            <v/>
          </cell>
          <cell r="H5577" t="str">
            <v>PISO EM LADRILHO HIDRÁULICO APLICADO EM AMBIENTES INTERNOS DE ÁREA MENOR QUE 5 M², INCLUSO APLICAÇÃO DE RESINA. AF_09/2020</v>
          </cell>
          <cell r="I5577" t="str">
            <v>M2</v>
          </cell>
          <cell r="J5577" t="str">
            <v>ATRIBUÍDO SÃO PAULO</v>
          </cell>
          <cell r="K5577" t="str">
            <v>189,98</v>
          </cell>
          <cell r="L5577" t="str">
            <v>CAIXA REFERENCIAL</v>
          </cell>
        </row>
        <row r="5578">
          <cell r="A5578">
            <v>101726</v>
          </cell>
          <cell r="B5578" t="str">
            <v>PISOS</v>
          </cell>
          <cell r="C5578" t="str">
            <v>PISO</v>
          </cell>
          <cell r="D5578" t="str">
            <v>PISO DE PEDRA</v>
          </cell>
          <cell r="E5578" t="str">
            <v>0115</v>
          </cell>
          <cell r="F5578" t="str">
            <v/>
          </cell>
          <cell r="G5578" t="str">
            <v/>
          </cell>
          <cell r="H5578" t="str">
            <v>PISO EM LADRILHO HIDRÁULICO APLICADO EM AMBIENTES INTERNOS DE ÁREA ENTRE 5 E 15 M², INCLUSO APLICAÇÃO DE RESINA. AF_09/2020</v>
          </cell>
          <cell r="I5578" t="str">
            <v>M2</v>
          </cell>
          <cell r="J5578" t="str">
            <v>ATRIBUÍDO SÃO PAULO</v>
          </cell>
          <cell r="K5578" t="str">
            <v>130,03</v>
          </cell>
          <cell r="L5578" t="str">
            <v>CAIXA REFERENCIAL</v>
          </cell>
        </row>
        <row r="5579">
          <cell r="A5579">
            <v>101731</v>
          </cell>
          <cell r="B5579" t="str">
            <v>PISOS</v>
          </cell>
          <cell r="C5579" t="str">
            <v>PISO</v>
          </cell>
          <cell r="D5579" t="str">
            <v>PISO DE PEDRA</v>
          </cell>
          <cell r="E5579" t="str">
            <v>0115</v>
          </cell>
          <cell r="F5579" t="str">
            <v/>
          </cell>
          <cell r="G5579" t="str">
            <v/>
          </cell>
          <cell r="H5579" t="str">
            <v>PISO EM PEDRA  ASSENTADO SOBRE ARGAMASSA 1:3 (CIMENTO E AREIA). AF_09/2020</v>
          </cell>
          <cell r="I5579" t="str">
            <v>M2</v>
          </cell>
          <cell r="J5579" t="str">
            <v>COEFICIENTE DE REPRESENTATIVIDADE</v>
          </cell>
          <cell r="K5579" t="str">
            <v>224,31</v>
          </cell>
          <cell r="L5579" t="str">
            <v>CAIXA REFERENCIAL</v>
          </cell>
        </row>
        <row r="5580">
          <cell r="A5580">
            <v>101732</v>
          </cell>
          <cell r="B5580" t="str">
            <v>PISOS</v>
          </cell>
          <cell r="C5580" t="str">
            <v>PISO</v>
          </cell>
          <cell r="D5580" t="str">
            <v>PISO DE PEDRA</v>
          </cell>
          <cell r="E5580" t="str">
            <v>0115</v>
          </cell>
          <cell r="F5580" t="str">
            <v/>
          </cell>
          <cell r="G5580" t="str">
            <v/>
          </cell>
          <cell r="H5580" t="str">
            <v>PISO EM PEDRA ARDÓSIA ASSENTADO SOBRE ARGAMASSA 1:3 (CIMENTO E AREIA). AF_09/2020</v>
          </cell>
          <cell r="I5580" t="str">
            <v>M2</v>
          </cell>
          <cell r="J5580" t="str">
            <v>COEFICIENTE DE REPRESENTATIVIDADE</v>
          </cell>
          <cell r="K5580" t="str">
            <v>67,79</v>
          </cell>
          <cell r="L5580" t="str">
            <v>CAIXA REFERENCIAL</v>
          </cell>
        </row>
        <row r="5581">
          <cell r="A5581">
            <v>101752</v>
          </cell>
          <cell r="B5581" t="str">
            <v>PISOS</v>
          </cell>
          <cell r="C5581" t="str">
            <v>PISO</v>
          </cell>
          <cell r="D5581" t="str">
            <v>PISO DE PEDRA</v>
          </cell>
          <cell r="E5581" t="str">
            <v>0115</v>
          </cell>
          <cell r="F5581" t="str">
            <v/>
          </cell>
          <cell r="G5581" t="str">
            <v/>
          </cell>
          <cell r="H5581" t="str">
            <v>PISO EM GRANILITE, MARMORITE OU GRANITINA EM AMBIENTES INTERNOS. AF_09/2020</v>
          </cell>
          <cell r="I5581" t="str">
            <v>M2</v>
          </cell>
          <cell r="J5581" t="str">
            <v>ATRIBUÍDO SÃO PAULO</v>
          </cell>
          <cell r="K5581" t="str">
            <v>36,69</v>
          </cell>
          <cell r="L5581" t="str">
            <v>CAIXA REFERENCIAL</v>
          </cell>
        </row>
        <row r="5582">
          <cell r="A5582">
            <v>101094</v>
          </cell>
          <cell r="B5582" t="str">
            <v>PISOS</v>
          </cell>
          <cell r="C5582" t="str">
            <v>PISO</v>
          </cell>
          <cell r="D5582" t="str">
            <v>PISO VINILICO/BORRACHA</v>
          </cell>
          <cell r="E5582" t="str">
            <v>0116</v>
          </cell>
          <cell r="F5582" t="str">
            <v/>
          </cell>
          <cell r="G5582" t="str">
            <v/>
          </cell>
          <cell r="H5582" t="str">
            <v>PISO PODOTÁTIL, DIRECIONAL OU ALERTA, ASSENTADO SOBRE ARGAMASSA. AF_05/2020</v>
          </cell>
          <cell r="I5582" t="str">
            <v>M</v>
          </cell>
          <cell r="J5582" t="str">
            <v>COEFICIENTE DE REPRESENTATIVIDADE</v>
          </cell>
          <cell r="K5582" t="str">
            <v>122,80</v>
          </cell>
          <cell r="L5582" t="str">
            <v>CAIXA REFERENCIAL</v>
          </cell>
        </row>
        <row r="5583">
          <cell r="A5583">
            <v>101727</v>
          </cell>
          <cell r="B5583" t="str">
            <v>PISOS</v>
          </cell>
          <cell r="C5583" t="str">
            <v>PISO</v>
          </cell>
          <cell r="D5583" t="str">
            <v>PISO VINILICO/BORRACHA</v>
          </cell>
          <cell r="E5583" t="str">
            <v>0116</v>
          </cell>
          <cell r="F5583" t="str">
            <v/>
          </cell>
          <cell r="G5583" t="str">
            <v/>
          </cell>
          <cell r="H5583" t="str">
            <v>PISO VINÍLICO SEMI-FLEXÍVEL EM PLACAS, PADRÃO LISO, ESPESSURA 3,2 MM, FIXADO COM COLA. AF_09/2020</v>
          </cell>
          <cell r="I5583" t="str">
            <v>M2</v>
          </cell>
          <cell r="J5583" t="str">
            <v>COEFICIENTE DE REPRESENTATIVIDADE</v>
          </cell>
          <cell r="K5583" t="str">
            <v>144,62</v>
          </cell>
          <cell r="L5583" t="str">
            <v>CAIXA REFERENCIAL</v>
          </cell>
        </row>
        <row r="5584">
          <cell r="A5584">
            <v>101733</v>
          </cell>
          <cell r="B5584" t="str">
            <v>PISOS</v>
          </cell>
          <cell r="C5584" t="str">
            <v>PISO</v>
          </cell>
          <cell r="D5584" t="str">
            <v>PISO VINILICO/BORRACHA</v>
          </cell>
          <cell r="E5584" t="str">
            <v>0116</v>
          </cell>
          <cell r="F5584" t="str">
            <v/>
          </cell>
          <cell r="G5584" t="str">
            <v/>
          </cell>
          <cell r="H5584" t="str">
            <v>PISO DE BORRACHA PASTILHADO/FRISADO, ESPESSURA 7MM, ASSENTADO COM ARGAMASSA. AF_09/2020</v>
          </cell>
          <cell r="I5584" t="str">
            <v>M2</v>
          </cell>
          <cell r="J5584" t="str">
            <v>COEFICIENTE DE REPRESENTATIVIDADE</v>
          </cell>
          <cell r="K5584" t="str">
            <v>195,09</v>
          </cell>
          <cell r="L5584" t="str">
            <v>CAIXA REFERENCIAL</v>
          </cell>
        </row>
        <row r="5585">
          <cell r="A5585">
            <v>101734</v>
          </cell>
          <cell r="B5585" t="str">
            <v>PISOS</v>
          </cell>
          <cell r="C5585" t="str">
            <v>PISO</v>
          </cell>
          <cell r="D5585" t="str">
            <v>PISO VINILICO/BORRACHA</v>
          </cell>
          <cell r="E5585" t="str">
            <v>0116</v>
          </cell>
          <cell r="F5585" t="str">
            <v/>
          </cell>
          <cell r="G5585" t="str">
            <v/>
          </cell>
          <cell r="H5585" t="str">
            <v>PISO DE BORRACHA PASTILHADO, ESPESSURA 15MM, ASSENTADO COM ARGAMASSA. AF_09/2020</v>
          </cell>
          <cell r="I5585" t="str">
            <v>M2</v>
          </cell>
          <cell r="J5585" t="str">
            <v>COEFICIENTE DE REPRESENTATIVIDADE</v>
          </cell>
          <cell r="K5585" t="str">
            <v>298,05</v>
          </cell>
          <cell r="L5585" t="str">
            <v>CAIXA REFERENCIAL</v>
          </cell>
        </row>
        <row r="5586">
          <cell r="A5586">
            <v>101735</v>
          </cell>
          <cell r="B5586" t="str">
            <v>PISOS</v>
          </cell>
          <cell r="C5586" t="str">
            <v>PISO</v>
          </cell>
          <cell r="D5586" t="str">
            <v>PISO VINILICO/BORRACHA</v>
          </cell>
          <cell r="E5586" t="str">
            <v>0116</v>
          </cell>
          <cell r="F5586" t="str">
            <v/>
          </cell>
          <cell r="G5586" t="str">
            <v/>
          </cell>
          <cell r="H5586" t="str">
            <v>PISO DE BORRACHA ESPORTIVO, ESPESSURA 15MM, ASSENTADO COM ARGAMASSA. AF_09/2020</v>
          </cell>
          <cell r="I5586" t="str">
            <v>M2</v>
          </cell>
          <cell r="J5586" t="str">
            <v>COEFICIENTE DE REPRESENTATIVIDADE</v>
          </cell>
          <cell r="K5586" t="str">
            <v>305,53</v>
          </cell>
          <cell r="L5586" t="str">
            <v>CAIXA REFERENCIAL</v>
          </cell>
        </row>
        <row r="5587">
          <cell r="A5587">
            <v>101736</v>
          </cell>
          <cell r="B5587" t="str">
            <v>PISOS</v>
          </cell>
          <cell r="C5587" t="str">
            <v>PISO</v>
          </cell>
          <cell r="D5587" t="str">
            <v>PISO VINILICO/BORRACHA</v>
          </cell>
          <cell r="E5587" t="str">
            <v>0116</v>
          </cell>
          <cell r="F5587" t="str">
            <v/>
          </cell>
          <cell r="G5587" t="str">
            <v/>
          </cell>
          <cell r="H5587" t="str">
            <v>PISO DE BORRACHA PASTILHADO, ESPESSURA 3,5MM, FIXADO COM ADESIVO ACRÍLICO. AF_09/2020</v>
          </cell>
          <cell r="I5587" t="str">
            <v>M2</v>
          </cell>
          <cell r="J5587" t="str">
            <v>COEFICIENTE DE REPRESENTATIVIDADE</v>
          </cell>
          <cell r="K5587" t="str">
            <v>70,87</v>
          </cell>
          <cell r="L5587" t="str">
            <v>CAIXA REFERENCIAL</v>
          </cell>
        </row>
        <row r="5588">
          <cell r="A5588">
            <v>101737</v>
          </cell>
          <cell r="B5588" t="str">
            <v>PISOS</v>
          </cell>
          <cell r="C5588" t="str">
            <v>PISO</v>
          </cell>
          <cell r="D5588" t="str">
            <v>PISO VINILICO/BORRACHA</v>
          </cell>
          <cell r="E5588" t="str">
            <v>0116</v>
          </cell>
          <cell r="F5588" t="str">
            <v/>
          </cell>
          <cell r="G5588" t="str">
            <v/>
          </cell>
          <cell r="H5588" t="str">
            <v>PISO DE BORRACHA CANELADO, ESPESSURA 3,5MM, FIXADO COM ADESIVO ACRÍLICO. AF_09/2020</v>
          </cell>
          <cell r="I5588" t="str">
            <v>M2</v>
          </cell>
          <cell r="J5588" t="str">
            <v>COEFICIENTE DE REPRESENTATIVIDADE</v>
          </cell>
          <cell r="K5588" t="str">
            <v>85,65</v>
          </cell>
          <cell r="L5588" t="str">
            <v>CAIXA REFERENCIAL</v>
          </cell>
        </row>
        <row r="5589">
          <cell r="A5589">
            <v>101748</v>
          </cell>
          <cell r="B5589" t="str">
            <v>PISOS</v>
          </cell>
          <cell r="C5589" t="str">
            <v>PISO</v>
          </cell>
          <cell r="D5589" t="str">
            <v>PISO VINILICO/BORRACHA</v>
          </cell>
          <cell r="E5589" t="str">
            <v>0116</v>
          </cell>
          <cell r="F5589" t="str">
            <v/>
          </cell>
          <cell r="G5589" t="str">
            <v/>
          </cell>
          <cell r="H5589" t="str">
            <v>PREPARO DE CONTRAPISO COM POLITRIZ. AF_09/2020</v>
          </cell>
          <cell r="I5589" t="str">
            <v>M2</v>
          </cell>
          <cell r="J5589" t="str">
            <v>ATRIBUÍDO SÃO PAULO</v>
          </cell>
          <cell r="K5589" t="str">
            <v>2,38</v>
          </cell>
          <cell r="L5589" t="str">
            <v>CAIXA REFERENCIAL</v>
          </cell>
        </row>
        <row r="5590">
          <cell r="A5590">
            <v>72815</v>
          </cell>
          <cell r="B5590" t="str">
            <v>PISOS</v>
          </cell>
          <cell r="C5590" t="str">
            <v>PISO</v>
          </cell>
          <cell r="D5590" t="str">
            <v>PISO DE ALTA RESISTENCIA</v>
          </cell>
          <cell r="E5590" t="str">
            <v>0117</v>
          </cell>
          <cell r="F5590" t="str">
            <v/>
          </cell>
          <cell r="G5590" t="str">
            <v/>
          </cell>
          <cell r="H5590" t="str">
            <v>APLICACAO DE TINTA A BASE DE EPOXI SOBRE PISO</v>
          </cell>
          <cell r="I5590" t="str">
            <v>M2</v>
          </cell>
          <cell r="J5590" t="str">
            <v>COEFICIENTE DE REPRESENTATIVIDADE</v>
          </cell>
          <cell r="K5590" t="str">
            <v>42,58</v>
          </cell>
          <cell r="L5590" t="str">
            <v>CAIXA REFERENCIAL</v>
          </cell>
        </row>
        <row r="5591">
          <cell r="A5591">
            <v>101092</v>
          </cell>
          <cell r="B5591" t="str">
            <v>PISOS</v>
          </cell>
          <cell r="C5591" t="str">
            <v>PISO</v>
          </cell>
          <cell r="D5591" t="str">
            <v>PISO DE MARMORE/GRANITO</v>
          </cell>
          <cell r="E5591" t="str">
            <v>0119</v>
          </cell>
          <cell r="F5591" t="str">
            <v/>
          </cell>
          <cell r="G5591" t="str">
            <v/>
          </cell>
          <cell r="H5591" t="str">
            <v>PISO EM GRANITO APLICADO EM CALÇADAS OU PISOS EXTERNOS. AF_05/2020</v>
          </cell>
          <cell r="I5591" t="str">
            <v>M2</v>
          </cell>
          <cell r="J5591" t="str">
            <v>COEFICIENTE DE REPRESENTATIVIDADE</v>
          </cell>
          <cell r="K5591" t="str">
            <v>334,25</v>
          </cell>
          <cell r="L5591" t="str">
            <v>CAIXA REFERENCIAL</v>
          </cell>
        </row>
        <row r="5592">
          <cell r="A5592">
            <v>101093</v>
          </cell>
          <cell r="B5592" t="str">
            <v>PISOS</v>
          </cell>
          <cell r="C5592" t="str">
            <v>PISO</v>
          </cell>
          <cell r="D5592" t="str">
            <v>PISO DE MARMORE/GRANITO</v>
          </cell>
          <cell r="E5592" t="str">
            <v>0119</v>
          </cell>
          <cell r="F5592" t="str">
            <v/>
          </cell>
          <cell r="G5592" t="str">
            <v/>
          </cell>
          <cell r="H5592" t="str">
            <v>PISO EM MÁRMORE APLICADO EM CALÇADAS OU PISOS EXTERNOS. AF_05/2020</v>
          </cell>
          <cell r="I5592" t="str">
            <v>M2</v>
          </cell>
          <cell r="J5592" t="str">
            <v>COEFICIENTE DE REPRESENTATIVIDADE</v>
          </cell>
          <cell r="K5592" t="str">
            <v>518,11</v>
          </cell>
          <cell r="L5592" t="str">
            <v>CAIXA REFERENCIAL</v>
          </cell>
        </row>
        <row r="5593">
          <cell r="A5593">
            <v>98695</v>
          </cell>
          <cell r="B5593" t="str">
            <v>PISOS</v>
          </cell>
          <cell r="C5593" t="str">
            <v>PISO</v>
          </cell>
          <cell r="D5593" t="str">
            <v>SOLEIRA DE MARMORE/GRANITO</v>
          </cell>
          <cell r="E5593" t="str">
            <v>0122</v>
          </cell>
          <cell r="F5593" t="str">
            <v/>
          </cell>
          <cell r="G5593" t="str">
            <v/>
          </cell>
          <cell r="H5593" t="str">
            <v>SOLEIRA EM MÁRMORE, LARGURA 15 CM, ESPESSURA 2,0 CM. AF_09/2020</v>
          </cell>
          <cell r="I5593" t="str">
            <v>M</v>
          </cell>
          <cell r="J5593" t="str">
            <v>COEFICIENTE DE REPRESENTATIVIDADE</v>
          </cell>
          <cell r="K5593" t="str">
            <v>87,74</v>
          </cell>
          <cell r="L5593" t="str">
            <v>CAIXA REFERENCIAL</v>
          </cell>
        </row>
        <row r="5594">
          <cell r="A5594">
            <v>98697</v>
          </cell>
          <cell r="B5594" t="str">
            <v>PISOS</v>
          </cell>
          <cell r="C5594" t="str">
            <v>PISO</v>
          </cell>
          <cell r="D5594" t="str">
            <v>SOLEIRA DE MARMORE/GRANITO</v>
          </cell>
          <cell r="E5594" t="str">
            <v>0122</v>
          </cell>
          <cell r="F5594" t="str">
            <v/>
          </cell>
          <cell r="G5594" t="str">
            <v/>
          </cell>
          <cell r="H5594" t="str">
            <v>RODAPÉ EM MÁRMORE, ALTURA 7 CM. AF_09/2020</v>
          </cell>
          <cell r="I5594" t="str">
            <v>M</v>
          </cell>
          <cell r="J5594" t="str">
            <v>COEFICIENTE DE REPRESENTATIVIDADE</v>
          </cell>
          <cell r="K5594" t="str">
            <v>58,73</v>
          </cell>
          <cell r="L5594" t="str">
            <v>CAIXA REFERENCIAL</v>
          </cell>
        </row>
        <row r="5595">
          <cell r="A5595">
            <v>101738</v>
          </cell>
          <cell r="B5595" t="str">
            <v>PISOS</v>
          </cell>
          <cell r="C5595" t="str">
            <v>PISO</v>
          </cell>
          <cell r="D5595" t="str">
            <v>RODAPE DE MADEIRA</v>
          </cell>
          <cell r="E5595" t="str">
            <v>0130</v>
          </cell>
          <cell r="F5595" t="str">
            <v/>
          </cell>
          <cell r="G5595" t="str">
            <v/>
          </cell>
          <cell r="H5595" t="str">
            <v>RODAPÉ EM MADEIRA, ALTURA 7CM, FIXADO COM COLA. AF_09/2020</v>
          </cell>
          <cell r="I5595" t="str">
            <v>M</v>
          </cell>
          <cell r="J5595" t="str">
            <v>COEFICIENTE DE REPRESENTATIVIDADE</v>
          </cell>
          <cell r="K5595" t="str">
            <v>19,58</v>
          </cell>
          <cell r="L5595" t="str">
            <v>CAIXA REFERENCIAL</v>
          </cell>
        </row>
        <row r="5596">
          <cell r="A5596">
            <v>101739</v>
          </cell>
          <cell r="B5596" t="str">
            <v>PISOS</v>
          </cell>
          <cell r="C5596" t="str">
            <v>PISO</v>
          </cell>
          <cell r="D5596" t="str">
            <v>RODAPE DE MADEIRA</v>
          </cell>
          <cell r="E5596" t="str">
            <v>0130</v>
          </cell>
          <cell r="F5596" t="str">
            <v/>
          </cell>
          <cell r="G5596" t="str">
            <v/>
          </cell>
          <cell r="H5596" t="str">
            <v>RODAPÉ EM MADEIRA, ALTURA 7CM, FIXADO COM COLA E PARAFUSOS. AF_09/2020</v>
          </cell>
          <cell r="I5596" t="str">
            <v>M</v>
          </cell>
          <cell r="J5596" t="str">
            <v>COEFICIENTE DE REPRESENTATIVIDADE</v>
          </cell>
          <cell r="K5596" t="str">
            <v>21,66</v>
          </cell>
          <cell r="L5596" t="str">
            <v>CAIXA REFERENCIAL</v>
          </cell>
        </row>
        <row r="5597">
          <cell r="A5597">
            <v>88648</v>
          </cell>
          <cell r="B5597" t="str">
            <v>PISOS</v>
          </cell>
          <cell r="C5597" t="str">
            <v>PISO</v>
          </cell>
          <cell r="D5597" t="str">
            <v>RODAPE CERAMICO</v>
          </cell>
          <cell r="E5597" t="str">
            <v>0131</v>
          </cell>
          <cell r="F5597" t="str">
            <v/>
          </cell>
          <cell r="G5597" t="str">
            <v/>
          </cell>
          <cell r="H5597" t="str">
            <v>RODAPÉ CERÂMICO DE 7CM DE ALTURA COM PLACAS TIPO ESMALTADA EXTRA  DE DIMENSÕES 35X35CM. AF_06/2014</v>
          </cell>
          <cell r="I5597" t="str">
            <v>M</v>
          </cell>
          <cell r="J5597" t="str">
            <v>COEFICIENTE DE REPRESENTATIVIDADE</v>
          </cell>
          <cell r="K5597" t="str">
            <v>4,68</v>
          </cell>
          <cell r="L5597" t="str">
            <v>CAIXA REFERENCIAL</v>
          </cell>
        </row>
        <row r="5598">
          <cell r="A5598">
            <v>88649</v>
          </cell>
          <cell r="B5598" t="str">
            <v>PISOS</v>
          </cell>
          <cell r="C5598" t="str">
            <v>PISO</v>
          </cell>
          <cell r="D5598" t="str">
            <v>RODAPE CERAMICO</v>
          </cell>
          <cell r="E5598" t="str">
            <v>0131</v>
          </cell>
          <cell r="F5598" t="str">
            <v/>
          </cell>
          <cell r="G5598" t="str">
            <v/>
          </cell>
          <cell r="H5598" t="str">
            <v>RODAPÉ CERÂMICO DE 7CM DE ALTURA COM PLACAS TIPO ESMALTADA EXTRA DE DIMENSÕES 45X45CM. AF_06/2014</v>
          </cell>
          <cell r="I5598" t="str">
            <v>M</v>
          </cell>
          <cell r="J5598" t="str">
            <v>COEFICIENTE DE REPRESENTATIVIDADE</v>
          </cell>
          <cell r="K5598" t="str">
            <v>5,28</v>
          </cell>
          <cell r="L5598" t="str">
            <v>CAIXA REFERENCIAL</v>
          </cell>
        </row>
        <row r="5599">
          <cell r="A5599">
            <v>88650</v>
          </cell>
          <cell r="B5599" t="str">
            <v>PISOS</v>
          </cell>
          <cell r="C5599" t="str">
            <v>PISO</v>
          </cell>
          <cell r="D5599" t="str">
            <v>RODAPE CERAMICO</v>
          </cell>
          <cell r="E5599" t="str">
            <v>0131</v>
          </cell>
          <cell r="F5599" t="str">
            <v/>
          </cell>
          <cell r="G5599" t="str">
            <v/>
          </cell>
          <cell r="H5599" t="str">
            <v>RODAPÉ CERÂMICO DE 7CM DE ALTURA COM PLACAS TIPO ESMALTADA EXTRA DE DIMENSÕES 60X60CM. AF_06/2014</v>
          </cell>
          <cell r="I5599" t="str">
            <v>M</v>
          </cell>
          <cell r="J5599" t="str">
            <v>COEFICIENTE DE REPRESENTATIVIDADE</v>
          </cell>
          <cell r="K5599" t="str">
            <v>10,01</v>
          </cell>
          <cell r="L5599" t="str">
            <v>CAIXA REFERENCIAL</v>
          </cell>
        </row>
        <row r="5600">
          <cell r="A5600">
            <v>96467</v>
          </cell>
          <cell r="B5600" t="str">
            <v>PISOS</v>
          </cell>
          <cell r="C5600" t="str">
            <v>PISO</v>
          </cell>
          <cell r="D5600" t="str">
            <v>RODAPE CERAMICO</v>
          </cell>
          <cell r="E5600" t="str">
            <v>0131</v>
          </cell>
          <cell r="F5600" t="str">
            <v/>
          </cell>
          <cell r="G5600" t="str">
            <v/>
          </cell>
          <cell r="H5600" t="str">
            <v>RODAPÉ CERÂMICO DE 7CM DE ALTURA COM PLACAS TIPO ESMALTADA COMERCIAL DE DIMENSÕES 35X35CM (PADRAO POPULAR). AF_06/2017</v>
          </cell>
          <cell r="I5600" t="str">
            <v>M</v>
          </cell>
          <cell r="J5600" t="str">
            <v>COEFICIENTE DE REPRESENTATIVIDADE</v>
          </cell>
          <cell r="K5600" t="str">
            <v>4,27</v>
          </cell>
          <cell r="L5600" t="str">
            <v>CAIXA REFERENCIAL</v>
          </cell>
        </row>
        <row r="5601">
          <cell r="A5601">
            <v>101740</v>
          </cell>
          <cell r="B5601" t="str">
            <v>PISOS</v>
          </cell>
          <cell r="C5601" t="str">
            <v>PISO</v>
          </cell>
          <cell r="D5601" t="str">
            <v>RODAPE DE MARMORE,GRANITO,MARMORITE,GRANILITE E OUTROS</v>
          </cell>
          <cell r="E5601" t="str">
            <v>0164</v>
          </cell>
          <cell r="F5601" t="str">
            <v/>
          </cell>
          <cell r="G5601" t="str">
            <v/>
          </cell>
          <cell r="H5601" t="str">
            <v>RODAPÉ EM ARDÓSIA ALTURA 10CM. AF_09/2020</v>
          </cell>
          <cell r="I5601" t="str">
            <v>M</v>
          </cell>
          <cell r="J5601" t="str">
            <v>COEFICIENTE DE REPRESENTATIVIDADE</v>
          </cell>
          <cell r="K5601" t="str">
            <v>33,13</v>
          </cell>
          <cell r="L5601" t="str">
            <v>CAIXA REFERENCIAL</v>
          </cell>
        </row>
        <row r="5602">
          <cell r="A5602">
            <v>101741</v>
          </cell>
          <cell r="B5602" t="str">
            <v>PISOS</v>
          </cell>
          <cell r="C5602" t="str">
            <v>PISO</v>
          </cell>
          <cell r="D5602" t="str">
            <v>RODAPE DE MARMORE,GRANITO,MARMORITE,GRANILITE E OUTROS</v>
          </cell>
          <cell r="E5602" t="str">
            <v>0164</v>
          </cell>
          <cell r="F5602" t="str">
            <v/>
          </cell>
          <cell r="G5602" t="str">
            <v/>
          </cell>
          <cell r="H5602" t="str">
            <v>RODAPÉ EM MARMORITE, ALTURA 10CM. AF_09/2020</v>
          </cell>
          <cell r="I5602" t="str">
            <v>M</v>
          </cell>
          <cell r="J5602" t="str">
            <v>COEFICIENTE DE REPRESENTATIVIDADE</v>
          </cell>
          <cell r="K5602" t="str">
            <v>16,04</v>
          </cell>
          <cell r="L5602" t="str">
            <v>CAIXA REFERENCIAL</v>
          </cell>
        </row>
        <row r="5603">
          <cell r="A5603">
            <v>94990</v>
          </cell>
          <cell r="B5603" t="str">
            <v>PISOS</v>
          </cell>
          <cell r="C5603" t="str">
            <v>PISO</v>
          </cell>
          <cell r="D5603" t="str">
            <v>PISO CONCRETO</v>
          </cell>
          <cell r="E5603" t="str">
            <v>0258</v>
          </cell>
          <cell r="F5603" t="str">
            <v/>
          </cell>
          <cell r="G5603" t="str">
            <v/>
          </cell>
          <cell r="H5603" t="str">
            <v>EXECUÇÃO DE PASSEIO (CALÇADA) OU PISO DE CONCRETO COM CONCRETO MOLDADO IN LOCO, FEITO EM OBRA, ACABAMENTO CONVENCIONAL, NÃO ARMADO. AF_07/2016</v>
          </cell>
          <cell r="I5603" t="str">
            <v>M3</v>
          </cell>
          <cell r="J5603" t="str">
            <v>COEFICIENTE DE REPRESENTATIVIDADE</v>
          </cell>
          <cell r="K5603" t="str">
            <v>556,37</v>
          </cell>
          <cell r="L5603" t="str">
            <v>CAIXA REFERENCIAL</v>
          </cell>
        </row>
        <row r="5604">
          <cell r="A5604">
            <v>94991</v>
          </cell>
          <cell r="B5604" t="str">
            <v>PISOS</v>
          </cell>
          <cell r="C5604" t="str">
            <v>PISO</v>
          </cell>
          <cell r="D5604" t="str">
            <v>PISO CONCRETO</v>
          </cell>
          <cell r="E5604" t="str">
            <v>0258</v>
          </cell>
          <cell r="F5604" t="str">
            <v/>
          </cell>
          <cell r="G5604" t="str">
            <v/>
          </cell>
          <cell r="H5604" t="str">
            <v>EXECUÇÃO DE PASSEIO (CALÇADA) OU PISO DE CONCRETO COM CONCRETO MOLDADO IN LOCO, USINADO, ACABAMENTO CONVENCIONAL, NÃO ARMADO. AF_07/2016</v>
          </cell>
          <cell r="I5604" t="str">
            <v>M3</v>
          </cell>
          <cell r="J5604" t="str">
            <v>COEFICIENTE DE REPRESENTATIVIDADE</v>
          </cell>
          <cell r="K5604" t="str">
            <v>487,18</v>
          </cell>
          <cell r="L5604" t="str">
            <v>CAIXA REFERENCIAL</v>
          </cell>
        </row>
        <row r="5605">
          <cell r="A5605">
            <v>94992</v>
          </cell>
          <cell r="B5605" t="str">
            <v>PISOS</v>
          </cell>
          <cell r="C5605" t="str">
            <v>PISO</v>
          </cell>
          <cell r="D5605" t="str">
            <v>PISO CONCRETO</v>
          </cell>
          <cell r="E5605" t="str">
            <v>0258</v>
          </cell>
          <cell r="F5605" t="str">
            <v/>
          </cell>
          <cell r="G5605" t="str">
            <v/>
          </cell>
          <cell r="H5605" t="str">
            <v>EXECUÇÃO DE PASSEIO (CALÇADA) OU PISO DE CONCRETO COM CONCRETO MOLDADO IN LOCO, FEITO EM OBRA, ACABAMENTO CONVENCIONAL, ESPESSURA 6 CM, ARMADO. AF_07/2016</v>
          </cell>
          <cell r="I5605" t="str">
            <v>M2</v>
          </cell>
          <cell r="J5605" t="str">
            <v>COEFICIENTE DE REPRESENTATIVIDADE</v>
          </cell>
          <cell r="K5605" t="str">
            <v>59,77</v>
          </cell>
          <cell r="L5605" t="str">
            <v>CAIXA REFERENCIAL</v>
          </cell>
        </row>
        <row r="5606">
          <cell r="A5606">
            <v>94993</v>
          </cell>
          <cell r="B5606" t="str">
            <v>PISOS</v>
          </cell>
          <cell r="C5606" t="str">
            <v>PISO</v>
          </cell>
          <cell r="D5606" t="str">
            <v>PISO CONCRETO</v>
          </cell>
          <cell r="E5606" t="str">
            <v>0258</v>
          </cell>
          <cell r="F5606" t="str">
            <v/>
          </cell>
          <cell r="G5606" t="str">
            <v/>
          </cell>
          <cell r="H5606" t="str">
            <v>EXECUÇÃO DE PASSEIO (CALÇADA) OU PISO DE CONCRETO COM CONCRETO MOLDADO IN LOCO, USINADO, ACABAMENTO CONVENCIONAL, ESPESSURA 6 CM, ARMADO. AF_07/2016</v>
          </cell>
          <cell r="I5606" t="str">
            <v>M2</v>
          </cell>
          <cell r="J5606" t="str">
            <v>COEFICIENTE DE REPRESENTATIVIDADE</v>
          </cell>
          <cell r="K5606" t="str">
            <v>55,62</v>
          </cell>
          <cell r="L5606" t="str">
            <v>CAIXA REFERENCIAL</v>
          </cell>
        </row>
        <row r="5607">
          <cell r="A5607">
            <v>94994</v>
          </cell>
          <cell r="B5607" t="str">
            <v>PISOS</v>
          </cell>
          <cell r="C5607" t="str">
            <v>PISO</v>
          </cell>
          <cell r="D5607" t="str">
            <v>PISO CONCRETO</v>
          </cell>
          <cell r="E5607" t="str">
            <v>0258</v>
          </cell>
          <cell r="F5607" t="str">
            <v/>
          </cell>
          <cell r="G5607" t="str">
            <v/>
          </cell>
          <cell r="H5607" t="str">
            <v>EXECUÇÃO DE PASSEIO (CALÇADA) OU PISO DE CONCRETO COM CONCRETO MOLDADO IN LOCO, FEITO EM OBRA, ACABAMENTO CONVENCIONAL, ESPESSURA 8 CM, ARMADO. AF_07/2016</v>
          </cell>
          <cell r="I5607" t="str">
            <v>M2</v>
          </cell>
          <cell r="J5607" t="str">
            <v>COEFICIENTE DE REPRESENTATIVIDADE</v>
          </cell>
          <cell r="K5607" t="str">
            <v>72,15</v>
          </cell>
          <cell r="L5607" t="str">
            <v>CAIXA REFERENCIAL</v>
          </cell>
        </row>
        <row r="5608">
          <cell r="A5608">
            <v>94995</v>
          </cell>
          <cell r="B5608" t="str">
            <v>PISOS</v>
          </cell>
          <cell r="C5608" t="str">
            <v>PISO</v>
          </cell>
          <cell r="D5608" t="str">
            <v>PISO CONCRETO</v>
          </cell>
          <cell r="E5608" t="str">
            <v>0258</v>
          </cell>
          <cell r="F5608" t="str">
            <v/>
          </cell>
          <cell r="G5608" t="str">
            <v/>
          </cell>
          <cell r="H5608" t="str">
            <v>EXECUÇÃO DE PASSEIO (CALÇADA) OU PISO DE CONCRETO COM CONCRETO MOLDADO IN LOCO, USINADO, ACABAMENTO CONVENCIONAL, ESPESSURA 8 CM, ARMADO. AF_07/2016</v>
          </cell>
          <cell r="I5608" t="str">
            <v>M2</v>
          </cell>
          <cell r="J5608" t="str">
            <v>COEFICIENTE DE REPRESENTATIVIDADE</v>
          </cell>
          <cell r="K5608" t="str">
            <v>66,60</v>
          </cell>
          <cell r="L5608" t="str">
            <v>CAIXA REFERENCIAL</v>
          </cell>
        </row>
        <row r="5609">
          <cell r="A5609">
            <v>94996</v>
          </cell>
          <cell r="B5609" t="str">
            <v>PISOS</v>
          </cell>
          <cell r="C5609" t="str">
            <v>PISO</v>
          </cell>
          <cell r="D5609" t="str">
            <v>PISO CONCRETO</v>
          </cell>
          <cell r="E5609" t="str">
            <v>0258</v>
          </cell>
          <cell r="F5609" t="str">
            <v/>
          </cell>
          <cell r="G5609" t="str">
            <v/>
          </cell>
          <cell r="H5609" t="str">
            <v>EXECUÇÃO DE PASSEIO (CALÇADA) OU PISO DE CONCRETO COM CONCRETO MOLDADO IN LOCO, FEITO EM OBRA, ACABAMENTO CONVENCIONAL, ESPESSURA 10 CM, ARMADO. AF_07/2016</v>
          </cell>
          <cell r="I5609" t="str">
            <v>M2</v>
          </cell>
          <cell r="J5609" t="str">
            <v>COEFICIENTE DE REPRESENTATIVIDADE</v>
          </cell>
          <cell r="K5609" t="str">
            <v>83,40</v>
          </cell>
          <cell r="L5609" t="str">
            <v>CAIXA REFERENCIAL</v>
          </cell>
        </row>
        <row r="5610">
          <cell r="A5610">
            <v>94997</v>
          </cell>
          <cell r="B5610" t="str">
            <v>PISOS</v>
          </cell>
          <cell r="C5610" t="str">
            <v>PISO</v>
          </cell>
          <cell r="D5610" t="str">
            <v>PISO CONCRETO</v>
          </cell>
          <cell r="E5610" t="str">
            <v>0258</v>
          </cell>
          <cell r="F5610" t="str">
            <v/>
          </cell>
          <cell r="G5610" t="str">
            <v/>
          </cell>
          <cell r="H5610" t="str">
            <v>EXECUÇÃO DE PASSEIO (CALÇADA) OU PISO DE CONCRETO COM CONCRETO MOLDADO IN LOCO, USINADO, ACABAMENTO CONVENCIONAL, ESPESSURA 10 CM, ARMADO. AF_07/2016</v>
          </cell>
          <cell r="I5610" t="str">
            <v>M2</v>
          </cell>
          <cell r="J5610" t="str">
            <v>COEFICIENTE DE REPRESENTATIVIDADE</v>
          </cell>
          <cell r="K5610" t="str">
            <v>76,49</v>
          </cell>
          <cell r="L5610" t="str">
            <v>CAIXA REFERENCIAL</v>
          </cell>
        </row>
        <row r="5611">
          <cell r="A5611">
            <v>94998</v>
          </cell>
          <cell r="B5611" t="str">
            <v>PISOS</v>
          </cell>
          <cell r="C5611" t="str">
            <v>PISO</v>
          </cell>
          <cell r="D5611" t="str">
            <v>PISO CONCRETO</v>
          </cell>
          <cell r="E5611" t="str">
            <v>0258</v>
          </cell>
          <cell r="F5611" t="str">
            <v/>
          </cell>
          <cell r="G5611" t="str">
            <v/>
          </cell>
          <cell r="H5611" t="str">
            <v>EXECUÇÃO DE PASSEIO (CALÇADA) OU PISO DE CONCRETO COM CONCRETO MOLDADO IN LOCO, FEITO EM OBRA, ACABAMENTO CONVENCIONAL, ESPESSURA 12 CM, ARMADO. AF_07/2016</v>
          </cell>
          <cell r="I5611" t="str">
            <v>M2</v>
          </cell>
          <cell r="J5611" t="str">
            <v>COEFICIENTE DE REPRESENTATIVIDADE</v>
          </cell>
          <cell r="K5611" t="str">
            <v>95,33</v>
          </cell>
          <cell r="L5611" t="str">
            <v>CAIXA REFERENCIAL</v>
          </cell>
        </row>
        <row r="5612">
          <cell r="A5612">
            <v>94999</v>
          </cell>
          <cell r="B5612" t="str">
            <v>PISOS</v>
          </cell>
          <cell r="C5612" t="str">
            <v>PISO</v>
          </cell>
          <cell r="D5612" t="str">
            <v>PISO CONCRETO</v>
          </cell>
          <cell r="E5612" t="str">
            <v>0258</v>
          </cell>
          <cell r="F5612" t="str">
            <v/>
          </cell>
          <cell r="G5612" t="str">
            <v/>
          </cell>
          <cell r="H5612" t="str">
            <v>EXECUÇÃO DE PASSEIO (CALÇADA) OU PISO DE CONCRETO COM CONCRETO MOLDADO IN LOCO, USINADO, ACABAMENTO CONVENCIONAL, ESPESSURA 12 CM, ARMADO. AF_07/2016</v>
          </cell>
          <cell r="I5612" t="str">
            <v>M2</v>
          </cell>
          <cell r="J5612" t="str">
            <v>COEFICIENTE DE REPRESENTATIVIDADE</v>
          </cell>
          <cell r="K5612" t="str">
            <v>87,03</v>
          </cell>
          <cell r="L5612" t="str">
            <v>CAIXA REFERENCIAL</v>
          </cell>
        </row>
        <row r="5613">
          <cell r="A5613">
            <v>101747</v>
          </cell>
          <cell r="B5613" t="str">
            <v>PISOS</v>
          </cell>
          <cell r="C5613" t="str">
            <v>PISO</v>
          </cell>
          <cell r="D5613" t="str">
            <v>PISO CONCRETO</v>
          </cell>
          <cell r="E5613" t="str">
            <v>0258</v>
          </cell>
          <cell r="F5613" t="str">
            <v/>
          </cell>
          <cell r="G5613" t="str">
            <v/>
          </cell>
          <cell r="H5613" t="str">
            <v>PISO EM CONCRETO 20 MPA PREPARO MECÂNICO, ESPESSURA 7CM. AF_09/2020</v>
          </cell>
          <cell r="I5613" t="str">
            <v>M2</v>
          </cell>
          <cell r="J5613" t="str">
            <v>ATRIBUÍDO SÃO PAULO</v>
          </cell>
          <cell r="K5613" t="str">
            <v>54,93</v>
          </cell>
          <cell r="L5613" t="str">
            <v>CAIXA REFERENCIAL</v>
          </cell>
        </row>
        <row r="5614">
          <cell r="A5614">
            <v>101743</v>
          </cell>
          <cell r="B5614" t="str">
            <v>PISOS</v>
          </cell>
          <cell r="C5614" t="str">
            <v>PISO</v>
          </cell>
          <cell r="D5614" t="str">
            <v>CARPETE</v>
          </cell>
          <cell r="E5614" t="str">
            <v>0260</v>
          </cell>
          <cell r="F5614" t="str">
            <v/>
          </cell>
          <cell r="G5614" t="str">
            <v/>
          </cell>
          <cell r="H5614" t="str">
            <v>PISO TÊXTIL (CARPETE) EM PLACA. AF_09/2020</v>
          </cell>
          <cell r="I5614" t="str">
            <v>M2</v>
          </cell>
          <cell r="J5614" t="str">
            <v>ATRIBUÍDO SÃO PAULO</v>
          </cell>
          <cell r="K5614" t="str">
            <v>158,70</v>
          </cell>
          <cell r="L5614" t="str">
            <v>CAIXA REFERENCIAL</v>
          </cell>
        </row>
        <row r="5615">
          <cell r="A5615">
            <v>101744</v>
          </cell>
          <cell r="B5615" t="str">
            <v>PISOS</v>
          </cell>
          <cell r="C5615" t="str">
            <v>PISO</v>
          </cell>
          <cell r="D5615" t="str">
            <v>CARPETE</v>
          </cell>
          <cell r="E5615" t="str">
            <v>0260</v>
          </cell>
          <cell r="F5615" t="str">
            <v/>
          </cell>
          <cell r="G5615" t="str">
            <v/>
          </cell>
          <cell r="H5615" t="str">
            <v>PISO TÊXTIL (CARPETE) EM MANTA (ROLO) E = 6 A 7 MM. AF_09/2020</v>
          </cell>
          <cell r="I5615" t="str">
            <v>M2</v>
          </cell>
          <cell r="J5615" t="str">
            <v>ATRIBUÍDO SÃO PAULO</v>
          </cell>
          <cell r="K5615" t="str">
            <v>126,50</v>
          </cell>
          <cell r="L5615" t="str">
            <v>CAIXA REFERENCIAL</v>
          </cell>
        </row>
        <row r="5616">
          <cell r="A5616">
            <v>101745</v>
          </cell>
          <cell r="B5616" t="str">
            <v>PISOS</v>
          </cell>
          <cell r="C5616" t="str">
            <v>PISO</v>
          </cell>
          <cell r="D5616" t="str">
            <v>CARPETE</v>
          </cell>
          <cell r="E5616" t="str">
            <v>0260</v>
          </cell>
          <cell r="F5616" t="str">
            <v/>
          </cell>
          <cell r="G5616" t="str">
            <v/>
          </cell>
          <cell r="H5616" t="str">
            <v>PISO TÊXTIL (CARPETE) EM MANTA (ROLO) E = 9 A 10 MM. AF_09/2020</v>
          </cell>
          <cell r="I5616" t="str">
            <v>M2</v>
          </cell>
          <cell r="J5616" t="str">
            <v>ATRIBUÍDO SÃO PAULO</v>
          </cell>
          <cell r="K5616" t="str">
            <v>155,41</v>
          </cell>
          <cell r="L5616" t="str">
            <v>CAIXA REFERENCIAL</v>
          </cell>
        </row>
        <row r="5617">
          <cell r="A5617">
            <v>87620</v>
          </cell>
          <cell r="B5617" t="str">
            <v>PISOS</v>
          </cell>
          <cell r="C5617" t="str">
            <v>PISO</v>
          </cell>
          <cell r="D5617" t="str">
            <v>REGULARIZACAO DE CONTRA-PISOS E OUTRAS SUPERFICIES</v>
          </cell>
          <cell r="E5617" t="str">
            <v>0264</v>
          </cell>
          <cell r="F5617" t="str">
            <v/>
          </cell>
          <cell r="G5617" t="str">
            <v/>
          </cell>
          <cell r="H5617" t="str">
            <v>CONTRAPISO EM ARGAMASSA TRAÇO 1:4 (CIMENTO E AREIA), PREPARO MECÂNICO COM BETONEIRA 400 L, APLICADO EM ÁREAS SECAS SOBRE LAJE, ADERIDO, ESPESSURA 2CM. AF_06/2014</v>
          </cell>
          <cell r="I5617" t="str">
            <v>M2</v>
          </cell>
          <cell r="J5617" t="str">
            <v>COEFICIENTE DE REPRESENTATIVIDADE</v>
          </cell>
          <cell r="K5617" t="str">
            <v>25,88</v>
          </cell>
          <cell r="L5617" t="str">
            <v>CAIXA REFERENCIAL</v>
          </cell>
        </row>
        <row r="5618">
          <cell r="A5618">
            <v>87622</v>
          </cell>
          <cell r="B5618" t="str">
            <v>PISOS</v>
          </cell>
          <cell r="C5618" t="str">
            <v>PISO</v>
          </cell>
          <cell r="D5618" t="str">
            <v>REGULARIZACAO DE CONTRA-PISOS E OUTRAS SUPERFICIES</v>
          </cell>
          <cell r="E5618" t="str">
            <v>0264</v>
          </cell>
          <cell r="F5618" t="str">
            <v/>
          </cell>
          <cell r="G5618" t="str">
            <v/>
          </cell>
          <cell r="H5618" t="str">
            <v>CONTRAPISO EM ARGAMASSA TRAÇO 1:4 (CIMENTO E AREIA), PREPARO MANUAL, APLICADO EM ÁREAS SECAS SOBRE LAJE, ADERIDO, ESPESSURA 2CM. AF_06/2014</v>
          </cell>
          <cell r="I5618" t="str">
            <v>M2</v>
          </cell>
          <cell r="J5618" t="str">
            <v>COEFICIENTE DE REPRESENTATIVIDADE</v>
          </cell>
          <cell r="K5618" t="str">
            <v>28,25</v>
          </cell>
          <cell r="L5618" t="str">
            <v>CAIXA REFERENCIAL</v>
          </cell>
        </row>
        <row r="5619">
          <cell r="A5619">
            <v>87623</v>
          </cell>
          <cell r="B5619" t="str">
            <v>PISOS</v>
          </cell>
          <cell r="C5619" t="str">
            <v>PISO</v>
          </cell>
          <cell r="D5619" t="str">
            <v>REGULARIZACAO DE CONTRA-PISOS E OUTRAS SUPERFICIES</v>
          </cell>
          <cell r="E5619" t="str">
            <v>0264</v>
          </cell>
          <cell r="F5619" t="str">
            <v/>
          </cell>
          <cell r="G5619" t="str">
            <v/>
          </cell>
          <cell r="H5619" t="str">
            <v>CONTRAPISO EM ARGAMASSA PRONTA, PREPARO MECÂNICO COM MISTURADOR 300 KG, APLICADO EM ÁREAS SECAS SOBRE LAJE, ADERIDO, ESPESSURA 2CM. AF_06/2014</v>
          </cell>
          <cell r="I5619" t="str">
            <v>M2</v>
          </cell>
          <cell r="J5619" t="str">
            <v>COEFICIENTE DE REPRESENTATIVIDADE</v>
          </cell>
          <cell r="K5619" t="str">
            <v>55,03</v>
          </cell>
          <cell r="L5619" t="str">
            <v>CAIXA REFERENCIAL</v>
          </cell>
        </row>
        <row r="5620">
          <cell r="A5620">
            <v>87624</v>
          </cell>
          <cell r="B5620" t="str">
            <v>PISOS</v>
          </cell>
          <cell r="C5620" t="str">
            <v>PISO</v>
          </cell>
          <cell r="D5620" t="str">
            <v>REGULARIZACAO DE CONTRA-PISOS E OUTRAS SUPERFICIES</v>
          </cell>
          <cell r="E5620" t="str">
            <v>0264</v>
          </cell>
          <cell r="F5620" t="str">
            <v/>
          </cell>
          <cell r="G5620" t="str">
            <v/>
          </cell>
          <cell r="H5620" t="str">
            <v>CONTRAPISO EM ARGAMASSA PRONTA, PREPARO MANUAL, APLICADO EM ÁREAS SECAS SOBRE LAJE, ADERIDO, ESPESSURA 2CM. AF_06/2014</v>
          </cell>
          <cell r="I5620" t="str">
            <v>M2</v>
          </cell>
          <cell r="J5620" t="str">
            <v>COEFICIENTE DE REPRESENTATIVIDADE</v>
          </cell>
          <cell r="K5620" t="str">
            <v>59,56</v>
          </cell>
          <cell r="L5620" t="str">
            <v>CAIXA REFERENCIAL</v>
          </cell>
        </row>
        <row r="5621">
          <cell r="A5621">
            <v>87630</v>
          </cell>
          <cell r="B5621" t="str">
            <v>PISOS</v>
          </cell>
          <cell r="C5621" t="str">
            <v>PISO</v>
          </cell>
          <cell r="D5621" t="str">
            <v>REGULARIZACAO DE CONTRA-PISOS E OUTRAS SUPERFICIES</v>
          </cell>
          <cell r="E5621" t="str">
            <v>0264</v>
          </cell>
          <cell r="F5621" t="str">
            <v/>
          </cell>
          <cell r="G5621" t="str">
            <v/>
          </cell>
          <cell r="H5621" t="str">
            <v>CONTRAPISO EM ARGAMASSA TRAÇO 1:4 (CIMENTO E AREIA), PREPARO MECÂNICO COM BETONEIRA 400 L, APLICADO EM ÁREAS SECAS SOBRE LAJE, ADERIDO, ESPESSURA 3CM. AF_06/2014</v>
          </cell>
          <cell r="I5621" t="str">
            <v>M2</v>
          </cell>
          <cell r="J5621" t="str">
            <v>COEFICIENTE DE REPRESENTATIVIDADE</v>
          </cell>
          <cell r="K5621" t="str">
            <v>32,07</v>
          </cell>
          <cell r="L5621" t="str">
            <v>CAIXA REFERENCIAL</v>
          </cell>
        </row>
        <row r="5622">
          <cell r="A5622">
            <v>87632</v>
          </cell>
          <cell r="B5622" t="str">
            <v>PISOS</v>
          </cell>
          <cell r="C5622" t="str">
            <v>PISO</v>
          </cell>
          <cell r="D5622" t="str">
            <v>REGULARIZACAO DE CONTRA-PISOS E OUTRAS SUPERFICIES</v>
          </cell>
          <cell r="E5622" t="str">
            <v>0264</v>
          </cell>
          <cell r="F5622" t="str">
            <v/>
          </cell>
          <cell r="G5622" t="str">
            <v/>
          </cell>
          <cell r="H5622" t="str">
            <v>CONTRAPISO EM ARGAMASSA TRAÇO 1:4 (CIMENTO E AREIA), PREPARO MANUAL, APLICADO EM ÁREAS SECAS SOBRE LAJE, ADERIDO, ESPESSURA 3CM. AF_06/2014</v>
          </cell>
          <cell r="I5622" t="str">
            <v>M2</v>
          </cell>
          <cell r="J5622" t="str">
            <v>COEFICIENTE DE REPRESENTATIVIDADE</v>
          </cell>
          <cell r="K5622" t="str">
            <v>35,37</v>
          </cell>
          <cell r="L5622" t="str">
            <v>CAIXA REFERENCIAL</v>
          </cell>
        </row>
        <row r="5623">
          <cell r="A5623">
            <v>87633</v>
          </cell>
          <cell r="B5623" t="str">
            <v>PISOS</v>
          </cell>
          <cell r="C5623" t="str">
            <v>PISO</v>
          </cell>
          <cell r="D5623" t="str">
            <v>REGULARIZACAO DE CONTRA-PISOS E OUTRAS SUPERFICIES</v>
          </cell>
          <cell r="E5623" t="str">
            <v>0264</v>
          </cell>
          <cell r="F5623" t="str">
            <v/>
          </cell>
          <cell r="G5623" t="str">
            <v/>
          </cell>
          <cell r="H5623" t="str">
            <v>CONTRAPISO EM ARGAMASSA PRONTA, PREPARO MECÂNICO COM MISTURADOR 300 KG, APLICADO EM ÁREAS SECAS SOBRE LAJE, ADERIDO, ESPESSURA 3CM. AF_06/2014</v>
          </cell>
          <cell r="I5623" t="str">
            <v>M2</v>
          </cell>
          <cell r="J5623" t="str">
            <v>COEFICIENTE DE REPRESENTATIVIDADE</v>
          </cell>
          <cell r="K5623" t="str">
            <v>72,60</v>
          </cell>
          <cell r="L5623" t="str">
            <v>CAIXA REFERENCIAL</v>
          </cell>
        </row>
        <row r="5624">
          <cell r="A5624">
            <v>87634</v>
          </cell>
          <cell r="B5624" t="str">
            <v>PISOS</v>
          </cell>
          <cell r="C5624" t="str">
            <v>PISO</v>
          </cell>
          <cell r="D5624" t="str">
            <v>REGULARIZACAO DE CONTRA-PISOS E OUTRAS SUPERFICIES</v>
          </cell>
          <cell r="E5624" t="str">
            <v>0264</v>
          </cell>
          <cell r="F5624" t="str">
            <v/>
          </cell>
          <cell r="G5624" t="str">
            <v/>
          </cell>
          <cell r="H5624" t="str">
            <v>CONTRAPISO EM ARGAMASSA PRONTA, PREPARO MANUAL, APLICADO EM ÁREAS SECAS SOBRE LAJE, ADERIDO, ESPESSURA 3CM. AF_06/2014</v>
          </cell>
          <cell r="I5624" t="str">
            <v>M2</v>
          </cell>
          <cell r="J5624" t="str">
            <v>COEFICIENTE DE REPRESENTATIVIDADE</v>
          </cell>
          <cell r="K5624" t="str">
            <v>78,89</v>
          </cell>
          <cell r="L5624" t="str">
            <v>CAIXA REFERENCIAL</v>
          </cell>
        </row>
        <row r="5625">
          <cell r="A5625">
            <v>87640</v>
          </cell>
          <cell r="B5625" t="str">
            <v>PISOS</v>
          </cell>
          <cell r="C5625" t="str">
            <v>PISO</v>
          </cell>
          <cell r="D5625" t="str">
            <v>REGULARIZACAO DE CONTRA-PISOS E OUTRAS SUPERFICIES</v>
          </cell>
          <cell r="E5625" t="str">
            <v>0264</v>
          </cell>
          <cell r="F5625" t="str">
            <v/>
          </cell>
          <cell r="G5625" t="str">
            <v/>
          </cell>
          <cell r="H5625" t="str">
            <v>CONTRAPISO EM ARGAMASSA TRAÇO 1:4 (CIMENTO E AREIA), PREPARO MECÂNICO COM BETONEIRA 400 L, APLICADO EM ÁREAS SECAS SOBRE LAJE, ADERIDO, ESPESSURA 4CM. AF_06/2014</v>
          </cell>
          <cell r="I5625" t="str">
            <v>M2</v>
          </cell>
          <cell r="J5625" t="str">
            <v>COEFICIENTE DE REPRESENTATIVIDADE</v>
          </cell>
          <cell r="K5625" t="str">
            <v>37,04</v>
          </cell>
          <cell r="L5625" t="str">
            <v>CAIXA REFERENCIAL</v>
          </cell>
        </row>
        <row r="5626">
          <cell r="A5626">
            <v>87642</v>
          </cell>
          <cell r="B5626" t="str">
            <v>PISOS</v>
          </cell>
          <cell r="C5626" t="str">
            <v>PISO</v>
          </cell>
          <cell r="D5626" t="str">
            <v>REGULARIZACAO DE CONTRA-PISOS E OUTRAS SUPERFICIES</v>
          </cell>
          <cell r="E5626" t="str">
            <v>0264</v>
          </cell>
          <cell r="F5626" t="str">
            <v/>
          </cell>
          <cell r="G5626" t="str">
            <v/>
          </cell>
          <cell r="H5626" t="str">
            <v>CONTRAPISO EM ARGAMASSA TRAÇO 1:4 (CIMENTO E AREIA), PREPARO MANUAL, APLICADO EM ÁREAS SECAS SOBRE LAJE, ADERIDO, ESPESSURA 4CM. AF_06/2014</v>
          </cell>
          <cell r="I5626" t="str">
            <v>M2</v>
          </cell>
          <cell r="J5626" t="str">
            <v>COEFICIENTE DE REPRESENTATIVIDADE</v>
          </cell>
          <cell r="K5626" t="str">
            <v>41,10</v>
          </cell>
          <cell r="L5626" t="str">
            <v>CAIXA REFERENCIAL</v>
          </cell>
        </row>
        <row r="5627">
          <cell r="A5627">
            <v>87643</v>
          </cell>
          <cell r="B5627" t="str">
            <v>PISOS</v>
          </cell>
          <cell r="C5627" t="str">
            <v>PISO</v>
          </cell>
          <cell r="D5627" t="str">
            <v>REGULARIZACAO DE CONTRA-PISOS E OUTRAS SUPERFICIES</v>
          </cell>
          <cell r="E5627" t="str">
            <v>0264</v>
          </cell>
          <cell r="F5627" t="str">
            <v/>
          </cell>
          <cell r="G5627" t="str">
            <v/>
          </cell>
          <cell r="H5627" t="str">
            <v>CONTRAPISO EM ARGAMASSA PRONTA, PREPARO MECÂNICO COM MISTURADOR 300 KG, APLICADO EM ÁREAS SECAS SOBRE LAJE, ADERIDO, ESPESSURA 4CM. AF_06/2014</v>
          </cell>
          <cell r="I5627" t="str">
            <v>M2</v>
          </cell>
          <cell r="J5627" t="str">
            <v>COEFICIENTE DE REPRESENTATIVIDADE</v>
          </cell>
          <cell r="K5627" t="str">
            <v>86,88</v>
          </cell>
          <cell r="L5627" t="str">
            <v>CAIXA REFERENCIAL</v>
          </cell>
        </row>
        <row r="5628">
          <cell r="A5628">
            <v>87644</v>
          </cell>
          <cell r="B5628" t="str">
            <v>PISOS</v>
          </cell>
          <cell r="C5628" t="str">
            <v>PISO</v>
          </cell>
          <cell r="D5628" t="str">
            <v>REGULARIZACAO DE CONTRA-PISOS E OUTRAS SUPERFICIES</v>
          </cell>
          <cell r="E5628" t="str">
            <v>0264</v>
          </cell>
          <cell r="F5628" t="str">
            <v/>
          </cell>
          <cell r="G5628" t="str">
            <v/>
          </cell>
          <cell r="H5628" t="str">
            <v>CONTRAPISO EM ARGAMASSA PRONTA, PREPARO MANUAL, APLICADO EM ÁREAS SECAS SOBRE LAJE, ADERIDO, ESPESSURA 4CM. AF_06/2014</v>
          </cell>
          <cell r="I5628" t="str">
            <v>M2</v>
          </cell>
          <cell r="J5628" t="str">
            <v>COEFICIENTE DE REPRESENTATIVIDADE</v>
          </cell>
          <cell r="K5628" t="str">
            <v>94,61</v>
          </cell>
          <cell r="L5628" t="str">
            <v>CAIXA REFERENCIAL</v>
          </cell>
        </row>
        <row r="5629">
          <cell r="A5629">
            <v>87680</v>
          </cell>
          <cell r="B5629" t="str">
            <v>PISOS</v>
          </cell>
          <cell r="C5629" t="str">
            <v>PISO</v>
          </cell>
          <cell r="D5629" t="str">
            <v>REGULARIZACAO DE CONTRA-PISOS E OUTRAS SUPERFICIES</v>
          </cell>
          <cell r="E5629" t="str">
            <v>0264</v>
          </cell>
          <cell r="F5629" t="str">
            <v/>
          </cell>
          <cell r="G5629" t="str">
            <v/>
          </cell>
          <cell r="H5629" t="str">
            <v>CONTRAPISO EM ARGAMASSA TRAÇO 1:4 (CIMENTO E AREIA), PREPARO MECÂNICO COM BETONEIRA 400 L, APLICADO EM ÁREAS SECAS SOBRE LAJE, NÃO ADERIDO, ESPESSURA 4CM. AF_06/2014</v>
          </cell>
          <cell r="I5629" t="str">
            <v>M2</v>
          </cell>
          <cell r="J5629" t="str">
            <v>COEFICIENTE DE REPRESENTATIVIDADE</v>
          </cell>
          <cell r="K5629" t="str">
            <v>29,90</v>
          </cell>
          <cell r="L5629" t="str">
            <v>CAIXA REFERENCIAL</v>
          </cell>
        </row>
        <row r="5630">
          <cell r="A5630">
            <v>87682</v>
          </cell>
          <cell r="B5630" t="str">
            <v>PISOS</v>
          </cell>
          <cell r="C5630" t="str">
            <v>PISO</v>
          </cell>
          <cell r="D5630" t="str">
            <v>REGULARIZACAO DE CONTRA-PISOS E OUTRAS SUPERFICIES</v>
          </cell>
          <cell r="E5630" t="str">
            <v>0264</v>
          </cell>
          <cell r="F5630" t="str">
            <v/>
          </cell>
          <cell r="G5630" t="str">
            <v/>
          </cell>
          <cell r="H5630" t="str">
            <v>CONTRAPISO EM ARGAMASSA TRAÇO 1:4 (CIMENTO E AREIA), PREPARO MANUAL, APLICADO EM ÁREAS SECAS SOBRE LAJE, NÃO ADERIDO, ESPESSURA 4CM. AF_06/2014</v>
          </cell>
          <cell r="I5630" t="str">
            <v>M2</v>
          </cell>
          <cell r="J5630" t="str">
            <v>COLETADO</v>
          </cell>
          <cell r="K5630" t="str">
            <v>33,96</v>
          </cell>
          <cell r="L5630" t="str">
            <v>CAIXA REFERENCIAL</v>
          </cell>
        </row>
        <row r="5631">
          <cell r="A5631">
            <v>87683</v>
          </cell>
          <cell r="B5631" t="str">
            <v>PISOS</v>
          </cell>
          <cell r="C5631" t="str">
            <v>PISO</v>
          </cell>
          <cell r="D5631" t="str">
            <v>REGULARIZACAO DE CONTRA-PISOS E OUTRAS SUPERFICIES</v>
          </cell>
          <cell r="E5631" t="str">
            <v>0264</v>
          </cell>
          <cell r="F5631" t="str">
            <v/>
          </cell>
          <cell r="G5631" t="str">
            <v/>
          </cell>
          <cell r="H5631" t="str">
            <v>CONTRAPISO EM ARGAMASSA PRONTA, PREPARO MECÂNICO COM MISTURADOR 300 KG, APLICADO EM ÁREAS SECAS SOBRE LAJE, NÃO ADERIDO, ESPESSURA 4CM. AF_06/2014</v>
          </cell>
          <cell r="I5631" t="str">
            <v>M2</v>
          </cell>
          <cell r="J5631" t="str">
            <v>COEFICIENTE DE REPRESENTATIVIDADE</v>
          </cell>
          <cell r="K5631" t="str">
            <v>79,74</v>
          </cell>
          <cell r="L5631" t="str">
            <v>CAIXA REFERENCIAL</v>
          </cell>
        </row>
        <row r="5632">
          <cell r="A5632">
            <v>87684</v>
          </cell>
          <cell r="B5632" t="str">
            <v>PISOS</v>
          </cell>
          <cell r="C5632" t="str">
            <v>PISO</v>
          </cell>
          <cell r="D5632" t="str">
            <v>REGULARIZACAO DE CONTRA-PISOS E OUTRAS SUPERFICIES</v>
          </cell>
          <cell r="E5632" t="str">
            <v>0264</v>
          </cell>
          <cell r="F5632" t="str">
            <v/>
          </cell>
          <cell r="G5632" t="str">
            <v/>
          </cell>
          <cell r="H5632" t="str">
            <v>CONTRAPISO EM ARGAMASSA PRONTA, PREPARO MANUAL, APLICADO EM ÁREAS SECAS SOBRE LAJE, NÃO ADERIDO, ESPESSURA 4CM. AF_06/2014</v>
          </cell>
          <cell r="I5632" t="str">
            <v>M2</v>
          </cell>
          <cell r="J5632" t="str">
            <v>COEFICIENTE DE REPRESENTATIVIDADE</v>
          </cell>
          <cell r="K5632" t="str">
            <v>87,47</v>
          </cell>
          <cell r="L5632" t="str">
            <v>CAIXA REFERENCIAL</v>
          </cell>
        </row>
        <row r="5633">
          <cell r="A5633">
            <v>87690</v>
          </cell>
          <cell r="B5633" t="str">
            <v>PISOS</v>
          </cell>
          <cell r="C5633" t="str">
            <v>PISO</v>
          </cell>
          <cell r="D5633" t="str">
            <v>REGULARIZACAO DE CONTRA-PISOS E OUTRAS SUPERFICIES</v>
          </cell>
          <cell r="E5633" t="str">
            <v>0264</v>
          </cell>
          <cell r="F5633" t="str">
            <v/>
          </cell>
          <cell r="G5633" t="str">
            <v/>
          </cell>
          <cell r="H5633" t="str">
            <v>CONTRAPISO EM ARGAMASSA TRAÇO 1:4 (CIMENTO E AREIA), PREPARO MECÂNICO COM BETONEIRA 400 L, APLICADO EM ÁREAS SECAS SOBRE LAJE, NÃO ADERIDO, ESPESSURA 5CM. AF_06/2014</v>
          </cell>
          <cell r="I5633" t="str">
            <v>M2</v>
          </cell>
          <cell r="J5633" t="str">
            <v>COEFICIENTE DE REPRESENTATIVIDADE</v>
          </cell>
          <cell r="K5633" t="str">
            <v>34,70</v>
          </cell>
          <cell r="L5633" t="str">
            <v>CAIXA REFERENCIAL</v>
          </cell>
        </row>
        <row r="5634">
          <cell r="A5634">
            <v>87692</v>
          </cell>
          <cell r="B5634" t="str">
            <v>PISOS</v>
          </cell>
          <cell r="C5634" t="str">
            <v>PISO</v>
          </cell>
          <cell r="D5634" t="str">
            <v>REGULARIZACAO DE CONTRA-PISOS E OUTRAS SUPERFICIES</v>
          </cell>
          <cell r="E5634" t="str">
            <v>0264</v>
          </cell>
          <cell r="F5634" t="str">
            <v/>
          </cell>
          <cell r="G5634" t="str">
            <v/>
          </cell>
          <cell r="H5634" t="str">
            <v>CONTRAPISO EM ARGAMASSA TRAÇO 1:4 (CIMENTO E AREIA), PREPARO MANUAL, APLICADO EM ÁREAS SECAS SOBRE LAJE, NÃO ADERIDO, ESPESSURA 5CM. AF_06/2014</v>
          </cell>
          <cell r="I5634" t="str">
            <v>M2</v>
          </cell>
          <cell r="J5634" t="str">
            <v>COLETADO</v>
          </cell>
          <cell r="K5634" t="str">
            <v>39,35</v>
          </cell>
          <cell r="L5634" t="str">
            <v>CAIXA REFERENCIAL</v>
          </cell>
        </row>
        <row r="5635">
          <cell r="A5635">
            <v>87693</v>
          </cell>
          <cell r="B5635" t="str">
            <v>PISOS</v>
          </cell>
          <cell r="C5635" t="str">
            <v>PISO</v>
          </cell>
          <cell r="D5635" t="str">
            <v>REGULARIZACAO DE CONTRA-PISOS E OUTRAS SUPERFICIES</v>
          </cell>
          <cell r="E5635" t="str">
            <v>0264</v>
          </cell>
          <cell r="F5635" t="str">
            <v/>
          </cell>
          <cell r="G5635" t="str">
            <v/>
          </cell>
          <cell r="H5635" t="str">
            <v>CONTRAPISO EM ARGAMASSA PRONTA, PREPARO MECÂNICO COM MISTURADOR 300 KG, APLICADO EM ÁREAS SECAS SOBRE LAJE, NÃO ADERIDO, ESPESSURA 5CM. AF_06/2014</v>
          </cell>
          <cell r="I5635" t="str">
            <v>M2</v>
          </cell>
          <cell r="J5635" t="str">
            <v>COEFICIENTE DE REPRESENTATIVIDADE</v>
          </cell>
          <cell r="K5635" t="str">
            <v>91,78</v>
          </cell>
          <cell r="L5635" t="str">
            <v>CAIXA REFERENCIAL</v>
          </cell>
        </row>
        <row r="5636">
          <cell r="A5636">
            <v>87694</v>
          </cell>
          <cell r="B5636" t="str">
            <v>PISOS</v>
          </cell>
          <cell r="C5636" t="str">
            <v>PISO</v>
          </cell>
          <cell r="D5636" t="str">
            <v>REGULARIZACAO DE CONTRA-PISOS E OUTRAS SUPERFICIES</v>
          </cell>
          <cell r="E5636" t="str">
            <v>0264</v>
          </cell>
          <cell r="F5636" t="str">
            <v/>
          </cell>
          <cell r="G5636" t="str">
            <v/>
          </cell>
          <cell r="H5636" t="str">
            <v>CONTRAPISO EM ARGAMASSA PRONTA, PREPARO MANUAL, APLICADO EM ÁREAS SECAS SOBRE LAJE, NÃO ADERIDO, ESPESSURA 5CM. AF_06/2014</v>
          </cell>
          <cell r="I5636" t="str">
            <v>M2</v>
          </cell>
          <cell r="J5636" t="str">
            <v>COEFICIENTE DE REPRESENTATIVIDADE</v>
          </cell>
          <cell r="K5636" t="str">
            <v>100,64</v>
          </cell>
          <cell r="L5636" t="str">
            <v>CAIXA REFERENCIAL</v>
          </cell>
        </row>
        <row r="5637">
          <cell r="A5637">
            <v>87700</v>
          </cell>
          <cell r="B5637" t="str">
            <v>PISOS</v>
          </cell>
          <cell r="C5637" t="str">
            <v>PISO</v>
          </cell>
          <cell r="D5637" t="str">
            <v>REGULARIZACAO DE CONTRA-PISOS E OUTRAS SUPERFICIES</v>
          </cell>
          <cell r="E5637" t="str">
            <v>0264</v>
          </cell>
          <cell r="F5637" t="str">
            <v/>
          </cell>
          <cell r="G5637" t="str">
            <v/>
          </cell>
          <cell r="H5637" t="str">
            <v>CONTRAPISO EM ARGAMASSA TRAÇO 1:4 (CIMENTO E AREIA), PREPARO MECÂNICO COM BETONEIRA 400 L, APLICADO EM ÁREAS SECAS SOBRE LAJE, NÃO ADERIDO, ESPESSURA 6CM. AF_06/2014</v>
          </cell>
          <cell r="I5637" t="str">
            <v>M2</v>
          </cell>
          <cell r="J5637" t="str">
            <v>COEFICIENTE DE REPRESENTATIVIDADE</v>
          </cell>
          <cell r="K5637" t="str">
            <v>37,52</v>
          </cell>
          <cell r="L5637" t="str">
            <v>CAIXA REFERENCIAL</v>
          </cell>
        </row>
        <row r="5638">
          <cell r="A5638">
            <v>87702</v>
          </cell>
          <cell r="B5638" t="str">
            <v>PISOS</v>
          </cell>
          <cell r="C5638" t="str">
            <v>PISO</v>
          </cell>
          <cell r="D5638" t="str">
            <v>REGULARIZACAO DE CONTRA-PISOS E OUTRAS SUPERFICIES</v>
          </cell>
          <cell r="E5638" t="str">
            <v>0264</v>
          </cell>
          <cell r="F5638" t="str">
            <v/>
          </cell>
          <cell r="G5638" t="str">
            <v/>
          </cell>
          <cell r="H5638" t="str">
            <v>CONTRAPISO EM ARGAMASSA TRAÇO 1:4 (CIMENTO E AREIA), PREPARO MANUAL, APLICADO EM ÁREAS SECAS SOBRE LAJE, NÃO ADERIDO, ESPESSURA 6CM. AF_06/2014</v>
          </cell>
          <cell r="I5638" t="str">
            <v>M2</v>
          </cell>
          <cell r="J5638" t="str">
            <v>COLETADO</v>
          </cell>
          <cell r="K5638" t="str">
            <v>42,58</v>
          </cell>
          <cell r="L5638" t="str">
            <v>CAIXA REFERENCIAL</v>
          </cell>
        </row>
        <row r="5639">
          <cell r="A5639">
            <v>87703</v>
          </cell>
          <cell r="B5639" t="str">
            <v>PISOS</v>
          </cell>
          <cell r="C5639" t="str">
            <v>PISO</v>
          </cell>
          <cell r="D5639" t="str">
            <v>REGULARIZACAO DE CONTRA-PISOS E OUTRAS SUPERFICIES</v>
          </cell>
          <cell r="E5639" t="str">
            <v>0264</v>
          </cell>
          <cell r="F5639" t="str">
            <v/>
          </cell>
          <cell r="G5639" t="str">
            <v/>
          </cell>
          <cell r="H5639" t="str">
            <v>CONTRAPISO EM ARGAMASSA PRONTA, PREPARO MECÂNICO COM MISTURADOR 300 KG, APLICADO EM ÁREAS SECAS SOBRE LAJE, NÃO ADERIDO, ESPESSURA 6CM. AF_06/2014</v>
          </cell>
          <cell r="I5639" t="str">
            <v>M2</v>
          </cell>
          <cell r="J5639" t="str">
            <v>COEFICIENTE DE REPRESENTATIVIDADE</v>
          </cell>
          <cell r="K5639" t="str">
            <v>99,68</v>
          </cell>
          <cell r="L5639" t="str">
            <v>CAIXA REFERENCIAL</v>
          </cell>
        </row>
        <row r="5640">
          <cell r="A5640">
            <v>87704</v>
          </cell>
          <cell r="B5640" t="str">
            <v>PISOS</v>
          </cell>
          <cell r="C5640" t="str">
            <v>PISO</v>
          </cell>
          <cell r="D5640" t="str">
            <v>REGULARIZACAO DE CONTRA-PISOS E OUTRAS SUPERFICIES</v>
          </cell>
          <cell r="E5640" t="str">
            <v>0264</v>
          </cell>
          <cell r="F5640" t="str">
            <v/>
          </cell>
          <cell r="G5640" t="str">
            <v/>
          </cell>
          <cell r="H5640" t="str">
            <v>CONTRAPISO EM ARGAMASSA PRONTA, PREPARO MANUAL, APLICADO EM ÁREAS SECAS SOBRE LAJE, NÃO ADERIDO, ESPESSURA 6CM. AF_06/2014</v>
          </cell>
          <cell r="I5640" t="str">
            <v>M2</v>
          </cell>
          <cell r="J5640" t="str">
            <v>COEFICIENTE DE REPRESENTATIVIDADE</v>
          </cell>
          <cell r="K5640" t="str">
            <v>109,32</v>
          </cell>
          <cell r="L5640" t="str">
            <v>CAIXA REFERENCIAL</v>
          </cell>
        </row>
        <row r="5641">
          <cell r="A5641">
            <v>87735</v>
          </cell>
          <cell r="B5641" t="str">
            <v>PISOS</v>
          </cell>
          <cell r="C5641" t="str">
            <v>PISO</v>
          </cell>
          <cell r="D5641" t="str">
            <v>REGULARIZACAO DE CONTRA-PISOS E OUTRAS SUPERFICIES</v>
          </cell>
          <cell r="E5641" t="str">
            <v>0264</v>
          </cell>
          <cell r="F5641" t="str">
            <v/>
          </cell>
          <cell r="G5641" t="str">
            <v/>
          </cell>
          <cell r="H5641" t="str">
            <v>CONTRAPISO EM ARGAMASSA TRAÇO 1:4 (CIMENTO E AREIA), PREPARO MECÂNICO COM BETONEIRA 400 L, APLICADO EM ÁREAS MOLHADAS SOBRE LAJE, ADERIDO, ESPESSURA 2CM. AF_06/2014</v>
          </cell>
          <cell r="I5641" t="str">
            <v>M2</v>
          </cell>
          <cell r="J5641" t="str">
            <v>COEFICIENTE DE REPRESENTATIVIDADE</v>
          </cell>
          <cell r="K5641" t="str">
            <v>33,42</v>
          </cell>
          <cell r="L5641" t="str">
            <v>CAIXA REFERENCIAL</v>
          </cell>
        </row>
        <row r="5642">
          <cell r="A5642">
            <v>87737</v>
          </cell>
          <cell r="B5642" t="str">
            <v>PISOS</v>
          </cell>
          <cell r="C5642" t="str">
            <v>PISO</v>
          </cell>
          <cell r="D5642" t="str">
            <v>REGULARIZACAO DE CONTRA-PISOS E OUTRAS SUPERFICIES</v>
          </cell>
          <cell r="E5642" t="str">
            <v>0264</v>
          </cell>
          <cell r="F5642" t="str">
            <v/>
          </cell>
          <cell r="G5642" t="str">
            <v/>
          </cell>
          <cell r="H5642" t="str">
            <v>CONTRAPISO EM ARGAMASSA TRAÇO 1:4 (CIMENTO E AREIA), PREPARO MANUAL, APLICADO EM ÁREAS MOLHADAS SOBRE LAJE, ADERIDO, ESPESSURA 2CM. AF_06/2014</v>
          </cell>
          <cell r="I5642" t="str">
            <v>M2</v>
          </cell>
          <cell r="J5642" t="str">
            <v>COEFICIENTE DE REPRESENTATIVIDADE</v>
          </cell>
          <cell r="K5642" t="str">
            <v>35,79</v>
          </cell>
          <cell r="L5642" t="str">
            <v>CAIXA REFERENCIAL</v>
          </cell>
        </row>
        <row r="5643">
          <cell r="A5643">
            <v>87738</v>
          </cell>
          <cell r="B5643" t="str">
            <v>PISOS</v>
          </cell>
          <cell r="C5643" t="str">
            <v>PISO</v>
          </cell>
          <cell r="D5643" t="str">
            <v>REGULARIZACAO DE CONTRA-PISOS E OUTRAS SUPERFICIES</v>
          </cell>
          <cell r="E5643" t="str">
            <v>0264</v>
          </cell>
          <cell r="F5643" t="str">
            <v/>
          </cell>
          <cell r="G5643" t="str">
            <v/>
          </cell>
          <cell r="H5643" t="str">
            <v>CONTRAPISO EM ARGAMASSA PRONTA, PREPARO MECÂNICO COM MISTURADOR 300 KG, APLICADO EM ÁREAS MOLHADAS SOBRE LAJE, ADERIDO, ESPESSURA 2CM. AF_06/2014</v>
          </cell>
          <cell r="I5643" t="str">
            <v>M2</v>
          </cell>
          <cell r="J5643" t="str">
            <v>COEFICIENTE DE REPRESENTATIVIDADE</v>
          </cell>
          <cell r="K5643" t="str">
            <v>62,57</v>
          </cell>
          <cell r="L5643" t="str">
            <v>CAIXA REFERENCIAL</v>
          </cell>
        </row>
        <row r="5644">
          <cell r="A5644">
            <v>87739</v>
          </cell>
          <cell r="B5644" t="str">
            <v>PISOS</v>
          </cell>
          <cell r="C5644" t="str">
            <v>PISO</v>
          </cell>
          <cell r="D5644" t="str">
            <v>REGULARIZACAO DE CONTRA-PISOS E OUTRAS SUPERFICIES</v>
          </cell>
          <cell r="E5644" t="str">
            <v>0264</v>
          </cell>
          <cell r="F5644" t="str">
            <v/>
          </cell>
          <cell r="G5644" t="str">
            <v/>
          </cell>
          <cell r="H5644" t="str">
            <v>CONTRAPISO EM ARGAMASSA PRONTA, PREPARO MANUAL, APLICADO EM ÁREAS MOLHADAS SOBRE LAJE, ADERIDO, ESPESSURA 2CM. AF_06/2014</v>
          </cell>
          <cell r="I5644" t="str">
            <v>M2</v>
          </cell>
          <cell r="J5644" t="str">
            <v>COEFICIENTE DE REPRESENTATIVIDADE</v>
          </cell>
          <cell r="K5644" t="str">
            <v>67,10</v>
          </cell>
          <cell r="L5644" t="str">
            <v>CAIXA REFERENCIAL</v>
          </cell>
        </row>
        <row r="5645">
          <cell r="A5645">
            <v>87745</v>
          </cell>
          <cell r="B5645" t="str">
            <v>PISOS</v>
          </cell>
          <cell r="C5645" t="str">
            <v>PISO</v>
          </cell>
          <cell r="D5645" t="str">
            <v>REGULARIZACAO DE CONTRA-PISOS E OUTRAS SUPERFICIES</v>
          </cell>
          <cell r="E5645" t="str">
            <v>0264</v>
          </cell>
          <cell r="F5645" t="str">
            <v/>
          </cell>
          <cell r="G5645" t="str">
            <v/>
          </cell>
          <cell r="H5645" t="str">
            <v>CONTRAPISO EM ARGAMASSA TRAÇO 1:4 (CIMENTO E AREIA), PREPARO MECÂNICO COM BETONEIRA 400 L, APLICADO EM ÁREAS MOLHADAS SOBRE LAJE, ADERIDO, ESPESSURA 3CM. AF_06/2014</v>
          </cell>
          <cell r="I5645" t="str">
            <v>M2</v>
          </cell>
          <cell r="J5645" t="str">
            <v>COEFICIENTE DE REPRESENTATIVIDADE</v>
          </cell>
          <cell r="K5645" t="str">
            <v>39,59</v>
          </cell>
          <cell r="L5645" t="str">
            <v>CAIXA REFERENCIAL</v>
          </cell>
        </row>
        <row r="5646">
          <cell r="A5646">
            <v>87747</v>
          </cell>
          <cell r="B5646" t="str">
            <v>PISOS</v>
          </cell>
          <cell r="C5646" t="str">
            <v>PISO</v>
          </cell>
          <cell r="D5646" t="str">
            <v>REGULARIZACAO DE CONTRA-PISOS E OUTRAS SUPERFICIES</v>
          </cell>
          <cell r="E5646" t="str">
            <v>0264</v>
          </cell>
          <cell r="F5646" t="str">
            <v/>
          </cell>
          <cell r="G5646" t="str">
            <v/>
          </cell>
          <cell r="H5646" t="str">
            <v>CONTRAPISO EM ARGAMASSA TRAÇO 1:4 (CIMENTO E AREIA), PREPARO MANUAL, APLICADO EM ÁREAS MOLHADAS SOBRE LAJE, ADERIDO, ESPESSURA 3CM. AF_06/2014</v>
          </cell>
          <cell r="I5646" t="str">
            <v>M2</v>
          </cell>
          <cell r="J5646" t="str">
            <v>COEFICIENTE DE REPRESENTATIVIDADE</v>
          </cell>
          <cell r="K5646" t="str">
            <v>42,89</v>
          </cell>
          <cell r="L5646" t="str">
            <v>CAIXA REFERENCIAL</v>
          </cell>
        </row>
        <row r="5647">
          <cell r="A5647">
            <v>87748</v>
          </cell>
          <cell r="B5647" t="str">
            <v>PISOS</v>
          </cell>
          <cell r="C5647" t="str">
            <v>PISO</v>
          </cell>
          <cell r="D5647" t="str">
            <v>REGULARIZACAO DE CONTRA-PISOS E OUTRAS SUPERFICIES</v>
          </cell>
          <cell r="E5647" t="str">
            <v>0264</v>
          </cell>
          <cell r="F5647" t="str">
            <v/>
          </cell>
          <cell r="G5647" t="str">
            <v/>
          </cell>
          <cell r="H5647" t="str">
            <v>CONTRAPISO EM ARGAMASSA PRONTA, PREPARO MECÂNICO COM MISTURADOR 300 KG, APLICADO EM ÁREAS MOLHADAS SOBRE LAJE, ADERIDO, ESPESSURA 3CM. AF_06/2014</v>
          </cell>
          <cell r="I5647" t="str">
            <v>M2</v>
          </cell>
          <cell r="J5647" t="str">
            <v>COEFICIENTE DE REPRESENTATIVIDADE</v>
          </cell>
          <cell r="K5647" t="str">
            <v>80,12</v>
          </cell>
          <cell r="L5647" t="str">
            <v>CAIXA REFERENCIAL</v>
          </cell>
        </row>
        <row r="5648">
          <cell r="A5648">
            <v>87749</v>
          </cell>
          <cell r="B5648" t="str">
            <v>PISOS</v>
          </cell>
          <cell r="C5648" t="str">
            <v>PISO</v>
          </cell>
          <cell r="D5648" t="str">
            <v>REGULARIZACAO DE CONTRA-PISOS E OUTRAS SUPERFICIES</v>
          </cell>
          <cell r="E5648" t="str">
            <v>0264</v>
          </cell>
          <cell r="F5648" t="str">
            <v/>
          </cell>
          <cell r="G5648" t="str">
            <v/>
          </cell>
          <cell r="H5648" t="str">
            <v>CONTRAPISO EM ARGAMASSA PRONTA, PREPARO MANUAL, APLICADO EM ÁREAS MOLHADAS SOBRE LAJE, ADERIDO, ESPESSURA 3CM. AF_06/2014</v>
          </cell>
          <cell r="I5648" t="str">
            <v>M2</v>
          </cell>
          <cell r="J5648" t="str">
            <v>COEFICIENTE DE REPRESENTATIVIDADE</v>
          </cell>
          <cell r="K5648" t="str">
            <v>86,41</v>
          </cell>
          <cell r="L5648" t="str">
            <v>CAIXA REFERENCIAL</v>
          </cell>
        </row>
        <row r="5649">
          <cell r="A5649">
            <v>87755</v>
          </cell>
          <cell r="B5649" t="str">
            <v>PISOS</v>
          </cell>
          <cell r="C5649" t="str">
            <v>PISO</v>
          </cell>
          <cell r="D5649" t="str">
            <v>REGULARIZACAO DE CONTRA-PISOS E OUTRAS SUPERFICIES</v>
          </cell>
          <cell r="E5649" t="str">
            <v>0264</v>
          </cell>
          <cell r="F5649" t="str">
            <v/>
          </cell>
          <cell r="G5649" t="str">
            <v/>
          </cell>
          <cell r="H5649" t="str">
            <v>CONTRAPISO EM ARGAMASSA TRAÇO 1:4 (CIMENTO E AREIA), PREPARO MECÂNICO COM BETONEIRA 400 L, APLICADO EM ÁREAS MOLHADAS SOBRE IMPERMEABILIZAÇÃO, ESPESSURA 3CM. AF_06/2014</v>
          </cell>
          <cell r="I5649" t="str">
            <v>M2</v>
          </cell>
          <cell r="J5649" t="str">
            <v>COEFICIENTE DE REPRESENTATIVIDADE</v>
          </cell>
          <cell r="K5649" t="str">
            <v>35,27</v>
          </cell>
          <cell r="L5649" t="str">
            <v>CAIXA REFERENCIAL</v>
          </cell>
        </row>
        <row r="5650">
          <cell r="A5650">
            <v>87757</v>
          </cell>
          <cell r="B5650" t="str">
            <v>PISOS</v>
          </cell>
          <cell r="C5650" t="str">
            <v>PISO</v>
          </cell>
          <cell r="D5650" t="str">
            <v>REGULARIZACAO DE CONTRA-PISOS E OUTRAS SUPERFICIES</v>
          </cell>
          <cell r="E5650" t="str">
            <v>0264</v>
          </cell>
          <cell r="F5650" t="str">
            <v/>
          </cell>
          <cell r="G5650" t="str">
            <v/>
          </cell>
          <cell r="H5650" t="str">
            <v>CONTRAPISO EM ARGAMASSA TRAÇO 1:4 (CIMENTO E AREIA), PREPARO MANUAL, APLICADO EM ÁREAS MOLHADAS SOBRE IMPERMEABILIZAÇÃO, ESPESSURA 3CM. AF_06/2014</v>
          </cell>
          <cell r="I5650" t="str">
            <v>M2</v>
          </cell>
          <cell r="J5650" t="str">
            <v>COLETADO</v>
          </cell>
          <cell r="K5650" t="str">
            <v>38,57</v>
          </cell>
          <cell r="L5650" t="str">
            <v>CAIXA REFERENCIAL</v>
          </cell>
        </row>
        <row r="5651">
          <cell r="A5651">
            <v>87758</v>
          </cell>
          <cell r="B5651" t="str">
            <v>PISOS</v>
          </cell>
          <cell r="C5651" t="str">
            <v>PISO</v>
          </cell>
          <cell r="D5651" t="str">
            <v>REGULARIZACAO DE CONTRA-PISOS E OUTRAS SUPERFICIES</v>
          </cell>
          <cell r="E5651" t="str">
            <v>0264</v>
          </cell>
          <cell r="F5651" t="str">
            <v/>
          </cell>
          <cell r="G5651" t="str">
            <v/>
          </cell>
          <cell r="H5651" t="str">
            <v>CONTRAPISO EM ARGAMASSA PRONTA, PREPARO MECÂNICO COM MISTURADOR 300 KG, APLICADO EM ÁREAS MOLHADAS SOBRE IMPERMEABILIZAÇÃO, ESPESSURA 3CM. AF_06/2014</v>
          </cell>
          <cell r="I5651" t="str">
            <v>M2</v>
          </cell>
          <cell r="J5651" t="str">
            <v>COEFICIENTE DE REPRESENTATIVIDADE</v>
          </cell>
          <cell r="K5651" t="str">
            <v>75,80</v>
          </cell>
          <cell r="L5651" t="str">
            <v>CAIXA REFERENCIAL</v>
          </cell>
        </row>
        <row r="5652">
          <cell r="A5652">
            <v>87759</v>
          </cell>
          <cell r="B5652" t="str">
            <v>PISOS</v>
          </cell>
          <cell r="C5652" t="str">
            <v>PISO</v>
          </cell>
          <cell r="D5652" t="str">
            <v>REGULARIZACAO DE CONTRA-PISOS E OUTRAS SUPERFICIES</v>
          </cell>
          <cell r="E5652" t="str">
            <v>0264</v>
          </cell>
          <cell r="F5652" t="str">
            <v/>
          </cell>
          <cell r="G5652" t="str">
            <v/>
          </cell>
          <cell r="H5652" t="str">
            <v>CONTRAPISO EM ARGAMASSA PRONTA, PREPARO MANUAL, APLICADO EM ÁREAS MOLHADAS SOBRE IMPERMEABILIZAÇÃO, ESPESSURA 3CM. AF_06/2014</v>
          </cell>
          <cell r="I5652" t="str">
            <v>M2</v>
          </cell>
          <cell r="J5652" t="str">
            <v>COEFICIENTE DE REPRESENTATIVIDADE</v>
          </cell>
          <cell r="K5652" t="str">
            <v>82,09</v>
          </cell>
          <cell r="L5652" t="str">
            <v>CAIXA REFERENCIAL</v>
          </cell>
        </row>
        <row r="5653">
          <cell r="A5653">
            <v>87765</v>
          </cell>
          <cell r="B5653" t="str">
            <v>PISOS</v>
          </cell>
          <cell r="C5653" t="str">
            <v>PISO</v>
          </cell>
          <cell r="D5653" t="str">
            <v>REGULARIZACAO DE CONTRA-PISOS E OUTRAS SUPERFICIES</v>
          </cell>
          <cell r="E5653" t="str">
            <v>0264</v>
          </cell>
          <cell r="F5653" t="str">
            <v/>
          </cell>
          <cell r="G5653" t="str">
            <v/>
          </cell>
          <cell r="H5653" t="str">
            <v>CONTRAPISO EM ARGAMASSA TRAÇO 1:4 (CIMENTO E AREIA), PREPARO MECÂNICO COM BETONEIRA 400 L, APLICADO EM ÁREAS MOLHADAS SOBRE IMPERMEABILIZAÇÃO, ESPESSURA 4CM. AF_06/2014</v>
          </cell>
          <cell r="I5653" t="str">
            <v>M2</v>
          </cell>
          <cell r="J5653" t="str">
            <v>COEFICIENTE DE REPRESENTATIVIDADE</v>
          </cell>
          <cell r="K5653" t="str">
            <v>40,24</v>
          </cell>
          <cell r="L5653" t="str">
            <v>CAIXA REFERENCIAL</v>
          </cell>
        </row>
        <row r="5654">
          <cell r="A5654">
            <v>87767</v>
          </cell>
          <cell r="B5654" t="str">
            <v>PISOS</v>
          </cell>
          <cell r="C5654" t="str">
            <v>PISO</v>
          </cell>
          <cell r="D5654" t="str">
            <v>REGULARIZACAO DE CONTRA-PISOS E OUTRAS SUPERFICIES</v>
          </cell>
          <cell r="E5654" t="str">
            <v>0264</v>
          </cell>
          <cell r="F5654" t="str">
            <v/>
          </cell>
          <cell r="G5654" t="str">
            <v/>
          </cell>
          <cell r="H5654" t="str">
            <v>CONTRAPISO EM ARGAMASSA TRAÇO 1:4 (CIMENTO E AREIA), PREPARO MANUAL, APLICADO EM ÁREAS MOLHADAS SOBRE IMPERMEABILIZAÇÃO, ESPESSURA 4CM. AF_06/2014</v>
          </cell>
          <cell r="I5654" t="str">
            <v>M2</v>
          </cell>
          <cell r="J5654" t="str">
            <v>COLETADO</v>
          </cell>
          <cell r="K5654" t="str">
            <v>44,30</v>
          </cell>
          <cell r="L5654" t="str">
            <v>CAIXA REFERENCIAL</v>
          </cell>
        </row>
        <row r="5655">
          <cell r="A5655">
            <v>87768</v>
          </cell>
          <cell r="B5655" t="str">
            <v>PISOS</v>
          </cell>
          <cell r="C5655" t="str">
            <v>PISO</v>
          </cell>
          <cell r="D5655" t="str">
            <v>REGULARIZACAO DE CONTRA-PISOS E OUTRAS SUPERFICIES</v>
          </cell>
          <cell r="E5655" t="str">
            <v>0264</v>
          </cell>
          <cell r="F5655" t="str">
            <v/>
          </cell>
          <cell r="G5655" t="str">
            <v/>
          </cell>
          <cell r="H5655" t="str">
            <v>CONTRAPISO EM ARGAMASSA PRONTA, PREPARO MECÂNICO COM MISTURADOR 300 KG, APLICADO EM ÁREAS MOLHADAS SOBRE IMPERMEABILIZAÇÃO, ESPESSURA 4CM. AF_06/2014</v>
          </cell>
          <cell r="I5655" t="str">
            <v>M2</v>
          </cell>
          <cell r="J5655" t="str">
            <v>COEFICIENTE DE REPRESENTATIVIDADE</v>
          </cell>
          <cell r="K5655" t="str">
            <v>90,08</v>
          </cell>
          <cell r="L5655" t="str">
            <v>CAIXA REFERENCIAL</v>
          </cell>
        </row>
        <row r="5656">
          <cell r="A5656">
            <v>87769</v>
          </cell>
          <cell r="B5656" t="str">
            <v>PISOS</v>
          </cell>
          <cell r="C5656" t="str">
            <v>PISO</v>
          </cell>
          <cell r="D5656" t="str">
            <v>REGULARIZACAO DE CONTRA-PISOS E OUTRAS SUPERFICIES</v>
          </cell>
          <cell r="E5656" t="str">
            <v>0264</v>
          </cell>
          <cell r="F5656" t="str">
            <v/>
          </cell>
          <cell r="G5656" t="str">
            <v/>
          </cell>
          <cell r="H5656" t="str">
            <v>CONTRAPISO EM ARGAMASSA PRONTA, PREPARO MANUAL, APLICADO EM ÁREAS MOLHADAS SOBRE IMPERMEABILIZAÇÃO, ESPESSURA 4CM. AF_06/2014</v>
          </cell>
          <cell r="I5656" t="str">
            <v>M2</v>
          </cell>
          <cell r="J5656" t="str">
            <v>COEFICIENTE DE REPRESENTATIVIDADE</v>
          </cell>
          <cell r="K5656" t="str">
            <v>97,81</v>
          </cell>
          <cell r="L5656" t="str">
            <v>CAIXA REFERENCIAL</v>
          </cell>
        </row>
        <row r="5657">
          <cell r="A5657">
            <v>88470</v>
          </cell>
          <cell r="B5657" t="str">
            <v>PISOS</v>
          </cell>
          <cell r="C5657" t="str">
            <v>PISO</v>
          </cell>
          <cell r="D5657" t="str">
            <v>REGULARIZACAO DE CONTRA-PISOS E OUTRAS SUPERFICIES</v>
          </cell>
          <cell r="E5657" t="str">
            <v>0264</v>
          </cell>
          <cell r="F5657" t="str">
            <v/>
          </cell>
          <cell r="G5657" t="str">
            <v/>
          </cell>
          <cell r="H5657" t="str">
            <v>CONTRAPISO AUTONIVELANTE, APLICADO SOBRE LAJE, NÃO ADERIDO, ESPESSURA 3CM. AF_06/2014</v>
          </cell>
          <cell r="I5657" t="str">
            <v>M2</v>
          </cell>
          <cell r="J5657" t="str">
            <v>COEFICIENTE DE REPRESENTATIVIDADE</v>
          </cell>
          <cell r="K5657" t="str">
            <v>18,56</v>
          </cell>
          <cell r="L5657" t="str">
            <v>CAIXA REFERENCIAL</v>
          </cell>
        </row>
        <row r="5658">
          <cell r="A5658">
            <v>88471</v>
          </cell>
          <cell r="B5658" t="str">
            <v>PISOS</v>
          </cell>
          <cell r="C5658" t="str">
            <v>PISO</v>
          </cell>
          <cell r="D5658" t="str">
            <v>REGULARIZACAO DE CONTRA-PISOS E OUTRAS SUPERFICIES</v>
          </cell>
          <cell r="E5658" t="str">
            <v>0264</v>
          </cell>
          <cell r="F5658" t="str">
            <v/>
          </cell>
          <cell r="G5658" t="str">
            <v/>
          </cell>
          <cell r="H5658" t="str">
            <v>CONTRAPISO AUTONIVELANTE, APLICADO SOBRE LAJE, NÃO ADERIDO, ESPESSURA 4CM. AF_06/2014</v>
          </cell>
          <cell r="I5658" t="str">
            <v>M2</v>
          </cell>
          <cell r="J5658" t="str">
            <v>COEFICIENTE DE REPRESENTATIVIDADE</v>
          </cell>
          <cell r="K5658" t="str">
            <v>22,95</v>
          </cell>
          <cell r="L5658" t="str">
            <v>CAIXA REFERENCIAL</v>
          </cell>
        </row>
        <row r="5659">
          <cell r="A5659">
            <v>88472</v>
          </cell>
          <cell r="B5659" t="str">
            <v>PISOS</v>
          </cell>
          <cell r="C5659" t="str">
            <v>PISO</v>
          </cell>
          <cell r="D5659" t="str">
            <v>REGULARIZACAO DE CONTRA-PISOS E OUTRAS SUPERFICIES</v>
          </cell>
          <cell r="E5659" t="str">
            <v>0264</v>
          </cell>
          <cell r="F5659" t="str">
            <v/>
          </cell>
          <cell r="G5659" t="str">
            <v/>
          </cell>
          <cell r="H5659" t="str">
            <v>CONTRAPISO AUTONIVELANTE, APLICADO SOBRE LAJE, NÃO ADERIDO, ESPESSURA 5CM. AF_06/2014</v>
          </cell>
          <cell r="I5659" t="str">
            <v>M2</v>
          </cell>
          <cell r="J5659" t="str">
            <v>COEFICIENTE DE REPRESENTATIVIDADE</v>
          </cell>
          <cell r="K5659" t="str">
            <v>26,39</v>
          </cell>
          <cell r="L5659" t="str">
            <v>CAIXA REFERENCIAL</v>
          </cell>
        </row>
        <row r="5660">
          <cell r="A5660">
            <v>88476</v>
          </cell>
          <cell r="B5660" t="str">
            <v>PISOS</v>
          </cell>
          <cell r="C5660" t="str">
            <v>PISO</v>
          </cell>
          <cell r="D5660" t="str">
            <v>REGULARIZACAO DE CONTRA-PISOS E OUTRAS SUPERFICIES</v>
          </cell>
          <cell r="E5660" t="str">
            <v>0264</v>
          </cell>
          <cell r="F5660" t="str">
            <v/>
          </cell>
          <cell r="G5660" t="str">
            <v/>
          </cell>
          <cell r="H5660" t="str">
            <v>CONTRAPISO AUTONIVELANTE, APLICADO SOBRE LAJE, ADERIDO, ESPESSURA 2CM. AF_06/2014</v>
          </cell>
          <cell r="I5660" t="str">
            <v>M2</v>
          </cell>
          <cell r="J5660" t="str">
            <v>COEFICIENTE DE REPRESENTATIVIDADE</v>
          </cell>
          <cell r="K5660" t="str">
            <v>15,73</v>
          </cell>
          <cell r="L5660" t="str">
            <v>CAIXA REFERENCIAL</v>
          </cell>
        </row>
        <row r="5661">
          <cell r="A5661">
            <v>88477</v>
          </cell>
          <cell r="B5661" t="str">
            <v>PISOS</v>
          </cell>
          <cell r="C5661" t="str">
            <v>PISO</v>
          </cell>
          <cell r="D5661" t="str">
            <v>REGULARIZACAO DE CONTRA-PISOS E OUTRAS SUPERFICIES</v>
          </cell>
          <cell r="E5661" t="str">
            <v>0264</v>
          </cell>
          <cell r="F5661" t="str">
            <v/>
          </cell>
          <cell r="G5661" t="str">
            <v/>
          </cell>
          <cell r="H5661" t="str">
            <v>CONTRAPISO AUTONIVELANTE, APLICADO SOBRE LAJE, ADERIDO, ESPESSURA 3CM. AF_06/2014</v>
          </cell>
          <cell r="I5661" t="str">
            <v>M2</v>
          </cell>
          <cell r="J5661" t="str">
            <v>COEFICIENTE DE REPRESENTATIVIDADE</v>
          </cell>
          <cell r="K5661" t="str">
            <v>21,38</v>
          </cell>
          <cell r="L5661" t="str">
            <v>CAIXA REFERENCIAL</v>
          </cell>
        </row>
        <row r="5662">
          <cell r="A5662">
            <v>88478</v>
          </cell>
          <cell r="B5662" t="str">
            <v>PISOS</v>
          </cell>
          <cell r="C5662" t="str">
            <v>PISO</v>
          </cell>
          <cell r="D5662" t="str">
            <v>REGULARIZACAO DE CONTRA-PISOS E OUTRAS SUPERFICIES</v>
          </cell>
          <cell r="E5662" t="str">
            <v>0264</v>
          </cell>
          <cell r="F5662" t="str">
            <v/>
          </cell>
          <cell r="G5662" t="str">
            <v/>
          </cell>
          <cell r="H5662" t="str">
            <v>CONTRAPISO AUTONIVELANTE, APLICADO SOBRE LAJE, ADERIDO, ESPESSURA 4CM. AF_06/2014</v>
          </cell>
          <cell r="I5662" t="str">
            <v>M2</v>
          </cell>
          <cell r="J5662" t="str">
            <v>COEFICIENTE DE REPRESENTATIVIDADE</v>
          </cell>
          <cell r="K5662" t="str">
            <v>25,95</v>
          </cell>
          <cell r="L5662" t="str">
            <v>CAIXA REFERENCIAL</v>
          </cell>
        </row>
        <row r="5663">
          <cell r="A5663">
            <v>90900</v>
          </cell>
          <cell r="B5663" t="str">
            <v>PISOS</v>
          </cell>
          <cell r="C5663" t="str">
            <v>PISO</v>
          </cell>
          <cell r="D5663" t="str">
            <v>REGULARIZACAO DE CONTRA-PISOS E OUTRAS SUPERFICIES</v>
          </cell>
          <cell r="E5663" t="str">
            <v>0264</v>
          </cell>
          <cell r="F5663" t="str">
            <v/>
          </cell>
          <cell r="G5663" t="str">
            <v/>
          </cell>
          <cell r="H5663" t="str">
            <v>CONTRAPISO ACÚSTICO EM ARGAMASSA TRAÇO 1:4 (CIMENTO E AREIA), PREPARO MECÂNICO COM BETONEIRA 400L, APLICADO EM ÁREAS SECAS MENORES QUE 15M2, ESPESSURA 5CM. AF_10/2014</v>
          </cell>
          <cell r="I5663" t="str">
            <v>M2</v>
          </cell>
          <cell r="J5663" t="str">
            <v>ATRIBUÍDO SÃO PAULO</v>
          </cell>
          <cell r="K5663" t="str">
            <v>56,44</v>
          </cell>
          <cell r="L5663" t="str">
            <v>CAIXA REFERENCIAL</v>
          </cell>
        </row>
        <row r="5664">
          <cell r="A5664">
            <v>90902</v>
          </cell>
          <cell r="B5664" t="str">
            <v>PISOS</v>
          </cell>
          <cell r="C5664" t="str">
            <v>PISO</v>
          </cell>
          <cell r="D5664" t="str">
            <v>REGULARIZACAO DE CONTRA-PISOS E OUTRAS SUPERFICIES</v>
          </cell>
          <cell r="E5664" t="str">
            <v>0264</v>
          </cell>
          <cell r="F5664" t="str">
            <v/>
          </cell>
          <cell r="G5664" t="str">
            <v/>
          </cell>
          <cell r="H5664" t="str">
            <v>CONTRAPISO ACÚSTICO EM ARGAMASSA TRAÇO 1:4 (CIMENTO E AREIA), PREPARO MANUAL, APLICADO EM ÁREAS SECAS MENORES QUE 15M2, ESPESSURA 5CM. AF_10/2014</v>
          </cell>
          <cell r="I5664" t="str">
            <v>M2</v>
          </cell>
          <cell r="J5664" t="str">
            <v>ATRIBUÍDO SÃO PAULO</v>
          </cell>
          <cell r="K5664" t="str">
            <v>61,09</v>
          </cell>
          <cell r="L5664" t="str">
            <v>CAIXA REFERENCIAL</v>
          </cell>
        </row>
        <row r="5665">
          <cell r="A5665">
            <v>90903</v>
          </cell>
          <cell r="B5665" t="str">
            <v>PISOS</v>
          </cell>
          <cell r="C5665" t="str">
            <v>PISO</v>
          </cell>
          <cell r="D5665" t="str">
            <v>REGULARIZACAO DE CONTRA-PISOS E OUTRAS SUPERFICIES</v>
          </cell>
          <cell r="E5665" t="str">
            <v>0264</v>
          </cell>
          <cell r="F5665" t="str">
            <v/>
          </cell>
          <cell r="G5665" t="str">
            <v/>
          </cell>
          <cell r="H5665" t="str">
            <v>CONTRAPISO ACÚSTICO EM ARGAMASSA PRONTA, PREPARO MECÂNICO COM MISTURADOR 300 KG, APLICADO EM ÁREAS SECAS MENORES QUE 15M2, ESPESSURA 5CM. AF_10/2014</v>
          </cell>
          <cell r="I5665" t="str">
            <v>M2</v>
          </cell>
          <cell r="J5665" t="str">
            <v>ATRIBUÍDO SÃO PAULO</v>
          </cell>
          <cell r="K5665" t="str">
            <v>113,52</v>
          </cell>
          <cell r="L5665" t="str">
            <v>CAIXA REFERENCIAL</v>
          </cell>
        </row>
        <row r="5666">
          <cell r="A5666">
            <v>90904</v>
          </cell>
          <cell r="B5666" t="str">
            <v>PISOS</v>
          </cell>
          <cell r="C5666" t="str">
            <v>PISO</v>
          </cell>
          <cell r="D5666" t="str">
            <v>REGULARIZACAO DE CONTRA-PISOS E OUTRAS SUPERFICIES</v>
          </cell>
          <cell r="E5666" t="str">
            <v>0264</v>
          </cell>
          <cell r="F5666" t="str">
            <v/>
          </cell>
          <cell r="G5666" t="str">
            <v/>
          </cell>
          <cell r="H5666" t="str">
            <v>CONTRAPISO ACÚSTICO EM ARGAMASSA PRONTA, PREPARO MANUAL, APLICADO EM ÁREAS SECAS MENORES QUE 15M2, ESPESSURA 5CM. AF_10/2014</v>
          </cell>
          <cell r="I5666" t="str">
            <v>M2</v>
          </cell>
          <cell r="J5666" t="str">
            <v>ATRIBUÍDO SÃO PAULO</v>
          </cell>
          <cell r="K5666" t="str">
            <v>122,38</v>
          </cell>
          <cell r="L5666" t="str">
            <v>CAIXA REFERENCIAL</v>
          </cell>
        </row>
        <row r="5667">
          <cell r="A5667">
            <v>90910</v>
          </cell>
          <cell r="B5667" t="str">
            <v>PISOS</v>
          </cell>
          <cell r="C5667" t="str">
            <v>PISO</v>
          </cell>
          <cell r="D5667" t="str">
            <v>REGULARIZACAO DE CONTRA-PISOS E OUTRAS SUPERFICIES</v>
          </cell>
          <cell r="E5667" t="str">
            <v>0264</v>
          </cell>
          <cell r="F5667" t="str">
            <v/>
          </cell>
          <cell r="G5667" t="str">
            <v/>
          </cell>
          <cell r="H5667" t="str">
            <v>CONTRAPISO ACÚSTICO EM ARGAMASSA TRAÇO 1:4 (CIMENTO E AREIA), PREPARO MECÂNICO COM BETONEIRA 400L, APLICADO EM ÁREAS SECAS MENORES QUE 15M2, ESPESSURA 6CM. AF_10/2014</v>
          </cell>
          <cell r="I5667" t="str">
            <v>M2</v>
          </cell>
          <cell r="J5667" t="str">
            <v>ATRIBUÍDO SÃO PAULO</v>
          </cell>
          <cell r="K5667" t="str">
            <v>59,93</v>
          </cell>
          <cell r="L5667" t="str">
            <v>CAIXA REFERENCIAL</v>
          </cell>
        </row>
        <row r="5668">
          <cell r="A5668">
            <v>90912</v>
          </cell>
          <cell r="B5668" t="str">
            <v>PISOS</v>
          </cell>
          <cell r="C5668" t="str">
            <v>PISO</v>
          </cell>
          <cell r="D5668" t="str">
            <v>REGULARIZACAO DE CONTRA-PISOS E OUTRAS SUPERFICIES</v>
          </cell>
          <cell r="E5668" t="str">
            <v>0264</v>
          </cell>
          <cell r="F5668" t="str">
            <v/>
          </cell>
          <cell r="G5668" t="str">
            <v/>
          </cell>
          <cell r="H5668" t="str">
            <v>CONTRAPISO ACÚSTICO EM ARGAMASSA TRAÇO 1:4 (CIMENTO E AREIA), PREPARO MANUAL, APLICADO EM ÁREAS SECAS MENORES QUE 15M2, ESPESSURA 6CM. AF_10/2014</v>
          </cell>
          <cell r="I5668" t="str">
            <v>M2</v>
          </cell>
          <cell r="J5668" t="str">
            <v>ATRIBUÍDO SÃO PAULO</v>
          </cell>
          <cell r="K5668" t="str">
            <v>64,99</v>
          </cell>
          <cell r="L5668" t="str">
            <v>CAIXA REFERENCIAL</v>
          </cell>
        </row>
        <row r="5669">
          <cell r="A5669">
            <v>90913</v>
          </cell>
          <cell r="B5669" t="str">
            <v>PISOS</v>
          </cell>
          <cell r="C5669" t="str">
            <v>PISO</v>
          </cell>
          <cell r="D5669" t="str">
            <v>REGULARIZACAO DE CONTRA-PISOS E OUTRAS SUPERFICIES</v>
          </cell>
          <cell r="E5669" t="str">
            <v>0264</v>
          </cell>
          <cell r="F5669" t="str">
            <v/>
          </cell>
          <cell r="G5669" t="str">
            <v/>
          </cell>
          <cell r="H5669" t="str">
            <v>CONTRAPISO ACÚSTICO EM ARGAMASSA PRONTA, PREPARO MECÂNICO COM MISTURADOR 300 KG, APLICADO EM ÁREAS SECAS MENORES QUE 15M2, ESPESSURA 6CM. AF_10/2014</v>
          </cell>
          <cell r="I5669" t="str">
            <v>M2</v>
          </cell>
          <cell r="J5669" t="str">
            <v>ATRIBUÍDO SÃO PAULO</v>
          </cell>
          <cell r="K5669" t="str">
            <v>122,09</v>
          </cell>
          <cell r="L5669" t="str">
            <v>CAIXA REFERENCIAL</v>
          </cell>
        </row>
        <row r="5670">
          <cell r="A5670">
            <v>90914</v>
          </cell>
          <cell r="B5670" t="str">
            <v>PISOS</v>
          </cell>
          <cell r="C5670" t="str">
            <v>PISO</v>
          </cell>
          <cell r="D5670" t="str">
            <v>REGULARIZACAO DE CONTRA-PISOS E OUTRAS SUPERFICIES</v>
          </cell>
          <cell r="E5670" t="str">
            <v>0264</v>
          </cell>
          <cell r="F5670" t="str">
            <v/>
          </cell>
          <cell r="G5670" t="str">
            <v/>
          </cell>
          <cell r="H5670" t="str">
            <v>CONTRAPISO ACÚSTICO EM ARGAMASSA PRONTA, PREPARO MANUAL, APLICADO EM ÁREAS SECAS MENORES QUE 15M2, ESPESSURA 6CM. AF_10/2014</v>
          </cell>
          <cell r="I5670" t="str">
            <v>M2</v>
          </cell>
          <cell r="J5670" t="str">
            <v>ATRIBUÍDO SÃO PAULO</v>
          </cell>
          <cell r="K5670" t="str">
            <v>131,73</v>
          </cell>
          <cell r="L5670" t="str">
            <v>CAIXA REFERENCIAL</v>
          </cell>
        </row>
        <row r="5671">
          <cell r="A5671">
            <v>90920</v>
          </cell>
          <cell r="B5671" t="str">
            <v>PISOS</v>
          </cell>
          <cell r="C5671" t="str">
            <v>PISO</v>
          </cell>
          <cell r="D5671" t="str">
            <v>REGULARIZACAO DE CONTRA-PISOS E OUTRAS SUPERFICIES</v>
          </cell>
          <cell r="E5671" t="str">
            <v>0264</v>
          </cell>
          <cell r="F5671" t="str">
            <v/>
          </cell>
          <cell r="G5671" t="str">
            <v/>
          </cell>
          <cell r="H5671" t="str">
            <v>CONTRAPISO ACÚSTICO EM ARGAMASSA TRAÇO 1:4 (CIMENTO E AREIA), PREPARO MECÂNICO COM BETONEIRA 400L, APLICADO EM ÁREAS SECAS MENORES QUE 15M2, ESPESSURA 7CM. AF_10/2014</v>
          </cell>
          <cell r="I5671" t="str">
            <v>M2</v>
          </cell>
          <cell r="J5671" t="str">
            <v>ATRIBUÍDO SÃO PAULO</v>
          </cell>
          <cell r="K5671" t="str">
            <v>66,36</v>
          </cell>
          <cell r="L5671" t="str">
            <v>CAIXA REFERENCIAL</v>
          </cell>
        </row>
        <row r="5672">
          <cell r="A5672">
            <v>90922</v>
          </cell>
          <cell r="B5672" t="str">
            <v>PISOS</v>
          </cell>
          <cell r="C5672" t="str">
            <v>PISO</v>
          </cell>
          <cell r="D5672" t="str">
            <v>REGULARIZACAO DE CONTRA-PISOS E OUTRAS SUPERFICIES</v>
          </cell>
          <cell r="E5672" t="str">
            <v>0264</v>
          </cell>
          <cell r="F5672" t="str">
            <v/>
          </cell>
          <cell r="G5672" t="str">
            <v/>
          </cell>
          <cell r="H5672" t="str">
            <v>CONTRAPISO ACÚSTICO EM ARGAMASSA TRAÇO 1:4 (CIMENTO E AREIA), PREPARO MANUAL, APLICADO EM ÁREAS SECAS MENORES QUE 15M2, ESPESSURA 7CM. AF_10/2014</v>
          </cell>
          <cell r="I5672" t="str">
            <v>M2</v>
          </cell>
          <cell r="J5672" t="str">
            <v>ATRIBUÍDO SÃO PAULO</v>
          </cell>
          <cell r="K5672" t="str">
            <v>72,18</v>
          </cell>
          <cell r="L5672" t="str">
            <v>CAIXA REFERENCIAL</v>
          </cell>
        </row>
        <row r="5673">
          <cell r="A5673">
            <v>90923</v>
          </cell>
          <cell r="B5673" t="str">
            <v>PISOS</v>
          </cell>
          <cell r="C5673" t="str">
            <v>PISO</v>
          </cell>
          <cell r="D5673" t="str">
            <v>REGULARIZACAO DE CONTRA-PISOS E OUTRAS SUPERFICIES</v>
          </cell>
          <cell r="E5673" t="str">
            <v>0264</v>
          </cell>
          <cell r="F5673" t="str">
            <v/>
          </cell>
          <cell r="G5673" t="str">
            <v/>
          </cell>
          <cell r="H5673" t="str">
            <v>CONTRAPISO ACÚSTICO EM ARGAMASSA PRONTA, PREPARO MECÂNICO COM MISTURADOR 300 KG, APLICADO EM ÁREAS SECAS MENORES QUE 15M2, ESPESSURA 7CM. AF_10/2014</v>
          </cell>
          <cell r="I5673" t="str">
            <v>M2</v>
          </cell>
          <cell r="J5673" t="str">
            <v>ATRIBUÍDO SÃO PAULO</v>
          </cell>
          <cell r="K5673" t="str">
            <v>137,83</v>
          </cell>
          <cell r="L5673" t="str">
            <v>CAIXA REFERENCIAL</v>
          </cell>
        </row>
        <row r="5674">
          <cell r="A5674">
            <v>90924</v>
          </cell>
          <cell r="B5674" t="str">
            <v>PISOS</v>
          </cell>
          <cell r="C5674" t="str">
            <v>PISO</v>
          </cell>
          <cell r="D5674" t="str">
            <v>REGULARIZACAO DE CONTRA-PISOS E OUTRAS SUPERFICIES</v>
          </cell>
          <cell r="E5674" t="str">
            <v>0264</v>
          </cell>
          <cell r="F5674" t="str">
            <v/>
          </cell>
          <cell r="G5674" t="str">
            <v/>
          </cell>
          <cell r="H5674" t="str">
            <v>CONTRAPISO ACÚSTICO EM ARGAMASSA PRONTA, PREPARO MANUAL, APLICADO EM ÁREAS SECAS MENORES QUE 15M2, ESPESSURA 7CM. AF_10/2014</v>
          </cell>
          <cell r="I5674" t="str">
            <v>M2</v>
          </cell>
          <cell r="J5674" t="str">
            <v>ATRIBUÍDO SÃO PAULO</v>
          </cell>
          <cell r="K5674" t="str">
            <v>148,92</v>
          </cell>
          <cell r="L5674" t="str">
            <v>CAIXA REFERENCIAL</v>
          </cell>
        </row>
        <row r="5675">
          <cell r="A5675">
            <v>90930</v>
          </cell>
          <cell r="B5675" t="str">
            <v>PISOS</v>
          </cell>
          <cell r="C5675" t="str">
            <v>PISO</v>
          </cell>
          <cell r="D5675" t="str">
            <v>REGULARIZACAO DE CONTRA-PISOS E OUTRAS SUPERFICIES</v>
          </cell>
          <cell r="E5675" t="str">
            <v>0264</v>
          </cell>
          <cell r="F5675" t="str">
            <v/>
          </cell>
          <cell r="G5675" t="str">
            <v/>
          </cell>
          <cell r="H5675" t="str">
            <v>CONTRAPISO ACÚSTICO EM ARGAMASSA TRAÇO 1:4 (CIMENTO E AREIA), PREPARO MECÂNICO COM BETONEIRA 400L, APLICADO EM ÁREAS SECAS MAIORES QUE 15M2, ESPESSURA 5CM. AF_10/2014</v>
          </cell>
          <cell r="I5675" t="str">
            <v>M2</v>
          </cell>
          <cell r="J5675" t="str">
            <v>ATRIBUÍDO SÃO PAULO</v>
          </cell>
          <cell r="K5675" t="str">
            <v>51,65</v>
          </cell>
          <cell r="L5675" t="str">
            <v>CAIXA REFERENCIAL</v>
          </cell>
        </row>
        <row r="5676">
          <cell r="A5676">
            <v>90932</v>
          </cell>
          <cell r="B5676" t="str">
            <v>PISOS</v>
          </cell>
          <cell r="C5676" t="str">
            <v>PISO</v>
          </cell>
          <cell r="D5676" t="str">
            <v>REGULARIZACAO DE CONTRA-PISOS E OUTRAS SUPERFICIES</v>
          </cell>
          <cell r="E5676" t="str">
            <v>0264</v>
          </cell>
          <cell r="F5676" t="str">
            <v/>
          </cell>
          <cell r="G5676" t="str">
            <v/>
          </cell>
          <cell r="H5676" t="str">
            <v>CONTRAPISO ACÚSTICO EM ARGAMASSA TRAÇO 1:4 (CIMENTO E AREIA), PREPARO MANUAL, APLICADO EM ÁREAS SECAS MAIORES QUE 15M2, ESPESSURA 5CM. AF_10/2014</v>
          </cell>
          <cell r="I5676" t="str">
            <v>M2</v>
          </cell>
          <cell r="J5676" t="str">
            <v>ATRIBUÍDO SÃO PAULO</v>
          </cell>
          <cell r="K5676" t="str">
            <v>56,30</v>
          </cell>
          <cell r="L5676" t="str">
            <v>CAIXA REFERENCIAL</v>
          </cell>
        </row>
        <row r="5677">
          <cell r="A5677">
            <v>90933</v>
          </cell>
          <cell r="B5677" t="str">
            <v>PISOS</v>
          </cell>
          <cell r="C5677" t="str">
            <v>PISO</v>
          </cell>
          <cell r="D5677" t="str">
            <v>REGULARIZACAO DE CONTRA-PISOS E OUTRAS SUPERFICIES</v>
          </cell>
          <cell r="E5677" t="str">
            <v>0264</v>
          </cell>
          <cell r="F5677" t="str">
            <v/>
          </cell>
          <cell r="G5677" t="str">
            <v/>
          </cell>
          <cell r="H5677" t="str">
            <v>CONTRAPISO ACÚSTICO EM ARGAMASSA PRONTA, PREPARO MECÂNICO COM MISTURADOR 300 KG, APLICADO EM ÁREAS SECAS MAIORES QUE 15M2, ESPESSURA 5CM. AF_10/2014</v>
          </cell>
          <cell r="I5677" t="str">
            <v>M2</v>
          </cell>
          <cell r="J5677" t="str">
            <v>ATRIBUÍDO SÃO PAULO</v>
          </cell>
          <cell r="K5677" t="str">
            <v>108,73</v>
          </cell>
          <cell r="L5677" t="str">
            <v>CAIXA REFERENCIAL</v>
          </cell>
        </row>
        <row r="5678">
          <cell r="A5678">
            <v>90934</v>
          </cell>
          <cell r="B5678" t="str">
            <v>PISOS</v>
          </cell>
          <cell r="C5678" t="str">
            <v>PISO</v>
          </cell>
          <cell r="D5678" t="str">
            <v>REGULARIZACAO DE CONTRA-PISOS E OUTRAS SUPERFICIES</v>
          </cell>
          <cell r="E5678" t="str">
            <v>0264</v>
          </cell>
          <cell r="F5678" t="str">
            <v/>
          </cell>
          <cell r="G5678" t="str">
            <v/>
          </cell>
          <cell r="H5678" t="str">
            <v>CONTRAPISO ACÚSTICO EM ARGAMASSA PRONTA, PREPARO MANUAL, APLICADO EM ÁREAS SECAS MAIORES QUE 15M2, ESPESSURA 5CM. AF_10/2014</v>
          </cell>
          <cell r="I5678" t="str">
            <v>M2</v>
          </cell>
          <cell r="J5678" t="str">
            <v>ATRIBUÍDO SÃO PAULO</v>
          </cell>
          <cell r="K5678" t="str">
            <v>117,59</v>
          </cell>
          <cell r="L5678" t="str">
            <v>CAIXA REFERENCIAL</v>
          </cell>
        </row>
        <row r="5679">
          <cell r="A5679">
            <v>90940</v>
          </cell>
          <cell r="B5679" t="str">
            <v>PISOS</v>
          </cell>
          <cell r="C5679" t="str">
            <v>PISO</v>
          </cell>
          <cell r="D5679" t="str">
            <v>REGULARIZACAO DE CONTRA-PISOS E OUTRAS SUPERFICIES</v>
          </cell>
          <cell r="E5679" t="str">
            <v>0264</v>
          </cell>
          <cell r="F5679" t="str">
            <v/>
          </cell>
          <cell r="G5679" t="str">
            <v/>
          </cell>
          <cell r="H5679" t="str">
            <v>CONTRAPISO ACÚSTICO EM ARGAMASSA TRAÇO 1:4 (CIMENTO E AREIA), PREPARO MECÂNICO COM BETONEIRA 400L, APLICADO EM ÁREAS SECAS MAIORES QUE 15M2, ESPESSURA 6CM. AF_10/2014</v>
          </cell>
          <cell r="I5679" t="str">
            <v>M2</v>
          </cell>
          <cell r="J5679" t="str">
            <v>ATRIBUÍDO SÃO PAULO</v>
          </cell>
          <cell r="K5679" t="str">
            <v>55,16</v>
          </cell>
          <cell r="L5679" t="str">
            <v>CAIXA REFERENCIAL</v>
          </cell>
        </row>
        <row r="5680">
          <cell r="A5680">
            <v>90942</v>
          </cell>
          <cell r="B5680" t="str">
            <v>PISOS</v>
          </cell>
          <cell r="C5680" t="str">
            <v>PISO</v>
          </cell>
          <cell r="D5680" t="str">
            <v>REGULARIZACAO DE CONTRA-PISOS E OUTRAS SUPERFICIES</v>
          </cell>
          <cell r="E5680" t="str">
            <v>0264</v>
          </cell>
          <cell r="F5680" t="str">
            <v/>
          </cell>
          <cell r="G5680" t="str">
            <v/>
          </cell>
          <cell r="H5680" t="str">
            <v>CONTRAPISO ACÚSTICO EM ARGAMASSA TRAÇO 1:4 (CIMENTO E AREIA), PREPARO MANUAL, APLICADO EM ÁREAS SECAS MAIORES QUE 15M2, ESPESSURA 6CM. AF_10/2014</v>
          </cell>
          <cell r="I5680" t="str">
            <v>M2</v>
          </cell>
          <cell r="J5680" t="str">
            <v>ATRIBUÍDO SÃO PAULO</v>
          </cell>
          <cell r="K5680" t="str">
            <v>60,22</v>
          </cell>
          <cell r="L5680" t="str">
            <v>CAIXA REFERENCIAL</v>
          </cell>
        </row>
        <row r="5681">
          <cell r="A5681">
            <v>90943</v>
          </cell>
          <cell r="B5681" t="str">
            <v>PISOS</v>
          </cell>
          <cell r="C5681" t="str">
            <v>PISO</v>
          </cell>
          <cell r="D5681" t="str">
            <v>REGULARIZACAO DE CONTRA-PISOS E OUTRAS SUPERFICIES</v>
          </cell>
          <cell r="E5681" t="str">
            <v>0264</v>
          </cell>
          <cell r="F5681" t="str">
            <v/>
          </cell>
          <cell r="G5681" t="str">
            <v/>
          </cell>
          <cell r="H5681" t="str">
            <v>CONTRAPISO ACÚSTICO EM ARGAMASSA PRONTA, PREPARO MECÂNICO COM MISTURADOR 300 KG, APLICADO EM ÁREAS SECAS MAIORES QUE 15M2, ESPESSURA 6CM. AF_10/2014</v>
          </cell>
          <cell r="I5681" t="str">
            <v>M2</v>
          </cell>
          <cell r="J5681" t="str">
            <v>ATRIBUÍDO SÃO PAULO</v>
          </cell>
          <cell r="K5681" t="str">
            <v>117,32</v>
          </cell>
          <cell r="L5681" t="str">
            <v>CAIXA REFERENCIAL</v>
          </cell>
        </row>
        <row r="5682">
          <cell r="A5682">
            <v>90944</v>
          </cell>
          <cell r="B5682" t="str">
            <v>PISOS</v>
          </cell>
          <cell r="C5682" t="str">
            <v>PISO</v>
          </cell>
          <cell r="D5682" t="str">
            <v>REGULARIZACAO DE CONTRA-PISOS E OUTRAS SUPERFICIES</v>
          </cell>
          <cell r="E5682" t="str">
            <v>0264</v>
          </cell>
          <cell r="F5682" t="str">
            <v/>
          </cell>
          <cell r="G5682" t="str">
            <v/>
          </cell>
          <cell r="H5682" t="str">
            <v>CONTRAPISO ACÚSTICO EM ARGAMASSA PRONTA, PREPARO MANUAL, APLICADO EM ÁREAS SECAS MAIORES QUE 15M2, ESPESSURA 6CM. AF_10/2014</v>
          </cell>
          <cell r="I5682" t="str">
            <v>M2</v>
          </cell>
          <cell r="J5682" t="str">
            <v>ATRIBUÍDO SÃO PAULO</v>
          </cell>
          <cell r="K5682" t="str">
            <v>126,96</v>
          </cell>
          <cell r="L5682" t="str">
            <v>CAIXA REFERENCIAL</v>
          </cell>
        </row>
        <row r="5683">
          <cell r="A5683">
            <v>90950</v>
          </cell>
          <cell r="B5683" t="str">
            <v>PISOS</v>
          </cell>
          <cell r="C5683" t="str">
            <v>PISO</v>
          </cell>
          <cell r="D5683" t="str">
            <v>REGULARIZACAO DE CONTRA-PISOS E OUTRAS SUPERFICIES</v>
          </cell>
          <cell r="E5683" t="str">
            <v>0264</v>
          </cell>
          <cell r="F5683" t="str">
            <v/>
          </cell>
          <cell r="G5683" t="str">
            <v/>
          </cell>
          <cell r="H5683" t="str">
            <v>CONTRAPISO ACÚSTICO EM ARGAMASSA TRAÇO 1:4 (CIMENTO E AREIA), PREPARO MECÂNICO COM BETONEIRA 400L, APLICADO EM ÁREAS SECAS MAIORES QUE 15M2, ESPESSURA 7CM. AF_10/2014</v>
          </cell>
          <cell r="I5683" t="str">
            <v>M2</v>
          </cell>
          <cell r="J5683" t="str">
            <v>ATRIBUÍDO SÃO PAULO</v>
          </cell>
          <cell r="K5683" t="str">
            <v>61,57</v>
          </cell>
          <cell r="L5683" t="str">
            <v>CAIXA REFERENCIAL</v>
          </cell>
        </row>
        <row r="5684">
          <cell r="A5684">
            <v>90952</v>
          </cell>
          <cell r="B5684" t="str">
            <v>PISOS</v>
          </cell>
          <cell r="C5684" t="str">
            <v>PISO</v>
          </cell>
          <cell r="D5684" t="str">
            <v>REGULARIZACAO DE CONTRA-PISOS E OUTRAS SUPERFICIES</v>
          </cell>
          <cell r="E5684" t="str">
            <v>0264</v>
          </cell>
          <cell r="F5684" t="str">
            <v/>
          </cell>
          <cell r="G5684" t="str">
            <v/>
          </cell>
          <cell r="H5684" t="str">
            <v>CONTRAPISO ACÚSTICO EM ARGAMASSA TRAÇO 1:4 (CIMENTO E AREIA), PREPARO MANUAL, APLICADO EM ÁREAS SECAS MAIORES QUE 15M2, ESPESSURA 7CM. AF_10/2014</v>
          </cell>
          <cell r="I5684" t="str">
            <v>M2</v>
          </cell>
          <cell r="J5684" t="str">
            <v>ATRIBUÍDO SÃO PAULO</v>
          </cell>
          <cell r="K5684" t="str">
            <v>67,39</v>
          </cell>
          <cell r="L5684" t="str">
            <v>CAIXA REFERENCIAL</v>
          </cell>
        </row>
        <row r="5685">
          <cell r="A5685">
            <v>90953</v>
          </cell>
          <cell r="B5685" t="str">
            <v>PISOS</v>
          </cell>
          <cell r="C5685" t="str">
            <v>PISO</v>
          </cell>
          <cell r="D5685" t="str">
            <v>REGULARIZACAO DE CONTRA-PISOS E OUTRAS SUPERFICIES</v>
          </cell>
          <cell r="E5685" t="str">
            <v>0264</v>
          </cell>
          <cell r="F5685" t="str">
            <v/>
          </cell>
          <cell r="G5685" t="str">
            <v/>
          </cell>
          <cell r="H5685" t="str">
            <v>CONTRAPISO ACÚSTICO EM ARGAMASSA PRONTA, PREPARO MECÂNICO COM MISTURADOR 300 KG, APLICADO EM ÁREAS SECAS MAIORES QUE 15M2, ESPESSURA 7CM. AF_10/2014</v>
          </cell>
          <cell r="I5685" t="str">
            <v>M2</v>
          </cell>
          <cell r="J5685" t="str">
            <v>ATRIBUÍDO SÃO PAULO</v>
          </cell>
          <cell r="K5685" t="str">
            <v>133,04</v>
          </cell>
          <cell r="L5685" t="str">
            <v>CAIXA REFERENCIAL</v>
          </cell>
        </row>
        <row r="5686">
          <cell r="A5686">
            <v>90954</v>
          </cell>
          <cell r="B5686" t="str">
            <v>PISOS</v>
          </cell>
          <cell r="C5686" t="str">
            <v>PISO</v>
          </cell>
          <cell r="D5686" t="str">
            <v>REGULARIZACAO DE CONTRA-PISOS E OUTRAS SUPERFICIES</v>
          </cell>
          <cell r="E5686" t="str">
            <v>0264</v>
          </cell>
          <cell r="F5686" t="str">
            <v/>
          </cell>
          <cell r="G5686" t="str">
            <v/>
          </cell>
          <cell r="H5686" t="str">
            <v>CONTRAPISO ACÚSTICO EM ARGAMASSA PRONTA, PREPARO MANUAL, APLICADO EM ÁREAS SECAS MAIORES QUE 15M2, ESPESSURA 7CM. AF_10/2014</v>
          </cell>
          <cell r="I5686" t="str">
            <v>M2</v>
          </cell>
          <cell r="J5686" t="str">
            <v>ATRIBUÍDO SÃO PAULO</v>
          </cell>
          <cell r="K5686" t="str">
            <v>144,13</v>
          </cell>
          <cell r="L5686" t="str">
            <v>CAIXA REFERENCIAL</v>
          </cell>
        </row>
        <row r="5687">
          <cell r="A5687">
            <v>94438</v>
          </cell>
          <cell r="B5687" t="str">
            <v>PISOS</v>
          </cell>
          <cell r="C5687" t="str">
            <v>PISO</v>
          </cell>
          <cell r="D5687" t="str">
            <v>REGULARIZACAO DE CONTRA-PISOS E OUTRAS SUPERFICIES</v>
          </cell>
          <cell r="E5687" t="str">
            <v>0264</v>
          </cell>
          <cell r="F5687" t="str">
            <v/>
          </cell>
          <cell r="G5687" t="str">
            <v/>
          </cell>
          <cell r="H5687" t="str">
            <v>(COMPOSIÇÃO REPRESENTATIVA) DO SERVIÇO DE CONTRAPISO EM ARGAMASSA TRAÇO 1:4 (CIM E AREIA), EM BETONEIRA 400 L, ESPESSURA 3 CM ÁREAS SECAS E 3 CM ÁREAS MOLHADAS, PARA EDIFICAÇÃO HABITACIONAL UNIFAMILIAR (CASA) E EDIFICAÇÃO PÚBLICA PADRÃO. AF_11/2014</v>
          </cell>
          <cell r="I5687" t="str">
            <v>M2</v>
          </cell>
          <cell r="J5687" t="str">
            <v>COEFICIENTE DE REPRESENTATIVIDADE</v>
          </cell>
          <cell r="K5687" t="str">
            <v>34,08</v>
          </cell>
          <cell r="L5687" t="str">
            <v>CAIXA REFERENCIAL</v>
          </cell>
        </row>
        <row r="5688">
          <cell r="A5688">
            <v>94439</v>
          </cell>
          <cell r="B5688" t="str">
            <v>PISOS</v>
          </cell>
          <cell r="C5688" t="str">
            <v>PISO</v>
          </cell>
          <cell r="D5688" t="str">
            <v>REGULARIZACAO DE CONTRA-PISOS E OUTRAS SUPERFICIES</v>
          </cell>
          <cell r="E5688" t="str">
            <v>0264</v>
          </cell>
          <cell r="F5688" t="str">
            <v/>
          </cell>
          <cell r="G5688" t="str">
            <v/>
          </cell>
          <cell r="H5688" t="str">
            <v>(COMPOSIÇÃO REPRESENTATIVA) DO SERVIÇO DE CONTRAPISO EM ARGAMASSA TRAÇO 1:4 (CIM E AREIA), EM BETONEIRA 400 L, ESPESSURA 4 CM ÁREAS SECAS E AREAS MOLHADAS SOBRE LAJE E 3 CM ÁREAS MOLHADAS SOBRE IMPERMEABILIZAÇÃO, PARA EDIFICAÇÃO HABITACIONAL UNIFAMILIAR(C</v>
          </cell>
          <cell r="I5688" t="str">
            <v>M2</v>
          </cell>
          <cell r="J5688" t="str">
            <v>COEFICIENTE DE REPRESENTATIVIDADE</v>
          </cell>
          <cell r="K5688" t="str">
            <v>38,06</v>
          </cell>
          <cell r="L5688" t="str">
            <v>CAIXA REFERENCIAL</v>
          </cell>
        </row>
        <row r="5689">
          <cell r="A5689">
            <v>94779</v>
          </cell>
          <cell r="B5689" t="str">
            <v>PISOS</v>
          </cell>
          <cell r="C5689" t="str">
            <v>PISO</v>
          </cell>
          <cell r="D5689" t="str">
            <v>REGULARIZACAO DE CONTRA-PISOS E OUTRAS SUPERFICIES</v>
          </cell>
          <cell r="E5689" t="str">
            <v>0264</v>
          </cell>
          <cell r="F5689" t="str">
            <v/>
          </cell>
          <cell r="G5689" t="str">
            <v/>
          </cell>
          <cell r="H5689" t="str">
            <v>(COMPOSIÇÃO REPRESENTATIVA) DO SERVIÇO DE CONTRAPISO EM ARGAMASSA TRAÇO 1:4 (CIM E AREIA), EM BETONEIRA 400 L, ESPESSURA 3 CM ÁREAS SECAS E 3 CM ÁREAS MOLHADAS, PARA EDIFICAÇÃO HABITACIONAL MULTIFAMILIAR (PRÉDIO). AF_11/2014</v>
          </cell>
          <cell r="I5689" t="str">
            <v>M2</v>
          </cell>
          <cell r="J5689" t="str">
            <v>COEFICIENTE DE REPRESENTATIVIDADE</v>
          </cell>
          <cell r="K5689" t="str">
            <v>33,27</v>
          </cell>
          <cell r="L5689" t="str">
            <v>CAIXA REFERENCIAL</v>
          </cell>
        </row>
        <row r="5690">
          <cell r="A5690">
            <v>94782</v>
          </cell>
          <cell r="B5690" t="str">
            <v>PISOS</v>
          </cell>
          <cell r="C5690" t="str">
            <v>PISO</v>
          </cell>
          <cell r="D5690" t="str">
            <v>REGULARIZACAO DE CONTRA-PISOS E OUTRAS SUPERFICIES</v>
          </cell>
          <cell r="E5690" t="str">
            <v>0264</v>
          </cell>
          <cell r="F5690" t="str">
            <v/>
          </cell>
          <cell r="G5690" t="str">
            <v/>
          </cell>
          <cell r="H5690" t="str">
            <v>(COMPOSIÇÃO REPRESENTATIVA) DO SERVIÇO DE CONTRAPISO EM ARGAMASSA TRAÇO 1:4 (CIM E AREIA), EM BETONEIRA 400 L, ESPESSURA 4 CM ÁREAS SECAS E AREAS MOLHADAS SOBRE LAJE E 3 CM ÁREAS MOLHADAS SOBRE IMPERMEABILIZAÇÃO, PARA EDIFICAÇÃO HABITACIONAL MULTIFAMILIAR</v>
          </cell>
          <cell r="I5690" t="str">
            <v>M2</v>
          </cell>
          <cell r="J5690" t="str">
            <v>COEFICIENTE DE REPRESENTATIVIDADE</v>
          </cell>
          <cell r="K5690" t="str">
            <v>37,68</v>
          </cell>
          <cell r="L5690" t="str">
            <v>CAIXA REFERENCIAL</v>
          </cell>
        </row>
        <row r="5691">
          <cell r="A5691">
            <v>101742</v>
          </cell>
          <cell r="B5691" t="str">
            <v>PISOS</v>
          </cell>
          <cell r="C5691" t="str">
            <v>PISO</v>
          </cell>
          <cell r="D5691" t="str">
            <v>RODAPE VINILICO/BORRACHA</v>
          </cell>
          <cell r="E5691" t="str">
            <v>0308</v>
          </cell>
          <cell r="F5691" t="str">
            <v/>
          </cell>
          <cell r="G5691" t="str">
            <v/>
          </cell>
          <cell r="H5691" t="str">
            <v>RODAPÉ BORRACHA LISO, ALTURA = 7CM, ESPESSURA = 2 MM, PARA ARGAMASSA. AF_09/2020</v>
          </cell>
          <cell r="I5691" t="str">
            <v>M</v>
          </cell>
          <cell r="J5691" t="str">
            <v>COEFICIENTE DE REPRESENTATIVIDADE</v>
          </cell>
          <cell r="K5691" t="str">
            <v>41,99</v>
          </cell>
          <cell r="L5691" t="str">
            <v>CAIXA REFERENCIAL</v>
          </cell>
        </row>
        <row r="5692">
          <cell r="A5692">
            <v>87871</v>
          </cell>
          <cell r="B5692" t="str">
            <v>REVESTIMENTO E TRATAMENTO DE SUPERFICIES</v>
          </cell>
          <cell r="C5692" t="str">
            <v>REVE</v>
          </cell>
          <cell r="D5692" t="str">
            <v>CHAPISCO</v>
          </cell>
          <cell r="E5692" t="str">
            <v>0106</v>
          </cell>
          <cell r="F5692" t="str">
            <v/>
          </cell>
          <cell r="G5692" t="str">
            <v/>
          </cell>
          <cell r="H5692" t="str">
            <v>CHAPISCO APLICADO SOMENTE EM ESTRUTURAS DE CONCRETO EM ALVENARIAS INTERNAS, COM DESEMPENADEIRA DENTADA. ARGAMASSA INDUSTRIALIZADA COM PREPARO MANUAL. AF_06/2014</v>
          </cell>
          <cell r="I5692" t="str">
            <v>M2</v>
          </cell>
          <cell r="J5692" t="str">
            <v>COEFICIENTE DE REPRESENTATIVIDADE</v>
          </cell>
          <cell r="K5692" t="str">
            <v>10,59</v>
          </cell>
          <cell r="L5692" t="str">
            <v>CAIXA REFERENCIAL</v>
          </cell>
        </row>
        <row r="5693">
          <cell r="A5693">
            <v>87872</v>
          </cell>
          <cell r="B5693" t="str">
            <v>REVESTIMENTO E TRATAMENTO DE SUPERFICIES</v>
          </cell>
          <cell r="C5693" t="str">
            <v>REVE</v>
          </cell>
          <cell r="D5693" t="str">
            <v>CHAPISCO</v>
          </cell>
          <cell r="E5693" t="str">
            <v>0106</v>
          </cell>
          <cell r="F5693" t="str">
            <v/>
          </cell>
          <cell r="G5693" t="str">
            <v/>
          </cell>
          <cell r="H5693" t="str">
            <v>CHAPISCO APLICADO SOMENTE EM ESTRUTURAS DE CONCRETO EM ALVENARIAS INTERNAS, COM DESEMPENADEIRA DENTADA.  ARGAMASSA INDUSTRIALIZADA COM PREPARO EM MISTURADOR 300 KG. AF_06/2014</v>
          </cell>
          <cell r="I5693" t="str">
            <v>M2</v>
          </cell>
          <cell r="J5693" t="str">
            <v>COEFICIENTE DE REPRESENTATIVIDADE</v>
          </cell>
          <cell r="K5693" t="str">
            <v>10,07</v>
          </cell>
          <cell r="L5693" t="str">
            <v>CAIXA REFERENCIAL</v>
          </cell>
        </row>
        <row r="5694">
          <cell r="A5694">
            <v>87873</v>
          </cell>
          <cell r="B5694" t="str">
            <v>REVESTIMENTO E TRATAMENTO DE SUPERFICIES</v>
          </cell>
          <cell r="C5694" t="str">
            <v>REVE</v>
          </cell>
          <cell r="D5694" t="str">
            <v>CHAPISCO</v>
          </cell>
          <cell r="E5694" t="str">
            <v>0106</v>
          </cell>
          <cell r="F5694" t="str">
            <v/>
          </cell>
          <cell r="G5694" t="str">
            <v/>
          </cell>
          <cell r="H5694" t="str">
            <v>CHAPISCO APLICADO EM ALVENARIAS E ESTRUTURAS DE CONCRETO INTERNAS, COM ROLO PARA TEXTURA ACRÍLICA.  ARGAMASSA TRAÇO 1:4 E EMULSÃO POLIMÉRICA (ADESIVO) COM PREPARO MANUAL. AF_06/2014</v>
          </cell>
          <cell r="I5694" t="str">
            <v>M2</v>
          </cell>
          <cell r="J5694" t="str">
            <v>COEFICIENTE DE REPRESENTATIVIDADE</v>
          </cell>
          <cell r="K5694" t="str">
            <v>4,63</v>
          </cell>
          <cell r="L5694" t="str">
            <v>CAIXA REFERENCIAL</v>
          </cell>
        </row>
        <row r="5695">
          <cell r="A5695">
            <v>87874</v>
          </cell>
          <cell r="B5695" t="str">
            <v>REVESTIMENTO E TRATAMENTO DE SUPERFICIES</v>
          </cell>
          <cell r="C5695" t="str">
            <v>REVE</v>
          </cell>
          <cell r="D5695" t="str">
            <v>CHAPISCO</v>
          </cell>
          <cell r="E5695" t="str">
            <v>0106</v>
          </cell>
          <cell r="F5695" t="str">
            <v/>
          </cell>
          <cell r="G5695" t="str">
            <v/>
          </cell>
          <cell r="H5695" t="str">
            <v>CHAPISCO APLICADO EM ALVENARIAS E ESTRUTURAS DE CONCRETO INTERNAS, COM ROLO PARA TEXTURA ACRÍLICA.  ARGAMASSA TRAÇO 1:4 E EMULSÃO POLIMÉRICA (ADESIVO) COM PREPARO EM BETONEIRA 400L. AF_06/2014</v>
          </cell>
          <cell r="I5695" t="str">
            <v>M2</v>
          </cell>
          <cell r="J5695" t="str">
            <v>COEFICIENTE DE REPRESENTATIVIDADE</v>
          </cell>
          <cell r="K5695" t="str">
            <v>4,52</v>
          </cell>
          <cell r="L5695" t="str">
            <v>CAIXA REFERENCIAL</v>
          </cell>
        </row>
        <row r="5696">
          <cell r="A5696">
            <v>87876</v>
          </cell>
          <cell r="B5696" t="str">
            <v>REVESTIMENTO E TRATAMENTO DE SUPERFICIES</v>
          </cell>
          <cell r="C5696" t="str">
            <v>REVE</v>
          </cell>
          <cell r="D5696" t="str">
            <v>CHAPISCO</v>
          </cell>
          <cell r="E5696" t="str">
            <v>0106</v>
          </cell>
          <cell r="F5696" t="str">
            <v/>
          </cell>
          <cell r="G5696" t="str">
            <v/>
          </cell>
          <cell r="H5696" t="str">
            <v>CHAPISCO APLICADO EM ALVENARIAS E ESTRUTURAS DE CONCRETO INTERNAS, COM ROLO PARA TEXTURA ACRÍLICA.  ARGAMASSA INDUSTRIALIZADA COM PREPARO MANUAL. AF_06/2014</v>
          </cell>
          <cell r="I5696" t="str">
            <v>M2</v>
          </cell>
          <cell r="J5696" t="str">
            <v>COEFICIENTE DE REPRESENTATIVIDADE</v>
          </cell>
          <cell r="K5696" t="str">
            <v>6,53</v>
          </cell>
          <cell r="L5696" t="str">
            <v>CAIXA REFERENCIAL</v>
          </cell>
        </row>
        <row r="5697">
          <cell r="A5697">
            <v>87877</v>
          </cell>
          <cell r="B5697" t="str">
            <v>REVESTIMENTO E TRATAMENTO DE SUPERFICIES</v>
          </cell>
          <cell r="C5697" t="str">
            <v>REVE</v>
          </cell>
          <cell r="D5697" t="str">
            <v>CHAPISCO</v>
          </cell>
          <cell r="E5697" t="str">
            <v>0106</v>
          </cell>
          <cell r="F5697" t="str">
            <v/>
          </cell>
          <cell r="G5697" t="str">
            <v/>
          </cell>
          <cell r="H5697" t="str">
            <v>CHAPISCO APLICADO EM ALVENARIAS E ESTRUTURAS DE CONCRETO INTERNAS, COM ROLO PARA TEXTURA ACRÍLICA.  ARGAMASSA INDUSTRIALIZADA COM PREPARO EM MISTURADOR 300 KG. AF_06/2014</v>
          </cell>
          <cell r="I5697" t="str">
            <v>M2</v>
          </cell>
          <cell r="J5697" t="str">
            <v>COEFICIENTE DE REPRESENTATIVIDADE</v>
          </cell>
          <cell r="K5697" t="str">
            <v>6,27</v>
          </cell>
          <cell r="L5697" t="str">
            <v>CAIXA REFERENCIAL</v>
          </cell>
        </row>
        <row r="5698">
          <cell r="A5698">
            <v>87878</v>
          </cell>
          <cell r="B5698" t="str">
            <v>REVESTIMENTO E TRATAMENTO DE SUPERFICIES</v>
          </cell>
          <cell r="C5698" t="str">
            <v>REVE</v>
          </cell>
          <cell r="D5698" t="str">
            <v>CHAPISCO</v>
          </cell>
          <cell r="E5698" t="str">
            <v>0106</v>
          </cell>
          <cell r="F5698" t="str">
            <v/>
          </cell>
          <cell r="G5698" t="str">
            <v/>
          </cell>
          <cell r="H5698" t="str">
            <v>CHAPISCO APLICADO EM ALVENARIAS E ESTRUTURAS DE CONCRETO INTERNAS, COM COLHER DE PEDREIRO.  ARGAMASSA TRAÇO 1:3 COM PREPARO MANUAL. AF_06/2014</v>
          </cell>
          <cell r="I5698" t="str">
            <v>M2</v>
          </cell>
          <cell r="J5698" t="str">
            <v>COLETADO</v>
          </cell>
          <cell r="K5698" t="str">
            <v>3,25</v>
          </cell>
          <cell r="L5698" t="str">
            <v>CAIXA REFERENCIAL</v>
          </cell>
        </row>
        <row r="5699">
          <cell r="A5699">
            <v>87879</v>
          </cell>
          <cell r="B5699" t="str">
            <v>REVESTIMENTO E TRATAMENTO DE SUPERFICIES</v>
          </cell>
          <cell r="C5699" t="str">
            <v>REVE</v>
          </cell>
          <cell r="D5699" t="str">
            <v>CHAPISCO</v>
          </cell>
          <cell r="E5699" t="str">
            <v>0106</v>
          </cell>
          <cell r="F5699" t="str">
            <v/>
          </cell>
          <cell r="G5699" t="str">
            <v/>
          </cell>
          <cell r="H5699" t="str">
            <v>CHAPISCO APLICADO EM ALVENARIAS E ESTRUTURAS DE CONCRETO INTERNAS, COM COLHER DE PEDREIRO.  ARGAMASSA TRAÇO 1:3 COM PREPARO EM BETONEIRA 400L. AF_06/2014</v>
          </cell>
          <cell r="I5699" t="str">
            <v>M2</v>
          </cell>
          <cell r="J5699" t="str">
            <v>COEFICIENTE DE REPRESENTATIVIDADE</v>
          </cell>
          <cell r="K5699" t="str">
            <v>2,89</v>
          </cell>
          <cell r="L5699" t="str">
            <v>CAIXA REFERENCIAL</v>
          </cell>
        </row>
        <row r="5700">
          <cell r="A5700">
            <v>87881</v>
          </cell>
          <cell r="B5700" t="str">
            <v>REVESTIMENTO E TRATAMENTO DE SUPERFICIES</v>
          </cell>
          <cell r="C5700" t="str">
            <v>REVE</v>
          </cell>
          <cell r="D5700" t="str">
            <v>CHAPISCO</v>
          </cell>
          <cell r="E5700" t="str">
            <v>0106</v>
          </cell>
          <cell r="F5700" t="str">
            <v/>
          </cell>
          <cell r="G5700" t="str">
            <v/>
          </cell>
          <cell r="H5700" t="str">
            <v>CHAPISCO APLICADO NO TETO, COM ROLO PARA TEXTURA ACRÍLICA. ARGAMASSA TRAÇO 1:4 E EMULSÃO POLIMÉRICA (ADESIVO) COM PREPARO MANUAL. AF_06/2014</v>
          </cell>
          <cell r="I5700" t="str">
            <v>M2</v>
          </cell>
          <cell r="J5700" t="str">
            <v>COEFICIENTE DE REPRESENTATIVIDADE</v>
          </cell>
          <cell r="K5700" t="str">
            <v>4,55</v>
          </cell>
          <cell r="L5700" t="str">
            <v>CAIXA REFERENCIAL</v>
          </cell>
        </row>
        <row r="5701">
          <cell r="A5701">
            <v>87882</v>
          </cell>
          <cell r="B5701" t="str">
            <v>REVESTIMENTO E TRATAMENTO DE SUPERFICIES</v>
          </cell>
          <cell r="C5701" t="str">
            <v>REVE</v>
          </cell>
          <cell r="D5701" t="str">
            <v>CHAPISCO</v>
          </cell>
          <cell r="E5701" t="str">
            <v>0106</v>
          </cell>
          <cell r="F5701" t="str">
            <v/>
          </cell>
          <cell r="G5701" t="str">
            <v/>
          </cell>
          <cell r="H5701" t="str">
            <v>CHAPISCO APLICADO NO TETO, COM ROLO PARA TEXTURA ACRÍLICA. ARGAMASSA TRAÇO 1:4 E EMULSÃO POLIMÉRICA (ADESIVO) COM PREPARO EM BETONEIRA 400L. AF_06/2014</v>
          </cell>
          <cell r="I5701" t="str">
            <v>M2</v>
          </cell>
          <cell r="J5701" t="str">
            <v>COEFICIENTE DE REPRESENTATIVIDADE</v>
          </cell>
          <cell r="K5701" t="str">
            <v>4,44</v>
          </cell>
          <cell r="L5701" t="str">
            <v>CAIXA REFERENCIAL</v>
          </cell>
        </row>
        <row r="5702">
          <cell r="A5702">
            <v>87884</v>
          </cell>
          <cell r="B5702" t="str">
            <v>REVESTIMENTO E TRATAMENTO DE SUPERFICIES</v>
          </cell>
          <cell r="C5702" t="str">
            <v>REVE</v>
          </cell>
          <cell r="D5702" t="str">
            <v>CHAPISCO</v>
          </cell>
          <cell r="E5702" t="str">
            <v>0106</v>
          </cell>
          <cell r="F5702" t="str">
            <v/>
          </cell>
          <cell r="G5702" t="str">
            <v/>
          </cell>
          <cell r="H5702" t="str">
            <v>CHAPISCO APLICADO NO TETO, COM ROLO PARA TEXTURA ACRÍLICA. ARGAMASSA INDUSTRIALIZADA COM PREPARO MANUAL. AF_06/2014</v>
          </cell>
          <cell r="I5702" t="str">
            <v>M2</v>
          </cell>
          <cell r="J5702" t="str">
            <v>COEFICIENTE DE REPRESENTATIVIDADE</v>
          </cell>
          <cell r="K5702" t="str">
            <v>6,45</v>
          </cell>
          <cell r="L5702" t="str">
            <v>CAIXA REFERENCIAL</v>
          </cell>
        </row>
        <row r="5703">
          <cell r="A5703">
            <v>87885</v>
          </cell>
          <cell r="B5703" t="str">
            <v>REVESTIMENTO E TRATAMENTO DE SUPERFICIES</v>
          </cell>
          <cell r="C5703" t="str">
            <v>REVE</v>
          </cell>
          <cell r="D5703" t="str">
            <v>CHAPISCO</v>
          </cell>
          <cell r="E5703" t="str">
            <v>0106</v>
          </cell>
          <cell r="F5703" t="str">
            <v/>
          </cell>
          <cell r="G5703" t="str">
            <v/>
          </cell>
          <cell r="H5703" t="str">
            <v>CHAPISCO APLICADO NO TETO, COM ROLO PARA TEXTURA ACRÍLICA. ARGAMASSA INDUSTRIALIZADA COM PREPARO EM MISTURADOR 300 KG. AF_06/2014</v>
          </cell>
          <cell r="I5703" t="str">
            <v>M2</v>
          </cell>
          <cell r="J5703" t="str">
            <v>COEFICIENTE DE REPRESENTATIVIDADE</v>
          </cell>
          <cell r="K5703" t="str">
            <v>6,19</v>
          </cell>
          <cell r="L5703" t="str">
            <v>CAIXA REFERENCIAL</v>
          </cell>
        </row>
        <row r="5704">
          <cell r="A5704">
            <v>87886</v>
          </cell>
          <cell r="B5704" t="str">
            <v>REVESTIMENTO E TRATAMENTO DE SUPERFICIES</v>
          </cell>
          <cell r="C5704" t="str">
            <v>REVE</v>
          </cell>
          <cell r="D5704" t="str">
            <v>CHAPISCO</v>
          </cell>
          <cell r="E5704" t="str">
            <v>0106</v>
          </cell>
          <cell r="F5704" t="str">
            <v/>
          </cell>
          <cell r="G5704" t="str">
            <v/>
          </cell>
          <cell r="H5704" t="str">
            <v>CHAPISCO APLICADO NO TETO, COM DESEMPENADEIRA DENTADA. ARGAMASSA INDUSTRIALIZADA COM PREPARO MANUAL. AF_06/2014</v>
          </cell>
          <cell r="I5704" t="str">
            <v>M2</v>
          </cell>
          <cell r="J5704" t="str">
            <v>COEFICIENTE DE REPRESENTATIVIDADE</v>
          </cell>
          <cell r="K5704" t="str">
            <v>15,27</v>
          </cell>
          <cell r="L5704" t="str">
            <v>CAIXA REFERENCIAL</v>
          </cell>
        </row>
        <row r="5705">
          <cell r="A5705">
            <v>87887</v>
          </cell>
          <cell r="B5705" t="str">
            <v>REVESTIMENTO E TRATAMENTO DE SUPERFICIES</v>
          </cell>
          <cell r="C5705" t="str">
            <v>REVE</v>
          </cell>
          <cell r="D5705" t="str">
            <v>CHAPISCO</v>
          </cell>
          <cell r="E5705" t="str">
            <v>0106</v>
          </cell>
          <cell r="F5705" t="str">
            <v/>
          </cell>
          <cell r="G5705" t="str">
            <v/>
          </cell>
          <cell r="H5705" t="str">
            <v>CHAPISCO APLICADO NO TETO, COM DESEMPENADEIRA DENTADA. ARGAMASSA INDUSTRIALIZADA COM PREPARO EM MISTURADOR 300 KG. AF_06/2014</v>
          </cell>
          <cell r="I5705" t="str">
            <v>M2</v>
          </cell>
          <cell r="J5705" t="str">
            <v>COEFICIENTE DE REPRESENTATIVIDADE</v>
          </cell>
          <cell r="K5705" t="str">
            <v>14,75</v>
          </cell>
          <cell r="L5705" t="str">
            <v>CAIXA REFERENCIAL</v>
          </cell>
        </row>
        <row r="5706">
          <cell r="A5706">
            <v>87888</v>
          </cell>
          <cell r="B5706" t="str">
            <v>REVESTIMENTO E TRATAMENTO DE SUPERFICIES</v>
          </cell>
          <cell r="C5706" t="str">
            <v>REVE</v>
          </cell>
          <cell r="D5706" t="str">
            <v>CHAPISCO</v>
          </cell>
          <cell r="E5706" t="str">
            <v>0106</v>
          </cell>
          <cell r="F5706" t="str">
            <v/>
          </cell>
          <cell r="G5706" t="str">
            <v/>
          </cell>
          <cell r="H5706" t="str">
            <v>CHAPISCO APLICADO EM ALVENARIA (SEM PRESENÇA DE VÃOS) E ESTRUTURAS DE CONCRETO DE FACHADA, COM ROLO PARA TEXTURA ACRÍLICA.  ARGAMASSA TRAÇO 1:4 E EMULSÃO POLIMÉRICA (ADESIVO) COM PREPARO MANUAL. AF_06/2014</v>
          </cell>
          <cell r="I5706" t="str">
            <v>M2</v>
          </cell>
          <cell r="J5706" t="str">
            <v>COEFICIENTE DE REPRESENTATIVIDADE</v>
          </cell>
          <cell r="K5706" t="str">
            <v>5,65</v>
          </cell>
          <cell r="L5706" t="str">
            <v>CAIXA REFERENCIAL</v>
          </cell>
        </row>
        <row r="5707">
          <cell r="A5707">
            <v>87889</v>
          </cell>
          <cell r="B5707" t="str">
            <v>REVESTIMENTO E TRATAMENTO DE SUPERFICIES</v>
          </cell>
          <cell r="C5707" t="str">
            <v>REVE</v>
          </cell>
          <cell r="D5707" t="str">
            <v>CHAPISCO</v>
          </cell>
          <cell r="E5707" t="str">
            <v>0106</v>
          </cell>
          <cell r="F5707" t="str">
            <v/>
          </cell>
          <cell r="G5707" t="str">
            <v/>
          </cell>
          <cell r="H5707" t="str">
            <v>CHAPISCO APLICADO EM ALVENARIA (SEM PRESENÇA DE VÃOS) E ESTRUTURAS DE CONCRETO DE FACHADA, COM ROLO PARA TEXTURA ACRÍLICA.  ARGAMASSA TRAÇO 1:4 E EMULSÃO POLIMÉRICA (ADESIVO) COM PREPARO EM BETONEIRA 400L. AF_06/2014</v>
          </cell>
          <cell r="I5707" t="str">
            <v>M2</v>
          </cell>
          <cell r="J5707" t="str">
            <v>COEFICIENTE DE REPRESENTATIVIDADE</v>
          </cell>
          <cell r="K5707" t="str">
            <v>5,54</v>
          </cell>
          <cell r="L5707" t="str">
            <v>CAIXA REFERENCIAL</v>
          </cell>
        </row>
        <row r="5708">
          <cell r="A5708">
            <v>87891</v>
          </cell>
          <cell r="B5708" t="str">
            <v>REVESTIMENTO E TRATAMENTO DE SUPERFICIES</v>
          </cell>
          <cell r="C5708" t="str">
            <v>REVE</v>
          </cell>
          <cell r="D5708" t="str">
            <v>CHAPISCO</v>
          </cell>
          <cell r="E5708" t="str">
            <v>0106</v>
          </cell>
          <cell r="F5708" t="str">
            <v/>
          </cell>
          <cell r="G5708" t="str">
            <v/>
          </cell>
          <cell r="H5708" t="str">
            <v>CHAPISCO APLICADO EM ALVENARIA (SEM PRESENÇA DE VÃOS) E ESTRUTURAS DE CONCRETO DE FACHADA, COM ROLO PARA TEXTURA ACRÍLICA.  ARGAMASSA INDUSTRIALIZADA COM PREPARO MANUAL. AF_06/2014</v>
          </cell>
          <cell r="I5708" t="str">
            <v>M2</v>
          </cell>
          <cell r="J5708" t="str">
            <v>COEFICIENTE DE REPRESENTATIVIDADE</v>
          </cell>
          <cell r="K5708" t="str">
            <v>7,55</v>
          </cell>
          <cell r="L5708" t="str">
            <v>CAIXA REFERENCIAL</v>
          </cell>
        </row>
        <row r="5709">
          <cell r="A5709">
            <v>87892</v>
          </cell>
          <cell r="B5709" t="str">
            <v>REVESTIMENTO E TRATAMENTO DE SUPERFICIES</v>
          </cell>
          <cell r="C5709" t="str">
            <v>REVE</v>
          </cell>
          <cell r="D5709" t="str">
            <v>CHAPISCO</v>
          </cell>
          <cell r="E5709" t="str">
            <v>0106</v>
          </cell>
          <cell r="F5709" t="str">
            <v/>
          </cell>
          <cell r="G5709" t="str">
            <v/>
          </cell>
          <cell r="H5709" t="str">
            <v>CHAPISCO APLICADO EM ALVENARIA (SEM PRESENÇA DE VÃOS) E ESTRUTURAS DE CONCRETO DE FACHADA, COM ROLO PARA TEXTURA ACRÍLICA.  ARGAMASSA INDUSTRIALIZADA COM PREPARO EM MISTURADOR 300 KG. AF_06/2014</v>
          </cell>
          <cell r="I5709" t="str">
            <v>M2</v>
          </cell>
          <cell r="J5709" t="str">
            <v>COEFICIENTE DE REPRESENTATIVIDADE</v>
          </cell>
          <cell r="K5709" t="str">
            <v>7,29</v>
          </cell>
          <cell r="L5709" t="str">
            <v>CAIXA REFERENCIAL</v>
          </cell>
        </row>
        <row r="5710">
          <cell r="A5710">
            <v>87893</v>
          </cell>
          <cell r="B5710" t="str">
            <v>REVESTIMENTO E TRATAMENTO DE SUPERFICIES</v>
          </cell>
          <cell r="C5710" t="str">
            <v>REVE</v>
          </cell>
          <cell r="D5710" t="str">
            <v>CHAPISCO</v>
          </cell>
          <cell r="E5710" t="str">
            <v>0106</v>
          </cell>
          <cell r="F5710" t="str">
            <v/>
          </cell>
          <cell r="G5710" t="str">
            <v/>
          </cell>
          <cell r="H5710" t="str">
            <v>CHAPISCO APLICADO EM ALVENARIA (SEM PRESENÇA DE VÃOS) E ESTRUTURAS DE CONCRETO DE FACHADA, COM COLHER DE PEDREIRO.  ARGAMASSA TRAÇO 1:3 COM PREPARO MANUAL. AF_06/2014</v>
          </cell>
          <cell r="I5710" t="str">
            <v>M2</v>
          </cell>
          <cell r="J5710" t="str">
            <v>COLETADO</v>
          </cell>
          <cell r="K5710" t="str">
            <v>5,01</v>
          </cell>
          <cell r="L5710" t="str">
            <v>CAIXA REFERENCIAL</v>
          </cell>
        </row>
        <row r="5711">
          <cell r="A5711">
            <v>87894</v>
          </cell>
          <cell r="B5711" t="str">
            <v>REVESTIMENTO E TRATAMENTO DE SUPERFICIES</v>
          </cell>
          <cell r="C5711" t="str">
            <v>REVE</v>
          </cell>
          <cell r="D5711" t="str">
            <v>CHAPISCO</v>
          </cell>
          <cell r="E5711" t="str">
            <v>0106</v>
          </cell>
          <cell r="F5711" t="str">
            <v/>
          </cell>
          <cell r="G5711" t="str">
            <v/>
          </cell>
          <cell r="H5711" t="str">
            <v>CHAPISCO APLICADO EM ALVENARIA (SEM PRESENÇA DE VÃOS) E ESTRUTURAS DE CONCRETO DE FACHADA, COM COLHER DE PEDREIRO.  ARGAMASSA TRAÇO 1:3 COM PREPARO EM BETONEIRA 400L. AF_06/2014</v>
          </cell>
          <cell r="I5711" t="str">
            <v>M2</v>
          </cell>
          <cell r="J5711" t="str">
            <v>COEFICIENTE DE REPRESENTATIVIDADE</v>
          </cell>
          <cell r="K5711" t="str">
            <v>4,65</v>
          </cell>
          <cell r="L5711" t="str">
            <v>CAIXA REFERENCIAL</v>
          </cell>
        </row>
        <row r="5712">
          <cell r="A5712">
            <v>87896</v>
          </cell>
          <cell r="B5712" t="str">
            <v>REVESTIMENTO E TRATAMENTO DE SUPERFICIES</v>
          </cell>
          <cell r="C5712" t="str">
            <v>REVE</v>
          </cell>
          <cell r="D5712" t="str">
            <v>CHAPISCO</v>
          </cell>
          <cell r="E5712" t="str">
            <v>0106</v>
          </cell>
          <cell r="F5712" t="str">
            <v/>
          </cell>
          <cell r="G5712" t="str">
            <v/>
          </cell>
          <cell r="H5712" t="str">
            <v>CHAPISCO APLICADO EM ALVENARIA (SEM PRESENÇA DE VÃOS) E ESTRUTURAS DE CONCRETO DE FACHADA, COM EQUIPAMENTO DE PROJEÇÃO.  ARGAMASSA TRAÇO 1:3 COM PREPARO MANUAL. AF_06/2014</v>
          </cell>
          <cell r="I5712" t="str">
            <v>M2</v>
          </cell>
          <cell r="J5712" t="str">
            <v>ATRIBUÍDO SÃO PAULO</v>
          </cell>
          <cell r="K5712" t="str">
            <v>4,65</v>
          </cell>
          <cell r="L5712" t="str">
            <v>CAIXA REFERENCIAL</v>
          </cell>
        </row>
        <row r="5713">
          <cell r="A5713">
            <v>87897</v>
          </cell>
          <cell r="B5713" t="str">
            <v>REVESTIMENTO E TRATAMENTO DE SUPERFICIES</v>
          </cell>
          <cell r="C5713" t="str">
            <v>REVE</v>
          </cell>
          <cell r="D5713" t="str">
            <v>CHAPISCO</v>
          </cell>
          <cell r="E5713" t="str">
            <v>0106</v>
          </cell>
          <cell r="F5713" t="str">
            <v/>
          </cell>
          <cell r="G5713" t="str">
            <v/>
          </cell>
          <cell r="H5713" t="str">
            <v>CHAPISCO APLICADO EM ALVENARIA (SEM PRESENÇA DE VÃOS) E ESTRUTURAS DE CONCRETO DE FACHADA, COM EQUIPAMENTO DE PROJEÇÃO.  ARGAMASSA TRAÇO 1:3 COM PREPARO EM BETONEIRA 400 L. AF_06/2014</v>
          </cell>
          <cell r="I5713" t="str">
            <v>M2</v>
          </cell>
          <cell r="J5713" t="str">
            <v>ATRIBUÍDO SÃO PAULO</v>
          </cell>
          <cell r="K5713" t="str">
            <v>4,29</v>
          </cell>
          <cell r="L5713" t="str">
            <v>CAIXA REFERENCIAL</v>
          </cell>
        </row>
        <row r="5714">
          <cell r="A5714">
            <v>87899</v>
          </cell>
          <cell r="B5714" t="str">
            <v>REVESTIMENTO E TRATAMENTO DE SUPERFICIES</v>
          </cell>
          <cell r="C5714" t="str">
            <v>REVE</v>
          </cell>
          <cell r="D5714" t="str">
            <v>CHAPISCO</v>
          </cell>
          <cell r="E5714" t="str">
            <v>0106</v>
          </cell>
          <cell r="F5714" t="str">
            <v/>
          </cell>
          <cell r="G5714" t="str">
            <v/>
          </cell>
          <cell r="H5714" t="str">
            <v>CHAPISCO APLICADO EM ALVENARIA (COM PRESENÇA DE VÃOS) E ESTRUTURAS DE CONCRETO DE FACHADA, COM ROLO PARA TEXTURA ACRÍLICA.  ARGAMASSA TRAÇO 1:4 E EMULSÃO POLIMÉRICA (ADESIVO) COM PREPARO MANUAL. AF_06/2014</v>
          </cell>
          <cell r="I5714" t="str">
            <v>M2</v>
          </cell>
          <cell r="J5714" t="str">
            <v>COEFICIENTE DE REPRESENTATIVIDADE</v>
          </cell>
          <cell r="K5714" t="str">
            <v>6,53</v>
          </cell>
          <cell r="L5714" t="str">
            <v>CAIXA REFERENCIAL</v>
          </cell>
        </row>
        <row r="5715">
          <cell r="A5715">
            <v>87900</v>
          </cell>
          <cell r="B5715" t="str">
            <v>REVESTIMENTO E TRATAMENTO DE SUPERFICIES</v>
          </cell>
          <cell r="C5715" t="str">
            <v>REVE</v>
          </cell>
          <cell r="D5715" t="str">
            <v>CHAPISCO</v>
          </cell>
          <cell r="E5715" t="str">
            <v>0106</v>
          </cell>
          <cell r="F5715" t="str">
            <v/>
          </cell>
          <cell r="G5715" t="str">
            <v/>
          </cell>
          <cell r="H5715" t="str">
            <v>CHAPISCO APLICADO EM ALVENARIA (COM PRESENÇA DE VÃOS) E ESTRUTURAS DE CONCRETO DE FACHADA, COM ROLO PARA TEXTURA ACRÍLICA.  ARGAMASSA TRAÇO 1:4 E EMULSÃO POLIMÉRICA (ADESIVO) COM PREPARO EM BETONEIRA 400L. AF_06/2014</v>
          </cell>
          <cell r="I5715" t="str">
            <v>M2</v>
          </cell>
          <cell r="J5715" t="str">
            <v>COEFICIENTE DE REPRESENTATIVIDADE</v>
          </cell>
          <cell r="K5715" t="str">
            <v>6,42</v>
          </cell>
          <cell r="L5715" t="str">
            <v>CAIXA REFERENCIAL</v>
          </cell>
        </row>
        <row r="5716">
          <cell r="A5716">
            <v>87902</v>
          </cell>
          <cell r="B5716" t="str">
            <v>REVESTIMENTO E TRATAMENTO DE SUPERFICIES</v>
          </cell>
          <cell r="C5716" t="str">
            <v>REVE</v>
          </cell>
          <cell r="D5716" t="str">
            <v>CHAPISCO</v>
          </cell>
          <cell r="E5716" t="str">
            <v>0106</v>
          </cell>
          <cell r="F5716" t="str">
            <v/>
          </cell>
          <cell r="G5716" t="str">
            <v/>
          </cell>
          <cell r="H5716" t="str">
            <v>CHAPISCO APLICADO EM ALVENARIA (COM PRESENÇA DE VÃOS) E ESTRUTURAS DE CONCRETO DE FACHADA, COM ROLO PARA TEXTURA ACRÍLICA.  ARGAMASSA INDUSTRIALIZADA COM PREPARO MANUAL. AF_06/2014</v>
          </cell>
          <cell r="I5716" t="str">
            <v>M2</v>
          </cell>
          <cell r="J5716" t="str">
            <v>COEFICIENTE DE REPRESENTATIVIDADE</v>
          </cell>
          <cell r="K5716" t="str">
            <v>8,43</v>
          </cell>
          <cell r="L5716" t="str">
            <v>CAIXA REFERENCIAL</v>
          </cell>
        </row>
        <row r="5717">
          <cell r="A5717">
            <v>87903</v>
          </cell>
          <cell r="B5717" t="str">
            <v>REVESTIMENTO E TRATAMENTO DE SUPERFICIES</v>
          </cell>
          <cell r="C5717" t="str">
            <v>REVE</v>
          </cell>
          <cell r="D5717" t="str">
            <v>CHAPISCO</v>
          </cell>
          <cell r="E5717" t="str">
            <v>0106</v>
          </cell>
          <cell r="F5717" t="str">
            <v/>
          </cell>
          <cell r="G5717" t="str">
            <v/>
          </cell>
          <cell r="H5717" t="str">
            <v>CHAPISCO APLICADO EM ALVENARIA (COM PRESENÇA DE VÃOS) E ESTRUTURAS DE CONCRETO DE FACHADA, COM ROLO PARA TEXTURA ACRÍLICA.  ARGAMASSA INDUSTRIALIZADA COM PREPARO EM MISTURADOR 300 KG. AF_06/2014</v>
          </cell>
          <cell r="I5717" t="str">
            <v>M2</v>
          </cell>
          <cell r="J5717" t="str">
            <v>COEFICIENTE DE REPRESENTATIVIDADE</v>
          </cell>
          <cell r="K5717" t="str">
            <v>8,17</v>
          </cell>
          <cell r="L5717" t="str">
            <v>CAIXA REFERENCIAL</v>
          </cell>
        </row>
        <row r="5718">
          <cell r="A5718">
            <v>87904</v>
          </cell>
          <cell r="B5718" t="str">
            <v>REVESTIMENTO E TRATAMENTO DE SUPERFICIES</v>
          </cell>
          <cell r="C5718" t="str">
            <v>REVE</v>
          </cell>
          <cell r="D5718" t="str">
            <v>CHAPISCO</v>
          </cell>
          <cell r="E5718" t="str">
            <v>0106</v>
          </cell>
          <cell r="F5718" t="str">
            <v/>
          </cell>
          <cell r="G5718" t="str">
            <v/>
          </cell>
          <cell r="H5718" t="str">
            <v>CHAPISCO APLICADO EM ALVENARIA (COM PRESENÇA DE VÃOS) E ESTRUTURAS DE CONCRETO DE FACHADA, COM COLHER DE PEDREIRO.  ARGAMASSA TRAÇO 1:3 COM PREPARO MANUAL. AF_06/2014</v>
          </cell>
          <cell r="I5718" t="str">
            <v>M2</v>
          </cell>
          <cell r="J5718" t="str">
            <v>COLETADO</v>
          </cell>
          <cell r="K5718" t="str">
            <v>6,49</v>
          </cell>
          <cell r="L5718" t="str">
            <v>CAIXA REFERENCIAL</v>
          </cell>
        </row>
        <row r="5719">
          <cell r="A5719">
            <v>87905</v>
          </cell>
          <cell r="B5719" t="str">
            <v>REVESTIMENTO E TRATAMENTO DE SUPERFICIES</v>
          </cell>
          <cell r="C5719" t="str">
            <v>REVE</v>
          </cell>
          <cell r="D5719" t="str">
            <v>CHAPISCO</v>
          </cell>
          <cell r="E5719" t="str">
            <v>0106</v>
          </cell>
          <cell r="F5719" t="str">
            <v/>
          </cell>
          <cell r="G5719" t="str">
            <v/>
          </cell>
          <cell r="H5719" t="str">
            <v>CHAPISCO APLICADO EM ALVENARIA (COM PRESENÇA DE VÃOS) E ESTRUTURAS DE CONCRETO DE FACHADA, COM COLHER DE PEDREIRO.  ARGAMASSA TRAÇO 1:3 COM PREPARO EM BETONEIRA 400L. AF_06/2014</v>
          </cell>
          <cell r="I5719" t="str">
            <v>M2</v>
          </cell>
          <cell r="J5719" t="str">
            <v>COEFICIENTE DE REPRESENTATIVIDADE</v>
          </cell>
          <cell r="K5719" t="str">
            <v>6,13</v>
          </cell>
          <cell r="L5719" t="str">
            <v>CAIXA REFERENCIAL</v>
          </cell>
        </row>
        <row r="5720">
          <cell r="A5720">
            <v>87907</v>
          </cell>
          <cell r="B5720" t="str">
            <v>REVESTIMENTO E TRATAMENTO DE SUPERFICIES</v>
          </cell>
          <cell r="C5720" t="str">
            <v>REVE</v>
          </cell>
          <cell r="D5720" t="str">
            <v>CHAPISCO</v>
          </cell>
          <cell r="E5720" t="str">
            <v>0106</v>
          </cell>
          <cell r="F5720" t="str">
            <v/>
          </cell>
          <cell r="G5720" t="str">
            <v/>
          </cell>
          <cell r="H5720" t="str">
            <v>CHAPISCO APLICADO EM ALVENARIA (COM PRESENÇA DE VÃOS) E ESTRUTURAS DE CONCRETO DE FACHADA, COM EQUIPAMENTO DE PROJEÇÃO.  ARGAMASSA TRAÇO 1:3 COM PREPARO MANUAL. AF_06/2014</v>
          </cell>
          <cell r="I5720" t="str">
            <v>M2</v>
          </cell>
          <cell r="J5720" t="str">
            <v>ATRIBUÍDO SÃO PAULO</v>
          </cell>
          <cell r="K5720" t="str">
            <v>5,99</v>
          </cell>
          <cell r="L5720" t="str">
            <v>CAIXA REFERENCIAL</v>
          </cell>
        </row>
        <row r="5721">
          <cell r="A5721">
            <v>87908</v>
          </cell>
          <cell r="B5721" t="str">
            <v>REVESTIMENTO E TRATAMENTO DE SUPERFICIES</v>
          </cell>
          <cell r="C5721" t="str">
            <v>REVE</v>
          </cell>
          <cell r="D5721" t="str">
            <v>CHAPISCO</v>
          </cell>
          <cell r="E5721" t="str">
            <v>0106</v>
          </cell>
          <cell r="F5721" t="str">
            <v/>
          </cell>
          <cell r="G5721" t="str">
            <v/>
          </cell>
          <cell r="H5721" t="str">
            <v>CHAPISCO APLICADO EM ALVENARIA (COM PRESENÇA DE VÃOS) E ESTRUTURAS DE CONCRETO DE FACHADA, COM EQUIPAMENTO DE PROJEÇÃO.  ARGAMASSA TRAÇO 1:3 COM PREPARO EM BETONEIRA 400 L. AF_06/2014</v>
          </cell>
          <cell r="I5721" t="str">
            <v>M2</v>
          </cell>
          <cell r="J5721" t="str">
            <v>ATRIBUÍDO SÃO PAULO</v>
          </cell>
          <cell r="K5721" t="str">
            <v>5,63</v>
          </cell>
          <cell r="L5721" t="str">
            <v>CAIXA REFERENCIAL</v>
          </cell>
        </row>
        <row r="5722">
          <cell r="A5722">
            <v>87910</v>
          </cell>
          <cell r="B5722" t="str">
            <v>REVESTIMENTO E TRATAMENTO DE SUPERFICIES</v>
          </cell>
          <cell r="C5722" t="str">
            <v>REVE</v>
          </cell>
          <cell r="D5722" t="str">
            <v>CHAPISCO</v>
          </cell>
          <cell r="E5722" t="str">
            <v>0106</v>
          </cell>
          <cell r="F5722" t="str">
            <v/>
          </cell>
          <cell r="G5722" t="str">
            <v/>
          </cell>
          <cell r="H5722" t="str">
            <v>CHAPISCO APLICADO SOMENTE NA ESTRUTURA DE CONCRETO DA FACHADA, COM DESEMPENADEIRA DENTADA. ARGAMASSA INDUSTRIALIZADA COM PREPARO MANUAL. AF_06/2014</v>
          </cell>
          <cell r="I5722" t="str">
            <v>M2</v>
          </cell>
          <cell r="J5722" t="str">
            <v>COEFICIENTE DE REPRESENTATIVIDADE</v>
          </cell>
          <cell r="K5722" t="str">
            <v>15,20</v>
          </cell>
          <cell r="L5722" t="str">
            <v>CAIXA REFERENCIAL</v>
          </cell>
        </row>
        <row r="5723">
          <cell r="A5723">
            <v>87911</v>
          </cell>
          <cell r="B5723" t="str">
            <v>REVESTIMENTO E TRATAMENTO DE SUPERFICIES</v>
          </cell>
          <cell r="C5723" t="str">
            <v>REVE</v>
          </cell>
          <cell r="D5723" t="str">
            <v>CHAPISCO</v>
          </cell>
          <cell r="E5723" t="str">
            <v>0106</v>
          </cell>
          <cell r="F5723" t="str">
            <v/>
          </cell>
          <cell r="G5723" t="str">
            <v/>
          </cell>
          <cell r="H5723" t="str">
            <v>CHAPISCO APLICADO SOMENTE NA ESTRUTURA DE CONCRETO DA FACHADA, COM DESEMPENADEIRA DENTADA. ARGAMASSA INDUSTRIALIZADA COM PREPARO EM MISTURADOR 300 KG. AF_06/2014</v>
          </cell>
          <cell r="I5723" t="str">
            <v>M2</v>
          </cell>
          <cell r="J5723" t="str">
            <v>COEFICIENTE DE REPRESENTATIVIDADE</v>
          </cell>
          <cell r="K5723" t="str">
            <v>14,68</v>
          </cell>
          <cell r="L5723" t="str">
            <v>CAIXA REFERENCIAL</v>
          </cell>
        </row>
        <row r="5724">
          <cell r="A5724">
            <v>87411</v>
          </cell>
          <cell r="B5724" t="str">
            <v>REVESTIMENTO E TRATAMENTO DE SUPERFICIES</v>
          </cell>
          <cell r="C5724" t="str">
            <v>REVE</v>
          </cell>
          <cell r="D5724" t="str">
            <v>EMBOCO</v>
          </cell>
          <cell r="E5724" t="str">
            <v>0107</v>
          </cell>
          <cell r="F5724" t="str">
            <v/>
          </cell>
          <cell r="G5724" t="str">
            <v/>
          </cell>
          <cell r="H5724" t="str">
            <v>APLICAÇÃO MANUAL DE GESSO DESEMPENADO (SEM TALISCAS) EM TETO DE AMBIENTES DE ÁREA MAIOR QUE 10M², ESPESSURA DE 0,5CM. AF_06/2014</v>
          </cell>
          <cell r="I5724" t="str">
            <v>M2</v>
          </cell>
          <cell r="J5724" t="str">
            <v>ATRIBUÍDO SÃO PAULO</v>
          </cell>
          <cell r="K5724" t="str">
            <v>10,24</v>
          </cell>
          <cell r="L5724" t="str">
            <v>CAIXA REFERENCIAL</v>
          </cell>
        </row>
        <row r="5725">
          <cell r="A5725">
            <v>87412</v>
          </cell>
          <cell r="B5725" t="str">
            <v>REVESTIMENTO E TRATAMENTO DE SUPERFICIES</v>
          </cell>
          <cell r="C5725" t="str">
            <v>REVE</v>
          </cell>
          <cell r="D5725" t="str">
            <v>EMBOCO</v>
          </cell>
          <cell r="E5725" t="str">
            <v>0107</v>
          </cell>
          <cell r="F5725" t="str">
            <v/>
          </cell>
          <cell r="G5725" t="str">
            <v/>
          </cell>
          <cell r="H5725" t="str">
            <v>APLICAÇÃO MANUAL DE GESSO DESEMPENADO (SEM TALISCAS) EM TETO DE AMBIENTES DE ÁREA ENTRE 5M² E 10M², ESPESSURA DE 0,5CM. AF_06/2014</v>
          </cell>
          <cell r="I5725" t="str">
            <v>M2</v>
          </cell>
          <cell r="J5725" t="str">
            <v>ATRIBUÍDO SÃO PAULO</v>
          </cell>
          <cell r="K5725" t="str">
            <v>15,57</v>
          </cell>
          <cell r="L5725" t="str">
            <v>CAIXA REFERENCIAL</v>
          </cell>
        </row>
        <row r="5726">
          <cell r="A5726">
            <v>87413</v>
          </cell>
          <cell r="B5726" t="str">
            <v>REVESTIMENTO E TRATAMENTO DE SUPERFICIES</v>
          </cell>
          <cell r="C5726" t="str">
            <v>REVE</v>
          </cell>
          <cell r="D5726" t="str">
            <v>EMBOCO</v>
          </cell>
          <cell r="E5726" t="str">
            <v>0107</v>
          </cell>
          <cell r="F5726" t="str">
            <v/>
          </cell>
          <cell r="G5726" t="str">
            <v/>
          </cell>
          <cell r="H5726" t="str">
            <v>APLICAÇÃO MANUAL DE GESSO DESEMPENADO (SEM TALISCAS) EM TETO DE AMBIENTES DE ÁREA MENOR QUE 5M², ESPESSURA DE 0,5CM. AF_06/2014</v>
          </cell>
          <cell r="I5726" t="str">
            <v>M2</v>
          </cell>
          <cell r="J5726" t="str">
            <v>ATRIBUÍDO SÃO PAULO</v>
          </cell>
          <cell r="K5726" t="str">
            <v>18,60</v>
          </cell>
          <cell r="L5726" t="str">
            <v>CAIXA REFERENCIAL</v>
          </cell>
        </row>
        <row r="5727">
          <cell r="A5727">
            <v>87414</v>
          </cell>
          <cell r="B5727" t="str">
            <v>REVESTIMENTO E TRATAMENTO DE SUPERFICIES</v>
          </cell>
          <cell r="C5727" t="str">
            <v>REVE</v>
          </cell>
          <cell r="D5727" t="str">
            <v>EMBOCO</v>
          </cell>
          <cell r="E5727" t="str">
            <v>0107</v>
          </cell>
          <cell r="F5727" t="str">
            <v/>
          </cell>
          <cell r="G5727" t="str">
            <v/>
          </cell>
          <cell r="H5727" t="str">
            <v>APLICAÇÃO MANUAL DE GESSO DESEMPENADO (SEM TALISCAS) EM TETO DE AMBIENTES DE ÁREA MAIOR QUE 10M², ESPESSURA DE 1,0CM. AF_06/2014</v>
          </cell>
          <cell r="I5727" t="str">
            <v>M2</v>
          </cell>
          <cell r="J5727" t="str">
            <v>ATRIBUÍDO SÃO PAULO</v>
          </cell>
          <cell r="K5727" t="str">
            <v>14,55</v>
          </cell>
          <cell r="L5727" t="str">
            <v>CAIXA REFERENCIAL</v>
          </cell>
        </row>
        <row r="5728">
          <cell r="A5728">
            <v>87415</v>
          </cell>
          <cell r="B5728" t="str">
            <v>REVESTIMENTO E TRATAMENTO DE SUPERFICIES</v>
          </cell>
          <cell r="C5728" t="str">
            <v>REVE</v>
          </cell>
          <cell r="D5728" t="str">
            <v>EMBOCO</v>
          </cell>
          <cell r="E5728" t="str">
            <v>0107</v>
          </cell>
          <cell r="F5728" t="str">
            <v/>
          </cell>
          <cell r="G5728" t="str">
            <v/>
          </cell>
          <cell r="H5728" t="str">
            <v>APLICAÇÃO MANUAL DE GESSO DESEMPENADO (SEM TALISCAS) EM TETO DE AMBIENTES DE ÁREA ENTRE 5M² E 10M², ESPESSURA DE 1,0CM. AF_06/2014</v>
          </cell>
          <cell r="I5728" t="str">
            <v>M2</v>
          </cell>
          <cell r="J5728" t="str">
            <v>ATRIBUÍDO SÃO PAULO</v>
          </cell>
          <cell r="K5728" t="str">
            <v>19,73</v>
          </cell>
          <cell r="L5728" t="str">
            <v>CAIXA REFERENCIAL</v>
          </cell>
        </row>
        <row r="5729">
          <cell r="A5729">
            <v>87416</v>
          </cell>
          <cell r="B5729" t="str">
            <v>REVESTIMENTO E TRATAMENTO DE SUPERFICIES</v>
          </cell>
          <cell r="C5729" t="str">
            <v>REVE</v>
          </cell>
          <cell r="D5729" t="str">
            <v>EMBOCO</v>
          </cell>
          <cell r="E5729" t="str">
            <v>0107</v>
          </cell>
          <cell r="F5729" t="str">
            <v/>
          </cell>
          <cell r="G5729" t="str">
            <v/>
          </cell>
          <cell r="H5729" t="str">
            <v>APLICAÇÃO MANUAL DE GESSO DESEMPENADO (SEM TALISCAS) EM TETO DE AMBIENTES DE ÁREA MENOR QUE 5M², ESPESSURA DE 1,0CM. AF_06/2014</v>
          </cell>
          <cell r="I5729" t="str">
            <v>M2</v>
          </cell>
          <cell r="J5729" t="str">
            <v>ATRIBUÍDO SÃO PAULO</v>
          </cell>
          <cell r="K5729" t="str">
            <v>22,97</v>
          </cell>
          <cell r="L5729" t="str">
            <v>CAIXA REFERENCIAL</v>
          </cell>
        </row>
        <row r="5730">
          <cell r="A5730">
            <v>87417</v>
          </cell>
          <cell r="B5730" t="str">
            <v>REVESTIMENTO E TRATAMENTO DE SUPERFICIES</v>
          </cell>
          <cell r="C5730" t="str">
            <v>REVE</v>
          </cell>
          <cell r="D5730" t="str">
            <v>EMBOCO</v>
          </cell>
          <cell r="E5730" t="str">
            <v>0107</v>
          </cell>
          <cell r="F5730" t="str">
            <v/>
          </cell>
          <cell r="G5730" t="str">
            <v/>
          </cell>
          <cell r="H5730" t="str">
            <v>APLICAÇÃO MANUAL DE GESSO DESEMPENADO (SEM TALISCAS) EM PAREDES DE AMBIENTES DE ÁREA MAIOR QUE 10M², ESPESSURA DE 0,5CM. AF_06/2014</v>
          </cell>
          <cell r="I5730" t="str">
            <v>M2</v>
          </cell>
          <cell r="J5730" t="str">
            <v>ATRIBUÍDO SÃO PAULO</v>
          </cell>
          <cell r="K5730" t="str">
            <v>10,98</v>
          </cell>
          <cell r="L5730" t="str">
            <v>CAIXA REFERENCIAL</v>
          </cell>
        </row>
        <row r="5731">
          <cell r="A5731">
            <v>87418</v>
          </cell>
          <cell r="B5731" t="str">
            <v>REVESTIMENTO E TRATAMENTO DE SUPERFICIES</v>
          </cell>
          <cell r="C5731" t="str">
            <v>REVE</v>
          </cell>
          <cell r="D5731" t="str">
            <v>EMBOCO</v>
          </cell>
          <cell r="E5731" t="str">
            <v>0107</v>
          </cell>
          <cell r="F5731" t="str">
            <v/>
          </cell>
          <cell r="G5731" t="str">
            <v/>
          </cell>
          <cell r="H5731" t="str">
            <v>APLICAÇÃO MANUAL DE GESSO DESEMPENADO (SEM TALISCAS) EM PAREDES DE AMBIENTES DE ÁREA ENTRE 5M² E 10M², ESPESSURA DE 0,5CM. AF_06/2014</v>
          </cell>
          <cell r="I5731" t="str">
            <v>M2</v>
          </cell>
          <cell r="J5731" t="str">
            <v>ATRIBUÍDO SÃO PAULO</v>
          </cell>
          <cell r="K5731" t="str">
            <v>11,38</v>
          </cell>
          <cell r="L5731" t="str">
            <v>CAIXA REFERENCIAL</v>
          </cell>
        </row>
        <row r="5732">
          <cell r="A5732">
            <v>87419</v>
          </cell>
          <cell r="B5732" t="str">
            <v>REVESTIMENTO E TRATAMENTO DE SUPERFICIES</v>
          </cell>
          <cell r="C5732" t="str">
            <v>REVE</v>
          </cell>
          <cell r="D5732" t="str">
            <v>EMBOCO</v>
          </cell>
          <cell r="E5732" t="str">
            <v>0107</v>
          </cell>
          <cell r="F5732" t="str">
            <v/>
          </cell>
          <cell r="G5732" t="str">
            <v/>
          </cell>
          <cell r="H5732" t="str">
            <v>APLICAÇÃO MANUAL DE GESSO DESEMPENADO (SEM TALISCAS) EM PAREDES DE AMBIENTES DE ÁREA MENOR QUE 5M², ESPESSURA DE 0,5CM. AF_06/2014</v>
          </cell>
          <cell r="I5732" t="str">
            <v>M2</v>
          </cell>
          <cell r="J5732" t="str">
            <v>ATRIBUÍDO SÃO PAULO</v>
          </cell>
          <cell r="K5732" t="str">
            <v>12,53</v>
          </cell>
          <cell r="L5732" t="str">
            <v>CAIXA REFERENCIAL</v>
          </cell>
        </row>
        <row r="5733">
          <cell r="A5733">
            <v>87420</v>
          </cell>
          <cell r="B5733" t="str">
            <v>REVESTIMENTO E TRATAMENTO DE SUPERFICIES</v>
          </cell>
          <cell r="C5733" t="str">
            <v>REVE</v>
          </cell>
          <cell r="D5733" t="str">
            <v>EMBOCO</v>
          </cell>
          <cell r="E5733" t="str">
            <v>0107</v>
          </cell>
          <cell r="F5733" t="str">
            <v/>
          </cell>
          <cell r="G5733" t="str">
            <v/>
          </cell>
          <cell r="H5733" t="str">
            <v>APLICAÇÃO MANUAL DE GESSO DESEMPENADO (SEM TALISCAS) EM PAREDES DE AMBIENTES DE ÁREA MAIOR QUE 10M², ESPESSURA DE 1,0CM. AF_06/2014</v>
          </cell>
          <cell r="I5733" t="str">
            <v>M2</v>
          </cell>
          <cell r="J5733" t="str">
            <v>ATRIBUÍDO SÃO PAULO</v>
          </cell>
          <cell r="K5733" t="str">
            <v>15,89</v>
          </cell>
          <cell r="L5733" t="str">
            <v>CAIXA REFERENCIAL</v>
          </cell>
        </row>
        <row r="5734">
          <cell r="A5734">
            <v>87421</v>
          </cell>
          <cell r="B5734" t="str">
            <v>REVESTIMENTO E TRATAMENTO DE SUPERFICIES</v>
          </cell>
          <cell r="C5734" t="str">
            <v>REVE</v>
          </cell>
          <cell r="D5734" t="str">
            <v>EMBOCO</v>
          </cell>
          <cell r="E5734" t="str">
            <v>0107</v>
          </cell>
          <cell r="F5734" t="str">
            <v/>
          </cell>
          <cell r="G5734" t="str">
            <v/>
          </cell>
          <cell r="H5734" t="str">
            <v>APLICAÇÃO MANUAL DE GESSO DESEMPENADO (SEM TALISCAS) EM PAREDES DE AMBIENTES DE ÁREA ENTRE 5M² E 10M², ESPESSURA DE 1,0CM. AF_06/2014</v>
          </cell>
          <cell r="I5734" t="str">
            <v>M2</v>
          </cell>
          <cell r="J5734" t="str">
            <v>ATRIBUÍDO SÃO PAULO</v>
          </cell>
          <cell r="K5734" t="str">
            <v>16,29</v>
          </cell>
          <cell r="L5734" t="str">
            <v>CAIXA REFERENCIAL</v>
          </cell>
        </row>
        <row r="5735">
          <cell r="A5735">
            <v>87422</v>
          </cell>
          <cell r="B5735" t="str">
            <v>REVESTIMENTO E TRATAMENTO DE SUPERFICIES</v>
          </cell>
          <cell r="C5735" t="str">
            <v>REVE</v>
          </cell>
          <cell r="D5735" t="str">
            <v>EMBOCO</v>
          </cell>
          <cell r="E5735" t="str">
            <v>0107</v>
          </cell>
          <cell r="F5735" t="str">
            <v/>
          </cell>
          <cell r="G5735" t="str">
            <v/>
          </cell>
          <cell r="H5735" t="str">
            <v>APLICAÇÃO MANUAL DE GESSO DESEMPENADO (SEM TALISCAS) EM PAREDES DE AMBIENTES DE ÁREA MENOR QUE 5M², ESPESSURA DE 1,0CM. AF_06/2014</v>
          </cell>
          <cell r="I5735" t="str">
            <v>M2</v>
          </cell>
          <cell r="J5735" t="str">
            <v>ATRIBUÍDO SÃO PAULO</v>
          </cell>
          <cell r="K5735" t="str">
            <v>17,44</v>
          </cell>
          <cell r="L5735" t="str">
            <v>CAIXA REFERENCIAL</v>
          </cell>
        </row>
        <row r="5736">
          <cell r="A5736">
            <v>87423</v>
          </cell>
          <cell r="B5736" t="str">
            <v>REVESTIMENTO E TRATAMENTO DE SUPERFICIES</v>
          </cell>
          <cell r="C5736" t="str">
            <v>REVE</v>
          </cell>
          <cell r="D5736" t="str">
            <v>EMBOCO</v>
          </cell>
          <cell r="E5736" t="str">
            <v>0107</v>
          </cell>
          <cell r="F5736" t="str">
            <v/>
          </cell>
          <cell r="G5736" t="str">
            <v/>
          </cell>
          <cell r="H5736" t="str">
            <v>APLICAÇÃO MANUAL DE GESSO SARRAFEADO (COM TALISCAS) EM PAREDES DE AMBIENTES DE ÁREA MAIOR QUE 10M², ESPESSURA DE 1,0CM. AF_06/2014</v>
          </cell>
          <cell r="I5736" t="str">
            <v>M2</v>
          </cell>
          <cell r="J5736" t="str">
            <v>ATRIBUÍDO SÃO PAULO</v>
          </cell>
          <cell r="K5736" t="str">
            <v>22,37</v>
          </cell>
          <cell r="L5736" t="str">
            <v>CAIXA REFERENCIAL</v>
          </cell>
        </row>
        <row r="5737">
          <cell r="A5737">
            <v>87424</v>
          </cell>
          <cell r="B5737" t="str">
            <v>REVESTIMENTO E TRATAMENTO DE SUPERFICIES</v>
          </cell>
          <cell r="C5737" t="str">
            <v>REVE</v>
          </cell>
          <cell r="D5737" t="str">
            <v>EMBOCO</v>
          </cell>
          <cell r="E5737" t="str">
            <v>0107</v>
          </cell>
          <cell r="F5737" t="str">
            <v/>
          </cell>
          <cell r="G5737" t="str">
            <v/>
          </cell>
          <cell r="H5737" t="str">
            <v>APLICAÇÃO MANUAL DE GESSO SARRAFEADO (COM TALISCAS) EM PAREDES DE AMBIENTES DE ÁREA ENTRE 5M² E 10M², ESPESSURA DE 1,0CM. AF_06/2014</v>
          </cell>
          <cell r="I5737" t="str">
            <v>M2</v>
          </cell>
          <cell r="J5737" t="str">
            <v>ATRIBUÍDO SÃO PAULO</v>
          </cell>
          <cell r="K5737" t="str">
            <v>22,97</v>
          </cell>
          <cell r="L5737" t="str">
            <v>CAIXA REFERENCIAL</v>
          </cell>
        </row>
        <row r="5738">
          <cell r="A5738">
            <v>87425</v>
          </cell>
          <cell r="B5738" t="str">
            <v>REVESTIMENTO E TRATAMENTO DE SUPERFICIES</v>
          </cell>
          <cell r="C5738" t="str">
            <v>REVE</v>
          </cell>
          <cell r="D5738" t="str">
            <v>EMBOCO</v>
          </cell>
          <cell r="E5738" t="str">
            <v>0107</v>
          </cell>
          <cell r="F5738" t="str">
            <v/>
          </cell>
          <cell r="G5738" t="str">
            <v/>
          </cell>
          <cell r="H5738" t="str">
            <v>APLICAÇÃO MANUAL DE GESSO SARRAFEADO (COM TALISCAS) EM PAREDES DE AMBIENTES DE ÁREA MENOR QUE 5M², ESPESSURA DE 1,0CM. AF_06/2014</v>
          </cell>
          <cell r="I5738" t="str">
            <v>M2</v>
          </cell>
          <cell r="J5738" t="str">
            <v>ATRIBUÍDO SÃO PAULO</v>
          </cell>
          <cell r="K5738" t="str">
            <v>23,91</v>
          </cell>
          <cell r="L5738" t="str">
            <v>CAIXA REFERENCIAL</v>
          </cell>
        </row>
        <row r="5739">
          <cell r="A5739">
            <v>87426</v>
          </cell>
          <cell r="B5739" t="str">
            <v>REVESTIMENTO E TRATAMENTO DE SUPERFICIES</v>
          </cell>
          <cell r="C5739" t="str">
            <v>REVE</v>
          </cell>
          <cell r="D5739" t="str">
            <v>EMBOCO</v>
          </cell>
          <cell r="E5739" t="str">
            <v>0107</v>
          </cell>
          <cell r="F5739" t="str">
            <v/>
          </cell>
          <cell r="G5739" t="str">
            <v/>
          </cell>
          <cell r="H5739" t="str">
            <v>APLICAÇÃO MANUAL DE GESSO SARRAFEADO (COM TALISCAS) EM PAREDES DE AMBIENTES DE ÁREA MAIOR QUE 10M², ESPESSURA DE 1,5CM. AF_06/2014</v>
          </cell>
          <cell r="I5739" t="str">
            <v>M2</v>
          </cell>
          <cell r="J5739" t="str">
            <v>ATRIBUÍDO SÃO PAULO</v>
          </cell>
          <cell r="K5739" t="str">
            <v>25,77</v>
          </cell>
          <cell r="L5739" t="str">
            <v>CAIXA REFERENCIAL</v>
          </cell>
        </row>
        <row r="5740">
          <cell r="A5740">
            <v>87427</v>
          </cell>
          <cell r="B5740" t="str">
            <v>REVESTIMENTO E TRATAMENTO DE SUPERFICIES</v>
          </cell>
          <cell r="C5740" t="str">
            <v>REVE</v>
          </cell>
          <cell r="D5740" t="str">
            <v>EMBOCO</v>
          </cell>
          <cell r="E5740" t="str">
            <v>0107</v>
          </cell>
          <cell r="F5740" t="str">
            <v/>
          </cell>
          <cell r="G5740" t="str">
            <v/>
          </cell>
          <cell r="H5740" t="str">
            <v>APLICAÇÃO MANUAL DE GESSO SARRAFEADO (COM TALISCAS) EM PAREDES DE AMBIENTES DE ÁREA ENTRE 5M² E 10M², ESPESSURA DE 1,5CM. AF_06/2014</v>
          </cell>
          <cell r="I5740" t="str">
            <v>M2</v>
          </cell>
          <cell r="J5740" t="str">
            <v>ATRIBUÍDO SÃO PAULO</v>
          </cell>
          <cell r="K5740" t="str">
            <v>26,37</v>
          </cell>
          <cell r="L5740" t="str">
            <v>CAIXA REFERENCIAL</v>
          </cell>
        </row>
        <row r="5741">
          <cell r="A5741">
            <v>87428</v>
          </cell>
          <cell r="B5741" t="str">
            <v>REVESTIMENTO E TRATAMENTO DE SUPERFICIES</v>
          </cell>
          <cell r="C5741" t="str">
            <v>REVE</v>
          </cell>
          <cell r="D5741" t="str">
            <v>EMBOCO</v>
          </cell>
          <cell r="E5741" t="str">
            <v>0107</v>
          </cell>
          <cell r="F5741" t="str">
            <v/>
          </cell>
          <cell r="G5741" t="str">
            <v/>
          </cell>
          <cell r="H5741" t="str">
            <v>APLICAÇÃO MANUAL DE GESSO SARRAFEADO (COM TALISCAS) EM PAREDES DE AMBIENTES DE ÁREA MENOR QUE 5M², ESPESSURA DE 1,5CM. AF_06/2014</v>
          </cell>
          <cell r="I5741" t="str">
            <v>M2</v>
          </cell>
          <cell r="J5741" t="str">
            <v>ATRIBUÍDO SÃO PAULO</v>
          </cell>
          <cell r="K5741" t="str">
            <v>27,32</v>
          </cell>
          <cell r="L5741" t="str">
            <v>CAIXA REFERENCIAL</v>
          </cell>
        </row>
        <row r="5742">
          <cell r="A5742">
            <v>87429</v>
          </cell>
          <cell r="B5742" t="str">
            <v>REVESTIMENTO E TRATAMENTO DE SUPERFICIES</v>
          </cell>
          <cell r="C5742" t="str">
            <v>REVE</v>
          </cell>
          <cell r="D5742" t="str">
            <v>EMBOCO</v>
          </cell>
          <cell r="E5742" t="str">
            <v>0107</v>
          </cell>
          <cell r="F5742" t="str">
            <v/>
          </cell>
          <cell r="G5742" t="str">
            <v/>
          </cell>
          <cell r="H5742" t="str">
            <v>APLICAÇÃO DE GESSO PROJETADO COM EQUIPAMENTO DE PROJEÇÃO EM PAREDES DE AMBIENTES DE ÁREA MAIOR QUE 10M², DESEMPENADO (SEM TALISCAS), ESPESSURA DE 0,5CM. AF_06/2014</v>
          </cell>
          <cell r="I5742" t="str">
            <v>M2</v>
          </cell>
          <cell r="J5742" t="str">
            <v>ATRIBUÍDO SÃO PAULO</v>
          </cell>
          <cell r="K5742" t="str">
            <v>14,36</v>
          </cell>
          <cell r="L5742" t="str">
            <v>CAIXA REFERENCIAL</v>
          </cell>
        </row>
        <row r="5743">
          <cell r="A5743">
            <v>87430</v>
          </cell>
          <cell r="B5743" t="str">
            <v>REVESTIMENTO E TRATAMENTO DE SUPERFICIES</v>
          </cell>
          <cell r="C5743" t="str">
            <v>REVE</v>
          </cell>
          <cell r="D5743" t="str">
            <v>EMBOCO</v>
          </cell>
          <cell r="E5743" t="str">
            <v>0107</v>
          </cell>
          <cell r="F5743" t="str">
            <v/>
          </cell>
          <cell r="G5743" t="str">
            <v/>
          </cell>
          <cell r="H5743" t="str">
            <v>APLICAÇÃO DE GESSO PROJETADO COM EQUIPAMENTO DE PROJEÇÃO EM PAREDES DE AMBIENTES DE ÁREA ENTRE 5M² E 10M², DESEMPENADO (SEM TALISCAS), ESPESSURA DE 0,5CM. AF_06/2014</v>
          </cell>
          <cell r="I5743" t="str">
            <v>M2</v>
          </cell>
          <cell r="J5743" t="str">
            <v>ATRIBUÍDO SÃO PAULO</v>
          </cell>
          <cell r="K5743" t="str">
            <v>14,76</v>
          </cell>
          <cell r="L5743" t="str">
            <v>CAIXA REFERENCIAL</v>
          </cell>
        </row>
        <row r="5744">
          <cell r="A5744">
            <v>87431</v>
          </cell>
          <cell r="B5744" t="str">
            <v>REVESTIMENTO E TRATAMENTO DE SUPERFICIES</v>
          </cell>
          <cell r="C5744" t="str">
            <v>REVE</v>
          </cell>
          <cell r="D5744" t="str">
            <v>EMBOCO</v>
          </cell>
          <cell r="E5744" t="str">
            <v>0107</v>
          </cell>
          <cell r="F5744" t="str">
            <v/>
          </cell>
          <cell r="G5744" t="str">
            <v/>
          </cell>
          <cell r="H5744" t="str">
            <v>APLICAÇÃO DE GESSO PROJETADO COM EQUIPAMENTO DE PROJEÇÃO EM PAREDES DE AMBIENTES DE ÁREA MENOR QUE 5M², DESEMPENADO (SEM TALISCAS), ESPESSURA DE 0,5CM. AF_06/2014</v>
          </cell>
          <cell r="I5744" t="str">
            <v>M2</v>
          </cell>
          <cell r="J5744" t="str">
            <v>ATRIBUÍDO SÃO PAULO</v>
          </cell>
          <cell r="K5744" t="str">
            <v>14,96</v>
          </cell>
          <cell r="L5744" t="str">
            <v>CAIXA REFERENCIAL</v>
          </cell>
        </row>
        <row r="5745">
          <cell r="A5745">
            <v>87432</v>
          </cell>
          <cell r="B5745" t="str">
            <v>REVESTIMENTO E TRATAMENTO DE SUPERFICIES</v>
          </cell>
          <cell r="C5745" t="str">
            <v>REVE</v>
          </cell>
          <cell r="D5745" t="str">
            <v>EMBOCO</v>
          </cell>
          <cell r="E5745" t="str">
            <v>0107</v>
          </cell>
          <cell r="F5745" t="str">
            <v/>
          </cell>
          <cell r="G5745" t="str">
            <v/>
          </cell>
          <cell r="H5745" t="str">
            <v>APLICAÇÃO DE GESSO PROJETADO COM EQUIPAMENTO DE PROJEÇÃO EM PAREDES DE AMBIENTES DE ÁREA MAIOR QUE 10M², DESEMPENADO (SEM TALISCAS), ESPESSURA DE 1,0CM. AF_06/2014</v>
          </cell>
          <cell r="I5745" t="str">
            <v>M2</v>
          </cell>
          <cell r="J5745" t="str">
            <v>ATRIBUÍDO SÃO PAULO</v>
          </cell>
          <cell r="K5745" t="str">
            <v>20,53</v>
          </cell>
          <cell r="L5745" t="str">
            <v>CAIXA REFERENCIAL</v>
          </cell>
        </row>
        <row r="5746">
          <cell r="A5746">
            <v>87433</v>
          </cell>
          <cell r="B5746" t="str">
            <v>REVESTIMENTO E TRATAMENTO DE SUPERFICIES</v>
          </cell>
          <cell r="C5746" t="str">
            <v>REVE</v>
          </cell>
          <cell r="D5746" t="str">
            <v>EMBOCO</v>
          </cell>
          <cell r="E5746" t="str">
            <v>0107</v>
          </cell>
          <cell r="F5746" t="str">
            <v/>
          </cell>
          <cell r="G5746" t="str">
            <v/>
          </cell>
          <cell r="H5746" t="str">
            <v>APLICAÇÃO DE GESSO PROJETADO COM EQUIPAMENTO DE PROJEÇÃO EM PAREDES DE AMBIENTES DE ÁREA ENTRE 5M² E 10M², DESEMPENADO (SEM TALISCAS), ESPESSURA DE 1,0CM. AF_06/2014</v>
          </cell>
          <cell r="I5746" t="str">
            <v>M2</v>
          </cell>
          <cell r="J5746" t="str">
            <v>ATRIBUÍDO SÃO PAULO</v>
          </cell>
          <cell r="K5746" t="str">
            <v>21,33</v>
          </cell>
          <cell r="L5746" t="str">
            <v>CAIXA REFERENCIAL</v>
          </cell>
        </row>
        <row r="5747">
          <cell r="A5747">
            <v>87434</v>
          </cell>
          <cell r="B5747" t="str">
            <v>REVESTIMENTO E TRATAMENTO DE SUPERFICIES</v>
          </cell>
          <cell r="C5747" t="str">
            <v>REVE</v>
          </cell>
          <cell r="D5747" t="str">
            <v>EMBOCO</v>
          </cell>
          <cell r="E5747" t="str">
            <v>0107</v>
          </cell>
          <cell r="F5747" t="str">
            <v/>
          </cell>
          <cell r="G5747" t="str">
            <v/>
          </cell>
          <cell r="H5747" t="str">
            <v>APLICAÇÃO DE GESSO PROJETADO COM EQUIPAMENTO DE PROJEÇÃO EM PAREDES DE AMBIENTES DE ÁREA MENOR QUE 5M², DESEMPENADO (SEM TALISCAS), ESPESSURA DE 1,0CM. AF_06/2014</v>
          </cell>
          <cell r="I5747" t="str">
            <v>M2</v>
          </cell>
          <cell r="J5747" t="str">
            <v>ATRIBUÍDO SÃO PAULO</v>
          </cell>
          <cell r="K5747" t="str">
            <v>21,87</v>
          </cell>
          <cell r="L5747" t="str">
            <v>CAIXA REFERENCIAL</v>
          </cell>
        </row>
        <row r="5748">
          <cell r="A5748">
            <v>87435</v>
          </cell>
          <cell r="B5748" t="str">
            <v>REVESTIMENTO E TRATAMENTO DE SUPERFICIES</v>
          </cell>
          <cell r="C5748" t="str">
            <v>REVE</v>
          </cell>
          <cell r="D5748" t="str">
            <v>EMBOCO</v>
          </cell>
          <cell r="E5748" t="str">
            <v>0107</v>
          </cell>
          <cell r="F5748" t="str">
            <v/>
          </cell>
          <cell r="G5748" t="str">
            <v/>
          </cell>
          <cell r="H5748" t="str">
            <v>APLICAÇÃO DE GESSO PROJETADO COM EQUIPAMENTO DE PROJEÇÃO EM PAREDES DE AMBIENTES DE ÁREA MAIOR QUE 10M², SARRAFEADO (COM TALISCAS), ESPESSURA DE 1,0CM. AF_06/2014</v>
          </cell>
          <cell r="I5748" t="str">
            <v>M2</v>
          </cell>
          <cell r="J5748" t="str">
            <v>ATRIBUÍDO SÃO PAULO</v>
          </cell>
          <cell r="K5748" t="str">
            <v>23,02</v>
          </cell>
          <cell r="L5748" t="str">
            <v>CAIXA REFERENCIAL</v>
          </cell>
        </row>
        <row r="5749">
          <cell r="A5749">
            <v>87436</v>
          </cell>
          <cell r="B5749" t="str">
            <v>REVESTIMENTO E TRATAMENTO DE SUPERFICIES</v>
          </cell>
          <cell r="C5749" t="str">
            <v>REVE</v>
          </cell>
          <cell r="D5749" t="str">
            <v>EMBOCO</v>
          </cell>
          <cell r="E5749" t="str">
            <v>0107</v>
          </cell>
          <cell r="F5749" t="str">
            <v/>
          </cell>
          <cell r="G5749" t="str">
            <v/>
          </cell>
          <cell r="H5749" t="str">
            <v>APLICAÇÃO DE GESSO PROJETADO COM EQUIPAMENTO DE PROJEÇÃO EM PAREDES DE AMBIENTES DE ÁREA ENTRE 5M² E 10M², SARRAFEADO (COM TALISCAS), ESPESSURA DE 1,0CM. AF_06/2014</v>
          </cell>
          <cell r="I5749" t="str">
            <v>M2</v>
          </cell>
          <cell r="J5749" t="str">
            <v>ATRIBUÍDO SÃO PAULO</v>
          </cell>
          <cell r="K5749" t="str">
            <v>24,37</v>
          </cell>
          <cell r="L5749" t="str">
            <v>CAIXA REFERENCIAL</v>
          </cell>
        </row>
        <row r="5750">
          <cell r="A5750">
            <v>87437</v>
          </cell>
          <cell r="B5750" t="str">
            <v>REVESTIMENTO E TRATAMENTO DE SUPERFICIES</v>
          </cell>
          <cell r="C5750" t="str">
            <v>REVE</v>
          </cell>
          <cell r="D5750" t="str">
            <v>EMBOCO</v>
          </cell>
          <cell r="E5750" t="str">
            <v>0107</v>
          </cell>
          <cell r="F5750" t="str">
            <v/>
          </cell>
          <cell r="G5750" t="str">
            <v/>
          </cell>
          <cell r="H5750" t="str">
            <v>APLICAÇÃO DE GESSO PROJETADO COM EQUIPAMENTO DE PROJEÇÃO EM PAREDES DE AMBIENTES DE ÁREA MENOR QUE 5M², SARRAFEADO (COM TALISCAS), ESPESSURA DE 1,0CM. AF_06/2014</v>
          </cell>
          <cell r="I5750" t="str">
            <v>M2</v>
          </cell>
          <cell r="J5750" t="str">
            <v>ATRIBUÍDO SÃO PAULO</v>
          </cell>
          <cell r="K5750" t="str">
            <v>25,31</v>
          </cell>
          <cell r="L5750" t="str">
            <v>CAIXA REFERENCIAL</v>
          </cell>
        </row>
        <row r="5751">
          <cell r="A5751">
            <v>87438</v>
          </cell>
          <cell r="B5751" t="str">
            <v>REVESTIMENTO E TRATAMENTO DE SUPERFICIES</v>
          </cell>
          <cell r="C5751" t="str">
            <v>REVE</v>
          </cell>
          <cell r="D5751" t="str">
            <v>EMBOCO</v>
          </cell>
          <cell r="E5751" t="str">
            <v>0107</v>
          </cell>
          <cell r="F5751" t="str">
            <v/>
          </cell>
          <cell r="G5751" t="str">
            <v/>
          </cell>
          <cell r="H5751" t="str">
            <v>APLICAÇÃO DE GESSO PROJETADO COM EQUIPAMENTO DE PROJEÇÃO EM PAREDES DE AMBIENTES DE ÁREA MAIOR QUE 10M², SARRAFEADO (COM TALISCAS), ESPESSURA DE 1,5CM. AF_06/2014</v>
          </cell>
          <cell r="I5751" t="str">
            <v>M2</v>
          </cell>
          <cell r="J5751" t="str">
            <v>ATRIBUÍDO SÃO PAULO</v>
          </cell>
          <cell r="K5751" t="str">
            <v>28,33</v>
          </cell>
          <cell r="L5751" t="str">
            <v>CAIXA REFERENCIAL</v>
          </cell>
        </row>
        <row r="5752">
          <cell r="A5752">
            <v>87439</v>
          </cell>
          <cell r="B5752" t="str">
            <v>REVESTIMENTO E TRATAMENTO DE SUPERFICIES</v>
          </cell>
          <cell r="C5752" t="str">
            <v>REVE</v>
          </cell>
          <cell r="D5752" t="str">
            <v>EMBOCO</v>
          </cell>
          <cell r="E5752" t="str">
            <v>0107</v>
          </cell>
          <cell r="F5752" t="str">
            <v/>
          </cell>
          <cell r="G5752" t="str">
            <v/>
          </cell>
          <cell r="H5752" t="str">
            <v>APLICAÇÃO DE GESSO PROJETADO COM EQUIPAMENTO DE PROJEÇÃO EM PAREDES DE AMBIENTES DE ÁREA ENTRE 5M² E 10M², SARRAFEADO (COM TALISCAS), ESPESSURA DE 1,5CM. AF_06/2014</v>
          </cell>
          <cell r="I5752" t="str">
            <v>M2</v>
          </cell>
          <cell r="J5752" t="str">
            <v>ATRIBUÍDO SÃO PAULO</v>
          </cell>
          <cell r="K5752" t="str">
            <v>30,02</v>
          </cell>
          <cell r="L5752" t="str">
            <v>CAIXA REFERENCIAL</v>
          </cell>
        </row>
        <row r="5753">
          <cell r="A5753">
            <v>87440</v>
          </cell>
          <cell r="B5753" t="str">
            <v>REVESTIMENTO E TRATAMENTO DE SUPERFICIES</v>
          </cell>
          <cell r="C5753" t="str">
            <v>REVE</v>
          </cell>
          <cell r="D5753" t="str">
            <v>EMBOCO</v>
          </cell>
          <cell r="E5753" t="str">
            <v>0107</v>
          </cell>
          <cell r="F5753" t="str">
            <v/>
          </cell>
          <cell r="G5753" t="str">
            <v/>
          </cell>
          <cell r="H5753" t="str">
            <v>APLICAÇÃO DE GESSO PROJETADO COM EQUIPAMENTO DE PROJEÇÃO EM PAREDES DE AMBIENTES DE ÁREA MENOR QUE 5M², SARRAFEADO (COM TALISCAS), ESPESSURA DE 1,5CM. AF_06/2014</v>
          </cell>
          <cell r="I5753" t="str">
            <v>M2</v>
          </cell>
          <cell r="J5753" t="str">
            <v>ATRIBUÍDO SÃO PAULO</v>
          </cell>
          <cell r="K5753" t="str">
            <v>30,82</v>
          </cell>
          <cell r="L5753" t="str">
            <v>CAIXA REFERENCIAL</v>
          </cell>
        </row>
        <row r="5754">
          <cell r="A5754">
            <v>87527</v>
          </cell>
          <cell r="B5754" t="str">
            <v>REVESTIMENTO E TRATAMENTO DE SUPERFICIES</v>
          </cell>
          <cell r="C5754" t="str">
            <v>REVE</v>
          </cell>
          <cell r="D5754" t="str">
            <v>EMBOCO</v>
          </cell>
          <cell r="E5754" t="str">
            <v>0107</v>
          </cell>
          <cell r="F5754" t="str">
            <v/>
          </cell>
          <cell r="G5754" t="str">
            <v/>
          </cell>
          <cell r="H5754" t="str">
            <v>EMBOÇO, PARA RECEBIMENTO DE CERÂMICA, EM ARGAMASSA TRAÇO 1:2:8, PREPARO MECÂNICO COM BETONEIRA 400L, APLICADO MANUALMENTE EM FACES INTERNAS DE PAREDES, PARA AMBIENTE COM ÁREA MENOR QUE 5M2, ESPESSURA DE 20MM, COM EXECUÇÃO DE TALISCAS. AF_06/2014</v>
          </cell>
          <cell r="I5754" t="str">
            <v>M2</v>
          </cell>
          <cell r="J5754" t="str">
            <v>COEFICIENTE DE REPRESENTATIVIDADE</v>
          </cell>
          <cell r="K5754" t="str">
            <v>29,11</v>
          </cell>
          <cell r="L5754" t="str">
            <v>CAIXA REFERENCIAL</v>
          </cell>
        </row>
        <row r="5755">
          <cell r="A5755">
            <v>87528</v>
          </cell>
          <cell r="B5755" t="str">
            <v>REVESTIMENTO E TRATAMENTO DE SUPERFICIES</v>
          </cell>
          <cell r="C5755" t="str">
            <v>REVE</v>
          </cell>
          <cell r="D5755" t="str">
            <v>EMBOCO</v>
          </cell>
          <cell r="E5755" t="str">
            <v>0107</v>
          </cell>
          <cell r="F5755" t="str">
            <v/>
          </cell>
          <cell r="G5755" t="str">
            <v/>
          </cell>
          <cell r="H5755" t="str">
            <v>EMBOÇO, PARA RECEBIMENTO DE CERÂMICA, EM ARGAMASSA TRAÇO 1:2:8, PREPARO MANUAL, APLICADO MANUALMENTE EM FACES INTERNAS DE PAREDES, PARA AMBIENTE COM ÁREA MENOR QUE 5M2, ESPESSURA DE 20MM, COM EXECUÇÃO DE TALISCAS. AF_06/2014</v>
          </cell>
          <cell r="I5755" t="str">
            <v>M2</v>
          </cell>
          <cell r="J5755" t="str">
            <v>COLETADO</v>
          </cell>
          <cell r="K5755" t="str">
            <v>32,17</v>
          </cell>
          <cell r="L5755" t="str">
            <v>CAIXA REFERENCIAL</v>
          </cell>
        </row>
        <row r="5756">
          <cell r="A5756">
            <v>87529</v>
          </cell>
          <cell r="B5756" t="str">
            <v>REVESTIMENTO E TRATAMENTO DE SUPERFICIES</v>
          </cell>
          <cell r="C5756" t="str">
            <v>REVE</v>
          </cell>
          <cell r="D5756" t="str">
            <v>EMBOCO</v>
          </cell>
          <cell r="E5756" t="str">
            <v>0107</v>
          </cell>
          <cell r="F5756" t="str">
            <v/>
          </cell>
          <cell r="G5756" t="str">
            <v/>
          </cell>
          <cell r="H5756" t="str">
            <v>MASSA ÚNICA, PARA RECEBIMENTO DE PINTURA, EM ARGAMASSA TRAÇO 1:2:8, PREPARO MECÂNICO COM BETONEIRA 400L, APLICADA MANUALMENTE EM FACES INTERNAS DE PAREDES, ESPESSURA DE 20MM, COM EXECUÇÃO DE TALISCAS. AF_06/2014</v>
          </cell>
          <cell r="I5756" t="str">
            <v>M2</v>
          </cell>
          <cell r="J5756" t="str">
            <v>COEFICIENTE DE REPRESENTATIVIDADE</v>
          </cell>
          <cell r="K5756" t="str">
            <v>26,56</v>
          </cell>
          <cell r="L5756" t="str">
            <v>CAIXA REFERENCIAL</v>
          </cell>
        </row>
        <row r="5757">
          <cell r="A5757">
            <v>87530</v>
          </cell>
          <cell r="B5757" t="str">
            <v>REVESTIMENTO E TRATAMENTO DE SUPERFICIES</v>
          </cell>
          <cell r="C5757" t="str">
            <v>REVE</v>
          </cell>
          <cell r="D5757" t="str">
            <v>EMBOCO</v>
          </cell>
          <cell r="E5757" t="str">
            <v>0107</v>
          </cell>
          <cell r="F5757" t="str">
            <v/>
          </cell>
          <cell r="G5757" t="str">
            <v/>
          </cell>
          <cell r="H5757" t="str">
            <v>MASSA ÚNICA, PARA RECEBIMENTO DE PINTURA, EM ARGAMASSA TRAÇO 1:2:8, PREPARO MANUAL, APLICADA MANUALMENTE EM FACES INTERNAS DE PAREDES, ESPESSURA DE 20MM, COM EXECUÇÃO DE TALISCAS. AF_06/2014</v>
          </cell>
          <cell r="I5757" t="str">
            <v>M2</v>
          </cell>
          <cell r="J5757" t="str">
            <v>COLETADO</v>
          </cell>
          <cell r="K5757" t="str">
            <v>29,62</v>
          </cell>
          <cell r="L5757" t="str">
            <v>CAIXA REFERENCIAL</v>
          </cell>
        </row>
        <row r="5758">
          <cell r="A5758">
            <v>87531</v>
          </cell>
          <cell r="B5758" t="str">
            <v>REVESTIMENTO E TRATAMENTO DE SUPERFICIES</v>
          </cell>
          <cell r="C5758" t="str">
            <v>REVE</v>
          </cell>
          <cell r="D5758" t="str">
            <v>EMBOCO</v>
          </cell>
          <cell r="E5758" t="str">
            <v>0107</v>
          </cell>
          <cell r="F5758" t="str">
            <v/>
          </cell>
          <cell r="G5758" t="str">
            <v/>
          </cell>
          <cell r="H5758" t="str">
            <v>EMBOÇO, PARA RECEBIMENTO DE CERÂMICA, EM ARGAMASSA TRAÇO 1:2:8, PREPARO MECÂNICO COM BETONEIRA 400L, APLICADO MANUALMENTE EM FACES INTERNAS DE PAREDES, PARA AMBIENTE COM ÁREA ENTRE 5M2 E 10M2, ESPESSURA DE 20MM, COM EXECUÇÃO DE TALISCAS. AF_06/2014</v>
          </cell>
          <cell r="I5758" t="str">
            <v>M2</v>
          </cell>
          <cell r="J5758" t="str">
            <v>COEFICIENTE DE REPRESENTATIVIDADE</v>
          </cell>
          <cell r="K5758" t="str">
            <v>25,66</v>
          </cell>
          <cell r="L5758" t="str">
            <v>CAIXA REFERENCIAL</v>
          </cell>
        </row>
        <row r="5759">
          <cell r="A5759">
            <v>87532</v>
          </cell>
          <cell r="B5759" t="str">
            <v>REVESTIMENTO E TRATAMENTO DE SUPERFICIES</v>
          </cell>
          <cell r="C5759" t="str">
            <v>REVE</v>
          </cell>
          <cell r="D5759" t="str">
            <v>EMBOCO</v>
          </cell>
          <cell r="E5759" t="str">
            <v>0107</v>
          </cell>
          <cell r="F5759" t="str">
            <v/>
          </cell>
          <cell r="G5759" t="str">
            <v/>
          </cell>
          <cell r="H5759" t="str">
            <v>EMBOÇO, PARA RECEBIMENTO DE CERÂMICA, EM ARGAMASSA TRAÇO 1:2:8, PREPARO MANUAL, APLICADO MANUALMENTE EM FACES INTERNAS DE PAREDES, PARA AMBIENTE COM ÁREA  ENTRE 5M2 E 10M2, ESPESSURA DE 20MM, COM EXECUÇÃO DE TALISCAS. AF_06/2014</v>
          </cell>
          <cell r="I5759" t="str">
            <v>M2</v>
          </cell>
          <cell r="J5759" t="str">
            <v>COLETADO</v>
          </cell>
          <cell r="K5759" t="str">
            <v>28,72</v>
          </cell>
          <cell r="L5759" t="str">
            <v>CAIXA REFERENCIAL</v>
          </cell>
        </row>
        <row r="5760">
          <cell r="A5760">
            <v>87535</v>
          </cell>
          <cell r="B5760" t="str">
            <v>REVESTIMENTO E TRATAMENTO DE SUPERFICIES</v>
          </cell>
          <cell r="C5760" t="str">
            <v>REVE</v>
          </cell>
          <cell r="D5760" t="str">
            <v>EMBOCO</v>
          </cell>
          <cell r="E5760" t="str">
            <v>0107</v>
          </cell>
          <cell r="F5760" t="str">
            <v/>
          </cell>
          <cell r="G5760" t="str">
            <v/>
          </cell>
          <cell r="H5760" t="str">
            <v>EMBOÇO, PARA RECEBIMENTO DE CERÂMICA, EM ARGAMASSA TRAÇO 1:2:8, PREPARO MECÂNICO COM BETONEIRA 400L, APLICADO MANUALMENTE EM FACES INTERNAS DE PAREDES, PARA AMBIENTE COM ÁREA  MAIOR QUE 10M2, ESPESSURA DE 20MM, COM EXECUÇÃO DE TALISCAS. AF_06/2014</v>
          </cell>
          <cell r="I5760" t="str">
            <v>M2</v>
          </cell>
          <cell r="J5760" t="str">
            <v>COEFICIENTE DE REPRESENTATIVIDADE</v>
          </cell>
          <cell r="K5760" t="str">
            <v>23,12</v>
          </cell>
          <cell r="L5760" t="str">
            <v>CAIXA REFERENCIAL</v>
          </cell>
        </row>
        <row r="5761">
          <cell r="A5761">
            <v>87536</v>
          </cell>
          <cell r="B5761" t="str">
            <v>REVESTIMENTO E TRATAMENTO DE SUPERFICIES</v>
          </cell>
          <cell r="C5761" t="str">
            <v>REVE</v>
          </cell>
          <cell r="D5761" t="str">
            <v>EMBOCO</v>
          </cell>
          <cell r="E5761" t="str">
            <v>0107</v>
          </cell>
          <cell r="F5761" t="str">
            <v/>
          </cell>
          <cell r="G5761" t="str">
            <v/>
          </cell>
          <cell r="H5761" t="str">
            <v>EMBOÇO, PARA RECEBIMENTO DE CERÂMICA, EM ARGAMASSA TRAÇO 1:2:8, PREPARO MANUAL, APLICADO MANUALMENTE EM FACES INTERNAS DE PAREDES, PARA AMBIENTE COM ÁREA  MAIOR QUE 10M2, ESPESSURA DE 20MM, COM EXECUÇÃO DE TALISCAS. AF_06/2014</v>
          </cell>
          <cell r="I5761" t="str">
            <v>M2</v>
          </cell>
          <cell r="J5761" t="str">
            <v>COLETADO</v>
          </cell>
          <cell r="K5761" t="str">
            <v>26,18</v>
          </cell>
          <cell r="L5761" t="str">
            <v>CAIXA REFERENCIAL</v>
          </cell>
        </row>
        <row r="5762">
          <cell r="A5762">
            <v>87537</v>
          </cell>
          <cell r="B5762" t="str">
            <v>REVESTIMENTO E TRATAMENTO DE SUPERFICIES</v>
          </cell>
          <cell r="C5762" t="str">
            <v>REVE</v>
          </cell>
          <cell r="D5762" t="str">
            <v>EMBOCO</v>
          </cell>
          <cell r="E5762" t="str">
            <v>0107</v>
          </cell>
          <cell r="F5762" t="str">
            <v/>
          </cell>
          <cell r="G5762" t="str">
            <v/>
          </cell>
          <cell r="H5762" t="str">
            <v>EMBOÇO, PARA RECEBIMENTO DE CERÂMICA, EM ARGAMASSA INDUSTRIALIZADA, PREPARO MECÂNICO, APLICADO COM EQUIPAMENTO DE MISTURA E PROJEÇÃO DE 1,5 M3/H DE ARGAMASSA EM FACES INTERNAS DE PAREDES, PARA AMBIENTE COM ÁREA  MENOR QUE 5M2, ESPESSURA DE 20MM, COM EXECU</v>
          </cell>
          <cell r="I5762" t="str">
            <v>M2</v>
          </cell>
          <cell r="J5762" t="str">
            <v>COEFICIENTE DE REPRESENTATIVIDADE</v>
          </cell>
          <cell r="K5762" t="str">
            <v>55,97</v>
          </cell>
          <cell r="L5762" t="str">
            <v>CAIXA REFERENCIAL</v>
          </cell>
        </row>
        <row r="5763">
          <cell r="A5763">
            <v>87538</v>
          </cell>
          <cell r="B5763" t="str">
            <v>REVESTIMENTO E TRATAMENTO DE SUPERFICIES</v>
          </cell>
          <cell r="C5763" t="str">
            <v>REVE</v>
          </cell>
          <cell r="D5763" t="str">
            <v>EMBOCO</v>
          </cell>
          <cell r="E5763" t="str">
            <v>0107</v>
          </cell>
          <cell r="F5763" t="str">
            <v/>
          </cell>
          <cell r="G5763" t="str">
            <v/>
          </cell>
          <cell r="H5763" t="str">
            <v>MASSA ÚNICA, PARA RECEBIMENTO DE PINTURA, EM ARGAMASSA INDUSTRIALIZADA, PREPARO MECÂNICO, APLICADO COM EQUIPAMENTO DE MISTURA E PROJEÇÃO DE 1,5 M3/H DE ARGAMASSA EM FACES INTERNAS DE PAREDES, ESPESSURA DE 20MM, COM EXECUÇÃO DE TALISCAS. AF_06/2014</v>
          </cell>
          <cell r="I5763" t="str">
            <v>M2</v>
          </cell>
          <cell r="J5763" t="str">
            <v>COEFICIENTE DE REPRESENTATIVIDADE</v>
          </cell>
          <cell r="K5763" t="str">
            <v>53,81</v>
          </cell>
          <cell r="L5763" t="str">
            <v>CAIXA REFERENCIAL</v>
          </cell>
        </row>
        <row r="5764">
          <cell r="A5764">
            <v>87539</v>
          </cell>
          <cell r="B5764" t="str">
            <v>REVESTIMENTO E TRATAMENTO DE SUPERFICIES</v>
          </cell>
          <cell r="C5764" t="str">
            <v>REVE</v>
          </cell>
          <cell r="D5764" t="str">
            <v>EMBOCO</v>
          </cell>
          <cell r="E5764" t="str">
            <v>0107</v>
          </cell>
          <cell r="F5764" t="str">
            <v/>
          </cell>
          <cell r="G5764" t="str">
            <v/>
          </cell>
          <cell r="H5764" t="str">
            <v>EMBOÇO, PARA RECEBIMENTO DE CERÂMICA, EM ARGAMASSA INDUSTRIALIZADA, PREPARO MECÂNICO, APLICADO COM EQUIPAMENTO DE MISTURA E PROJEÇÃO DE 1,5 M3/H DE ARGAMASSA EM FACES INTERNAS DE PAREDES, PARA AMBIENTE COM ÁREA ENTRE 5M2 E 10M2, ESPESSURA DE 20MM, COM EXE</v>
          </cell>
          <cell r="I5764" t="str">
            <v>M2</v>
          </cell>
          <cell r="J5764" t="str">
            <v>COEFICIENTE DE REPRESENTATIVIDADE</v>
          </cell>
          <cell r="K5764" t="str">
            <v>53,03</v>
          </cell>
          <cell r="L5764" t="str">
            <v>CAIXA REFERENCIAL</v>
          </cell>
        </row>
        <row r="5765">
          <cell r="A5765">
            <v>87541</v>
          </cell>
          <cell r="B5765" t="str">
            <v>REVESTIMENTO E TRATAMENTO DE SUPERFICIES</v>
          </cell>
          <cell r="C5765" t="str">
            <v>REVE</v>
          </cell>
          <cell r="D5765" t="str">
            <v>EMBOCO</v>
          </cell>
          <cell r="E5765" t="str">
            <v>0107</v>
          </cell>
          <cell r="F5765" t="str">
            <v/>
          </cell>
          <cell r="G5765" t="str">
            <v/>
          </cell>
          <cell r="H5765" t="str">
            <v>EMBOÇO, PARA RECEBIMENTO DE CERÂMICA, EM ARGAMASSA INDUSTRIALIZADA, PREPARO MECÂNICO, APLICADO COM EQUIPAMENTO DE MISTURA E PROJEÇÃO DE 1,5 M3/H DE ARGAMASSA EM FACES INTERNAS DE PAREDES, PARA AMBIENTE COM ÁREA MAIOR QUE 10M2, ESPESSURA DE 20MM, COM EXECU</v>
          </cell>
          <cell r="I5765" t="str">
            <v>M2</v>
          </cell>
          <cell r="J5765" t="str">
            <v>COEFICIENTE DE REPRESENTATIVIDADE</v>
          </cell>
          <cell r="K5765" t="str">
            <v>50,86</v>
          </cell>
          <cell r="L5765" t="str">
            <v>CAIXA REFERENCIAL</v>
          </cell>
        </row>
        <row r="5766">
          <cell r="A5766">
            <v>87543</v>
          </cell>
          <cell r="B5766" t="str">
            <v>REVESTIMENTO E TRATAMENTO DE SUPERFICIES</v>
          </cell>
          <cell r="C5766" t="str">
            <v>REVE</v>
          </cell>
          <cell r="D5766" t="str">
            <v>EMBOCO</v>
          </cell>
          <cell r="E5766" t="str">
            <v>0107</v>
          </cell>
          <cell r="F5766" t="str">
            <v/>
          </cell>
          <cell r="G5766" t="str">
            <v/>
          </cell>
          <cell r="H5766" t="str">
            <v>MASSA ÚNICA, PARA RECEBIMENTO DE PINTURA OU CERÂMICA, ARGAMASSA INDUSTRIALIZADA, PREPARO MECÂNICO, APLICADO COM EQUIPAMENTO DE MISTURA E PROJEÇÃO DE 1,5 M3/H EM FACES INTERNAS DE PAREDES, ESPESSURA DE 5MM, SEM EXECUÇÃO DE TALISCAS. AF_06/2014</v>
          </cell>
          <cell r="I5766" t="str">
            <v>M2</v>
          </cell>
          <cell r="J5766" t="str">
            <v>COEFICIENTE DE REPRESENTATIVIDADE</v>
          </cell>
          <cell r="K5766" t="str">
            <v>17,55</v>
          </cell>
          <cell r="L5766" t="str">
            <v>CAIXA REFERENCIAL</v>
          </cell>
        </row>
        <row r="5767">
          <cell r="A5767">
            <v>87545</v>
          </cell>
          <cell r="B5767" t="str">
            <v>REVESTIMENTO E TRATAMENTO DE SUPERFICIES</v>
          </cell>
          <cell r="C5767" t="str">
            <v>REVE</v>
          </cell>
          <cell r="D5767" t="str">
            <v>EMBOCO</v>
          </cell>
          <cell r="E5767" t="str">
            <v>0107</v>
          </cell>
          <cell r="F5767" t="str">
            <v/>
          </cell>
          <cell r="G5767" t="str">
            <v/>
          </cell>
          <cell r="H5767" t="str">
            <v>EMBOÇO, PARA RECEBIMENTO DE CERÂMICA, EM ARGAMASSA TRAÇO 1:2:8, PREPARO MECÂNICO COM BETONEIRA 400L, APLICADO MANUALMENTE EM FACES INTERNAS DE PAREDES, PARA AMBIENTE COM ÁREA MENOR QUE 5M2, ESPESSURA DE 10MM, COM EXECUÇÃO DE TALISCAS. AF_06/2014</v>
          </cell>
          <cell r="I5767" t="str">
            <v>M2</v>
          </cell>
          <cell r="J5767" t="str">
            <v>COEFICIENTE DE REPRESENTATIVIDADE</v>
          </cell>
          <cell r="K5767" t="str">
            <v>19,51</v>
          </cell>
          <cell r="L5767" t="str">
            <v>CAIXA REFERENCIAL</v>
          </cell>
        </row>
        <row r="5768">
          <cell r="A5768">
            <v>87546</v>
          </cell>
          <cell r="B5768" t="str">
            <v>REVESTIMENTO E TRATAMENTO DE SUPERFICIES</v>
          </cell>
          <cell r="C5768" t="str">
            <v>REVE</v>
          </cell>
          <cell r="D5768" t="str">
            <v>EMBOCO</v>
          </cell>
          <cell r="E5768" t="str">
            <v>0107</v>
          </cell>
          <cell r="F5768" t="str">
            <v/>
          </cell>
          <cell r="G5768" t="str">
            <v/>
          </cell>
          <cell r="H5768" t="str">
            <v>EMBOÇO, PARA RECEBIMENTO DE CERÂMICA, EM ARGAMASSA TRAÇO 1:2:8, PREPARO MANUAL, APLICADO MANUALMENTE EM FACES INTERNAS DE PAREDES, PARA AMBIENTE COM ÁREA MENOR QUE 5M2, ESPESSURA DE 10MM, COM EXECUÇÃO DE TALISCAS. AF_06/2014</v>
          </cell>
          <cell r="I5768" t="str">
            <v>M2</v>
          </cell>
          <cell r="J5768" t="str">
            <v>COLETADO</v>
          </cell>
          <cell r="K5768" t="str">
            <v>21,24</v>
          </cell>
          <cell r="L5768" t="str">
            <v>CAIXA REFERENCIAL</v>
          </cell>
        </row>
        <row r="5769">
          <cell r="A5769">
            <v>87547</v>
          </cell>
          <cell r="B5769" t="str">
            <v>REVESTIMENTO E TRATAMENTO DE SUPERFICIES</v>
          </cell>
          <cell r="C5769" t="str">
            <v>REVE</v>
          </cell>
          <cell r="D5769" t="str">
            <v>EMBOCO</v>
          </cell>
          <cell r="E5769" t="str">
            <v>0107</v>
          </cell>
          <cell r="F5769" t="str">
            <v/>
          </cell>
          <cell r="G5769" t="str">
            <v/>
          </cell>
          <cell r="H5769" t="str">
            <v>MASSA ÚNICA, PARA RECEBIMENTO DE PINTURA, EM ARGAMASSA TRAÇO 1:2:8, PREPARO MECÂNICO COM BETONEIRA 400L, APLICADA MANUALMENTE EM FACES INTERNAS DE PAREDES, ESPESSURA DE 10MM, COM EXECUÇÃO DE TALISCAS. AF_06/2014</v>
          </cell>
          <cell r="I5769" t="str">
            <v>M2</v>
          </cell>
          <cell r="J5769" t="str">
            <v>COEFICIENTE DE REPRESENTATIVIDADE</v>
          </cell>
          <cell r="K5769" t="str">
            <v>16,99</v>
          </cell>
          <cell r="L5769" t="str">
            <v>CAIXA REFERENCIAL</v>
          </cell>
        </row>
        <row r="5770">
          <cell r="A5770">
            <v>87548</v>
          </cell>
          <cell r="B5770" t="str">
            <v>REVESTIMENTO E TRATAMENTO DE SUPERFICIES</v>
          </cell>
          <cell r="C5770" t="str">
            <v>REVE</v>
          </cell>
          <cell r="D5770" t="str">
            <v>EMBOCO</v>
          </cell>
          <cell r="E5770" t="str">
            <v>0107</v>
          </cell>
          <cell r="F5770" t="str">
            <v/>
          </cell>
          <cell r="G5770" t="str">
            <v/>
          </cell>
          <cell r="H5770" t="str">
            <v>MASSA ÚNICA, PARA RECEBIMENTO DE PINTURA, EM ARGAMASSA TRAÇO 1:2:8, PREPARO MANUAL, APLICADA MANUALMENTE EM FACES INTERNAS DE PAREDES, ESPESSURA DE 10MM, COM EXECUÇÃO DE TALISCAS. AF_06/2014</v>
          </cell>
          <cell r="I5770" t="str">
            <v>M2</v>
          </cell>
          <cell r="J5770" t="str">
            <v>COLETADO</v>
          </cell>
          <cell r="K5770" t="str">
            <v>18,72</v>
          </cell>
          <cell r="L5770" t="str">
            <v>CAIXA REFERENCIAL</v>
          </cell>
        </row>
        <row r="5771">
          <cell r="A5771">
            <v>87549</v>
          </cell>
          <cell r="B5771" t="str">
            <v>REVESTIMENTO E TRATAMENTO DE SUPERFICIES</v>
          </cell>
          <cell r="C5771" t="str">
            <v>REVE</v>
          </cell>
          <cell r="D5771" t="str">
            <v>EMBOCO</v>
          </cell>
          <cell r="E5771" t="str">
            <v>0107</v>
          </cell>
          <cell r="F5771" t="str">
            <v/>
          </cell>
          <cell r="G5771" t="str">
            <v/>
          </cell>
          <cell r="H5771" t="str">
            <v>EMBOÇO, PARA RECEBIMENTO DE CERÂMICA, EM ARGAMASSA TRAÇO 1:2:8, PREPARO MECÂNICO COM BETONEIRA 400L, APLICADO MANUALMENTE EM FACES INTERNAS DE PAREDES, PARA AMBIENTE COM ÁREA ENTRE 5M2 E 10M2, ESPESSURA DE 10MM, COM EXECUÇÃO DE TALISCAS. AF_06/2014</v>
          </cell>
          <cell r="I5771" t="str">
            <v>M2</v>
          </cell>
          <cell r="J5771" t="str">
            <v>COEFICIENTE DE REPRESENTATIVIDADE</v>
          </cell>
          <cell r="K5771" t="str">
            <v>16,07</v>
          </cell>
          <cell r="L5771" t="str">
            <v>CAIXA REFERENCIAL</v>
          </cell>
        </row>
        <row r="5772">
          <cell r="A5772">
            <v>87550</v>
          </cell>
          <cell r="B5772" t="str">
            <v>REVESTIMENTO E TRATAMENTO DE SUPERFICIES</v>
          </cell>
          <cell r="C5772" t="str">
            <v>REVE</v>
          </cell>
          <cell r="D5772" t="str">
            <v>EMBOCO</v>
          </cell>
          <cell r="E5772" t="str">
            <v>0107</v>
          </cell>
          <cell r="F5772" t="str">
            <v/>
          </cell>
          <cell r="G5772" t="str">
            <v/>
          </cell>
          <cell r="H5772" t="str">
            <v>EMBOÇO, PARA RECEBIMENTO DE CERÂMICA, EM ARGAMASSA TRAÇO 1:2:8, PREPARO MANUAL, APLICADO MANUALMENTE EM FACES INTERNAS DE PAREDES, PARA AMBIENTE COM ÁREA ENTRE 5M2 E 10M2, ESPESSURA DE 10MM, COM EXECUÇÃO DE TALISCAS. AF_06/2014</v>
          </cell>
          <cell r="I5772" t="str">
            <v>M2</v>
          </cell>
          <cell r="J5772" t="str">
            <v>COLETADO</v>
          </cell>
          <cell r="K5772" t="str">
            <v>17,80</v>
          </cell>
          <cell r="L5772" t="str">
            <v>CAIXA REFERENCIAL</v>
          </cell>
        </row>
        <row r="5773">
          <cell r="A5773">
            <v>87553</v>
          </cell>
          <cell r="B5773" t="str">
            <v>REVESTIMENTO E TRATAMENTO DE SUPERFICIES</v>
          </cell>
          <cell r="C5773" t="str">
            <v>REVE</v>
          </cell>
          <cell r="D5773" t="str">
            <v>EMBOCO</v>
          </cell>
          <cell r="E5773" t="str">
            <v>0107</v>
          </cell>
          <cell r="F5773" t="str">
            <v/>
          </cell>
          <cell r="G5773" t="str">
            <v/>
          </cell>
          <cell r="H5773" t="str">
            <v>EMBOÇO, PARA RECEBIMENTO DE CERÂMICA, EM ARGAMASSA TRAÇO 1:2:8, PREPARO MECÂNICO COM BETONEIRA 400L, APLICADO MANUALMENTE EM FACES INTERNAS DE PAREDES, PARA AMBIENTE COM ÁREA MAIOR QUE 10M2, ESPESSURA DE 10MM, COM EXECUÇÃO DE TALISCAS. AF_06/2014</v>
          </cell>
          <cell r="I5773" t="str">
            <v>M2</v>
          </cell>
          <cell r="J5773" t="str">
            <v>COEFICIENTE DE REPRESENTATIVIDADE</v>
          </cell>
          <cell r="K5773" t="str">
            <v>13,53</v>
          </cell>
          <cell r="L5773" t="str">
            <v>CAIXA REFERENCIAL</v>
          </cell>
        </row>
        <row r="5774">
          <cell r="A5774">
            <v>87554</v>
          </cell>
          <cell r="B5774" t="str">
            <v>REVESTIMENTO E TRATAMENTO DE SUPERFICIES</v>
          </cell>
          <cell r="C5774" t="str">
            <v>REVE</v>
          </cell>
          <cell r="D5774" t="str">
            <v>EMBOCO</v>
          </cell>
          <cell r="E5774" t="str">
            <v>0107</v>
          </cell>
          <cell r="F5774" t="str">
            <v/>
          </cell>
          <cell r="G5774" t="str">
            <v/>
          </cell>
          <cell r="H5774" t="str">
            <v>EMBOÇO, PARA RECEBIMENTO DE CERÂMICA, EM ARGAMASSA TRAÇO 1:2:8, PREPARO MANUAL, APLICADO MANUALMENTE EM FACES INTERNAS DE PAREDES, PARA AMBIENTE COM ÁREA MAIOR QUE 10M2, ESPESSURA DE 10MM, COM EXECUÇÃO DE TALISCAS. AF_06/2014</v>
          </cell>
          <cell r="I5774" t="str">
            <v>M2</v>
          </cell>
          <cell r="J5774" t="str">
            <v>COLETADO</v>
          </cell>
          <cell r="K5774" t="str">
            <v>15,26</v>
          </cell>
          <cell r="L5774" t="str">
            <v>CAIXA REFERENCIAL</v>
          </cell>
        </row>
        <row r="5775">
          <cell r="A5775">
            <v>87555</v>
          </cell>
          <cell r="B5775" t="str">
            <v>REVESTIMENTO E TRATAMENTO DE SUPERFICIES</v>
          </cell>
          <cell r="C5775" t="str">
            <v>REVE</v>
          </cell>
          <cell r="D5775" t="str">
            <v>EMBOCO</v>
          </cell>
          <cell r="E5775" t="str">
            <v>0107</v>
          </cell>
          <cell r="F5775" t="str">
            <v/>
          </cell>
          <cell r="G5775" t="str">
            <v/>
          </cell>
          <cell r="H5775" t="str">
            <v>EMBOÇO, PARA RECEBIMENTO DE CERÂMICA, EM ARGAMASSA INDUSTRIALIZADA, PREPARO MECÂNICO, APLICADO COM EQUIPAMENTO DE MISTURA E PROJEÇÃO DE 1,5 M3/H DE ARGAMASSA EM FACES INTERNAS DE PAREDES, PARA AMBIENTE COM ÁREA MENOR QUE 5M2, ESPESSURA DE 10MM, COM EXECUÇ</v>
          </cell>
          <cell r="I5775" t="str">
            <v>M2</v>
          </cell>
          <cell r="J5775" t="str">
            <v>COEFICIENTE DE REPRESENTATIVIDADE</v>
          </cell>
          <cell r="K5775" t="str">
            <v>33,94</v>
          </cell>
          <cell r="L5775" t="str">
            <v>CAIXA REFERENCIAL</v>
          </cell>
        </row>
        <row r="5776">
          <cell r="A5776">
            <v>87556</v>
          </cell>
          <cell r="B5776" t="str">
            <v>REVESTIMENTO E TRATAMENTO DE SUPERFICIES</v>
          </cell>
          <cell r="C5776" t="str">
            <v>REVE</v>
          </cell>
          <cell r="D5776" t="str">
            <v>EMBOCO</v>
          </cell>
          <cell r="E5776" t="str">
            <v>0107</v>
          </cell>
          <cell r="F5776" t="str">
            <v/>
          </cell>
          <cell r="G5776" t="str">
            <v/>
          </cell>
          <cell r="H5776" t="str">
            <v>MASSA ÚNICA, PARA RECEBIMENTO DE PINTURA, EM ARGAMASSA INDUSTRIALIZADA, PREPARO MECÂNICO, APLICADO COM EQUIPAMENTO DE MISTURA E PROJEÇÃO DE 1,5 M3/H DE ARGAMASSA EM FACES INTERNAS DE PAREDES, ESPESSURA DE 10MM, COM EXECUÇÃO DE TALISCAS. AF_06/2014</v>
          </cell>
          <cell r="I5776" t="str">
            <v>M2</v>
          </cell>
          <cell r="J5776" t="str">
            <v>COEFICIENTE DE REPRESENTATIVIDADE</v>
          </cell>
          <cell r="K5776" t="str">
            <v>31,79</v>
          </cell>
          <cell r="L5776" t="str">
            <v>CAIXA REFERENCIAL</v>
          </cell>
        </row>
        <row r="5777">
          <cell r="A5777">
            <v>87557</v>
          </cell>
          <cell r="B5777" t="str">
            <v>REVESTIMENTO E TRATAMENTO DE SUPERFICIES</v>
          </cell>
          <cell r="C5777" t="str">
            <v>REVE</v>
          </cell>
          <cell r="D5777" t="str">
            <v>EMBOCO</v>
          </cell>
          <cell r="E5777" t="str">
            <v>0107</v>
          </cell>
          <cell r="F5777" t="str">
            <v/>
          </cell>
          <cell r="G5777" t="str">
            <v/>
          </cell>
          <cell r="H5777" t="str">
            <v>EMBOÇO, PARA RECEBIMENTO DE CERÂMICA, EM ARGAMASSA INDUSTRIALIZADA, PREPARO MECÂNICO, APLICADO COM EQUIPAMENTO DE MISTURA E PROJEÇÃO DE 1,5 M3/H DE ARGAMASSA EM FACES INTERNAS DE PAREDES, PARA AMBIENTE COM ÁREA ENTRE 5M2 E 10M2, ESPESSURA DE 10MM, COM EXE</v>
          </cell>
          <cell r="I5777" t="str">
            <v>M2</v>
          </cell>
          <cell r="J5777" t="str">
            <v>COEFICIENTE DE REPRESENTATIVIDADE</v>
          </cell>
          <cell r="K5777" t="str">
            <v>31,01</v>
          </cell>
          <cell r="L5777" t="str">
            <v>CAIXA REFERENCIAL</v>
          </cell>
        </row>
        <row r="5778">
          <cell r="A5778">
            <v>87559</v>
          </cell>
          <cell r="B5778" t="str">
            <v>REVESTIMENTO E TRATAMENTO DE SUPERFICIES</v>
          </cell>
          <cell r="C5778" t="str">
            <v>REVE</v>
          </cell>
          <cell r="D5778" t="str">
            <v>EMBOCO</v>
          </cell>
          <cell r="E5778" t="str">
            <v>0107</v>
          </cell>
          <cell r="F5778" t="str">
            <v/>
          </cell>
          <cell r="G5778" t="str">
            <v/>
          </cell>
          <cell r="H5778" t="str">
            <v>EMBOÇO, PARA RECEBIMENTO DE CERÂMICA, EM ARGAMASSA INDUSTRIALIZADA, PREPARO MECÂNICO, APLICADO COM EQUIPAMENTO DE MISTURA E PROJEÇÃO DE 1,5 M3/H DE ARGAMASSA EM FACES INTERNAS DE PAREDES, PARA AMBIENTE COM ÁREA MAIOR QUE 10M2, ESPESSURA DE 10MM, COM EXECU</v>
          </cell>
          <cell r="I5778" t="str">
            <v>M2</v>
          </cell>
          <cell r="J5778" t="str">
            <v>COEFICIENTE DE REPRESENTATIVIDADE</v>
          </cell>
          <cell r="K5778" t="str">
            <v>28,85</v>
          </cell>
          <cell r="L5778" t="str">
            <v>CAIXA REFERENCIAL</v>
          </cell>
        </row>
        <row r="5779">
          <cell r="A5779">
            <v>87561</v>
          </cell>
          <cell r="B5779" t="str">
            <v>REVESTIMENTO E TRATAMENTO DE SUPERFICIES</v>
          </cell>
          <cell r="C5779" t="str">
            <v>REVE</v>
          </cell>
          <cell r="D5779" t="str">
            <v>EMBOCO</v>
          </cell>
          <cell r="E5779" t="str">
            <v>0107</v>
          </cell>
          <cell r="F5779" t="str">
            <v/>
          </cell>
          <cell r="G5779" t="str">
            <v/>
          </cell>
          <cell r="H5779" t="str">
            <v>MASSA ÚNICA, PARA RECEBIMENTO DE PINTURA OU CERÂMICA, EM ARGAMASSA INDUSTRIALIZADA, PREPARO MECÂNICO, APLICADO COM EQUIPAMENTO DE MISTURA E PROJEÇÃO DE 1,5 M3/H DE ARGAMASSA EM FACES INTERNAS DE PAREDES, ESPESSURA DE 10MM, SEM EXECUÇÃO DE TALISCAS. AF_06/</v>
          </cell>
          <cell r="I5779" t="str">
            <v>M2</v>
          </cell>
          <cell r="J5779" t="str">
            <v>COEFICIENTE DE REPRESENTATIVIDADE</v>
          </cell>
          <cell r="K5779" t="str">
            <v>31,19</v>
          </cell>
          <cell r="L5779" t="str">
            <v>CAIXA REFERENCIAL</v>
          </cell>
        </row>
        <row r="5780">
          <cell r="A5780">
            <v>87775</v>
          </cell>
          <cell r="B5780" t="str">
            <v>REVESTIMENTO E TRATAMENTO DE SUPERFICIES</v>
          </cell>
          <cell r="C5780" t="str">
            <v>REVE</v>
          </cell>
          <cell r="D5780" t="str">
            <v>EMBOCO</v>
          </cell>
          <cell r="E5780" t="str">
            <v>0107</v>
          </cell>
          <cell r="F5780" t="str">
            <v/>
          </cell>
          <cell r="G5780" t="str">
            <v/>
          </cell>
          <cell r="H5780" t="str">
            <v>EMBOÇO OU MASSA ÚNICA EM ARGAMASSA TRAÇO 1:2:8, PREPARO MECÂNICO COM BETONEIRA 400 L, APLICADA MANUALMENTE EM PANOS DE FACHADA COM PRESENÇA DE VÃOS, ESPESSURA DE 25 MM. AF_06/2014</v>
          </cell>
          <cell r="I5780" t="str">
            <v>M2</v>
          </cell>
          <cell r="J5780" t="str">
            <v>COEFICIENTE DE REPRESENTATIVIDADE</v>
          </cell>
          <cell r="K5780" t="str">
            <v>40,13</v>
          </cell>
          <cell r="L5780" t="str">
            <v>CAIXA REFERENCIAL</v>
          </cell>
        </row>
        <row r="5781">
          <cell r="A5781">
            <v>87777</v>
          </cell>
          <cell r="B5781" t="str">
            <v>REVESTIMENTO E TRATAMENTO DE SUPERFICIES</v>
          </cell>
          <cell r="C5781" t="str">
            <v>REVE</v>
          </cell>
          <cell r="D5781" t="str">
            <v>EMBOCO</v>
          </cell>
          <cell r="E5781" t="str">
            <v>0107</v>
          </cell>
          <cell r="F5781" t="str">
            <v/>
          </cell>
          <cell r="G5781" t="str">
            <v/>
          </cell>
          <cell r="H5781" t="str">
            <v>EMBOÇO OU MASSA ÚNICA EM ARGAMASSA TRAÇO 1:2:8, PREPARO MANUAL, APLICADA MANUALMENTE EM PANOS DE FACHADA COM PRESENÇA DE VÃOS, ESPESSURA DE 25 MM. AF_06/2014</v>
          </cell>
          <cell r="I5781" t="str">
            <v>M2</v>
          </cell>
          <cell r="J5781" t="str">
            <v>COEFICIENTE DE REPRESENTATIVIDADE</v>
          </cell>
          <cell r="K5781" t="str">
            <v>42,68</v>
          </cell>
          <cell r="L5781" t="str">
            <v>CAIXA REFERENCIAL</v>
          </cell>
        </row>
        <row r="5782">
          <cell r="A5782">
            <v>87778</v>
          </cell>
          <cell r="B5782" t="str">
            <v>REVESTIMENTO E TRATAMENTO DE SUPERFICIES</v>
          </cell>
          <cell r="C5782" t="str">
            <v>REVE</v>
          </cell>
          <cell r="D5782" t="str">
            <v>EMBOCO</v>
          </cell>
          <cell r="E5782" t="str">
            <v>0107</v>
          </cell>
          <cell r="F5782" t="str">
            <v/>
          </cell>
          <cell r="G5782" t="str">
            <v/>
          </cell>
          <cell r="H5782" t="str">
            <v>EMBOÇO OU MASSA ÚNICA EM ARGAMASSA INDUSTRIALIZADA, PREPARO MECÂNICO E APLICAÇÃO COM EQUIPAMENTO DE MISTURA E PROJEÇÃO DE 1,5 M3/H DE ARGAMASSA EM PANOS DE FACHADA COM PRESENÇA DE VÃOS, ESPESSURA DE 25 MM. AF_06/2014</v>
          </cell>
          <cell r="I5782" t="str">
            <v>M2</v>
          </cell>
          <cell r="J5782" t="str">
            <v>COEFICIENTE DE REPRESENTATIVIDADE</v>
          </cell>
          <cell r="K5782" t="str">
            <v>60,71</v>
          </cell>
          <cell r="L5782" t="str">
            <v>CAIXA REFERENCIAL</v>
          </cell>
        </row>
        <row r="5783">
          <cell r="A5783">
            <v>87779</v>
          </cell>
          <cell r="B5783" t="str">
            <v>REVESTIMENTO E TRATAMENTO DE SUPERFICIES</v>
          </cell>
          <cell r="C5783" t="str">
            <v>REVE</v>
          </cell>
          <cell r="D5783" t="str">
            <v>EMBOCO</v>
          </cell>
          <cell r="E5783" t="str">
            <v>0107</v>
          </cell>
          <cell r="F5783" t="str">
            <v/>
          </cell>
          <cell r="G5783" t="str">
            <v/>
          </cell>
          <cell r="H5783" t="str">
            <v>EMBOÇO OU MASSA ÚNICA EM ARGAMASSA TRAÇO 1:2:8, PREPARO MECÂNICO COM BETONEIRA 400 L, APLICADA MANUALMENTE EM PANOS DE FACHADA COM PRESENÇA DE VÃOS, ESPESSURA DE 35 MM. AF_06/2014</v>
          </cell>
          <cell r="I5783" t="str">
            <v>M2</v>
          </cell>
          <cell r="J5783" t="str">
            <v>COEFICIENTE DE REPRESENTATIVIDADE</v>
          </cell>
          <cell r="K5783" t="str">
            <v>47,20</v>
          </cell>
          <cell r="L5783" t="str">
            <v>CAIXA REFERENCIAL</v>
          </cell>
        </row>
        <row r="5784">
          <cell r="A5784">
            <v>87781</v>
          </cell>
          <cell r="B5784" t="str">
            <v>REVESTIMENTO E TRATAMENTO DE SUPERFICIES</v>
          </cell>
          <cell r="C5784" t="str">
            <v>REVE</v>
          </cell>
          <cell r="D5784" t="str">
            <v>EMBOCO</v>
          </cell>
          <cell r="E5784" t="str">
            <v>0107</v>
          </cell>
          <cell r="F5784" t="str">
            <v/>
          </cell>
          <cell r="G5784" t="str">
            <v/>
          </cell>
          <cell r="H5784" t="str">
            <v>EMBOÇO OU MASSA ÚNICA EM ARGAMASSA TRAÇO 1:2:8, PREPARO MANUAL, APLICADA MANUALMENTE EM PANOS DE FACHADA COM PRESENÇA DE VÃOS, ESPESSURA DE 35 MM. AF_06/2014</v>
          </cell>
          <cell r="I5784" t="str">
            <v>M2</v>
          </cell>
          <cell r="J5784" t="str">
            <v>COEFICIENTE DE REPRESENTATIVIDADE</v>
          </cell>
          <cell r="K5784" t="str">
            <v>50,63</v>
          </cell>
          <cell r="L5784" t="str">
            <v>CAIXA REFERENCIAL</v>
          </cell>
        </row>
        <row r="5785">
          <cell r="A5785">
            <v>87783</v>
          </cell>
          <cell r="B5785" t="str">
            <v>REVESTIMENTO E TRATAMENTO DE SUPERFICIES</v>
          </cell>
          <cell r="C5785" t="str">
            <v>REVE</v>
          </cell>
          <cell r="D5785" t="str">
            <v>EMBOCO</v>
          </cell>
          <cell r="E5785" t="str">
            <v>0107</v>
          </cell>
          <cell r="F5785" t="str">
            <v/>
          </cell>
          <cell r="G5785" t="str">
            <v/>
          </cell>
          <cell r="H5785" t="str">
            <v>EMBOÇO OU MASSA ÚNICA EM ARGAMASSA INDUSTRIALIZADA, PREPARO MECÂNICO E APLICAÇÃO COM EQUIPAMENTO DE MISTURA E PROJEÇÃO DE 1,5 M3/H DE ARGAMASSA EM PANOS DE FACHADA COM PRESENÇA DE VÃOS, ESPESSURA DE 35 MM. AF_06/2014</v>
          </cell>
          <cell r="I5785" t="str">
            <v>M2</v>
          </cell>
          <cell r="J5785" t="str">
            <v>COEFICIENTE DE REPRESENTATIVIDADE</v>
          </cell>
          <cell r="K5785" t="str">
            <v>76,21</v>
          </cell>
          <cell r="L5785" t="str">
            <v>CAIXA REFERENCIAL</v>
          </cell>
        </row>
        <row r="5786">
          <cell r="A5786">
            <v>87784</v>
          </cell>
          <cell r="B5786" t="str">
            <v>REVESTIMENTO E TRATAMENTO DE SUPERFICIES</v>
          </cell>
          <cell r="C5786" t="str">
            <v>REVE</v>
          </cell>
          <cell r="D5786" t="str">
            <v>EMBOCO</v>
          </cell>
          <cell r="E5786" t="str">
            <v>0107</v>
          </cell>
          <cell r="F5786" t="str">
            <v/>
          </cell>
          <cell r="G5786" t="str">
            <v/>
          </cell>
          <cell r="H5786" t="str">
            <v>EMBOÇO OU MASSA ÚNICA EM ARGAMASSA TRAÇO 1:2:8, PREPARO MECÂNICO COM BETONEIRA 400 L, APLICADA MANUALMENTE EM PANOS DE FACHADA COM PRESENÇA DE VÃOS, ESPESSURA DE 45 MM. AF_06/2014</v>
          </cell>
          <cell r="I5786" t="str">
            <v>M2</v>
          </cell>
          <cell r="J5786" t="str">
            <v>COEFICIENTE DE REPRESENTATIVIDADE</v>
          </cell>
          <cell r="K5786" t="str">
            <v>54,27</v>
          </cell>
          <cell r="L5786" t="str">
            <v>CAIXA REFERENCIAL</v>
          </cell>
        </row>
        <row r="5787">
          <cell r="A5787">
            <v>87786</v>
          </cell>
          <cell r="B5787" t="str">
            <v>REVESTIMENTO E TRATAMENTO DE SUPERFICIES</v>
          </cell>
          <cell r="C5787" t="str">
            <v>REVE</v>
          </cell>
          <cell r="D5787" t="str">
            <v>EMBOCO</v>
          </cell>
          <cell r="E5787" t="str">
            <v>0107</v>
          </cell>
          <cell r="F5787" t="str">
            <v/>
          </cell>
          <cell r="G5787" t="str">
            <v/>
          </cell>
          <cell r="H5787" t="str">
            <v>EMBOÇO OU MASSA ÚNICA EM ARGAMASSA TRAÇO 1:2:8, PREPARO MANUAL, APLICADA MANUALMENTE EM PANOS DE FACHADA COM PRESENÇA DE VÃOS, ESPESSURA DE 45 MM. AF_06/2014</v>
          </cell>
          <cell r="I5787" t="str">
            <v>M2</v>
          </cell>
          <cell r="J5787" t="str">
            <v>COEFICIENTE DE REPRESENTATIVIDADE</v>
          </cell>
          <cell r="K5787" t="str">
            <v>58,56</v>
          </cell>
          <cell r="L5787" t="str">
            <v>CAIXA REFERENCIAL</v>
          </cell>
        </row>
        <row r="5788">
          <cell r="A5788">
            <v>87787</v>
          </cell>
          <cell r="B5788" t="str">
            <v>REVESTIMENTO E TRATAMENTO DE SUPERFICIES</v>
          </cell>
          <cell r="C5788" t="str">
            <v>REVE</v>
          </cell>
          <cell r="D5788" t="str">
            <v>EMBOCO</v>
          </cell>
          <cell r="E5788" t="str">
            <v>0107</v>
          </cell>
          <cell r="F5788" t="str">
            <v/>
          </cell>
          <cell r="G5788" t="str">
            <v/>
          </cell>
          <cell r="H5788" t="str">
            <v>EMBOÇO OU MASSA ÚNICA EM ARGAMASSA INDUSTRIALIZADA, PREPARO MECÂNICO E APLICAÇÃO COM EQUIPAMENTO DE MISTURA E PROJEÇÃO DE 1,5 M3/H DE ARGAMASSA EM PANOS DE FACHADA COM PRESENÇA DE VÃOS, ESPESSURA DE 45 MM. AF_06/2014</v>
          </cell>
          <cell r="I5788" t="str">
            <v>M2</v>
          </cell>
          <cell r="J5788" t="str">
            <v>COEFICIENTE DE REPRESENTATIVIDADE</v>
          </cell>
          <cell r="K5788" t="str">
            <v>91,72</v>
          </cell>
          <cell r="L5788" t="str">
            <v>CAIXA REFERENCIAL</v>
          </cell>
        </row>
        <row r="5789">
          <cell r="A5789">
            <v>87788</v>
          </cell>
          <cell r="B5789" t="str">
            <v>REVESTIMENTO E TRATAMENTO DE SUPERFICIES</v>
          </cell>
          <cell r="C5789" t="str">
            <v>REVE</v>
          </cell>
          <cell r="D5789" t="str">
            <v>EMBOCO</v>
          </cell>
          <cell r="E5789" t="str">
            <v>0107</v>
          </cell>
          <cell r="F5789" t="str">
            <v/>
          </cell>
          <cell r="G5789" t="str">
            <v/>
          </cell>
          <cell r="H5789" t="str">
            <v>EMBOÇO OU MASSA ÚNICA EM ARGAMASSA TRAÇO 1:2:8, PREPARO MECÂNICO COM BETONEIRA 400 L, APLICADA MANUALMENTE EM PANOS DE FACHADA COM PRESENÇA DE VÃOS, ESPESSURA MAIOR OU IGUAL A 50 MM. AF_06/2014</v>
          </cell>
          <cell r="I5789" t="str">
            <v>M2</v>
          </cell>
          <cell r="J5789" t="str">
            <v>COEFICIENTE DE REPRESENTATIVIDADE</v>
          </cell>
          <cell r="K5789" t="str">
            <v>69,11</v>
          </cell>
          <cell r="L5789" t="str">
            <v>CAIXA REFERENCIAL</v>
          </cell>
        </row>
        <row r="5790">
          <cell r="A5790">
            <v>87790</v>
          </cell>
          <cell r="B5790" t="str">
            <v>REVESTIMENTO E TRATAMENTO DE SUPERFICIES</v>
          </cell>
          <cell r="C5790" t="str">
            <v>REVE</v>
          </cell>
          <cell r="D5790" t="str">
            <v>EMBOCO</v>
          </cell>
          <cell r="E5790" t="str">
            <v>0107</v>
          </cell>
          <cell r="F5790" t="str">
            <v/>
          </cell>
          <cell r="G5790" t="str">
            <v/>
          </cell>
          <cell r="H5790" t="str">
            <v>EMBOÇO OU MASSA ÚNICA EM ARGAMASSA TRAÇO 1:2:8, PREPARO MANUAL, APLICADA MANUALMENTE EM PANOS DE FACHADA COM PRESENÇA DE VÃOS, ESPESSURA MAIOR OU IGUAL A 50 MM. AF_06/2014</v>
          </cell>
          <cell r="I5790" t="str">
            <v>M2</v>
          </cell>
          <cell r="J5790" t="str">
            <v>COEFICIENTE DE REPRESENTATIVIDADE</v>
          </cell>
          <cell r="K5790" t="str">
            <v>73,83</v>
          </cell>
          <cell r="L5790" t="str">
            <v>CAIXA REFERENCIAL</v>
          </cell>
        </row>
        <row r="5791">
          <cell r="A5791">
            <v>87791</v>
          </cell>
          <cell r="B5791" t="str">
            <v>REVESTIMENTO E TRATAMENTO DE SUPERFICIES</v>
          </cell>
          <cell r="C5791" t="str">
            <v>REVE</v>
          </cell>
          <cell r="D5791" t="str">
            <v>EMBOCO</v>
          </cell>
          <cell r="E5791" t="str">
            <v>0107</v>
          </cell>
          <cell r="F5791" t="str">
            <v/>
          </cell>
          <cell r="G5791" t="str">
            <v/>
          </cell>
          <cell r="H5791" t="str">
            <v>EMBOÇO OU MASSA ÚNICA EM ARGAMASSA INDUSTRIALIZADA, PREPARO MECÂNICO E APLICAÇÃO COM EQUIPAMENTO DE MISTURA E PROJEÇÃO DE 1,5 M3/H DE ARGAMASSA EM PANOS DE FACHADA COM PRESENÇA DE VÃOS, ESPESSURA MAIOR OU IGUAL A 50 MM. AF_06/2014</v>
          </cell>
          <cell r="I5791" t="str">
            <v>M2</v>
          </cell>
          <cell r="J5791" t="str">
            <v>COEFICIENTE DE REPRESENTATIVIDADE</v>
          </cell>
          <cell r="K5791" t="str">
            <v>107,84</v>
          </cell>
          <cell r="L5791" t="str">
            <v>CAIXA REFERENCIAL</v>
          </cell>
        </row>
        <row r="5792">
          <cell r="A5792">
            <v>87792</v>
          </cell>
          <cell r="B5792" t="str">
            <v>REVESTIMENTO E TRATAMENTO DE SUPERFICIES</v>
          </cell>
          <cell r="C5792" t="str">
            <v>REVE</v>
          </cell>
          <cell r="D5792" t="str">
            <v>EMBOCO</v>
          </cell>
          <cell r="E5792" t="str">
            <v>0107</v>
          </cell>
          <cell r="F5792" t="str">
            <v/>
          </cell>
          <cell r="G5792" t="str">
            <v/>
          </cell>
          <cell r="H5792" t="str">
            <v>EMBOÇO OU MASSA ÚNICA EM ARGAMASSA TRAÇO 1:2:8, PREPARO MECÂNICO COM BETONEIRA 400 L, APLICADA MANUALMENTE EM PANOS CEGOS DE FACHADA (SEM PRESENÇA DE VÃOS), ESPESSURA DE 25 MM. AF_06/2014</v>
          </cell>
          <cell r="I5792" t="str">
            <v>M2</v>
          </cell>
          <cell r="J5792" t="str">
            <v>COEFICIENTE DE REPRESENTATIVIDADE</v>
          </cell>
          <cell r="K5792" t="str">
            <v>27,21</v>
          </cell>
          <cell r="L5792" t="str">
            <v>CAIXA REFERENCIAL</v>
          </cell>
        </row>
        <row r="5793">
          <cell r="A5793">
            <v>87794</v>
          </cell>
          <cell r="B5793" t="str">
            <v>REVESTIMENTO E TRATAMENTO DE SUPERFICIES</v>
          </cell>
          <cell r="C5793" t="str">
            <v>REVE</v>
          </cell>
          <cell r="D5793" t="str">
            <v>EMBOCO</v>
          </cell>
          <cell r="E5793" t="str">
            <v>0107</v>
          </cell>
          <cell r="F5793" t="str">
            <v/>
          </cell>
          <cell r="G5793" t="str">
            <v/>
          </cell>
          <cell r="H5793" t="str">
            <v>EMBOÇO OU MASSA ÚNICA EM ARGAMASSA TRAÇO 1:2:8, PREPARO MANUAL, APLICADA MANUALMENTE EM PANOS CEGOS DE FACHADA (SEM PRESENÇA DE VÃOS), ESPESSURA DE 25 MM. AF_06/2014</v>
          </cell>
          <cell r="I5793" t="str">
            <v>M2</v>
          </cell>
          <cell r="J5793" t="str">
            <v>COEFICIENTE DE REPRESENTATIVIDADE</v>
          </cell>
          <cell r="K5793" t="str">
            <v>29,59</v>
          </cell>
          <cell r="L5793" t="str">
            <v>CAIXA REFERENCIAL</v>
          </cell>
        </row>
        <row r="5794">
          <cell r="A5794">
            <v>87795</v>
          </cell>
          <cell r="B5794" t="str">
            <v>REVESTIMENTO E TRATAMENTO DE SUPERFICIES</v>
          </cell>
          <cell r="C5794" t="str">
            <v>REVE</v>
          </cell>
          <cell r="D5794" t="str">
            <v>EMBOCO</v>
          </cell>
          <cell r="E5794" t="str">
            <v>0107</v>
          </cell>
          <cell r="F5794" t="str">
            <v/>
          </cell>
          <cell r="G5794" t="str">
            <v/>
          </cell>
          <cell r="H5794" t="str">
            <v>EMBOÇO OU MASSA ÚNICA EM ARGAMASSA INDUSTRIALIZADA, PREPARO MECÂNICO E APLICAÇÃO COM EQUIPAMENTO DE MISTURA E PROJEÇÃO DE 1,5 M3/H DE ARGAMASSA EM PANOS CEGOS DE FACHADA (SEM PRESENÇA DE VÃOS), ESPESSURA DE 25 MM. AF_06/2014</v>
          </cell>
          <cell r="I5794" t="str">
            <v>M2</v>
          </cell>
          <cell r="J5794" t="str">
            <v>COEFICIENTE DE REPRESENTATIVIDADE</v>
          </cell>
          <cell r="K5794" t="str">
            <v>46,12</v>
          </cell>
          <cell r="L5794" t="str">
            <v>CAIXA REFERENCIAL</v>
          </cell>
        </row>
        <row r="5795">
          <cell r="A5795">
            <v>87797</v>
          </cell>
          <cell r="B5795" t="str">
            <v>REVESTIMENTO E TRATAMENTO DE SUPERFICIES</v>
          </cell>
          <cell r="C5795" t="str">
            <v>REVE</v>
          </cell>
          <cell r="D5795" t="str">
            <v>EMBOCO</v>
          </cell>
          <cell r="E5795" t="str">
            <v>0107</v>
          </cell>
          <cell r="F5795" t="str">
            <v/>
          </cell>
          <cell r="G5795" t="str">
            <v/>
          </cell>
          <cell r="H5795" t="str">
            <v>EMBOÇO OU MASSA ÚNICA EM ARGAMASSA TRAÇO 1:2:8, PREPARO MECÂNICO COM BETONEIRA 400 L, APLICADA MANUALMENTE EM PANOS CEGOS DE FACHADA (SEM PRESENÇA DE VÃOS), ESPESSURA DE 35 MM. AF_06/2014</v>
          </cell>
          <cell r="I5795" t="str">
            <v>M2</v>
          </cell>
          <cell r="J5795" t="str">
            <v>COEFICIENTE DE REPRESENTATIVIDADE</v>
          </cell>
          <cell r="K5795" t="str">
            <v>33,98</v>
          </cell>
          <cell r="L5795" t="str">
            <v>CAIXA REFERENCIAL</v>
          </cell>
        </row>
        <row r="5796">
          <cell r="A5796">
            <v>87799</v>
          </cell>
          <cell r="B5796" t="str">
            <v>REVESTIMENTO E TRATAMENTO DE SUPERFICIES</v>
          </cell>
          <cell r="C5796" t="str">
            <v>REVE</v>
          </cell>
          <cell r="D5796" t="str">
            <v>EMBOCO</v>
          </cell>
          <cell r="E5796" t="str">
            <v>0107</v>
          </cell>
          <cell r="F5796" t="str">
            <v/>
          </cell>
          <cell r="G5796" t="str">
            <v/>
          </cell>
          <cell r="H5796" t="str">
            <v>EMBOÇO OU MASSA ÚNICA EM ARGAMASSA TRAÇO 1:2:8, PREPARO MANUAL, APLICADA MANUALMENTE EM PANOS CEGOS DE FACHADA (SEM PRESENÇA DE VÃOS), ESPESSURA DE 35 MM. AF_06/2014</v>
          </cell>
          <cell r="I5796" t="str">
            <v>M2</v>
          </cell>
          <cell r="J5796" t="str">
            <v>COEFICIENTE DE REPRESENTATIVIDADE</v>
          </cell>
          <cell r="K5796" t="str">
            <v>37,18</v>
          </cell>
          <cell r="L5796" t="str">
            <v>CAIXA REFERENCIAL</v>
          </cell>
        </row>
        <row r="5797">
          <cell r="A5797">
            <v>87800</v>
          </cell>
          <cell r="B5797" t="str">
            <v>REVESTIMENTO E TRATAMENTO DE SUPERFICIES</v>
          </cell>
          <cell r="C5797" t="str">
            <v>REVE</v>
          </cell>
          <cell r="D5797" t="str">
            <v>EMBOCO</v>
          </cell>
          <cell r="E5797" t="str">
            <v>0107</v>
          </cell>
          <cell r="F5797" t="str">
            <v/>
          </cell>
          <cell r="G5797" t="str">
            <v/>
          </cell>
          <cell r="H5797" t="str">
            <v>EMBOÇO OU MASSA ÚNICA EM ARGAMASSA INDUSTRIALIZADA, PREPARO MECÂNICO E APLICAÇÃO COM EQUIPAMENTO DE MISTURA E PROJEÇÃO DE 1,5 M3/H DE ARGAMASSA EM PANOS CEGOS DE FACHADA (SEM PRESENÇA DE VÃOS), ESPESSURA DE 35 MM. AF_06/2014</v>
          </cell>
          <cell r="I5797" t="str">
            <v>M2</v>
          </cell>
          <cell r="J5797" t="str">
            <v>COEFICIENTE DE REPRESENTATIVIDADE</v>
          </cell>
          <cell r="K5797" t="str">
            <v>60,78</v>
          </cell>
          <cell r="L5797" t="str">
            <v>CAIXA REFERENCIAL</v>
          </cell>
        </row>
        <row r="5798">
          <cell r="A5798">
            <v>87801</v>
          </cell>
          <cell r="B5798" t="str">
            <v>REVESTIMENTO E TRATAMENTO DE SUPERFICIES</v>
          </cell>
          <cell r="C5798" t="str">
            <v>REVE</v>
          </cell>
          <cell r="D5798" t="str">
            <v>EMBOCO</v>
          </cell>
          <cell r="E5798" t="str">
            <v>0107</v>
          </cell>
          <cell r="F5798" t="str">
            <v/>
          </cell>
          <cell r="G5798" t="str">
            <v/>
          </cell>
          <cell r="H5798" t="str">
            <v>EMBOÇO OU MASSA ÚNICA EM ARGAMASSA TRAÇO 1:2:8, PREPARO MECÂNICO COM BETONEIRA 400 L, APLICADA MANUALMENTE EM PANOS CEGOS DE FACHADA (SEM PRESENÇA DE VÃOS), ESPESSURA DE 45 MM. AF_06/2014</v>
          </cell>
          <cell r="I5798" t="str">
            <v>M2</v>
          </cell>
          <cell r="J5798" t="str">
            <v>COEFICIENTE DE REPRESENTATIVIDADE</v>
          </cell>
          <cell r="K5798" t="str">
            <v>40,74</v>
          </cell>
          <cell r="L5798" t="str">
            <v>CAIXA REFERENCIAL</v>
          </cell>
        </row>
        <row r="5799">
          <cell r="A5799">
            <v>87803</v>
          </cell>
          <cell r="B5799" t="str">
            <v>REVESTIMENTO E TRATAMENTO DE SUPERFICIES</v>
          </cell>
          <cell r="C5799" t="str">
            <v>REVE</v>
          </cell>
          <cell r="D5799" t="str">
            <v>EMBOCO</v>
          </cell>
          <cell r="E5799" t="str">
            <v>0107</v>
          </cell>
          <cell r="F5799" t="str">
            <v/>
          </cell>
          <cell r="G5799" t="str">
            <v/>
          </cell>
          <cell r="H5799" t="str">
            <v>EMBOÇO OU MASSA ÚNICA EM ARGAMASSA TRAÇO 1:2:8, PREPARO MANUAL, APLICADA MANUALMENTE EM PANOS CEGOS DE FACHADA (SEM PRESENÇA DE VÃOS), ESPESSURA DE 45 MM. AF_06/2014</v>
          </cell>
          <cell r="I5799" t="str">
            <v>M2</v>
          </cell>
          <cell r="J5799" t="str">
            <v>COEFICIENTE DE REPRESENTATIVIDADE</v>
          </cell>
          <cell r="K5799" t="str">
            <v>44,75</v>
          </cell>
          <cell r="L5799" t="str">
            <v>CAIXA REFERENCIAL</v>
          </cell>
        </row>
        <row r="5800">
          <cell r="A5800">
            <v>87804</v>
          </cell>
          <cell r="B5800" t="str">
            <v>REVESTIMENTO E TRATAMENTO DE SUPERFICIES</v>
          </cell>
          <cell r="C5800" t="str">
            <v>REVE</v>
          </cell>
          <cell r="D5800" t="str">
            <v>EMBOCO</v>
          </cell>
          <cell r="E5800" t="str">
            <v>0107</v>
          </cell>
          <cell r="F5800" t="str">
            <v/>
          </cell>
          <cell r="G5800" t="str">
            <v/>
          </cell>
          <cell r="H5800" t="str">
            <v>EMBOÇO OU MASSA ÚNICA EM ARGAMASSA INDUSTRIALIZADA, PREPARO MECÂNICO E APLICAÇÃO COM EQUIPAMENTO DE MISTURA E PROJEÇÃO DE 1,5 M3/H DE ARGAMASSA EM PANOS CEGOS DE FACHADA (SEM PRESENÇA DE VÃOS), ESPESSURA DE 45 MM. AF_06/2014</v>
          </cell>
          <cell r="I5800" t="str">
            <v>M2</v>
          </cell>
          <cell r="J5800" t="str">
            <v>COEFICIENTE DE REPRESENTATIVIDADE</v>
          </cell>
          <cell r="K5800" t="str">
            <v>75,44</v>
          </cell>
          <cell r="L5800" t="str">
            <v>CAIXA REFERENCIAL</v>
          </cell>
        </row>
        <row r="5801">
          <cell r="A5801">
            <v>87805</v>
          </cell>
          <cell r="B5801" t="str">
            <v>REVESTIMENTO E TRATAMENTO DE SUPERFICIES</v>
          </cell>
          <cell r="C5801" t="str">
            <v>REVE</v>
          </cell>
          <cell r="D5801" t="str">
            <v>EMBOCO</v>
          </cell>
          <cell r="E5801" t="str">
            <v>0107</v>
          </cell>
          <cell r="F5801" t="str">
            <v/>
          </cell>
          <cell r="G5801" t="str">
            <v/>
          </cell>
          <cell r="H5801" t="str">
            <v>EMBOÇO OU MASSA ÚNICA EM ARGAMASSA TRAÇO 1:2:8, PREPARO MECÂNICO COM BETONEIRA 400 L, APLICADA MANUALMENTE EM PANOS CEGOS DE FACHADA (SEM PRESENÇA DE VÃOS), ESPESSURA MAIOR OU IGUAL A 50 MM. AF_06/2014</v>
          </cell>
          <cell r="I5801" t="str">
            <v>M2</v>
          </cell>
          <cell r="J5801" t="str">
            <v>COEFICIENTE DE REPRESENTATIVIDADE</v>
          </cell>
          <cell r="K5801" t="str">
            <v>46,73</v>
          </cell>
          <cell r="L5801" t="str">
            <v>CAIXA REFERENCIAL</v>
          </cell>
        </row>
        <row r="5802">
          <cell r="A5802">
            <v>87807</v>
          </cell>
          <cell r="B5802" t="str">
            <v>REVESTIMENTO E TRATAMENTO DE SUPERFICIES</v>
          </cell>
          <cell r="C5802" t="str">
            <v>REVE</v>
          </cell>
          <cell r="D5802" t="str">
            <v>EMBOCO</v>
          </cell>
          <cell r="E5802" t="str">
            <v>0107</v>
          </cell>
          <cell r="F5802" t="str">
            <v/>
          </cell>
          <cell r="G5802" t="str">
            <v/>
          </cell>
          <cell r="H5802" t="str">
            <v>EMBOÇO OU MASSA ÚNICA EM ARGAMASSA TRAÇO 1:2:8, PREPARO MANUAL, APLICADA MANUALMENTE EM PANOS CEGOS DE FACHADA (SEM PRESENÇA DE VÃOS), ESPESSURA MAIOR OU IGUAL A 50 MM. AF_06/2014</v>
          </cell>
          <cell r="I5802" t="str">
            <v>M2</v>
          </cell>
          <cell r="J5802" t="str">
            <v>COEFICIENTE DE REPRESENTATIVIDADE</v>
          </cell>
          <cell r="K5802" t="str">
            <v>51,14</v>
          </cell>
          <cell r="L5802" t="str">
            <v>CAIXA REFERENCIAL</v>
          </cell>
        </row>
        <row r="5803">
          <cell r="A5803">
            <v>87808</v>
          </cell>
          <cell r="B5803" t="str">
            <v>REVESTIMENTO E TRATAMENTO DE SUPERFICIES</v>
          </cell>
          <cell r="C5803" t="str">
            <v>REVE</v>
          </cell>
          <cell r="D5803" t="str">
            <v>EMBOCO</v>
          </cell>
          <cell r="E5803" t="str">
            <v>0107</v>
          </cell>
          <cell r="F5803" t="str">
            <v/>
          </cell>
          <cell r="G5803" t="str">
            <v/>
          </cell>
          <cell r="H5803" t="str">
            <v>EMBOÇO OU MASSA ÚNICA EM ARGAMASSA INDUSTRIALIZADA, PREPARO MECÂNICO E APLICAÇÃO COM EQUIPAMENTO DE MISTURA E PROJEÇÃO DE 1,5 M3/H DE ARGAMASSA EM PANOS CEGOS DE FACHADA (SEM PRESENÇA DE VÃOS), ESPESSURA MAIOR OU IGUAL A 50 MM. AF_06/2014</v>
          </cell>
          <cell r="I5803" t="str">
            <v>M2</v>
          </cell>
          <cell r="J5803" t="str">
            <v>COEFICIENTE DE REPRESENTATIVIDADE</v>
          </cell>
          <cell r="K5803" t="str">
            <v>82,45</v>
          </cell>
          <cell r="L5803" t="str">
            <v>CAIXA REFERENCIAL</v>
          </cell>
        </row>
        <row r="5804">
          <cell r="A5804">
            <v>87809</v>
          </cell>
          <cell r="B5804" t="str">
            <v>REVESTIMENTO E TRATAMENTO DE SUPERFICIES</v>
          </cell>
          <cell r="C5804" t="str">
            <v>REVE</v>
          </cell>
          <cell r="D5804" t="str">
            <v>EMBOCO</v>
          </cell>
          <cell r="E5804" t="str">
            <v>0107</v>
          </cell>
          <cell r="F5804" t="str">
            <v/>
          </cell>
          <cell r="G5804" t="str">
            <v/>
          </cell>
          <cell r="H5804" t="str">
            <v>EMBOÇO OU MASSA ÚNICA EM ARGAMASSA TRAÇO 1:2:8, PREPARO MECÂNICO COM BETONEIRA 400 L, APLICADA MANUALMENTE EM SUPERFÍCIES EXTERNAS DA SACADA, ESPESSURA DE 25 MM, SEM USO DE TELA METÁLICA DE REFORÇO CONTRA FISSURAÇÃO. AF_06/2014</v>
          </cell>
          <cell r="I5804" t="str">
            <v>M2</v>
          </cell>
          <cell r="J5804" t="str">
            <v>COEFICIENTE DE REPRESENTATIVIDADE</v>
          </cell>
          <cell r="K5804" t="str">
            <v>62,41</v>
          </cell>
          <cell r="L5804" t="str">
            <v>CAIXA REFERENCIAL</v>
          </cell>
        </row>
        <row r="5805">
          <cell r="A5805">
            <v>87811</v>
          </cell>
          <cell r="B5805" t="str">
            <v>REVESTIMENTO E TRATAMENTO DE SUPERFICIES</v>
          </cell>
          <cell r="C5805" t="str">
            <v>REVE</v>
          </cell>
          <cell r="D5805" t="str">
            <v>EMBOCO</v>
          </cell>
          <cell r="E5805" t="str">
            <v>0107</v>
          </cell>
          <cell r="F5805" t="str">
            <v/>
          </cell>
          <cell r="G5805" t="str">
            <v/>
          </cell>
          <cell r="H5805" t="str">
            <v>EMBOÇO OU MASSA ÚNICA EM ARGAMASSA TRAÇO 1:2:8, PREPARO MANUAL, APLICADA MANUALMENTE EM SUPERFÍCIES EXTERNAS DA SACADA, ESPESSURA DE 25 MM, SEM USO DE TELA METÁLICA DE REFORÇO CONTRA FISSURAÇÃO. AF_06/2014</v>
          </cell>
          <cell r="I5805" t="str">
            <v>M2</v>
          </cell>
          <cell r="J5805" t="str">
            <v>COLETADO</v>
          </cell>
          <cell r="K5805" t="str">
            <v>64,79</v>
          </cell>
          <cell r="L5805" t="str">
            <v>CAIXA REFERENCIAL</v>
          </cell>
        </row>
        <row r="5806">
          <cell r="A5806">
            <v>87812</v>
          </cell>
          <cell r="B5806" t="str">
            <v>REVESTIMENTO E TRATAMENTO DE SUPERFICIES</v>
          </cell>
          <cell r="C5806" t="str">
            <v>REVE</v>
          </cell>
          <cell r="D5806" t="str">
            <v>EMBOCO</v>
          </cell>
          <cell r="E5806" t="str">
            <v>0107</v>
          </cell>
          <cell r="F5806" t="str">
            <v/>
          </cell>
          <cell r="G5806" t="str">
            <v/>
          </cell>
          <cell r="H5806" t="str">
            <v>EMBOÇO OU MASSA ÚNICA EM ARGAMASSA INDUSTRIALIZADA, PREPARO MECÂNICO E APLICAÇÃO COM EQUIPAMENTO DE MISTURA E PROJEÇÃO DE 1,5 M3/H EM SUPERFÍCIES EXTERNAS DA SACADA, ESPESSURA 25 MM, SEM USO DE TELA METÁLICA. AF_06/2014</v>
          </cell>
          <cell r="I5806" t="str">
            <v>M2</v>
          </cell>
          <cell r="J5806" t="str">
            <v>COEFICIENTE DE REPRESENTATIVIDADE</v>
          </cell>
          <cell r="K5806" t="str">
            <v>80,99</v>
          </cell>
          <cell r="L5806" t="str">
            <v>CAIXA REFERENCIAL</v>
          </cell>
        </row>
        <row r="5807">
          <cell r="A5807">
            <v>87813</v>
          </cell>
          <cell r="B5807" t="str">
            <v>REVESTIMENTO E TRATAMENTO DE SUPERFICIES</v>
          </cell>
          <cell r="C5807" t="str">
            <v>REVE</v>
          </cell>
          <cell r="D5807" t="str">
            <v>EMBOCO</v>
          </cell>
          <cell r="E5807" t="str">
            <v>0107</v>
          </cell>
          <cell r="F5807" t="str">
            <v/>
          </cell>
          <cell r="G5807" t="str">
            <v/>
          </cell>
          <cell r="H5807" t="str">
            <v>EMBOÇO OU MASSA ÚNICA EM ARGAMASSA TRAÇO 1:2:8, PREPARO MECÂNICO COM BETONEIRA 400 L, APLICADA MANUALMENTE EM SUPERFÍCIES EXTERNAS DA SACADA, ESPESSURA DE 35 MM, SEM USO DE TELA METÁLICA DE REFORÇO CONTRA FISSURAÇÃO. AF_06/2014</v>
          </cell>
          <cell r="I5807" t="str">
            <v>M2</v>
          </cell>
          <cell r="J5807" t="str">
            <v>COEFICIENTE DE REPRESENTATIVIDADE</v>
          </cell>
          <cell r="K5807" t="str">
            <v>69,17</v>
          </cell>
          <cell r="L5807" t="str">
            <v>CAIXA REFERENCIAL</v>
          </cell>
        </row>
        <row r="5808">
          <cell r="A5808">
            <v>87815</v>
          </cell>
          <cell r="B5808" t="str">
            <v>REVESTIMENTO E TRATAMENTO DE SUPERFICIES</v>
          </cell>
          <cell r="C5808" t="str">
            <v>REVE</v>
          </cell>
          <cell r="D5808" t="str">
            <v>EMBOCO</v>
          </cell>
          <cell r="E5808" t="str">
            <v>0107</v>
          </cell>
          <cell r="F5808" t="str">
            <v/>
          </cell>
          <cell r="G5808" t="str">
            <v/>
          </cell>
          <cell r="H5808" t="str">
            <v>EMBOÇO OU MASSA ÚNICA EM ARGAMASSA TRAÇO 1:2:8, PREPARO MANUAL, APLICADA MANUALMENTE EM SUPERFÍCIES EXTERNAS DA SACADA, ESPESSURA DE 35 MM, SEM USO DE TELA METÁLICA DE REFORÇO CONTRA FISSURAÇÃO. AF_06/2014</v>
          </cell>
          <cell r="I5808" t="str">
            <v>M2</v>
          </cell>
          <cell r="J5808" t="str">
            <v>COLETADO</v>
          </cell>
          <cell r="K5808" t="str">
            <v>72,37</v>
          </cell>
          <cell r="L5808" t="str">
            <v>CAIXA REFERENCIAL</v>
          </cell>
        </row>
        <row r="5809">
          <cell r="A5809">
            <v>87816</v>
          </cell>
          <cell r="B5809" t="str">
            <v>REVESTIMENTO E TRATAMENTO DE SUPERFICIES</v>
          </cell>
          <cell r="C5809" t="str">
            <v>REVE</v>
          </cell>
          <cell r="D5809" t="str">
            <v>EMBOCO</v>
          </cell>
          <cell r="E5809" t="str">
            <v>0107</v>
          </cell>
          <cell r="F5809" t="str">
            <v/>
          </cell>
          <cell r="G5809" t="str">
            <v/>
          </cell>
          <cell r="H5809" t="str">
            <v>EMBOÇO OU MASSA ÚNICA EM ARGAMASSA INDUSTRIALIZADA, PREPARO MECÂNICO E APLICAÇÃO COM EQUIPAMENTO DE MISTURA E PROJEÇÃO DE 1,5 M3/H EM SUPERFÍCIES EXTERNAS DA SACADA, ESPESSURA 35 MM, SEM USO DE TELA METÁLICA. AF_06/2014</v>
          </cell>
          <cell r="I5809" t="str">
            <v>M2</v>
          </cell>
          <cell r="J5809" t="str">
            <v>COEFICIENTE DE REPRESENTATIVIDADE</v>
          </cell>
          <cell r="K5809" t="str">
            <v>95,65</v>
          </cell>
          <cell r="L5809" t="str">
            <v>CAIXA REFERENCIAL</v>
          </cell>
        </row>
        <row r="5810">
          <cell r="A5810">
            <v>87817</v>
          </cell>
          <cell r="B5810" t="str">
            <v>REVESTIMENTO E TRATAMENTO DE SUPERFICIES</v>
          </cell>
          <cell r="C5810" t="str">
            <v>REVE</v>
          </cell>
          <cell r="D5810" t="str">
            <v>EMBOCO</v>
          </cell>
          <cell r="E5810" t="str">
            <v>0107</v>
          </cell>
          <cell r="F5810" t="str">
            <v/>
          </cell>
          <cell r="G5810" t="str">
            <v/>
          </cell>
          <cell r="H5810" t="str">
            <v>EMBOÇO OU MASSA ÚNICA EM ARGAMASSA TRAÇO 1:2:8, PREPARO MECÂNICO COM BETONEIRA 400 L, APLICADA MANUALMENTE EM SUPERFÍCIES EXTERNAS DA SACADA, ESPESSURA DE 45 MM, SEM USO DE TELA METÁLICA DE REFORÇO CONTRA FISSURAÇÃO. AF_06/2014</v>
          </cell>
          <cell r="I5810" t="str">
            <v>M2</v>
          </cell>
          <cell r="J5810" t="str">
            <v>COEFICIENTE DE REPRESENTATIVIDADE</v>
          </cell>
          <cell r="K5810" t="str">
            <v>75,62</v>
          </cell>
          <cell r="L5810" t="str">
            <v>CAIXA REFERENCIAL</v>
          </cell>
        </row>
        <row r="5811">
          <cell r="A5811">
            <v>87819</v>
          </cell>
          <cell r="B5811" t="str">
            <v>REVESTIMENTO E TRATAMENTO DE SUPERFICIES</v>
          </cell>
          <cell r="C5811" t="str">
            <v>REVE</v>
          </cell>
          <cell r="D5811" t="str">
            <v>EMBOCO</v>
          </cell>
          <cell r="E5811" t="str">
            <v>0107</v>
          </cell>
          <cell r="F5811" t="str">
            <v/>
          </cell>
          <cell r="G5811" t="str">
            <v/>
          </cell>
          <cell r="H5811" t="str">
            <v>EMBOÇO OU MASSA ÚNICA EM ARGAMASSA TRAÇO 1:2:8, PREPARO MANUAL, APLICADA MANUALMENTE EM SUPERFÍCIES EXTERNAS DA SACADA, ESPESSURA DE 45 MM, SEM USO DE TELA METÁLICA DE REFORÇO CONTRA FISSURAÇÃO. AF_06/2014</v>
          </cell>
          <cell r="I5811" t="str">
            <v>M2</v>
          </cell>
          <cell r="J5811" t="str">
            <v>COLETADO</v>
          </cell>
          <cell r="K5811" t="str">
            <v>79,63</v>
          </cell>
          <cell r="L5811" t="str">
            <v>CAIXA REFERENCIAL</v>
          </cell>
        </row>
        <row r="5812">
          <cell r="A5812">
            <v>87820</v>
          </cell>
          <cell r="B5812" t="str">
            <v>REVESTIMENTO E TRATAMENTO DE SUPERFICIES</v>
          </cell>
          <cell r="C5812" t="str">
            <v>REVE</v>
          </cell>
          <cell r="D5812" t="str">
            <v>EMBOCO</v>
          </cell>
          <cell r="E5812" t="str">
            <v>0107</v>
          </cell>
          <cell r="F5812" t="str">
            <v/>
          </cell>
          <cell r="G5812" t="str">
            <v/>
          </cell>
          <cell r="H5812" t="str">
            <v>EMBOÇO OU MASSA ÚNICA EM ARGAMASSA INDUSTRIALIZADA, PREPARO MECÂNICO E APLICAÇÃO COM EQUIPAMENTO DE MISTURA E PROJEÇÃO DE 1,5 M3/H EM SUPERFÍCIES EXTERNAS DA SACADA, ESPESSURA 45 MM, SEM USO DE TELA METÁLICA. AF_06/2014</v>
          </cell>
          <cell r="I5812" t="str">
            <v>M2</v>
          </cell>
          <cell r="J5812" t="str">
            <v>COEFICIENTE DE REPRESENTATIVIDADE</v>
          </cell>
          <cell r="K5812" t="str">
            <v>110,31</v>
          </cell>
          <cell r="L5812" t="str">
            <v>CAIXA REFERENCIAL</v>
          </cell>
        </row>
        <row r="5813">
          <cell r="A5813">
            <v>87821</v>
          </cell>
          <cell r="B5813" t="str">
            <v>REVESTIMENTO E TRATAMENTO DE SUPERFICIES</v>
          </cell>
          <cell r="C5813" t="str">
            <v>REVE</v>
          </cell>
          <cell r="D5813" t="str">
            <v>EMBOCO</v>
          </cell>
          <cell r="E5813" t="str">
            <v>0107</v>
          </cell>
          <cell r="F5813" t="str">
            <v/>
          </cell>
          <cell r="G5813" t="str">
            <v/>
          </cell>
          <cell r="H5813" t="str">
            <v>EMBOÇO OU MASSA ÚNICA EM ARGAMASSA TRAÇO 1:2:8, PREPARO MECÂNICO COM BETONEIRA 400 L, APLICADA MANUALMENTE EM SUPERFÍCIES EXTERNAS DA SACADA, ESPESSURA MAIOR OU IGUAL A 50 MM, SEM USO DE TELA METÁLICA DE REFORÇO CONTRA FISSURAÇÃO. AF_06/2014</v>
          </cell>
          <cell r="I5813" t="str">
            <v>M2</v>
          </cell>
          <cell r="J5813" t="str">
            <v>COEFICIENTE DE REPRESENTATIVIDADE</v>
          </cell>
          <cell r="K5813" t="str">
            <v>107,82</v>
          </cell>
          <cell r="L5813" t="str">
            <v>CAIXA REFERENCIAL</v>
          </cell>
        </row>
        <row r="5814">
          <cell r="A5814">
            <v>87823</v>
          </cell>
          <cell r="B5814" t="str">
            <v>REVESTIMENTO E TRATAMENTO DE SUPERFICIES</v>
          </cell>
          <cell r="C5814" t="str">
            <v>REVE</v>
          </cell>
          <cell r="D5814" t="str">
            <v>EMBOCO</v>
          </cell>
          <cell r="E5814" t="str">
            <v>0107</v>
          </cell>
          <cell r="F5814" t="str">
            <v/>
          </cell>
          <cell r="G5814" t="str">
            <v/>
          </cell>
          <cell r="H5814" t="str">
            <v>EMBOÇO OU MASSA ÚNICA EM ARGAMASSA TRAÇO 1:2:8, PREPARO MANUAL, APLICADA MANUALMENTE EM SUPERFÍCIES EXTERNAS DA SACADA, ESPESSURA MAIOR OU IGUAL A 50 MM, SEM USO DE TELA METÁLICA DE REFORÇO CONTRA FISSURAÇÃO. AF_06/2014</v>
          </cell>
          <cell r="I5814" t="str">
            <v>M2</v>
          </cell>
          <cell r="J5814" t="str">
            <v>COLETADO</v>
          </cell>
          <cell r="K5814" t="str">
            <v>112,23</v>
          </cell>
          <cell r="L5814" t="str">
            <v>CAIXA REFERENCIAL</v>
          </cell>
        </row>
        <row r="5815">
          <cell r="A5815">
            <v>87824</v>
          </cell>
          <cell r="B5815" t="str">
            <v>REVESTIMENTO E TRATAMENTO DE SUPERFICIES</v>
          </cell>
          <cell r="C5815" t="str">
            <v>REVE</v>
          </cell>
          <cell r="D5815" t="str">
            <v>EMBOCO</v>
          </cell>
          <cell r="E5815" t="str">
            <v>0107</v>
          </cell>
          <cell r="F5815" t="str">
            <v/>
          </cell>
          <cell r="G5815" t="str">
            <v/>
          </cell>
          <cell r="H5815" t="str">
            <v>EMBOÇO OU MASSA ÚNICA EM ARGAMASSA INDUSTRIALIZADA, PREPARO MECÂNICO E APLICAÇÃO COM EQUIPAMENTO DE MISTURA E PROJEÇÃO DE 1,5 M3/H EM SUPERFÍCIES EXTERNAS DA SACADA, ESPESSURA MAIOR OU IGUAL A 50 MM, SEM USO DE TELA METÁLICA. AF_06/2014</v>
          </cell>
          <cell r="I5815" t="str">
            <v>M2</v>
          </cell>
          <cell r="J5815" t="str">
            <v>COEFICIENTE DE REPRESENTATIVIDADE</v>
          </cell>
          <cell r="K5815" t="str">
            <v>143,22</v>
          </cell>
          <cell r="L5815" t="str">
            <v>CAIXA REFERENCIAL</v>
          </cell>
        </row>
        <row r="5816">
          <cell r="A5816">
            <v>87825</v>
          </cell>
          <cell r="B5816" t="str">
            <v>REVESTIMENTO E TRATAMENTO DE SUPERFICIES</v>
          </cell>
          <cell r="C5816" t="str">
            <v>REVE</v>
          </cell>
          <cell r="D5816" t="str">
            <v>EMBOCO</v>
          </cell>
          <cell r="E5816" t="str">
            <v>0107</v>
          </cell>
          <cell r="F5816" t="str">
            <v/>
          </cell>
          <cell r="G5816" t="str">
            <v/>
          </cell>
          <cell r="H5816" t="str">
            <v>EMBOÇO OU MASSA ÚNICA EM ARGAMASSA TRAÇO 1:2:8, PREPARO MECÂNICO COM BETONEIRA 400 L, APLICADA MANUALMENTE NAS PAREDES INTERNAS DA SACADA, ESPESSURA DE 25 MM, SEM USO DE TELA METÁLICA DE REFORÇO CONTRA FISSURAÇÃO. AF_06/2014</v>
          </cell>
          <cell r="I5816" t="str">
            <v>M2</v>
          </cell>
          <cell r="J5816" t="str">
            <v>COEFICIENTE DE REPRESENTATIVIDADE</v>
          </cell>
          <cell r="K5816" t="str">
            <v>50,27</v>
          </cell>
          <cell r="L5816" t="str">
            <v>CAIXA REFERENCIAL</v>
          </cell>
        </row>
        <row r="5817">
          <cell r="A5817">
            <v>87827</v>
          </cell>
          <cell r="B5817" t="str">
            <v>REVESTIMENTO E TRATAMENTO DE SUPERFICIES</v>
          </cell>
          <cell r="C5817" t="str">
            <v>REVE</v>
          </cell>
          <cell r="D5817" t="str">
            <v>EMBOCO</v>
          </cell>
          <cell r="E5817" t="str">
            <v>0107</v>
          </cell>
          <cell r="F5817" t="str">
            <v/>
          </cell>
          <cell r="G5817" t="str">
            <v/>
          </cell>
          <cell r="H5817" t="str">
            <v>EMBOÇO OU MASSA ÚNICA EM ARGAMASSA TRAÇO 1:2:8, PREPARO MANUAL, APLICADA MANUALMENTE NAS PAREDES INTERNAS DA SACADA, ESPESSURA DE 25 MM, SEM USO DE TELA METÁLICA DE REFORÇO CONTRA FISSURAÇÃO. AF_06/2014</v>
          </cell>
          <cell r="I5817" t="str">
            <v>M2</v>
          </cell>
          <cell r="J5817" t="str">
            <v>COLETADO</v>
          </cell>
          <cell r="K5817" t="str">
            <v>53,19</v>
          </cell>
          <cell r="L5817" t="str">
            <v>CAIXA REFERENCIAL</v>
          </cell>
        </row>
        <row r="5818">
          <cell r="A5818">
            <v>87828</v>
          </cell>
          <cell r="B5818" t="str">
            <v>REVESTIMENTO E TRATAMENTO DE SUPERFICIES</v>
          </cell>
          <cell r="C5818" t="str">
            <v>REVE</v>
          </cell>
          <cell r="D5818" t="str">
            <v>EMBOCO</v>
          </cell>
          <cell r="E5818" t="str">
            <v>0107</v>
          </cell>
          <cell r="F5818" t="str">
            <v/>
          </cell>
          <cell r="G5818" t="str">
            <v/>
          </cell>
          <cell r="H5818" t="str">
            <v>EMBOÇO OU MASSA ÚNICA EM ARGAMASSA INDUSTRIALIZADA, PREPARO MECÂNICO E APLICAÇÃO COM EQUIPAMENTO DE MISTURA E PROJEÇÃO DE 1,5 M3/H NAS PAREDES INTERNAS DA SACADA, ESPESSURA 25 MM, SEM USO DE TELA METÁLICA. AF_06/2014</v>
          </cell>
          <cell r="I5818" t="str">
            <v>M2</v>
          </cell>
          <cell r="J5818" t="str">
            <v>COEFICIENTE DE REPRESENTATIVIDADE</v>
          </cell>
          <cell r="K5818" t="str">
            <v>74,39</v>
          </cell>
          <cell r="L5818" t="str">
            <v>CAIXA REFERENCIAL</v>
          </cell>
        </row>
        <row r="5819">
          <cell r="A5819">
            <v>87829</v>
          </cell>
          <cell r="B5819" t="str">
            <v>REVESTIMENTO E TRATAMENTO DE SUPERFICIES</v>
          </cell>
          <cell r="C5819" t="str">
            <v>REVE</v>
          </cell>
          <cell r="D5819" t="str">
            <v>EMBOCO</v>
          </cell>
          <cell r="E5819" t="str">
            <v>0107</v>
          </cell>
          <cell r="F5819" t="str">
            <v/>
          </cell>
          <cell r="G5819" t="str">
            <v/>
          </cell>
          <cell r="H5819" t="str">
            <v>EMBOÇO OU MASSA ÚNICA EM ARGAMASSA TRAÇO 1:2:8, PREPARO MECÂNICO COM BETONEIRA 400 L, APLICADA MANUALMENTE NAS PAREDES INTERNAS DA SACADA, ESPESSURA DE 35 MM, SEM USO DE TELA METÁLICA DE REFORÇO CONTRA FISSURAÇÃO. AF_06/2014</v>
          </cell>
          <cell r="I5819" t="str">
            <v>M2</v>
          </cell>
          <cell r="J5819" t="str">
            <v>COEFICIENTE DE REPRESENTATIVIDADE</v>
          </cell>
          <cell r="K5819" t="str">
            <v>57,96</v>
          </cell>
          <cell r="L5819" t="str">
            <v>CAIXA REFERENCIAL</v>
          </cell>
        </row>
        <row r="5820">
          <cell r="A5820">
            <v>87831</v>
          </cell>
          <cell r="B5820" t="str">
            <v>REVESTIMENTO E TRATAMENTO DE SUPERFICIES</v>
          </cell>
          <cell r="C5820" t="str">
            <v>REVE</v>
          </cell>
          <cell r="D5820" t="str">
            <v>EMBOCO</v>
          </cell>
          <cell r="E5820" t="str">
            <v>0107</v>
          </cell>
          <cell r="F5820" t="str">
            <v/>
          </cell>
          <cell r="G5820" t="str">
            <v/>
          </cell>
          <cell r="H5820" t="str">
            <v>EMBOÇO OU MASSA ÚNICA EM ARGAMASSA TRAÇO 1:2:8, PREPARO MANUAL, APLICADA MANUALMENTE NAS PAREDES INTERNAS DA SACADA, ESPESSURA DE 35 MM, SEM USO DE TELA METÁLICA DE REFORÇO CONTRA FISSURAÇÃO. AF_06/2014</v>
          </cell>
          <cell r="I5820" t="str">
            <v>M2</v>
          </cell>
          <cell r="J5820" t="str">
            <v>COLETADO</v>
          </cell>
          <cell r="K5820" t="str">
            <v>61,87</v>
          </cell>
          <cell r="L5820" t="str">
            <v>CAIXA REFERENCIAL</v>
          </cell>
        </row>
        <row r="5821">
          <cell r="A5821">
            <v>87832</v>
          </cell>
          <cell r="B5821" t="str">
            <v>REVESTIMENTO E TRATAMENTO DE SUPERFICIES</v>
          </cell>
          <cell r="C5821" t="str">
            <v>REVE</v>
          </cell>
          <cell r="D5821" t="str">
            <v>EMBOCO</v>
          </cell>
          <cell r="E5821" t="str">
            <v>0107</v>
          </cell>
          <cell r="F5821" t="str">
            <v/>
          </cell>
          <cell r="G5821" t="str">
            <v/>
          </cell>
          <cell r="H5821" t="str">
            <v>EMBOÇO OU MASSA ÚNICA EM ARGAMASSA INDUSTRIALIZADA, PREPARO MECÂNICO E APLICAÇÃO COM EQUIPAMENTO DE MISTURA E PROJEÇÃO DE 1,5 M3/H DE ARGAMASSA NAS PAREDES INTERNAS DA SACADA, ESPESSURA 35 MM, SEM USO DE TELA METÁLICA. AF_06/2014</v>
          </cell>
          <cell r="I5821" t="str">
            <v>M2</v>
          </cell>
          <cell r="J5821" t="str">
            <v>COEFICIENTE DE REPRESENTATIVIDADE</v>
          </cell>
          <cell r="K5821" t="str">
            <v>91,72</v>
          </cell>
          <cell r="L5821" t="str">
            <v>CAIXA REFERENCIAL</v>
          </cell>
        </row>
        <row r="5822">
          <cell r="A5822">
            <v>87834</v>
          </cell>
          <cell r="B5822" t="str">
            <v>REVESTIMENTO E TRATAMENTO DE SUPERFICIES</v>
          </cell>
          <cell r="C5822" t="str">
            <v>REVE</v>
          </cell>
          <cell r="D5822" t="str">
            <v>EMBOCO</v>
          </cell>
          <cell r="E5822" t="str">
            <v>0107</v>
          </cell>
          <cell r="F5822" t="str">
            <v/>
          </cell>
          <cell r="G5822" t="str">
            <v/>
          </cell>
          <cell r="H5822" t="str">
            <v>REVESTIMENTO DECORATIVO MONOCAMADA APLICADO MANUALMENTE EM PANOS CEGOS DA FACHADA DE UM EDIFÍCIO DE ESTRUTURA CONVENCIONAL, COM ACABAMENTO RASPADO. AF_06/2014</v>
          </cell>
          <cell r="I5822" t="str">
            <v>M2</v>
          </cell>
          <cell r="J5822" t="str">
            <v>COEFICIENTE DE REPRESENTATIVIDADE</v>
          </cell>
          <cell r="K5822" t="str">
            <v>134,72</v>
          </cell>
          <cell r="L5822" t="str">
            <v>CAIXA REFERENCIAL</v>
          </cell>
        </row>
        <row r="5823">
          <cell r="A5823">
            <v>87835</v>
          </cell>
          <cell r="B5823" t="str">
            <v>REVESTIMENTO E TRATAMENTO DE SUPERFICIES</v>
          </cell>
          <cell r="C5823" t="str">
            <v>REVE</v>
          </cell>
          <cell r="D5823" t="str">
            <v>EMBOCO</v>
          </cell>
          <cell r="E5823" t="str">
            <v>0107</v>
          </cell>
          <cell r="F5823" t="str">
            <v/>
          </cell>
          <cell r="G5823" t="str">
            <v/>
          </cell>
          <cell r="H5823" t="str">
            <v>REVESTIMENTO DECORATIVO MONOCAMADA APLICADO MANUALMENTE EM PANOS CEGOS DA FACHADA DE UM EDIFÍCIO DE ALVENARIA ESTRUTURAL, COM ACABAMENTO RASPADO. AF_06/2014</v>
          </cell>
          <cell r="I5823" t="str">
            <v>M2</v>
          </cell>
          <cell r="J5823" t="str">
            <v>COEFICIENTE DE REPRESENTATIVIDADE</v>
          </cell>
          <cell r="K5823" t="str">
            <v>92,58</v>
          </cell>
          <cell r="L5823" t="str">
            <v>CAIXA REFERENCIAL</v>
          </cell>
        </row>
        <row r="5824">
          <cell r="A5824">
            <v>87836</v>
          </cell>
          <cell r="B5824" t="str">
            <v>REVESTIMENTO E TRATAMENTO DE SUPERFICIES</v>
          </cell>
          <cell r="C5824" t="str">
            <v>REVE</v>
          </cell>
          <cell r="D5824" t="str">
            <v>EMBOCO</v>
          </cell>
          <cell r="E5824" t="str">
            <v>0107</v>
          </cell>
          <cell r="F5824" t="str">
            <v/>
          </cell>
          <cell r="G5824" t="str">
            <v/>
          </cell>
          <cell r="H5824" t="str">
            <v>REVESTIMENTO DECORATIVO MONOCAMADA APLICADO COM EQUIPAMENTO DE PROJEÇÃO EM PANOS CEGOS DA FACHADA DE UM EDIFÍCIO DE ESTRUTURA CONVENCIONAL, COM ACABAMENTO RASPADO. AF_06/2014</v>
          </cell>
          <cell r="I5824" t="str">
            <v>M2</v>
          </cell>
          <cell r="J5824" t="str">
            <v>COEFICIENTE DE REPRESENTATIVIDADE</v>
          </cell>
          <cell r="K5824" t="str">
            <v>129,36</v>
          </cell>
          <cell r="L5824" t="str">
            <v>CAIXA REFERENCIAL</v>
          </cell>
        </row>
        <row r="5825">
          <cell r="A5825">
            <v>87837</v>
          </cell>
          <cell r="B5825" t="str">
            <v>REVESTIMENTO E TRATAMENTO DE SUPERFICIES</v>
          </cell>
          <cell r="C5825" t="str">
            <v>REVE</v>
          </cell>
          <cell r="D5825" t="str">
            <v>EMBOCO</v>
          </cell>
          <cell r="E5825" t="str">
            <v>0107</v>
          </cell>
          <cell r="F5825" t="str">
            <v/>
          </cell>
          <cell r="G5825" t="str">
            <v/>
          </cell>
          <cell r="H5825" t="str">
            <v>REVESTIMENTO DECORATIVO MONOCAMADA APLICADO COM EQUIPAMENTO DE PROJEÇÃO EM PANOS CEGOS DA FACHADA DE UM EDIFÍCIO DE ALVENARIA ESTRUTURAL, COM ACABAMENTO RASPADO. AF_06/2014</v>
          </cell>
          <cell r="I5825" t="str">
            <v>M2</v>
          </cell>
          <cell r="J5825" t="str">
            <v>COEFICIENTE DE REPRESENTATIVIDADE</v>
          </cell>
          <cell r="K5825" t="str">
            <v>87,79</v>
          </cell>
          <cell r="L5825" t="str">
            <v>CAIXA REFERENCIAL</v>
          </cell>
        </row>
        <row r="5826">
          <cell r="A5826">
            <v>87838</v>
          </cell>
          <cell r="B5826" t="str">
            <v>REVESTIMENTO E TRATAMENTO DE SUPERFICIES</v>
          </cell>
          <cell r="C5826" t="str">
            <v>REVE</v>
          </cell>
          <cell r="D5826" t="str">
            <v>EMBOCO</v>
          </cell>
          <cell r="E5826" t="str">
            <v>0107</v>
          </cell>
          <cell r="F5826" t="str">
            <v/>
          </cell>
          <cell r="G5826" t="str">
            <v/>
          </cell>
          <cell r="H5826" t="str">
            <v>REVESTIMENTO DECORATIVO MONOCAMADA APLICADO MANUALMENTE EM PANOS DA FACHADA COM PRESENÇA DE VÃOS, DE UM EDIFÍCIO DE ESTRUTURA CONVENCIONAL E ACABAMENTO RASPADO. AF_06/2014</v>
          </cell>
          <cell r="I5826" t="str">
            <v>M2</v>
          </cell>
          <cell r="J5826" t="str">
            <v>COEFICIENTE DE REPRESENTATIVIDADE</v>
          </cell>
          <cell r="K5826" t="str">
            <v>140,48</v>
          </cell>
          <cell r="L5826" t="str">
            <v>CAIXA REFERENCIAL</v>
          </cell>
        </row>
        <row r="5827">
          <cell r="A5827">
            <v>87839</v>
          </cell>
          <cell r="B5827" t="str">
            <v>REVESTIMENTO E TRATAMENTO DE SUPERFICIES</v>
          </cell>
          <cell r="C5827" t="str">
            <v>REVE</v>
          </cell>
          <cell r="D5827" t="str">
            <v>EMBOCO</v>
          </cell>
          <cell r="E5827" t="str">
            <v>0107</v>
          </cell>
          <cell r="F5827" t="str">
            <v/>
          </cell>
          <cell r="G5827" t="str">
            <v/>
          </cell>
          <cell r="H5827" t="str">
            <v>REVESTIMENTO DECORATIVO MONOCAMADA APLICADO MANUALMENTE EM PANOS DA FACHADA COM PRESENÇA DE VÃOS, DE UM EDIFÍCIO DE ALVENARIA ESTRUTURAL E ACABAMENTO RASPADO. AF_06/2014</v>
          </cell>
          <cell r="I5827" t="str">
            <v>M2</v>
          </cell>
          <cell r="J5827" t="str">
            <v>COEFICIENTE DE REPRESENTATIVIDADE</v>
          </cell>
          <cell r="K5827" t="str">
            <v>96,62</v>
          </cell>
          <cell r="L5827" t="str">
            <v>CAIXA REFERENCIAL</v>
          </cell>
        </row>
        <row r="5828">
          <cell r="A5828">
            <v>87840</v>
          </cell>
          <cell r="B5828" t="str">
            <v>REVESTIMENTO E TRATAMENTO DE SUPERFICIES</v>
          </cell>
          <cell r="C5828" t="str">
            <v>REVE</v>
          </cell>
          <cell r="D5828" t="str">
            <v>EMBOCO</v>
          </cell>
          <cell r="E5828" t="str">
            <v>0107</v>
          </cell>
          <cell r="F5828" t="str">
            <v/>
          </cell>
          <cell r="G5828" t="str">
            <v/>
          </cell>
          <cell r="H5828" t="str">
            <v>REVESTIMENTO DECORATIVO MONOCAMADA APLICADO COM EQUIPAMENTO DE PROJEÇÃO EM PANOS DA FACHADA COM PRESENÇA DE VÃOS, DE UM EDIFÍCIO DE ESTRUTURA CONVENCIONAL E ACABAMENTO RASPADO. AF_06/2014</v>
          </cell>
          <cell r="I5828" t="str">
            <v>M2</v>
          </cell>
          <cell r="J5828" t="str">
            <v>COEFICIENTE DE REPRESENTATIVIDADE</v>
          </cell>
          <cell r="K5828" t="str">
            <v>133,78</v>
          </cell>
          <cell r="L5828" t="str">
            <v>CAIXA REFERENCIAL</v>
          </cell>
        </row>
        <row r="5829">
          <cell r="A5829">
            <v>87841</v>
          </cell>
          <cell r="B5829" t="str">
            <v>REVESTIMENTO E TRATAMENTO DE SUPERFICIES</v>
          </cell>
          <cell r="C5829" t="str">
            <v>REVE</v>
          </cell>
          <cell r="D5829" t="str">
            <v>EMBOCO</v>
          </cell>
          <cell r="E5829" t="str">
            <v>0107</v>
          </cell>
          <cell r="F5829" t="str">
            <v/>
          </cell>
          <cell r="G5829" t="str">
            <v/>
          </cell>
          <cell r="H5829" t="str">
            <v>REVESTIMENTO DECORATIVO MONOCAMADA APLICADO COM EQUIPAMENTO DE PROJEÇÃO EM PANOS DA FACHADA COM PRESENÇA DE VÃOS, DE UM EDIFÍCIO DE ALVENARIA ESTRUTURAL E ACABAMENTO RASPADO. AF_06/2014</v>
          </cell>
          <cell r="I5829" t="str">
            <v>M2</v>
          </cell>
          <cell r="J5829" t="str">
            <v>COEFICIENTE DE REPRESENTATIVIDADE</v>
          </cell>
          <cell r="K5829" t="str">
            <v>90,48</v>
          </cell>
          <cell r="L5829" t="str">
            <v>CAIXA REFERENCIAL</v>
          </cell>
        </row>
        <row r="5830">
          <cell r="A5830">
            <v>87842</v>
          </cell>
          <cell r="B5830" t="str">
            <v>REVESTIMENTO E TRATAMENTO DE SUPERFICIES</v>
          </cell>
          <cell r="C5830" t="str">
            <v>REVE</v>
          </cell>
          <cell r="D5830" t="str">
            <v>EMBOCO</v>
          </cell>
          <cell r="E5830" t="str">
            <v>0107</v>
          </cell>
          <cell r="F5830" t="str">
            <v/>
          </cell>
          <cell r="G5830" t="str">
            <v/>
          </cell>
          <cell r="H5830" t="str">
            <v>REVESTIMENTO DECORATIVO MONOCAMADA APLICADO MANUALMENTE EM SUPERFÍCIES EXTERNAS DA SACADA DE UM EDIFÍCIO DE ESTRUTURA CONVENCIONAL E ACABAMENTO RASPADO. AF_06/2014</v>
          </cell>
          <cell r="I5830" t="str">
            <v>M2</v>
          </cell>
          <cell r="J5830" t="str">
            <v>COEFICIENTE DE REPRESENTATIVIDADE</v>
          </cell>
          <cell r="K5830" t="str">
            <v>139,82</v>
          </cell>
          <cell r="L5830" t="str">
            <v>CAIXA REFERENCIAL</v>
          </cell>
        </row>
        <row r="5831">
          <cell r="A5831">
            <v>87843</v>
          </cell>
          <cell r="B5831" t="str">
            <v>REVESTIMENTO E TRATAMENTO DE SUPERFICIES</v>
          </cell>
          <cell r="C5831" t="str">
            <v>REVE</v>
          </cell>
          <cell r="D5831" t="str">
            <v>EMBOCO</v>
          </cell>
          <cell r="E5831" t="str">
            <v>0107</v>
          </cell>
          <cell r="F5831" t="str">
            <v/>
          </cell>
          <cell r="G5831" t="str">
            <v/>
          </cell>
          <cell r="H5831" t="str">
            <v>REVESTIMENTO DECORATIVO MONOCAMADA APLICADO MANUALMENTE EM SUPERFÍCIES EXTERNAS DA SACADA DE UM EDIFÍCIO DE ALVENARIA ESTRUTURAL E ACABAMENTO RASPADO. AF_06/2014</v>
          </cell>
          <cell r="I5831" t="str">
            <v>M2</v>
          </cell>
          <cell r="J5831" t="str">
            <v>COEFICIENTE DE REPRESENTATIVIDADE</v>
          </cell>
          <cell r="K5831" t="str">
            <v>103,22</v>
          </cell>
          <cell r="L5831" t="str">
            <v>CAIXA REFERENCIAL</v>
          </cell>
        </row>
        <row r="5832">
          <cell r="A5832">
            <v>87844</v>
          </cell>
          <cell r="B5832" t="str">
            <v>REVESTIMENTO E TRATAMENTO DE SUPERFICIES</v>
          </cell>
          <cell r="C5832" t="str">
            <v>REVE</v>
          </cell>
          <cell r="D5832" t="str">
            <v>EMBOCO</v>
          </cell>
          <cell r="E5832" t="str">
            <v>0107</v>
          </cell>
          <cell r="F5832" t="str">
            <v/>
          </cell>
          <cell r="G5832" t="str">
            <v/>
          </cell>
          <cell r="H5832" t="str">
            <v>REVESTIMENTO DECORATIVO MONOCAMADA APLICADO COM EQUIPAMENTO DE PROJEÇÃO EM SUPERFÍCIES EXTERNAS DA SACADA DE UM EDIFÍCIO DE ESTRUTURA CONVENCIONAL E ACABAMENTO RASPADO. AF_06/2014</v>
          </cell>
          <cell r="I5832" t="str">
            <v>M2</v>
          </cell>
          <cell r="J5832" t="str">
            <v>COEFICIENTE DE REPRESENTATIVIDADE</v>
          </cell>
          <cell r="K5832" t="str">
            <v>129,58</v>
          </cell>
          <cell r="L5832" t="str">
            <v>CAIXA REFERENCIAL</v>
          </cell>
        </row>
        <row r="5833">
          <cell r="A5833">
            <v>87845</v>
          </cell>
          <cell r="B5833" t="str">
            <v>REVESTIMENTO E TRATAMENTO DE SUPERFICIES</v>
          </cell>
          <cell r="C5833" t="str">
            <v>REVE</v>
          </cell>
          <cell r="D5833" t="str">
            <v>EMBOCO</v>
          </cell>
          <cell r="E5833" t="str">
            <v>0107</v>
          </cell>
          <cell r="F5833" t="str">
            <v/>
          </cell>
          <cell r="G5833" t="str">
            <v/>
          </cell>
          <cell r="H5833" t="str">
            <v>REVESTIMENTO DECORATIVO MONOCAMADA APLICADO COM EQUIPAMENTO DE PROJEÇÃO EM SUPERFÍCIES EXTERNAS DA SACADA DE UM EDIFÍCIO DE ALVENARIA ESTRUTURAL E ACABAMENTO RASPADO. AF_06/2014</v>
          </cell>
          <cell r="I5833" t="str">
            <v>M2</v>
          </cell>
          <cell r="J5833" t="str">
            <v>COEFICIENTE DE REPRESENTATIVIDADE</v>
          </cell>
          <cell r="K5833" t="str">
            <v>93,57</v>
          </cell>
          <cell r="L5833" t="str">
            <v>CAIXA REFERENCIAL</v>
          </cell>
        </row>
        <row r="5834">
          <cell r="A5834">
            <v>87846</v>
          </cell>
          <cell r="B5834" t="str">
            <v>REVESTIMENTO E TRATAMENTO DE SUPERFICIES</v>
          </cell>
          <cell r="C5834" t="str">
            <v>REVE</v>
          </cell>
          <cell r="D5834" t="str">
            <v>EMBOCO</v>
          </cell>
          <cell r="E5834" t="str">
            <v>0107</v>
          </cell>
          <cell r="F5834" t="str">
            <v/>
          </cell>
          <cell r="G5834" t="str">
            <v/>
          </cell>
          <cell r="H5834" t="str">
            <v>REVESTIMENTO DECORATIVO MONOCAMADA APLICADO MANUALMENTE EM PANOS CEGOS DA FACHADA DE UM EDIFÍCIO DE ESTRUTURA CONVENCIONAL, COM ACABAMENTO TRAVERTINO. AF_06/2014</v>
          </cell>
          <cell r="I5834" t="str">
            <v>M2</v>
          </cell>
          <cell r="J5834" t="str">
            <v>COEFICIENTE DE REPRESENTATIVIDADE</v>
          </cell>
          <cell r="K5834" t="str">
            <v>145,93</v>
          </cell>
          <cell r="L5834" t="str">
            <v>CAIXA REFERENCIAL</v>
          </cell>
        </row>
        <row r="5835">
          <cell r="A5835">
            <v>87847</v>
          </cell>
          <cell r="B5835" t="str">
            <v>REVESTIMENTO E TRATAMENTO DE SUPERFICIES</v>
          </cell>
          <cell r="C5835" t="str">
            <v>REVE</v>
          </cell>
          <cell r="D5835" t="str">
            <v>EMBOCO</v>
          </cell>
          <cell r="E5835" t="str">
            <v>0107</v>
          </cell>
          <cell r="F5835" t="str">
            <v/>
          </cell>
          <cell r="G5835" t="str">
            <v/>
          </cell>
          <cell r="H5835" t="str">
            <v>REVESTIMENTO DECORATIVO MONOCAMADA APLICADO MANUALMENTE EM PANOS CEGOS DA FACHADA DE UM EDIFÍCIO DE ALVENARIA ESTRUTURAL, COM ACABAMENTO TRAVERTINO. AF_06/2014</v>
          </cell>
          <cell r="I5835" t="str">
            <v>M2</v>
          </cell>
          <cell r="J5835" t="str">
            <v>COEFICIENTE DE REPRESENTATIVIDADE</v>
          </cell>
          <cell r="K5835" t="str">
            <v>103,79</v>
          </cell>
          <cell r="L5835" t="str">
            <v>CAIXA REFERENCIAL</v>
          </cell>
        </row>
        <row r="5836">
          <cell r="A5836">
            <v>87848</v>
          </cell>
          <cell r="B5836" t="str">
            <v>REVESTIMENTO E TRATAMENTO DE SUPERFICIES</v>
          </cell>
          <cell r="C5836" t="str">
            <v>REVE</v>
          </cell>
          <cell r="D5836" t="str">
            <v>EMBOCO</v>
          </cell>
          <cell r="E5836" t="str">
            <v>0107</v>
          </cell>
          <cell r="F5836" t="str">
            <v/>
          </cell>
          <cell r="G5836" t="str">
            <v/>
          </cell>
          <cell r="H5836" t="str">
            <v>REVESTIMENTO DECORATIVO MONOCAMADA APLICADO COM EQUIPAMENTO DE PROJEÇÃO EM PANOS CEGOS DA FACHADA DE UM EDIFÍCIO DE ESTRUTURA CONVENCIONAL, COM ACABAMENTO TRAVERTINO. AF_06/2014</v>
          </cell>
          <cell r="I5836" t="str">
            <v>M2</v>
          </cell>
          <cell r="J5836" t="str">
            <v>COEFICIENTE DE REPRESENTATIVIDADE</v>
          </cell>
          <cell r="K5836" t="str">
            <v>139,60</v>
          </cell>
          <cell r="L5836" t="str">
            <v>CAIXA REFERENCIAL</v>
          </cell>
        </row>
        <row r="5837">
          <cell r="A5837">
            <v>87849</v>
          </cell>
          <cell r="B5837" t="str">
            <v>REVESTIMENTO E TRATAMENTO DE SUPERFICIES</v>
          </cell>
          <cell r="C5837" t="str">
            <v>REVE</v>
          </cell>
          <cell r="D5837" t="str">
            <v>EMBOCO</v>
          </cell>
          <cell r="E5837" t="str">
            <v>0107</v>
          </cell>
          <cell r="F5837" t="str">
            <v/>
          </cell>
          <cell r="G5837" t="str">
            <v/>
          </cell>
          <cell r="H5837" t="str">
            <v>REVESTIMENTO DECORATIVO MONOCAMADA APLICADO COM EQUIPAMENTO DE PROJEÇÃO EM PANOS CEGOS DA FACHADA DE UM EDIFÍCIO DE ALVENARIA ESTRUTURAL, COM ACABAMENTO TRAVERTINO. AF_06/2014</v>
          </cell>
          <cell r="I5837" t="str">
            <v>M2</v>
          </cell>
          <cell r="J5837" t="str">
            <v>COEFICIENTE DE REPRESENTATIVIDADE</v>
          </cell>
          <cell r="K5837" t="str">
            <v>98,04</v>
          </cell>
          <cell r="L5837" t="str">
            <v>CAIXA REFERENCIAL</v>
          </cell>
        </row>
        <row r="5838">
          <cell r="A5838">
            <v>87850</v>
          </cell>
          <cell r="B5838" t="str">
            <v>REVESTIMENTO E TRATAMENTO DE SUPERFICIES</v>
          </cell>
          <cell r="C5838" t="str">
            <v>REVE</v>
          </cell>
          <cell r="D5838" t="str">
            <v>EMBOCO</v>
          </cell>
          <cell r="E5838" t="str">
            <v>0107</v>
          </cell>
          <cell r="F5838" t="str">
            <v/>
          </cell>
          <cell r="G5838" t="str">
            <v/>
          </cell>
          <cell r="H5838" t="str">
            <v>REVESTIMENTO DECORATIVO MONOCAMADA APLICADO MANUALMENTE EM PANOS DA FACHADA COM PRESENÇA DE VÃOS, DE UM EDIFÍCIO DE ESTRUTURA CONVENCIONAL E ACABAMENTO TRAVERTINO. AF_06/2014</v>
          </cell>
          <cell r="I5838" t="str">
            <v>M2</v>
          </cell>
          <cell r="J5838" t="str">
            <v>COEFICIENTE DE REPRESENTATIVIDADE</v>
          </cell>
          <cell r="K5838" t="str">
            <v>151,70</v>
          </cell>
          <cell r="L5838" t="str">
            <v>CAIXA REFERENCIAL</v>
          </cell>
        </row>
        <row r="5839">
          <cell r="A5839">
            <v>87851</v>
          </cell>
          <cell r="B5839" t="str">
            <v>REVESTIMENTO E TRATAMENTO DE SUPERFICIES</v>
          </cell>
          <cell r="C5839" t="str">
            <v>REVE</v>
          </cell>
          <cell r="D5839" t="str">
            <v>EMBOCO</v>
          </cell>
          <cell r="E5839" t="str">
            <v>0107</v>
          </cell>
          <cell r="F5839" t="str">
            <v/>
          </cell>
          <cell r="G5839" t="str">
            <v/>
          </cell>
          <cell r="H5839" t="str">
            <v>REVESTIMENTO DECORATIVO MONOCAMADA APLICADO MANUALMENTE EM PANOS DA FACHADA COM PRESENÇA DE VÃOS, DE UM EDIFÍCIO DE ALVENARIA ESTRUTURAL E ACABAMENTO TRAVERTINO. AF_06/2014</v>
          </cell>
          <cell r="I5839" t="str">
            <v>M2</v>
          </cell>
          <cell r="J5839" t="str">
            <v>COEFICIENTE DE REPRESENTATIVIDADE</v>
          </cell>
          <cell r="K5839" t="str">
            <v>107,85</v>
          </cell>
          <cell r="L5839" t="str">
            <v>CAIXA REFERENCIAL</v>
          </cell>
        </row>
        <row r="5840">
          <cell r="A5840">
            <v>87852</v>
          </cell>
          <cell r="B5840" t="str">
            <v>REVESTIMENTO E TRATAMENTO DE SUPERFICIES</v>
          </cell>
          <cell r="C5840" t="str">
            <v>REVE</v>
          </cell>
          <cell r="D5840" t="str">
            <v>EMBOCO</v>
          </cell>
          <cell r="E5840" t="str">
            <v>0107</v>
          </cell>
          <cell r="F5840" t="str">
            <v/>
          </cell>
          <cell r="G5840" t="str">
            <v/>
          </cell>
          <cell r="H5840" t="str">
            <v>REVESTIMENTO DECORATIVO MONOCAMADA APLICADO COM EQUIPAMENTO DE PROJEÇÃO EM PANOS DA FACHADA COM PRESENÇA DE VÃOS, DE UM EDIFÍCIO DE ESTRUTURA CONVENCIONAL E ACABAMENTO TRAVERTINO. AF_06/2014</v>
          </cell>
          <cell r="I5840" t="str">
            <v>M2</v>
          </cell>
          <cell r="J5840" t="str">
            <v>COEFICIENTE DE REPRESENTATIVIDADE</v>
          </cell>
          <cell r="K5840" t="str">
            <v>144,00</v>
          </cell>
          <cell r="L5840" t="str">
            <v>CAIXA REFERENCIAL</v>
          </cell>
        </row>
        <row r="5841">
          <cell r="A5841">
            <v>87853</v>
          </cell>
          <cell r="B5841" t="str">
            <v>REVESTIMENTO E TRATAMENTO DE SUPERFICIES</v>
          </cell>
          <cell r="C5841" t="str">
            <v>REVE</v>
          </cell>
          <cell r="D5841" t="str">
            <v>EMBOCO</v>
          </cell>
          <cell r="E5841" t="str">
            <v>0107</v>
          </cell>
          <cell r="F5841" t="str">
            <v/>
          </cell>
          <cell r="G5841" t="str">
            <v/>
          </cell>
          <cell r="H5841" t="str">
            <v>REVESTIMENTO DECORATIVO MONOCAMADA APLICADO COM EQUIPAMENTO DE PROJEÇÃO EM PANOS DA FACHADA COM PRESENÇA DE VÃOS, DE UM EDIFÍCIO DE ALVENARIA ESTRUTURAL E ACABAMENTO TRAVERTINO. AF_06/2014</v>
          </cell>
          <cell r="I5841" t="str">
            <v>M2</v>
          </cell>
          <cell r="J5841" t="str">
            <v>COEFICIENTE DE REPRESENTATIVIDADE</v>
          </cell>
          <cell r="K5841" t="str">
            <v>100,71</v>
          </cell>
          <cell r="L5841" t="str">
            <v>CAIXA REFERENCIAL</v>
          </cell>
        </row>
        <row r="5842">
          <cell r="A5842">
            <v>87854</v>
          </cell>
          <cell r="B5842" t="str">
            <v>REVESTIMENTO E TRATAMENTO DE SUPERFICIES</v>
          </cell>
          <cell r="C5842" t="str">
            <v>REVE</v>
          </cell>
          <cell r="D5842" t="str">
            <v>EMBOCO</v>
          </cell>
          <cell r="E5842" t="str">
            <v>0107</v>
          </cell>
          <cell r="F5842" t="str">
            <v/>
          </cell>
          <cell r="G5842" t="str">
            <v/>
          </cell>
          <cell r="H5842" t="str">
            <v>REVESTIMENTO DECORATIVO MONOCAMADA APLICADO MANUALMENTE EM SUPERFÍCIES EXTERNAS DA SACADA DE UM EDIFÍCIO DE ESTRUTURA CONVENCIONAL E ACABAMENTO TRAVERTINO. AF_06/2014</v>
          </cell>
          <cell r="I5842" t="str">
            <v>M2</v>
          </cell>
          <cell r="J5842" t="str">
            <v>COEFICIENTE DE REPRESENTATIVIDADE</v>
          </cell>
          <cell r="K5842" t="str">
            <v>151,02</v>
          </cell>
          <cell r="L5842" t="str">
            <v>CAIXA REFERENCIAL</v>
          </cell>
        </row>
        <row r="5843">
          <cell r="A5843">
            <v>87855</v>
          </cell>
          <cell r="B5843" t="str">
            <v>REVESTIMENTO E TRATAMENTO DE SUPERFICIES</v>
          </cell>
          <cell r="C5843" t="str">
            <v>REVE</v>
          </cell>
          <cell r="D5843" t="str">
            <v>EMBOCO</v>
          </cell>
          <cell r="E5843" t="str">
            <v>0107</v>
          </cell>
          <cell r="F5843" t="str">
            <v/>
          </cell>
          <cell r="G5843" t="str">
            <v/>
          </cell>
          <cell r="H5843" t="str">
            <v>REVESTIMENTO DECORATIVO MONOCAMADA APLICADO MANUALMENTE EM SUPERFÍCIES EXTERNAS DA SACADA DE UM EDIFÍCIO DE ALVENARIA ESTRUTURAL E ACABAMENTO TRAVERTINO. AF_06/2014</v>
          </cell>
          <cell r="I5843" t="str">
            <v>M2</v>
          </cell>
          <cell r="J5843" t="str">
            <v>COEFICIENTE DE REPRESENTATIVIDADE</v>
          </cell>
          <cell r="K5843" t="str">
            <v>114,44</v>
          </cell>
          <cell r="L5843" t="str">
            <v>CAIXA REFERENCIAL</v>
          </cell>
        </row>
        <row r="5844">
          <cell r="A5844">
            <v>87856</v>
          </cell>
          <cell r="B5844" t="str">
            <v>REVESTIMENTO E TRATAMENTO DE SUPERFICIES</v>
          </cell>
          <cell r="C5844" t="str">
            <v>REVE</v>
          </cell>
          <cell r="D5844" t="str">
            <v>EMBOCO</v>
          </cell>
          <cell r="E5844" t="str">
            <v>0107</v>
          </cell>
          <cell r="F5844" t="str">
            <v/>
          </cell>
          <cell r="G5844" t="str">
            <v/>
          </cell>
          <cell r="H5844" t="str">
            <v>REVESTIMENTO DECORATIVO MONOCAMADA APLICADO COM EQUIPAMENTO DE PROJEÇÃO EM SUPERFÍCIES EXTERNAS DA SACADA DE UM EDIFÍCIO DE ESTRUTURA CONVENCIONAL E ACABAMENTO TRAVERTINO. AF_06/2014</v>
          </cell>
          <cell r="I5844" t="str">
            <v>M2</v>
          </cell>
          <cell r="J5844" t="str">
            <v>COEFICIENTE DE REPRESENTATIVIDADE</v>
          </cell>
          <cell r="K5844" t="str">
            <v>139,82</v>
          </cell>
          <cell r="L5844" t="str">
            <v>CAIXA REFERENCIAL</v>
          </cell>
        </row>
        <row r="5845">
          <cell r="A5845">
            <v>87857</v>
          </cell>
          <cell r="B5845" t="str">
            <v>REVESTIMENTO E TRATAMENTO DE SUPERFICIES</v>
          </cell>
          <cell r="C5845" t="str">
            <v>REVE</v>
          </cell>
          <cell r="D5845" t="str">
            <v>EMBOCO</v>
          </cell>
          <cell r="E5845" t="str">
            <v>0107</v>
          </cell>
          <cell r="F5845" t="str">
            <v/>
          </cell>
          <cell r="G5845" t="str">
            <v/>
          </cell>
          <cell r="H5845" t="str">
            <v>REVESTIMENTO DECORATIVO MONOCAMADA APLICADO COM EQUIPAMENTO DE PROJEÇÃO EM SUPERFÍCIES EXTERNAS DA SACADA DE UM EDIFÍCIO DE ALVENARIA ESTRUTURAL E ACABAMENTO TRAVERTINO. AF_06/2014</v>
          </cell>
          <cell r="I5845" t="str">
            <v>M2</v>
          </cell>
          <cell r="J5845" t="str">
            <v>COEFICIENTE DE REPRESENTATIVIDADE</v>
          </cell>
          <cell r="K5845" t="str">
            <v>103,80</v>
          </cell>
          <cell r="L5845" t="str">
            <v>CAIXA REFERENCIAL</v>
          </cell>
        </row>
        <row r="5846">
          <cell r="A5846">
            <v>87858</v>
          </cell>
          <cell r="B5846" t="str">
            <v>REVESTIMENTO E TRATAMENTO DE SUPERFICIES</v>
          </cell>
          <cell r="C5846" t="str">
            <v>REVE</v>
          </cell>
          <cell r="D5846" t="str">
            <v>EMBOCO</v>
          </cell>
          <cell r="E5846" t="str">
            <v>0107</v>
          </cell>
          <cell r="F5846" t="str">
            <v/>
          </cell>
          <cell r="G5846" t="str">
            <v/>
          </cell>
          <cell r="H5846" t="str">
            <v>REVESTIMENTO DECORATIVO MONOCAMADA APLICADO MANUALMENTE NAS PAREDES INTERNAS DA SACADA COM ACABAMENTO RASPADO. AF_06/2014</v>
          </cell>
          <cell r="I5846" t="str">
            <v>M2</v>
          </cell>
          <cell r="J5846" t="str">
            <v>COEFICIENTE DE REPRESENTATIVIDADE</v>
          </cell>
          <cell r="K5846" t="str">
            <v>99,57</v>
          </cell>
          <cell r="L5846" t="str">
            <v>CAIXA REFERENCIAL</v>
          </cell>
        </row>
        <row r="5847">
          <cell r="A5847">
            <v>87859</v>
          </cell>
          <cell r="B5847" t="str">
            <v>REVESTIMENTO E TRATAMENTO DE SUPERFICIES</v>
          </cell>
          <cell r="C5847" t="str">
            <v>REVE</v>
          </cell>
          <cell r="D5847" t="str">
            <v>EMBOCO</v>
          </cell>
          <cell r="E5847" t="str">
            <v>0107</v>
          </cell>
          <cell r="F5847" t="str">
            <v/>
          </cell>
          <cell r="G5847" t="str">
            <v/>
          </cell>
          <cell r="H5847" t="str">
            <v>REVESTIMENTO DECORATIVO MONOCAMADA APLICADO MANUALMENTE NAS PAREDES INTERNAS DA SACADA COM ACABAMENTO TRAVERTINO. AF_06/2014</v>
          </cell>
          <cell r="I5847" t="str">
            <v>M2</v>
          </cell>
          <cell r="J5847" t="str">
            <v>COEFICIENTE DE REPRESENTATIVIDADE</v>
          </cell>
          <cell r="K5847" t="str">
            <v>114,99</v>
          </cell>
          <cell r="L5847" t="str">
            <v>CAIXA REFERENCIAL</v>
          </cell>
        </row>
        <row r="5848">
          <cell r="A5848">
            <v>89048</v>
          </cell>
          <cell r="B5848" t="str">
            <v>REVESTIMENTO E TRATAMENTO DE SUPERFICIES</v>
          </cell>
          <cell r="C5848" t="str">
            <v>REVE</v>
          </cell>
          <cell r="D5848" t="str">
            <v>EMBOCO</v>
          </cell>
          <cell r="E5848" t="str">
            <v>0107</v>
          </cell>
          <cell r="F5848" t="str">
            <v/>
          </cell>
          <cell r="G5848" t="str">
            <v/>
          </cell>
          <cell r="H5848" t="str">
            <v>(COMPOSIÇÃO REPRESENTATIVA) DO SERVIÇO DE EMBOÇO/MASSA ÚNICA, TRAÇO 1:2:8, PREPARO MECÂNICO, COM BETONEIRA DE 400L, EM PAREDES DE AMBIENTES INTERNOS, COM EXECUÇÃO DE TALISCAS, PARA EDIFICAÇÃO HABITACIONAL MULTIFAMILIAR (PRÉDIO). AF_11/2014</v>
          </cell>
          <cell r="I5848" t="str">
            <v>M2</v>
          </cell>
          <cell r="J5848" t="str">
            <v>COEFICIENTE DE REPRESENTATIVIDADE</v>
          </cell>
          <cell r="K5848" t="str">
            <v>27,09</v>
          </cell>
          <cell r="L5848" t="str">
            <v>CAIXA REFERENCIAL</v>
          </cell>
        </row>
        <row r="5849">
          <cell r="A5849">
            <v>89049</v>
          </cell>
          <cell r="B5849" t="str">
            <v>REVESTIMENTO E TRATAMENTO DE SUPERFICIES</v>
          </cell>
          <cell r="C5849" t="str">
            <v>REVE</v>
          </cell>
          <cell r="D5849" t="str">
            <v>EMBOCO</v>
          </cell>
          <cell r="E5849" t="str">
            <v>0107</v>
          </cell>
          <cell r="F5849" t="str">
            <v/>
          </cell>
          <cell r="G5849" t="str">
            <v/>
          </cell>
          <cell r="H5849" t="str">
            <v>(COMPOSIÇÃO REPRESENTATIVA) DO SERVIÇO DE APLICAÇÃO MANUAL DE GESSO DESEMPENADO (SEM TALISCAS) EM TETO, ESPESSURA 0,5 CM, PARA EDIFICAÇÃO HABITACIONAL MULTIFAMILIAR (PRÉDIO). AF_11/2014</v>
          </cell>
          <cell r="I5849" t="str">
            <v>M2</v>
          </cell>
          <cell r="J5849" t="str">
            <v>ATRIBUÍDO SÃO PAULO</v>
          </cell>
          <cell r="K5849" t="str">
            <v>15,10</v>
          </cell>
          <cell r="L5849" t="str">
            <v>CAIXA REFERENCIAL</v>
          </cell>
        </row>
        <row r="5850">
          <cell r="A5850">
            <v>89173</v>
          </cell>
          <cell r="B5850" t="str">
            <v>REVESTIMENTO E TRATAMENTO DE SUPERFICIES</v>
          </cell>
          <cell r="C5850" t="str">
            <v>REVE</v>
          </cell>
          <cell r="D5850" t="str">
            <v>EMBOCO</v>
          </cell>
          <cell r="E5850" t="str">
            <v>0107</v>
          </cell>
          <cell r="F5850" t="str">
            <v/>
          </cell>
          <cell r="G5850" t="str">
            <v/>
          </cell>
          <cell r="H5850" t="str">
            <v>(COMPOSIÇÃO REPRESENTATIVA) DO SERVIÇO DE EMBOÇO/MASSA ÚNICA, APLICADO MANUALMENTE, TRAÇO 1:2:8, EM BETONEIRA DE 400L, PAREDES INTERNAS, COM EXECUÇÃO DE TALISCAS, EDIFICAÇÃO HABITACIONAL UNIFAMILIAR (CASAS) E EDIFICAÇÃO PÚBLICA PADRÃO. AF_12/2014</v>
          </cell>
          <cell r="I5850" t="str">
            <v>M2</v>
          </cell>
          <cell r="J5850" t="str">
            <v>COEFICIENTE DE REPRESENTATIVIDADE</v>
          </cell>
          <cell r="K5850" t="str">
            <v>26,70</v>
          </cell>
          <cell r="L5850" t="str">
            <v>CAIXA REFERENCIAL</v>
          </cell>
        </row>
        <row r="5851">
          <cell r="A5851">
            <v>90406</v>
          </cell>
          <cell r="B5851" t="str">
            <v>REVESTIMENTO E TRATAMENTO DE SUPERFICIES</v>
          </cell>
          <cell r="C5851" t="str">
            <v>REVE</v>
          </cell>
          <cell r="D5851" t="str">
            <v>EMBOCO</v>
          </cell>
          <cell r="E5851" t="str">
            <v>0107</v>
          </cell>
          <cell r="F5851" t="str">
            <v/>
          </cell>
          <cell r="G5851" t="str">
            <v/>
          </cell>
          <cell r="H5851" t="str">
            <v>MASSA ÚNICA, PARA RECEBIMENTO DE PINTURA, EM ARGAMASSA TRAÇO 1:2:8, PREPARO MECÂNICO COM BETONEIRA 400L, APLICADA MANUALMENTE EM TETO, ESPESSURA DE 20MM, COM EXECUÇÃO DE TALISCAS. AF_03/2015</v>
          </cell>
          <cell r="I5851" t="str">
            <v>M2</v>
          </cell>
          <cell r="J5851" t="str">
            <v>COEFICIENTE DE REPRESENTATIVIDADE</v>
          </cell>
          <cell r="K5851" t="str">
            <v>33,98</v>
          </cell>
          <cell r="L5851" t="str">
            <v>CAIXA REFERENCIAL</v>
          </cell>
        </row>
        <row r="5852">
          <cell r="A5852">
            <v>90407</v>
          </cell>
          <cell r="B5852" t="str">
            <v>REVESTIMENTO E TRATAMENTO DE SUPERFICIES</v>
          </cell>
          <cell r="C5852" t="str">
            <v>REVE</v>
          </cell>
          <cell r="D5852" t="str">
            <v>EMBOCO</v>
          </cell>
          <cell r="E5852" t="str">
            <v>0107</v>
          </cell>
          <cell r="F5852" t="str">
            <v/>
          </cell>
          <cell r="G5852" t="str">
            <v/>
          </cell>
          <cell r="H5852" t="str">
            <v>MASSA ÚNICA, PARA RECEBIMENTO DE PINTURA, EM ARGAMASSA TRAÇO 1:2:8, PREPARO MANUAL, APLICADA MANUALMENTE EM TETO, ESPESSURA DE 20MM, COM EXECUÇÃO DE TALISCAS. AF_03/2015</v>
          </cell>
          <cell r="I5852" t="str">
            <v>M2</v>
          </cell>
          <cell r="J5852" t="str">
            <v>COLETADO</v>
          </cell>
          <cell r="K5852" t="str">
            <v>37,04</v>
          </cell>
          <cell r="L5852" t="str">
            <v>CAIXA REFERENCIAL</v>
          </cell>
        </row>
        <row r="5853">
          <cell r="A5853">
            <v>90408</v>
          </cell>
          <cell r="B5853" t="str">
            <v>REVESTIMENTO E TRATAMENTO DE SUPERFICIES</v>
          </cell>
          <cell r="C5853" t="str">
            <v>REVE</v>
          </cell>
          <cell r="D5853" t="str">
            <v>EMBOCO</v>
          </cell>
          <cell r="E5853" t="str">
            <v>0107</v>
          </cell>
          <cell r="F5853" t="str">
            <v/>
          </cell>
          <cell r="G5853" t="str">
            <v/>
          </cell>
          <cell r="H5853" t="str">
            <v>MASSA ÚNICA, PARA RECEBIMENTO DE PINTURA, EM ARGAMASSA TRAÇO 1:2:8, PREPARO MECÂNICO COM BETONEIRA 400L, APLICADA MANUALMENTE EM TETO, ESPESSURA DE 10MM, COM EXECUÇÃO DE TALISCAS. AF_03/2015</v>
          </cell>
          <cell r="I5853" t="str">
            <v>M2</v>
          </cell>
          <cell r="J5853" t="str">
            <v>COEFICIENTE DE REPRESENTATIVIDADE</v>
          </cell>
          <cell r="K5853" t="str">
            <v>24,19</v>
          </cell>
          <cell r="L5853" t="str">
            <v>CAIXA REFERENCIAL</v>
          </cell>
        </row>
        <row r="5854">
          <cell r="A5854">
            <v>90409</v>
          </cell>
          <cell r="B5854" t="str">
            <v>REVESTIMENTO E TRATAMENTO DE SUPERFICIES</v>
          </cell>
          <cell r="C5854" t="str">
            <v>REVE</v>
          </cell>
          <cell r="D5854" t="str">
            <v>EMBOCO</v>
          </cell>
          <cell r="E5854" t="str">
            <v>0107</v>
          </cell>
          <cell r="F5854" t="str">
            <v/>
          </cell>
          <cell r="G5854" t="str">
            <v/>
          </cell>
          <cell r="H5854" t="str">
            <v>MASSA ÚNICA, PARA RECEBIMENTO DE PINTURA, EM ARGAMASSA TRAÇO 1:2:8, PREPARO MANUAL, APLICADA MANUALMENTE EM TETO, ESPESSURA DE 10MM, COM EXECUÇÃO DE TALISCAS. AF_03/2015</v>
          </cell>
          <cell r="I5854" t="str">
            <v>M2</v>
          </cell>
          <cell r="J5854" t="str">
            <v>COLETADO</v>
          </cell>
          <cell r="K5854" t="str">
            <v>25,92</v>
          </cell>
          <cell r="L5854" t="str">
            <v>CAIXA REFERENCIAL</v>
          </cell>
        </row>
        <row r="5855">
          <cell r="A5855">
            <v>87242</v>
          </cell>
          <cell r="B5855" t="str">
            <v>REVESTIMENTO E TRATAMENTO DE SUPERFICIES</v>
          </cell>
          <cell r="C5855" t="str">
            <v>REVE</v>
          </cell>
          <cell r="D5855" t="str">
            <v>PASTILHAS,CERAMICAS, PLACAS PRE-MOLDADAS E OUTROS</v>
          </cell>
          <cell r="E5855" t="str">
            <v>0110</v>
          </cell>
          <cell r="F5855" t="str">
            <v/>
          </cell>
          <cell r="G5855" t="str">
            <v/>
          </cell>
          <cell r="H5855" t="str">
            <v>REVESTIMENTO CERÂMICO PARA PAREDES EXTERNAS EM PASTILHAS DE PORCELANA 5 X 5 CM (PLACAS DE 30 X 30 CM), ALINHADAS A PRUMO, APLICADO EM PANOS COM VÃOS. AF_06/2014</v>
          </cell>
          <cell r="I5855" t="str">
            <v>M2</v>
          </cell>
          <cell r="J5855" t="str">
            <v>COEFICIENTE DE REPRESENTATIVIDADE</v>
          </cell>
          <cell r="K5855" t="str">
            <v>218,47</v>
          </cell>
          <cell r="L5855" t="str">
            <v>CAIXA REFERENCIAL</v>
          </cell>
        </row>
        <row r="5856">
          <cell r="A5856">
            <v>87243</v>
          </cell>
          <cell r="B5856" t="str">
            <v>REVESTIMENTO E TRATAMENTO DE SUPERFICIES</v>
          </cell>
          <cell r="C5856" t="str">
            <v>REVE</v>
          </cell>
          <cell r="D5856" t="str">
            <v>PASTILHAS,CERAMICAS, PLACAS PRE-MOLDADAS E OUTROS</v>
          </cell>
          <cell r="E5856" t="str">
            <v>0110</v>
          </cell>
          <cell r="F5856" t="str">
            <v/>
          </cell>
          <cell r="G5856" t="str">
            <v/>
          </cell>
          <cell r="H5856" t="str">
            <v>REVESTIMENTO CERÂMICO PARA PAREDES EXTERNAS EM PASTILHAS DE PORCELANA 5 X 5 CM (PLACAS DE 30 X 30 CM), ALINHADAS A PRUMO, APLICADO EM PANOS SEM VÃOS. AF_06/2014</v>
          </cell>
          <cell r="I5856" t="str">
            <v>M2</v>
          </cell>
          <cell r="J5856" t="str">
            <v>COEFICIENTE DE REPRESENTATIVIDADE</v>
          </cell>
          <cell r="K5856" t="str">
            <v>201,49</v>
          </cell>
          <cell r="L5856" t="str">
            <v>CAIXA REFERENCIAL</v>
          </cell>
        </row>
        <row r="5857">
          <cell r="A5857">
            <v>87244</v>
          </cell>
          <cell r="B5857" t="str">
            <v>REVESTIMENTO E TRATAMENTO DE SUPERFICIES</v>
          </cell>
          <cell r="C5857" t="str">
            <v>REVE</v>
          </cell>
          <cell r="D5857" t="str">
            <v>PASTILHAS,CERAMICAS, PLACAS PRE-MOLDADAS E OUTROS</v>
          </cell>
          <cell r="E5857" t="str">
            <v>0110</v>
          </cell>
          <cell r="F5857" t="str">
            <v/>
          </cell>
          <cell r="G5857" t="str">
            <v/>
          </cell>
          <cell r="H5857" t="str">
            <v>REVESTIMENTO CERÂMICO PARA PAREDES EXTERNAS EM PASTILHAS DE PORCELANA 5 X 5 CM (PLACAS DE 30 X 30 CM), ALINHADAS A PRUMO, APLICADO EM SUPERFÍCIES EXTERNAS DA SACADA. AF_06/2014</v>
          </cell>
          <cell r="I5857" t="str">
            <v>M2</v>
          </cell>
          <cell r="J5857" t="str">
            <v>COEFICIENTE DE REPRESENTATIVIDADE</v>
          </cell>
          <cell r="K5857" t="str">
            <v>210,31</v>
          </cell>
          <cell r="L5857" t="str">
            <v>CAIXA REFERENCIAL</v>
          </cell>
        </row>
        <row r="5858">
          <cell r="A5858">
            <v>87245</v>
          </cell>
          <cell r="B5858" t="str">
            <v>REVESTIMENTO E TRATAMENTO DE SUPERFICIES</v>
          </cell>
          <cell r="C5858" t="str">
            <v>REVE</v>
          </cell>
          <cell r="D5858" t="str">
            <v>PASTILHAS,CERAMICAS, PLACAS PRE-MOLDADAS E OUTROS</v>
          </cell>
          <cell r="E5858" t="str">
            <v>0110</v>
          </cell>
          <cell r="F5858" t="str">
            <v/>
          </cell>
          <cell r="G5858" t="str">
            <v/>
          </cell>
          <cell r="H5858" t="str">
            <v>REVESTIMENTO CERÂMICO PARA PAREDES EXTERNAS EM PASTILHAS DE PORCELANA 5 X 5 CM (PLACAS DE 30 X 30 CM), ALINHADAS A PRUMO, APLICADO EM SUPERFÍCIES INTERNAS DA SACADA. AF_06/2014</v>
          </cell>
          <cell r="I5858" t="str">
            <v>M2</v>
          </cell>
          <cell r="J5858" t="str">
            <v>COEFICIENTE DE REPRESENTATIVIDADE</v>
          </cell>
          <cell r="K5858" t="str">
            <v>253,75</v>
          </cell>
          <cell r="L5858" t="str">
            <v>CAIXA REFERENCIAL</v>
          </cell>
        </row>
        <row r="5859">
          <cell r="A5859">
            <v>87264</v>
          </cell>
          <cell r="B5859" t="str">
            <v>REVESTIMENTO E TRATAMENTO DE SUPERFICIES</v>
          </cell>
          <cell r="C5859" t="str">
            <v>REVE</v>
          </cell>
          <cell r="D5859" t="str">
            <v>PASTILHAS,CERAMICAS, PLACAS PRE-MOLDADAS E OUTROS</v>
          </cell>
          <cell r="E5859" t="str">
            <v>0110</v>
          </cell>
          <cell r="F5859" t="str">
            <v/>
          </cell>
          <cell r="G5859" t="str">
            <v/>
          </cell>
          <cell r="H5859" t="str">
            <v>REVESTIMENTO CERÂMICO PARA PAREDES INTERNAS COM PLACAS TIPO ESMALTADA EXTRA DE DIMENSÕES 20X20 CM APLICADAS EM AMBIENTES DE ÁREA MENOR QUE 5 M² NA ALTURA INTEIRA DAS PAREDES. AF_06/2014</v>
          </cell>
          <cell r="I5859" t="str">
            <v>M2</v>
          </cell>
          <cell r="J5859" t="str">
            <v>COEFICIENTE DE REPRESENTATIVIDADE</v>
          </cell>
          <cell r="K5859" t="str">
            <v>48,18</v>
          </cell>
          <cell r="L5859" t="str">
            <v>CAIXA REFERENCIAL</v>
          </cell>
        </row>
        <row r="5860">
          <cell r="A5860">
            <v>87265</v>
          </cell>
          <cell r="B5860" t="str">
            <v>REVESTIMENTO E TRATAMENTO DE SUPERFICIES</v>
          </cell>
          <cell r="C5860" t="str">
            <v>REVE</v>
          </cell>
          <cell r="D5860" t="str">
            <v>PASTILHAS,CERAMICAS, PLACAS PRE-MOLDADAS E OUTROS</v>
          </cell>
          <cell r="E5860" t="str">
            <v>0110</v>
          </cell>
          <cell r="F5860" t="str">
            <v/>
          </cell>
          <cell r="G5860" t="str">
            <v/>
          </cell>
          <cell r="H5860" t="str">
            <v>REVESTIMENTO CERÂMICO PARA PAREDES INTERNAS COM PLACAS TIPO ESMALTADA EXTRA DE DIMENSÕES 20X20 CM APLICADAS EM AMBIENTES DE ÁREA MAIOR QUE 5 M² NA ALTURA INTEIRA DAS PAREDES. AF_06/2014</v>
          </cell>
          <cell r="I5860" t="str">
            <v>M2</v>
          </cell>
          <cell r="J5860" t="str">
            <v>COEFICIENTE DE REPRESENTATIVIDADE</v>
          </cell>
          <cell r="K5860" t="str">
            <v>42,55</v>
          </cell>
          <cell r="L5860" t="str">
            <v>CAIXA REFERENCIAL</v>
          </cell>
        </row>
        <row r="5861">
          <cell r="A5861">
            <v>87266</v>
          </cell>
          <cell r="B5861" t="str">
            <v>REVESTIMENTO E TRATAMENTO DE SUPERFICIES</v>
          </cell>
          <cell r="C5861" t="str">
            <v>REVE</v>
          </cell>
          <cell r="D5861" t="str">
            <v>PASTILHAS,CERAMICAS, PLACAS PRE-MOLDADAS E OUTROS</v>
          </cell>
          <cell r="E5861" t="str">
            <v>0110</v>
          </cell>
          <cell r="F5861" t="str">
            <v/>
          </cell>
          <cell r="G5861" t="str">
            <v/>
          </cell>
          <cell r="H5861" t="str">
            <v>REVESTIMENTO CERÂMICO PARA PAREDES INTERNAS COM PLACAS TIPO ESMALTADA EXTRA DE DIMENSÕES 20X20 CM APLICADAS EM AMBIENTES DE ÁREA MENOR QUE 5 M² A MEIA ALTURA DAS PAREDES. AF_06/2014</v>
          </cell>
          <cell r="I5861" t="str">
            <v>M2</v>
          </cell>
          <cell r="J5861" t="str">
            <v>COEFICIENTE DE REPRESENTATIVIDADE</v>
          </cell>
          <cell r="K5861" t="str">
            <v>50,19</v>
          </cell>
          <cell r="L5861" t="str">
            <v>CAIXA REFERENCIAL</v>
          </cell>
        </row>
        <row r="5862">
          <cell r="A5862">
            <v>87267</v>
          </cell>
          <cell r="B5862" t="str">
            <v>REVESTIMENTO E TRATAMENTO DE SUPERFICIES</v>
          </cell>
          <cell r="C5862" t="str">
            <v>REVE</v>
          </cell>
          <cell r="D5862" t="str">
            <v>PASTILHAS,CERAMICAS, PLACAS PRE-MOLDADAS E OUTROS</v>
          </cell>
          <cell r="E5862" t="str">
            <v>0110</v>
          </cell>
          <cell r="F5862" t="str">
            <v/>
          </cell>
          <cell r="G5862" t="str">
            <v/>
          </cell>
          <cell r="H5862" t="str">
            <v>REVESTIMENTO CERÂMICO PARA PAREDES INTERNAS COM PLACAS TIPO ESMALTADA EXTRA DE DIMENSÕES 20X20 CM APLICADAS EM AMBIENTES DE ÁREA MAIOR QUE 5 M² A MEIA ALTURA DAS PAREDES. AF_06/2014</v>
          </cell>
          <cell r="I5862" t="str">
            <v>M2</v>
          </cell>
          <cell r="J5862" t="str">
            <v>COEFICIENTE DE REPRESENTATIVIDADE</v>
          </cell>
          <cell r="K5862" t="str">
            <v>47,69</v>
          </cell>
          <cell r="L5862" t="str">
            <v>CAIXA REFERENCIAL</v>
          </cell>
        </row>
        <row r="5863">
          <cell r="A5863">
            <v>87268</v>
          </cell>
          <cell r="B5863" t="str">
            <v>REVESTIMENTO E TRATAMENTO DE SUPERFICIES</v>
          </cell>
          <cell r="C5863" t="str">
            <v>REVE</v>
          </cell>
          <cell r="D5863" t="str">
            <v>PASTILHAS,CERAMICAS, PLACAS PRE-MOLDADAS E OUTROS</v>
          </cell>
          <cell r="E5863" t="str">
            <v>0110</v>
          </cell>
          <cell r="F5863" t="str">
            <v/>
          </cell>
          <cell r="G5863" t="str">
            <v/>
          </cell>
          <cell r="H5863" t="str">
            <v>REVESTIMENTO CERÂMICO PARA PAREDES INTERNAS COM PLACAS TIPO ESMALTADA EXTRA DE DIMENSÕES 25X35 CM APLICADAS EM AMBIENTES DE ÁREA MENOR QUE 5 M² NA ALTURA INTEIRA DAS PAREDES. AF_06/2014</v>
          </cell>
          <cell r="I5863" t="str">
            <v>M2</v>
          </cell>
          <cell r="J5863" t="str">
            <v>COEFICIENTE DE REPRESENTATIVIDADE</v>
          </cell>
          <cell r="K5863" t="str">
            <v>51,62</v>
          </cell>
          <cell r="L5863" t="str">
            <v>CAIXA REFERENCIAL</v>
          </cell>
        </row>
        <row r="5864">
          <cell r="A5864">
            <v>87269</v>
          </cell>
          <cell r="B5864" t="str">
            <v>REVESTIMENTO E TRATAMENTO DE SUPERFICIES</v>
          </cell>
          <cell r="C5864" t="str">
            <v>REVE</v>
          </cell>
          <cell r="D5864" t="str">
            <v>PASTILHAS,CERAMICAS, PLACAS PRE-MOLDADAS E OUTROS</v>
          </cell>
          <cell r="E5864" t="str">
            <v>0110</v>
          </cell>
          <cell r="F5864" t="str">
            <v/>
          </cell>
          <cell r="G5864" t="str">
            <v/>
          </cell>
          <cell r="H5864" t="str">
            <v>REVESTIMENTO CERÂMICO PARA PAREDES INTERNAS COM PLACAS TIPO ESMALTADA EXTRA DE DIMENSÕES 25X35 CM APLICADAS EM AMBIENTES DE ÁREA MAIOR QUE 5 M² NA ALTURA INTEIRA DAS PAREDES. AF_06/2014</v>
          </cell>
          <cell r="I5864" t="str">
            <v>M2</v>
          </cell>
          <cell r="J5864" t="str">
            <v>COEFICIENTE DE REPRESENTATIVIDADE</v>
          </cell>
          <cell r="K5864" t="str">
            <v>45,47</v>
          </cell>
          <cell r="L5864" t="str">
            <v>CAIXA REFERENCIAL</v>
          </cell>
        </row>
        <row r="5865">
          <cell r="A5865">
            <v>87270</v>
          </cell>
          <cell r="B5865" t="str">
            <v>REVESTIMENTO E TRATAMENTO DE SUPERFICIES</v>
          </cell>
          <cell r="C5865" t="str">
            <v>REVE</v>
          </cell>
          <cell r="D5865" t="str">
            <v>PASTILHAS,CERAMICAS, PLACAS PRE-MOLDADAS E OUTROS</v>
          </cell>
          <cell r="E5865" t="str">
            <v>0110</v>
          </cell>
          <cell r="F5865" t="str">
            <v/>
          </cell>
          <cell r="G5865" t="str">
            <v/>
          </cell>
          <cell r="H5865" t="str">
            <v>REVESTIMENTO CERÂMICO PARA PAREDES INTERNAS COM PLACAS TIPO ESMALTADA EXTRA DE DIMENSÕES 25X35 CM APLICADAS EM AMBIENTES DE ÁREA MENOR QUE 5 M² A MEIA ALTURA DAS PAREDES. AF_06/2014</v>
          </cell>
          <cell r="I5865" t="str">
            <v>M2</v>
          </cell>
          <cell r="J5865" t="str">
            <v>COEFICIENTE DE REPRESENTATIVIDADE</v>
          </cell>
          <cell r="K5865" t="str">
            <v>53,29</v>
          </cell>
          <cell r="L5865" t="str">
            <v>CAIXA REFERENCIAL</v>
          </cell>
        </row>
        <row r="5866">
          <cell r="A5866">
            <v>87271</v>
          </cell>
          <cell r="B5866" t="str">
            <v>REVESTIMENTO E TRATAMENTO DE SUPERFICIES</v>
          </cell>
          <cell r="C5866" t="str">
            <v>REVE</v>
          </cell>
          <cell r="D5866" t="str">
            <v>PASTILHAS,CERAMICAS, PLACAS PRE-MOLDADAS E OUTROS</v>
          </cell>
          <cell r="E5866" t="str">
            <v>0110</v>
          </cell>
          <cell r="F5866" t="str">
            <v/>
          </cell>
          <cell r="G5866" t="str">
            <v/>
          </cell>
          <cell r="H5866" t="str">
            <v>REVESTIMENTO CERÂMICO PARA PAREDES INTERNAS COM PLACAS TIPO ESMALTADA EXTRA DE DIMENSÕES 25X35 CM APLICADAS EM AMBIENTES DE ÁREA MAIOR QUE 5 M² A MEIA ALTURA DAS PAREDES. AF_06/2014</v>
          </cell>
          <cell r="I5866" t="str">
            <v>M2</v>
          </cell>
          <cell r="J5866" t="str">
            <v>COEFICIENTE DE REPRESENTATIVIDADE</v>
          </cell>
          <cell r="K5866" t="str">
            <v>50,37</v>
          </cell>
          <cell r="L5866" t="str">
            <v>CAIXA REFERENCIAL</v>
          </cell>
        </row>
        <row r="5867">
          <cell r="A5867">
            <v>87272</v>
          </cell>
          <cell r="B5867" t="str">
            <v>REVESTIMENTO E TRATAMENTO DE SUPERFICIES</v>
          </cell>
          <cell r="C5867" t="str">
            <v>REVE</v>
          </cell>
          <cell r="D5867" t="str">
            <v>PASTILHAS,CERAMICAS, PLACAS PRE-MOLDADAS E OUTROS</v>
          </cell>
          <cell r="E5867" t="str">
            <v>0110</v>
          </cell>
          <cell r="F5867" t="str">
            <v/>
          </cell>
          <cell r="G5867" t="str">
            <v/>
          </cell>
          <cell r="H5867" t="str">
            <v>REVESTIMENTO CERÂMICO PARA PAREDES INTERNAS COM PLACAS TIPO ESMALTADA EXTRA  DE DIMENSÕES 33X45 CM APLICADAS EM AMBIENTES DE ÁREA MENOR QUE 5 M² NA ALTURA INTEIRA DAS PAREDES. AF_06/2014</v>
          </cell>
          <cell r="I5867" t="str">
            <v>M2</v>
          </cell>
          <cell r="J5867" t="str">
            <v>COEFICIENTE DE REPRESENTATIVIDADE</v>
          </cell>
          <cell r="K5867" t="str">
            <v>54,86</v>
          </cell>
          <cell r="L5867" t="str">
            <v>CAIXA REFERENCIAL</v>
          </cell>
        </row>
        <row r="5868">
          <cell r="A5868">
            <v>87273</v>
          </cell>
          <cell r="B5868" t="str">
            <v>REVESTIMENTO E TRATAMENTO DE SUPERFICIES</v>
          </cell>
          <cell r="C5868" t="str">
            <v>REVE</v>
          </cell>
          <cell r="D5868" t="str">
            <v>PASTILHAS,CERAMICAS, PLACAS PRE-MOLDADAS E OUTROS</v>
          </cell>
          <cell r="E5868" t="str">
            <v>0110</v>
          </cell>
          <cell r="F5868" t="str">
            <v/>
          </cell>
          <cell r="G5868" t="str">
            <v/>
          </cell>
          <cell r="H5868" t="str">
            <v>REVESTIMENTO CERÂMICO PARA PAREDES INTERNAS COM PLACAS TIPO ESMALTADA EXTRA DE DIMENSÕES 33X45 CM APLICADAS EM AMBIENTES DE ÁREA MAIOR QUE 5 M² NA ALTURA INTEIRA DAS PAREDES. AF_06/2014</v>
          </cell>
          <cell r="I5868" t="str">
            <v>M2</v>
          </cell>
          <cell r="J5868" t="str">
            <v>COEFICIENTE DE REPRESENTATIVIDADE</v>
          </cell>
          <cell r="K5868" t="str">
            <v>47,37</v>
          </cell>
          <cell r="L5868" t="str">
            <v>CAIXA REFERENCIAL</v>
          </cell>
        </row>
        <row r="5869">
          <cell r="A5869">
            <v>87274</v>
          </cell>
          <cell r="B5869" t="str">
            <v>REVESTIMENTO E TRATAMENTO DE SUPERFICIES</v>
          </cell>
          <cell r="C5869" t="str">
            <v>REVE</v>
          </cell>
          <cell r="D5869" t="str">
            <v>PASTILHAS,CERAMICAS, PLACAS PRE-MOLDADAS E OUTROS</v>
          </cell>
          <cell r="E5869" t="str">
            <v>0110</v>
          </cell>
          <cell r="F5869" t="str">
            <v/>
          </cell>
          <cell r="G5869" t="str">
            <v/>
          </cell>
          <cell r="H5869" t="str">
            <v>REVESTIMENTO CERÂMICO PARA PAREDES INTERNAS COM PLACAS TIPO ESMALTADA EXTRA DE DIMENSÕES 33X45 CM APLICADAS EM AMBIENTES DE ÁREA MENOR QUE 5 M² A MEIA ALTURA DAS PAREDES. AF_06/2014</v>
          </cell>
          <cell r="I5869" t="str">
            <v>M2</v>
          </cell>
          <cell r="J5869" t="str">
            <v>COEFICIENTE DE REPRESENTATIVIDADE</v>
          </cell>
          <cell r="K5869" t="str">
            <v>56,04</v>
          </cell>
          <cell r="L5869" t="str">
            <v>CAIXA REFERENCIAL</v>
          </cell>
        </row>
        <row r="5870">
          <cell r="A5870">
            <v>87275</v>
          </cell>
          <cell r="B5870" t="str">
            <v>REVESTIMENTO E TRATAMENTO DE SUPERFICIES</v>
          </cell>
          <cell r="C5870" t="str">
            <v>REVE</v>
          </cell>
          <cell r="D5870" t="str">
            <v>PASTILHAS,CERAMICAS, PLACAS PRE-MOLDADAS E OUTROS</v>
          </cell>
          <cell r="E5870" t="str">
            <v>0110</v>
          </cell>
          <cell r="F5870" t="str">
            <v/>
          </cell>
          <cell r="G5870" t="str">
            <v/>
          </cell>
          <cell r="H5870" t="str">
            <v>REVESTIMENTO CERÂMICO PARA PAREDES INTERNAS COM PLACAS TIPO ESMALTADA EXTRA  DE DIMENSÕES 33X45 CM APLICADAS EM AMBIENTES DE ÁREA MAIOR QUE 5 M² A MEIA ALTURA DAS PAREDES. AF_06/2014</v>
          </cell>
          <cell r="I5870" t="str">
            <v>M2</v>
          </cell>
          <cell r="J5870" t="str">
            <v>COEFICIENTE DE REPRESENTATIVIDADE</v>
          </cell>
          <cell r="K5870" t="str">
            <v>53,51</v>
          </cell>
          <cell r="L5870" t="str">
            <v>CAIXA REFERENCIAL</v>
          </cell>
        </row>
        <row r="5871">
          <cell r="A5871">
            <v>88786</v>
          </cell>
          <cell r="B5871" t="str">
            <v>REVESTIMENTO E TRATAMENTO DE SUPERFICIES</v>
          </cell>
          <cell r="C5871" t="str">
            <v>REVE</v>
          </cell>
          <cell r="D5871" t="str">
            <v>PASTILHAS,CERAMICAS, PLACAS PRE-MOLDADAS E OUTROS</v>
          </cell>
          <cell r="E5871" t="str">
            <v>0110</v>
          </cell>
          <cell r="F5871" t="str">
            <v/>
          </cell>
          <cell r="G5871" t="str">
            <v/>
          </cell>
          <cell r="H5871" t="str">
            <v>REVESTIMENTO CERÂMICO PARA PAREDES EXTERNAS EM PASTILHAS DE PORCELANA 2,5 X 2,5 CM (PLACAS DE 30 X 30 CM), ALINHADAS A PRUMO, APLICADO EM PANOS COM VÃOS. AF_10/2014</v>
          </cell>
          <cell r="I5871" t="str">
            <v>M2</v>
          </cell>
          <cell r="J5871" t="str">
            <v>COEFICIENTE DE REPRESENTATIVIDADE</v>
          </cell>
          <cell r="K5871" t="str">
            <v>243,03</v>
          </cell>
          <cell r="L5871" t="str">
            <v>CAIXA REFERENCIAL</v>
          </cell>
        </row>
        <row r="5872">
          <cell r="A5872">
            <v>88787</v>
          </cell>
          <cell r="B5872" t="str">
            <v>REVESTIMENTO E TRATAMENTO DE SUPERFICIES</v>
          </cell>
          <cell r="C5872" t="str">
            <v>REVE</v>
          </cell>
          <cell r="D5872" t="str">
            <v>PASTILHAS,CERAMICAS, PLACAS PRE-MOLDADAS E OUTROS</v>
          </cell>
          <cell r="E5872" t="str">
            <v>0110</v>
          </cell>
          <cell r="F5872" t="str">
            <v/>
          </cell>
          <cell r="G5872" t="str">
            <v/>
          </cell>
          <cell r="H5872" t="str">
            <v>REVESTIMENTO CERÂMICO PARA PAREDES EXTERNAS EM PASTILHAS DE PORCELANA 2,5 X 2,5 CM (PLACAS DE 30 X 30 CM), ALINHADAS A PRUMO, APLICADO EM PANOS SEM VÃOS. AF_10/2014</v>
          </cell>
          <cell r="I5872" t="str">
            <v>M2</v>
          </cell>
          <cell r="J5872" t="str">
            <v>COEFICIENTE DE REPRESENTATIVIDADE</v>
          </cell>
          <cell r="K5872" t="str">
            <v>224,82</v>
          </cell>
          <cell r="L5872" t="str">
            <v>CAIXA REFERENCIAL</v>
          </cell>
        </row>
        <row r="5873">
          <cell r="A5873">
            <v>88788</v>
          </cell>
          <cell r="B5873" t="str">
            <v>REVESTIMENTO E TRATAMENTO DE SUPERFICIES</v>
          </cell>
          <cell r="C5873" t="str">
            <v>REVE</v>
          </cell>
          <cell r="D5873" t="str">
            <v>PASTILHAS,CERAMICAS, PLACAS PRE-MOLDADAS E OUTROS</v>
          </cell>
          <cell r="E5873" t="str">
            <v>0110</v>
          </cell>
          <cell r="F5873" t="str">
            <v/>
          </cell>
          <cell r="G5873" t="str">
            <v/>
          </cell>
          <cell r="H5873" t="str">
            <v>REVESTIMENTO CERÂMICO PARA PAREDES EXTERNAS EM PASTILHAS DE PORCELANA 2,5 X 2,5 CM (PLACAS DE 30 X 30 CM), ALINHADAS A PRUMO, APLICADO EM SUPERFÍCIES EXTERNAS DA SACADA. AF_10/2014</v>
          </cell>
          <cell r="I5873" t="str">
            <v>M2</v>
          </cell>
          <cell r="J5873" t="str">
            <v>COEFICIENTE DE REPRESENTATIVIDADE</v>
          </cell>
          <cell r="K5873" t="str">
            <v>233,64</v>
          </cell>
          <cell r="L5873" t="str">
            <v>CAIXA REFERENCIAL</v>
          </cell>
        </row>
        <row r="5874">
          <cell r="A5874">
            <v>88789</v>
          </cell>
          <cell r="B5874" t="str">
            <v>REVESTIMENTO E TRATAMENTO DE SUPERFICIES</v>
          </cell>
          <cell r="C5874" t="str">
            <v>REVE</v>
          </cell>
          <cell r="D5874" t="str">
            <v>PASTILHAS,CERAMICAS, PLACAS PRE-MOLDADAS E OUTROS</v>
          </cell>
          <cell r="E5874" t="str">
            <v>0110</v>
          </cell>
          <cell r="F5874" t="str">
            <v/>
          </cell>
          <cell r="G5874" t="str">
            <v/>
          </cell>
          <cell r="H5874" t="str">
            <v>REVESTIMENTO CERÂMICO PARA PAREDES EXTERNAS EM PASTILHAS DE PORCELANA 2,5 X 2,5 CM (PLACAS DE 30 X 30 CM), ALINHADAS A PRUMO, APLICADO EM SUPERFÍCIES INTERNAS DA SACADA. AF_10/2014</v>
          </cell>
          <cell r="I5874" t="str">
            <v>M2</v>
          </cell>
          <cell r="J5874" t="str">
            <v>COEFICIENTE DE REPRESENTATIVIDADE</v>
          </cell>
          <cell r="K5874" t="str">
            <v>281,30</v>
          </cell>
          <cell r="L5874" t="str">
            <v>CAIXA REFERENCIAL</v>
          </cell>
        </row>
        <row r="5875">
          <cell r="A5875">
            <v>89045</v>
          </cell>
          <cell r="B5875" t="str">
            <v>REVESTIMENTO E TRATAMENTO DE SUPERFICIES</v>
          </cell>
          <cell r="C5875" t="str">
            <v>REVE</v>
          </cell>
          <cell r="D5875" t="str">
            <v>PASTILHAS,CERAMICAS, PLACAS PRE-MOLDADAS E OUTROS</v>
          </cell>
          <cell r="E5875" t="str">
            <v>0110</v>
          </cell>
          <cell r="F5875" t="str">
            <v/>
          </cell>
          <cell r="G5875" t="str">
            <v/>
          </cell>
          <cell r="H5875" t="str">
            <v>(COMPOSIÇÃO REPRESENTATIVA) DO SERVIÇO DE REVESTIMENTO CERÂMICO PARA AMBIENTES DE ÁREAS MOLHADAS, MEIA PAREDE OU PAREDE INTEIRA, COM PLACAS TIPO ESMALTADA EXTRA, DIMENSÕES 20X20 CM, PARA EDIFICAÇÃO HABITACIONAL MULTIFAMILIAR (PRÉDIO). AF_11/2014</v>
          </cell>
          <cell r="I5875" t="str">
            <v>M2</v>
          </cell>
          <cell r="J5875" t="str">
            <v>COEFICIENTE DE REPRESENTATIVIDADE</v>
          </cell>
          <cell r="K5875" t="str">
            <v>48,04</v>
          </cell>
          <cell r="L5875" t="str">
            <v>CAIXA REFERENCIAL</v>
          </cell>
        </row>
        <row r="5876">
          <cell r="A5876">
            <v>89170</v>
          </cell>
          <cell r="B5876" t="str">
            <v>REVESTIMENTO E TRATAMENTO DE SUPERFICIES</v>
          </cell>
          <cell r="C5876" t="str">
            <v>REVE</v>
          </cell>
          <cell r="D5876" t="str">
            <v>PASTILHAS,CERAMICAS, PLACAS PRE-MOLDADAS E OUTROS</v>
          </cell>
          <cell r="E5876" t="str">
            <v>0110</v>
          </cell>
          <cell r="F5876" t="str">
            <v/>
          </cell>
          <cell r="G5876" t="str">
            <v/>
          </cell>
          <cell r="H5876" t="str">
            <v>(COMPOSIÇÃO REPRESENTATIVA) DO SERVIÇO DE REVESTIMENTO CERÂMICO PARA PAREDES INTERNAS, MEIA PAREDE, OU PAREDE INTEIRA, PLACAS TIPO ESMALTADA EXTRA DE 20X20 CM, PARA EDIFICAÇÕES HABITACIONAIS UNIFAMILIAR (CASAS) E EDIFICAÇÕES PÚBLICAS PADRÃO. AF_11/2014</v>
          </cell>
          <cell r="I5876" t="str">
            <v>M2</v>
          </cell>
          <cell r="J5876" t="str">
            <v>COEFICIENTE DE REPRESENTATIVIDADE</v>
          </cell>
          <cell r="K5876" t="str">
            <v>46,62</v>
          </cell>
          <cell r="L5876" t="str">
            <v>CAIXA REFERENCIAL</v>
          </cell>
        </row>
        <row r="5877">
          <cell r="A5877">
            <v>93392</v>
          </cell>
          <cell r="B5877" t="str">
            <v>REVESTIMENTO E TRATAMENTO DE SUPERFICIES</v>
          </cell>
          <cell r="C5877" t="str">
            <v>REVE</v>
          </cell>
          <cell r="D5877" t="str">
            <v>PASTILHAS,CERAMICAS, PLACAS PRE-MOLDADAS E OUTROS</v>
          </cell>
          <cell r="E5877" t="str">
            <v>0110</v>
          </cell>
          <cell r="F5877" t="str">
            <v/>
          </cell>
          <cell r="G5877" t="str">
            <v/>
          </cell>
          <cell r="H5877" t="str">
            <v>REVESTIMENTO CERÂMICO PARA PAREDES INTERNAS COM PLACAS TIPO ESMALTADA PADRÃO POPULAR DE DIMENSÕES 20X20 CM, ARGAMASSA TIPO AC I, APLICADAS EM AMBIENTES DE ÁREA MENOR QUE 5 M2 NA ALTURA INTEIRA DAS PAREDES. AF_06/2014</v>
          </cell>
          <cell r="I5877" t="str">
            <v>M2</v>
          </cell>
          <cell r="J5877" t="str">
            <v>COEFICIENTE DE REPRESENTATIVIDADE</v>
          </cell>
          <cell r="K5877" t="str">
            <v>37,58</v>
          </cell>
          <cell r="L5877" t="str">
            <v>CAIXA REFERENCIAL</v>
          </cell>
        </row>
        <row r="5878">
          <cell r="A5878">
            <v>93393</v>
          </cell>
          <cell r="B5878" t="str">
            <v>REVESTIMENTO E TRATAMENTO DE SUPERFICIES</v>
          </cell>
          <cell r="C5878" t="str">
            <v>REVE</v>
          </cell>
          <cell r="D5878" t="str">
            <v>PASTILHAS,CERAMICAS, PLACAS PRE-MOLDADAS E OUTROS</v>
          </cell>
          <cell r="E5878" t="str">
            <v>0110</v>
          </cell>
          <cell r="F5878" t="str">
            <v/>
          </cell>
          <cell r="G5878" t="str">
            <v/>
          </cell>
          <cell r="H5878" t="str">
            <v>REVESTIMENTO CERÂMICO PARA PAREDES INTERNAS COM PLACAS TIPO ESMALTADA PADRÃO POPULAR DE DIMENSÕES 20X20 CM, ARGAMASSA TIPO AC I, APLICADAS EM AMBIENTES DE ÁREA MAIOR QUE 5 M2 NA ALTURA INTEIRA DAS PAREDES. AF_06/2014</v>
          </cell>
          <cell r="I5878" t="str">
            <v>M2</v>
          </cell>
          <cell r="J5878" t="str">
            <v>COEFICIENTE DE REPRESENTATIVIDADE</v>
          </cell>
          <cell r="K5878" t="str">
            <v>32,05</v>
          </cell>
          <cell r="L5878" t="str">
            <v>CAIXA REFERENCIAL</v>
          </cell>
        </row>
        <row r="5879">
          <cell r="A5879">
            <v>93394</v>
          </cell>
          <cell r="B5879" t="str">
            <v>REVESTIMENTO E TRATAMENTO DE SUPERFICIES</v>
          </cell>
          <cell r="C5879" t="str">
            <v>REVE</v>
          </cell>
          <cell r="D5879" t="str">
            <v>PASTILHAS,CERAMICAS, PLACAS PRE-MOLDADAS E OUTROS</v>
          </cell>
          <cell r="E5879" t="str">
            <v>0110</v>
          </cell>
          <cell r="F5879" t="str">
            <v/>
          </cell>
          <cell r="G5879" t="str">
            <v/>
          </cell>
          <cell r="H5879" t="str">
            <v>REVESTIMENTO CERÂMICO PARA PAREDES INTERNAS COM PLACAS TIPO ESMALTADA PADRÃO POPULAR DE DIMENSÕES 20X20 CM, ARGAMASSA TIPO AC I, APLICADAS EM AMBIENTES DE ÁREA MENOR QUE 5 M2 A MEIA ALTURA DAS PAREDES. AF_06/2014</v>
          </cell>
          <cell r="I5879" t="str">
            <v>M2</v>
          </cell>
          <cell r="J5879" t="str">
            <v>COEFICIENTE DE REPRESENTATIVIDADE</v>
          </cell>
          <cell r="K5879" t="str">
            <v>39,59</v>
          </cell>
          <cell r="L5879" t="str">
            <v>CAIXA REFERENCIAL</v>
          </cell>
        </row>
        <row r="5880">
          <cell r="A5880">
            <v>93395</v>
          </cell>
          <cell r="B5880" t="str">
            <v>REVESTIMENTO E TRATAMENTO DE SUPERFICIES</v>
          </cell>
          <cell r="C5880" t="str">
            <v>REVE</v>
          </cell>
          <cell r="D5880" t="str">
            <v>PASTILHAS,CERAMICAS, PLACAS PRE-MOLDADAS E OUTROS</v>
          </cell>
          <cell r="E5880" t="str">
            <v>0110</v>
          </cell>
          <cell r="F5880" t="str">
            <v/>
          </cell>
          <cell r="G5880" t="str">
            <v/>
          </cell>
          <cell r="H5880" t="str">
            <v>REVESTIMENTO CERÂMICO PARA PAREDES INTERNAS COM PLACAS TIPO ESMALTADA PADRÃO POPULAR DE DIMENSÕES 20X20 CM, ARGAMASSA TIPO AC I, APLICADAS EM AMBIENTES DE ÁREA MAIOR QUE 5 M2 A MEIA ALTURA DAS PAREDES. AF_06/2014</v>
          </cell>
          <cell r="I5880" t="str">
            <v>M2</v>
          </cell>
          <cell r="J5880" t="str">
            <v>COEFICIENTE DE REPRESENTATIVIDADE</v>
          </cell>
          <cell r="K5880" t="str">
            <v>37,09</v>
          </cell>
          <cell r="L5880" t="str">
            <v>CAIXA REFERENCIAL</v>
          </cell>
        </row>
        <row r="5881">
          <cell r="A5881">
            <v>99194</v>
          </cell>
          <cell r="B5881" t="str">
            <v>REVESTIMENTO E TRATAMENTO DE SUPERFICIES</v>
          </cell>
          <cell r="C5881" t="str">
            <v>REVE</v>
          </cell>
          <cell r="D5881" t="str">
            <v>PASTILHAS,CERAMICAS, PLACAS PRE-MOLDADAS E OUTROS</v>
          </cell>
          <cell r="E5881" t="str">
            <v>0110</v>
          </cell>
          <cell r="F5881" t="str">
            <v/>
          </cell>
          <cell r="G5881" t="str">
            <v/>
          </cell>
          <cell r="H5881" t="str">
            <v>REVESTIMENTO CERÂMICO PARA PAREDES INTERNAS COM PLACAS TIPO ESMALTADA PADRÃO POPULAR DE DIMENSÕES 20X20 CM, ARGAMASSA TIPO AC III, APLICADAS EM AMBIENTES DE ÁREA MENOR QUE 5 M2 NA ALTURA INTEIRA DAS PAREDES. AF_06/2014</v>
          </cell>
          <cell r="I5881" t="str">
            <v>M2</v>
          </cell>
          <cell r="J5881" t="str">
            <v>COEFICIENTE DE REPRESENTATIVIDADE</v>
          </cell>
          <cell r="K5881" t="str">
            <v>43,12</v>
          </cell>
          <cell r="L5881" t="str">
            <v>CAIXA REFERENCIAL</v>
          </cell>
        </row>
        <row r="5882">
          <cell r="A5882">
            <v>99195</v>
          </cell>
          <cell r="B5882" t="str">
            <v>REVESTIMENTO E TRATAMENTO DE SUPERFICIES</v>
          </cell>
          <cell r="C5882" t="str">
            <v>REVE</v>
          </cell>
          <cell r="D5882" t="str">
            <v>PASTILHAS,CERAMICAS, PLACAS PRE-MOLDADAS E OUTROS</v>
          </cell>
          <cell r="E5882" t="str">
            <v>0110</v>
          </cell>
          <cell r="F5882" t="str">
            <v/>
          </cell>
          <cell r="G5882" t="str">
            <v/>
          </cell>
          <cell r="H5882" t="str">
            <v>REVESTIMENTO CERÂMICO PARA PAREDES INTERNAS COM PLACAS TIPO ESMALTADA PADRÃO POPULAR DE DIMENSÕES 20X20 CM, ARGAMASSA TIPO AC III, APLICADAS EM AMBIENTES DE ÁREA MAIOR QUE 5 M2 NA ALTURA INTEIRA DAS PAREDES. AF_06/2014</v>
          </cell>
          <cell r="I5882" t="str">
            <v>M2</v>
          </cell>
          <cell r="J5882" t="str">
            <v>COEFICIENTE DE REPRESENTATIVIDADE</v>
          </cell>
          <cell r="K5882" t="str">
            <v>37,59</v>
          </cell>
          <cell r="L5882" t="str">
            <v>CAIXA REFERENCIAL</v>
          </cell>
        </row>
        <row r="5883">
          <cell r="A5883">
            <v>99196</v>
          </cell>
          <cell r="B5883" t="str">
            <v>REVESTIMENTO E TRATAMENTO DE SUPERFICIES</v>
          </cell>
          <cell r="C5883" t="str">
            <v>REVE</v>
          </cell>
          <cell r="D5883" t="str">
            <v>PASTILHAS,CERAMICAS, PLACAS PRE-MOLDADAS E OUTROS</v>
          </cell>
          <cell r="E5883" t="str">
            <v>0110</v>
          </cell>
          <cell r="F5883" t="str">
            <v/>
          </cell>
          <cell r="G5883" t="str">
            <v/>
          </cell>
          <cell r="H5883" t="str">
            <v>REVESTIMENTO CERÂMICO PARA PAREDES INTERNAS COM PLACAS TIPO ESMALTADA PADRÃO POPULAR DE DIMENSÕES 20X20 CM, ARGAMASSA TIPO AC III, APLICADAS EM AMBIENTES DE ÁREA MENOR QUE 5 M2 A MEIA ALTURA DAS PAREDES. AF_06/2014</v>
          </cell>
          <cell r="I5883" t="str">
            <v>M2</v>
          </cell>
          <cell r="J5883" t="str">
            <v>COEFICIENTE DE REPRESENTATIVIDADE</v>
          </cell>
          <cell r="K5883" t="str">
            <v>45,13</v>
          </cell>
          <cell r="L5883" t="str">
            <v>CAIXA REFERENCIAL</v>
          </cell>
        </row>
        <row r="5884">
          <cell r="A5884">
            <v>99198</v>
          </cell>
          <cell r="B5884" t="str">
            <v>REVESTIMENTO E TRATAMENTO DE SUPERFICIES</v>
          </cell>
          <cell r="C5884" t="str">
            <v>REVE</v>
          </cell>
          <cell r="D5884" t="str">
            <v>PASTILHAS,CERAMICAS, PLACAS PRE-MOLDADAS E OUTROS</v>
          </cell>
          <cell r="E5884" t="str">
            <v>0110</v>
          </cell>
          <cell r="F5884" t="str">
            <v/>
          </cell>
          <cell r="G5884" t="str">
            <v/>
          </cell>
          <cell r="H5884" t="str">
            <v>REVESTIMENTO CERÂMICO PARA PAREDES INTERNAS COM PLACAS TIPO ESMALTADA PADRÃO POPULAR DE DIMENSÕES 20X20 CM, ARGAMASSA TIPO AC III, APLICADAS EM AMBIENTES DE ÁREA MAIOR QUE 5 M2 A MEIA ALTURA DAS PAREDES. AF_06/2014</v>
          </cell>
          <cell r="I5884" t="str">
            <v>M2</v>
          </cell>
          <cell r="J5884" t="str">
            <v>COEFICIENTE DE REPRESENTATIVIDADE</v>
          </cell>
          <cell r="K5884" t="str">
            <v>42,63</v>
          </cell>
          <cell r="L5884" t="str">
            <v>CAIXA REFERENCIAL</v>
          </cell>
        </row>
        <row r="5885">
          <cell r="A5885">
            <v>101965</v>
          </cell>
          <cell r="B5885" t="str">
            <v>REVESTIMENTO E TRATAMENTO DE SUPERFICIES</v>
          </cell>
          <cell r="C5885" t="str">
            <v>REVE</v>
          </cell>
          <cell r="D5885" t="str">
            <v>PEITORIL DE MARMORE/GRANITO</v>
          </cell>
          <cell r="E5885" t="str">
            <v>0125</v>
          </cell>
          <cell r="F5885" t="str">
            <v/>
          </cell>
          <cell r="G5885" t="str">
            <v/>
          </cell>
          <cell r="H5885" t="str">
            <v>PEITORIL LINEAR EM GRANITO OU MÁRMORE, L = 15CM, COMPRIMENTO DE ATÉ 2M, ASSENTADO COM ARGAMASSA 1:6 COM ADITIVO. AF_11/2020</v>
          </cell>
          <cell r="I5885" t="str">
            <v>M</v>
          </cell>
          <cell r="J5885" t="str">
            <v>COEFICIENTE DE REPRESENTATIVIDADE</v>
          </cell>
          <cell r="K5885" t="str">
            <v>119,09</v>
          </cell>
          <cell r="L5885" t="str">
            <v>CAIXA REFERENCIAL</v>
          </cell>
        </row>
        <row r="5886">
          <cell r="A5886">
            <v>101966</v>
          </cell>
          <cell r="B5886" t="str">
            <v>REVESTIMENTO E TRATAMENTO DE SUPERFICIES</v>
          </cell>
          <cell r="C5886" t="str">
            <v>REVE</v>
          </cell>
          <cell r="D5886" t="str">
            <v>CHAPIM</v>
          </cell>
          <cell r="E5886" t="str">
            <v>0132</v>
          </cell>
          <cell r="F5886" t="str">
            <v/>
          </cell>
          <cell r="G5886" t="str">
            <v/>
          </cell>
          <cell r="H5886" t="str">
            <v>CHAPIM SOBRE MUROS LINEARES, EM GRANITO OU MÁRMORE, L = 25 CM, ASSENTADO COM ARGAMASSA 1:6 COM ADITIVO. AF_11/2020</v>
          </cell>
          <cell r="I5886" t="str">
            <v>M</v>
          </cell>
          <cell r="J5886" t="str">
            <v>COEFICIENTE DE REPRESENTATIVIDADE</v>
          </cell>
          <cell r="K5886" t="str">
            <v>156,60</v>
          </cell>
          <cell r="L5886" t="str">
            <v>CAIXA REFERENCIAL</v>
          </cell>
        </row>
        <row r="5887">
          <cell r="A5887">
            <v>101979</v>
          </cell>
          <cell r="B5887" t="str">
            <v>REVESTIMENTO E TRATAMENTO DE SUPERFICIES</v>
          </cell>
          <cell r="C5887" t="str">
            <v>REVE</v>
          </cell>
          <cell r="D5887" t="str">
            <v>CHAPIM</v>
          </cell>
          <cell r="E5887" t="str">
            <v>0132</v>
          </cell>
          <cell r="F5887" t="str">
            <v/>
          </cell>
          <cell r="G5887" t="str">
            <v/>
          </cell>
          <cell r="H5887" t="str">
            <v>CHAPIM (RUFO CAPA) EM AÇO GALVANIZADO, CORTE 33. AF_11/2020</v>
          </cell>
          <cell r="I5887" t="str">
            <v>M</v>
          </cell>
          <cell r="J5887" t="str">
            <v>ATRIBUÍDO SÃO PAULO</v>
          </cell>
          <cell r="K5887" t="str">
            <v>46,90</v>
          </cell>
          <cell r="L5887" t="str">
            <v>CAIXA REFERENCIAL</v>
          </cell>
        </row>
        <row r="5888">
          <cell r="A5888">
            <v>96112</v>
          </cell>
          <cell r="B5888" t="str">
            <v>REVESTIMENTO E TRATAMENTO DE SUPERFICIES</v>
          </cell>
          <cell r="C5888" t="str">
            <v>REVE</v>
          </cell>
          <cell r="D5888" t="str">
            <v>FORRO DE MADEIRA</v>
          </cell>
          <cell r="E5888" t="str">
            <v>0133</v>
          </cell>
          <cell r="F5888" t="str">
            <v/>
          </cell>
          <cell r="G5888" t="str">
            <v/>
          </cell>
          <cell r="H5888" t="str">
            <v>FORRO EM MADEIRA PINUS, PARA AMBIENTES RESIDENCIAIS, INCLUSIVE ESTRUTURA DE FIXAÇÃO. AF_05/2017</v>
          </cell>
          <cell r="I5888" t="str">
            <v>M2</v>
          </cell>
          <cell r="J5888" t="str">
            <v>COEFICIENTE DE REPRESENTATIVIDADE</v>
          </cell>
          <cell r="K5888" t="str">
            <v>94,48</v>
          </cell>
          <cell r="L5888" t="str">
            <v>CAIXA REFERENCIAL</v>
          </cell>
        </row>
        <row r="5889">
          <cell r="A5889">
            <v>96117</v>
          </cell>
          <cell r="B5889" t="str">
            <v>REVESTIMENTO E TRATAMENTO DE SUPERFICIES</v>
          </cell>
          <cell r="C5889" t="str">
            <v>REVE</v>
          </cell>
          <cell r="D5889" t="str">
            <v>FORRO DE MADEIRA</v>
          </cell>
          <cell r="E5889" t="str">
            <v>0133</v>
          </cell>
          <cell r="F5889" t="str">
            <v/>
          </cell>
          <cell r="G5889" t="str">
            <v/>
          </cell>
          <cell r="H5889" t="str">
            <v>FORRO EM MADEIRA PINUS, PARA AMBIENTES COMERCIAIS, INCLUSIVE ESTRUTURA DE FIXAÇÃO. AF_05/2017</v>
          </cell>
          <cell r="I5889" t="str">
            <v>M2</v>
          </cell>
          <cell r="J5889" t="str">
            <v>COEFICIENTE DE REPRESENTATIVIDADE</v>
          </cell>
          <cell r="K5889" t="str">
            <v>118,34</v>
          </cell>
          <cell r="L5889" t="str">
            <v>CAIXA REFERENCIAL</v>
          </cell>
        </row>
        <row r="5890">
          <cell r="A5890">
            <v>96122</v>
          </cell>
          <cell r="B5890" t="str">
            <v>REVESTIMENTO E TRATAMENTO DE SUPERFICIES</v>
          </cell>
          <cell r="C5890" t="str">
            <v>REVE</v>
          </cell>
          <cell r="D5890" t="str">
            <v>FORRO DE MADEIRA</v>
          </cell>
          <cell r="E5890" t="str">
            <v>0133</v>
          </cell>
          <cell r="F5890" t="str">
            <v/>
          </cell>
          <cell r="G5890" t="str">
            <v/>
          </cell>
          <cell r="H5890" t="str">
            <v>ACABAMENTOS PARA FORRO (RODA-FORRO EM MADEIRA PINUS). AF_05/2017</v>
          </cell>
          <cell r="I5890" t="str">
            <v>M</v>
          </cell>
          <cell r="J5890" t="str">
            <v>COEFICIENTE DE REPRESENTATIVIDADE</v>
          </cell>
          <cell r="K5890" t="str">
            <v>28,32</v>
          </cell>
          <cell r="L5890" t="str">
            <v>CAIXA REFERENCIAL</v>
          </cell>
        </row>
        <row r="5891">
          <cell r="A5891">
            <v>96109</v>
          </cell>
          <cell r="B5891" t="str">
            <v>REVESTIMENTO E TRATAMENTO DE SUPERFICIES</v>
          </cell>
          <cell r="C5891" t="str">
            <v>REVE</v>
          </cell>
          <cell r="D5891" t="str">
            <v>FORRO DE GESSO</v>
          </cell>
          <cell r="E5891" t="str">
            <v>0134</v>
          </cell>
          <cell r="F5891" t="str">
            <v/>
          </cell>
          <cell r="G5891" t="str">
            <v/>
          </cell>
          <cell r="H5891" t="str">
            <v>FORRO EM PLACAS DE GESSO, PARA AMBIENTES RESIDENCIAIS. AF_05/2017_P</v>
          </cell>
          <cell r="I5891" t="str">
            <v>M2</v>
          </cell>
          <cell r="J5891" t="str">
            <v>ATRIBUÍDO SÃO PAULO</v>
          </cell>
          <cell r="K5891" t="str">
            <v>31,48</v>
          </cell>
          <cell r="L5891" t="str">
            <v>CAIXA REFERENCIAL</v>
          </cell>
        </row>
        <row r="5892">
          <cell r="A5892">
            <v>96110</v>
          </cell>
          <cell r="B5892" t="str">
            <v>REVESTIMENTO E TRATAMENTO DE SUPERFICIES</v>
          </cell>
          <cell r="C5892" t="str">
            <v>REVE</v>
          </cell>
          <cell r="D5892" t="str">
            <v>FORRO DE GESSO</v>
          </cell>
          <cell r="E5892" t="str">
            <v>0134</v>
          </cell>
          <cell r="F5892" t="str">
            <v/>
          </cell>
          <cell r="G5892" t="str">
            <v/>
          </cell>
          <cell r="H5892" t="str">
            <v>FORRO EM DRYWALL, PARA AMBIENTES RESIDENCIAIS, INCLUSIVE ESTRUTURA DE FIXAÇÃO. AF_05/2017_P</v>
          </cell>
          <cell r="I5892" t="str">
            <v>M2</v>
          </cell>
          <cell r="J5892" t="str">
            <v>ATRIBUÍDO SÃO PAULO</v>
          </cell>
          <cell r="K5892" t="str">
            <v>50,39</v>
          </cell>
          <cell r="L5892" t="str">
            <v>CAIXA REFERENCIAL</v>
          </cell>
        </row>
        <row r="5893">
          <cell r="A5893">
            <v>96113</v>
          </cell>
          <cell r="B5893" t="str">
            <v>REVESTIMENTO E TRATAMENTO DE SUPERFICIES</v>
          </cell>
          <cell r="C5893" t="str">
            <v>REVE</v>
          </cell>
          <cell r="D5893" t="str">
            <v>FORRO DE GESSO</v>
          </cell>
          <cell r="E5893" t="str">
            <v>0134</v>
          </cell>
          <cell r="F5893" t="str">
            <v/>
          </cell>
          <cell r="G5893" t="str">
            <v/>
          </cell>
          <cell r="H5893" t="str">
            <v>FORRO EM PLACAS DE GESSO, PARA AMBIENTES COMERCIAIS. AF_05/2017_P</v>
          </cell>
          <cell r="I5893" t="str">
            <v>M2</v>
          </cell>
          <cell r="J5893" t="str">
            <v>ATRIBUÍDO SÃO PAULO</v>
          </cell>
          <cell r="K5893" t="str">
            <v>27,31</v>
          </cell>
          <cell r="L5893" t="str">
            <v>CAIXA REFERENCIAL</v>
          </cell>
        </row>
        <row r="5894">
          <cell r="A5894">
            <v>96114</v>
          </cell>
          <cell r="B5894" t="str">
            <v>REVESTIMENTO E TRATAMENTO DE SUPERFICIES</v>
          </cell>
          <cell r="C5894" t="str">
            <v>REVE</v>
          </cell>
          <cell r="D5894" t="str">
            <v>FORRO DE GESSO</v>
          </cell>
          <cell r="E5894" t="str">
            <v>0134</v>
          </cell>
          <cell r="F5894" t="str">
            <v/>
          </cell>
          <cell r="G5894" t="str">
            <v/>
          </cell>
          <cell r="H5894" t="str">
            <v>FORRO EM DRYWALL, PARA AMBIENTES COMERCIAIS, INCLUSIVE ESTRUTURA DE FIXAÇÃO. AF_05/2017_P</v>
          </cell>
          <cell r="I5894" t="str">
            <v>M2</v>
          </cell>
          <cell r="J5894" t="str">
            <v>ATRIBUÍDO SÃO PAULO</v>
          </cell>
          <cell r="K5894" t="str">
            <v>53,11</v>
          </cell>
          <cell r="L5894" t="str">
            <v>CAIXA REFERENCIAL</v>
          </cell>
        </row>
        <row r="5895">
          <cell r="A5895">
            <v>96120</v>
          </cell>
          <cell r="B5895" t="str">
            <v>REVESTIMENTO E TRATAMENTO DE SUPERFICIES</v>
          </cell>
          <cell r="C5895" t="str">
            <v>REVE</v>
          </cell>
          <cell r="D5895" t="str">
            <v>FORRO DE GESSO</v>
          </cell>
          <cell r="E5895" t="str">
            <v>0134</v>
          </cell>
          <cell r="F5895" t="str">
            <v/>
          </cell>
          <cell r="G5895" t="str">
            <v/>
          </cell>
          <cell r="H5895" t="str">
            <v>ACABAMENTOS PARA FORRO (MOLDURA DE GESSO). AF_05/2017</v>
          </cell>
          <cell r="I5895" t="str">
            <v>M</v>
          </cell>
          <cell r="J5895" t="str">
            <v>ATRIBUÍDO SÃO PAULO</v>
          </cell>
          <cell r="K5895" t="str">
            <v>2,05</v>
          </cell>
          <cell r="L5895" t="str">
            <v>CAIXA REFERENCIAL</v>
          </cell>
        </row>
        <row r="5896">
          <cell r="A5896">
            <v>96123</v>
          </cell>
          <cell r="B5896" t="str">
            <v>REVESTIMENTO E TRATAMENTO DE SUPERFICIES</v>
          </cell>
          <cell r="C5896" t="str">
            <v>REVE</v>
          </cell>
          <cell r="D5896" t="str">
            <v>FORRO DE GESSO</v>
          </cell>
          <cell r="E5896" t="str">
            <v>0134</v>
          </cell>
          <cell r="F5896" t="str">
            <v/>
          </cell>
          <cell r="G5896" t="str">
            <v/>
          </cell>
          <cell r="H5896" t="str">
            <v>ACABAMENTOS PARA FORRO (MOLDURA EM DRYWALL, COM LARGURA DE 15 CM). AF_05/2017_P</v>
          </cell>
          <cell r="I5896" t="str">
            <v>M</v>
          </cell>
          <cell r="J5896" t="str">
            <v>ATRIBUÍDO SÃO PAULO</v>
          </cell>
          <cell r="K5896" t="str">
            <v>24,84</v>
          </cell>
          <cell r="L5896" t="str">
            <v>CAIXA REFERENCIAL</v>
          </cell>
        </row>
        <row r="5897">
          <cell r="A5897">
            <v>99054</v>
          </cell>
          <cell r="B5897" t="str">
            <v>REVESTIMENTO E TRATAMENTO DE SUPERFICIES</v>
          </cell>
          <cell r="C5897" t="str">
            <v>REVE</v>
          </cell>
          <cell r="D5897" t="str">
            <v>FORRO DE GESSO</v>
          </cell>
          <cell r="E5897" t="str">
            <v>0134</v>
          </cell>
          <cell r="F5897" t="str">
            <v/>
          </cell>
          <cell r="G5897" t="str">
            <v/>
          </cell>
          <cell r="H5897" t="str">
            <v>ACABAMENTOS PARA FORRO (SANCA DE GESSO MONTADA NA OBRA). AF_05/2017_P</v>
          </cell>
          <cell r="I5897" t="str">
            <v>M2</v>
          </cell>
          <cell r="J5897" t="str">
            <v>ATRIBUÍDO SÃO PAULO</v>
          </cell>
          <cell r="K5897" t="str">
            <v>39,45</v>
          </cell>
          <cell r="L5897" t="str">
            <v>CAIXA REFERENCIAL</v>
          </cell>
        </row>
        <row r="5898">
          <cell r="A5898">
            <v>96111</v>
          </cell>
          <cell r="B5898" t="str">
            <v>REVESTIMENTO E TRATAMENTO DE SUPERFICIES</v>
          </cell>
          <cell r="C5898" t="str">
            <v>REVE</v>
          </cell>
          <cell r="D5898" t="str">
            <v>FORRO METALICO/PVC</v>
          </cell>
          <cell r="E5898" t="str">
            <v>0311</v>
          </cell>
          <cell r="F5898" t="str">
            <v/>
          </cell>
          <cell r="G5898" t="str">
            <v/>
          </cell>
          <cell r="H5898" t="str">
            <v>FORRO EM RÉGUAS DE PVC, FRISADO, PARA AMBIENTES RESIDENCIAIS, INCLUSIVE ESTRUTURA DE FIXAÇÃO. AF_05/2017_P</v>
          </cell>
          <cell r="I5898" t="str">
            <v>M2</v>
          </cell>
          <cell r="J5898" t="str">
            <v>ATRIBUÍDO SÃO PAULO</v>
          </cell>
          <cell r="K5898" t="str">
            <v>55,87</v>
          </cell>
          <cell r="L5898" t="str">
            <v>CAIXA REFERENCIAL</v>
          </cell>
        </row>
        <row r="5899">
          <cell r="A5899">
            <v>96116</v>
          </cell>
          <cell r="B5899" t="str">
            <v>REVESTIMENTO E TRATAMENTO DE SUPERFICIES</v>
          </cell>
          <cell r="C5899" t="str">
            <v>REVE</v>
          </cell>
          <cell r="D5899" t="str">
            <v>FORRO METALICO/PVC</v>
          </cell>
          <cell r="E5899" t="str">
            <v>0311</v>
          </cell>
          <cell r="F5899" t="str">
            <v/>
          </cell>
          <cell r="G5899" t="str">
            <v/>
          </cell>
          <cell r="H5899" t="str">
            <v>FORRO EM RÉGUAS DE PVC, FRISADO, PARA AMBIENTES COMERCIAIS, INCLUSIVE ESTRUTURA DE FIXAÇÃO. AF_05/2017_P</v>
          </cell>
          <cell r="I5899" t="str">
            <v>M2</v>
          </cell>
          <cell r="J5899" t="str">
            <v>ATRIBUÍDO SÃO PAULO</v>
          </cell>
          <cell r="K5899" t="str">
            <v>61,66</v>
          </cell>
          <cell r="L5899" t="str">
            <v>CAIXA REFERENCIAL</v>
          </cell>
        </row>
        <row r="5900">
          <cell r="A5900">
            <v>96121</v>
          </cell>
          <cell r="B5900" t="str">
            <v>REVESTIMENTO E TRATAMENTO DE SUPERFICIES</v>
          </cell>
          <cell r="C5900" t="str">
            <v>REVE</v>
          </cell>
          <cell r="D5900" t="str">
            <v>FORRO METALICO/PVC</v>
          </cell>
          <cell r="E5900" t="str">
            <v>0311</v>
          </cell>
          <cell r="F5900" t="str">
            <v/>
          </cell>
          <cell r="G5900" t="str">
            <v/>
          </cell>
          <cell r="H5900" t="str">
            <v>ACABAMENTOS PARA FORRO (RODA-FORRO EM PERFIL METÁLICO E PLÁSTICO). AF_05/2017</v>
          </cell>
          <cell r="I5900" t="str">
            <v>M</v>
          </cell>
          <cell r="J5900" t="str">
            <v>ATRIBUÍDO SÃO PAULO</v>
          </cell>
          <cell r="K5900" t="str">
            <v>9,37</v>
          </cell>
          <cell r="L5900" t="str">
            <v>CAIXA REFERENCIAL</v>
          </cell>
        </row>
        <row r="5901">
          <cell r="A5901">
            <v>96485</v>
          </cell>
          <cell r="B5901" t="str">
            <v>REVESTIMENTO E TRATAMENTO DE SUPERFICIES</v>
          </cell>
          <cell r="C5901" t="str">
            <v>REVE</v>
          </cell>
          <cell r="D5901" t="str">
            <v>FORRO METALICO/PVC</v>
          </cell>
          <cell r="E5901" t="str">
            <v>0311</v>
          </cell>
          <cell r="F5901" t="str">
            <v/>
          </cell>
          <cell r="G5901" t="str">
            <v/>
          </cell>
          <cell r="H5901" t="str">
            <v>FORRO EM RÉGUAS DE PVC, LISO, PARA AMBIENTES RESIDENCIAIS, INCLUSIVE ESTRUTURA DE FIXAÇÃO. AF_05/2017_P</v>
          </cell>
          <cell r="I5901" t="str">
            <v>M2</v>
          </cell>
          <cell r="J5901" t="str">
            <v>ATRIBUÍDO SÃO PAULO</v>
          </cell>
          <cell r="K5901" t="str">
            <v>66,38</v>
          </cell>
          <cell r="L5901" t="str">
            <v>CAIXA REFERENCIAL</v>
          </cell>
        </row>
        <row r="5902">
          <cell r="A5902">
            <v>96486</v>
          </cell>
          <cell r="B5902" t="str">
            <v>REVESTIMENTO E TRATAMENTO DE SUPERFICIES</v>
          </cell>
          <cell r="C5902" t="str">
            <v>REVE</v>
          </cell>
          <cell r="D5902" t="str">
            <v>FORRO METALICO/PVC</v>
          </cell>
          <cell r="E5902" t="str">
            <v>0311</v>
          </cell>
          <cell r="F5902" t="str">
            <v/>
          </cell>
          <cell r="G5902" t="str">
            <v/>
          </cell>
          <cell r="H5902" t="str">
            <v>FORRO DE PVC, LISO, PARA AMBIENTES COMERCIAIS, INCLUSIVE ESTRUTURA DE FIXAÇÃO. AF_05/2017_P</v>
          </cell>
          <cell r="I5902" t="str">
            <v>M2</v>
          </cell>
          <cell r="J5902" t="str">
            <v>ATRIBUÍDO SÃO PAULO</v>
          </cell>
          <cell r="K5902" t="str">
            <v>72,81</v>
          </cell>
          <cell r="L5902" t="str">
            <v>CAIXA REFERENCIAL</v>
          </cell>
        </row>
        <row r="5903">
          <cell r="A5903">
            <v>91514</v>
          </cell>
          <cell r="B5903" t="str">
            <v>REVESTIMENTO E TRATAMENTO DE SUPERFICIES</v>
          </cell>
          <cell r="C5903" t="str">
            <v>REVE</v>
          </cell>
          <cell r="D5903" t="str">
            <v>RESTAURO</v>
          </cell>
          <cell r="E5903" t="str">
            <v>0319</v>
          </cell>
          <cell r="F5903" t="str">
            <v/>
          </cell>
          <cell r="G5903" t="str">
            <v/>
          </cell>
          <cell r="H5903" t="str">
            <v>ESTUCAMENTO DE PANOS DE FACHADA SEM VÃOS DO SISTEMA DE PAREDES DE CONCRETO EM EDIFICAÇÕES DE MÚLTIPLOS PAVIMENTOS. AF_06/2015</v>
          </cell>
          <cell r="I5903" t="str">
            <v>M2</v>
          </cell>
          <cell r="J5903" t="str">
            <v>COEFICIENTE DE REPRESENTATIVIDADE</v>
          </cell>
          <cell r="K5903" t="str">
            <v>4,70</v>
          </cell>
          <cell r="L5903" t="str">
            <v>CAIXA REFERENCIAL</v>
          </cell>
        </row>
        <row r="5904">
          <cell r="A5904">
            <v>91515</v>
          </cell>
          <cell r="B5904" t="str">
            <v>REVESTIMENTO E TRATAMENTO DE SUPERFICIES</v>
          </cell>
          <cell r="C5904" t="str">
            <v>REVE</v>
          </cell>
          <cell r="D5904" t="str">
            <v>RESTAURO</v>
          </cell>
          <cell r="E5904" t="str">
            <v>0319</v>
          </cell>
          <cell r="F5904" t="str">
            <v/>
          </cell>
          <cell r="G5904" t="str">
            <v/>
          </cell>
          <cell r="H5904" t="str">
            <v>ESTUCAMENTO DE PANOS DE FACHADA COM VÃOS DO SISTEMA DE PAREDES DE CONCRETO EM EDIFICAÇÕES DE MÚLTIPLOS PAVIMENTOS. AF_06/2015</v>
          </cell>
          <cell r="I5904" t="str">
            <v>M2</v>
          </cell>
          <cell r="J5904" t="str">
            <v>COEFICIENTE DE REPRESENTATIVIDADE</v>
          </cell>
          <cell r="K5904" t="str">
            <v>6,21</v>
          </cell>
          <cell r="L5904" t="str">
            <v>CAIXA REFERENCIAL</v>
          </cell>
        </row>
        <row r="5905">
          <cell r="A5905">
            <v>91516</v>
          </cell>
          <cell r="B5905" t="str">
            <v>REVESTIMENTO E TRATAMENTO DE SUPERFICIES</v>
          </cell>
          <cell r="C5905" t="str">
            <v>REVE</v>
          </cell>
          <cell r="D5905" t="str">
            <v>RESTAURO</v>
          </cell>
          <cell r="E5905" t="str">
            <v>0319</v>
          </cell>
          <cell r="F5905" t="str">
            <v/>
          </cell>
          <cell r="G5905" t="str">
            <v/>
          </cell>
          <cell r="H5905" t="str">
            <v>ESTUCAMENTO DE SUPERFÍCIE EXTERNA DA SACADA DO SISTEMA DE PAREDES DE CONCRETO EM EDIFICAÇÕES DE MÚLTIPLOS PAVIMENTOS. AF_06/2015</v>
          </cell>
          <cell r="I5905" t="str">
            <v>M2</v>
          </cell>
          <cell r="J5905" t="str">
            <v>COEFICIENTE DE REPRESENTATIVIDADE</v>
          </cell>
          <cell r="K5905" t="str">
            <v>9,07</v>
          </cell>
          <cell r="L5905" t="str">
            <v>CAIXA REFERENCIAL</v>
          </cell>
        </row>
        <row r="5906">
          <cell r="A5906">
            <v>91517</v>
          </cell>
          <cell r="B5906" t="str">
            <v>REVESTIMENTO E TRATAMENTO DE SUPERFICIES</v>
          </cell>
          <cell r="C5906" t="str">
            <v>REVE</v>
          </cell>
          <cell r="D5906" t="str">
            <v>RESTAURO</v>
          </cell>
          <cell r="E5906" t="str">
            <v>0319</v>
          </cell>
          <cell r="F5906" t="str">
            <v/>
          </cell>
          <cell r="G5906" t="str">
            <v/>
          </cell>
          <cell r="H5906" t="str">
            <v>ESTUCAMENTO DE PANOS DE FACHADA SEM VÃOS DO SISTEMA DE PAREDES DE CONCRETO EM EDIFICAÇÕES DE PAVIMENTO ÚNICO. AF_06/2015</v>
          </cell>
          <cell r="I5906" t="str">
            <v>M2</v>
          </cell>
          <cell r="J5906" t="str">
            <v>COEFICIENTE DE REPRESENTATIVIDADE</v>
          </cell>
          <cell r="K5906" t="str">
            <v>10,11</v>
          </cell>
          <cell r="L5906" t="str">
            <v>CAIXA REFERENCIAL</v>
          </cell>
        </row>
        <row r="5907">
          <cell r="A5907">
            <v>91519</v>
          </cell>
          <cell r="B5907" t="str">
            <v>REVESTIMENTO E TRATAMENTO DE SUPERFICIES</v>
          </cell>
          <cell r="C5907" t="str">
            <v>REVE</v>
          </cell>
          <cell r="D5907" t="str">
            <v>RESTAURO</v>
          </cell>
          <cell r="E5907" t="str">
            <v>0319</v>
          </cell>
          <cell r="F5907" t="str">
            <v/>
          </cell>
          <cell r="G5907" t="str">
            <v/>
          </cell>
          <cell r="H5907" t="str">
            <v>ESTUCAMENTO DE PANOS DE FACHADA COM VÃOS DO SISTEMA DE PAREDES DE CONCRETO EM EDIFICAÇÕES DE PAVIMENTO ÚNICO. AF_06/2015</v>
          </cell>
          <cell r="I5907" t="str">
            <v>M2</v>
          </cell>
          <cell r="J5907" t="str">
            <v>COEFICIENTE DE REPRESENTATIVIDADE</v>
          </cell>
          <cell r="K5907" t="str">
            <v>11,60</v>
          </cell>
          <cell r="L5907" t="str">
            <v>CAIXA REFERENCIAL</v>
          </cell>
        </row>
        <row r="5908">
          <cell r="A5908">
            <v>91520</v>
          </cell>
          <cell r="B5908" t="str">
            <v>REVESTIMENTO E TRATAMENTO DE SUPERFICIES</v>
          </cell>
          <cell r="C5908" t="str">
            <v>REVE</v>
          </cell>
          <cell r="D5908" t="str">
            <v>RESTAURO</v>
          </cell>
          <cell r="E5908" t="str">
            <v>0319</v>
          </cell>
          <cell r="F5908" t="str">
            <v/>
          </cell>
          <cell r="G5908" t="str">
            <v/>
          </cell>
          <cell r="H5908" t="str">
            <v>ESTUCAMENTO DE DENSIDADE BAIXA NAS FACES INTERNAS DE PAREDES DO SISTEMA DE PAREDES DE CONCRETO. AF_06/2015</v>
          </cell>
          <cell r="I5908" t="str">
            <v>M2</v>
          </cell>
          <cell r="J5908" t="str">
            <v>COEFICIENTE DE REPRESENTATIVIDADE</v>
          </cell>
          <cell r="K5908" t="str">
            <v>1,70</v>
          </cell>
          <cell r="L5908" t="str">
            <v>CAIXA REFERENCIAL</v>
          </cell>
        </row>
        <row r="5909">
          <cell r="A5909">
            <v>91522</v>
          </cell>
          <cell r="B5909" t="str">
            <v>REVESTIMENTO E TRATAMENTO DE SUPERFICIES</v>
          </cell>
          <cell r="C5909" t="str">
            <v>REVE</v>
          </cell>
          <cell r="D5909" t="str">
            <v>RESTAURO</v>
          </cell>
          <cell r="E5909" t="str">
            <v>0319</v>
          </cell>
          <cell r="F5909" t="str">
            <v/>
          </cell>
          <cell r="G5909" t="str">
            <v/>
          </cell>
          <cell r="H5909" t="str">
            <v>ESTUCAMENTO, PARA QUALQUER REVESTIMENTO, EM TETO DO SISTEMA DE PAREDES DE CONCRETO. AF_06/2015</v>
          </cell>
          <cell r="I5909" t="str">
            <v>M2</v>
          </cell>
          <cell r="J5909" t="str">
            <v>COEFICIENTE DE REPRESENTATIVIDADE</v>
          </cell>
          <cell r="K5909" t="str">
            <v>2,04</v>
          </cell>
          <cell r="L5909" t="str">
            <v>CAIXA REFERENCIAL</v>
          </cell>
        </row>
        <row r="5910">
          <cell r="A5910">
            <v>91525</v>
          </cell>
          <cell r="B5910" t="str">
            <v>REVESTIMENTO E TRATAMENTO DE SUPERFICIES</v>
          </cell>
          <cell r="C5910" t="str">
            <v>REVE</v>
          </cell>
          <cell r="D5910" t="str">
            <v>RESTAURO</v>
          </cell>
          <cell r="E5910" t="str">
            <v>0319</v>
          </cell>
          <cell r="F5910" t="str">
            <v/>
          </cell>
          <cell r="G5910" t="str">
            <v/>
          </cell>
          <cell r="H5910" t="str">
            <v>ESTUCAMENTO DE DENSIDADE ALTA, NAS FACES INTERNAS DE PAREDES DO SISTEMA DE PAREDES DE CONCRETO. AF_06/2015</v>
          </cell>
          <cell r="I5910" t="str">
            <v>M2</v>
          </cell>
          <cell r="J5910" t="str">
            <v>COEFICIENTE DE REPRESENTATIVIDADE</v>
          </cell>
          <cell r="K5910" t="str">
            <v>3,77</v>
          </cell>
          <cell r="L5910" t="str">
            <v>CAIXA REFERENCIAL</v>
          </cell>
        </row>
        <row r="5911">
          <cell r="A5911">
            <v>87280</v>
          </cell>
          <cell r="B5911" t="str">
            <v>SERVICOS DIVERSOS</v>
          </cell>
          <cell r="C5911" t="str">
            <v>SEDI</v>
          </cell>
          <cell r="D5911" t="str">
            <v>ARGAMASSAS</v>
          </cell>
          <cell r="E5911" t="str">
            <v>0210</v>
          </cell>
          <cell r="F5911" t="str">
            <v/>
          </cell>
          <cell r="G5911" t="str">
            <v/>
          </cell>
          <cell r="H5911" t="str">
            <v>ARGAMASSA TRAÇO 1:7 (EM VOLUME DE CIMENTO E AREIA MÉDIA ÚMIDA) COM ADIÇÃO DE PLASTIFICANTE PARA EMBOÇO/MASSA ÚNICA/ASSENTAMENTO DE ALVENARIA DE VEDAÇÃO, PREPARO MECÂNICO COM BETONEIRA 400 L. AF_08/2019</v>
          </cell>
          <cell r="I5911" t="str">
            <v>M3</v>
          </cell>
          <cell r="J5911" t="str">
            <v>COEFICIENTE DE REPRESENTATIVIDADE</v>
          </cell>
          <cell r="K5911" t="str">
            <v>296,45</v>
          </cell>
          <cell r="L5911" t="str">
            <v>CAIXA REFERENCIAL</v>
          </cell>
        </row>
        <row r="5912">
          <cell r="A5912">
            <v>87281</v>
          </cell>
          <cell r="B5912" t="str">
            <v>SERVICOS DIVERSOS</v>
          </cell>
          <cell r="C5912" t="str">
            <v>SEDI</v>
          </cell>
          <cell r="D5912" t="str">
            <v>ARGAMASSAS</v>
          </cell>
          <cell r="E5912" t="str">
            <v>0210</v>
          </cell>
          <cell r="F5912" t="str">
            <v/>
          </cell>
          <cell r="G5912" t="str">
            <v/>
          </cell>
          <cell r="H5912" t="str">
            <v>ARGAMASSA TRAÇO 1:7 (EM VOLUME DE CIMENTO E AREIA MÉDIA ÚMIDA) COM ADIÇÃO DE PLASTIFICANTE PARA EMBOÇO/MASSA ÚNICA/ASSENTAMENTO DE ALVENARIA DE VEDAÇÃO, PREPARO MECÂNICO COM BETONEIRA 600 L. AF_08/2019</v>
          </cell>
          <cell r="I5912" t="str">
            <v>M3</v>
          </cell>
          <cell r="J5912" t="str">
            <v>COEFICIENTE DE REPRESENTATIVIDADE</v>
          </cell>
          <cell r="K5912" t="str">
            <v>290,80</v>
          </cell>
          <cell r="L5912" t="str">
            <v>CAIXA REFERENCIAL</v>
          </cell>
        </row>
        <row r="5913">
          <cell r="A5913">
            <v>87283</v>
          </cell>
          <cell r="B5913" t="str">
            <v>SERVICOS DIVERSOS</v>
          </cell>
          <cell r="C5913" t="str">
            <v>SEDI</v>
          </cell>
          <cell r="D5913" t="str">
            <v>ARGAMASSAS</v>
          </cell>
          <cell r="E5913" t="str">
            <v>0210</v>
          </cell>
          <cell r="F5913" t="str">
            <v/>
          </cell>
          <cell r="G5913" t="str">
            <v/>
          </cell>
          <cell r="H5913" t="str">
            <v>ARGAMASSA TRAÇO 1:6 (EM VOLUME DE CIMENTO E AREIA MÉDIA ÚMIDA) COM ADIÇÃO DE PLASTIFICANTE PARA EMBOÇO/MASSA ÚNICA/ASSENTAMENTO DE ALVENARIA DE VEDAÇÃO, PREPARO MECÂNICO COM BETONEIRA 400 L. AF_08/2019</v>
          </cell>
          <cell r="I5913" t="str">
            <v>M3</v>
          </cell>
          <cell r="J5913" t="str">
            <v>COEFICIENTE DE REPRESENTATIVIDADE</v>
          </cell>
          <cell r="K5913" t="str">
            <v>310,39</v>
          </cell>
          <cell r="L5913" t="str">
            <v>CAIXA REFERENCIAL</v>
          </cell>
        </row>
        <row r="5914">
          <cell r="A5914">
            <v>87284</v>
          </cell>
          <cell r="B5914" t="str">
            <v>SERVICOS DIVERSOS</v>
          </cell>
          <cell r="C5914" t="str">
            <v>SEDI</v>
          </cell>
          <cell r="D5914" t="str">
            <v>ARGAMASSAS</v>
          </cell>
          <cell r="E5914" t="str">
            <v>0210</v>
          </cell>
          <cell r="F5914" t="str">
            <v/>
          </cell>
          <cell r="G5914" t="str">
            <v/>
          </cell>
          <cell r="H5914" t="str">
            <v>ARGAMASSA TRAÇO 1:6 (EM VOLUME DE CIMENTO E AREIA MÉDIA ÚMIDA) COM ADIÇÃO DE PLASTIFICANTE PARA EMBOÇO/MASSA ÚNICA/ASSENTAMENTO DE ALVENARIA DE VEDAÇÃO, PREPARO MECÂNICO COM BETONEIRA 600 L. AF_08/2019</v>
          </cell>
          <cell r="I5914" t="str">
            <v>M3</v>
          </cell>
          <cell r="J5914" t="str">
            <v>COEFICIENTE DE REPRESENTATIVIDADE</v>
          </cell>
          <cell r="K5914" t="str">
            <v>303,51</v>
          </cell>
          <cell r="L5914" t="str">
            <v>CAIXA REFERENCIAL</v>
          </cell>
        </row>
        <row r="5915">
          <cell r="A5915">
            <v>87286</v>
          </cell>
          <cell r="B5915" t="str">
            <v>SERVICOS DIVERSOS</v>
          </cell>
          <cell r="C5915" t="str">
            <v>SEDI</v>
          </cell>
          <cell r="D5915" t="str">
            <v>ARGAMASSAS</v>
          </cell>
          <cell r="E5915" t="str">
            <v>0210</v>
          </cell>
          <cell r="F5915" t="str">
            <v/>
          </cell>
          <cell r="G5915" t="str">
            <v/>
          </cell>
          <cell r="H5915" t="str">
            <v>ARGAMASSA TRAÇO 1:1:6 (EM VOLUME DE CIMENTO, CAL E AREIA MÉDIA ÚMIDA) PARA EMBOÇO/MASSA ÚNICA/ASSENTAMENTO DE ALVENARIA DE VEDAÇÃO, PREPARO MECÂNICO COM BETONEIRA 400 L. AF_08/2019</v>
          </cell>
          <cell r="I5915" t="str">
            <v>M3</v>
          </cell>
          <cell r="J5915" t="str">
            <v>COEFICIENTE DE REPRESENTATIVIDADE</v>
          </cell>
          <cell r="K5915" t="str">
            <v>416,17</v>
          </cell>
          <cell r="L5915" t="str">
            <v>CAIXA REFERENCIAL</v>
          </cell>
        </row>
        <row r="5916">
          <cell r="A5916">
            <v>87287</v>
          </cell>
          <cell r="B5916" t="str">
            <v>SERVICOS DIVERSOS</v>
          </cell>
          <cell r="C5916" t="str">
            <v>SEDI</v>
          </cell>
          <cell r="D5916" t="str">
            <v>ARGAMASSAS</v>
          </cell>
          <cell r="E5916" t="str">
            <v>0210</v>
          </cell>
          <cell r="F5916" t="str">
            <v/>
          </cell>
          <cell r="G5916" t="str">
            <v/>
          </cell>
          <cell r="H5916" t="str">
            <v>ARGAMASSA TRAÇO 1:1:6 (EM VOLUME DE CIMENTO, CAL E AREIA MÉDIA ÚMIDA) PARA EMBOÇO/MASSA ÚNICA/ASSENTAMENTO DE ALVENARIA DE VEDAÇÃO, PREPARO MECÂNICO COM BETONEIRA 600 L. AF_08/2019</v>
          </cell>
          <cell r="I5916" t="str">
            <v>M3</v>
          </cell>
          <cell r="J5916" t="str">
            <v>COEFICIENTE DE REPRESENTATIVIDADE</v>
          </cell>
          <cell r="K5916" t="str">
            <v>402,08</v>
          </cell>
          <cell r="L5916" t="str">
            <v>CAIXA REFERENCIAL</v>
          </cell>
        </row>
        <row r="5917">
          <cell r="A5917">
            <v>87289</v>
          </cell>
          <cell r="B5917" t="str">
            <v>SERVICOS DIVERSOS</v>
          </cell>
          <cell r="C5917" t="str">
            <v>SEDI</v>
          </cell>
          <cell r="D5917" t="str">
            <v>ARGAMASSAS</v>
          </cell>
          <cell r="E5917" t="str">
            <v>0210</v>
          </cell>
          <cell r="F5917" t="str">
            <v/>
          </cell>
          <cell r="G5917" t="str">
            <v/>
          </cell>
          <cell r="H5917" t="str">
            <v>ARGAMASSA TRAÇO 1:1,5:7,5 (EM VOLUME DE CIMENTO, CAL E AREIA MÉDIA ÚMIDA) PARA EMBOÇO/MASSA ÚNICA/ASSENTAMENTO DE ALVENARIA DE VEDAÇÃO, PREPARO MECÂNICO COM BETONEIRA 400 L. AF_08/2019</v>
          </cell>
          <cell r="I5917" t="str">
            <v>M3</v>
          </cell>
          <cell r="J5917" t="str">
            <v>COEFICIENTE DE REPRESENTATIVIDADE</v>
          </cell>
          <cell r="K5917" t="str">
            <v>403,28</v>
          </cell>
          <cell r="L5917" t="str">
            <v>CAIXA REFERENCIAL</v>
          </cell>
        </row>
        <row r="5918">
          <cell r="A5918">
            <v>87290</v>
          </cell>
          <cell r="B5918" t="str">
            <v>SERVICOS DIVERSOS</v>
          </cell>
          <cell r="C5918" t="str">
            <v>SEDI</v>
          </cell>
          <cell r="D5918" t="str">
            <v>ARGAMASSAS</v>
          </cell>
          <cell r="E5918" t="str">
            <v>0210</v>
          </cell>
          <cell r="F5918" t="str">
            <v/>
          </cell>
          <cell r="G5918" t="str">
            <v/>
          </cell>
          <cell r="H5918" t="str">
            <v>ARGAMASSA TRAÇO 1:1,5:7,5 (EM VOLUME DE CIMENTO, CAL E AREIA MÉDIA ÚMIDA) PARA EMBOÇO/MASSA ÚNICA/ASSENTAMENTO DE ALVENARIA DE VEDAÇÃO, PREPARO MECÂNICO COM BETONEIRA 600 L. AF_08/2019</v>
          </cell>
          <cell r="I5918" t="str">
            <v>M3</v>
          </cell>
          <cell r="J5918" t="str">
            <v>COEFICIENTE DE REPRESENTATIVIDADE</v>
          </cell>
          <cell r="K5918" t="str">
            <v>395,57</v>
          </cell>
          <cell r="L5918" t="str">
            <v>CAIXA REFERENCIAL</v>
          </cell>
        </row>
        <row r="5919">
          <cell r="A5919">
            <v>87292</v>
          </cell>
          <cell r="B5919" t="str">
            <v>SERVICOS DIVERSOS</v>
          </cell>
          <cell r="C5919" t="str">
            <v>SEDI</v>
          </cell>
          <cell r="D5919" t="str">
            <v>ARGAMASSAS</v>
          </cell>
          <cell r="E5919" t="str">
            <v>0210</v>
          </cell>
          <cell r="F5919" t="str">
            <v/>
          </cell>
          <cell r="G5919" t="str">
            <v/>
          </cell>
          <cell r="H5919" t="str">
            <v>ARGAMASSA TRAÇO 1:2:8 (EM VOLUME DE CIMENTO, CAL E AREIA MÉDIA ÚMIDA) PARA EMBOÇO/MASSA ÚNICA/ASSENTAMENTO DE ALVENARIA DE VEDAÇÃO, PREPARO MECÂNICO COM BETONEIRA 400 L. AF_08/2019</v>
          </cell>
          <cell r="I5919" t="str">
            <v>M3</v>
          </cell>
          <cell r="J5919" t="str">
            <v>COEFICIENTE DE REPRESENTATIVIDADE</v>
          </cell>
          <cell r="K5919" t="str">
            <v>418,05</v>
          </cell>
          <cell r="L5919" t="str">
            <v>CAIXA REFERENCIAL</v>
          </cell>
        </row>
        <row r="5920">
          <cell r="A5920">
            <v>87294</v>
          </cell>
          <cell r="B5920" t="str">
            <v>SERVICOS DIVERSOS</v>
          </cell>
          <cell r="C5920" t="str">
            <v>SEDI</v>
          </cell>
          <cell r="D5920" t="str">
            <v>ARGAMASSAS</v>
          </cell>
          <cell r="E5920" t="str">
            <v>0210</v>
          </cell>
          <cell r="F5920" t="str">
            <v/>
          </cell>
          <cell r="G5920" t="str">
            <v/>
          </cell>
          <cell r="H5920" t="str">
            <v>ARGAMASSA TRAÇO 1:2:9 (EM VOLUME DE CIMENTO, CAL E AREIA MÉDIA ÚMIDA) PARA EMBOÇO/MASSA ÚNICA/ASSENTAMENTO DE ALVENARIA DE VEDAÇÃO, PREPARO MECÂNICO COM BETONEIRA 600 L. AF_08/2019</v>
          </cell>
          <cell r="I5920" t="str">
            <v>M3</v>
          </cell>
          <cell r="J5920" t="str">
            <v>COEFICIENTE DE REPRESENTATIVIDADE</v>
          </cell>
          <cell r="K5920" t="str">
            <v>394,13</v>
          </cell>
          <cell r="L5920" t="str">
            <v>CAIXA REFERENCIAL</v>
          </cell>
        </row>
        <row r="5921">
          <cell r="A5921">
            <v>87295</v>
          </cell>
          <cell r="B5921" t="str">
            <v>SERVICOS DIVERSOS</v>
          </cell>
          <cell r="C5921" t="str">
            <v>SEDI</v>
          </cell>
          <cell r="D5921" t="str">
            <v>ARGAMASSAS</v>
          </cell>
          <cell r="E5921" t="str">
            <v>0210</v>
          </cell>
          <cell r="F5921" t="str">
            <v/>
          </cell>
          <cell r="G5921" t="str">
            <v/>
          </cell>
          <cell r="H5921" t="str">
            <v>ARGAMASSA TRAÇO 1:3:12 (EM VOLUME DE CIMENTO, CAL E AREIA MÉDIA ÚMIDA) PARA EMBOÇO/MASSA ÚNICA/ASSENTAMENTO DE ALVENARIA DE VEDAÇÃO, PREPARO MECÂNICO COM BETONEIRA 400 L. AF_08/2019</v>
          </cell>
          <cell r="I5921" t="str">
            <v>M3</v>
          </cell>
          <cell r="J5921" t="str">
            <v>COEFICIENTE DE REPRESENTATIVIDADE</v>
          </cell>
          <cell r="K5921" t="str">
            <v>405,84</v>
          </cell>
          <cell r="L5921" t="str">
            <v>CAIXA REFERENCIAL</v>
          </cell>
        </row>
        <row r="5922">
          <cell r="A5922">
            <v>87296</v>
          </cell>
          <cell r="B5922" t="str">
            <v>SERVICOS DIVERSOS</v>
          </cell>
          <cell r="C5922" t="str">
            <v>SEDI</v>
          </cell>
          <cell r="D5922" t="str">
            <v>ARGAMASSAS</v>
          </cell>
          <cell r="E5922" t="str">
            <v>0210</v>
          </cell>
          <cell r="F5922" t="str">
            <v/>
          </cell>
          <cell r="G5922" t="str">
            <v/>
          </cell>
          <cell r="H5922" t="str">
            <v>ARGAMASSA TRAÇO 1:3:12 (EM VOLUME DE CIMENTO, CAL E AREIA MÉDIA ÚMIDA) PARA EMBOÇO/MASSA ÚNICA/ASSENTAMENTO DE ALVENARIA DE VEDAÇÃO, PREPARO MECÂNICO COM BETONEIRA 600 L. AF_08/2019</v>
          </cell>
          <cell r="I5922" t="str">
            <v>M3</v>
          </cell>
          <cell r="J5922" t="str">
            <v>COEFICIENTE DE REPRESENTATIVIDADE</v>
          </cell>
          <cell r="K5922" t="str">
            <v>384,56</v>
          </cell>
          <cell r="L5922" t="str">
            <v>CAIXA REFERENCIAL</v>
          </cell>
        </row>
        <row r="5923">
          <cell r="A5923">
            <v>87298</v>
          </cell>
          <cell r="B5923" t="str">
            <v>SERVICOS DIVERSOS</v>
          </cell>
          <cell r="C5923" t="str">
            <v>SEDI</v>
          </cell>
          <cell r="D5923" t="str">
            <v>ARGAMASSAS</v>
          </cell>
          <cell r="E5923" t="str">
            <v>0210</v>
          </cell>
          <cell r="F5923" t="str">
            <v/>
          </cell>
          <cell r="G5923" t="str">
            <v/>
          </cell>
          <cell r="H5923" t="str">
            <v>ARGAMASSA TRAÇO 1:3 (EM VOLUME DE CIMENTO E AREIA MÉDIA ÚMIDA) PARA CONTRAPISO, PREPARO MECÂNICO COM BETONEIRA 400 L. AF_08/2019</v>
          </cell>
          <cell r="I5923" t="str">
            <v>M3</v>
          </cell>
          <cell r="J5923" t="str">
            <v>COEFICIENTE DE REPRESENTATIVIDADE</v>
          </cell>
          <cell r="K5923" t="str">
            <v>483,74</v>
          </cell>
          <cell r="L5923" t="str">
            <v>CAIXA REFERENCIAL</v>
          </cell>
        </row>
        <row r="5924">
          <cell r="A5924">
            <v>87299</v>
          </cell>
          <cell r="B5924" t="str">
            <v>SERVICOS DIVERSOS</v>
          </cell>
          <cell r="C5924" t="str">
            <v>SEDI</v>
          </cell>
          <cell r="D5924" t="str">
            <v>ARGAMASSAS</v>
          </cell>
          <cell r="E5924" t="str">
            <v>0210</v>
          </cell>
          <cell r="F5924" t="str">
            <v/>
          </cell>
          <cell r="G5924" t="str">
            <v/>
          </cell>
          <cell r="H5924" t="str">
            <v>ARGAMASSA TRAÇO 1:3 (EM VOLUME DE CIMENTO E AREIA MÉDIA ÚMIDA) PARA CONTRAPISO, PREPARO MECÂNICO COM BETONEIRA 600 L. AF_08/2019</v>
          </cell>
          <cell r="I5924" t="str">
            <v>M3</v>
          </cell>
          <cell r="J5924" t="str">
            <v>COEFICIENTE DE REPRESENTATIVIDADE</v>
          </cell>
          <cell r="K5924" t="str">
            <v>300,84</v>
          </cell>
          <cell r="L5924" t="str">
            <v>CAIXA REFERENCIAL</v>
          </cell>
        </row>
        <row r="5925">
          <cell r="A5925">
            <v>87301</v>
          </cell>
          <cell r="B5925" t="str">
            <v>SERVICOS DIVERSOS</v>
          </cell>
          <cell r="C5925" t="str">
            <v>SEDI</v>
          </cell>
          <cell r="D5925" t="str">
            <v>ARGAMASSAS</v>
          </cell>
          <cell r="E5925" t="str">
            <v>0210</v>
          </cell>
          <cell r="F5925" t="str">
            <v/>
          </cell>
          <cell r="G5925" t="str">
            <v/>
          </cell>
          <cell r="H5925" t="str">
            <v>ARGAMASSA TRAÇO 1:4 (EM VOLUME DE CIMENTO E AREIA MÉDIA ÚMIDA) PARA CONTRAPISO, PREPARO MECÂNICO COM BETONEIRA 400 L. AF_08/2019</v>
          </cell>
          <cell r="I5925" t="str">
            <v>M3</v>
          </cell>
          <cell r="J5925" t="str">
            <v>COEFICIENTE DE REPRESENTATIVIDADE</v>
          </cell>
          <cell r="K5925" t="str">
            <v>427,33</v>
          </cell>
          <cell r="L5925" t="str">
            <v>CAIXA REFERENCIAL</v>
          </cell>
        </row>
        <row r="5926">
          <cell r="A5926">
            <v>87302</v>
          </cell>
          <cell r="B5926" t="str">
            <v>SERVICOS DIVERSOS</v>
          </cell>
          <cell r="C5926" t="str">
            <v>SEDI</v>
          </cell>
          <cell r="D5926" t="str">
            <v>ARGAMASSAS</v>
          </cell>
          <cell r="E5926" t="str">
            <v>0210</v>
          </cell>
          <cell r="F5926" t="str">
            <v/>
          </cell>
          <cell r="G5926" t="str">
            <v/>
          </cell>
          <cell r="H5926" t="str">
            <v>ARGAMASSA TRAÇO 1:4 (EM VOLUME DE CIMENTO E AREIA MÉDIA ÚMIDA) PARA CONTRAPISO, PREPARO MECÂNICO COM BETONEIRA 600 L. AF_08/2019</v>
          </cell>
          <cell r="I5926" t="str">
            <v>M3</v>
          </cell>
          <cell r="J5926" t="str">
            <v>COEFICIENTE DE REPRESENTATIVIDADE</v>
          </cell>
          <cell r="K5926" t="str">
            <v>419,35</v>
          </cell>
          <cell r="L5926" t="str">
            <v>CAIXA REFERENCIAL</v>
          </cell>
        </row>
        <row r="5927">
          <cell r="A5927">
            <v>87304</v>
          </cell>
          <cell r="B5927" t="str">
            <v>SERVICOS DIVERSOS</v>
          </cell>
          <cell r="C5927" t="str">
            <v>SEDI</v>
          </cell>
          <cell r="D5927" t="str">
            <v>ARGAMASSAS</v>
          </cell>
          <cell r="E5927" t="str">
            <v>0210</v>
          </cell>
          <cell r="F5927" t="str">
            <v/>
          </cell>
          <cell r="G5927" t="str">
            <v/>
          </cell>
          <cell r="H5927" t="str">
            <v>ARGAMASSA TRAÇO 1:5 (EM VOLUME DE CIMENTO E AREIA MÉDIA ÚMIDA) PARA CONTRAPISO, PREPARO MECÂNICO COM BETONEIRA 400 L. AF_08/2019</v>
          </cell>
          <cell r="I5927" t="str">
            <v>M3</v>
          </cell>
          <cell r="J5927" t="str">
            <v>COEFICIENTE DE REPRESENTATIVIDADE</v>
          </cell>
          <cell r="K5927" t="str">
            <v>379,98</v>
          </cell>
          <cell r="L5927" t="str">
            <v>CAIXA REFERENCIAL</v>
          </cell>
        </row>
        <row r="5928">
          <cell r="A5928">
            <v>87305</v>
          </cell>
          <cell r="B5928" t="str">
            <v>SERVICOS DIVERSOS</v>
          </cell>
          <cell r="C5928" t="str">
            <v>SEDI</v>
          </cell>
          <cell r="D5928" t="str">
            <v>ARGAMASSAS</v>
          </cell>
          <cell r="E5928" t="str">
            <v>0210</v>
          </cell>
          <cell r="F5928" t="str">
            <v/>
          </cell>
          <cell r="G5928" t="str">
            <v/>
          </cell>
          <cell r="H5928" t="str">
            <v>ARGAMASSA TRAÇO 1:5 (EM VOLUME DE CIMENTO E AREIA MÉDIA ÚMIDA) PARA CONTRAPISO, PREPARO MECÂNICO COM BETONEIRA 600 L. AF_08/2019</v>
          </cell>
          <cell r="I5928" t="str">
            <v>M3</v>
          </cell>
          <cell r="J5928" t="str">
            <v>COEFICIENTE DE REPRESENTATIVIDADE</v>
          </cell>
          <cell r="K5928" t="str">
            <v>380,62</v>
          </cell>
          <cell r="L5928" t="str">
            <v>CAIXA REFERENCIAL</v>
          </cell>
        </row>
        <row r="5929">
          <cell r="A5929">
            <v>87307</v>
          </cell>
          <cell r="B5929" t="str">
            <v>SERVICOS DIVERSOS</v>
          </cell>
          <cell r="C5929" t="str">
            <v>SEDI</v>
          </cell>
          <cell r="D5929" t="str">
            <v>ARGAMASSAS</v>
          </cell>
          <cell r="E5929" t="str">
            <v>0210</v>
          </cell>
          <cell r="F5929" t="str">
            <v/>
          </cell>
          <cell r="G5929" t="str">
            <v/>
          </cell>
          <cell r="H5929" t="str">
            <v>ARGAMASSA TRAÇO 1:6 (EM VOLUME DE CIMENTO E AREIA MÉDIA ÚMIDA) PARA CONTRAPISO, PREPARO MECÂNICO COM BETONEIRA 400 L. AF_08/2019</v>
          </cell>
          <cell r="I5929" t="str">
            <v>M3</v>
          </cell>
          <cell r="J5929" t="str">
            <v>COEFICIENTE DE REPRESENTATIVIDADE</v>
          </cell>
          <cell r="K5929" t="str">
            <v>357,14</v>
          </cell>
          <cell r="L5929" t="str">
            <v>CAIXA REFERENCIAL</v>
          </cell>
        </row>
        <row r="5930">
          <cell r="A5930">
            <v>87308</v>
          </cell>
          <cell r="B5930" t="str">
            <v>SERVICOS DIVERSOS</v>
          </cell>
          <cell r="C5930" t="str">
            <v>SEDI</v>
          </cell>
          <cell r="D5930" t="str">
            <v>ARGAMASSAS</v>
          </cell>
          <cell r="E5930" t="str">
            <v>0210</v>
          </cell>
          <cell r="F5930" t="str">
            <v/>
          </cell>
          <cell r="G5930" t="str">
            <v/>
          </cell>
          <cell r="H5930" t="str">
            <v>ARGAMASSA TRAÇO 1:6 (EM VOLUME DE CIMENTO E AREIA MÉDIA ÚMIDA) PARA CONTRAPISO, PREPARO MECÂNICO COM BETONEIRA 600 L. AF_08/2019</v>
          </cell>
          <cell r="I5930" t="str">
            <v>M3</v>
          </cell>
          <cell r="J5930" t="str">
            <v>COEFICIENTE DE REPRESENTATIVIDADE</v>
          </cell>
          <cell r="K5930" t="str">
            <v>349,06</v>
          </cell>
          <cell r="L5930" t="str">
            <v>CAIXA REFERENCIAL</v>
          </cell>
        </row>
        <row r="5931">
          <cell r="A5931">
            <v>87310</v>
          </cell>
          <cell r="B5931" t="str">
            <v>SERVICOS DIVERSOS</v>
          </cell>
          <cell r="C5931" t="str">
            <v>SEDI</v>
          </cell>
          <cell r="D5931" t="str">
            <v>ARGAMASSAS</v>
          </cell>
          <cell r="E5931" t="str">
            <v>0210</v>
          </cell>
          <cell r="F5931" t="str">
            <v/>
          </cell>
          <cell r="G5931" t="str">
            <v/>
          </cell>
          <cell r="H5931" t="str">
            <v>ARGAMASSA TRAÇO 1:5 (EM VOLUME DE CIMENTO E AREIA GROSSA ÚMIDA) PARA CHAPISCO CONVENCIONAL, PREPARO MECÂNICO COM BETONEIRA 400 L. AF_08/2019</v>
          </cell>
          <cell r="I5931" t="str">
            <v>M3</v>
          </cell>
          <cell r="J5931" t="str">
            <v>COEFICIENTE DE REPRESENTATIVIDADE</v>
          </cell>
          <cell r="K5931" t="str">
            <v>293,34</v>
          </cell>
          <cell r="L5931" t="str">
            <v>CAIXA REFERENCIAL</v>
          </cell>
        </row>
        <row r="5932">
          <cell r="A5932">
            <v>87311</v>
          </cell>
          <cell r="B5932" t="str">
            <v>SERVICOS DIVERSOS</v>
          </cell>
          <cell r="C5932" t="str">
            <v>SEDI</v>
          </cell>
          <cell r="D5932" t="str">
            <v>ARGAMASSAS</v>
          </cell>
          <cell r="E5932" t="str">
            <v>0210</v>
          </cell>
          <cell r="F5932" t="str">
            <v/>
          </cell>
          <cell r="G5932" t="str">
            <v/>
          </cell>
          <cell r="H5932" t="str">
            <v>ARGAMASSA TRAÇO 1:5 (EM VOLUME DE CIMENTO E AREIA GROSSA ÚMIDA) PARA CHAPISCO CONVENCIONAL, PREPARO MECÂNICO COM BETONEIRA 600 L. AF_08/2019</v>
          </cell>
          <cell r="I5932" t="str">
            <v>M3</v>
          </cell>
          <cell r="J5932" t="str">
            <v>COEFICIENTE DE REPRESENTATIVIDADE</v>
          </cell>
          <cell r="K5932" t="str">
            <v>285,11</v>
          </cell>
          <cell r="L5932" t="str">
            <v>CAIXA REFERENCIAL</v>
          </cell>
        </row>
        <row r="5933">
          <cell r="A5933">
            <v>87313</v>
          </cell>
          <cell r="B5933" t="str">
            <v>SERVICOS DIVERSOS</v>
          </cell>
          <cell r="C5933" t="str">
            <v>SEDI</v>
          </cell>
          <cell r="D5933" t="str">
            <v>ARGAMASSAS</v>
          </cell>
          <cell r="E5933" t="str">
            <v>0210</v>
          </cell>
          <cell r="F5933" t="str">
            <v/>
          </cell>
          <cell r="G5933" t="str">
            <v/>
          </cell>
          <cell r="H5933" t="str">
            <v>ARGAMASSA TRAÇO 1:3 (EM VOLUME DE CIMENTO E AREIA GROSSA ÚMIDA) PARA CHAPISCO CONVENCIONAL, PREPARO MECÂNICO COM BETONEIRA 400 L. AF_08/2019</v>
          </cell>
          <cell r="I5933" t="str">
            <v>M3</v>
          </cell>
          <cell r="J5933" t="str">
            <v>COEFICIENTE DE REPRESENTATIVIDADE</v>
          </cell>
          <cell r="K5933" t="str">
            <v>370,51</v>
          </cell>
          <cell r="L5933" t="str">
            <v>CAIXA REFERENCIAL</v>
          </cell>
        </row>
        <row r="5934">
          <cell r="A5934">
            <v>87314</v>
          </cell>
          <cell r="B5934" t="str">
            <v>SERVICOS DIVERSOS</v>
          </cell>
          <cell r="C5934" t="str">
            <v>SEDI</v>
          </cell>
          <cell r="D5934" t="str">
            <v>ARGAMASSAS</v>
          </cell>
          <cell r="E5934" t="str">
            <v>0210</v>
          </cell>
          <cell r="F5934" t="str">
            <v/>
          </cell>
          <cell r="G5934" t="str">
            <v/>
          </cell>
          <cell r="H5934" t="str">
            <v>ARGAMASSA TRAÇO 1:3 (EM VOLUME DE CIMENTO E AREIA GROSSA ÚMIDA) PARA CHAPISCO CONVENCIONAL, PREPARO MECÂNICO COM BETONEIRA 600 L. AF_08/2019</v>
          </cell>
          <cell r="I5934" t="str">
            <v>M3</v>
          </cell>
          <cell r="J5934" t="str">
            <v>COEFICIENTE DE REPRESENTATIVIDADE</v>
          </cell>
          <cell r="K5934" t="str">
            <v>363,72</v>
          </cell>
          <cell r="L5934" t="str">
            <v>CAIXA REFERENCIAL</v>
          </cell>
        </row>
        <row r="5935">
          <cell r="A5935">
            <v>87316</v>
          </cell>
          <cell r="B5935" t="str">
            <v>SERVICOS DIVERSOS</v>
          </cell>
          <cell r="C5935" t="str">
            <v>SEDI</v>
          </cell>
          <cell r="D5935" t="str">
            <v>ARGAMASSAS</v>
          </cell>
          <cell r="E5935" t="str">
            <v>0210</v>
          </cell>
          <cell r="F5935" t="str">
            <v/>
          </cell>
          <cell r="G5935" t="str">
            <v/>
          </cell>
          <cell r="H5935" t="str">
            <v>ARGAMASSA TRAÇO 1:4 (EM VOLUME DE CIMENTO E AREIA GROSSA ÚMIDA) PARA CHAPISCO CONVENCIONAL, PREPARO MECÂNICO COM BETONEIRA 400 L. AF_08/2019</v>
          </cell>
          <cell r="I5935" t="str">
            <v>M3</v>
          </cell>
          <cell r="J5935" t="str">
            <v>COEFICIENTE DE REPRESENTATIVIDADE</v>
          </cell>
          <cell r="K5935" t="str">
            <v>329,20</v>
          </cell>
          <cell r="L5935" t="str">
            <v>CAIXA REFERENCIAL</v>
          </cell>
        </row>
        <row r="5936">
          <cell r="A5936">
            <v>87317</v>
          </cell>
          <cell r="B5936" t="str">
            <v>SERVICOS DIVERSOS</v>
          </cell>
          <cell r="C5936" t="str">
            <v>SEDI</v>
          </cell>
          <cell r="D5936" t="str">
            <v>ARGAMASSAS</v>
          </cell>
          <cell r="E5936" t="str">
            <v>0210</v>
          </cell>
          <cell r="F5936" t="str">
            <v/>
          </cell>
          <cell r="G5936" t="str">
            <v/>
          </cell>
          <cell r="H5936" t="str">
            <v>ARGAMASSA TRAÇO 1:4 (EM VOLUME DE CIMENTO E AREIA GROSSA ÚMIDA) PARA CHAPISCO CONVENCIONAL, PREPARO MECÂNICO COM BETONEIRA 600 L. AF_08/2019</v>
          </cell>
          <cell r="I5936" t="str">
            <v>M3</v>
          </cell>
          <cell r="J5936" t="str">
            <v>COEFICIENTE DE REPRESENTATIVIDADE</v>
          </cell>
          <cell r="K5936" t="str">
            <v>317,28</v>
          </cell>
          <cell r="L5936" t="str">
            <v>CAIXA REFERENCIAL</v>
          </cell>
        </row>
        <row r="5937">
          <cell r="A5937">
            <v>87319</v>
          </cell>
          <cell r="B5937" t="str">
            <v>SERVICOS DIVERSOS</v>
          </cell>
          <cell r="C5937" t="str">
            <v>SEDI</v>
          </cell>
          <cell r="D5937" t="str">
            <v>ARGAMASSAS</v>
          </cell>
          <cell r="E5937" t="str">
            <v>0210</v>
          </cell>
          <cell r="F5937" t="str">
            <v/>
          </cell>
          <cell r="G5937" t="str">
            <v/>
          </cell>
          <cell r="H5937" t="str">
            <v>ARGAMASSA TRAÇO 1:5 (EM VOLUME DE CIMENTO E AREIA GROSSA ÚMIDA) COM ADIÇÃO DE EMULSÃO POLIMÉRICA PARA CHAPISCO ROLADO, PREPARO MECÂNICO COM BETONEIRA 400 L. AF_08/2019</v>
          </cell>
          <cell r="I5937" t="str">
            <v>M3</v>
          </cell>
          <cell r="J5937" t="str">
            <v>COEFICIENTE DE REPRESENTATIVIDADE</v>
          </cell>
          <cell r="K5937" t="str">
            <v>2.462,11</v>
          </cell>
          <cell r="L5937" t="str">
            <v>CAIXA REFERENCIAL</v>
          </cell>
        </row>
        <row r="5938">
          <cell r="A5938">
            <v>87320</v>
          </cell>
          <cell r="B5938" t="str">
            <v>SERVICOS DIVERSOS</v>
          </cell>
          <cell r="C5938" t="str">
            <v>SEDI</v>
          </cell>
          <cell r="D5938" t="str">
            <v>ARGAMASSAS</v>
          </cell>
          <cell r="E5938" t="str">
            <v>0210</v>
          </cell>
          <cell r="F5938" t="str">
            <v/>
          </cell>
          <cell r="G5938" t="str">
            <v/>
          </cell>
          <cell r="H5938" t="str">
            <v>ARGAMASSA TRAÇO 1:5 (EM VOLUME DE CIMENTO E AREIA GROSSA ÚMIDA) COM ADIÇÃO DE EMULSÃO POLIMÉRICA PARA CHAPISCO ROLADO, PREPARO MECÂNICO COM BETONEIRA 600 L. AF_08/2019</v>
          </cell>
          <cell r="I5938" t="str">
            <v>M3</v>
          </cell>
          <cell r="J5938" t="str">
            <v>COEFICIENTE DE REPRESENTATIVIDADE</v>
          </cell>
          <cell r="K5938" t="str">
            <v>2.464,55</v>
          </cell>
          <cell r="L5938" t="str">
            <v>CAIXA REFERENCIAL</v>
          </cell>
        </row>
        <row r="5939">
          <cell r="A5939">
            <v>87322</v>
          </cell>
          <cell r="B5939" t="str">
            <v>SERVICOS DIVERSOS</v>
          </cell>
          <cell r="C5939" t="str">
            <v>SEDI</v>
          </cell>
          <cell r="D5939" t="str">
            <v>ARGAMASSAS</v>
          </cell>
          <cell r="E5939" t="str">
            <v>0210</v>
          </cell>
          <cell r="F5939" t="str">
            <v/>
          </cell>
          <cell r="G5939" t="str">
            <v/>
          </cell>
          <cell r="H5939" t="str">
            <v>ARGAMASSA TRAÇO 1:3 (EM VOLUME DE CIMENTO E AREIA GROSSA ÚMIDA) COM ADIÇÃO DE EMULSÃO POLIMÉRICA PARA CHAPISCO ROLADO, PREPARO MECÂNICO COM BETONEIRA 400 L. AF_08/2019</v>
          </cell>
          <cell r="I5939" t="str">
            <v>M3</v>
          </cell>
          <cell r="J5939" t="str">
            <v>COEFICIENTE DE REPRESENTATIVIDADE</v>
          </cell>
          <cell r="K5939" t="str">
            <v>2.548,44</v>
          </cell>
          <cell r="L5939" t="str">
            <v>CAIXA REFERENCIAL</v>
          </cell>
        </row>
        <row r="5940">
          <cell r="A5940">
            <v>87323</v>
          </cell>
          <cell r="B5940" t="str">
            <v>SERVICOS DIVERSOS</v>
          </cell>
          <cell r="C5940" t="str">
            <v>SEDI</v>
          </cell>
          <cell r="D5940" t="str">
            <v>ARGAMASSAS</v>
          </cell>
          <cell r="E5940" t="str">
            <v>0210</v>
          </cell>
          <cell r="F5940" t="str">
            <v/>
          </cell>
          <cell r="G5940" t="str">
            <v/>
          </cell>
          <cell r="H5940" t="str">
            <v>ARGAMASSA TRAÇO 1:3 (EM VOLUME DE CIMENTO E AREIA GROSSA ÚMIDA) COM ADIÇÃO DE EMULSÃO POLIMÉRICA PARA CHAPISCO ROLADO, PREPARO MECÂNICO COM BETONEIRA 600 L. AF_08/2019</v>
          </cell>
          <cell r="I5940" t="str">
            <v>M3</v>
          </cell>
          <cell r="J5940" t="str">
            <v>COEFICIENTE DE REPRESENTATIVIDADE</v>
          </cell>
          <cell r="K5940" t="str">
            <v>2.546,31</v>
          </cell>
          <cell r="L5940" t="str">
            <v>CAIXA REFERENCIAL</v>
          </cell>
        </row>
        <row r="5941">
          <cell r="A5941">
            <v>87325</v>
          </cell>
          <cell r="B5941" t="str">
            <v>SERVICOS DIVERSOS</v>
          </cell>
          <cell r="C5941" t="str">
            <v>SEDI</v>
          </cell>
          <cell r="D5941" t="str">
            <v>ARGAMASSAS</v>
          </cell>
          <cell r="E5941" t="str">
            <v>0210</v>
          </cell>
          <cell r="F5941" t="str">
            <v/>
          </cell>
          <cell r="G5941" t="str">
            <v/>
          </cell>
          <cell r="H5941" t="str">
            <v>ARGAMASSA TRAÇO 1:4 (EM VOLUME DE CIMENTO E AREIA GROSSA ÚMIDA) COM ADIÇÃO DE EMULSÃO POLIMÉRICA PARA CHAPISCO ROLADO, PREPARO MECÂNICO COM BETONEIRA 400 L. AF_08/2019</v>
          </cell>
          <cell r="I5941" t="str">
            <v>M3</v>
          </cell>
          <cell r="J5941" t="str">
            <v>COEFICIENTE DE REPRESENTATIVIDADE</v>
          </cell>
          <cell r="K5941" t="str">
            <v>2.485,73</v>
          </cell>
          <cell r="L5941" t="str">
            <v>CAIXA REFERENCIAL</v>
          </cell>
        </row>
        <row r="5942">
          <cell r="A5942">
            <v>87326</v>
          </cell>
          <cell r="B5942" t="str">
            <v>SERVICOS DIVERSOS</v>
          </cell>
          <cell r="C5942" t="str">
            <v>SEDI</v>
          </cell>
          <cell r="D5942" t="str">
            <v>ARGAMASSAS</v>
          </cell>
          <cell r="E5942" t="str">
            <v>0210</v>
          </cell>
          <cell r="F5942" t="str">
            <v/>
          </cell>
          <cell r="G5942" t="str">
            <v/>
          </cell>
          <cell r="H5942" t="str">
            <v>ARGAMASSA TRAÇO 1:4 (EM VOLUME DE CIMENTO E AREIA GROSSA ÚMIDA) COM ADIÇÃO DE EMULSÃO POLIMÉRICA PARA CHAPISCO ROLADO, PREPARO MECÂNICO COM BETONEIRA 600 L. AF_08/2019</v>
          </cell>
          <cell r="I5942" t="str">
            <v>M3</v>
          </cell>
          <cell r="J5942" t="str">
            <v>COEFICIENTE DE REPRESENTATIVIDADE</v>
          </cell>
          <cell r="K5942" t="str">
            <v>2.490,22</v>
          </cell>
          <cell r="L5942" t="str">
            <v>CAIXA REFERENCIAL</v>
          </cell>
        </row>
        <row r="5943">
          <cell r="A5943">
            <v>87327</v>
          </cell>
          <cell r="B5943" t="str">
            <v>SERVICOS DIVERSOS</v>
          </cell>
          <cell r="C5943" t="str">
            <v>SEDI</v>
          </cell>
          <cell r="D5943" t="str">
            <v>ARGAMASSAS</v>
          </cell>
          <cell r="E5943" t="str">
            <v>0210</v>
          </cell>
          <cell r="F5943" t="str">
            <v/>
          </cell>
          <cell r="G5943" t="str">
            <v/>
          </cell>
          <cell r="H5943" t="str">
            <v>ARGAMASSA TRAÇO 1:7 (EM VOLUME DE CIMENTO E AREIA MÉDIA ÚMIDA) COM ADIÇÃO DE PLASTIFICANTE PARA EMBOÇO/MASSA ÚNICA/ASSENTAMENTO DE ALVENARIA DE VEDAÇÃO, PREPARO MECÂNICO COM MISTURADOR DE EIXO HORIZONTAL DE 300 KG. AF_08/2019</v>
          </cell>
          <cell r="I5943" t="str">
            <v>M3</v>
          </cell>
          <cell r="J5943" t="str">
            <v>COEFICIENTE DE REPRESENTATIVIDADE</v>
          </cell>
          <cell r="K5943" t="str">
            <v>314,25</v>
          </cell>
          <cell r="L5943" t="str">
            <v>CAIXA REFERENCIAL</v>
          </cell>
        </row>
        <row r="5944">
          <cell r="A5944">
            <v>87328</v>
          </cell>
          <cell r="B5944" t="str">
            <v>SERVICOS DIVERSOS</v>
          </cell>
          <cell r="C5944" t="str">
            <v>SEDI</v>
          </cell>
          <cell r="D5944" t="str">
            <v>ARGAMASSAS</v>
          </cell>
          <cell r="E5944" t="str">
            <v>0210</v>
          </cell>
          <cell r="F5944" t="str">
            <v/>
          </cell>
          <cell r="G5944" t="str">
            <v/>
          </cell>
          <cell r="H5944" t="str">
            <v>ARGAMASSA TRAÇO 1:7 (EM VOLUME DE CIMENTO E AREIA MÉDIA ÚMIDA) COM ADIÇÃO DE PLASTIFICANTE PARA EMBOÇO/MASSA ÚNICA/ASSENTAMENTO DE ALVENARIA DE VEDAÇÃO, PREPARO MECÂNICO COM MISTURADOR DE EIXO HORIZONTAL DE 600 KG. AF_08/2019</v>
          </cell>
          <cell r="I5944" t="str">
            <v>M3</v>
          </cell>
          <cell r="J5944" t="str">
            <v>COEFICIENTE DE REPRESENTATIVIDADE</v>
          </cell>
          <cell r="K5944" t="str">
            <v>270,57</v>
          </cell>
          <cell r="L5944" t="str">
            <v>CAIXA REFERENCIAL</v>
          </cell>
        </row>
        <row r="5945">
          <cell r="A5945">
            <v>87329</v>
          </cell>
          <cell r="B5945" t="str">
            <v>SERVICOS DIVERSOS</v>
          </cell>
          <cell r="C5945" t="str">
            <v>SEDI</v>
          </cell>
          <cell r="D5945" t="str">
            <v>ARGAMASSAS</v>
          </cell>
          <cell r="E5945" t="str">
            <v>0210</v>
          </cell>
          <cell r="F5945" t="str">
            <v/>
          </cell>
          <cell r="G5945" t="str">
            <v/>
          </cell>
          <cell r="H5945" t="str">
            <v>ARGAMASSA TRAÇO 1:6 (EM VOLUME DE CIMENTO E AREIA MÉDIA ÚMIDA) COM ADIÇÃO DE PLASTIFICANTE PARA EMBOÇO/MASSA ÚNICA/ASSENTAMENTO DE ALVENARIA DE VEDAÇÃO, PREPARO MECÂNICO COM MISTURADOR DE EIXO HORIZONTAL DE 300 KG. AF_08/2019</v>
          </cell>
          <cell r="I5945" t="str">
            <v>M3</v>
          </cell>
          <cell r="J5945" t="str">
            <v>COEFICIENTE DE REPRESENTATIVIDADE</v>
          </cell>
          <cell r="K5945" t="str">
            <v>341,16</v>
          </cell>
          <cell r="L5945" t="str">
            <v>CAIXA REFERENCIAL</v>
          </cell>
        </row>
        <row r="5946">
          <cell r="A5946">
            <v>87330</v>
          </cell>
          <cell r="B5946" t="str">
            <v>SERVICOS DIVERSOS</v>
          </cell>
          <cell r="C5946" t="str">
            <v>SEDI</v>
          </cell>
          <cell r="D5946" t="str">
            <v>ARGAMASSAS</v>
          </cell>
          <cell r="E5946" t="str">
            <v>0210</v>
          </cell>
          <cell r="F5946" t="str">
            <v/>
          </cell>
          <cell r="G5946" t="str">
            <v/>
          </cell>
          <cell r="H5946" t="str">
            <v>ARGAMASSA TRAÇO 1:6 (EM VOLUME DE CIMENTO E AREIA MÉDIA ÚMIDA) COM ADIÇÃO DE PLASTIFICANTE PARA EMBOÇO/MASSA ÚNICA/ASSENTAMENTO DE ALVENARIA DE VEDAÇÃO, PREPARO MECÂNICO COM MISTURADOR DE EIXO HORIZONTAL DE 600 KG. AF_08/2019</v>
          </cell>
          <cell r="I5946" t="str">
            <v>M3</v>
          </cell>
          <cell r="J5946" t="str">
            <v>COEFICIENTE DE REPRESENTATIVIDADE</v>
          </cell>
          <cell r="K5946" t="str">
            <v>291,75</v>
          </cell>
          <cell r="L5946" t="str">
            <v>CAIXA REFERENCIAL</v>
          </cell>
        </row>
        <row r="5947">
          <cell r="A5947">
            <v>87331</v>
          </cell>
          <cell r="B5947" t="str">
            <v>SERVICOS DIVERSOS</v>
          </cell>
          <cell r="C5947" t="str">
            <v>SEDI</v>
          </cell>
          <cell r="D5947" t="str">
            <v>ARGAMASSAS</v>
          </cell>
          <cell r="E5947" t="str">
            <v>0210</v>
          </cell>
          <cell r="F5947" t="str">
            <v/>
          </cell>
          <cell r="G5947" t="str">
            <v/>
          </cell>
          <cell r="H5947" t="str">
            <v>ARGAMASSA TRAÇO 1:1:6 (EM VOLUME DE CIMENTO, CAL E AREIA MÉDIA ÚMIDA) PARA EMBOÇO/MASSA ÚNICA/ASSENTAMENTO DE ALVENARIA DE VEDAÇÃO, PREPARO MECÂNICO COM MISTURADOR DE EIXO HORIZONTAL DE 300 KG. AF_08/2019</v>
          </cell>
          <cell r="I5947" t="str">
            <v>M3</v>
          </cell>
          <cell r="J5947" t="str">
            <v>COEFICIENTE DE REPRESENTATIVIDADE</v>
          </cell>
          <cell r="K5947" t="str">
            <v>432,55</v>
          </cell>
          <cell r="L5947" t="str">
            <v>CAIXA REFERENCIAL</v>
          </cell>
        </row>
        <row r="5948">
          <cell r="A5948">
            <v>87332</v>
          </cell>
          <cell r="B5948" t="str">
            <v>SERVICOS DIVERSOS</v>
          </cell>
          <cell r="C5948" t="str">
            <v>SEDI</v>
          </cell>
          <cell r="D5948" t="str">
            <v>ARGAMASSAS</v>
          </cell>
          <cell r="E5948" t="str">
            <v>0210</v>
          </cell>
          <cell r="F5948" t="str">
            <v/>
          </cell>
          <cell r="G5948" t="str">
            <v/>
          </cell>
          <cell r="H5948" t="str">
            <v>ARGAMASSA TRAÇO 1:1:6 (EM VOLUME DE CIMENTO, CAL E AREIA MÉDIA ÚMIDA) PARA EMBOÇO/MASSA ÚNICA/ASSENTAMENTO DE ALVENARIA DE VEDAÇÃO, PREPARO MECÂNICO COM MISTURADOR DE EIXO HORIZONTAL DE 600 KG. AF_08/2019</v>
          </cell>
          <cell r="I5948" t="str">
            <v>M3</v>
          </cell>
          <cell r="J5948" t="str">
            <v>COEFICIENTE DE REPRESENTATIVIDADE</v>
          </cell>
          <cell r="K5948" t="str">
            <v>387,42</v>
          </cell>
          <cell r="L5948" t="str">
            <v>CAIXA REFERENCIAL</v>
          </cell>
        </row>
        <row r="5949">
          <cell r="A5949">
            <v>87333</v>
          </cell>
          <cell r="B5949" t="str">
            <v>SERVICOS DIVERSOS</v>
          </cell>
          <cell r="C5949" t="str">
            <v>SEDI</v>
          </cell>
          <cell r="D5949" t="str">
            <v>ARGAMASSAS</v>
          </cell>
          <cell r="E5949" t="str">
            <v>0210</v>
          </cell>
          <cell r="F5949" t="str">
            <v/>
          </cell>
          <cell r="G5949" t="str">
            <v/>
          </cell>
          <cell r="H5949" t="str">
            <v>ARGAMASSA TRAÇO 1:1,5:7,5 (EM VOLUME DE CIMENTO, CAL E AREIA MÉDIA ÚMIDA) PARA EMBOÇO/MASSA ÚNICA/ASSENTAMENTO DE ALVENARIA DE VEDAÇÃO, PREPARO MECÂNICO COM MISTURADOR DE EIXO HORIZONTAL DE 300 KG. AF_08/2019</v>
          </cell>
          <cell r="I5949" t="str">
            <v>M3</v>
          </cell>
          <cell r="J5949" t="str">
            <v>COEFICIENTE DE REPRESENTATIVIDADE</v>
          </cell>
          <cell r="K5949" t="str">
            <v>407,03</v>
          </cell>
          <cell r="L5949" t="str">
            <v>CAIXA REFERENCIAL</v>
          </cell>
        </row>
        <row r="5950">
          <cell r="A5950">
            <v>87334</v>
          </cell>
          <cell r="B5950" t="str">
            <v>SERVICOS DIVERSOS</v>
          </cell>
          <cell r="C5950" t="str">
            <v>SEDI</v>
          </cell>
          <cell r="D5950" t="str">
            <v>ARGAMASSAS</v>
          </cell>
          <cell r="E5950" t="str">
            <v>0210</v>
          </cell>
          <cell r="F5950" t="str">
            <v/>
          </cell>
          <cell r="G5950" t="str">
            <v/>
          </cell>
          <cell r="H5950" t="str">
            <v>ARGAMASSA TRAÇO 1:1,5:7,5 (EM VOLUME DE CIMENTO, CAL E AREIA MÉDIA ÚMIDA) PARA EMBOÇO/MASSA ÚNICA/ASSENTAMENTO DE ALVENARIA DE VEDAÇÃO, PREPARO MECÂNICO COM MISTURADOR DE EIXO HORIZONTAL DE 600 KG. AF_08/2019</v>
          </cell>
          <cell r="I5950" t="str">
            <v>M3</v>
          </cell>
          <cell r="J5950" t="str">
            <v>COEFICIENTE DE REPRESENTATIVIDADE</v>
          </cell>
          <cell r="K5950" t="str">
            <v>379,23</v>
          </cell>
          <cell r="L5950" t="str">
            <v>CAIXA REFERENCIAL</v>
          </cell>
        </row>
        <row r="5951">
          <cell r="A5951">
            <v>87335</v>
          </cell>
          <cell r="B5951" t="str">
            <v>SERVICOS DIVERSOS</v>
          </cell>
          <cell r="C5951" t="str">
            <v>SEDI</v>
          </cell>
          <cell r="D5951" t="str">
            <v>ARGAMASSAS</v>
          </cell>
          <cell r="E5951" t="str">
            <v>0210</v>
          </cell>
          <cell r="F5951" t="str">
            <v/>
          </cell>
          <cell r="G5951" t="str">
            <v/>
          </cell>
          <cell r="H5951" t="str">
            <v>ARGAMASSA TRAÇO 1:2:8 (EM VOLUME DE CIMENTO, CAL E AREIA MÉDIA ÚMIDA) PARA EMBOÇO/MASSA ÚNICA/ASSENTAMENTO DE ALVENARIA DE VEDAÇÃO, PREPARO MECÂNICO COM MISTURADOR DE EIXO HORIZONTAL DE 300 KG. AF_08/2019</v>
          </cell>
          <cell r="I5951" t="str">
            <v>M3</v>
          </cell>
          <cell r="J5951" t="str">
            <v>COEFICIENTE DE REPRESENTATIVIDADE</v>
          </cell>
          <cell r="K5951" t="str">
            <v>401,65</v>
          </cell>
          <cell r="L5951" t="str">
            <v>CAIXA REFERENCIAL</v>
          </cell>
        </row>
        <row r="5952">
          <cell r="A5952">
            <v>87336</v>
          </cell>
          <cell r="B5952" t="str">
            <v>SERVICOS DIVERSOS</v>
          </cell>
          <cell r="C5952" t="str">
            <v>SEDI</v>
          </cell>
          <cell r="D5952" t="str">
            <v>ARGAMASSAS</v>
          </cell>
          <cell r="E5952" t="str">
            <v>0210</v>
          </cell>
          <cell r="F5952" t="str">
            <v/>
          </cell>
          <cell r="G5952" t="str">
            <v/>
          </cell>
          <cell r="H5952" t="str">
            <v>ARGAMASSA TRAÇO 1:2:8 (EM VOLUME DE CIMENTO, CAL E AREIA MÉDIA ÚMIDA) PARA EMBOÇO/MASSA ÚNICA/ASSENTAMENTO DE ALVENARIA DE VEDAÇÃO, PREPARO MECÂNICO COM MISTURADOR DE EIXO HORIZONTAL DE 600 KG. AF_08/2019</v>
          </cell>
          <cell r="I5952" t="str">
            <v>M3</v>
          </cell>
          <cell r="J5952" t="str">
            <v>COEFICIENTE DE REPRESENTATIVIDADE</v>
          </cell>
          <cell r="K5952" t="str">
            <v>397,28</v>
          </cell>
          <cell r="L5952" t="str">
            <v>CAIXA REFERENCIAL</v>
          </cell>
        </row>
        <row r="5953">
          <cell r="A5953">
            <v>87337</v>
          </cell>
          <cell r="B5953" t="str">
            <v>SERVICOS DIVERSOS</v>
          </cell>
          <cell r="C5953" t="str">
            <v>SEDI</v>
          </cell>
          <cell r="D5953" t="str">
            <v>ARGAMASSAS</v>
          </cell>
          <cell r="E5953" t="str">
            <v>0210</v>
          </cell>
          <cell r="F5953" t="str">
            <v/>
          </cell>
          <cell r="G5953" t="str">
            <v/>
          </cell>
          <cell r="H5953" t="str">
            <v>ARGAMASSA TRAÇO 1:2:9 (EM VOLUME DE CIMENTO, CAL E AREIA MÉDIA ÚMIDA) PARA EMBOÇO/MASSA ÚNICA/ASSENTAMENTO DE ALVENARIA DE VEDAÇÃO, PREPARO MECÂNICO COM MISTURADOR DE EIXO HORIZONTAL DE 300 KG. AF_08/2019</v>
          </cell>
          <cell r="I5953" t="str">
            <v>M3</v>
          </cell>
          <cell r="J5953" t="str">
            <v>COEFICIENTE DE REPRESENTATIVIDADE</v>
          </cell>
          <cell r="K5953" t="str">
            <v>397,18</v>
          </cell>
          <cell r="L5953" t="str">
            <v>CAIXA REFERENCIAL</v>
          </cell>
        </row>
        <row r="5954">
          <cell r="A5954">
            <v>87338</v>
          </cell>
          <cell r="B5954" t="str">
            <v>SERVICOS DIVERSOS</v>
          </cell>
          <cell r="C5954" t="str">
            <v>SEDI</v>
          </cell>
          <cell r="D5954" t="str">
            <v>ARGAMASSAS</v>
          </cell>
          <cell r="E5954" t="str">
            <v>0210</v>
          </cell>
          <cell r="F5954" t="str">
            <v/>
          </cell>
          <cell r="G5954" t="str">
            <v/>
          </cell>
          <cell r="H5954" t="str">
            <v>ARGAMASSA TRAÇO 1:3:12 (EM VOLUME DE CIMENTO, CAL E AREIA MÉDIA ÚMIDA) PARA EMBOÇO/MASSA ÚNICA/ASSENTAMENTO DE ALVENARIA DE VEDAÇÃO, PREPARO MECÂNICO COM MISTURADOR DE EIXO HORIZONTAL DE 600 KG. AF_08/2019</v>
          </cell>
          <cell r="I5954" t="str">
            <v>M3</v>
          </cell>
          <cell r="J5954" t="str">
            <v>COEFICIENTE DE REPRESENTATIVIDADE</v>
          </cell>
          <cell r="K5954" t="str">
            <v>383,80</v>
          </cell>
          <cell r="L5954" t="str">
            <v>CAIXA REFERENCIAL</v>
          </cell>
        </row>
        <row r="5955">
          <cell r="A5955">
            <v>87339</v>
          </cell>
          <cell r="B5955" t="str">
            <v>SERVICOS DIVERSOS</v>
          </cell>
          <cell r="C5955" t="str">
            <v>SEDI</v>
          </cell>
          <cell r="D5955" t="str">
            <v>ARGAMASSAS</v>
          </cell>
          <cell r="E5955" t="str">
            <v>0210</v>
          </cell>
          <cell r="F5955" t="str">
            <v/>
          </cell>
          <cell r="G5955" t="str">
            <v/>
          </cell>
          <cell r="H5955" t="str">
            <v>ARGAMASSA TRAÇO 1:3 (EM VOLUME DE CIMENTO E AREIA MÉDIA ÚMIDA) PARA CONTRAPISO, PREPARO MECÂNICO COM MISTURADOR DE EIXO HORIZONTAL DE 160 KG. AF_08/2019</v>
          </cell>
          <cell r="I5955" t="str">
            <v>M3</v>
          </cell>
          <cell r="J5955" t="str">
            <v>COEFICIENTE DE REPRESENTATIVIDADE</v>
          </cell>
          <cell r="K5955" t="str">
            <v>572,64</v>
          </cell>
          <cell r="L5955" t="str">
            <v>CAIXA REFERENCIAL</v>
          </cell>
        </row>
        <row r="5956">
          <cell r="A5956">
            <v>87340</v>
          </cell>
          <cell r="B5956" t="str">
            <v>SERVICOS DIVERSOS</v>
          </cell>
          <cell r="C5956" t="str">
            <v>SEDI</v>
          </cell>
          <cell r="D5956" t="str">
            <v>ARGAMASSAS</v>
          </cell>
          <cell r="E5956" t="str">
            <v>0210</v>
          </cell>
          <cell r="F5956" t="str">
            <v/>
          </cell>
          <cell r="G5956" t="str">
            <v/>
          </cell>
          <cell r="H5956" t="str">
            <v>ARGAMASSA TRAÇO 1:3 (EM VOLUME DE CIMENTO E AREIA MÉDIA ÚMIDA) PARA CONTRAPISO, PREPARO MECÂNICO COM MISTURADOR DE EIXO HORIZONTAL DE 300 KG. AF_08/2019</v>
          </cell>
          <cell r="I5956" t="str">
            <v>M3</v>
          </cell>
          <cell r="J5956" t="str">
            <v>COEFICIENTE DE REPRESENTATIVIDADE</v>
          </cell>
          <cell r="K5956" t="str">
            <v>482,65</v>
          </cell>
          <cell r="L5956" t="str">
            <v>CAIXA REFERENCIAL</v>
          </cell>
        </row>
        <row r="5957">
          <cell r="A5957">
            <v>87341</v>
          </cell>
          <cell r="B5957" t="str">
            <v>SERVICOS DIVERSOS</v>
          </cell>
          <cell r="C5957" t="str">
            <v>SEDI</v>
          </cell>
          <cell r="D5957" t="str">
            <v>ARGAMASSAS</v>
          </cell>
          <cell r="E5957" t="str">
            <v>0210</v>
          </cell>
          <cell r="F5957" t="str">
            <v/>
          </cell>
          <cell r="G5957" t="str">
            <v/>
          </cell>
          <cell r="H5957" t="str">
            <v>ARGAMASSA TRAÇO 1:3 (EM VOLUME DE CIMENTO E AREIA MÉDIA ÚMIDA) PARA CONTRAPISO, PREPARO MECÂNICO COM MISTURADOR DE EIXO HORIZONTAL DE 600 KG. AF_08/2019</v>
          </cell>
          <cell r="I5957" t="str">
            <v>M3</v>
          </cell>
          <cell r="J5957" t="str">
            <v>COEFICIENTE DE REPRESENTATIVIDADE</v>
          </cell>
          <cell r="K5957" t="str">
            <v>459,56</v>
          </cell>
          <cell r="L5957" t="str">
            <v>CAIXA REFERENCIAL</v>
          </cell>
        </row>
        <row r="5958">
          <cell r="A5958">
            <v>87342</v>
          </cell>
          <cell r="B5958" t="str">
            <v>SERVICOS DIVERSOS</v>
          </cell>
          <cell r="C5958" t="str">
            <v>SEDI</v>
          </cell>
          <cell r="D5958" t="str">
            <v>ARGAMASSAS</v>
          </cell>
          <cell r="E5958" t="str">
            <v>0210</v>
          </cell>
          <cell r="F5958" t="str">
            <v/>
          </cell>
          <cell r="G5958" t="str">
            <v/>
          </cell>
          <cell r="H5958" t="str">
            <v>ARGAMASSA TRAÇO 1:4 (EM VOLUME DE CIMENTO E AREIA MÉDIA ÚMIDA) PARA CONTRAPISO, PREPARO MECÂNICO COM MISTURADOR DE EIXO HORIZONTAL DE 160 KG. AF_08/2019</v>
          </cell>
          <cell r="I5958" t="str">
            <v>M3</v>
          </cell>
          <cell r="J5958" t="str">
            <v>COEFICIENTE DE REPRESENTATIVIDADE</v>
          </cell>
          <cell r="K5958" t="str">
            <v>479,53</v>
          </cell>
          <cell r="L5958" t="str">
            <v>CAIXA REFERENCIAL</v>
          </cell>
        </row>
        <row r="5959">
          <cell r="A5959">
            <v>87343</v>
          </cell>
          <cell r="B5959" t="str">
            <v>SERVICOS DIVERSOS</v>
          </cell>
          <cell r="C5959" t="str">
            <v>SEDI</v>
          </cell>
          <cell r="D5959" t="str">
            <v>ARGAMASSAS</v>
          </cell>
          <cell r="E5959" t="str">
            <v>0210</v>
          </cell>
          <cell r="F5959" t="str">
            <v/>
          </cell>
          <cell r="G5959" t="str">
            <v/>
          </cell>
          <cell r="H5959" t="str">
            <v>ARGAMASSA TRAÇO 1:4 (EM VOLUME DE CIMENTO E AREIA MÉDIA ÚMIDA) PARA CONTRAPISO, PREPARO MECÂNICO COM MISTURADOR DE EIXO HORIZONTAL DE 300 KG. AF_08/2019</v>
          </cell>
          <cell r="I5959" t="str">
            <v>M3</v>
          </cell>
          <cell r="J5959" t="str">
            <v>COEFICIENTE DE REPRESENTATIVIDADE</v>
          </cell>
          <cell r="K5959" t="str">
            <v>428,74</v>
          </cell>
          <cell r="L5959" t="str">
            <v>CAIXA REFERENCIAL</v>
          </cell>
        </row>
        <row r="5960">
          <cell r="A5960">
            <v>87344</v>
          </cell>
          <cell r="B5960" t="str">
            <v>SERVICOS DIVERSOS</v>
          </cell>
          <cell r="C5960" t="str">
            <v>SEDI</v>
          </cell>
          <cell r="D5960" t="str">
            <v>ARGAMASSAS</v>
          </cell>
          <cell r="E5960" t="str">
            <v>0210</v>
          </cell>
          <cell r="F5960" t="str">
            <v/>
          </cell>
          <cell r="G5960" t="str">
            <v/>
          </cell>
          <cell r="H5960" t="str">
            <v>ARGAMASSA TRAÇO 1:4 (EM VOLUME DE CIMENTO E AREIA MÉDIA ÚMIDA) PARA CONTRAPISO, PREPARO MECÂNICO COM MISTURADOR DE EIXO HORIZONTAL DE 600 KG. AF_08/2019</v>
          </cell>
          <cell r="I5960" t="str">
            <v>M3</v>
          </cell>
          <cell r="J5960" t="str">
            <v>COEFICIENTE DE REPRESENTATIVIDADE</v>
          </cell>
          <cell r="K5960" t="str">
            <v>399,94</v>
          </cell>
          <cell r="L5960" t="str">
            <v>CAIXA REFERENCIAL</v>
          </cell>
        </row>
        <row r="5961">
          <cell r="A5961">
            <v>87345</v>
          </cell>
          <cell r="B5961" t="str">
            <v>SERVICOS DIVERSOS</v>
          </cell>
          <cell r="C5961" t="str">
            <v>SEDI</v>
          </cell>
          <cell r="D5961" t="str">
            <v>ARGAMASSAS</v>
          </cell>
          <cell r="E5961" t="str">
            <v>0210</v>
          </cell>
          <cell r="F5961" t="str">
            <v/>
          </cell>
          <cell r="G5961" t="str">
            <v/>
          </cell>
          <cell r="H5961" t="str">
            <v>ARGAMASSA TRAÇO 1:5 (EM VOLUME DE CIMENTO E AREIA MÉDIA ÚMIDA) PARA CONTRAPISO, PREPARO MECÂNICO COM MISTURADOR DE EIXO HORIZONTAL DE 160 KG. AF_08/2019</v>
          </cell>
          <cell r="I5961" t="str">
            <v>M3</v>
          </cell>
          <cell r="J5961" t="str">
            <v>COEFICIENTE DE REPRESENTATIVIDADE</v>
          </cell>
          <cell r="K5961" t="str">
            <v>424,17</v>
          </cell>
          <cell r="L5961" t="str">
            <v>CAIXA REFERENCIAL</v>
          </cell>
        </row>
        <row r="5962">
          <cell r="A5962">
            <v>87346</v>
          </cell>
          <cell r="B5962" t="str">
            <v>SERVICOS DIVERSOS</v>
          </cell>
          <cell r="C5962" t="str">
            <v>SEDI</v>
          </cell>
          <cell r="D5962" t="str">
            <v>ARGAMASSAS</v>
          </cell>
          <cell r="E5962" t="str">
            <v>0210</v>
          </cell>
          <cell r="F5962" t="str">
            <v/>
          </cell>
          <cell r="G5962" t="str">
            <v/>
          </cell>
          <cell r="H5962" t="str">
            <v>ARGAMASSA TRAÇO 1:5 (EM VOLUME DE CIMENTO E AREIA MÉDIA ÚMIDA) PARA CONTRAPISO, PREPARO MECÂNICO COM MISTURADOR DE EIXO HORIZONTAL DE 300 KG. AF_08/2019</v>
          </cell>
          <cell r="I5962" t="str">
            <v>M3</v>
          </cell>
          <cell r="J5962" t="str">
            <v>COEFICIENTE DE REPRESENTATIVIDADE</v>
          </cell>
          <cell r="K5962" t="str">
            <v>382,31</v>
          </cell>
          <cell r="L5962" t="str">
            <v>CAIXA REFERENCIAL</v>
          </cell>
        </row>
        <row r="5963">
          <cell r="A5963">
            <v>87347</v>
          </cell>
          <cell r="B5963" t="str">
            <v>SERVICOS DIVERSOS</v>
          </cell>
          <cell r="C5963" t="str">
            <v>SEDI</v>
          </cell>
          <cell r="D5963" t="str">
            <v>ARGAMASSAS</v>
          </cell>
          <cell r="E5963" t="str">
            <v>0210</v>
          </cell>
          <cell r="F5963" t="str">
            <v/>
          </cell>
          <cell r="G5963" t="str">
            <v/>
          </cell>
          <cell r="H5963" t="str">
            <v>ARGAMASSA TRAÇO 1:5 (EM VOLUME DE CIMENTO E AREIA MÉDIA ÚMIDA) PARA CONTRAPISO, PREPARO MECÂNICO COM MISTURADOR DE EIXO HORIZONTAL DE 600 KG. AF_08/2019</v>
          </cell>
          <cell r="I5963" t="str">
            <v>M3</v>
          </cell>
          <cell r="J5963" t="str">
            <v>COEFICIENTE DE REPRESENTATIVIDADE</v>
          </cell>
          <cell r="K5963" t="str">
            <v>359,14</v>
          </cell>
          <cell r="L5963" t="str">
            <v>CAIXA REFERENCIAL</v>
          </cell>
        </row>
        <row r="5964">
          <cell r="A5964">
            <v>87348</v>
          </cell>
          <cell r="B5964" t="str">
            <v>SERVICOS DIVERSOS</v>
          </cell>
          <cell r="C5964" t="str">
            <v>SEDI</v>
          </cell>
          <cell r="D5964" t="str">
            <v>ARGAMASSAS</v>
          </cell>
          <cell r="E5964" t="str">
            <v>0210</v>
          </cell>
          <cell r="F5964" t="str">
            <v/>
          </cell>
          <cell r="G5964" t="str">
            <v/>
          </cell>
          <cell r="H5964" t="str">
            <v>ARGAMASSA TRAÇO 1:6 (EM VOLUME DE CIMENTO E AREIA MÉDIA ÚMIDA) PARA CONTRAPISO, PREPARO MECÂNICO COM MISTURADOR DE EIXO HORIZONTAL DE 160 KG. AF_08/2019</v>
          </cell>
          <cell r="I5964" t="str">
            <v>M3</v>
          </cell>
          <cell r="J5964" t="str">
            <v>COEFICIENTE DE REPRESENTATIVIDADE</v>
          </cell>
          <cell r="K5964" t="str">
            <v>382,82</v>
          </cell>
          <cell r="L5964" t="str">
            <v>CAIXA REFERENCIAL</v>
          </cell>
        </row>
        <row r="5965">
          <cell r="A5965">
            <v>87349</v>
          </cell>
          <cell r="B5965" t="str">
            <v>SERVICOS DIVERSOS</v>
          </cell>
          <cell r="C5965" t="str">
            <v>SEDI</v>
          </cell>
          <cell r="D5965" t="str">
            <v>ARGAMASSAS</v>
          </cell>
          <cell r="E5965" t="str">
            <v>0210</v>
          </cell>
          <cell r="F5965" t="str">
            <v/>
          </cell>
          <cell r="G5965" t="str">
            <v/>
          </cell>
          <cell r="H5965" t="str">
            <v>ARGAMASSA TRAÇO 1:6 (EM VOLUME DE CIMENTO E AREIA MÉDIA ÚMIDA) PARA CONTRAPISO, PREPARO MECÂNICO COM MISTURADOR DE EIXO HORIZONTAL DE 600 KG. AF_08/2019</v>
          </cell>
          <cell r="I5965" t="str">
            <v>M3</v>
          </cell>
          <cell r="J5965" t="str">
            <v>COEFICIENTE DE REPRESENTATIVIDADE</v>
          </cell>
          <cell r="K5965" t="str">
            <v>327,16</v>
          </cell>
          <cell r="L5965" t="str">
            <v>CAIXA REFERENCIAL</v>
          </cell>
        </row>
        <row r="5966">
          <cell r="A5966">
            <v>87350</v>
          </cell>
          <cell r="B5966" t="str">
            <v>SERVICOS DIVERSOS</v>
          </cell>
          <cell r="C5966" t="str">
            <v>SEDI</v>
          </cell>
          <cell r="D5966" t="str">
            <v>ARGAMASSAS</v>
          </cell>
          <cell r="E5966" t="str">
            <v>0210</v>
          </cell>
          <cell r="F5966" t="str">
            <v/>
          </cell>
          <cell r="G5966" t="str">
            <v/>
          </cell>
          <cell r="H5966" t="str">
            <v>ARGAMASSA TRAÇO 1:5 (EM VOLUME DE CIMENTO E AREIA GROSSA ÚMIDA) PARA CHAPISCO CONVENCIONAL, PREPARO MECÂNICO COM MISTURADOR DE EIXO HORIZONTAL DE 300 KG. AF_08/2019</v>
          </cell>
          <cell r="I5966" t="str">
            <v>M3</v>
          </cell>
          <cell r="J5966" t="str">
            <v>COEFICIENTE DE REPRESENTATIVIDADE</v>
          </cell>
          <cell r="K5966" t="str">
            <v>327,70</v>
          </cell>
          <cell r="L5966" t="str">
            <v>CAIXA REFERENCIAL</v>
          </cell>
        </row>
        <row r="5967">
          <cell r="A5967">
            <v>87351</v>
          </cell>
          <cell r="B5967" t="str">
            <v>SERVICOS DIVERSOS</v>
          </cell>
          <cell r="C5967" t="str">
            <v>SEDI</v>
          </cell>
          <cell r="D5967" t="str">
            <v>ARGAMASSAS</v>
          </cell>
          <cell r="E5967" t="str">
            <v>0210</v>
          </cell>
          <cell r="F5967" t="str">
            <v/>
          </cell>
          <cell r="G5967" t="str">
            <v/>
          </cell>
          <cell r="H5967" t="str">
            <v>ARGAMASSA TRAÇO 1:5 (EM VOLUME DE CIMENTO E AREIA GROSSA ÚMIDA) PARA CHAPISCO CONVENCIONAL, PREPARO MECÂNICO COM MISTURADOR DE EIXO HORIZONTAL DE 600 KG. AF_08/2019</v>
          </cell>
          <cell r="I5967" t="str">
            <v>M3</v>
          </cell>
          <cell r="J5967" t="str">
            <v>COEFICIENTE DE REPRESENTATIVIDADE</v>
          </cell>
          <cell r="K5967" t="str">
            <v>274,55</v>
          </cell>
          <cell r="L5967" t="str">
            <v>CAIXA REFERENCIAL</v>
          </cell>
        </row>
        <row r="5968">
          <cell r="A5968">
            <v>87352</v>
          </cell>
          <cell r="B5968" t="str">
            <v>SERVICOS DIVERSOS</v>
          </cell>
          <cell r="C5968" t="str">
            <v>SEDI</v>
          </cell>
          <cell r="D5968" t="str">
            <v>ARGAMASSAS</v>
          </cell>
          <cell r="E5968" t="str">
            <v>0210</v>
          </cell>
          <cell r="F5968" t="str">
            <v/>
          </cell>
          <cell r="G5968" t="str">
            <v/>
          </cell>
          <cell r="H5968" t="str">
            <v>ARGAMASSA TRAÇO 1:3 (EM VOLUME DE CIMENTO E AREIA GROSSA ÚMIDA) PARA CHAPISCO CONVENCIONAL, PREPARO MECÂNICO COM MISTURADOR DE EIXO HORIZONTAL DE 160 KG. AF_08/2019</v>
          </cell>
          <cell r="I5968" t="str">
            <v>M3</v>
          </cell>
          <cell r="J5968" t="str">
            <v>COEFICIENTE DE REPRESENTATIVIDADE</v>
          </cell>
          <cell r="K5968" t="str">
            <v>430,02</v>
          </cell>
          <cell r="L5968" t="str">
            <v>CAIXA REFERENCIAL</v>
          </cell>
        </row>
        <row r="5969">
          <cell r="A5969">
            <v>87353</v>
          </cell>
          <cell r="B5969" t="str">
            <v>SERVICOS DIVERSOS</v>
          </cell>
          <cell r="C5969" t="str">
            <v>SEDI</v>
          </cell>
          <cell r="D5969" t="str">
            <v>ARGAMASSAS</v>
          </cell>
          <cell r="E5969" t="str">
            <v>0210</v>
          </cell>
          <cell r="F5969" t="str">
            <v/>
          </cell>
          <cell r="G5969" t="str">
            <v/>
          </cell>
          <cell r="H5969" t="str">
            <v>ARGAMASSA TRAÇO 1:3 (EM VOLUME DE CIMENTO E AREIA GROSSA ÚMIDA) PARA CHAPISCO CONVENCIONAL, PREPARO MECÂNICO COM MISTURADOR DE EIXO HORIZONTAL DE 300 KG. AF_08/2019</v>
          </cell>
          <cell r="I5969" t="str">
            <v>M3</v>
          </cell>
          <cell r="J5969" t="str">
            <v>COEFICIENTE DE REPRESENTATIVIDADE</v>
          </cell>
          <cell r="K5969" t="str">
            <v>374,59</v>
          </cell>
          <cell r="L5969" t="str">
            <v>CAIXA REFERENCIAL</v>
          </cell>
        </row>
        <row r="5970">
          <cell r="A5970">
            <v>87354</v>
          </cell>
          <cell r="B5970" t="str">
            <v>SERVICOS DIVERSOS</v>
          </cell>
          <cell r="C5970" t="str">
            <v>SEDI</v>
          </cell>
          <cell r="D5970" t="str">
            <v>ARGAMASSAS</v>
          </cell>
          <cell r="E5970" t="str">
            <v>0210</v>
          </cell>
          <cell r="F5970" t="str">
            <v/>
          </cell>
          <cell r="G5970" t="str">
            <v/>
          </cell>
          <cell r="H5970" t="str">
            <v>ARGAMASSA TRAÇO 1:3 (EM VOLUME DE CIMENTO E AREIA GROSSA ÚMIDA) PARA CHAPISCO CONVENCIONAL, PREPARO MECÂNICO COM MISTURADOR DE EIXO HORIZONTAL DE 600 KG. AF_08/2019</v>
          </cell>
          <cell r="I5970" t="str">
            <v>M3</v>
          </cell>
          <cell r="J5970" t="str">
            <v>COEFICIENTE DE REPRESENTATIVIDADE</v>
          </cell>
          <cell r="K5970" t="str">
            <v>348,95</v>
          </cell>
          <cell r="L5970" t="str">
            <v>CAIXA REFERENCIAL</v>
          </cell>
        </row>
        <row r="5971">
          <cell r="A5971">
            <v>87355</v>
          </cell>
          <cell r="B5971" t="str">
            <v>SERVICOS DIVERSOS</v>
          </cell>
          <cell r="C5971" t="str">
            <v>SEDI</v>
          </cell>
          <cell r="D5971" t="str">
            <v>ARGAMASSAS</v>
          </cell>
          <cell r="E5971" t="str">
            <v>0210</v>
          </cell>
          <cell r="F5971" t="str">
            <v/>
          </cell>
          <cell r="G5971" t="str">
            <v/>
          </cell>
          <cell r="H5971" t="str">
            <v>ARGAMASSA TRAÇO 1:4 (EM VOLUME DE CIMENTO E AREIA GROSSA ÚMIDA) PARA CHAPISCO CONVENCIONAL, PREPARO MECÂNICO COM MISTURADOR DE EIXO HORIZONTAL DE 160 KG. AF_08/2019</v>
          </cell>
          <cell r="I5971" t="str">
            <v>M3</v>
          </cell>
          <cell r="J5971" t="str">
            <v>COEFICIENTE DE REPRESENTATIVIDADE</v>
          </cell>
          <cell r="K5971" t="str">
            <v>357,71</v>
          </cell>
          <cell r="L5971" t="str">
            <v>CAIXA REFERENCIAL</v>
          </cell>
        </row>
        <row r="5972">
          <cell r="A5972">
            <v>87356</v>
          </cell>
          <cell r="B5972" t="str">
            <v>SERVICOS DIVERSOS</v>
          </cell>
          <cell r="C5972" t="str">
            <v>SEDI</v>
          </cell>
          <cell r="D5972" t="str">
            <v>ARGAMASSAS</v>
          </cell>
          <cell r="E5972" t="str">
            <v>0210</v>
          </cell>
          <cell r="F5972" t="str">
            <v/>
          </cell>
          <cell r="G5972" t="str">
            <v/>
          </cell>
          <cell r="H5972" t="str">
            <v>ARGAMASSA TRAÇO 1:4 (EM VOLUME DE CIMENTO E AREIA GROSSA ÚMIDA) PARA CHAPISCO CONVENCIONAL, PREPARO MECÂNICO COM MISTURADOR DE EIXO HORIZONTAL DE 300 KG. AF_08/2019</v>
          </cell>
          <cell r="I5972" t="str">
            <v>M3</v>
          </cell>
          <cell r="J5972" t="str">
            <v>COEFICIENTE DE REPRESENTATIVIDADE</v>
          </cell>
          <cell r="K5972" t="str">
            <v>320,16</v>
          </cell>
          <cell r="L5972" t="str">
            <v>CAIXA REFERENCIAL</v>
          </cell>
        </row>
        <row r="5973">
          <cell r="A5973">
            <v>87357</v>
          </cell>
          <cell r="B5973" t="str">
            <v>SERVICOS DIVERSOS</v>
          </cell>
          <cell r="C5973" t="str">
            <v>SEDI</v>
          </cell>
          <cell r="D5973" t="str">
            <v>ARGAMASSAS</v>
          </cell>
          <cell r="E5973" t="str">
            <v>0210</v>
          </cell>
          <cell r="F5973" t="str">
            <v/>
          </cell>
          <cell r="G5973" t="str">
            <v/>
          </cell>
          <cell r="H5973" t="str">
            <v>ARGAMASSA TRAÇO 1:4 (EM VOLUME DE CIMENTO E AREIA GROSSA ÚMIDA) PARA CHAPISCO CONVENCIONAL, PREPARO MECÂNICO COM MISTURADOR DE EIXO HORIZONTAL DE 600 KG. AF_08/2019</v>
          </cell>
          <cell r="I5973" t="str">
            <v>M3</v>
          </cell>
          <cell r="J5973" t="str">
            <v>COEFICIENTE DE REPRESENTATIVIDADE</v>
          </cell>
          <cell r="K5973" t="str">
            <v>301,47</v>
          </cell>
          <cell r="L5973" t="str">
            <v>CAIXA REFERENCIAL</v>
          </cell>
        </row>
        <row r="5974">
          <cell r="A5974">
            <v>87358</v>
          </cell>
          <cell r="B5974" t="str">
            <v>SERVICOS DIVERSOS</v>
          </cell>
          <cell r="C5974" t="str">
            <v>SEDI</v>
          </cell>
          <cell r="D5974" t="str">
            <v>ARGAMASSAS</v>
          </cell>
          <cell r="E5974" t="str">
            <v>0210</v>
          </cell>
          <cell r="F5974" t="str">
            <v/>
          </cell>
          <cell r="G5974" t="str">
            <v/>
          </cell>
          <cell r="H5974" t="str">
            <v>ARGAMASSA TRAÇO 1:5 (EM VOLUME DE CIMENTO E AREIA GROSSA ÚMIDA) COM ADIÇÃO DE EMULSÃO POLIMÉRICA PARA CHAPISCO ROLADO, PREPARO MECÂNICO COM MISTURADOR DE EIXO HORIZONTAL DE 300 KG. AF_08/2019</v>
          </cell>
          <cell r="I5974" t="str">
            <v>M3</v>
          </cell>
          <cell r="J5974" t="str">
            <v>COEFICIENTE DE REPRESENTATIVIDADE</v>
          </cell>
          <cell r="K5974" t="str">
            <v>2.436,13</v>
          </cell>
          <cell r="L5974" t="str">
            <v>CAIXA REFERENCIAL</v>
          </cell>
        </row>
        <row r="5975">
          <cell r="A5975">
            <v>87359</v>
          </cell>
          <cell r="B5975" t="str">
            <v>SERVICOS DIVERSOS</v>
          </cell>
          <cell r="C5975" t="str">
            <v>SEDI</v>
          </cell>
          <cell r="D5975" t="str">
            <v>ARGAMASSAS</v>
          </cell>
          <cell r="E5975" t="str">
            <v>0210</v>
          </cell>
          <cell r="F5975" t="str">
            <v/>
          </cell>
          <cell r="G5975" t="str">
            <v/>
          </cell>
          <cell r="H5975" t="str">
            <v>ARGAMASSA TRAÇO 1:5 (EM VOLUME DE CIMENTO E AREIA GROSSA ÚMIDA) COM ADIÇÃO DE EMULSÃO POLIMÉRICA PARA CHAPISCO ROLADO, PREPARO MECÂNICO COM MISTURADOR DE EIXO HORIZONTAL DE 600 KG. AF_08/2019</v>
          </cell>
          <cell r="I5975" t="str">
            <v>M3</v>
          </cell>
          <cell r="J5975" t="str">
            <v>COEFICIENTE DE REPRESENTATIVIDADE</v>
          </cell>
          <cell r="K5975" t="str">
            <v>2.414,79</v>
          </cell>
          <cell r="L5975" t="str">
            <v>CAIXA REFERENCIAL</v>
          </cell>
        </row>
        <row r="5976">
          <cell r="A5976">
            <v>87360</v>
          </cell>
          <cell r="B5976" t="str">
            <v>SERVICOS DIVERSOS</v>
          </cell>
          <cell r="C5976" t="str">
            <v>SEDI</v>
          </cell>
          <cell r="D5976" t="str">
            <v>ARGAMASSAS</v>
          </cell>
          <cell r="E5976" t="str">
            <v>0210</v>
          </cell>
          <cell r="F5976" t="str">
            <v/>
          </cell>
          <cell r="G5976" t="str">
            <v/>
          </cell>
          <cell r="H5976" t="str">
            <v>ARGAMASSA TRAÇO 1:3 (EM VOLUME DE CIMENTO E AREIA GROSSA ÚMIDA) COM ADIÇÃO DE EMULSÃO POLIMÉRICA PARA CHAPISCO ROLADO, PREPARO MECÂNICO COM MISTURADOR DE EIXO HORIZONTAL DE 160 KG. AF_08/2019</v>
          </cell>
          <cell r="I5976" t="str">
            <v>M3</v>
          </cell>
          <cell r="J5976" t="str">
            <v>COEFICIENTE DE REPRESENTATIVIDADE</v>
          </cell>
          <cell r="K5976" t="str">
            <v>2.520,75</v>
          </cell>
          <cell r="L5976" t="str">
            <v>CAIXA REFERENCIAL</v>
          </cell>
        </row>
        <row r="5977">
          <cell r="A5977">
            <v>87361</v>
          </cell>
          <cell r="B5977" t="str">
            <v>SERVICOS DIVERSOS</v>
          </cell>
          <cell r="C5977" t="str">
            <v>SEDI</v>
          </cell>
          <cell r="D5977" t="str">
            <v>ARGAMASSAS</v>
          </cell>
          <cell r="E5977" t="str">
            <v>0210</v>
          </cell>
          <cell r="F5977" t="str">
            <v/>
          </cell>
          <cell r="G5977" t="str">
            <v/>
          </cell>
          <cell r="H5977" t="str">
            <v>ARGAMASSA TRAÇO 1:3 (EM VOLUME DE CIMENTO E AREIA GROSSA ÚMIDA) COM ADIÇÃO DE EMULSÃO POLIMÉRICA PARA CHAPISCO ROLADO, PREPARO MECÂNICO COM MISTURADOR DE EIXO HORIZONTAL DE 300 KG. AF_08/2019</v>
          </cell>
          <cell r="I5977" t="str">
            <v>M3</v>
          </cell>
          <cell r="J5977" t="str">
            <v>COEFICIENTE DE REPRESENTATIVIDADE</v>
          </cell>
          <cell r="K5977" t="str">
            <v>2.488,65</v>
          </cell>
          <cell r="L5977" t="str">
            <v>CAIXA REFERENCIAL</v>
          </cell>
        </row>
        <row r="5978">
          <cell r="A5978">
            <v>87362</v>
          </cell>
          <cell r="B5978" t="str">
            <v>SERVICOS DIVERSOS</v>
          </cell>
          <cell r="C5978" t="str">
            <v>SEDI</v>
          </cell>
          <cell r="D5978" t="str">
            <v>ARGAMASSAS</v>
          </cell>
          <cell r="E5978" t="str">
            <v>0210</v>
          </cell>
          <cell r="F5978" t="str">
            <v/>
          </cell>
          <cell r="G5978" t="str">
            <v/>
          </cell>
          <cell r="H5978" t="str">
            <v>ARGAMASSA TRAÇO 1:3 (EM VOLUME DE CIMENTO E AREIA GROSSA ÚMIDA) COM ADIÇÃO DE EMULSÃO POLIMÉRICA PARA CHAPISCO ROLADO, PREPARO MECÂNICO COM MISTURADOR DE EIXO HORIZONTAL DE 600 KG. AF_08/2019</v>
          </cell>
          <cell r="I5978" t="str">
            <v>M3</v>
          </cell>
          <cell r="J5978" t="str">
            <v>COEFICIENTE DE REPRESENTATIVIDADE</v>
          </cell>
          <cell r="K5978" t="str">
            <v>2.487,02</v>
          </cell>
          <cell r="L5978" t="str">
            <v>CAIXA REFERENCIAL</v>
          </cell>
        </row>
        <row r="5979">
          <cell r="A5979">
            <v>87363</v>
          </cell>
          <cell r="B5979" t="str">
            <v>SERVICOS DIVERSOS</v>
          </cell>
          <cell r="C5979" t="str">
            <v>SEDI</v>
          </cell>
          <cell r="D5979" t="str">
            <v>ARGAMASSAS</v>
          </cell>
          <cell r="E5979" t="str">
            <v>0210</v>
          </cell>
          <cell r="F5979" t="str">
            <v/>
          </cell>
          <cell r="G5979" t="str">
            <v/>
          </cell>
          <cell r="H5979" t="str">
            <v>ARGAMASSA TRAÇO 1:4 (EM VOLUME DE CIMENTO E AREIA GROSSA ÚMIDA) COM ADIÇÃO DE EMULSÃO POLIMÉRICA PARA CHAPISCO ROLADO, PREPARO MECÂNICO COM MISTURADOR DE EIXO HORIZONTAL DE 300 KG. AF_08/2019</v>
          </cell>
          <cell r="I5979" t="str">
            <v>M3</v>
          </cell>
          <cell r="J5979" t="str">
            <v>COEFICIENTE DE REPRESENTATIVIDADE</v>
          </cell>
          <cell r="K5979" t="str">
            <v>2.466,49</v>
          </cell>
          <cell r="L5979" t="str">
            <v>CAIXA REFERENCIAL</v>
          </cell>
        </row>
        <row r="5980">
          <cell r="A5980">
            <v>87364</v>
          </cell>
          <cell r="B5980" t="str">
            <v>SERVICOS DIVERSOS</v>
          </cell>
          <cell r="C5980" t="str">
            <v>SEDI</v>
          </cell>
          <cell r="D5980" t="str">
            <v>ARGAMASSAS</v>
          </cell>
          <cell r="E5980" t="str">
            <v>0210</v>
          </cell>
          <cell r="F5980" t="str">
            <v/>
          </cell>
          <cell r="G5980" t="str">
            <v/>
          </cell>
          <cell r="H5980" t="str">
            <v>ARGAMASSA TRAÇO 1:4 (EM VOLUME DE CIMENTO E AREIA GROSSA ÚMIDA) COM ADIÇÃO DE EMULSÃO POLIMÉRICA PARA CHAPISCO ROLADO, PREPARO MECÂNICO COM MISTURADOR DE EIXO HORIZONTAL DE 600 KG. AF_08/2019</v>
          </cell>
          <cell r="I5980" t="str">
            <v>M3</v>
          </cell>
          <cell r="J5980" t="str">
            <v>COEFICIENTE DE REPRESENTATIVIDADE</v>
          </cell>
          <cell r="K5980" t="str">
            <v>2.444,83</v>
          </cell>
          <cell r="L5980" t="str">
            <v>CAIXA REFERENCIAL</v>
          </cell>
        </row>
        <row r="5981">
          <cell r="A5981">
            <v>87365</v>
          </cell>
          <cell r="B5981" t="str">
            <v>SERVICOS DIVERSOS</v>
          </cell>
          <cell r="C5981" t="str">
            <v>SEDI</v>
          </cell>
          <cell r="D5981" t="str">
            <v>ARGAMASSAS</v>
          </cell>
          <cell r="E5981" t="str">
            <v>0210</v>
          </cell>
          <cell r="F5981" t="str">
            <v/>
          </cell>
          <cell r="G5981" t="str">
            <v/>
          </cell>
          <cell r="H5981" t="str">
            <v>ARGAMASSA TRAÇO 1:7 (EM VOLUME DE CIMENTO E AREIA MÉDIA ÚMIDA) COM ADIÇÃO DE PLASTIFICANTE PARA EMBOÇO/MASSA ÚNICA/ASSENTAMENTO DE ALVENARIA DE VEDAÇÃO, PREPARO MANUAL. AF_08/2019</v>
          </cell>
          <cell r="I5981" t="str">
            <v>M3</v>
          </cell>
          <cell r="J5981" t="str">
            <v>COEFICIENTE DE REPRESENTATIVIDADE</v>
          </cell>
          <cell r="K5981" t="str">
            <v>372,43</v>
          </cell>
          <cell r="L5981" t="str">
            <v>CAIXA REFERENCIAL</v>
          </cell>
        </row>
        <row r="5982">
          <cell r="A5982">
            <v>87366</v>
          </cell>
          <cell r="B5982" t="str">
            <v>SERVICOS DIVERSOS</v>
          </cell>
          <cell r="C5982" t="str">
            <v>SEDI</v>
          </cell>
          <cell r="D5982" t="str">
            <v>ARGAMASSAS</v>
          </cell>
          <cell r="E5982" t="str">
            <v>0210</v>
          </cell>
          <cell r="F5982" t="str">
            <v/>
          </cell>
          <cell r="G5982" t="str">
            <v/>
          </cell>
          <cell r="H5982" t="str">
            <v>ARGAMASSA TRAÇO 1:6 (EM VOLUME DE CIMENTO E AREIA MÉDIA ÚMIDA) COM ADIÇÃO DE PLASTIFICANTE PARA EMBOÇO/MASSA ÚNICA/ASSENTAMENTO DE ALVENARIA DE VEDAÇÃO, PREPARO MANUAL. AF_08/2019</v>
          </cell>
          <cell r="I5982" t="str">
            <v>M3</v>
          </cell>
          <cell r="J5982" t="str">
            <v>COEFICIENTE DE REPRESENTATIVIDADE</v>
          </cell>
          <cell r="K5982" t="str">
            <v>396,46</v>
          </cell>
          <cell r="L5982" t="str">
            <v>CAIXA REFERENCIAL</v>
          </cell>
        </row>
        <row r="5983">
          <cell r="A5983">
            <v>87367</v>
          </cell>
          <cell r="B5983" t="str">
            <v>SERVICOS DIVERSOS</v>
          </cell>
          <cell r="C5983" t="str">
            <v>SEDI</v>
          </cell>
          <cell r="D5983" t="str">
            <v>ARGAMASSAS</v>
          </cell>
          <cell r="E5983" t="str">
            <v>0210</v>
          </cell>
          <cell r="F5983" t="str">
            <v/>
          </cell>
          <cell r="G5983" t="str">
            <v/>
          </cell>
          <cell r="H5983" t="str">
            <v>ARGAMASSA TRAÇO 1:1:6 (EM VOLUME DE CIMENTO, CAL E AREIA MÉDIA ÚMIDA) PARA EMBOÇO/MASSA ÚNICA/ASSENTAMENTO DE ALVENARIA DE VEDAÇÃO, PREPARO MANUAL. AF_08/2019</v>
          </cell>
          <cell r="I5983" t="str">
            <v>M3</v>
          </cell>
          <cell r="J5983" t="str">
            <v>COLETADO</v>
          </cell>
          <cell r="K5983" t="str">
            <v>491,88</v>
          </cell>
          <cell r="L5983" t="str">
            <v>CAIXA REFERENCIAL</v>
          </cell>
        </row>
        <row r="5984">
          <cell r="A5984">
            <v>87368</v>
          </cell>
          <cell r="B5984" t="str">
            <v>SERVICOS DIVERSOS</v>
          </cell>
          <cell r="C5984" t="str">
            <v>SEDI</v>
          </cell>
          <cell r="D5984" t="str">
            <v>ARGAMASSAS</v>
          </cell>
          <cell r="E5984" t="str">
            <v>0210</v>
          </cell>
          <cell r="F5984" t="str">
            <v/>
          </cell>
          <cell r="G5984" t="str">
            <v/>
          </cell>
          <cell r="H5984" t="str">
            <v>ARGAMASSA TRAÇO 1:1,5:7,5 (EM VOLUME DE CIMENTO, CAL E AREIA MÉDIA ÚMIDA) PARA EMBOÇO/MASSA ÚNICA/ASSENTAMENTO DE ALVENARIA DE VEDAÇÃO, PREPARO MANUAL. AF_08/2019</v>
          </cell>
          <cell r="I5984" t="str">
            <v>M3</v>
          </cell>
          <cell r="J5984" t="str">
            <v>COLETADO</v>
          </cell>
          <cell r="K5984" t="str">
            <v>482,01</v>
          </cell>
          <cell r="L5984" t="str">
            <v>CAIXA REFERENCIAL</v>
          </cell>
        </row>
        <row r="5985">
          <cell r="A5985">
            <v>87369</v>
          </cell>
          <cell r="B5985" t="str">
            <v>SERVICOS DIVERSOS</v>
          </cell>
          <cell r="C5985" t="str">
            <v>SEDI</v>
          </cell>
          <cell r="D5985" t="str">
            <v>ARGAMASSAS</v>
          </cell>
          <cell r="E5985" t="str">
            <v>0210</v>
          </cell>
          <cell r="F5985" t="str">
            <v/>
          </cell>
          <cell r="G5985" t="str">
            <v/>
          </cell>
          <cell r="H5985" t="str">
            <v>ARGAMASSA TRAÇO 1:2:8 (EM VOLUME DE CIMENTO, CAL E AREIA MÉDIA ÚMIDA) PARA EMBOÇO/MASSA ÚNICA/ASSENTAMENTO DE ALVENARIA DE VEDAÇÃO, PREPARO MANUAL. AF_08/2019</v>
          </cell>
          <cell r="I5985" t="str">
            <v>M3</v>
          </cell>
          <cell r="J5985" t="str">
            <v>COLETADO</v>
          </cell>
          <cell r="K5985" t="str">
            <v>499,31</v>
          </cell>
          <cell r="L5985" t="str">
            <v>CAIXA REFERENCIAL</v>
          </cell>
        </row>
        <row r="5986">
          <cell r="A5986">
            <v>87370</v>
          </cell>
          <cell r="B5986" t="str">
            <v>SERVICOS DIVERSOS</v>
          </cell>
          <cell r="C5986" t="str">
            <v>SEDI</v>
          </cell>
          <cell r="D5986" t="str">
            <v>ARGAMASSAS</v>
          </cell>
          <cell r="E5986" t="str">
            <v>0210</v>
          </cell>
          <cell r="F5986" t="str">
            <v/>
          </cell>
          <cell r="G5986" t="str">
            <v/>
          </cell>
          <cell r="H5986" t="str">
            <v>ARGAMASSA TRAÇO 1:2:9 (EM VOLUME DE CIMENTO, CAL E AREIA MÉDIA ÚMIDA) PARA EMBOÇO/MASSA ÚNICA/ASSENTAMENTO DE ALVENARIA DE VEDAÇÃO, PREPARO MANUAL. AF_08/2019</v>
          </cell>
          <cell r="I5986" t="str">
            <v>M3</v>
          </cell>
          <cell r="J5986" t="str">
            <v>COLETADO</v>
          </cell>
          <cell r="K5986" t="str">
            <v>477,08</v>
          </cell>
          <cell r="L5986" t="str">
            <v>CAIXA REFERENCIAL</v>
          </cell>
        </row>
        <row r="5987">
          <cell r="A5987">
            <v>87371</v>
          </cell>
          <cell r="B5987" t="str">
            <v>SERVICOS DIVERSOS</v>
          </cell>
          <cell r="C5987" t="str">
            <v>SEDI</v>
          </cell>
          <cell r="D5987" t="str">
            <v>ARGAMASSAS</v>
          </cell>
          <cell r="E5987" t="str">
            <v>0210</v>
          </cell>
          <cell r="F5987" t="str">
            <v/>
          </cell>
          <cell r="G5987" t="str">
            <v/>
          </cell>
          <cell r="H5987" t="str">
            <v>ARGAMASSA TRAÇO 1:3:12 (EM VOLUME DE CIMENTO, CAL E AREIA MÉDIA ÚMIDA) PARA EMBOÇO/MASSA ÚNICA/ASSENTAMENTO DE ALVENARIA DE VEDAÇÃO, PREPARO MANUAL. AF_08/2019</v>
          </cell>
          <cell r="I5987" t="str">
            <v>M3</v>
          </cell>
          <cell r="J5987" t="str">
            <v>COLETADO</v>
          </cell>
          <cell r="K5987" t="str">
            <v>469,73</v>
          </cell>
          <cell r="L5987" t="str">
            <v>CAIXA REFERENCIAL</v>
          </cell>
        </row>
        <row r="5988">
          <cell r="A5988">
            <v>87372</v>
          </cell>
          <cell r="B5988" t="str">
            <v>SERVICOS DIVERSOS</v>
          </cell>
          <cell r="C5988" t="str">
            <v>SEDI</v>
          </cell>
          <cell r="D5988" t="str">
            <v>ARGAMASSAS</v>
          </cell>
          <cell r="E5988" t="str">
            <v>0210</v>
          </cell>
          <cell r="F5988" t="str">
            <v/>
          </cell>
          <cell r="G5988" t="str">
            <v/>
          </cell>
          <cell r="H5988" t="str">
            <v>ARGAMASSA TRAÇO 1:3 (EM VOLUME DE CIMENTO E AREIA MÉDIA ÚMIDA) PARA CONTRAPISO, PREPARO MANUAL. AF_08/2019</v>
          </cell>
          <cell r="I5988" t="str">
            <v>M3</v>
          </cell>
          <cell r="J5988" t="str">
            <v>COLETADO</v>
          </cell>
          <cell r="K5988" t="str">
            <v>573,15</v>
          </cell>
          <cell r="L5988" t="str">
            <v>CAIXA REFERENCIAL</v>
          </cell>
        </row>
        <row r="5989">
          <cell r="A5989">
            <v>87373</v>
          </cell>
          <cell r="B5989" t="str">
            <v>SERVICOS DIVERSOS</v>
          </cell>
          <cell r="C5989" t="str">
            <v>SEDI</v>
          </cell>
          <cell r="D5989" t="str">
            <v>ARGAMASSAS</v>
          </cell>
          <cell r="E5989" t="str">
            <v>0210</v>
          </cell>
          <cell r="F5989" t="str">
            <v/>
          </cell>
          <cell r="G5989" t="str">
            <v/>
          </cell>
          <cell r="H5989" t="str">
            <v>ARGAMASSA TRAÇO 1:4 (EM VOLUME DE CIMENTO E AREIA MÉDIA ÚMIDA) PARA CONTRAPISO, PREPARO MANUAL. AF_08/2019</v>
          </cell>
          <cell r="I5989" t="str">
            <v>M3</v>
          </cell>
          <cell r="J5989" t="str">
            <v>COLETADO</v>
          </cell>
          <cell r="K5989" t="str">
            <v>503,82</v>
          </cell>
          <cell r="L5989" t="str">
            <v>CAIXA REFERENCIAL</v>
          </cell>
        </row>
        <row r="5990">
          <cell r="A5990">
            <v>87374</v>
          </cell>
          <cell r="B5990" t="str">
            <v>SERVICOS DIVERSOS</v>
          </cell>
          <cell r="C5990" t="str">
            <v>SEDI</v>
          </cell>
          <cell r="D5990" t="str">
            <v>ARGAMASSAS</v>
          </cell>
          <cell r="E5990" t="str">
            <v>0210</v>
          </cell>
          <cell r="F5990" t="str">
            <v/>
          </cell>
          <cell r="G5990" t="str">
            <v/>
          </cell>
          <cell r="H5990" t="str">
            <v>ARGAMASSA TRAÇO 1:5 (EM VOLUME DE CIMENTO E AREIA MÉDIA ÚMIDA) PARA CONTRAPISO, PREPARO MANUAL. AF_08/2019</v>
          </cell>
          <cell r="I5990" t="str">
            <v>M3</v>
          </cell>
          <cell r="J5990" t="str">
            <v>COLETADO</v>
          </cell>
          <cell r="K5990" t="str">
            <v>463,92</v>
          </cell>
          <cell r="L5990" t="str">
            <v>CAIXA REFERENCIAL</v>
          </cell>
        </row>
        <row r="5991">
          <cell r="A5991">
            <v>87375</v>
          </cell>
          <cell r="B5991" t="str">
            <v>SERVICOS DIVERSOS</v>
          </cell>
          <cell r="C5991" t="str">
            <v>SEDI</v>
          </cell>
          <cell r="D5991" t="str">
            <v>ARGAMASSAS</v>
          </cell>
          <cell r="E5991" t="str">
            <v>0210</v>
          </cell>
          <cell r="F5991" t="str">
            <v/>
          </cell>
          <cell r="G5991" t="str">
            <v/>
          </cell>
          <cell r="H5991" t="str">
            <v>ARGAMASSA TRAÇO 1:6 (EM VOLUME DE CIMENTO E AREIA MÉDIA ÚMIDA) PARA CONTRAPISO, PREPARO MANUAL. AF_08/2019</v>
          </cell>
          <cell r="I5991" t="str">
            <v>M3</v>
          </cell>
          <cell r="J5991" t="str">
            <v>COLETADO</v>
          </cell>
          <cell r="K5991" t="str">
            <v>437,72</v>
          </cell>
          <cell r="L5991" t="str">
            <v>CAIXA REFERENCIAL</v>
          </cell>
        </row>
        <row r="5992">
          <cell r="A5992">
            <v>87376</v>
          </cell>
          <cell r="B5992" t="str">
            <v>SERVICOS DIVERSOS</v>
          </cell>
          <cell r="C5992" t="str">
            <v>SEDI</v>
          </cell>
          <cell r="D5992" t="str">
            <v>ARGAMASSAS</v>
          </cell>
          <cell r="E5992" t="str">
            <v>0210</v>
          </cell>
          <cell r="F5992" t="str">
            <v/>
          </cell>
          <cell r="G5992" t="str">
            <v/>
          </cell>
          <cell r="H5992" t="str">
            <v>ARGAMASSA TRAÇO 1:5 (EM VOLUME DE CIMENTO E AREIA GROSSA ÚMIDA) PARA CHAPISCO CONVENCIONAL, PREPARO MANUAL. AF_08/2019</v>
          </cell>
          <cell r="I5992" t="str">
            <v>M3</v>
          </cell>
          <cell r="J5992" t="str">
            <v>COLETADO</v>
          </cell>
          <cell r="K5992" t="str">
            <v>376,35</v>
          </cell>
          <cell r="L5992" t="str">
            <v>CAIXA REFERENCIAL</v>
          </cell>
        </row>
        <row r="5993">
          <cell r="A5993">
            <v>87377</v>
          </cell>
          <cell r="B5993" t="str">
            <v>SERVICOS DIVERSOS</v>
          </cell>
          <cell r="C5993" t="str">
            <v>SEDI</v>
          </cell>
          <cell r="D5993" t="str">
            <v>ARGAMASSAS</v>
          </cell>
          <cell r="E5993" t="str">
            <v>0210</v>
          </cell>
          <cell r="F5993" t="str">
            <v/>
          </cell>
          <cell r="G5993" t="str">
            <v/>
          </cell>
          <cell r="H5993" t="str">
            <v>ARGAMASSA TRAÇO 1:3 (EM VOLUME DE CIMENTO E AREIA GROSSA ÚMIDA) PARA CHAPISCO CONVENCIONAL, PREPARO MANUAL. AF_08/2019</v>
          </cell>
          <cell r="I5993" t="str">
            <v>M3</v>
          </cell>
          <cell r="J5993" t="str">
            <v>COLETADO</v>
          </cell>
          <cell r="K5993" t="str">
            <v>456,68</v>
          </cell>
          <cell r="L5993" t="str">
            <v>CAIXA REFERENCIAL</v>
          </cell>
        </row>
        <row r="5994">
          <cell r="A5994">
            <v>87378</v>
          </cell>
          <cell r="B5994" t="str">
            <v>SERVICOS DIVERSOS</v>
          </cell>
          <cell r="C5994" t="str">
            <v>SEDI</v>
          </cell>
          <cell r="D5994" t="str">
            <v>ARGAMASSAS</v>
          </cell>
          <cell r="E5994" t="str">
            <v>0210</v>
          </cell>
          <cell r="F5994" t="str">
            <v/>
          </cell>
          <cell r="G5994" t="str">
            <v/>
          </cell>
          <cell r="H5994" t="str">
            <v>ARGAMASSA TRAÇO 1:4 (EM VOLUME DE CIMENTO E AREIA GROSSA ÚMIDA) PARA CHAPISCO CONVENCIONAL, PREPARO MANUAL. AF_08/2019</v>
          </cell>
          <cell r="I5994" t="str">
            <v>M3</v>
          </cell>
          <cell r="J5994" t="str">
            <v>COLETADO</v>
          </cell>
          <cell r="K5994" t="str">
            <v>405,29</v>
          </cell>
          <cell r="L5994" t="str">
            <v>CAIXA REFERENCIAL</v>
          </cell>
        </row>
        <row r="5995">
          <cell r="A5995">
            <v>87379</v>
          </cell>
          <cell r="B5995" t="str">
            <v>SERVICOS DIVERSOS</v>
          </cell>
          <cell r="C5995" t="str">
            <v>SEDI</v>
          </cell>
          <cell r="D5995" t="str">
            <v>ARGAMASSAS</v>
          </cell>
          <cell r="E5995" t="str">
            <v>0210</v>
          </cell>
          <cell r="F5995" t="str">
            <v/>
          </cell>
          <cell r="G5995" t="str">
            <v/>
          </cell>
          <cell r="H5995" t="str">
            <v>ARGAMASSA TRAÇO 1:5 (EM VOLUME DE CIMENTO E AREIA GROSSA ÚMIDA) COM ADIÇÃO DE EMULSÃO POLIMÉRICA PARA CHAPISCO ROLADO, PREPARO MANUAL. AF_08/2019</v>
          </cell>
          <cell r="I5995" t="str">
            <v>M3</v>
          </cell>
          <cell r="J5995" t="str">
            <v>COEFICIENTE DE REPRESENTATIVIDADE</v>
          </cell>
          <cell r="K5995" t="str">
            <v>2.530,04</v>
          </cell>
          <cell r="L5995" t="str">
            <v>CAIXA REFERENCIAL</v>
          </cell>
        </row>
        <row r="5996">
          <cell r="A5996">
            <v>87380</v>
          </cell>
          <cell r="B5996" t="str">
            <v>SERVICOS DIVERSOS</v>
          </cell>
          <cell r="C5996" t="str">
            <v>SEDI</v>
          </cell>
          <cell r="D5996" t="str">
            <v>ARGAMASSAS</v>
          </cell>
          <cell r="E5996" t="str">
            <v>0210</v>
          </cell>
          <cell r="F5996" t="str">
            <v/>
          </cell>
          <cell r="G5996" t="str">
            <v/>
          </cell>
          <cell r="H5996" t="str">
            <v>ARGAMASSA TRAÇO 1:3 (EM VOLUME DE CIMENTO E AREIA GROSSA ÚMIDA) COM ADIÇÃO DE EMULSÃO POLIMÉRICA PARA CHAPISCO ROLADO, PREPARO MANUAL. AF_08/2019</v>
          </cell>
          <cell r="I5996" t="str">
            <v>M3</v>
          </cell>
          <cell r="J5996" t="str">
            <v>COEFICIENTE DE REPRESENTATIVIDADE</v>
          </cell>
          <cell r="K5996" t="str">
            <v>2.605,69</v>
          </cell>
          <cell r="L5996" t="str">
            <v>CAIXA REFERENCIAL</v>
          </cell>
        </row>
        <row r="5997">
          <cell r="A5997">
            <v>87381</v>
          </cell>
          <cell r="B5997" t="str">
            <v>SERVICOS DIVERSOS</v>
          </cell>
          <cell r="C5997" t="str">
            <v>SEDI</v>
          </cell>
          <cell r="D5997" t="str">
            <v>ARGAMASSAS</v>
          </cell>
          <cell r="E5997" t="str">
            <v>0210</v>
          </cell>
          <cell r="F5997" t="str">
            <v/>
          </cell>
          <cell r="G5997" t="str">
            <v/>
          </cell>
          <cell r="H5997" t="str">
            <v>ARGAMASSA TRAÇO 1:4 (EM VOLUME DE CIMENTO E AREIA GROSSA ÚMIDA) COM ADIÇÃO DE EMULSÃO POLIMÉRICA PARA CHAPISCO ROLADO, PREPARO MANUAL. AF_08/2019</v>
          </cell>
          <cell r="I5997" t="str">
            <v>M3</v>
          </cell>
          <cell r="J5997" t="str">
            <v>COEFICIENTE DE REPRESENTATIVIDADE</v>
          </cell>
          <cell r="K5997" t="str">
            <v>2.557,01</v>
          </cell>
          <cell r="L5997" t="str">
            <v>CAIXA REFERENCIAL</v>
          </cell>
        </row>
        <row r="5998">
          <cell r="A5998">
            <v>87382</v>
          </cell>
          <cell r="B5998" t="str">
            <v>SERVICOS DIVERSOS</v>
          </cell>
          <cell r="C5998" t="str">
            <v>SEDI</v>
          </cell>
          <cell r="D5998" t="str">
            <v>ARGAMASSAS</v>
          </cell>
          <cell r="E5998" t="str">
            <v>0210</v>
          </cell>
          <cell r="F5998" t="str">
            <v/>
          </cell>
          <cell r="G5998" t="str">
            <v/>
          </cell>
          <cell r="H5998" t="str">
            <v>ARGAMASSA INDUSTRIALIZADA MULTIUSO PARA REVESTIMENTOS E ASSENTAMENTO DA ALVENARIA, PREPARO COM MISTURADOR DE EIXO HORIZONTAL DE 160 KG. AF_08/2019</v>
          </cell>
          <cell r="I5998" t="str">
            <v>M3</v>
          </cell>
          <cell r="J5998" t="str">
            <v>COEFICIENTE DE REPRESENTATIVIDADE</v>
          </cell>
          <cell r="K5998" t="str">
            <v>1.180,50</v>
          </cell>
          <cell r="L5998" t="str">
            <v>CAIXA REFERENCIAL</v>
          </cell>
        </row>
        <row r="5999">
          <cell r="A5999">
            <v>87383</v>
          </cell>
          <cell r="B5999" t="str">
            <v>SERVICOS DIVERSOS</v>
          </cell>
          <cell r="C5999" t="str">
            <v>SEDI</v>
          </cell>
          <cell r="D5999" t="str">
            <v>ARGAMASSAS</v>
          </cell>
          <cell r="E5999" t="str">
            <v>0210</v>
          </cell>
          <cell r="F5999" t="str">
            <v/>
          </cell>
          <cell r="G5999" t="str">
            <v/>
          </cell>
          <cell r="H5999" t="str">
            <v>ARGAMASSA INDUSTRIALIZADA MULTIUSO PARA REVESTIMENTOS E ASSENTAMENTO DA ALVENARIA, PREPARO COM MISTURADOR DE EIXO HORIZONTAL DE 300 KG. AF_08/2019</v>
          </cell>
          <cell r="I5999" t="str">
            <v>M3</v>
          </cell>
          <cell r="J5999" t="str">
            <v>COEFICIENTE DE REPRESENTATIVIDADE</v>
          </cell>
          <cell r="K5999" t="str">
            <v>1.176,24</v>
          </cell>
          <cell r="L5999" t="str">
            <v>CAIXA REFERENCIAL</v>
          </cell>
        </row>
        <row r="6000">
          <cell r="A6000">
            <v>87384</v>
          </cell>
          <cell r="B6000" t="str">
            <v>SERVICOS DIVERSOS</v>
          </cell>
          <cell r="C6000" t="str">
            <v>SEDI</v>
          </cell>
          <cell r="D6000" t="str">
            <v>ARGAMASSAS</v>
          </cell>
          <cell r="E6000" t="str">
            <v>0210</v>
          </cell>
          <cell r="F6000" t="str">
            <v/>
          </cell>
          <cell r="G6000" t="str">
            <v/>
          </cell>
          <cell r="H6000" t="str">
            <v>ARGAMASSA INDUSTRIALIZADA MULTIUSO PARA REVESTIMENTOS E ASSENTAMENTO DA ALVENARIA, PREPARO COM MISTURADOR DE EIXO HORIZONTAL DE 600 KG. AF_08/2019</v>
          </cell>
          <cell r="I6000" t="str">
            <v>M3</v>
          </cell>
          <cell r="J6000" t="str">
            <v>COEFICIENTE DE REPRESENTATIVIDADE</v>
          </cell>
          <cell r="K6000" t="str">
            <v>1.168,82</v>
          </cell>
          <cell r="L6000" t="str">
            <v>CAIXA REFERENCIAL</v>
          </cell>
        </row>
        <row r="6001">
          <cell r="A6001">
            <v>87385</v>
          </cell>
          <cell r="B6001" t="str">
            <v>SERVICOS DIVERSOS</v>
          </cell>
          <cell r="C6001" t="str">
            <v>SEDI</v>
          </cell>
          <cell r="D6001" t="str">
            <v>ARGAMASSAS</v>
          </cell>
          <cell r="E6001" t="str">
            <v>0210</v>
          </cell>
          <cell r="F6001" t="str">
            <v/>
          </cell>
          <cell r="G6001" t="str">
            <v/>
          </cell>
          <cell r="H6001" t="str">
            <v>ARGAMASSA PRONTA PARA CONTRAPISO, PREPARO COM MISTURADOR DE EIXO HORIZONTAL DE 160 KG. AF_08/2019</v>
          </cell>
          <cell r="I6001" t="str">
            <v>M3</v>
          </cell>
          <cell r="J6001" t="str">
            <v>COEFICIENTE DE REPRESENTATIVIDADE</v>
          </cell>
          <cell r="K6001" t="str">
            <v>1.375,83</v>
          </cell>
          <cell r="L6001" t="str">
            <v>CAIXA REFERENCIAL</v>
          </cell>
        </row>
        <row r="6002">
          <cell r="A6002">
            <v>87386</v>
          </cell>
          <cell r="B6002" t="str">
            <v>SERVICOS DIVERSOS</v>
          </cell>
          <cell r="C6002" t="str">
            <v>SEDI</v>
          </cell>
          <cell r="D6002" t="str">
            <v>ARGAMASSAS</v>
          </cell>
          <cell r="E6002" t="str">
            <v>0210</v>
          </cell>
          <cell r="F6002" t="str">
            <v/>
          </cell>
          <cell r="G6002" t="str">
            <v/>
          </cell>
          <cell r="H6002" t="str">
            <v>ARGAMASSA PRONTA PARA CONTRAPISO, PREPARO COM MISTURADOR DE EIXO HORIZONTAL DE 300 KG. AF_08/2019</v>
          </cell>
          <cell r="I6002" t="str">
            <v>M3</v>
          </cell>
          <cell r="J6002" t="str">
            <v>COEFICIENTE DE REPRESENTATIVIDADE</v>
          </cell>
          <cell r="K6002" t="str">
            <v>1.367,67</v>
          </cell>
          <cell r="L6002" t="str">
            <v>CAIXA REFERENCIAL</v>
          </cell>
        </row>
        <row r="6003">
          <cell r="A6003">
            <v>87387</v>
          </cell>
          <cell r="B6003" t="str">
            <v>SERVICOS DIVERSOS</v>
          </cell>
          <cell r="C6003" t="str">
            <v>SEDI</v>
          </cell>
          <cell r="D6003" t="str">
            <v>ARGAMASSAS</v>
          </cell>
          <cell r="E6003" t="str">
            <v>0210</v>
          </cell>
          <cell r="F6003" t="str">
            <v/>
          </cell>
          <cell r="G6003" t="str">
            <v/>
          </cell>
          <cell r="H6003" t="str">
            <v>ARGAMASSA PRONTA PARA CONTRAPISO, PREPARO COM MISTURADOR DE EIXO HORIZONTAL DE 600 KG. AF_08/2019</v>
          </cell>
          <cell r="I6003" t="str">
            <v>M3</v>
          </cell>
          <cell r="J6003" t="str">
            <v>COEFICIENTE DE REPRESENTATIVIDADE</v>
          </cell>
          <cell r="K6003" t="str">
            <v>1.361,47</v>
          </cell>
          <cell r="L6003" t="str">
            <v>CAIXA REFERENCIAL</v>
          </cell>
        </row>
        <row r="6004">
          <cell r="A6004">
            <v>87388</v>
          </cell>
          <cell r="B6004" t="str">
            <v>SERVICOS DIVERSOS</v>
          </cell>
          <cell r="C6004" t="str">
            <v>SEDI</v>
          </cell>
          <cell r="D6004" t="str">
            <v>ARGAMASSAS</v>
          </cell>
          <cell r="E6004" t="str">
            <v>0210</v>
          </cell>
          <cell r="F6004" t="str">
            <v/>
          </cell>
          <cell r="G6004" t="str">
            <v/>
          </cell>
          <cell r="H6004" t="str">
            <v>ARGAMASSA PARA REVESTIMENTO DECORATIVO MONOCAMADA (MONOCAPA), PREPARO COM MISTURADOR DE EIXO HORIZONTAL DE 160 KG. AF_08/2019</v>
          </cell>
          <cell r="I6004" t="str">
            <v>M3</v>
          </cell>
          <cell r="J6004" t="str">
            <v>COEFICIENTE DE REPRESENTATIVIDADE</v>
          </cell>
          <cell r="K6004" t="str">
            <v>3.256,75</v>
          </cell>
          <cell r="L6004" t="str">
            <v>CAIXA REFERENCIAL</v>
          </cell>
        </row>
        <row r="6005">
          <cell r="A6005">
            <v>87389</v>
          </cell>
          <cell r="B6005" t="str">
            <v>SERVICOS DIVERSOS</v>
          </cell>
          <cell r="C6005" t="str">
            <v>SEDI</v>
          </cell>
          <cell r="D6005" t="str">
            <v>ARGAMASSAS</v>
          </cell>
          <cell r="E6005" t="str">
            <v>0210</v>
          </cell>
          <cell r="F6005" t="str">
            <v/>
          </cell>
          <cell r="G6005" t="str">
            <v/>
          </cell>
          <cell r="H6005" t="str">
            <v>ARGAMASSA PARA REVESTIMENTO DECORATIVO MONOCAMADA (MONOCAPA), PREPARO COM MISTURADOR DE EIXO HORIZONTAL DE 300 KG. AF_08/2019</v>
          </cell>
          <cell r="I6005" t="str">
            <v>M3</v>
          </cell>
          <cell r="J6005" t="str">
            <v>COEFICIENTE DE REPRESENTATIVIDADE</v>
          </cell>
          <cell r="K6005" t="str">
            <v>3.267,09</v>
          </cell>
          <cell r="L6005" t="str">
            <v>CAIXA REFERENCIAL</v>
          </cell>
        </row>
        <row r="6006">
          <cell r="A6006">
            <v>87390</v>
          </cell>
          <cell r="B6006" t="str">
            <v>SERVICOS DIVERSOS</v>
          </cell>
          <cell r="C6006" t="str">
            <v>SEDI</v>
          </cell>
          <cell r="D6006" t="str">
            <v>ARGAMASSAS</v>
          </cell>
          <cell r="E6006" t="str">
            <v>0210</v>
          </cell>
          <cell r="F6006" t="str">
            <v/>
          </cell>
          <cell r="G6006" t="str">
            <v/>
          </cell>
          <cell r="H6006" t="str">
            <v>ARGAMASSA PARA REVESTIMENTO DECORATIVO MONOCAMADA (MONOCAPA), PREPARO COM MISTURADOR DE EIXO HORIZONTAL DE 600 KG. AF_08/2019</v>
          </cell>
          <cell r="I6006" t="str">
            <v>M3</v>
          </cell>
          <cell r="J6006" t="str">
            <v>COEFICIENTE DE REPRESENTATIVIDADE</v>
          </cell>
          <cell r="K6006" t="str">
            <v>3.281,21</v>
          </cell>
          <cell r="L6006" t="str">
            <v>CAIXA REFERENCIAL</v>
          </cell>
        </row>
        <row r="6007">
          <cell r="A6007">
            <v>87391</v>
          </cell>
          <cell r="B6007" t="str">
            <v>SERVICOS DIVERSOS</v>
          </cell>
          <cell r="C6007" t="str">
            <v>SEDI</v>
          </cell>
          <cell r="D6007" t="str">
            <v>ARGAMASSAS</v>
          </cell>
          <cell r="E6007" t="str">
            <v>0210</v>
          </cell>
          <cell r="F6007" t="str">
            <v/>
          </cell>
          <cell r="G6007" t="str">
            <v/>
          </cell>
          <cell r="H6007" t="str">
            <v>ARGAMASSA INDUSTRIALIZADA PARA CHAPISCO ROLADO, PREPARO COM MISTURADOR DE EIXO HORIZONTAL DE 160 KG. AF_08/2019</v>
          </cell>
          <cell r="I6007" t="str">
            <v>M3</v>
          </cell>
          <cell r="J6007" t="str">
            <v>COEFICIENTE DE REPRESENTATIVIDADE</v>
          </cell>
          <cell r="K6007" t="str">
            <v>3.619,06</v>
          </cell>
          <cell r="L6007" t="str">
            <v>CAIXA REFERENCIAL</v>
          </cell>
        </row>
        <row r="6008">
          <cell r="A6008">
            <v>87393</v>
          </cell>
          <cell r="B6008" t="str">
            <v>SERVICOS DIVERSOS</v>
          </cell>
          <cell r="C6008" t="str">
            <v>SEDI</v>
          </cell>
          <cell r="D6008" t="str">
            <v>ARGAMASSAS</v>
          </cell>
          <cell r="E6008" t="str">
            <v>0210</v>
          </cell>
          <cell r="F6008" t="str">
            <v/>
          </cell>
          <cell r="G6008" t="str">
            <v/>
          </cell>
          <cell r="H6008" t="str">
            <v>ARGAMASSA INDUSTRIALIZADA PARA CHAPISCO ROLADO, PREPARO COM MISTURADOR DE EIXO HORIZONTAL DE 300 KG. AF_08/2019</v>
          </cell>
          <cell r="I6008" t="str">
            <v>M3</v>
          </cell>
          <cell r="J6008" t="str">
            <v>COEFICIENTE DE REPRESENTATIVIDADE</v>
          </cell>
          <cell r="K6008" t="str">
            <v>3.648,81</v>
          </cell>
          <cell r="L6008" t="str">
            <v>CAIXA REFERENCIAL</v>
          </cell>
        </row>
        <row r="6009">
          <cell r="A6009">
            <v>87394</v>
          </cell>
          <cell r="B6009" t="str">
            <v>SERVICOS DIVERSOS</v>
          </cell>
          <cell r="C6009" t="str">
            <v>SEDI</v>
          </cell>
          <cell r="D6009" t="str">
            <v>ARGAMASSAS</v>
          </cell>
          <cell r="E6009" t="str">
            <v>0210</v>
          </cell>
          <cell r="F6009" t="str">
            <v/>
          </cell>
          <cell r="G6009" t="str">
            <v/>
          </cell>
          <cell r="H6009" t="str">
            <v>ARGAMASSA INDUSTRIALIZADA PARA CHAPISCO ROLADO, PREPARO COM MISTURADOR DE EIXO HORIZONTAL DE 600 KG. AF_08/2019</v>
          </cell>
          <cell r="I6009" t="str">
            <v>M3</v>
          </cell>
          <cell r="J6009" t="str">
            <v>COEFICIENTE DE REPRESENTATIVIDADE</v>
          </cell>
          <cell r="K6009" t="str">
            <v>3.677,65</v>
          </cell>
          <cell r="L6009" t="str">
            <v>CAIXA REFERENCIAL</v>
          </cell>
        </row>
        <row r="6010">
          <cell r="A6010">
            <v>87395</v>
          </cell>
          <cell r="B6010" t="str">
            <v>SERVICOS DIVERSOS</v>
          </cell>
          <cell r="C6010" t="str">
            <v>SEDI</v>
          </cell>
          <cell r="D6010" t="str">
            <v>ARGAMASSAS</v>
          </cell>
          <cell r="E6010" t="str">
            <v>0210</v>
          </cell>
          <cell r="F6010" t="str">
            <v/>
          </cell>
          <cell r="G6010" t="str">
            <v/>
          </cell>
          <cell r="H6010" t="str">
            <v>ARGAMASSA INDUSTRIALIZADA PARA CHAPISCO COLANTE, PREPARO COM MISTURADOR DE EIXO HORIZONTAL DE 160 KG. AF_08/2019</v>
          </cell>
          <cell r="I6010" t="str">
            <v>M3</v>
          </cell>
          <cell r="J6010" t="str">
            <v>COEFICIENTE DE REPRESENTATIVIDADE</v>
          </cell>
          <cell r="K6010" t="str">
            <v>2.289,68</v>
          </cell>
          <cell r="L6010" t="str">
            <v>CAIXA REFERENCIAL</v>
          </cell>
        </row>
        <row r="6011">
          <cell r="A6011">
            <v>87396</v>
          </cell>
          <cell r="B6011" t="str">
            <v>SERVICOS DIVERSOS</v>
          </cell>
          <cell r="C6011" t="str">
            <v>SEDI</v>
          </cell>
          <cell r="D6011" t="str">
            <v>ARGAMASSAS</v>
          </cell>
          <cell r="E6011" t="str">
            <v>0210</v>
          </cell>
          <cell r="F6011" t="str">
            <v/>
          </cell>
          <cell r="G6011" t="str">
            <v/>
          </cell>
          <cell r="H6011" t="str">
            <v>ARGAMASSA INDUSTRIALIZADA PARA CHAPISCO COLANTE, PREPARO COM MISTURADOR DE EIXO HORIZONTAL DE 300 KG. AF_08/2019</v>
          </cell>
          <cell r="I6011" t="str">
            <v>M3</v>
          </cell>
          <cell r="J6011" t="str">
            <v>COEFICIENTE DE REPRESENTATIVIDADE</v>
          </cell>
          <cell r="K6011" t="str">
            <v>2.301,57</v>
          </cell>
          <cell r="L6011" t="str">
            <v>CAIXA REFERENCIAL</v>
          </cell>
        </row>
        <row r="6012">
          <cell r="A6012">
            <v>87397</v>
          </cell>
          <cell r="B6012" t="str">
            <v>SERVICOS DIVERSOS</v>
          </cell>
          <cell r="C6012" t="str">
            <v>SEDI</v>
          </cell>
          <cell r="D6012" t="str">
            <v>ARGAMASSAS</v>
          </cell>
          <cell r="E6012" t="str">
            <v>0210</v>
          </cell>
          <cell r="F6012" t="str">
            <v/>
          </cell>
          <cell r="G6012" t="str">
            <v/>
          </cell>
          <cell r="H6012" t="str">
            <v>ARGAMASSA INDUSTRIALIZADA PARA CHAPISCO COLANTE, PREPARO COM MISTURADOR DE EIXO HORIZONTAL DE 600 KG. AF_08/2019</v>
          </cell>
          <cell r="I6012" t="str">
            <v>M3</v>
          </cell>
          <cell r="J6012" t="str">
            <v>COEFICIENTE DE REPRESENTATIVIDADE</v>
          </cell>
          <cell r="K6012" t="str">
            <v>2.313,36</v>
          </cell>
          <cell r="L6012" t="str">
            <v>CAIXA REFERENCIAL</v>
          </cell>
        </row>
        <row r="6013">
          <cell r="A6013">
            <v>87398</v>
          </cell>
          <cell r="B6013" t="str">
            <v>SERVICOS DIVERSOS</v>
          </cell>
          <cell r="C6013" t="str">
            <v>SEDI</v>
          </cell>
          <cell r="D6013" t="str">
            <v>ARGAMASSAS</v>
          </cell>
          <cell r="E6013" t="str">
            <v>0210</v>
          </cell>
          <cell r="F6013" t="str">
            <v/>
          </cell>
          <cell r="G6013" t="str">
            <v/>
          </cell>
          <cell r="H6013" t="str">
            <v>ARGAMASSA INDUSTRIALIZADA MULTIUSO PARA REVESTIMENTOS E ASSENTAMENTO DA ALVENARIA, PREPARO MANUAL. AF_08/2019</v>
          </cell>
          <cell r="I6013" t="str">
            <v>M3</v>
          </cell>
          <cell r="J6013" t="str">
            <v>COEFICIENTE DE REPRESENTATIVIDADE</v>
          </cell>
          <cell r="K6013" t="str">
            <v>1.317,18</v>
          </cell>
          <cell r="L6013" t="str">
            <v>CAIXA REFERENCIAL</v>
          </cell>
        </row>
        <row r="6014">
          <cell r="A6014">
            <v>87399</v>
          </cell>
          <cell r="B6014" t="str">
            <v>SERVICOS DIVERSOS</v>
          </cell>
          <cell r="C6014" t="str">
            <v>SEDI</v>
          </cell>
          <cell r="D6014" t="str">
            <v>ARGAMASSAS</v>
          </cell>
          <cell r="E6014" t="str">
            <v>0210</v>
          </cell>
          <cell r="F6014" t="str">
            <v/>
          </cell>
          <cell r="G6014" t="str">
            <v/>
          </cell>
          <cell r="H6014" t="str">
            <v>ARGAMASSA PRONTA PARA CONTRAPISO, PREPARO MANUAL. AF_08/2019</v>
          </cell>
          <cell r="I6014" t="str">
            <v>M3</v>
          </cell>
          <cell r="J6014" t="str">
            <v>COEFICIENTE DE REPRESENTATIVIDADE</v>
          </cell>
          <cell r="K6014" t="str">
            <v>1.513,56</v>
          </cell>
          <cell r="L6014" t="str">
            <v>CAIXA REFERENCIAL</v>
          </cell>
        </row>
        <row r="6015">
          <cell r="A6015">
            <v>87401</v>
          </cell>
          <cell r="B6015" t="str">
            <v>SERVICOS DIVERSOS</v>
          </cell>
          <cell r="C6015" t="str">
            <v>SEDI</v>
          </cell>
          <cell r="D6015" t="str">
            <v>ARGAMASSAS</v>
          </cell>
          <cell r="E6015" t="str">
            <v>0210</v>
          </cell>
          <cell r="F6015" t="str">
            <v/>
          </cell>
          <cell r="G6015" t="str">
            <v/>
          </cell>
          <cell r="H6015" t="str">
            <v>ARGAMASSA INDUSTRIALIZADA PARA CHAPISCO ROLADO, PREPARO MANUAL. AF_08/2019</v>
          </cell>
          <cell r="I6015" t="str">
            <v>M3</v>
          </cell>
          <cell r="J6015" t="str">
            <v>COEFICIENTE DE REPRESENTATIVIDADE</v>
          </cell>
          <cell r="K6015" t="str">
            <v>3.820,59</v>
          </cell>
          <cell r="L6015" t="str">
            <v>CAIXA REFERENCIAL</v>
          </cell>
        </row>
        <row r="6016">
          <cell r="A6016">
            <v>87402</v>
          </cell>
          <cell r="B6016" t="str">
            <v>SERVICOS DIVERSOS</v>
          </cell>
          <cell r="C6016" t="str">
            <v>SEDI</v>
          </cell>
          <cell r="D6016" t="str">
            <v>ARGAMASSAS</v>
          </cell>
          <cell r="E6016" t="str">
            <v>0210</v>
          </cell>
          <cell r="F6016" t="str">
            <v/>
          </cell>
          <cell r="G6016" t="str">
            <v/>
          </cell>
          <cell r="H6016" t="str">
            <v>ARGAMASSA INDUSTRIALIZADA PARA CHAPISCO COLANTE, PREPARO MANUAL. AF_08/2019</v>
          </cell>
          <cell r="I6016" t="str">
            <v>M3</v>
          </cell>
          <cell r="J6016" t="str">
            <v>COEFICIENTE DE REPRESENTATIVIDADE</v>
          </cell>
          <cell r="K6016" t="str">
            <v>2.463,99</v>
          </cell>
          <cell r="L6016" t="str">
            <v>CAIXA REFERENCIAL</v>
          </cell>
        </row>
        <row r="6017">
          <cell r="A6017">
            <v>87404</v>
          </cell>
          <cell r="B6017" t="str">
            <v>SERVICOS DIVERSOS</v>
          </cell>
          <cell r="C6017" t="str">
            <v>SEDI</v>
          </cell>
          <cell r="D6017" t="str">
            <v>ARGAMASSAS</v>
          </cell>
          <cell r="E6017" t="str">
            <v>0210</v>
          </cell>
          <cell r="F6017" t="str">
            <v/>
          </cell>
          <cell r="G6017" t="str">
            <v/>
          </cell>
          <cell r="H6017" t="str">
            <v>ARGAMASSA PARA REVESTIMENTO DECORATIVO MONOCAMADA (MONOCAPA), MISTURA E PROJEÇÃO DE 1,5 M3/H DE ARGAMASSA. AF_08/2019</v>
          </cell>
          <cell r="I6017" t="str">
            <v>M3</v>
          </cell>
          <cell r="J6017" t="str">
            <v>COEFICIENTE DE REPRESENTATIVIDADE</v>
          </cell>
          <cell r="K6017" t="str">
            <v>3.392,08</v>
          </cell>
          <cell r="L6017" t="str">
            <v>CAIXA REFERENCIAL</v>
          </cell>
        </row>
        <row r="6018">
          <cell r="A6018">
            <v>87405</v>
          </cell>
          <cell r="B6018" t="str">
            <v>SERVICOS DIVERSOS</v>
          </cell>
          <cell r="C6018" t="str">
            <v>SEDI</v>
          </cell>
          <cell r="D6018" t="str">
            <v>ARGAMASSAS</v>
          </cell>
          <cell r="E6018" t="str">
            <v>0210</v>
          </cell>
          <cell r="F6018" t="str">
            <v/>
          </cell>
          <cell r="G6018" t="str">
            <v/>
          </cell>
          <cell r="H6018" t="str">
            <v>ARGAMASSA PARA REVESTIMENTO DECORATIVO MONOCAMADA (MONOCAPA), MISTURA E PROJEÇÃO DE 2 M3/H DE ARGAMASSA. AF_06/2014</v>
          </cell>
          <cell r="I6018" t="str">
            <v>M3</v>
          </cell>
          <cell r="J6018" t="str">
            <v>COEFICIENTE DE REPRESENTATIVIDADE</v>
          </cell>
          <cell r="K6018" t="str">
            <v>3.396,04</v>
          </cell>
          <cell r="L6018" t="str">
            <v>CAIXA REFERENCIAL</v>
          </cell>
        </row>
        <row r="6019">
          <cell r="A6019">
            <v>87407</v>
          </cell>
          <cell r="B6019" t="str">
            <v>SERVICOS DIVERSOS</v>
          </cell>
          <cell r="C6019" t="str">
            <v>SEDI</v>
          </cell>
          <cell r="D6019" t="str">
            <v>ARGAMASSAS</v>
          </cell>
          <cell r="E6019" t="str">
            <v>0210</v>
          </cell>
          <cell r="F6019" t="str">
            <v/>
          </cell>
          <cell r="G6019" t="str">
            <v/>
          </cell>
          <cell r="H6019" t="str">
            <v>ARGAMASSA INDUSTRIALIZADA PARA REVESTIMENTOS, MISTURA E PROJEÇÃO DE 1,5 M³/H DE ARGAMASSA. AF_08/2019</v>
          </cell>
          <cell r="I6019" t="str">
            <v>M3</v>
          </cell>
          <cell r="J6019" t="str">
            <v>COEFICIENTE DE REPRESENTATIVIDADE</v>
          </cell>
          <cell r="K6019" t="str">
            <v>1.207,07</v>
          </cell>
          <cell r="L6019" t="str">
            <v>CAIXA REFERENCIAL</v>
          </cell>
        </row>
        <row r="6020">
          <cell r="A6020">
            <v>87408</v>
          </cell>
          <cell r="B6020" t="str">
            <v>SERVICOS DIVERSOS</v>
          </cell>
          <cell r="C6020" t="str">
            <v>SEDI</v>
          </cell>
          <cell r="D6020" t="str">
            <v>ARGAMASSAS</v>
          </cell>
          <cell r="E6020" t="str">
            <v>0210</v>
          </cell>
          <cell r="F6020" t="str">
            <v/>
          </cell>
          <cell r="G6020" t="str">
            <v/>
          </cell>
          <cell r="H6020" t="str">
            <v>ARGAMASSA INDUSTRIALIZADA PARA REVESTIMENTOS, MISTURA E PROJEÇÃO DE 2 M³/H DE ARGAMASSA. AF_06/2014</v>
          </cell>
          <cell r="I6020" t="str">
            <v>M3</v>
          </cell>
          <cell r="J6020" t="str">
            <v>COEFICIENTE DE REPRESENTATIVIDADE</v>
          </cell>
          <cell r="K6020" t="str">
            <v>1.196,34</v>
          </cell>
          <cell r="L6020" t="str">
            <v>CAIXA REFERENCIAL</v>
          </cell>
        </row>
        <row r="6021">
          <cell r="A6021">
            <v>87410</v>
          </cell>
          <cell r="B6021" t="str">
            <v>SERVICOS DIVERSOS</v>
          </cell>
          <cell r="C6021" t="str">
            <v>SEDI</v>
          </cell>
          <cell r="D6021" t="str">
            <v>ARGAMASSAS</v>
          </cell>
          <cell r="E6021" t="str">
            <v>0210</v>
          </cell>
          <cell r="F6021" t="str">
            <v/>
          </cell>
          <cell r="G6021" t="str">
            <v/>
          </cell>
          <cell r="H6021" t="str">
            <v>ARGAMASSA À BASE DE GESSO, MISTURA E PROJEÇÃO DE 1,5 M³/H DE ARGAMASSA. AF_08/2019</v>
          </cell>
          <cell r="I6021" t="str">
            <v>M3</v>
          </cell>
          <cell r="J6021" t="str">
            <v>ATRIBUÍDO SÃO PAULO</v>
          </cell>
          <cell r="K6021" t="str">
            <v>696,32</v>
          </cell>
          <cell r="L6021" t="str">
            <v>CAIXA REFERENCIAL</v>
          </cell>
        </row>
        <row r="6022">
          <cell r="A6022">
            <v>88626</v>
          </cell>
          <cell r="B6022" t="str">
            <v>SERVICOS DIVERSOS</v>
          </cell>
          <cell r="C6022" t="str">
            <v>SEDI</v>
          </cell>
          <cell r="D6022" t="str">
            <v>ARGAMASSAS</v>
          </cell>
          <cell r="E6022" t="str">
            <v>0210</v>
          </cell>
          <cell r="F6022" t="str">
            <v/>
          </cell>
          <cell r="G6022" t="str">
            <v/>
          </cell>
          <cell r="H6022" t="str">
            <v>ARGAMASSA TRAÇO 1:0,5:4,5 (EM VOLUME DE CIMENTO, CAL E AREIA MÉDIA ÚMIDA), PREPARO MECÂNICO COM BETONEIRA 400 L. AF_08/2019</v>
          </cell>
          <cell r="I6022" t="str">
            <v>M3</v>
          </cell>
          <cell r="J6022" t="str">
            <v>COEFICIENTE DE REPRESENTATIVIDADE</v>
          </cell>
          <cell r="K6022" t="str">
            <v>398,78</v>
          </cell>
          <cell r="L6022" t="str">
            <v>CAIXA REFERENCIAL</v>
          </cell>
        </row>
        <row r="6023">
          <cell r="A6023">
            <v>88627</v>
          </cell>
          <cell r="B6023" t="str">
            <v>SERVICOS DIVERSOS</v>
          </cell>
          <cell r="C6023" t="str">
            <v>SEDI</v>
          </cell>
          <cell r="D6023" t="str">
            <v>ARGAMASSAS</v>
          </cell>
          <cell r="E6023" t="str">
            <v>0210</v>
          </cell>
          <cell r="F6023" t="str">
            <v/>
          </cell>
          <cell r="G6023" t="str">
            <v/>
          </cell>
          <cell r="H6023" t="str">
            <v>ARGAMASSA TRAÇO 1:0,5:4,5 (EM VOLUME DE CIMENTO, CAL E AREIA MÉDIA ÚMIDA) PARA ASSENTAMENTO DE ALVENARIA, PREPARO MANUAL. AF_08/2019</v>
          </cell>
          <cell r="I6023" t="str">
            <v>M3</v>
          </cell>
          <cell r="J6023" t="str">
            <v>COLETADO</v>
          </cell>
          <cell r="K6023" t="str">
            <v>462,41</v>
          </cell>
          <cell r="L6023" t="str">
            <v>CAIXA REFERENCIAL</v>
          </cell>
        </row>
        <row r="6024">
          <cell r="A6024">
            <v>88628</v>
          </cell>
          <cell r="B6024" t="str">
            <v>SERVICOS DIVERSOS</v>
          </cell>
          <cell r="C6024" t="str">
            <v>SEDI</v>
          </cell>
          <cell r="D6024" t="str">
            <v>ARGAMASSAS</v>
          </cell>
          <cell r="E6024" t="str">
            <v>0210</v>
          </cell>
          <cell r="F6024" t="str">
            <v/>
          </cell>
          <cell r="G6024" t="str">
            <v/>
          </cell>
          <cell r="H6024" t="str">
            <v>ARGAMASSA TRAÇO 1:3 (EM VOLUME DE CIMENTO E AREIA MÉDIA ÚMIDA), PREPARO MECÂNICO COM BETONEIRA 400 L. AF_08/2019</v>
          </cell>
          <cell r="I6024" t="str">
            <v>M3</v>
          </cell>
          <cell r="J6024" t="str">
            <v>COEFICIENTE DE REPRESENTATIVIDADE</v>
          </cell>
          <cell r="K6024" t="str">
            <v>402,80</v>
          </cell>
          <cell r="L6024" t="str">
            <v>CAIXA REFERENCIAL</v>
          </cell>
        </row>
        <row r="6025">
          <cell r="A6025">
            <v>88629</v>
          </cell>
          <cell r="B6025" t="str">
            <v>SERVICOS DIVERSOS</v>
          </cell>
          <cell r="C6025" t="str">
            <v>SEDI</v>
          </cell>
          <cell r="D6025" t="str">
            <v>ARGAMASSAS</v>
          </cell>
          <cell r="E6025" t="str">
            <v>0210</v>
          </cell>
          <cell r="F6025" t="str">
            <v/>
          </cell>
          <cell r="G6025" t="str">
            <v/>
          </cell>
          <cell r="H6025" t="str">
            <v>ARGAMASSA TRAÇO 1:3 (EM VOLUME DE CIMENTO E AREIA MÉDIA ÚMIDA), PREPARO MANUAL. AF_08/2019</v>
          </cell>
          <cell r="I6025" t="str">
            <v>M3</v>
          </cell>
          <cell r="J6025" t="str">
            <v>COLETADO</v>
          </cell>
          <cell r="K6025" t="str">
            <v>470,52</v>
          </cell>
          <cell r="L6025" t="str">
            <v>CAIXA REFERENCIAL</v>
          </cell>
        </row>
        <row r="6026">
          <cell r="A6026">
            <v>88630</v>
          </cell>
          <cell r="B6026" t="str">
            <v>SERVICOS DIVERSOS</v>
          </cell>
          <cell r="C6026" t="str">
            <v>SEDI</v>
          </cell>
          <cell r="D6026" t="str">
            <v>ARGAMASSAS</v>
          </cell>
          <cell r="E6026" t="str">
            <v>0210</v>
          </cell>
          <cell r="F6026" t="str">
            <v/>
          </cell>
          <cell r="G6026" t="str">
            <v/>
          </cell>
          <cell r="H6026" t="str">
            <v>ARGAMASSA TRAÇO 1:4 (CIMENTO E AREIA MÉDIA), PREPARO MECÂNICO COM BETONEIRA 400 L. AF_08/2014</v>
          </cell>
          <cell r="I6026" t="str">
            <v>M3</v>
          </cell>
          <cell r="J6026" t="str">
            <v>COEFICIENTE DE REPRESENTATIVIDADE</v>
          </cell>
          <cell r="K6026" t="str">
            <v>333,00</v>
          </cell>
          <cell r="L6026" t="str">
            <v>CAIXA REFERENCIAL</v>
          </cell>
        </row>
        <row r="6027">
          <cell r="A6027">
            <v>88631</v>
          </cell>
          <cell r="B6027" t="str">
            <v>SERVICOS DIVERSOS</v>
          </cell>
          <cell r="C6027" t="str">
            <v>SEDI</v>
          </cell>
          <cell r="D6027" t="str">
            <v>ARGAMASSAS</v>
          </cell>
          <cell r="E6027" t="str">
            <v>0210</v>
          </cell>
          <cell r="F6027" t="str">
            <v/>
          </cell>
          <cell r="G6027" t="str">
            <v/>
          </cell>
          <cell r="H6027" t="str">
            <v>ARGAMASSA TRAÇO 1:4 (EM VOLUME DE CIMENTO E AREIA MÉDIA ÚMIDA), PREPARO MANUAL. AF_08/2019</v>
          </cell>
          <cell r="I6027" t="str">
            <v>M3</v>
          </cell>
          <cell r="J6027" t="str">
            <v>COLETADO</v>
          </cell>
          <cell r="K6027" t="str">
            <v>414,59</v>
          </cell>
          <cell r="L6027" t="str">
            <v>CAIXA REFERENCIAL</v>
          </cell>
        </row>
        <row r="6028">
          <cell r="A6028">
            <v>88715</v>
          </cell>
          <cell r="B6028" t="str">
            <v>SERVICOS DIVERSOS</v>
          </cell>
          <cell r="C6028" t="str">
            <v>SEDI</v>
          </cell>
          <cell r="D6028" t="str">
            <v>ARGAMASSAS</v>
          </cell>
          <cell r="E6028" t="str">
            <v>0210</v>
          </cell>
          <cell r="F6028" t="str">
            <v/>
          </cell>
          <cell r="G6028" t="str">
            <v/>
          </cell>
          <cell r="H6028" t="str">
            <v>ARGAMASSA TRAÇO 1:2:9 (EM VOLUME DE CIMENTO, CAL E AREIA MÉDIA ÚMIDA) PARA EMBOÇO/MASSA ÚNICA/ASSENTAMENTO DE ALVENARIA DE VEDAÇÃO, PREPARO MECÂNICO COM BETONEIRA 400 L. AF_08/2019</v>
          </cell>
          <cell r="I6028" t="str">
            <v>M3</v>
          </cell>
          <cell r="J6028" t="str">
            <v>COEFICIENTE DE REPRESENTATIVIDADE</v>
          </cell>
          <cell r="K6028" t="str">
            <v>391,04</v>
          </cell>
          <cell r="L6028" t="str">
            <v>CAIXA REFERENCIAL</v>
          </cell>
        </row>
        <row r="6029">
          <cell r="A6029">
            <v>95563</v>
          </cell>
          <cell r="B6029" t="str">
            <v>SERVICOS DIVERSOS</v>
          </cell>
          <cell r="C6029" t="str">
            <v>SEDI</v>
          </cell>
          <cell r="D6029" t="str">
            <v>ARGAMASSAS</v>
          </cell>
          <cell r="E6029" t="str">
            <v>0210</v>
          </cell>
          <cell r="F6029" t="str">
            <v/>
          </cell>
          <cell r="G6029" t="str">
            <v/>
          </cell>
          <cell r="H6029" t="str">
            <v>ARGAMASSA TRAÇO 1:1,93 (EM VOLUME DE CIMENTO E AREIA MÉDIA ÚMIDA), FCK 20 MPA, PREPARO MECÂNICO COM MISTURADOR DUPLO HORIZONTAL DE ALTA TURBULÊNCIA. AF_03/2020</v>
          </cell>
          <cell r="I6029" t="str">
            <v>M3</v>
          </cell>
          <cell r="J6029" t="str">
            <v>COEFICIENTE DE REPRESENTATIVIDADE</v>
          </cell>
          <cell r="K6029" t="str">
            <v>600,06</v>
          </cell>
          <cell r="L6029" t="str">
            <v>CAIXA REFERENCIAL</v>
          </cell>
        </row>
        <row r="6030">
          <cell r="A6030">
            <v>100464</v>
          </cell>
          <cell r="B6030" t="str">
            <v>SERVICOS DIVERSOS</v>
          </cell>
          <cell r="C6030" t="str">
            <v>SEDI</v>
          </cell>
          <cell r="D6030" t="str">
            <v>ARGAMASSAS</v>
          </cell>
          <cell r="E6030" t="str">
            <v>0210</v>
          </cell>
          <cell r="F6030" t="str">
            <v/>
          </cell>
          <cell r="G6030" t="str">
            <v/>
          </cell>
          <cell r="H6030" t="str">
            <v>ARGAMASSA TRAÇO 1:0,5:4,5  (EM VOLUME DE CIMENTO, CAL E AREIA MÉDIA ÚMIDA), PREPARO MECÂNICO COM MISTURADOR DE EIXO HORIZONTAL DE 160 KG. AF_08/2019</v>
          </cell>
          <cell r="I6030" t="str">
            <v>M3</v>
          </cell>
          <cell r="J6030" t="str">
            <v>COEFICIENTE DE REPRESENTATIVIDADE</v>
          </cell>
          <cell r="K6030" t="str">
            <v>417,48</v>
          </cell>
          <cell r="L6030" t="str">
            <v>CAIXA REFERENCIAL</v>
          </cell>
        </row>
        <row r="6031">
          <cell r="A6031">
            <v>100465</v>
          </cell>
          <cell r="B6031" t="str">
            <v>SERVICOS DIVERSOS</v>
          </cell>
          <cell r="C6031" t="str">
            <v>SEDI</v>
          </cell>
          <cell r="D6031" t="str">
            <v>ARGAMASSAS</v>
          </cell>
          <cell r="E6031" t="str">
            <v>0210</v>
          </cell>
          <cell r="F6031" t="str">
            <v/>
          </cell>
          <cell r="G6031" t="str">
            <v/>
          </cell>
          <cell r="H6031" t="str">
            <v>ARGAMASSA TRAÇO 1:0,5:4,5  (EM VOLUME DE CIMENTO, CAL E AREIA MÉDIA ÚMIDA), PREPARO MECÂNICO COM MISTURADOR DE EIXO HORIZONTAL DE 300 KG. AF_08/2019</v>
          </cell>
          <cell r="I6031" t="str">
            <v>M3</v>
          </cell>
          <cell r="J6031" t="str">
            <v>COEFICIENTE DE REPRESENTATIVIDADE</v>
          </cell>
          <cell r="K6031" t="str">
            <v>389,82</v>
          </cell>
          <cell r="L6031" t="str">
            <v>CAIXA REFERENCIAL</v>
          </cell>
        </row>
        <row r="6032">
          <cell r="A6032">
            <v>100466</v>
          </cell>
          <cell r="B6032" t="str">
            <v>SERVICOS DIVERSOS</v>
          </cell>
          <cell r="C6032" t="str">
            <v>SEDI</v>
          </cell>
          <cell r="D6032" t="str">
            <v>ARGAMASSAS</v>
          </cell>
          <cell r="E6032" t="str">
            <v>0210</v>
          </cell>
          <cell r="F6032" t="str">
            <v/>
          </cell>
          <cell r="G6032" t="str">
            <v/>
          </cell>
          <cell r="H6032" t="str">
            <v>ARGAMASSA TRAÇO 1:0,5:4,5  (EM VOLUME DE CIMENTO, CAL E AREIA MÉDIA ÚMIDA), PREPARO MECÂNICO COM MISTURADOR DE EIXO HORIZONTAL DE 600 KG. AF_08/2019</v>
          </cell>
          <cell r="I6032" t="str">
            <v>M3</v>
          </cell>
          <cell r="J6032" t="str">
            <v>COEFICIENTE DE REPRESENTATIVIDADE</v>
          </cell>
          <cell r="K6032" t="str">
            <v>375,34</v>
          </cell>
          <cell r="L6032" t="str">
            <v>CAIXA REFERENCIAL</v>
          </cell>
        </row>
        <row r="6033">
          <cell r="A6033">
            <v>100468</v>
          </cell>
          <cell r="B6033" t="str">
            <v>SERVICOS DIVERSOS</v>
          </cell>
          <cell r="C6033" t="str">
            <v>SEDI</v>
          </cell>
          <cell r="D6033" t="str">
            <v>ARGAMASSAS</v>
          </cell>
          <cell r="E6033" t="str">
            <v>0210</v>
          </cell>
          <cell r="F6033" t="str">
            <v/>
          </cell>
          <cell r="G6033" t="str">
            <v/>
          </cell>
          <cell r="H6033" t="str">
            <v>ARGAMASSA TRAÇO 1:3 (EM VOLUME DE CIMENTO E AREIA MÉDIA ÚMIDA), PREPARO MECÂNICO COM MISTURADOR DE EIXO HORIZONTAL DE 160 KG. AF_08/2019</v>
          </cell>
          <cell r="I6033" t="str">
            <v>M3</v>
          </cell>
          <cell r="J6033" t="str">
            <v>COEFICIENTE DE REPRESENTATIVIDADE</v>
          </cell>
          <cell r="K6033" t="str">
            <v>485,75</v>
          </cell>
          <cell r="L6033" t="str">
            <v>CAIXA REFERENCIAL</v>
          </cell>
        </row>
        <row r="6034">
          <cell r="A6034">
            <v>100469</v>
          </cell>
          <cell r="B6034" t="str">
            <v>SERVICOS DIVERSOS</v>
          </cell>
          <cell r="C6034" t="str">
            <v>SEDI</v>
          </cell>
          <cell r="D6034" t="str">
            <v>ARGAMASSAS</v>
          </cell>
          <cell r="E6034" t="str">
            <v>0210</v>
          </cell>
          <cell r="F6034" t="str">
            <v/>
          </cell>
          <cell r="G6034" t="str">
            <v/>
          </cell>
          <cell r="H6034" t="str">
            <v>ARGAMASSA TRAÇO 1:3 (EM VOLUME DE CIMENTO E AREIA MÉDIA ÚMIDA), PREPARO MECÂNICO COM MISTURADOR DE EIXO HORIZONTAL DE 300 KG. AF_08/2019</v>
          </cell>
          <cell r="I6034" t="str">
            <v>M3</v>
          </cell>
          <cell r="J6034" t="str">
            <v>COEFICIENTE DE REPRESENTATIVIDADE</v>
          </cell>
          <cell r="K6034" t="str">
            <v>396,00</v>
          </cell>
          <cell r="L6034" t="str">
            <v>CAIXA REFERENCIAL</v>
          </cell>
        </row>
        <row r="6035">
          <cell r="A6035">
            <v>100470</v>
          </cell>
          <cell r="B6035" t="str">
            <v>SERVICOS DIVERSOS</v>
          </cell>
          <cell r="C6035" t="str">
            <v>SEDI</v>
          </cell>
          <cell r="D6035" t="str">
            <v>ARGAMASSAS</v>
          </cell>
          <cell r="E6035" t="str">
            <v>0210</v>
          </cell>
          <cell r="F6035" t="str">
            <v/>
          </cell>
          <cell r="G6035" t="str">
            <v/>
          </cell>
          <cell r="H6035" t="str">
            <v>ARGAMASSA TRAÇO 1:3 (EM VOLUME DE CIMENTO E AREIA MÉDIA ÚMIDA), PREPARO MECÂNICO COM MISTURADOR DE EIXO HORIZONTAL DE 600 KG. AF_08/2019</v>
          </cell>
          <cell r="I6035" t="str">
            <v>M3</v>
          </cell>
          <cell r="J6035" t="str">
            <v>COEFICIENTE DE REPRESENTATIVIDADE</v>
          </cell>
          <cell r="K6035" t="str">
            <v>347,38</v>
          </cell>
          <cell r="L6035" t="str">
            <v>CAIXA REFERENCIAL</v>
          </cell>
        </row>
        <row r="6036">
          <cell r="A6036">
            <v>100472</v>
          </cell>
          <cell r="B6036" t="str">
            <v>SERVICOS DIVERSOS</v>
          </cell>
          <cell r="C6036" t="str">
            <v>SEDI</v>
          </cell>
          <cell r="D6036" t="str">
            <v>ARGAMASSAS</v>
          </cell>
          <cell r="E6036" t="str">
            <v>0210</v>
          </cell>
          <cell r="F6036" t="str">
            <v/>
          </cell>
          <cell r="G6036" t="str">
            <v/>
          </cell>
          <cell r="H6036" t="str">
            <v>ARGAMASSA TRAÇO 1:4 (EM VOLUME DE CIMENTO E AREIA MÉDIA ÚMIDA), PREPARO MECÂNICO COM MISTURADOR DE EIXO HORIZONTAL DE 160 KG. AF_08/2019</v>
          </cell>
          <cell r="I6036" t="str">
            <v>M3</v>
          </cell>
          <cell r="J6036" t="str">
            <v>COEFICIENTE DE REPRESENTATIVIDADE</v>
          </cell>
          <cell r="K6036" t="str">
            <v>384,81</v>
          </cell>
          <cell r="L6036" t="str">
            <v>CAIXA REFERENCIAL</v>
          </cell>
        </row>
        <row r="6037">
          <cell r="A6037">
            <v>100473</v>
          </cell>
          <cell r="B6037" t="str">
            <v>SERVICOS DIVERSOS</v>
          </cell>
          <cell r="C6037" t="str">
            <v>SEDI</v>
          </cell>
          <cell r="D6037" t="str">
            <v>ARGAMASSAS</v>
          </cell>
          <cell r="E6037" t="str">
            <v>0210</v>
          </cell>
          <cell r="F6037" t="str">
            <v/>
          </cell>
          <cell r="G6037" t="str">
            <v/>
          </cell>
          <cell r="H6037" t="str">
            <v>ARGAMASSA TRAÇO 1:4 (EM VOLUME DE CIMENTO E AREIA MÉDIA ÚMIDA), PREPARO MECÂNICO COM MISTURADOR DE EIXO HORIZONTAL DE 300 KG. AF_08/2019</v>
          </cell>
          <cell r="I6037" t="str">
            <v>M3</v>
          </cell>
          <cell r="J6037" t="str">
            <v>COEFICIENTE DE REPRESENTATIVIDADE</v>
          </cell>
          <cell r="K6037" t="str">
            <v>349,45</v>
          </cell>
          <cell r="L6037" t="str">
            <v>CAIXA REFERENCIAL</v>
          </cell>
        </row>
        <row r="6038">
          <cell r="A6038">
            <v>100474</v>
          </cell>
          <cell r="B6038" t="str">
            <v>SERVICOS DIVERSOS</v>
          </cell>
          <cell r="C6038" t="str">
            <v>SEDI</v>
          </cell>
          <cell r="D6038" t="str">
            <v>ARGAMASSAS</v>
          </cell>
          <cell r="E6038" t="str">
            <v>0210</v>
          </cell>
          <cell r="F6038" t="str">
            <v/>
          </cell>
          <cell r="G6038" t="str">
            <v/>
          </cell>
          <cell r="H6038" t="str">
            <v>ARGAMASSA TRAÇO 1:4 (EM VOLUME DE CIMENTO E AREIA MÉDIA ÚMIDA), PREPARO MECÂNICO COM MISTURADOR DE EIXO HORIZONTAL DE 600 KG. AF_08/2019</v>
          </cell>
          <cell r="I6038" t="str">
            <v>M3</v>
          </cell>
          <cell r="J6038" t="str">
            <v>COEFICIENTE DE REPRESENTATIVIDADE</v>
          </cell>
          <cell r="K6038" t="str">
            <v>333,38</v>
          </cell>
          <cell r="L6038" t="str">
            <v>CAIXA REFERENCIAL</v>
          </cell>
        </row>
        <row r="6039">
          <cell r="A6039">
            <v>100475</v>
          </cell>
          <cell r="B6039" t="str">
            <v>SERVICOS DIVERSOS</v>
          </cell>
          <cell r="C6039" t="str">
            <v>SEDI</v>
          </cell>
          <cell r="D6039" t="str">
            <v>ARGAMASSAS</v>
          </cell>
          <cell r="E6039" t="str">
            <v>0210</v>
          </cell>
          <cell r="F6039" t="str">
            <v/>
          </cell>
          <cell r="G6039" t="str">
            <v/>
          </cell>
          <cell r="H6039" t="str">
            <v>ARGAMASSA TRAÇO 1:3 (EM VOLUME DE CIMENTO E AREIA MÉDIA ÚMIDA) COM ADIÇÃO DE IMPERMEABILIZANTE, PREPARO MECÂNICO COM BETONEIRA 400 L. AF_08/2019</v>
          </cell>
          <cell r="I6039" t="str">
            <v>M3</v>
          </cell>
          <cell r="J6039" t="str">
            <v>COEFICIENTE DE REPRESENTATIVIDADE</v>
          </cell>
          <cell r="K6039" t="str">
            <v>513,58</v>
          </cell>
          <cell r="L6039" t="str">
            <v>CAIXA REFERENCIAL</v>
          </cell>
        </row>
        <row r="6040">
          <cell r="A6040">
            <v>100477</v>
          </cell>
          <cell r="B6040" t="str">
            <v>SERVICOS DIVERSOS</v>
          </cell>
          <cell r="C6040" t="str">
            <v>SEDI</v>
          </cell>
          <cell r="D6040" t="str">
            <v>ARGAMASSAS</v>
          </cell>
          <cell r="E6040" t="str">
            <v>0210</v>
          </cell>
          <cell r="F6040" t="str">
            <v/>
          </cell>
          <cell r="G6040" t="str">
            <v/>
          </cell>
          <cell r="H6040" t="str">
            <v>ARGAMASSA TRAÇO 1:3 (EM VOLUME DE CIMENTO E AREIA MÉDIA ÚMIDA) COM ADIÇÃO DE IMPERMEABILIZANTE, PREPARO MECÂNICO COM MISTURADOR DE EIXO HORIZONTAL DE 160 KG. AF_08/2019</v>
          </cell>
          <cell r="I6040" t="str">
            <v>M3</v>
          </cell>
          <cell r="J6040" t="str">
            <v>COEFICIENTE DE REPRESENTATIVIDADE</v>
          </cell>
          <cell r="K6040" t="str">
            <v>558,85</v>
          </cell>
          <cell r="L6040" t="str">
            <v>CAIXA REFERENCIAL</v>
          </cell>
        </row>
        <row r="6041">
          <cell r="A6041">
            <v>100478</v>
          </cell>
          <cell r="B6041" t="str">
            <v>SERVICOS DIVERSOS</v>
          </cell>
          <cell r="C6041" t="str">
            <v>SEDI</v>
          </cell>
          <cell r="D6041" t="str">
            <v>ARGAMASSAS</v>
          </cell>
          <cell r="E6041" t="str">
            <v>0210</v>
          </cell>
          <cell r="F6041" t="str">
            <v/>
          </cell>
          <cell r="G6041" t="str">
            <v/>
          </cell>
          <cell r="H6041" t="str">
            <v>ARGAMASSA TRAÇO 1:3 (EM VOLUME DE CIMENTO E AREIA MÉDIA ÚMIDA) COM ADIÇÃO DE IMPERMEABILIZANTE, PREPARO MECÂNICO COM MISTURADOR DE EIXO HORIZONTAL DE 300 KG. AF_08/2019</v>
          </cell>
          <cell r="I6041" t="str">
            <v>M3</v>
          </cell>
          <cell r="J6041" t="str">
            <v>COEFICIENTE DE REPRESENTATIVIDADE</v>
          </cell>
          <cell r="K6041" t="str">
            <v>504,12</v>
          </cell>
          <cell r="L6041" t="str">
            <v>CAIXA REFERENCIAL</v>
          </cell>
        </row>
        <row r="6042">
          <cell r="A6042">
            <v>100479</v>
          </cell>
          <cell r="B6042" t="str">
            <v>SERVICOS DIVERSOS</v>
          </cell>
          <cell r="C6042" t="str">
            <v>SEDI</v>
          </cell>
          <cell r="D6042" t="str">
            <v>ARGAMASSAS</v>
          </cell>
          <cell r="E6042" t="str">
            <v>0210</v>
          </cell>
          <cell r="F6042" t="str">
            <v/>
          </cell>
          <cell r="G6042" t="str">
            <v/>
          </cell>
          <cell r="H6042" t="str">
            <v>ARGAMASSA TRAÇO 1:3 (EM VOLUME DE CIMENTO E AREIA MÉDIA ÚMIDA) COM ADIÇÃO DE IMPERMEABILIZANTE, PREPARO MECÂNICO COM MISTURADOR DE EIXO HORIZONTAL DE 600 KG. AF_08/2019</v>
          </cell>
          <cell r="I6042" t="str">
            <v>M3</v>
          </cell>
          <cell r="J6042" t="str">
            <v>COEFICIENTE DE REPRESENTATIVIDADE</v>
          </cell>
          <cell r="K6042" t="str">
            <v>491,97</v>
          </cell>
          <cell r="L6042" t="str">
            <v>CAIXA REFERENCIAL</v>
          </cell>
        </row>
        <row r="6043">
          <cell r="A6043">
            <v>100480</v>
          </cell>
          <cell r="B6043" t="str">
            <v>SERVICOS DIVERSOS</v>
          </cell>
          <cell r="C6043" t="str">
            <v>SEDI</v>
          </cell>
          <cell r="D6043" t="str">
            <v>ARGAMASSAS</v>
          </cell>
          <cell r="E6043" t="str">
            <v>0210</v>
          </cell>
          <cell r="F6043" t="str">
            <v/>
          </cell>
          <cell r="G6043" t="str">
            <v/>
          </cell>
          <cell r="H6043" t="str">
            <v>ARGAMASSA TRAÇO 1:3 (EM VOLUME DE CIMENTO E AREIA MÉDIA ÚMIDA) COM ADIÇÃO DE IMPERMEABILIZANTE, PREPARO MANUAL. AF_08/2019</v>
          </cell>
          <cell r="I6043" t="str">
            <v>M3</v>
          </cell>
          <cell r="J6043" t="str">
            <v>COLETADO</v>
          </cell>
          <cell r="K6043" t="str">
            <v>580,03</v>
          </cell>
          <cell r="L6043" t="str">
            <v>CAIXA REFERENCIAL</v>
          </cell>
        </row>
        <row r="6044">
          <cell r="A6044">
            <v>100481</v>
          </cell>
          <cell r="B6044" t="str">
            <v>SERVICOS DIVERSOS</v>
          </cell>
          <cell r="C6044" t="str">
            <v>SEDI</v>
          </cell>
          <cell r="D6044" t="str">
            <v>ARGAMASSAS</v>
          </cell>
          <cell r="E6044" t="str">
            <v>0210</v>
          </cell>
          <cell r="F6044" t="str">
            <v/>
          </cell>
          <cell r="G6044" t="str">
            <v/>
          </cell>
          <cell r="H6044" t="str">
            <v>ARGAMASSA TRAÇO 1:4 (EM VOLUME DE CIMENTO E AREIA MÉDIA ÚMIDA) COM ADIÇÃO DE IMPERMEABILIZANTE, PREPARO MECÂNICO COM BETONEIRA 400 L. AF_08/2019</v>
          </cell>
          <cell r="I6044" t="str">
            <v>M3</v>
          </cell>
          <cell r="J6044" t="str">
            <v>COEFICIENTE DE REPRESENTATIVIDADE</v>
          </cell>
          <cell r="K6044" t="str">
            <v>436,18</v>
          </cell>
          <cell r="L6044" t="str">
            <v>CAIXA REFERENCIAL</v>
          </cell>
        </row>
        <row r="6045">
          <cell r="A6045">
            <v>100483</v>
          </cell>
          <cell r="B6045" t="str">
            <v>SERVICOS DIVERSOS</v>
          </cell>
          <cell r="C6045" t="str">
            <v>SEDI</v>
          </cell>
          <cell r="D6045" t="str">
            <v>ARGAMASSAS</v>
          </cell>
          <cell r="E6045" t="str">
            <v>0210</v>
          </cell>
          <cell r="F6045" t="str">
            <v/>
          </cell>
          <cell r="G6045" t="str">
            <v/>
          </cell>
          <cell r="H6045" t="str">
            <v>ARGAMASSA TRAÇO 1:4 (EM VOLUME DE CIMENTO E AREIA MÉDIA ÚMIDA) COM ADIÇÃO DE IMPERMEABILIZANTE, PREPARO MECÂNICO COM MISTURADOR DE EIXO HORIZONTAL DE 160 KG. AF_08/2019</v>
          </cell>
          <cell r="I6045" t="str">
            <v>M3</v>
          </cell>
          <cell r="J6045" t="str">
            <v>COEFICIENTE DE REPRESENTATIVIDADE</v>
          </cell>
          <cell r="K6045" t="str">
            <v>470,36</v>
          </cell>
          <cell r="L6045" t="str">
            <v>CAIXA REFERENCIAL</v>
          </cell>
        </row>
        <row r="6046">
          <cell r="A6046">
            <v>100484</v>
          </cell>
          <cell r="B6046" t="str">
            <v>SERVICOS DIVERSOS</v>
          </cell>
          <cell r="C6046" t="str">
            <v>SEDI</v>
          </cell>
          <cell r="D6046" t="str">
            <v>ARGAMASSAS</v>
          </cell>
          <cell r="E6046" t="str">
            <v>0210</v>
          </cell>
          <cell r="F6046" t="str">
            <v/>
          </cell>
          <cell r="G6046" t="str">
            <v/>
          </cell>
          <cell r="H6046" t="str">
            <v>ARGAMASSA TRAÇO 1:4 (EM VOLUME DE CIMENTO E AREIA MÉDIA ÚMIDA) COM ADIÇÃO DE IMPERMEABILIZANTE, PREPARO MECÂNICO COM MISTURADOR DE EIXO HORIZONTAL DE 300 KG. AF_08/2019</v>
          </cell>
          <cell r="I6046" t="str">
            <v>M3</v>
          </cell>
          <cell r="J6046" t="str">
            <v>COEFICIENTE DE REPRESENTATIVIDADE</v>
          </cell>
          <cell r="K6046" t="str">
            <v>435,84</v>
          </cell>
          <cell r="L6046" t="str">
            <v>CAIXA REFERENCIAL</v>
          </cell>
        </row>
        <row r="6047">
          <cell r="A6047">
            <v>100485</v>
          </cell>
          <cell r="B6047" t="str">
            <v>SERVICOS DIVERSOS</v>
          </cell>
          <cell r="C6047" t="str">
            <v>SEDI</v>
          </cell>
          <cell r="D6047" t="str">
            <v>ARGAMASSAS</v>
          </cell>
          <cell r="E6047" t="str">
            <v>0210</v>
          </cell>
          <cell r="F6047" t="str">
            <v/>
          </cell>
          <cell r="G6047" t="str">
            <v/>
          </cell>
          <cell r="H6047" t="str">
            <v>ARGAMASSA TRAÇO 1:4 (EM VOLUME DE CIMENTO E AREIA MÉDIA ÚMIDA) COM ADIÇÃO DE IMPERMEABILIZANTE, PREPARO MECÂNICO COM MISTURADOR DE EIXO HORIZONTAL DE 600 KG. AF_08/2019</v>
          </cell>
          <cell r="I6047" t="str">
            <v>M3</v>
          </cell>
          <cell r="J6047" t="str">
            <v>COEFICIENTE DE REPRESENTATIVIDADE</v>
          </cell>
          <cell r="K6047" t="str">
            <v>421,14</v>
          </cell>
          <cell r="L6047" t="str">
            <v>CAIXA REFERENCIAL</v>
          </cell>
        </row>
        <row r="6048">
          <cell r="A6048">
            <v>100486</v>
          </cell>
          <cell r="B6048" t="str">
            <v>SERVICOS DIVERSOS</v>
          </cell>
          <cell r="C6048" t="str">
            <v>SEDI</v>
          </cell>
          <cell r="D6048" t="str">
            <v>ARGAMASSAS</v>
          </cell>
          <cell r="E6048" t="str">
            <v>0210</v>
          </cell>
          <cell r="F6048" t="str">
            <v/>
          </cell>
          <cell r="G6048" t="str">
            <v/>
          </cell>
          <cell r="H6048" t="str">
            <v>ARGAMASSA TRAÇO 1:4 (EM VOLUME DE CIMENTO E AREIA MÉDIA ÚMIDA) COM ADIÇÃO DE IMPERMEABILIZANTE, PREPARO MANUAL. AF_08/2019</v>
          </cell>
          <cell r="I6048" t="str">
            <v>M3</v>
          </cell>
          <cell r="J6048" t="str">
            <v>COLETADO</v>
          </cell>
          <cell r="K6048" t="str">
            <v>506,55</v>
          </cell>
          <cell r="L6048" t="str">
            <v>CAIXA REFERENCIAL</v>
          </cell>
        </row>
        <row r="6049">
          <cell r="A6049">
            <v>100487</v>
          </cell>
          <cell r="B6049" t="str">
            <v>SERVICOS DIVERSOS</v>
          </cell>
          <cell r="C6049" t="str">
            <v>SEDI</v>
          </cell>
          <cell r="D6049" t="str">
            <v>ARGAMASSAS</v>
          </cell>
          <cell r="E6049" t="str">
            <v>0210</v>
          </cell>
          <cell r="F6049" t="str">
            <v/>
          </cell>
          <cell r="G6049" t="str">
            <v/>
          </cell>
          <cell r="H6049" t="str">
            <v>ARGAMASSA TRAÇO 1:2:9 (EM VOLUME DE CIMENTO, CAL E AREIA MÉDIA ÚMIDA) PARA EMBOÇO/MASSA ÚNICA/ASSENTAMENTO DE ALVENARIA DE VEDAÇÃO, PREPARO MECÂNICO COM MISTURADOR DE EIXO HORIZONTAL DE 600 KG. AF_08/2019</v>
          </cell>
          <cell r="I6049" t="str">
            <v>M3</v>
          </cell>
          <cell r="J6049" t="str">
            <v>COEFICIENTE DE REPRESENTATIVIDADE</v>
          </cell>
          <cell r="K6049" t="str">
            <v>372,36</v>
          </cell>
          <cell r="L6049" t="str">
            <v>CAIXA REFERENCIAL</v>
          </cell>
        </row>
        <row r="6050">
          <cell r="A6050">
            <v>100488</v>
          </cell>
          <cell r="B6050" t="str">
            <v>SERVICOS DIVERSOS</v>
          </cell>
          <cell r="C6050" t="str">
            <v>SEDI</v>
          </cell>
          <cell r="D6050" t="str">
            <v>ARGAMASSAS</v>
          </cell>
          <cell r="E6050" t="str">
            <v>0210</v>
          </cell>
          <cell r="F6050" t="str">
            <v/>
          </cell>
          <cell r="G6050" t="str">
            <v/>
          </cell>
          <cell r="H6050" t="str">
            <v>ARGAMASSA TRAÇO 1:0,5:4,5 (EM VOLUME DE CIMENTO, CAL E AREIA MÉDIA ÚMIDA), PREPARO MECÂNICO COM BETONEIRA 600 L. AF_08/2019</v>
          </cell>
          <cell r="I6050" t="str">
            <v>M3</v>
          </cell>
          <cell r="J6050" t="str">
            <v>COEFICIENTE DE REPRESENTATIVIDADE</v>
          </cell>
          <cell r="K6050" t="str">
            <v>391,55</v>
          </cell>
          <cell r="L6050" t="str">
            <v>CAIXA REFERENCIAL</v>
          </cell>
        </row>
        <row r="6051">
          <cell r="A6051">
            <v>100489</v>
          </cell>
          <cell r="B6051" t="str">
            <v>SERVICOS DIVERSOS</v>
          </cell>
          <cell r="C6051" t="str">
            <v>SEDI</v>
          </cell>
          <cell r="D6051" t="str">
            <v>ARGAMASSAS</v>
          </cell>
          <cell r="E6051" t="str">
            <v>0210</v>
          </cell>
          <cell r="F6051" t="str">
            <v/>
          </cell>
          <cell r="G6051" t="str">
            <v/>
          </cell>
          <cell r="H6051" t="str">
            <v>ARGAMASSA TRAÇO 1:3 (EM VOLUME DE CIMENTO E AREIA MÉDIA ÚMIDA), PREPARO MECÂNICO COM BETONEIRA 600 L. AF_08/2019</v>
          </cell>
          <cell r="I6051" t="str">
            <v>M3</v>
          </cell>
          <cell r="J6051" t="str">
            <v>COEFICIENTE DE REPRESENTATIVIDADE</v>
          </cell>
          <cell r="K6051" t="str">
            <v>400,64</v>
          </cell>
          <cell r="L6051" t="str">
            <v>CAIXA REFERENCIAL</v>
          </cell>
        </row>
        <row r="6052">
          <cell r="A6052">
            <v>100490</v>
          </cell>
          <cell r="B6052" t="str">
            <v>SERVICOS DIVERSOS</v>
          </cell>
          <cell r="C6052" t="str">
            <v>SEDI</v>
          </cell>
          <cell r="D6052" t="str">
            <v>ARGAMASSAS</v>
          </cell>
          <cell r="E6052" t="str">
            <v>0210</v>
          </cell>
          <cell r="F6052" t="str">
            <v/>
          </cell>
          <cell r="G6052" t="str">
            <v/>
          </cell>
          <cell r="H6052" t="str">
            <v>ARGAMASSA TRAÇO 1:4 (EM VOLUME DE CIMENTO E AREIA MÉDIA ÚMIDA), PREPARO MECÂNICO COM BETONEIRA 600 L. AF_08/2019</v>
          </cell>
          <cell r="I6052" t="str">
            <v>M3</v>
          </cell>
          <cell r="J6052" t="str">
            <v>COEFICIENTE DE REPRESENTATIVIDADE</v>
          </cell>
          <cell r="K6052" t="str">
            <v>346,15</v>
          </cell>
          <cell r="L6052" t="str">
            <v>CAIXA REFERENCIAL</v>
          </cell>
        </row>
        <row r="6053">
          <cell r="A6053">
            <v>100491</v>
          </cell>
          <cell r="B6053" t="str">
            <v>SERVICOS DIVERSOS</v>
          </cell>
          <cell r="C6053" t="str">
            <v>SEDI</v>
          </cell>
          <cell r="D6053" t="str">
            <v>ARGAMASSAS</v>
          </cell>
          <cell r="E6053" t="str">
            <v>0210</v>
          </cell>
          <cell r="F6053" t="str">
            <v/>
          </cell>
          <cell r="G6053" t="str">
            <v/>
          </cell>
          <cell r="H6053" t="str">
            <v>ARGAMASSA TRAÇO 1:3 (EM VOLUME DE CIMENTO E AREIA MÉDIA ÚMIDA) COM ADIÇÃO DE IMPERMEABILIZANTE, PREPARO MECÂNICO COM BETONEIRA 600 L. AF_08/2019</v>
          </cell>
          <cell r="I6053" t="str">
            <v>M3</v>
          </cell>
          <cell r="J6053" t="str">
            <v>COEFICIENTE DE REPRESENTATIVIDADE</v>
          </cell>
          <cell r="K6053" t="str">
            <v>512,10</v>
          </cell>
          <cell r="L6053" t="str">
            <v>CAIXA REFERENCIAL</v>
          </cell>
        </row>
        <row r="6054">
          <cell r="A6054">
            <v>100492</v>
          </cell>
          <cell r="B6054" t="str">
            <v>SERVICOS DIVERSOS</v>
          </cell>
          <cell r="C6054" t="str">
            <v>SEDI</v>
          </cell>
          <cell r="D6054" t="str">
            <v>ARGAMASSAS</v>
          </cell>
          <cell r="E6054" t="str">
            <v>0210</v>
          </cell>
          <cell r="F6054" t="str">
            <v/>
          </cell>
          <cell r="G6054" t="str">
            <v/>
          </cell>
          <cell r="H6054" t="str">
            <v>ARGAMASSA TRAÇO 1:4 (EM VOLUME DE CIMENTO E AREIA MÉDIA ÚMIDA) COM ADIÇÃO DE IMPERMEABILIZANTE, PREPARO MECÂNICO COM BETONEIRA 600 L. AF_08/2019</v>
          </cell>
          <cell r="I6054" t="str">
            <v>M3</v>
          </cell>
          <cell r="J6054" t="str">
            <v>COEFICIENTE DE REPRESENTATIVIDADE</v>
          </cell>
          <cell r="K6054" t="str">
            <v>435,22</v>
          </cell>
          <cell r="L6054" t="str">
            <v>CAIXA REFERENCIAL</v>
          </cell>
        </row>
        <row r="6055">
          <cell r="A6055">
            <v>92121</v>
          </cell>
          <cell r="B6055" t="str">
            <v>SERVICOS DIVERSOS</v>
          </cell>
          <cell r="C6055" t="str">
            <v>SEDI</v>
          </cell>
          <cell r="D6055" t="str">
            <v>CARGA, DESCARGA E TRANSPORTE DE MATERIAIS</v>
          </cell>
          <cell r="E6055" t="str">
            <v>0211</v>
          </cell>
          <cell r="F6055" t="str">
            <v/>
          </cell>
          <cell r="G6055" t="str">
            <v/>
          </cell>
          <cell r="H6055" t="str">
            <v>PENEIRAMENTO DE AREIA COM PENEIRA ELÉTRICA. AF_11/2015</v>
          </cell>
          <cell r="I6055" t="str">
            <v>M3</v>
          </cell>
          <cell r="J6055" t="str">
            <v>COEFICIENTE DE REPRESENTATIVIDADE</v>
          </cell>
          <cell r="K6055" t="str">
            <v>20,97</v>
          </cell>
          <cell r="L6055" t="str">
            <v>CAIXA REFERENCIAL</v>
          </cell>
        </row>
        <row r="6056">
          <cell r="A6056">
            <v>92122</v>
          </cell>
          <cell r="B6056" t="str">
            <v>SERVICOS DIVERSOS</v>
          </cell>
          <cell r="C6056" t="str">
            <v>SEDI</v>
          </cell>
          <cell r="D6056" t="str">
            <v>CARGA, DESCARGA E TRANSPORTE DE MATERIAIS</v>
          </cell>
          <cell r="E6056" t="str">
            <v>0211</v>
          </cell>
          <cell r="F6056" t="str">
            <v/>
          </cell>
          <cell r="G6056" t="str">
            <v/>
          </cell>
          <cell r="H6056" t="str">
            <v>PENEIRAMENTO DE AREIA COM PENEIRA MANUAL. AF_11/2015</v>
          </cell>
          <cell r="I6056" t="str">
            <v>M3</v>
          </cell>
          <cell r="J6056" t="str">
            <v>COLETADO</v>
          </cell>
          <cell r="K6056" t="str">
            <v>34,89</v>
          </cell>
          <cell r="L6056" t="str">
            <v>CAIXA REFERENCIAL</v>
          </cell>
        </row>
        <row r="6057">
          <cell r="A6057">
            <v>92123</v>
          </cell>
          <cell r="B6057" t="str">
            <v>SERVICOS DIVERSOS</v>
          </cell>
          <cell r="C6057" t="str">
            <v>SEDI</v>
          </cell>
          <cell r="D6057" t="str">
            <v>CARGA, DESCARGA E TRANSPORTE DE MATERIAIS</v>
          </cell>
          <cell r="E6057" t="str">
            <v>0211</v>
          </cell>
          <cell r="F6057" t="str">
            <v/>
          </cell>
          <cell r="G6057" t="str">
            <v/>
          </cell>
          <cell r="H6057" t="str">
            <v>ENSACAMENTO DE AREIA. AF_11/2015</v>
          </cell>
          <cell r="I6057" t="str">
            <v>M3</v>
          </cell>
          <cell r="J6057" t="str">
            <v>COEFICIENTE DE REPRESENTATIVIDADE</v>
          </cell>
          <cell r="K6057" t="str">
            <v>35,04</v>
          </cell>
          <cell r="L6057" t="str">
            <v>CAIXA REFERENCIAL</v>
          </cell>
        </row>
        <row r="6058">
          <cell r="A6058">
            <v>100195</v>
          </cell>
          <cell r="B6058" t="str">
            <v>SERVICOS DIVERSOS</v>
          </cell>
          <cell r="C6058" t="str">
            <v>SEDI</v>
          </cell>
          <cell r="D6058" t="str">
            <v>CARGA, DESCARGA E TRANSPORTE DE MATERIAIS</v>
          </cell>
          <cell r="E6058" t="str">
            <v>0211</v>
          </cell>
          <cell r="F6058" t="str">
            <v/>
          </cell>
          <cell r="G6058" t="str">
            <v/>
          </cell>
          <cell r="H6058" t="str">
            <v>TRANSPORTE HORIZONTAL MANUAL, DE SACOS DE 50 KG (UNIDADE: KGXKM). AF_07/2019</v>
          </cell>
          <cell r="I6058" t="str">
            <v>KGXKM</v>
          </cell>
          <cell r="J6058" t="str">
            <v>COLETADO</v>
          </cell>
          <cell r="K6058" t="str">
            <v>0,53</v>
          </cell>
          <cell r="L6058" t="str">
            <v>CAIXA REFERENCIAL</v>
          </cell>
        </row>
        <row r="6059">
          <cell r="A6059">
            <v>100196</v>
          </cell>
          <cell r="B6059" t="str">
            <v>SERVICOS DIVERSOS</v>
          </cell>
          <cell r="C6059" t="str">
            <v>SEDI</v>
          </cell>
          <cell r="D6059" t="str">
            <v>CARGA, DESCARGA E TRANSPORTE DE MATERIAIS</v>
          </cell>
          <cell r="E6059" t="str">
            <v>0211</v>
          </cell>
          <cell r="F6059" t="str">
            <v/>
          </cell>
          <cell r="G6059" t="str">
            <v/>
          </cell>
          <cell r="H6059" t="str">
            <v>TRANSPORTE HORIZONTAL MANUAL, DE SACOS DE 30 KG (UNIDADE: KGXKM). AF_07/2019</v>
          </cell>
          <cell r="I6059" t="str">
            <v>KGXKM</v>
          </cell>
          <cell r="J6059" t="str">
            <v>COLETADO</v>
          </cell>
          <cell r="K6059" t="str">
            <v>0,89</v>
          </cell>
          <cell r="L6059" t="str">
            <v>CAIXA REFERENCIAL</v>
          </cell>
        </row>
        <row r="6060">
          <cell r="A6060">
            <v>100197</v>
          </cell>
          <cell r="B6060" t="str">
            <v>SERVICOS DIVERSOS</v>
          </cell>
          <cell r="C6060" t="str">
            <v>SEDI</v>
          </cell>
          <cell r="D6060" t="str">
            <v>CARGA, DESCARGA E TRANSPORTE DE MATERIAIS</v>
          </cell>
          <cell r="E6060" t="str">
            <v>0211</v>
          </cell>
          <cell r="F6060" t="str">
            <v/>
          </cell>
          <cell r="G6060" t="str">
            <v/>
          </cell>
          <cell r="H6060" t="str">
            <v>TRANSPORTE HORIZONTAL MANUAL, DE SACOS DE 20 KG (UNIDADE: KGXKM). AF_07/2019</v>
          </cell>
          <cell r="I6060" t="str">
            <v>KGXKM</v>
          </cell>
          <cell r="J6060" t="str">
            <v>COLETADO</v>
          </cell>
          <cell r="K6060" t="str">
            <v>1,33</v>
          </cell>
          <cell r="L6060" t="str">
            <v>CAIXA REFERENCIAL</v>
          </cell>
        </row>
        <row r="6061">
          <cell r="A6061">
            <v>100198</v>
          </cell>
          <cell r="B6061" t="str">
            <v>SERVICOS DIVERSOS</v>
          </cell>
          <cell r="C6061" t="str">
            <v>SEDI</v>
          </cell>
          <cell r="D6061" t="str">
            <v>CARGA, DESCARGA E TRANSPORTE DE MATERIAIS</v>
          </cell>
          <cell r="E6061" t="str">
            <v>0211</v>
          </cell>
          <cell r="F6061" t="str">
            <v/>
          </cell>
          <cell r="G6061" t="str">
            <v/>
          </cell>
          <cell r="H6061" t="str">
            <v>TRANSPORTE HORIZONTAL COM CARRINHO PLATAFORMA, DE SACOS DE 50 KG (UNIDADE: KGXKM). AF_07/2019</v>
          </cell>
          <cell r="I6061" t="str">
            <v>KGXKM</v>
          </cell>
          <cell r="J6061" t="str">
            <v>COLETADO</v>
          </cell>
          <cell r="K6061" t="str">
            <v>0,18</v>
          </cell>
          <cell r="L6061" t="str">
            <v>CAIXA REFERENCIAL</v>
          </cell>
        </row>
        <row r="6062">
          <cell r="A6062">
            <v>100199</v>
          </cell>
          <cell r="B6062" t="str">
            <v>SERVICOS DIVERSOS</v>
          </cell>
          <cell r="C6062" t="str">
            <v>SEDI</v>
          </cell>
          <cell r="D6062" t="str">
            <v>CARGA, DESCARGA E TRANSPORTE DE MATERIAIS</v>
          </cell>
          <cell r="E6062" t="str">
            <v>0211</v>
          </cell>
          <cell r="F6062" t="str">
            <v/>
          </cell>
          <cell r="G6062" t="str">
            <v/>
          </cell>
          <cell r="H6062" t="str">
            <v>TRANSPORTE HORIZONTAL COM CARRINHO PLATAFORMA, DE SACOS DE 30 KG (UNIDADE: KGXKM). AF_07/2019</v>
          </cell>
          <cell r="I6062" t="str">
            <v>KGXKM</v>
          </cell>
          <cell r="J6062" t="str">
            <v>COLETADO</v>
          </cell>
          <cell r="K6062" t="str">
            <v>0,22</v>
          </cell>
          <cell r="L6062" t="str">
            <v>CAIXA REFERENCIAL</v>
          </cell>
        </row>
        <row r="6063">
          <cell r="A6063">
            <v>100200</v>
          </cell>
          <cell r="B6063" t="str">
            <v>SERVICOS DIVERSOS</v>
          </cell>
          <cell r="C6063" t="str">
            <v>SEDI</v>
          </cell>
          <cell r="D6063" t="str">
            <v>CARGA, DESCARGA E TRANSPORTE DE MATERIAIS</v>
          </cell>
          <cell r="E6063" t="str">
            <v>0211</v>
          </cell>
          <cell r="F6063" t="str">
            <v/>
          </cell>
          <cell r="G6063" t="str">
            <v/>
          </cell>
          <cell r="H6063" t="str">
            <v>TRANSPORTE HORIZONTAL COM CARRINHO PLATAFORMA, DE SACOS DE 20 KG (UNIDADE: KGXKM). AF_07/2019</v>
          </cell>
          <cell r="I6063" t="str">
            <v>KGXKM</v>
          </cell>
          <cell r="J6063" t="str">
            <v>COLETADO</v>
          </cell>
          <cell r="K6063" t="str">
            <v>0,27</v>
          </cell>
          <cell r="L6063" t="str">
            <v>CAIXA REFERENCIAL</v>
          </cell>
        </row>
        <row r="6064">
          <cell r="A6064">
            <v>100201</v>
          </cell>
          <cell r="B6064" t="str">
            <v>SERVICOS DIVERSOS</v>
          </cell>
          <cell r="C6064" t="str">
            <v>SEDI</v>
          </cell>
          <cell r="D6064" t="str">
            <v>CARGA, DESCARGA E TRANSPORTE DE MATERIAIS</v>
          </cell>
          <cell r="E6064" t="str">
            <v>0211</v>
          </cell>
          <cell r="F6064" t="str">
            <v/>
          </cell>
          <cell r="G6064" t="str">
            <v/>
          </cell>
          <cell r="H6064" t="str">
            <v>TRANSPORTE HORIZONTAL COM CARRINHO DE MÃO, DE SACOS DE 50 KG (UNIDADE: KGXKM). AF_07/2019</v>
          </cell>
          <cell r="I6064" t="str">
            <v>KGXKM</v>
          </cell>
          <cell r="J6064" t="str">
            <v>COLETADO</v>
          </cell>
          <cell r="K6064" t="str">
            <v>0,54</v>
          </cell>
          <cell r="L6064" t="str">
            <v>CAIXA REFERENCIAL</v>
          </cell>
        </row>
        <row r="6065">
          <cell r="A6065">
            <v>100202</v>
          </cell>
          <cell r="B6065" t="str">
            <v>SERVICOS DIVERSOS</v>
          </cell>
          <cell r="C6065" t="str">
            <v>SEDI</v>
          </cell>
          <cell r="D6065" t="str">
            <v>CARGA, DESCARGA E TRANSPORTE DE MATERIAIS</v>
          </cell>
          <cell r="E6065" t="str">
            <v>0211</v>
          </cell>
          <cell r="F6065" t="str">
            <v/>
          </cell>
          <cell r="G6065" t="str">
            <v/>
          </cell>
          <cell r="H6065" t="str">
            <v>TRANSPORTE HORIZONTAL COM CARRINHO DE MÃO, DE SACOS DE 30 KG (UNIDADE: KGXKM). AF_07/2019</v>
          </cell>
          <cell r="I6065" t="str">
            <v>KGXKM</v>
          </cell>
          <cell r="J6065" t="str">
            <v>COLETADO</v>
          </cell>
          <cell r="K6065" t="str">
            <v>0,63</v>
          </cell>
          <cell r="L6065" t="str">
            <v>CAIXA REFERENCIAL</v>
          </cell>
        </row>
        <row r="6066">
          <cell r="A6066">
            <v>100203</v>
          </cell>
          <cell r="B6066" t="str">
            <v>SERVICOS DIVERSOS</v>
          </cell>
          <cell r="C6066" t="str">
            <v>SEDI</v>
          </cell>
          <cell r="D6066" t="str">
            <v>CARGA, DESCARGA E TRANSPORTE DE MATERIAIS</v>
          </cell>
          <cell r="E6066" t="str">
            <v>0211</v>
          </cell>
          <cell r="F6066" t="str">
            <v/>
          </cell>
          <cell r="G6066" t="str">
            <v/>
          </cell>
          <cell r="H6066" t="str">
            <v>TRANSPORTE HORIZONTAL COM CARRINHO DE MÃO, DE SACOS DE 20 KG (UNIDADE: KGXKM). AF_07/2019</v>
          </cell>
          <cell r="I6066" t="str">
            <v>KGXKM</v>
          </cell>
          <cell r="J6066" t="str">
            <v>COLETADO</v>
          </cell>
          <cell r="K6066" t="str">
            <v>0,75</v>
          </cell>
          <cell r="L6066" t="str">
            <v>CAIXA REFERENCIAL</v>
          </cell>
        </row>
        <row r="6067">
          <cell r="A6067">
            <v>100204</v>
          </cell>
          <cell r="B6067" t="str">
            <v>SERVICOS DIVERSOS</v>
          </cell>
          <cell r="C6067" t="str">
            <v>SEDI</v>
          </cell>
          <cell r="D6067" t="str">
            <v>CARGA, DESCARGA E TRANSPORTE DE MATERIAIS</v>
          </cell>
          <cell r="E6067" t="str">
            <v>0211</v>
          </cell>
          <cell r="F6067" t="str">
            <v/>
          </cell>
          <cell r="G6067" t="str">
            <v/>
          </cell>
          <cell r="H6067" t="str">
            <v>TRANSPORTE HORIZONTAL COM MANIPULADOR TELESCÓPICO, DE PÁLETE DE SACOS (UNIDADE: KGXKM). AF_07/2019</v>
          </cell>
          <cell r="I6067" t="str">
            <v>KGXKM</v>
          </cell>
          <cell r="J6067" t="str">
            <v>ATRIBUÍDO SÃO PAULO</v>
          </cell>
          <cell r="K6067" t="str">
            <v>0,08</v>
          </cell>
          <cell r="L6067" t="str">
            <v>CAIXA REFERENCIAL</v>
          </cell>
        </row>
        <row r="6068">
          <cell r="A6068">
            <v>100205</v>
          </cell>
          <cell r="B6068" t="str">
            <v>SERVICOS DIVERSOS</v>
          </cell>
          <cell r="C6068" t="str">
            <v>SEDI</v>
          </cell>
          <cell r="D6068" t="str">
            <v>CARGA, DESCARGA E TRANSPORTE DE MATERIAIS</v>
          </cell>
          <cell r="E6068" t="str">
            <v>0211</v>
          </cell>
          <cell r="F6068" t="str">
            <v/>
          </cell>
          <cell r="G6068" t="str">
            <v/>
          </cell>
          <cell r="H6068" t="str">
            <v>TRANSPORTE HORIZONTAL COM JERICA DE 60 L, DE MASSA/ GRANEL (UNIDADE: M3XKM). AF_07/2019</v>
          </cell>
          <cell r="I6068" t="str">
            <v>M3XKM</v>
          </cell>
          <cell r="J6068" t="str">
            <v>COLETADO</v>
          </cell>
          <cell r="K6068" t="str">
            <v>993,85</v>
          </cell>
          <cell r="L6068" t="str">
            <v>CAIXA REFERENCIAL</v>
          </cell>
        </row>
        <row r="6069">
          <cell r="A6069">
            <v>100206</v>
          </cell>
          <cell r="B6069" t="str">
            <v>SERVICOS DIVERSOS</v>
          </cell>
          <cell r="C6069" t="str">
            <v>SEDI</v>
          </cell>
          <cell r="D6069" t="str">
            <v>CARGA, DESCARGA E TRANSPORTE DE MATERIAIS</v>
          </cell>
          <cell r="E6069" t="str">
            <v>0211</v>
          </cell>
          <cell r="F6069" t="str">
            <v/>
          </cell>
          <cell r="G6069" t="str">
            <v/>
          </cell>
          <cell r="H6069" t="str">
            <v>TRANSPORTE HORIZONTAL COM JERICA DE 90 L, DE MASSA/ GRANEL (UNIDADE: M3XKM). AF_07/2019</v>
          </cell>
          <cell r="I6069" t="str">
            <v>M3XKM</v>
          </cell>
          <cell r="J6069" t="str">
            <v>COLETADO</v>
          </cell>
          <cell r="K6069" t="str">
            <v>718,39</v>
          </cell>
          <cell r="L6069" t="str">
            <v>CAIXA REFERENCIAL</v>
          </cell>
        </row>
        <row r="6070">
          <cell r="A6070">
            <v>100207</v>
          </cell>
          <cell r="B6070" t="str">
            <v>SERVICOS DIVERSOS</v>
          </cell>
          <cell r="C6070" t="str">
            <v>SEDI</v>
          </cell>
          <cell r="D6070" t="str">
            <v>CARGA, DESCARGA E TRANSPORTE DE MATERIAIS</v>
          </cell>
          <cell r="E6070" t="str">
            <v>0211</v>
          </cell>
          <cell r="F6070" t="str">
            <v/>
          </cell>
          <cell r="G6070" t="str">
            <v/>
          </cell>
          <cell r="H6070" t="str">
            <v>TRANSPORTE HORIZONTAL COM CARREGADEIRA, DE MASSA/ GRANEL (UNIDADE: M3XKM). AF_07/2019</v>
          </cell>
          <cell r="I6070" t="str">
            <v>M3XKM</v>
          </cell>
          <cell r="J6070" t="str">
            <v>ATRIBUÍDO SÃO PAULO</v>
          </cell>
          <cell r="K6070" t="str">
            <v>294,65</v>
          </cell>
          <cell r="L6070" t="str">
            <v>CAIXA REFERENCIAL</v>
          </cell>
        </row>
        <row r="6071">
          <cell r="A6071">
            <v>100208</v>
          </cell>
          <cell r="B6071" t="str">
            <v>SERVICOS DIVERSOS</v>
          </cell>
          <cell r="C6071" t="str">
            <v>SEDI</v>
          </cell>
          <cell r="D6071" t="str">
            <v>CARGA, DESCARGA E TRANSPORTE DE MATERIAIS</v>
          </cell>
          <cell r="E6071" t="str">
            <v>0211</v>
          </cell>
          <cell r="F6071" t="str">
            <v/>
          </cell>
          <cell r="G6071" t="str">
            <v/>
          </cell>
          <cell r="H6071" t="str">
            <v>TRANSPORTE HORIZONTAL MANUAL, DE BLOCOS VAZADOS DE CONCRETO OU CERÂMICO DE 19X19X39CM (UNIDADE: BLOCOXKM). AF_07/2019</v>
          </cell>
          <cell r="I6071" t="str">
            <v>UNXKM</v>
          </cell>
          <cell r="J6071" t="str">
            <v>COLETADO</v>
          </cell>
          <cell r="K6071" t="str">
            <v>13,14</v>
          </cell>
          <cell r="L6071" t="str">
            <v>CAIXA REFERENCIAL</v>
          </cell>
        </row>
        <row r="6072">
          <cell r="A6072">
            <v>100209</v>
          </cell>
          <cell r="B6072" t="str">
            <v>SERVICOS DIVERSOS</v>
          </cell>
          <cell r="C6072" t="str">
            <v>SEDI</v>
          </cell>
          <cell r="D6072" t="str">
            <v>CARGA, DESCARGA E TRANSPORTE DE MATERIAIS</v>
          </cell>
          <cell r="E6072" t="str">
            <v>0211</v>
          </cell>
          <cell r="F6072" t="str">
            <v/>
          </cell>
          <cell r="G6072" t="str">
            <v/>
          </cell>
          <cell r="H6072" t="str">
            <v>TRANSPORTE HORIZONTAL MANUAL, DE BLOCOS CERÂMICOS FURADOS NA HORIZONTAL DE 9X19X19CM (UNIDADE: BLOCOXKM). AF_07/2019</v>
          </cell>
          <cell r="I6072" t="str">
            <v>UNXKM</v>
          </cell>
          <cell r="J6072" t="str">
            <v>COLETADO</v>
          </cell>
          <cell r="K6072" t="str">
            <v>6,57</v>
          </cell>
          <cell r="L6072" t="str">
            <v>CAIXA REFERENCIAL</v>
          </cell>
        </row>
        <row r="6073">
          <cell r="A6073">
            <v>100210</v>
          </cell>
          <cell r="B6073" t="str">
            <v>SERVICOS DIVERSOS</v>
          </cell>
          <cell r="C6073" t="str">
            <v>SEDI</v>
          </cell>
          <cell r="D6073" t="str">
            <v>CARGA, DESCARGA E TRANSPORTE DE MATERIAIS</v>
          </cell>
          <cell r="E6073" t="str">
            <v>0211</v>
          </cell>
          <cell r="F6073" t="str">
            <v/>
          </cell>
          <cell r="G6073" t="str">
            <v/>
          </cell>
          <cell r="H6073" t="str">
            <v>TRANSPORTE HORIZONTAL COM CARRINHO DE MÃO, DE BLOCOS VAZADOS DE CONCRETO OU CERÂMICO DE 19X19X39CM (UNIDADE: BLOCOXKM). AF_07/2019</v>
          </cell>
          <cell r="I6073" t="str">
            <v>UNXKM</v>
          </cell>
          <cell r="J6073" t="str">
            <v>COLETADO</v>
          </cell>
          <cell r="K6073" t="str">
            <v>12,11</v>
          </cell>
          <cell r="L6073" t="str">
            <v>CAIXA REFERENCIAL</v>
          </cell>
        </row>
        <row r="6074">
          <cell r="A6074">
            <v>100211</v>
          </cell>
          <cell r="B6074" t="str">
            <v>SERVICOS DIVERSOS</v>
          </cell>
          <cell r="C6074" t="str">
            <v>SEDI</v>
          </cell>
          <cell r="D6074" t="str">
            <v>CARGA, DESCARGA E TRANSPORTE DE MATERIAIS</v>
          </cell>
          <cell r="E6074" t="str">
            <v>0211</v>
          </cell>
          <cell r="F6074" t="str">
            <v/>
          </cell>
          <cell r="G6074" t="str">
            <v/>
          </cell>
          <cell r="H6074" t="str">
            <v>TRANSPORTE HORIZONTAL COM CARRINHO DE MÃO, DE BLOCOS CERÂMICOS FURADOS NA HORIZONTAL DE 9X19X19CM (UNIDADE: BLOCOXKM). AF_07/2019</v>
          </cell>
          <cell r="I6074" t="str">
            <v>UNXKM</v>
          </cell>
          <cell r="J6074" t="str">
            <v>COLETADO</v>
          </cell>
          <cell r="K6074" t="str">
            <v>4,67</v>
          </cell>
          <cell r="L6074" t="str">
            <v>CAIXA REFERENCIAL</v>
          </cell>
        </row>
        <row r="6075">
          <cell r="A6075">
            <v>100212</v>
          </cell>
          <cell r="B6075" t="str">
            <v>SERVICOS DIVERSOS</v>
          </cell>
          <cell r="C6075" t="str">
            <v>SEDI</v>
          </cell>
          <cell r="D6075" t="str">
            <v>CARGA, DESCARGA E TRANSPORTE DE MATERIAIS</v>
          </cell>
          <cell r="E6075" t="str">
            <v>0211</v>
          </cell>
          <cell r="F6075" t="str">
            <v/>
          </cell>
          <cell r="G6075" t="str">
            <v/>
          </cell>
          <cell r="H6075" t="str">
            <v>TRANSPORTE HORIZONTAL COM CARRINHO PLATAFORMA, DE BLOCOS VAZADOS DE CONCRETO OU CERÂMICO DE 19X19X39CM (UNIDADE: BLOCOXKM). AF_07/2019</v>
          </cell>
          <cell r="I6075" t="str">
            <v>UNXKM</v>
          </cell>
          <cell r="J6075" t="str">
            <v>COLETADO</v>
          </cell>
          <cell r="K6075" t="str">
            <v>5,16</v>
          </cell>
          <cell r="L6075" t="str">
            <v>CAIXA REFERENCIAL</v>
          </cell>
        </row>
        <row r="6076">
          <cell r="A6076">
            <v>100213</v>
          </cell>
          <cell r="B6076" t="str">
            <v>SERVICOS DIVERSOS</v>
          </cell>
          <cell r="C6076" t="str">
            <v>SEDI</v>
          </cell>
          <cell r="D6076" t="str">
            <v>CARGA, DESCARGA E TRANSPORTE DE MATERIAIS</v>
          </cell>
          <cell r="E6076" t="str">
            <v>0211</v>
          </cell>
          <cell r="F6076" t="str">
            <v/>
          </cell>
          <cell r="G6076" t="str">
            <v/>
          </cell>
          <cell r="H6076" t="str">
            <v>TRANSPORTE HORIZONTAL COM CARRINHO PLATAFORMA, DE BLOCOS CERÂMICOS FURADOS NA HORIZONTAL DE 9X19X19CM (UNIDADE: BLOCOXKM). AF_07/2019</v>
          </cell>
          <cell r="I6076" t="str">
            <v>UNXKM</v>
          </cell>
          <cell r="J6076" t="str">
            <v>COLETADO</v>
          </cell>
          <cell r="K6076" t="str">
            <v>1,85</v>
          </cell>
          <cell r="L6076" t="str">
            <v>CAIXA REFERENCIAL</v>
          </cell>
        </row>
        <row r="6077">
          <cell r="A6077">
            <v>100214</v>
          </cell>
          <cell r="B6077" t="str">
            <v>SERVICOS DIVERSOS</v>
          </cell>
          <cell r="C6077" t="str">
            <v>SEDI</v>
          </cell>
          <cell r="D6077" t="str">
            <v>CARGA, DESCARGA E TRANSPORTE DE MATERIAIS</v>
          </cell>
          <cell r="E6077" t="str">
            <v>0211</v>
          </cell>
          <cell r="F6077" t="str">
            <v/>
          </cell>
          <cell r="G6077" t="str">
            <v/>
          </cell>
          <cell r="H6077" t="str">
            <v>TRANSPORTE HORIZONTAL COM CARRINHO MINI PÁLETES, DE BLOCOS VAZADOS DE CONCRETO DE 19X19X39CM (UNIDADE: BLOCOXKM). AF_07/2019</v>
          </cell>
          <cell r="I6077" t="str">
            <v>UNXKM</v>
          </cell>
          <cell r="J6077" t="str">
            <v>COLETADO</v>
          </cell>
          <cell r="K6077" t="str">
            <v>2,84</v>
          </cell>
          <cell r="L6077" t="str">
            <v>CAIXA REFERENCIAL</v>
          </cell>
        </row>
        <row r="6078">
          <cell r="A6078">
            <v>100215</v>
          </cell>
          <cell r="B6078" t="str">
            <v>SERVICOS DIVERSOS</v>
          </cell>
          <cell r="C6078" t="str">
            <v>SEDI</v>
          </cell>
          <cell r="D6078" t="str">
            <v>CARGA, DESCARGA E TRANSPORTE DE MATERIAIS</v>
          </cell>
          <cell r="E6078" t="str">
            <v>0211</v>
          </cell>
          <cell r="F6078" t="str">
            <v/>
          </cell>
          <cell r="G6078" t="str">
            <v/>
          </cell>
          <cell r="H6078" t="str">
            <v>TRANSPORTE HORIZONTAL COM CARRINHO MINI PÁLETES, DE BLOCOS CERÂMICOS FURADOS NA VERTICAL DE 19X19X39CM (UNIDADE: BLOCOXKM). AF_07/2019</v>
          </cell>
          <cell r="I6078" t="str">
            <v>UNXKM</v>
          </cell>
          <cell r="J6078" t="str">
            <v>COLETADO</v>
          </cell>
          <cell r="K6078" t="str">
            <v>2,44</v>
          </cell>
          <cell r="L6078" t="str">
            <v>CAIXA REFERENCIAL</v>
          </cell>
        </row>
        <row r="6079">
          <cell r="A6079">
            <v>100216</v>
          </cell>
          <cell r="B6079" t="str">
            <v>SERVICOS DIVERSOS</v>
          </cell>
          <cell r="C6079" t="str">
            <v>SEDI</v>
          </cell>
          <cell r="D6079" t="str">
            <v>CARGA, DESCARGA E TRANSPORTE DE MATERIAIS</v>
          </cell>
          <cell r="E6079" t="str">
            <v>0211</v>
          </cell>
          <cell r="F6079" t="str">
            <v/>
          </cell>
          <cell r="G6079" t="str">
            <v/>
          </cell>
          <cell r="H6079" t="str">
            <v>TRANSPORTE HORIZONTAL COM CARRINHO MINI PÁLETES, DE BLOCOS CERÂMICOS FURADOS NA HORIZONTAL DE 9X19X19CM (UNIDADE: BLOCOXKM). AF_07/2019</v>
          </cell>
          <cell r="I6079" t="str">
            <v>UNXKM</v>
          </cell>
          <cell r="J6079" t="str">
            <v>COLETADO</v>
          </cell>
          <cell r="K6079" t="str">
            <v>0,65</v>
          </cell>
          <cell r="L6079" t="str">
            <v>CAIXA REFERENCIAL</v>
          </cell>
        </row>
        <row r="6080">
          <cell r="A6080">
            <v>100217</v>
          </cell>
          <cell r="B6080" t="str">
            <v>SERVICOS DIVERSOS</v>
          </cell>
          <cell r="C6080" t="str">
            <v>SEDI</v>
          </cell>
          <cell r="D6080" t="str">
            <v>CARGA, DESCARGA E TRANSPORTE DE MATERIAIS</v>
          </cell>
          <cell r="E6080" t="str">
            <v>0211</v>
          </cell>
          <cell r="F6080" t="str">
            <v/>
          </cell>
          <cell r="G6080" t="str">
            <v/>
          </cell>
          <cell r="H6080" t="str">
            <v>TRANSPORTE HORIZONTAL COM MANIPULADOR TELESCÓPICO, DE BLOCOS VAZADOS DE CONCRETO DE 19X19X39CM (UNIDADE: BLOCOXKM). AF_07/2019</v>
          </cell>
          <cell r="I6080" t="str">
            <v>UNXKM</v>
          </cell>
          <cell r="J6080" t="str">
            <v>ATRIBUÍDO SÃO PAULO</v>
          </cell>
          <cell r="K6080" t="str">
            <v>2,20</v>
          </cell>
          <cell r="L6080" t="str">
            <v>CAIXA REFERENCIAL</v>
          </cell>
        </row>
        <row r="6081">
          <cell r="A6081">
            <v>100218</v>
          </cell>
          <cell r="B6081" t="str">
            <v>SERVICOS DIVERSOS</v>
          </cell>
          <cell r="C6081" t="str">
            <v>SEDI</v>
          </cell>
          <cell r="D6081" t="str">
            <v>CARGA, DESCARGA E TRANSPORTE DE MATERIAIS</v>
          </cell>
          <cell r="E6081" t="str">
            <v>0211</v>
          </cell>
          <cell r="F6081" t="str">
            <v/>
          </cell>
          <cell r="G6081" t="str">
            <v/>
          </cell>
          <cell r="H6081" t="str">
            <v>TRANSPORTE HORIZONTAL COM MANIPULADOR TELESCÓPICO, DE BLOCOS CERÂMICOS FURADOS NA VERTICAL DE 19X19X39CM (UNIDADE: BLOCOXKM). AF_07/2019</v>
          </cell>
          <cell r="I6081" t="str">
            <v>UNXKM</v>
          </cell>
          <cell r="J6081" t="str">
            <v>ATRIBUÍDO SÃO PAULO</v>
          </cell>
          <cell r="K6081" t="str">
            <v>1,50</v>
          </cell>
          <cell r="L6081" t="str">
            <v>CAIXA REFERENCIAL</v>
          </cell>
        </row>
        <row r="6082">
          <cell r="A6082">
            <v>100219</v>
          </cell>
          <cell r="B6082" t="str">
            <v>SERVICOS DIVERSOS</v>
          </cell>
          <cell r="C6082" t="str">
            <v>SEDI</v>
          </cell>
          <cell r="D6082" t="str">
            <v>CARGA, DESCARGA E TRANSPORTE DE MATERIAIS</v>
          </cell>
          <cell r="E6082" t="str">
            <v>0211</v>
          </cell>
          <cell r="F6082" t="str">
            <v/>
          </cell>
          <cell r="G6082" t="str">
            <v/>
          </cell>
          <cell r="H6082" t="str">
            <v>TRANSPORTE HORIZONTAL COM MANIPULADOR TELESCÓPICO, DE BLOCOS CERÂMICOS FURADOS NA HORIZONTAL DE 9X19X19CM (UNIDADE: BLOCOXKM). AF_07/2019</v>
          </cell>
          <cell r="I6082" t="str">
            <v>UNXKM</v>
          </cell>
          <cell r="J6082" t="str">
            <v>ATRIBUÍDO SÃO PAULO</v>
          </cell>
          <cell r="K6082" t="str">
            <v>0,33</v>
          </cell>
          <cell r="L6082" t="str">
            <v>CAIXA REFERENCIAL</v>
          </cell>
        </row>
        <row r="6083">
          <cell r="A6083">
            <v>100220</v>
          </cell>
          <cell r="B6083" t="str">
            <v>SERVICOS DIVERSOS</v>
          </cell>
          <cell r="C6083" t="str">
            <v>SEDI</v>
          </cell>
          <cell r="D6083" t="str">
            <v>CARGA, DESCARGA E TRANSPORTE DE MATERIAIS</v>
          </cell>
          <cell r="E6083" t="str">
            <v>0211</v>
          </cell>
          <cell r="F6083" t="str">
            <v/>
          </cell>
          <cell r="G6083" t="str">
            <v/>
          </cell>
          <cell r="H6083" t="str">
            <v>TRANSPORTE HORIZONTAL MANUAL, DE CAIXA COM REVESTIMENTO CERÂMICO (UNIDADE: M2XKM). AF_07/2019</v>
          </cell>
          <cell r="I6083" t="str">
            <v>M2XKM</v>
          </cell>
          <cell r="J6083" t="str">
            <v>COLETADO</v>
          </cell>
          <cell r="K6083" t="str">
            <v>18,88</v>
          </cell>
          <cell r="L6083" t="str">
            <v>CAIXA REFERENCIAL</v>
          </cell>
        </row>
        <row r="6084">
          <cell r="A6084">
            <v>100221</v>
          </cell>
          <cell r="B6084" t="str">
            <v>SERVICOS DIVERSOS</v>
          </cell>
          <cell r="C6084" t="str">
            <v>SEDI</v>
          </cell>
          <cell r="D6084" t="str">
            <v>CARGA, DESCARGA E TRANSPORTE DE MATERIAIS</v>
          </cell>
          <cell r="E6084" t="str">
            <v>0211</v>
          </cell>
          <cell r="F6084" t="str">
            <v/>
          </cell>
          <cell r="G6084" t="str">
            <v/>
          </cell>
          <cell r="H6084" t="str">
            <v>TRANSPORTE HORIZONTAL COM CARRINHO DE MÃO, DE CAIXA COM REVESTIMENTO CERÂMICO (UNIDADE: M2XKM). AF_07/2019</v>
          </cell>
          <cell r="I6084" t="str">
            <v>M2XKM</v>
          </cell>
          <cell r="J6084" t="str">
            <v>COLETADO</v>
          </cell>
          <cell r="K6084" t="str">
            <v>21,41</v>
          </cell>
          <cell r="L6084" t="str">
            <v>CAIXA REFERENCIAL</v>
          </cell>
        </row>
        <row r="6085">
          <cell r="A6085">
            <v>100222</v>
          </cell>
          <cell r="B6085" t="str">
            <v>SERVICOS DIVERSOS</v>
          </cell>
          <cell r="C6085" t="str">
            <v>SEDI</v>
          </cell>
          <cell r="D6085" t="str">
            <v>CARGA, DESCARGA E TRANSPORTE DE MATERIAIS</v>
          </cell>
          <cell r="E6085" t="str">
            <v>0211</v>
          </cell>
          <cell r="F6085" t="str">
            <v/>
          </cell>
          <cell r="G6085" t="str">
            <v/>
          </cell>
          <cell r="H6085" t="str">
            <v>TRANSPORTE HORIZONTAL COM CARRINHO PLATAFORMA, DE CAIXA COM REVESTIMENTO CERÂMICO (UNIDADE: M2XKM). AF_07/2019</v>
          </cell>
          <cell r="I6085" t="str">
            <v>M2XKM</v>
          </cell>
          <cell r="J6085" t="str">
            <v>COLETADO</v>
          </cell>
          <cell r="K6085" t="str">
            <v>8,11</v>
          </cell>
          <cell r="L6085" t="str">
            <v>CAIXA REFERENCIAL</v>
          </cell>
        </row>
        <row r="6086">
          <cell r="A6086">
            <v>100223</v>
          </cell>
          <cell r="B6086" t="str">
            <v>SERVICOS DIVERSOS</v>
          </cell>
          <cell r="C6086" t="str">
            <v>SEDI</v>
          </cell>
          <cell r="D6086" t="str">
            <v>CARGA, DESCARGA E TRANSPORTE DE MATERIAIS</v>
          </cell>
          <cell r="E6086" t="str">
            <v>0211</v>
          </cell>
          <cell r="F6086" t="str">
            <v/>
          </cell>
          <cell r="G6086" t="str">
            <v/>
          </cell>
          <cell r="H6086" t="str">
            <v>TRANSPORTE HORIZONTAL COM CARRINHO MINI PÁLETES, DE CAIXA COM REVESTIMENTO CERÂMICO (UNIDADE: M2XKM). AF_07/2019</v>
          </cell>
          <cell r="I6086" t="str">
            <v>M2XKM</v>
          </cell>
          <cell r="J6086" t="str">
            <v>COLETADO</v>
          </cell>
          <cell r="K6086" t="str">
            <v>3,79</v>
          </cell>
          <cell r="L6086" t="str">
            <v>CAIXA REFERENCIAL</v>
          </cell>
        </row>
        <row r="6087">
          <cell r="A6087">
            <v>100224</v>
          </cell>
          <cell r="B6087" t="str">
            <v>SERVICOS DIVERSOS</v>
          </cell>
          <cell r="C6087" t="str">
            <v>SEDI</v>
          </cell>
          <cell r="D6087" t="str">
            <v>CARGA, DESCARGA E TRANSPORTE DE MATERIAIS</v>
          </cell>
          <cell r="E6087" t="str">
            <v>0211</v>
          </cell>
          <cell r="F6087" t="str">
            <v/>
          </cell>
          <cell r="G6087" t="str">
            <v/>
          </cell>
          <cell r="H6087" t="str">
            <v>TRANSPORTE HORIZONTAL COM MANIPULADOR TELESCÓPICO, DE CAIXA COM REVESTIMENTO CERÂMICO (UNIDADE: M2XKM). AF_07/2019</v>
          </cell>
          <cell r="I6087" t="str">
            <v>M2XKM</v>
          </cell>
          <cell r="J6087" t="str">
            <v>ATRIBUÍDO SÃO PAULO</v>
          </cell>
          <cell r="K6087" t="str">
            <v>2,20</v>
          </cell>
          <cell r="L6087" t="str">
            <v>CAIXA REFERENCIAL</v>
          </cell>
        </row>
        <row r="6088">
          <cell r="A6088">
            <v>100225</v>
          </cell>
          <cell r="B6088" t="str">
            <v>SERVICOS DIVERSOS</v>
          </cell>
          <cell r="C6088" t="str">
            <v>SEDI</v>
          </cell>
          <cell r="D6088" t="str">
            <v>CARGA, DESCARGA E TRANSPORTE DE MATERIAIS</v>
          </cell>
          <cell r="E6088" t="str">
            <v>0211</v>
          </cell>
          <cell r="F6088" t="str">
            <v/>
          </cell>
          <cell r="G6088" t="str">
            <v/>
          </cell>
          <cell r="H6088" t="str">
            <v>TRANSPORTE HORIZONTAL MANUAL, DE LATA DE 18 LITROS (UNIDADE: LXKM). AF_07/2019</v>
          </cell>
          <cell r="I6088" t="str">
            <v>LXKM</v>
          </cell>
          <cell r="J6088" t="str">
            <v>COLETADO</v>
          </cell>
          <cell r="K6088" t="str">
            <v>1,48</v>
          </cell>
          <cell r="L6088" t="str">
            <v>CAIXA REFERENCIAL</v>
          </cell>
        </row>
        <row r="6089">
          <cell r="A6089">
            <v>100226</v>
          </cell>
          <cell r="B6089" t="str">
            <v>SERVICOS DIVERSOS</v>
          </cell>
          <cell r="C6089" t="str">
            <v>SEDI</v>
          </cell>
          <cell r="D6089" t="str">
            <v>CARGA, DESCARGA E TRANSPORTE DE MATERIAIS</v>
          </cell>
          <cell r="E6089" t="str">
            <v>0211</v>
          </cell>
          <cell r="F6089" t="str">
            <v/>
          </cell>
          <cell r="G6089" t="str">
            <v/>
          </cell>
          <cell r="H6089" t="str">
            <v>TRANSPORTE HORIZONTAL COM CARRINHO PLATAFORMA, DE LATA DE 18 LITROS (UNIDADE: LXKM). AF_07/2019</v>
          </cell>
          <cell r="I6089" t="str">
            <v>LXKM</v>
          </cell>
          <cell r="J6089" t="str">
            <v>COLETADO</v>
          </cell>
          <cell r="K6089" t="str">
            <v>0,46</v>
          </cell>
          <cell r="L6089" t="str">
            <v>CAIXA REFERENCIAL</v>
          </cell>
        </row>
        <row r="6090">
          <cell r="A6090">
            <v>100227</v>
          </cell>
          <cell r="B6090" t="str">
            <v>SERVICOS DIVERSOS</v>
          </cell>
          <cell r="C6090" t="str">
            <v>SEDI</v>
          </cell>
          <cell r="D6090" t="str">
            <v>CARGA, DESCARGA E TRANSPORTE DE MATERIAIS</v>
          </cell>
          <cell r="E6090" t="str">
            <v>0211</v>
          </cell>
          <cell r="F6090" t="str">
            <v/>
          </cell>
          <cell r="G6090" t="str">
            <v/>
          </cell>
          <cell r="H6090" t="str">
            <v>TRANSPORTE HORIZONTAL COM CARRINHO RACIONAL, DE LATA DE 18 LITROS (UNIDADE: LXKM). AF_07/2019</v>
          </cell>
          <cell r="I6090" t="str">
            <v>LXKM</v>
          </cell>
          <cell r="J6090" t="str">
            <v>COLETADO</v>
          </cell>
          <cell r="K6090" t="str">
            <v>0,68</v>
          </cell>
          <cell r="L6090" t="str">
            <v>CAIXA REFERENCIAL</v>
          </cell>
        </row>
        <row r="6091">
          <cell r="A6091">
            <v>100228</v>
          </cell>
          <cell r="B6091" t="str">
            <v>SERVICOS DIVERSOS</v>
          </cell>
          <cell r="C6091" t="str">
            <v>SEDI</v>
          </cell>
          <cell r="D6091" t="str">
            <v>CARGA, DESCARGA E TRANSPORTE DE MATERIAIS</v>
          </cell>
          <cell r="E6091" t="str">
            <v>0211</v>
          </cell>
          <cell r="F6091" t="str">
            <v/>
          </cell>
          <cell r="G6091" t="str">
            <v/>
          </cell>
          <cell r="H6091" t="str">
            <v>TRANSPORTE HORIZONTAL COM MANIPULADOR TELESCÓPICO, DE LATA DE 18 LITROS (UNIDADE: LXKM). AF_07/2019</v>
          </cell>
          <cell r="I6091" t="str">
            <v>LXKM</v>
          </cell>
          <cell r="J6091" t="str">
            <v>ATRIBUÍDO SÃO PAULO</v>
          </cell>
          <cell r="K6091" t="str">
            <v>0,21</v>
          </cell>
          <cell r="L6091" t="str">
            <v>CAIXA REFERENCIAL</v>
          </cell>
        </row>
        <row r="6092">
          <cell r="A6092">
            <v>100229</v>
          </cell>
          <cell r="B6092" t="str">
            <v>SERVICOS DIVERSOS</v>
          </cell>
          <cell r="C6092" t="str">
            <v>SEDI</v>
          </cell>
          <cell r="D6092" t="str">
            <v>CARGA, DESCARGA E TRANSPORTE DE MATERIAIS</v>
          </cell>
          <cell r="E6092" t="str">
            <v>0211</v>
          </cell>
          <cell r="F6092" t="str">
            <v/>
          </cell>
          <cell r="G6092" t="str">
            <v/>
          </cell>
          <cell r="H6092" t="str">
            <v>TRANSPORTE VERTICAL MANUAL, 1 PAVIMENTO, DE SACOS DE 50 KG (UNIDADE: KG). AF_07/2019</v>
          </cell>
          <cell r="I6092" t="str">
            <v>KG</v>
          </cell>
          <cell r="J6092" t="str">
            <v>COLETADO</v>
          </cell>
          <cell r="K6092" t="str">
            <v>0,01</v>
          </cell>
          <cell r="L6092" t="str">
            <v>CAIXA REFERENCIAL</v>
          </cell>
        </row>
        <row r="6093">
          <cell r="A6093">
            <v>100230</v>
          </cell>
          <cell r="B6093" t="str">
            <v>SERVICOS DIVERSOS</v>
          </cell>
          <cell r="C6093" t="str">
            <v>SEDI</v>
          </cell>
          <cell r="D6093" t="str">
            <v>CARGA, DESCARGA E TRANSPORTE DE MATERIAIS</v>
          </cell>
          <cell r="E6093" t="str">
            <v>0211</v>
          </cell>
          <cell r="F6093" t="str">
            <v/>
          </cell>
          <cell r="G6093" t="str">
            <v/>
          </cell>
          <cell r="H6093" t="str">
            <v>TRANSPORTE VERTICAL MANUAL, 1 PAVIMENTO, DE SACOS DE 30 KG (UNIDADE: KG). AF_07/2019</v>
          </cell>
          <cell r="I6093" t="str">
            <v>KG</v>
          </cell>
          <cell r="J6093" t="str">
            <v>COLETADO</v>
          </cell>
          <cell r="K6093" t="str">
            <v>0,01</v>
          </cell>
          <cell r="L6093" t="str">
            <v>CAIXA REFERENCIAL</v>
          </cell>
        </row>
        <row r="6094">
          <cell r="A6094">
            <v>100231</v>
          </cell>
          <cell r="B6094" t="str">
            <v>SERVICOS DIVERSOS</v>
          </cell>
          <cell r="C6094" t="str">
            <v>SEDI</v>
          </cell>
          <cell r="D6094" t="str">
            <v>CARGA, DESCARGA E TRANSPORTE DE MATERIAIS</v>
          </cell>
          <cell r="E6094" t="str">
            <v>0211</v>
          </cell>
          <cell r="F6094" t="str">
            <v/>
          </cell>
          <cell r="G6094" t="str">
            <v/>
          </cell>
          <cell r="H6094" t="str">
            <v>TRANSPORTE VERTICAL MANUAL, 1 PAVIMENTO, DE SACOS DE 20 KG (UNIDADE: KG). AF_07/2019</v>
          </cell>
          <cell r="I6094" t="str">
            <v>KG</v>
          </cell>
          <cell r="J6094" t="str">
            <v>COLETADO</v>
          </cell>
          <cell r="K6094" t="str">
            <v>0,02</v>
          </cell>
          <cell r="L6094" t="str">
            <v>CAIXA REFERENCIAL</v>
          </cell>
        </row>
        <row r="6095">
          <cell r="A6095">
            <v>100232</v>
          </cell>
          <cell r="B6095" t="str">
            <v>SERVICOS DIVERSOS</v>
          </cell>
          <cell r="C6095" t="str">
            <v>SEDI</v>
          </cell>
          <cell r="D6095" t="str">
            <v>CARGA, DESCARGA E TRANSPORTE DE MATERIAIS</v>
          </cell>
          <cell r="E6095" t="str">
            <v>0211</v>
          </cell>
          <cell r="F6095" t="str">
            <v/>
          </cell>
          <cell r="G6095" t="str">
            <v/>
          </cell>
          <cell r="H6095" t="str">
            <v>TRANSPORTE VERTICAL MANUAL, 1 PAVIMENTO, DE BLOCOS VAZADOS DE CONCRETO OU CERÂMICO DE 19X19X39CM (UNIDADE: BLOCO). AF_07/2019</v>
          </cell>
          <cell r="I6095" t="str">
            <v>UN</v>
          </cell>
          <cell r="J6095" t="str">
            <v>COLETADO</v>
          </cell>
          <cell r="K6095" t="str">
            <v>0,25</v>
          </cell>
          <cell r="L6095" t="str">
            <v>CAIXA REFERENCIAL</v>
          </cell>
        </row>
        <row r="6096">
          <cell r="A6096">
            <v>100233</v>
          </cell>
          <cell r="B6096" t="str">
            <v>SERVICOS DIVERSOS</v>
          </cell>
          <cell r="C6096" t="str">
            <v>SEDI</v>
          </cell>
          <cell r="D6096" t="str">
            <v>CARGA, DESCARGA E TRANSPORTE DE MATERIAIS</v>
          </cell>
          <cell r="E6096" t="str">
            <v>0211</v>
          </cell>
          <cell r="F6096" t="str">
            <v/>
          </cell>
          <cell r="G6096" t="str">
            <v/>
          </cell>
          <cell r="H6096" t="str">
            <v>TRANSPORTE VERTICAL MANUAL, 1 PAVIMENTO, DE BLOCOS CERÂMICOS FURADOS NA HORIZONTAL DE 9X19X19CM (UNIDADE: BLOCO). AF_07/2019</v>
          </cell>
          <cell r="I6096" t="str">
            <v>UN</v>
          </cell>
          <cell r="J6096" t="str">
            <v>COLETADO</v>
          </cell>
          <cell r="K6096" t="str">
            <v>0,12</v>
          </cell>
          <cell r="L6096" t="str">
            <v>CAIXA REFERENCIAL</v>
          </cell>
        </row>
        <row r="6097">
          <cell r="A6097">
            <v>100234</v>
          </cell>
          <cell r="B6097" t="str">
            <v>SERVICOS DIVERSOS</v>
          </cell>
          <cell r="C6097" t="str">
            <v>SEDI</v>
          </cell>
          <cell r="D6097" t="str">
            <v>CARGA, DESCARGA E TRANSPORTE DE MATERIAIS</v>
          </cell>
          <cell r="E6097" t="str">
            <v>0211</v>
          </cell>
          <cell r="F6097" t="str">
            <v/>
          </cell>
          <cell r="G6097" t="str">
            <v/>
          </cell>
          <cell r="H6097" t="str">
            <v>TRANSPORTE VERTICAL MANUAL, 1 PAVIMENTO, DE CAIXA COM REVESTIMENTO CERÂMICO (UNIDADE: M2). AF_07/2019</v>
          </cell>
          <cell r="I6097" t="str">
            <v>M2</v>
          </cell>
          <cell r="J6097" t="str">
            <v>COLETADO</v>
          </cell>
          <cell r="K6097" t="str">
            <v>0,37</v>
          </cell>
          <cell r="L6097" t="str">
            <v>CAIXA REFERENCIAL</v>
          </cell>
        </row>
        <row r="6098">
          <cell r="A6098">
            <v>100235</v>
          </cell>
          <cell r="B6098" t="str">
            <v>SERVICOS DIVERSOS</v>
          </cell>
          <cell r="C6098" t="str">
            <v>SEDI</v>
          </cell>
          <cell r="D6098" t="str">
            <v>CARGA, DESCARGA E TRANSPORTE DE MATERIAIS</v>
          </cell>
          <cell r="E6098" t="str">
            <v>0211</v>
          </cell>
          <cell r="F6098" t="str">
            <v/>
          </cell>
          <cell r="G6098" t="str">
            <v/>
          </cell>
          <cell r="H6098" t="str">
            <v>TRANSPORTE VERTICAL MANUAL, 1 PAVIMENTO, DE LATA DE 18 LITROS (UNIDADE: L). AF_07/2019</v>
          </cell>
          <cell r="I6098" t="str">
            <v>L</v>
          </cell>
          <cell r="J6098" t="str">
            <v>COLETADO</v>
          </cell>
          <cell r="K6098" t="str">
            <v>0,02</v>
          </cell>
          <cell r="L6098" t="str">
            <v>CAIXA REFERENCIAL</v>
          </cell>
        </row>
        <row r="6099">
          <cell r="A6099">
            <v>100236</v>
          </cell>
          <cell r="B6099" t="str">
            <v>SERVICOS DIVERSOS</v>
          </cell>
          <cell r="C6099" t="str">
            <v>SEDI</v>
          </cell>
          <cell r="D6099" t="str">
            <v>CARGA, DESCARGA E TRANSPORTE DE MATERIAIS</v>
          </cell>
          <cell r="E6099" t="str">
            <v>0211</v>
          </cell>
          <cell r="F6099" t="str">
            <v/>
          </cell>
          <cell r="G6099" t="str">
            <v/>
          </cell>
          <cell r="H6099" t="str">
            <v>TRANSPORTE HORIZONTAL MANUAL, DE TUBO DE PVC SOLDÁVEL COM DIÂMETRO MENOR OU IGUAL A 60 MM (UNIDADE: MXKM). AF_07/2019</v>
          </cell>
          <cell r="I6099" t="str">
            <v>MXKM</v>
          </cell>
          <cell r="J6099" t="str">
            <v>COLETADO</v>
          </cell>
          <cell r="K6099" t="str">
            <v>1,88</v>
          </cell>
          <cell r="L6099" t="str">
            <v>CAIXA REFERENCIAL</v>
          </cell>
        </row>
        <row r="6100">
          <cell r="A6100">
            <v>100237</v>
          </cell>
          <cell r="B6100" t="str">
            <v>SERVICOS DIVERSOS</v>
          </cell>
          <cell r="C6100" t="str">
            <v>SEDI</v>
          </cell>
          <cell r="D6100" t="str">
            <v>CARGA, DESCARGA E TRANSPORTE DE MATERIAIS</v>
          </cell>
          <cell r="E6100" t="str">
            <v>0211</v>
          </cell>
          <cell r="F6100" t="str">
            <v/>
          </cell>
          <cell r="G6100" t="str">
            <v/>
          </cell>
          <cell r="H6100" t="str">
            <v>TRANSPORTE HORIZONTAL MANUAL, DE TUBO DE PVC SOLDÁVEL COM DIÂMETRO MAIOR QUE 60 MM E MENOR OU IGUAL A 85 MM (UNIDADE: MXKM). AF_07/2019</v>
          </cell>
          <cell r="I6100" t="str">
            <v>MXKM</v>
          </cell>
          <cell r="J6100" t="str">
            <v>COLETADO</v>
          </cell>
          <cell r="K6100" t="str">
            <v>2,25</v>
          </cell>
          <cell r="L6100" t="str">
            <v>CAIXA REFERENCIAL</v>
          </cell>
        </row>
        <row r="6101">
          <cell r="A6101">
            <v>100238</v>
          </cell>
          <cell r="B6101" t="str">
            <v>SERVICOS DIVERSOS</v>
          </cell>
          <cell r="C6101" t="str">
            <v>SEDI</v>
          </cell>
          <cell r="D6101" t="str">
            <v>CARGA, DESCARGA E TRANSPORTE DE MATERIAIS</v>
          </cell>
          <cell r="E6101" t="str">
            <v>0211</v>
          </cell>
          <cell r="F6101" t="str">
            <v/>
          </cell>
          <cell r="G6101" t="str">
            <v/>
          </cell>
          <cell r="H6101" t="str">
            <v>TRANSPORTE HORIZONTAL MANUAL, DE TUBO DE CPVC COM DIÂMETRO MENOR OU IGUAL A 73 MM (UNIDADE: MXKM). AF_07/2019</v>
          </cell>
          <cell r="I6101" t="str">
            <v>MXKM</v>
          </cell>
          <cell r="J6101" t="str">
            <v>COLETADO</v>
          </cell>
          <cell r="K6101" t="str">
            <v>3,61</v>
          </cell>
          <cell r="L6101" t="str">
            <v>CAIXA REFERENCIAL</v>
          </cell>
        </row>
        <row r="6102">
          <cell r="A6102">
            <v>100239</v>
          </cell>
          <cell r="B6102" t="str">
            <v>SERVICOS DIVERSOS</v>
          </cell>
          <cell r="C6102" t="str">
            <v>SEDI</v>
          </cell>
          <cell r="D6102" t="str">
            <v>CARGA, DESCARGA E TRANSPORTE DE MATERIAIS</v>
          </cell>
          <cell r="E6102" t="str">
            <v>0211</v>
          </cell>
          <cell r="F6102" t="str">
            <v/>
          </cell>
          <cell r="G6102" t="str">
            <v/>
          </cell>
          <cell r="H6102" t="str">
            <v>TRANSPORTE HORIZONTAL MANUAL, DE TUBO DE CPVC COM DIÂMETRO MAIOR QUE 73 MM E MENOR OU IGUAL A 89 MM (UNIDADE: MXKM). AF_07/2019</v>
          </cell>
          <cell r="I6102" t="str">
            <v>MXKM</v>
          </cell>
          <cell r="J6102" t="str">
            <v>COLETADO</v>
          </cell>
          <cell r="K6102" t="str">
            <v>4,51</v>
          </cell>
          <cell r="L6102" t="str">
            <v>CAIXA REFERENCIAL</v>
          </cell>
        </row>
        <row r="6103">
          <cell r="A6103">
            <v>100240</v>
          </cell>
          <cell r="B6103" t="str">
            <v>SERVICOS DIVERSOS</v>
          </cell>
          <cell r="C6103" t="str">
            <v>SEDI</v>
          </cell>
          <cell r="D6103" t="str">
            <v>CARGA, DESCARGA E TRANSPORTE DE MATERIAIS</v>
          </cell>
          <cell r="E6103" t="str">
            <v>0211</v>
          </cell>
          <cell r="F6103" t="str">
            <v/>
          </cell>
          <cell r="G6103" t="str">
            <v/>
          </cell>
          <cell r="H6103" t="str">
            <v>TRANSPORTE HORIZONTAL MANUAL, DE TUBO DE PPR - PN12 OU PN25 - COM DIÂMETRO MENOR OU IGUAL A 50 MM (UNIDADE: MXKM). AF_07/2019</v>
          </cell>
          <cell r="I6103" t="str">
            <v>MXKM</v>
          </cell>
          <cell r="J6103" t="str">
            <v>COLETADO</v>
          </cell>
          <cell r="K6103" t="str">
            <v>2,71</v>
          </cell>
          <cell r="L6103" t="str">
            <v>CAIXA REFERENCIAL</v>
          </cell>
        </row>
        <row r="6104">
          <cell r="A6104">
            <v>100241</v>
          </cell>
          <cell r="B6104" t="str">
            <v>SERVICOS DIVERSOS</v>
          </cell>
          <cell r="C6104" t="str">
            <v>SEDI</v>
          </cell>
          <cell r="D6104" t="str">
            <v>CARGA, DESCARGA E TRANSPORTE DE MATERIAIS</v>
          </cell>
          <cell r="E6104" t="str">
            <v>0211</v>
          </cell>
          <cell r="F6104" t="str">
            <v/>
          </cell>
          <cell r="G6104" t="str">
            <v/>
          </cell>
          <cell r="H6104" t="str">
            <v>TRANSPORTE HORIZONTAL MANUAL, DE TUBO DE PPR - PN12 OU PN25 - COM DIÂMETRO MAIOR QUE 50 MM E MENOR OU IGUAL A 75 MM (UNIDADE: MXKM). AF_07/2019</v>
          </cell>
          <cell r="I6104" t="str">
            <v>MXKM</v>
          </cell>
          <cell r="J6104" t="str">
            <v>COLETADO</v>
          </cell>
          <cell r="K6104" t="str">
            <v>4,51</v>
          </cell>
          <cell r="L6104" t="str">
            <v>CAIXA REFERENCIAL</v>
          </cell>
        </row>
        <row r="6105">
          <cell r="A6105">
            <v>100242</v>
          </cell>
          <cell r="B6105" t="str">
            <v>SERVICOS DIVERSOS</v>
          </cell>
          <cell r="C6105" t="str">
            <v>SEDI</v>
          </cell>
          <cell r="D6105" t="str">
            <v>CARGA, DESCARGA E TRANSPORTE DE MATERIAIS</v>
          </cell>
          <cell r="E6105" t="str">
            <v>0211</v>
          </cell>
          <cell r="F6105" t="str">
            <v/>
          </cell>
          <cell r="G6105" t="str">
            <v/>
          </cell>
          <cell r="H6105" t="str">
            <v>TRANSPORTE HORIZONTAL MANUAL, DE TUBO DE PPR - PN12 OU PN25 - COM DIÂMETRO MAIOR QUE 75 MM E MENOR OU IGUAL A 110 MM (UNIDADE: MXKM). AF_07/2019</v>
          </cell>
          <cell r="I6105" t="str">
            <v>MXKM</v>
          </cell>
          <cell r="J6105" t="str">
            <v>COLETADO</v>
          </cell>
          <cell r="K6105" t="str">
            <v>13,35</v>
          </cell>
          <cell r="L6105" t="str">
            <v>CAIXA REFERENCIAL</v>
          </cell>
        </row>
        <row r="6106">
          <cell r="A6106">
            <v>100243</v>
          </cell>
          <cell r="B6106" t="str">
            <v>SERVICOS DIVERSOS</v>
          </cell>
          <cell r="C6106" t="str">
            <v>SEDI</v>
          </cell>
          <cell r="D6106" t="str">
            <v>CARGA, DESCARGA E TRANSPORTE DE MATERIAIS</v>
          </cell>
          <cell r="E6106" t="str">
            <v>0211</v>
          </cell>
          <cell r="F6106" t="str">
            <v/>
          </cell>
          <cell r="G6106" t="str">
            <v/>
          </cell>
          <cell r="H6106" t="str">
            <v>TRANSPORTE HORIZONTAL MANUAL, DE TUBO DE COBRE - CLASSE E - COM DIÂMETRO MENOR OU IGUAL A 54 MM (UNIDADE: MXKM). AF_07/2019</v>
          </cell>
          <cell r="I6106" t="str">
            <v>MXKM</v>
          </cell>
          <cell r="J6106" t="str">
            <v>COLETADO</v>
          </cell>
          <cell r="K6106" t="str">
            <v>2,16</v>
          </cell>
          <cell r="L6106" t="str">
            <v>CAIXA REFERENCIAL</v>
          </cell>
        </row>
        <row r="6107">
          <cell r="A6107">
            <v>100244</v>
          </cell>
          <cell r="B6107" t="str">
            <v>SERVICOS DIVERSOS</v>
          </cell>
          <cell r="C6107" t="str">
            <v>SEDI</v>
          </cell>
          <cell r="D6107" t="str">
            <v>CARGA, DESCARGA E TRANSPORTE DE MATERIAIS</v>
          </cell>
          <cell r="E6107" t="str">
            <v>0211</v>
          </cell>
          <cell r="F6107" t="str">
            <v/>
          </cell>
          <cell r="G6107" t="str">
            <v/>
          </cell>
          <cell r="H6107" t="str">
            <v>TRANSPORTE HORIZONTAL MANUAL, DE TUBO DE COBRE - CLASSE E - COM DIÂMETRO MAIOR QUE 54 MM E MENOR OU IGUAL A 79 MM (UNIDADE: MXKM). AF_07/2019</v>
          </cell>
          <cell r="I6107" t="str">
            <v>MXKM</v>
          </cell>
          <cell r="J6107" t="str">
            <v>COLETADO</v>
          </cell>
          <cell r="K6107" t="str">
            <v>2,71</v>
          </cell>
          <cell r="L6107" t="str">
            <v>CAIXA REFERENCIAL</v>
          </cell>
        </row>
        <row r="6108">
          <cell r="A6108">
            <v>100245</v>
          </cell>
          <cell r="B6108" t="str">
            <v>SERVICOS DIVERSOS</v>
          </cell>
          <cell r="C6108" t="str">
            <v>SEDI</v>
          </cell>
          <cell r="D6108" t="str">
            <v>CARGA, DESCARGA E TRANSPORTE DE MATERIAIS</v>
          </cell>
          <cell r="E6108" t="str">
            <v>0211</v>
          </cell>
          <cell r="F6108" t="str">
            <v/>
          </cell>
          <cell r="G6108" t="str">
            <v/>
          </cell>
          <cell r="H6108" t="str">
            <v>TRANSPORTE HORIZONTAL MANUAL, DE TUBO DE COBRE - CLASSE E - COM DIÂMETRO MAIOR QUE 79 MM E MENOR OU IGUAL A 104 MM (UNIDADE: MXKM). AF_07/2019</v>
          </cell>
          <cell r="I6108" t="str">
            <v>MXKM</v>
          </cell>
          <cell r="J6108" t="str">
            <v>COLETADO</v>
          </cell>
          <cell r="K6108" t="str">
            <v>5,42</v>
          </cell>
          <cell r="L6108" t="str">
            <v>CAIXA REFERENCIAL</v>
          </cell>
        </row>
        <row r="6109">
          <cell r="A6109">
            <v>100246</v>
          </cell>
          <cell r="B6109" t="str">
            <v>SERVICOS DIVERSOS</v>
          </cell>
          <cell r="C6109" t="str">
            <v>SEDI</v>
          </cell>
          <cell r="D6109" t="str">
            <v>CARGA, DESCARGA E TRANSPORTE DE MATERIAIS</v>
          </cell>
          <cell r="E6109" t="str">
            <v>0211</v>
          </cell>
          <cell r="F6109" t="str">
            <v/>
          </cell>
          <cell r="G6109" t="str">
            <v/>
          </cell>
          <cell r="H6109" t="str">
            <v>TRANSPORTE HORIZONTAL MANUAL, DE TUBO DE PVC SÉRIE NORMAL - ESGOTO PREDIAL, OU REFORÇADO PARA ESGOTO OU ÁGUAS PLUVIAIS PREDIAL, COM DIÂMETRO MENOR OU IGUAL A 75 MM (UNIDADE: MXKM). AF_07/2019</v>
          </cell>
          <cell r="I6109" t="str">
            <v>MXKM</v>
          </cell>
          <cell r="J6109" t="str">
            <v>COLETADO</v>
          </cell>
          <cell r="K6109" t="str">
            <v>1,80</v>
          </cell>
          <cell r="L6109" t="str">
            <v>CAIXA REFERENCIAL</v>
          </cell>
        </row>
        <row r="6110">
          <cell r="A6110">
            <v>100247</v>
          </cell>
          <cell r="B6110" t="str">
            <v>SERVICOS DIVERSOS</v>
          </cell>
          <cell r="C6110" t="str">
            <v>SEDI</v>
          </cell>
          <cell r="D6110" t="str">
            <v>CARGA, DESCARGA E TRANSPORTE DE MATERIAIS</v>
          </cell>
          <cell r="E6110" t="str">
            <v>0211</v>
          </cell>
          <cell r="F6110" t="str">
            <v/>
          </cell>
          <cell r="G6110" t="str">
            <v/>
          </cell>
          <cell r="H6110" t="str">
            <v>TRANSPORTE HORIZONTAL MANUAL, DE TUBO DE PVC SÉRIE NORMAL - ESGOTO PREDIAL, OU REFORÇADO PARA ESGOTO OU ÁGUAS PLUVIAIS PREDIAL, COM DIÂMETRO MAIOR QUE 75 MM E MENOR OU IGUAL A 100 MM (UNIDADE: MXKM). AF_07/2019</v>
          </cell>
          <cell r="I6110" t="str">
            <v>MXKM</v>
          </cell>
          <cell r="J6110" t="str">
            <v>COLETADO</v>
          </cell>
          <cell r="K6110" t="str">
            <v>2,25</v>
          </cell>
          <cell r="L6110" t="str">
            <v>CAIXA REFERENCIAL</v>
          </cell>
        </row>
        <row r="6111">
          <cell r="A6111">
            <v>100248</v>
          </cell>
          <cell r="B6111" t="str">
            <v>SERVICOS DIVERSOS</v>
          </cell>
          <cell r="C6111" t="str">
            <v>SEDI</v>
          </cell>
          <cell r="D6111" t="str">
            <v>CARGA, DESCARGA E TRANSPORTE DE MATERIAIS</v>
          </cell>
          <cell r="E6111" t="str">
            <v>0211</v>
          </cell>
          <cell r="F6111" t="str">
            <v/>
          </cell>
          <cell r="G6111" t="str">
            <v/>
          </cell>
          <cell r="H6111" t="str">
            <v>TRANSPORTE HORIZONTAL MANUAL, DE TUBO DE PVC SÉRIE NORMAL - ESGOTO PREDIAL, OU REFORÇADO PARA ESGOTO OU ÁGUAS PLUVIAIS PREDIAL, COM DIÂMETRO MAIOR QUE 100 MM E MENOR OU IGUAL A 150 MM (UNIDADE: MXKM). AF_07/2019</v>
          </cell>
          <cell r="I6111" t="str">
            <v>MXKM</v>
          </cell>
          <cell r="J6111" t="str">
            <v>COLETADO</v>
          </cell>
          <cell r="K6111" t="str">
            <v>8,90</v>
          </cell>
          <cell r="L6111" t="str">
            <v>CAIXA REFERENCIAL</v>
          </cell>
        </row>
        <row r="6112">
          <cell r="A6112">
            <v>100249</v>
          </cell>
          <cell r="B6112" t="str">
            <v>SERVICOS DIVERSOS</v>
          </cell>
          <cell r="C6112" t="str">
            <v>SEDI</v>
          </cell>
          <cell r="D6112" t="str">
            <v>CARGA, DESCARGA E TRANSPORTE DE MATERIAIS</v>
          </cell>
          <cell r="E6112" t="str">
            <v>0211</v>
          </cell>
          <cell r="F6112" t="str">
            <v/>
          </cell>
          <cell r="G6112" t="str">
            <v/>
          </cell>
          <cell r="H6112" t="str">
            <v>TRANSPORTE HORIZONTAL MANUAL, DE TUBO DE AÇO CARBONO LEVE OU MÉDIO, PRETO OU GALVANIZADO, COM DIÂMETRO MENOR OU IGUAL A 20 MM (UNIDADE: MXKM). AF_07/2019</v>
          </cell>
          <cell r="I6112" t="str">
            <v>MXKM</v>
          </cell>
          <cell r="J6112" t="str">
            <v>COLETADO</v>
          </cell>
          <cell r="K6112" t="str">
            <v>1,80</v>
          </cell>
          <cell r="L6112" t="str">
            <v>CAIXA REFERENCIAL</v>
          </cell>
        </row>
        <row r="6113">
          <cell r="A6113">
            <v>100250</v>
          </cell>
          <cell r="B6113" t="str">
            <v>SERVICOS DIVERSOS</v>
          </cell>
          <cell r="C6113" t="str">
            <v>SEDI</v>
          </cell>
          <cell r="D6113" t="str">
            <v>CARGA, DESCARGA E TRANSPORTE DE MATERIAIS</v>
          </cell>
          <cell r="E6113" t="str">
            <v>0211</v>
          </cell>
          <cell r="F6113" t="str">
            <v/>
          </cell>
          <cell r="G6113" t="str">
            <v/>
          </cell>
          <cell r="H6113" t="str">
            <v>TRANSPORTE HORIZONTAL MANUAL, DE TUBO DE AÇO CARBONO LEVE OU MÉDIO, PRETO OU GALVANIZADO, COM DIÂMETRO MAIOR QUE 20 MM E MENOR OU IGUAL A 32 MM (UNIDADE: MXKM). AF_07/2019</v>
          </cell>
          <cell r="I6113" t="str">
            <v>MXKM</v>
          </cell>
          <cell r="J6113" t="str">
            <v>COLETADO</v>
          </cell>
          <cell r="K6113" t="str">
            <v>3,01</v>
          </cell>
          <cell r="L6113" t="str">
            <v>CAIXA REFERENCIAL</v>
          </cell>
        </row>
        <row r="6114">
          <cell r="A6114">
            <v>100251</v>
          </cell>
          <cell r="B6114" t="str">
            <v>SERVICOS DIVERSOS</v>
          </cell>
          <cell r="C6114" t="str">
            <v>SEDI</v>
          </cell>
          <cell r="D6114" t="str">
            <v>CARGA, DESCARGA E TRANSPORTE DE MATERIAIS</v>
          </cell>
          <cell r="E6114" t="str">
            <v>0211</v>
          </cell>
          <cell r="F6114" t="str">
            <v/>
          </cell>
          <cell r="G6114" t="str">
            <v/>
          </cell>
          <cell r="H6114" t="str">
            <v>TRANSPORTE HORIZONTAL MANUAL, DE TUBO DE AÇO CARBONO LEVE OU MÉDIO, PRETO OU GALVANIZADO, COM DIÂMETRO MAIOR QUE 32 MM E MENOR OU IGUAL A 65 MM (UNIDADE: MXKM). AF_07/2019</v>
          </cell>
          <cell r="I6114" t="str">
            <v>MXKM</v>
          </cell>
          <cell r="J6114" t="str">
            <v>COLETADO</v>
          </cell>
          <cell r="K6114" t="str">
            <v>8,90</v>
          </cell>
          <cell r="L6114" t="str">
            <v>CAIXA REFERENCIAL</v>
          </cell>
        </row>
        <row r="6115">
          <cell r="A6115">
            <v>100252</v>
          </cell>
          <cell r="B6115" t="str">
            <v>SERVICOS DIVERSOS</v>
          </cell>
          <cell r="C6115" t="str">
            <v>SEDI</v>
          </cell>
          <cell r="D6115" t="str">
            <v>CARGA, DESCARGA E TRANSPORTE DE MATERIAIS</v>
          </cell>
          <cell r="E6115" t="str">
            <v>0211</v>
          </cell>
          <cell r="F6115" t="str">
            <v/>
          </cell>
          <cell r="G6115" t="str">
            <v/>
          </cell>
          <cell r="H6115" t="str">
            <v>TRANSPORTE HORIZONTAL MANUAL, DE TUBO DE AÇO CARBONO LEVE OU MÉDIO, PRETO OU GALVANIZADO, COM DIÂMETRO MAIOR QUE 65 MM E MENOR OU IGUAL A 90 MM (UNIDADE: MXKM). AF_07/2019</v>
          </cell>
          <cell r="I6115" t="str">
            <v>MXKM</v>
          </cell>
          <cell r="J6115" t="str">
            <v>COLETADO</v>
          </cell>
          <cell r="K6115" t="str">
            <v>13,35</v>
          </cell>
          <cell r="L6115" t="str">
            <v>CAIXA REFERENCIAL</v>
          </cell>
        </row>
        <row r="6116">
          <cell r="A6116">
            <v>100253</v>
          </cell>
          <cell r="B6116" t="str">
            <v>SERVICOS DIVERSOS</v>
          </cell>
          <cell r="C6116" t="str">
            <v>SEDI</v>
          </cell>
          <cell r="D6116" t="str">
            <v>CARGA, DESCARGA E TRANSPORTE DE MATERIAIS</v>
          </cell>
          <cell r="E6116" t="str">
            <v>0211</v>
          </cell>
          <cell r="F6116" t="str">
            <v/>
          </cell>
          <cell r="G6116" t="str">
            <v/>
          </cell>
          <cell r="H6116" t="str">
            <v>TRANSPORTE HORIZONTAL MANUAL, DE TUBO DE AÇO CARBONO LEVE OU MÉDIO, PRETO OU GALVANIZADO, COM DIÂMETRO MAIOR QUE 90 MM E MENOR OU IGUAL A 125 MM (UNIDADE: MXKM). AF_07/2019</v>
          </cell>
          <cell r="I6116" t="str">
            <v>MXKM</v>
          </cell>
          <cell r="J6116" t="str">
            <v>COLETADO</v>
          </cell>
          <cell r="K6116" t="str">
            <v>17,80</v>
          </cell>
          <cell r="L6116" t="str">
            <v>CAIXA REFERENCIAL</v>
          </cell>
        </row>
        <row r="6117">
          <cell r="A6117">
            <v>100254</v>
          </cell>
          <cell r="B6117" t="str">
            <v>SERVICOS DIVERSOS</v>
          </cell>
          <cell r="C6117" t="str">
            <v>SEDI</v>
          </cell>
          <cell r="D6117" t="str">
            <v>CARGA, DESCARGA E TRANSPORTE DE MATERIAIS</v>
          </cell>
          <cell r="E6117" t="str">
            <v>0211</v>
          </cell>
          <cell r="F6117" t="str">
            <v/>
          </cell>
          <cell r="G6117" t="str">
            <v/>
          </cell>
          <cell r="H6117" t="str">
            <v>TRANSPORTE HORIZONTAL MANUAL, DE TUBO DE AÇO CARBONO LEVE OU MÉDIO, PRETO OU GALVANIZADO, COM DIÂMETRO MAIOR QUE 125 MM E MENOR OU IGUAL A 150 MM (UNIDADE: MXKM). AF_07/2019</v>
          </cell>
          <cell r="I6117" t="str">
            <v>MXKM</v>
          </cell>
          <cell r="J6117" t="str">
            <v>COLETADO</v>
          </cell>
          <cell r="K6117" t="str">
            <v>26,70</v>
          </cell>
          <cell r="L6117" t="str">
            <v>CAIXA REFERENCIAL</v>
          </cell>
        </row>
        <row r="6118">
          <cell r="A6118">
            <v>100255</v>
          </cell>
          <cell r="B6118" t="str">
            <v>SERVICOS DIVERSOS</v>
          </cell>
          <cell r="C6118" t="str">
            <v>SEDI</v>
          </cell>
          <cell r="D6118" t="str">
            <v>CARGA, DESCARGA E TRANSPORTE DE MATERIAIS</v>
          </cell>
          <cell r="E6118" t="str">
            <v>0211</v>
          </cell>
          <cell r="F6118" t="str">
            <v/>
          </cell>
          <cell r="G6118" t="str">
            <v/>
          </cell>
          <cell r="H6118" t="str">
            <v>TRANSPORTE HORIZONTAL MANUAL, DE TÁBUAS DE MADEIRA COM SEÇÃO TRANSVERSAL DE 2,5 X 25 CM E 2,5 X 30 CM (UNIDADE: MXKM). AF_07/2019</v>
          </cell>
          <cell r="I6118" t="str">
            <v>MXKM</v>
          </cell>
          <cell r="J6118" t="str">
            <v>COLETADO</v>
          </cell>
          <cell r="K6118" t="str">
            <v>9,03</v>
          </cell>
          <cell r="L6118" t="str">
            <v>CAIXA REFERENCIAL</v>
          </cell>
        </row>
        <row r="6119">
          <cell r="A6119">
            <v>100256</v>
          </cell>
          <cell r="B6119" t="str">
            <v>SERVICOS DIVERSOS</v>
          </cell>
          <cell r="C6119" t="str">
            <v>SEDI</v>
          </cell>
          <cell r="D6119" t="str">
            <v>CARGA, DESCARGA E TRANSPORTE DE MATERIAIS</v>
          </cell>
          <cell r="E6119" t="str">
            <v>0211</v>
          </cell>
          <cell r="F6119" t="str">
            <v/>
          </cell>
          <cell r="G6119" t="str">
            <v/>
          </cell>
          <cell r="H6119" t="str">
            <v>TRANSPORTE HORIZONTAL MANUAL, DE CAIBROS DE MADEIRA COM SEÇÃO TRANSVERSAL DE 7,5 X 6 CM E 6 X 8 CM (UNIDADE: MXKM). AF_07/2019</v>
          </cell>
          <cell r="I6119" t="str">
            <v>MXKM</v>
          </cell>
          <cell r="J6119" t="str">
            <v>COLETADO</v>
          </cell>
          <cell r="K6119" t="str">
            <v>6,02</v>
          </cell>
          <cell r="L6119" t="str">
            <v>CAIXA REFERENCIAL</v>
          </cell>
        </row>
        <row r="6120">
          <cell r="A6120">
            <v>100257</v>
          </cell>
          <cell r="B6120" t="str">
            <v>SERVICOS DIVERSOS</v>
          </cell>
          <cell r="C6120" t="str">
            <v>SEDI</v>
          </cell>
          <cell r="D6120" t="str">
            <v>CARGA, DESCARGA E TRANSPORTE DE MATERIAIS</v>
          </cell>
          <cell r="E6120" t="str">
            <v>0211</v>
          </cell>
          <cell r="F6120" t="str">
            <v/>
          </cell>
          <cell r="G6120" t="str">
            <v/>
          </cell>
          <cell r="H6120" t="str">
            <v>TRANSPORTE HORIZONTAL MANUAL, DE RIPAS DE MADEIRA COM SEÇÃO TRANSVERSAL DE 1 X 5 CM E 2 X 5 CM (UNIDADE: MXKM). AF_07/2019</v>
          </cell>
          <cell r="I6120" t="str">
            <v>MXKM</v>
          </cell>
          <cell r="J6120" t="str">
            <v>COLETADO</v>
          </cell>
          <cell r="K6120" t="str">
            <v>3,61</v>
          </cell>
          <cell r="L6120" t="str">
            <v>CAIXA REFERENCIAL</v>
          </cell>
        </row>
        <row r="6121">
          <cell r="A6121">
            <v>100258</v>
          </cell>
          <cell r="B6121" t="str">
            <v>SERVICOS DIVERSOS</v>
          </cell>
          <cell r="C6121" t="str">
            <v>SEDI</v>
          </cell>
          <cell r="D6121" t="str">
            <v>CARGA, DESCARGA E TRANSPORTE DE MATERIAIS</v>
          </cell>
          <cell r="E6121" t="str">
            <v>0211</v>
          </cell>
          <cell r="F6121" t="str">
            <v/>
          </cell>
          <cell r="G6121" t="str">
            <v/>
          </cell>
          <cell r="H6121" t="str">
            <v>TRANSPORTE HORIZONTAL MANUAL, DE VIGAS DE MADEIRA COM SEÇÃO TRANSVERSAL DE 5 X 12 CM (UNIDADE: MXKM). AF_07/2019</v>
          </cell>
          <cell r="I6121" t="str">
            <v>MXKM</v>
          </cell>
          <cell r="J6121" t="str">
            <v>COLETADO</v>
          </cell>
          <cell r="K6121" t="str">
            <v>9,03</v>
          </cell>
          <cell r="L6121" t="str">
            <v>CAIXA REFERENCIAL</v>
          </cell>
        </row>
        <row r="6122">
          <cell r="A6122">
            <v>100259</v>
          </cell>
          <cell r="B6122" t="str">
            <v>SERVICOS DIVERSOS</v>
          </cell>
          <cell r="C6122" t="str">
            <v>SEDI</v>
          </cell>
          <cell r="D6122" t="str">
            <v>CARGA, DESCARGA E TRANSPORTE DE MATERIAIS</v>
          </cell>
          <cell r="E6122" t="str">
            <v>0211</v>
          </cell>
          <cell r="F6122" t="str">
            <v/>
          </cell>
          <cell r="G6122" t="str">
            <v/>
          </cell>
          <cell r="H6122" t="str">
            <v>TRANSPORTE HORIZONTAL MANUAL, DE VIGAS DE MADEIRA COM SEÇÃO TRANSVERSAL DE 6 X 16 CM (UNIDADE: MXKM). AF_07/2019</v>
          </cell>
          <cell r="I6122" t="str">
            <v>MXKM</v>
          </cell>
          <cell r="J6122" t="str">
            <v>COLETADO</v>
          </cell>
          <cell r="K6122" t="str">
            <v>17,80</v>
          </cell>
          <cell r="L6122" t="str">
            <v>CAIXA REFERENCIAL</v>
          </cell>
        </row>
        <row r="6123">
          <cell r="A6123">
            <v>100260</v>
          </cell>
          <cell r="B6123" t="str">
            <v>SERVICOS DIVERSOS</v>
          </cell>
          <cell r="C6123" t="str">
            <v>SEDI</v>
          </cell>
          <cell r="D6123" t="str">
            <v>CARGA, DESCARGA E TRANSPORTE DE MATERIAIS</v>
          </cell>
          <cell r="E6123" t="str">
            <v>0211</v>
          </cell>
          <cell r="F6123" t="str">
            <v/>
          </cell>
          <cell r="G6123" t="str">
            <v/>
          </cell>
          <cell r="H6123" t="str">
            <v>TRANSPORTE HORIZONTAL MANUAL, DE VERGALHÕES DE AÇO COM DIÂMETRO DE 5 MM (UNIDADE: KGXKM). AF_07/2019</v>
          </cell>
          <cell r="I6123" t="str">
            <v>KGXKM</v>
          </cell>
          <cell r="J6123" t="str">
            <v>COLETADO</v>
          </cell>
          <cell r="K6123" t="str">
            <v>5,86</v>
          </cell>
          <cell r="L6123" t="str">
            <v>CAIXA REFERENCIAL</v>
          </cell>
        </row>
        <row r="6124">
          <cell r="A6124">
            <v>100261</v>
          </cell>
          <cell r="B6124" t="str">
            <v>SERVICOS DIVERSOS</v>
          </cell>
          <cell r="C6124" t="str">
            <v>SEDI</v>
          </cell>
          <cell r="D6124" t="str">
            <v>CARGA, DESCARGA E TRANSPORTE DE MATERIAIS</v>
          </cell>
          <cell r="E6124" t="str">
            <v>0211</v>
          </cell>
          <cell r="F6124" t="str">
            <v/>
          </cell>
          <cell r="G6124" t="str">
            <v/>
          </cell>
          <cell r="H6124" t="str">
            <v>TRANSPORTE HORIZONTAL MANUAL, DE VERGALHÕES DE AÇO COM DIÂMETRO DE 6,3 MM (UNIDADE: KGXKM). AF_07/2019</v>
          </cell>
          <cell r="I6124" t="str">
            <v>KGXKM</v>
          </cell>
          <cell r="J6124" t="str">
            <v>COLETADO</v>
          </cell>
          <cell r="K6124" t="str">
            <v>3,68</v>
          </cell>
          <cell r="L6124" t="str">
            <v>CAIXA REFERENCIAL</v>
          </cell>
        </row>
        <row r="6125">
          <cell r="A6125">
            <v>100262</v>
          </cell>
          <cell r="B6125" t="str">
            <v>SERVICOS DIVERSOS</v>
          </cell>
          <cell r="C6125" t="str">
            <v>SEDI</v>
          </cell>
          <cell r="D6125" t="str">
            <v>CARGA, DESCARGA E TRANSPORTE DE MATERIAIS</v>
          </cell>
          <cell r="E6125" t="str">
            <v>0211</v>
          </cell>
          <cell r="F6125" t="str">
            <v/>
          </cell>
          <cell r="G6125" t="str">
            <v/>
          </cell>
          <cell r="H6125" t="str">
            <v>TRANSPORTE HORIZONTAL MANUAL, DE VERGALHÕES DE AÇO COM DIÂMETRO DE 8 MM (UNIDADE: KGXKM). AF_07/2019</v>
          </cell>
          <cell r="I6125" t="str">
            <v>KGXKM</v>
          </cell>
          <cell r="J6125" t="str">
            <v>COLETADO</v>
          </cell>
          <cell r="K6125" t="str">
            <v>2,28</v>
          </cell>
          <cell r="L6125" t="str">
            <v>CAIXA REFERENCIAL</v>
          </cell>
        </row>
        <row r="6126">
          <cell r="A6126">
            <v>100263</v>
          </cell>
          <cell r="B6126" t="str">
            <v>SERVICOS DIVERSOS</v>
          </cell>
          <cell r="C6126" t="str">
            <v>SEDI</v>
          </cell>
          <cell r="D6126" t="str">
            <v>CARGA, DESCARGA E TRANSPORTE DE MATERIAIS</v>
          </cell>
          <cell r="E6126" t="str">
            <v>0211</v>
          </cell>
          <cell r="F6126" t="str">
            <v/>
          </cell>
          <cell r="G6126" t="str">
            <v/>
          </cell>
          <cell r="H6126" t="str">
            <v>TRANSPORTE HORIZONTAL MANUAL, DE VERGALHÕES DE AÇO COM DIÂMETRO DE 10 MM; 12,5 MM; 16 MM; 20 MM; 25 MM OU 32 MM (UNIDADE: KGXKM). AF_07/2019</v>
          </cell>
          <cell r="I6126" t="str">
            <v>KGXKM</v>
          </cell>
          <cell r="J6126" t="str">
            <v>COLETADO</v>
          </cell>
          <cell r="K6126" t="str">
            <v>1,46</v>
          </cell>
          <cell r="L6126" t="str">
            <v>CAIXA REFERENCIAL</v>
          </cell>
        </row>
        <row r="6127">
          <cell r="A6127">
            <v>100264</v>
          </cell>
          <cell r="B6127" t="str">
            <v>SERVICOS DIVERSOS</v>
          </cell>
          <cell r="C6127" t="str">
            <v>SEDI</v>
          </cell>
          <cell r="D6127" t="str">
            <v>CARGA, DESCARGA E TRANSPORTE DE MATERIAIS</v>
          </cell>
          <cell r="E6127" t="str">
            <v>0211</v>
          </cell>
          <cell r="F6127" t="str">
            <v/>
          </cell>
          <cell r="G6127" t="str">
            <v/>
          </cell>
          <cell r="H6127" t="str">
            <v>TRANSPORTE HORIZONTAL MANUAL, DE JANELA (UNIDADE: M2XKM). AF_07/2019</v>
          </cell>
          <cell r="I6127" t="str">
            <v>M2XKM</v>
          </cell>
          <cell r="J6127" t="str">
            <v>COLETADO</v>
          </cell>
          <cell r="K6127" t="str">
            <v>26,66</v>
          </cell>
          <cell r="L6127" t="str">
            <v>CAIXA REFERENCIAL</v>
          </cell>
        </row>
        <row r="6128">
          <cell r="A6128">
            <v>100265</v>
          </cell>
          <cell r="B6128" t="str">
            <v>SERVICOS DIVERSOS</v>
          </cell>
          <cell r="C6128" t="str">
            <v>SEDI</v>
          </cell>
          <cell r="D6128" t="str">
            <v>CARGA, DESCARGA E TRANSPORTE DE MATERIAIS</v>
          </cell>
          <cell r="E6128" t="str">
            <v>0211</v>
          </cell>
          <cell r="F6128" t="str">
            <v/>
          </cell>
          <cell r="G6128" t="str">
            <v/>
          </cell>
          <cell r="H6128" t="str">
            <v>TRANSPORTE VERTICAL MANUAL, 1 PAVIMENTO, DE JANELA (UNIDADE: M2). AF_07/2019</v>
          </cell>
          <cell r="I6128" t="str">
            <v>M2</v>
          </cell>
          <cell r="J6128" t="str">
            <v>COLETADO</v>
          </cell>
          <cell r="K6128" t="str">
            <v>0,56</v>
          </cell>
          <cell r="L6128" t="str">
            <v>CAIXA REFERENCIAL</v>
          </cell>
        </row>
        <row r="6129">
          <cell r="A6129">
            <v>100266</v>
          </cell>
          <cell r="B6129" t="str">
            <v>SERVICOS DIVERSOS</v>
          </cell>
          <cell r="C6129" t="str">
            <v>SEDI</v>
          </cell>
          <cell r="D6129" t="str">
            <v>CARGA, DESCARGA E TRANSPORTE DE MATERIAIS</v>
          </cell>
          <cell r="E6129" t="str">
            <v>0211</v>
          </cell>
          <cell r="F6129" t="str">
            <v/>
          </cell>
          <cell r="G6129" t="str">
            <v/>
          </cell>
          <cell r="H6129" t="str">
            <v>TRANSPORTE HORIZONTAL MANUAL, DE PORTA (UNIDADE: UNIDXKM). AF_07/2019</v>
          </cell>
          <cell r="I6129" t="str">
            <v>UNXKM</v>
          </cell>
          <cell r="J6129" t="str">
            <v>COLETADO</v>
          </cell>
          <cell r="K6129" t="str">
            <v>56,66</v>
          </cell>
          <cell r="L6129" t="str">
            <v>CAIXA REFERENCIAL</v>
          </cell>
        </row>
        <row r="6130">
          <cell r="A6130">
            <v>100267</v>
          </cell>
          <cell r="B6130" t="str">
            <v>SERVICOS DIVERSOS</v>
          </cell>
          <cell r="C6130" t="str">
            <v>SEDI</v>
          </cell>
          <cell r="D6130" t="str">
            <v>CARGA, DESCARGA E TRANSPORTE DE MATERIAIS</v>
          </cell>
          <cell r="E6130" t="str">
            <v>0211</v>
          </cell>
          <cell r="F6130" t="str">
            <v/>
          </cell>
          <cell r="G6130" t="str">
            <v/>
          </cell>
          <cell r="H6130" t="str">
            <v>TRANSPORTE VERTICAL MANUAL, 1 PAVIMENTO, DE PORTA (UNIDADE: UNID). AF_07/2019</v>
          </cell>
          <cell r="I6130" t="str">
            <v>UN</v>
          </cell>
          <cell r="J6130" t="str">
            <v>COLETADO</v>
          </cell>
          <cell r="K6130" t="str">
            <v>1,12</v>
          </cell>
          <cell r="L6130" t="str">
            <v>CAIXA REFERENCIAL</v>
          </cell>
        </row>
        <row r="6131">
          <cell r="A6131">
            <v>100268</v>
          </cell>
          <cell r="B6131" t="str">
            <v>SERVICOS DIVERSOS</v>
          </cell>
          <cell r="C6131" t="str">
            <v>SEDI</v>
          </cell>
          <cell r="D6131" t="str">
            <v>CARGA, DESCARGA E TRANSPORTE DE MATERIAIS</v>
          </cell>
          <cell r="E6131" t="str">
            <v>0211</v>
          </cell>
          <cell r="F6131" t="str">
            <v/>
          </cell>
          <cell r="G6131" t="str">
            <v/>
          </cell>
          <cell r="H6131" t="str">
            <v>TRANSPORTE HORIZONTAL MANUAL, DE BANCADA DE MÁRMORE OU GRANITO PARA COZINHA/LAVATÓRIO OU MÁRMORE SINTÉTICO COM CUBA INTEGRADA (UNIDADE: UNIDXKM). AF_07/2019</v>
          </cell>
          <cell r="I6131" t="str">
            <v>UNXKM</v>
          </cell>
          <cell r="J6131" t="str">
            <v>COLETADO</v>
          </cell>
          <cell r="K6131" t="str">
            <v>56,66</v>
          </cell>
          <cell r="L6131" t="str">
            <v>CAIXA REFERENCIAL</v>
          </cell>
        </row>
        <row r="6132">
          <cell r="A6132">
            <v>100269</v>
          </cell>
          <cell r="B6132" t="str">
            <v>SERVICOS DIVERSOS</v>
          </cell>
          <cell r="C6132" t="str">
            <v>SEDI</v>
          </cell>
          <cell r="D6132" t="str">
            <v>CARGA, DESCARGA E TRANSPORTE DE MATERIAIS</v>
          </cell>
          <cell r="E6132" t="str">
            <v>0211</v>
          </cell>
          <cell r="F6132" t="str">
            <v/>
          </cell>
          <cell r="G6132" t="str">
            <v/>
          </cell>
          <cell r="H6132" t="str">
            <v>TRANSPORTE VERTICAL, BANCADA DE MÁRMORE OU GRANITO PARA COZINHA/LAVATÓRIO OU MÁRMORE SINTÉTICO COM CUBA INTEGRADA, MANUAL, 1 PAVIMENTO, (UNIDADE: UNID). AF_07/2019</v>
          </cell>
          <cell r="I6132" t="str">
            <v>UN</v>
          </cell>
          <cell r="J6132" t="str">
            <v>COLETADO</v>
          </cell>
          <cell r="K6132" t="str">
            <v>1,12</v>
          </cell>
          <cell r="L6132" t="str">
            <v>CAIXA REFERENCIAL</v>
          </cell>
        </row>
        <row r="6133">
          <cell r="A6133">
            <v>100270</v>
          </cell>
          <cell r="B6133" t="str">
            <v>SERVICOS DIVERSOS</v>
          </cell>
          <cell r="C6133" t="str">
            <v>SEDI</v>
          </cell>
          <cell r="D6133" t="str">
            <v>CARGA, DESCARGA E TRANSPORTE DE MATERIAIS</v>
          </cell>
          <cell r="E6133" t="str">
            <v>0211</v>
          </cell>
          <cell r="F6133" t="str">
            <v/>
          </cell>
          <cell r="G6133" t="str">
            <v/>
          </cell>
          <cell r="H6133" t="str">
            <v>TRANSPORTE HORIZONTAL COM CARRINHO PLATAFORMA, DE BANCADA DE MÁRMORE OU GRANITO PARA COZINHA/LAVATÓRIO OU MÁRMORE SINTÉTICO COM CUBA INTEGRADA (UNIDADE: UNIDXKM). AF_07/2019</v>
          </cell>
          <cell r="I6133" t="str">
            <v>UNXKM</v>
          </cell>
          <cell r="J6133" t="str">
            <v>COLETADO</v>
          </cell>
          <cell r="K6133" t="str">
            <v>42,47</v>
          </cell>
          <cell r="L6133" t="str">
            <v>CAIXA REFERENCIAL</v>
          </cell>
        </row>
        <row r="6134">
          <cell r="A6134">
            <v>100271</v>
          </cell>
          <cell r="B6134" t="str">
            <v>SERVICOS DIVERSOS</v>
          </cell>
          <cell r="C6134" t="str">
            <v>SEDI</v>
          </cell>
          <cell r="D6134" t="str">
            <v>CARGA, DESCARGA E TRANSPORTE DE MATERIAIS</v>
          </cell>
          <cell r="E6134" t="str">
            <v>0211</v>
          </cell>
          <cell r="F6134" t="str">
            <v/>
          </cell>
          <cell r="G6134" t="str">
            <v/>
          </cell>
          <cell r="H6134" t="str">
            <v>TRANSPORTE HORIZONTAL MANUAL, DE VIDRO (UNIDADE: M2XKM). AF_07/2019</v>
          </cell>
          <cell r="I6134" t="str">
            <v>M2XKM</v>
          </cell>
          <cell r="J6134" t="str">
            <v>COLETADO</v>
          </cell>
          <cell r="K6134" t="str">
            <v>42,50</v>
          </cell>
          <cell r="L6134" t="str">
            <v>CAIXA REFERENCIAL</v>
          </cell>
        </row>
        <row r="6135">
          <cell r="A6135">
            <v>100272</v>
          </cell>
          <cell r="B6135" t="str">
            <v>SERVICOS DIVERSOS</v>
          </cell>
          <cell r="C6135" t="str">
            <v>SEDI</v>
          </cell>
          <cell r="D6135" t="str">
            <v>CARGA, DESCARGA E TRANSPORTE DE MATERIAIS</v>
          </cell>
          <cell r="E6135" t="str">
            <v>0211</v>
          </cell>
          <cell r="F6135" t="str">
            <v/>
          </cell>
          <cell r="G6135" t="str">
            <v/>
          </cell>
          <cell r="H6135" t="str">
            <v>TRANSPORTE VERTICAL MANUAL, 1 PAVIMENTO, DE VIDRO (UNIDADE: M2). AF_07/2019</v>
          </cell>
          <cell r="I6135" t="str">
            <v>M2</v>
          </cell>
          <cell r="J6135" t="str">
            <v>COLETADO</v>
          </cell>
          <cell r="K6135" t="str">
            <v>0,84</v>
          </cell>
          <cell r="L6135" t="str">
            <v>CAIXA REFERENCIAL</v>
          </cell>
        </row>
        <row r="6136">
          <cell r="A6136">
            <v>100273</v>
          </cell>
          <cell r="B6136" t="str">
            <v>SERVICOS DIVERSOS</v>
          </cell>
          <cell r="C6136" t="str">
            <v>SEDI</v>
          </cell>
          <cell r="D6136" t="str">
            <v>CARGA, DESCARGA E TRANSPORTE DE MATERIAIS</v>
          </cell>
          <cell r="E6136" t="str">
            <v>0211</v>
          </cell>
          <cell r="F6136" t="str">
            <v/>
          </cell>
          <cell r="G6136" t="str">
            <v/>
          </cell>
          <cell r="H6136" t="str">
            <v>TRANSPORTE HORIZONTAL MANUAL, DE TELA DE AÇO (UNIDADE: KGXKM). AF_07/2019</v>
          </cell>
          <cell r="I6136" t="str">
            <v>KGXKM</v>
          </cell>
          <cell r="J6136" t="str">
            <v>COLETADO</v>
          </cell>
          <cell r="K6136" t="str">
            <v>2,21</v>
          </cell>
          <cell r="L6136" t="str">
            <v>CAIXA REFERENCIAL</v>
          </cell>
        </row>
        <row r="6137">
          <cell r="A6137">
            <v>100274</v>
          </cell>
          <cell r="B6137" t="str">
            <v>SERVICOS DIVERSOS</v>
          </cell>
          <cell r="C6137" t="str">
            <v>SEDI</v>
          </cell>
          <cell r="D6137" t="str">
            <v>CARGA, DESCARGA E TRANSPORTE DE MATERIAIS</v>
          </cell>
          <cell r="E6137" t="str">
            <v>0211</v>
          </cell>
          <cell r="F6137" t="str">
            <v/>
          </cell>
          <cell r="G6137" t="str">
            <v/>
          </cell>
          <cell r="H6137" t="str">
            <v>TRANSPORTE HORIZONTAL MANUAL, DE COMPENSADO DE MADEIRA (UNIDADE: M2XKM). AF_07/2019</v>
          </cell>
          <cell r="I6137" t="str">
            <v>M2XKM</v>
          </cell>
          <cell r="J6137" t="str">
            <v>COLETADO</v>
          </cell>
          <cell r="K6137" t="str">
            <v>18,89</v>
          </cell>
          <cell r="L6137" t="str">
            <v>CAIXA REFERENCIAL</v>
          </cell>
        </row>
        <row r="6138">
          <cell r="A6138">
            <v>100275</v>
          </cell>
          <cell r="B6138" t="str">
            <v>SERVICOS DIVERSOS</v>
          </cell>
          <cell r="C6138" t="str">
            <v>SEDI</v>
          </cell>
          <cell r="D6138" t="str">
            <v>CARGA, DESCARGA E TRANSPORTE DE MATERIAIS</v>
          </cell>
          <cell r="E6138" t="str">
            <v>0211</v>
          </cell>
          <cell r="F6138" t="str">
            <v/>
          </cell>
          <cell r="G6138" t="str">
            <v/>
          </cell>
          <cell r="H6138" t="str">
            <v>TRANSPORTE HORIZONTAL MANUAL, DE TELHA TERMOACÚSTICA OU TELHA DE AÇO ZINCADO (UNIDADE: M2XKM). AF_07/2019</v>
          </cell>
          <cell r="I6138" t="str">
            <v>M2XKM</v>
          </cell>
          <cell r="J6138" t="str">
            <v>COLETADO</v>
          </cell>
          <cell r="K6138" t="str">
            <v>12,21</v>
          </cell>
          <cell r="L6138" t="str">
            <v>CAIXA REFERENCIAL</v>
          </cell>
        </row>
        <row r="6139">
          <cell r="A6139">
            <v>100276</v>
          </cell>
          <cell r="B6139" t="str">
            <v>SERVICOS DIVERSOS</v>
          </cell>
          <cell r="C6139" t="str">
            <v>SEDI</v>
          </cell>
          <cell r="D6139" t="str">
            <v>CARGA, DESCARGA E TRANSPORTE DE MATERIAIS</v>
          </cell>
          <cell r="E6139" t="str">
            <v>0211</v>
          </cell>
          <cell r="F6139" t="str">
            <v/>
          </cell>
          <cell r="G6139" t="str">
            <v/>
          </cell>
          <cell r="H6139" t="str">
            <v>TRANSPORTE HORIZONTAL MANUAL, DE TELHA DE FIBROCIMENTO OU TELHA ESTRUTURAL DE FIBROCIMENTO, CANALETE 90 OU KALHETÃO (UNIDADE: M2XKM). AF_07/2019</v>
          </cell>
          <cell r="I6139" t="str">
            <v>M2XKM</v>
          </cell>
          <cell r="J6139" t="str">
            <v>COLETADO</v>
          </cell>
          <cell r="K6139" t="str">
            <v>22,29</v>
          </cell>
          <cell r="L6139" t="str">
            <v>CAIXA REFERENCIAL</v>
          </cell>
        </row>
        <row r="6140">
          <cell r="A6140">
            <v>100277</v>
          </cell>
          <cell r="B6140" t="str">
            <v>SERVICOS DIVERSOS</v>
          </cell>
          <cell r="C6140" t="str">
            <v>SEDI</v>
          </cell>
          <cell r="D6140" t="str">
            <v>CARGA, DESCARGA E TRANSPORTE DE MATERIAIS</v>
          </cell>
          <cell r="E6140" t="str">
            <v>0211</v>
          </cell>
          <cell r="F6140" t="str">
            <v/>
          </cell>
          <cell r="G6140" t="str">
            <v/>
          </cell>
          <cell r="H6140" t="str">
            <v>TRANSPORTE HORIZONTAL COM MANIPULADOR TELESCÓPICO, DE TELHAS TERMOACÚSTICAS, FIBROCIMENTO, AÇO ZINCADO, FIBROCIMENTO ESTRUTURAL, CANALETE 90 OU KALHETÃO (UNIDADE: M2XKM). AF_07/2019</v>
          </cell>
          <cell r="I6140" t="str">
            <v>M2XKM</v>
          </cell>
          <cell r="J6140" t="str">
            <v>ATRIBUÍDO SÃO PAULO</v>
          </cell>
          <cell r="K6140" t="str">
            <v>1,41</v>
          </cell>
          <cell r="L6140" t="str">
            <v>CAIXA REFERENCIAL</v>
          </cell>
        </row>
        <row r="6141">
          <cell r="A6141">
            <v>100278</v>
          </cell>
          <cell r="B6141" t="str">
            <v>SERVICOS DIVERSOS</v>
          </cell>
          <cell r="C6141" t="str">
            <v>SEDI</v>
          </cell>
          <cell r="D6141" t="str">
            <v>CARGA, DESCARGA E TRANSPORTE DE MATERIAIS</v>
          </cell>
          <cell r="E6141" t="str">
            <v>0211</v>
          </cell>
          <cell r="F6141" t="str">
            <v/>
          </cell>
          <cell r="G6141" t="str">
            <v/>
          </cell>
          <cell r="H6141" t="str">
            <v>TRANSPORTE HORIZONTAL MANUAL, DE BACIA SANITÁRIA, CAIXA ACOPLADA, TANQUE OU PIA (UNIDADE: UNIDXKM). AF_07/2019</v>
          </cell>
          <cell r="I6141" t="str">
            <v>UNXKM</v>
          </cell>
          <cell r="J6141" t="str">
            <v>COLETADO</v>
          </cell>
          <cell r="K6141" t="str">
            <v>27,11</v>
          </cell>
          <cell r="L6141" t="str">
            <v>CAIXA REFERENCIAL</v>
          </cell>
        </row>
        <row r="6142">
          <cell r="A6142">
            <v>100279</v>
          </cell>
          <cell r="B6142" t="str">
            <v>SERVICOS DIVERSOS</v>
          </cell>
          <cell r="C6142" t="str">
            <v>SEDI</v>
          </cell>
          <cell r="D6142" t="str">
            <v>CARGA, DESCARGA E TRANSPORTE DE MATERIAIS</v>
          </cell>
          <cell r="E6142" t="str">
            <v>0211</v>
          </cell>
          <cell r="F6142" t="str">
            <v/>
          </cell>
          <cell r="G6142" t="str">
            <v/>
          </cell>
          <cell r="H6142" t="str">
            <v>TRANSPORTE VERTICAL MANUAL, 1 PAVIMENTO, DE BACIA SANITÁRIA, CAIXA ACOPLADA, TANQUE OU PIA (UNIDADE: UNID). AF_07/2019</v>
          </cell>
          <cell r="I6142" t="str">
            <v>UN</v>
          </cell>
          <cell r="J6142" t="str">
            <v>COLETADO</v>
          </cell>
          <cell r="K6142" t="str">
            <v>0,52</v>
          </cell>
          <cell r="L6142" t="str">
            <v>CAIXA REFERENCIAL</v>
          </cell>
        </row>
        <row r="6143">
          <cell r="A6143">
            <v>100280</v>
          </cell>
          <cell r="B6143" t="str">
            <v>SERVICOS DIVERSOS</v>
          </cell>
          <cell r="C6143" t="str">
            <v>SEDI</v>
          </cell>
          <cell r="D6143" t="str">
            <v>CARGA, DESCARGA E TRANSPORTE DE MATERIAIS</v>
          </cell>
          <cell r="E6143" t="str">
            <v>0211</v>
          </cell>
          <cell r="F6143" t="str">
            <v/>
          </cell>
          <cell r="G6143" t="str">
            <v/>
          </cell>
          <cell r="H6143" t="str">
            <v>TRANSPORTE HORIZONTAL COM CARRINHO PLATAFORMA, DE BACIA SANITÁRIA, CAIXA ACOPLADA, TANQUE OU PIA (UNIDADE: UNIDXKM). AF_07/2019</v>
          </cell>
          <cell r="I6143" t="str">
            <v>UNXKM</v>
          </cell>
          <cell r="J6143" t="str">
            <v>COLETADO</v>
          </cell>
          <cell r="K6143" t="str">
            <v>12,45</v>
          </cell>
          <cell r="L6143" t="str">
            <v>CAIXA REFERENCIAL</v>
          </cell>
        </row>
        <row r="6144">
          <cell r="A6144">
            <v>100281</v>
          </cell>
          <cell r="B6144" t="str">
            <v>SERVICOS DIVERSOS</v>
          </cell>
          <cell r="C6144" t="str">
            <v>SEDI</v>
          </cell>
          <cell r="D6144" t="str">
            <v>CARGA, DESCARGA E TRANSPORTE DE MATERIAIS</v>
          </cell>
          <cell r="E6144" t="str">
            <v>0211</v>
          </cell>
          <cell r="F6144" t="str">
            <v/>
          </cell>
          <cell r="G6144" t="str">
            <v/>
          </cell>
          <cell r="H6144" t="str">
            <v>TRANSPORTE HORIZONTAL COM MANIPULADOR TELESCÓPICO, DE BACIA SANITÁRIA, CAIXA ACOPLADA, TANQUE OU PIA (UNIDADE: UNIDXKM). AF_07/2019</v>
          </cell>
          <cell r="I6144" t="str">
            <v>UNXKM</v>
          </cell>
          <cell r="J6144" t="str">
            <v>ATRIBUÍDO SÃO PAULO</v>
          </cell>
          <cell r="K6144" t="str">
            <v>2,70</v>
          </cell>
          <cell r="L6144" t="str">
            <v>CAIXA REFERENCIAL</v>
          </cell>
        </row>
        <row r="6145">
          <cell r="A6145">
            <v>100282</v>
          </cell>
          <cell r="B6145" t="str">
            <v>SERVICOS DIVERSOS</v>
          </cell>
          <cell r="C6145" t="str">
            <v>SEDI</v>
          </cell>
          <cell r="D6145" t="str">
            <v>CARGA, DESCARGA E TRANSPORTE DE MATERIAIS</v>
          </cell>
          <cell r="E6145" t="str">
            <v>0211</v>
          </cell>
          <cell r="F6145" t="str">
            <v/>
          </cell>
          <cell r="G6145" t="str">
            <v/>
          </cell>
          <cell r="H6145" t="str">
            <v>TRANSPORTE HORIZONTAL MANUAL, DE TELHA DE CONCRETO OU CERÂMICA (UNIDADE: M2XKM). AF_07/2019</v>
          </cell>
          <cell r="I6145" t="str">
            <v>M2XKM</v>
          </cell>
          <cell r="J6145" t="str">
            <v>COLETADO</v>
          </cell>
          <cell r="K6145" t="str">
            <v>106,16</v>
          </cell>
          <cell r="L6145" t="str">
            <v>CAIXA REFERENCIAL</v>
          </cell>
        </row>
        <row r="6146">
          <cell r="A6146">
            <v>100283</v>
          </cell>
          <cell r="B6146" t="str">
            <v>SERVICOS DIVERSOS</v>
          </cell>
          <cell r="C6146" t="str">
            <v>SEDI</v>
          </cell>
          <cell r="D6146" t="str">
            <v>CARGA, DESCARGA E TRANSPORTE DE MATERIAIS</v>
          </cell>
          <cell r="E6146" t="str">
            <v>0211</v>
          </cell>
          <cell r="F6146" t="str">
            <v/>
          </cell>
          <cell r="G6146" t="str">
            <v/>
          </cell>
          <cell r="H6146" t="str">
            <v>TRANSPORTE HORIZONTAL COM CARRINHO PLATAFORMA, DE TELHA DE CONCRETO OU CERÂMICA (UNIDADE: M2XKM). AF_07/2019</v>
          </cell>
          <cell r="I6146" t="str">
            <v>M2XKM</v>
          </cell>
          <cell r="J6146" t="str">
            <v>COLETADO</v>
          </cell>
          <cell r="K6146" t="str">
            <v>17,15</v>
          </cell>
          <cell r="L6146" t="str">
            <v>CAIXA REFERENCIAL</v>
          </cell>
        </row>
        <row r="6147">
          <cell r="A6147">
            <v>100284</v>
          </cell>
          <cell r="B6147" t="str">
            <v>SERVICOS DIVERSOS</v>
          </cell>
          <cell r="C6147" t="str">
            <v>SEDI</v>
          </cell>
          <cell r="D6147" t="str">
            <v>CARGA, DESCARGA E TRANSPORTE DE MATERIAIS</v>
          </cell>
          <cell r="E6147" t="str">
            <v>0211</v>
          </cell>
          <cell r="F6147" t="str">
            <v/>
          </cell>
          <cell r="G6147" t="str">
            <v/>
          </cell>
          <cell r="H6147" t="str">
            <v>TRANSPORTE HORIZONTAL COM MANIPULADOR TELESCÓPICO, DE TELHA DE CONCRETO OU CERÂMICA (UNIDADE: M2XKM). AF_07/2019</v>
          </cell>
          <cell r="I6147" t="str">
            <v>M2XKM</v>
          </cell>
          <cell r="J6147" t="str">
            <v>ATRIBUÍDO SÃO PAULO</v>
          </cell>
          <cell r="K6147" t="str">
            <v>7,89</v>
          </cell>
          <cell r="L6147" t="str">
            <v>CAIXA REFERENCIAL</v>
          </cell>
        </row>
        <row r="6148">
          <cell r="A6148">
            <v>100285</v>
          </cell>
          <cell r="B6148" t="str">
            <v>SERVICOS DIVERSOS</v>
          </cell>
          <cell r="C6148" t="str">
            <v>SEDI</v>
          </cell>
          <cell r="D6148" t="str">
            <v>CARGA, DESCARGA E TRANSPORTE DE MATERIAIS</v>
          </cell>
          <cell r="E6148" t="str">
            <v>0211</v>
          </cell>
          <cell r="F6148" t="str">
            <v/>
          </cell>
          <cell r="G6148" t="str">
            <v/>
          </cell>
          <cell r="H6148" t="str">
            <v>TRANSPORTE HORIZONTAL MANUAL, DE BARRAMENTO BLINDADO (UNIDADE: MXKM). AF_07/2019</v>
          </cell>
          <cell r="I6148" t="str">
            <v>MXKM</v>
          </cell>
          <cell r="J6148" t="str">
            <v>COLETADO</v>
          </cell>
          <cell r="K6148" t="str">
            <v>28,52</v>
          </cell>
          <cell r="L6148" t="str">
            <v>CAIXA REFERENCIAL</v>
          </cell>
        </row>
        <row r="6149">
          <cell r="A6149">
            <v>100286</v>
          </cell>
          <cell r="B6149" t="str">
            <v>SERVICOS DIVERSOS</v>
          </cell>
          <cell r="C6149" t="str">
            <v>SEDI</v>
          </cell>
          <cell r="D6149" t="str">
            <v>CARGA, DESCARGA E TRANSPORTE DE MATERIAIS</v>
          </cell>
          <cell r="E6149" t="str">
            <v>0211</v>
          </cell>
          <cell r="F6149" t="str">
            <v/>
          </cell>
          <cell r="G6149" t="str">
            <v/>
          </cell>
          <cell r="H6149" t="str">
            <v>TRANSPORTE HORIZONTAL COM CARRINHO PLATAFORMA, DE BARRAMENTO BLINDADO (UNIDADE: MXKM). AF_07/2019</v>
          </cell>
          <cell r="I6149" t="str">
            <v>MXKM</v>
          </cell>
          <cell r="J6149" t="str">
            <v>COLETADO</v>
          </cell>
          <cell r="K6149" t="str">
            <v>9,29</v>
          </cell>
          <cell r="L6149" t="str">
            <v>CAIXA REFERENCIAL</v>
          </cell>
        </row>
        <row r="6150">
          <cell r="A6150">
            <v>100287</v>
          </cell>
          <cell r="B6150" t="str">
            <v>SERVICOS DIVERSOS</v>
          </cell>
          <cell r="C6150" t="str">
            <v>SEDI</v>
          </cell>
          <cell r="D6150" t="str">
            <v>CARGA, DESCARGA E TRANSPORTE DE MATERIAIS</v>
          </cell>
          <cell r="E6150" t="str">
            <v>0211</v>
          </cell>
          <cell r="F6150" t="str">
            <v/>
          </cell>
          <cell r="G6150" t="str">
            <v/>
          </cell>
          <cell r="H6150" t="str">
            <v>TRANSPORTE HORIZONTAL MANUAL, DE CALHA QUADRADA NÚMERO 24  CORTE 33 (UNIDADE: MXKM). AF_07/2019</v>
          </cell>
          <cell r="I6150" t="str">
            <v>MXKM</v>
          </cell>
          <cell r="J6150" t="str">
            <v>COLETADO</v>
          </cell>
          <cell r="K6150" t="str">
            <v>8,90</v>
          </cell>
          <cell r="L6150" t="str">
            <v>CAIXA REFERENCIAL</v>
          </cell>
        </row>
        <row r="6151">
          <cell r="A6151">
            <v>99802</v>
          </cell>
          <cell r="B6151" t="str">
            <v>SERVICOS DIVERSOS</v>
          </cell>
          <cell r="C6151" t="str">
            <v>SEDI</v>
          </cell>
          <cell r="D6151" t="str">
            <v>LIMPEZA E ARREMATES FINAIS</v>
          </cell>
          <cell r="E6151" t="str">
            <v>0212</v>
          </cell>
          <cell r="F6151" t="str">
            <v/>
          </cell>
          <cell r="G6151" t="str">
            <v/>
          </cell>
          <cell r="H6151" t="str">
            <v>LIMPEZA DE PISO CERÂMICO OU PORCELANATO COM VASSOURA A SECO. AF_04/2019</v>
          </cell>
          <cell r="I6151" t="str">
            <v>M2</v>
          </cell>
          <cell r="J6151" t="str">
            <v>COLETADO</v>
          </cell>
          <cell r="K6151" t="str">
            <v>0,36</v>
          </cell>
          <cell r="L6151" t="str">
            <v>CAIXA REFERENCIAL</v>
          </cell>
        </row>
        <row r="6152">
          <cell r="A6152">
            <v>99803</v>
          </cell>
          <cell r="B6152" t="str">
            <v>SERVICOS DIVERSOS</v>
          </cell>
          <cell r="C6152" t="str">
            <v>SEDI</v>
          </cell>
          <cell r="D6152" t="str">
            <v>LIMPEZA E ARREMATES FINAIS</v>
          </cell>
          <cell r="E6152" t="str">
            <v>0212</v>
          </cell>
          <cell r="F6152" t="str">
            <v/>
          </cell>
          <cell r="G6152" t="str">
            <v/>
          </cell>
          <cell r="H6152" t="str">
            <v>LIMPEZA DE PISO CERÂMICO OU PORCELANATO COM PANO ÚMIDO. AF_04/2019</v>
          </cell>
          <cell r="I6152" t="str">
            <v>M2</v>
          </cell>
          <cell r="J6152" t="str">
            <v>COLETADO</v>
          </cell>
          <cell r="K6152" t="str">
            <v>1,41</v>
          </cell>
          <cell r="L6152" t="str">
            <v>CAIXA REFERENCIAL</v>
          </cell>
        </row>
        <row r="6153">
          <cell r="A6153">
            <v>99805</v>
          </cell>
          <cell r="B6153" t="str">
            <v>SERVICOS DIVERSOS</v>
          </cell>
          <cell r="C6153" t="str">
            <v>SEDI</v>
          </cell>
          <cell r="D6153" t="str">
            <v>LIMPEZA E ARREMATES FINAIS</v>
          </cell>
          <cell r="E6153" t="str">
            <v>0212</v>
          </cell>
          <cell r="F6153" t="str">
            <v/>
          </cell>
          <cell r="G6153" t="str">
            <v/>
          </cell>
          <cell r="H6153" t="str">
            <v>LIMPEZA DE PISO CERÂMICO OU COM PEDRAS RÚSTICAS UTILIZANDO ÁCIDO MURIÁTICO. AF_04/2019</v>
          </cell>
          <cell r="I6153" t="str">
            <v>M2</v>
          </cell>
          <cell r="J6153" t="str">
            <v>COEFICIENTE DE REPRESENTATIVIDADE</v>
          </cell>
          <cell r="K6153" t="str">
            <v>7,38</v>
          </cell>
          <cell r="L6153" t="str">
            <v>CAIXA REFERENCIAL</v>
          </cell>
        </row>
        <row r="6154">
          <cell r="A6154">
            <v>99806</v>
          </cell>
          <cell r="B6154" t="str">
            <v>SERVICOS DIVERSOS</v>
          </cell>
          <cell r="C6154" t="str">
            <v>SEDI</v>
          </cell>
          <cell r="D6154" t="str">
            <v>LIMPEZA E ARREMATES FINAIS</v>
          </cell>
          <cell r="E6154" t="str">
            <v>0212</v>
          </cell>
          <cell r="F6154" t="str">
            <v/>
          </cell>
          <cell r="G6154" t="str">
            <v/>
          </cell>
          <cell r="H6154" t="str">
            <v>LIMPEZA DE REVESTIMENTO CERÂMICO EM PAREDE COM PANO ÚMIDO AF_04/2019</v>
          </cell>
          <cell r="I6154" t="str">
            <v>M2</v>
          </cell>
          <cell r="J6154" t="str">
            <v>COLETADO</v>
          </cell>
          <cell r="K6154" t="str">
            <v>0,58</v>
          </cell>
          <cell r="L6154" t="str">
            <v>CAIXA REFERENCIAL</v>
          </cell>
        </row>
        <row r="6155">
          <cell r="A6155">
            <v>99808</v>
          </cell>
          <cell r="B6155" t="str">
            <v>SERVICOS DIVERSOS</v>
          </cell>
          <cell r="C6155" t="str">
            <v>SEDI</v>
          </cell>
          <cell r="D6155" t="str">
            <v>LIMPEZA E ARREMATES FINAIS</v>
          </cell>
          <cell r="E6155" t="str">
            <v>0212</v>
          </cell>
          <cell r="F6155" t="str">
            <v/>
          </cell>
          <cell r="G6155" t="str">
            <v/>
          </cell>
          <cell r="H6155" t="str">
            <v>LIMPEZA DE REVESTIMENTO CERÂMICO EM PAREDE UTILIZANDO ÁCIDO MURIÁTICO. AF_04/2019</v>
          </cell>
          <cell r="I6155" t="str">
            <v>M2</v>
          </cell>
          <cell r="J6155" t="str">
            <v>COEFICIENTE DE REPRESENTATIVIDADE</v>
          </cell>
          <cell r="K6155" t="str">
            <v>2,43</v>
          </cell>
          <cell r="L6155" t="str">
            <v>CAIXA REFERENCIAL</v>
          </cell>
        </row>
        <row r="6156">
          <cell r="A6156">
            <v>99809</v>
          </cell>
          <cell r="B6156" t="str">
            <v>SERVICOS DIVERSOS</v>
          </cell>
          <cell r="C6156" t="str">
            <v>SEDI</v>
          </cell>
          <cell r="D6156" t="str">
            <v>LIMPEZA E ARREMATES FINAIS</v>
          </cell>
          <cell r="E6156" t="str">
            <v>0212</v>
          </cell>
          <cell r="F6156" t="str">
            <v/>
          </cell>
          <cell r="G6156" t="str">
            <v/>
          </cell>
          <cell r="H6156" t="str">
            <v>LIMPEZA DE PISO DE LADRILHO HIDRÁULICO COM PANO ÚMIDO. AF_04/2019</v>
          </cell>
          <cell r="I6156" t="str">
            <v>M2</v>
          </cell>
          <cell r="J6156" t="str">
            <v>COLETADO</v>
          </cell>
          <cell r="K6156" t="str">
            <v>4,01</v>
          </cell>
          <cell r="L6156" t="str">
            <v>CAIXA REFERENCIAL</v>
          </cell>
        </row>
        <row r="6157">
          <cell r="A6157">
            <v>99811</v>
          </cell>
          <cell r="B6157" t="str">
            <v>SERVICOS DIVERSOS</v>
          </cell>
          <cell r="C6157" t="str">
            <v>SEDI</v>
          </cell>
          <cell r="D6157" t="str">
            <v>LIMPEZA E ARREMATES FINAIS</v>
          </cell>
          <cell r="E6157" t="str">
            <v>0212</v>
          </cell>
          <cell r="F6157" t="str">
            <v/>
          </cell>
          <cell r="G6157" t="str">
            <v/>
          </cell>
          <cell r="H6157" t="str">
            <v>LIMPEZA DE CONTRAPISO COM VASSOURA A SECO. AF_04/2019</v>
          </cell>
          <cell r="I6157" t="str">
            <v>M2</v>
          </cell>
          <cell r="J6157" t="str">
            <v>COLETADO</v>
          </cell>
          <cell r="K6157" t="str">
            <v>2,40</v>
          </cell>
          <cell r="L6157" t="str">
            <v>CAIXA REFERENCIAL</v>
          </cell>
        </row>
        <row r="6158">
          <cell r="A6158">
            <v>99812</v>
          </cell>
          <cell r="B6158" t="str">
            <v>SERVICOS DIVERSOS</v>
          </cell>
          <cell r="C6158" t="str">
            <v>SEDI</v>
          </cell>
          <cell r="D6158" t="str">
            <v>LIMPEZA E ARREMATES FINAIS</v>
          </cell>
          <cell r="E6158" t="str">
            <v>0212</v>
          </cell>
          <cell r="F6158" t="str">
            <v/>
          </cell>
          <cell r="G6158" t="str">
            <v/>
          </cell>
          <cell r="H6158" t="str">
            <v>LIMPEZA DE LADRILHO HIDRÁULICO EM PAREDE COM PANO ÚMIDO. AF_04/2019</v>
          </cell>
          <cell r="I6158" t="str">
            <v>M2</v>
          </cell>
          <cell r="J6158" t="str">
            <v>COLETADO</v>
          </cell>
          <cell r="K6158" t="str">
            <v>0,77</v>
          </cell>
          <cell r="L6158" t="str">
            <v>CAIXA REFERENCIAL</v>
          </cell>
        </row>
        <row r="6159">
          <cell r="A6159">
            <v>99814</v>
          </cell>
          <cell r="B6159" t="str">
            <v>SERVICOS DIVERSOS</v>
          </cell>
          <cell r="C6159" t="str">
            <v>SEDI</v>
          </cell>
          <cell r="D6159" t="str">
            <v>LIMPEZA E ARREMATES FINAIS</v>
          </cell>
          <cell r="E6159" t="str">
            <v>0212</v>
          </cell>
          <cell r="F6159" t="str">
            <v/>
          </cell>
          <cell r="G6159" t="str">
            <v/>
          </cell>
          <cell r="H6159" t="str">
            <v>LIMPEZA DE SUPERFÍCIE COM JATO DE ALTA PRESSÃO. AF_04/2019</v>
          </cell>
          <cell r="I6159" t="str">
            <v>M2</v>
          </cell>
          <cell r="J6159" t="str">
            <v>COEFICIENTE DE REPRESENTATIVIDADE</v>
          </cell>
          <cell r="K6159" t="str">
            <v>1,30</v>
          </cell>
          <cell r="L6159" t="str">
            <v>CAIXA REFERENCIAL</v>
          </cell>
        </row>
        <row r="6160">
          <cell r="A6160">
            <v>99822</v>
          </cell>
          <cell r="B6160" t="str">
            <v>SERVICOS DIVERSOS</v>
          </cell>
          <cell r="C6160" t="str">
            <v>SEDI</v>
          </cell>
          <cell r="D6160" t="str">
            <v>LIMPEZA E ARREMATES FINAIS</v>
          </cell>
          <cell r="E6160" t="str">
            <v>0212</v>
          </cell>
          <cell r="F6160" t="str">
            <v/>
          </cell>
          <cell r="G6160" t="str">
            <v/>
          </cell>
          <cell r="H6160" t="str">
            <v>LIMPEZA DE PORTA DE MADEIRA. AF_04/2019</v>
          </cell>
          <cell r="I6160" t="str">
            <v>M2</v>
          </cell>
          <cell r="J6160" t="str">
            <v>COLETADO</v>
          </cell>
          <cell r="K6160" t="str">
            <v>0,68</v>
          </cell>
          <cell r="L6160" t="str">
            <v>CAIXA REFERENCIAL</v>
          </cell>
        </row>
        <row r="6161">
          <cell r="A6161">
            <v>99826</v>
          </cell>
          <cell r="B6161" t="str">
            <v>SERVICOS DIVERSOS</v>
          </cell>
          <cell r="C6161" t="str">
            <v>SEDI</v>
          </cell>
          <cell r="D6161" t="str">
            <v>LIMPEZA E ARREMATES FINAIS</v>
          </cell>
          <cell r="E6161" t="str">
            <v>0212</v>
          </cell>
          <cell r="F6161" t="str">
            <v/>
          </cell>
          <cell r="G6161" t="str">
            <v/>
          </cell>
          <cell r="H6161" t="str">
            <v>LIMPEZA DE FORRO REMOVÍVEL COM PANO ÚMIDO. AF_04/2019</v>
          </cell>
          <cell r="I6161" t="str">
            <v>M2</v>
          </cell>
          <cell r="J6161" t="str">
            <v>COLETADO</v>
          </cell>
          <cell r="K6161" t="str">
            <v>1,04</v>
          </cell>
          <cell r="L6161" t="str">
            <v>CAIXA REFERENCIAL</v>
          </cell>
        </row>
        <row r="6162">
          <cell r="A6162">
            <v>73361</v>
          </cell>
          <cell r="B6162" t="str">
            <v>SERVICOS DIVERSOS</v>
          </cell>
          <cell r="C6162" t="str">
            <v>SEDI</v>
          </cell>
          <cell r="D6162" t="str">
            <v>OUTROS</v>
          </cell>
          <cell r="E6162" t="str">
            <v>0318</v>
          </cell>
          <cell r="F6162" t="str">
            <v/>
          </cell>
          <cell r="G6162" t="str">
            <v/>
          </cell>
          <cell r="H6162" t="str">
            <v>CONCRETO CICLOPICO FCK=10MPA 30% PEDRA DE MAO INCLUSIVE LANCAMENTO</v>
          </cell>
          <cell r="I6162" t="str">
            <v>M3</v>
          </cell>
          <cell r="J6162" t="str">
            <v>ATRIBUÍDO SÃO PAULO</v>
          </cell>
          <cell r="K6162" t="str">
            <v>352,18</v>
          </cell>
          <cell r="L6162" t="str">
            <v>CAIXA REFERENCIAL</v>
          </cell>
        </row>
        <row r="6163">
          <cell r="A6163">
            <v>97010</v>
          </cell>
          <cell r="B6163" t="str">
            <v>SERVICOS DIVERSOS</v>
          </cell>
          <cell r="C6163" t="str">
            <v>SEDI</v>
          </cell>
          <cell r="D6163" t="str">
            <v>OUTROS</v>
          </cell>
          <cell r="E6163" t="str">
            <v>0318</v>
          </cell>
          <cell r="F6163" t="str">
            <v/>
          </cell>
          <cell r="G6163" t="str">
            <v/>
          </cell>
          <cell r="H6163" t="str">
            <v>GUARDA-CORPO FIXADO EM FÔRMA DE MADEIRA COM TRAVESSÕES EM MADEIRA PREGADA E FECHAMENTO EM TELA DE POLIPROPILENO PARA EDIFICAÇÕES COM ATÉ 2 PAVIMENTOS. AF_11/2017</v>
          </cell>
          <cell r="I6163" t="str">
            <v>M</v>
          </cell>
          <cell r="J6163" t="str">
            <v>COEFICIENTE DE REPRESENTATIVIDADE</v>
          </cell>
          <cell r="K6163" t="str">
            <v>27,64</v>
          </cell>
          <cell r="L6163" t="str">
            <v>CAIXA REFERENCIAL</v>
          </cell>
        </row>
        <row r="6164">
          <cell r="A6164">
            <v>97011</v>
          </cell>
          <cell r="B6164" t="str">
            <v>SERVICOS DIVERSOS</v>
          </cell>
          <cell r="C6164" t="str">
            <v>SEDI</v>
          </cell>
          <cell r="D6164" t="str">
            <v>OUTROS</v>
          </cell>
          <cell r="E6164" t="str">
            <v>0318</v>
          </cell>
          <cell r="F6164" t="str">
            <v/>
          </cell>
          <cell r="G6164" t="str">
            <v/>
          </cell>
          <cell r="H6164" t="str">
            <v>GUARDA-CORPO FIXADO EM FÔRMA DE MADEIRA COM TRAVESSÕES EM MADEIRA PREGADA E FECHAMENTO EM TELA DE POLIPROPILENO PARA EDIFICAÇÕES COM  3 PAVIMENTOS. AF_11/2017</v>
          </cell>
          <cell r="I6164" t="str">
            <v>M</v>
          </cell>
          <cell r="J6164" t="str">
            <v>COEFICIENTE DE REPRESENTATIVIDADE</v>
          </cell>
          <cell r="K6164" t="str">
            <v>22,68</v>
          </cell>
          <cell r="L6164" t="str">
            <v>CAIXA REFERENCIAL</v>
          </cell>
        </row>
        <row r="6165">
          <cell r="A6165">
            <v>97012</v>
          </cell>
          <cell r="B6165" t="str">
            <v>SERVICOS DIVERSOS</v>
          </cell>
          <cell r="C6165" t="str">
            <v>SEDI</v>
          </cell>
          <cell r="D6165" t="str">
            <v>OUTROS</v>
          </cell>
          <cell r="E6165" t="str">
            <v>0318</v>
          </cell>
          <cell r="F6165" t="str">
            <v/>
          </cell>
          <cell r="G6165" t="str">
            <v/>
          </cell>
          <cell r="H6165" t="str">
            <v>GUARDA-CORPO FIXADO EM FÔRMA DE MADEIRA COM TRAVESSÕES EM MADEIRA PREGADA E FECHAMENTO EM TELA DE POLIPROPILENO PARA EDIFICAÇÕES COM ALTURA IGUAL OU SUPERIOR A 4 PAVIMENTOS. AF_11/2017</v>
          </cell>
          <cell r="I6165" t="str">
            <v>M</v>
          </cell>
          <cell r="J6165" t="str">
            <v>COEFICIENTE DE REPRESENTATIVIDADE</v>
          </cell>
          <cell r="K6165" t="str">
            <v>20,20</v>
          </cell>
          <cell r="L6165" t="str">
            <v>CAIXA REFERENCIAL</v>
          </cell>
        </row>
        <row r="6166">
          <cell r="A6166">
            <v>97013</v>
          </cell>
          <cell r="B6166" t="str">
            <v>SERVICOS DIVERSOS</v>
          </cell>
          <cell r="C6166" t="str">
            <v>SEDI</v>
          </cell>
          <cell r="D6166" t="str">
            <v>OUTROS</v>
          </cell>
          <cell r="E6166" t="str">
            <v>0318</v>
          </cell>
          <cell r="F6166" t="str">
            <v/>
          </cell>
          <cell r="G6166" t="str">
            <v/>
          </cell>
          <cell r="H6166" t="str">
            <v>GUARDA-CORPO FIXADO EM FÔRMA DE MADEIRA COM TRAVESSÕES EM MADEIRA PREGADA E FECHAMENTO EM PAINEL COMPENSADO PARA EDIFICAÇÕES COM ATÉ 2 PAVIMENTOS. AF_11/2017</v>
          </cell>
          <cell r="I6166" t="str">
            <v>M</v>
          </cell>
          <cell r="J6166" t="str">
            <v>COEFICIENTE DE REPRESENTATIVIDADE</v>
          </cell>
          <cell r="K6166" t="str">
            <v>46,17</v>
          </cell>
          <cell r="L6166" t="str">
            <v>CAIXA REFERENCIAL</v>
          </cell>
        </row>
        <row r="6167">
          <cell r="A6167">
            <v>97014</v>
          </cell>
          <cell r="B6167" t="str">
            <v>SERVICOS DIVERSOS</v>
          </cell>
          <cell r="C6167" t="str">
            <v>SEDI</v>
          </cell>
          <cell r="D6167" t="str">
            <v>OUTROS</v>
          </cell>
          <cell r="E6167" t="str">
            <v>0318</v>
          </cell>
          <cell r="F6167" t="str">
            <v/>
          </cell>
          <cell r="G6167" t="str">
            <v/>
          </cell>
          <cell r="H6167" t="str">
            <v>GUARDA-CORPO FIXADO EM FÔRMA DE MADEIRA COM TRAVESSÕES EM MADEIRA PREGADA E FECHAMENTO EM PAINEL COMPENSADO PARA EDIFICAÇÕES COM 3 PAVIMENTOS. AF_11/2017</v>
          </cell>
          <cell r="I6167" t="str">
            <v>M</v>
          </cell>
          <cell r="J6167" t="str">
            <v>COEFICIENTE DE REPRESENTATIVIDADE</v>
          </cell>
          <cell r="K6167" t="str">
            <v>35,22</v>
          </cell>
          <cell r="L6167" t="str">
            <v>CAIXA REFERENCIAL</v>
          </cell>
        </row>
        <row r="6168">
          <cell r="A6168">
            <v>97015</v>
          </cell>
          <cell r="B6168" t="str">
            <v>SERVICOS DIVERSOS</v>
          </cell>
          <cell r="C6168" t="str">
            <v>SEDI</v>
          </cell>
          <cell r="D6168" t="str">
            <v>OUTROS</v>
          </cell>
          <cell r="E6168" t="str">
            <v>0318</v>
          </cell>
          <cell r="F6168" t="str">
            <v/>
          </cell>
          <cell r="G6168" t="str">
            <v/>
          </cell>
          <cell r="H6168" t="str">
            <v>GUARDA-CORPO FIXADO EM FÔRMA DE MADEIRA COM TRAVESSÕES EM MADEIRA PREGADA E FECHAMENTO EM PAINEL COMPENSADO PARA EDIFICAÇÕES COM ALTURA IGUAL OU SUPERIOR A 4 PAVIMENTOS. AF_11/2017</v>
          </cell>
          <cell r="I6168" t="str">
            <v>M</v>
          </cell>
          <cell r="J6168" t="str">
            <v>COEFICIENTE DE REPRESENTATIVIDADE</v>
          </cell>
          <cell r="K6168" t="str">
            <v>29,74</v>
          </cell>
          <cell r="L6168" t="str">
            <v>CAIXA REFERENCIAL</v>
          </cell>
        </row>
        <row r="6169">
          <cell r="A6169">
            <v>97016</v>
          </cell>
          <cell r="B6169" t="str">
            <v>SERVICOS DIVERSOS</v>
          </cell>
          <cell r="C6169" t="str">
            <v>SEDI</v>
          </cell>
          <cell r="D6169" t="str">
            <v>OUTROS</v>
          </cell>
          <cell r="E6169" t="str">
            <v>0318</v>
          </cell>
          <cell r="F6169" t="str">
            <v/>
          </cell>
          <cell r="G6169" t="str">
            <v/>
          </cell>
          <cell r="H6169" t="str">
            <v>GUARDA-CORPO FIXADO EM FÔRMA DE MADEIRA COM TRAVESSÕES EM MADEIRA PREGADA PRÉ-MONTADA E ENCAIXE NA FÔRMA. PARA EDIFICAÇÕES COM ATÉ 2 PAVIMENTOS. AF_11/2017</v>
          </cell>
          <cell r="I6169" t="str">
            <v>M</v>
          </cell>
          <cell r="J6169" t="str">
            <v>COEFICIENTE DE REPRESENTATIVIDADE</v>
          </cell>
          <cell r="K6169" t="str">
            <v>23,23</v>
          </cell>
          <cell r="L6169" t="str">
            <v>CAIXA REFERENCIAL</v>
          </cell>
        </row>
        <row r="6170">
          <cell r="A6170">
            <v>97017</v>
          </cell>
          <cell r="B6170" t="str">
            <v>SERVICOS DIVERSOS</v>
          </cell>
          <cell r="C6170" t="str">
            <v>SEDI</v>
          </cell>
          <cell r="D6170" t="str">
            <v>OUTROS</v>
          </cell>
          <cell r="E6170" t="str">
            <v>0318</v>
          </cell>
          <cell r="F6170" t="str">
            <v/>
          </cell>
          <cell r="G6170" t="str">
            <v/>
          </cell>
          <cell r="H6170" t="str">
            <v>GUARDA-CORPO FIXADO EM FÔRMA DE MADEIRA COM TRAVESSÕES EM MADEIRA PREGADA PRÉ-MONTADA E ENCAIXE NA FÔRMA PARA EDIFICAÇÕES COM 3 PAVIMENTOS. AF_11/2017</v>
          </cell>
          <cell r="I6170" t="str">
            <v>M</v>
          </cell>
          <cell r="J6170" t="str">
            <v>COEFICIENTE DE REPRESENTATIVIDADE</v>
          </cell>
          <cell r="K6170" t="str">
            <v>18,34</v>
          </cell>
          <cell r="L6170" t="str">
            <v>CAIXA REFERENCIAL</v>
          </cell>
        </row>
        <row r="6171">
          <cell r="A6171">
            <v>97018</v>
          </cell>
          <cell r="B6171" t="str">
            <v>SERVICOS DIVERSOS</v>
          </cell>
          <cell r="C6171" t="str">
            <v>SEDI</v>
          </cell>
          <cell r="D6171" t="str">
            <v>OUTROS</v>
          </cell>
          <cell r="E6171" t="str">
            <v>0318</v>
          </cell>
          <cell r="F6171" t="str">
            <v/>
          </cell>
          <cell r="G6171" t="str">
            <v/>
          </cell>
          <cell r="H6171" t="str">
            <v>GUARDA-CORPO FIXADO EM FÔRMA DE MADEIRA COM TRAVESSÕES EM MADEIRA PREGADA PRÉ-MONTADA E ENCAIXE NA FÔRMA. PARA EDIFICAÇÕES COM ALTURA IGUAL OU SUPERIOR A 4 PAVIMENTOS. AF_11/2017</v>
          </cell>
          <cell r="I6171" t="str">
            <v>M</v>
          </cell>
          <cell r="J6171" t="str">
            <v>COEFICIENTE DE REPRESENTATIVIDADE</v>
          </cell>
          <cell r="K6171" t="str">
            <v>15,88</v>
          </cell>
          <cell r="L6171" t="str">
            <v>CAIXA REFERENCIAL</v>
          </cell>
        </row>
        <row r="6172">
          <cell r="A6172">
            <v>97031</v>
          </cell>
          <cell r="B6172" t="str">
            <v>SERVICOS DIVERSOS</v>
          </cell>
          <cell r="C6172" t="str">
            <v>SEDI</v>
          </cell>
          <cell r="D6172" t="str">
            <v>OUTROS</v>
          </cell>
          <cell r="E6172" t="str">
            <v>0318</v>
          </cell>
          <cell r="F6172" t="str">
            <v/>
          </cell>
          <cell r="G6172" t="str">
            <v/>
          </cell>
          <cell r="H6172" t="str">
            <v>GUARDA-CORPO EM LAJE PÓS-DESFÔRMA, PARA ESTRUTURAS EM CONCRETO, COM ESCORAS DE MADEIRA ESTRONCADAS NA ESTRUTURA, TRAVESSÕES DE MADEIRA PREGADOS E FECHAMENTO EM TELA DE POLIPROPILENO PARA EDIFICAÇÕES COM ALTURA ATÉ 4 PAVIMENTOS (1 MONTAGEM POR OBRA). AF_11</v>
          </cell>
          <cell r="I6172" t="str">
            <v>M</v>
          </cell>
          <cell r="J6172" t="str">
            <v>COEFICIENTE DE REPRESENTATIVIDADE</v>
          </cell>
          <cell r="K6172" t="str">
            <v>29,36</v>
          </cell>
          <cell r="L6172" t="str">
            <v>CAIXA REFERENCIAL</v>
          </cell>
        </row>
        <row r="6173">
          <cell r="A6173">
            <v>97032</v>
          </cell>
          <cell r="B6173" t="str">
            <v>SERVICOS DIVERSOS</v>
          </cell>
          <cell r="C6173" t="str">
            <v>SEDI</v>
          </cell>
          <cell r="D6173" t="str">
            <v>OUTROS</v>
          </cell>
          <cell r="E6173" t="str">
            <v>0318</v>
          </cell>
          <cell r="F6173" t="str">
            <v/>
          </cell>
          <cell r="G6173" t="str">
            <v/>
          </cell>
          <cell r="H6173" t="str">
            <v>GUARDA-CORPO EM LAJE PÓS-DESFÔRMA, PARA ESTRUTURAS EM CONCRETO, COM ESCORAS DE MADEIRA ESTRONCADAS NA ESTRUTURA, TRAVESSÕES DE MADEIRA PREGADOS E FECHAMENTO EM TELA DE POLIPROPILENO PARA EDIFICAÇÕES ACIMA DE 4 PAV. (2 MONTAGENS POR OBRA). AF_11/2017</v>
          </cell>
          <cell r="I6173" t="str">
            <v>M</v>
          </cell>
          <cell r="J6173" t="str">
            <v>COEFICIENTE DE REPRESENTATIVIDADE</v>
          </cell>
          <cell r="K6173" t="str">
            <v>21,21</v>
          </cell>
          <cell r="L6173" t="str">
            <v>CAIXA REFERENCIAL</v>
          </cell>
        </row>
        <row r="6174">
          <cell r="A6174">
            <v>97033</v>
          </cell>
          <cell r="B6174" t="str">
            <v>SERVICOS DIVERSOS</v>
          </cell>
          <cell r="C6174" t="str">
            <v>SEDI</v>
          </cell>
          <cell r="D6174" t="str">
            <v>OUTROS</v>
          </cell>
          <cell r="E6174" t="str">
            <v>0318</v>
          </cell>
          <cell r="F6174" t="str">
            <v/>
          </cell>
          <cell r="G6174" t="str">
            <v/>
          </cell>
          <cell r="H6174" t="str">
            <v>GUARDA-CORPO EM LAJE PÓS-DESFORMA, PARA ESTRUTURAS EM CONCRETO, COM ESCORAS METÁLICAS ESTRONCADAS NA ESTRUTURA, TRAVESSÕES DE MADEIRA E FECHAMENTO EM TELA DE POLIPROPILENO PARA EDIFICAÇÕES COM ALTURA ATÉ 4 PAVIMENTOS (1 MONTAGEM POR OBRA). AF_11/2017</v>
          </cell>
          <cell r="I6174" t="str">
            <v>M</v>
          </cell>
          <cell r="J6174" t="str">
            <v>COEFICIENTE DE REPRESENTATIVIDADE</v>
          </cell>
          <cell r="K6174" t="str">
            <v>36,23</v>
          </cell>
          <cell r="L6174" t="str">
            <v>CAIXA REFERENCIAL</v>
          </cell>
        </row>
        <row r="6175">
          <cell r="A6175">
            <v>97034</v>
          </cell>
          <cell r="B6175" t="str">
            <v>SERVICOS DIVERSOS</v>
          </cell>
          <cell r="C6175" t="str">
            <v>SEDI</v>
          </cell>
          <cell r="D6175" t="str">
            <v>OUTROS</v>
          </cell>
          <cell r="E6175" t="str">
            <v>0318</v>
          </cell>
          <cell r="F6175" t="str">
            <v/>
          </cell>
          <cell r="G6175" t="str">
            <v/>
          </cell>
          <cell r="H6175" t="str">
            <v>GUARDA-CORPO EM LAJE PÓS-DESFORMA, PARA ESTRUTURAS EM CONCRETO, COM ESCORAS METÁLICAS ESTRONCADAS NA ESTRUTURA, TRAVESSÕES DE MADEIRA E FECHAMENTO EM TELA DE POLIPROPILENO PARA EDIFICAÇÕES ACIMA DE 4 PAVIMENTOS (2 MONTAGENS POR OBRA). AF_11/2017</v>
          </cell>
          <cell r="I6175" t="str">
            <v>M</v>
          </cell>
          <cell r="J6175" t="str">
            <v>COEFICIENTE DE REPRESENTATIVIDADE</v>
          </cell>
          <cell r="K6175" t="str">
            <v>23,89</v>
          </cell>
          <cell r="L6175" t="str">
            <v>CAIXA REFERENCIAL</v>
          </cell>
        </row>
        <row r="6176">
          <cell r="A6176">
            <v>97039</v>
          </cell>
          <cell r="B6176" t="str">
            <v>SERVICOS DIVERSOS</v>
          </cell>
          <cell r="C6176" t="str">
            <v>SEDI</v>
          </cell>
          <cell r="D6176" t="str">
            <v>OUTROS</v>
          </cell>
          <cell r="E6176" t="str">
            <v>0318</v>
          </cell>
          <cell r="F6176" t="str">
            <v/>
          </cell>
          <cell r="G6176" t="str">
            <v/>
          </cell>
          <cell r="H6176" t="str">
            <v>FECHAMENTO REMOVÍVEL DE VÃO DE PORTAS, EM MADEIRA (VÃO DO ELEVADOR)  1 MONTAGEM EM OBRA. AF_11/2017</v>
          </cell>
          <cell r="I6176" t="str">
            <v>M2</v>
          </cell>
          <cell r="J6176" t="str">
            <v>COEFICIENTE DE REPRESENTATIVIDADE</v>
          </cell>
          <cell r="K6176" t="str">
            <v>31,48</v>
          </cell>
          <cell r="L6176" t="str">
            <v>CAIXA REFERENCIAL</v>
          </cell>
        </row>
        <row r="6177">
          <cell r="A6177">
            <v>97040</v>
          </cell>
          <cell r="B6177" t="str">
            <v>SERVICOS DIVERSOS</v>
          </cell>
          <cell r="C6177" t="str">
            <v>SEDI</v>
          </cell>
          <cell r="D6177" t="str">
            <v>OUTROS</v>
          </cell>
          <cell r="E6177" t="str">
            <v>0318</v>
          </cell>
          <cell r="F6177" t="str">
            <v/>
          </cell>
          <cell r="G6177" t="str">
            <v/>
          </cell>
          <cell r="H6177" t="str">
            <v>FECHAMENTO REMOVÍVEL DE ABERTURA DE CAIXILHO, EM MADEIRA  4 MONTAGENS EM OBRA. AF_11/2017</v>
          </cell>
          <cell r="I6177" t="str">
            <v>M2</v>
          </cell>
          <cell r="J6177" t="str">
            <v>COEFICIENTE DE REPRESENTATIVIDADE</v>
          </cell>
          <cell r="K6177" t="str">
            <v>10,78</v>
          </cell>
          <cell r="L6177" t="str">
            <v>CAIXA REFERENCIAL</v>
          </cell>
        </row>
        <row r="6178">
          <cell r="A6178">
            <v>97041</v>
          </cell>
          <cell r="B6178" t="str">
            <v>SERVICOS DIVERSOS</v>
          </cell>
          <cell r="C6178" t="str">
            <v>SEDI</v>
          </cell>
          <cell r="D6178" t="str">
            <v>OUTROS</v>
          </cell>
          <cell r="E6178" t="str">
            <v>0318</v>
          </cell>
          <cell r="F6178" t="str">
            <v/>
          </cell>
          <cell r="G6178" t="str">
            <v/>
          </cell>
          <cell r="H6178" t="str">
            <v>FECHAMENTO REMOVÍVEL DE ABERTURA NO PISO, EM MADEIRA  1 MONTAGEM EM OBRA. AF_11/2017</v>
          </cell>
          <cell r="I6178" t="str">
            <v>M2</v>
          </cell>
          <cell r="J6178" t="str">
            <v>COEFICIENTE DE REPRESENTATIVIDADE</v>
          </cell>
          <cell r="K6178" t="str">
            <v>170,88</v>
          </cell>
          <cell r="L6178" t="str">
            <v>CAIXA REFERENCIAL</v>
          </cell>
        </row>
        <row r="6179">
          <cell r="A6179">
            <v>97046</v>
          </cell>
          <cell r="B6179" t="str">
            <v>SERVICOS DIVERSOS</v>
          </cell>
          <cell r="C6179" t="str">
            <v>SEDI</v>
          </cell>
          <cell r="D6179" t="str">
            <v>OUTROS</v>
          </cell>
          <cell r="E6179" t="str">
            <v>0318</v>
          </cell>
          <cell r="F6179" t="str">
            <v/>
          </cell>
          <cell r="G6179" t="str">
            <v/>
          </cell>
          <cell r="H6179" t="str">
            <v>PONTEIRAS DE PROTEÇÃO DE VERGALHÕES EXPOSTOS EM FUNDAÇÕES. AF_11/2017</v>
          </cell>
          <cell r="I6179" t="str">
            <v>M2</v>
          </cell>
          <cell r="J6179" t="str">
            <v>ATRIBUÍDO SÃO PAULO</v>
          </cell>
          <cell r="K6179" t="str">
            <v>0,29</v>
          </cell>
          <cell r="L6179" t="str">
            <v>CAIXA REFERENCIAL</v>
          </cell>
        </row>
        <row r="6180">
          <cell r="A6180">
            <v>97047</v>
          </cell>
          <cell r="B6180" t="str">
            <v>SERVICOS DIVERSOS</v>
          </cell>
          <cell r="C6180" t="str">
            <v>SEDI</v>
          </cell>
          <cell r="D6180" t="str">
            <v>OUTROS</v>
          </cell>
          <cell r="E6180" t="str">
            <v>0318</v>
          </cell>
          <cell r="F6180" t="str">
            <v/>
          </cell>
          <cell r="G6180" t="str">
            <v/>
          </cell>
          <cell r="H6180" t="str">
            <v>PONTEIRAS DE PROTEÇÃO DE VERGALHÕES EXPOSTOS EM ESTRUTURAS DE CONCRETO ARMADO CONVENCIONAL. AF_11/2017</v>
          </cell>
          <cell r="I6180" t="str">
            <v>M2</v>
          </cell>
          <cell r="J6180" t="str">
            <v>ATRIBUÍDO SÃO PAULO</v>
          </cell>
          <cell r="K6180" t="str">
            <v>0,11</v>
          </cell>
          <cell r="L6180" t="str">
            <v>CAIXA REFERENCIAL</v>
          </cell>
        </row>
        <row r="6181">
          <cell r="A6181">
            <v>97048</v>
          </cell>
          <cell r="B6181" t="str">
            <v>SERVICOS DIVERSOS</v>
          </cell>
          <cell r="C6181" t="str">
            <v>SEDI</v>
          </cell>
          <cell r="D6181" t="str">
            <v>OUTROS</v>
          </cell>
          <cell r="E6181" t="str">
            <v>0318</v>
          </cell>
          <cell r="F6181" t="str">
            <v/>
          </cell>
          <cell r="G6181" t="str">
            <v/>
          </cell>
          <cell r="H6181" t="str">
            <v>PONTEIRAS DE PROTEÇÃO DE VERGALHÕES EXPOSTOS EM ALVENARIA ESTRUTURAL. AF_11/2017</v>
          </cell>
          <cell r="I6181" t="str">
            <v>M2</v>
          </cell>
          <cell r="J6181" t="str">
            <v>ATRIBUÍDO SÃO PAULO</v>
          </cell>
          <cell r="K6181" t="str">
            <v>0,08</v>
          </cell>
          <cell r="L6181" t="str">
            <v>CAIXA REFERENCIAL</v>
          </cell>
        </row>
        <row r="6182">
          <cell r="A6182">
            <v>97051</v>
          </cell>
          <cell r="B6182" t="str">
            <v>SERVICOS DIVERSOS</v>
          </cell>
          <cell r="C6182" t="str">
            <v>SEDI</v>
          </cell>
          <cell r="D6182" t="str">
            <v>OUTROS</v>
          </cell>
          <cell r="E6182" t="str">
            <v>0318</v>
          </cell>
          <cell r="F6182" t="str">
            <v/>
          </cell>
          <cell r="G6182" t="str">
            <v/>
          </cell>
          <cell r="H6182" t="str">
            <v>SINALIZAÇÃO COM FITA FIXADA NA ESTRUTURA. AF_11/2017</v>
          </cell>
          <cell r="I6182" t="str">
            <v>M</v>
          </cell>
          <cell r="J6182" t="str">
            <v>COEFICIENTE DE REPRESENTATIVIDADE</v>
          </cell>
          <cell r="K6182" t="str">
            <v>1,77</v>
          </cell>
          <cell r="L6182" t="str">
            <v>CAIXA REFERENCIAL</v>
          </cell>
        </row>
        <row r="6183">
          <cell r="A6183">
            <v>97053</v>
          </cell>
          <cell r="B6183" t="str">
            <v>SERVICOS DIVERSOS</v>
          </cell>
          <cell r="C6183" t="str">
            <v>SEDI</v>
          </cell>
          <cell r="D6183" t="str">
            <v>OUTROS</v>
          </cell>
          <cell r="E6183" t="str">
            <v>0318</v>
          </cell>
          <cell r="F6183" t="str">
            <v/>
          </cell>
          <cell r="G6183" t="str">
            <v/>
          </cell>
          <cell r="H6183" t="str">
            <v>SINALIZAÇÃO COM FITA FIXADA EM CONE PLÁSTICO, INCLUINDO CONE. AF_11/2017</v>
          </cell>
          <cell r="I6183" t="str">
            <v>M</v>
          </cell>
          <cell r="J6183" t="str">
            <v>COEFICIENTE DE REPRESENTATIVIDADE</v>
          </cell>
          <cell r="K6183" t="str">
            <v>7,57</v>
          </cell>
          <cell r="L6183" t="str">
            <v>CAIXA REFERENCIAL</v>
          </cell>
        </row>
        <row r="6184">
          <cell r="A6184">
            <v>97054</v>
          </cell>
          <cell r="B6184" t="str">
            <v>SERVICOS DIVERSOS</v>
          </cell>
          <cell r="C6184" t="str">
            <v>SEDI</v>
          </cell>
          <cell r="D6184" t="str">
            <v>OUTROS</v>
          </cell>
          <cell r="E6184" t="str">
            <v>0318</v>
          </cell>
          <cell r="F6184" t="str">
            <v/>
          </cell>
          <cell r="G6184" t="str">
            <v/>
          </cell>
          <cell r="H6184" t="str">
            <v>INSTALAÇÃO DE SINALIZADOR NOTURNO LED. AF_11/2017</v>
          </cell>
          <cell r="I6184" t="str">
            <v>UN</v>
          </cell>
          <cell r="J6184" t="str">
            <v>COEFICIENTE DE REPRESENTATIVIDADE</v>
          </cell>
          <cell r="K6184" t="str">
            <v>30,21</v>
          </cell>
          <cell r="L6184" t="str">
            <v>CAIXA REFERENCIAL</v>
          </cell>
        </row>
        <row r="6185">
          <cell r="A6185">
            <v>97062</v>
          </cell>
          <cell r="B6185" t="str">
            <v>SERVICOS DIVERSOS</v>
          </cell>
          <cell r="C6185" t="str">
            <v>SEDI</v>
          </cell>
          <cell r="D6185" t="str">
            <v>OUTROS</v>
          </cell>
          <cell r="E6185" t="str">
            <v>0318</v>
          </cell>
          <cell r="F6185" t="str">
            <v/>
          </cell>
          <cell r="G6185" t="str">
            <v/>
          </cell>
          <cell r="H6185" t="str">
            <v>COLOCAÇÃO DE TELA EM ANDAIME FACHADEIRO. AF_11/2017</v>
          </cell>
          <cell r="I6185" t="str">
            <v>M2</v>
          </cell>
          <cell r="J6185" t="str">
            <v>COEFICIENTE DE REPRESENTATIVIDADE</v>
          </cell>
          <cell r="K6185" t="str">
            <v>4,38</v>
          </cell>
          <cell r="L6185" t="str">
            <v>CAIXA REFERENCIAL</v>
          </cell>
        </row>
        <row r="6186">
          <cell r="A6186">
            <v>97063</v>
          </cell>
          <cell r="B6186" t="str">
            <v>SERVICOS DIVERSOS</v>
          </cell>
          <cell r="C6186" t="str">
            <v>SEDI</v>
          </cell>
          <cell r="D6186" t="str">
            <v>OUTROS</v>
          </cell>
          <cell r="E6186" t="str">
            <v>0318</v>
          </cell>
          <cell r="F6186" t="str">
            <v/>
          </cell>
          <cell r="G6186" t="str">
            <v/>
          </cell>
          <cell r="H6186" t="str">
            <v>MONTAGEM E DESMONTAGEM DE ANDAIME MODULAR FACHADEIRO, COM PISO METÁLICO, PARA EDIFICAÇÕES COM MÚLTIPLOS PAVIMENTOS (EXCLUSIVE ANDAIME E LIMPEZA). AF_11/2017</v>
          </cell>
          <cell r="I6186" t="str">
            <v>M2</v>
          </cell>
          <cell r="J6186" t="str">
            <v>COEFICIENTE DE REPRESENTATIVIDADE</v>
          </cell>
          <cell r="K6186" t="str">
            <v>7,42</v>
          </cell>
          <cell r="L6186" t="str">
            <v>CAIXA REFERENCIAL</v>
          </cell>
        </row>
        <row r="6187">
          <cell r="A6187">
            <v>97064</v>
          </cell>
          <cell r="B6187" t="str">
            <v>SERVICOS DIVERSOS</v>
          </cell>
          <cell r="C6187" t="str">
            <v>SEDI</v>
          </cell>
          <cell r="D6187" t="str">
            <v>OUTROS</v>
          </cell>
          <cell r="E6187" t="str">
            <v>0318</v>
          </cell>
          <cell r="F6187" t="str">
            <v/>
          </cell>
          <cell r="G6187" t="str">
            <v/>
          </cell>
          <cell r="H6187" t="str">
            <v>MONTAGEM E DESMONTAGEM DE ANDAIME TUBULAR TIPO TORRE (EXCLUSIVE ANDAIME E LIMPEZA). AF_11/2017</v>
          </cell>
          <cell r="I6187" t="str">
            <v>M</v>
          </cell>
          <cell r="J6187" t="str">
            <v>COEFICIENTE DE REPRESENTATIVIDADE</v>
          </cell>
          <cell r="K6187" t="str">
            <v>13,64</v>
          </cell>
          <cell r="L6187" t="str">
            <v>CAIXA REFERENCIAL</v>
          </cell>
        </row>
        <row r="6188">
          <cell r="A6188">
            <v>97065</v>
          </cell>
          <cell r="B6188" t="str">
            <v>SERVICOS DIVERSOS</v>
          </cell>
          <cell r="C6188" t="str">
            <v>SEDI</v>
          </cell>
          <cell r="D6188" t="str">
            <v>OUTROS</v>
          </cell>
          <cell r="E6188" t="str">
            <v>0318</v>
          </cell>
          <cell r="F6188" t="str">
            <v/>
          </cell>
          <cell r="G6188" t="str">
            <v/>
          </cell>
          <cell r="H6188" t="str">
            <v>MONTAGEM E DESMONTAGEM DE ANDAIME MULTIDIRECIONAL (EXCLUSIVE ANDAIME E LIMPEZA). AF_11/2017</v>
          </cell>
          <cell r="I6188" t="str">
            <v>M3</v>
          </cell>
          <cell r="J6188" t="str">
            <v>COEFICIENTE DE REPRESENTATIVIDADE</v>
          </cell>
          <cell r="K6188" t="str">
            <v>4,69</v>
          </cell>
          <cell r="L6188" t="str">
            <v>CAIXA REFERENCIAL</v>
          </cell>
        </row>
        <row r="6189">
          <cell r="A6189">
            <v>97066</v>
          </cell>
          <cell r="B6189" t="str">
            <v>SERVICOS DIVERSOS</v>
          </cell>
          <cell r="C6189" t="str">
            <v>SEDI</v>
          </cell>
          <cell r="D6189" t="str">
            <v>OUTROS</v>
          </cell>
          <cell r="E6189" t="str">
            <v>0318</v>
          </cell>
          <cell r="F6189" t="str">
            <v/>
          </cell>
          <cell r="G6189" t="str">
            <v/>
          </cell>
          <cell r="H6189" t="str">
            <v>COBERTURA PARA PROTEÇÃO DE PEDESTRES SOBRE ESTRUTURA DE ANDAIME, INCLUSIVE MONTAGEM E DESMONTAGEM. AF_11/2017</v>
          </cell>
          <cell r="I6189" t="str">
            <v>M2</v>
          </cell>
          <cell r="J6189" t="str">
            <v>COEFICIENTE DE REPRESENTATIVIDADE</v>
          </cell>
          <cell r="K6189" t="str">
            <v>52,58</v>
          </cell>
          <cell r="L6189" t="str">
            <v>CAIXA REFERENCIAL</v>
          </cell>
        </row>
        <row r="6190">
          <cell r="A6190">
            <v>97067</v>
          </cell>
          <cell r="B6190" t="str">
            <v>SERVICOS DIVERSOS</v>
          </cell>
          <cell r="C6190" t="str">
            <v>SEDI</v>
          </cell>
          <cell r="D6190" t="str">
            <v>OUTROS</v>
          </cell>
          <cell r="E6190" t="str">
            <v>0318</v>
          </cell>
          <cell r="F6190" t="str">
            <v/>
          </cell>
          <cell r="G6190" t="str">
            <v/>
          </cell>
          <cell r="H6190" t="str">
            <v>PLATAFORMA DE PROTEÇÃO PRINCIPAL PARA ALVENARIA ESTRUTURAL PARA SER APOIADA EM ANDAIME, INCLUSIVE MONTAGEM E DESMONTAGEM. AF_11/2017</v>
          </cell>
          <cell r="I6190" t="str">
            <v>M</v>
          </cell>
          <cell r="J6190" t="str">
            <v>COEFICIENTE DE REPRESENTATIVIDADE</v>
          </cell>
          <cell r="K6190" t="str">
            <v>461,20</v>
          </cell>
          <cell r="L6190" t="str">
            <v>CAIXA REFERENCIAL</v>
          </cell>
        </row>
        <row r="6191">
          <cell r="A6191">
            <v>97621</v>
          </cell>
          <cell r="B6191" t="str">
            <v>SERVICOS PRELIMINARES</v>
          </cell>
          <cell r="C6191" t="str">
            <v>SERP</v>
          </cell>
          <cell r="D6191" t="str">
            <v>DEMOLICOES/RETIRADAS</v>
          </cell>
          <cell r="E6191" t="str">
            <v>0014</v>
          </cell>
          <cell r="F6191" t="str">
            <v/>
          </cell>
          <cell r="G6191" t="str">
            <v/>
          </cell>
          <cell r="H6191" t="str">
            <v>DEMOLIÇÃO DE ALVENARIA DE BLOCO FURADO, DE FORMA MANUAL, COM REAPROVEITAMENTO. AF_12/2017</v>
          </cell>
          <cell r="I6191" t="str">
            <v>M3</v>
          </cell>
          <cell r="J6191" t="str">
            <v>COLETADO</v>
          </cell>
          <cell r="K6191" t="str">
            <v>77,61</v>
          </cell>
          <cell r="L6191" t="str">
            <v>CAIXA REFERENCIAL</v>
          </cell>
        </row>
        <row r="6192">
          <cell r="A6192">
            <v>97622</v>
          </cell>
          <cell r="B6192" t="str">
            <v>SERVICOS PRELIMINARES</v>
          </cell>
          <cell r="C6192" t="str">
            <v>SERP</v>
          </cell>
          <cell r="D6192" t="str">
            <v>DEMOLICOES/RETIRADAS</v>
          </cell>
          <cell r="E6192" t="str">
            <v>0014</v>
          </cell>
          <cell r="F6192" t="str">
            <v/>
          </cell>
          <cell r="G6192" t="str">
            <v/>
          </cell>
          <cell r="H6192" t="str">
            <v>DEMOLIÇÃO DE ALVENARIA DE BLOCO FURADO, DE FORMA MANUAL, SEM REAPROVEITAMENTO. AF_12/2017</v>
          </cell>
          <cell r="I6192" t="str">
            <v>M3</v>
          </cell>
          <cell r="J6192" t="str">
            <v>COLETADO</v>
          </cell>
          <cell r="K6192" t="str">
            <v>37,82</v>
          </cell>
          <cell r="L6192" t="str">
            <v>CAIXA REFERENCIAL</v>
          </cell>
        </row>
        <row r="6193">
          <cell r="A6193">
            <v>97623</v>
          </cell>
          <cell r="B6193" t="str">
            <v>SERVICOS PRELIMINARES</v>
          </cell>
          <cell r="C6193" t="str">
            <v>SERP</v>
          </cell>
          <cell r="D6193" t="str">
            <v>DEMOLICOES/RETIRADAS</v>
          </cell>
          <cell r="E6193" t="str">
            <v>0014</v>
          </cell>
          <cell r="F6193" t="str">
            <v/>
          </cell>
          <cell r="G6193" t="str">
            <v/>
          </cell>
          <cell r="H6193" t="str">
            <v>DEMOLIÇÃO DE ALVENARIA DE TIJOLO MACIÇO, DE FORMA MANUAL, COM REAPROVEITAMENTO. AF_12/2017</v>
          </cell>
          <cell r="I6193" t="str">
            <v>M3</v>
          </cell>
          <cell r="J6193" t="str">
            <v>COLETADO</v>
          </cell>
          <cell r="K6193" t="str">
            <v>115,88</v>
          </cell>
          <cell r="L6193" t="str">
            <v>CAIXA REFERENCIAL</v>
          </cell>
        </row>
        <row r="6194">
          <cell r="A6194">
            <v>97624</v>
          </cell>
          <cell r="B6194" t="str">
            <v>SERVICOS PRELIMINARES</v>
          </cell>
          <cell r="C6194" t="str">
            <v>SERP</v>
          </cell>
          <cell r="D6194" t="str">
            <v>DEMOLICOES/RETIRADAS</v>
          </cell>
          <cell r="E6194" t="str">
            <v>0014</v>
          </cell>
          <cell r="F6194" t="str">
            <v/>
          </cell>
          <cell r="G6194" t="str">
            <v/>
          </cell>
          <cell r="H6194" t="str">
            <v>DEMOLIÇÃO DE ALVENARIA DE TIJOLO MACIÇO, DE FORMA MANUAL, SEM REAPROVEITAMENTO. AF_12/2017</v>
          </cell>
          <cell r="I6194" t="str">
            <v>M3</v>
          </cell>
          <cell r="J6194" t="str">
            <v>COLETADO</v>
          </cell>
          <cell r="K6194" t="str">
            <v>71,12</v>
          </cell>
          <cell r="L6194" t="str">
            <v>CAIXA REFERENCIAL</v>
          </cell>
        </row>
        <row r="6195">
          <cell r="A6195">
            <v>97625</v>
          </cell>
          <cell r="B6195" t="str">
            <v>SERVICOS PRELIMINARES</v>
          </cell>
          <cell r="C6195" t="str">
            <v>SERP</v>
          </cell>
          <cell r="D6195" t="str">
            <v>DEMOLICOES/RETIRADAS</v>
          </cell>
          <cell r="E6195" t="str">
            <v>0014</v>
          </cell>
          <cell r="F6195" t="str">
            <v/>
          </cell>
          <cell r="G6195" t="str">
            <v/>
          </cell>
          <cell r="H6195" t="str">
            <v>DEMOLIÇÃO DE ALVENARIA PARA QUALQUER TIPO DE BLOCO, DE FORMA MECANIZADA, SEM REAPROVEITAMENTO. AF_12/2017</v>
          </cell>
          <cell r="I6195" t="str">
            <v>M3</v>
          </cell>
          <cell r="J6195" t="str">
            <v>COEFICIENTE DE REPRESENTATIVIDADE</v>
          </cell>
          <cell r="K6195" t="str">
            <v>35,45</v>
          </cell>
          <cell r="L6195" t="str">
            <v>CAIXA REFERENCIAL</v>
          </cell>
        </row>
        <row r="6196">
          <cell r="A6196">
            <v>97626</v>
          </cell>
          <cell r="B6196" t="str">
            <v>SERVICOS PRELIMINARES</v>
          </cell>
          <cell r="C6196" t="str">
            <v>SERP</v>
          </cell>
          <cell r="D6196" t="str">
            <v>DEMOLICOES/RETIRADAS</v>
          </cell>
          <cell r="E6196" t="str">
            <v>0014</v>
          </cell>
          <cell r="F6196" t="str">
            <v/>
          </cell>
          <cell r="G6196" t="str">
            <v/>
          </cell>
          <cell r="H6196" t="str">
            <v>DEMOLIÇÃO DE PILARES E VIGAS EM CONCRETO ARMADO, DE FORMA MANUAL, SEM REAPROVEITAMENTO. AF_12/2017</v>
          </cell>
          <cell r="I6196" t="str">
            <v>M3</v>
          </cell>
          <cell r="J6196" t="str">
            <v>COEFICIENTE DE REPRESENTATIVIDADE</v>
          </cell>
          <cell r="K6196" t="str">
            <v>406,42</v>
          </cell>
          <cell r="L6196" t="str">
            <v>CAIXA REFERENCIAL</v>
          </cell>
        </row>
        <row r="6197">
          <cell r="A6197">
            <v>97627</v>
          </cell>
          <cell r="B6197" t="str">
            <v>SERVICOS PRELIMINARES</v>
          </cell>
          <cell r="C6197" t="str">
            <v>SERP</v>
          </cell>
          <cell r="D6197" t="str">
            <v>DEMOLICOES/RETIRADAS</v>
          </cell>
          <cell r="E6197" t="str">
            <v>0014</v>
          </cell>
          <cell r="F6197" t="str">
            <v/>
          </cell>
          <cell r="G6197" t="str">
            <v/>
          </cell>
          <cell r="H6197" t="str">
            <v>DEMOLIÇÃO DE PILARES E VIGAS EM CONCRETO ARMADO, DE FORMA MECANIZADA COM MARTELETE, SEM REAPROVEITAMENTO. AF_12/2017</v>
          </cell>
          <cell r="I6197" t="str">
            <v>M3</v>
          </cell>
          <cell r="J6197" t="str">
            <v>COEFICIENTE DE REPRESENTATIVIDADE</v>
          </cell>
          <cell r="K6197" t="str">
            <v>218,95</v>
          </cell>
          <cell r="L6197" t="str">
            <v>CAIXA REFERENCIAL</v>
          </cell>
        </row>
        <row r="6198">
          <cell r="A6198">
            <v>97628</v>
          </cell>
          <cell r="B6198" t="str">
            <v>SERVICOS PRELIMINARES</v>
          </cell>
          <cell r="C6198" t="str">
            <v>SERP</v>
          </cell>
          <cell r="D6198" t="str">
            <v>DEMOLICOES/RETIRADAS</v>
          </cell>
          <cell r="E6198" t="str">
            <v>0014</v>
          </cell>
          <cell r="F6198" t="str">
            <v/>
          </cell>
          <cell r="G6198" t="str">
            <v/>
          </cell>
          <cell r="H6198" t="str">
            <v>DEMOLIÇÃO DE LAJES, DE FORMA MANUAL, SEM REAPROVEITAMENTO. AF_12/2017</v>
          </cell>
          <cell r="I6198" t="str">
            <v>M3</v>
          </cell>
          <cell r="J6198" t="str">
            <v>COLETADO</v>
          </cell>
          <cell r="K6198" t="str">
            <v>186,96</v>
          </cell>
          <cell r="L6198" t="str">
            <v>CAIXA REFERENCIAL</v>
          </cell>
        </row>
        <row r="6199">
          <cell r="A6199">
            <v>97629</v>
          </cell>
          <cell r="B6199" t="str">
            <v>SERVICOS PRELIMINARES</v>
          </cell>
          <cell r="C6199" t="str">
            <v>SERP</v>
          </cell>
          <cell r="D6199" t="str">
            <v>DEMOLICOES/RETIRADAS</v>
          </cell>
          <cell r="E6199" t="str">
            <v>0014</v>
          </cell>
          <cell r="F6199" t="str">
            <v/>
          </cell>
          <cell r="G6199" t="str">
            <v/>
          </cell>
          <cell r="H6199" t="str">
            <v>DEMOLIÇÃO DE LAJES, DE FORMA MECANIZADA COM MARTELETE, SEM REAPROVEITAMENTO. AF_12/2017</v>
          </cell>
          <cell r="I6199" t="str">
            <v>M3</v>
          </cell>
          <cell r="J6199" t="str">
            <v>COEFICIENTE DE REPRESENTATIVIDADE</v>
          </cell>
          <cell r="K6199" t="str">
            <v>97,09</v>
          </cell>
          <cell r="L6199" t="str">
            <v>CAIXA REFERENCIAL</v>
          </cell>
        </row>
        <row r="6200">
          <cell r="A6200">
            <v>97631</v>
          </cell>
          <cell r="B6200" t="str">
            <v>SERVICOS PRELIMINARES</v>
          </cell>
          <cell r="C6200" t="str">
            <v>SERP</v>
          </cell>
          <cell r="D6200" t="str">
            <v>DEMOLICOES/RETIRADAS</v>
          </cell>
          <cell r="E6200" t="str">
            <v>0014</v>
          </cell>
          <cell r="F6200" t="str">
            <v/>
          </cell>
          <cell r="G6200" t="str">
            <v/>
          </cell>
          <cell r="H6200" t="str">
            <v>DEMOLIÇÃO DE ARGAMASSAS, DE FORMA MANUAL, SEM REAPROVEITAMENTO. AF_12/2017</v>
          </cell>
          <cell r="I6200" t="str">
            <v>M2</v>
          </cell>
          <cell r="J6200" t="str">
            <v>COLETADO</v>
          </cell>
          <cell r="K6200" t="str">
            <v>2,19</v>
          </cell>
          <cell r="L6200" t="str">
            <v>CAIXA REFERENCIAL</v>
          </cell>
        </row>
        <row r="6201">
          <cell r="A6201">
            <v>97632</v>
          </cell>
          <cell r="B6201" t="str">
            <v>SERVICOS PRELIMINARES</v>
          </cell>
          <cell r="C6201" t="str">
            <v>SERP</v>
          </cell>
          <cell r="D6201" t="str">
            <v>DEMOLICOES/RETIRADAS</v>
          </cell>
          <cell r="E6201" t="str">
            <v>0014</v>
          </cell>
          <cell r="F6201" t="str">
            <v/>
          </cell>
          <cell r="G6201" t="str">
            <v/>
          </cell>
          <cell r="H6201" t="str">
            <v>DEMOLIÇÃO DE RODAPÉ CERÂMICO, DE FORMA MANUAL, SEM REAPROVEITAMENTO. AF_12/2017</v>
          </cell>
          <cell r="I6201" t="str">
            <v>M</v>
          </cell>
          <cell r="J6201" t="str">
            <v>COEFICIENTE DE REPRESENTATIVIDADE</v>
          </cell>
          <cell r="K6201" t="str">
            <v>1,72</v>
          </cell>
          <cell r="L6201" t="str">
            <v>CAIXA REFERENCIAL</v>
          </cell>
        </row>
        <row r="6202">
          <cell r="A6202">
            <v>97633</v>
          </cell>
          <cell r="B6202" t="str">
            <v>SERVICOS PRELIMINARES</v>
          </cell>
          <cell r="C6202" t="str">
            <v>SERP</v>
          </cell>
          <cell r="D6202" t="str">
            <v>DEMOLICOES/RETIRADAS</v>
          </cell>
          <cell r="E6202" t="str">
            <v>0014</v>
          </cell>
          <cell r="F6202" t="str">
            <v/>
          </cell>
          <cell r="G6202" t="str">
            <v/>
          </cell>
          <cell r="H6202" t="str">
            <v>DEMOLIÇÃO DE REVESTIMENTO CERÂMICO, DE FORMA MANUAL, SEM REAPROVEITAMENTO. AF_12/2017</v>
          </cell>
          <cell r="I6202" t="str">
            <v>M2</v>
          </cell>
          <cell r="J6202" t="str">
            <v>COEFICIENTE DE REPRESENTATIVIDADE</v>
          </cell>
          <cell r="K6202" t="str">
            <v>14,99</v>
          </cell>
          <cell r="L6202" t="str">
            <v>CAIXA REFERENCIAL</v>
          </cell>
        </row>
        <row r="6203">
          <cell r="A6203">
            <v>97634</v>
          </cell>
          <cell r="B6203" t="str">
            <v>SERVICOS PRELIMINARES</v>
          </cell>
          <cell r="C6203" t="str">
            <v>SERP</v>
          </cell>
          <cell r="D6203" t="str">
            <v>DEMOLICOES/RETIRADAS</v>
          </cell>
          <cell r="E6203" t="str">
            <v>0014</v>
          </cell>
          <cell r="F6203" t="str">
            <v/>
          </cell>
          <cell r="G6203" t="str">
            <v/>
          </cell>
          <cell r="H6203" t="str">
            <v>DEMOLIÇÃO DE REVESTIMENTO CERÂMICO, DE FORMA MECANIZADA COM MARTELETE, SEM REAPROVEITAMENTO. AF_12/2017</v>
          </cell>
          <cell r="I6203" t="str">
            <v>M2</v>
          </cell>
          <cell r="J6203" t="str">
            <v>COEFICIENTE DE REPRESENTATIVIDADE</v>
          </cell>
          <cell r="K6203" t="str">
            <v>8,84</v>
          </cell>
          <cell r="L6203" t="str">
            <v>CAIXA REFERENCIAL</v>
          </cell>
        </row>
        <row r="6204">
          <cell r="A6204">
            <v>97635</v>
          </cell>
          <cell r="B6204" t="str">
            <v>SERVICOS PRELIMINARES</v>
          </cell>
          <cell r="C6204" t="str">
            <v>SERP</v>
          </cell>
          <cell r="D6204" t="str">
            <v>DEMOLICOES/RETIRADAS</v>
          </cell>
          <cell r="E6204" t="str">
            <v>0014</v>
          </cell>
          <cell r="F6204" t="str">
            <v/>
          </cell>
          <cell r="G6204" t="str">
            <v/>
          </cell>
          <cell r="H6204" t="str">
            <v>DEMOLIÇÃO DE PAVIMENTO INTERTRAVADO, DE FORMA MANUAL, COM REAPROVEITAMENTO. AF_12/2017</v>
          </cell>
          <cell r="I6204" t="str">
            <v>M2</v>
          </cell>
          <cell r="J6204" t="str">
            <v>COEFICIENTE DE REPRESENTATIVIDADE</v>
          </cell>
          <cell r="K6204" t="str">
            <v>10,90</v>
          </cell>
          <cell r="L6204" t="str">
            <v>CAIXA REFERENCIAL</v>
          </cell>
        </row>
        <row r="6205">
          <cell r="A6205">
            <v>97636</v>
          </cell>
          <cell r="B6205" t="str">
            <v>SERVICOS PRELIMINARES</v>
          </cell>
          <cell r="C6205" t="str">
            <v>SERP</v>
          </cell>
          <cell r="D6205" t="str">
            <v>DEMOLICOES/RETIRADAS</v>
          </cell>
          <cell r="E6205" t="str">
            <v>0014</v>
          </cell>
          <cell r="F6205" t="str">
            <v/>
          </cell>
          <cell r="G6205" t="str">
            <v/>
          </cell>
          <cell r="H6205" t="str">
            <v>DEMOLIÇÃO PARCIAL DE PAVIMENTO ASFÁLTICO, DE FORMA MECANIZADA, SEM REAPROVEITAMENTO. AF_12/2017</v>
          </cell>
          <cell r="I6205" t="str">
            <v>M2</v>
          </cell>
          <cell r="J6205" t="str">
            <v>COEFICIENTE DE REPRESENTATIVIDADE</v>
          </cell>
          <cell r="K6205" t="str">
            <v>13,55</v>
          </cell>
          <cell r="L6205" t="str">
            <v>CAIXA REFERENCIAL</v>
          </cell>
        </row>
        <row r="6206">
          <cell r="A6206">
            <v>97637</v>
          </cell>
          <cell r="B6206" t="str">
            <v>SERVICOS PRELIMINARES</v>
          </cell>
          <cell r="C6206" t="str">
            <v>SERP</v>
          </cell>
          <cell r="D6206" t="str">
            <v>DEMOLICOES/RETIRADAS</v>
          </cell>
          <cell r="E6206" t="str">
            <v>0014</v>
          </cell>
          <cell r="F6206" t="str">
            <v/>
          </cell>
          <cell r="G6206" t="str">
            <v/>
          </cell>
          <cell r="H6206" t="str">
            <v>REMOÇÃO DE TAPUME/ CHAPAS METÁLICAS E DE MADEIRA, DE FORMA MANUAL, SEM REAPROVEITAMENTO. AF_12/2017</v>
          </cell>
          <cell r="I6206" t="str">
            <v>M2</v>
          </cell>
          <cell r="J6206" t="str">
            <v>COEFICIENTE DE REPRESENTATIVIDADE</v>
          </cell>
          <cell r="K6206" t="str">
            <v>1,86</v>
          </cell>
          <cell r="L6206" t="str">
            <v>CAIXA REFERENCIAL</v>
          </cell>
        </row>
        <row r="6207">
          <cell r="A6207">
            <v>97638</v>
          </cell>
          <cell r="B6207" t="str">
            <v>SERVICOS PRELIMINARES</v>
          </cell>
          <cell r="C6207" t="str">
            <v>SERP</v>
          </cell>
          <cell r="D6207" t="str">
            <v>DEMOLICOES/RETIRADAS</v>
          </cell>
          <cell r="E6207" t="str">
            <v>0014</v>
          </cell>
          <cell r="F6207" t="str">
            <v/>
          </cell>
          <cell r="G6207" t="str">
            <v/>
          </cell>
          <cell r="H6207" t="str">
            <v>REMOÇÃO DE CHAPAS E PERFIS DE DRYWALL, DE FORMA MANUAL, SEM REAPROVEITAMENTO. AF_12/2017</v>
          </cell>
          <cell r="I6207" t="str">
            <v>M2</v>
          </cell>
          <cell r="J6207" t="str">
            <v>COEFICIENTE DE REPRESENTATIVIDADE</v>
          </cell>
          <cell r="K6207" t="str">
            <v>5,42</v>
          </cell>
          <cell r="L6207" t="str">
            <v>CAIXA REFERENCIAL</v>
          </cell>
        </row>
        <row r="6208">
          <cell r="A6208">
            <v>97639</v>
          </cell>
          <cell r="B6208" t="str">
            <v>SERVICOS PRELIMINARES</v>
          </cell>
          <cell r="C6208" t="str">
            <v>SERP</v>
          </cell>
          <cell r="D6208" t="str">
            <v>DEMOLICOES/RETIRADAS</v>
          </cell>
          <cell r="E6208" t="str">
            <v>0014</v>
          </cell>
          <cell r="F6208" t="str">
            <v/>
          </cell>
          <cell r="G6208" t="str">
            <v/>
          </cell>
          <cell r="H6208" t="str">
            <v>REMOÇÃO DE PLACAS E PILARETES DE CONCRETO, DE FORMA MANUAL, SEM REAPROVEITAMENTO. AF_12/2017</v>
          </cell>
          <cell r="I6208" t="str">
            <v>M2</v>
          </cell>
          <cell r="J6208" t="str">
            <v>COLETADO</v>
          </cell>
          <cell r="K6208" t="str">
            <v>13,18</v>
          </cell>
          <cell r="L6208" t="str">
            <v>CAIXA REFERENCIAL</v>
          </cell>
        </row>
        <row r="6209">
          <cell r="A6209">
            <v>97640</v>
          </cell>
          <cell r="B6209" t="str">
            <v>SERVICOS PRELIMINARES</v>
          </cell>
          <cell r="C6209" t="str">
            <v>SERP</v>
          </cell>
          <cell r="D6209" t="str">
            <v>DEMOLICOES/RETIRADAS</v>
          </cell>
          <cell r="E6209" t="str">
            <v>0014</v>
          </cell>
          <cell r="F6209" t="str">
            <v/>
          </cell>
          <cell r="G6209" t="str">
            <v/>
          </cell>
          <cell r="H6209" t="str">
            <v>REMOÇÃO DE FORROS DE DRYWALL, PVC E FIBROMINERAL, DE FORMA MANUAL, SEM REAPROVEITAMENTO. AF_12/2017</v>
          </cell>
          <cell r="I6209" t="str">
            <v>M2</v>
          </cell>
          <cell r="J6209" t="str">
            <v>COEFICIENTE DE REPRESENTATIVIDADE</v>
          </cell>
          <cell r="K6209" t="str">
            <v>1,17</v>
          </cell>
          <cell r="L6209" t="str">
            <v>CAIXA REFERENCIAL</v>
          </cell>
        </row>
        <row r="6210">
          <cell r="A6210">
            <v>97641</v>
          </cell>
          <cell r="B6210" t="str">
            <v>SERVICOS PRELIMINARES</v>
          </cell>
          <cell r="C6210" t="str">
            <v>SERP</v>
          </cell>
          <cell r="D6210" t="str">
            <v>DEMOLICOES/RETIRADAS</v>
          </cell>
          <cell r="E6210" t="str">
            <v>0014</v>
          </cell>
          <cell r="F6210" t="str">
            <v/>
          </cell>
          <cell r="G6210" t="str">
            <v/>
          </cell>
          <cell r="H6210" t="str">
            <v>REMOÇÃO DE FORRO DE GESSO, DE FORMA MANUAL, SEM REAPROVEITAMENTO. AF_12/2017</v>
          </cell>
          <cell r="I6210" t="str">
            <v>M2</v>
          </cell>
          <cell r="J6210" t="str">
            <v>COEFICIENTE DE REPRESENTATIVIDADE</v>
          </cell>
          <cell r="K6210" t="str">
            <v>3,45</v>
          </cell>
          <cell r="L6210" t="str">
            <v>CAIXA REFERENCIAL</v>
          </cell>
        </row>
        <row r="6211">
          <cell r="A6211">
            <v>97642</v>
          </cell>
          <cell r="B6211" t="str">
            <v>SERVICOS PRELIMINARES</v>
          </cell>
          <cell r="C6211" t="str">
            <v>SERP</v>
          </cell>
          <cell r="D6211" t="str">
            <v>DEMOLICOES/RETIRADAS</v>
          </cell>
          <cell r="E6211" t="str">
            <v>0014</v>
          </cell>
          <cell r="F6211" t="str">
            <v/>
          </cell>
          <cell r="G6211" t="str">
            <v/>
          </cell>
          <cell r="H6211" t="str">
            <v>REMOÇÃO DE TRAMA METÁLICA OU DE MADEIRA PARA FORRO, DE FORMA MANUAL, SEM REAPROVEITAMENTO. AF_12/2017</v>
          </cell>
          <cell r="I6211" t="str">
            <v>M2</v>
          </cell>
          <cell r="J6211" t="str">
            <v>COEFICIENTE DE REPRESENTATIVIDADE</v>
          </cell>
          <cell r="K6211" t="str">
            <v>2,10</v>
          </cell>
          <cell r="L6211" t="str">
            <v>CAIXA REFERENCIAL</v>
          </cell>
        </row>
        <row r="6212">
          <cell r="A6212">
            <v>97643</v>
          </cell>
          <cell r="B6212" t="str">
            <v>SERVICOS PRELIMINARES</v>
          </cell>
          <cell r="C6212" t="str">
            <v>SERP</v>
          </cell>
          <cell r="D6212" t="str">
            <v>DEMOLICOES/RETIRADAS</v>
          </cell>
          <cell r="E6212" t="str">
            <v>0014</v>
          </cell>
          <cell r="F6212" t="str">
            <v/>
          </cell>
          <cell r="G6212" t="str">
            <v/>
          </cell>
          <cell r="H6212" t="str">
            <v>REMOÇÃO DE PISO DE MADEIRA (ASSOALHO E BARROTE), DE FORMA MANUAL, SEM REAPROVEITAMENTO. AF_12/2017</v>
          </cell>
          <cell r="I6212" t="str">
            <v>M2</v>
          </cell>
          <cell r="J6212" t="str">
            <v>COLETADO</v>
          </cell>
          <cell r="K6212" t="str">
            <v>16,17</v>
          </cell>
          <cell r="L6212" t="str">
            <v>CAIXA REFERENCIAL</v>
          </cell>
        </row>
        <row r="6213">
          <cell r="A6213">
            <v>97644</v>
          </cell>
          <cell r="B6213" t="str">
            <v>SERVICOS PRELIMINARES</v>
          </cell>
          <cell r="C6213" t="str">
            <v>SERP</v>
          </cell>
          <cell r="D6213" t="str">
            <v>DEMOLICOES/RETIRADAS</v>
          </cell>
          <cell r="E6213" t="str">
            <v>0014</v>
          </cell>
          <cell r="F6213" t="str">
            <v/>
          </cell>
          <cell r="G6213" t="str">
            <v/>
          </cell>
          <cell r="H6213" t="str">
            <v>REMOÇÃO DE PORTAS, DE FORMA MANUAL, SEM REAPROVEITAMENTO. AF_12/2017</v>
          </cell>
          <cell r="I6213" t="str">
            <v>M2</v>
          </cell>
          <cell r="J6213" t="str">
            <v>COLETADO</v>
          </cell>
          <cell r="K6213" t="str">
            <v>6,09</v>
          </cell>
          <cell r="L6213" t="str">
            <v>CAIXA REFERENCIAL</v>
          </cell>
        </row>
        <row r="6214">
          <cell r="A6214">
            <v>97645</v>
          </cell>
          <cell r="B6214" t="str">
            <v>SERVICOS PRELIMINARES</v>
          </cell>
          <cell r="C6214" t="str">
            <v>SERP</v>
          </cell>
          <cell r="D6214" t="str">
            <v>DEMOLICOES/RETIRADAS</v>
          </cell>
          <cell r="E6214" t="str">
            <v>0014</v>
          </cell>
          <cell r="F6214" t="str">
            <v/>
          </cell>
          <cell r="G6214" t="str">
            <v/>
          </cell>
          <cell r="H6214" t="str">
            <v>REMOÇÃO DE JANELAS, DE FORMA MANUAL, SEM REAPROVEITAMENTO. AF_12/2017</v>
          </cell>
          <cell r="I6214" t="str">
            <v>M2</v>
          </cell>
          <cell r="J6214" t="str">
            <v>COEFICIENTE DE REPRESENTATIVIDADE</v>
          </cell>
          <cell r="K6214" t="str">
            <v>22,57</v>
          </cell>
          <cell r="L6214" t="str">
            <v>CAIXA REFERENCIAL</v>
          </cell>
        </row>
        <row r="6215">
          <cell r="A6215">
            <v>97647</v>
          </cell>
          <cell r="B6215" t="str">
            <v>SERVICOS PRELIMINARES</v>
          </cell>
          <cell r="C6215" t="str">
            <v>SERP</v>
          </cell>
          <cell r="D6215" t="str">
            <v>DEMOLICOES/RETIRADAS</v>
          </cell>
          <cell r="E6215" t="str">
            <v>0014</v>
          </cell>
          <cell r="F6215" t="str">
            <v/>
          </cell>
          <cell r="G6215" t="str">
            <v/>
          </cell>
          <cell r="H6215" t="str">
            <v>REMOÇÃO DE TELHAS, DE FIBROCIMENTO, METÁLICA E CERÂMICA, DE FORMA MANUAL, SEM REAPROVEITAMENTO. AF_12/2017</v>
          </cell>
          <cell r="I6215" t="str">
            <v>M2</v>
          </cell>
          <cell r="J6215" t="str">
            <v>COEFICIENTE DE REPRESENTATIVIDADE</v>
          </cell>
          <cell r="K6215" t="str">
            <v>2,33</v>
          </cell>
          <cell r="L6215" t="str">
            <v>CAIXA REFERENCIAL</v>
          </cell>
        </row>
        <row r="6216">
          <cell r="A6216">
            <v>97648</v>
          </cell>
          <cell r="B6216" t="str">
            <v>SERVICOS PRELIMINARES</v>
          </cell>
          <cell r="C6216" t="str">
            <v>SERP</v>
          </cell>
          <cell r="D6216" t="str">
            <v>DEMOLICOES/RETIRADAS</v>
          </cell>
          <cell r="E6216" t="str">
            <v>0014</v>
          </cell>
          <cell r="F6216" t="str">
            <v/>
          </cell>
          <cell r="G6216" t="str">
            <v/>
          </cell>
          <cell r="H6216" t="str">
            <v>REMOÇÃO DE PROTEÇÃO TÉRMICA PARA COBERTURA EM EPS, DE FORMA MANUAL, SEM REAPROVEITAMENTO. AF_12/2017</v>
          </cell>
          <cell r="I6216" t="str">
            <v>M2</v>
          </cell>
          <cell r="J6216" t="str">
            <v>COEFICIENTE DE REPRESENTATIVIDADE</v>
          </cell>
          <cell r="K6216" t="str">
            <v>1,34</v>
          </cell>
          <cell r="L6216" t="str">
            <v>CAIXA REFERENCIAL</v>
          </cell>
        </row>
        <row r="6217">
          <cell r="A6217">
            <v>97649</v>
          </cell>
          <cell r="B6217" t="str">
            <v>SERVICOS PRELIMINARES</v>
          </cell>
          <cell r="C6217" t="str">
            <v>SERP</v>
          </cell>
          <cell r="D6217" t="str">
            <v>DEMOLICOES/RETIRADAS</v>
          </cell>
          <cell r="E6217" t="str">
            <v>0014</v>
          </cell>
          <cell r="F6217" t="str">
            <v/>
          </cell>
          <cell r="G6217" t="str">
            <v/>
          </cell>
          <cell r="H6217" t="str">
            <v>REMOÇÃO DE TELHAS DE FIBROCIMENTO, METÁLICA E CERÂMICA, DE FORMA MECANIZADA, COM USO DE GUINDASTE, SEM REAPROVEITAMENTO. AF_12/2017</v>
          </cell>
          <cell r="I6217" t="str">
            <v>M2</v>
          </cell>
          <cell r="J6217" t="str">
            <v>ATRIBUÍDO SÃO PAULO</v>
          </cell>
          <cell r="K6217" t="str">
            <v>2,98</v>
          </cell>
          <cell r="L6217" t="str">
            <v>CAIXA REFERENCIAL</v>
          </cell>
        </row>
        <row r="6218">
          <cell r="A6218">
            <v>97650</v>
          </cell>
          <cell r="B6218" t="str">
            <v>SERVICOS PRELIMINARES</v>
          </cell>
          <cell r="C6218" t="str">
            <v>SERP</v>
          </cell>
          <cell r="D6218" t="str">
            <v>DEMOLICOES/RETIRADAS</v>
          </cell>
          <cell r="E6218" t="str">
            <v>0014</v>
          </cell>
          <cell r="F6218" t="str">
            <v/>
          </cell>
          <cell r="G6218" t="str">
            <v/>
          </cell>
          <cell r="H6218" t="str">
            <v>REMOÇÃO DE TRAMA DE MADEIRA PARA COBERTURA, DE FORMA MANUAL, SEM REAPROVEITAMENTO. AF_12/2017</v>
          </cell>
          <cell r="I6218" t="str">
            <v>M2</v>
          </cell>
          <cell r="J6218" t="str">
            <v>COEFICIENTE DE REPRESENTATIVIDADE</v>
          </cell>
          <cell r="K6218" t="str">
            <v>5,02</v>
          </cell>
          <cell r="L6218" t="str">
            <v>CAIXA REFERENCIAL</v>
          </cell>
        </row>
        <row r="6219">
          <cell r="A6219">
            <v>97651</v>
          </cell>
          <cell r="B6219" t="str">
            <v>SERVICOS PRELIMINARES</v>
          </cell>
          <cell r="C6219" t="str">
            <v>SERP</v>
          </cell>
          <cell r="D6219" t="str">
            <v>DEMOLICOES/RETIRADAS</v>
          </cell>
          <cell r="E6219" t="str">
            <v>0014</v>
          </cell>
          <cell r="F6219" t="str">
            <v/>
          </cell>
          <cell r="G6219" t="str">
            <v/>
          </cell>
          <cell r="H6219" t="str">
            <v>REMOÇÃO DE TESOURAS DE MADEIRA, COM VÃO MENOR QUE 8M, DE FORMA MANUAL, SEM REAPROVEITAMENTO. AF_12/2017</v>
          </cell>
          <cell r="I6219" t="str">
            <v>UN</v>
          </cell>
          <cell r="J6219" t="str">
            <v>COEFICIENTE DE REPRESENTATIVIDADE</v>
          </cell>
          <cell r="K6219" t="str">
            <v>55,58</v>
          </cell>
          <cell r="L6219" t="str">
            <v>CAIXA REFERENCIAL</v>
          </cell>
        </row>
        <row r="6220">
          <cell r="A6220">
            <v>97652</v>
          </cell>
          <cell r="B6220" t="str">
            <v>SERVICOS PRELIMINARES</v>
          </cell>
          <cell r="C6220" t="str">
            <v>SERP</v>
          </cell>
          <cell r="D6220" t="str">
            <v>DEMOLICOES/RETIRADAS</v>
          </cell>
          <cell r="E6220" t="str">
            <v>0014</v>
          </cell>
          <cell r="F6220" t="str">
            <v/>
          </cell>
          <cell r="G6220" t="str">
            <v/>
          </cell>
          <cell r="H6220" t="str">
            <v>REMOÇÃO DE TESOURAS DE MADEIRA, COM VÃO MAIOR OU IGUAL A 8M, DE FORMA MANUAL, SEM REAPROVEITAMENTO. AF_12/2017</v>
          </cell>
          <cell r="I6220" t="str">
            <v>UN</v>
          </cell>
          <cell r="J6220" t="str">
            <v>COEFICIENTE DE REPRESENTATIVIDADE</v>
          </cell>
          <cell r="K6220" t="str">
            <v>126,00</v>
          </cell>
          <cell r="L6220" t="str">
            <v>CAIXA REFERENCIAL</v>
          </cell>
        </row>
        <row r="6221">
          <cell r="A6221">
            <v>97653</v>
          </cell>
          <cell r="B6221" t="str">
            <v>SERVICOS PRELIMINARES</v>
          </cell>
          <cell r="C6221" t="str">
            <v>SERP</v>
          </cell>
          <cell r="D6221" t="str">
            <v>DEMOLICOES/RETIRADAS</v>
          </cell>
          <cell r="E6221" t="str">
            <v>0014</v>
          </cell>
          <cell r="F6221" t="str">
            <v/>
          </cell>
          <cell r="G6221" t="str">
            <v/>
          </cell>
          <cell r="H6221" t="str">
            <v>REMOÇÃO DE TESOURAS DE MADEIRA, COM VÃO MENOR QUE 8M, DE FORMA MECANIZADA, COM REAPROVEITAMENTO. AF_12/2017</v>
          </cell>
          <cell r="I6221" t="str">
            <v>UN</v>
          </cell>
          <cell r="J6221" t="str">
            <v>ATRIBUÍDO SÃO PAULO</v>
          </cell>
          <cell r="K6221" t="str">
            <v>93,01</v>
          </cell>
          <cell r="L6221" t="str">
            <v>CAIXA REFERENCIAL</v>
          </cell>
        </row>
        <row r="6222">
          <cell r="A6222">
            <v>97654</v>
          </cell>
          <cell r="B6222" t="str">
            <v>SERVICOS PRELIMINARES</v>
          </cell>
          <cell r="C6222" t="str">
            <v>SERP</v>
          </cell>
          <cell r="D6222" t="str">
            <v>DEMOLICOES/RETIRADAS</v>
          </cell>
          <cell r="E6222" t="str">
            <v>0014</v>
          </cell>
          <cell r="F6222" t="str">
            <v/>
          </cell>
          <cell r="G6222" t="str">
            <v/>
          </cell>
          <cell r="H6222" t="str">
            <v>REMOÇÃO DE TESOURAS DE MADEIRA, COM VÃO MAIOR OU IGUAL A 8M, DE FORMA MECANIZADA, COM REAPROVEITAMENTO. AF_12/2017</v>
          </cell>
          <cell r="I6222" t="str">
            <v>UN</v>
          </cell>
          <cell r="J6222" t="str">
            <v>ATRIBUÍDO SÃO PAULO</v>
          </cell>
          <cell r="K6222" t="str">
            <v>112,29</v>
          </cell>
          <cell r="L6222" t="str">
            <v>CAIXA REFERENCIAL</v>
          </cell>
        </row>
        <row r="6223">
          <cell r="A6223">
            <v>97655</v>
          </cell>
          <cell r="B6223" t="str">
            <v>SERVICOS PRELIMINARES</v>
          </cell>
          <cell r="C6223" t="str">
            <v>SERP</v>
          </cell>
          <cell r="D6223" t="str">
            <v>DEMOLICOES/RETIRADAS</v>
          </cell>
          <cell r="E6223" t="str">
            <v>0014</v>
          </cell>
          <cell r="F6223" t="str">
            <v/>
          </cell>
          <cell r="G6223" t="str">
            <v/>
          </cell>
          <cell r="H6223" t="str">
            <v>REMOÇÃO DE TRAMA METÁLICA PARA COBERTURA, DE FORMA MANUAL, SEM REAPROVEITAMENTO. AF_12/2017</v>
          </cell>
          <cell r="I6223" t="str">
            <v>M2</v>
          </cell>
          <cell r="J6223" t="str">
            <v>COEFICIENTE DE REPRESENTATIVIDADE</v>
          </cell>
          <cell r="K6223" t="str">
            <v>14,76</v>
          </cell>
          <cell r="L6223" t="str">
            <v>CAIXA REFERENCIAL</v>
          </cell>
        </row>
        <row r="6224">
          <cell r="A6224">
            <v>97656</v>
          </cell>
          <cell r="B6224" t="str">
            <v>SERVICOS PRELIMINARES</v>
          </cell>
          <cell r="C6224" t="str">
            <v>SERP</v>
          </cell>
          <cell r="D6224" t="str">
            <v>DEMOLICOES/RETIRADAS</v>
          </cell>
          <cell r="E6224" t="str">
            <v>0014</v>
          </cell>
          <cell r="F6224" t="str">
            <v/>
          </cell>
          <cell r="G6224" t="str">
            <v/>
          </cell>
          <cell r="H6224" t="str">
            <v>REMOÇÃO DE TESOURAS METÁLICAS, COM VÃO MENOR QUE 8M, DE FORMA MANUAL, SEM REAPROVEITAMENTO. AF_12/2017</v>
          </cell>
          <cell r="I6224" t="str">
            <v>UN</v>
          </cell>
          <cell r="J6224" t="str">
            <v>COEFICIENTE DE REPRESENTATIVIDADE</v>
          </cell>
          <cell r="K6224" t="str">
            <v>147,41</v>
          </cell>
          <cell r="L6224" t="str">
            <v>CAIXA REFERENCIAL</v>
          </cell>
        </row>
        <row r="6225">
          <cell r="A6225">
            <v>97657</v>
          </cell>
          <cell r="B6225" t="str">
            <v>SERVICOS PRELIMINARES</v>
          </cell>
          <cell r="C6225" t="str">
            <v>SERP</v>
          </cell>
          <cell r="D6225" t="str">
            <v>DEMOLICOES/RETIRADAS</v>
          </cell>
          <cell r="E6225" t="str">
            <v>0014</v>
          </cell>
          <cell r="F6225" t="str">
            <v/>
          </cell>
          <cell r="G6225" t="str">
            <v/>
          </cell>
          <cell r="H6225" t="str">
            <v>REMOÇÃO DE TESOURAS METÁLICAS, COM VÃO MAIOR OU IGUAL A 8M, DE FORMA MANUAL, SEM REAPROVEITAMENTO. AF_12/2017</v>
          </cell>
          <cell r="I6225" t="str">
            <v>UN</v>
          </cell>
          <cell r="J6225" t="str">
            <v>COEFICIENTE DE REPRESENTATIVIDADE</v>
          </cell>
          <cell r="K6225" t="str">
            <v>292,17</v>
          </cell>
          <cell r="L6225" t="str">
            <v>CAIXA REFERENCIAL</v>
          </cell>
        </row>
        <row r="6226">
          <cell r="A6226">
            <v>97658</v>
          </cell>
          <cell r="B6226" t="str">
            <v>SERVICOS PRELIMINARES</v>
          </cell>
          <cell r="C6226" t="str">
            <v>SERP</v>
          </cell>
          <cell r="D6226" t="str">
            <v>DEMOLICOES/RETIRADAS</v>
          </cell>
          <cell r="E6226" t="str">
            <v>0014</v>
          </cell>
          <cell r="F6226" t="str">
            <v/>
          </cell>
          <cell r="G6226" t="str">
            <v/>
          </cell>
          <cell r="H6226" t="str">
            <v>REMOÇÃO DE TESOURAS METÁLICAS, COM VÃO MENOR QUE 8M, DE FORMA MECANIZADA, COM REAPROVEITAMENTO. AF_12/2017</v>
          </cell>
          <cell r="I6226" t="str">
            <v>UN</v>
          </cell>
          <cell r="J6226" t="str">
            <v>ATRIBUÍDO SÃO PAULO</v>
          </cell>
          <cell r="K6226" t="str">
            <v>128,80</v>
          </cell>
          <cell r="L6226" t="str">
            <v>CAIXA REFERENCIAL</v>
          </cell>
        </row>
        <row r="6227">
          <cell r="A6227">
            <v>97659</v>
          </cell>
          <cell r="B6227" t="str">
            <v>SERVICOS PRELIMINARES</v>
          </cell>
          <cell r="C6227" t="str">
            <v>SERP</v>
          </cell>
          <cell r="D6227" t="str">
            <v>DEMOLICOES/RETIRADAS</v>
          </cell>
          <cell r="E6227" t="str">
            <v>0014</v>
          </cell>
          <cell r="F6227" t="str">
            <v/>
          </cell>
          <cell r="G6227" t="str">
            <v/>
          </cell>
          <cell r="H6227" t="str">
            <v>REMOÇÃO DE TESOURAS METÁLICAS, COM VÃO MAIOR OU IGUAL A 8M, DE FORMA MECANIZADA, COM REAPROVEITAMENTO. AF_12/2017</v>
          </cell>
          <cell r="I6227" t="str">
            <v>UN</v>
          </cell>
          <cell r="J6227" t="str">
            <v>ATRIBUÍDO SÃO PAULO</v>
          </cell>
          <cell r="K6227" t="str">
            <v>170,18</v>
          </cell>
          <cell r="L6227" t="str">
            <v>CAIXA REFERENCIAL</v>
          </cell>
        </row>
        <row r="6228">
          <cell r="A6228">
            <v>97660</v>
          </cell>
          <cell r="B6228" t="str">
            <v>SERVICOS PRELIMINARES</v>
          </cell>
          <cell r="C6228" t="str">
            <v>SERP</v>
          </cell>
          <cell r="D6228" t="str">
            <v>DEMOLICOES/RETIRADAS</v>
          </cell>
          <cell r="E6228" t="str">
            <v>0014</v>
          </cell>
          <cell r="F6228" t="str">
            <v/>
          </cell>
          <cell r="G6228" t="str">
            <v/>
          </cell>
          <cell r="H6228" t="str">
            <v>REMOÇÃO DE INTERRUPTORES/TOMADAS ELÉTRICAS, DE FORMA MANUAL, SEM REAPROVEITAMENTO. AF_12/2017</v>
          </cell>
          <cell r="I6228" t="str">
            <v>UN</v>
          </cell>
          <cell r="J6228" t="str">
            <v>COLETADO</v>
          </cell>
          <cell r="K6228" t="str">
            <v>0,45</v>
          </cell>
          <cell r="L6228" t="str">
            <v>CAIXA REFERENCIAL</v>
          </cell>
        </row>
        <row r="6229">
          <cell r="A6229">
            <v>97661</v>
          </cell>
          <cell r="B6229" t="str">
            <v>SERVICOS PRELIMINARES</v>
          </cell>
          <cell r="C6229" t="str">
            <v>SERP</v>
          </cell>
          <cell r="D6229" t="str">
            <v>DEMOLICOES/RETIRADAS</v>
          </cell>
          <cell r="E6229" t="str">
            <v>0014</v>
          </cell>
          <cell r="F6229" t="str">
            <v/>
          </cell>
          <cell r="G6229" t="str">
            <v/>
          </cell>
          <cell r="H6229" t="str">
            <v>REMOÇÃO DE CABOS ELÉTRICOS, DE FORMA MANUAL, SEM REAPROVEITAMENTO. AF_12/2017</v>
          </cell>
          <cell r="I6229" t="str">
            <v>M</v>
          </cell>
          <cell r="J6229" t="str">
            <v>COLETADO</v>
          </cell>
          <cell r="K6229" t="str">
            <v>0,45</v>
          </cell>
          <cell r="L6229" t="str">
            <v>CAIXA REFERENCIAL</v>
          </cell>
        </row>
        <row r="6230">
          <cell r="A6230">
            <v>97662</v>
          </cell>
          <cell r="B6230" t="str">
            <v>SERVICOS PRELIMINARES</v>
          </cell>
          <cell r="C6230" t="str">
            <v>SERP</v>
          </cell>
          <cell r="D6230" t="str">
            <v>DEMOLICOES/RETIRADAS</v>
          </cell>
          <cell r="E6230" t="str">
            <v>0014</v>
          </cell>
          <cell r="F6230" t="str">
            <v/>
          </cell>
          <cell r="G6230" t="str">
            <v/>
          </cell>
          <cell r="H6230" t="str">
            <v>REMOÇÃO DE TUBULAÇÕES (TUBOS E CONEXÕES) DE ÁGUA FRIA, DE FORMA MANUAL, SEM REAPROVEITAMENTO. AF_12/2017</v>
          </cell>
          <cell r="I6230" t="str">
            <v>M</v>
          </cell>
          <cell r="J6230" t="str">
            <v>COLETADO</v>
          </cell>
          <cell r="K6230" t="str">
            <v>0,32</v>
          </cell>
          <cell r="L6230" t="str">
            <v>CAIXA REFERENCIAL</v>
          </cell>
        </row>
        <row r="6231">
          <cell r="A6231">
            <v>97663</v>
          </cell>
          <cell r="B6231" t="str">
            <v>SERVICOS PRELIMINARES</v>
          </cell>
          <cell r="C6231" t="str">
            <v>SERP</v>
          </cell>
          <cell r="D6231" t="str">
            <v>DEMOLICOES/RETIRADAS</v>
          </cell>
          <cell r="E6231" t="str">
            <v>0014</v>
          </cell>
          <cell r="F6231" t="str">
            <v/>
          </cell>
          <cell r="G6231" t="str">
            <v/>
          </cell>
          <cell r="H6231" t="str">
            <v>REMOÇÃO DE LOUÇAS, DE FORMA MANUAL, SEM REAPROVEITAMENTO. AF_12/2017</v>
          </cell>
          <cell r="I6231" t="str">
            <v>UN</v>
          </cell>
          <cell r="J6231" t="str">
            <v>COLETADO</v>
          </cell>
          <cell r="K6231" t="str">
            <v>8,09</v>
          </cell>
          <cell r="L6231" t="str">
            <v>CAIXA REFERENCIAL</v>
          </cell>
        </row>
        <row r="6232">
          <cell r="A6232">
            <v>97664</v>
          </cell>
          <cell r="B6232" t="str">
            <v>SERVICOS PRELIMINARES</v>
          </cell>
          <cell r="C6232" t="str">
            <v>SERP</v>
          </cell>
          <cell r="D6232" t="str">
            <v>DEMOLICOES/RETIRADAS</v>
          </cell>
          <cell r="E6232" t="str">
            <v>0014</v>
          </cell>
          <cell r="F6232" t="str">
            <v/>
          </cell>
          <cell r="G6232" t="str">
            <v/>
          </cell>
          <cell r="H6232" t="str">
            <v>REMOÇÃO DE ACESSÓRIOS, DE FORMA MANUAL, SEM REAPROVEITAMENTO. AF_12/2017</v>
          </cell>
          <cell r="I6232" t="str">
            <v>UN</v>
          </cell>
          <cell r="J6232" t="str">
            <v>COLETADO</v>
          </cell>
          <cell r="K6232" t="str">
            <v>1,00</v>
          </cell>
          <cell r="L6232" t="str">
            <v>CAIXA REFERENCIAL</v>
          </cell>
        </row>
        <row r="6233">
          <cell r="A6233">
            <v>97665</v>
          </cell>
          <cell r="B6233" t="str">
            <v>SERVICOS PRELIMINARES</v>
          </cell>
          <cell r="C6233" t="str">
            <v>SERP</v>
          </cell>
          <cell r="D6233" t="str">
            <v>DEMOLICOES/RETIRADAS</v>
          </cell>
          <cell r="E6233" t="str">
            <v>0014</v>
          </cell>
          <cell r="F6233" t="str">
            <v/>
          </cell>
          <cell r="G6233" t="str">
            <v/>
          </cell>
          <cell r="H6233" t="str">
            <v>REMOÇÃO DE LUMINÁRIAS, DE FORMA MANUAL, SEM REAPROVEITAMENTO. AF_12/2017</v>
          </cell>
          <cell r="I6233" t="str">
            <v>UN</v>
          </cell>
          <cell r="J6233" t="str">
            <v>COLETADO</v>
          </cell>
          <cell r="K6233" t="str">
            <v>0,87</v>
          </cell>
          <cell r="L6233" t="str">
            <v>CAIXA REFERENCIAL</v>
          </cell>
        </row>
        <row r="6234">
          <cell r="A6234">
            <v>97666</v>
          </cell>
          <cell r="B6234" t="str">
            <v>SERVICOS PRELIMINARES</v>
          </cell>
          <cell r="C6234" t="str">
            <v>SERP</v>
          </cell>
          <cell r="D6234" t="str">
            <v>DEMOLICOES/RETIRADAS</v>
          </cell>
          <cell r="E6234" t="str">
            <v>0014</v>
          </cell>
          <cell r="F6234" t="str">
            <v/>
          </cell>
          <cell r="G6234" t="str">
            <v/>
          </cell>
          <cell r="H6234" t="str">
            <v>REMOÇÃO DE METAIS SANITÁRIOS, DE FORMA MANUAL, SEM REAPROVEITAMENTO. AF_12/2017</v>
          </cell>
          <cell r="I6234" t="str">
            <v>UN</v>
          </cell>
          <cell r="J6234" t="str">
            <v>COLETADO</v>
          </cell>
          <cell r="K6234" t="str">
            <v>5,90</v>
          </cell>
          <cell r="L6234" t="str">
            <v>CAIXA REFERENCIAL</v>
          </cell>
        </row>
        <row r="6235">
          <cell r="A6235">
            <v>95967</v>
          </cell>
          <cell r="B6235" t="str">
            <v>SERVICOS TECNICOS</v>
          </cell>
          <cell r="C6235" t="str">
            <v>SERT</v>
          </cell>
          <cell r="D6235" t="str">
            <v>CONTROLE TECNOLOGICO</v>
          </cell>
          <cell r="E6235" t="str">
            <v>0006</v>
          </cell>
          <cell r="F6235" t="str">
            <v/>
          </cell>
          <cell r="G6235" t="str">
            <v/>
          </cell>
          <cell r="H6235" t="str">
            <v>SERVIÇOS TÉCNICOS ESPECIALIZADOS PARA ACOMPANHAMENTO DE EXECUÇÃO DE FUNDAÇÕES PROFUNDAS E ESTRUTURAS DE CONTENÇÃO</v>
          </cell>
          <cell r="I6235" t="str">
            <v>H</v>
          </cell>
          <cell r="J6235" t="str">
            <v>COEFICIENTE DE REPRESENTATIVIDADE</v>
          </cell>
          <cell r="K6235" t="str">
            <v>106,54</v>
          </cell>
          <cell r="L6235" t="str">
            <v>CAIXA REFERENCIAL</v>
          </cell>
        </row>
        <row r="6236">
          <cell r="A6236">
            <v>99058</v>
          </cell>
          <cell r="B6236" t="str">
            <v>SERVICOS TECNICOS</v>
          </cell>
          <cell r="C6236" t="str">
            <v>SERT</v>
          </cell>
          <cell r="D6236" t="str">
            <v>LOCACAO</v>
          </cell>
          <cell r="E6236" t="str">
            <v>0008</v>
          </cell>
          <cell r="F6236" t="str">
            <v/>
          </cell>
          <cell r="G6236" t="str">
            <v/>
          </cell>
          <cell r="H6236" t="str">
            <v>LOCAÇÃO DE PONTO PARA REFERÊNCIA TOPOGRÁFICA. AF_10/2018</v>
          </cell>
          <cell r="I6236" t="str">
            <v>UN</v>
          </cell>
          <cell r="J6236" t="str">
            <v>ATRIBUÍDO SÃO PAULO</v>
          </cell>
          <cell r="K6236" t="str">
            <v>6,45</v>
          </cell>
          <cell r="L6236" t="str">
            <v>CAIXA REFERENCIAL</v>
          </cell>
        </row>
        <row r="6237">
          <cell r="A6237">
            <v>99059</v>
          </cell>
          <cell r="B6237" t="str">
            <v>SERVICOS TECNICOS</v>
          </cell>
          <cell r="C6237" t="str">
            <v>SERT</v>
          </cell>
          <cell r="D6237" t="str">
            <v>LOCACAO</v>
          </cell>
          <cell r="E6237" t="str">
            <v>0008</v>
          </cell>
          <cell r="F6237" t="str">
            <v/>
          </cell>
          <cell r="G6237" t="str">
            <v/>
          </cell>
          <cell r="H6237" t="str">
            <v>LOCACAO CONVENCIONAL DE OBRA, UTILIZANDO GABARITO DE TÁBUAS CORRIDAS PONTALETADAS A CADA 2,00M -  2 UTILIZAÇÕES. AF_10/2018</v>
          </cell>
          <cell r="I6237" t="str">
            <v>M</v>
          </cell>
          <cell r="J6237" t="str">
            <v>COEFICIENTE DE REPRESENTATIVIDADE</v>
          </cell>
          <cell r="K6237" t="str">
            <v>37,93</v>
          </cell>
          <cell r="L6237" t="str">
            <v>CAIXA REFERENCIAL</v>
          </cell>
        </row>
        <row r="6238">
          <cell r="A6238">
            <v>99060</v>
          </cell>
          <cell r="B6238" t="str">
            <v>SERVICOS TECNICOS</v>
          </cell>
          <cell r="C6238" t="str">
            <v>SERT</v>
          </cell>
          <cell r="D6238" t="str">
            <v>LOCACAO</v>
          </cell>
          <cell r="E6238" t="str">
            <v>0008</v>
          </cell>
          <cell r="F6238" t="str">
            <v/>
          </cell>
          <cell r="G6238" t="str">
            <v/>
          </cell>
          <cell r="H6238" t="str">
            <v>LOCAÇÃO COM CAVALETE COM ALTURA DE 1,00 M - 2 UTILIZAÇÕES. AF_10/2018</v>
          </cell>
          <cell r="I6238" t="str">
            <v>UN</v>
          </cell>
          <cell r="J6238" t="str">
            <v>COEFICIENTE DE REPRESENTATIVIDADE</v>
          </cell>
          <cell r="K6238" t="str">
            <v>101,26</v>
          </cell>
          <cell r="L6238" t="str">
            <v>CAIXA REFERENCIAL</v>
          </cell>
        </row>
        <row r="6239">
          <cell r="A6239">
            <v>99061</v>
          </cell>
          <cell r="B6239" t="str">
            <v>SERVICOS TECNICOS</v>
          </cell>
          <cell r="C6239" t="str">
            <v>SERT</v>
          </cell>
          <cell r="D6239" t="str">
            <v>LOCACAO</v>
          </cell>
          <cell r="E6239" t="str">
            <v>0008</v>
          </cell>
          <cell r="F6239" t="str">
            <v/>
          </cell>
          <cell r="G6239" t="str">
            <v/>
          </cell>
          <cell r="H6239" t="str">
            <v>LOCAÇÃO COM CAVALETE COM ALTURA DE 0,50 M - 2 UTILIZAÇÕES. AF_10/2018</v>
          </cell>
          <cell r="I6239" t="str">
            <v>UN</v>
          </cell>
          <cell r="J6239" t="str">
            <v>COEFICIENTE DE REPRESENTATIVIDADE</v>
          </cell>
          <cell r="K6239" t="str">
            <v>67,26</v>
          </cell>
          <cell r="L6239" t="str">
            <v>CAIXA REFERENCIAL</v>
          </cell>
        </row>
        <row r="6240">
          <cell r="A6240">
            <v>99062</v>
          </cell>
          <cell r="B6240" t="str">
            <v>SERVICOS TECNICOS</v>
          </cell>
          <cell r="C6240" t="str">
            <v>SERT</v>
          </cell>
          <cell r="D6240" t="str">
            <v>LOCACAO</v>
          </cell>
          <cell r="E6240" t="str">
            <v>0008</v>
          </cell>
          <cell r="F6240" t="str">
            <v/>
          </cell>
          <cell r="G6240" t="str">
            <v/>
          </cell>
          <cell r="H6240" t="str">
            <v>MARCAÇÃO DE PONTOS EM GABARITO OU CAVALETE. AF_10/2018</v>
          </cell>
          <cell r="I6240" t="str">
            <v>UN</v>
          </cell>
          <cell r="J6240" t="str">
            <v>COEFICIENTE DE REPRESENTATIVIDADE</v>
          </cell>
          <cell r="K6240" t="str">
            <v>1,65</v>
          </cell>
          <cell r="L6240" t="str">
            <v>CAIXA REFERENCIAL</v>
          </cell>
        </row>
        <row r="6241">
          <cell r="A6241">
            <v>99063</v>
          </cell>
          <cell r="B6241" t="str">
            <v>SERVICOS TECNICOS</v>
          </cell>
          <cell r="C6241" t="str">
            <v>SERT</v>
          </cell>
          <cell r="D6241" t="str">
            <v>LOCACAO</v>
          </cell>
          <cell r="E6241" t="str">
            <v>0008</v>
          </cell>
          <cell r="F6241" t="str">
            <v/>
          </cell>
          <cell r="G6241" t="str">
            <v/>
          </cell>
          <cell r="H6241" t="str">
            <v>LOCAÇÃO DE REDE DE ÁGUA OU ESGOTO. AF_10/2018</v>
          </cell>
          <cell r="I6241" t="str">
            <v>M</v>
          </cell>
          <cell r="J6241" t="str">
            <v>COEFICIENTE DE REPRESENTATIVIDADE</v>
          </cell>
          <cell r="K6241" t="str">
            <v>3,36</v>
          </cell>
          <cell r="L6241" t="str">
            <v>CAIXA REFERENCIAL</v>
          </cell>
        </row>
        <row r="6242">
          <cell r="A6242">
            <v>99064</v>
          </cell>
          <cell r="B6242" t="str">
            <v>SERVICOS TECNICOS</v>
          </cell>
          <cell r="C6242" t="str">
            <v>SERT</v>
          </cell>
          <cell r="D6242" t="str">
            <v>LOCACAO</v>
          </cell>
          <cell r="E6242" t="str">
            <v>0008</v>
          </cell>
          <cell r="F6242" t="str">
            <v/>
          </cell>
          <cell r="G6242" t="str">
            <v/>
          </cell>
          <cell r="H6242" t="str">
            <v>LOCAÇÃO DE PAVIMENTAÇÃO. AF_10/2018</v>
          </cell>
          <cell r="I6242" t="str">
            <v>M</v>
          </cell>
          <cell r="J6242" t="str">
            <v>ATRIBUÍDO SÃO PAULO</v>
          </cell>
          <cell r="K6242" t="str">
            <v>0,32</v>
          </cell>
          <cell r="L6242" t="str">
            <v>CAIXA REFERENCIAL</v>
          </cell>
        </row>
        <row r="6243">
          <cell r="A6243">
            <v>93588</v>
          </cell>
          <cell r="B6243" t="str">
            <v>TRANPORTES, CARGAS E DESCARGAS</v>
          </cell>
          <cell r="C6243" t="str">
            <v>TRAN</v>
          </cell>
          <cell r="D6243" t="str">
            <v>TRANSPORTE COMERCIAL</v>
          </cell>
          <cell r="E6243" t="str">
            <v>0332</v>
          </cell>
          <cell r="F6243" t="str">
            <v/>
          </cell>
          <cell r="G6243" t="str">
            <v/>
          </cell>
          <cell r="H6243" t="str">
            <v>TRANSPORTE COM CAMINHÃO BASCULANTE DE 10 M³, EM VIA URBANA EM LEITO NATURAL (UNIDADE: M3XKM). AF_07/2020</v>
          </cell>
          <cell r="I6243" t="str">
            <v>M3XKM</v>
          </cell>
          <cell r="J6243" t="str">
            <v>ATRIBUÍDO SÃO PAULO</v>
          </cell>
          <cell r="K6243" t="str">
            <v>1,98</v>
          </cell>
          <cell r="L6243" t="str">
            <v>CAIXA REFERENCIAL</v>
          </cell>
        </row>
        <row r="6244">
          <cell r="A6244">
            <v>93589</v>
          </cell>
          <cell r="B6244" t="str">
            <v>TRANPORTES, CARGAS E DESCARGAS</v>
          </cell>
          <cell r="C6244" t="str">
            <v>TRAN</v>
          </cell>
          <cell r="D6244" t="str">
            <v>TRANSPORTE COMERCIAL</v>
          </cell>
          <cell r="E6244" t="str">
            <v>0332</v>
          </cell>
          <cell r="F6244" t="str">
            <v/>
          </cell>
          <cell r="G6244" t="str">
            <v/>
          </cell>
          <cell r="H6244" t="str">
            <v>TRANSPORTE COM CAMINHÃO BASCULANTE DE 10 M³, EM VIA URBANA EM REVESTIMENTO PRIMÁRIO (UNIDADE: M3XKM). AF_07/2020</v>
          </cell>
          <cell r="I6244" t="str">
            <v>M3XKM</v>
          </cell>
          <cell r="J6244" t="str">
            <v>ATRIBUÍDO SÃO PAULO</v>
          </cell>
          <cell r="K6244" t="str">
            <v>1,70</v>
          </cell>
          <cell r="L6244" t="str">
            <v>CAIXA REFERENCIAL</v>
          </cell>
        </row>
        <row r="6245">
          <cell r="A6245">
            <v>93590</v>
          </cell>
          <cell r="B6245" t="str">
            <v>TRANPORTES, CARGAS E DESCARGAS</v>
          </cell>
          <cell r="C6245" t="str">
            <v>TRAN</v>
          </cell>
          <cell r="D6245" t="str">
            <v>TRANSPORTE COMERCIAL</v>
          </cell>
          <cell r="E6245" t="str">
            <v>0332</v>
          </cell>
          <cell r="F6245" t="str">
            <v/>
          </cell>
          <cell r="G6245" t="str">
            <v/>
          </cell>
          <cell r="H6245" t="str">
            <v>TRANSPORTE COM CAMINHÃO BASCULANTE DE 10 M³, EM VIA URBANA PAVIMENTADA, ADICIONAL PARA DMT EXCEDENTE A 30 KM (UNIDADE: M3XKM). AF_07/2020</v>
          </cell>
          <cell r="I6245" t="str">
            <v>M3XKM</v>
          </cell>
          <cell r="J6245" t="str">
            <v>ATRIBUÍDO SÃO PAULO</v>
          </cell>
          <cell r="K6245" t="str">
            <v>0,62</v>
          </cell>
          <cell r="L6245" t="str">
            <v>CAIXA REFERENCIAL</v>
          </cell>
        </row>
        <row r="6246">
          <cell r="A6246">
            <v>93591</v>
          </cell>
          <cell r="B6246" t="str">
            <v>TRANPORTES, CARGAS E DESCARGAS</v>
          </cell>
          <cell r="C6246" t="str">
            <v>TRAN</v>
          </cell>
          <cell r="D6246" t="str">
            <v>TRANSPORTE COMERCIAL</v>
          </cell>
          <cell r="E6246" t="str">
            <v>0332</v>
          </cell>
          <cell r="F6246" t="str">
            <v/>
          </cell>
          <cell r="G6246" t="str">
            <v/>
          </cell>
          <cell r="H6246" t="str">
            <v>TRANSPORTE COM CAMINHÃO BASCULANTE DE 14 M³, EM VIA URBANA EM LEITO NATURAL (UNIDADE: M3XKM). AF_07/2020</v>
          </cell>
          <cell r="I6246" t="str">
            <v>M3XKM</v>
          </cell>
          <cell r="J6246" t="str">
            <v>ATRIBUÍDO SÃO PAULO</v>
          </cell>
          <cell r="K6246" t="str">
            <v>1,84</v>
          </cell>
          <cell r="L6246" t="str">
            <v>CAIXA REFERENCIAL</v>
          </cell>
        </row>
        <row r="6247">
          <cell r="A6247">
            <v>93592</v>
          </cell>
          <cell r="B6247" t="str">
            <v>TRANPORTES, CARGAS E DESCARGAS</v>
          </cell>
          <cell r="C6247" t="str">
            <v>TRAN</v>
          </cell>
          <cell r="D6247" t="str">
            <v>TRANSPORTE COMERCIAL</v>
          </cell>
          <cell r="E6247" t="str">
            <v>0332</v>
          </cell>
          <cell r="F6247" t="str">
            <v/>
          </cell>
          <cell r="G6247" t="str">
            <v/>
          </cell>
          <cell r="H6247" t="str">
            <v>TRANSPORTE COM CAMINHÃO BASCULANTE DE 14 M³, EM VIA URBANA EM REVESTIMENTO PRIMÁRIO (UNIDADE: M3XKM). AF_07/2020</v>
          </cell>
          <cell r="I6247" t="str">
            <v>M3XKM</v>
          </cell>
          <cell r="J6247" t="str">
            <v>ATRIBUÍDO SÃO PAULO</v>
          </cell>
          <cell r="K6247" t="str">
            <v>1,60</v>
          </cell>
          <cell r="L6247" t="str">
            <v>CAIXA REFERENCIAL</v>
          </cell>
        </row>
        <row r="6248">
          <cell r="A6248">
            <v>93593</v>
          </cell>
          <cell r="B6248" t="str">
            <v>TRANPORTES, CARGAS E DESCARGAS</v>
          </cell>
          <cell r="C6248" t="str">
            <v>TRAN</v>
          </cell>
          <cell r="D6248" t="str">
            <v>TRANSPORTE COMERCIAL</v>
          </cell>
          <cell r="E6248" t="str">
            <v>0332</v>
          </cell>
          <cell r="F6248" t="str">
            <v/>
          </cell>
          <cell r="G6248" t="str">
            <v/>
          </cell>
          <cell r="H6248" t="str">
            <v>TRANSPORTE COM CAMINHÃO BASCULANTE DE 14 M³, EM VIA URBANA PAVIMENTADA, ADICIONAL PARA DMT EXCEDENTE A 30 KM (UNIDADE: M3XKM). AF_07/2020</v>
          </cell>
          <cell r="I6248" t="str">
            <v>M3XKM</v>
          </cell>
          <cell r="J6248" t="str">
            <v>ATRIBUÍDO SÃO PAULO</v>
          </cell>
          <cell r="K6248" t="str">
            <v>0,59</v>
          </cell>
          <cell r="L6248" t="str">
            <v>CAIXA REFERENCIAL</v>
          </cell>
        </row>
        <row r="6249">
          <cell r="A6249">
            <v>93594</v>
          </cell>
          <cell r="B6249" t="str">
            <v>TRANPORTES, CARGAS E DESCARGAS</v>
          </cell>
          <cell r="C6249" t="str">
            <v>TRAN</v>
          </cell>
          <cell r="D6249" t="str">
            <v>TRANSPORTE COMERCIAL</v>
          </cell>
          <cell r="E6249" t="str">
            <v>0332</v>
          </cell>
          <cell r="F6249" t="str">
            <v/>
          </cell>
          <cell r="G6249" t="str">
            <v/>
          </cell>
          <cell r="H6249" t="str">
            <v>TRANSPORTE COM CAMINHÃO BASCULANTE DE 10 M³, EM VIA URBANA EM LEITO NATURAL (UNIDADE: TXKM). AF_07/2020</v>
          </cell>
          <cell r="I6249" t="str">
            <v>TXKM</v>
          </cell>
          <cell r="J6249" t="str">
            <v>ATRIBUÍDO SÃO PAULO</v>
          </cell>
          <cell r="K6249" t="str">
            <v>1,32</v>
          </cell>
          <cell r="L6249" t="str">
            <v>CAIXA REFERENCIAL</v>
          </cell>
        </row>
        <row r="6250">
          <cell r="A6250">
            <v>93595</v>
          </cell>
          <cell r="B6250" t="str">
            <v>TRANPORTES, CARGAS E DESCARGAS</v>
          </cell>
          <cell r="C6250" t="str">
            <v>TRAN</v>
          </cell>
          <cell r="D6250" t="str">
            <v>TRANSPORTE COMERCIAL</v>
          </cell>
          <cell r="E6250" t="str">
            <v>0332</v>
          </cell>
          <cell r="F6250" t="str">
            <v/>
          </cell>
          <cell r="G6250" t="str">
            <v/>
          </cell>
          <cell r="H6250" t="str">
            <v>TRANSPORTE COM CAMINHÃO BASCULANTE DE 10 M³, EM VIA URBANA EM REVESTIMENTO PRIMÁRIO (UNIDADE: TXKM). AF_07/2020</v>
          </cell>
          <cell r="I6250" t="str">
            <v>TXKM</v>
          </cell>
          <cell r="J6250" t="str">
            <v>ATRIBUÍDO SÃO PAULO</v>
          </cell>
          <cell r="K6250" t="str">
            <v>1,15</v>
          </cell>
          <cell r="L6250" t="str">
            <v>CAIXA REFERENCIAL</v>
          </cell>
        </row>
        <row r="6251">
          <cell r="A6251">
            <v>93596</v>
          </cell>
          <cell r="B6251" t="str">
            <v>TRANPORTES, CARGAS E DESCARGAS</v>
          </cell>
          <cell r="C6251" t="str">
            <v>TRAN</v>
          </cell>
          <cell r="D6251" t="str">
            <v>TRANSPORTE COMERCIAL</v>
          </cell>
          <cell r="E6251" t="str">
            <v>0332</v>
          </cell>
          <cell r="F6251" t="str">
            <v/>
          </cell>
          <cell r="G6251" t="str">
            <v/>
          </cell>
          <cell r="H6251" t="str">
            <v>TRANSPORTE COM CAMINHÃO BASCULANTE DE 10 M³, EM VIA URBANA PAVIMENTADA, ADICIONAL PARA DMT EXCEDENTE A 30 KM (UNIDADE: TXKM). AF_07/2020</v>
          </cell>
          <cell r="I6251" t="str">
            <v>TXKM</v>
          </cell>
          <cell r="J6251" t="str">
            <v>ATRIBUÍDO SÃO PAULO</v>
          </cell>
          <cell r="K6251" t="str">
            <v>0,41</v>
          </cell>
          <cell r="L6251" t="str">
            <v>CAIXA REFERENCIAL</v>
          </cell>
        </row>
        <row r="6252">
          <cell r="A6252">
            <v>93597</v>
          </cell>
          <cell r="B6252" t="str">
            <v>TRANPORTES, CARGAS E DESCARGAS</v>
          </cell>
          <cell r="C6252" t="str">
            <v>TRAN</v>
          </cell>
          <cell r="D6252" t="str">
            <v>TRANSPORTE COMERCIAL</v>
          </cell>
          <cell r="E6252" t="str">
            <v>0332</v>
          </cell>
          <cell r="F6252" t="str">
            <v/>
          </cell>
          <cell r="G6252" t="str">
            <v/>
          </cell>
          <cell r="H6252" t="str">
            <v>TRANSPORTE COM CAMINHÃO BASCULANTE DE 14 M³, EM VIA URBANA EM LEITO NATURAL (UNIDADE: TXKM). AF_07/2020</v>
          </cell>
          <cell r="I6252" t="str">
            <v>TXKM</v>
          </cell>
          <cell r="J6252" t="str">
            <v>ATRIBUÍDO SÃO PAULO</v>
          </cell>
          <cell r="K6252" t="str">
            <v>1,22</v>
          </cell>
          <cell r="L6252" t="str">
            <v>CAIXA REFERENCIAL</v>
          </cell>
        </row>
        <row r="6253">
          <cell r="A6253">
            <v>93598</v>
          </cell>
          <cell r="B6253" t="str">
            <v>TRANPORTES, CARGAS E DESCARGAS</v>
          </cell>
          <cell r="C6253" t="str">
            <v>TRAN</v>
          </cell>
          <cell r="D6253" t="str">
            <v>TRANSPORTE COMERCIAL</v>
          </cell>
          <cell r="E6253" t="str">
            <v>0332</v>
          </cell>
          <cell r="F6253" t="str">
            <v/>
          </cell>
          <cell r="G6253" t="str">
            <v/>
          </cell>
          <cell r="H6253" t="str">
            <v>TRANSPORTE COM CAMINHÃO BASCULANTE DE 14 M³, EM VIA URBANA EM REVESTIMENTO PRIMÁRIO (UNIDADE: TXKM). AF_07/2020</v>
          </cell>
          <cell r="I6253" t="str">
            <v>TXKM</v>
          </cell>
          <cell r="J6253" t="str">
            <v>ATRIBUÍDO SÃO PAULO</v>
          </cell>
          <cell r="K6253" t="str">
            <v>1,05</v>
          </cell>
          <cell r="L6253" t="str">
            <v>CAIXA REFERENCIAL</v>
          </cell>
        </row>
        <row r="6254">
          <cell r="A6254">
            <v>93599</v>
          </cell>
          <cell r="B6254" t="str">
            <v>TRANPORTES, CARGAS E DESCARGAS</v>
          </cell>
          <cell r="C6254" t="str">
            <v>TRAN</v>
          </cell>
          <cell r="D6254" t="str">
            <v>TRANSPORTE COMERCIAL</v>
          </cell>
          <cell r="E6254" t="str">
            <v>0332</v>
          </cell>
          <cell r="F6254" t="str">
            <v/>
          </cell>
          <cell r="G6254" t="str">
            <v/>
          </cell>
          <cell r="H6254" t="str">
            <v>TRANSPORTE COM CAMINHÃO BASCULANTE DE 14 M³, EM VIA URBANA PAVIMENTADA, ADICIONAL PARA DMT EXCEDENTE A 30 KM (UNIDADE: TXKM). AF_07/2020</v>
          </cell>
          <cell r="I6254" t="str">
            <v>TXKM</v>
          </cell>
          <cell r="J6254" t="str">
            <v>ATRIBUÍDO SÃO PAULO</v>
          </cell>
          <cell r="K6254" t="str">
            <v>0,39</v>
          </cell>
          <cell r="L6254" t="str">
            <v>CAIXA REFERENCIAL</v>
          </cell>
        </row>
        <row r="6255">
          <cell r="A6255">
            <v>95425</v>
          </cell>
          <cell r="B6255" t="str">
            <v>TRANPORTES, CARGAS E DESCARGAS</v>
          </cell>
          <cell r="C6255" t="str">
            <v>TRAN</v>
          </cell>
          <cell r="D6255" t="str">
            <v>TRANSPORTE COMERCIAL</v>
          </cell>
          <cell r="E6255" t="str">
            <v>0332</v>
          </cell>
          <cell r="F6255" t="str">
            <v/>
          </cell>
          <cell r="G6255" t="str">
            <v/>
          </cell>
          <cell r="H6255" t="str">
            <v>TRANSPORTE COM CAMINHÃO BASCULANTE DE 18 M³, EM VIA URBANA EM LEITO NATURAL (UNIDADE: M3XKM). AF_07/2020</v>
          </cell>
          <cell r="I6255" t="str">
            <v>M3XKM</v>
          </cell>
          <cell r="J6255" t="str">
            <v>ATRIBUÍDO SÃO PAULO</v>
          </cell>
          <cell r="K6255" t="str">
            <v>1,56</v>
          </cell>
          <cell r="L6255" t="str">
            <v>CAIXA REFERENCIAL</v>
          </cell>
        </row>
        <row r="6256">
          <cell r="A6256">
            <v>95426</v>
          </cell>
          <cell r="B6256" t="str">
            <v>TRANPORTES, CARGAS E DESCARGAS</v>
          </cell>
          <cell r="C6256" t="str">
            <v>TRAN</v>
          </cell>
          <cell r="D6256" t="str">
            <v>TRANSPORTE COMERCIAL</v>
          </cell>
          <cell r="E6256" t="str">
            <v>0332</v>
          </cell>
          <cell r="F6256" t="str">
            <v/>
          </cell>
          <cell r="G6256" t="str">
            <v/>
          </cell>
          <cell r="H6256" t="str">
            <v>TRANSPORTE COM CAMINHÃO BASCULANTE DE 18 M³, EM VIA URBANA EM REVESTIMENTO PRIMÁRIO (UNIDADE: M3XKM). AF_07/2020</v>
          </cell>
          <cell r="I6256" t="str">
            <v>M3XKM</v>
          </cell>
          <cell r="J6256" t="str">
            <v>ATRIBUÍDO SÃO PAULO</v>
          </cell>
          <cell r="K6256" t="str">
            <v>1,35</v>
          </cell>
          <cell r="L6256" t="str">
            <v>CAIXA REFERENCIAL</v>
          </cell>
        </row>
        <row r="6257">
          <cell r="A6257">
            <v>95427</v>
          </cell>
          <cell r="B6257" t="str">
            <v>TRANPORTES, CARGAS E DESCARGAS</v>
          </cell>
          <cell r="C6257" t="str">
            <v>TRAN</v>
          </cell>
          <cell r="D6257" t="str">
            <v>TRANSPORTE COMERCIAL</v>
          </cell>
          <cell r="E6257" t="str">
            <v>0332</v>
          </cell>
          <cell r="F6257" t="str">
            <v/>
          </cell>
          <cell r="G6257" t="str">
            <v/>
          </cell>
          <cell r="H6257" t="str">
            <v>TRANSPORTE COM CAMINHÃO BASCULANTE DE 18 M³, EM VIA URBANA PAVIMENTADA, ADICIONAL PARA DMT EXCEDENTE A 30 KM (UNIDADE: M3XKM). AF_07/2020</v>
          </cell>
          <cell r="I6257" t="str">
            <v>M3XKM</v>
          </cell>
          <cell r="J6257" t="str">
            <v>ATRIBUÍDO SÃO PAULO</v>
          </cell>
          <cell r="K6257" t="str">
            <v>0,51</v>
          </cell>
          <cell r="L6257" t="str">
            <v>CAIXA REFERENCIAL</v>
          </cell>
        </row>
        <row r="6258">
          <cell r="A6258">
            <v>95428</v>
          </cell>
          <cell r="B6258" t="str">
            <v>TRANPORTES, CARGAS E DESCARGAS</v>
          </cell>
          <cell r="C6258" t="str">
            <v>TRAN</v>
          </cell>
          <cell r="D6258" t="str">
            <v>TRANSPORTE COMERCIAL</v>
          </cell>
          <cell r="E6258" t="str">
            <v>0332</v>
          </cell>
          <cell r="F6258" t="str">
            <v/>
          </cell>
          <cell r="G6258" t="str">
            <v/>
          </cell>
          <cell r="H6258" t="str">
            <v>TRANSPORTE COM CAMINHÃO BASCULANTE DE 18 M³, EM VIA URBANA EM LEITO NATURAL (UNIDADE: TXKM). AF_07/2020</v>
          </cell>
          <cell r="I6258" t="str">
            <v>TXKM</v>
          </cell>
          <cell r="J6258" t="str">
            <v>ATRIBUÍDO SÃO PAULO</v>
          </cell>
          <cell r="K6258" t="str">
            <v>1,05</v>
          </cell>
          <cell r="L6258" t="str">
            <v>CAIXA REFERENCIAL</v>
          </cell>
        </row>
        <row r="6259">
          <cell r="A6259">
            <v>95429</v>
          </cell>
          <cell r="B6259" t="str">
            <v>TRANPORTES, CARGAS E DESCARGAS</v>
          </cell>
          <cell r="C6259" t="str">
            <v>TRAN</v>
          </cell>
          <cell r="D6259" t="str">
            <v>TRANSPORTE COMERCIAL</v>
          </cell>
          <cell r="E6259" t="str">
            <v>0332</v>
          </cell>
          <cell r="F6259" t="str">
            <v/>
          </cell>
          <cell r="G6259" t="str">
            <v/>
          </cell>
          <cell r="H6259" t="str">
            <v>TRANSPORTE COM CAMINHÃO BASCULANTE DE 18 M³, EM VIA URBANA EM REVESTIMENTO PRIMÁRIO (UNIDADE: TXKM). AF_07/2020</v>
          </cell>
          <cell r="I6259" t="str">
            <v>TXKM</v>
          </cell>
          <cell r="J6259" t="str">
            <v>ATRIBUÍDO SÃO PAULO</v>
          </cell>
          <cell r="K6259" t="str">
            <v>0,91</v>
          </cell>
          <cell r="L6259" t="str">
            <v>CAIXA REFERENCIAL</v>
          </cell>
        </row>
        <row r="6260">
          <cell r="A6260">
            <v>95430</v>
          </cell>
          <cell r="B6260" t="str">
            <v>TRANPORTES, CARGAS E DESCARGAS</v>
          </cell>
          <cell r="C6260" t="str">
            <v>TRAN</v>
          </cell>
          <cell r="D6260" t="str">
            <v>TRANSPORTE COMERCIAL</v>
          </cell>
          <cell r="E6260" t="str">
            <v>0332</v>
          </cell>
          <cell r="F6260" t="str">
            <v/>
          </cell>
          <cell r="G6260" t="str">
            <v/>
          </cell>
          <cell r="H6260" t="str">
            <v>TRANSPORTE COM CAMINHÃO BASCULANTE DE 18 M³, EM VIA URBANA PAVIMENTADA, ADICIONAL PARA DMT EXCEDENTE A 30 KM (UNIDADE: TXKM). AF_07/2020</v>
          </cell>
          <cell r="I6260" t="str">
            <v>TXKM</v>
          </cell>
          <cell r="J6260" t="str">
            <v>ATRIBUÍDO SÃO PAULO</v>
          </cell>
          <cell r="K6260" t="str">
            <v>0,31</v>
          </cell>
          <cell r="L6260" t="str">
            <v>CAIXA REFERENCIAL</v>
          </cell>
        </row>
        <row r="6261">
          <cell r="A6261">
            <v>95875</v>
          </cell>
          <cell r="B6261" t="str">
            <v>TRANPORTES, CARGAS E DESCARGAS</v>
          </cell>
          <cell r="C6261" t="str">
            <v>TRAN</v>
          </cell>
          <cell r="D6261" t="str">
            <v>TRANSPORTE COMERCIAL</v>
          </cell>
          <cell r="E6261" t="str">
            <v>0332</v>
          </cell>
          <cell r="F6261" t="str">
            <v/>
          </cell>
          <cell r="G6261" t="str">
            <v/>
          </cell>
          <cell r="H6261" t="str">
            <v>TRANSPORTE COM CAMINHÃO BASCULANTE DE 10 M³, EM VIA URBANA PAVIMENTADA, DMT ATÉ 30 KM (UNIDADE: M3XKM). AF_07/2020</v>
          </cell>
          <cell r="I6261" t="str">
            <v>M3XKM</v>
          </cell>
          <cell r="J6261" t="str">
            <v>ATRIBUÍDO SÃO PAULO</v>
          </cell>
          <cell r="K6261" t="str">
            <v>1,57</v>
          </cell>
          <cell r="L6261" t="str">
            <v>CAIXA REFERENCIAL</v>
          </cell>
        </row>
        <row r="6262">
          <cell r="A6262">
            <v>95876</v>
          </cell>
          <cell r="B6262" t="str">
            <v>TRANPORTES, CARGAS E DESCARGAS</v>
          </cell>
          <cell r="C6262" t="str">
            <v>TRAN</v>
          </cell>
          <cell r="D6262" t="str">
            <v>TRANSPORTE COMERCIAL</v>
          </cell>
          <cell r="E6262" t="str">
            <v>0332</v>
          </cell>
          <cell r="F6262" t="str">
            <v/>
          </cell>
          <cell r="G6262" t="str">
            <v/>
          </cell>
          <cell r="H6262" t="str">
            <v>TRANSPORTE COM CAMINHÃO BASCULANTE DE 14 M³, EM VIA URBANA PAVIMENTADA, DMT ATÉ 30 KM (UNIDADE: M3XKM). AF_07/2020</v>
          </cell>
          <cell r="I6262" t="str">
            <v>M3XKM</v>
          </cell>
          <cell r="J6262" t="str">
            <v>ATRIBUÍDO SÃO PAULO</v>
          </cell>
          <cell r="K6262" t="str">
            <v>1,44</v>
          </cell>
          <cell r="L6262" t="str">
            <v>CAIXA REFERENCIAL</v>
          </cell>
        </row>
        <row r="6263">
          <cell r="A6263">
            <v>95877</v>
          </cell>
          <cell r="B6263" t="str">
            <v>TRANPORTES, CARGAS E DESCARGAS</v>
          </cell>
          <cell r="C6263" t="str">
            <v>TRAN</v>
          </cell>
          <cell r="D6263" t="str">
            <v>TRANSPORTE COMERCIAL</v>
          </cell>
          <cell r="E6263" t="str">
            <v>0332</v>
          </cell>
          <cell r="F6263" t="str">
            <v/>
          </cell>
          <cell r="G6263" t="str">
            <v/>
          </cell>
          <cell r="H6263" t="str">
            <v>TRANSPORTE COM CAMINHÃO BASCULANTE DE 18 M³, EM VIA URBANA PAVIMENTADA, DMT ATÉ 30 KM (UNIDADE: M3XKM). AF_07/2020</v>
          </cell>
          <cell r="I6263" t="str">
            <v>M3XKM</v>
          </cell>
          <cell r="J6263" t="str">
            <v>ATRIBUÍDO SÃO PAULO</v>
          </cell>
          <cell r="K6263" t="str">
            <v>1,24</v>
          </cell>
          <cell r="L6263" t="str">
            <v>CAIXA REFERENCIAL</v>
          </cell>
        </row>
        <row r="6264">
          <cell r="A6264">
            <v>95878</v>
          </cell>
          <cell r="B6264" t="str">
            <v>TRANPORTES, CARGAS E DESCARGAS</v>
          </cell>
          <cell r="C6264" t="str">
            <v>TRAN</v>
          </cell>
          <cell r="D6264" t="str">
            <v>TRANSPORTE COMERCIAL</v>
          </cell>
          <cell r="E6264" t="str">
            <v>0332</v>
          </cell>
          <cell r="F6264" t="str">
            <v/>
          </cell>
          <cell r="G6264" t="str">
            <v/>
          </cell>
          <cell r="H6264" t="str">
            <v>TRANSPORTE COM CAMINHÃO BASCULANTE DE 10 M³, EM VIA URBANA PAVIMENTADA, DMT ATÉ 30 KM (UNIDADE: TXKM). AF_07/2020</v>
          </cell>
          <cell r="I6264" t="str">
            <v>TXKM</v>
          </cell>
          <cell r="J6264" t="str">
            <v>ATRIBUÍDO SÃO PAULO</v>
          </cell>
          <cell r="K6264" t="str">
            <v>1,05</v>
          </cell>
          <cell r="L6264" t="str">
            <v>CAIXA REFERENCIAL</v>
          </cell>
        </row>
        <row r="6265">
          <cell r="A6265">
            <v>95879</v>
          </cell>
          <cell r="B6265" t="str">
            <v>TRANPORTES, CARGAS E DESCARGAS</v>
          </cell>
          <cell r="C6265" t="str">
            <v>TRAN</v>
          </cell>
          <cell r="D6265" t="str">
            <v>TRANSPORTE COMERCIAL</v>
          </cell>
          <cell r="E6265" t="str">
            <v>0332</v>
          </cell>
          <cell r="F6265" t="str">
            <v/>
          </cell>
          <cell r="G6265" t="str">
            <v/>
          </cell>
          <cell r="H6265" t="str">
            <v>TRANSPORTE COM CAMINHÃO BASCULANTE DE 14 M³, EM VIA URBANA PAVIMENTADA, DMT ATÉ 30 KM (UNIDADE: TXKM). AF_07/2020</v>
          </cell>
          <cell r="I6265" t="str">
            <v>TXKM</v>
          </cell>
          <cell r="J6265" t="str">
            <v>ATRIBUÍDO SÃO PAULO</v>
          </cell>
          <cell r="K6265" t="str">
            <v>0,98</v>
          </cell>
          <cell r="L6265" t="str">
            <v>CAIXA REFERENCIAL</v>
          </cell>
        </row>
        <row r="6266">
          <cell r="A6266">
            <v>95880</v>
          </cell>
          <cell r="B6266" t="str">
            <v>TRANPORTES, CARGAS E DESCARGAS</v>
          </cell>
          <cell r="C6266" t="str">
            <v>TRAN</v>
          </cell>
          <cell r="D6266" t="str">
            <v>TRANSPORTE COMERCIAL</v>
          </cell>
          <cell r="E6266" t="str">
            <v>0332</v>
          </cell>
          <cell r="F6266" t="str">
            <v/>
          </cell>
          <cell r="G6266" t="str">
            <v/>
          </cell>
          <cell r="H6266" t="str">
            <v>TRANSPORTE COM CAMINHÃO BASCULANTE DE 18 M³, EM VIA URBANA PAVIMENTADA, DMT ATÉ 30 KM (UNIDADE: TXKM). AF_07/2020</v>
          </cell>
          <cell r="I6266" t="str">
            <v>TXKM</v>
          </cell>
          <cell r="J6266" t="str">
            <v>ATRIBUÍDO SÃO PAULO</v>
          </cell>
          <cell r="K6266" t="str">
            <v>0,83</v>
          </cell>
          <cell r="L6266" t="str">
            <v>CAIXA REFERENCIAL</v>
          </cell>
        </row>
        <row r="6267">
          <cell r="A6267">
            <v>97912</v>
          </cell>
          <cell r="B6267" t="str">
            <v>TRANPORTES, CARGAS E DESCARGAS</v>
          </cell>
          <cell r="C6267" t="str">
            <v>TRAN</v>
          </cell>
          <cell r="D6267" t="str">
            <v>TRANSPORTE COMERCIAL</v>
          </cell>
          <cell r="E6267" t="str">
            <v>0332</v>
          </cell>
          <cell r="F6267" t="str">
            <v/>
          </cell>
          <cell r="G6267" t="str">
            <v/>
          </cell>
          <cell r="H6267" t="str">
            <v>TRANSPORTE COM CAMINHÃO BASCULANTE DE 6 M³, EM VIA URBANA EM LEITO NATURAL (UNIDADE: M3XKM). AF_07/2020</v>
          </cell>
          <cell r="I6267" t="str">
            <v>M3XKM</v>
          </cell>
          <cell r="J6267" t="str">
            <v>ATRIBUÍDO SÃO PAULO</v>
          </cell>
          <cell r="K6267" t="str">
            <v>2,38</v>
          </cell>
          <cell r="L6267" t="str">
            <v>CAIXA REFERENCIAL</v>
          </cell>
        </row>
        <row r="6268">
          <cell r="A6268">
            <v>97913</v>
          </cell>
          <cell r="B6268" t="str">
            <v>TRANPORTES, CARGAS E DESCARGAS</v>
          </cell>
          <cell r="C6268" t="str">
            <v>TRAN</v>
          </cell>
          <cell r="D6268" t="str">
            <v>TRANSPORTE COMERCIAL</v>
          </cell>
          <cell r="E6268" t="str">
            <v>0332</v>
          </cell>
          <cell r="F6268" t="str">
            <v/>
          </cell>
          <cell r="G6268" t="str">
            <v/>
          </cell>
          <cell r="H6268" t="str">
            <v>TRANSPORTE COM CAMINHÃO BASCULANTE DE 6 M³, EM VIA URBANA EM REVESTIMENTO PRIMÁRIO (UNIDADE: M3XKM). AF_07/2020</v>
          </cell>
          <cell r="I6268" t="str">
            <v>M3XKM</v>
          </cell>
          <cell r="J6268" t="str">
            <v>ATRIBUÍDO SÃO PAULO</v>
          </cell>
          <cell r="K6268" t="str">
            <v>2,07</v>
          </cell>
          <cell r="L6268" t="str">
            <v>CAIXA REFERENCIAL</v>
          </cell>
        </row>
        <row r="6269">
          <cell r="A6269">
            <v>97914</v>
          </cell>
          <cell r="B6269" t="str">
            <v>TRANPORTES, CARGAS E DESCARGAS</v>
          </cell>
          <cell r="C6269" t="str">
            <v>TRAN</v>
          </cell>
          <cell r="D6269" t="str">
            <v>TRANSPORTE COMERCIAL</v>
          </cell>
          <cell r="E6269" t="str">
            <v>0332</v>
          </cell>
          <cell r="F6269" t="str">
            <v/>
          </cell>
          <cell r="G6269" t="str">
            <v/>
          </cell>
          <cell r="H6269" t="str">
            <v>TRANSPORTE COM CAMINHÃO BASCULANTE DE 6 M³, EM VIA URBANA PAVIMENTADA, DMT ATÉ 30 KM (UNIDADE: M3XKM). AF_07/2020</v>
          </cell>
          <cell r="I6269" t="str">
            <v>M3XKM</v>
          </cell>
          <cell r="J6269" t="str">
            <v>ATRIBUÍDO SÃO PAULO</v>
          </cell>
          <cell r="K6269" t="str">
            <v>1,90</v>
          </cell>
          <cell r="L6269" t="str">
            <v>CAIXA REFERENCIAL</v>
          </cell>
        </row>
        <row r="6270">
          <cell r="A6270">
            <v>97915</v>
          </cell>
          <cell r="B6270" t="str">
            <v>TRANPORTES, CARGAS E DESCARGAS</v>
          </cell>
          <cell r="C6270" t="str">
            <v>TRAN</v>
          </cell>
          <cell r="D6270" t="str">
            <v>TRANSPORTE COMERCIAL</v>
          </cell>
          <cell r="E6270" t="str">
            <v>0332</v>
          </cell>
          <cell r="F6270" t="str">
            <v/>
          </cell>
          <cell r="G6270" t="str">
            <v/>
          </cell>
          <cell r="H6270" t="str">
            <v>TRANSPORTE COM CAMINHÃO BASCULANTE DE 6 M³, EM VIA URBANA PAVIMENTADA, ADICIONAL PARA DMT EXCEDENTE A 30 KM (UNIDADE: M3XKM). AF_07/2020</v>
          </cell>
          <cell r="I6270" t="str">
            <v>M3XKM</v>
          </cell>
          <cell r="J6270" t="str">
            <v>ATRIBUÍDO SÃO PAULO</v>
          </cell>
          <cell r="K6270" t="str">
            <v>0,76</v>
          </cell>
          <cell r="L6270" t="str">
            <v>CAIXA REFERENCIAL</v>
          </cell>
        </row>
        <row r="6271">
          <cell r="A6271">
            <v>100937</v>
          </cell>
          <cell r="B6271" t="str">
            <v>TRANPORTES, CARGAS E DESCARGAS</v>
          </cell>
          <cell r="C6271" t="str">
            <v>TRAN</v>
          </cell>
          <cell r="D6271" t="str">
            <v>TRANSPORTE COMERCIAL</v>
          </cell>
          <cell r="E6271" t="str">
            <v>0332</v>
          </cell>
          <cell r="F6271" t="str">
            <v/>
          </cell>
          <cell r="G6271" t="str">
            <v/>
          </cell>
          <cell r="H6271" t="str">
            <v>TRANSPORTE COM CAMINHÃO BASCULANTE DE 6 M³, EM VIA INTERNA (DENTRO DO CANTEIRO - UNIDADE: M3XKM). AF_07/2020</v>
          </cell>
          <cell r="I6271" t="str">
            <v>M3XKM</v>
          </cell>
          <cell r="J6271" t="str">
            <v>ATRIBUÍDO SÃO PAULO</v>
          </cell>
          <cell r="K6271" t="str">
            <v>5,70</v>
          </cell>
          <cell r="L6271" t="str">
            <v>CAIXA REFERENCIAL</v>
          </cell>
        </row>
        <row r="6272">
          <cell r="A6272">
            <v>100938</v>
          </cell>
          <cell r="B6272" t="str">
            <v>TRANPORTES, CARGAS E DESCARGAS</v>
          </cell>
          <cell r="C6272" t="str">
            <v>TRAN</v>
          </cell>
          <cell r="D6272" t="str">
            <v>TRANSPORTE COMERCIAL</v>
          </cell>
          <cell r="E6272" t="str">
            <v>0332</v>
          </cell>
          <cell r="F6272" t="str">
            <v/>
          </cell>
          <cell r="G6272" t="str">
            <v/>
          </cell>
          <cell r="H6272" t="str">
            <v>TRANSPORTE COM CAMINHÃO BASCULANTE DE 10 M³, EM VIA INTERNA (DENTRO DO CANTEIRO - UNIDADE: M3XKM). AF_07/2020</v>
          </cell>
          <cell r="I6272" t="str">
            <v>M3XKM</v>
          </cell>
          <cell r="J6272" t="str">
            <v>ATRIBUÍDO SÃO PAULO</v>
          </cell>
          <cell r="K6272" t="str">
            <v>4,74</v>
          </cell>
          <cell r="L6272" t="str">
            <v>CAIXA REFERENCIAL</v>
          </cell>
        </row>
        <row r="6273">
          <cell r="A6273">
            <v>100939</v>
          </cell>
          <cell r="B6273" t="str">
            <v>TRANPORTES, CARGAS E DESCARGAS</v>
          </cell>
          <cell r="C6273" t="str">
            <v>TRAN</v>
          </cell>
          <cell r="D6273" t="str">
            <v>TRANSPORTE COMERCIAL</v>
          </cell>
          <cell r="E6273" t="str">
            <v>0332</v>
          </cell>
          <cell r="F6273" t="str">
            <v/>
          </cell>
          <cell r="G6273" t="str">
            <v/>
          </cell>
          <cell r="H6273" t="str">
            <v>TRANSPORTE COM CAMINHÃO BASCULANTE DE 14 M³, EM VIA INTERNA (DENTRO DO CANTEIRO - UNIDADE:M3XKM). AF_07/2020</v>
          </cell>
          <cell r="I6273" t="str">
            <v>M3XKM</v>
          </cell>
          <cell r="J6273" t="str">
            <v>ATRIBUÍDO SÃO PAULO</v>
          </cell>
          <cell r="K6273" t="str">
            <v>4,41</v>
          </cell>
          <cell r="L6273" t="str">
            <v>CAIXA REFERENCIAL</v>
          </cell>
        </row>
        <row r="6274">
          <cell r="A6274">
            <v>100940</v>
          </cell>
          <cell r="B6274" t="str">
            <v>TRANPORTES, CARGAS E DESCARGAS</v>
          </cell>
          <cell r="C6274" t="str">
            <v>TRAN</v>
          </cell>
          <cell r="D6274" t="str">
            <v>TRANSPORTE COMERCIAL</v>
          </cell>
          <cell r="E6274" t="str">
            <v>0332</v>
          </cell>
          <cell r="F6274" t="str">
            <v/>
          </cell>
          <cell r="G6274" t="str">
            <v/>
          </cell>
          <cell r="H6274" t="str">
            <v>TRANSPORTE COM CAMINHÃO BASCULANTE DE 18 M³, EM VIA INTERNA (DENTRO DO CANTEIRO - UNIDADE: M3XKM). AF_07/2020</v>
          </cell>
          <cell r="I6274" t="str">
            <v>M3XKM</v>
          </cell>
          <cell r="J6274" t="str">
            <v>ATRIBUÍDO SÃO PAULO</v>
          </cell>
          <cell r="K6274" t="str">
            <v>3,77</v>
          </cell>
          <cell r="L6274" t="str">
            <v>CAIXA REFERENCIAL</v>
          </cell>
        </row>
        <row r="6275">
          <cell r="A6275">
            <v>100941</v>
          </cell>
          <cell r="B6275" t="str">
            <v>TRANPORTES, CARGAS E DESCARGAS</v>
          </cell>
          <cell r="C6275" t="str">
            <v>TRAN</v>
          </cell>
          <cell r="D6275" t="str">
            <v>TRANSPORTE COMERCIAL</v>
          </cell>
          <cell r="E6275" t="str">
            <v>0332</v>
          </cell>
          <cell r="F6275" t="str">
            <v/>
          </cell>
          <cell r="G6275" t="str">
            <v/>
          </cell>
          <cell r="H6275" t="str">
            <v>TRANSPORTE COM CAMINHÃO BASCULANTE DE 6 M³, EM VIA INTERNA (DENTRO DO CANTEIRO - UNIDADE: TXKM). AF_07/2020</v>
          </cell>
          <cell r="I6275" t="str">
            <v>TXKM</v>
          </cell>
          <cell r="J6275" t="str">
            <v>ATRIBUÍDO SÃO PAULO</v>
          </cell>
          <cell r="K6275" t="str">
            <v>3,80</v>
          </cell>
          <cell r="L6275" t="str">
            <v>CAIXA REFERENCIAL</v>
          </cell>
        </row>
        <row r="6276">
          <cell r="A6276">
            <v>100942</v>
          </cell>
          <cell r="B6276" t="str">
            <v>TRANPORTES, CARGAS E DESCARGAS</v>
          </cell>
          <cell r="C6276" t="str">
            <v>TRAN</v>
          </cell>
          <cell r="D6276" t="str">
            <v>TRANSPORTE COMERCIAL</v>
          </cell>
          <cell r="E6276" t="str">
            <v>0332</v>
          </cell>
          <cell r="F6276" t="str">
            <v/>
          </cell>
          <cell r="G6276" t="str">
            <v/>
          </cell>
          <cell r="H6276" t="str">
            <v>TRANSPORTE COM CAMINHÃO BASCULANTE DE 10 M³, EM VIA INTERNA A OBRA (UNIDADE: TXKM). AF_07/2020</v>
          </cell>
          <cell r="I6276" t="str">
            <v>TXKM</v>
          </cell>
          <cell r="J6276" t="str">
            <v>ATRIBUÍDO SÃO PAULO</v>
          </cell>
          <cell r="K6276" t="str">
            <v>3,16</v>
          </cell>
          <cell r="L6276" t="str">
            <v>CAIXA REFERENCIAL</v>
          </cell>
        </row>
        <row r="6277">
          <cell r="A6277">
            <v>100943</v>
          </cell>
          <cell r="B6277" t="str">
            <v>TRANPORTES, CARGAS E DESCARGAS</v>
          </cell>
          <cell r="C6277" t="str">
            <v>TRAN</v>
          </cell>
          <cell r="D6277" t="str">
            <v>TRANSPORTE COMERCIAL</v>
          </cell>
          <cell r="E6277" t="str">
            <v>0332</v>
          </cell>
          <cell r="F6277" t="str">
            <v/>
          </cell>
          <cell r="G6277" t="str">
            <v/>
          </cell>
          <cell r="H6277" t="str">
            <v>TRANSPORTE COM CAMINHÃO BASCULANTE DE 14 M³, EM VIA INTERNA (DENTRO DO CANTEIRO - UNIDADE: TXKM). AF_07/2020</v>
          </cell>
          <cell r="I6277" t="str">
            <v>TXKM</v>
          </cell>
          <cell r="J6277" t="str">
            <v>ATRIBUÍDO SÃO PAULO</v>
          </cell>
          <cell r="K6277" t="str">
            <v>2,93</v>
          </cell>
          <cell r="L6277" t="str">
            <v>CAIXA REFERENCIAL</v>
          </cell>
        </row>
        <row r="6278">
          <cell r="A6278">
            <v>100944</v>
          </cell>
          <cell r="B6278" t="str">
            <v>TRANPORTES, CARGAS E DESCARGAS</v>
          </cell>
          <cell r="C6278" t="str">
            <v>TRAN</v>
          </cell>
          <cell r="D6278" t="str">
            <v>TRANSPORTE COMERCIAL</v>
          </cell>
          <cell r="E6278" t="str">
            <v>0332</v>
          </cell>
          <cell r="F6278" t="str">
            <v/>
          </cell>
          <cell r="G6278" t="str">
            <v/>
          </cell>
          <cell r="H6278" t="str">
            <v>TRANSPORTE COM CAMINHÃO BASCULANTE DE 18 M³, EM VIA INTERNA (DENTRO DO CANTEIRO - UNIDADE: TXKM). AF_07/2020</v>
          </cell>
          <cell r="I6278" t="str">
            <v>TXKM</v>
          </cell>
          <cell r="J6278" t="str">
            <v>ATRIBUÍDO SÃO PAULO</v>
          </cell>
          <cell r="K6278" t="str">
            <v>2,51</v>
          </cell>
          <cell r="L6278" t="str">
            <v>CAIXA REFERENCIAL</v>
          </cell>
        </row>
        <row r="6279">
          <cell r="A6279">
            <v>100945</v>
          </cell>
          <cell r="B6279" t="str">
            <v>TRANPORTES, CARGAS E DESCARGAS</v>
          </cell>
          <cell r="C6279" t="str">
            <v>TRAN</v>
          </cell>
          <cell r="D6279" t="str">
            <v>TRANSPORTE COMERCIAL</v>
          </cell>
          <cell r="E6279" t="str">
            <v>0332</v>
          </cell>
          <cell r="F6279" t="str">
            <v/>
          </cell>
          <cell r="G6279" t="str">
            <v/>
          </cell>
          <cell r="H6279" t="str">
            <v>TRANSPORTE COM CAMINHÃO CARROCERIA 9T, EM VIA URBANA EM LEITO NATURAL (UNIDADE: TXKM). AF_07/2020</v>
          </cell>
          <cell r="I6279" t="str">
            <v>TXKM</v>
          </cell>
          <cell r="J6279" t="str">
            <v>ATRIBUÍDO SÃO PAULO</v>
          </cell>
          <cell r="K6279" t="str">
            <v>1,68</v>
          </cell>
          <cell r="L6279" t="str">
            <v>CAIXA REFERENCIAL</v>
          </cell>
        </row>
        <row r="6280">
          <cell r="A6280">
            <v>100946</v>
          </cell>
          <cell r="B6280" t="str">
            <v>TRANPORTES, CARGAS E DESCARGAS</v>
          </cell>
          <cell r="C6280" t="str">
            <v>TRAN</v>
          </cell>
          <cell r="D6280" t="str">
            <v>TRANSPORTE COMERCIAL</v>
          </cell>
          <cell r="E6280" t="str">
            <v>0332</v>
          </cell>
          <cell r="F6280" t="str">
            <v/>
          </cell>
          <cell r="G6280" t="str">
            <v/>
          </cell>
          <cell r="H6280" t="str">
            <v>TRANSPORTE COM CAMINHÃO CARROCERIA 9T, EM VIA URBANA EM REVESTIMENTO PRIMÁRIO (UNIDADE: TXKM). AF_07/2020</v>
          </cell>
          <cell r="I6280" t="str">
            <v>TXKM</v>
          </cell>
          <cell r="J6280" t="str">
            <v>ATRIBUÍDO SÃO PAULO</v>
          </cell>
          <cell r="K6280" t="str">
            <v>1,44</v>
          </cell>
          <cell r="L6280" t="str">
            <v>CAIXA REFERENCIAL</v>
          </cell>
        </row>
        <row r="6281">
          <cell r="A6281">
            <v>100947</v>
          </cell>
          <cell r="B6281" t="str">
            <v>TRANPORTES, CARGAS E DESCARGAS</v>
          </cell>
          <cell r="C6281" t="str">
            <v>TRAN</v>
          </cell>
          <cell r="D6281" t="str">
            <v>TRANSPORTE COMERCIAL</v>
          </cell>
          <cell r="E6281" t="str">
            <v>0332</v>
          </cell>
          <cell r="F6281" t="str">
            <v/>
          </cell>
          <cell r="G6281" t="str">
            <v/>
          </cell>
          <cell r="H6281" t="str">
            <v>TRANSPORTE COM CAMINHÃO CARROCERIA 9T, EM VIA URBANA PAVIMENTADA, DMT ATÉ 30KM (UNIDADE: TXKM). AF_07/2020</v>
          </cell>
          <cell r="I6281" t="str">
            <v>TXKM</v>
          </cell>
          <cell r="J6281" t="str">
            <v>ATRIBUÍDO SÃO PAULO</v>
          </cell>
          <cell r="K6281" t="str">
            <v>1,34</v>
          </cell>
          <cell r="L6281" t="str">
            <v>CAIXA REFERENCIAL</v>
          </cell>
        </row>
        <row r="6282">
          <cell r="A6282">
            <v>100948</v>
          </cell>
          <cell r="B6282" t="str">
            <v>TRANPORTES, CARGAS E DESCARGAS</v>
          </cell>
          <cell r="C6282" t="str">
            <v>TRAN</v>
          </cell>
          <cell r="D6282" t="str">
            <v>TRANSPORTE COMERCIAL</v>
          </cell>
          <cell r="E6282" t="str">
            <v>0332</v>
          </cell>
          <cell r="F6282" t="str">
            <v/>
          </cell>
          <cell r="G6282" t="str">
            <v/>
          </cell>
          <cell r="H6282" t="str">
            <v>TRANSPORTE COM CAMINHÃO CARROCERIA 9T, EM VIA URBANA PAVIMENTADA, ADICIONAL PARA DMT EXCEDENTE A 30 KM (UNIDADE: TXKM). AF_07/2020</v>
          </cell>
          <cell r="I6282" t="str">
            <v>TXKM</v>
          </cell>
          <cell r="J6282" t="str">
            <v>ATRIBUÍDO SÃO PAULO</v>
          </cell>
          <cell r="K6282" t="str">
            <v>0,52</v>
          </cell>
          <cell r="L6282" t="str">
            <v>CAIXA REFERENCIAL</v>
          </cell>
        </row>
        <row r="6283">
          <cell r="A6283">
            <v>100949</v>
          </cell>
          <cell r="B6283" t="str">
            <v>TRANPORTES, CARGAS E DESCARGAS</v>
          </cell>
          <cell r="C6283" t="str">
            <v>TRAN</v>
          </cell>
          <cell r="D6283" t="str">
            <v>TRANSPORTE COMERCIAL</v>
          </cell>
          <cell r="E6283" t="str">
            <v>0332</v>
          </cell>
          <cell r="F6283" t="str">
            <v/>
          </cell>
          <cell r="G6283" t="str">
            <v/>
          </cell>
          <cell r="H6283" t="str">
            <v>TRANSPORTE COM CAMINHÃO CARROCERIA 9T, EM VIA INTERNA (DENTRO DO CANTEIRO - UNIDADE: TXKM). AF_07/2020</v>
          </cell>
          <cell r="I6283" t="str">
            <v>TXKM</v>
          </cell>
          <cell r="J6283" t="str">
            <v>ATRIBUÍDO SÃO PAULO</v>
          </cell>
          <cell r="K6283" t="str">
            <v>3,99</v>
          </cell>
          <cell r="L6283" t="str">
            <v>CAIXA REFERENCIAL</v>
          </cell>
        </row>
        <row r="6284">
          <cell r="A6284">
            <v>100950</v>
          </cell>
          <cell r="B6284" t="str">
            <v>TRANPORTES, CARGAS E DESCARGAS</v>
          </cell>
          <cell r="C6284" t="str">
            <v>TRAN</v>
          </cell>
          <cell r="D6284" t="str">
            <v>TRANSPORTE COMERCIAL</v>
          </cell>
          <cell r="E6284" t="str">
            <v>0332</v>
          </cell>
          <cell r="F6284" t="str">
            <v/>
          </cell>
          <cell r="G6284" t="str">
            <v/>
          </cell>
          <cell r="H6284" t="str">
            <v>TRANSPORTE COM CAMINHÃO CARROCERIA COM GUINDAUTO (MUNCK),  MOMENTO MÁXIMO DE CARGA 11,7 TM, EM VIA URBANA EM LEITO NATURAL (UNIDADE: TXKM). AF_07/2020</v>
          </cell>
          <cell r="I6284" t="str">
            <v>TXKM</v>
          </cell>
          <cell r="J6284" t="str">
            <v>ATRIBUÍDO SÃO PAULO</v>
          </cell>
          <cell r="K6284" t="str">
            <v>2,13</v>
          </cell>
          <cell r="L6284" t="str">
            <v>CAIXA REFERENCIAL</v>
          </cell>
        </row>
        <row r="6285">
          <cell r="A6285">
            <v>100951</v>
          </cell>
          <cell r="B6285" t="str">
            <v>TRANPORTES, CARGAS E DESCARGAS</v>
          </cell>
          <cell r="C6285" t="str">
            <v>TRAN</v>
          </cell>
          <cell r="D6285" t="str">
            <v>TRANSPORTE COMERCIAL</v>
          </cell>
          <cell r="E6285" t="str">
            <v>0332</v>
          </cell>
          <cell r="F6285" t="str">
            <v/>
          </cell>
          <cell r="G6285" t="str">
            <v/>
          </cell>
          <cell r="H6285" t="str">
            <v>TRANSPORTE COM CAMINHÃO CARROCERIA COM GUINDAUTO (MUNCK),  MOMENTO MÁXIMO DE CARGA 11,7 TM, EM VIA URBANA EM REVESTIMENTO PRIMÁRIO (UNIDADE: TXKM). AF_07/2020</v>
          </cell>
          <cell r="I6285" t="str">
            <v>TXKM</v>
          </cell>
          <cell r="J6285" t="str">
            <v>ATRIBUÍDO SÃO PAULO</v>
          </cell>
          <cell r="K6285" t="str">
            <v>1,84</v>
          </cell>
          <cell r="L6285" t="str">
            <v>CAIXA REFERENCIAL</v>
          </cell>
        </row>
        <row r="6286">
          <cell r="A6286">
            <v>100952</v>
          </cell>
          <cell r="B6286" t="str">
            <v>TRANPORTES, CARGAS E DESCARGAS</v>
          </cell>
          <cell r="C6286" t="str">
            <v>TRAN</v>
          </cell>
          <cell r="D6286" t="str">
            <v>TRANSPORTE COMERCIAL</v>
          </cell>
          <cell r="E6286" t="str">
            <v>0332</v>
          </cell>
          <cell r="F6286" t="str">
            <v/>
          </cell>
          <cell r="G6286" t="str">
            <v/>
          </cell>
          <cell r="H6286" t="str">
            <v>TRANSPORTE COM CAMINHÃO CARROCERIA COM GUINDAUTO (MUNCK),  MOMENTO MÁXIMO DE CARGA 11,7 TM, EM VIA URBANA PAVIMENTADA, DMT ATÉ 30KM (UNIDADE: TXKM). AF_07/2020</v>
          </cell>
          <cell r="I6286" t="str">
            <v>TXKM</v>
          </cell>
          <cell r="J6286" t="str">
            <v>ATRIBUÍDO SÃO PAULO</v>
          </cell>
          <cell r="K6286" t="str">
            <v>1,69</v>
          </cell>
          <cell r="L6286" t="str">
            <v>CAIXA REFERENCIAL</v>
          </cell>
        </row>
        <row r="6287">
          <cell r="A6287">
            <v>100953</v>
          </cell>
          <cell r="B6287" t="str">
            <v>TRANPORTES, CARGAS E DESCARGAS</v>
          </cell>
          <cell r="C6287" t="str">
            <v>TRAN</v>
          </cell>
          <cell r="D6287" t="str">
            <v>TRANSPORTE COMERCIAL</v>
          </cell>
          <cell r="E6287" t="str">
            <v>0332</v>
          </cell>
          <cell r="F6287" t="str">
            <v/>
          </cell>
          <cell r="G6287" t="str">
            <v/>
          </cell>
          <cell r="H6287" t="str">
            <v>TRANSPORTE COM CAMINHÃO CARROCERIA COM GUINDAUTO (MUNCK),  MOMENTO MÁXIMO DE CARGA 11,7 TM, EM VIA URBANA PAVIMENTADA, ADICIONAL PARA DMT EXCEDENTE A 30 KM (UNIDADE: TXKM). AF_07/2020</v>
          </cell>
          <cell r="I6287" t="str">
            <v>TXKM</v>
          </cell>
          <cell r="J6287" t="str">
            <v>ATRIBUÍDO SÃO PAULO</v>
          </cell>
          <cell r="K6287" t="str">
            <v>0,67</v>
          </cell>
          <cell r="L6287" t="str">
            <v>CAIXA REFERENCIAL</v>
          </cell>
        </row>
        <row r="6288">
          <cell r="A6288">
            <v>100954</v>
          </cell>
          <cell r="B6288" t="str">
            <v>TRANPORTES, CARGAS E DESCARGAS</v>
          </cell>
          <cell r="C6288" t="str">
            <v>TRAN</v>
          </cell>
          <cell r="D6288" t="str">
            <v>TRANSPORTE COMERCIAL</v>
          </cell>
          <cell r="E6288" t="str">
            <v>0332</v>
          </cell>
          <cell r="F6288" t="str">
            <v/>
          </cell>
          <cell r="G6288" t="str">
            <v/>
          </cell>
          <cell r="H6288" t="str">
            <v>TRANSPORTE COM CAMINHÃO CARROCERIA COM GUINDAUTO (MUNCK),  MOMENTO MÁXIMO DE CARGA 11,7 TM, EM VIA INTERNA (DENTRO DO CANTEIRO - UNIDADE: TXKM). AF_07/2020</v>
          </cell>
          <cell r="I6288" t="str">
            <v>TXKM</v>
          </cell>
          <cell r="J6288" t="str">
            <v>ATRIBUÍDO SÃO PAULO</v>
          </cell>
          <cell r="K6288" t="str">
            <v>5,08</v>
          </cell>
          <cell r="L6288" t="str">
            <v>CAIXA REFERENCIAL</v>
          </cell>
        </row>
        <row r="6289">
          <cell r="A6289">
            <v>100955</v>
          </cell>
          <cell r="B6289" t="str">
            <v>TRANPORTES, CARGAS E DESCARGAS</v>
          </cell>
          <cell r="C6289" t="str">
            <v>TRAN</v>
          </cell>
          <cell r="D6289" t="str">
            <v>TRANSPORTE COMERCIAL</v>
          </cell>
          <cell r="E6289" t="str">
            <v>0332</v>
          </cell>
          <cell r="F6289" t="str">
            <v/>
          </cell>
          <cell r="G6289" t="str">
            <v/>
          </cell>
          <cell r="H6289" t="str">
            <v>TRANSPORTE COM CAMINHÃO PIPA DE 6 M³, EM VIA URBANA EM LEITO NATURAL (UNIDADE: M3XKM). AF_07/2020</v>
          </cell>
          <cell r="I6289" t="str">
            <v>M3XKM</v>
          </cell>
          <cell r="J6289" t="str">
            <v>ATRIBUÍDO SÃO PAULO</v>
          </cell>
          <cell r="K6289" t="str">
            <v>3,17</v>
          </cell>
          <cell r="L6289" t="str">
            <v>CAIXA REFERENCIAL</v>
          </cell>
        </row>
        <row r="6290">
          <cell r="A6290">
            <v>100956</v>
          </cell>
          <cell r="B6290" t="str">
            <v>TRANPORTES, CARGAS E DESCARGAS</v>
          </cell>
          <cell r="C6290" t="str">
            <v>TRAN</v>
          </cell>
          <cell r="D6290" t="str">
            <v>TRANSPORTE COMERCIAL</v>
          </cell>
          <cell r="E6290" t="str">
            <v>0332</v>
          </cell>
          <cell r="F6290" t="str">
            <v/>
          </cell>
          <cell r="G6290" t="str">
            <v/>
          </cell>
          <cell r="H6290" t="str">
            <v>TRANSPORTE COM CAMINHÃO PIPA DE 6 M³, EM VIA URBANA EM REVESTIMENTO PRIMÁRIO (UNIDADE: M3XKM). AF_07/2020</v>
          </cell>
          <cell r="I6290" t="str">
            <v>M3XKM</v>
          </cell>
          <cell r="J6290" t="str">
            <v>ATRIBUÍDO SÃO PAULO</v>
          </cell>
          <cell r="K6290" t="str">
            <v>2,76</v>
          </cell>
          <cell r="L6290" t="str">
            <v>CAIXA REFERENCIAL</v>
          </cell>
        </row>
        <row r="6291">
          <cell r="A6291">
            <v>100957</v>
          </cell>
          <cell r="B6291" t="str">
            <v>TRANPORTES, CARGAS E DESCARGAS</v>
          </cell>
          <cell r="C6291" t="str">
            <v>TRAN</v>
          </cell>
          <cell r="D6291" t="str">
            <v>TRANSPORTE COMERCIAL</v>
          </cell>
          <cell r="E6291" t="str">
            <v>0332</v>
          </cell>
          <cell r="F6291" t="str">
            <v/>
          </cell>
          <cell r="G6291" t="str">
            <v/>
          </cell>
          <cell r="H6291" t="str">
            <v>TRANSPORTE COM CAMINHÃO PIPA DE 6 M³, EM VIA URBANA PAVIMENTADA, DMT ATÉ 30KM (UNIDADE: M3XKM). AF_07/2020</v>
          </cell>
          <cell r="I6291" t="str">
            <v>M3XKM</v>
          </cell>
          <cell r="J6291" t="str">
            <v>ATRIBUÍDO SÃO PAULO</v>
          </cell>
          <cell r="K6291" t="str">
            <v>2,52</v>
          </cell>
          <cell r="L6291" t="str">
            <v>CAIXA REFERENCIAL</v>
          </cell>
        </row>
        <row r="6292">
          <cell r="A6292">
            <v>100958</v>
          </cell>
          <cell r="B6292" t="str">
            <v>TRANPORTES, CARGAS E DESCARGAS</v>
          </cell>
          <cell r="C6292" t="str">
            <v>TRAN</v>
          </cell>
          <cell r="D6292" t="str">
            <v>TRANSPORTE COMERCIAL</v>
          </cell>
          <cell r="E6292" t="str">
            <v>0332</v>
          </cell>
          <cell r="F6292" t="str">
            <v/>
          </cell>
          <cell r="G6292" t="str">
            <v/>
          </cell>
          <cell r="H6292" t="str">
            <v>TRANSPORTE COM CAMINHÃO PIPA DE 6 M³, EM VIA URBANA PAVIMENTADA, ADICIONAL PARA DMT EXCEDENTE A 30 KM (UNIDADE: M3XKM). AF_07/2020</v>
          </cell>
          <cell r="I6292" t="str">
            <v>M3XKM</v>
          </cell>
          <cell r="J6292" t="str">
            <v>ATRIBUÍDO SÃO PAULO</v>
          </cell>
          <cell r="K6292" t="str">
            <v>1,00</v>
          </cell>
          <cell r="L6292" t="str">
            <v>CAIXA REFERENCIAL</v>
          </cell>
        </row>
        <row r="6293">
          <cell r="A6293">
            <v>100959</v>
          </cell>
          <cell r="B6293" t="str">
            <v>TRANPORTES, CARGAS E DESCARGAS</v>
          </cell>
          <cell r="C6293" t="str">
            <v>TRAN</v>
          </cell>
          <cell r="D6293" t="str">
            <v>TRANSPORTE COMERCIAL</v>
          </cell>
          <cell r="E6293" t="str">
            <v>0332</v>
          </cell>
          <cell r="F6293" t="str">
            <v/>
          </cell>
          <cell r="G6293" t="str">
            <v/>
          </cell>
          <cell r="H6293" t="str">
            <v>TRANSPORTE COM CAMINHÃO PIPA DE 6 M³, EM VIA INTERNA (DENTRO DO CANTEIRO - UNIDADE: M3XKM). AF_07/2020</v>
          </cell>
          <cell r="I6293" t="str">
            <v>M3XKM</v>
          </cell>
          <cell r="J6293" t="str">
            <v>ATRIBUÍDO SÃO PAULO</v>
          </cell>
          <cell r="K6293" t="str">
            <v>7,57</v>
          </cell>
          <cell r="L6293" t="str">
            <v>CAIXA REFERENCIAL</v>
          </cell>
        </row>
        <row r="6294">
          <cell r="A6294">
            <v>100960</v>
          </cell>
          <cell r="B6294" t="str">
            <v>TRANPORTES, CARGAS E DESCARGAS</v>
          </cell>
          <cell r="C6294" t="str">
            <v>TRAN</v>
          </cell>
          <cell r="D6294" t="str">
            <v>TRANSPORTE COMERCIAL</v>
          </cell>
          <cell r="E6294" t="str">
            <v>0332</v>
          </cell>
          <cell r="F6294" t="str">
            <v/>
          </cell>
          <cell r="G6294" t="str">
            <v/>
          </cell>
          <cell r="H6294" t="str">
            <v>TRANSPORTE COM CAMINHÃO PIPA DE 10 M³, EM VIA URBANA EM LEITO NATURAL (UNIDADE: M3XKM). AF_07/2020</v>
          </cell>
          <cell r="I6294" t="str">
            <v>M3XKM</v>
          </cell>
          <cell r="J6294" t="str">
            <v>ATRIBUÍDO SÃO PAULO</v>
          </cell>
          <cell r="K6294" t="str">
            <v>2,29</v>
          </cell>
          <cell r="L6294" t="str">
            <v>CAIXA REFERENCIAL</v>
          </cell>
        </row>
        <row r="6295">
          <cell r="A6295">
            <v>100961</v>
          </cell>
          <cell r="B6295" t="str">
            <v>TRANPORTES, CARGAS E DESCARGAS</v>
          </cell>
          <cell r="C6295" t="str">
            <v>TRAN</v>
          </cell>
          <cell r="D6295" t="str">
            <v>TRANSPORTE COMERCIAL</v>
          </cell>
          <cell r="E6295" t="str">
            <v>0332</v>
          </cell>
          <cell r="F6295" t="str">
            <v/>
          </cell>
          <cell r="G6295" t="str">
            <v/>
          </cell>
          <cell r="H6295" t="str">
            <v>TRANSPORTE COM CAMINHÃO PIPA DE 10 M³, EM VIA URBANA EM REVESTIMENTO PRIMÁRIO (UNIDADE: M3XKM). AF_07/2020</v>
          </cell>
          <cell r="I6295" t="str">
            <v>M3XKM</v>
          </cell>
          <cell r="J6295" t="str">
            <v>ATRIBUÍDO SÃO PAULO</v>
          </cell>
          <cell r="K6295" t="str">
            <v>1,98</v>
          </cell>
          <cell r="L6295" t="str">
            <v>CAIXA REFERENCIAL</v>
          </cell>
        </row>
        <row r="6296">
          <cell r="A6296">
            <v>100962</v>
          </cell>
          <cell r="B6296" t="str">
            <v>TRANPORTES, CARGAS E DESCARGAS</v>
          </cell>
          <cell r="C6296" t="str">
            <v>TRAN</v>
          </cell>
          <cell r="D6296" t="str">
            <v>TRANSPORTE COMERCIAL</v>
          </cell>
          <cell r="E6296" t="str">
            <v>0332</v>
          </cell>
          <cell r="F6296" t="str">
            <v/>
          </cell>
          <cell r="G6296" t="str">
            <v/>
          </cell>
          <cell r="H6296" t="str">
            <v>TRANSPORTE COM CAMINHÃO PIPA DE 10 M³, EM VIA URBANA PAVIMENTADA, DMT ATÉ 30KM (UNIDADE: M3XKM). AF_07/2020</v>
          </cell>
          <cell r="I6296" t="str">
            <v>M3XKM</v>
          </cell>
          <cell r="J6296" t="str">
            <v>ATRIBUÍDO SÃO PAULO</v>
          </cell>
          <cell r="K6296" t="str">
            <v>1,81</v>
          </cell>
          <cell r="L6296" t="str">
            <v>CAIXA REFERENCIAL</v>
          </cell>
        </row>
        <row r="6297">
          <cell r="A6297">
            <v>100963</v>
          </cell>
          <cell r="B6297" t="str">
            <v>TRANPORTES, CARGAS E DESCARGAS</v>
          </cell>
          <cell r="C6297" t="str">
            <v>TRAN</v>
          </cell>
          <cell r="D6297" t="str">
            <v>TRANSPORTE COMERCIAL</v>
          </cell>
          <cell r="E6297" t="str">
            <v>0332</v>
          </cell>
          <cell r="F6297" t="str">
            <v/>
          </cell>
          <cell r="G6297" t="str">
            <v/>
          </cell>
          <cell r="H6297" t="str">
            <v>TRANSPORTE COM CAMINHÃO PIPA DE 10 M³, EM VIA URBANA PAVIMENTADA, ADICIONAL PARA DMT EXCEDENTE A 30 KM (UNIDADE: M3XKM). AF_07/2020</v>
          </cell>
          <cell r="I6297" t="str">
            <v>M3XKM</v>
          </cell>
          <cell r="J6297" t="str">
            <v>ATRIBUÍDO SÃO PAULO</v>
          </cell>
          <cell r="K6297" t="str">
            <v>0,71</v>
          </cell>
          <cell r="L6297" t="str">
            <v>CAIXA REFERENCIAL</v>
          </cell>
        </row>
        <row r="6298">
          <cell r="A6298">
            <v>100964</v>
          </cell>
          <cell r="B6298" t="str">
            <v>TRANPORTES, CARGAS E DESCARGAS</v>
          </cell>
          <cell r="C6298" t="str">
            <v>TRAN</v>
          </cell>
          <cell r="D6298" t="str">
            <v>TRANSPORTE COMERCIAL</v>
          </cell>
          <cell r="E6298" t="str">
            <v>0332</v>
          </cell>
          <cell r="F6298" t="str">
            <v/>
          </cell>
          <cell r="G6298" t="str">
            <v/>
          </cell>
          <cell r="H6298" t="str">
            <v>TRANSPORTE COM CAMINHÃO PIPA DE 10 M³, EM VIA INTERNA (DENTRO DO CANTEIRO - UNIDADE: M3XKM). AF_07/2020</v>
          </cell>
          <cell r="I6298" t="str">
            <v>M3XKM</v>
          </cell>
          <cell r="J6298" t="str">
            <v>ATRIBUÍDO SÃO PAULO</v>
          </cell>
          <cell r="K6298" t="str">
            <v>5,50</v>
          </cell>
          <cell r="L6298" t="str">
            <v>CAIXA REFERENCIAL</v>
          </cell>
        </row>
        <row r="6299">
          <cell r="A6299">
            <v>100973</v>
          </cell>
          <cell r="B6299" t="str">
            <v>TRANPORTES, CARGAS E DESCARGAS</v>
          </cell>
          <cell r="C6299" t="str">
            <v>TRAN</v>
          </cell>
          <cell r="D6299" t="str">
            <v>TRANSPORTE COMERCIAL</v>
          </cell>
          <cell r="E6299" t="str">
            <v>0332</v>
          </cell>
          <cell r="F6299" t="str">
            <v/>
          </cell>
          <cell r="G6299" t="str">
            <v/>
          </cell>
          <cell r="H6299" t="str">
            <v>CARGA, MANOBRA E DESCARGA DE SOLOS E MATERIAIS GRANULARES EM CAMINHÃO BASCULANTE 6 M³ - CARGA COM PÁ CARREGADEIRA (CAÇAMBA DE 1,7 A 2,8 M³ / 128 HP) E DESCARGA LIVRE (UNIDADE: M3). AF_07/2020</v>
          </cell>
          <cell r="I6299" t="str">
            <v>M3</v>
          </cell>
          <cell r="J6299" t="str">
            <v>ATRIBUÍDO SÃO PAULO</v>
          </cell>
          <cell r="K6299" t="str">
            <v>5,60</v>
          </cell>
          <cell r="L6299" t="str">
            <v>CAIXA REFERENCIAL</v>
          </cell>
        </row>
        <row r="6300">
          <cell r="A6300">
            <v>100974</v>
          </cell>
          <cell r="B6300" t="str">
            <v>TRANPORTES, CARGAS E DESCARGAS</v>
          </cell>
          <cell r="C6300" t="str">
            <v>TRAN</v>
          </cell>
          <cell r="D6300" t="str">
            <v>TRANSPORTE COMERCIAL</v>
          </cell>
          <cell r="E6300" t="str">
            <v>0332</v>
          </cell>
          <cell r="F6300" t="str">
            <v/>
          </cell>
          <cell r="G6300" t="str">
            <v/>
          </cell>
          <cell r="H6300" t="str">
            <v>CARGA, MANOBRA E DESCARGA DE SOLOS E MATERIAIS GRANULARES EM CAMINHÃO BASCULANTE 10 M³ - CARGA COM PÁ CARREGADEIRA (CAÇAMBA DE 1,7 A 2,8 M³ / 128 HP) E DESCARGA LIVRE (UNIDADE: M3). AF_07/2020</v>
          </cell>
          <cell r="I6300" t="str">
            <v>M3</v>
          </cell>
          <cell r="J6300" t="str">
            <v>ATRIBUÍDO SÃO PAULO</v>
          </cell>
          <cell r="K6300" t="str">
            <v>5,40</v>
          </cell>
          <cell r="L6300" t="str">
            <v>CAIXA REFERENCIAL</v>
          </cell>
        </row>
        <row r="6301">
          <cell r="A6301">
            <v>100975</v>
          </cell>
          <cell r="B6301" t="str">
            <v>TRANPORTES, CARGAS E DESCARGAS</v>
          </cell>
          <cell r="C6301" t="str">
            <v>TRAN</v>
          </cell>
          <cell r="D6301" t="str">
            <v>TRANSPORTE COMERCIAL</v>
          </cell>
          <cell r="E6301" t="str">
            <v>0332</v>
          </cell>
          <cell r="F6301" t="str">
            <v/>
          </cell>
          <cell r="G6301" t="str">
            <v/>
          </cell>
          <cell r="H6301" t="str">
            <v>CARGA, MANOBRA E DESCARGA DE SOLOS E MATERIAIS GRANULARES EM CAMINHÃO BASCULANTE 14 M³ - CARGA COM PÁ CARREGADEIRA (CAÇAMBA DE 1,7 A 2,8 M³ / 128 HP) E DESCARGA LIVRE (UNIDADE: M3). AF_07/2020</v>
          </cell>
          <cell r="I6301" t="str">
            <v>M3</v>
          </cell>
          <cell r="J6301" t="str">
            <v>ATRIBUÍDO SÃO PAULO</v>
          </cell>
          <cell r="K6301" t="str">
            <v>5,72</v>
          </cell>
          <cell r="L6301" t="str">
            <v>CAIXA REFERENCIAL</v>
          </cell>
        </row>
        <row r="6302">
          <cell r="A6302">
            <v>100965</v>
          </cell>
          <cell r="B6302" t="str">
            <v>TRANPORTES, CARGAS E DESCARGAS</v>
          </cell>
          <cell r="C6302" t="str">
            <v>TRAN</v>
          </cell>
          <cell r="D6302" t="str">
            <v>TRANSPORTE MATERIAIS BETUMINOSOS</v>
          </cell>
          <cell r="E6302" t="str">
            <v>0333</v>
          </cell>
          <cell r="F6302" t="str">
            <v/>
          </cell>
          <cell r="G6302" t="str">
            <v/>
          </cell>
          <cell r="H6302" t="str">
            <v>TRANSPORTE COM CAMINHÃO TANQUE DE TRANSPORTE DE MATERIAL ASFÁLTICO DE 30000 L, EM VIA URBANA EM  LEITO NATURAL (UNIDADE: TXKM). AF_07/2020</v>
          </cell>
          <cell r="I6302" t="str">
            <v>TXKM</v>
          </cell>
          <cell r="J6302" t="str">
            <v>ATRIBUÍDO SÃO PAULO</v>
          </cell>
          <cell r="K6302" t="str">
            <v>1,20</v>
          </cell>
          <cell r="L6302" t="str">
            <v>CAIXA REFERENCIAL</v>
          </cell>
        </row>
        <row r="6303">
          <cell r="A6303">
            <v>100966</v>
          </cell>
          <cell r="B6303" t="str">
            <v>TRANPORTES, CARGAS E DESCARGAS</v>
          </cell>
          <cell r="C6303" t="str">
            <v>TRAN</v>
          </cell>
          <cell r="D6303" t="str">
            <v>TRANSPORTE MATERIAIS BETUMINOSOS</v>
          </cell>
          <cell r="E6303" t="str">
            <v>0333</v>
          </cell>
          <cell r="F6303" t="str">
            <v/>
          </cell>
          <cell r="G6303" t="str">
            <v/>
          </cell>
          <cell r="H6303" t="str">
            <v>TRANSPORTE COM CAMINHÃO TANQUE DE TRANSPORTE DE MATERIAL ASFÁLTICO DE 30000 L, EM VIA URBANA EM  REVESTIMENTO PRIMÁRIO (UNIDADE: TXKM). AF_07/2020</v>
          </cell>
          <cell r="I6303" t="str">
            <v>TXKM</v>
          </cell>
          <cell r="J6303" t="str">
            <v>ATRIBUÍDO SÃO PAULO</v>
          </cell>
          <cell r="K6303" t="str">
            <v>1,03</v>
          </cell>
          <cell r="L6303" t="str">
            <v>CAIXA REFERENCIAL</v>
          </cell>
        </row>
        <row r="6304">
          <cell r="A6304">
            <v>100969</v>
          </cell>
          <cell r="B6304" t="str">
            <v>TRANPORTES, CARGAS E DESCARGAS</v>
          </cell>
          <cell r="C6304" t="str">
            <v>TRAN</v>
          </cell>
          <cell r="D6304" t="str">
            <v>TRANSPORTE MATERIAIS BETUMINOSOS</v>
          </cell>
          <cell r="E6304" t="str">
            <v>0333</v>
          </cell>
          <cell r="F6304" t="str">
            <v/>
          </cell>
          <cell r="G6304" t="str">
            <v/>
          </cell>
          <cell r="H6304" t="str">
            <v>TRANSPORTE COM CAMINHÃO TANQUE DE TRANSPORTE DE MATERIAL ASFÁLTICO DE 20000 L, EM VIA URBANA EM LEITO NATURAL (UNIDADE: TXKM). AF_07/2020</v>
          </cell>
          <cell r="I6304" t="str">
            <v>TXKM</v>
          </cell>
          <cell r="J6304" t="str">
            <v>ATRIBUÍDO SÃO PAULO</v>
          </cell>
          <cell r="K6304" t="str">
            <v>1,59</v>
          </cell>
          <cell r="L6304" t="str">
            <v>CAIXA REFERENCIAL</v>
          </cell>
        </row>
        <row r="6305">
          <cell r="A6305">
            <v>100970</v>
          </cell>
          <cell r="B6305" t="str">
            <v>TRANPORTES, CARGAS E DESCARGAS</v>
          </cell>
          <cell r="C6305" t="str">
            <v>TRAN</v>
          </cell>
          <cell r="D6305" t="str">
            <v>TRANSPORTE MATERIAIS BETUMINOSOS</v>
          </cell>
          <cell r="E6305" t="str">
            <v>0333</v>
          </cell>
          <cell r="F6305" t="str">
            <v/>
          </cell>
          <cell r="G6305" t="str">
            <v/>
          </cell>
          <cell r="H6305" t="str">
            <v>TRANSPORTE COM CAMINHÃO TANQUE DE TRANSPORTE DE MATERIAL ASFÁLTICO DE 20000 L, EM VIA URBANA EM  REVESTIMENTO PRIMÁRIO (UNIDADE: TXKM). AF_07/2020</v>
          </cell>
          <cell r="I6305" t="str">
            <v>TXKM</v>
          </cell>
          <cell r="J6305" t="str">
            <v>ATRIBUÍDO SÃO PAULO</v>
          </cell>
          <cell r="K6305" t="str">
            <v>1,35</v>
          </cell>
          <cell r="L6305" t="str">
            <v>CAIXA REFERENCIAL</v>
          </cell>
        </row>
        <row r="6306">
          <cell r="A6306">
            <v>102330</v>
          </cell>
          <cell r="B6306" t="str">
            <v>TRANPORTES, CARGAS E DESCARGAS</v>
          </cell>
          <cell r="C6306" t="str">
            <v>TRAN</v>
          </cell>
          <cell r="D6306" t="str">
            <v>TRANSPORTE MATERIAIS BETUMINOSOS</v>
          </cell>
          <cell r="E6306" t="str">
            <v>0333</v>
          </cell>
          <cell r="F6306" t="str">
            <v/>
          </cell>
          <cell r="G6306" t="str">
            <v/>
          </cell>
          <cell r="H6306" t="str">
            <v>TRANSPORTE COM CAMINHÃO TANQUE DE TRANSPORTE DE MATERIAL ASFÁLTICO DE 30000 L, EM VIA URBANA PAVIMENTADA, DMT ATÉ 30KM (UNIDADE: TXKM). AF_07/2020</v>
          </cell>
          <cell r="I6306" t="str">
            <v>TXKM</v>
          </cell>
          <cell r="J6306" t="str">
            <v>ATRIBUÍDO SÃO PAULO</v>
          </cell>
          <cell r="K6306" t="str">
            <v>0,96</v>
          </cell>
          <cell r="L6306" t="str">
            <v>CAIXA REFERENCIAL</v>
          </cell>
        </row>
        <row r="6307">
          <cell r="A6307">
            <v>102331</v>
          </cell>
          <cell r="B6307" t="str">
            <v>TRANPORTES, CARGAS E DESCARGAS</v>
          </cell>
          <cell r="C6307" t="str">
            <v>TRAN</v>
          </cell>
          <cell r="D6307" t="str">
            <v>TRANSPORTE MATERIAIS BETUMINOSOS</v>
          </cell>
          <cell r="E6307" t="str">
            <v>0333</v>
          </cell>
          <cell r="F6307" t="str">
            <v/>
          </cell>
          <cell r="G6307" t="str">
            <v/>
          </cell>
          <cell r="H6307" t="str">
            <v>TRANSPORTE COM CAMINHÃO TANQUE DE TRANSPORTE DE MATERIAL ASFÁLTICO DE 30000 L, EM VIA URBANA PAVIMENTADA, ADICIONAL PARA DMT EXCEDENTE A 30 KM (UNIDADE: TXKM). AF_07/2020</v>
          </cell>
          <cell r="I6307" t="str">
            <v>TXKM</v>
          </cell>
          <cell r="J6307" t="str">
            <v>ATRIBUÍDO SÃO PAULO</v>
          </cell>
          <cell r="K6307" t="str">
            <v>0,37</v>
          </cell>
          <cell r="L6307" t="str">
            <v>CAIXA REFERENCIAL</v>
          </cell>
        </row>
        <row r="6308">
          <cell r="A6308">
            <v>102332</v>
          </cell>
          <cell r="B6308" t="str">
            <v>TRANPORTES, CARGAS E DESCARGAS</v>
          </cell>
          <cell r="C6308" t="str">
            <v>TRAN</v>
          </cell>
          <cell r="D6308" t="str">
            <v>TRANSPORTE MATERIAIS BETUMINOSOS</v>
          </cell>
          <cell r="E6308" t="str">
            <v>0333</v>
          </cell>
          <cell r="F6308" t="str">
            <v/>
          </cell>
          <cell r="G6308" t="str">
            <v/>
          </cell>
          <cell r="H6308" t="str">
            <v>TRANSPORTE COM CAMINHÃO TANQUE DE TRANSPORTE DE MATERIAL ASFÁLTICO DE 20000 L, EM VIA URBANA PAVIMENTADA, DMT ATÉ 30KM (UNIDADE: TXKM). AF_07/2020</v>
          </cell>
          <cell r="I6308" t="str">
            <v>TXKM</v>
          </cell>
          <cell r="J6308" t="str">
            <v>ATRIBUÍDO SÃO PAULO</v>
          </cell>
          <cell r="K6308" t="str">
            <v>1,26</v>
          </cell>
          <cell r="L6308" t="str">
            <v>CAIXA REFERENCIAL</v>
          </cell>
        </row>
        <row r="6309">
          <cell r="A6309">
            <v>102333</v>
          </cell>
          <cell r="B6309" t="str">
            <v>TRANPORTES, CARGAS E DESCARGAS</v>
          </cell>
          <cell r="C6309" t="str">
            <v>TRAN</v>
          </cell>
          <cell r="D6309" t="str">
            <v>TRANSPORTE MATERIAIS BETUMINOSOS</v>
          </cell>
          <cell r="E6309" t="str">
            <v>0333</v>
          </cell>
          <cell r="F6309" t="str">
            <v/>
          </cell>
          <cell r="G6309" t="str">
            <v/>
          </cell>
          <cell r="H6309" t="str">
            <v>TRANSPORTE COM CAMINHÃO TANQUE DE TRANSPORTE DE MATERIAL ASFÁLTICO DE 20000 L, EM VIA URBANA PAVIMENTADA, ADICIONAL PARA DMT EXCEDENTE A 30 KM (UNIDADE: TXKM). AF_07/2020</v>
          </cell>
          <cell r="I6309" t="str">
            <v>TXKM</v>
          </cell>
          <cell r="J6309" t="str">
            <v>ATRIBUÍDO SÃO PAULO</v>
          </cell>
          <cell r="K6309" t="str">
            <v>0,50</v>
          </cell>
          <cell r="L6309" t="str">
            <v>CAIXA REFERENCIAL</v>
          </cell>
        </row>
        <row r="6310">
          <cell r="A6310">
            <v>101019</v>
          </cell>
          <cell r="B6310" t="str">
            <v>TRANPORTES, CARGAS E DESCARGAS</v>
          </cell>
          <cell r="C6310" t="str">
            <v>TRAN</v>
          </cell>
          <cell r="D6310" t="str">
            <v>CARGA, MANOBRA E DESCARGA (MANUAL)</v>
          </cell>
          <cell r="E6310" t="str">
            <v>0334</v>
          </cell>
          <cell r="F6310" t="str">
            <v/>
          </cell>
          <cell r="G6310" t="str">
            <v/>
          </cell>
          <cell r="H6310" t="str">
            <v>CARGA, MANOBRA E DESCARGA MANUAL DE TUBOS PLÁSTICOS, DN MENOR OU IGUAL A 100 MM, EM CAMINHÃO CARROCERIA 9T. AF_07/2020</v>
          </cell>
          <cell r="I6310" t="str">
            <v>T</v>
          </cell>
          <cell r="J6310" t="str">
            <v>ATRIBUÍDO SÃO PAULO</v>
          </cell>
          <cell r="K6310" t="str">
            <v>517,17</v>
          </cell>
          <cell r="L6310" t="str">
            <v>CAIXA REFERENCIAL</v>
          </cell>
        </row>
        <row r="6311">
          <cell r="A6311">
            <v>101479</v>
          </cell>
          <cell r="B6311" t="str">
            <v>TRANPORTES, CARGAS E DESCARGAS</v>
          </cell>
          <cell r="C6311" t="str">
            <v>TRAN</v>
          </cell>
          <cell r="D6311" t="str">
            <v>CARGA, MANOBRA E DESCARGA (MANUAL)</v>
          </cell>
          <cell r="E6311" t="str">
            <v>0334</v>
          </cell>
          <cell r="F6311" t="str">
            <v/>
          </cell>
          <cell r="G6311" t="str">
            <v/>
          </cell>
          <cell r="H6311" t="str">
            <v>CARGA, MANOBRA E DESCARGA MANUAL DE TUBOS PLÁSTICOS, DN 200 MM, EM CAMINHÃO CARROCERIA 9T. AF_07/2020</v>
          </cell>
          <cell r="I6311" t="str">
            <v>T</v>
          </cell>
          <cell r="J6311" t="str">
            <v>ATRIBUÍDO SÃO PAULO</v>
          </cell>
          <cell r="K6311" t="str">
            <v>103,23</v>
          </cell>
          <cell r="L6311" t="str">
            <v>CAIXA REFERENCIAL</v>
          </cell>
        </row>
        <row r="6312">
          <cell r="A6312">
            <v>100976</v>
          </cell>
          <cell r="B6312" t="str">
            <v>TRANPORTES, CARGAS E DESCARGAS</v>
          </cell>
          <cell r="C6312" t="str">
            <v>TRAN</v>
          </cell>
          <cell r="D6312" t="str">
            <v>CARGA, MANOBRA E DESCARGA (MECANICA)</v>
          </cell>
          <cell r="E6312" t="str">
            <v>0335</v>
          </cell>
          <cell r="F6312" t="str">
            <v/>
          </cell>
          <cell r="G6312" t="str">
            <v/>
          </cell>
          <cell r="H6312" t="str">
            <v>CARGA, MANOBRA E DESCARGA DE SOLOS E MATERIAIS GRANULARES EM CAMINHÃO BASCULANTE 18 M³ - CARGA COM PÁ CARREGADEIRA (CAÇAMBA DE 1,7 A 2,8 M³ / 128 HP) E DESCARGA LIVRE (UNIDADE: M3). AF_07/2020</v>
          </cell>
          <cell r="I6312" t="str">
            <v>M3</v>
          </cell>
          <cell r="J6312" t="str">
            <v>ATRIBUÍDO SÃO PAULO</v>
          </cell>
          <cell r="K6312" t="str">
            <v>5,62</v>
          </cell>
          <cell r="L6312" t="str">
            <v>CAIXA REFERENCIAL</v>
          </cell>
        </row>
        <row r="6313">
          <cell r="A6313">
            <v>100977</v>
          </cell>
          <cell r="B6313" t="str">
            <v>TRANPORTES, CARGAS E DESCARGAS</v>
          </cell>
          <cell r="C6313" t="str">
            <v>TRAN</v>
          </cell>
          <cell r="D6313" t="str">
            <v>CARGA, MANOBRA E DESCARGA (MECANICA)</v>
          </cell>
          <cell r="E6313" t="str">
            <v>0335</v>
          </cell>
          <cell r="F6313" t="str">
            <v/>
          </cell>
          <cell r="G6313" t="str">
            <v/>
          </cell>
          <cell r="H6313" t="str">
            <v>CARGA, MANOBRA E DESCARGA DE SOLOS E MATERIAIS GRANULARES EM CAMINHÃO BASCULANTE 6 M³ - CARGA COM ESCAVADEIRA HIDRÁULICA (CAÇAMBA DE 1,20 M³ / 155 HP) E DESCARGA LIVRE (UNIDADE: M3). AF_07/2020</v>
          </cell>
          <cell r="I6313" t="str">
            <v>M3</v>
          </cell>
          <cell r="J6313" t="str">
            <v>ATRIBUÍDO SÃO PAULO</v>
          </cell>
          <cell r="K6313" t="str">
            <v>4,92</v>
          </cell>
          <cell r="L6313" t="str">
            <v>CAIXA REFERENCIAL</v>
          </cell>
        </row>
        <row r="6314">
          <cell r="A6314">
            <v>100978</v>
          </cell>
          <cell r="B6314" t="str">
            <v>TRANPORTES, CARGAS E DESCARGAS</v>
          </cell>
          <cell r="C6314" t="str">
            <v>TRAN</v>
          </cell>
          <cell r="D6314" t="str">
            <v>CARGA, MANOBRA E DESCARGA (MECANICA)</v>
          </cell>
          <cell r="E6314" t="str">
            <v>0335</v>
          </cell>
          <cell r="F6314" t="str">
            <v/>
          </cell>
          <cell r="G6314" t="str">
            <v/>
          </cell>
          <cell r="H6314" t="str">
            <v>CARGA, MANOBRA E DESCARGA DE SOLOS E MATERIAIS GRANULARES EM CAMINHÃO BASCULANTE 10 M³ - CARGA COM ESCAVADEIRA HIDRÁULICA (CAÇAMBA DE 1,20 M³ / 155 HP) E DESCARGA LIVRE (UNIDADE: M3). AF_07/2020</v>
          </cell>
          <cell r="I6314" t="str">
            <v>M3</v>
          </cell>
          <cell r="J6314" t="str">
            <v>ATRIBUÍDO SÃO PAULO</v>
          </cell>
          <cell r="K6314" t="str">
            <v>4,42</v>
          </cell>
          <cell r="L6314" t="str">
            <v>CAIXA REFERENCIAL</v>
          </cell>
        </row>
        <row r="6315">
          <cell r="A6315">
            <v>100979</v>
          </cell>
          <cell r="B6315" t="str">
            <v>TRANPORTES, CARGAS E DESCARGAS</v>
          </cell>
          <cell r="C6315" t="str">
            <v>TRAN</v>
          </cell>
          <cell r="D6315" t="str">
            <v>CARGA, MANOBRA E DESCARGA (MECANICA)</v>
          </cell>
          <cell r="E6315" t="str">
            <v>0335</v>
          </cell>
          <cell r="F6315" t="str">
            <v/>
          </cell>
          <cell r="G6315" t="str">
            <v/>
          </cell>
          <cell r="H6315" t="str">
            <v>CARGA, MANOBRA E DESCARGA DE SOLOS E MATERIAIS GRANULARES EM CAMINHÃO BASCULANTE 14 M³ - CARGA COM ESCAVADEIRA HIDRÁULICA (CAÇAMBA DE 1,20 M³ / 155 HP) E DESCARGA LIVRE (UNIDADE: M3). AF_07/2020</v>
          </cell>
          <cell r="I6315" t="str">
            <v>M3</v>
          </cell>
          <cell r="J6315" t="str">
            <v>ATRIBUÍDO SÃO PAULO</v>
          </cell>
          <cell r="K6315" t="str">
            <v>4,45</v>
          </cell>
          <cell r="L6315" t="str">
            <v>CAIXA REFERENCIAL</v>
          </cell>
        </row>
        <row r="6316">
          <cell r="A6316">
            <v>100980</v>
          </cell>
          <cell r="B6316" t="str">
            <v>TRANPORTES, CARGAS E DESCARGAS</v>
          </cell>
          <cell r="C6316" t="str">
            <v>TRAN</v>
          </cell>
          <cell r="D6316" t="str">
            <v>CARGA, MANOBRA E DESCARGA (MECANICA)</v>
          </cell>
          <cell r="E6316" t="str">
            <v>0335</v>
          </cell>
          <cell r="F6316" t="str">
            <v/>
          </cell>
          <cell r="G6316" t="str">
            <v/>
          </cell>
          <cell r="H6316" t="str">
            <v>CARGA, MANOBRA E DESCARGA DE SOLOS E MATERIAIS GRANULARES EM CAMINHÃO BASCULANTE 18 M³ - CARGA COM ESCAVADEIRA HIDRÁULICA (CAÇAMBA DE 1,20 M³ / 155 HP) E DESCARGA LIVRE (UNIDADE: M3). AF_07/2020</v>
          </cell>
          <cell r="I6316" t="str">
            <v>M3</v>
          </cell>
          <cell r="J6316" t="str">
            <v>ATRIBUÍDO SÃO PAULO</v>
          </cell>
          <cell r="K6316" t="str">
            <v>4,22</v>
          </cell>
          <cell r="L6316" t="str">
            <v>CAIXA REFERENCIAL</v>
          </cell>
        </row>
        <row r="6317">
          <cell r="A6317">
            <v>100981</v>
          </cell>
          <cell r="B6317" t="str">
            <v>TRANPORTES, CARGAS E DESCARGAS</v>
          </cell>
          <cell r="C6317" t="str">
            <v>TRAN</v>
          </cell>
          <cell r="D6317" t="str">
            <v>CARGA, MANOBRA E DESCARGA (MECANICA)</v>
          </cell>
          <cell r="E6317" t="str">
            <v>0335</v>
          </cell>
          <cell r="F6317" t="str">
            <v/>
          </cell>
          <cell r="G6317" t="str">
            <v/>
          </cell>
          <cell r="H6317" t="str">
            <v>CARGA, MANOBRA E DESCARGA DE ENTULHO EM CAMINHÃO BASCULANTE 6 M³ - CARGA COM ESCAVADEIRA HIDRÁULICA  (CAÇAMBA DE 0,80 M³ / 111 HP) E DESCARGA LIVRE (UNIDADE: M3). AF_07/2020</v>
          </cell>
          <cell r="I6317" t="str">
            <v>M3</v>
          </cell>
          <cell r="J6317" t="str">
            <v>ATRIBUÍDO SÃO PAULO</v>
          </cell>
          <cell r="K6317" t="str">
            <v>6,03</v>
          </cell>
          <cell r="L6317" t="str">
            <v>CAIXA REFERENCIAL</v>
          </cell>
        </row>
        <row r="6318">
          <cell r="A6318">
            <v>100982</v>
          </cell>
          <cell r="B6318" t="str">
            <v>TRANPORTES, CARGAS E DESCARGAS</v>
          </cell>
          <cell r="C6318" t="str">
            <v>TRAN</v>
          </cell>
          <cell r="D6318" t="str">
            <v>CARGA, MANOBRA E DESCARGA (MECANICA)</v>
          </cell>
          <cell r="E6318" t="str">
            <v>0335</v>
          </cell>
          <cell r="F6318" t="str">
            <v/>
          </cell>
          <cell r="G6318" t="str">
            <v/>
          </cell>
          <cell r="H6318" t="str">
            <v>CARGA, MANOBRA E DESCARGA DE ENTULHO EM CAMINHÃO BASCULANTE 10 M³ - CARGA COM ESCAVADEIRA HIDRÁULICA  (CAÇAMBA DE 0,80 M³ / 111 HP) E DESCARGA LIVRE (UNIDADE: M3). AF_07/2020</v>
          </cell>
          <cell r="I6318" t="str">
            <v>M3</v>
          </cell>
          <cell r="J6318" t="str">
            <v>ATRIBUÍDO SÃO PAULO</v>
          </cell>
          <cell r="K6318" t="str">
            <v>5,75</v>
          </cell>
          <cell r="L6318" t="str">
            <v>CAIXA REFERENCIAL</v>
          </cell>
        </row>
        <row r="6319">
          <cell r="A6319">
            <v>100983</v>
          </cell>
          <cell r="B6319" t="str">
            <v>TRANPORTES, CARGAS E DESCARGAS</v>
          </cell>
          <cell r="C6319" t="str">
            <v>TRAN</v>
          </cell>
          <cell r="D6319" t="str">
            <v>CARGA, MANOBRA E DESCARGA (MECANICA)</v>
          </cell>
          <cell r="E6319" t="str">
            <v>0335</v>
          </cell>
          <cell r="F6319" t="str">
            <v/>
          </cell>
          <cell r="G6319" t="str">
            <v/>
          </cell>
          <cell r="H6319" t="str">
            <v>CARGA, MANOBRA E DESCARGA DE ENTULHO EM CAMINHÃO BASCULANTE 14 M³ - CARGA COM ESCAVADEIRA HIDRÁULICA  (CAÇAMBA DE 0,80 M³ / 111 HP) E DESCARGA LIVRE (UNIDADE: M3). AF_07/2020</v>
          </cell>
          <cell r="I6319" t="str">
            <v>M3</v>
          </cell>
          <cell r="J6319" t="str">
            <v>ATRIBUÍDO SÃO PAULO</v>
          </cell>
          <cell r="K6319" t="str">
            <v>6,04</v>
          </cell>
          <cell r="L6319" t="str">
            <v>CAIXA REFERENCIAL</v>
          </cell>
        </row>
        <row r="6320">
          <cell r="A6320">
            <v>100984</v>
          </cell>
          <cell r="B6320" t="str">
            <v>TRANPORTES, CARGAS E DESCARGAS</v>
          </cell>
          <cell r="C6320" t="str">
            <v>TRAN</v>
          </cell>
          <cell r="D6320" t="str">
            <v>CARGA, MANOBRA E DESCARGA (MECANICA)</v>
          </cell>
          <cell r="E6320" t="str">
            <v>0335</v>
          </cell>
          <cell r="F6320" t="str">
            <v/>
          </cell>
          <cell r="G6320" t="str">
            <v/>
          </cell>
          <cell r="H6320" t="str">
            <v>CARGA, MANOBRA E DESCARGA DE ENTULHO EM CAMINHÃO BASCULANTE 18 M³ - CARGA COM ESCAVADEIRA HIDRÁULICA  (CAÇAMBA DE 0,80 M³ / 111 HP) E DESCARGA LIVRE (UNIDADE: M3). AF_07/2020</v>
          </cell>
          <cell r="I6320" t="str">
            <v>M3</v>
          </cell>
          <cell r="J6320" t="str">
            <v>ATRIBUÍDO SÃO PAULO</v>
          </cell>
          <cell r="K6320" t="str">
            <v>5,92</v>
          </cell>
          <cell r="L6320" t="str">
            <v>CAIXA REFERENCIAL</v>
          </cell>
        </row>
        <row r="6321">
          <cell r="A6321">
            <v>100985</v>
          </cell>
          <cell r="B6321" t="str">
            <v>TRANPORTES, CARGAS E DESCARGAS</v>
          </cell>
          <cell r="C6321" t="str">
            <v>TRAN</v>
          </cell>
          <cell r="D6321" t="str">
            <v>CARGA, MANOBRA E DESCARGA (MECANICA)</v>
          </cell>
          <cell r="E6321" t="str">
            <v>0335</v>
          </cell>
          <cell r="F6321" t="str">
            <v/>
          </cell>
          <cell r="G6321" t="str">
            <v/>
          </cell>
          <cell r="H6321" t="str">
            <v>CARGA DE MISTURA ASFÁLTICA EM CAMINHÃO BASCULANTE 6 M³ (UNIDADE: M3). AF_07/2020</v>
          </cell>
          <cell r="I6321" t="str">
            <v>M3</v>
          </cell>
          <cell r="J6321" t="str">
            <v>ATRIBUÍDO SÃO PAULO</v>
          </cell>
          <cell r="K6321" t="str">
            <v>4,76</v>
          </cell>
          <cell r="L6321" t="str">
            <v>CAIXA REFERENCIAL</v>
          </cell>
        </row>
        <row r="6322">
          <cell r="A6322">
            <v>100986</v>
          </cell>
          <cell r="B6322" t="str">
            <v>TRANPORTES, CARGAS E DESCARGAS</v>
          </cell>
          <cell r="C6322" t="str">
            <v>TRAN</v>
          </cell>
          <cell r="D6322" t="str">
            <v>CARGA, MANOBRA E DESCARGA (MECANICA)</v>
          </cell>
          <cell r="E6322" t="str">
            <v>0335</v>
          </cell>
          <cell r="F6322" t="str">
            <v/>
          </cell>
          <cell r="G6322" t="str">
            <v/>
          </cell>
          <cell r="H6322" t="str">
            <v>CARGA DE MISTURA ASFÁLTICA EM CAMINHÃO BASCULANTE 10 M³ (UNIDADE: M3). AF_07/2020</v>
          </cell>
          <cell r="I6322" t="str">
            <v>M3</v>
          </cell>
          <cell r="J6322" t="str">
            <v>ATRIBUÍDO SÃO PAULO</v>
          </cell>
          <cell r="K6322" t="str">
            <v>5,71</v>
          </cell>
          <cell r="L6322" t="str">
            <v>CAIXA REFERENCIAL</v>
          </cell>
        </row>
        <row r="6323">
          <cell r="A6323">
            <v>100987</v>
          </cell>
          <cell r="B6323" t="str">
            <v>TRANPORTES, CARGAS E DESCARGAS</v>
          </cell>
          <cell r="C6323" t="str">
            <v>TRAN</v>
          </cell>
          <cell r="D6323" t="str">
            <v>CARGA, MANOBRA E DESCARGA (MECANICA)</v>
          </cell>
          <cell r="E6323" t="str">
            <v>0335</v>
          </cell>
          <cell r="F6323" t="str">
            <v/>
          </cell>
          <cell r="G6323" t="str">
            <v/>
          </cell>
          <cell r="H6323" t="str">
            <v>CARGA DE MISTURA ASFÁLTICA EM CAMINHÃO BASCULANTE 14 M³ (UNIDADE: M3). AF_07/2020</v>
          </cell>
          <cell r="I6323" t="str">
            <v>M3</v>
          </cell>
          <cell r="J6323" t="str">
            <v>ATRIBUÍDO SÃO PAULO</v>
          </cell>
          <cell r="K6323" t="str">
            <v>6,97</v>
          </cell>
          <cell r="L6323" t="str">
            <v>CAIXA REFERENCIAL</v>
          </cell>
        </row>
        <row r="6324">
          <cell r="A6324">
            <v>100988</v>
          </cell>
          <cell r="B6324" t="str">
            <v>TRANPORTES, CARGAS E DESCARGAS</v>
          </cell>
          <cell r="C6324" t="str">
            <v>TRAN</v>
          </cell>
          <cell r="D6324" t="str">
            <v>CARGA, MANOBRA E DESCARGA (MECANICA)</v>
          </cell>
          <cell r="E6324" t="str">
            <v>0335</v>
          </cell>
          <cell r="F6324" t="str">
            <v/>
          </cell>
          <cell r="G6324" t="str">
            <v/>
          </cell>
          <cell r="H6324" t="str">
            <v>CARGA DE MISTURA ASFÁLTICA EM CAMINHÃO BASCULANTE 18 M³ (UNIDADE: M3). AF_07/2020</v>
          </cell>
          <cell r="I6324" t="str">
            <v>M3</v>
          </cell>
          <cell r="J6324" t="str">
            <v>ATRIBUÍDO SÃO PAULO</v>
          </cell>
          <cell r="K6324" t="str">
            <v>7,39</v>
          </cell>
          <cell r="L6324" t="str">
            <v>CAIXA REFERENCIAL</v>
          </cell>
        </row>
        <row r="6325">
          <cell r="A6325">
            <v>100989</v>
          </cell>
          <cell r="B6325" t="str">
            <v>TRANPORTES, CARGAS E DESCARGAS</v>
          </cell>
          <cell r="C6325" t="str">
            <v>TRAN</v>
          </cell>
          <cell r="D6325" t="str">
            <v>CARGA, MANOBRA E DESCARGA (MECANICA)</v>
          </cell>
          <cell r="E6325" t="str">
            <v>0335</v>
          </cell>
          <cell r="F6325" t="str">
            <v/>
          </cell>
          <cell r="G6325" t="str">
            <v/>
          </cell>
          <cell r="H6325" t="str">
            <v>CARGA, MANOBRA E DESCARGA DE SOLOS E MATERIAIS GRANULARES EM CAMINHÃO BASCULANTE 6 M³ - CARGA COM PÁ CARREGADEIRA (CAÇAMBA DE 1,7 A 2,8 M³ / 128 HP) E DESCARGA LIVRE (UNIDADE: T). AF_07/2020</v>
          </cell>
          <cell r="I6325" t="str">
            <v>T</v>
          </cell>
          <cell r="J6325" t="str">
            <v>ATRIBUÍDO SÃO PAULO</v>
          </cell>
          <cell r="K6325" t="str">
            <v>3,73</v>
          </cell>
          <cell r="L6325" t="str">
            <v>CAIXA REFERENCIAL</v>
          </cell>
        </row>
        <row r="6326">
          <cell r="A6326">
            <v>100990</v>
          </cell>
          <cell r="B6326" t="str">
            <v>TRANPORTES, CARGAS E DESCARGAS</v>
          </cell>
          <cell r="C6326" t="str">
            <v>TRAN</v>
          </cell>
          <cell r="D6326" t="str">
            <v>CARGA, MANOBRA E DESCARGA (MECANICA)</v>
          </cell>
          <cell r="E6326" t="str">
            <v>0335</v>
          </cell>
          <cell r="F6326" t="str">
            <v/>
          </cell>
          <cell r="G6326" t="str">
            <v/>
          </cell>
          <cell r="H6326" t="str">
            <v>CARGA, MANOBRA E DESCARGA DE SOLOS E MATERIAIS GRANULARES EM CAMINHÃO BASCULANTE 10 M³ - CARGA COM PÁ CARREGADEIRA (CAÇAMBA DE 1,7 A 2,8 M³ / 128 HP) E DESCARGA LIVRE (UNIDADE: T). AF_07/2020</v>
          </cell>
          <cell r="I6326" t="str">
            <v>T</v>
          </cell>
          <cell r="J6326" t="str">
            <v>ATRIBUÍDO SÃO PAULO</v>
          </cell>
          <cell r="K6326" t="str">
            <v>3,61</v>
          </cell>
          <cell r="L6326" t="str">
            <v>CAIXA REFERENCIAL</v>
          </cell>
        </row>
        <row r="6327">
          <cell r="A6327">
            <v>100991</v>
          </cell>
          <cell r="B6327" t="str">
            <v>TRANPORTES, CARGAS E DESCARGAS</v>
          </cell>
          <cell r="C6327" t="str">
            <v>TRAN</v>
          </cell>
          <cell r="D6327" t="str">
            <v>CARGA, MANOBRA E DESCARGA (MECANICA)</v>
          </cell>
          <cell r="E6327" t="str">
            <v>0335</v>
          </cell>
          <cell r="F6327" t="str">
            <v/>
          </cell>
          <cell r="G6327" t="str">
            <v/>
          </cell>
          <cell r="H6327" t="str">
            <v>CARGA, MANOBRA E DESCARGA DE SOLOS E MATERIAIS GRANULARES EM CAMINHÃO BASCULANTE 14 M³ - CARGA COM PÁ CARREGADEIRA (CAÇAMBA DE 1,7 A 2,8 M³ / 128 HP) E DESCARGA LIVRE (UNIDADE: T). AF_07/2020</v>
          </cell>
          <cell r="I6327" t="str">
            <v>T</v>
          </cell>
          <cell r="J6327" t="str">
            <v>ATRIBUÍDO SÃO PAULO</v>
          </cell>
          <cell r="K6327" t="str">
            <v>3,83</v>
          </cell>
          <cell r="L6327" t="str">
            <v>CAIXA REFERENCIAL</v>
          </cell>
        </row>
        <row r="6328">
          <cell r="A6328">
            <v>100992</v>
          </cell>
          <cell r="B6328" t="str">
            <v>TRANPORTES, CARGAS E DESCARGAS</v>
          </cell>
          <cell r="C6328" t="str">
            <v>TRAN</v>
          </cell>
          <cell r="D6328" t="str">
            <v>CARGA, MANOBRA E DESCARGA (MECANICA)</v>
          </cell>
          <cell r="E6328" t="str">
            <v>0335</v>
          </cell>
          <cell r="F6328" t="str">
            <v/>
          </cell>
          <cell r="G6328" t="str">
            <v/>
          </cell>
          <cell r="H6328" t="str">
            <v>CARGA, MANOBRA E DESCARGA DE SOLOS E MATERIAIS GRANULARES EM CAMINHÃO BASCULANTE 18 M³ - CARGA COM PÁ CARREGADEIRA (CAÇAMBA DE 1,7 A 2,8 M³ / 128 HP) E DESCARGA LIVRE (UNIDADE: T). AF_07/2020</v>
          </cell>
          <cell r="I6328" t="str">
            <v>T</v>
          </cell>
          <cell r="J6328" t="str">
            <v>ATRIBUÍDO SÃO PAULO</v>
          </cell>
          <cell r="K6328" t="str">
            <v>3,75</v>
          </cell>
          <cell r="L6328" t="str">
            <v>CAIXA REFERENCIAL</v>
          </cell>
        </row>
        <row r="6329">
          <cell r="A6329">
            <v>100993</v>
          </cell>
          <cell r="B6329" t="str">
            <v>TRANPORTES, CARGAS E DESCARGAS</v>
          </cell>
          <cell r="C6329" t="str">
            <v>TRAN</v>
          </cell>
          <cell r="D6329" t="str">
            <v>CARGA, MANOBRA E DESCARGA (MECANICA)</v>
          </cell>
          <cell r="E6329" t="str">
            <v>0335</v>
          </cell>
          <cell r="F6329" t="str">
            <v/>
          </cell>
          <cell r="G6329" t="str">
            <v/>
          </cell>
          <cell r="H6329" t="str">
            <v>CARGA, MANOBRA E DESCARGA DE SOLOS E MATERIAIS GRANULARES EM CAMINHÃO BASCULANTE 6 M³ - CARGA COM ESCAVADEIRA HIDRÁULICA (CAÇAMBA DE 1,20 M³ / 155 HP) E DESCARGA LIVRE (UNIDADE: T). AF_07/2020</v>
          </cell>
          <cell r="I6329" t="str">
            <v>T</v>
          </cell>
          <cell r="J6329" t="str">
            <v>ATRIBUÍDO SÃO PAULO</v>
          </cell>
          <cell r="K6329" t="str">
            <v>3,28</v>
          </cell>
          <cell r="L6329" t="str">
            <v>CAIXA REFERENCIAL</v>
          </cell>
        </row>
        <row r="6330">
          <cell r="A6330">
            <v>100994</v>
          </cell>
          <cell r="B6330" t="str">
            <v>TRANPORTES, CARGAS E DESCARGAS</v>
          </cell>
          <cell r="C6330" t="str">
            <v>TRAN</v>
          </cell>
          <cell r="D6330" t="str">
            <v>CARGA, MANOBRA E DESCARGA (MECANICA)</v>
          </cell>
          <cell r="E6330" t="str">
            <v>0335</v>
          </cell>
          <cell r="F6330" t="str">
            <v/>
          </cell>
          <cell r="G6330" t="str">
            <v/>
          </cell>
          <cell r="H6330" t="str">
            <v>CARGA, MANOBRA E DESCARGA DE SOLOS E MATERIAIS GRANULARES EM CAMINHÃO BASCULANTE 10 M³ - CARGA COM ESCAVADEIRA HIDRÁULICA (CAÇAMBA DE 1,20 M³ / 155 HP) E DESCARGA LIVRE (UNIDADE: T). AF_07/2020</v>
          </cell>
          <cell r="I6330" t="str">
            <v>T</v>
          </cell>
          <cell r="J6330" t="str">
            <v>ATRIBUÍDO SÃO PAULO</v>
          </cell>
          <cell r="K6330" t="str">
            <v>2,94</v>
          </cell>
          <cell r="L6330" t="str">
            <v>CAIXA REFERENCIAL</v>
          </cell>
        </row>
        <row r="6331">
          <cell r="A6331">
            <v>100995</v>
          </cell>
          <cell r="B6331" t="str">
            <v>TRANPORTES, CARGAS E DESCARGAS</v>
          </cell>
          <cell r="C6331" t="str">
            <v>TRAN</v>
          </cell>
          <cell r="D6331" t="str">
            <v>CARGA, MANOBRA E DESCARGA (MECANICA)</v>
          </cell>
          <cell r="E6331" t="str">
            <v>0335</v>
          </cell>
          <cell r="F6331" t="str">
            <v/>
          </cell>
          <cell r="G6331" t="str">
            <v/>
          </cell>
          <cell r="H6331" t="str">
            <v>CARGA, MANOBRA E DESCARGA DE SOLOS E MATERIAIS GRANULARES EM CAMINHÃO BASCULANTE 14 M³ - CARGA COM ESCAVADEIRA HIDRÁULICA (CAÇAMBA DE 1,20 M³ / 155 HP) E DESCARGA LIVRE (UNIDADE: T). AF_07/2020</v>
          </cell>
          <cell r="I6331" t="str">
            <v>T</v>
          </cell>
          <cell r="J6331" t="str">
            <v>ATRIBUÍDO SÃO PAULO</v>
          </cell>
          <cell r="K6331" t="str">
            <v>2,97</v>
          </cell>
          <cell r="L6331" t="str">
            <v>CAIXA REFERENCIAL</v>
          </cell>
        </row>
        <row r="6332">
          <cell r="A6332">
            <v>100996</v>
          </cell>
          <cell r="B6332" t="str">
            <v>TRANPORTES, CARGAS E DESCARGAS</v>
          </cell>
          <cell r="C6332" t="str">
            <v>TRAN</v>
          </cell>
          <cell r="D6332" t="str">
            <v>CARGA, MANOBRA E DESCARGA (MECANICA)</v>
          </cell>
          <cell r="E6332" t="str">
            <v>0335</v>
          </cell>
          <cell r="F6332" t="str">
            <v/>
          </cell>
          <cell r="G6332" t="str">
            <v/>
          </cell>
          <cell r="H6332" t="str">
            <v>CARGA, MANOBRA E DESCARGA DE SOLOS E MATERIAIS GRANULARES EM CAMINHÃO BASCULANTE 18 M³ - CARGA COM ESCAVADEIRA HIDRÁULICA (CAÇAMBA DE 1,20 M³ / 155 HP) E DESCARGA LIVRE (UNIDADE: T). AF_07/2020</v>
          </cell>
          <cell r="I6332" t="str">
            <v>T</v>
          </cell>
          <cell r="J6332" t="str">
            <v>ATRIBUÍDO SÃO PAULO</v>
          </cell>
          <cell r="K6332" t="str">
            <v>2,80</v>
          </cell>
          <cell r="L6332" t="str">
            <v>CAIXA REFERENCIAL</v>
          </cell>
        </row>
        <row r="6333">
          <cell r="A6333">
            <v>100997</v>
          </cell>
          <cell r="B6333" t="str">
            <v>TRANPORTES, CARGAS E DESCARGAS</v>
          </cell>
          <cell r="C6333" t="str">
            <v>TRAN</v>
          </cell>
          <cell r="D6333" t="str">
            <v>CARGA, MANOBRA E DESCARGA (MECANICA)</v>
          </cell>
          <cell r="E6333" t="str">
            <v>0335</v>
          </cell>
          <cell r="F6333" t="str">
            <v/>
          </cell>
          <cell r="G6333" t="str">
            <v/>
          </cell>
          <cell r="H6333" t="str">
            <v>CARGA, MANOBRA E DESCARGA DE ENTULHO EM CAMINHÃO BASCULANTE 6 M³ - CARGA COM ESCAVADEIRA HIDRÁULICA  (CAÇAMBA DE 0,80 M³ / 111 HP) E DESCARGA LIVRE (UNIDADE: T). AF_07/2020</v>
          </cell>
          <cell r="I6333" t="str">
            <v>T</v>
          </cell>
          <cell r="J6333" t="str">
            <v>ATRIBUÍDO SÃO PAULO</v>
          </cell>
          <cell r="K6333" t="str">
            <v>4,02</v>
          </cell>
          <cell r="L6333" t="str">
            <v>CAIXA REFERENCIAL</v>
          </cell>
        </row>
        <row r="6334">
          <cell r="A6334">
            <v>100998</v>
          </cell>
          <cell r="B6334" t="str">
            <v>TRANPORTES, CARGAS E DESCARGAS</v>
          </cell>
          <cell r="C6334" t="str">
            <v>TRAN</v>
          </cell>
          <cell r="D6334" t="str">
            <v>CARGA, MANOBRA E DESCARGA (MECANICA)</v>
          </cell>
          <cell r="E6334" t="str">
            <v>0335</v>
          </cell>
          <cell r="F6334" t="str">
            <v/>
          </cell>
          <cell r="G6334" t="str">
            <v/>
          </cell>
          <cell r="H6334" t="str">
            <v>CARGA, MANOBRA E DESCARGA DE ENTULHO EM CAMINHÃO BASCULANTE 10 M³ - CARGA COM ESCAVADEIRA HIDRÁULICA  (CAÇAMBA DE 0,80 M³ / 111 HP) E DESCARGA LIVRE (UNIDADE: T). AF_07/2020</v>
          </cell>
          <cell r="I6334" t="str">
            <v>T</v>
          </cell>
          <cell r="J6334" t="str">
            <v>ATRIBUÍDO SÃO PAULO</v>
          </cell>
          <cell r="K6334" t="str">
            <v>3,83</v>
          </cell>
          <cell r="L6334" t="str">
            <v>CAIXA REFERENCIAL</v>
          </cell>
        </row>
        <row r="6335">
          <cell r="A6335">
            <v>100999</v>
          </cell>
          <cell r="B6335" t="str">
            <v>TRANPORTES, CARGAS E DESCARGAS</v>
          </cell>
          <cell r="C6335" t="str">
            <v>TRAN</v>
          </cell>
          <cell r="D6335" t="str">
            <v>CARGA, MANOBRA E DESCARGA (MECANICA)</v>
          </cell>
          <cell r="E6335" t="str">
            <v>0335</v>
          </cell>
          <cell r="F6335" t="str">
            <v/>
          </cell>
          <cell r="G6335" t="str">
            <v/>
          </cell>
          <cell r="H6335" t="str">
            <v>CARGA, MANOBRA E DESCARGA DE ENTULHO EM CAMINHÃO BASCULANTE 14 M³ - CARGA COM ESCAVADEIRA HIDRÁULICA  (CAÇAMBA DE 0,80 M³ / 111 HP) E DESCARGA LIVRE (UNIDADE: T). AF_07/2020</v>
          </cell>
          <cell r="I6335" t="str">
            <v>T</v>
          </cell>
          <cell r="J6335" t="str">
            <v>ATRIBUÍDO SÃO PAULO</v>
          </cell>
          <cell r="K6335" t="str">
            <v>4,03</v>
          </cell>
          <cell r="L6335" t="str">
            <v>CAIXA REFERENCIAL</v>
          </cell>
        </row>
        <row r="6336">
          <cell r="A6336">
            <v>101000</v>
          </cell>
          <cell r="B6336" t="str">
            <v>TRANPORTES, CARGAS E DESCARGAS</v>
          </cell>
          <cell r="C6336" t="str">
            <v>TRAN</v>
          </cell>
          <cell r="D6336" t="str">
            <v>CARGA, MANOBRA E DESCARGA (MECANICA)</v>
          </cell>
          <cell r="E6336" t="str">
            <v>0335</v>
          </cell>
          <cell r="F6336" t="str">
            <v/>
          </cell>
          <cell r="G6336" t="str">
            <v/>
          </cell>
          <cell r="H6336" t="str">
            <v>CARGA, MANOBRA E DESCARGA DE ENTULHO EM CAMINHÃO BASCULANTE 18 M³ - CARGA COM ESCAVADEIRA HIDRÁULICA  (CAÇAMBA DE 0,80 M³ / 111 HP) E DESCARGA LIVRE (UNIDADE: T). AF_07/2020</v>
          </cell>
          <cell r="I6336" t="str">
            <v>T</v>
          </cell>
          <cell r="J6336" t="str">
            <v>ATRIBUÍDO SÃO PAULO</v>
          </cell>
          <cell r="K6336" t="str">
            <v>3,94</v>
          </cell>
          <cell r="L6336" t="str">
            <v>CAIXA REFERENCIAL</v>
          </cell>
        </row>
        <row r="6337">
          <cell r="A6337">
            <v>101001</v>
          </cell>
          <cell r="B6337" t="str">
            <v>TRANPORTES, CARGAS E DESCARGAS</v>
          </cell>
          <cell r="C6337" t="str">
            <v>TRAN</v>
          </cell>
          <cell r="D6337" t="str">
            <v>CARGA, MANOBRA E DESCARGA (MECANICA)</v>
          </cell>
          <cell r="E6337" t="str">
            <v>0335</v>
          </cell>
          <cell r="F6337" t="str">
            <v/>
          </cell>
          <cell r="G6337" t="str">
            <v/>
          </cell>
          <cell r="H6337" t="str">
            <v>CARGA DE MISTURA ASFÁLTICA EM CAMINHÃO BASCULANTE 6 M³ (UNIDADE: T). AF_07/2020</v>
          </cell>
          <cell r="I6337" t="str">
            <v>T</v>
          </cell>
          <cell r="J6337" t="str">
            <v>ATRIBUÍDO SÃO PAULO</v>
          </cell>
          <cell r="K6337" t="str">
            <v>3,17</v>
          </cell>
          <cell r="L6337" t="str">
            <v>CAIXA REFERENCIAL</v>
          </cell>
        </row>
        <row r="6338">
          <cell r="A6338">
            <v>101002</v>
          </cell>
          <cell r="B6338" t="str">
            <v>TRANPORTES, CARGAS E DESCARGAS</v>
          </cell>
          <cell r="C6338" t="str">
            <v>TRAN</v>
          </cell>
          <cell r="D6338" t="str">
            <v>CARGA, MANOBRA E DESCARGA (MECANICA)</v>
          </cell>
          <cell r="E6338" t="str">
            <v>0335</v>
          </cell>
          <cell r="F6338" t="str">
            <v/>
          </cell>
          <cell r="G6338" t="str">
            <v/>
          </cell>
          <cell r="H6338" t="str">
            <v>CARGA DE MISTURA ASFÁLTICA EM CAMINHÃO BASCULANTE 10 M³ (UNIDADE: T). AF_07/2020</v>
          </cell>
          <cell r="I6338" t="str">
            <v>T</v>
          </cell>
          <cell r="J6338" t="str">
            <v>ATRIBUÍDO SÃO PAULO</v>
          </cell>
          <cell r="K6338" t="str">
            <v>3,80</v>
          </cell>
          <cell r="L6338" t="str">
            <v>CAIXA REFERENCIAL</v>
          </cell>
        </row>
        <row r="6339">
          <cell r="A6339">
            <v>101003</v>
          </cell>
          <cell r="B6339" t="str">
            <v>TRANPORTES, CARGAS E DESCARGAS</v>
          </cell>
          <cell r="C6339" t="str">
            <v>TRAN</v>
          </cell>
          <cell r="D6339" t="str">
            <v>CARGA, MANOBRA E DESCARGA (MECANICA)</v>
          </cell>
          <cell r="E6339" t="str">
            <v>0335</v>
          </cell>
          <cell r="F6339" t="str">
            <v/>
          </cell>
          <cell r="G6339" t="str">
            <v/>
          </cell>
          <cell r="H6339" t="str">
            <v>CARGA DE MISTURA ASFÁLTICA EM CAMINHÃO BASCULANTE 14 M³ (UNIDADE: T). AF_07/2020</v>
          </cell>
          <cell r="I6339" t="str">
            <v>T</v>
          </cell>
          <cell r="J6339" t="str">
            <v>ATRIBUÍDO SÃO PAULO</v>
          </cell>
          <cell r="K6339" t="str">
            <v>4,64</v>
          </cell>
          <cell r="L6339" t="str">
            <v>CAIXA REFERENCIAL</v>
          </cell>
        </row>
        <row r="6340">
          <cell r="A6340">
            <v>101004</v>
          </cell>
          <cell r="B6340" t="str">
            <v>TRANPORTES, CARGAS E DESCARGAS</v>
          </cell>
          <cell r="C6340" t="str">
            <v>TRAN</v>
          </cell>
          <cell r="D6340" t="str">
            <v>CARGA, MANOBRA E DESCARGA (MECANICA)</v>
          </cell>
          <cell r="E6340" t="str">
            <v>0335</v>
          </cell>
          <cell r="F6340" t="str">
            <v/>
          </cell>
          <cell r="G6340" t="str">
            <v/>
          </cell>
          <cell r="H6340" t="str">
            <v>CARGA DE MISTURA ASFÁLTICA EM CAMINHÃO BASCULANTE 18 M³ (UNIDADE: T). AF_07/2020</v>
          </cell>
          <cell r="I6340" t="str">
            <v>T</v>
          </cell>
          <cell r="J6340" t="str">
            <v>ATRIBUÍDO SÃO PAULO</v>
          </cell>
          <cell r="K6340" t="str">
            <v>4,92</v>
          </cell>
          <cell r="L6340" t="str">
            <v>CAIXA REFERENCIAL</v>
          </cell>
        </row>
        <row r="6341">
          <cell r="A6341">
            <v>101005</v>
          </cell>
          <cell r="B6341" t="str">
            <v>TRANPORTES, CARGAS E DESCARGAS</v>
          </cell>
          <cell r="C6341" t="str">
            <v>TRAN</v>
          </cell>
          <cell r="D6341" t="str">
            <v>CARGA, MANOBRA E DESCARGA (MECANICA)</v>
          </cell>
          <cell r="E6341" t="str">
            <v>0335</v>
          </cell>
          <cell r="F6341" t="str">
            <v/>
          </cell>
          <cell r="G6341" t="str">
            <v/>
          </cell>
          <cell r="H6341" t="str">
            <v>CARGA, MANOBRA E DESCARGA DE ÁGUA EM CAMINHÃO PIPA 6 M³. AF_07/2020</v>
          </cell>
          <cell r="I6341" t="str">
            <v>M3</v>
          </cell>
          <cell r="J6341" t="str">
            <v>ATRIBUÍDO SÃO PAULO</v>
          </cell>
          <cell r="K6341" t="str">
            <v>12,09</v>
          </cell>
          <cell r="L6341" t="str">
            <v>CAIXA REFERENCIAL</v>
          </cell>
        </row>
        <row r="6342">
          <cell r="A6342">
            <v>101006</v>
          </cell>
          <cell r="B6342" t="str">
            <v>TRANPORTES, CARGAS E DESCARGAS</v>
          </cell>
          <cell r="C6342" t="str">
            <v>TRAN</v>
          </cell>
          <cell r="D6342" t="str">
            <v>CARGA, MANOBRA E DESCARGA (MECANICA)</v>
          </cell>
          <cell r="E6342" t="str">
            <v>0335</v>
          </cell>
          <cell r="F6342" t="str">
            <v/>
          </cell>
          <cell r="G6342" t="str">
            <v/>
          </cell>
          <cell r="H6342" t="str">
            <v>CARGA, MANOBRA E DESCARGA DE ÁGUA EM CAMINHÃO PIPA 10 M³. AF_07/2020</v>
          </cell>
          <cell r="I6342" t="str">
            <v>M3</v>
          </cell>
          <cell r="J6342" t="str">
            <v>ATRIBUÍDO SÃO PAULO</v>
          </cell>
          <cell r="K6342" t="str">
            <v>13,06</v>
          </cell>
          <cell r="L6342" t="str">
            <v>CAIXA REFERENCIAL</v>
          </cell>
        </row>
        <row r="6343">
          <cell r="A6343">
            <v>101007</v>
          </cell>
          <cell r="B6343" t="str">
            <v>TRANPORTES, CARGAS E DESCARGAS</v>
          </cell>
          <cell r="C6343" t="str">
            <v>TRAN</v>
          </cell>
          <cell r="D6343" t="str">
            <v>CARGA, MANOBRA E DESCARGA (MECANICA)</v>
          </cell>
          <cell r="E6343" t="str">
            <v>0335</v>
          </cell>
          <cell r="F6343" t="str">
            <v/>
          </cell>
          <cell r="G6343" t="str">
            <v/>
          </cell>
          <cell r="H6343" t="str">
            <v>CARGA DE ÁGUA EM CAMINHÃO PIPA 6 M³. AF_07/2020</v>
          </cell>
          <cell r="I6343" t="str">
            <v>M3</v>
          </cell>
          <cell r="J6343" t="str">
            <v>ATRIBUÍDO SÃO PAULO</v>
          </cell>
          <cell r="K6343" t="str">
            <v>3,50</v>
          </cell>
          <cell r="L6343" t="str">
            <v>CAIXA REFERENCIAL</v>
          </cell>
        </row>
        <row r="6344">
          <cell r="A6344">
            <v>101008</v>
          </cell>
          <cell r="B6344" t="str">
            <v>TRANPORTES, CARGAS E DESCARGAS</v>
          </cell>
          <cell r="C6344" t="str">
            <v>TRAN</v>
          </cell>
          <cell r="D6344" t="str">
            <v>CARGA, MANOBRA E DESCARGA (MECANICA)</v>
          </cell>
          <cell r="E6344" t="str">
            <v>0335</v>
          </cell>
          <cell r="F6344" t="str">
            <v/>
          </cell>
          <cell r="G6344" t="str">
            <v/>
          </cell>
          <cell r="H6344" t="str">
            <v>CARGA DE ÁGUA EM CAMINHÃO PIPA 10 M³. AF_07/2020</v>
          </cell>
          <cell r="I6344" t="str">
            <v>M3</v>
          </cell>
          <cell r="J6344" t="str">
            <v>ATRIBUÍDO SÃO PAULO</v>
          </cell>
          <cell r="K6344" t="str">
            <v>3,45</v>
          </cell>
          <cell r="L6344" t="str">
            <v>CAIXA REFERENCIAL</v>
          </cell>
        </row>
        <row r="6345">
          <cell r="A6345">
            <v>101009</v>
          </cell>
          <cell r="B6345" t="str">
            <v>TRANPORTES, CARGAS E DESCARGAS</v>
          </cell>
          <cell r="C6345" t="str">
            <v>TRAN</v>
          </cell>
          <cell r="D6345" t="str">
            <v>CARGA, MANOBRA E DESCARGA (MECANICA)</v>
          </cell>
          <cell r="E6345" t="str">
            <v>0335</v>
          </cell>
          <cell r="F6345" t="str">
            <v/>
          </cell>
          <cell r="G6345" t="str">
            <v/>
          </cell>
          <cell r="H6345" t="str">
            <v>CARGA, MANOBRA E DESCARGA DE POSTE DE CONCRETO EM CAMINHÃO CARROCERIA COM GUINDAUTO (MUNCK) 11,7 TM. AF_07/2020</v>
          </cell>
          <cell r="I6345" t="str">
            <v>T</v>
          </cell>
          <cell r="J6345" t="str">
            <v>ATRIBUÍDO SÃO PAULO</v>
          </cell>
          <cell r="K6345" t="str">
            <v>25,77</v>
          </cell>
          <cell r="L6345" t="str">
            <v>CAIXA REFERENCIAL</v>
          </cell>
        </row>
        <row r="6346">
          <cell r="A6346">
            <v>101010</v>
          </cell>
          <cell r="B6346" t="str">
            <v>TRANPORTES, CARGAS E DESCARGAS</v>
          </cell>
          <cell r="C6346" t="str">
            <v>TRAN</v>
          </cell>
          <cell r="D6346" t="str">
            <v>CARGA, MANOBRA E DESCARGA (MECANICA)</v>
          </cell>
          <cell r="E6346" t="str">
            <v>0335</v>
          </cell>
          <cell r="F6346" t="str">
            <v/>
          </cell>
          <cell r="G6346" t="str">
            <v/>
          </cell>
          <cell r="H6346" t="str">
            <v>CARGA, MANOBRA E DESCARGA DE PERFIL METÁLICO EM CAMINHÃO CARROCERIA COM GUINDAUTO (MUNCK) 11,7 TM. AF_07/2020</v>
          </cell>
          <cell r="I6346" t="str">
            <v>T</v>
          </cell>
          <cell r="J6346" t="str">
            <v>ATRIBUÍDO SÃO PAULO</v>
          </cell>
          <cell r="K6346" t="str">
            <v>16,23</v>
          </cell>
          <cell r="L6346" t="str">
            <v>CAIXA REFERENCIAL</v>
          </cell>
        </row>
        <row r="6347">
          <cell r="A6347">
            <v>101013</v>
          </cell>
          <cell r="B6347" t="str">
            <v>TRANPORTES, CARGAS E DESCARGAS</v>
          </cell>
          <cell r="C6347" t="str">
            <v>TRAN</v>
          </cell>
          <cell r="D6347" t="str">
            <v>CARGA, MANOBRA E DESCARGA (MECANICA)</v>
          </cell>
          <cell r="E6347" t="str">
            <v>0335</v>
          </cell>
          <cell r="F6347" t="str">
            <v/>
          </cell>
          <cell r="G6347" t="str">
            <v/>
          </cell>
          <cell r="H6347" t="str">
            <v>CARGA, MANOBRA E DESCARGA DE TUBOS DE CONCRETO, DN MENOR OU IGUAL A 300 MM, EM CAMINHÃO CARROCERIA COM GUINDAUTO (MUNCK) 11,7 TM. AF_07/2020</v>
          </cell>
          <cell r="I6347" t="str">
            <v>T</v>
          </cell>
          <cell r="J6347" t="str">
            <v>ATRIBUÍDO SÃO PAULO</v>
          </cell>
          <cell r="K6347" t="str">
            <v>27,62</v>
          </cell>
          <cell r="L6347" t="str">
            <v>CAIXA REFERENCIAL</v>
          </cell>
        </row>
        <row r="6348">
          <cell r="A6348">
            <v>101014</v>
          </cell>
          <cell r="B6348" t="str">
            <v>TRANPORTES, CARGAS E DESCARGAS</v>
          </cell>
          <cell r="C6348" t="str">
            <v>TRAN</v>
          </cell>
          <cell r="D6348" t="str">
            <v>CARGA, MANOBRA E DESCARGA (MECANICA)</v>
          </cell>
          <cell r="E6348" t="str">
            <v>0335</v>
          </cell>
          <cell r="F6348" t="str">
            <v/>
          </cell>
          <cell r="G6348" t="str">
            <v/>
          </cell>
          <cell r="H6348" t="str">
            <v>CARGA, MANOBRA E DESCARGA DE TUBOS DE CONCRETO, DN 400 MM, EM CAMINHÃO CARROCERIA COM GUINDAUTO (MUNCK) 11,7 TM. AF_07/2020</v>
          </cell>
          <cell r="I6348" t="str">
            <v>T</v>
          </cell>
          <cell r="J6348" t="str">
            <v>ATRIBUÍDO SÃO PAULO</v>
          </cell>
          <cell r="K6348" t="str">
            <v>25,30</v>
          </cell>
          <cell r="L6348" t="str">
            <v>CAIXA REFERENCIAL</v>
          </cell>
        </row>
        <row r="6349">
          <cell r="A6349">
            <v>101015</v>
          </cell>
          <cell r="B6349" t="str">
            <v>TRANPORTES, CARGAS E DESCARGAS</v>
          </cell>
          <cell r="C6349" t="str">
            <v>TRAN</v>
          </cell>
          <cell r="D6349" t="str">
            <v>CARGA, MANOBRA E DESCARGA (MECANICA)</v>
          </cell>
          <cell r="E6349" t="str">
            <v>0335</v>
          </cell>
          <cell r="F6349" t="str">
            <v/>
          </cell>
          <cell r="G6349" t="str">
            <v/>
          </cell>
          <cell r="H6349" t="str">
            <v>CARGA, MANOBRA E DESCARGA DE TUBOS DE CONCRETO, DN 500 MM, EM CAMINHÃO CARROCERIA COM GUINDAUTO (MUNCK) 11,7 TM. AF_07/2020</v>
          </cell>
          <cell r="I6349" t="str">
            <v>T</v>
          </cell>
          <cell r="J6349" t="str">
            <v>ATRIBUÍDO SÃO PAULO</v>
          </cell>
          <cell r="K6349" t="str">
            <v>20,78</v>
          </cell>
          <cell r="L6349" t="str">
            <v>CAIXA REFERENCIAL</v>
          </cell>
        </row>
        <row r="6350">
          <cell r="A6350">
            <v>101016</v>
          </cell>
          <cell r="B6350" t="str">
            <v>TRANPORTES, CARGAS E DESCARGAS</v>
          </cell>
          <cell r="C6350" t="str">
            <v>TRAN</v>
          </cell>
          <cell r="D6350" t="str">
            <v>CARGA, MANOBRA E DESCARGA (MECANICA)</v>
          </cell>
          <cell r="E6350" t="str">
            <v>0335</v>
          </cell>
          <cell r="F6350" t="str">
            <v/>
          </cell>
          <cell r="G6350" t="str">
            <v/>
          </cell>
          <cell r="H6350" t="str">
            <v>CARGA, MANOBRA E DESCARGA DE TUBOS METÁLICOS, DN MENOR OU IGUAL A 150 MM, EM CAMINHÃO CARROCERIA COM GUINDAUTO (MUNCK) 11,7 TM. AF_07/2020</v>
          </cell>
          <cell r="I6350" t="str">
            <v>T</v>
          </cell>
          <cell r="J6350" t="str">
            <v>ATRIBUÍDO SÃO PAULO</v>
          </cell>
          <cell r="K6350" t="str">
            <v>24,06</v>
          </cell>
          <cell r="L6350" t="str">
            <v>CAIXA REFERENCIAL</v>
          </cell>
        </row>
        <row r="6351">
          <cell r="A6351">
            <v>101017</v>
          </cell>
          <cell r="B6351" t="str">
            <v>TRANPORTES, CARGAS E DESCARGAS</v>
          </cell>
          <cell r="C6351" t="str">
            <v>TRAN</v>
          </cell>
          <cell r="D6351" t="str">
            <v>CARGA, MANOBRA E DESCARGA (MECANICA)</v>
          </cell>
          <cell r="E6351" t="str">
            <v>0335</v>
          </cell>
          <cell r="F6351" t="str">
            <v/>
          </cell>
          <cell r="G6351" t="str">
            <v/>
          </cell>
          <cell r="H6351" t="str">
            <v>CARGA, MANOBRA E DESCARGA DE TUBOS METÁLICOS, DN 200 MM, EM CAMINHÃO CARROCERIA COM GUINDAUTO (MUNCK) 11,7 TM. AF_07/2020</v>
          </cell>
          <cell r="I6351" t="str">
            <v>T</v>
          </cell>
          <cell r="J6351" t="str">
            <v>ATRIBUÍDO SÃO PAULO</v>
          </cell>
          <cell r="K6351" t="str">
            <v>18,24</v>
          </cell>
          <cell r="L6351" t="str">
            <v>CAIXA REFERENCIAL</v>
          </cell>
        </row>
        <row r="6352">
          <cell r="A6352">
            <v>101018</v>
          </cell>
          <cell r="B6352" t="str">
            <v>TRANPORTES, CARGAS E DESCARGAS</v>
          </cell>
          <cell r="C6352" t="str">
            <v>TRAN</v>
          </cell>
          <cell r="D6352" t="str">
            <v>CARGA, MANOBRA E DESCARGA (MECANICA)</v>
          </cell>
          <cell r="E6352" t="str">
            <v>0335</v>
          </cell>
          <cell r="F6352" t="str">
            <v/>
          </cell>
          <cell r="G6352" t="str">
            <v/>
          </cell>
          <cell r="H6352" t="str">
            <v>CARGA, MANOBRA E DESCARGA DE TUBOS METÁLICOS, DN 250 MM, EM CAMINHÃO CARROCERIA COM GUINDAUTO (MUNCK) 11,7 TM. AF_07/2020</v>
          </cell>
          <cell r="I6352" t="str">
            <v>T</v>
          </cell>
          <cell r="J6352" t="str">
            <v>ATRIBUÍDO SÃO PAULO</v>
          </cell>
          <cell r="K6352" t="str">
            <v>14,99</v>
          </cell>
          <cell r="L6352" t="str">
            <v>CAIXA REFERENCIAL</v>
          </cell>
        </row>
        <row r="6353">
          <cell r="A6353">
            <v>101463</v>
          </cell>
          <cell r="B6353" t="str">
            <v>TRANPORTES, CARGAS E DESCARGAS</v>
          </cell>
          <cell r="C6353" t="str">
            <v>TRAN</v>
          </cell>
          <cell r="D6353" t="str">
            <v>CARGA, MANOBRA E DESCARGA (MECANICA)</v>
          </cell>
          <cell r="E6353" t="str">
            <v>0335</v>
          </cell>
          <cell r="F6353" t="str">
            <v/>
          </cell>
          <cell r="G6353" t="str">
            <v/>
          </cell>
          <cell r="H6353" t="str">
            <v>CARGA, MANOBRA E DESCARGA DE TUBOS DE CONCRETO, DN 600 MM, EM CAMINHÃO CARROCERIA COM GUINDAUTO (MUNCK) 11,7 TM. AF_07/2020</v>
          </cell>
          <cell r="I6353" t="str">
            <v>T</v>
          </cell>
          <cell r="J6353" t="str">
            <v>ATRIBUÍDO SÃO PAULO</v>
          </cell>
          <cell r="K6353" t="str">
            <v>27,71</v>
          </cell>
          <cell r="L6353" t="str">
            <v>CAIXA REFERENCIAL</v>
          </cell>
        </row>
        <row r="6354">
          <cell r="A6354">
            <v>101464</v>
          </cell>
          <cell r="B6354" t="str">
            <v>TRANPORTES, CARGAS E DESCARGAS</v>
          </cell>
          <cell r="C6354" t="str">
            <v>TRAN</v>
          </cell>
          <cell r="D6354" t="str">
            <v>CARGA, MANOBRA E DESCARGA (MECANICA)</v>
          </cell>
          <cell r="E6354" t="str">
            <v>0335</v>
          </cell>
          <cell r="F6354" t="str">
            <v/>
          </cell>
          <cell r="G6354" t="str">
            <v/>
          </cell>
          <cell r="H6354" t="str">
            <v>CARGA, MANOBRA E DESCARGA DE TUBOS DE CONCRETO, DN 700 MM, EM CAMINHÃO CARROCERIA COM GUINDAUTO (MUNCK) 11,7 TM. AF_07/2020</v>
          </cell>
          <cell r="I6354" t="str">
            <v>T</v>
          </cell>
          <cell r="J6354" t="str">
            <v>ATRIBUÍDO SÃO PAULO</v>
          </cell>
          <cell r="K6354" t="str">
            <v>21,27</v>
          </cell>
          <cell r="L6354" t="str">
            <v>CAIXA REFERENCIAL</v>
          </cell>
        </row>
        <row r="6355">
          <cell r="A6355">
            <v>101465</v>
          </cell>
          <cell r="B6355" t="str">
            <v>TRANPORTES, CARGAS E DESCARGAS</v>
          </cell>
          <cell r="C6355" t="str">
            <v>TRAN</v>
          </cell>
          <cell r="D6355" t="str">
            <v>CARGA, MANOBRA E DESCARGA (MECANICA)</v>
          </cell>
          <cell r="E6355" t="str">
            <v>0335</v>
          </cell>
          <cell r="F6355" t="str">
            <v/>
          </cell>
          <cell r="G6355" t="str">
            <v/>
          </cell>
          <cell r="H6355" t="str">
            <v>CARGA, MANOBRA E DESCARGA DE TUBOS DE CONCRETO, DN 800 MM, EM CAMINHÃO CARROCERIA COM GUINDAUTO (MUNCK) 11,7 TM. AF_07/2020</v>
          </cell>
          <cell r="I6355" t="str">
            <v>T</v>
          </cell>
          <cell r="J6355" t="str">
            <v>ATRIBUÍDO SÃO PAULO</v>
          </cell>
          <cell r="K6355" t="str">
            <v>16,27</v>
          </cell>
          <cell r="L6355" t="str">
            <v>CAIXA REFERENCIAL</v>
          </cell>
        </row>
        <row r="6356">
          <cell r="A6356">
            <v>101466</v>
          </cell>
          <cell r="B6356" t="str">
            <v>TRANPORTES, CARGAS E DESCARGAS</v>
          </cell>
          <cell r="C6356" t="str">
            <v>TRAN</v>
          </cell>
          <cell r="D6356" t="str">
            <v>CARGA, MANOBRA E DESCARGA (MECANICA)</v>
          </cell>
          <cell r="E6356" t="str">
            <v>0335</v>
          </cell>
          <cell r="F6356" t="str">
            <v/>
          </cell>
          <cell r="G6356" t="str">
            <v/>
          </cell>
          <cell r="H6356" t="str">
            <v>CARGA, MANOBRA E DESCARGA DE TUBOS DE CONCRETO, DN 900 MM, EM CAMINHÃO CARROCERIA COM GUINDAUTO (MUNCK) 11,7 TM. AF_07/2020</v>
          </cell>
          <cell r="I6356" t="str">
            <v>T</v>
          </cell>
          <cell r="J6356" t="str">
            <v>ATRIBUÍDO SÃO PAULO</v>
          </cell>
          <cell r="K6356" t="str">
            <v>13,22</v>
          </cell>
          <cell r="L6356" t="str">
            <v>CAIXA REFERENCIAL</v>
          </cell>
        </row>
        <row r="6357">
          <cell r="A6357">
            <v>101467</v>
          </cell>
          <cell r="B6357" t="str">
            <v>TRANPORTES, CARGAS E DESCARGAS</v>
          </cell>
          <cell r="C6357" t="str">
            <v>TRAN</v>
          </cell>
          <cell r="D6357" t="str">
            <v>CARGA, MANOBRA E DESCARGA (MECANICA)</v>
          </cell>
          <cell r="E6357" t="str">
            <v>0335</v>
          </cell>
          <cell r="F6357" t="str">
            <v/>
          </cell>
          <cell r="G6357" t="str">
            <v/>
          </cell>
          <cell r="H6357" t="str">
            <v>CARGA, MANOBRA E DESCARGA DE TUBOS DE CONCRETO, DN 1000 MM, EM CAMINHÃO CARROCERIA COM GUINDAUTO (MUNCK) 11,7 TM. AF_07/2020</v>
          </cell>
          <cell r="I6357" t="str">
            <v>T</v>
          </cell>
          <cell r="J6357" t="str">
            <v>ATRIBUÍDO SÃO PAULO</v>
          </cell>
          <cell r="K6357" t="str">
            <v>11,07</v>
          </cell>
          <cell r="L6357" t="str">
            <v>CAIXA REFERENCIAL</v>
          </cell>
        </row>
        <row r="6358">
          <cell r="A6358">
            <v>101468</v>
          </cell>
          <cell r="B6358" t="str">
            <v>TRANPORTES, CARGAS E DESCARGAS</v>
          </cell>
          <cell r="C6358" t="str">
            <v>TRAN</v>
          </cell>
          <cell r="D6358" t="str">
            <v>CARGA, MANOBRA E DESCARGA (MECANICA)</v>
          </cell>
          <cell r="E6358" t="str">
            <v>0335</v>
          </cell>
          <cell r="F6358" t="str">
            <v/>
          </cell>
          <cell r="G6358" t="str">
            <v/>
          </cell>
          <cell r="H6358" t="str">
            <v>CARGA, MANOBRA E DESCARGA DE TUBOS DE CONCRETO, DN 1200 MM, EM CAMINHÃO CARROCERIA COM GUINDAUTO (MUNCK) 11,7 TM. AF_07/2020</v>
          </cell>
          <cell r="I6358" t="str">
            <v>T</v>
          </cell>
          <cell r="J6358" t="str">
            <v>ATRIBUÍDO SÃO PAULO</v>
          </cell>
          <cell r="K6358" t="str">
            <v>10,12</v>
          </cell>
          <cell r="L6358" t="str">
            <v>CAIXA REFERENCIAL</v>
          </cell>
        </row>
        <row r="6359">
          <cell r="A6359">
            <v>101469</v>
          </cell>
          <cell r="B6359" t="str">
            <v>TRANPORTES, CARGAS E DESCARGAS</v>
          </cell>
          <cell r="C6359" t="str">
            <v>TRAN</v>
          </cell>
          <cell r="D6359" t="str">
            <v>CARGA, MANOBRA E DESCARGA (MECANICA)</v>
          </cell>
          <cell r="E6359" t="str">
            <v>0335</v>
          </cell>
          <cell r="F6359" t="str">
            <v/>
          </cell>
          <cell r="G6359" t="str">
            <v/>
          </cell>
          <cell r="H6359" t="str">
            <v>CARGA, MANOBRA E DESCARGA DE TUBOS METÁLICOS, DN 300 MM, EM CAMINHÃO CARROCERIA COM GUINDAUTO (MUNCK) 11,7 TM. AF_07/2020</v>
          </cell>
          <cell r="I6359" t="str">
            <v>T</v>
          </cell>
          <cell r="J6359" t="str">
            <v>ATRIBUÍDO SÃO PAULO</v>
          </cell>
          <cell r="K6359" t="str">
            <v>22,67</v>
          </cell>
          <cell r="L6359" t="str">
            <v>CAIXA REFERENCIAL</v>
          </cell>
        </row>
        <row r="6360">
          <cell r="A6360">
            <v>101470</v>
          </cell>
          <cell r="B6360" t="str">
            <v>TRANPORTES, CARGAS E DESCARGAS</v>
          </cell>
          <cell r="C6360" t="str">
            <v>TRAN</v>
          </cell>
          <cell r="D6360" t="str">
            <v>CARGA, MANOBRA E DESCARGA (MECANICA)</v>
          </cell>
          <cell r="E6360" t="str">
            <v>0335</v>
          </cell>
          <cell r="F6360" t="str">
            <v/>
          </cell>
          <cell r="G6360" t="str">
            <v/>
          </cell>
          <cell r="H6360" t="str">
            <v>CARGA, MANOBRA E DESCARGA DE TUBOS METÁLICOS, DN 350 MM, EM CAMINHÃO CARROCERIA COM GUINDAUTO (MUNCK) 11,7 TM. AF_07/2020</v>
          </cell>
          <cell r="I6360" t="str">
            <v>T</v>
          </cell>
          <cell r="J6360" t="str">
            <v>ATRIBUÍDO SÃO PAULO</v>
          </cell>
          <cell r="K6360" t="str">
            <v>18,00</v>
          </cell>
          <cell r="L6360" t="str">
            <v>CAIXA REFERENCIAL</v>
          </cell>
        </row>
        <row r="6361">
          <cell r="A6361">
            <v>101471</v>
          </cell>
          <cell r="B6361" t="str">
            <v>TRANPORTES, CARGAS E DESCARGAS</v>
          </cell>
          <cell r="C6361" t="str">
            <v>TRAN</v>
          </cell>
          <cell r="D6361" t="str">
            <v>CARGA, MANOBRA E DESCARGA (MECANICA)</v>
          </cell>
          <cell r="E6361" t="str">
            <v>0335</v>
          </cell>
          <cell r="F6361" t="str">
            <v/>
          </cell>
          <cell r="G6361" t="str">
            <v/>
          </cell>
          <cell r="H6361" t="str">
            <v>CARGA, MANOBRA E DESCARGA DE TUBOS METÁLICOS, DN 400 MM, EM CAMINHÃO CARROCERIA COM GUINDAUTO (MUNCK) 11,7 TM. AF_07/2020</v>
          </cell>
          <cell r="I6361" t="str">
            <v>T</v>
          </cell>
          <cell r="J6361" t="str">
            <v>ATRIBUÍDO SÃO PAULO</v>
          </cell>
          <cell r="K6361" t="str">
            <v>15,43</v>
          </cell>
          <cell r="L6361" t="str">
            <v>CAIXA REFERENCIAL</v>
          </cell>
        </row>
        <row r="6362">
          <cell r="A6362">
            <v>101472</v>
          </cell>
          <cell r="B6362" t="str">
            <v>TRANPORTES, CARGAS E DESCARGAS</v>
          </cell>
          <cell r="C6362" t="str">
            <v>TRAN</v>
          </cell>
          <cell r="D6362" t="str">
            <v>CARGA, MANOBRA E DESCARGA (MECANICA)</v>
          </cell>
          <cell r="E6362" t="str">
            <v>0335</v>
          </cell>
          <cell r="F6362" t="str">
            <v/>
          </cell>
          <cell r="G6362" t="str">
            <v/>
          </cell>
          <cell r="H6362" t="str">
            <v>CARGA, MANOBRA E DESCARGA DE TUBOS METÁLICOS, DN 500 MM, EM CAMINHÃO CARROCERIA COM GUINDAUTO (MUNCK) 11,7 TM. AF_07/2020</v>
          </cell>
          <cell r="I6362" t="str">
            <v>T</v>
          </cell>
          <cell r="J6362" t="str">
            <v>ATRIBUÍDO SÃO PAULO</v>
          </cell>
          <cell r="K6362" t="str">
            <v>12,01</v>
          </cell>
          <cell r="L6362" t="str">
            <v>CAIXA REFERENCIAL</v>
          </cell>
        </row>
        <row r="6363">
          <cell r="A6363">
            <v>101473</v>
          </cell>
          <cell r="B6363" t="str">
            <v>TRANPORTES, CARGAS E DESCARGAS</v>
          </cell>
          <cell r="C6363" t="str">
            <v>TRAN</v>
          </cell>
          <cell r="D6363" t="str">
            <v>CARGA, MANOBRA E DESCARGA (MECANICA)</v>
          </cell>
          <cell r="E6363" t="str">
            <v>0335</v>
          </cell>
          <cell r="F6363" t="str">
            <v/>
          </cell>
          <cell r="G6363" t="str">
            <v/>
          </cell>
          <cell r="H6363" t="str">
            <v>CARGA, MANOBRA E DESCARGA DE TUBOS METÁLICOS, DN 600 MM, EM CAMINHÃO CARROCERIA COM GUINDAUTO (MUNCK) 11,7 TM. AF_07/2020</v>
          </cell>
          <cell r="I6363" t="str">
            <v>T</v>
          </cell>
          <cell r="J6363" t="str">
            <v>ATRIBUÍDO SÃO PAULO</v>
          </cell>
          <cell r="K6363" t="str">
            <v>17,30</v>
          </cell>
          <cell r="L6363" t="str">
            <v>CAIXA REFERENCIAL</v>
          </cell>
        </row>
        <row r="6364">
          <cell r="A6364">
            <v>101474</v>
          </cell>
          <cell r="B6364" t="str">
            <v>TRANPORTES, CARGAS E DESCARGAS</v>
          </cell>
          <cell r="C6364" t="str">
            <v>TRAN</v>
          </cell>
          <cell r="D6364" t="str">
            <v>CARGA, MANOBRA E DESCARGA (MECANICA)</v>
          </cell>
          <cell r="E6364" t="str">
            <v>0335</v>
          </cell>
          <cell r="F6364" t="str">
            <v/>
          </cell>
          <cell r="G6364" t="str">
            <v/>
          </cell>
          <cell r="H6364" t="str">
            <v>CARGA, MANOBRA E DESCARGA DE TUBOS METÁLICOS, DN 700 MM, EM CAMINHÃO CARROCERIA COM GUINDAUTO (MUNCK) 11,7 TM. AF_07/2020</v>
          </cell>
          <cell r="I6364" t="str">
            <v>T</v>
          </cell>
          <cell r="J6364" t="str">
            <v>ATRIBUÍDO SÃO PAULO</v>
          </cell>
          <cell r="K6364" t="str">
            <v>12,38</v>
          </cell>
          <cell r="L6364" t="str">
            <v>CAIXA REFERENCIAL</v>
          </cell>
        </row>
        <row r="6365">
          <cell r="A6365">
            <v>101475</v>
          </cell>
          <cell r="B6365" t="str">
            <v>TRANPORTES, CARGAS E DESCARGAS</v>
          </cell>
          <cell r="C6365" t="str">
            <v>TRAN</v>
          </cell>
          <cell r="D6365" t="str">
            <v>CARGA, MANOBRA E DESCARGA (MECANICA)</v>
          </cell>
          <cell r="E6365" t="str">
            <v>0335</v>
          </cell>
          <cell r="F6365" t="str">
            <v/>
          </cell>
          <cell r="G6365" t="str">
            <v/>
          </cell>
          <cell r="H6365" t="str">
            <v>CARGA, MANOBRA E DESCARGA DE TUBOS METÁLICOS, DN 800 MM, EM CAMINHÃO CARROCERIA COM GUINDAUTO (MUNCK) 11,7 TM. AF_07/2020</v>
          </cell>
          <cell r="I6365" t="str">
            <v>T</v>
          </cell>
          <cell r="J6365" t="str">
            <v>ATRIBUÍDO SÃO PAULO</v>
          </cell>
          <cell r="K6365" t="str">
            <v>10,97</v>
          </cell>
          <cell r="L6365" t="str">
            <v>CAIXA REFERENCIAL</v>
          </cell>
        </row>
        <row r="6366">
          <cell r="A6366">
            <v>101476</v>
          </cell>
          <cell r="B6366" t="str">
            <v>TRANPORTES, CARGAS E DESCARGAS</v>
          </cell>
          <cell r="C6366" t="str">
            <v>TRAN</v>
          </cell>
          <cell r="D6366" t="str">
            <v>CARGA, MANOBRA E DESCARGA (MECANICA)</v>
          </cell>
          <cell r="E6366" t="str">
            <v>0335</v>
          </cell>
          <cell r="F6366" t="str">
            <v/>
          </cell>
          <cell r="G6366" t="str">
            <v/>
          </cell>
          <cell r="H6366" t="str">
            <v>CARGA, MANOBRA E DESCARGA DE TUBOS METÁLICOS, DN 900 MM, EM CAMINHÃO CARROCERIA COM GUINDAUTO (MUNCK) 11,7 TM. AF_07/2020</v>
          </cell>
          <cell r="I6366" t="str">
            <v>T</v>
          </cell>
          <cell r="J6366" t="str">
            <v>ATRIBUÍDO SÃO PAULO</v>
          </cell>
          <cell r="K6366" t="str">
            <v>9,79</v>
          </cell>
          <cell r="L6366" t="str">
            <v>CAIXA REFERENCIAL</v>
          </cell>
        </row>
        <row r="6367">
          <cell r="A6367">
            <v>101477</v>
          </cell>
          <cell r="B6367" t="str">
            <v>TRANPORTES, CARGAS E DESCARGAS</v>
          </cell>
          <cell r="C6367" t="str">
            <v>TRAN</v>
          </cell>
          <cell r="D6367" t="str">
            <v>CARGA, MANOBRA E DESCARGA (MECANICA)</v>
          </cell>
          <cell r="E6367" t="str">
            <v>0335</v>
          </cell>
          <cell r="F6367" t="str">
            <v/>
          </cell>
          <cell r="G6367" t="str">
            <v/>
          </cell>
          <cell r="H6367" t="str">
            <v>CARGA, MANOBRA E DESCARGA DE TUBOS METÁLICOS, DN 1000 MM, EM CAMINHÃO CARROCERIA COM GUINDAUTO (MUNCK) 11,7 TM. AF_07/2020</v>
          </cell>
          <cell r="I6367" t="str">
            <v>T</v>
          </cell>
          <cell r="J6367" t="str">
            <v>ATRIBUÍDO SÃO PAULO</v>
          </cell>
          <cell r="K6367" t="str">
            <v>8,01</v>
          </cell>
          <cell r="L6367" t="str">
            <v>CAIXA REFERENCIAL</v>
          </cell>
        </row>
        <row r="6368">
          <cell r="A6368">
            <v>101478</v>
          </cell>
          <cell r="B6368" t="str">
            <v>TRANPORTES, CARGAS E DESCARGAS</v>
          </cell>
          <cell r="C6368" t="str">
            <v>TRAN</v>
          </cell>
          <cell r="D6368" t="str">
            <v>CARGA, MANOBRA E DESCARGA (MECANICA)</v>
          </cell>
          <cell r="E6368" t="str">
            <v>0335</v>
          </cell>
          <cell r="F6368" t="str">
            <v/>
          </cell>
          <cell r="G6368" t="str">
            <v/>
          </cell>
          <cell r="H6368" t="str">
            <v>CARGA, MANOBRA E DESCARGA DE TUBOS METÁLICOS, DN 1200 MM, EM CAMINHÃO CARROCERIA COM GUINDAUTO (MUNCK) 11,7 TM. AF_07/2020</v>
          </cell>
          <cell r="I6368" t="str">
            <v>T</v>
          </cell>
          <cell r="J6368" t="str">
            <v>ATRIBUÍDO SÃO PAULO</v>
          </cell>
          <cell r="K6368" t="str">
            <v>6,82</v>
          </cell>
          <cell r="L6368" t="str">
            <v>CAIXA REFERENCIAL</v>
          </cell>
        </row>
        <row r="6369">
          <cell r="A6369">
            <v>101480</v>
          </cell>
          <cell r="B6369" t="str">
            <v>TRANPORTES, CARGAS E DESCARGAS</v>
          </cell>
          <cell r="C6369" t="str">
            <v>TRAN</v>
          </cell>
          <cell r="D6369" t="str">
            <v>CARGA, MANOBRA E DESCARGA (MECANICA)</v>
          </cell>
          <cell r="E6369" t="str">
            <v>0335</v>
          </cell>
          <cell r="F6369" t="str">
            <v/>
          </cell>
          <cell r="G6369" t="str">
            <v/>
          </cell>
          <cell r="H6369" t="str">
            <v>CARGA, MANOBRA E DESCARGA DE TUBOS PLÁSTICOS, DN 250 MM, EM CAMINHÃO CARROCERIA COM GUINDAUTO (MUNCK) 11,7 TM. AF_07/2020</v>
          </cell>
          <cell r="I6369" t="str">
            <v>T</v>
          </cell>
          <cell r="J6369" t="str">
            <v>ATRIBUÍDO SÃO PAULO</v>
          </cell>
          <cell r="K6369" t="str">
            <v>40,55</v>
          </cell>
          <cell r="L6369" t="str">
            <v>CAIXA REFERENCIAL</v>
          </cell>
        </row>
        <row r="6370">
          <cell r="A6370">
            <v>101481</v>
          </cell>
          <cell r="B6370" t="str">
            <v>TRANPORTES, CARGAS E DESCARGAS</v>
          </cell>
          <cell r="C6370" t="str">
            <v>TRAN</v>
          </cell>
          <cell r="D6370" t="str">
            <v>CARGA, MANOBRA E DESCARGA (MECANICA)</v>
          </cell>
          <cell r="E6370" t="str">
            <v>0335</v>
          </cell>
          <cell r="F6370" t="str">
            <v/>
          </cell>
          <cell r="G6370" t="str">
            <v/>
          </cell>
          <cell r="H6370" t="str">
            <v>CARGA, MANOBRA E DESCARGA DE TUBOS PLÁSTICOS, DN 300 MM, EM CAMINHÃO CARROCERIA COM GUINDAUTO (MUNCK) 11,7 TM. AF_07/2020</v>
          </cell>
          <cell r="I6370" t="str">
            <v>T</v>
          </cell>
          <cell r="J6370" t="str">
            <v>ATRIBUÍDO SÃO PAULO</v>
          </cell>
          <cell r="K6370" t="str">
            <v>29,28</v>
          </cell>
          <cell r="L6370" t="str">
            <v>CAIXA REFERENCIAL</v>
          </cell>
        </row>
        <row r="6371">
          <cell r="A6371">
            <v>101482</v>
          </cell>
          <cell r="B6371" t="str">
            <v>TRANPORTES, CARGAS E DESCARGAS</v>
          </cell>
          <cell r="C6371" t="str">
            <v>TRAN</v>
          </cell>
          <cell r="D6371" t="str">
            <v>CARGA, MANOBRA E DESCARGA (MECANICA)</v>
          </cell>
          <cell r="E6371" t="str">
            <v>0335</v>
          </cell>
          <cell r="F6371" t="str">
            <v/>
          </cell>
          <cell r="G6371" t="str">
            <v/>
          </cell>
          <cell r="H6371" t="str">
            <v>CARGA, MANOBRA E DESCARGA DE TUBOS PLÁSTICOS, DN 400 MM, EM CAMINHÃO CARROCERIA COM GUINDAUTO (MUNCK) 11,7 TM. AF_07/20</v>
          </cell>
          <cell r="I6371" t="str">
            <v>T</v>
          </cell>
          <cell r="J6371" t="str">
            <v>ATRIBUÍDO SÃO PAULO</v>
          </cell>
          <cell r="K6371" t="str">
            <v>21,89</v>
          </cell>
          <cell r="L6371" t="str">
            <v>CAIXA REFERENCIAL</v>
          </cell>
        </row>
        <row r="6372">
          <cell r="A6372">
            <v>101483</v>
          </cell>
          <cell r="B6372" t="str">
            <v>TRANPORTES, CARGAS E DESCARGAS</v>
          </cell>
          <cell r="C6372" t="str">
            <v>TRAN</v>
          </cell>
          <cell r="D6372" t="str">
            <v>CARGA, MANOBRA E DESCARGA (MECANICA)</v>
          </cell>
          <cell r="E6372" t="str">
            <v>0335</v>
          </cell>
          <cell r="F6372" t="str">
            <v/>
          </cell>
          <cell r="G6372" t="str">
            <v/>
          </cell>
          <cell r="H6372" t="str">
            <v>CARGA, MANOBRA E DESCARGA DE TUBOS PLÁSTICOS, DN 500 MM, EM CAMINHÃO CARROCERIA COM GUINDAUTO (MUNCK) 11,7 TM. AF_07/2020</v>
          </cell>
          <cell r="I6372" t="str">
            <v>T</v>
          </cell>
          <cell r="J6372" t="str">
            <v>ATRIBUÍDO SÃO PAULO</v>
          </cell>
          <cell r="K6372" t="str">
            <v>22,72</v>
          </cell>
          <cell r="L6372" t="str">
            <v>CAIXA REFERENCIAL</v>
          </cell>
        </row>
        <row r="6373">
          <cell r="A6373">
            <v>101484</v>
          </cell>
          <cell r="B6373" t="str">
            <v>TRANPORTES, CARGAS E DESCARGAS</v>
          </cell>
          <cell r="C6373" t="str">
            <v>TRAN</v>
          </cell>
          <cell r="D6373" t="str">
            <v>CARGA, MANOBRA E DESCARGA (MECANICA)</v>
          </cell>
          <cell r="E6373" t="str">
            <v>0335</v>
          </cell>
          <cell r="F6373" t="str">
            <v/>
          </cell>
          <cell r="G6373" t="str">
            <v/>
          </cell>
          <cell r="H6373" t="str">
            <v>CARGA, MANOBRA E DESCARGA DE TUBOS PLÁSTICOS, DN 600 MM, EM CAMINHÃO CARROCERIA COM GUINDAUTO (MUNCK) 11,7 TM. AF_07/2020</v>
          </cell>
          <cell r="I6373" t="str">
            <v>T</v>
          </cell>
          <cell r="J6373" t="str">
            <v>ATRIBUÍDO SÃO PAULO</v>
          </cell>
          <cell r="K6373" t="str">
            <v>117,75</v>
          </cell>
          <cell r="L6373" t="str">
            <v>CAIXA REFERENCIAL</v>
          </cell>
        </row>
        <row r="6374">
          <cell r="A6374">
            <v>101485</v>
          </cell>
          <cell r="B6374" t="str">
            <v>TRANPORTES, CARGAS E DESCARGAS</v>
          </cell>
          <cell r="C6374" t="str">
            <v>TRAN</v>
          </cell>
          <cell r="D6374" t="str">
            <v>CARGA, MANOBRA E DESCARGA (MECANICA)</v>
          </cell>
          <cell r="E6374" t="str">
            <v>0335</v>
          </cell>
          <cell r="F6374" t="str">
            <v/>
          </cell>
          <cell r="G6374" t="str">
            <v/>
          </cell>
          <cell r="H6374" t="str">
            <v>CARGA, MANOBRA E DESCARGA DE TUBOS PLÁSTICOS, DN 750 MM, EM CAMINHÃO CARROCERIA COM GUINDAUTO (MUNCK) 11,7 TM. AF_07/2020</v>
          </cell>
          <cell r="I6374" t="str">
            <v>T</v>
          </cell>
          <cell r="J6374" t="str">
            <v>ATRIBUÍDO SÃO PAULO</v>
          </cell>
          <cell r="K6374" t="str">
            <v>90,38</v>
          </cell>
          <cell r="L6374" t="str">
            <v>CAIXA REFERENCIAL</v>
          </cell>
        </row>
        <row r="6375">
          <cell r="A6375">
            <v>101486</v>
          </cell>
          <cell r="B6375" t="str">
            <v>TRANPORTES, CARGAS E DESCARGAS</v>
          </cell>
          <cell r="C6375" t="str">
            <v>TRAN</v>
          </cell>
          <cell r="D6375" t="str">
            <v>CARGA, MANOBRA E DESCARGA (MECANICA)</v>
          </cell>
          <cell r="E6375" t="str">
            <v>0335</v>
          </cell>
          <cell r="F6375" t="str">
            <v/>
          </cell>
          <cell r="G6375" t="str">
            <v/>
          </cell>
          <cell r="H6375" t="str">
            <v>CARGA, MANOBRA E DESCARGA DE TUBOS PLÁSTICOS, DN 900 MM, EM CAMINHÃO CARROCERIA COM GUINDAUTO (MUNCK) 11,7 TM. AF_07/2020</v>
          </cell>
          <cell r="I6375" t="str">
            <v>T</v>
          </cell>
          <cell r="J6375" t="str">
            <v>ATRIBUÍDO SÃO PAULO</v>
          </cell>
          <cell r="K6375" t="str">
            <v>81,41</v>
          </cell>
          <cell r="L6375" t="str">
            <v>CAIXA REFERENCIAL</v>
          </cell>
        </row>
        <row r="6376">
          <cell r="A6376">
            <v>101487</v>
          </cell>
          <cell r="B6376" t="str">
            <v>TRANPORTES, CARGAS E DESCARGAS</v>
          </cell>
          <cell r="C6376" t="str">
            <v>TRAN</v>
          </cell>
          <cell r="D6376" t="str">
            <v>CARGA, MANOBRA E DESCARGA (MECANICA)</v>
          </cell>
          <cell r="E6376" t="str">
            <v>0335</v>
          </cell>
          <cell r="F6376" t="str">
            <v/>
          </cell>
          <cell r="G6376" t="str">
            <v/>
          </cell>
          <cell r="H6376" t="str">
            <v>CARGA, MANOBRA E DESCARGA DE TUBOS PLÁSTICOS, DN 1000 MM, EM CAMINHÃO CARROCERIA COM GUINDAUTO (MUNCK) 11,7 TM. AF_07/2020</v>
          </cell>
          <cell r="I6376" t="str">
            <v>T</v>
          </cell>
          <cell r="J6376" t="str">
            <v>ATRIBUÍDO SÃO PAULO</v>
          </cell>
          <cell r="K6376" t="str">
            <v>59,61</v>
          </cell>
          <cell r="L6376" t="str">
            <v>CAIXA REFERENCIAL</v>
          </cell>
        </row>
        <row r="6377">
          <cell r="A6377">
            <v>101488</v>
          </cell>
          <cell r="B6377" t="str">
            <v>TRANPORTES, CARGAS E DESCARGAS</v>
          </cell>
          <cell r="C6377" t="str">
            <v>TRAN</v>
          </cell>
          <cell r="D6377" t="str">
            <v>CARGA, MANOBRA E DESCARGA (MECANICA)</v>
          </cell>
          <cell r="E6377" t="str">
            <v>0335</v>
          </cell>
          <cell r="F6377" t="str">
            <v/>
          </cell>
          <cell r="G6377" t="str">
            <v/>
          </cell>
          <cell r="H6377" t="str">
            <v>CARGA, MANOBRA E DESCARGA DE TUBOS PLÁSTICOS, DN 1200 MM, EM CAMINHÃO CARROCERIA COM GUINDAUTO (MUNCK) 11,7 TM. AF_07/2020</v>
          </cell>
          <cell r="I6377" t="str">
            <v>T</v>
          </cell>
          <cell r="J6377" t="str">
            <v>ATRIBUÍDO SÃO PAULO</v>
          </cell>
          <cell r="K6377" t="str">
            <v>51,57</v>
          </cell>
          <cell r="L6377" t="str">
            <v>CAIXA REFERENCIAL</v>
          </cell>
        </row>
        <row r="6378">
          <cell r="A6378">
            <v>101188</v>
          </cell>
          <cell r="B6378" t="str">
            <v>URBANIZACAO</v>
          </cell>
          <cell r="C6378" t="str">
            <v>URBA</v>
          </cell>
          <cell r="D6378" t="str">
            <v>CERCA/PROTETORES</v>
          </cell>
          <cell r="E6378" t="str">
            <v>0202</v>
          </cell>
          <cell r="F6378" t="str">
            <v/>
          </cell>
          <cell r="G6378" t="str">
            <v/>
          </cell>
          <cell r="H6378" t="str">
            <v>RECOMPOSIÇÃO PARCIAL DE ARAME FARPADO Nº 14 CLASSE 250, FIXADO EM CERCA COM MOURÕES DE CONCRETO - FORNECIMENTO E INSTALAÇÃO. AF_05/2020</v>
          </cell>
          <cell r="I6378" t="str">
            <v>M</v>
          </cell>
          <cell r="J6378" t="str">
            <v>COEFICIENTE DE REPRESENTATIVIDADE</v>
          </cell>
          <cell r="K6378" t="str">
            <v>4,23</v>
          </cell>
          <cell r="L6378" t="str">
            <v>CAIXA REFERENCIAL</v>
          </cell>
        </row>
        <row r="6379">
          <cell r="A6379">
            <v>101189</v>
          </cell>
          <cell r="B6379" t="str">
            <v>URBANIZACAO</v>
          </cell>
          <cell r="C6379" t="str">
            <v>URBA</v>
          </cell>
          <cell r="D6379" t="str">
            <v>CERCA/PROTETORES</v>
          </cell>
          <cell r="E6379" t="str">
            <v>0202</v>
          </cell>
          <cell r="F6379" t="str">
            <v/>
          </cell>
          <cell r="G6379" t="str">
            <v/>
          </cell>
          <cell r="H6379" t="str">
            <v>CERCA COM MOURÕES DE CONCRETO, RETO, H=3,00 M, ESPAÇAMENTO DE 2,5 M, CRAVADOS 0,5 M, COM 4 FIOS DE ARAME FARPADO Nº 14 CLASSE 250 - FORNECIMENTO E INSTALAÇÃO. AF_05/2020</v>
          </cell>
          <cell r="I6379" t="str">
            <v>M</v>
          </cell>
          <cell r="J6379" t="str">
            <v>COEFICIENTE DE REPRESENTATIVIDADE</v>
          </cell>
          <cell r="K6379" t="str">
            <v>44,20</v>
          </cell>
          <cell r="L6379" t="str">
            <v>CAIXA REFERENCIAL</v>
          </cell>
        </row>
        <row r="6380">
          <cell r="A6380">
            <v>101190</v>
          </cell>
          <cell r="B6380" t="str">
            <v>URBANIZACAO</v>
          </cell>
          <cell r="C6380" t="str">
            <v>URBA</v>
          </cell>
          <cell r="D6380" t="str">
            <v>CERCA/PROTETORES</v>
          </cell>
          <cell r="E6380" t="str">
            <v>0202</v>
          </cell>
          <cell r="F6380" t="str">
            <v/>
          </cell>
          <cell r="G6380" t="str">
            <v/>
          </cell>
          <cell r="H6380" t="str">
            <v>CERCA COM MOURÕES DE CONCRETO, RETO, H=3,00 M, ESPAÇAMENTO DE 2,5 M, CRAVADOS 0,5 M, COM 4 FIOS DE ARAME DE AÇO OVALADO 15X17 - FORNECIMENTO E INSTALAÇÃO. AF_05/2020</v>
          </cell>
          <cell r="I6380" t="str">
            <v>M</v>
          </cell>
          <cell r="J6380" t="str">
            <v>COEFICIENTE DE REPRESENTATIVIDADE</v>
          </cell>
          <cell r="K6380" t="str">
            <v>43,64</v>
          </cell>
          <cell r="L6380" t="str">
            <v>CAIXA REFERENCIAL</v>
          </cell>
        </row>
        <row r="6381">
          <cell r="A6381">
            <v>101191</v>
          </cell>
          <cell r="B6381" t="str">
            <v>URBANIZACAO</v>
          </cell>
          <cell r="C6381" t="str">
            <v>URBA</v>
          </cell>
          <cell r="D6381" t="str">
            <v>CERCA/PROTETORES</v>
          </cell>
          <cell r="E6381" t="str">
            <v>0202</v>
          </cell>
          <cell r="F6381" t="str">
            <v/>
          </cell>
          <cell r="G6381" t="str">
            <v/>
          </cell>
          <cell r="H6381" t="str">
            <v>CERCA COM MOURÕES DE CONCRETO, RETO, H=3,00 M, ESPAÇAMENTO DE 2,5 M, CRAVADOS 0,5 M, COM 4 FIOS DE ARAME MISTO - FORNECIMENTO E INSTALAÇÃO. AF_05/2020</v>
          </cell>
          <cell r="I6381" t="str">
            <v>M</v>
          </cell>
          <cell r="J6381" t="str">
            <v>COEFICIENTE DE REPRESENTATIVIDADE</v>
          </cell>
          <cell r="K6381" t="str">
            <v>43,92</v>
          </cell>
          <cell r="L6381" t="str">
            <v>CAIXA REFERENCIAL</v>
          </cell>
        </row>
        <row r="6382">
          <cell r="A6382">
            <v>101192</v>
          </cell>
          <cell r="B6382" t="str">
            <v>URBANIZACAO</v>
          </cell>
          <cell r="C6382" t="str">
            <v>URBA</v>
          </cell>
          <cell r="D6382" t="str">
            <v>CERCA/PROTETORES</v>
          </cell>
          <cell r="E6382" t="str">
            <v>0202</v>
          </cell>
          <cell r="F6382" t="str">
            <v/>
          </cell>
          <cell r="G6382" t="str">
            <v/>
          </cell>
          <cell r="H6382" t="str">
            <v>CERCA COM MOURÕES DE CONCRETO, RETO, H=2,30 M, ESPAÇAMENTO DE 2,5 M, CRAVADOS 0,5 M, COM 4 FIOS DE ARAME FARPADO Nº 14 CLASSE 250 - FORNECIMENTO E INSTALAÇÃO. AF_05/2020</v>
          </cell>
          <cell r="I6382" t="str">
            <v>M</v>
          </cell>
          <cell r="J6382" t="str">
            <v>COEFICIENTE DE REPRESENTATIVIDADE</v>
          </cell>
          <cell r="K6382" t="str">
            <v>45,33</v>
          </cell>
          <cell r="L6382" t="str">
            <v>CAIXA REFERENCIAL</v>
          </cell>
        </row>
        <row r="6383">
          <cell r="A6383">
            <v>101193</v>
          </cell>
          <cell r="B6383" t="str">
            <v>URBANIZACAO</v>
          </cell>
          <cell r="C6383" t="str">
            <v>URBA</v>
          </cell>
          <cell r="D6383" t="str">
            <v>CERCA/PROTETORES</v>
          </cell>
          <cell r="E6383" t="str">
            <v>0202</v>
          </cell>
          <cell r="F6383" t="str">
            <v/>
          </cell>
          <cell r="G6383" t="str">
            <v/>
          </cell>
          <cell r="H6383" t="str">
            <v>CERCA COM MOURÕES DE CONCRETO, RETO, H=2,30 M, ESPAÇAMENTO DE 2,5 M, CRAVADOS 0,5 M, COM 4 FIOS DE ARAME DE AÇO OVALADO 15X17 - FORNECIMENTO E INSTALAÇÃO. AF_05/2020</v>
          </cell>
          <cell r="I6383" t="str">
            <v>M</v>
          </cell>
          <cell r="J6383" t="str">
            <v>COEFICIENTE DE REPRESENTATIVIDADE</v>
          </cell>
          <cell r="K6383" t="str">
            <v>40,06</v>
          </cell>
          <cell r="L6383" t="str">
            <v>CAIXA REFERENCIAL</v>
          </cell>
        </row>
        <row r="6384">
          <cell r="A6384">
            <v>101194</v>
          </cell>
          <cell r="B6384" t="str">
            <v>URBANIZACAO</v>
          </cell>
          <cell r="C6384" t="str">
            <v>URBA</v>
          </cell>
          <cell r="D6384" t="str">
            <v>CERCA/PROTETORES</v>
          </cell>
          <cell r="E6384" t="str">
            <v>0202</v>
          </cell>
          <cell r="F6384" t="str">
            <v/>
          </cell>
          <cell r="G6384" t="str">
            <v/>
          </cell>
          <cell r="H6384" t="str">
            <v>CERCA COM MOURÕES DE CONCRETO, RETO, H=2,30 M, ESPAÇAMENTO DE 2,5 M, CRAVADOS 0,5 M, COM 4 FIOS DE ARAME MISTO - FORNECIMENTO E INSTALAÇÃO. AF_05/2020</v>
          </cell>
          <cell r="I6384" t="str">
            <v>M</v>
          </cell>
          <cell r="J6384" t="str">
            <v>COEFICIENTE DE REPRESENTATIVIDADE</v>
          </cell>
          <cell r="K6384" t="str">
            <v>40,34</v>
          </cell>
          <cell r="L6384" t="str">
            <v>CAIXA REFERENCIAL</v>
          </cell>
        </row>
        <row r="6385">
          <cell r="A6385">
            <v>101197</v>
          </cell>
          <cell r="B6385" t="str">
            <v>URBANIZACAO</v>
          </cell>
          <cell r="C6385" t="str">
            <v>URBA</v>
          </cell>
          <cell r="D6385" t="str">
            <v>CERCA/PROTETORES</v>
          </cell>
          <cell r="E6385" t="str">
            <v>0202</v>
          </cell>
          <cell r="F6385" t="str">
            <v/>
          </cell>
          <cell r="G6385" t="str">
            <v/>
          </cell>
          <cell r="H6385" t="str">
            <v>CERCA COM MOURÕES DE CONCRETO, SEÇÃO "T" PONTA INCLINADA, 10X10 CM, ESPAÇAMENTO DE 2,5 M, CRAVADOS 0,5 M, COM 11 FIOS DE ARAME FARPADO Nº 14 - FORNECIMENTO E INSTALAÇÃO. AF_05/2020</v>
          </cell>
          <cell r="I6385" t="str">
            <v>M</v>
          </cell>
          <cell r="J6385" t="str">
            <v>COEFICIENTE DE REPRESENTATIVIDADE</v>
          </cell>
          <cell r="K6385" t="str">
            <v>84,16</v>
          </cell>
          <cell r="L6385" t="str">
            <v>CAIXA REFERENCIAL</v>
          </cell>
        </row>
        <row r="6386">
          <cell r="A6386">
            <v>101198</v>
          </cell>
          <cell r="B6386" t="str">
            <v>URBANIZACAO</v>
          </cell>
          <cell r="C6386" t="str">
            <v>URBA</v>
          </cell>
          <cell r="D6386" t="str">
            <v>CERCA/PROTETORES</v>
          </cell>
          <cell r="E6386" t="str">
            <v>0202</v>
          </cell>
          <cell r="F6386" t="str">
            <v/>
          </cell>
          <cell r="G6386" t="str">
            <v/>
          </cell>
          <cell r="H6386" t="str">
            <v>CERCA COM MOURÕES DE CONCRETO, SEÇÃO "T" PONTA INCLINADA, 10X10 CM, ESPAÇAMENTO DE 2,5 M, CRAVADOS 0,5 M, COM 11 FIOS DE ARAME DE AÇO OVALADO 15X17 - FORNECIMENTO E INSTALAÇÃO. AF_05/2020</v>
          </cell>
          <cell r="I6386" t="str">
            <v>M</v>
          </cell>
          <cell r="J6386" t="str">
            <v>COEFICIENTE DE REPRESENTATIVIDADE</v>
          </cell>
          <cell r="K6386" t="str">
            <v>61,37</v>
          </cell>
          <cell r="L6386" t="str">
            <v>CAIXA REFERENCIAL</v>
          </cell>
        </row>
        <row r="6387">
          <cell r="A6387">
            <v>101199</v>
          </cell>
          <cell r="B6387" t="str">
            <v>URBANIZACAO</v>
          </cell>
          <cell r="C6387" t="str">
            <v>URBA</v>
          </cell>
          <cell r="D6387" t="str">
            <v>CERCA/PROTETORES</v>
          </cell>
          <cell r="E6387" t="str">
            <v>0202</v>
          </cell>
          <cell r="F6387" t="str">
            <v/>
          </cell>
          <cell r="G6387" t="str">
            <v/>
          </cell>
          <cell r="H6387" t="str">
            <v>CERCA COM MOURÕES DE CONCRETO, SEÇÃO "T" PONTA INCLINADA, 10X10CM, ESPAÇAMENTO DE 2,5M, CRAVADOS 0,5M, COM 11 FIOS DE ARAME MISTO - FORNECIMENTO E INSTALAÇÃO. AF_05/2020</v>
          </cell>
          <cell r="I6387" t="str">
            <v>M</v>
          </cell>
          <cell r="J6387" t="str">
            <v>COEFICIENTE DE REPRESENTATIVIDADE</v>
          </cell>
          <cell r="K6387" t="str">
            <v>62,06</v>
          </cell>
          <cell r="L6387" t="str">
            <v>CAIXA REFERENCIAL</v>
          </cell>
        </row>
        <row r="6388">
          <cell r="A6388">
            <v>101200</v>
          </cell>
          <cell r="B6388" t="str">
            <v>URBANIZACAO</v>
          </cell>
          <cell r="C6388" t="str">
            <v>URBA</v>
          </cell>
          <cell r="D6388" t="str">
            <v>CERCA/PROTETORES</v>
          </cell>
          <cell r="E6388" t="str">
            <v>0202</v>
          </cell>
          <cell r="F6388" t="str">
            <v/>
          </cell>
          <cell r="G6388" t="str">
            <v/>
          </cell>
          <cell r="H6388" t="str">
            <v>CERCA COM MOURÕES DE MADEIRA, 7,5X7,5 CM, ESPAÇAMENTO DE 2,5 M, ALTURA LIVRE DE 2 M, CRAVADOS 0,5 M, COM 4 FIOS DE ARAME FARPADO Nº 14 CLASSE 250 - FORNECIMENTO E INSTALAÇÃO. AF_05/2020</v>
          </cell>
          <cell r="I6388" t="str">
            <v>M</v>
          </cell>
          <cell r="J6388" t="str">
            <v>COEFICIENTE DE REPRESENTATIVIDADE</v>
          </cell>
          <cell r="K6388" t="str">
            <v>37,66</v>
          </cell>
          <cell r="L6388" t="str">
            <v>CAIXA REFERENCIAL</v>
          </cell>
        </row>
        <row r="6389">
          <cell r="A6389">
            <v>101201</v>
          </cell>
          <cell r="B6389" t="str">
            <v>URBANIZACAO</v>
          </cell>
          <cell r="C6389" t="str">
            <v>URBA</v>
          </cell>
          <cell r="D6389" t="str">
            <v>CERCA/PROTETORES</v>
          </cell>
          <cell r="E6389" t="str">
            <v>0202</v>
          </cell>
          <cell r="F6389" t="str">
            <v/>
          </cell>
          <cell r="G6389" t="str">
            <v/>
          </cell>
          <cell r="H6389" t="str">
            <v>CERCA COM MOURÕES DE MADEIRA, 7,5X7,5 CM, ESPAÇAMENTO DE 2,5 M, ALTURA LIVRE DE 2 M, CRAVADOS 0,5 M, COM 8 FIOS DE ARAME FARPADO Nº 14 CLASSE 250 - FORNECIMENTO E INSTALAÇÃO. AF_05/2020</v>
          </cell>
          <cell r="I6389" t="str">
            <v>M</v>
          </cell>
          <cell r="J6389" t="str">
            <v>COEFICIENTE DE REPRESENTATIVIDADE</v>
          </cell>
          <cell r="K6389" t="str">
            <v>47,04</v>
          </cell>
          <cell r="L6389" t="str">
            <v>CAIXA REFERENCIAL</v>
          </cell>
        </row>
        <row r="6390">
          <cell r="A6390">
            <v>101202</v>
          </cell>
          <cell r="B6390" t="str">
            <v>URBANIZACAO</v>
          </cell>
          <cell r="C6390" t="str">
            <v>URBA</v>
          </cell>
          <cell r="D6390" t="str">
            <v>CERCA/PROTETORES</v>
          </cell>
          <cell r="E6390" t="str">
            <v>0202</v>
          </cell>
          <cell r="F6390" t="str">
            <v/>
          </cell>
          <cell r="G6390" t="str">
            <v/>
          </cell>
          <cell r="H6390" t="str">
            <v>CERCA COM MOURÕES DE MADEIRA ROLIÇA, DIÂMETRO 11 CM, ESPAÇAMENTO DE 2,5 M, ALTURA LIVRE DE 1,7 M, CRAVADOS 0,5 M, COM 5 FIOS DE ARAME FARPADO Nº 14 CLASSE 250 - FORNECIMENTO E INSTALAÇÃO. AF_05/2020</v>
          </cell>
          <cell r="I6390" t="str">
            <v>M</v>
          </cell>
          <cell r="J6390" t="str">
            <v>COEFICIENTE DE REPRESENTATIVIDADE</v>
          </cell>
          <cell r="K6390" t="str">
            <v>32,82</v>
          </cell>
          <cell r="L6390" t="str">
            <v>CAIXA REFERENCIAL</v>
          </cell>
        </row>
        <row r="6391">
          <cell r="A6391">
            <v>101203</v>
          </cell>
          <cell r="B6391" t="str">
            <v>URBANIZACAO</v>
          </cell>
          <cell r="C6391" t="str">
            <v>URBA</v>
          </cell>
          <cell r="D6391" t="str">
            <v>CERCA/PROTETORES</v>
          </cell>
          <cell r="E6391" t="str">
            <v>0202</v>
          </cell>
          <cell r="F6391" t="str">
            <v/>
          </cell>
          <cell r="G6391" t="str">
            <v/>
          </cell>
          <cell r="H6391" t="str">
            <v>CERCA COM MOURÕES DE MADEIRA ROLIÇA, DIÂMETRO 11 CM, ESPAÇAMENTO DE 2,5 M, ALTURA LIVRE DE 1,7 M, CRAVADOS 0,5 M, COM 5 FIOS DE ARAME DE AÇO OVALADO 15X17 - FORNECIMENTO E INSTALAÇÃO. AF_05/2020</v>
          </cell>
          <cell r="I6391" t="str">
            <v>M</v>
          </cell>
          <cell r="J6391" t="str">
            <v>COEFICIENTE DE REPRESENTATIVIDADE</v>
          </cell>
          <cell r="K6391" t="str">
            <v>32,12</v>
          </cell>
          <cell r="L6391" t="str">
            <v>CAIXA REFERENCIAL</v>
          </cell>
        </row>
        <row r="6392">
          <cell r="A6392">
            <v>101204</v>
          </cell>
          <cell r="B6392" t="str">
            <v>URBANIZACAO</v>
          </cell>
          <cell r="C6392" t="str">
            <v>URBA</v>
          </cell>
          <cell r="D6392" t="str">
            <v>CERCA/PROTETORES</v>
          </cell>
          <cell r="E6392" t="str">
            <v>0202</v>
          </cell>
          <cell r="F6392" t="str">
            <v/>
          </cell>
          <cell r="G6392" t="str">
            <v/>
          </cell>
          <cell r="H6392" t="str">
            <v>CERCA COM MOURÕES DE MADEIRA ROLIÇA, DIÂMETRO 11 CM, ESPAÇAMENTO DE 2,5 M, ALTURA LIVRE DE 1,7 M, CRAVADOS 0,5 M, COM 5 FIOS DE ARAME MISTO - FORNECIMENTO E INSTALAÇÃO. AF_05/2020</v>
          </cell>
          <cell r="I6392" t="str">
            <v>M</v>
          </cell>
          <cell r="J6392" t="str">
            <v>COEFICIENTE DE REPRESENTATIVIDADE</v>
          </cell>
          <cell r="K6392" t="str">
            <v>32,40</v>
          </cell>
          <cell r="L6392" t="str">
            <v>CAIXA REFERENCIAL</v>
          </cell>
        </row>
        <row r="6393">
          <cell r="A6393">
            <v>101205</v>
          </cell>
          <cell r="B6393" t="str">
            <v>URBANIZACAO</v>
          </cell>
          <cell r="C6393" t="str">
            <v>URBA</v>
          </cell>
          <cell r="D6393" t="str">
            <v>CERCA/PROTETORES</v>
          </cell>
          <cell r="E6393" t="str">
            <v>0202</v>
          </cell>
          <cell r="F6393" t="str">
            <v/>
          </cell>
          <cell r="G6393" t="str">
            <v/>
          </cell>
          <cell r="H6393" t="str">
            <v>PORTÃO COM MOURÕES DE MADEIRA ROLIÇA, DIÂMETRO 11 CM, COM 5 FIOS DE ARAME FARPADO Nº 14 CLASSE 250, SEM DOBRADIÇAS - FORNECIMENTO E INSTALAÇÃO. AF_05/2020</v>
          </cell>
          <cell r="I6393" t="str">
            <v>M</v>
          </cell>
          <cell r="J6393" t="str">
            <v>COEFICIENTE DE REPRESENTATIVIDADE</v>
          </cell>
          <cell r="K6393" t="str">
            <v>32,82</v>
          </cell>
          <cell r="L6393" t="str">
            <v>CAIXA REFERENCIAL</v>
          </cell>
        </row>
        <row r="6394">
          <cell r="A6394">
            <v>102362</v>
          </cell>
          <cell r="B6394" t="str">
            <v>URBANIZACAO</v>
          </cell>
          <cell r="C6394" t="str">
            <v>URBA</v>
          </cell>
          <cell r="D6394" t="str">
            <v>ALAMBRADO</v>
          </cell>
          <cell r="E6394" t="str">
            <v>0204</v>
          </cell>
          <cell r="F6394" t="str">
            <v/>
          </cell>
          <cell r="G6394" t="str">
            <v/>
          </cell>
          <cell r="H6394" t="str">
            <v>ALAMBRADO PARA QUADRA POLIESPORTIVA, ESTRUTURADO POR TUBOS DE ACO GALVANIZADO, (MONTANTES COM DIAMETRO 2", TRAVESSAS E ESCORAS COM DIÂMETRO 1 ¼), COM TELA DE ARAME GALVANIZADO, FIO 14 BWG E MALHA QUADRADA 5X5CM (EXCETO MURETA). AF_03/2021</v>
          </cell>
          <cell r="I6394" t="str">
            <v>M2</v>
          </cell>
          <cell r="J6394" t="str">
            <v>ATRIBUÍDO SÃO PAULO</v>
          </cell>
          <cell r="K6394" t="str">
            <v>146,45</v>
          </cell>
          <cell r="L6394" t="str">
            <v>CAIXA REFERENCIAL</v>
          </cell>
        </row>
        <row r="6395">
          <cell r="A6395">
            <v>102363</v>
          </cell>
          <cell r="B6395" t="str">
            <v>URBANIZACAO</v>
          </cell>
          <cell r="C6395" t="str">
            <v>URBA</v>
          </cell>
          <cell r="D6395" t="str">
            <v>ALAMBRADO</v>
          </cell>
          <cell r="E6395" t="str">
            <v>0204</v>
          </cell>
          <cell r="F6395" t="str">
            <v/>
          </cell>
          <cell r="G6395" t="str">
            <v/>
          </cell>
          <cell r="H6395" t="str">
            <v>ALAMBRADO PARA QUADRA POLIESPORTIVA, ESTRUTURADO POR TUBOS DE ACO GALVANIZADO, (MONTANTES COM DIAMETRO 2", TRAVESSAS E ESCORAS COM DIÂMETRO 1 ¼), COM TELA DE ARAME GALVANIZADO, FIO 12 BWG E MALHA QUADRADA 5X5CM (EXCETO MURETA). AF_03/2021</v>
          </cell>
          <cell r="I6395" t="str">
            <v>M2</v>
          </cell>
          <cell r="J6395" t="str">
            <v>ATRIBUÍDO SÃO PAULO</v>
          </cell>
          <cell r="K6395" t="str">
            <v>153,24</v>
          </cell>
          <cell r="L6395" t="str">
            <v>CAIXA REFERENCIAL</v>
          </cell>
        </row>
        <row r="6396">
          <cell r="A6396">
            <v>102364</v>
          </cell>
          <cell r="B6396" t="str">
            <v>URBANIZACAO</v>
          </cell>
          <cell r="C6396" t="str">
            <v>URBA</v>
          </cell>
          <cell r="D6396" t="str">
            <v>ALAMBRADO</v>
          </cell>
          <cell r="E6396" t="str">
            <v>0204</v>
          </cell>
          <cell r="F6396" t="str">
            <v/>
          </cell>
          <cell r="G6396" t="str">
            <v/>
          </cell>
          <cell r="H6396" t="str">
            <v>ALAMBRADO PARA QUADRA POLIESPORTIVA, ESTRUTURADO POR TUBOS DE ACO GALVANIZADO, (MONTANTES COM DIAMETRO 2", TRAVESSAS E ESCORAS COM DIÂMETRO 1 ¼), COM TELA DE ARAME GALVANIZADO, FIO 10 BWG E MALHA QUADRADA 5X5CM (EXCETO MURETA). AF_03/2021</v>
          </cell>
          <cell r="I6396" t="str">
            <v>M2</v>
          </cell>
          <cell r="J6396" t="str">
            <v>ATRIBUÍDO SÃO PAULO</v>
          </cell>
          <cell r="K6396" t="str">
            <v>165,72</v>
          </cell>
          <cell r="L6396" t="str">
            <v>CAIXA REFERENCIAL</v>
          </cell>
        </row>
        <row r="6397">
          <cell r="A6397">
            <v>98509</v>
          </cell>
          <cell r="B6397" t="str">
            <v>URBANIZACAO</v>
          </cell>
          <cell r="C6397" t="str">
            <v>URBA</v>
          </cell>
          <cell r="D6397" t="str">
            <v>ARBORIZACAO, INCLUSIVE PREPARO DO SOLO</v>
          </cell>
          <cell r="E6397" t="str">
            <v>0205</v>
          </cell>
          <cell r="F6397" t="str">
            <v/>
          </cell>
          <cell r="G6397" t="str">
            <v/>
          </cell>
          <cell r="H6397" t="str">
            <v>PLANTIO DE ARBUSTO OU  CERCA VIVA. AF_05/2018</v>
          </cell>
          <cell r="I6397" t="str">
            <v>UN</v>
          </cell>
          <cell r="J6397" t="str">
            <v>COEFICIENTE DE REPRESENTATIVIDADE</v>
          </cell>
          <cell r="K6397" t="str">
            <v>48,24</v>
          </cell>
          <cell r="L6397" t="str">
            <v>CAIXA REFERENCIAL</v>
          </cell>
        </row>
        <row r="6398">
          <cell r="A6398">
            <v>98510</v>
          </cell>
          <cell r="B6398" t="str">
            <v>URBANIZACAO</v>
          </cell>
          <cell r="C6398" t="str">
            <v>URBA</v>
          </cell>
          <cell r="D6398" t="str">
            <v>ARBORIZACAO, INCLUSIVE PREPARO DO SOLO</v>
          </cell>
          <cell r="E6398" t="str">
            <v>0205</v>
          </cell>
          <cell r="F6398" t="str">
            <v/>
          </cell>
          <cell r="G6398" t="str">
            <v/>
          </cell>
          <cell r="H6398" t="str">
            <v>PLANTIO DE ÁRVORE ORNAMENTAL COM ALTURA DE MUDA MENOR OU IGUAL A 2,00 M. AF_05/2018</v>
          </cell>
          <cell r="I6398" t="str">
            <v>UN</v>
          </cell>
          <cell r="J6398" t="str">
            <v>COEFICIENTE DE REPRESENTATIVIDADE</v>
          </cell>
          <cell r="K6398" t="str">
            <v>68,99</v>
          </cell>
          <cell r="L6398" t="str">
            <v>CAIXA REFERENCIAL</v>
          </cell>
        </row>
        <row r="6399">
          <cell r="A6399">
            <v>98511</v>
          </cell>
          <cell r="B6399" t="str">
            <v>URBANIZACAO</v>
          </cell>
          <cell r="C6399" t="str">
            <v>URBA</v>
          </cell>
          <cell r="D6399" t="str">
            <v>ARBORIZACAO, INCLUSIVE PREPARO DO SOLO</v>
          </cell>
          <cell r="E6399" t="str">
            <v>0205</v>
          </cell>
          <cell r="F6399" t="str">
            <v/>
          </cell>
          <cell r="G6399" t="str">
            <v/>
          </cell>
          <cell r="H6399" t="str">
            <v>PLANTIO DE ÁRVORE ORNAMENTAL COM ALTURA DE MUDA MAIOR QUE 2,00 M E MENOR OU IGUAL A 4,00 M. AF_05/2018</v>
          </cell>
          <cell r="I6399" t="str">
            <v>UN</v>
          </cell>
          <cell r="J6399" t="str">
            <v>COEFICIENTE DE REPRESENTATIVIDADE</v>
          </cell>
          <cell r="K6399" t="str">
            <v>133,18</v>
          </cell>
          <cell r="L6399" t="str">
            <v>CAIXA REFERENCIAL</v>
          </cell>
        </row>
        <row r="6400">
          <cell r="A6400">
            <v>98516</v>
          </cell>
          <cell r="B6400" t="str">
            <v>URBANIZACAO</v>
          </cell>
          <cell r="C6400" t="str">
            <v>URBA</v>
          </cell>
          <cell r="D6400" t="str">
            <v>ARBORIZACAO, INCLUSIVE PREPARO DO SOLO</v>
          </cell>
          <cell r="E6400" t="str">
            <v>0205</v>
          </cell>
          <cell r="F6400" t="str">
            <v/>
          </cell>
          <cell r="G6400" t="str">
            <v/>
          </cell>
          <cell r="H6400" t="str">
            <v>PLANTIO DE PALMEIRA COM ALTURA DE MUDA MENOR OU IGUAL A 2,00 M. AF_05/2018</v>
          </cell>
          <cell r="I6400" t="str">
            <v>UN</v>
          </cell>
          <cell r="J6400" t="str">
            <v>ATRIBUÍDO SÃO PAULO</v>
          </cell>
          <cell r="K6400" t="str">
            <v>279,21</v>
          </cell>
          <cell r="L6400" t="str">
            <v>CAIXA REFERENCIAL</v>
          </cell>
        </row>
        <row r="6401">
          <cell r="A6401">
            <v>98519</v>
          </cell>
          <cell r="B6401" t="str">
            <v>URBANIZACAO</v>
          </cell>
          <cell r="C6401" t="str">
            <v>URBA</v>
          </cell>
          <cell r="D6401" t="str">
            <v>ARBORIZACAO, INCLUSIVE PREPARO DO SOLO</v>
          </cell>
          <cell r="E6401" t="str">
            <v>0205</v>
          </cell>
          <cell r="F6401" t="str">
            <v/>
          </cell>
          <cell r="G6401" t="str">
            <v/>
          </cell>
          <cell r="H6401" t="str">
            <v>REVOLVIMENTO E LIMPEZA MANUAL DE SOLO. AF_05/2018</v>
          </cell>
          <cell r="I6401" t="str">
            <v>M2</v>
          </cell>
          <cell r="J6401" t="str">
            <v>COEFICIENTE DE REPRESENTATIVIDADE</v>
          </cell>
          <cell r="K6401" t="str">
            <v>1,42</v>
          </cell>
          <cell r="L6401" t="str">
            <v>CAIXA REFERENCIAL</v>
          </cell>
        </row>
        <row r="6402">
          <cell r="A6402">
            <v>98520</v>
          </cell>
          <cell r="B6402" t="str">
            <v>URBANIZACAO</v>
          </cell>
          <cell r="C6402" t="str">
            <v>URBA</v>
          </cell>
          <cell r="D6402" t="str">
            <v>ARBORIZACAO, INCLUSIVE PREPARO DO SOLO</v>
          </cell>
          <cell r="E6402" t="str">
            <v>0205</v>
          </cell>
          <cell r="F6402" t="str">
            <v/>
          </cell>
          <cell r="G6402" t="str">
            <v/>
          </cell>
          <cell r="H6402" t="str">
            <v>APLICAÇÃO DE ADUBO EM SOLO. AF_05/2018</v>
          </cell>
          <cell r="I6402" t="str">
            <v>M2</v>
          </cell>
          <cell r="J6402" t="str">
            <v>COEFICIENTE DE REPRESENTATIVIDADE</v>
          </cell>
          <cell r="K6402" t="str">
            <v>5,86</v>
          </cell>
          <cell r="L6402" t="str">
            <v>CAIXA REFERENCIAL</v>
          </cell>
        </row>
        <row r="6403">
          <cell r="A6403">
            <v>98521</v>
          </cell>
          <cell r="B6403" t="str">
            <v>URBANIZACAO</v>
          </cell>
          <cell r="C6403" t="str">
            <v>URBA</v>
          </cell>
          <cell r="D6403" t="str">
            <v>ARBORIZACAO, INCLUSIVE PREPARO DO SOLO</v>
          </cell>
          <cell r="E6403" t="str">
            <v>0205</v>
          </cell>
          <cell r="F6403" t="str">
            <v/>
          </cell>
          <cell r="G6403" t="str">
            <v/>
          </cell>
          <cell r="H6403" t="str">
            <v>APLICAÇÃO DE CALCÁRIO PARA CORREÇÃO DO PH DO SOLO. AF_05/2018</v>
          </cell>
          <cell r="I6403" t="str">
            <v>M2</v>
          </cell>
          <cell r="J6403" t="str">
            <v>COEFICIENTE DE REPRESENTATIVIDADE</v>
          </cell>
          <cell r="K6403" t="str">
            <v>0,25</v>
          </cell>
          <cell r="L6403" t="str">
            <v>CAIXA REFERENCIAL</v>
          </cell>
        </row>
        <row r="6404">
          <cell r="A6404">
            <v>98522</v>
          </cell>
          <cell r="B6404" t="str">
            <v>URBANIZACAO</v>
          </cell>
          <cell r="C6404" t="str">
            <v>URBA</v>
          </cell>
          <cell r="D6404" t="str">
            <v>ARBORIZACAO, INCLUSIVE PREPARO DO SOLO</v>
          </cell>
          <cell r="E6404" t="str">
            <v>0205</v>
          </cell>
          <cell r="F6404" t="str">
            <v/>
          </cell>
          <cell r="G6404" t="str">
            <v/>
          </cell>
          <cell r="H6404" t="str">
            <v>ALAMBRADO EM MOURÕES DE CONCRETO, COM TELA DE ARAME GALVANIZADO (INCLUSIVE MURETA EM CONCRETO). AF_05/2018</v>
          </cell>
          <cell r="I6404" t="str">
            <v>M</v>
          </cell>
          <cell r="J6404" t="str">
            <v>COEFICIENTE DE REPRESENTATIVIDADE</v>
          </cell>
          <cell r="K6404" t="str">
            <v>101,16</v>
          </cell>
          <cell r="L6404" t="str">
            <v>CAIXA REFERENCIAL</v>
          </cell>
        </row>
        <row r="6405">
          <cell r="A6405">
            <v>98524</v>
          </cell>
          <cell r="B6405" t="str">
            <v>URBANIZACAO</v>
          </cell>
          <cell r="C6405" t="str">
            <v>URBA</v>
          </cell>
          <cell r="D6405" t="str">
            <v>ARBORIZACAO, INCLUSIVE PREPARO DO SOLO</v>
          </cell>
          <cell r="E6405" t="str">
            <v>0205</v>
          </cell>
          <cell r="F6405" t="str">
            <v/>
          </cell>
          <cell r="G6405" t="str">
            <v/>
          </cell>
          <cell r="H6405" t="str">
            <v>LIMPEZA MANUAL DE VEGETAÇÃO EM TERRENO COM ENXADA.AF_05/2018</v>
          </cell>
          <cell r="I6405" t="str">
            <v>M2</v>
          </cell>
          <cell r="J6405" t="str">
            <v>COEFICIENTE DE REPRESENTATIVIDADE</v>
          </cell>
          <cell r="K6405" t="str">
            <v>2,27</v>
          </cell>
          <cell r="L6405" t="str">
            <v>CAIXA REFERENCIAL</v>
          </cell>
        </row>
        <row r="6406">
          <cell r="A6406">
            <v>98503</v>
          </cell>
          <cell r="B6406" t="str">
            <v>URBANIZACAO</v>
          </cell>
          <cell r="C6406" t="str">
            <v>URBA</v>
          </cell>
          <cell r="D6406" t="str">
            <v>GRAMA, INCLUSIVE PREPARO DO SOLO</v>
          </cell>
          <cell r="E6406" t="str">
            <v>0206</v>
          </cell>
          <cell r="F6406" t="str">
            <v/>
          </cell>
          <cell r="G6406" t="str">
            <v/>
          </cell>
          <cell r="H6406" t="str">
            <v>PLANTIO DE GRAMA EM PAVIMENTO CONCREGRAMA. AF_05/2018</v>
          </cell>
          <cell r="I6406" t="str">
            <v>M2</v>
          </cell>
          <cell r="J6406" t="str">
            <v>COEFICIENTE DE REPRESENTATIVIDADE</v>
          </cell>
          <cell r="K6406" t="str">
            <v>16,83</v>
          </cell>
          <cell r="L6406" t="str">
            <v>CAIXA REFERENCIAL</v>
          </cell>
        </row>
        <row r="6407">
          <cell r="A6407">
            <v>98504</v>
          </cell>
          <cell r="B6407" t="str">
            <v>URBANIZACAO</v>
          </cell>
          <cell r="C6407" t="str">
            <v>URBA</v>
          </cell>
          <cell r="D6407" t="str">
            <v>GRAMA, INCLUSIVE PREPARO DO SOLO</v>
          </cell>
          <cell r="E6407" t="str">
            <v>0206</v>
          </cell>
          <cell r="F6407" t="str">
            <v/>
          </cell>
          <cell r="G6407" t="str">
            <v/>
          </cell>
          <cell r="H6407" t="str">
            <v>PLANTIO DE GRAMA EM PLACAS. AF_05/2018</v>
          </cell>
          <cell r="I6407" t="str">
            <v>M2</v>
          </cell>
          <cell r="J6407" t="str">
            <v>COEFICIENTE DE REPRESENTATIVIDADE</v>
          </cell>
          <cell r="K6407" t="str">
            <v>6,51</v>
          </cell>
          <cell r="L6407" t="str">
            <v>CAIXA REFERENCIAL</v>
          </cell>
        </row>
        <row r="6408">
          <cell r="A6408">
            <v>98505</v>
          </cell>
          <cell r="B6408" t="str">
            <v>URBANIZACAO</v>
          </cell>
          <cell r="C6408" t="str">
            <v>URBA</v>
          </cell>
          <cell r="D6408" t="str">
            <v>GRAMA, INCLUSIVE PREPARO DO SOLO</v>
          </cell>
          <cell r="E6408" t="str">
            <v>0206</v>
          </cell>
          <cell r="F6408" t="str">
            <v/>
          </cell>
          <cell r="G6408" t="str">
            <v/>
          </cell>
          <cell r="H6408" t="str">
            <v>PLANTIO DE FORRAÇÃO. AF_05/2018</v>
          </cell>
          <cell r="I6408" t="str">
            <v>M2</v>
          </cell>
          <cell r="J6408" t="str">
            <v>COEFICIENTE DE REPRESENTATIVIDADE</v>
          </cell>
          <cell r="K6408" t="str">
            <v>68,98</v>
          </cell>
          <cell r="L6408" t="str">
            <v>CAIXA REFERENCIAL</v>
          </cell>
        </row>
        <row r="6409">
          <cell r="A6409">
            <v>98525</v>
          </cell>
          <cell r="B6409" t="str">
            <v>URBANIZACAO</v>
          </cell>
          <cell r="C6409" t="str">
            <v>URBA</v>
          </cell>
          <cell r="D6409" t="str">
            <v>MANUTENCAO E LIMPEZA DE AREAS VERDES</v>
          </cell>
          <cell r="E6409" t="str">
            <v>0277</v>
          </cell>
          <cell r="F6409" t="str">
            <v/>
          </cell>
          <cell r="G6409" t="str">
            <v/>
          </cell>
          <cell r="H6409" t="str">
            <v>LIMPEZA MECANIZADA DE CAMADA VEGETAL, VEGETAÇÃO E PEQUENAS ÁRVORES (DIÂMETRO DE TRONCO MENOR QUE 0,20 M), COM TRATOR DE ESTEIRAS.AF_05/2018</v>
          </cell>
          <cell r="I6409" t="str">
            <v>M2</v>
          </cell>
          <cell r="J6409" t="str">
            <v>COEFICIENTE DE REPRESENTATIVIDADE</v>
          </cell>
          <cell r="K6409" t="str">
            <v>0,26</v>
          </cell>
          <cell r="L6409" t="str">
            <v>CAIXA REFERENCIAL</v>
          </cell>
        </row>
        <row r="6410">
          <cell r="A6410">
            <v>98526</v>
          </cell>
          <cell r="B6410" t="str">
            <v>URBANIZACAO</v>
          </cell>
          <cell r="C6410" t="str">
            <v>URBA</v>
          </cell>
          <cell r="D6410" t="str">
            <v>MANUTENCAO E LIMPEZA DE AREAS VERDES</v>
          </cell>
          <cell r="E6410" t="str">
            <v>0277</v>
          </cell>
          <cell r="F6410" t="str">
            <v/>
          </cell>
          <cell r="G6410" t="str">
            <v/>
          </cell>
          <cell r="H6410" t="str">
            <v>REMOÇÃO DE RAÍZES REMANESCENTES DE TRONCO DE ÁRVORE COM DIÂMETRO MAIOR OU IGUAL A 0,20 M E MENOR QUE 0,40 M.AF_05/2018</v>
          </cell>
          <cell r="I6410" t="str">
            <v>UN</v>
          </cell>
          <cell r="J6410" t="str">
            <v>COEFICIENTE DE REPRESENTATIVIDADE</v>
          </cell>
          <cell r="K6410" t="str">
            <v>55,32</v>
          </cell>
          <cell r="L6410" t="str">
            <v>CAIXA REFERENCIAL</v>
          </cell>
        </row>
        <row r="6411">
          <cell r="A6411">
            <v>98527</v>
          </cell>
          <cell r="B6411" t="str">
            <v>URBANIZACAO</v>
          </cell>
          <cell r="C6411" t="str">
            <v>URBA</v>
          </cell>
          <cell r="D6411" t="str">
            <v>MANUTENCAO E LIMPEZA DE AREAS VERDES</v>
          </cell>
          <cell r="E6411" t="str">
            <v>0277</v>
          </cell>
          <cell r="F6411" t="str">
            <v/>
          </cell>
          <cell r="G6411" t="str">
            <v/>
          </cell>
          <cell r="H6411" t="str">
            <v>REMOÇÃO DE RAÍZES REMANESCENTES DE TRONCO DE ÁRVORE COM DIÂMETRO MAIOR OU IGUAL A 0,40 M E MENOR QUE 0,60 M.AF_05/2018</v>
          </cell>
          <cell r="I6411" t="str">
            <v>UN</v>
          </cell>
          <cell r="J6411" t="str">
            <v>COEFICIENTE DE REPRESENTATIVIDADE</v>
          </cell>
          <cell r="K6411" t="str">
            <v>119,14</v>
          </cell>
          <cell r="L6411" t="str">
            <v>CAIXA REFERENCIAL</v>
          </cell>
        </row>
        <row r="6412">
          <cell r="A6412">
            <v>98528</v>
          </cell>
          <cell r="B6412" t="str">
            <v>URBANIZACAO</v>
          </cell>
          <cell r="C6412" t="str">
            <v>URBA</v>
          </cell>
          <cell r="D6412" t="str">
            <v>MANUTENCAO E LIMPEZA DE AREAS VERDES</v>
          </cell>
          <cell r="E6412" t="str">
            <v>0277</v>
          </cell>
          <cell r="F6412" t="str">
            <v/>
          </cell>
          <cell r="G6412" t="str">
            <v/>
          </cell>
          <cell r="H6412" t="str">
            <v>REMOÇÃO DE RAÍZES REMANESCENTES DE TRONCO DE ÁRVORE COM DIÂMETRO MAIOR OU IGUAL A 0,60 M.AF_05/2018</v>
          </cell>
          <cell r="I6412" t="str">
            <v>UN</v>
          </cell>
          <cell r="J6412" t="str">
            <v>COEFICIENTE DE REPRESENTATIVIDADE</v>
          </cell>
          <cell r="K6412" t="str">
            <v>174,21</v>
          </cell>
          <cell r="L6412" t="str">
            <v>CAIXA REFERENCIAL</v>
          </cell>
        </row>
        <row r="6413">
          <cell r="A6413">
            <v>98529</v>
          </cell>
          <cell r="B6413" t="str">
            <v>URBANIZACAO</v>
          </cell>
          <cell r="C6413" t="str">
            <v>URBA</v>
          </cell>
          <cell r="D6413" t="str">
            <v>MANUTENCAO E LIMPEZA DE AREAS VERDES</v>
          </cell>
          <cell r="E6413" t="str">
            <v>0277</v>
          </cell>
          <cell r="F6413" t="str">
            <v/>
          </cell>
          <cell r="G6413" t="str">
            <v/>
          </cell>
          <cell r="H6413" t="str">
            <v>CORTE RASO E RECORTE DE ÁRVORE COM DIÂMETRO DE TRONCO MAIOR OU IGUAL A 0,20 M E MENOR QUE 0,40 M.AF_05/2018</v>
          </cell>
          <cell r="I6413" t="str">
            <v>UN</v>
          </cell>
          <cell r="J6413" t="str">
            <v>COEFICIENTE DE REPRESENTATIVIDADE</v>
          </cell>
          <cell r="K6413" t="str">
            <v>49,14</v>
          </cell>
          <cell r="L6413" t="str">
            <v>CAIXA REFERENCIAL</v>
          </cell>
        </row>
        <row r="6414">
          <cell r="A6414">
            <v>98530</v>
          </cell>
          <cell r="B6414" t="str">
            <v>URBANIZACAO</v>
          </cell>
          <cell r="C6414" t="str">
            <v>URBA</v>
          </cell>
          <cell r="D6414" t="str">
            <v>MANUTENCAO E LIMPEZA DE AREAS VERDES</v>
          </cell>
          <cell r="E6414" t="str">
            <v>0277</v>
          </cell>
          <cell r="F6414" t="str">
            <v/>
          </cell>
          <cell r="G6414" t="str">
            <v/>
          </cell>
          <cell r="H6414" t="str">
            <v>CORTE RASO E RECORTE DE ÁRVORE COM DIÂMETRO DE TRONCO MAIOR OU IGUAL A 0,40 M E MENOR QUE 0,60 M.AF_05/2018</v>
          </cell>
          <cell r="I6414" t="str">
            <v>UN</v>
          </cell>
          <cell r="J6414" t="str">
            <v>COEFICIENTE DE REPRESENTATIVIDADE</v>
          </cell>
          <cell r="K6414" t="str">
            <v>87,53</v>
          </cell>
          <cell r="L6414" t="str">
            <v>CAIXA REFERENCIAL</v>
          </cell>
        </row>
        <row r="6415">
          <cell r="A6415">
            <v>98531</v>
          </cell>
          <cell r="B6415" t="str">
            <v>URBANIZACAO</v>
          </cell>
          <cell r="C6415" t="str">
            <v>URBA</v>
          </cell>
          <cell r="D6415" t="str">
            <v>MANUTENCAO E LIMPEZA DE AREAS VERDES</v>
          </cell>
          <cell r="E6415" t="str">
            <v>0277</v>
          </cell>
          <cell r="F6415" t="str">
            <v/>
          </cell>
          <cell r="G6415" t="str">
            <v/>
          </cell>
          <cell r="H6415" t="str">
            <v>CORTE RASO E RECORTE DE ÁRVORE COM DIÂMETRO DE TRONCO MAIOR OU IGUAL A 0,60 M.AF_05/2018</v>
          </cell>
          <cell r="I6415" t="str">
            <v>UN</v>
          </cell>
          <cell r="J6415" t="str">
            <v>ATRIBUÍDO SÃO PAULO</v>
          </cell>
          <cell r="K6415" t="str">
            <v>187,40</v>
          </cell>
          <cell r="L6415" t="str">
            <v>CAIXA REFERENCIAL</v>
          </cell>
        </row>
        <row r="6416">
          <cell r="A6416">
            <v>98532</v>
          </cell>
          <cell r="B6416" t="str">
            <v>URBANIZACAO</v>
          </cell>
          <cell r="C6416" t="str">
            <v>URBA</v>
          </cell>
          <cell r="D6416" t="str">
            <v>MANUTENCAO E LIMPEZA DE AREAS VERDES</v>
          </cell>
          <cell r="E6416" t="str">
            <v>0277</v>
          </cell>
          <cell r="F6416" t="str">
            <v/>
          </cell>
          <cell r="G6416" t="str">
            <v/>
          </cell>
          <cell r="H6416" t="str">
            <v>PODA EM ALTURA DE ÁRVORE COM DIÂMETRO DE TRONCO MENOR QUE 0,20 M.AF_05/2018</v>
          </cell>
          <cell r="I6416" t="str">
            <v>UN</v>
          </cell>
          <cell r="J6416" t="str">
            <v>ATRIBUÍDO SÃO PAULO</v>
          </cell>
          <cell r="K6416" t="str">
            <v>73,10</v>
          </cell>
          <cell r="L6416" t="str">
            <v>CAIXA REFERENCIAL</v>
          </cell>
        </row>
        <row r="6417">
          <cell r="A6417">
            <v>98533</v>
          </cell>
          <cell r="B6417" t="str">
            <v>URBANIZACAO</v>
          </cell>
          <cell r="C6417" t="str">
            <v>URBA</v>
          </cell>
          <cell r="D6417" t="str">
            <v>MANUTENCAO E LIMPEZA DE AREAS VERDES</v>
          </cell>
          <cell r="E6417" t="str">
            <v>0277</v>
          </cell>
          <cell r="F6417" t="str">
            <v/>
          </cell>
          <cell r="G6417" t="str">
            <v/>
          </cell>
          <cell r="H6417" t="str">
            <v>PODA EM ALTURA DE ÁRVORE COM DIÂMETRO DE TRONCO MAIOR OU IGUAL A 0,20 M E MENOR QUE 0,40 M.AF_05/2018</v>
          </cell>
          <cell r="I6417" t="str">
            <v>UN</v>
          </cell>
          <cell r="J6417" t="str">
            <v>ATRIBUÍDO SÃO PAULO</v>
          </cell>
          <cell r="K6417" t="str">
            <v>197,21</v>
          </cell>
          <cell r="L6417" t="str">
            <v>CAIXA REFERENCIAL</v>
          </cell>
        </row>
        <row r="6418">
          <cell r="A6418">
            <v>98534</v>
          </cell>
          <cell r="B6418" t="str">
            <v>URBANIZACAO</v>
          </cell>
          <cell r="C6418" t="str">
            <v>URBA</v>
          </cell>
          <cell r="D6418" t="str">
            <v>MANUTENCAO E LIMPEZA DE AREAS VERDES</v>
          </cell>
          <cell r="E6418" t="str">
            <v>0277</v>
          </cell>
          <cell r="F6418" t="str">
            <v/>
          </cell>
          <cell r="G6418" t="str">
            <v/>
          </cell>
          <cell r="H6418" t="str">
            <v>PODA EM ALTURA DE ÁRVORE COM DIÂMETRO DE TRONCO MAIOR OU IGUAL A 0,40 M E MENOR QUE 0,60 M.AF_05/2018</v>
          </cell>
          <cell r="I6418" t="str">
            <v>UN</v>
          </cell>
          <cell r="J6418" t="str">
            <v>ATRIBUÍDO SÃO PAULO</v>
          </cell>
          <cell r="K6418" t="str">
            <v>508,81</v>
          </cell>
          <cell r="L6418" t="str">
            <v>CAIXA REFERENCIAL</v>
          </cell>
        </row>
        <row r="6419">
          <cell r="A6419">
            <v>98535</v>
          </cell>
          <cell r="B6419" t="str">
            <v>URBANIZACAO</v>
          </cell>
          <cell r="C6419" t="str">
            <v>URBA</v>
          </cell>
          <cell r="D6419" t="str">
            <v>MANUTENCAO E LIMPEZA DE AREAS VERDES</v>
          </cell>
          <cell r="E6419" t="str">
            <v>0277</v>
          </cell>
          <cell r="F6419" t="str">
            <v/>
          </cell>
          <cell r="G6419" t="str">
            <v/>
          </cell>
          <cell r="H6419" t="str">
            <v>PODA EM ALTURA DE ÁRVORE COM DIÂMETRO DE TRONCO MAIOR OU IGUAL A 0,60 M.AF_05/2018</v>
          </cell>
          <cell r="I6419" t="str">
            <v>UN</v>
          </cell>
          <cell r="J6419" t="str">
            <v>ATRIBUÍDO SÃO PAULO</v>
          </cell>
          <cell r="K6419" t="str">
            <v>799,29</v>
          </cell>
          <cell r="L6419" t="str">
            <v>CAIXA REFERENCIAL</v>
          </cell>
        </row>
        <row r="6420">
          <cell r="A6420">
            <v>88238</v>
          </cell>
          <cell r="B6420" t="str">
            <v>SERVICOS DIVERSOS</v>
          </cell>
          <cell r="C6420" t="str">
            <v>SEDI</v>
          </cell>
          <cell r="D6420" t="str">
            <v>OUTROS</v>
          </cell>
          <cell r="E6420" t="str">
            <v>0318</v>
          </cell>
          <cell r="F6420" t="str">
            <v/>
          </cell>
          <cell r="G6420" t="str">
            <v/>
          </cell>
          <cell r="H6420" t="str">
            <v>AJUDANTE DE ARMADOR COM ENCARGOS COMPLEMENTARES</v>
          </cell>
          <cell r="I6420" t="str">
            <v>H</v>
          </cell>
          <cell r="J6420" t="str">
            <v>COEFICIENTE DE REPRESENTATIVIDADE</v>
          </cell>
          <cell r="K6420" t="str">
            <v>13,99</v>
          </cell>
          <cell r="L6420" t="str">
            <v>ENCARGOS COMPLEMENTARES REFERENCIAL</v>
          </cell>
        </row>
        <row r="6421">
          <cell r="A6421">
            <v>88239</v>
          </cell>
          <cell r="B6421" t="str">
            <v>SERVICOS DIVERSOS</v>
          </cell>
          <cell r="C6421" t="str">
            <v>SEDI</v>
          </cell>
          <cell r="D6421" t="str">
            <v>OUTROS</v>
          </cell>
          <cell r="E6421" t="str">
            <v>0318</v>
          </cell>
          <cell r="F6421" t="str">
            <v/>
          </cell>
          <cell r="G6421" t="str">
            <v/>
          </cell>
          <cell r="H6421" t="str">
            <v>AJUDANTE DE CARPINTEIRO COM ENCARGOS COMPLEMENTARES</v>
          </cell>
          <cell r="I6421" t="str">
            <v>H</v>
          </cell>
          <cell r="J6421" t="str">
            <v>COEFICIENTE DE REPRESENTATIVIDADE</v>
          </cell>
          <cell r="K6421" t="str">
            <v>15,02</v>
          </cell>
          <cell r="L6421" t="str">
            <v>ENCARGOS COMPLEMENTARES REFERENCIAL</v>
          </cell>
        </row>
        <row r="6422">
          <cell r="A6422">
            <v>88240</v>
          </cell>
          <cell r="B6422" t="str">
            <v>SERVICOS DIVERSOS</v>
          </cell>
          <cell r="C6422" t="str">
            <v>SEDI</v>
          </cell>
          <cell r="D6422" t="str">
            <v>OUTROS</v>
          </cell>
          <cell r="E6422" t="str">
            <v>0318</v>
          </cell>
          <cell r="F6422" t="str">
            <v/>
          </cell>
          <cell r="G6422" t="str">
            <v/>
          </cell>
          <cell r="H6422" t="str">
            <v>AJUDANTE DE ESTRUTURA METÁLICA COM ENCARGOS COMPLEMENTARES</v>
          </cell>
          <cell r="I6422" t="str">
            <v>H</v>
          </cell>
          <cell r="J6422" t="str">
            <v>COEFICIENTE DE REPRESENTATIVIDADE</v>
          </cell>
          <cell r="K6422" t="str">
            <v>14,67</v>
          </cell>
          <cell r="L6422" t="str">
            <v>ENCARGOS COMPLEMENTARES REFERENCIAL</v>
          </cell>
        </row>
        <row r="6423">
          <cell r="A6423">
            <v>88241</v>
          </cell>
          <cell r="B6423" t="str">
            <v>SERVICOS DIVERSOS</v>
          </cell>
          <cell r="C6423" t="str">
            <v>SEDI</v>
          </cell>
          <cell r="D6423" t="str">
            <v>OUTROS</v>
          </cell>
          <cell r="E6423" t="str">
            <v>0318</v>
          </cell>
          <cell r="F6423" t="str">
            <v/>
          </cell>
          <cell r="G6423" t="str">
            <v/>
          </cell>
          <cell r="H6423" t="str">
            <v>AJUDANTE DE OPERAÇÃO EM GERAL COM ENCARGOS COMPLEMENTARES</v>
          </cell>
          <cell r="I6423" t="str">
            <v>H</v>
          </cell>
          <cell r="J6423" t="str">
            <v>COEFICIENTE DE REPRESENTATIVIDADE</v>
          </cell>
          <cell r="K6423" t="str">
            <v>14,28</v>
          </cell>
          <cell r="L6423" t="str">
            <v>ENCARGOS COMPLEMENTARES REFERENCIAL</v>
          </cell>
        </row>
        <row r="6424">
          <cell r="A6424">
            <v>88242</v>
          </cell>
          <cell r="B6424" t="str">
            <v>SERVICOS DIVERSOS</v>
          </cell>
          <cell r="C6424" t="str">
            <v>SEDI</v>
          </cell>
          <cell r="D6424" t="str">
            <v>OUTROS</v>
          </cell>
          <cell r="E6424" t="str">
            <v>0318</v>
          </cell>
          <cell r="F6424" t="str">
            <v/>
          </cell>
          <cell r="G6424" t="str">
            <v/>
          </cell>
          <cell r="H6424" t="str">
            <v>AJUDANTE DE PEDREIRO COM ENCARGOS COMPLEMENTARES</v>
          </cell>
          <cell r="I6424" t="str">
            <v>H</v>
          </cell>
          <cell r="J6424" t="str">
            <v>COEFICIENTE DE REPRESENTATIVIDADE</v>
          </cell>
          <cell r="K6424" t="str">
            <v>14,47</v>
          </cell>
          <cell r="L6424" t="str">
            <v>ENCARGOS COMPLEMENTARES REFERENCIAL</v>
          </cell>
        </row>
        <row r="6425">
          <cell r="A6425">
            <v>88243</v>
          </cell>
          <cell r="B6425" t="str">
            <v>SERVICOS DIVERSOS</v>
          </cell>
          <cell r="C6425" t="str">
            <v>SEDI</v>
          </cell>
          <cell r="D6425" t="str">
            <v>OUTROS</v>
          </cell>
          <cell r="E6425" t="str">
            <v>0318</v>
          </cell>
          <cell r="F6425" t="str">
            <v/>
          </cell>
          <cell r="G6425" t="str">
            <v/>
          </cell>
          <cell r="H6425" t="str">
            <v>AJUDANTE ESPECIALIZADO COM ENCARGOS COMPLEMENTARES</v>
          </cell>
          <cell r="I6425" t="str">
            <v>H</v>
          </cell>
          <cell r="J6425" t="str">
            <v>COEFICIENTE DE REPRESENTATIVIDADE</v>
          </cell>
          <cell r="K6425" t="str">
            <v>17,21</v>
          </cell>
          <cell r="L6425" t="str">
            <v>ENCARGOS COMPLEMENTARES REFERENCIAL</v>
          </cell>
        </row>
        <row r="6426">
          <cell r="A6426">
            <v>88245</v>
          </cell>
          <cell r="B6426" t="str">
            <v>SERVICOS DIVERSOS</v>
          </cell>
          <cell r="C6426" t="str">
            <v>SEDI</v>
          </cell>
          <cell r="D6426" t="str">
            <v>OUTROS</v>
          </cell>
          <cell r="E6426" t="str">
            <v>0318</v>
          </cell>
          <cell r="F6426" t="str">
            <v/>
          </cell>
          <cell r="G6426" t="str">
            <v/>
          </cell>
          <cell r="H6426" t="str">
            <v>ARMADOR COM ENCARGOS COMPLEMENTARES</v>
          </cell>
          <cell r="I6426" t="str">
            <v>H</v>
          </cell>
          <cell r="J6426" t="str">
            <v>COEFICIENTE DE REPRESENTATIVIDADE</v>
          </cell>
          <cell r="K6426" t="str">
            <v>17,74</v>
          </cell>
          <cell r="L6426" t="str">
            <v>ENCARGOS COMPLEMENTARES REFERENCIAL</v>
          </cell>
        </row>
        <row r="6427">
          <cell r="A6427">
            <v>88246</v>
          </cell>
          <cell r="B6427" t="str">
            <v>SERVICOS DIVERSOS</v>
          </cell>
          <cell r="C6427" t="str">
            <v>SEDI</v>
          </cell>
          <cell r="D6427" t="str">
            <v>OUTROS</v>
          </cell>
          <cell r="E6427" t="str">
            <v>0318</v>
          </cell>
          <cell r="F6427" t="str">
            <v/>
          </cell>
          <cell r="G6427" t="str">
            <v/>
          </cell>
          <cell r="H6427" t="str">
            <v>ASSENTADOR DE TUBOS COM ENCARGOS COMPLEMENTARES</v>
          </cell>
          <cell r="I6427" t="str">
            <v>H</v>
          </cell>
          <cell r="J6427" t="str">
            <v>COEFICIENTE DE REPRESENTATIVIDADE</v>
          </cell>
          <cell r="K6427" t="str">
            <v>21,07</v>
          </cell>
          <cell r="L6427" t="str">
            <v>ENCARGOS COMPLEMENTARES REFERENCIAL</v>
          </cell>
        </row>
        <row r="6428">
          <cell r="A6428">
            <v>88247</v>
          </cell>
          <cell r="B6428" t="str">
            <v>SERVICOS DIVERSOS</v>
          </cell>
          <cell r="C6428" t="str">
            <v>SEDI</v>
          </cell>
          <cell r="D6428" t="str">
            <v>OUTROS</v>
          </cell>
          <cell r="E6428" t="str">
            <v>0318</v>
          </cell>
          <cell r="F6428" t="str">
            <v/>
          </cell>
          <cell r="G6428" t="str">
            <v/>
          </cell>
          <cell r="H6428" t="str">
            <v>AUXILIAR DE ELETRICISTA COM ENCARGOS COMPLEMENTARES</v>
          </cell>
          <cell r="I6428" t="str">
            <v>H</v>
          </cell>
          <cell r="J6428" t="str">
            <v>COEFICIENTE DE REPRESENTATIVIDADE</v>
          </cell>
          <cell r="K6428" t="str">
            <v>15,40</v>
          </cell>
          <cell r="L6428" t="str">
            <v>ENCARGOS COMPLEMENTARES REFERENCIAL</v>
          </cell>
        </row>
        <row r="6429">
          <cell r="A6429">
            <v>88248</v>
          </cell>
          <cell r="B6429" t="str">
            <v>SERVICOS DIVERSOS</v>
          </cell>
          <cell r="C6429" t="str">
            <v>SEDI</v>
          </cell>
          <cell r="D6429" t="str">
            <v>OUTROS</v>
          </cell>
          <cell r="E6429" t="str">
            <v>0318</v>
          </cell>
          <cell r="F6429" t="str">
            <v/>
          </cell>
          <cell r="G6429" t="str">
            <v/>
          </cell>
          <cell r="H6429" t="str">
            <v>AUXILIAR DE ENCANADOR OU BOMBEIRO HIDRÁULICO COM ENCARGOS COMPLEMENTARES</v>
          </cell>
          <cell r="I6429" t="str">
            <v>H</v>
          </cell>
          <cell r="J6429" t="str">
            <v>COEFICIENTE DE REPRESENTATIVIDADE</v>
          </cell>
          <cell r="K6429" t="str">
            <v>13,89</v>
          </cell>
          <cell r="L6429" t="str">
            <v>ENCARGOS COMPLEMENTARES REFERENCIAL</v>
          </cell>
        </row>
        <row r="6430">
          <cell r="A6430">
            <v>88249</v>
          </cell>
          <cell r="B6430" t="str">
            <v>SERVICOS DIVERSOS</v>
          </cell>
          <cell r="C6430" t="str">
            <v>SEDI</v>
          </cell>
          <cell r="D6430" t="str">
            <v>OUTROS</v>
          </cell>
          <cell r="E6430" t="str">
            <v>0318</v>
          </cell>
          <cell r="F6430" t="str">
            <v/>
          </cell>
          <cell r="G6430" t="str">
            <v/>
          </cell>
          <cell r="H6430" t="str">
            <v>AUXILIAR DE LABORATÓRIO COM ENCARGOS COMPLEMENTARES</v>
          </cell>
          <cell r="I6430" t="str">
            <v>H</v>
          </cell>
          <cell r="J6430" t="str">
            <v>COEFICIENTE DE REPRESENTATIVIDADE</v>
          </cell>
          <cell r="K6430" t="str">
            <v>20,75</v>
          </cell>
          <cell r="L6430" t="str">
            <v>ENCARGOS COMPLEMENTARES REFERENCIAL</v>
          </cell>
        </row>
        <row r="6431">
          <cell r="A6431">
            <v>88250</v>
          </cell>
          <cell r="B6431" t="str">
            <v>SERVICOS DIVERSOS</v>
          </cell>
          <cell r="C6431" t="str">
            <v>SEDI</v>
          </cell>
          <cell r="D6431" t="str">
            <v>OUTROS</v>
          </cell>
          <cell r="E6431" t="str">
            <v>0318</v>
          </cell>
          <cell r="F6431" t="str">
            <v/>
          </cell>
          <cell r="G6431" t="str">
            <v/>
          </cell>
          <cell r="H6431" t="str">
            <v>AUXILIAR DE MECÂNICO COM ENCARGOS COMPLEMENTARES</v>
          </cell>
          <cell r="I6431" t="str">
            <v>H</v>
          </cell>
          <cell r="J6431" t="str">
            <v>COEFICIENTE DE REPRESENTATIVIDADE</v>
          </cell>
          <cell r="K6431" t="str">
            <v>14,89</v>
          </cell>
          <cell r="L6431" t="str">
            <v>ENCARGOS COMPLEMENTARES REFERENCIAL</v>
          </cell>
        </row>
        <row r="6432">
          <cell r="A6432">
            <v>88251</v>
          </cell>
          <cell r="B6432" t="str">
            <v>SERVICOS DIVERSOS</v>
          </cell>
          <cell r="C6432" t="str">
            <v>SEDI</v>
          </cell>
          <cell r="D6432" t="str">
            <v>OUTROS</v>
          </cell>
          <cell r="E6432" t="str">
            <v>0318</v>
          </cell>
          <cell r="F6432" t="str">
            <v/>
          </cell>
          <cell r="G6432" t="str">
            <v/>
          </cell>
          <cell r="H6432" t="str">
            <v>AUXILIAR DE SERRALHEIRO COM ENCARGOS COMPLEMENTARES</v>
          </cell>
          <cell r="I6432" t="str">
            <v>H</v>
          </cell>
          <cell r="J6432" t="str">
            <v>COEFICIENTE DE REPRESENTATIVIDADE</v>
          </cell>
          <cell r="K6432" t="str">
            <v>14,61</v>
          </cell>
          <cell r="L6432" t="str">
            <v>ENCARGOS COMPLEMENTARES REFERENCIAL</v>
          </cell>
        </row>
        <row r="6433">
          <cell r="A6433">
            <v>88252</v>
          </cell>
          <cell r="B6433" t="str">
            <v>SERVICOS DIVERSOS</v>
          </cell>
          <cell r="C6433" t="str">
            <v>SEDI</v>
          </cell>
          <cell r="D6433" t="str">
            <v>OUTROS</v>
          </cell>
          <cell r="E6433" t="str">
            <v>0318</v>
          </cell>
          <cell r="F6433" t="str">
            <v/>
          </cell>
          <cell r="G6433" t="str">
            <v/>
          </cell>
          <cell r="H6433" t="str">
            <v>AUXILIAR DE SERVIÇOS GERAIS COM ENCARGOS COMPLEMENTARES</v>
          </cell>
          <cell r="I6433" t="str">
            <v>H</v>
          </cell>
          <cell r="J6433" t="str">
            <v>COEFICIENTE DE REPRESENTATIVIDADE</v>
          </cell>
          <cell r="K6433" t="str">
            <v>15,19</v>
          </cell>
          <cell r="L6433" t="str">
            <v>ENCARGOS COMPLEMENTARES REFERENCIAL</v>
          </cell>
        </row>
        <row r="6434">
          <cell r="A6434">
            <v>88253</v>
          </cell>
          <cell r="B6434" t="str">
            <v>SERVICOS DIVERSOS</v>
          </cell>
          <cell r="C6434" t="str">
            <v>SEDI</v>
          </cell>
          <cell r="D6434" t="str">
            <v>OUTROS</v>
          </cell>
          <cell r="E6434" t="str">
            <v>0318</v>
          </cell>
          <cell r="F6434" t="str">
            <v/>
          </cell>
          <cell r="G6434" t="str">
            <v/>
          </cell>
          <cell r="H6434" t="str">
            <v>AUXILIAR DE TOPÓGRAFO COM ENCARGOS COMPLEMENTARES</v>
          </cell>
          <cell r="I6434" t="str">
            <v>H</v>
          </cell>
          <cell r="J6434" t="str">
            <v>COEFICIENTE DE REPRESENTATIVIDADE</v>
          </cell>
          <cell r="K6434" t="str">
            <v>8,40</v>
          </cell>
          <cell r="L6434" t="str">
            <v>ENCARGOS COMPLEMENTARES REFERENCIAL</v>
          </cell>
        </row>
        <row r="6435">
          <cell r="A6435">
            <v>88255</v>
          </cell>
          <cell r="B6435" t="str">
            <v>SERVICOS DIVERSOS</v>
          </cell>
          <cell r="C6435" t="str">
            <v>SEDI</v>
          </cell>
          <cell r="D6435" t="str">
            <v>OUTROS</v>
          </cell>
          <cell r="E6435" t="str">
            <v>0318</v>
          </cell>
          <cell r="F6435" t="str">
            <v/>
          </cell>
          <cell r="G6435" t="str">
            <v/>
          </cell>
          <cell r="H6435" t="str">
            <v>AUXILIAR TÉCNICO DE ENGENHARIA COM ENCARGOS COMPLEMENTARES</v>
          </cell>
          <cell r="I6435" t="str">
            <v>H</v>
          </cell>
          <cell r="J6435" t="str">
            <v>COEFICIENTE DE REPRESENTATIVIDADE</v>
          </cell>
          <cell r="K6435" t="str">
            <v>26,43</v>
          </cell>
          <cell r="L6435" t="str">
            <v>ENCARGOS COMPLEMENTARES REFERENCIAL</v>
          </cell>
        </row>
        <row r="6436">
          <cell r="A6436">
            <v>88256</v>
          </cell>
          <cell r="B6436" t="str">
            <v>SERVICOS DIVERSOS</v>
          </cell>
          <cell r="C6436" t="str">
            <v>SEDI</v>
          </cell>
          <cell r="D6436" t="str">
            <v>OUTROS</v>
          </cell>
          <cell r="E6436" t="str">
            <v>0318</v>
          </cell>
          <cell r="F6436" t="str">
            <v/>
          </cell>
          <cell r="G6436" t="str">
            <v/>
          </cell>
          <cell r="H6436" t="str">
            <v>AZULEJISTA OU LADRILHISTA COM ENCARGOS COMPLEMENTARES</v>
          </cell>
          <cell r="I6436" t="str">
            <v>H</v>
          </cell>
          <cell r="J6436" t="str">
            <v>COEFICIENTE DE REPRESENTATIVIDADE</v>
          </cell>
          <cell r="K6436" t="str">
            <v>17,76</v>
          </cell>
          <cell r="L6436" t="str">
            <v>ENCARGOS COMPLEMENTARES REFERENCIAL</v>
          </cell>
        </row>
        <row r="6437">
          <cell r="A6437">
            <v>88257</v>
          </cell>
          <cell r="B6437" t="str">
            <v>SERVICOS DIVERSOS</v>
          </cell>
          <cell r="C6437" t="str">
            <v>SEDI</v>
          </cell>
          <cell r="D6437" t="str">
            <v>OUTROS</v>
          </cell>
          <cell r="E6437" t="str">
            <v>0318</v>
          </cell>
          <cell r="F6437" t="str">
            <v/>
          </cell>
          <cell r="G6437" t="str">
            <v/>
          </cell>
          <cell r="H6437" t="str">
            <v>BLASTER, DINAMITADOR OU CABO DE FOGO COM ENCARGOS COMPLEMENTARES</v>
          </cell>
          <cell r="I6437" t="str">
            <v>H</v>
          </cell>
          <cell r="J6437" t="str">
            <v>COEFICIENTE DE REPRESENTATIVIDADE</v>
          </cell>
          <cell r="K6437" t="str">
            <v>18,11</v>
          </cell>
          <cell r="L6437" t="str">
            <v>ENCARGOS COMPLEMENTARES REFERENCIAL</v>
          </cell>
        </row>
        <row r="6438">
          <cell r="A6438">
            <v>88258</v>
          </cell>
          <cell r="B6438" t="str">
            <v>SERVICOS DIVERSOS</v>
          </cell>
          <cell r="C6438" t="str">
            <v>SEDI</v>
          </cell>
          <cell r="D6438" t="str">
            <v>OUTROS</v>
          </cell>
          <cell r="E6438" t="str">
            <v>0318</v>
          </cell>
          <cell r="F6438" t="str">
            <v/>
          </cell>
          <cell r="G6438" t="str">
            <v/>
          </cell>
          <cell r="H6438" t="str">
            <v>CADASTRISTA DE REDES DE AGUA E ESGOTO COM ENCARGOS COMPLEMENTARES</v>
          </cell>
          <cell r="I6438" t="str">
            <v>H</v>
          </cell>
          <cell r="J6438" t="str">
            <v>COEFICIENTE DE REPRESENTATIVIDADE</v>
          </cell>
          <cell r="K6438" t="str">
            <v>10,79</v>
          </cell>
          <cell r="L6438" t="str">
            <v>ENCARGOS COMPLEMENTARES REFERENCIAL</v>
          </cell>
        </row>
        <row r="6439">
          <cell r="A6439">
            <v>88260</v>
          </cell>
          <cell r="B6439" t="str">
            <v>SERVICOS DIVERSOS</v>
          </cell>
          <cell r="C6439" t="str">
            <v>SEDI</v>
          </cell>
          <cell r="D6439" t="str">
            <v>OUTROS</v>
          </cell>
          <cell r="E6439" t="str">
            <v>0318</v>
          </cell>
          <cell r="F6439" t="str">
            <v/>
          </cell>
          <cell r="G6439" t="str">
            <v/>
          </cell>
          <cell r="H6439" t="str">
            <v>CALCETEIRO COM ENCARGOS COMPLEMENTARES</v>
          </cell>
          <cell r="I6439" t="str">
            <v>H</v>
          </cell>
          <cell r="J6439" t="str">
            <v>COEFICIENTE DE REPRESENTATIVIDADE</v>
          </cell>
          <cell r="K6439" t="str">
            <v>18,74</v>
          </cell>
          <cell r="L6439" t="str">
            <v>ENCARGOS COMPLEMENTARES REFERENCIAL</v>
          </cell>
        </row>
        <row r="6440">
          <cell r="A6440">
            <v>88261</v>
          </cell>
          <cell r="B6440" t="str">
            <v>SERVICOS DIVERSOS</v>
          </cell>
          <cell r="C6440" t="str">
            <v>SEDI</v>
          </cell>
          <cell r="D6440" t="str">
            <v>OUTROS</v>
          </cell>
          <cell r="E6440" t="str">
            <v>0318</v>
          </cell>
          <cell r="F6440" t="str">
            <v/>
          </cell>
          <cell r="G6440" t="str">
            <v/>
          </cell>
          <cell r="H6440" t="str">
            <v>CARPINTEIRO DE ESQUADRIA COM ENCARGOS COMPLEMENTARES</v>
          </cell>
          <cell r="I6440" t="str">
            <v>H</v>
          </cell>
          <cell r="J6440" t="str">
            <v>COEFICIENTE DE REPRESENTATIVIDADE</v>
          </cell>
          <cell r="K6440" t="str">
            <v>18,79</v>
          </cell>
          <cell r="L6440" t="str">
            <v>ENCARGOS COMPLEMENTARES REFERENCIAL</v>
          </cell>
        </row>
        <row r="6441">
          <cell r="A6441">
            <v>88262</v>
          </cell>
          <cell r="B6441" t="str">
            <v>SERVICOS DIVERSOS</v>
          </cell>
          <cell r="C6441" t="str">
            <v>SEDI</v>
          </cell>
          <cell r="D6441" t="str">
            <v>OUTROS</v>
          </cell>
          <cell r="E6441" t="str">
            <v>0318</v>
          </cell>
          <cell r="F6441" t="str">
            <v/>
          </cell>
          <cell r="G6441" t="str">
            <v/>
          </cell>
          <cell r="H6441" t="str">
            <v>CARPINTEIRO DE FORMAS COM ENCARGOS COMPLEMENTARES</v>
          </cell>
          <cell r="I6441" t="str">
            <v>H</v>
          </cell>
          <cell r="J6441" t="str">
            <v>COLETADO</v>
          </cell>
          <cell r="K6441" t="str">
            <v>17,64</v>
          </cell>
          <cell r="L6441" t="str">
            <v>ENCARGOS COMPLEMENTARES REFERENCIAL</v>
          </cell>
        </row>
        <row r="6442">
          <cell r="A6442">
            <v>88263</v>
          </cell>
          <cell r="B6442" t="str">
            <v>SERVICOS DIVERSOS</v>
          </cell>
          <cell r="C6442" t="str">
            <v>SEDI</v>
          </cell>
          <cell r="D6442" t="str">
            <v>OUTROS</v>
          </cell>
          <cell r="E6442" t="str">
            <v>0318</v>
          </cell>
          <cell r="F6442" t="str">
            <v/>
          </cell>
          <cell r="G6442" t="str">
            <v/>
          </cell>
          <cell r="H6442" t="str">
            <v>CAVOUQUEIRO OU OPERADOR PERFURATRIZ/ROMPEDOR COM ENCARGOS COMPLEMENTARES</v>
          </cell>
          <cell r="I6442" t="str">
            <v>H</v>
          </cell>
          <cell r="J6442" t="str">
            <v>COEFICIENTE DE REPRESENTATIVIDADE</v>
          </cell>
          <cell r="K6442" t="str">
            <v>16,21</v>
          </cell>
          <cell r="L6442" t="str">
            <v>ENCARGOS COMPLEMENTARES REFERENCIAL</v>
          </cell>
        </row>
        <row r="6443">
          <cell r="A6443">
            <v>88264</v>
          </cell>
          <cell r="B6443" t="str">
            <v>SERVICOS DIVERSOS</v>
          </cell>
          <cell r="C6443" t="str">
            <v>SEDI</v>
          </cell>
          <cell r="D6443" t="str">
            <v>OUTROS</v>
          </cell>
          <cell r="E6443" t="str">
            <v>0318</v>
          </cell>
          <cell r="F6443" t="str">
            <v/>
          </cell>
          <cell r="G6443" t="str">
            <v/>
          </cell>
          <cell r="H6443" t="str">
            <v>ELETRICISTA COM ENCARGOS COMPLEMENTARES</v>
          </cell>
          <cell r="I6443" t="str">
            <v>H</v>
          </cell>
          <cell r="J6443" t="str">
            <v>COLETADO</v>
          </cell>
          <cell r="K6443" t="str">
            <v>19,64</v>
          </cell>
          <cell r="L6443" t="str">
            <v>ENCARGOS COMPLEMENTARES REFERENCIAL</v>
          </cell>
        </row>
        <row r="6444">
          <cell r="A6444">
            <v>88265</v>
          </cell>
          <cell r="B6444" t="str">
            <v>SERVICOS DIVERSOS</v>
          </cell>
          <cell r="C6444" t="str">
            <v>SEDI</v>
          </cell>
          <cell r="D6444" t="str">
            <v>OUTROS</v>
          </cell>
          <cell r="E6444" t="str">
            <v>0318</v>
          </cell>
          <cell r="F6444" t="str">
            <v/>
          </cell>
          <cell r="G6444" t="str">
            <v/>
          </cell>
          <cell r="H6444" t="str">
            <v>ELETRICISTA INDUSTRIAL COM ENCARGOS COMPLEMENTARES</v>
          </cell>
          <cell r="I6444" t="str">
            <v>H</v>
          </cell>
          <cell r="J6444" t="str">
            <v>COEFICIENTE DE REPRESENTATIVIDADE</v>
          </cell>
          <cell r="K6444" t="str">
            <v>18,87</v>
          </cell>
          <cell r="L6444" t="str">
            <v>ENCARGOS COMPLEMENTARES REFERENCIAL</v>
          </cell>
        </row>
        <row r="6445">
          <cell r="A6445">
            <v>88266</v>
          </cell>
          <cell r="B6445" t="str">
            <v>SERVICOS DIVERSOS</v>
          </cell>
          <cell r="C6445" t="str">
            <v>SEDI</v>
          </cell>
          <cell r="D6445" t="str">
            <v>OUTROS</v>
          </cell>
          <cell r="E6445" t="str">
            <v>0318</v>
          </cell>
          <cell r="F6445" t="str">
            <v/>
          </cell>
          <cell r="G6445" t="str">
            <v/>
          </cell>
          <cell r="H6445" t="str">
            <v>ELETROTÉCNICO COM ENCARGOS COMPLEMENTARES</v>
          </cell>
          <cell r="I6445" t="str">
            <v>H</v>
          </cell>
          <cell r="J6445" t="str">
            <v>COEFICIENTE DE REPRESENTATIVIDADE</v>
          </cell>
          <cell r="K6445" t="str">
            <v>28,56</v>
          </cell>
          <cell r="L6445" t="str">
            <v>ENCARGOS COMPLEMENTARES REFERENCIAL</v>
          </cell>
        </row>
        <row r="6446">
          <cell r="A6446">
            <v>88267</v>
          </cell>
          <cell r="B6446" t="str">
            <v>SERVICOS DIVERSOS</v>
          </cell>
          <cell r="C6446" t="str">
            <v>SEDI</v>
          </cell>
          <cell r="D6446" t="str">
            <v>OUTROS</v>
          </cell>
          <cell r="E6446" t="str">
            <v>0318</v>
          </cell>
          <cell r="F6446" t="str">
            <v/>
          </cell>
          <cell r="G6446" t="str">
            <v/>
          </cell>
          <cell r="H6446" t="str">
            <v>ENCANADOR OU BOMBEIRO HIDRÁULICO COM ENCARGOS COMPLEMENTARES</v>
          </cell>
          <cell r="I6446" t="str">
            <v>H</v>
          </cell>
          <cell r="J6446" t="str">
            <v>COLETADO</v>
          </cell>
          <cell r="K6446" t="str">
            <v>17,60</v>
          </cell>
          <cell r="L6446" t="str">
            <v>ENCARGOS COMPLEMENTARES REFERENCIAL</v>
          </cell>
        </row>
        <row r="6447">
          <cell r="A6447">
            <v>88269</v>
          </cell>
          <cell r="B6447" t="str">
            <v>SERVICOS DIVERSOS</v>
          </cell>
          <cell r="C6447" t="str">
            <v>SEDI</v>
          </cell>
          <cell r="D6447" t="str">
            <v>OUTROS</v>
          </cell>
          <cell r="E6447" t="str">
            <v>0318</v>
          </cell>
          <cell r="F6447" t="str">
            <v/>
          </cell>
          <cell r="G6447" t="str">
            <v/>
          </cell>
          <cell r="H6447" t="str">
            <v>GESSEIRO COM ENCARGOS COMPLEMENTARES</v>
          </cell>
          <cell r="I6447" t="str">
            <v>H</v>
          </cell>
          <cell r="J6447" t="str">
            <v>COEFICIENTE DE REPRESENTATIVIDADE</v>
          </cell>
          <cell r="K6447" t="str">
            <v>20,00</v>
          </cell>
          <cell r="L6447" t="str">
            <v>ENCARGOS COMPLEMENTARES REFERENCIAL</v>
          </cell>
        </row>
        <row r="6448">
          <cell r="A6448">
            <v>88270</v>
          </cell>
          <cell r="B6448" t="str">
            <v>SERVICOS DIVERSOS</v>
          </cell>
          <cell r="C6448" t="str">
            <v>SEDI</v>
          </cell>
          <cell r="D6448" t="str">
            <v>OUTROS</v>
          </cell>
          <cell r="E6448" t="str">
            <v>0318</v>
          </cell>
          <cell r="F6448" t="str">
            <v/>
          </cell>
          <cell r="G6448" t="str">
            <v/>
          </cell>
          <cell r="H6448" t="str">
            <v>IMPERMEABILIZADOR COM ENCARGOS COMPLEMENTARES</v>
          </cell>
          <cell r="I6448" t="str">
            <v>H</v>
          </cell>
          <cell r="J6448" t="str">
            <v>COEFICIENTE DE REPRESENTATIVIDADE</v>
          </cell>
          <cell r="K6448" t="str">
            <v>18,30</v>
          </cell>
          <cell r="L6448" t="str">
            <v>ENCARGOS COMPLEMENTARES REFERENCIAL</v>
          </cell>
        </row>
        <row r="6449">
          <cell r="A6449">
            <v>88272</v>
          </cell>
          <cell r="B6449" t="str">
            <v>SERVICOS DIVERSOS</v>
          </cell>
          <cell r="C6449" t="str">
            <v>SEDI</v>
          </cell>
          <cell r="D6449" t="str">
            <v>OUTROS</v>
          </cell>
          <cell r="E6449" t="str">
            <v>0318</v>
          </cell>
          <cell r="F6449" t="str">
            <v/>
          </cell>
          <cell r="G6449" t="str">
            <v/>
          </cell>
          <cell r="H6449" t="str">
            <v>MACARIQUEIRO COM ENCARGOS COMPLEMENTARES</v>
          </cell>
          <cell r="I6449" t="str">
            <v>H</v>
          </cell>
          <cell r="J6449" t="str">
            <v>COEFICIENTE DE REPRESENTATIVIDADE</v>
          </cell>
          <cell r="K6449" t="str">
            <v>19,48</v>
          </cell>
          <cell r="L6449" t="str">
            <v>ENCARGOS COMPLEMENTARES REFERENCIAL</v>
          </cell>
        </row>
        <row r="6450">
          <cell r="A6450">
            <v>88273</v>
          </cell>
          <cell r="B6450" t="str">
            <v>SERVICOS DIVERSOS</v>
          </cell>
          <cell r="C6450" t="str">
            <v>SEDI</v>
          </cell>
          <cell r="D6450" t="str">
            <v>OUTROS</v>
          </cell>
          <cell r="E6450" t="str">
            <v>0318</v>
          </cell>
          <cell r="F6450" t="str">
            <v/>
          </cell>
          <cell r="G6450" t="str">
            <v/>
          </cell>
          <cell r="H6450" t="str">
            <v>MARCENEIRO COM ENCARGOS COMPLEMENTARES</v>
          </cell>
          <cell r="I6450" t="str">
            <v>H</v>
          </cell>
          <cell r="J6450" t="str">
            <v>COEFICIENTE DE REPRESENTATIVIDADE</v>
          </cell>
          <cell r="K6450" t="str">
            <v>17,92</v>
          </cell>
          <cell r="L6450" t="str">
            <v>ENCARGOS COMPLEMENTARES REFERENCIAL</v>
          </cell>
        </row>
        <row r="6451">
          <cell r="A6451">
            <v>88274</v>
          </cell>
          <cell r="B6451" t="str">
            <v>SERVICOS DIVERSOS</v>
          </cell>
          <cell r="C6451" t="str">
            <v>SEDI</v>
          </cell>
          <cell r="D6451" t="str">
            <v>OUTROS</v>
          </cell>
          <cell r="E6451" t="str">
            <v>0318</v>
          </cell>
          <cell r="F6451" t="str">
            <v/>
          </cell>
          <cell r="G6451" t="str">
            <v/>
          </cell>
          <cell r="H6451" t="str">
            <v>MARMORISTA/GRANITEIRO COM ENCARGOS COMPLEMENTARES</v>
          </cell>
          <cell r="I6451" t="str">
            <v>H</v>
          </cell>
          <cell r="J6451" t="str">
            <v>COEFICIENTE DE REPRESENTATIVIDADE</v>
          </cell>
          <cell r="K6451" t="str">
            <v>19,24</v>
          </cell>
          <cell r="L6451" t="str">
            <v>ENCARGOS COMPLEMENTARES REFERENCIAL</v>
          </cell>
        </row>
        <row r="6452">
          <cell r="A6452">
            <v>88275</v>
          </cell>
          <cell r="B6452" t="str">
            <v>SERVICOS DIVERSOS</v>
          </cell>
          <cell r="C6452" t="str">
            <v>SEDI</v>
          </cell>
          <cell r="D6452" t="str">
            <v>OUTROS</v>
          </cell>
          <cell r="E6452" t="str">
            <v>0318</v>
          </cell>
          <cell r="F6452" t="str">
            <v/>
          </cell>
          <cell r="G6452" t="str">
            <v/>
          </cell>
          <cell r="H6452" t="str">
            <v>MECÃNICO DE EQUIPAMENTOS PESADOS COM ENCARGOS COMPLEMENTARES</v>
          </cell>
          <cell r="I6452" t="str">
            <v>H</v>
          </cell>
          <cell r="J6452" t="str">
            <v>COEFICIENTE DE REPRESENTATIVIDADE</v>
          </cell>
          <cell r="K6452" t="str">
            <v>22,65</v>
          </cell>
          <cell r="L6452" t="str">
            <v>ENCARGOS COMPLEMENTARES REFERENCIAL</v>
          </cell>
        </row>
        <row r="6453">
          <cell r="A6453">
            <v>88277</v>
          </cell>
          <cell r="B6453" t="str">
            <v>SERVICOS DIVERSOS</v>
          </cell>
          <cell r="C6453" t="str">
            <v>SEDI</v>
          </cell>
          <cell r="D6453" t="str">
            <v>OUTROS</v>
          </cell>
          <cell r="E6453" t="str">
            <v>0318</v>
          </cell>
          <cell r="F6453" t="str">
            <v/>
          </cell>
          <cell r="G6453" t="str">
            <v/>
          </cell>
          <cell r="H6453" t="str">
            <v>MONTADOR (TUBO AÇO/EQUIPAMENTOS) COM ENCARGOS COMPLEMENTARES</v>
          </cell>
          <cell r="I6453" t="str">
            <v>H</v>
          </cell>
          <cell r="J6453" t="str">
            <v>COEFICIENTE DE REPRESENTATIVIDADE</v>
          </cell>
          <cell r="K6453" t="str">
            <v>19,17</v>
          </cell>
          <cell r="L6453" t="str">
            <v>ENCARGOS COMPLEMENTARES REFERENCIAL</v>
          </cell>
        </row>
        <row r="6454">
          <cell r="A6454">
            <v>88278</v>
          </cell>
          <cell r="B6454" t="str">
            <v>SERVICOS DIVERSOS</v>
          </cell>
          <cell r="C6454" t="str">
            <v>SEDI</v>
          </cell>
          <cell r="D6454" t="str">
            <v>OUTROS</v>
          </cell>
          <cell r="E6454" t="str">
            <v>0318</v>
          </cell>
          <cell r="F6454" t="str">
            <v/>
          </cell>
          <cell r="G6454" t="str">
            <v/>
          </cell>
          <cell r="H6454" t="str">
            <v>MONTADOR DE ESTRUTURA METÁLICA COM ENCARGOS COMPLEMENTARES</v>
          </cell>
          <cell r="I6454" t="str">
            <v>H</v>
          </cell>
          <cell r="J6454" t="str">
            <v>COEFICIENTE DE REPRESENTATIVIDADE</v>
          </cell>
          <cell r="K6454" t="str">
            <v>17,25</v>
          </cell>
          <cell r="L6454" t="str">
            <v>ENCARGOS COMPLEMENTARES REFERENCIAL</v>
          </cell>
        </row>
        <row r="6455">
          <cell r="A6455">
            <v>88279</v>
          </cell>
          <cell r="B6455" t="str">
            <v>SERVICOS DIVERSOS</v>
          </cell>
          <cell r="C6455" t="str">
            <v>SEDI</v>
          </cell>
          <cell r="D6455" t="str">
            <v>OUTROS</v>
          </cell>
          <cell r="E6455" t="str">
            <v>0318</v>
          </cell>
          <cell r="F6455" t="str">
            <v/>
          </cell>
          <cell r="G6455" t="str">
            <v/>
          </cell>
          <cell r="H6455" t="str">
            <v>MONTADOR ELETROMECÃNICO COM ENCARGOS COMPLEMENTARES</v>
          </cell>
          <cell r="I6455" t="str">
            <v>H</v>
          </cell>
          <cell r="J6455" t="str">
            <v>COEFICIENTE DE REPRESENTATIVIDADE</v>
          </cell>
          <cell r="K6455" t="str">
            <v>21,94</v>
          </cell>
          <cell r="L6455" t="str">
            <v>ENCARGOS COMPLEMENTARES REFERENCIAL</v>
          </cell>
        </row>
        <row r="6456">
          <cell r="A6456">
            <v>88281</v>
          </cell>
          <cell r="B6456" t="str">
            <v>SERVICOS DIVERSOS</v>
          </cell>
          <cell r="C6456" t="str">
            <v>SEDI</v>
          </cell>
          <cell r="D6456" t="str">
            <v>OUTROS</v>
          </cell>
          <cell r="E6456" t="str">
            <v>0318</v>
          </cell>
          <cell r="F6456" t="str">
            <v/>
          </cell>
          <cell r="G6456" t="str">
            <v/>
          </cell>
          <cell r="H6456" t="str">
            <v>MOTORISTA DE BASCULANTE COM ENCARGOS COMPLEMENTARES</v>
          </cell>
          <cell r="I6456" t="str">
            <v>H</v>
          </cell>
          <cell r="J6456" t="str">
            <v>COEFICIENTE DE REPRESENTATIVIDADE</v>
          </cell>
          <cell r="K6456" t="str">
            <v>16,88</v>
          </cell>
          <cell r="L6456" t="str">
            <v>ENCARGOS COMPLEMENTARES REFERENCIAL</v>
          </cell>
        </row>
        <row r="6457">
          <cell r="A6457">
            <v>88282</v>
          </cell>
          <cell r="B6457" t="str">
            <v>SERVICOS DIVERSOS</v>
          </cell>
          <cell r="C6457" t="str">
            <v>SEDI</v>
          </cell>
          <cell r="D6457" t="str">
            <v>OUTROS</v>
          </cell>
          <cell r="E6457" t="str">
            <v>0318</v>
          </cell>
          <cell r="F6457" t="str">
            <v/>
          </cell>
          <cell r="G6457" t="str">
            <v/>
          </cell>
          <cell r="H6457" t="str">
            <v>MOTORISTA DE CAMINHÃO COM ENCARGOS COMPLEMENTARES</v>
          </cell>
          <cell r="I6457" t="str">
            <v>H</v>
          </cell>
          <cell r="J6457" t="str">
            <v>COEFICIENTE DE REPRESENTATIVIDADE</v>
          </cell>
          <cell r="K6457" t="str">
            <v>17,63</v>
          </cell>
          <cell r="L6457" t="str">
            <v>ENCARGOS COMPLEMENTARES REFERENCIAL</v>
          </cell>
        </row>
        <row r="6458">
          <cell r="A6458">
            <v>88283</v>
          </cell>
          <cell r="B6458" t="str">
            <v>SERVICOS DIVERSOS</v>
          </cell>
          <cell r="C6458" t="str">
            <v>SEDI</v>
          </cell>
          <cell r="D6458" t="str">
            <v>OUTROS</v>
          </cell>
          <cell r="E6458" t="str">
            <v>0318</v>
          </cell>
          <cell r="F6458" t="str">
            <v/>
          </cell>
          <cell r="G6458" t="str">
            <v/>
          </cell>
          <cell r="H6458" t="str">
            <v>MOTORISTA DE CAMINHÃO E CARRETA COM ENCARGOS COMPLEMENTARES</v>
          </cell>
          <cell r="I6458" t="str">
            <v>H</v>
          </cell>
          <cell r="J6458" t="str">
            <v>COEFICIENTE DE REPRESENTATIVIDADE</v>
          </cell>
          <cell r="K6458" t="str">
            <v>22,04</v>
          </cell>
          <cell r="L6458" t="str">
            <v>ENCARGOS COMPLEMENTARES REFERENCIAL</v>
          </cell>
        </row>
        <row r="6459">
          <cell r="A6459">
            <v>88284</v>
          </cell>
          <cell r="B6459" t="str">
            <v>SERVICOS DIVERSOS</v>
          </cell>
          <cell r="C6459" t="str">
            <v>SEDI</v>
          </cell>
          <cell r="D6459" t="str">
            <v>OUTROS</v>
          </cell>
          <cell r="E6459" t="str">
            <v>0318</v>
          </cell>
          <cell r="F6459" t="str">
            <v/>
          </cell>
          <cell r="G6459" t="str">
            <v/>
          </cell>
          <cell r="H6459" t="str">
            <v>MOTORISTA DE VEIÍCULO LEVE COM ENCARGOS COMPLEMENTARES</v>
          </cell>
          <cell r="I6459" t="str">
            <v>H</v>
          </cell>
          <cell r="J6459" t="str">
            <v>COEFICIENTE DE REPRESENTATIVIDADE</v>
          </cell>
          <cell r="K6459" t="str">
            <v>18,57</v>
          </cell>
          <cell r="L6459" t="str">
            <v>ENCARGOS COMPLEMENTARES REFERENCIAL</v>
          </cell>
        </row>
        <row r="6460">
          <cell r="A6460">
            <v>88285</v>
          </cell>
          <cell r="B6460" t="str">
            <v>SERVICOS DIVERSOS</v>
          </cell>
          <cell r="C6460" t="str">
            <v>SEDI</v>
          </cell>
          <cell r="D6460" t="str">
            <v>OUTROS</v>
          </cell>
          <cell r="E6460" t="str">
            <v>0318</v>
          </cell>
          <cell r="F6460" t="str">
            <v/>
          </cell>
          <cell r="G6460" t="str">
            <v/>
          </cell>
          <cell r="H6460" t="str">
            <v>MOTORISTA DE VEÍCULO PESADO COM ENCARGOS COMPLEMENTARES</v>
          </cell>
          <cell r="I6460" t="str">
            <v>H</v>
          </cell>
          <cell r="J6460" t="str">
            <v>COEFICIENTE DE REPRESENTATIVIDADE</v>
          </cell>
          <cell r="K6460" t="str">
            <v>21,51</v>
          </cell>
          <cell r="L6460" t="str">
            <v>ENCARGOS COMPLEMENTARES REFERENCIAL</v>
          </cell>
        </row>
        <row r="6461">
          <cell r="A6461">
            <v>88286</v>
          </cell>
          <cell r="B6461" t="str">
            <v>SERVICOS DIVERSOS</v>
          </cell>
          <cell r="C6461" t="str">
            <v>SEDI</v>
          </cell>
          <cell r="D6461" t="str">
            <v>OUTROS</v>
          </cell>
          <cell r="E6461" t="str">
            <v>0318</v>
          </cell>
          <cell r="F6461" t="str">
            <v/>
          </cell>
          <cell r="G6461" t="str">
            <v/>
          </cell>
          <cell r="H6461" t="str">
            <v>MOTORISTA OPERADOR DE MUNCK COM ENCARGOS COMPLEMENTARES</v>
          </cell>
          <cell r="I6461" t="str">
            <v>H</v>
          </cell>
          <cell r="J6461" t="str">
            <v>COEFICIENTE DE REPRESENTATIVIDADE</v>
          </cell>
          <cell r="K6461" t="str">
            <v>18,70</v>
          </cell>
          <cell r="L6461" t="str">
            <v>ENCARGOS COMPLEMENTARES REFERENCIAL</v>
          </cell>
        </row>
        <row r="6462">
          <cell r="A6462">
            <v>88288</v>
          </cell>
          <cell r="B6462" t="str">
            <v>SERVICOS DIVERSOS</v>
          </cell>
          <cell r="C6462" t="str">
            <v>SEDI</v>
          </cell>
          <cell r="D6462" t="str">
            <v>OUTROS</v>
          </cell>
          <cell r="E6462" t="str">
            <v>0318</v>
          </cell>
          <cell r="F6462" t="str">
            <v/>
          </cell>
          <cell r="G6462" t="str">
            <v/>
          </cell>
          <cell r="H6462" t="str">
            <v>NIVELADOR COM ENCARGOS COMPLEMENTARES</v>
          </cell>
          <cell r="I6462" t="str">
            <v>H</v>
          </cell>
          <cell r="J6462" t="str">
            <v>COEFICIENTE DE REPRESENTATIVIDADE</v>
          </cell>
          <cell r="K6462" t="str">
            <v>10,28</v>
          </cell>
          <cell r="L6462" t="str">
            <v>ENCARGOS COMPLEMENTARES REFERENCIAL</v>
          </cell>
        </row>
        <row r="6463">
          <cell r="A6463">
            <v>88291</v>
          </cell>
          <cell r="B6463" t="str">
            <v>SERVICOS DIVERSOS</v>
          </cell>
          <cell r="C6463" t="str">
            <v>SEDI</v>
          </cell>
          <cell r="D6463" t="str">
            <v>OUTROS</v>
          </cell>
          <cell r="E6463" t="str">
            <v>0318</v>
          </cell>
          <cell r="F6463" t="str">
            <v/>
          </cell>
          <cell r="G6463" t="str">
            <v/>
          </cell>
          <cell r="H6463" t="str">
            <v>OPERADOR DE BETONEIRA (CAMINHÃO) COM ENCARGOS COMPLEMENTARES</v>
          </cell>
          <cell r="I6463" t="str">
            <v>H</v>
          </cell>
          <cell r="J6463" t="str">
            <v>COEFICIENTE DE REPRESENTATIVIDADE</v>
          </cell>
          <cell r="K6463" t="str">
            <v>16,37</v>
          </cell>
          <cell r="L6463" t="str">
            <v>ENCARGOS COMPLEMENTARES REFERENCIAL</v>
          </cell>
        </row>
        <row r="6464">
          <cell r="A6464">
            <v>88292</v>
          </cell>
          <cell r="B6464" t="str">
            <v>SERVICOS DIVERSOS</v>
          </cell>
          <cell r="C6464" t="str">
            <v>SEDI</v>
          </cell>
          <cell r="D6464" t="str">
            <v>OUTROS</v>
          </cell>
          <cell r="E6464" t="str">
            <v>0318</v>
          </cell>
          <cell r="F6464" t="str">
            <v/>
          </cell>
          <cell r="G6464" t="str">
            <v/>
          </cell>
          <cell r="H6464" t="str">
            <v>OPERADOR DE COMPRESSOR OU COMPRESSORISTA COM ENCARGOS COMPLEMENTARES</v>
          </cell>
          <cell r="I6464" t="str">
            <v>H</v>
          </cell>
          <cell r="J6464" t="str">
            <v>COEFICIENTE DE REPRESENTATIVIDADE</v>
          </cell>
          <cell r="K6464" t="str">
            <v>19,31</v>
          </cell>
          <cell r="L6464" t="str">
            <v>ENCARGOS COMPLEMENTARES REFERENCIAL</v>
          </cell>
        </row>
        <row r="6465">
          <cell r="A6465">
            <v>88293</v>
          </cell>
          <cell r="B6465" t="str">
            <v>SERVICOS DIVERSOS</v>
          </cell>
          <cell r="C6465" t="str">
            <v>SEDI</v>
          </cell>
          <cell r="D6465" t="str">
            <v>OUTROS</v>
          </cell>
          <cell r="E6465" t="str">
            <v>0318</v>
          </cell>
          <cell r="F6465" t="str">
            <v/>
          </cell>
          <cell r="G6465" t="str">
            <v/>
          </cell>
          <cell r="H6465" t="str">
            <v>OPERADOR DE DEMARCADORA DE FAIXAS COM ENCARGOS COMPLEMENTARES</v>
          </cell>
          <cell r="I6465" t="str">
            <v>H</v>
          </cell>
          <cell r="J6465" t="str">
            <v>COEFICIENTE DE REPRESENTATIVIDADE</v>
          </cell>
          <cell r="K6465" t="str">
            <v>19,11</v>
          </cell>
          <cell r="L6465" t="str">
            <v>ENCARGOS COMPLEMENTARES REFERENCIAL</v>
          </cell>
        </row>
        <row r="6466">
          <cell r="A6466">
            <v>88294</v>
          </cell>
          <cell r="B6466" t="str">
            <v>SERVICOS DIVERSOS</v>
          </cell>
          <cell r="C6466" t="str">
            <v>SEDI</v>
          </cell>
          <cell r="D6466" t="str">
            <v>OUTROS</v>
          </cell>
          <cell r="E6466" t="str">
            <v>0318</v>
          </cell>
          <cell r="F6466" t="str">
            <v/>
          </cell>
          <cell r="G6466" t="str">
            <v/>
          </cell>
          <cell r="H6466" t="str">
            <v>OPERADOR DE ESCAVADEIRA COM ENCARGOS COMPLEMENTARES</v>
          </cell>
          <cell r="I6466" t="str">
            <v>H</v>
          </cell>
          <cell r="J6466" t="str">
            <v>COLETADO</v>
          </cell>
          <cell r="K6466" t="str">
            <v>20,55</v>
          </cell>
          <cell r="L6466" t="str">
            <v>ENCARGOS COMPLEMENTARES REFERENCIAL</v>
          </cell>
        </row>
        <row r="6467">
          <cell r="A6467">
            <v>88295</v>
          </cell>
          <cell r="B6467" t="str">
            <v>SERVICOS DIVERSOS</v>
          </cell>
          <cell r="C6467" t="str">
            <v>SEDI</v>
          </cell>
          <cell r="D6467" t="str">
            <v>OUTROS</v>
          </cell>
          <cell r="E6467" t="str">
            <v>0318</v>
          </cell>
          <cell r="F6467" t="str">
            <v/>
          </cell>
          <cell r="G6467" t="str">
            <v/>
          </cell>
          <cell r="H6467" t="str">
            <v>OPERADOR DE GUINCHO COM ENCARGOS COMPLEMENTARES</v>
          </cell>
          <cell r="I6467" t="str">
            <v>H</v>
          </cell>
          <cell r="J6467" t="str">
            <v>COEFICIENTE DE REPRESENTATIVIDADE</v>
          </cell>
          <cell r="K6467" t="str">
            <v>17,05</v>
          </cell>
          <cell r="L6467" t="str">
            <v>ENCARGOS COMPLEMENTARES REFERENCIAL</v>
          </cell>
        </row>
        <row r="6468">
          <cell r="A6468">
            <v>88296</v>
          </cell>
          <cell r="B6468" t="str">
            <v>SERVICOS DIVERSOS</v>
          </cell>
          <cell r="C6468" t="str">
            <v>SEDI</v>
          </cell>
          <cell r="D6468" t="str">
            <v>OUTROS</v>
          </cell>
          <cell r="E6468" t="str">
            <v>0318</v>
          </cell>
          <cell r="F6468" t="str">
            <v/>
          </cell>
          <cell r="G6468" t="str">
            <v/>
          </cell>
          <cell r="H6468" t="str">
            <v>OPERADOR DE GUINDASTE COM ENCARGOS COMPLEMENTARES</v>
          </cell>
          <cell r="I6468" t="str">
            <v>H</v>
          </cell>
          <cell r="J6468" t="str">
            <v>COEFICIENTE DE REPRESENTATIVIDADE</v>
          </cell>
          <cell r="K6468" t="str">
            <v>19,19</v>
          </cell>
          <cell r="L6468" t="str">
            <v>ENCARGOS COMPLEMENTARES REFERENCIAL</v>
          </cell>
        </row>
        <row r="6469">
          <cell r="A6469">
            <v>88297</v>
          </cell>
          <cell r="B6469" t="str">
            <v>SERVICOS DIVERSOS</v>
          </cell>
          <cell r="C6469" t="str">
            <v>SEDI</v>
          </cell>
          <cell r="D6469" t="str">
            <v>OUTROS</v>
          </cell>
          <cell r="E6469" t="str">
            <v>0318</v>
          </cell>
          <cell r="F6469" t="str">
            <v/>
          </cell>
          <cell r="G6469" t="str">
            <v/>
          </cell>
          <cell r="H6469" t="str">
            <v>OPERADOR DE MÁQUINAS E EQUIPAMENTOS COM ENCARGOS COMPLEMENTARES</v>
          </cell>
          <cell r="I6469" t="str">
            <v>H</v>
          </cell>
          <cell r="J6469" t="str">
            <v>COEFICIENTE DE REPRESENTATIVIDADE</v>
          </cell>
          <cell r="K6469" t="str">
            <v>18,63</v>
          </cell>
          <cell r="L6469" t="str">
            <v>ENCARGOS COMPLEMENTARES REFERENCIAL</v>
          </cell>
        </row>
        <row r="6470">
          <cell r="A6470">
            <v>88298</v>
          </cell>
          <cell r="B6470" t="str">
            <v>SERVICOS DIVERSOS</v>
          </cell>
          <cell r="C6470" t="str">
            <v>SEDI</v>
          </cell>
          <cell r="D6470" t="str">
            <v>OUTROS</v>
          </cell>
          <cell r="E6470" t="str">
            <v>0318</v>
          </cell>
          <cell r="F6470" t="str">
            <v/>
          </cell>
          <cell r="G6470" t="str">
            <v/>
          </cell>
          <cell r="H6470" t="str">
            <v>OPERADOR DE MARTELETE OU MARTELETEIRO COM ENCARGOS COMPLEMENTARES</v>
          </cell>
          <cell r="I6470" t="str">
            <v>H</v>
          </cell>
          <cell r="J6470" t="str">
            <v>COEFICIENTE DE REPRESENTATIVIDADE</v>
          </cell>
          <cell r="K6470" t="str">
            <v>19,50</v>
          </cell>
          <cell r="L6470" t="str">
            <v>ENCARGOS COMPLEMENTARES REFERENCIAL</v>
          </cell>
        </row>
        <row r="6471">
          <cell r="A6471">
            <v>88299</v>
          </cell>
          <cell r="B6471" t="str">
            <v>SERVICOS DIVERSOS</v>
          </cell>
          <cell r="C6471" t="str">
            <v>SEDI</v>
          </cell>
          <cell r="D6471" t="str">
            <v>OUTROS</v>
          </cell>
          <cell r="E6471" t="str">
            <v>0318</v>
          </cell>
          <cell r="F6471" t="str">
            <v/>
          </cell>
          <cell r="G6471" t="str">
            <v/>
          </cell>
          <cell r="H6471" t="str">
            <v>OPERADOR DE MOTO-ESCREIPER COM ENCARGOS COMPLEMENTARES</v>
          </cell>
          <cell r="I6471" t="str">
            <v>H</v>
          </cell>
          <cell r="J6471" t="str">
            <v>COEFICIENTE DE REPRESENTATIVIDADE</v>
          </cell>
          <cell r="K6471" t="str">
            <v>19,35</v>
          </cell>
          <cell r="L6471" t="str">
            <v>ENCARGOS COMPLEMENTARES REFERENCIAL</v>
          </cell>
        </row>
        <row r="6472">
          <cell r="A6472">
            <v>88300</v>
          </cell>
          <cell r="B6472" t="str">
            <v>SERVICOS DIVERSOS</v>
          </cell>
          <cell r="C6472" t="str">
            <v>SEDI</v>
          </cell>
          <cell r="D6472" t="str">
            <v>OUTROS</v>
          </cell>
          <cell r="E6472" t="str">
            <v>0318</v>
          </cell>
          <cell r="F6472" t="str">
            <v/>
          </cell>
          <cell r="G6472" t="str">
            <v/>
          </cell>
          <cell r="H6472" t="str">
            <v>OPERADOR DE MOTONIVELADORA COM ENCARGOS COMPLEMENTARES</v>
          </cell>
          <cell r="I6472" t="str">
            <v>H</v>
          </cell>
          <cell r="J6472" t="str">
            <v>COEFICIENTE DE REPRESENTATIVIDADE</v>
          </cell>
          <cell r="K6472" t="str">
            <v>22,74</v>
          </cell>
          <cell r="L6472" t="str">
            <v>ENCARGOS COMPLEMENTARES REFERENCIAL</v>
          </cell>
        </row>
        <row r="6473">
          <cell r="A6473">
            <v>88301</v>
          </cell>
          <cell r="B6473" t="str">
            <v>SERVICOS DIVERSOS</v>
          </cell>
          <cell r="C6473" t="str">
            <v>SEDI</v>
          </cell>
          <cell r="D6473" t="str">
            <v>OUTROS</v>
          </cell>
          <cell r="E6473" t="str">
            <v>0318</v>
          </cell>
          <cell r="F6473" t="str">
            <v/>
          </cell>
          <cell r="G6473" t="str">
            <v/>
          </cell>
          <cell r="H6473" t="str">
            <v>OPERADOR DE PÁ CARREGADEIRA COM ENCARGOS COMPLEMENTARES</v>
          </cell>
          <cell r="I6473" t="str">
            <v>H</v>
          </cell>
          <cell r="J6473" t="str">
            <v>COEFICIENTE DE REPRESENTATIVIDADE</v>
          </cell>
          <cell r="K6473" t="str">
            <v>18,60</v>
          </cell>
          <cell r="L6473" t="str">
            <v>ENCARGOS COMPLEMENTARES REFERENCIAL</v>
          </cell>
        </row>
        <row r="6474">
          <cell r="A6474">
            <v>88302</v>
          </cell>
          <cell r="B6474" t="str">
            <v>SERVICOS DIVERSOS</v>
          </cell>
          <cell r="C6474" t="str">
            <v>SEDI</v>
          </cell>
          <cell r="D6474" t="str">
            <v>OUTROS</v>
          </cell>
          <cell r="E6474" t="str">
            <v>0318</v>
          </cell>
          <cell r="F6474" t="str">
            <v/>
          </cell>
          <cell r="G6474" t="str">
            <v/>
          </cell>
          <cell r="H6474" t="str">
            <v>OPERADOR DE PAVIMENTADORA COM ENCARGOS COMPLEMENTARES</v>
          </cell>
          <cell r="I6474" t="str">
            <v>H</v>
          </cell>
          <cell r="J6474" t="str">
            <v>COEFICIENTE DE REPRESENTATIVIDADE</v>
          </cell>
          <cell r="K6474" t="str">
            <v>19,84</v>
          </cell>
          <cell r="L6474" t="str">
            <v>ENCARGOS COMPLEMENTARES REFERENCIAL</v>
          </cell>
        </row>
        <row r="6475">
          <cell r="A6475">
            <v>88303</v>
          </cell>
          <cell r="B6475" t="str">
            <v>SERVICOS DIVERSOS</v>
          </cell>
          <cell r="C6475" t="str">
            <v>SEDI</v>
          </cell>
          <cell r="D6475" t="str">
            <v>OUTROS</v>
          </cell>
          <cell r="E6475" t="str">
            <v>0318</v>
          </cell>
          <cell r="F6475" t="str">
            <v/>
          </cell>
          <cell r="G6475" t="str">
            <v/>
          </cell>
          <cell r="H6475" t="str">
            <v>OPERADOR DE ROLO COMPACTADOR COM ENCARGOS COMPLEMENTARES</v>
          </cell>
          <cell r="I6475" t="str">
            <v>H</v>
          </cell>
          <cell r="J6475" t="str">
            <v>COEFICIENTE DE REPRESENTATIVIDADE</v>
          </cell>
          <cell r="K6475" t="str">
            <v>18,34</v>
          </cell>
          <cell r="L6475" t="str">
            <v>ENCARGOS COMPLEMENTARES REFERENCIAL</v>
          </cell>
        </row>
        <row r="6476">
          <cell r="A6476">
            <v>88304</v>
          </cell>
          <cell r="B6476" t="str">
            <v>SERVICOS DIVERSOS</v>
          </cell>
          <cell r="C6476" t="str">
            <v>SEDI</v>
          </cell>
          <cell r="D6476" t="str">
            <v>OUTROS</v>
          </cell>
          <cell r="E6476" t="str">
            <v>0318</v>
          </cell>
          <cell r="F6476" t="str">
            <v/>
          </cell>
          <cell r="G6476" t="str">
            <v/>
          </cell>
          <cell r="H6476" t="str">
            <v>OPERADOR DE USINA DE ASFALTO, DE SOLOS OU DE CONCRETO COM ENCARGOS COMPLEMENTARES</v>
          </cell>
          <cell r="I6476" t="str">
            <v>H</v>
          </cell>
          <cell r="J6476" t="str">
            <v>COEFICIENTE DE REPRESENTATIVIDADE</v>
          </cell>
          <cell r="K6476" t="str">
            <v>17,66</v>
          </cell>
          <cell r="L6476" t="str">
            <v>ENCARGOS COMPLEMENTARES REFERENCIAL</v>
          </cell>
        </row>
        <row r="6477">
          <cell r="A6477">
            <v>88306</v>
          </cell>
          <cell r="B6477" t="str">
            <v>SERVICOS DIVERSOS</v>
          </cell>
          <cell r="C6477" t="str">
            <v>SEDI</v>
          </cell>
          <cell r="D6477" t="str">
            <v>OUTROS</v>
          </cell>
          <cell r="E6477" t="str">
            <v>0318</v>
          </cell>
          <cell r="F6477" t="str">
            <v/>
          </cell>
          <cell r="G6477" t="str">
            <v/>
          </cell>
          <cell r="H6477" t="str">
            <v>OPERADOR JATO DE AREIA OU JATISTA COM ENCARGOS COMPLEMENTARES</v>
          </cell>
          <cell r="I6477" t="str">
            <v>H</v>
          </cell>
          <cell r="J6477" t="str">
            <v>COEFICIENTE DE REPRESENTATIVIDADE</v>
          </cell>
          <cell r="K6477" t="str">
            <v>18,85</v>
          </cell>
          <cell r="L6477" t="str">
            <v>ENCARGOS COMPLEMENTARES REFERENCIAL</v>
          </cell>
        </row>
        <row r="6478">
          <cell r="A6478">
            <v>88307</v>
          </cell>
          <cell r="B6478" t="str">
            <v>SERVICOS DIVERSOS</v>
          </cell>
          <cell r="C6478" t="str">
            <v>SEDI</v>
          </cell>
          <cell r="D6478" t="str">
            <v>OUTROS</v>
          </cell>
          <cell r="E6478" t="str">
            <v>0318</v>
          </cell>
          <cell r="F6478" t="str">
            <v/>
          </cell>
          <cell r="G6478" t="str">
            <v/>
          </cell>
          <cell r="H6478" t="str">
            <v>OPERADOR PARA BATE ESTACAS COM ENCARGOS COMPLEMENTARES</v>
          </cell>
          <cell r="I6478" t="str">
            <v>H</v>
          </cell>
          <cell r="J6478" t="str">
            <v>COEFICIENTE DE REPRESENTATIVIDADE</v>
          </cell>
          <cell r="K6478" t="str">
            <v>20,94</v>
          </cell>
          <cell r="L6478" t="str">
            <v>ENCARGOS COMPLEMENTARES REFERENCIAL</v>
          </cell>
        </row>
        <row r="6479">
          <cell r="A6479">
            <v>88308</v>
          </cell>
          <cell r="B6479" t="str">
            <v>SERVICOS DIVERSOS</v>
          </cell>
          <cell r="C6479" t="str">
            <v>SEDI</v>
          </cell>
          <cell r="D6479" t="str">
            <v>OUTROS</v>
          </cell>
          <cell r="E6479" t="str">
            <v>0318</v>
          </cell>
          <cell r="F6479" t="str">
            <v/>
          </cell>
          <cell r="G6479" t="str">
            <v/>
          </cell>
          <cell r="H6479" t="str">
            <v>PASTILHEIRO COM ENCARGOS COMPLEMENTARES</v>
          </cell>
          <cell r="I6479" t="str">
            <v>H</v>
          </cell>
          <cell r="J6479" t="str">
            <v>COEFICIENTE DE REPRESENTATIVIDADE</v>
          </cell>
          <cell r="K6479" t="str">
            <v>21,18</v>
          </cell>
          <cell r="L6479" t="str">
            <v>ENCARGOS COMPLEMENTARES REFERENCIAL</v>
          </cell>
        </row>
        <row r="6480">
          <cell r="A6480">
            <v>88309</v>
          </cell>
          <cell r="B6480" t="str">
            <v>SERVICOS DIVERSOS</v>
          </cell>
          <cell r="C6480" t="str">
            <v>SEDI</v>
          </cell>
          <cell r="D6480" t="str">
            <v>OUTROS</v>
          </cell>
          <cell r="E6480" t="str">
            <v>0318</v>
          </cell>
          <cell r="F6480" t="str">
            <v/>
          </cell>
          <cell r="G6480" t="str">
            <v/>
          </cell>
          <cell r="H6480" t="str">
            <v>PEDREIRO COM ENCARGOS COMPLEMENTARES</v>
          </cell>
          <cell r="I6480" t="str">
            <v>H</v>
          </cell>
          <cell r="J6480" t="str">
            <v>COLETADO</v>
          </cell>
          <cell r="K6480" t="str">
            <v>17,82</v>
          </cell>
          <cell r="L6480" t="str">
            <v>ENCARGOS COMPLEMENTARES REFERENCIAL</v>
          </cell>
        </row>
        <row r="6481">
          <cell r="A6481">
            <v>88310</v>
          </cell>
          <cell r="B6481" t="str">
            <v>SERVICOS DIVERSOS</v>
          </cell>
          <cell r="C6481" t="str">
            <v>SEDI</v>
          </cell>
          <cell r="D6481" t="str">
            <v>OUTROS</v>
          </cell>
          <cell r="E6481" t="str">
            <v>0318</v>
          </cell>
          <cell r="F6481" t="str">
            <v/>
          </cell>
          <cell r="G6481" t="str">
            <v/>
          </cell>
          <cell r="H6481" t="str">
            <v>PINTOR COM ENCARGOS COMPLEMENTARES</v>
          </cell>
          <cell r="I6481" t="str">
            <v>H</v>
          </cell>
          <cell r="J6481" t="str">
            <v>COLETADO</v>
          </cell>
          <cell r="K6481" t="str">
            <v>18,83</v>
          </cell>
          <cell r="L6481" t="str">
            <v>ENCARGOS COMPLEMENTARES REFERENCIAL</v>
          </cell>
        </row>
        <row r="6482">
          <cell r="A6482">
            <v>88311</v>
          </cell>
          <cell r="B6482" t="str">
            <v>SERVICOS DIVERSOS</v>
          </cell>
          <cell r="C6482" t="str">
            <v>SEDI</v>
          </cell>
          <cell r="D6482" t="str">
            <v>OUTROS</v>
          </cell>
          <cell r="E6482" t="str">
            <v>0318</v>
          </cell>
          <cell r="F6482" t="str">
            <v/>
          </cell>
          <cell r="G6482" t="str">
            <v/>
          </cell>
          <cell r="H6482" t="str">
            <v>PINTOR DE LETREIROS COM ENCARGOS COMPLEMENTARES</v>
          </cell>
          <cell r="I6482" t="str">
            <v>H</v>
          </cell>
          <cell r="J6482" t="str">
            <v>COEFICIENTE DE REPRESENTATIVIDADE</v>
          </cell>
          <cell r="K6482" t="str">
            <v>22,07</v>
          </cell>
          <cell r="L6482" t="str">
            <v>ENCARGOS COMPLEMENTARES REFERENCIAL</v>
          </cell>
        </row>
        <row r="6483">
          <cell r="A6483">
            <v>88312</v>
          </cell>
          <cell r="B6483" t="str">
            <v>SERVICOS DIVERSOS</v>
          </cell>
          <cell r="C6483" t="str">
            <v>SEDI</v>
          </cell>
          <cell r="D6483" t="str">
            <v>OUTROS</v>
          </cell>
          <cell r="E6483" t="str">
            <v>0318</v>
          </cell>
          <cell r="F6483" t="str">
            <v/>
          </cell>
          <cell r="G6483" t="str">
            <v/>
          </cell>
          <cell r="H6483" t="str">
            <v>PINTOR PARA TINTA EPÓXI COM ENCARGOS COMPLEMENTARES</v>
          </cell>
          <cell r="I6483" t="str">
            <v>H</v>
          </cell>
          <cell r="J6483" t="str">
            <v>COEFICIENTE DE REPRESENTATIVIDADE</v>
          </cell>
          <cell r="K6483" t="str">
            <v>19,75</v>
          </cell>
          <cell r="L6483" t="str">
            <v>ENCARGOS COMPLEMENTARES REFERENCIAL</v>
          </cell>
        </row>
        <row r="6484">
          <cell r="A6484">
            <v>88313</v>
          </cell>
          <cell r="B6484" t="str">
            <v>SERVICOS DIVERSOS</v>
          </cell>
          <cell r="C6484" t="str">
            <v>SEDI</v>
          </cell>
          <cell r="D6484" t="str">
            <v>OUTROS</v>
          </cell>
          <cell r="E6484" t="str">
            <v>0318</v>
          </cell>
          <cell r="F6484" t="str">
            <v/>
          </cell>
          <cell r="G6484" t="str">
            <v/>
          </cell>
          <cell r="H6484" t="str">
            <v>POCEIRO COM ENCARGOS COMPLEMENTARES</v>
          </cell>
          <cell r="I6484" t="str">
            <v>H</v>
          </cell>
          <cell r="J6484" t="str">
            <v>COEFICIENTE DE REPRESENTATIVIDADE</v>
          </cell>
          <cell r="K6484" t="str">
            <v>18,28</v>
          </cell>
          <cell r="L6484" t="str">
            <v>ENCARGOS COMPLEMENTARES REFERENCIAL</v>
          </cell>
        </row>
        <row r="6485">
          <cell r="A6485">
            <v>88314</v>
          </cell>
          <cell r="B6485" t="str">
            <v>SERVICOS DIVERSOS</v>
          </cell>
          <cell r="C6485" t="str">
            <v>SEDI</v>
          </cell>
          <cell r="D6485" t="str">
            <v>OUTROS</v>
          </cell>
          <cell r="E6485" t="str">
            <v>0318</v>
          </cell>
          <cell r="F6485" t="str">
            <v/>
          </cell>
          <cell r="G6485" t="str">
            <v/>
          </cell>
          <cell r="H6485" t="str">
            <v>RASTELEIRO COM ENCARGOS COMPLEMENTARES</v>
          </cell>
          <cell r="I6485" t="str">
            <v>H</v>
          </cell>
          <cell r="J6485" t="str">
            <v>COEFICIENTE DE REPRESENTATIVIDADE</v>
          </cell>
          <cell r="K6485" t="str">
            <v>14,84</v>
          </cell>
          <cell r="L6485" t="str">
            <v>ENCARGOS COMPLEMENTARES REFERENCIAL</v>
          </cell>
        </row>
        <row r="6486">
          <cell r="A6486">
            <v>88315</v>
          </cell>
          <cell r="B6486" t="str">
            <v>SERVICOS DIVERSOS</v>
          </cell>
          <cell r="C6486" t="str">
            <v>SEDI</v>
          </cell>
          <cell r="D6486" t="str">
            <v>OUTROS</v>
          </cell>
          <cell r="E6486" t="str">
            <v>0318</v>
          </cell>
          <cell r="F6486" t="str">
            <v/>
          </cell>
          <cell r="G6486" t="str">
            <v/>
          </cell>
          <cell r="H6486" t="str">
            <v>SERRALHEIRO COM ENCARGOS COMPLEMENTARES</v>
          </cell>
          <cell r="I6486" t="str">
            <v>H</v>
          </cell>
          <cell r="J6486" t="str">
            <v>COEFICIENTE DE REPRESENTATIVIDADE</v>
          </cell>
          <cell r="K6486" t="str">
            <v>17,74</v>
          </cell>
          <cell r="L6486" t="str">
            <v>ENCARGOS COMPLEMENTARES REFERENCIAL</v>
          </cell>
        </row>
        <row r="6487">
          <cell r="A6487">
            <v>88316</v>
          </cell>
          <cell r="B6487" t="str">
            <v>SERVICOS DIVERSOS</v>
          </cell>
          <cell r="C6487" t="str">
            <v>SEDI</v>
          </cell>
          <cell r="D6487" t="str">
            <v>OUTROS</v>
          </cell>
          <cell r="E6487" t="str">
            <v>0318</v>
          </cell>
          <cell r="F6487" t="str">
            <v/>
          </cell>
          <cell r="G6487" t="str">
            <v/>
          </cell>
          <cell r="H6487" t="str">
            <v>SERVENTE COM ENCARGOS COMPLEMENTARES</v>
          </cell>
          <cell r="I6487" t="str">
            <v>H</v>
          </cell>
          <cell r="J6487" t="str">
            <v>COLETADO</v>
          </cell>
          <cell r="K6487" t="str">
            <v>14,55</v>
          </cell>
          <cell r="L6487" t="str">
            <v>ENCARGOS COMPLEMENTARES REFERENCIAL</v>
          </cell>
        </row>
        <row r="6488">
          <cell r="A6488">
            <v>88317</v>
          </cell>
          <cell r="B6488" t="str">
            <v>SERVICOS DIVERSOS</v>
          </cell>
          <cell r="C6488" t="str">
            <v>SEDI</v>
          </cell>
          <cell r="D6488" t="str">
            <v>OUTROS</v>
          </cell>
          <cell r="E6488" t="str">
            <v>0318</v>
          </cell>
          <cell r="F6488" t="str">
            <v/>
          </cell>
          <cell r="G6488" t="str">
            <v/>
          </cell>
          <cell r="H6488" t="str">
            <v>SOLDADOR COM ENCARGOS COMPLEMENTARES</v>
          </cell>
          <cell r="I6488" t="str">
            <v>H</v>
          </cell>
          <cell r="J6488" t="str">
            <v>COLETADO</v>
          </cell>
          <cell r="K6488" t="str">
            <v>18,40</v>
          </cell>
          <cell r="L6488" t="str">
            <v>ENCARGOS COMPLEMENTARES REFERENCIAL</v>
          </cell>
        </row>
        <row r="6489">
          <cell r="A6489">
            <v>88318</v>
          </cell>
          <cell r="B6489" t="str">
            <v>SERVICOS DIVERSOS</v>
          </cell>
          <cell r="C6489" t="str">
            <v>SEDI</v>
          </cell>
          <cell r="D6489" t="str">
            <v>OUTROS</v>
          </cell>
          <cell r="E6489" t="str">
            <v>0318</v>
          </cell>
          <cell r="F6489" t="str">
            <v/>
          </cell>
          <cell r="G6489" t="str">
            <v/>
          </cell>
          <cell r="H6489" t="str">
            <v>SOLDADOR A (PARA SOLDA A SER TESTADA COM RAIOS "X") COM ENCARGOS COMPLEMENTARES</v>
          </cell>
          <cell r="I6489" t="str">
            <v>H</v>
          </cell>
          <cell r="J6489" t="str">
            <v>COEFICIENTE DE REPRESENTATIVIDADE</v>
          </cell>
          <cell r="K6489" t="str">
            <v>23,78</v>
          </cell>
          <cell r="L6489" t="str">
            <v>ENCARGOS COMPLEMENTARES REFERENCIAL</v>
          </cell>
        </row>
        <row r="6490">
          <cell r="A6490">
            <v>88320</v>
          </cell>
          <cell r="B6490" t="str">
            <v>SERVICOS DIVERSOS</v>
          </cell>
          <cell r="C6490" t="str">
            <v>SEDI</v>
          </cell>
          <cell r="D6490" t="str">
            <v>OUTROS</v>
          </cell>
          <cell r="E6490" t="str">
            <v>0318</v>
          </cell>
          <cell r="F6490" t="str">
            <v/>
          </cell>
          <cell r="G6490" t="str">
            <v/>
          </cell>
          <cell r="H6490" t="str">
            <v>TAQUEADOR OU TAQUEIRO COM ENCARGOS COMPLEMENTARES</v>
          </cell>
          <cell r="I6490" t="str">
            <v>H</v>
          </cell>
          <cell r="J6490" t="str">
            <v>COEFICIENTE DE REPRESENTATIVIDADE</v>
          </cell>
          <cell r="K6490" t="str">
            <v>20,44</v>
          </cell>
          <cell r="L6490" t="str">
            <v>ENCARGOS COMPLEMENTARES REFERENCIAL</v>
          </cell>
        </row>
        <row r="6491">
          <cell r="A6491">
            <v>88321</v>
          </cell>
          <cell r="B6491" t="str">
            <v>SERVICOS DIVERSOS</v>
          </cell>
          <cell r="C6491" t="str">
            <v>SEDI</v>
          </cell>
          <cell r="D6491" t="str">
            <v>OUTROS</v>
          </cell>
          <cell r="E6491" t="str">
            <v>0318</v>
          </cell>
          <cell r="F6491" t="str">
            <v/>
          </cell>
          <cell r="G6491" t="str">
            <v/>
          </cell>
          <cell r="H6491" t="str">
            <v>TÉCNICO DE LABORATÓRIO COM ENCARGOS COMPLEMENTARES</v>
          </cell>
          <cell r="I6491" t="str">
            <v>H</v>
          </cell>
          <cell r="J6491" t="str">
            <v>COEFICIENTE DE REPRESENTATIVIDADE</v>
          </cell>
          <cell r="K6491" t="str">
            <v>25,63</v>
          </cell>
          <cell r="L6491" t="str">
            <v>ENCARGOS COMPLEMENTARES REFERENCIAL</v>
          </cell>
        </row>
        <row r="6492">
          <cell r="A6492">
            <v>88322</v>
          </cell>
          <cell r="B6492" t="str">
            <v>SERVICOS DIVERSOS</v>
          </cell>
          <cell r="C6492" t="str">
            <v>SEDI</v>
          </cell>
          <cell r="D6492" t="str">
            <v>OUTROS</v>
          </cell>
          <cell r="E6492" t="str">
            <v>0318</v>
          </cell>
          <cell r="F6492" t="str">
            <v/>
          </cell>
          <cell r="G6492" t="str">
            <v/>
          </cell>
          <cell r="H6492" t="str">
            <v>TÉCNICO DE SONDAGEM COM ENCARGOS COMPLEMENTARES</v>
          </cell>
          <cell r="I6492" t="str">
            <v>H</v>
          </cell>
          <cell r="J6492" t="str">
            <v>COEFICIENTE DE REPRESENTATIVIDADE</v>
          </cell>
          <cell r="K6492" t="str">
            <v>26,53</v>
          </cell>
          <cell r="L6492" t="str">
            <v>ENCARGOS COMPLEMENTARES REFERENCIAL</v>
          </cell>
        </row>
        <row r="6493">
          <cell r="A6493">
            <v>88323</v>
          </cell>
          <cell r="B6493" t="str">
            <v>SERVICOS DIVERSOS</v>
          </cell>
          <cell r="C6493" t="str">
            <v>SEDI</v>
          </cell>
          <cell r="D6493" t="str">
            <v>OUTROS</v>
          </cell>
          <cell r="E6493" t="str">
            <v>0318</v>
          </cell>
          <cell r="F6493" t="str">
            <v/>
          </cell>
          <cell r="G6493" t="str">
            <v/>
          </cell>
          <cell r="H6493" t="str">
            <v>TELHADISTA COM ENCARGOS COMPLEMENTARES</v>
          </cell>
          <cell r="I6493" t="str">
            <v>H</v>
          </cell>
          <cell r="J6493" t="str">
            <v>COEFICIENTE DE REPRESENTATIVIDADE</v>
          </cell>
          <cell r="K6493" t="str">
            <v>18,75</v>
          </cell>
          <cell r="L6493" t="str">
            <v>ENCARGOS COMPLEMENTARES REFERENCIAL</v>
          </cell>
        </row>
        <row r="6494">
          <cell r="A6494">
            <v>88324</v>
          </cell>
          <cell r="B6494" t="str">
            <v>SERVICOS DIVERSOS</v>
          </cell>
          <cell r="C6494" t="str">
            <v>SEDI</v>
          </cell>
          <cell r="D6494" t="str">
            <v>OUTROS</v>
          </cell>
          <cell r="E6494" t="str">
            <v>0318</v>
          </cell>
          <cell r="F6494" t="str">
            <v/>
          </cell>
          <cell r="G6494" t="str">
            <v/>
          </cell>
          <cell r="H6494" t="str">
            <v>TRATORISTA COM ENCARGOS COMPLEMENTARES</v>
          </cell>
          <cell r="I6494" t="str">
            <v>H</v>
          </cell>
          <cell r="J6494" t="str">
            <v>COEFICIENTE DE REPRESENTATIVIDADE</v>
          </cell>
          <cell r="K6494" t="str">
            <v>18,63</v>
          </cell>
          <cell r="L6494" t="str">
            <v>ENCARGOS COMPLEMENTARES REFERENCIAL</v>
          </cell>
        </row>
        <row r="6495">
          <cell r="A6495">
            <v>88325</v>
          </cell>
          <cell r="B6495" t="str">
            <v>SERVICOS DIVERSOS</v>
          </cell>
          <cell r="C6495" t="str">
            <v>SEDI</v>
          </cell>
          <cell r="D6495" t="str">
            <v>OUTROS</v>
          </cell>
          <cell r="E6495" t="str">
            <v>0318</v>
          </cell>
          <cell r="F6495" t="str">
            <v/>
          </cell>
          <cell r="G6495" t="str">
            <v/>
          </cell>
          <cell r="H6495" t="str">
            <v>VIDRACEIRO COM ENCARGOS COMPLEMENTARES</v>
          </cell>
          <cell r="I6495" t="str">
            <v>H</v>
          </cell>
          <cell r="J6495" t="str">
            <v>COEFICIENTE DE REPRESENTATIVIDADE</v>
          </cell>
          <cell r="K6495" t="str">
            <v>15,78</v>
          </cell>
          <cell r="L6495" t="str">
            <v>ENCARGOS COMPLEMENTARES REFERENCIAL</v>
          </cell>
        </row>
        <row r="6496">
          <cell r="A6496">
            <v>88326</v>
          </cell>
          <cell r="B6496" t="str">
            <v>SERVICOS DIVERSOS</v>
          </cell>
          <cell r="C6496" t="str">
            <v>SEDI</v>
          </cell>
          <cell r="D6496" t="str">
            <v>OUTROS</v>
          </cell>
          <cell r="E6496" t="str">
            <v>0318</v>
          </cell>
          <cell r="F6496" t="str">
            <v/>
          </cell>
          <cell r="G6496" t="str">
            <v/>
          </cell>
          <cell r="H6496" t="str">
            <v>VIGIA NOTURNO COM ENCARGOS COMPLEMENTARES</v>
          </cell>
          <cell r="I6496" t="str">
            <v>H</v>
          </cell>
          <cell r="J6496" t="str">
            <v>COEFICIENTE DE REPRESENTATIVIDADE</v>
          </cell>
          <cell r="K6496" t="str">
            <v>18,37</v>
          </cell>
          <cell r="L6496" t="str">
            <v>ENCARGOS COMPLEMENTARES REFERENCIAL</v>
          </cell>
        </row>
        <row r="6497">
          <cell r="A6497">
            <v>88377</v>
          </cell>
          <cell r="B6497" t="str">
            <v>SERVICOS DIVERSOS</v>
          </cell>
          <cell r="C6497" t="str">
            <v>SEDI</v>
          </cell>
          <cell r="D6497" t="str">
            <v>OUTROS</v>
          </cell>
          <cell r="E6497" t="str">
            <v>0318</v>
          </cell>
          <cell r="F6497" t="str">
            <v/>
          </cell>
          <cell r="G6497" t="str">
            <v/>
          </cell>
          <cell r="H6497" t="str">
            <v>OPERADOR DE BETONEIRA ESTACIONÁRIA/MISTURADOR COM ENCARGOS COMPLEMENTARES</v>
          </cell>
          <cell r="I6497" t="str">
            <v>H</v>
          </cell>
          <cell r="J6497" t="str">
            <v>COEFICIENTE DE REPRESENTATIVIDADE</v>
          </cell>
          <cell r="K6497" t="str">
            <v>15,95</v>
          </cell>
          <cell r="L6497" t="str">
            <v>ENCARGOS COMPLEMENTARES REFERENCIAL</v>
          </cell>
        </row>
        <row r="6498">
          <cell r="A6498">
            <v>88441</v>
          </cell>
          <cell r="B6498" t="str">
            <v>SERVICOS DIVERSOS</v>
          </cell>
          <cell r="C6498" t="str">
            <v>SEDI</v>
          </cell>
          <cell r="D6498" t="str">
            <v>OUTROS</v>
          </cell>
          <cell r="E6498" t="str">
            <v>0318</v>
          </cell>
          <cell r="F6498" t="str">
            <v/>
          </cell>
          <cell r="G6498" t="str">
            <v/>
          </cell>
          <cell r="H6498" t="str">
            <v>JARDINEIRO COM ENCARGOS COMPLEMENTARES</v>
          </cell>
          <cell r="I6498" t="str">
            <v>H</v>
          </cell>
          <cell r="J6498" t="str">
            <v>COEFICIENTE DE REPRESENTATIVIDADE</v>
          </cell>
          <cell r="K6498" t="str">
            <v>17,27</v>
          </cell>
          <cell r="L6498" t="str">
            <v>ENCARGOS COMPLEMENTARES REFERENCIAL</v>
          </cell>
        </row>
        <row r="6499">
          <cell r="A6499">
            <v>88597</v>
          </cell>
          <cell r="B6499" t="str">
            <v>SERVICOS DIVERSOS</v>
          </cell>
          <cell r="C6499" t="str">
            <v>SEDI</v>
          </cell>
          <cell r="D6499" t="str">
            <v>OUTROS</v>
          </cell>
          <cell r="E6499" t="str">
            <v>0318</v>
          </cell>
          <cell r="F6499" t="str">
            <v/>
          </cell>
          <cell r="G6499" t="str">
            <v/>
          </cell>
          <cell r="H6499" t="str">
            <v>DESENHISTA DETALHISTA COM ENCARGOS COMPLEMENTARES</v>
          </cell>
          <cell r="I6499" t="str">
            <v>H</v>
          </cell>
          <cell r="J6499" t="str">
            <v>COEFICIENTE DE REPRESENTATIVIDADE</v>
          </cell>
          <cell r="K6499" t="str">
            <v>27,46</v>
          </cell>
          <cell r="L6499" t="str">
            <v>ENCARGOS COMPLEMENTARES REFERENCIAL</v>
          </cell>
        </row>
        <row r="6500">
          <cell r="A6500">
            <v>90766</v>
          </cell>
          <cell r="B6500" t="str">
            <v>SERVICOS DIVERSOS</v>
          </cell>
          <cell r="C6500" t="str">
            <v>SEDI</v>
          </cell>
          <cell r="D6500" t="str">
            <v>OUTROS</v>
          </cell>
          <cell r="E6500" t="str">
            <v>0318</v>
          </cell>
          <cell r="F6500" t="str">
            <v/>
          </cell>
          <cell r="G6500" t="str">
            <v/>
          </cell>
          <cell r="H6500" t="str">
            <v>ALMOXARIFE COM ENCARGOS COMPLEMENTARES</v>
          </cell>
          <cell r="I6500" t="str">
            <v>H</v>
          </cell>
          <cell r="J6500" t="str">
            <v>COLETADO</v>
          </cell>
          <cell r="K6500" t="str">
            <v>14,83</v>
          </cell>
          <cell r="L6500" t="str">
            <v>ENCARGOS COMPLEMENTARES REFERENCIAL</v>
          </cell>
        </row>
        <row r="6501">
          <cell r="A6501">
            <v>90767</v>
          </cell>
          <cell r="B6501" t="str">
            <v>SERVICOS DIVERSOS</v>
          </cell>
          <cell r="C6501" t="str">
            <v>SEDI</v>
          </cell>
          <cell r="D6501" t="str">
            <v>OUTROS</v>
          </cell>
          <cell r="E6501" t="str">
            <v>0318</v>
          </cell>
          <cell r="F6501" t="str">
            <v/>
          </cell>
          <cell r="G6501" t="str">
            <v/>
          </cell>
          <cell r="H6501" t="str">
            <v>APONTADOR OU APROPRIADOR COM ENCARGOS COMPLEMENTARES</v>
          </cell>
          <cell r="I6501" t="str">
            <v>H</v>
          </cell>
          <cell r="J6501" t="str">
            <v>COEFICIENTE DE REPRESENTATIVIDADE</v>
          </cell>
          <cell r="K6501" t="str">
            <v>14,33</v>
          </cell>
          <cell r="L6501" t="str">
            <v>ENCARGOS COMPLEMENTARES REFERENCIAL</v>
          </cell>
        </row>
        <row r="6502">
          <cell r="A6502">
            <v>90768</v>
          </cell>
          <cell r="B6502" t="str">
            <v>SERVICOS DIVERSOS</v>
          </cell>
          <cell r="C6502" t="str">
            <v>SEDI</v>
          </cell>
          <cell r="D6502" t="str">
            <v>OUTROS</v>
          </cell>
          <cell r="E6502" t="str">
            <v>0318</v>
          </cell>
          <cell r="F6502" t="str">
            <v/>
          </cell>
          <cell r="G6502" t="str">
            <v/>
          </cell>
          <cell r="H6502" t="str">
            <v>ARQUITETO DE OBRA JUNIOR COM ENCARGOS COMPLEMENTARES</v>
          </cell>
          <cell r="I6502" t="str">
            <v>H</v>
          </cell>
          <cell r="J6502" t="str">
            <v>COEFICIENTE DE REPRESENTATIVIDADE</v>
          </cell>
          <cell r="K6502" t="str">
            <v>58,81</v>
          </cell>
          <cell r="L6502" t="str">
            <v>ENCARGOS COMPLEMENTARES REFERENCIAL</v>
          </cell>
        </row>
        <row r="6503">
          <cell r="A6503">
            <v>90769</v>
          </cell>
          <cell r="B6503" t="str">
            <v>SERVICOS DIVERSOS</v>
          </cell>
          <cell r="C6503" t="str">
            <v>SEDI</v>
          </cell>
          <cell r="D6503" t="str">
            <v>OUTROS</v>
          </cell>
          <cell r="E6503" t="str">
            <v>0318</v>
          </cell>
          <cell r="F6503" t="str">
            <v/>
          </cell>
          <cell r="G6503" t="str">
            <v/>
          </cell>
          <cell r="H6503" t="str">
            <v>ARQUITETO DE OBRA PLENO COM ENCARGOS COMPLEMENTARES</v>
          </cell>
          <cell r="I6503" t="str">
            <v>H</v>
          </cell>
          <cell r="J6503" t="str">
            <v>COEFICIENTE DE REPRESENTATIVIDADE</v>
          </cell>
          <cell r="K6503" t="str">
            <v>83,06</v>
          </cell>
          <cell r="L6503" t="str">
            <v>ENCARGOS COMPLEMENTARES REFERENCIAL</v>
          </cell>
        </row>
        <row r="6504">
          <cell r="A6504">
            <v>90770</v>
          </cell>
          <cell r="B6504" t="str">
            <v>SERVICOS DIVERSOS</v>
          </cell>
          <cell r="C6504" t="str">
            <v>SEDI</v>
          </cell>
          <cell r="D6504" t="str">
            <v>OUTROS</v>
          </cell>
          <cell r="E6504" t="str">
            <v>0318</v>
          </cell>
          <cell r="F6504" t="str">
            <v/>
          </cell>
          <cell r="G6504" t="str">
            <v/>
          </cell>
          <cell r="H6504" t="str">
            <v>ARQUITETO DE OBRA SENIOR COM ENCARGOS COMPLEMENTARES</v>
          </cell>
          <cell r="I6504" t="str">
            <v>H</v>
          </cell>
          <cell r="J6504" t="str">
            <v>COEFICIENTE DE REPRESENTATIVIDADE</v>
          </cell>
          <cell r="K6504" t="str">
            <v>109,44</v>
          </cell>
          <cell r="L6504" t="str">
            <v>ENCARGOS COMPLEMENTARES REFERENCIAL</v>
          </cell>
        </row>
        <row r="6505">
          <cell r="A6505">
            <v>90771</v>
          </cell>
          <cell r="B6505" t="str">
            <v>SERVICOS DIVERSOS</v>
          </cell>
          <cell r="C6505" t="str">
            <v>SEDI</v>
          </cell>
          <cell r="D6505" t="str">
            <v>OUTROS</v>
          </cell>
          <cell r="E6505" t="str">
            <v>0318</v>
          </cell>
          <cell r="F6505" t="str">
            <v/>
          </cell>
          <cell r="G6505" t="str">
            <v/>
          </cell>
          <cell r="H6505" t="str">
            <v>AUXILIAR DE DESENHISTA COM ENCARGOS COMPLEMENTARES</v>
          </cell>
          <cell r="I6505" t="str">
            <v>H</v>
          </cell>
          <cell r="J6505" t="str">
            <v>COEFICIENTE DE REPRESENTATIVIDADE</v>
          </cell>
          <cell r="K6505" t="str">
            <v>19,97</v>
          </cell>
          <cell r="L6505" t="str">
            <v>ENCARGOS COMPLEMENTARES REFERENCIAL</v>
          </cell>
        </row>
        <row r="6506">
          <cell r="A6506">
            <v>90772</v>
          </cell>
          <cell r="B6506" t="str">
            <v>SERVICOS DIVERSOS</v>
          </cell>
          <cell r="C6506" t="str">
            <v>SEDI</v>
          </cell>
          <cell r="D6506" t="str">
            <v>OUTROS</v>
          </cell>
          <cell r="E6506" t="str">
            <v>0318</v>
          </cell>
          <cell r="F6506" t="str">
            <v/>
          </cell>
          <cell r="G6506" t="str">
            <v/>
          </cell>
          <cell r="H6506" t="str">
            <v>AUXILIAR DE ESCRITORIO COM ENCARGOS COMPLEMENTARES</v>
          </cell>
          <cell r="I6506" t="str">
            <v>H</v>
          </cell>
          <cell r="J6506" t="str">
            <v>COEFICIENTE DE REPRESENTATIVIDADE</v>
          </cell>
          <cell r="K6506" t="str">
            <v>13,62</v>
          </cell>
          <cell r="L6506" t="str">
            <v>ENCARGOS COMPLEMENTARES REFERENCIAL</v>
          </cell>
        </row>
        <row r="6507">
          <cell r="A6507">
            <v>90773</v>
          </cell>
          <cell r="B6507" t="str">
            <v>SERVICOS DIVERSOS</v>
          </cell>
          <cell r="C6507" t="str">
            <v>SEDI</v>
          </cell>
          <cell r="D6507" t="str">
            <v>OUTROS</v>
          </cell>
          <cell r="E6507" t="str">
            <v>0318</v>
          </cell>
          <cell r="F6507" t="str">
            <v/>
          </cell>
          <cell r="G6507" t="str">
            <v/>
          </cell>
          <cell r="H6507" t="str">
            <v>DESENHISTA COPISTA COM ENCARGOS COMPLEMENTARES</v>
          </cell>
          <cell r="I6507" t="str">
            <v>H</v>
          </cell>
          <cell r="J6507" t="str">
            <v>COEFICIENTE DE REPRESENTATIVIDADE</v>
          </cell>
          <cell r="K6507" t="str">
            <v>21,00</v>
          </cell>
          <cell r="L6507" t="str">
            <v>ENCARGOS COMPLEMENTARES REFERENCIAL</v>
          </cell>
        </row>
        <row r="6508">
          <cell r="A6508">
            <v>90775</v>
          </cell>
          <cell r="B6508" t="str">
            <v>SERVICOS DIVERSOS</v>
          </cell>
          <cell r="C6508" t="str">
            <v>SEDI</v>
          </cell>
          <cell r="D6508" t="str">
            <v>OUTROS</v>
          </cell>
          <cell r="E6508" t="str">
            <v>0318</v>
          </cell>
          <cell r="F6508" t="str">
            <v/>
          </cell>
          <cell r="G6508" t="str">
            <v/>
          </cell>
          <cell r="H6508" t="str">
            <v>DESENHISTA PROJETISTA COM ENCARGOS COMPLEMENTARES</v>
          </cell>
          <cell r="I6508" t="str">
            <v>H</v>
          </cell>
          <cell r="J6508" t="str">
            <v>COEFICIENTE DE REPRESENTATIVIDADE</v>
          </cell>
          <cell r="K6508" t="str">
            <v>15,97</v>
          </cell>
          <cell r="L6508" t="str">
            <v>ENCARGOS COMPLEMENTARES REFERENCIAL</v>
          </cell>
        </row>
        <row r="6509">
          <cell r="A6509">
            <v>90776</v>
          </cell>
          <cell r="B6509" t="str">
            <v>SERVICOS DIVERSOS</v>
          </cell>
          <cell r="C6509" t="str">
            <v>SEDI</v>
          </cell>
          <cell r="D6509" t="str">
            <v>OUTROS</v>
          </cell>
          <cell r="E6509" t="str">
            <v>0318</v>
          </cell>
          <cell r="F6509" t="str">
            <v/>
          </cell>
          <cell r="G6509" t="str">
            <v/>
          </cell>
          <cell r="H6509" t="str">
            <v>ENCARREGADO GERAL COM ENCARGOS COMPLEMENTARES</v>
          </cell>
          <cell r="I6509" t="str">
            <v>H</v>
          </cell>
          <cell r="J6509" t="str">
            <v>COLETADO</v>
          </cell>
          <cell r="K6509" t="str">
            <v>15,94</v>
          </cell>
          <cell r="L6509" t="str">
            <v>ENCARGOS COMPLEMENTARES REFERENCIAL</v>
          </cell>
        </row>
        <row r="6510">
          <cell r="A6510">
            <v>90777</v>
          </cell>
          <cell r="B6510" t="str">
            <v>SERVICOS DIVERSOS</v>
          </cell>
          <cell r="C6510" t="str">
            <v>SEDI</v>
          </cell>
          <cell r="D6510" t="str">
            <v>OUTROS</v>
          </cell>
          <cell r="E6510" t="str">
            <v>0318</v>
          </cell>
          <cell r="F6510" t="str">
            <v/>
          </cell>
          <cell r="G6510" t="str">
            <v/>
          </cell>
          <cell r="H6510" t="str">
            <v>ENGENHEIRO CIVIL DE OBRA JUNIOR COM ENCARGOS COMPLEMENTARES</v>
          </cell>
          <cell r="I6510" t="str">
            <v>H</v>
          </cell>
          <cell r="J6510" t="str">
            <v>COLETADO</v>
          </cell>
          <cell r="K6510" t="str">
            <v>79,75</v>
          </cell>
          <cell r="L6510" t="str">
            <v>ENCARGOS COMPLEMENTARES REFERENCIAL</v>
          </cell>
        </row>
        <row r="6511">
          <cell r="A6511">
            <v>90778</v>
          </cell>
          <cell r="B6511" t="str">
            <v>SERVICOS DIVERSOS</v>
          </cell>
          <cell r="C6511" t="str">
            <v>SEDI</v>
          </cell>
          <cell r="D6511" t="str">
            <v>OUTROS</v>
          </cell>
          <cell r="E6511" t="str">
            <v>0318</v>
          </cell>
          <cell r="F6511" t="str">
            <v/>
          </cell>
          <cell r="G6511" t="str">
            <v/>
          </cell>
          <cell r="H6511" t="str">
            <v>ENGENHEIRO CIVIL DE OBRA PLENO COM ENCARGOS COMPLEMENTARES</v>
          </cell>
          <cell r="I6511" t="str">
            <v>H</v>
          </cell>
          <cell r="J6511" t="str">
            <v>COEFICIENTE DE REPRESENTATIVIDADE</v>
          </cell>
          <cell r="K6511" t="str">
            <v>90,60</v>
          </cell>
          <cell r="L6511" t="str">
            <v>ENCARGOS COMPLEMENTARES REFERENCIAL</v>
          </cell>
        </row>
        <row r="6512">
          <cell r="A6512">
            <v>90779</v>
          </cell>
          <cell r="B6512" t="str">
            <v>SERVICOS DIVERSOS</v>
          </cell>
          <cell r="C6512" t="str">
            <v>SEDI</v>
          </cell>
          <cell r="D6512" t="str">
            <v>OUTROS</v>
          </cell>
          <cell r="E6512" t="str">
            <v>0318</v>
          </cell>
          <cell r="F6512" t="str">
            <v/>
          </cell>
          <cell r="G6512" t="str">
            <v/>
          </cell>
          <cell r="H6512" t="str">
            <v>ENGENHEIRO CIVIL DE OBRA SENIOR COM ENCARGOS COMPLEMENTARES</v>
          </cell>
          <cell r="I6512" t="str">
            <v>H</v>
          </cell>
          <cell r="J6512" t="str">
            <v>COEFICIENTE DE REPRESENTATIVIDADE</v>
          </cell>
          <cell r="K6512" t="str">
            <v>123,43</v>
          </cell>
          <cell r="L6512" t="str">
            <v>ENCARGOS COMPLEMENTARES REFERENCIAL</v>
          </cell>
        </row>
        <row r="6513">
          <cell r="A6513">
            <v>90780</v>
          </cell>
          <cell r="B6513" t="str">
            <v>SERVICOS DIVERSOS</v>
          </cell>
          <cell r="C6513" t="str">
            <v>SEDI</v>
          </cell>
          <cell r="D6513" t="str">
            <v>OUTROS</v>
          </cell>
          <cell r="E6513" t="str">
            <v>0318</v>
          </cell>
          <cell r="F6513" t="str">
            <v/>
          </cell>
          <cell r="G6513" t="str">
            <v/>
          </cell>
          <cell r="H6513" t="str">
            <v>MESTRE DE OBRAS COM ENCARGOS COMPLEMENTARES</v>
          </cell>
          <cell r="I6513" t="str">
            <v>H</v>
          </cell>
          <cell r="J6513" t="str">
            <v>COEFICIENTE DE REPRESENTATIVIDADE</v>
          </cell>
          <cell r="K6513" t="str">
            <v>23,36</v>
          </cell>
          <cell r="L6513" t="str">
            <v>ENCARGOS COMPLEMENTARES REFERENCIAL</v>
          </cell>
        </row>
        <row r="6514">
          <cell r="A6514">
            <v>90781</v>
          </cell>
          <cell r="B6514" t="str">
            <v>SERVICOS DIVERSOS</v>
          </cell>
          <cell r="C6514" t="str">
            <v>SEDI</v>
          </cell>
          <cell r="D6514" t="str">
            <v>OUTROS</v>
          </cell>
          <cell r="E6514" t="str">
            <v>0318</v>
          </cell>
          <cell r="F6514" t="str">
            <v/>
          </cell>
          <cell r="G6514" t="str">
            <v/>
          </cell>
          <cell r="H6514" t="str">
            <v>TOPOGRAFO COM ENCARGOS COMPLEMENTARES</v>
          </cell>
          <cell r="I6514" t="str">
            <v>H</v>
          </cell>
          <cell r="J6514" t="str">
            <v>COLETADO</v>
          </cell>
          <cell r="K6514" t="str">
            <v>18,85</v>
          </cell>
          <cell r="L6514" t="str">
            <v>ENCARGOS COMPLEMENTARES REFERENCIAL</v>
          </cell>
        </row>
        <row r="6515">
          <cell r="A6515">
            <v>91677</v>
          </cell>
          <cell r="B6515" t="str">
            <v>SERVICOS DIVERSOS</v>
          </cell>
          <cell r="C6515" t="str">
            <v>SEDI</v>
          </cell>
          <cell r="D6515" t="str">
            <v>OUTROS</v>
          </cell>
          <cell r="E6515" t="str">
            <v>0318</v>
          </cell>
          <cell r="F6515" t="str">
            <v/>
          </cell>
          <cell r="G6515" t="str">
            <v/>
          </cell>
          <cell r="H6515" t="str">
            <v>ENGENHEIRO ELETRICISTA COM ENCARGOS COMPLEMENTARES</v>
          </cell>
          <cell r="I6515" t="str">
            <v>H</v>
          </cell>
          <cell r="J6515" t="str">
            <v>COEFICIENTE DE REPRESENTATIVIDADE</v>
          </cell>
          <cell r="K6515" t="str">
            <v>82,43</v>
          </cell>
          <cell r="L6515" t="str">
            <v>ENCARGOS COMPLEMENTARES REFERENCIAL</v>
          </cell>
        </row>
        <row r="6516">
          <cell r="A6516">
            <v>91678</v>
          </cell>
          <cell r="B6516" t="str">
            <v>SERVICOS DIVERSOS</v>
          </cell>
          <cell r="C6516" t="str">
            <v>SEDI</v>
          </cell>
          <cell r="D6516" t="str">
            <v>OUTROS</v>
          </cell>
          <cell r="E6516" t="str">
            <v>0318</v>
          </cell>
          <cell r="F6516" t="str">
            <v/>
          </cell>
          <cell r="G6516" t="str">
            <v/>
          </cell>
          <cell r="H6516" t="str">
            <v>ENGENHEIRO SANITARISTA COM ENCARGOS COMPLEMENTARES</v>
          </cell>
          <cell r="I6516" t="str">
            <v>H</v>
          </cell>
          <cell r="J6516" t="str">
            <v>COEFICIENTE DE REPRESENTATIVIDADE</v>
          </cell>
          <cell r="K6516" t="str">
            <v>80,01</v>
          </cell>
          <cell r="L6516" t="str">
            <v>ENCARGOS COMPLEMENTARES REFERENCIAL</v>
          </cell>
        </row>
        <row r="6517">
          <cell r="A6517">
            <v>93558</v>
          </cell>
          <cell r="B6517" t="str">
            <v>SERVICOS DIVERSOS</v>
          </cell>
          <cell r="C6517" t="str">
            <v>SEDI</v>
          </cell>
          <cell r="D6517" t="str">
            <v>OUTROS</v>
          </cell>
          <cell r="E6517" t="str">
            <v>0318</v>
          </cell>
          <cell r="F6517" t="str">
            <v/>
          </cell>
          <cell r="G6517" t="str">
            <v/>
          </cell>
          <cell r="H6517" t="str">
            <v>MOTORISTA DE CAMINHAO COM ENCARGOS COMPLEMENTARES</v>
          </cell>
          <cell r="I6517" t="str">
            <v>MES</v>
          </cell>
          <cell r="J6517" t="str">
            <v>COEFICIENTE DE REPRESENTATIVIDADE</v>
          </cell>
          <cell r="K6517" t="str">
            <v>3.161,03</v>
          </cell>
          <cell r="L6517" t="str">
            <v>ENCARGOS COMPLEMENTARES REFERENCIAL</v>
          </cell>
        </row>
        <row r="6518">
          <cell r="A6518">
            <v>93559</v>
          </cell>
          <cell r="B6518" t="str">
            <v>SERVICOS DIVERSOS</v>
          </cell>
          <cell r="C6518" t="str">
            <v>SEDI</v>
          </cell>
          <cell r="D6518" t="str">
            <v>OUTROS</v>
          </cell>
          <cell r="E6518" t="str">
            <v>0318</v>
          </cell>
          <cell r="F6518" t="str">
            <v/>
          </cell>
          <cell r="G6518" t="str">
            <v/>
          </cell>
          <cell r="H6518" t="str">
            <v>DESENHISTA DETALHISTA COM ENCARGOS COMPLEMENTARES</v>
          </cell>
          <cell r="I6518" t="str">
            <v>MES</v>
          </cell>
          <cell r="J6518" t="str">
            <v>COEFICIENTE DE REPRESENTATIVIDADE</v>
          </cell>
          <cell r="K6518" t="str">
            <v>4.849,27</v>
          </cell>
          <cell r="L6518" t="str">
            <v>ENCARGOS COMPLEMENTARES REFERENCIAL</v>
          </cell>
        </row>
        <row r="6519">
          <cell r="A6519">
            <v>93560</v>
          </cell>
          <cell r="B6519" t="str">
            <v>SERVICOS DIVERSOS</v>
          </cell>
          <cell r="C6519" t="str">
            <v>SEDI</v>
          </cell>
          <cell r="D6519" t="str">
            <v>OUTROS</v>
          </cell>
          <cell r="E6519" t="str">
            <v>0318</v>
          </cell>
          <cell r="F6519" t="str">
            <v/>
          </cell>
          <cell r="G6519" t="str">
            <v/>
          </cell>
          <cell r="H6519" t="str">
            <v>DESENHISTA COPISTA COM ENCARGOS COMPLEMENTARES</v>
          </cell>
          <cell r="I6519" t="str">
            <v>MES</v>
          </cell>
          <cell r="J6519" t="str">
            <v>COEFICIENTE DE REPRESENTATIVIDADE</v>
          </cell>
          <cell r="K6519" t="str">
            <v>3.712,73</v>
          </cell>
          <cell r="L6519" t="str">
            <v>ENCARGOS COMPLEMENTARES REFERENCIAL</v>
          </cell>
        </row>
        <row r="6520">
          <cell r="A6520">
            <v>93561</v>
          </cell>
          <cell r="B6520" t="str">
            <v>SERVICOS DIVERSOS</v>
          </cell>
          <cell r="C6520" t="str">
            <v>SEDI</v>
          </cell>
          <cell r="D6520" t="str">
            <v>OUTROS</v>
          </cell>
          <cell r="E6520" t="str">
            <v>0318</v>
          </cell>
          <cell r="F6520" t="str">
            <v/>
          </cell>
          <cell r="G6520" t="str">
            <v/>
          </cell>
          <cell r="H6520" t="str">
            <v>DESENHISTA PROJETISTA COM ENCARGOS COMPLEMENTARES</v>
          </cell>
          <cell r="I6520" t="str">
            <v>MES</v>
          </cell>
          <cell r="J6520" t="str">
            <v>COEFICIENTE DE REPRESENTATIVIDADE</v>
          </cell>
          <cell r="K6520" t="str">
            <v>2.825,45</v>
          </cell>
          <cell r="L6520" t="str">
            <v>ENCARGOS COMPLEMENTARES REFERENCIAL</v>
          </cell>
        </row>
        <row r="6521">
          <cell r="A6521">
            <v>93562</v>
          </cell>
          <cell r="B6521" t="str">
            <v>SERVICOS DIVERSOS</v>
          </cell>
          <cell r="C6521" t="str">
            <v>SEDI</v>
          </cell>
          <cell r="D6521" t="str">
            <v>OUTROS</v>
          </cell>
          <cell r="E6521" t="str">
            <v>0318</v>
          </cell>
          <cell r="F6521" t="str">
            <v/>
          </cell>
          <cell r="G6521" t="str">
            <v/>
          </cell>
          <cell r="H6521" t="str">
            <v>AUXILIAR DE DESENHISTA COM ENCARGOS COMPLEMENTARES</v>
          </cell>
          <cell r="I6521" t="str">
            <v>MES</v>
          </cell>
          <cell r="J6521" t="str">
            <v>COEFICIENTE DE REPRESENTATIVIDADE</v>
          </cell>
          <cell r="K6521" t="str">
            <v>3.533,10</v>
          </cell>
          <cell r="L6521" t="str">
            <v>ENCARGOS COMPLEMENTARES REFERENCIAL</v>
          </cell>
        </row>
        <row r="6522">
          <cell r="A6522">
            <v>93563</v>
          </cell>
          <cell r="B6522" t="str">
            <v>SERVICOS DIVERSOS</v>
          </cell>
          <cell r="C6522" t="str">
            <v>SEDI</v>
          </cell>
          <cell r="D6522" t="str">
            <v>OUTROS</v>
          </cell>
          <cell r="E6522" t="str">
            <v>0318</v>
          </cell>
          <cell r="F6522" t="str">
            <v/>
          </cell>
          <cell r="G6522" t="str">
            <v/>
          </cell>
          <cell r="H6522" t="str">
            <v>ALMOXARIFE COM ENCARGOS COMPLEMENTARES</v>
          </cell>
          <cell r="I6522" t="str">
            <v>MES</v>
          </cell>
          <cell r="J6522" t="str">
            <v>COEFICIENTE DE REPRESENTATIVIDADE</v>
          </cell>
          <cell r="K6522" t="str">
            <v>2.626,45</v>
          </cell>
          <cell r="L6522" t="str">
            <v>ENCARGOS COMPLEMENTARES REFERENCIAL</v>
          </cell>
        </row>
        <row r="6523">
          <cell r="A6523">
            <v>93564</v>
          </cell>
          <cell r="B6523" t="str">
            <v>SERVICOS DIVERSOS</v>
          </cell>
          <cell r="C6523" t="str">
            <v>SEDI</v>
          </cell>
          <cell r="D6523" t="str">
            <v>OUTROS</v>
          </cell>
          <cell r="E6523" t="str">
            <v>0318</v>
          </cell>
          <cell r="F6523" t="str">
            <v/>
          </cell>
          <cell r="G6523" t="str">
            <v/>
          </cell>
          <cell r="H6523" t="str">
            <v>APONTADOR OU APROPRIADOR COM ENCARGOS COMPLEMENTARES</v>
          </cell>
          <cell r="I6523" t="str">
            <v>MES</v>
          </cell>
          <cell r="J6523" t="str">
            <v>COEFICIENTE DE REPRESENTATIVIDADE</v>
          </cell>
          <cell r="K6523" t="str">
            <v>2.533,78</v>
          </cell>
          <cell r="L6523" t="str">
            <v>ENCARGOS COMPLEMENTARES REFERENCIAL</v>
          </cell>
        </row>
        <row r="6524">
          <cell r="A6524">
            <v>93565</v>
          </cell>
          <cell r="B6524" t="str">
            <v>SERVICOS DIVERSOS</v>
          </cell>
          <cell r="C6524" t="str">
            <v>SEDI</v>
          </cell>
          <cell r="D6524" t="str">
            <v>OUTROS</v>
          </cell>
          <cell r="E6524" t="str">
            <v>0318</v>
          </cell>
          <cell r="F6524" t="str">
            <v/>
          </cell>
          <cell r="G6524" t="str">
            <v/>
          </cell>
          <cell r="H6524" t="str">
            <v>ENGENHEIRO CIVIL DE OBRA JUNIOR COM ENCARGOS COMPLEMENTARES</v>
          </cell>
          <cell r="I6524" t="str">
            <v>MES</v>
          </cell>
          <cell r="J6524" t="str">
            <v>COEFICIENTE DE REPRESENTATIVIDADE</v>
          </cell>
          <cell r="K6524" t="str">
            <v>14.028,35</v>
          </cell>
          <cell r="L6524" t="str">
            <v>ENCARGOS COMPLEMENTARES REFERENCIAL</v>
          </cell>
        </row>
        <row r="6525">
          <cell r="A6525">
            <v>93566</v>
          </cell>
          <cell r="B6525" t="str">
            <v>SERVICOS DIVERSOS</v>
          </cell>
          <cell r="C6525" t="str">
            <v>SEDI</v>
          </cell>
          <cell r="D6525" t="str">
            <v>OUTROS</v>
          </cell>
          <cell r="E6525" t="str">
            <v>0318</v>
          </cell>
          <cell r="F6525" t="str">
            <v/>
          </cell>
          <cell r="G6525" t="str">
            <v/>
          </cell>
          <cell r="H6525" t="str">
            <v>AUXILIAR DE ESCRITORIO COM ENCARGOS COMPLEMENTARES</v>
          </cell>
          <cell r="I6525" t="str">
            <v>MES</v>
          </cell>
          <cell r="J6525" t="str">
            <v>COEFICIENTE DE REPRESENTATIVIDADE</v>
          </cell>
          <cell r="K6525" t="str">
            <v>2.414,18</v>
          </cell>
          <cell r="L6525" t="str">
            <v>ENCARGOS COMPLEMENTARES REFERENCIAL</v>
          </cell>
        </row>
        <row r="6526">
          <cell r="A6526">
            <v>93567</v>
          </cell>
          <cell r="B6526" t="str">
            <v>SERVICOS DIVERSOS</v>
          </cell>
          <cell r="C6526" t="str">
            <v>SEDI</v>
          </cell>
          <cell r="D6526" t="str">
            <v>OUTROS</v>
          </cell>
          <cell r="E6526" t="str">
            <v>0318</v>
          </cell>
          <cell r="F6526" t="str">
            <v/>
          </cell>
          <cell r="G6526" t="str">
            <v/>
          </cell>
          <cell r="H6526" t="str">
            <v>ENGENHEIRO CIVIL DE OBRA PLENO COM ENCARGOS COMPLEMENTARES</v>
          </cell>
          <cell r="I6526" t="str">
            <v>MES</v>
          </cell>
          <cell r="J6526" t="str">
            <v>COEFICIENTE DE REPRESENTATIVIDADE</v>
          </cell>
          <cell r="K6526" t="str">
            <v>15.936,78</v>
          </cell>
          <cell r="L6526" t="str">
            <v>ENCARGOS COMPLEMENTARES REFERENCIAL</v>
          </cell>
        </row>
        <row r="6527">
          <cell r="A6527">
            <v>93568</v>
          </cell>
          <cell r="B6527" t="str">
            <v>SERVICOS DIVERSOS</v>
          </cell>
          <cell r="C6527" t="str">
            <v>SEDI</v>
          </cell>
          <cell r="D6527" t="str">
            <v>OUTROS</v>
          </cell>
          <cell r="E6527" t="str">
            <v>0318</v>
          </cell>
          <cell r="F6527" t="str">
            <v/>
          </cell>
          <cell r="G6527" t="str">
            <v/>
          </cell>
          <cell r="H6527" t="str">
            <v>ENGENHEIRO CIVIL DE OBRA SENIOR COM ENCARGOS COMPLEMENTARES</v>
          </cell>
          <cell r="I6527" t="str">
            <v>MES</v>
          </cell>
          <cell r="J6527" t="str">
            <v>COEFICIENTE DE REPRESENTATIVIDADE</v>
          </cell>
          <cell r="K6527" t="str">
            <v>21.704,54</v>
          </cell>
          <cell r="L6527" t="str">
            <v>ENCARGOS COMPLEMENTARES REFERENCIAL</v>
          </cell>
        </row>
        <row r="6528">
          <cell r="A6528">
            <v>93569</v>
          </cell>
          <cell r="B6528" t="str">
            <v>SERVICOS DIVERSOS</v>
          </cell>
          <cell r="C6528" t="str">
            <v>SEDI</v>
          </cell>
          <cell r="D6528" t="str">
            <v>OUTROS</v>
          </cell>
          <cell r="E6528" t="str">
            <v>0318</v>
          </cell>
          <cell r="F6528" t="str">
            <v/>
          </cell>
          <cell r="G6528" t="str">
            <v/>
          </cell>
          <cell r="H6528" t="str">
            <v>ARQUITETO JUNIOR COM ENCARGOS COMPLEMENTARES</v>
          </cell>
          <cell r="I6528" t="str">
            <v>MES</v>
          </cell>
          <cell r="J6528" t="str">
            <v>COEFICIENTE DE REPRESENTATIVIDADE</v>
          </cell>
          <cell r="K6528" t="str">
            <v>10.362,70</v>
          </cell>
          <cell r="L6528" t="str">
            <v>ENCARGOS COMPLEMENTARES REFERENCIAL</v>
          </cell>
        </row>
        <row r="6529">
          <cell r="A6529">
            <v>93570</v>
          </cell>
          <cell r="B6529" t="str">
            <v>SERVICOS DIVERSOS</v>
          </cell>
          <cell r="C6529" t="str">
            <v>SEDI</v>
          </cell>
          <cell r="D6529" t="str">
            <v>OUTROS</v>
          </cell>
          <cell r="E6529" t="str">
            <v>0318</v>
          </cell>
          <cell r="F6529" t="str">
            <v/>
          </cell>
          <cell r="G6529" t="str">
            <v/>
          </cell>
          <cell r="H6529" t="str">
            <v>ARQUITETO PLENO COM ENCARGOS COMPLEMENTARES</v>
          </cell>
          <cell r="I6529" t="str">
            <v>MES</v>
          </cell>
          <cell r="J6529" t="str">
            <v>COEFICIENTE DE REPRESENTATIVIDADE</v>
          </cell>
          <cell r="K6529" t="str">
            <v>14.627,01</v>
          </cell>
          <cell r="L6529" t="str">
            <v>ENCARGOS COMPLEMENTARES REFERENCIAL</v>
          </cell>
        </row>
        <row r="6530">
          <cell r="A6530">
            <v>93571</v>
          </cell>
          <cell r="B6530" t="str">
            <v>SERVICOS DIVERSOS</v>
          </cell>
          <cell r="C6530" t="str">
            <v>SEDI</v>
          </cell>
          <cell r="D6530" t="str">
            <v>OUTROS</v>
          </cell>
          <cell r="E6530" t="str">
            <v>0318</v>
          </cell>
          <cell r="F6530" t="str">
            <v/>
          </cell>
          <cell r="G6530" t="str">
            <v/>
          </cell>
          <cell r="H6530" t="str">
            <v>ARQUITETO SENIOR COM ENCARGOS COMPLEMENTARES</v>
          </cell>
          <cell r="I6530" t="str">
            <v>MES</v>
          </cell>
          <cell r="J6530" t="str">
            <v>COEFICIENTE DE REPRESENTATIVIDADE</v>
          </cell>
          <cell r="K6530" t="str">
            <v>19.267,46</v>
          </cell>
          <cell r="L6530" t="str">
            <v>ENCARGOS COMPLEMENTARES REFERENCIAL</v>
          </cell>
        </row>
        <row r="6531">
          <cell r="A6531">
            <v>93572</v>
          </cell>
          <cell r="B6531" t="str">
            <v>SERVICOS DIVERSOS</v>
          </cell>
          <cell r="C6531" t="str">
            <v>SEDI</v>
          </cell>
          <cell r="D6531" t="str">
            <v>OUTROS</v>
          </cell>
          <cell r="E6531" t="str">
            <v>0318</v>
          </cell>
          <cell r="F6531" t="str">
            <v/>
          </cell>
          <cell r="G6531" t="str">
            <v/>
          </cell>
          <cell r="H6531" t="str">
            <v>ENCARREGADO GERAL DE OBRAS COM ENCARGOS COMPLEMENTARES</v>
          </cell>
          <cell r="I6531" t="str">
            <v>MES</v>
          </cell>
          <cell r="J6531" t="str">
            <v>COEFICIENTE DE REPRESENTATIVIDADE</v>
          </cell>
          <cell r="K6531" t="str">
            <v>2.820,79</v>
          </cell>
          <cell r="L6531" t="str">
            <v>ENCARGOS COMPLEMENTARES REFERENCIAL</v>
          </cell>
        </row>
        <row r="6532">
          <cell r="A6532">
            <v>94295</v>
          </cell>
          <cell r="B6532" t="str">
            <v>SERVICOS DIVERSOS</v>
          </cell>
          <cell r="C6532" t="str">
            <v>SEDI</v>
          </cell>
          <cell r="D6532" t="str">
            <v>OUTROS</v>
          </cell>
          <cell r="E6532" t="str">
            <v>0318</v>
          </cell>
          <cell r="F6532" t="str">
            <v/>
          </cell>
          <cell r="G6532" t="str">
            <v/>
          </cell>
          <cell r="H6532" t="str">
            <v>MESTRE DE OBRAS COM ENCARGOS COMPLEMENTARES</v>
          </cell>
          <cell r="I6532" t="str">
            <v>MES</v>
          </cell>
          <cell r="J6532" t="str">
            <v>COEFICIENTE DE REPRESENTATIVIDADE</v>
          </cell>
          <cell r="K6532" t="str">
            <v>4.122,27</v>
          </cell>
          <cell r="L6532" t="str">
            <v>ENCARGOS COMPLEMENTARES REFERENCIAL</v>
          </cell>
        </row>
        <row r="6533">
          <cell r="A6533">
            <v>94296</v>
          </cell>
          <cell r="B6533" t="str">
            <v>SERVICOS DIVERSOS</v>
          </cell>
          <cell r="C6533" t="str">
            <v>SEDI</v>
          </cell>
          <cell r="D6533" t="str">
            <v>OUTROS</v>
          </cell>
          <cell r="E6533" t="str">
            <v>0318</v>
          </cell>
          <cell r="F6533" t="str">
            <v/>
          </cell>
          <cell r="G6533" t="str">
            <v/>
          </cell>
          <cell r="H6533" t="str">
            <v>TOPOGRAFO COM ENCARGOS COMPLEMENTARES</v>
          </cell>
          <cell r="I6533" t="str">
            <v>MES</v>
          </cell>
          <cell r="J6533" t="str">
            <v>COEFICIENTE DE REPRESENTATIVIDADE</v>
          </cell>
          <cell r="K6533" t="str">
            <v>3.331,93</v>
          </cell>
          <cell r="L6533" t="str">
            <v>ENCARGOS COMPLEMENTARES REFERENCIAL</v>
          </cell>
        </row>
        <row r="6534">
          <cell r="A6534">
            <v>95308</v>
          </cell>
          <cell r="B6534" t="str">
            <v>SERVICOS DIVERSOS</v>
          </cell>
          <cell r="C6534" t="str">
            <v>SEDI</v>
          </cell>
          <cell r="D6534" t="str">
            <v>OUTROS</v>
          </cell>
          <cell r="E6534" t="str">
            <v>0318</v>
          </cell>
          <cell r="F6534" t="str">
            <v/>
          </cell>
          <cell r="G6534" t="str">
            <v/>
          </cell>
          <cell r="H6534" t="str">
            <v>CURSO DE CAPACITAÇÃO PARA AJUDANTE DE ARMADOR (ENCARGOS COMPLEMENTARES) - HORISTA</v>
          </cell>
          <cell r="I6534" t="str">
            <v>H</v>
          </cell>
          <cell r="J6534" t="str">
            <v>COEFICIENTE DE REPRESENTATIVIDADE</v>
          </cell>
          <cell r="K6534" t="str">
            <v>0,07</v>
          </cell>
          <cell r="L6534" t="str">
            <v>ENCARGOS COMPLEMENTARES REFERENCIAL</v>
          </cell>
        </row>
        <row r="6535">
          <cell r="A6535">
            <v>95309</v>
          </cell>
          <cell r="B6535" t="str">
            <v>SERVICOS DIVERSOS</v>
          </cell>
          <cell r="C6535" t="str">
            <v>SEDI</v>
          </cell>
          <cell r="D6535" t="str">
            <v>OUTROS</v>
          </cell>
          <cell r="E6535" t="str">
            <v>0318</v>
          </cell>
          <cell r="F6535" t="str">
            <v/>
          </cell>
          <cell r="G6535" t="str">
            <v/>
          </cell>
          <cell r="H6535" t="str">
            <v>CURSO DE CAPACITAÇÃO PARA AJUDANTE DE CARPINTEIRO (ENCARGOS COMPLEMENTARES) - HORISTA</v>
          </cell>
          <cell r="I6535" t="str">
            <v>H</v>
          </cell>
          <cell r="J6535" t="str">
            <v>COEFICIENTE DE REPRESENTATIVIDADE</v>
          </cell>
          <cell r="K6535" t="str">
            <v>0,10</v>
          </cell>
          <cell r="L6535" t="str">
            <v>ENCARGOS COMPLEMENTARES REFERENCIAL</v>
          </cell>
        </row>
        <row r="6536">
          <cell r="A6536">
            <v>95310</v>
          </cell>
          <cell r="B6536" t="str">
            <v>SERVICOS DIVERSOS</v>
          </cell>
          <cell r="C6536" t="str">
            <v>SEDI</v>
          </cell>
          <cell r="D6536" t="str">
            <v>OUTROS</v>
          </cell>
          <cell r="E6536" t="str">
            <v>0318</v>
          </cell>
          <cell r="F6536" t="str">
            <v/>
          </cell>
          <cell r="G6536" t="str">
            <v/>
          </cell>
          <cell r="H6536" t="str">
            <v>CURSO DE CAPACITAÇÃO PARA AJUDANTE DE ESTRUTURA METÁLICA (ENCARGOS COMPLEMENTARES) - HORISTA</v>
          </cell>
          <cell r="I6536" t="str">
            <v>H</v>
          </cell>
          <cell r="J6536" t="str">
            <v>COEFICIENTE DE REPRESENTATIVIDADE</v>
          </cell>
          <cell r="K6536" t="str">
            <v>0,08</v>
          </cell>
          <cell r="L6536" t="str">
            <v>ENCARGOS COMPLEMENTARES REFERENCIAL</v>
          </cell>
        </row>
        <row r="6537">
          <cell r="A6537">
            <v>95311</v>
          </cell>
          <cell r="B6537" t="str">
            <v>SERVICOS DIVERSOS</v>
          </cell>
          <cell r="C6537" t="str">
            <v>SEDI</v>
          </cell>
          <cell r="D6537" t="str">
            <v>OUTROS</v>
          </cell>
          <cell r="E6537" t="str">
            <v>0318</v>
          </cell>
          <cell r="F6537" t="str">
            <v/>
          </cell>
          <cell r="G6537" t="str">
            <v/>
          </cell>
          <cell r="H6537" t="str">
            <v>CURSO DE CAPACITAÇÃO PARA AJUDANTE DE OPERAÇÃO EM GERAL (ENCARGOS COMPLEMENTARES) - HORISTA</v>
          </cell>
          <cell r="I6537" t="str">
            <v>H</v>
          </cell>
          <cell r="J6537" t="str">
            <v>COEFICIENTE DE REPRESENTATIVIDADE</v>
          </cell>
          <cell r="K6537" t="str">
            <v>0,07</v>
          </cell>
          <cell r="L6537" t="str">
            <v>ENCARGOS COMPLEMENTARES REFERENCIAL</v>
          </cell>
        </row>
        <row r="6538">
          <cell r="A6538">
            <v>95312</v>
          </cell>
          <cell r="B6538" t="str">
            <v>SERVICOS DIVERSOS</v>
          </cell>
          <cell r="C6538" t="str">
            <v>SEDI</v>
          </cell>
          <cell r="D6538" t="str">
            <v>OUTROS</v>
          </cell>
          <cell r="E6538" t="str">
            <v>0318</v>
          </cell>
          <cell r="F6538" t="str">
            <v/>
          </cell>
          <cell r="G6538" t="str">
            <v/>
          </cell>
          <cell r="H6538" t="str">
            <v>CURSO DE CAPACITAÇÃO PARA AJUDANTE DE PEDREIRO (ENCARGOS COMPLEMENTARES) - HORISTA</v>
          </cell>
          <cell r="I6538" t="str">
            <v>H</v>
          </cell>
          <cell r="J6538" t="str">
            <v>COEFICIENTE DE REPRESENTATIVIDADE</v>
          </cell>
          <cell r="K6538" t="str">
            <v>0,09</v>
          </cell>
          <cell r="L6538" t="str">
            <v>ENCARGOS COMPLEMENTARES REFERENCIAL</v>
          </cell>
        </row>
        <row r="6539">
          <cell r="A6539">
            <v>95313</v>
          </cell>
          <cell r="B6539" t="str">
            <v>SERVICOS DIVERSOS</v>
          </cell>
          <cell r="C6539" t="str">
            <v>SEDI</v>
          </cell>
          <cell r="D6539" t="str">
            <v>OUTROS</v>
          </cell>
          <cell r="E6539" t="str">
            <v>0318</v>
          </cell>
          <cell r="F6539" t="str">
            <v/>
          </cell>
          <cell r="G6539" t="str">
            <v/>
          </cell>
          <cell r="H6539" t="str">
            <v>CURSO DE CAPACITAÇÃO PARA AJUDANTE ESPECIALIZADO (ENCARGOS COMPLEMENTARES) - HORISTA</v>
          </cell>
          <cell r="I6539" t="str">
            <v>H</v>
          </cell>
          <cell r="J6539" t="str">
            <v>COEFICIENTE DE REPRESENTATIVIDADE</v>
          </cell>
          <cell r="K6539" t="str">
            <v>0,09</v>
          </cell>
          <cell r="L6539" t="str">
            <v>ENCARGOS COMPLEMENTARES REFERENCIAL</v>
          </cell>
        </row>
        <row r="6540">
          <cell r="A6540">
            <v>95314</v>
          </cell>
          <cell r="B6540" t="str">
            <v>SERVICOS DIVERSOS</v>
          </cell>
          <cell r="C6540" t="str">
            <v>SEDI</v>
          </cell>
          <cell r="D6540" t="str">
            <v>OUTROS</v>
          </cell>
          <cell r="E6540" t="str">
            <v>0318</v>
          </cell>
          <cell r="F6540" t="str">
            <v/>
          </cell>
          <cell r="G6540" t="str">
            <v/>
          </cell>
          <cell r="H6540" t="str">
            <v>CURSO DE CAPACITAÇÃO PARA ARMADOR (ENCARGOS COMPLEMENTARES) - HORISTA</v>
          </cell>
          <cell r="I6540" t="str">
            <v>H</v>
          </cell>
          <cell r="J6540" t="str">
            <v>COEFICIENTE DE REPRESENTATIVIDADE</v>
          </cell>
          <cell r="K6540" t="str">
            <v>0,10</v>
          </cell>
          <cell r="L6540" t="str">
            <v>ENCARGOS COMPLEMENTARES REFERENCIAL</v>
          </cell>
        </row>
        <row r="6541">
          <cell r="A6541">
            <v>95315</v>
          </cell>
          <cell r="B6541" t="str">
            <v>SERVICOS DIVERSOS</v>
          </cell>
          <cell r="C6541" t="str">
            <v>SEDI</v>
          </cell>
          <cell r="D6541" t="str">
            <v>OUTROS</v>
          </cell>
          <cell r="E6541" t="str">
            <v>0318</v>
          </cell>
          <cell r="F6541" t="str">
            <v/>
          </cell>
          <cell r="G6541" t="str">
            <v/>
          </cell>
          <cell r="H6541" t="str">
            <v>CURSO DE CAPACITAÇÃO PARA ASSENTADOR DE TUBOS (ENCARGOS COMPLEMENTARES) - HORISTA</v>
          </cell>
          <cell r="I6541" t="str">
            <v>H</v>
          </cell>
          <cell r="J6541" t="str">
            <v>COEFICIENTE DE REPRESENTATIVIDADE</v>
          </cell>
          <cell r="K6541" t="str">
            <v>0,17</v>
          </cell>
          <cell r="L6541" t="str">
            <v>ENCARGOS COMPLEMENTARES REFERENCIAL</v>
          </cell>
        </row>
        <row r="6542">
          <cell r="A6542">
            <v>95316</v>
          </cell>
          <cell r="B6542" t="str">
            <v>SERVICOS DIVERSOS</v>
          </cell>
          <cell r="C6542" t="str">
            <v>SEDI</v>
          </cell>
          <cell r="D6542" t="str">
            <v>OUTROS</v>
          </cell>
          <cell r="E6542" t="str">
            <v>0318</v>
          </cell>
          <cell r="F6542" t="str">
            <v/>
          </cell>
          <cell r="G6542" t="str">
            <v/>
          </cell>
          <cell r="H6542" t="str">
            <v>CURSO DE CAPACITAÇÃO PARA AUXILIAR DE ELETRICISTA (ENCARGOS COMPLEMENTARES) - HORISTA</v>
          </cell>
          <cell r="I6542" t="str">
            <v>H</v>
          </cell>
          <cell r="J6542" t="str">
            <v>COEFICIENTE DE REPRESENTATIVIDADE</v>
          </cell>
          <cell r="K6542" t="str">
            <v>0,25</v>
          </cell>
          <cell r="L6542" t="str">
            <v>ENCARGOS COMPLEMENTARES REFERENCIAL</v>
          </cell>
        </row>
        <row r="6543">
          <cell r="A6543">
            <v>95317</v>
          </cell>
          <cell r="B6543" t="str">
            <v>SERVICOS DIVERSOS</v>
          </cell>
          <cell r="C6543" t="str">
            <v>SEDI</v>
          </cell>
          <cell r="D6543" t="str">
            <v>OUTROS</v>
          </cell>
          <cell r="E6543" t="str">
            <v>0318</v>
          </cell>
          <cell r="F6543" t="str">
            <v/>
          </cell>
          <cell r="G6543" t="str">
            <v/>
          </cell>
          <cell r="H6543" t="str">
            <v>CURSO DE CAPACITAÇÃO PARA AUXILIAR DE ENCANADOR OU BOMBEIRO HIDRÁULICO (ENCARGOS COMPLEMENTARES) - HORISTA</v>
          </cell>
          <cell r="I6543" t="str">
            <v>H</v>
          </cell>
          <cell r="J6543" t="str">
            <v>COEFICIENTE DE REPRESENTATIVIDADE</v>
          </cell>
          <cell r="K6543" t="str">
            <v>0,11</v>
          </cell>
          <cell r="L6543" t="str">
            <v>ENCARGOS COMPLEMENTARES REFERENCIAL</v>
          </cell>
        </row>
        <row r="6544">
          <cell r="A6544">
            <v>95318</v>
          </cell>
          <cell r="B6544" t="str">
            <v>SERVICOS DIVERSOS</v>
          </cell>
          <cell r="C6544" t="str">
            <v>SEDI</v>
          </cell>
          <cell r="D6544" t="str">
            <v>OUTROS</v>
          </cell>
          <cell r="E6544" t="str">
            <v>0318</v>
          </cell>
          <cell r="F6544" t="str">
            <v/>
          </cell>
          <cell r="G6544" t="str">
            <v/>
          </cell>
          <cell r="H6544" t="str">
            <v>CURSO DE CAPACITAÇÃO PARA AUXILIAR DE LABORATÓRIO (ENCARGOS COMPLEMENTARES) - HORISTA</v>
          </cell>
          <cell r="I6544" t="str">
            <v>H</v>
          </cell>
          <cell r="J6544" t="str">
            <v>COEFICIENTE DE REPRESENTATIVIDADE</v>
          </cell>
          <cell r="K6544" t="str">
            <v>0,11</v>
          </cell>
          <cell r="L6544" t="str">
            <v>ENCARGOS COMPLEMENTARES REFERENCIAL</v>
          </cell>
        </row>
        <row r="6545">
          <cell r="A6545">
            <v>95319</v>
          </cell>
          <cell r="B6545" t="str">
            <v>SERVICOS DIVERSOS</v>
          </cell>
          <cell r="C6545" t="str">
            <v>SEDI</v>
          </cell>
          <cell r="D6545" t="str">
            <v>OUTROS</v>
          </cell>
          <cell r="E6545" t="str">
            <v>0318</v>
          </cell>
          <cell r="F6545" t="str">
            <v/>
          </cell>
          <cell r="G6545" t="str">
            <v/>
          </cell>
          <cell r="H6545" t="str">
            <v>CURSO DE CAPACITAÇÃO PARA AUXILIAR DE MECÂNICO (ENCARGOS COMPLEMENTARES) - HORISTA</v>
          </cell>
          <cell r="I6545" t="str">
            <v>H</v>
          </cell>
          <cell r="J6545" t="str">
            <v>COEFICIENTE DE REPRESENTATIVIDADE</v>
          </cell>
          <cell r="K6545" t="str">
            <v>0,08</v>
          </cell>
          <cell r="L6545" t="str">
            <v>ENCARGOS COMPLEMENTARES REFERENCIAL</v>
          </cell>
        </row>
        <row r="6546">
          <cell r="A6546">
            <v>95320</v>
          </cell>
          <cell r="B6546" t="str">
            <v>SERVICOS DIVERSOS</v>
          </cell>
          <cell r="C6546" t="str">
            <v>SEDI</v>
          </cell>
          <cell r="D6546" t="str">
            <v>OUTROS</v>
          </cell>
          <cell r="E6546" t="str">
            <v>0318</v>
          </cell>
          <cell r="F6546" t="str">
            <v/>
          </cell>
          <cell r="G6546" t="str">
            <v/>
          </cell>
          <cell r="H6546" t="str">
            <v>CURSO DE CAPACITAÇÃO PARA AUXILIAR DE SERRALHEIRO (ENCARGOS COMPLEMENTARES) - HORISTA</v>
          </cell>
          <cell r="I6546" t="str">
            <v>H</v>
          </cell>
          <cell r="J6546" t="str">
            <v>COEFICIENTE DE REPRESENTATIVIDADE</v>
          </cell>
          <cell r="K6546" t="str">
            <v>0,07</v>
          </cell>
          <cell r="L6546" t="str">
            <v>ENCARGOS COMPLEMENTARES REFERENCIAL</v>
          </cell>
        </row>
        <row r="6547">
          <cell r="A6547">
            <v>95321</v>
          </cell>
          <cell r="B6547" t="str">
            <v>SERVICOS DIVERSOS</v>
          </cell>
          <cell r="C6547" t="str">
            <v>SEDI</v>
          </cell>
          <cell r="D6547" t="str">
            <v>OUTROS</v>
          </cell>
          <cell r="E6547" t="str">
            <v>0318</v>
          </cell>
          <cell r="F6547" t="str">
            <v/>
          </cell>
          <cell r="G6547" t="str">
            <v/>
          </cell>
          <cell r="H6547" t="str">
            <v>CURSO DE CAPACITAÇÃO PARA AUXILIAR DE SERVIÇOS GERAIS (ENCARGOS COMPLEMENTARES) - HORISTA</v>
          </cell>
          <cell r="I6547" t="str">
            <v>H</v>
          </cell>
          <cell r="J6547" t="str">
            <v>COEFICIENTE DE REPRESENTATIVIDADE</v>
          </cell>
          <cell r="K6547" t="str">
            <v>0,08</v>
          </cell>
          <cell r="L6547" t="str">
            <v>ENCARGOS COMPLEMENTARES REFERENCIAL</v>
          </cell>
        </row>
        <row r="6548">
          <cell r="A6548">
            <v>95322</v>
          </cell>
          <cell r="B6548" t="str">
            <v>SERVICOS DIVERSOS</v>
          </cell>
          <cell r="C6548" t="str">
            <v>SEDI</v>
          </cell>
          <cell r="D6548" t="str">
            <v>OUTROS</v>
          </cell>
          <cell r="E6548" t="str">
            <v>0318</v>
          </cell>
          <cell r="F6548" t="str">
            <v/>
          </cell>
          <cell r="G6548" t="str">
            <v/>
          </cell>
          <cell r="H6548" t="str">
            <v>CURSO DE CAPACITAÇÃO PARA AUXILIAR DE TOPÓGRAFO (ENCARGOS COMPLEMENTARES) - HORISTA</v>
          </cell>
          <cell r="I6548" t="str">
            <v>H</v>
          </cell>
          <cell r="J6548" t="str">
            <v>COEFICIENTE DE REPRESENTATIVIDADE</v>
          </cell>
          <cell r="K6548" t="str">
            <v>0,04</v>
          </cell>
          <cell r="L6548" t="str">
            <v>ENCARGOS COMPLEMENTARES REFERENCIAL</v>
          </cell>
        </row>
        <row r="6549">
          <cell r="A6549">
            <v>95323</v>
          </cell>
          <cell r="B6549" t="str">
            <v>SERVICOS DIVERSOS</v>
          </cell>
          <cell r="C6549" t="str">
            <v>SEDI</v>
          </cell>
          <cell r="D6549" t="str">
            <v>OUTROS</v>
          </cell>
          <cell r="E6549" t="str">
            <v>0318</v>
          </cell>
          <cell r="F6549" t="str">
            <v/>
          </cell>
          <cell r="G6549" t="str">
            <v/>
          </cell>
          <cell r="H6549" t="str">
            <v>CURSO DE CAPACITAÇÃO PARA AUXILIAR TÉCNICO DE ENGENHARIA (ENCARGOS COMPLEMENTARES) - HORISTA</v>
          </cell>
          <cell r="I6549" t="str">
            <v>H</v>
          </cell>
          <cell r="J6549" t="str">
            <v>COEFICIENTE DE REPRESENTATIVIDADE</v>
          </cell>
          <cell r="K6549" t="str">
            <v>0,14</v>
          </cell>
          <cell r="L6549" t="str">
            <v>ENCARGOS COMPLEMENTARES REFERENCIAL</v>
          </cell>
        </row>
        <row r="6550">
          <cell r="A6550">
            <v>95324</v>
          </cell>
          <cell r="B6550" t="str">
            <v>SERVICOS DIVERSOS</v>
          </cell>
          <cell r="C6550" t="str">
            <v>SEDI</v>
          </cell>
          <cell r="D6550" t="str">
            <v>OUTROS</v>
          </cell>
          <cell r="E6550" t="str">
            <v>0318</v>
          </cell>
          <cell r="F6550" t="str">
            <v/>
          </cell>
          <cell r="G6550" t="str">
            <v/>
          </cell>
          <cell r="H6550" t="str">
            <v>CURSO DE CAPACITAÇÃO PARA AZULEJISTA OU LADRILHISTA (ENCARGOS COMPLEMENTARES) - HORISTA</v>
          </cell>
          <cell r="I6550" t="str">
            <v>H</v>
          </cell>
          <cell r="J6550" t="str">
            <v>COEFICIENTE DE REPRESENTATIVIDADE</v>
          </cell>
          <cell r="K6550" t="str">
            <v>0,12</v>
          </cell>
          <cell r="L6550" t="str">
            <v>ENCARGOS COMPLEMENTARES REFERENCIAL</v>
          </cell>
        </row>
        <row r="6551">
          <cell r="A6551">
            <v>95325</v>
          </cell>
          <cell r="B6551" t="str">
            <v>SERVICOS DIVERSOS</v>
          </cell>
          <cell r="C6551" t="str">
            <v>SEDI</v>
          </cell>
          <cell r="D6551" t="str">
            <v>OUTROS</v>
          </cell>
          <cell r="E6551" t="str">
            <v>0318</v>
          </cell>
          <cell r="F6551" t="str">
            <v/>
          </cell>
          <cell r="G6551" t="str">
            <v/>
          </cell>
          <cell r="H6551" t="str">
            <v>CURSO DE CAPACITAÇÃO PARA BLASTER, DINAMITADOR OU CABO DE FOGO (ENCARGOS COMPLEMENTARES) - HORISTA</v>
          </cell>
          <cell r="I6551" t="str">
            <v>H</v>
          </cell>
          <cell r="J6551" t="str">
            <v>COEFICIENTE DE REPRESENTATIVIDADE</v>
          </cell>
          <cell r="K6551" t="str">
            <v>0,17</v>
          </cell>
          <cell r="L6551" t="str">
            <v>ENCARGOS COMPLEMENTARES REFERENCIAL</v>
          </cell>
        </row>
        <row r="6552">
          <cell r="A6552">
            <v>95326</v>
          </cell>
          <cell r="B6552" t="str">
            <v>SERVICOS DIVERSOS</v>
          </cell>
          <cell r="C6552" t="str">
            <v>SEDI</v>
          </cell>
          <cell r="D6552" t="str">
            <v>OUTROS</v>
          </cell>
          <cell r="E6552" t="str">
            <v>0318</v>
          </cell>
          <cell r="F6552" t="str">
            <v/>
          </cell>
          <cell r="G6552" t="str">
            <v/>
          </cell>
          <cell r="H6552" t="str">
            <v>CURSO DE CAPACITAÇÃO PARA CADASTRISTA DE REDES DE AGUA E ESGOTO (ENCARGOS COMPLEMENTARES) - HORISTA</v>
          </cell>
          <cell r="I6552" t="str">
            <v>H</v>
          </cell>
          <cell r="J6552" t="str">
            <v>COEFICIENTE DE REPRESENTATIVIDADE</v>
          </cell>
          <cell r="K6552" t="str">
            <v>0,03</v>
          </cell>
          <cell r="L6552" t="str">
            <v>ENCARGOS COMPLEMENTARES REFERENCIAL</v>
          </cell>
        </row>
        <row r="6553">
          <cell r="A6553">
            <v>95328</v>
          </cell>
          <cell r="B6553" t="str">
            <v>SERVICOS DIVERSOS</v>
          </cell>
          <cell r="C6553" t="str">
            <v>SEDI</v>
          </cell>
          <cell r="D6553" t="str">
            <v>OUTROS</v>
          </cell>
          <cell r="E6553" t="str">
            <v>0318</v>
          </cell>
          <cell r="F6553" t="str">
            <v/>
          </cell>
          <cell r="G6553" t="str">
            <v/>
          </cell>
          <cell r="H6553" t="str">
            <v>CURSO DE CAPACITAÇÃO PARA CALCETEIRO (ENCARGOS COMPLEMENTARES) - HORISTA</v>
          </cell>
          <cell r="I6553" t="str">
            <v>H</v>
          </cell>
          <cell r="J6553" t="str">
            <v>COEFICIENTE DE REPRESENTATIVIDADE</v>
          </cell>
          <cell r="K6553" t="str">
            <v>0,10</v>
          </cell>
          <cell r="L6553" t="str">
            <v>ENCARGOS COMPLEMENTARES REFERENCIAL</v>
          </cell>
        </row>
        <row r="6554">
          <cell r="A6554">
            <v>95329</v>
          </cell>
          <cell r="B6554" t="str">
            <v>SERVICOS DIVERSOS</v>
          </cell>
          <cell r="C6554" t="str">
            <v>SEDI</v>
          </cell>
          <cell r="D6554" t="str">
            <v>OUTROS</v>
          </cell>
          <cell r="E6554" t="str">
            <v>0318</v>
          </cell>
          <cell r="F6554" t="str">
            <v/>
          </cell>
          <cell r="G6554" t="str">
            <v/>
          </cell>
          <cell r="H6554" t="str">
            <v>CURSO DE CAPACITAÇÃO PARA CARPINTEIRO DE ESQUADRIA (ENCARGOS COMPLEMENTARES) - HORISTA</v>
          </cell>
          <cell r="I6554" t="str">
            <v>H</v>
          </cell>
          <cell r="J6554" t="str">
            <v>COEFICIENTE DE REPRESENTATIVIDADE</v>
          </cell>
          <cell r="K6554" t="str">
            <v>0,14</v>
          </cell>
          <cell r="L6554" t="str">
            <v>ENCARGOS COMPLEMENTARES REFERENCIAL</v>
          </cell>
        </row>
        <row r="6555">
          <cell r="A6555">
            <v>95330</v>
          </cell>
          <cell r="B6555" t="str">
            <v>SERVICOS DIVERSOS</v>
          </cell>
          <cell r="C6555" t="str">
            <v>SEDI</v>
          </cell>
          <cell r="D6555" t="str">
            <v>OUTROS</v>
          </cell>
          <cell r="E6555" t="str">
            <v>0318</v>
          </cell>
          <cell r="F6555" t="str">
            <v/>
          </cell>
          <cell r="G6555" t="str">
            <v/>
          </cell>
          <cell r="H6555" t="str">
            <v>CURSO DE CAPACITAÇÃO PARA CARPINTEIRO DE FÔRMAS (ENCARGOS COMPLEMENTARES) - HORISTA</v>
          </cell>
          <cell r="I6555" t="str">
            <v>H</v>
          </cell>
          <cell r="J6555" t="str">
            <v>COLETADO</v>
          </cell>
          <cell r="K6555" t="str">
            <v>0,10</v>
          </cell>
          <cell r="L6555" t="str">
            <v>ENCARGOS COMPLEMENTARES REFERENCIAL</v>
          </cell>
        </row>
        <row r="6556">
          <cell r="A6556">
            <v>95331</v>
          </cell>
          <cell r="B6556" t="str">
            <v>SERVICOS DIVERSOS</v>
          </cell>
          <cell r="C6556" t="str">
            <v>SEDI</v>
          </cell>
          <cell r="D6556" t="str">
            <v>OUTROS</v>
          </cell>
          <cell r="E6556" t="str">
            <v>0318</v>
          </cell>
          <cell r="F6556" t="str">
            <v/>
          </cell>
          <cell r="G6556" t="str">
            <v/>
          </cell>
          <cell r="H6556" t="str">
            <v>CURSO DE CAPACITAÇÃO PARA CAVOUQUEIRO OU OPERADOR PERFURATRIZ/ROMPEDOR (ENCARGOS COMPLEMENTARES) - HORISTA</v>
          </cell>
          <cell r="I6556" t="str">
            <v>H</v>
          </cell>
          <cell r="J6556" t="str">
            <v>COEFICIENTE DE REPRESENTATIVIDADE</v>
          </cell>
          <cell r="K6556" t="str">
            <v>0,09</v>
          </cell>
          <cell r="L6556" t="str">
            <v>ENCARGOS COMPLEMENTARES REFERENCIAL</v>
          </cell>
        </row>
        <row r="6557">
          <cell r="A6557">
            <v>95332</v>
          </cell>
          <cell r="B6557" t="str">
            <v>SERVICOS DIVERSOS</v>
          </cell>
          <cell r="C6557" t="str">
            <v>SEDI</v>
          </cell>
          <cell r="D6557" t="str">
            <v>OUTROS</v>
          </cell>
          <cell r="E6557" t="str">
            <v>0318</v>
          </cell>
          <cell r="F6557" t="str">
            <v/>
          </cell>
          <cell r="G6557" t="str">
            <v/>
          </cell>
          <cell r="H6557" t="str">
            <v>CURSO DE CAPACITAÇÃO PARA ELETRICISTA (ENCARGOS COMPLEMENTARES) - HORISTA</v>
          </cell>
          <cell r="I6557" t="str">
            <v>H</v>
          </cell>
          <cell r="J6557" t="str">
            <v>COLETADO</v>
          </cell>
          <cell r="K6557" t="str">
            <v>0,36</v>
          </cell>
          <cell r="L6557" t="str">
            <v>ENCARGOS COMPLEMENTARES REFERENCIAL</v>
          </cell>
        </row>
        <row r="6558">
          <cell r="A6558">
            <v>95333</v>
          </cell>
          <cell r="B6558" t="str">
            <v>SERVICOS DIVERSOS</v>
          </cell>
          <cell r="C6558" t="str">
            <v>SEDI</v>
          </cell>
          <cell r="D6558" t="str">
            <v>OUTROS</v>
          </cell>
          <cell r="E6558" t="str">
            <v>0318</v>
          </cell>
          <cell r="F6558" t="str">
            <v/>
          </cell>
          <cell r="G6558" t="str">
            <v/>
          </cell>
          <cell r="H6558" t="str">
            <v>CURSO DE CAPACITAÇÃO PARA ELETRICISTA INDUSTRIAL (ENCARGOS COMPLEMENTARES) - HORISTA</v>
          </cell>
          <cell r="I6558" t="str">
            <v>H</v>
          </cell>
          <cell r="J6558" t="str">
            <v>COEFICIENTE DE REPRESENTATIVIDADE</v>
          </cell>
          <cell r="K6558" t="str">
            <v>0,34</v>
          </cell>
          <cell r="L6558" t="str">
            <v>ENCARGOS COMPLEMENTARES REFERENCIAL</v>
          </cell>
        </row>
        <row r="6559">
          <cell r="A6559">
            <v>95334</v>
          </cell>
          <cell r="B6559" t="str">
            <v>SERVICOS DIVERSOS</v>
          </cell>
          <cell r="C6559" t="str">
            <v>SEDI</v>
          </cell>
          <cell r="D6559" t="str">
            <v>OUTROS</v>
          </cell>
          <cell r="E6559" t="str">
            <v>0318</v>
          </cell>
          <cell r="F6559" t="str">
            <v/>
          </cell>
          <cell r="G6559" t="str">
            <v/>
          </cell>
          <cell r="H6559" t="str">
            <v>CURSO DE CAPACITAÇÃO PARA ELETROTÉCNICO (ENCARGOS COMPLEMENTARES) - HORISTA</v>
          </cell>
          <cell r="I6559" t="str">
            <v>H</v>
          </cell>
          <cell r="J6559" t="str">
            <v>COEFICIENTE DE REPRESENTATIVIDADE</v>
          </cell>
          <cell r="K6559" t="str">
            <v>0,49</v>
          </cell>
          <cell r="L6559" t="str">
            <v>ENCARGOS COMPLEMENTARES REFERENCIAL</v>
          </cell>
        </row>
        <row r="6560">
          <cell r="A6560">
            <v>95335</v>
          </cell>
          <cell r="B6560" t="str">
            <v>SERVICOS DIVERSOS</v>
          </cell>
          <cell r="C6560" t="str">
            <v>SEDI</v>
          </cell>
          <cell r="D6560" t="str">
            <v>OUTROS</v>
          </cell>
          <cell r="E6560" t="str">
            <v>0318</v>
          </cell>
          <cell r="F6560" t="str">
            <v/>
          </cell>
          <cell r="G6560" t="str">
            <v/>
          </cell>
          <cell r="H6560" t="str">
            <v>CURSO DE CAPACITAÇÃO PARA ENCANADOR OU BOMBEIRO HIDRÁULICO (ENCARGOS COMPLEMENTARES) - HORISTA</v>
          </cell>
          <cell r="I6560" t="str">
            <v>H</v>
          </cell>
          <cell r="J6560" t="str">
            <v>COLETADO</v>
          </cell>
          <cell r="K6560" t="str">
            <v>0,16</v>
          </cell>
          <cell r="L6560" t="str">
            <v>ENCARGOS COMPLEMENTARES REFERENCIAL</v>
          </cell>
        </row>
        <row r="6561">
          <cell r="A6561">
            <v>95337</v>
          </cell>
          <cell r="B6561" t="str">
            <v>SERVICOS DIVERSOS</v>
          </cell>
          <cell r="C6561" t="str">
            <v>SEDI</v>
          </cell>
          <cell r="D6561" t="str">
            <v>OUTROS</v>
          </cell>
          <cell r="E6561" t="str">
            <v>0318</v>
          </cell>
          <cell r="F6561" t="str">
            <v/>
          </cell>
          <cell r="G6561" t="str">
            <v/>
          </cell>
          <cell r="H6561" t="str">
            <v>CURSO DE CAPACITAÇÃO PARA GESSEIRO (ENCARGOS COMPLEMENTARES) - HORISTA</v>
          </cell>
          <cell r="I6561" t="str">
            <v>H</v>
          </cell>
          <cell r="J6561" t="str">
            <v>COEFICIENTE DE REPRESENTATIVIDADE</v>
          </cell>
          <cell r="K6561" t="str">
            <v>0,11</v>
          </cell>
          <cell r="L6561" t="str">
            <v>ENCARGOS COMPLEMENTARES REFERENCIAL</v>
          </cell>
        </row>
        <row r="6562">
          <cell r="A6562">
            <v>95338</v>
          </cell>
          <cell r="B6562" t="str">
            <v>SERVICOS DIVERSOS</v>
          </cell>
          <cell r="C6562" t="str">
            <v>SEDI</v>
          </cell>
          <cell r="D6562" t="str">
            <v>OUTROS</v>
          </cell>
          <cell r="E6562" t="str">
            <v>0318</v>
          </cell>
          <cell r="F6562" t="str">
            <v/>
          </cell>
          <cell r="G6562" t="str">
            <v/>
          </cell>
          <cell r="H6562" t="str">
            <v>CURSO DE CAPACITAÇÃO PARA IMPERMEABILIZADOR (ENCARGOS COMPLEMENTARES) - HORISTA</v>
          </cell>
          <cell r="I6562" t="str">
            <v>H</v>
          </cell>
          <cell r="J6562" t="str">
            <v>COEFICIENTE DE REPRESENTATIVIDADE</v>
          </cell>
          <cell r="K6562" t="str">
            <v>0,19</v>
          </cell>
          <cell r="L6562" t="str">
            <v>ENCARGOS COMPLEMENTARES REFERENCIAL</v>
          </cell>
        </row>
        <row r="6563">
          <cell r="A6563">
            <v>95339</v>
          </cell>
          <cell r="B6563" t="str">
            <v>SERVICOS DIVERSOS</v>
          </cell>
          <cell r="C6563" t="str">
            <v>SEDI</v>
          </cell>
          <cell r="D6563" t="str">
            <v>OUTROS</v>
          </cell>
          <cell r="E6563" t="str">
            <v>0318</v>
          </cell>
          <cell r="F6563" t="str">
            <v/>
          </cell>
          <cell r="G6563" t="str">
            <v/>
          </cell>
          <cell r="H6563" t="str">
            <v>CURSO DE CAPACITAÇÃO PARA MAÇARIQUEIRO (ENCARGOS COMPLEMENTARES) - HORISTA</v>
          </cell>
          <cell r="I6563" t="str">
            <v>H</v>
          </cell>
          <cell r="J6563" t="str">
            <v>COEFICIENTE DE REPRESENTATIVIDADE</v>
          </cell>
          <cell r="K6563" t="str">
            <v>0,16</v>
          </cell>
          <cell r="L6563" t="str">
            <v>ENCARGOS COMPLEMENTARES REFERENCIAL</v>
          </cell>
        </row>
        <row r="6564">
          <cell r="A6564">
            <v>95340</v>
          </cell>
          <cell r="B6564" t="str">
            <v>SERVICOS DIVERSOS</v>
          </cell>
          <cell r="C6564" t="str">
            <v>SEDI</v>
          </cell>
          <cell r="D6564" t="str">
            <v>OUTROS</v>
          </cell>
          <cell r="E6564" t="str">
            <v>0318</v>
          </cell>
          <cell r="F6564" t="str">
            <v/>
          </cell>
          <cell r="G6564" t="str">
            <v/>
          </cell>
          <cell r="H6564" t="str">
            <v>CURSO DE CAPACITAÇÃO PARA MARCENEIRO (ENCARGOS COMPLEMENTARES) - HORISTA</v>
          </cell>
          <cell r="I6564" t="str">
            <v>H</v>
          </cell>
          <cell r="J6564" t="str">
            <v>COEFICIENTE DE REPRESENTATIVIDADE</v>
          </cell>
          <cell r="K6564" t="str">
            <v>0,13</v>
          </cell>
          <cell r="L6564" t="str">
            <v>ENCARGOS COMPLEMENTARES REFERENCIAL</v>
          </cell>
        </row>
        <row r="6565">
          <cell r="A6565">
            <v>95341</v>
          </cell>
          <cell r="B6565" t="str">
            <v>SERVICOS DIVERSOS</v>
          </cell>
          <cell r="C6565" t="str">
            <v>SEDI</v>
          </cell>
          <cell r="D6565" t="str">
            <v>OUTROS</v>
          </cell>
          <cell r="E6565" t="str">
            <v>0318</v>
          </cell>
          <cell r="F6565" t="str">
            <v/>
          </cell>
          <cell r="G6565" t="str">
            <v/>
          </cell>
          <cell r="H6565" t="str">
            <v>CURSO DE CAPACITAÇÃO PARA MARMORISTA/GRANITEIRO (ENCARGOS COMPLEMENTARES) - HORISTA</v>
          </cell>
          <cell r="I6565" t="str">
            <v>H</v>
          </cell>
          <cell r="J6565" t="str">
            <v>COEFICIENTE DE REPRESENTATIVIDADE</v>
          </cell>
          <cell r="K6565" t="str">
            <v>0,14</v>
          </cell>
          <cell r="L6565" t="str">
            <v>ENCARGOS COMPLEMENTARES REFERENCIAL</v>
          </cell>
        </row>
        <row r="6566">
          <cell r="A6566">
            <v>95342</v>
          </cell>
          <cell r="B6566" t="str">
            <v>SERVICOS DIVERSOS</v>
          </cell>
          <cell r="C6566" t="str">
            <v>SEDI</v>
          </cell>
          <cell r="D6566" t="str">
            <v>OUTROS</v>
          </cell>
          <cell r="E6566" t="str">
            <v>0318</v>
          </cell>
          <cell r="F6566" t="str">
            <v/>
          </cell>
          <cell r="G6566" t="str">
            <v/>
          </cell>
          <cell r="H6566" t="str">
            <v>CURSO DE CAPACITAÇÃO PARA MECÂNICO DE EQUIPAMENTOS PESADOS (ENCARGOS COMPLEMENTARES) - HORISTA</v>
          </cell>
          <cell r="I6566" t="str">
            <v>H</v>
          </cell>
          <cell r="J6566" t="str">
            <v>COEFICIENTE DE REPRESENTATIVIDADE</v>
          </cell>
          <cell r="K6566" t="str">
            <v>0,10</v>
          </cell>
          <cell r="L6566" t="str">
            <v>ENCARGOS COMPLEMENTARES REFERENCIAL</v>
          </cell>
        </row>
        <row r="6567">
          <cell r="A6567">
            <v>95343</v>
          </cell>
          <cell r="B6567" t="str">
            <v>SERVICOS DIVERSOS</v>
          </cell>
          <cell r="C6567" t="str">
            <v>SEDI</v>
          </cell>
          <cell r="D6567" t="str">
            <v>OUTROS</v>
          </cell>
          <cell r="E6567" t="str">
            <v>0318</v>
          </cell>
          <cell r="F6567" t="str">
            <v/>
          </cell>
          <cell r="G6567" t="str">
            <v/>
          </cell>
          <cell r="H6567" t="str">
            <v>CURSO DE CAPACITAÇÃO PARA MONTADOR  DE TUBO AÇO/EQUIPAMENTOS (ENCARGOS COMPLEMENTARES) - HORISTA</v>
          </cell>
          <cell r="I6567" t="str">
            <v>H</v>
          </cell>
          <cell r="J6567" t="str">
            <v>COEFICIENTE DE REPRESENTATIVIDADE</v>
          </cell>
          <cell r="K6567" t="str">
            <v>0,15</v>
          </cell>
          <cell r="L6567" t="str">
            <v>ENCARGOS COMPLEMENTARES REFERENCIAL</v>
          </cell>
        </row>
        <row r="6568">
          <cell r="A6568">
            <v>95344</v>
          </cell>
          <cell r="B6568" t="str">
            <v>SERVICOS DIVERSOS</v>
          </cell>
          <cell r="C6568" t="str">
            <v>SEDI</v>
          </cell>
          <cell r="D6568" t="str">
            <v>OUTROS</v>
          </cell>
          <cell r="E6568" t="str">
            <v>0318</v>
          </cell>
          <cell r="F6568" t="str">
            <v/>
          </cell>
          <cell r="G6568" t="str">
            <v/>
          </cell>
          <cell r="H6568" t="str">
            <v>CURSO DE CAPACITAÇÃO PARA MONTADOR DE ESTRUTURA METÁLICA (ENCARGOS COMPLEMENTARES) - HORISTA</v>
          </cell>
          <cell r="I6568" t="str">
            <v>H</v>
          </cell>
          <cell r="J6568" t="str">
            <v>COEFICIENTE DE REPRESENTATIVIDADE</v>
          </cell>
          <cell r="K6568" t="str">
            <v>0,10</v>
          </cell>
          <cell r="L6568" t="str">
            <v>ENCARGOS COMPLEMENTARES REFERENCIAL</v>
          </cell>
        </row>
        <row r="6569">
          <cell r="A6569">
            <v>95345</v>
          </cell>
          <cell r="B6569" t="str">
            <v>SERVICOS DIVERSOS</v>
          </cell>
          <cell r="C6569" t="str">
            <v>SEDI</v>
          </cell>
          <cell r="D6569" t="str">
            <v>OUTROS</v>
          </cell>
          <cell r="E6569" t="str">
            <v>0318</v>
          </cell>
          <cell r="F6569" t="str">
            <v/>
          </cell>
          <cell r="G6569" t="str">
            <v/>
          </cell>
          <cell r="H6569" t="str">
            <v>CURSO DE CAPACITAÇÃO PARA MONTADOR ELETROMECÂNICO (ENCARGOS COMPLEMENTARES) - HORISTA</v>
          </cell>
          <cell r="I6569" t="str">
            <v>H</v>
          </cell>
          <cell r="J6569" t="str">
            <v>COEFICIENTE DE REPRESENTATIVIDADE</v>
          </cell>
          <cell r="K6569" t="str">
            <v>0,35</v>
          </cell>
          <cell r="L6569" t="str">
            <v>ENCARGOS COMPLEMENTARES REFERENCIAL</v>
          </cell>
        </row>
        <row r="6570">
          <cell r="A6570">
            <v>95346</v>
          </cell>
          <cell r="B6570" t="str">
            <v>SERVICOS DIVERSOS</v>
          </cell>
          <cell r="C6570" t="str">
            <v>SEDI</v>
          </cell>
          <cell r="D6570" t="str">
            <v>OUTROS</v>
          </cell>
          <cell r="E6570" t="str">
            <v>0318</v>
          </cell>
          <cell r="F6570" t="str">
            <v/>
          </cell>
          <cell r="G6570" t="str">
            <v/>
          </cell>
          <cell r="H6570" t="str">
            <v>CURSO DE CAPACITAÇÃO PARA MOTORISTA DE BASCULANTE (ENCARGOS COMPLEMENTARES) - HORISTA</v>
          </cell>
          <cell r="I6570" t="str">
            <v>H</v>
          </cell>
          <cell r="J6570" t="str">
            <v>COEFICIENTE DE REPRESENTATIVIDADE</v>
          </cell>
          <cell r="K6570" t="str">
            <v>0,04</v>
          </cell>
          <cell r="L6570" t="str">
            <v>ENCARGOS COMPLEMENTARES REFERENCIAL</v>
          </cell>
        </row>
        <row r="6571">
          <cell r="A6571">
            <v>95347</v>
          </cell>
          <cell r="B6571" t="str">
            <v>SERVICOS DIVERSOS</v>
          </cell>
          <cell r="C6571" t="str">
            <v>SEDI</v>
          </cell>
          <cell r="D6571" t="str">
            <v>OUTROS</v>
          </cell>
          <cell r="E6571" t="str">
            <v>0318</v>
          </cell>
          <cell r="F6571" t="str">
            <v/>
          </cell>
          <cell r="G6571" t="str">
            <v/>
          </cell>
          <cell r="H6571" t="str">
            <v>CURSO DE CAPACITAÇÃO PARA MOTORISTA DE CAMINHÃO (ENCARGOS COMPLEMENTARES) - HORISTA</v>
          </cell>
          <cell r="I6571" t="str">
            <v>H</v>
          </cell>
          <cell r="J6571" t="str">
            <v>COEFICIENTE DE REPRESENTATIVIDADE</v>
          </cell>
          <cell r="K6571" t="str">
            <v>0,04</v>
          </cell>
          <cell r="L6571" t="str">
            <v>ENCARGOS COMPLEMENTARES REFERENCIAL</v>
          </cell>
        </row>
        <row r="6572">
          <cell r="A6572">
            <v>95348</v>
          </cell>
          <cell r="B6572" t="str">
            <v>SERVICOS DIVERSOS</v>
          </cell>
          <cell r="C6572" t="str">
            <v>SEDI</v>
          </cell>
          <cell r="D6572" t="str">
            <v>OUTROS</v>
          </cell>
          <cell r="E6572" t="str">
            <v>0318</v>
          </cell>
          <cell r="F6572" t="str">
            <v/>
          </cell>
          <cell r="G6572" t="str">
            <v/>
          </cell>
          <cell r="H6572" t="str">
            <v>CURSO DE CAPACITAÇÃO PARA MOTORISTA DE CAMINHÃO E CARRETA (ENCARGOS COMPLEMENTARES) - HORISTA</v>
          </cell>
          <cell r="I6572" t="str">
            <v>H</v>
          </cell>
          <cell r="J6572" t="str">
            <v>COEFICIENTE DE REPRESENTATIVIDADE</v>
          </cell>
          <cell r="K6572" t="str">
            <v>0,06</v>
          </cell>
          <cell r="L6572" t="str">
            <v>ENCARGOS COMPLEMENTARES REFERENCIAL</v>
          </cell>
        </row>
        <row r="6573">
          <cell r="A6573">
            <v>95349</v>
          </cell>
          <cell r="B6573" t="str">
            <v>SERVICOS DIVERSOS</v>
          </cell>
          <cell r="C6573" t="str">
            <v>SEDI</v>
          </cell>
          <cell r="D6573" t="str">
            <v>OUTROS</v>
          </cell>
          <cell r="E6573" t="str">
            <v>0318</v>
          </cell>
          <cell r="F6573" t="str">
            <v/>
          </cell>
          <cell r="G6573" t="str">
            <v/>
          </cell>
          <cell r="H6573" t="str">
            <v>CURSO DE CAPACITAÇÃO PARA MOTORISTA DE VEÍCULO LEVE (ENCARGOS COMPLEMENTARES) - HORISTA</v>
          </cell>
          <cell r="I6573" t="str">
            <v>H</v>
          </cell>
          <cell r="J6573" t="str">
            <v>COEFICIENTE DE REPRESENTATIVIDADE</v>
          </cell>
          <cell r="K6573" t="str">
            <v>0,05</v>
          </cell>
          <cell r="L6573" t="str">
            <v>ENCARGOS COMPLEMENTARES REFERENCIAL</v>
          </cell>
        </row>
        <row r="6574">
          <cell r="A6574">
            <v>95350</v>
          </cell>
          <cell r="B6574" t="str">
            <v>SERVICOS DIVERSOS</v>
          </cell>
          <cell r="C6574" t="str">
            <v>SEDI</v>
          </cell>
          <cell r="D6574" t="str">
            <v>OUTROS</v>
          </cell>
          <cell r="E6574" t="str">
            <v>0318</v>
          </cell>
          <cell r="F6574" t="str">
            <v/>
          </cell>
          <cell r="G6574" t="str">
            <v/>
          </cell>
          <cell r="H6574" t="str">
            <v>CURSO DE CAPACITAÇÃO PARA MOTORISTA DE VEÍCULO PESADO (ENCARGOS COMPLEMENTARES) - HORISTA</v>
          </cell>
          <cell r="I6574" t="str">
            <v>H</v>
          </cell>
          <cell r="J6574" t="str">
            <v>COEFICIENTE DE REPRESENTATIVIDADE</v>
          </cell>
          <cell r="K6574" t="str">
            <v>0,06</v>
          </cell>
          <cell r="L6574" t="str">
            <v>ENCARGOS COMPLEMENTARES REFERENCIAL</v>
          </cell>
        </row>
        <row r="6575">
          <cell r="A6575">
            <v>95351</v>
          </cell>
          <cell r="B6575" t="str">
            <v>SERVICOS DIVERSOS</v>
          </cell>
          <cell r="C6575" t="str">
            <v>SEDI</v>
          </cell>
          <cell r="D6575" t="str">
            <v>OUTROS</v>
          </cell>
          <cell r="E6575" t="str">
            <v>0318</v>
          </cell>
          <cell r="F6575" t="str">
            <v/>
          </cell>
          <cell r="G6575" t="str">
            <v/>
          </cell>
          <cell r="H6575" t="str">
            <v>CURSO DE CAPACITAÇÃO PARA MOTORISTA OPERADOR DE MUNCK (ENCARGOS COMPLEMENTARES) - HORISTA</v>
          </cell>
          <cell r="I6575" t="str">
            <v>H</v>
          </cell>
          <cell r="J6575" t="str">
            <v>COEFICIENTE DE REPRESENTATIVIDADE</v>
          </cell>
          <cell r="K6575" t="str">
            <v>0,16</v>
          </cell>
          <cell r="L6575" t="str">
            <v>ENCARGOS COMPLEMENTARES REFERENCIAL</v>
          </cell>
        </row>
        <row r="6576">
          <cell r="A6576">
            <v>95352</v>
          </cell>
          <cell r="B6576" t="str">
            <v>SERVICOS DIVERSOS</v>
          </cell>
          <cell r="C6576" t="str">
            <v>SEDI</v>
          </cell>
          <cell r="D6576" t="str">
            <v>OUTROS</v>
          </cell>
          <cell r="E6576" t="str">
            <v>0318</v>
          </cell>
          <cell r="F6576" t="str">
            <v/>
          </cell>
          <cell r="G6576" t="str">
            <v/>
          </cell>
          <cell r="H6576" t="str">
            <v>CURSO DE CAPACITAÇÃO PARA NIVELADOR (ENCARGOS COMPLEMENTARES) - HORISTA</v>
          </cell>
          <cell r="I6576" t="str">
            <v>H</v>
          </cell>
          <cell r="J6576" t="str">
            <v>COEFICIENTE DE REPRESENTATIVIDADE</v>
          </cell>
          <cell r="K6576" t="str">
            <v>0,05</v>
          </cell>
          <cell r="L6576" t="str">
            <v>ENCARGOS COMPLEMENTARES REFERENCIAL</v>
          </cell>
        </row>
        <row r="6577">
          <cell r="A6577">
            <v>95354</v>
          </cell>
          <cell r="B6577" t="str">
            <v>SERVICOS DIVERSOS</v>
          </cell>
          <cell r="C6577" t="str">
            <v>SEDI</v>
          </cell>
          <cell r="D6577" t="str">
            <v>OUTROS</v>
          </cell>
          <cell r="E6577" t="str">
            <v>0318</v>
          </cell>
          <cell r="F6577" t="str">
            <v/>
          </cell>
          <cell r="G6577" t="str">
            <v/>
          </cell>
          <cell r="H6577" t="str">
            <v>CURSO DE CAPACITAÇÃO PARA OPERADOR DE BETONEIRA (CAMINHÃO) (ENCARGOS COMPLEMENTARES) - HORISTA</v>
          </cell>
          <cell r="I6577" t="str">
            <v>H</v>
          </cell>
          <cell r="J6577" t="str">
            <v>COEFICIENTE DE REPRESENTATIVIDADE</v>
          </cell>
          <cell r="K6577" t="str">
            <v>0,06</v>
          </cell>
          <cell r="L6577" t="str">
            <v>ENCARGOS COMPLEMENTARES REFERENCIAL</v>
          </cell>
        </row>
        <row r="6578">
          <cell r="A6578">
            <v>95355</v>
          </cell>
          <cell r="B6578" t="str">
            <v>SERVICOS DIVERSOS</v>
          </cell>
          <cell r="C6578" t="str">
            <v>SEDI</v>
          </cell>
          <cell r="D6578" t="str">
            <v>OUTROS</v>
          </cell>
          <cell r="E6578" t="str">
            <v>0318</v>
          </cell>
          <cell r="F6578" t="str">
            <v/>
          </cell>
          <cell r="G6578" t="str">
            <v/>
          </cell>
          <cell r="H6578" t="str">
            <v>CURSO DE CAPACITAÇÃO PARA OPERADOR DE COMPRESSOR OU COMPRESSORISTA (ENCARGOS COMPLEMENTARES) - HORISTA</v>
          </cell>
          <cell r="I6578" t="str">
            <v>H</v>
          </cell>
          <cell r="J6578" t="str">
            <v>COEFICIENTE DE REPRESENTATIVIDADE</v>
          </cell>
          <cell r="K6578" t="str">
            <v>0,08</v>
          </cell>
          <cell r="L6578" t="str">
            <v>ENCARGOS COMPLEMENTARES REFERENCIAL</v>
          </cell>
        </row>
        <row r="6579">
          <cell r="A6579">
            <v>95356</v>
          </cell>
          <cell r="B6579" t="str">
            <v>SERVICOS DIVERSOS</v>
          </cell>
          <cell r="C6579" t="str">
            <v>SEDI</v>
          </cell>
          <cell r="D6579" t="str">
            <v>OUTROS</v>
          </cell>
          <cell r="E6579" t="str">
            <v>0318</v>
          </cell>
          <cell r="F6579" t="str">
            <v/>
          </cell>
          <cell r="G6579" t="str">
            <v/>
          </cell>
          <cell r="H6579" t="str">
            <v>CURSO DE CAPACITAÇÃO PARA OPERADOR DE DEMARCADORA DE FAIXAS (ENCARGOS COMPLEMENTARES) - HORISTA</v>
          </cell>
          <cell r="I6579" t="str">
            <v>H</v>
          </cell>
          <cell r="J6579" t="str">
            <v>COEFICIENTE DE REPRESENTATIVIDADE</v>
          </cell>
          <cell r="K6579" t="str">
            <v>0,08</v>
          </cell>
          <cell r="L6579" t="str">
            <v>ENCARGOS COMPLEMENTARES REFERENCIAL</v>
          </cell>
        </row>
        <row r="6580">
          <cell r="A6580">
            <v>95357</v>
          </cell>
          <cell r="B6580" t="str">
            <v>SERVICOS DIVERSOS</v>
          </cell>
          <cell r="C6580" t="str">
            <v>SEDI</v>
          </cell>
          <cell r="D6580" t="str">
            <v>OUTROS</v>
          </cell>
          <cell r="E6580" t="str">
            <v>0318</v>
          </cell>
          <cell r="F6580" t="str">
            <v/>
          </cell>
          <cell r="G6580" t="str">
            <v/>
          </cell>
          <cell r="H6580" t="str">
            <v>CURSO DE CAPACITAÇÃO PARA OPERADOR DE ESCAVADEIRA (ENCARGOS COMPLEMENTARES) - HORISTA</v>
          </cell>
          <cell r="I6580" t="str">
            <v>H</v>
          </cell>
          <cell r="J6580" t="str">
            <v>COLETADO</v>
          </cell>
          <cell r="K6580" t="str">
            <v>0,13</v>
          </cell>
          <cell r="L6580" t="str">
            <v>ENCARGOS COMPLEMENTARES REFERENCIAL</v>
          </cell>
        </row>
        <row r="6581">
          <cell r="A6581">
            <v>95358</v>
          </cell>
          <cell r="B6581" t="str">
            <v>SERVICOS DIVERSOS</v>
          </cell>
          <cell r="C6581" t="str">
            <v>SEDI</v>
          </cell>
          <cell r="D6581" t="str">
            <v>OUTROS</v>
          </cell>
          <cell r="E6581" t="str">
            <v>0318</v>
          </cell>
          <cell r="F6581" t="str">
            <v/>
          </cell>
          <cell r="G6581" t="str">
            <v/>
          </cell>
          <cell r="H6581" t="str">
            <v>CURSO DE CAPACITAÇÃO PARA OPERADOR DE GUINCHO (ENCARGOS COMPLEMENTARES) - HORISTA</v>
          </cell>
          <cell r="I6581" t="str">
            <v>H</v>
          </cell>
          <cell r="J6581" t="str">
            <v>COEFICIENTE DE REPRESENTATIVIDADE</v>
          </cell>
          <cell r="K6581" t="str">
            <v>0,14</v>
          </cell>
          <cell r="L6581" t="str">
            <v>ENCARGOS COMPLEMENTARES REFERENCIAL</v>
          </cell>
        </row>
        <row r="6582">
          <cell r="A6582">
            <v>95359</v>
          </cell>
          <cell r="B6582" t="str">
            <v>SERVICOS DIVERSOS</v>
          </cell>
          <cell r="C6582" t="str">
            <v>SEDI</v>
          </cell>
          <cell r="D6582" t="str">
            <v>OUTROS</v>
          </cell>
          <cell r="E6582" t="str">
            <v>0318</v>
          </cell>
          <cell r="F6582" t="str">
            <v/>
          </cell>
          <cell r="G6582" t="str">
            <v/>
          </cell>
          <cell r="H6582" t="str">
            <v>CURSO DE CAPACITAÇÃO PARA OPERADOR DE GUINDASTE (ENCARGOS COMPLEMENTARES) - HORISTA</v>
          </cell>
          <cell r="I6582" t="str">
            <v>H</v>
          </cell>
          <cell r="J6582" t="str">
            <v>COEFICIENTE DE REPRESENTATIVIDADE</v>
          </cell>
          <cell r="K6582" t="str">
            <v>0,17</v>
          </cell>
          <cell r="L6582" t="str">
            <v>ENCARGOS COMPLEMENTARES REFERENCIAL</v>
          </cell>
        </row>
        <row r="6583">
          <cell r="A6583">
            <v>95360</v>
          </cell>
          <cell r="B6583" t="str">
            <v>SERVICOS DIVERSOS</v>
          </cell>
          <cell r="C6583" t="str">
            <v>SEDI</v>
          </cell>
          <cell r="D6583" t="str">
            <v>OUTROS</v>
          </cell>
          <cell r="E6583" t="str">
            <v>0318</v>
          </cell>
          <cell r="F6583" t="str">
            <v/>
          </cell>
          <cell r="G6583" t="str">
            <v/>
          </cell>
          <cell r="H6583" t="str">
            <v>CURSO DE CAPACITAÇÃO PARA OPERADOR DE MÁQUINAS E EQUIPAMENTOS (ENCARGOS COMPLEMENTARES) - HORISTA</v>
          </cell>
          <cell r="I6583" t="str">
            <v>H</v>
          </cell>
          <cell r="J6583" t="str">
            <v>COEFICIENTE DE REPRESENTATIVIDADE</v>
          </cell>
          <cell r="K6583" t="str">
            <v>0,11</v>
          </cell>
          <cell r="L6583" t="str">
            <v>ENCARGOS COMPLEMENTARES REFERENCIAL</v>
          </cell>
        </row>
        <row r="6584">
          <cell r="A6584">
            <v>95361</v>
          </cell>
          <cell r="B6584" t="str">
            <v>SERVICOS DIVERSOS</v>
          </cell>
          <cell r="C6584" t="str">
            <v>SEDI</v>
          </cell>
          <cell r="D6584" t="str">
            <v>OUTROS</v>
          </cell>
          <cell r="E6584" t="str">
            <v>0318</v>
          </cell>
          <cell r="F6584" t="str">
            <v/>
          </cell>
          <cell r="G6584" t="str">
            <v/>
          </cell>
          <cell r="H6584" t="str">
            <v>CURSO DE CAPACITAÇÃO PARA OPERADOR DE MARTELETE OU MARTELETEIRO (ENCARGOS COMPLEMENTARES) - HORISTA</v>
          </cell>
          <cell r="I6584" t="str">
            <v>H</v>
          </cell>
          <cell r="J6584" t="str">
            <v>COEFICIENTE DE REPRESENTATIVIDADE</v>
          </cell>
          <cell r="K6584" t="str">
            <v>0,08</v>
          </cell>
          <cell r="L6584" t="str">
            <v>ENCARGOS COMPLEMENTARES REFERENCIAL</v>
          </cell>
        </row>
        <row r="6585">
          <cell r="A6585">
            <v>95362</v>
          </cell>
          <cell r="B6585" t="str">
            <v>SERVICOS DIVERSOS</v>
          </cell>
          <cell r="C6585" t="str">
            <v>SEDI</v>
          </cell>
          <cell r="D6585" t="str">
            <v>OUTROS</v>
          </cell>
          <cell r="E6585" t="str">
            <v>0318</v>
          </cell>
          <cell r="F6585" t="str">
            <v/>
          </cell>
          <cell r="G6585" t="str">
            <v/>
          </cell>
          <cell r="H6585" t="str">
            <v>CURSO DE CAPACITAÇÃO PARA OPERADOR DE MOTO-ESCREIPER (ENCARGOS COMPLEMENTARES) - HORISTA</v>
          </cell>
          <cell r="I6585" t="str">
            <v>H</v>
          </cell>
          <cell r="J6585" t="str">
            <v>COEFICIENTE DE REPRESENTATIVIDADE</v>
          </cell>
          <cell r="K6585" t="str">
            <v>0,08</v>
          </cell>
          <cell r="L6585" t="str">
            <v>ENCARGOS COMPLEMENTARES REFERENCIAL</v>
          </cell>
        </row>
        <row r="6586">
          <cell r="A6586">
            <v>95363</v>
          </cell>
          <cell r="B6586" t="str">
            <v>SERVICOS DIVERSOS</v>
          </cell>
          <cell r="C6586" t="str">
            <v>SEDI</v>
          </cell>
          <cell r="D6586" t="str">
            <v>OUTROS</v>
          </cell>
          <cell r="E6586" t="str">
            <v>0318</v>
          </cell>
          <cell r="F6586" t="str">
            <v/>
          </cell>
          <cell r="G6586" t="str">
            <v/>
          </cell>
          <cell r="H6586" t="str">
            <v>CURSO DE CAPACITAÇÃO PARA OPERADOR DE MOTONIVELADORA (ENCARGOS COMPLEMENTARES) - HORISTA</v>
          </cell>
          <cell r="I6586" t="str">
            <v>H</v>
          </cell>
          <cell r="J6586" t="str">
            <v>COEFICIENTE DE REPRESENTATIVIDADE</v>
          </cell>
          <cell r="K6586" t="str">
            <v>0,10</v>
          </cell>
          <cell r="L6586" t="str">
            <v>ENCARGOS COMPLEMENTARES REFERENCIAL</v>
          </cell>
        </row>
        <row r="6587">
          <cell r="A6587">
            <v>95364</v>
          </cell>
          <cell r="B6587" t="str">
            <v>SERVICOS DIVERSOS</v>
          </cell>
          <cell r="C6587" t="str">
            <v>SEDI</v>
          </cell>
          <cell r="D6587" t="str">
            <v>OUTROS</v>
          </cell>
          <cell r="E6587" t="str">
            <v>0318</v>
          </cell>
          <cell r="F6587" t="str">
            <v/>
          </cell>
          <cell r="G6587" t="str">
            <v/>
          </cell>
          <cell r="H6587" t="str">
            <v>CURSO DE CAPACITAÇÃO PARA OPERADOR DE PÁ CARREGADEIRA (ENCARGOS COMPLEMENTARES) - HORISTA</v>
          </cell>
          <cell r="I6587" t="str">
            <v>H</v>
          </cell>
          <cell r="J6587" t="str">
            <v>COEFICIENTE DE REPRESENTATIVIDADE</v>
          </cell>
          <cell r="K6587" t="str">
            <v>0,08</v>
          </cell>
          <cell r="L6587" t="str">
            <v>ENCARGOS COMPLEMENTARES REFERENCIAL</v>
          </cell>
        </row>
        <row r="6588">
          <cell r="A6588">
            <v>95365</v>
          </cell>
          <cell r="B6588" t="str">
            <v>SERVICOS DIVERSOS</v>
          </cell>
          <cell r="C6588" t="str">
            <v>SEDI</v>
          </cell>
          <cell r="D6588" t="str">
            <v>OUTROS</v>
          </cell>
          <cell r="E6588" t="str">
            <v>0318</v>
          </cell>
          <cell r="F6588" t="str">
            <v/>
          </cell>
          <cell r="G6588" t="str">
            <v/>
          </cell>
          <cell r="H6588" t="str">
            <v>CURSO DE CAPACITAÇÃO PARA OPERADOR DE PAVIMENTADORA (ENCARGOS COMPLEMENTARES) - HORISTA</v>
          </cell>
          <cell r="I6588" t="str">
            <v>H</v>
          </cell>
          <cell r="J6588" t="str">
            <v>COEFICIENTE DE REPRESENTATIVIDADE</v>
          </cell>
          <cell r="K6588" t="str">
            <v>0,09</v>
          </cell>
          <cell r="L6588" t="str">
            <v>ENCARGOS COMPLEMENTARES REFERENCIAL</v>
          </cell>
        </row>
        <row r="6589">
          <cell r="A6589">
            <v>95366</v>
          </cell>
          <cell r="B6589" t="str">
            <v>SERVICOS DIVERSOS</v>
          </cell>
          <cell r="C6589" t="str">
            <v>SEDI</v>
          </cell>
          <cell r="D6589" t="str">
            <v>OUTROS</v>
          </cell>
          <cell r="E6589" t="str">
            <v>0318</v>
          </cell>
          <cell r="F6589" t="str">
            <v/>
          </cell>
          <cell r="G6589" t="str">
            <v/>
          </cell>
          <cell r="H6589" t="str">
            <v>CURSO DE CAPACITAÇÃO PARA OPERADOR DE ROLO COMPACTADOR (ENCARGOS COMPLEMENTARES) - HORISTA</v>
          </cell>
          <cell r="I6589" t="str">
            <v>H</v>
          </cell>
          <cell r="J6589" t="str">
            <v>COEFICIENTE DE REPRESENTATIVIDADE</v>
          </cell>
          <cell r="K6589" t="str">
            <v>0,08</v>
          </cell>
          <cell r="L6589" t="str">
            <v>ENCARGOS COMPLEMENTARES REFERENCIAL</v>
          </cell>
        </row>
        <row r="6590">
          <cell r="A6590">
            <v>95367</v>
          </cell>
          <cell r="B6590" t="str">
            <v>SERVICOS DIVERSOS</v>
          </cell>
          <cell r="C6590" t="str">
            <v>SEDI</v>
          </cell>
          <cell r="D6590" t="str">
            <v>OUTROS</v>
          </cell>
          <cell r="E6590" t="str">
            <v>0318</v>
          </cell>
          <cell r="F6590" t="str">
            <v/>
          </cell>
          <cell r="G6590" t="str">
            <v/>
          </cell>
          <cell r="H6590" t="str">
            <v>CURSO DE CAPACITAÇÃO PARA OPERADOR DE USINA DE ASFALTO, DE SOLOS OU DE CONCRETO (ENCARGOS COMPLEMENTARES) - HORISTA</v>
          </cell>
          <cell r="I6590" t="str">
            <v>H</v>
          </cell>
          <cell r="J6590" t="str">
            <v>COEFICIENTE DE REPRESENTATIVIDADE</v>
          </cell>
          <cell r="K6590" t="str">
            <v>0,07</v>
          </cell>
          <cell r="L6590" t="str">
            <v>ENCARGOS COMPLEMENTARES REFERENCIAL</v>
          </cell>
        </row>
        <row r="6591">
          <cell r="A6591">
            <v>95368</v>
          </cell>
          <cell r="B6591" t="str">
            <v>SERVICOS DIVERSOS</v>
          </cell>
          <cell r="C6591" t="str">
            <v>SEDI</v>
          </cell>
          <cell r="D6591" t="str">
            <v>OUTROS</v>
          </cell>
          <cell r="E6591" t="str">
            <v>0318</v>
          </cell>
          <cell r="F6591" t="str">
            <v/>
          </cell>
          <cell r="G6591" t="str">
            <v/>
          </cell>
          <cell r="H6591" t="str">
            <v>CURSO DE CAPACITAÇÃO PARA OPERADOR JATO DE AREIA OU JATISTA (ENCARGOS COMPLEMENTARES) - HORISTA</v>
          </cell>
          <cell r="I6591" t="str">
            <v>H</v>
          </cell>
          <cell r="J6591" t="str">
            <v>COEFICIENTE DE REPRESENTATIVIDADE</v>
          </cell>
          <cell r="K6591" t="str">
            <v>0,11</v>
          </cell>
          <cell r="L6591" t="str">
            <v>ENCARGOS COMPLEMENTARES REFERENCIAL</v>
          </cell>
        </row>
        <row r="6592">
          <cell r="A6592">
            <v>95369</v>
          </cell>
          <cell r="B6592" t="str">
            <v>SERVICOS DIVERSOS</v>
          </cell>
          <cell r="C6592" t="str">
            <v>SEDI</v>
          </cell>
          <cell r="D6592" t="str">
            <v>OUTROS</v>
          </cell>
          <cell r="E6592" t="str">
            <v>0318</v>
          </cell>
          <cell r="F6592" t="str">
            <v/>
          </cell>
          <cell r="G6592" t="str">
            <v/>
          </cell>
          <cell r="H6592" t="str">
            <v>CURSO DE CAPACITAÇÃO PARA OPERADOR PARA BATE ESTACAS (ENCARGOS COMPLEMENTARES) - HORISTA</v>
          </cell>
          <cell r="I6592" t="str">
            <v>H</v>
          </cell>
          <cell r="J6592" t="str">
            <v>COEFICIENTE DE REPRESENTATIVIDADE</v>
          </cell>
          <cell r="K6592" t="str">
            <v>0,09</v>
          </cell>
          <cell r="L6592" t="str">
            <v>ENCARGOS COMPLEMENTARES REFERENCIAL</v>
          </cell>
        </row>
        <row r="6593">
          <cell r="A6593">
            <v>95370</v>
          </cell>
          <cell r="B6593" t="str">
            <v>SERVICOS DIVERSOS</v>
          </cell>
          <cell r="C6593" t="str">
            <v>SEDI</v>
          </cell>
          <cell r="D6593" t="str">
            <v>OUTROS</v>
          </cell>
          <cell r="E6593" t="str">
            <v>0318</v>
          </cell>
          <cell r="F6593" t="str">
            <v/>
          </cell>
          <cell r="G6593" t="str">
            <v/>
          </cell>
          <cell r="H6593" t="str">
            <v>CURSO DE CAPACITAÇÃO PARA PASTILHEIRO (ENCARGOS COMPLEMENTARES) - HORISTA</v>
          </cell>
          <cell r="I6593" t="str">
            <v>H</v>
          </cell>
          <cell r="J6593" t="str">
            <v>COEFICIENTE DE REPRESENTATIVIDADE</v>
          </cell>
          <cell r="K6593" t="str">
            <v>0,16</v>
          </cell>
          <cell r="L6593" t="str">
            <v>ENCARGOS COMPLEMENTARES REFERENCIAL</v>
          </cell>
        </row>
        <row r="6594">
          <cell r="A6594">
            <v>95371</v>
          </cell>
          <cell r="B6594" t="str">
            <v>SERVICOS DIVERSOS</v>
          </cell>
          <cell r="C6594" t="str">
            <v>SEDI</v>
          </cell>
          <cell r="D6594" t="str">
            <v>OUTROS</v>
          </cell>
          <cell r="E6594" t="str">
            <v>0318</v>
          </cell>
          <cell r="F6594" t="str">
            <v/>
          </cell>
          <cell r="G6594" t="str">
            <v/>
          </cell>
          <cell r="H6594" t="str">
            <v>CURSO DE CAPACITAÇÃO PARA PEDREIRO (ENCARGOS COMPLEMENTARES) - HORISTA</v>
          </cell>
          <cell r="I6594" t="str">
            <v>H</v>
          </cell>
          <cell r="J6594" t="str">
            <v>COLETADO</v>
          </cell>
          <cell r="K6594" t="str">
            <v>0,18</v>
          </cell>
          <cell r="L6594" t="str">
            <v>ENCARGOS COMPLEMENTARES REFERENCIAL</v>
          </cell>
        </row>
        <row r="6595">
          <cell r="A6595">
            <v>95372</v>
          </cell>
          <cell r="B6595" t="str">
            <v>SERVICOS DIVERSOS</v>
          </cell>
          <cell r="C6595" t="str">
            <v>SEDI</v>
          </cell>
          <cell r="D6595" t="str">
            <v>OUTROS</v>
          </cell>
          <cell r="E6595" t="str">
            <v>0318</v>
          </cell>
          <cell r="F6595" t="str">
            <v/>
          </cell>
          <cell r="G6595" t="str">
            <v/>
          </cell>
          <cell r="H6595" t="str">
            <v>CURSO DE CAPACITAÇÃO PARA PINTOR (ENCARGOS COMPLEMENTARES) - HORISTA</v>
          </cell>
          <cell r="I6595" t="str">
            <v>H</v>
          </cell>
          <cell r="J6595" t="str">
            <v>COLETADO</v>
          </cell>
          <cell r="K6595" t="str">
            <v>0,12</v>
          </cell>
          <cell r="L6595" t="str">
            <v>ENCARGOS COMPLEMENTARES REFERENCIAL</v>
          </cell>
        </row>
        <row r="6596">
          <cell r="A6596">
            <v>95373</v>
          </cell>
          <cell r="B6596" t="str">
            <v>SERVICOS DIVERSOS</v>
          </cell>
          <cell r="C6596" t="str">
            <v>SEDI</v>
          </cell>
          <cell r="D6596" t="str">
            <v>OUTROS</v>
          </cell>
          <cell r="E6596" t="str">
            <v>0318</v>
          </cell>
          <cell r="F6596" t="str">
            <v/>
          </cell>
          <cell r="G6596" t="str">
            <v/>
          </cell>
          <cell r="H6596" t="str">
            <v>CURSO DE CAPACITAÇÃO PARA PINTOR DE LETREIROS (ENCARGOS COMPLEMENTARES) - HORISTA</v>
          </cell>
          <cell r="I6596" t="str">
            <v>H</v>
          </cell>
          <cell r="J6596" t="str">
            <v>COEFICIENTE DE REPRESENTATIVIDADE</v>
          </cell>
          <cell r="K6596" t="str">
            <v>0,16</v>
          </cell>
          <cell r="L6596" t="str">
            <v>ENCARGOS COMPLEMENTARES REFERENCIAL</v>
          </cell>
        </row>
        <row r="6597">
          <cell r="A6597">
            <v>95374</v>
          </cell>
          <cell r="B6597" t="str">
            <v>SERVICOS DIVERSOS</v>
          </cell>
          <cell r="C6597" t="str">
            <v>SEDI</v>
          </cell>
          <cell r="D6597" t="str">
            <v>OUTROS</v>
          </cell>
          <cell r="E6597" t="str">
            <v>0318</v>
          </cell>
          <cell r="F6597" t="str">
            <v/>
          </cell>
          <cell r="G6597" t="str">
            <v/>
          </cell>
          <cell r="H6597" t="str">
            <v>CURSO DE CAPACITAÇÃO PARA PINTOR PARA TINTA EPÓXI (ENCARGOS COMPLEMENTARES) - HORISTA</v>
          </cell>
          <cell r="I6597" t="str">
            <v>H</v>
          </cell>
          <cell r="J6597" t="str">
            <v>COEFICIENTE DE REPRESENTATIVIDADE</v>
          </cell>
          <cell r="K6597" t="str">
            <v>0,13</v>
          </cell>
          <cell r="L6597" t="str">
            <v>ENCARGOS COMPLEMENTARES REFERENCIAL</v>
          </cell>
        </row>
        <row r="6598">
          <cell r="A6598">
            <v>95375</v>
          </cell>
          <cell r="B6598" t="str">
            <v>SERVICOS DIVERSOS</v>
          </cell>
          <cell r="C6598" t="str">
            <v>SEDI</v>
          </cell>
          <cell r="D6598" t="str">
            <v>OUTROS</v>
          </cell>
          <cell r="E6598" t="str">
            <v>0318</v>
          </cell>
          <cell r="F6598" t="str">
            <v/>
          </cell>
          <cell r="G6598" t="str">
            <v/>
          </cell>
          <cell r="H6598" t="str">
            <v>CURSO DE CAPACITAÇÃO PARA POCEIRO (ENCARGOS COMPLEMENTARES) - HORISTA</v>
          </cell>
          <cell r="I6598" t="str">
            <v>H</v>
          </cell>
          <cell r="J6598" t="str">
            <v>COEFICIENTE DE REPRESENTATIVIDADE</v>
          </cell>
          <cell r="K6598" t="str">
            <v>0,20</v>
          </cell>
          <cell r="L6598" t="str">
            <v>ENCARGOS COMPLEMENTARES REFERENCIAL</v>
          </cell>
        </row>
        <row r="6599">
          <cell r="A6599">
            <v>95376</v>
          </cell>
          <cell r="B6599" t="str">
            <v>SERVICOS DIVERSOS</v>
          </cell>
          <cell r="C6599" t="str">
            <v>SEDI</v>
          </cell>
          <cell r="D6599" t="str">
            <v>OUTROS</v>
          </cell>
          <cell r="E6599" t="str">
            <v>0318</v>
          </cell>
          <cell r="F6599" t="str">
            <v/>
          </cell>
          <cell r="G6599" t="str">
            <v/>
          </cell>
          <cell r="H6599" t="str">
            <v>CURSO DE CAPACITAÇÃO PARA RASTELEIRO (ENCARGOS COMPLEMENTARES) - HORISTA</v>
          </cell>
          <cell r="I6599" t="str">
            <v>H</v>
          </cell>
          <cell r="J6599" t="str">
            <v>COEFICIENTE DE REPRESENTATIVIDADE</v>
          </cell>
          <cell r="K6599" t="str">
            <v>0,03</v>
          </cell>
          <cell r="L6599" t="str">
            <v>ENCARGOS COMPLEMENTARES REFERENCIAL</v>
          </cell>
        </row>
        <row r="6600">
          <cell r="A6600">
            <v>95377</v>
          </cell>
          <cell r="B6600" t="str">
            <v>SERVICOS DIVERSOS</v>
          </cell>
          <cell r="C6600" t="str">
            <v>SEDI</v>
          </cell>
          <cell r="D6600" t="str">
            <v>OUTROS</v>
          </cell>
          <cell r="E6600" t="str">
            <v>0318</v>
          </cell>
          <cell r="F6600" t="str">
            <v/>
          </cell>
          <cell r="G6600" t="str">
            <v/>
          </cell>
          <cell r="H6600" t="str">
            <v>CURSO DE CAPACITAÇÃO PARA SERRALHEIRO (ENCARGOS COMPLEMENTARES) - HORISTA</v>
          </cell>
          <cell r="I6600" t="str">
            <v>H</v>
          </cell>
          <cell r="J6600" t="str">
            <v>COEFICIENTE DE REPRESENTATIVIDADE</v>
          </cell>
          <cell r="K6600" t="str">
            <v>0,10</v>
          </cell>
          <cell r="L6600" t="str">
            <v>ENCARGOS COMPLEMENTARES REFERENCIAL</v>
          </cell>
        </row>
        <row r="6601">
          <cell r="A6601">
            <v>95378</v>
          </cell>
          <cell r="B6601" t="str">
            <v>SERVICOS DIVERSOS</v>
          </cell>
          <cell r="C6601" t="str">
            <v>SEDI</v>
          </cell>
          <cell r="D6601" t="str">
            <v>OUTROS</v>
          </cell>
          <cell r="E6601" t="str">
            <v>0318</v>
          </cell>
          <cell r="F6601" t="str">
            <v/>
          </cell>
          <cell r="G6601" t="str">
            <v/>
          </cell>
          <cell r="H6601" t="str">
            <v>CURSO DE CAPACITAÇÃO PARA SERVENTE (ENCARGOS COMPLEMENTARES) - HORISTA</v>
          </cell>
          <cell r="I6601" t="str">
            <v>H</v>
          </cell>
          <cell r="J6601" t="str">
            <v>COLETADO</v>
          </cell>
          <cell r="K6601" t="str">
            <v>0,13</v>
          </cell>
          <cell r="L6601" t="str">
            <v>ENCARGOS COMPLEMENTARES REFERENCIAL</v>
          </cell>
        </row>
        <row r="6602">
          <cell r="A6602">
            <v>95379</v>
          </cell>
          <cell r="B6602" t="str">
            <v>SERVICOS DIVERSOS</v>
          </cell>
          <cell r="C6602" t="str">
            <v>SEDI</v>
          </cell>
          <cell r="D6602" t="str">
            <v>OUTROS</v>
          </cell>
          <cell r="E6602" t="str">
            <v>0318</v>
          </cell>
          <cell r="F6602" t="str">
            <v/>
          </cell>
          <cell r="G6602" t="str">
            <v/>
          </cell>
          <cell r="H6602" t="str">
            <v>CURSO DE CAPACITAÇÃO PARA SOLDADOR (ENCARGOS COMPLEMENTARES) - HORISTA</v>
          </cell>
          <cell r="I6602" t="str">
            <v>H</v>
          </cell>
          <cell r="J6602" t="str">
            <v>COLETADO</v>
          </cell>
          <cell r="K6602" t="str">
            <v>0,10</v>
          </cell>
          <cell r="L6602" t="str">
            <v>ENCARGOS COMPLEMENTARES REFERENCIAL</v>
          </cell>
        </row>
        <row r="6603">
          <cell r="A6603">
            <v>95380</v>
          </cell>
          <cell r="B6603" t="str">
            <v>SERVICOS DIVERSOS</v>
          </cell>
          <cell r="C6603" t="str">
            <v>SEDI</v>
          </cell>
          <cell r="D6603" t="str">
            <v>OUTROS</v>
          </cell>
          <cell r="E6603" t="str">
            <v>0318</v>
          </cell>
          <cell r="F6603" t="str">
            <v/>
          </cell>
          <cell r="G6603" t="str">
            <v/>
          </cell>
          <cell r="H6603" t="str">
            <v>CURSO DE CAPACITAÇÃO PARA SOLDADOR A (PARA SOLDA A SER TESTADA COM RAIOS  X ) (ENCARGOS COMPLEMENTARES) - HORISTA</v>
          </cell>
          <cell r="I6603" t="str">
            <v>H</v>
          </cell>
          <cell r="J6603" t="str">
            <v>COEFICIENTE DE REPRESENTATIVIDADE</v>
          </cell>
          <cell r="K6603" t="str">
            <v>0,14</v>
          </cell>
          <cell r="L6603" t="str">
            <v>ENCARGOS COMPLEMENTARES REFERENCIAL</v>
          </cell>
        </row>
        <row r="6604">
          <cell r="A6604">
            <v>95382</v>
          </cell>
          <cell r="B6604" t="str">
            <v>SERVICOS DIVERSOS</v>
          </cell>
          <cell r="C6604" t="str">
            <v>SEDI</v>
          </cell>
          <cell r="D6604" t="str">
            <v>OUTROS</v>
          </cell>
          <cell r="E6604" t="str">
            <v>0318</v>
          </cell>
          <cell r="F6604" t="str">
            <v/>
          </cell>
          <cell r="G6604" t="str">
            <v/>
          </cell>
          <cell r="H6604" t="str">
            <v>CURSO DE CAPACITAÇÃO PARA TAQUEADOR OU TAQUEIRO (ENCARGOS COMPLEMENTARES) - HORISTA</v>
          </cell>
          <cell r="I6604" t="str">
            <v>H</v>
          </cell>
          <cell r="J6604" t="str">
            <v>COEFICIENTE DE REPRESENTATIVIDADE</v>
          </cell>
          <cell r="K6604" t="str">
            <v>0,12</v>
          </cell>
          <cell r="L6604" t="str">
            <v>ENCARGOS COMPLEMENTARES REFERENCIAL</v>
          </cell>
        </row>
        <row r="6605">
          <cell r="A6605">
            <v>95383</v>
          </cell>
          <cell r="B6605" t="str">
            <v>SERVICOS DIVERSOS</v>
          </cell>
          <cell r="C6605" t="str">
            <v>SEDI</v>
          </cell>
          <cell r="D6605" t="str">
            <v>OUTROS</v>
          </cell>
          <cell r="E6605" t="str">
            <v>0318</v>
          </cell>
          <cell r="F6605" t="str">
            <v/>
          </cell>
          <cell r="G6605" t="str">
            <v/>
          </cell>
          <cell r="H6605" t="str">
            <v>CURSO DE CAPACITAÇÃO PARA TÉCNICO DE LABORATÓRIO (ENCARGOS COMPLEMENTARES) - HORISTA</v>
          </cell>
          <cell r="I6605" t="str">
            <v>H</v>
          </cell>
          <cell r="J6605" t="str">
            <v>COEFICIENTE DE REPRESENTATIVIDADE</v>
          </cell>
          <cell r="K6605" t="str">
            <v>0,14</v>
          </cell>
          <cell r="L6605" t="str">
            <v>ENCARGOS COMPLEMENTARES REFERENCIAL</v>
          </cell>
        </row>
        <row r="6606">
          <cell r="A6606">
            <v>95384</v>
          </cell>
          <cell r="B6606" t="str">
            <v>SERVICOS DIVERSOS</v>
          </cell>
          <cell r="C6606" t="str">
            <v>SEDI</v>
          </cell>
          <cell r="D6606" t="str">
            <v>OUTROS</v>
          </cell>
          <cell r="E6606" t="str">
            <v>0318</v>
          </cell>
          <cell r="F6606" t="str">
            <v/>
          </cell>
          <cell r="G6606" t="str">
            <v/>
          </cell>
          <cell r="H6606" t="str">
            <v>CURSO DE CAPACITAÇÃO PARA TÉCNICO DE SONDAGEM (ENCARGOS COMPLEMENTARES) - HORISTA</v>
          </cell>
          <cell r="I6606" t="str">
            <v>H</v>
          </cell>
          <cell r="J6606" t="str">
            <v>COEFICIENTE DE REPRESENTATIVIDADE</v>
          </cell>
          <cell r="K6606" t="str">
            <v>0,20</v>
          </cell>
          <cell r="L6606" t="str">
            <v>ENCARGOS COMPLEMENTARES REFERENCIAL</v>
          </cell>
        </row>
        <row r="6607">
          <cell r="A6607">
            <v>95385</v>
          </cell>
          <cell r="B6607" t="str">
            <v>SERVICOS DIVERSOS</v>
          </cell>
          <cell r="C6607" t="str">
            <v>SEDI</v>
          </cell>
          <cell r="D6607" t="str">
            <v>OUTROS</v>
          </cell>
          <cell r="E6607" t="str">
            <v>0318</v>
          </cell>
          <cell r="F6607" t="str">
            <v/>
          </cell>
          <cell r="G6607" t="str">
            <v/>
          </cell>
          <cell r="H6607" t="str">
            <v>CURSO DE CAPACITAÇÃO PARA TELHADISTA (ENCARGOS COMPLEMENTARES) - HORISTA</v>
          </cell>
          <cell r="I6607" t="str">
            <v>H</v>
          </cell>
          <cell r="J6607" t="str">
            <v>COEFICIENTE DE REPRESENTATIVIDADE</v>
          </cell>
          <cell r="K6607" t="str">
            <v>0,10</v>
          </cell>
          <cell r="L6607" t="str">
            <v>ENCARGOS COMPLEMENTARES REFERENCIAL</v>
          </cell>
        </row>
        <row r="6608">
          <cell r="A6608">
            <v>95386</v>
          </cell>
          <cell r="B6608" t="str">
            <v>SERVICOS DIVERSOS</v>
          </cell>
          <cell r="C6608" t="str">
            <v>SEDI</v>
          </cell>
          <cell r="D6608" t="str">
            <v>OUTROS</v>
          </cell>
          <cell r="E6608" t="str">
            <v>0318</v>
          </cell>
          <cell r="F6608" t="str">
            <v/>
          </cell>
          <cell r="G6608" t="str">
            <v/>
          </cell>
          <cell r="H6608" t="str">
            <v>CURSO DE CAPACITAÇÃO PARA TRATORISTA (ENCARGOS COMPLEMENTARES) - HORISTA</v>
          </cell>
          <cell r="I6608" t="str">
            <v>H</v>
          </cell>
          <cell r="J6608" t="str">
            <v>COEFICIENTE DE REPRESENTATIVIDADE</v>
          </cell>
          <cell r="K6608" t="str">
            <v>0,11</v>
          </cell>
          <cell r="L6608" t="str">
            <v>ENCARGOS COMPLEMENTARES REFERENCIAL</v>
          </cell>
        </row>
        <row r="6609">
          <cell r="A6609">
            <v>95387</v>
          </cell>
          <cell r="B6609" t="str">
            <v>SERVICOS DIVERSOS</v>
          </cell>
          <cell r="C6609" t="str">
            <v>SEDI</v>
          </cell>
          <cell r="D6609" t="str">
            <v>OUTROS</v>
          </cell>
          <cell r="E6609" t="str">
            <v>0318</v>
          </cell>
          <cell r="F6609" t="str">
            <v/>
          </cell>
          <cell r="G6609" t="str">
            <v/>
          </cell>
          <cell r="H6609" t="str">
            <v>CURSO DE CAPACITAÇÃO PARA VIDRACEIRO (ENCARGOS COMPLEMENTARES) - HORISTA</v>
          </cell>
          <cell r="I6609" t="str">
            <v>H</v>
          </cell>
          <cell r="J6609" t="str">
            <v>COEFICIENTE DE REPRESENTATIVIDADE</v>
          </cell>
          <cell r="K6609" t="str">
            <v>0,10</v>
          </cell>
          <cell r="L6609" t="str">
            <v>ENCARGOS COMPLEMENTARES REFERENCIAL</v>
          </cell>
        </row>
        <row r="6610">
          <cell r="A6610">
            <v>95388</v>
          </cell>
          <cell r="B6610" t="str">
            <v>SERVICOS DIVERSOS</v>
          </cell>
          <cell r="C6610" t="str">
            <v>SEDI</v>
          </cell>
          <cell r="D6610" t="str">
            <v>OUTROS</v>
          </cell>
          <cell r="E6610" t="str">
            <v>0318</v>
          </cell>
          <cell r="F6610" t="str">
            <v/>
          </cell>
          <cell r="G6610" t="str">
            <v/>
          </cell>
          <cell r="H6610" t="str">
            <v>CURSO DE CAPACITAÇÃO PARA VIGIA NOTURNO (ENCARGOS COMPLEMENTARES) - HORISTA</v>
          </cell>
          <cell r="I6610" t="str">
            <v>H</v>
          </cell>
          <cell r="J6610" t="str">
            <v>COEFICIENTE DE REPRESENTATIVIDADE</v>
          </cell>
          <cell r="K6610" t="str">
            <v>0,04</v>
          </cell>
          <cell r="L6610" t="str">
            <v>ENCARGOS COMPLEMENTARES REFERENCIAL</v>
          </cell>
        </row>
        <row r="6611">
          <cell r="A6611">
            <v>95389</v>
          </cell>
          <cell r="B6611" t="str">
            <v>SERVICOS DIVERSOS</v>
          </cell>
          <cell r="C6611" t="str">
            <v>SEDI</v>
          </cell>
          <cell r="D6611" t="str">
            <v>OUTROS</v>
          </cell>
          <cell r="E6611" t="str">
            <v>0318</v>
          </cell>
          <cell r="F6611" t="str">
            <v/>
          </cell>
          <cell r="G6611" t="str">
            <v/>
          </cell>
          <cell r="H6611" t="str">
            <v>CURSO DE CAPACITAÇÃO PARA OPERADOR DE BETONEIRA ESTACIONÁRIA/MISTURADOR (ENCARGOS COMPLEMENTARES) - HORISTA</v>
          </cell>
          <cell r="I6611" t="str">
            <v>H</v>
          </cell>
          <cell r="J6611" t="str">
            <v>COEFICIENTE DE REPRESENTATIVIDADE</v>
          </cell>
          <cell r="K6611" t="str">
            <v>0,06</v>
          </cell>
          <cell r="L6611" t="str">
            <v>ENCARGOS COMPLEMENTARES REFERENCIAL</v>
          </cell>
        </row>
        <row r="6612">
          <cell r="A6612">
            <v>95390</v>
          </cell>
          <cell r="B6612" t="str">
            <v>SERVICOS DIVERSOS</v>
          </cell>
          <cell r="C6612" t="str">
            <v>SEDI</v>
          </cell>
          <cell r="D6612" t="str">
            <v>OUTROS</v>
          </cell>
          <cell r="E6612" t="str">
            <v>0318</v>
          </cell>
          <cell r="F6612" t="str">
            <v/>
          </cell>
          <cell r="G6612" t="str">
            <v/>
          </cell>
          <cell r="H6612" t="str">
            <v>CURSO DE CAPACITAÇÃO PARA JARDINEIRO (ENCARGOS COMPLEMENTARES) - HORISTA</v>
          </cell>
          <cell r="I6612" t="str">
            <v>H</v>
          </cell>
          <cell r="J6612" t="str">
            <v>COEFICIENTE DE REPRESENTATIVIDADE</v>
          </cell>
          <cell r="K6612" t="str">
            <v>0,04</v>
          </cell>
          <cell r="L6612" t="str">
            <v>ENCARGOS COMPLEMENTARES REFERENCIAL</v>
          </cell>
        </row>
        <row r="6613">
          <cell r="A6613">
            <v>95391</v>
          </cell>
          <cell r="B6613" t="str">
            <v>SERVICOS DIVERSOS</v>
          </cell>
          <cell r="C6613" t="str">
            <v>SEDI</v>
          </cell>
          <cell r="D6613" t="str">
            <v>OUTROS</v>
          </cell>
          <cell r="E6613" t="str">
            <v>0318</v>
          </cell>
          <cell r="F6613" t="str">
            <v/>
          </cell>
          <cell r="G6613" t="str">
            <v/>
          </cell>
          <cell r="H6613" t="str">
            <v>CURSO DE CAPACITAÇÃO PARA DESENHISTA DETALHISTA (ENCARGOS COMPLEMENTARES) - HORISTA</v>
          </cell>
          <cell r="I6613" t="str">
            <v>H</v>
          </cell>
          <cell r="J6613" t="str">
            <v>COEFICIENTE DE REPRESENTATIVIDADE</v>
          </cell>
          <cell r="K6613" t="str">
            <v>0,09</v>
          </cell>
          <cell r="L6613" t="str">
            <v>ENCARGOS COMPLEMENTARES REFERENCIAL</v>
          </cell>
        </row>
        <row r="6614">
          <cell r="A6614">
            <v>95392</v>
          </cell>
          <cell r="B6614" t="str">
            <v>SERVICOS DIVERSOS</v>
          </cell>
          <cell r="C6614" t="str">
            <v>SEDI</v>
          </cell>
          <cell r="D6614" t="str">
            <v>OUTROS</v>
          </cell>
          <cell r="E6614" t="str">
            <v>0318</v>
          </cell>
          <cell r="F6614" t="str">
            <v/>
          </cell>
          <cell r="G6614" t="str">
            <v/>
          </cell>
          <cell r="H6614" t="str">
            <v>CURSO DE CAPACITAÇÃO PARA ALMOXARIFE (ENCARGOS COMPLEMENTARES) - HORISTA</v>
          </cell>
          <cell r="I6614" t="str">
            <v>H</v>
          </cell>
          <cell r="J6614" t="str">
            <v>COLETADO</v>
          </cell>
          <cell r="K6614" t="str">
            <v>0,04</v>
          </cell>
          <cell r="L6614" t="str">
            <v>ENCARGOS COMPLEMENTARES REFERENCIAL</v>
          </cell>
        </row>
        <row r="6615">
          <cell r="A6615">
            <v>95393</v>
          </cell>
          <cell r="B6615" t="str">
            <v>SERVICOS DIVERSOS</v>
          </cell>
          <cell r="C6615" t="str">
            <v>SEDI</v>
          </cell>
          <cell r="D6615" t="str">
            <v>OUTROS</v>
          </cell>
          <cell r="E6615" t="str">
            <v>0318</v>
          </cell>
          <cell r="F6615" t="str">
            <v/>
          </cell>
          <cell r="G6615" t="str">
            <v/>
          </cell>
          <cell r="H6615" t="str">
            <v>CURSO DE CAPACITAÇÃO PARA APONTADOR OU APROPRIADOR (ENCARGOS COMPLEMENTARES) - HORISTA</v>
          </cell>
          <cell r="I6615" t="str">
            <v>H</v>
          </cell>
          <cell r="J6615" t="str">
            <v>COEFICIENTE DE REPRESENTATIVIDADE</v>
          </cell>
          <cell r="K6615" t="str">
            <v>0,19</v>
          </cell>
          <cell r="L6615" t="str">
            <v>ENCARGOS COMPLEMENTARES REFERENCIAL</v>
          </cell>
        </row>
        <row r="6616">
          <cell r="A6616">
            <v>95394</v>
          </cell>
          <cell r="B6616" t="str">
            <v>SERVICOS DIVERSOS</v>
          </cell>
          <cell r="C6616" t="str">
            <v>SEDI</v>
          </cell>
          <cell r="D6616" t="str">
            <v>OUTROS</v>
          </cell>
          <cell r="E6616" t="str">
            <v>0318</v>
          </cell>
          <cell r="F6616" t="str">
            <v/>
          </cell>
          <cell r="G6616" t="str">
            <v/>
          </cell>
          <cell r="H6616" t="str">
            <v>CURSO DE CAPACITAÇÃO PARA ARQUITETO DE OBRA JÚNIOR (ENCARGOS COMPLEMENTARES) - HORISTA</v>
          </cell>
          <cell r="I6616" t="str">
            <v>H</v>
          </cell>
          <cell r="J6616" t="str">
            <v>COEFICIENTE DE REPRESENTATIVIDADE</v>
          </cell>
          <cell r="K6616" t="str">
            <v>0,33</v>
          </cell>
          <cell r="L6616" t="str">
            <v>ENCARGOS COMPLEMENTARES REFERENCIAL</v>
          </cell>
        </row>
        <row r="6617">
          <cell r="A6617">
            <v>95395</v>
          </cell>
          <cell r="B6617" t="str">
            <v>SERVICOS DIVERSOS</v>
          </cell>
          <cell r="C6617" t="str">
            <v>SEDI</v>
          </cell>
          <cell r="D6617" t="str">
            <v>OUTROS</v>
          </cell>
          <cell r="E6617" t="str">
            <v>0318</v>
          </cell>
          <cell r="F6617" t="str">
            <v/>
          </cell>
          <cell r="G6617" t="str">
            <v/>
          </cell>
          <cell r="H6617" t="str">
            <v>CURSO DE CAPACITAÇÃO PARA ARQUITETO DE OBRA PLENO (ENCARGOS COMPLEMENTARES) - HORISTA</v>
          </cell>
          <cell r="I6617" t="str">
            <v>H</v>
          </cell>
          <cell r="J6617" t="str">
            <v>COEFICIENTE DE REPRESENTATIVIDADE</v>
          </cell>
          <cell r="K6617" t="str">
            <v>0,48</v>
          </cell>
          <cell r="L6617" t="str">
            <v>ENCARGOS COMPLEMENTARES REFERENCIAL</v>
          </cell>
        </row>
        <row r="6618">
          <cell r="A6618">
            <v>95396</v>
          </cell>
          <cell r="B6618" t="str">
            <v>SERVICOS DIVERSOS</v>
          </cell>
          <cell r="C6618" t="str">
            <v>SEDI</v>
          </cell>
          <cell r="D6618" t="str">
            <v>OUTROS</v>
          </cell>
          <cell r="E6618" t="str">
            <v>0318</v>
          </cell>
          <cell r="F6618" t="str">
            <v/>
          </cell>
          <cell r="G6618" t="str">
            <v/>
          </cell>
          <cell r="H6618" t="str">
            <v>CURSO DE CAPACITAÇÃO PARA ARQUITETO DE OBRA SÊNIOR (ENCARGOS COMPLEMENTARES) - HORISTA</v>
          </cell>
          <cell r="I6618" t="str">
            <v>H</v>
          </cell>
          <cell r="J6618" t="str">
            <v>COEFICIENTE DE REPRESENTATIVIDADE</v>
          </cell>
          <cell r="K6618" t="str">
            <v>0,63</v>
          </cell>
          <cell r="L6618" t="str">
            <v>ENCARGOS COMPLEMENTARES REFERENCIAL</v>
          </cell>
        </row>
        <row r="6619">
          <cell r="A6619">
            <v>95397</v>
          </cell>
          <cell r="B6619" t="str">
            <v>SERVICOS DIVERSOS</v>
          </cell>
          <cell r="C6619" t="str">
            <v>SEDI</v>
          </cell>
          <cell r="D6619" t="str">
            <v>OUTROS</v>
          </cell>
          <cell r="E6619" t="str">
            <v>0318</v>
          </cell>
          <cell r="F6619" t="str">
            <v/>
          </cell>
          <cell r="G6619" t="str">
            <v/>
          </cell>
          <cell r="H6619" t="str">
            <v>CURSO DE CAPACITAÇÃO PARA AUXILIAR DE DESENHISTA (ENCARGOS COMPLEMENTARES) - HORISTA</v>
          </cell>
          <cell r="I6619" t="str">
            <v>H</v>
          </cell>
          <cell r="J6619" t="str">
            <v>COEFICIENTE DE REPRESENTATIVIDADE</v>
          </cell>
          <cell r="K6619" t="str">
            <v>0,06</v>
          </cell>
          <cell r="L6619" t="str">
            <v>ENCARGOS COMPLEMENTARES REFERENCIAL</v>
          </cell>
        </row>
        <row r="6620">
          <cell r="A6620">
            <v>95398</v>
          </cell>
          <cell r="B6620" t="str">
            <v>SERVICOS DIVERSOS</v>
          </cell>
          <cell r="C6620" t="str">
            <v>SEDI</v>
          </cell>
          <cell r="D6620" t="str">
            <v>OUTROS</v>
          </cell>
          <cell r="E6620" t="str">
            <v>0318</v>
          </cell>
          <cell r="F6620" t="str">
            <v/>
          </cell>
          <cell r="G6620" t="str">
            <v/>
          </cell>
          <cell r="H6620" t="str">
            <v>CURSO DE CAPACITAÇÃO PARA AUXILIAR DE ESCRITÓRIO (ENCARGOS COMPLEMENTARES) - HORISTA</v>
          </cell>
          <cell r="I6620" t="str">
            <v>H</v>
          </cell>
          <cell r="J6620" t="str">
            <v>COEFICIENTE DE REPRESENTATIVIDADE</v>
          </cell>
          <cell r="K6620" t="str">
            <v>0,04</v>
          </cell>
          <cell r="L6620" t="str">
            <v>ENCARGOS COMPLEMENTARES REFERENCIAL</v>
          </cell>
        </row>
        <row r="6621">
          <cell r="A6621">
            <v>95399</v>
          </cell>
          <cell r="B6621" t="str">
            <v>SERVICOS DIVERSOS</v>
          </cell>
          <cell r="C6621" t="str">
            <v>SEDI</v>
          </cell>
          <cell r="D6621" t="str">
            <v>OUTROS</v>
          </cell>
          <cell r="E6621" t="str">
            <v>0318</v>
          </cell>
          <cell r="F6621" t="str">
            <v/>
          </cell>
          <cell r="G6621" t="str">
            <v/>
          </cell>
          <cell r="H6621" t="str">
            <v>CURSO DE CAPACITAÇÃO PARA DESENHISTA COPISTA (ENCARGOS COMPLEMENTARES) - HORISTA</v>
          </cell>
          <cell r="I6621" t="str">
            <v>H</v>
          </cell>
          <cell r="J6621" t="str">
            <v>COEFICIENTE DE REPRESENTATIVIDADE</v>
          </cell>
          <cell r="K6621" t="str">
            <v>0,07</v>
          </cell>
          <cell r="L6621" t="str">
            <v>ENCARGOS COMPLEMENTARES REFERENCIAL</v>
          </cell>
        </row>
        <row r="6622">
          <cell r="A6622">
            <v>95400</v>
          </cell>
          <cell r="B6622" t="str">
            <v>SERVICOS DIVERSOS</v>
          </cell>
          <cell r="C6622" t="str">
            <v>SEDI</v>
          </cell>
          <cell r="D6622" t="str">
            <v>OUTROS</v>
          </cell>
          <cell r="E6622" t="str">
            <v>0318</v>
          </cell>
          <cell r="F6622" t="str">
            <v/>
          </cell>
          <cell r="G6622" t="str">
            <v/>
          </cell>
          <cell r="H6622" t="str">
            <v>CURSO DE CAPACITAÇÃO PARA DESENHISTA PROJETISTA (ENCARGOS COMPLEMENTARES) - HORISTA</v>
          </cell>
          <cell r="I6622" t="str">
            <v>H</v>
          </cell>
          <cell r="J6622" t="str">
            <v>COEFICIENTE DE REPRESENTATIVIDADE</v>
          </cell>
          <cell r="K6622" t="str">
            <v>0,05</v>
          </cell>
          <cell r="L6622" t="str">
            <v>ENCARGOS COMPLEMENTARES REFERENCIAL</v>
          </cell>
        </row>
        <row r="6623">
          <cell r="A6623">
            <v>95401</v>
          </cell>
          <cell r="B6623" t="str">
            <v>SERVICOS DIVERSOS</v>
          </cell>
          <cell r="C6623" t="str">
            <v>SEDI</v>
          </cell>
          <cell r="D6623" t="str">
            <v>OUTROS</v>
          </cell>
          <cell r="E6623" t="str">
            <v>0318</v>
          </cell>
          <cell r="F6623" t="str">
            <v/>
          </cell>
          <cell r="G6623" t="str">
            <v/>
          </cell>
          <cell r="H6623" t="str">
            <v>CURSO DE CAPACITAÇÃO PARA ENCARREGADO GERAL (ENCARGOS COMPLEMENTARES) - HORISTA</v>
          </cell>
          <cell r="I6623" t="str">
            <v>H</v>
          </cell>
          <cell r="J6623" t="str">
            <v>COLETADO</v>
          </cell>
          <cell r="K6623" t="str">
            <v>0,21</v>
          </cell>
          <cell r="L6623" t="str">
            <v>ENCARGOS COMPLEMENTARES REFERENCIAL</v>
          </cell>
        </row>
        <row r="6624">
          <cell r="A6624">
            <v>95402</v>
          </cell>
          <cell r="B6624" t="str">
            <v>SERVICOS DIVERSOS</v>
          </cell>
          <cell r="C6624" t="str">
            <v>SEDI</v>
          </cell>
          <cell r="D6624" t="str">
            <v>OUTROS</v>
          </cell>
          <cell r="E6624" t="str">
            <v>0318</v>
          </cell>
          <cell r="F6624" t="str">
            <v/>
          </cell>
          <cell r="G6624" t="str">
            <v/>
          </cell>
          <cell r="H6624" t="str">
            <v>CURSO DE CAPACITAÇÃO PARA ENGENHEIRO CIVIL DE OBRA JÚNIOR (ENCARGOS COMPLEMENTARES) - HORISTA</v>
          </cell>
          <cell r="I6624" t="str">
            <v>H</v>
          </cell>
          <cell r="J6624" t="str">
            <v>COLETADO</v>
          </cell>
          <cell r="K6624" t="str">
            <v>0,81</v>
          </cell>
          <cell r="L6624" t="str">
            <v>ENCARGOS COMPLEMENTARES REFERENCIAL</v>
          </cell>
        </row>
        <row r="6625">
          <cell r="A6625">
            <v>95403</v>
          </cell>
          <cell r="B6625" t="str">
            <v>SERVICOS DIVERSOS</v>
          </cell>
          <cell r="C6625" t="str">
            <v>SEDI</v>
          </cell>
          <cell r="D6625" t="str">
            <v>OUTROS</v>
          </cell>
          <cell r="E6625" t="str">
            <v>0318</v>
          </cell>
          <cell r="F6625" t="str">
            <v/>
          </cell>
          <cell r="G6625" t="str">
            <v/>
          </cell>
          <cell r="H6625" t="str">
            <v>CURSO DE CAPACITAÇÃO PARA ENGENHEIRO CIVIL DE OBRA PLENO (ENCARGOS COMPLEMENTARES) - HORISTA</v>
          </cell>
          <cell r="I6625" t="str">
            <v>H</v>
          </cell>
          <cell r="J6625" t="str">
            <v>COEFICIENTE DE REPRESENTATIVIDADE</v>
          </cell>
          <cell r="K6625" t="str">
            <v>0,92</v>
          </cell>
          <cell r="L6625" t="str">
            <v>ENCARGOS COMPLEMENTARES REFERENCIAL</v>
          </cell>
        </row>
        <row r="6626">
          <cell r="A6626">
            <v>95404</v>
          </cell>
          <cell r="B6626" t="str">
            <v>SERVICOS DIVERSOS</v>
          </cell>
          <cell r="C6626" t="str">
            <v>SEDI</v>
          </cell>
          <cell r="D6626" t="str">
            <v>OUTROS</v>
          </cell>
          <cell r="E6626" t="str">
            <v>0318</v>
          </cell>
          <cell r="F6626" t="str">
            <v/>
          </cell>
          <cell r="G6626" t="str">
            <v/>
          </cell>
          <cell r="H6626" t="str">
            <v>CURSO DE CAPACITAÇÃO PARA ENGENHEIRO CIVIL DE OBRA SÊNIOR (ENCARGOS COMPLEMENTARES) - HORISTA</v>
          </cell>
          <cell r="I6626" t="str">
            <v>H</v>
          </cell>
          <cell r="J6626" t="str">
            <v>COEFICIENTE DE REPRESENTATIVIDADE</v>
          </cell>
          <cell r="K6626" t="str">
            <v>1,27</v>
          </cell>
          <cell r="L6626" t="str">
            <v>ENCARGOS COMPLEMENTARES REFERENCIAL</v>
          </cell>
        </row>
        <row r="6627">
          <cell r="A6627">
            <v>95405</v>
          </cell>
          <cell r="B6627" t="str">
            <v>SERVICOS DIVERSOS</v>
          </cell>
          <cell r="C6627" t="str">
            <v>SEDI</v>
          </cell>
          <cell r="D6627" t="str">
            <v>OUTROS</v>
          </cell>
          <cell r="E6627" t="str">
            <v>0318</v>
          </cell>
          <cell r="F6627" t="str">
            <v/>
          </cell>
          <cell r="G6627" t="str">
            <v/>
          </cell>
          <cell r="H6627" t="str">
            <v>CURSO DE CAPACITAÇÃO PARA MESTRE DE OBRAS (ENCARGOS COMPLEMENTARES) - HORISTA</v>
          </cell>
          <cell r="I6627" t="str">
            <v>H</v>
          </cell>
          <cell r="J6627" t="str">
            <v>COEFICIENTE DE REPRESENTATIVIDADE</v>
          </cell>
          <cell r="K6627" t="str">
            <v>0,32</v>
          </cell>
          <cell r="L6627" t="str">
            <v>ENCARGOS COMPLEMENTARES REFERENCIAL</v>
          </cell>
        </row>
        <row r="6628">
          <cell r="A6628">
            <v>95406</v>
          </cell>
          <cell r="B6628" t="str">
            <v>SERVICOS DIVERSOS</v>
          </cell>
          <cell r="C6628" t="str">
            <v>SEDI</v>
          </cell>
          <cell r="D6628" t="str">
            <v>OUTROS</v>
          </cell>
          <cell r="E6628" t="str">
            <v>0318</v>
          </cell>
          <cell r="F6628" t="str">
            <v/>
          </cell>
          <cell r="G6628" t="str">
            <v/>
          </cell>
          <cell r="H6628" t="str">
            <v>CURSO DE CAPACITAÇÃO PARA TOPÓGRAFO (ENCARGOS COMPLEMENTARES) - HORISTA</v>
          </cell>
          <cell r="I6628" t="str">
            <v>H</v>
          </cell>
          <cell r="J6628" t="str">
            <v>COLETADO</v>
          </cell>
          <cell r="K6628" t="str">
            <v>0,10</v>
          </cell>
          <cell r="L6628" t="str">
            <v>ENCARGOS COMPLEMENTARES REFERENCIAL</v>
          </cell>
        </row>
        <row r="6629">
          <cell r="A6629">
            <v>95407</v>
          </cell>
          <cell r="B6629" t="str">
            <v>SERVICOS DIVERSOS</v>
          </cell>
          <cell r="C6629" t="str">
            <v>SEDI</v>
          </cell>
          <cell r="D6629" t="str">
            <v>OUTROS</v>
          </cell>
          <cell r="E6629" t="str">
            <v>0318</v>
          </cell>
          <cell r="F6629" t="str">
            <v/>
          </cell>
          <cell r="G6629" t="str">
            <v/>
          </cell>
          <cell r="H6629" t="str">
            <v>CURSO DE CAPACITAÇÃO PARA ENGENHEIRO ELETRICISTA (ENCARGOS COMPLEMENTARES) - HORISTA</v>
          </cell>
          <cell r="I6629" t="str">
            <v>H</v>
          </cell>
          <cell r="J6629" t="str">
            <v>COEFICIENTE DE REPRESENTATIVIDADE</v>
          </cell>
          <cell r="K6629" t="str">
            <v>1,92</v>
          </cell>
          <cell r="L6629" t="str">
            <v>ENCARGOS COMPLEMENTARES REFERENCIAL</v>
          </cell>
        </row>
        <row r="6630">
          <cell r="A6630">
            <v>95408</v>
          </cell>
          <cell r="B6630" t="str">
            <v>SERVICOS DIVERSOS</v>
          </cell>
          <cell r="C6630" t="str">
            <v>SEDI</v>
          </cell>
          <cell r="D6630" t="str">
            <v>OUTROS</v>
          </cell>
          <cell r="E6630" t="str">
            <v>0318</v>
          </cell>
          <cell r="F6630" t="str">
            <v/>
          </cell>
          <cell r="G6630" t="str">
            <v/>
          </cell>
          <cell r="H6630" t="str">
            <v>CURSO DE CAPACITAÇÃO  PARA MOTORISTA DE CAMINHÃO (ENCARGOS COMPLEMENTARES) - MENSALISTA</v>
          </cell>
          <cell r="I6630" t="str">
            <v>MES</v>
          </cell>
          <cell r="J6630" t="str">
            <v>COEFICIENTE DE REPRESENTATIVIDADE</v>
          </cell>
          <cell r="K6630" t="str">
            <v>6,46</v>
          </cell>
          <cell r="L6630" t="str">
            <v>ENCARGOS COMPLEMENTARES REFERENCIAL</v>
          </cell>
        </row>
        <row r="6631">
          <cell r="A6631">
            <v>95409</v>
          </cell>
          <cell r="B6631" t="str">
            <v>SERVICOS DIVERSOS</v>
          </cell>
          <cell r="C6631" t="str">
            <v>SEDI</v>
          </cell>
          <cell r="D6631" t="str">
            <v>OUTROS</v>
          </cell>
          <cell r="E6631" t="str">
            <v>0318</v>
          </cell>
          <cell r="F6631" t="str">
            <v/>
          </cell>
          <cell r="G6631" t="str">
            <v/>
          </cell>
          <cell r="H6631" t="str">
            <v>CURSO DE CAPACITAÇÃO PARA DESENHISTA DETALHISTA (ENCARGOS COMPLEMENTARES) - MENSALISTA</v>
          </cell>
          <cell r="I6631" t="str">
            <v>MES</v>
          </cell>
          <cell r="J6631" t="str">
            <v>COEFICIENTE DE REPRESENTATIVIDADE</v>
          </cell>
          <cell r="K6631" t="str">
            <v>12,91</v>
          </cell>
          <cell r="L6631" t="str">
            <v>ENCARGOS COMPLEMENTARES REFERENCIAL</v>
          </cell>
        </row>
        <row r="6632">
          <cell r="A6632">
            <v>95410</v>
          </cell>
          <cell r="B6632" t="str">
            <v>SERVICOS DIVERSOS</v>
          </cell>
          <cell r="C6632" t="str">
            <v>SEDI</v>
          </cell>
          <cell r="D6632" t="str">
            <v>OUTROS</v>
          </cell>
          <cell r="E6632" t="str">
            <v>0318</v>
          </cell>
          <cell r="F6632" t="str">
            <v/>
          </cell>
          <cell r="G6632" t="str">
            <v/>
          </cell>
          <cell r="H6632" t="str">
            <v>CURSO DE CAPACITAÇÃO PARA DESENHISTA COPISTA (ENCARGOS COMPLEMENTARES) - MENSALISTA</v>
          </cell>
          <cell r="I6632" t="str">
            <v>MES</v>
          </cell>
          <cell r="J6632" t="str">
            <v>COEFICIENTE DE REPRESENTATIVIDADE</v>
          </cell>
          <cell r="K6632" t="str">
            <v>9,74</v>
          </cell>
          <cell r="L6632" t="str">
            <v>ENCARGOS COMPLEMENTARES REFERENCIAL</v>
          </cell>
        </row>
        <row r="6633">
          <cell r="A6633">
            <v>95411</v>
          </cell>
          <cell r="B6633" t="str">
            <v>SERVICOS DIVERSOS</v>
          </cell>
          <cell r="C6633" t="str">
            <v>SEDI</v>
          </cell>
          <cell r="D6633" t="str">
            <v>OUTROS</v>
          </cell>
          <cell r="E6633" t="str">
            <v>0318</v>
          </cell>
          <cell r="F6633" t="str">
            <v/>
          </cell>
          <cell r="G6633" t="str">
            <v/>
          </cell>
          <cell r="H6633" t="str">
            <v>CURSO DE CAPACITAÇÃO PARA DESENHISTA PROJETISTA (ENCARGOS COMPLEMENTARES) - MENSALISTA</v>
          </cell>
          <cell r="I6633" t="str">
            <v>MES</v>
          </cell>
          <cell r="J6633" t="str">
            <v>COEFICIENTE DE REPRESENTATIVIDADE</v>
          </cell>
          <cell r="K6633" t="str">
            <v>7,26</v>
          </cell>
          <cell r="L6633" t="str">
            <v>ENCARGOS COMPLEMENTARES REFERENCIAL</v>
          </cell>
        </row>
        <row r="6634">
          <cell r="A6634">
            <v>95412</v>
          </cell>
          <cell r="B6634" t="str">
            <v>SERVICOS DIVERSOS</v>
          </cell>
          <cell r="C6634" t="str">
            <v>SEDI</v>
          </cell>
          <cell r="D6634" t="str">
            <v>OUTROS</v>
          </cell>
          <cell r="E6634" t="str">
            <v>0318</v>
          </cell>
          <cell r="F6634" t="str">
            <v/>
          </cell>
          <cell r="G6634" t="str">
            <v/>
          </cell>
          <cell r="H6634" t="str">
            <v>CURSO DE CAPACITAÇÃO PARA AUXILIAR DE DESENHISTA (ENCARGOS COMPLEMENTARES) - MENSALISTA</v>
          </cell>
          <cell r="I6634" t="str">
            <v>MES</v>
          </cell>
          <cell r="J6634" t="str">
            <v>COEFICIENTE DE REPRESENTATIVIDADE</v>
          </cell>
          <cell r="K6634" t="str">
            <v>9,24</v>
          </cell>
          <cell r="L6634" t="str">
            <v>ENCARGOS COMPLEMENTARES REFERENCIAL</v>
          </cell>
        </row>
        <row r="6635">
          <cell r="A6635">
            <v>95413</v>
          </cell>
          <cell r="B6635" t="str">
            <v>SERVICOS DIVERSOS</v>
          </cell>
          <cell r="C6635" t="str">
            <v>SEDI</v>
          </cell>
          <cell r="D6635" t="str">
            <v>OUTROS</v>
          </cell>
          <cell r="E6635" t="str">
            <v>0318</v>
          </cell>
          <cell r="F6635" t="str">
            <v/>
          </cell>
          <cell r="G6635" t="str">
            <v/>
          </cell>
          <cell r="H6635" t="str">
            <v>CURSO DE CAPACITAÇÃO PARA ALMOXARIFE (ENCARGOS COMPLEMENTARES) - MENSALISTA</v>
          </cell>
          <cell r="I6635" t="str">
            <v>MES</v>
          </cell>
          <cell r="J6635" t="str">
            <v>COEFICIENTE DE REPRESENTATIVIDADE</v>
          </cell>
          <cell r="K6635" t="str">
            <v>6,68</v>
          </cell>
          <cell r="L6635" t="str">
            <v>ENCARGOS COMPLEMENTARES REFERENCIAL</v>
          </cell>
        </row>
        <row r="6636">
          <cell r="A6636">
            <v>95414</v>
          </cell>
          <cell r="B6636" t="str">
            <v>SERVICOS DIVERSOS</v>
          </cell>
          <cell r="C6636" t="str">
            <v>SEDI</v>
          </cell>
          <cell r="D6636" t="str">
            <v>OUTROS</v>
          </cell>
          <cell r="E6636" t="str">
            <v>0318</v>
          </cell>
          <cell r="F6636" t="str">
            <v/>
          </cell>
          <cell r="G6636" t="str">
            <v/>
          </cell>
          <cell r="H6636" t="str">
            <v>CURSO DE CAPACITAÇÃO PARA APONTADOR OU APROPRIADOR (ENCARGOS COMPLEMENTARES) - MENSALISTA</v>
          </cell>
          <cell r="I6636" t="str">
            <v>MES</v>
          </cell>
          <cell r="J6636" t="str">
            <v>COEFICIENTE DE REPRESENTATIVIDADE</v>
          </cell>
          <cell r="K6636" t="str">
            <v>26,39</v>
          </cell>
          <cell r="L6636" t="str">
            <v>ENCARGOS COMPLEMENTARES REFERENCIAL</v>
          </cell>
        </row>
        <row r="6637">
          <cell r="A6637">
            <v>95415</v>
          </cell>
          <cell r="B6637" t="str">
            <v>SERVICOS DIVERSOS</v>
          </cell>
          <cell r="C6637" t="str">
            <v>SEDI</v>
          </cell>
          <cell r="D6637" t="str">
            <v>OUTROS</v>
          </cell>
          <cell r="E6637" t="str">
            <v>0318</v>
          </cell>
          <cell r="F6637" t="str">
            <v/>
          </cell>
          <cell r="G6637" t="str">
            <v/>
          </cell>
          <cell r="H6637" t="str">
            <v>CURSO DE CAPACITAÇÃO PARA ENGENHEIRO CIVIL DE OBRA JÚNIOR (ENCARGOS COMPLEMENTARES) - MENSALISTA</v>
          </cell>
          <cell r="I6637" t="str">
            <v>MES</v>
          </cell>
          <cell r="J6637" t="str">
            <v>COEFICIENTE DE REPRESENTATIVIDADE</v>
          </cell>
          <cell r="K6637" t="str">
            <v>110,95</v>
          </cell>
          <cell r="L6637" t="str">
            <v>ENCARGOS COMPLEMENTARES REFERENCIAL</v>
          </cell>
        </row>
        <row r="6638">
          <cell r="A6638">
            <v>95416</v>
          </cell>
          <cell r="B6638" t="str">
            <v>SERVICOS DIVERSOS</v>
          </cell>
          <cell r="C6638" t="str">
            <v>SEDI</v>
          </cell>
          <cell r="D6638" t="str">
            <v>OUTROS</v>
          </cell>
          <cell r="E6638" t="str">
            <v>0318</v>
          </cell>
          <cell r="F6638" t="str">
            <v/>
          </cell>
          <cell r="G6638" t="str">
            <v/>
          </cell>
          <cell r="H6638" t="str">
            <v>CURSO DE CAPACITAÇÃO PARA AUXILIAR DE ESCRITÓRIO (ENCARGOS COMPLEMENTARES) - MENSALISTA</v>
          </cell>
          <cell r="I6638" t="str">
            <v>MES</v>
          </cell>
          <cell r="J6638" t="str">
            <v>COEFICIENTE DE REPRESENTATIVIDADE</v>
          </cell>
          <cell r="K6638" t="str">
            <v>6,09</v>
          </cell>
          <cell r="L6638" t="str">
            <v>ENCARGOS COMPLEMENTARES REFERENCIAL</v>
          </cell>
        </row>
        <row r="6639">
          <cell r="A6639">
            <v>95417</v>
          </cell>
          <cell r="B6639" t="str">
            <v>SERVICOS DIVERSOS</v>
          </cell>
          <cell r="C6639" t="str">
            <v>SEDI</v>
          </cell>
          <cell r="D6639" t="str">
            <v>OUTROS</v>
          </cell>
          <cell r="E6639" t="str">
            <v>0318</v>
          </cell>
          <cell r="F6639" t="str">
            <v/>
          </cell>
          <cell r="G6639" t="str">
            <v/>
          </cell>
          <cell r="H6639" t="str">
            <v>CURSO DE CAPACITAÇÃO PARA ENGENHEIRO CIVIL DE OBRA PLENO (ENCARGOS COMPLEMENTARES) - MENSALISTA</v>
          </cell>
          <cell r="I6639" t="str">
            <v>MES</v>
          </cell>
          <cell r="J6639" t="str">
            <v>COEFICIENTE DE REPRESENTATIVIDADE</v>
          </cell>
          <cell r="K6639" t="str">
            <v>126,28</v>
          </cell>
          <cell r="L6639" t="str">
            <v>ENCARGOS COMPLEMENTARES REFERENCIAL</v>
          </cell>
        </row>
        <row r="6640">
          <cell r="A6640">
            <v>95418</v>
          </cell>
          <cell r="B6640" t="str">
            <v>SERVICOS DIVERSOS</v>
          </cell>
          <cell r="C6640" t="str">
            <v>SEDI</v>
          </cell>
          <cell r="D6640" t="str">
            <v>OUTROS</v>
          </cell>
          <cell r="E6640" t="str">
            <v>0318</v>
          </cell>
          <cell r="F6640" t="str">
            <v/>
          </cell>
          <cell r="G6640" t="str">
            <v/>
          </cell>
          <cell r="H6640" t="str">
            <v>CURSO DE CAPACITAÇÃO PARA ENGENHEIRO CIVIL DE OBRA SÊNIOR (ENCARGOS COMPLEMENTARES) - MENSALISTA</v>
          </cell>
          <cell r="I6640" t="str">
            <v>MES</v>
          </cell>
          <cell r="J6640" t="str">
            <v>COEFICIENTE DE REPRESENTATIVIDADE</v>
          </cell>
          <cell r="K6640" t="str">
            <v>172,62</v>
          </cell>
          <cell r="L6640" t="str">
            <v>ENCARGOS COMPLEMENTARES REFERENCIAL</v>
          </cell>
        </row>
        <row r="6641">
          <cell r="A6641">
            <v>95419</v>
          </cell>
          <cell r="B6641" t="str">
            <v>SERVICOS DIVERSOS</v>
          </cell>
          <cell r="C6641" t="str">
            <v>SEDI</v>
          </cell>
          <cell r="D6641" t="str">
            <v>OUTROS</v>
          </cell>
          <cell r="E6641" t="str">
            <v>0318</v>
          </cell>
          <cell r="F6641" t="str">
            <v/>
          </cell>
          <cell r="G6641" t="str">
            <v/>
          </cell>
          <cell r="H6641" t="str">
            <v>CURSO DE CAPACITAÇÃO PARA ARQUITETO JÚNIOR (ENCARGOS COMPLEMENTARES) - MENSALISTA</v>
          </cell>
          <cell r="I6641" t="str">
            <v>MES</v>
          </cell>
          <cell r="J6641" t="str">
            <v>COEFICIENTE DE REPRESENTATIVIDADE</v>
          </cell>
          <cell r="K6641" t="str">
            <v>46,44</v>
          </cell>
          <cell r="L6641" t="str">
            <v>ENCARGOS COMPLEMENTARES REFERENCIAL</v>
          </cell>
        </row>
        <row r="6642">
          <cell r="A6642">
            <v>95420</v>
          </cell>
          <cell r="B6642" t="str">
            <v>SERVICOS DIVERSOS</v>
          </cell>
          <cell r="C6642" t="str">
            <v>SEDI</v>
          </cell>
          <cell r="D6642" t="str">
            <v>OUTROS</v>
          </cell>
          <cell r="E6642" t="str">
            <v>0318</v>
          </cell>
          <cell r="F6642" t="str">
            <v/>
          </cell>
          <cell r="G6642" t="str">
            <v/>
          </cell>
          <cell r="H6642" t="str">
            <v>CURSO DE CAPACITAÇÃO PARA ARQUITETO PLENO (ENCARGOS COMPLEMENTARES) - MENSALISTA</v>
          </cell>
          <cell r="I6642" t="str">
            <v>MES</v>
          </cell>
          <cell r="J6642" t="str">
            <v>COEFICIENTE DE REPRESENTATIVIDADE</v>
          </cell>
          <cell r="K6642" t="str">
            <v>65,97</v>
          </cell>
          <cell r="L6642" t="str">
            <v>ENCARGOS COMPLEMENTARES REFERENCIAL</v>
          </cell>
        </row>
        <row r="6643">
          <cell r="A6643">
            <v>95421</v>
          </cell>
          <cell r="B6643" t="str">
            <v>SERVICOS DIVERSOS</v>
          </cell>
          <cell r="C6643" t="str">
            <v>SEDI</v>
          </cell>
          <cell r="D6643" t="str">
            <v>OUTROS</v>
          </cell>
          <cell r="E6643" t="str">
            <v>0318</v>
          </cell>
          <cell r="F6643" t="str">
            <v/>
          </cell>
          <cell r="G6643" t="str">
            <v/>
          </cell>
          <cell r="H6643" t="str">
            <v>CURSO DE CAPACITAÇÃO PARA ARQUITETO SÊNIOR (ENCARGOS COMPLEMENTARES) - MENSALISTA</v>
          </cell>
          <cell r="I6643" t="str">
            <v>MES</v>
          </cell>
          <cell r="J6643" t="str">
            <v>COEFICIENTE DE REPRESENTATIVIDADE</v>
          </cell>
          <cell r="K6643" t="str">
            <v>87,21</v>
          </cell>
          <cell r="L6643" t="str">
            <v>ENCARGOS COMPLEMENTARES REFERENCIAL</v>
          </cell>
        </row>
        <row r="6644">
          <cell r="A6644">
            <v>95422</v>
          </cell>
          <cell r="B6644" t="str">
            <v>SERVICOS DIVERSOS</v>
          </cell>
          <cell r="C6644" t="str">
            <v>SEDI</v>
          </cell>
          <cell r="D6644" t="str">
            <v>OUTROS</v>
          </cell>
          <cell r="E6644" t="str">
            <v>0318</v>
          </cell>
          <cell r="F6644" t="str">
            <v/>
          </cell>
          <cell r="G6644" t="str">
            <v/>
          </cell>
          <cell r="H6644" t="str">
            <v>CURSO DE CAPACITAÇÃO PARA ENCARREGADO GERAL DE OBRAS (ENCARGOS COMPLEMENTARES) - MENSALISTA</v>
          </cell>
          <cell r="I6644" t="str">
            <v>MES</v>
          </cell>
          <cell r="J6644" t="str">
            <v>COEFICIENTE DE REPRESENTATIVIDADE</v>
          </cell>
          <cell r="K6644" t="str">
            <v>28,82</v>
          </cell>
          <cell r="L6644" t="str">
            <v>ENCARGOS COMPLEMENTARES REFERENCIAL</v>
          </cell>
        </row>
        <row r="6645">
          <cell r="A6645">
            <v>95423</v>
          </cell>
          <cell r="B6645" t="str">
            <v>SERVICOS DIVERSOS</v>
          </cell>
          <cell r="C6645" t="str">
            <v>SEDI</v>
          </cell>
          <cell r="D6645" t="str">
            <v>OUTROS</v>
          </cell>
          <cell r="E6645" t="str">
            <v>0318</v>
          </cell>
          <cell r="F6645" t="str">
            <v/>
          </cell>
          <cell r="G6645" t="str">
            <v/>
          </cell>
          <cell r="H6645" t="str">
            <v>CURSO DE CAPACITAÇÃO PARA MESTRE DE OBRAS (ENCARGOS COMPLEMENTARES) - MENSALISTA</v>
          </cell>
          <cell r="I6645" t="str">
            <v>MES</v>
          </cell>
          <cell r="J6645" t="str">
            <v>COEFICIENTE DE REPRESENTATIVIDADE</v>
          </cell>
          <cell r="K6645" t="str">
            <v>43,74</v>
          </cell>
          <cell r="L6645" t="str">
            <v>ENCARGOS COMPLEMENTARES REFERENCIAL</v>
          </cell>
        </row>
        <row r="6646">
          <cell r="A6646">
            <v>95424</v>
          </cell>
          <cell r="B6646" t="str">
            <v>SERVICOS DIVERSOS</v>
          </cell>
          <cell r="C6646" t="str">
            <v>SEDI</v>
          </cell>
          <cell r="D6646" t="str">
            <v>OUTROS</v>
          </cell>
          <cell r="E6646" t="str">
            <v>0318</v>
          </cell>
          <cell r="F6646" t="str">
            <v/>
          </cell>
          <cell r="G6646" t="str">
            <v/>
          </cell>
          <cell r="H6646" t="str">
            <v>CURSO DE CAPACITAÇÃO PARA TOPÓGRAFO (ENCARGOS COMPLEMENTARES) - MENSALISTA</v>
          </cell>
          <cell r="I6646" t="str">
            <v>MES</v>
          </cell>
          <cell r="J6646" t="str">
            <v>COEFICIENTE DE REPRESENTATIVIDADE</v>
          </cell>
          <cell r="K6646" t="str">
            <v>14,23</v>
          </cell>
          <cell r="L6646" t="str">
            <v>ENCARGOS COMPLEMENTARES REFERENCIAL</v>
          </cell>
        </row>
        <row r="6647">
          <cell r="A6647">
            <v>100288</v>
          </cell>
          <cell r="B6647" t="str">
            <v>SERVICOS DIVERSOS</v>
          </cell>
          <cell r="C6647" t="str">
            <v>SEDI</v>
          </cell>
          <cell r="D6647" t="str">
            <v>OUTROS</v>
          </cell>
          <cell r="E6647" t="str">
            <v>0318</v>
          </cell>
          <cell r="F6647" t="str">
            <v/>
          </cell>
          <cell r="G6647" t="str">
            <v/>
          </cell>
          <cell r="H6647" t="str">
            <v>CURSO DE CAPACITAÇÃO PARA VIGIA DIURNO (ENCARGOS COMPLEMENTARES) - HORISTA</v>
          </cell>
          <cell r="I6647" t="str">
            <v>H</v>
          </cell>
          <cell r="J6647" t="str">
            <v>COEFICIENTE DE REPRESENTATIVIDADE</v>
          </cell>
          <cell r="K6647" t="str">
            <v>0,03</v>
          </cell>
          <cell r="L6647" t="str">
            <v>ENCARGOS COMPLEMENTARES REFERENCIAL</v>
          </cell>
        </row>
        <row r="6648">
          <cell r="A6648">
            <v>100289</v>
          </cell>
          <cell r="B6648" t="str">
            <v>SERVICOS DIVERSOS</v>
          </cell>
          <cell r="C6648" t="str">
            <v>SEDI</v>
          </cell>
          <cell r="D6648" t="str">
            <v>OUTROS</v>
          </cell>
          <cell r="E6648" t="str">
            <v>0318</v>
          </cell>
          <cell r="F6648" t="str">
            <v/>
          </cell>
          <cell r="G6648" t="str">
            <v/>
          </cell>
          <cell r="H6648" t="str">
            <v>VIGIA DIURNO COM ENCARGOS COMPLEMENTARES</v>
          </cell>
          <cell r="I6648" t="str">
            <v>H</v>
          </cell>
          <cell r="J6648" t="str">
            <v>COEFICIENTE DE REPRESENTATIVIDADE</v>
          </cell>
          <cell r="K6648" t="str">
            <v>14,83</v>
          </cell>
          <cell r="L6648" t="str">
            <v>ENCARGOS COMPLEMENTARES REFERENCIAL</v>
          </cell>
        </row>
        <row r="6649">
          <cell r="A6649">
            <v>100290</v>
          </cell>
          <cell r="B6649" t="str">
            <v>SERVICOS DIVERSOS</v>
          </cell>
          <cell r="C6649" t="str">
            <v>SEDI</v>
          </cell>
          <cell r="D6649" t="str">
            <v>OUTROS</v>
          </cell>
          <cell r="E6649" t="str">
            <v>0318</v>
          </cell>
          <cell r="F6649" t="str">
            <v/>
          </cell>
          <cell r="G6649" t="str">
            <v/>
          </cell>
          <cell r="H6649" t="str">
            <v>CURSO DE CAPACITAÇÃO PARA AUXILIAR DE ALMOXARIFE (ENCARGOS COMPLEMENTARES) - HORISTA</v>
          </cell>
          <cell r="I6649" t="str">
            <v>H</v>
          </cell>
          <cell r="J6649" t="str">
            <v>COEFICIENTE DE REPRESENTATIVIDADE</v>
          </cell>
          <cell r="K6649" t="str">
            <v>0,03</v>
          </cell>
          <cell r="L6649" t="str">
            <v>ENCARGOS COMPLEMENTARES REFERENCIAL</v>
          </cell>
        </row>
        <row r="6650">
          <cell r="A6650">
            <v>100291</v>
          </cell>
          <cell r="B6650" t="str">
            <v>SERVICOS DIVERSOS</v>
          </cell>
          <cell r="C6650" t="str">
            <v>SEDI</v>
          </cell>
          <cell r="D6650" t="str">
            <v>OUTROS</v>
          </cell>
          <cell r="E6650" t="str">
            <v>0318</v>
          </cell>
          <cell r="F6650" t="str">
            <v/>
          </cell>
          <cell r="G6650" t="str">
            <v/>
          </cell>
          <cell r="H6650" t="str">
            <v>CURSO DE CAPACITAÇÃO PARA AJUDANTE DE PINTOR (ENCARGOS COMPLEMENTARES) - HORISTA</v>
          </cell>
          <cell r="I6650" t="str">
            <v>H</v>
          </cell>
          <cell r="J6650" t="str">
            <v>COEFICIENTE DE REPRESENTATIVIDADE</v>
          </cell>
          <cell r="K6650" t="str">
            <v>0,09</v>
          </cell>
          <cell r="L6650" t="str">
            <v>ENCARGOS COMPLEMENTARES REFERENCIAL</v>
          </cell>
        </row>
        <row r="6651">
          <cell r="A6651">
            <v>100292</v>
          </cell>
          <cell r="B6651" t="str">
            <v>SERVICOS DIVERSOS</v>
          </cell>
          <cell r="C6651" t="str">
            <v>SEDI</v>
          </cell>
          <cell r="D6651" t="str">
            <v>OUTROS</v>
          </cell>
          <cell r="E6651" t="str">
            <v>0318</v>
          </cell>
          <cell r="F6651" t="str">
            <v/>
          </cell>
          <cell r="G6651" t="str">
            <v/>
          </cell>
          <cell r="H6651" t="str">
            <v>CURSO DE CAPACITAÇÃO PARA COORDENADOR/GERENTE DE OBRA (ENCARGOS COMPLEMENTARES) - HORISTA</v>
          </cell>
          <cell r="I6651" t="str">
            <v>H</v>
          </cell>
          <cell r="J6651" t="str">
            <v>COEFICIENTE DE REPRESENTATIVIDADE</v>
          </cell>
          <cell r="K6651" t="str">
            <v>0,41</v>
          </cell>
          <cell r="L6651" t="str">
            <v>ENCARGOS COMPLEMENTARES REFERENCIAL</v>
          </cell>
        </row>
        <row r="6652">
          <cell r="A6652">
            <v>100293</v>
          </cell>
          <cell r="B6652" t="str">
            <v>SERVICOS DIVERSOS</v>
          </cell>
          <cell r="C6652" t="str">
            <v>SEDI</v>
          </cell>
          <cell r="D6652" t="str">
            <v>OUTROS</v>
          </cell>
          <cell r="E6652" t="str">
            <v>0318</v>
          </cell>
          <cell r="F6652" t="str">
            <v/>
          </cell>
          <cell r="G6652" t="str">
            <v/>
          </cell>
          <cell r="H6652" t="str">
            <v>CURSO DE CAPACITAÇÃO PARA AUXILIAR DE AZULEJISTA (ENCARGOS COMPLEMENTARES) - HORISTA</v>
          </cell>
          <cell r="I6652" t="str">
            <v>H</v>
          </cell>
          <cell r="J6652" t="str">
            <v>COEFICIENTE DE REPRESENTATIVIDADE</v>
          </cell>
          <cell r="K6652" t="str">
            <v>0,09</v>
          </cell>
          <cell r="L6652" t="str">
            <v>ENCARGOS COMPLEMENTARES REFERENCIAL</v>
          </cell>
        </row>
        <row r="6653">
          <cell r="A6653">
            <v>100294</v>
          </cell>
          <cell r="B6653" t="str">
            <v>SERVICOS DIVERSOS</v>
          </cell>
          <cell r="C6653" t="str">
            <v>SEDI</v>
          </cell>
          <cell r="D6653" t="str">
            <v>OUTROS</v>
          </cell>
          <cell r="E6653" t="str">
            <v>0318</v>
          </cell>
          <cell r="F6653" t="str">
            <v/>
          </cell>
          <cell r="G6653" t="str">
            <v/>
          </cell>
          <cell r="H6653" t="str">
            <v>CURSO DE CAPACITAÇÃO PARA ARQUITETO PAISAGISTA (ENCARGOS COMPLEMENTARES) - HORISTA</v>
          </cell>
          <cell r="I6653" t="str">
            <v>H</v>
          </cell>
          <cell r="J6653" t="str">
            <v>COEFICIENTE DE REPRESENTATIVIDADE</v>
          </cell>
          <cell r="K6653" t="str">
            <v>0,20</v>
          </cell>
          <cell r="L6653" t="str">
            <v>ENCARGOS COMPLEMENTARES REFERENCIAL</v>
          </cell>
        </row>
        <row r="6654">
          <cell r="A6654">
            <v>100295</v>
          </cell>
          <cell r="B6654" t="str">
            <v>SERVICOS DIVERSOS</v>
          </cell>
          <cell r="C6654" t="str">
            <v>SEDI</v>
          </cell>
          <cell r="D6654" t="str">
            <v>OUTROS</v>
          </cell>
          <cell r="E6654" t="str">
            <v>0318</v>
          </cell>
          <cell r="F6654" t="str">
            <v/>
          </cell>
          <cell r="G6654" t="str">
            <v/>
          </cell>
          <cell r="H6654" t="str">
            <v>CURSO DE CAPACITAÇÃO PARA MONTADOR DE ELETROELETRONICOS (ENCARGOS COMPLEMENTARES) - HORISTA</v>
          </cell>
          <cell r="I6654" t="str">
            <v>H</v>
          </cell>
          <cell r="J6654" t="str">
            <v>COEFICIENTE DE REPRESENTATIVIDADE</v>
          </cell>
          <cell r="K6654" t="str">
            <v>0,31</v>
          </cell>
          <cell r="L6654" t="str">
            <v>ENCARGOS COMPLEMENTARES REFERENCIAL</v>
          </cell>
        </row>
        <row r="6655">
          <cell r="A6655">
            <v>100296</v>
          </cell>
          <cell r="B6655" t="str">
            <v>SERVICOS DIVERSOS</v>
          </cell>
          <cell r="C6655" t="str">
            <v>SEDI</v>
          </cell>
          <cell r="D6655" t="str">
            <v>OUTROS</v>
          </cell>
          <cell r="E6655" t="str">
            <v>0318</v>
          </cell>
          <cell r="F6655" t="str">
            <v/>
          </cell>
          <cell r="G6655" t="str">
            <v/>
          </cell>
          <cell r="H6655" t="str">
            <v>CURSO DE CAPACITAÇÃO PARA ENGENHEIRO CIVIL JUNIOR (ENCARGOS COMPLEMENTARES) - HORISTA</v>
          </cell>
          <cell r="I6655" t="str">
            <v>H</v>
          </cell>
          <cell r="J6655" t="str">
            <v>COEFICIENTE DE REPRESENTATIVIDADE</v>
          </cell>
          <cell r="K6655" t="str">
            <v>0,64</v>
          </cell>
          <cell r="L6655" t="str">
            <v>ENCARGOS COMPLEMENTARES REFERENCIAL</v>
          </cell>
        </row>
        <row r="6656">
          <cell r="A6656">
            <v>100297</v>
          </cell>
          <cell r="B6656" t="str">
            <v>SERVICOS DIVERSOS</v>
          </cell>
          <cell r="C6656" t="str">
            <v>SEDI</v>
          </cell>
          <cell r="D6656" t="str">
            <v>OUTROS</v>
          </cell>
          <cell r="E6656" t="str">
            <v>0318</v>
          </cell>
          <cell r="F6656" t="str">
            <v/>
          </cell>
          <cell r="G6656" t="str">
            <v/>
          </cell>
          <cell r="H6656" t="str">
            <v>CURSO DE CAPACITAÇÃO PARA ENGENHEIRO CIVIL PLENO (ENCARGOS COMPLEMENTARES) - HORISTA</v>
          </cell>
          <cell r="I6656" t="str">
            <v>H</v>
          </cell>
          <cell r="J6656" t="str">
            <v>COEFICIENTE DE REPRESENTATIVIDADE</v>
          </cell>
          <cell r="K6656" t="str">
            <v>0,72</v>
          </cell>
          <cell r="L6656" t="str">
            <v>ENCARGOS COMPLEMENTARES REFERENCIAL</v>
          </cell>
        </row>
        <row r="6657">
          <cell r="A6657">
            <v>100298</v>
          </cell>
          <cell r="B6657" t="str">
            <v>SERVICOS DIVERSOS</v>
          </cell>
          <cell r="C6657" t="str">
            <v>SEDI</v>
          </cell>
          <cell r="D6657" t="str">
            <v>OUTROS</v>
          </cell>
          <cell r="E6657" t="str">
            <v>0318</v>
          </cell>
          <cell r="F6657" t="str">
            <v/>
          </cell>
          <cell r="G6657" t="str">
            <v/>
          </cell>
          <cell r="H6657" t="str">
            <v>CURSO DE CAPACITAÇÃO PARA MECÂNICO DE REFRIGERAÇÃO (ENCARGOS COMPLEMENTARES) - HORISTA</v>
          </cell>
          <cell r="I6657" t="str">
            <v>H</v>
          </cell>
          <cell r="J6657" t="str">
            <v>COEFICIENTE DE REPRESENTATIVIDADE</v>
          </cell>
          <cell r="K6657" t="str">
            <v>0,26</v>
          </cell>
          <cell r="L6657" t="str">
            <v>ENCARGOS COMPLEMENTARES REFERENCIAL</v>
          </cell>
        </row>
        <row r="6658">
          <cell r="A6658">
            <v>100299</v>
          </cell>
          <cell r="B6658" t="str">
            <v>SERVICOS DIVERSOS</v>
          </cell>
          <cell r="C6658" t="str">
            <v>SEDI</v>
          </cell>
          <cell r="D6658" t="str">
            <v>OUTROS</v>
          </cell>
          <cell r="E6658" t="str">
            <v>0318</v>
          </cell>
          <cell r="F6658" t="str">
            <v/>
          </cell>
          <cell r="G6658" t="str">
            <v/>
          </cell>
          <cell r="H6658" t="str">
            <v>CURSO DE CAPACITAÇÃO PARA TÉCNICO EM SEGURANÇA DO TRABALHO (ENCARGOS COMPLEMENTARES) - HORISTA</v>
          </cell>
          <cell r="I6658" t="str">
            <v>H</v>
          </cell>
          <cell r="J6658" t="str">
            <v>COEFICIENTE DE REPRESENTATIVIDADE</v>
          </cell>
          <cell r="K6658" t="str">
            <v>0,27</v>
          </cell>
          <cell r="L6658" t="str">
            <v>ENCARGOS COMPLEMENTARES REFERENCIAL</v>
          </cell>
        </row>
        <row r="6659">
          <cell r="A6659">
            <v>100300</v>
          </cell>
          <cell r="B6659" t="str">
            <v>SERVICOS DIVERSOS</v>
          </cell>
          <cell r="C6659" t="str">
            <v>SEDI</v>
          </cell>
          <cell r="D6659" t="str">
            <v>OUTROS</v>
          </cell>
          <cell r="E6659" t="str">
            <v>0318</v>
          </cell>
          <cell r="F6659" t="str">
            <v/>
          </cell>
          <cell r="G6659" t="str">
            <v/>
          </cell>
          <cell r="H6659" t="str">
            <v>AUXILIAR DE ALMOXARIFE COM ENCARGOS COMPLEMENTARES</v>
          </cell>
          <cell r="I6659" t="str">
            <v>H</v>
          </cell>
          <cell r="J6659" t="str">
            <v>COEFICIENTE DE REPRESENTATIVIDADE</v>
          </cell>
          <cell r="K6659" t="str">
            <v>11,63</v>
          </cell>
          <cell r="L6659" t="str">
            <v>ENCARGOS COMPLEMENTARES REFERENCIAL</v>
          </cell>
        </row>
        <row r="6660">
          <cell r="A6660">
            <v>100301</v>
          </cell>
          <cell r="B6660" t="str">
            <v>SERVICOS DIVERSOS</v>
          </cell>
          <cell r="C6660" t="str">
            <v>SEDI</v>
          </cell>
          <cell r="D6660" t="str">
            <v>OUTROS</v>
          </cell>
          <cell r="E6660" t="str">
            <v>0318</v>
          </cell>
          <cell r="F6660" t="str">
            <v/>
          </cell>
          <cell r="G6660" t="str">
            <v/>
          </cell>
          <cell r="H6660" t="str">
            <v>AJUDANTE DE PINTOR COM ENCARGOS COMPLEMENTARES</v>
          </cell>
          <cell r="I6660" t="str">
            <v>H</v>
          </cell>
          <cell r="J6660" t="str">
            <v>COEFICIENTE DE REPRESENTATIVIDADE</v>
          </cell>
          <cell r="K6660" t="str">
            <v>15,37</v>
          </cell>
          <cell r="L6660" t="str">
            <v>ENCARGOS COMPLEMENTARES REFERENCIAL</v>
          </cell>
        </row>
        <row r="6661">
          <cell r="A6661">
            <v>100302</v>
          </cell>
          <cell r="B6661" t="str">
            <v>SERVICOS DIVERSOS</v>
          </cell>
          <cell r="C6661" t="str">
            <v>SEDI</v>
          </cell>
          <cell r="D6661" t="str">
            <v>OUTROS</v>
          </cell>
          <cell r="E6661" t="str">
            <v>0318</v>
          </cell>
          <cell r="F6661" t="str">
            <v/>
          </cell>
          <cell r="G6661" t="str">
            <v/>
          </cell>
          <cell r="H6661" t="str">
            <v>COORDENADOR/GERENTE DE OBRA COM ENCARGOS COMPLEMENTARES</v>
          </cell>
          <cell r="I6661" t="str">
            <v>H</v>
          </cell>
          <cell r="J6661" t="str">
            <v>COEFICIENTE DE REPRESENTATIVIDADE</v>
          </cell>
          <cell r="K6661" t="str">
            <v>115,58</v>
          </cell>
          <cell r="L6661" t="str">
            <v>ENCARGOS COMPLEMENTARES REFERENCIAL</v>
          </cell>
        </row>
        <row r="6662">
          <cell r="A6662">
            <v>100303</v>
          </cell>
          <cell r="B6662" t="str">
            <v>SERVICOS DIVERSOS</v>
          </cell>
          <cell r="C6662" t="str">
            <v>SEDI</v>
          </cell>
          <cell r="D6662" t="str">
            <v>OUTROS</v>
          </cell>
          <cell r="E6662" t="str">
            <v>0318</v>
          </cell>
          <cell r="F6662" t="str">
            <v/>
          </cell>
          <cell r="G6662" t="str">
            <v/>
          </cell>
          <cell r="H6662" t="str">
            <v>AUXILIAR DE AZULEJISTA COM ENCARGOS COMPLEMENTARES</v>
          </cell>
          <cell r="I6662" t="str">
            <v>H</v>
          </cell>
          <cell r="J6662" t="str">
            <v>COEFICIENTE DE REPRESENTATIVIDADE</v>
          </cell>
          <cell r="K6662" t="str">
            <v>14,40</v>
          </cell>
          <cell r="L6662" t="str">
            <v>ENCARGOS COMPLEMENTARES REFERENCIAL</v>
          </cell>
        </row>
        <row r="6663">
          <cell r="A6663">
            <v>100304</v>
          </cell>
          <cell r="B6663" t="str">
            <v>SERVICOS DIVERSOS</v>
          </cell>
          <cell r="C6663" t="str">
            <v>SEDI</v>
          </cell>
          <cell r="D6663" t="str">
            <v>OUTROS</v>
          </cell>
          <cell r="E6663" t="str">
            <v>0318</v>
          </cell>
          <cell r="F6663" t="str">
            <v/>
          </cell>
          <cell r="G6663" t="str">
            <v/>
          </cell>
          <cell r="H6663" t="str">
            <v>ARQUITETO PAISAGISTA COM ENCARGOS COMPLEMENTARES</v>
          </cell>
          <cell r="I6663" t="str">
            <v>H</v>
          </cell>
          <cell r="J6663" t="str">
            <v>COEFICIENTE DE REPRESENTATIVIDADE</v>
          </cell>
          <cell r="K6663" t="str">
            <v>59,27</v>
          </cell>
          <cell r="L6663" t="str">
            <v>ENCARGOS COMPLEMENTARES REFERENCIAL</v>
          </cell>
        </row>
        <row r="6664">
          <cell r="A6664">
            <v>100305</v>
          </cell>
          <cell r="B6664" t="str">
            <v>SERVICOS DIVERSOS</v>
          </cell>
          <cell r="C6664" t="str">
            <v>SEDI</v>
          </cell>
          <cell r="D6664" t="str">
            <v>OUTROS</v>
          </cell>
          <cell r="E6664" t="str">
            <v>0318</v>
          </cell>
          <cell r="F6664" t="str">
            <v/>
          </cell>
          <cell r="G6664" t="str">
            <v/>
          </cell>
          <cell r="H6664" t="str">
            <v>ENGENHEIRO CIVIL JUNIOR COM ENCARGOS COMPLEMENTARES</v>
          </cell>
          <cell r="I6664" t="str">
            <v>H</v>
          </cell>
          <cell r="J6664" t="str">
            <v>COEFICIENTE DE REPRESENTATIVIDADE</v>
          </cell>
          <cell r="K6664" t="str">
            <v>80,71</v>
          </cell>
          <cell r="L6664" t="str">
            <v>ENCARGOS COMPLEMENTARES REFERENCIAL</v>
          </cell>
        </row>
        <row r="6665">
          <cell r="A6665">
            <v>100306</v>
          </cell>
          <cell r="B6665" t="str">
            <v>SERVICOS DIVERSOS</v>
          </cell>
          <cell r="C6665" t="str">
            <v>SEDI</v>
          </cell>
          <cell r="D6665" t="str">
            <v>OUTROS</v>
          </cell>
          <cell r="E6665" t="str">
            <v>0318</v>
          </cell>
          <cell r="F6665" t="str">
            <v/>
          </cell>
          <cell r="G6665" t="str">
            <v/>
          </cell>
          <cell r="H6665" t="str">
            <v>ENGENHEIRO CIVIL PLENO COM ENCARGOS COMPLEMENTARES</v>
          </cell>
          <cell r="I6665" t="str">
            <v>H</v>
          </cell>
          <cell r="J6665" t="str">
            <v>COEFICIENTE DE REPRESENTATIVIDADE</v>
          </cell>
          <cell r="K6665" t="str">
            <v>90,90</v>
          </cell>
          <cell r="L6665" t="str">
            <v>ENCARGOS COMPLEMENTARES REFERENCIAL</v>
          </cell>
        </row>
        <row r="6666">
          <cell r="A6666">
            <v>100307</v>
          </cell>
          <cell r="B6666" t="str">
            <v>SERVICOS DIVERSOS</v>
          </cell>
          <cell r="C6666" t="str">
            <v>SEDI</v>
          </cell>
          <cell r="D6666" t="str">
            <v>OUTROS</v>
          </cell>
          <cell r="E6666" t="str">
            <v>0318</v>
          </cell>
          <cell r="F6666" t="str">
            <v/>
          </cell>
          <cell r="G6666" t="str">
            <v/>
          </cell>
          <cell r="H6666" t="str">
            <v>MONTADOR DE ELETROELETRÔNICOS COM ENCARGOS COMPLEMENTARES</v>
          </cell>
          <cell r="I6666" t="str">
            <v>H</v>
          </cell>
          <cell r="J6666" t="str">
            <v>COEFICIENTE DE REPRESENTATIVIDADE</v>
          </cell>
          <cell r="K6666" t="str">
            <v>20,23</v>
          </cell>
          <cell r="L6666" t="str">
            <v>ENCARGOS COMPLEMENTARES REFERENCIAL</v>
          </cell>
        </row>
        <row r="6667">
          <cell r="A6667">
            <v>100308</v>
          </cell>
          <cell r="B6667" t="str">
            <v>SERVICOS DIVERSOS</v>
          </cell>
          <cell r="C6667" t="str">
            <v>SEDI</v>
          </cell>
          <cell r="D6667" t="str">
            <v>OUTROS</v>
          </cell>
          <cell r="E6667" t="str">
            <v>0318</v>
          </cell>
          <cell r="F6667" t="str">
            <v/>
          </cell>
          <cell r="G6667" t="str">
            <v/>
          </cell>
          <cell r="H6667" t="str">
            <v>MECÂNICO DE REFRIGERAÇÃO COM ENCARGOS COMPLEMENTARES</v>
          </cell>
          <cell r="I6667" t="str">
            <v>H</v>
          </cell>
          <cell r="J6667" t="str">
            <v>COEFICIENTE DE REPRESENTATIVIDADE</v>
          </cell>
          <cell r="K6667" t="str">
            <v>18,88</v>
          </cell>
          <cell r="L6667" t="str">
            <v>ENCARGOS COMPLEMENTARES REFERENCIAL</v>
          </cell>
        </row>
        <row r="6668">
          <cell r="A6668">
            <v>100309</v>
          </cell>
          <cell r="B6668" t="str">
            <v>SERVICOS DIVERSOS</v>
          </cell>
          <cell r="C6668" t="str">
            <v>SEDI</v>
          </cell>
          <cell r="D6668" t="str">
            <v>OUTROS</v>
          </cell>
          <cell r="E6668" t="str">
            <v>0318</v>
          </cell>
          <cell r="F6668" t="str">
            <v/>
          </cell>
          <cell r="G6668" t="str">
            <v/>
          </cell>
          <cell r="H6668" t="str">
            <v>TÉCNICO EM SEGURANÇA DO TRABALHO COM ENCARGOS COMPLEMENTARES</v>
          </cell>
          <cell r="I6668" t="str">
            <v>H</v>
          </cell>
          <cell r="J6668" t="str">
            <v>COEFICIENTE DE REPRESENTATIVIDADE</v>
          </cell>
          <cell r="K6668" t="str">
            <v>22,91</v>
          </cell>
          <cell r="L6668" t="str">
            <v>ENCARGOS COMPLEMENTARES REFERENCIAL</v>
          </cell>
        </row>
        <row r="6669">
          <cell r="A6669">
            <v>100310</v>
          </cell>
          <cell r="B6669" t="str">
            <v>SERVICOS DIVERSOS</v>
          </cell>
          <cell r="C6669" t="str">
            <v>SEDI</v>
          </cell>
          <cell r="D6669" t="str">
            <v>OUTROS</v>
          </cell>
          <cell r="E6669" t="str">
            <v>0318</v>
          </cell>
          <cell r="F6669" t="str">
            <v/>
          </cell>
          <cell r="G6669" t="str">
            <v/>
          </cell>
          <cell r="H6669" t="str">
            <v>CURSO DE CAPACITAÇÃO PARA AUXILIAR DE ALMOXARIFE (ENCARGOS COMPLEMENTARES) - MENSALISTA</v>
          </cell>
          <cell r="I6669" t="str">
            <v>MES</v>
          </cell>
          <cell r="J6669" t="str">
            <v>COEFICIENTE DE REPRESENTATIVIDADE</v>
          </cell>
          <cell r="K6669" t="str">
            <v>5,12</v>
          </cell>
          <cell r="L6669" t="str">
            <v>ENCARGOS COMPLEMENTARES REFERENCIAL</v>
          </cell>
        </row>
        <row r="6670">
          <cell r="A6670">
            <v>100311</v>
          </cell>
          <cell r="B6670" t="str">
            <v>SERVICOS DIVERSOS</v>
          </cell>
          <cell r="C6670" t="str">
            <v>SEDI</v>
          </cell>
          <cell r="D6670" t="str">
            <v>OUTROS</v>
          </cell>
          <cell r="E6670" t="str">
            <v>0318</v>
          </cell>
          <cell r="F6670" t="str">
            <v/>
          </cell>
          <cell r="G6670" t="str">
            <v/>
          </cell>
          <cell r="H6670" t="str">
            <v>CURSO DE CAPACITAÇÃO PARA COORDENADOR/GERENTE DE OBRA (ENCARGOS COMPLEMENTARES) - MENSALISTA</v>
          </cell>
          <cell r="I6670" t="str">
            <v>MES</v>
          </cell>
          <cell r="J6670" t="str">
            <v>COEFICIENTE DE REPRESENTATIVIDADE</v>
          </cell>
          <cell r="K6670" t="str">
            <v>56,22</v>
          </cell>
          <cell r="L6670" t="str">
            <v>ENCARGOS COMPLEMENTARES REFERENCIAL</v>
          </cell>
        </row>
        <row r="6671">
          <cell r="A6671">
            <v>100312</v>
          </cell>
          <cell r="B6671" t="str">
            <v>SERVICOS DIVERSOS</v>
          </cell>
          <cell r="C6671" t="str">
            <v>SEDI</v>
          </cell>
          <cell r="D6671" t="str">
            <v>OUTROS</v>
          </cell>
          <cell r="E6671" t="str">
            <v>0318</v>
          </cell>
          <cell r="F6671" t="str">
            <v/>
          </cell>
          <cell r="G6671" t="str">
            <v/>
          </cell>
          <cell r="H6671" t="str">
            <v>CURSO DE CAPACITAÇÃO PARA ARQUITETO PAISAGISTA (ENCARGOS COMPLEMENTARES) - MENSALISTA</v>
          </cell>
          <cell r="I6671" t="str">
            <v>MES</v>
          </cell>
          <cell r="J6671" t="str">
            <v>COEFICIENTE DE REPRESENTATIVIDADE</v>
          </cell>
          <cell r="K6671" t="str">
            <v>73,42</v>
          </cell>
          <cell r="L6671" t="str">
            <v>ENCARGOS COMPLEMENTARES REFERENCIAL</v>
          </cell>
        </row>
        <row r="6672">
          <cell r="A6672">
            <v>100313</v>
          </cell>
          <cell r="B6672" t="str">
            <v>SERVICOS DIVERSOS</v>
          </cell>
          <cell r="C6672" t="str">
            <v>SEDI</v>
          </cell>
          <cell r="D6672" t="str">
            <v>OUTROS</v>
          </cell>
          <cell r="E6672" t="str">
            <v>0318</v>
          </cell>
          <cell r="F6672" t="str">
            <v/>
          </cell>
          <cell r="G6672" t="str">
            <v/>
          </cell>
          <cell r="H6672" t="str">
            <v>CURSO DE CAPACITAÇÃO PARA ENGENHEIRO CIVIL JUNIOR (ENCARGOS COMPLEMENTARES) - MENSALISTA</v>
          </cell>
          <cell r="I6672" t="str">
            <v>MES</v>
          </cell>
          <cell r="J6672" t="str">
            <v>COEFICIENTE DE REPRESENTATIVIDADE</v>
          </cell>
          <cell r="K6672" t="str">
            <v>87,55</v>
          </cell>
          <cell r="L6672" t="str">
            <v>ENCARGOS COMPLEMENTARES REFERENCIAL</v>
          </cell>
        </row>
        <row r="6673">
          <cell r="A6673">
            <v>100314</v>
          </cell>
          <cell r="B6673" t="str">
            <v>SERVICOS DIVERSOS</v>
          </cell>
          <cell r="C6673" t="str">
            <v>SEDI</v>
          </cell>
          <cell r="D6673" t="str">
            <v>OUTROS</v>
          </cell>
          <cell r="E6673" t="str">
            <v>0318</v>
          </cell>
          <cell r="F6673" t="str">
            <v/>
          </cell>
          <cell r="G6673" t="str">
            <v/>
          </cell>
          <cell r="H6673" t="str">
            <v>CURSO DE CAPACITAÇÃO PARA ENGENHEIRO CIVIL PLENO (ENCARGOS COMPLEMENTARES) - MENSALISTA</v>
          </cell>
          <cell r="I6673" t="str">
            <v>MES</v>
          </cell>
          <cell r="J6673" t="str">
            <v>COEFICIENTE DE REPRESENTATIVIDADE</v>
          </cell>
          <cell r="K6673" t="str">
            <v>98,77</v>
          </cell>
          <cell r="L6673" t="str">
            <v>ENCARGOS COMPLEMENTARES REFERENCIAL</v>
          </cell>
        </row>
        <row r="6674">
          <cell r="A6674">
            <v>100315</v>
          </cell>
          <cell r="B6674" t="str">
            <v>SERVICOS DIVERSOS</v>
          </cell>
          <cell r="C6674" t="str">
            <v>SEDI</v>
          </cell>
          <cell r="D6674" t="str">
            <v>OUTROS</v>
          </cell>
          <cell r="E6674" t="str">
            <v>0318</v>
          </cell>
          <cell r="F6674" t="str">
            <v/>
          </cell>
          <cell r="G6674" t="str">
            <v/>
          </cell>
          <cell r="H6674" t="str">
            <v>CURSO DE CAPACITAÇÃO PARA TÉCNICO EM SEGURANÇA DO TRABALHO (ENCARGOS COMPLEMENTARES) - MENSALISTA</v>
          </cell>
          <cell r="I6674" t="str">
            <v>MES</v>
          </cell>
          <cell r="J6674" t="str">
            <v>COEFICIENTE DE REPRESENTATIVIDADE</v>
          </cell>
          <cell r="K6674" t="str">
            <v>36,97</v>
          </cell>
          <cell r="L6674" t="str">
            <v>ENCARGOS COMPLEMENTARES REFERENCIAL</v>
          </cell>
        </row>
        <row r="6675">
          <cell r="A6675">
            <v>100316</v>
          </cell>
          <cell r="B6675" t="str">
            <v>SERVICOS DIVERSOS</v>
          </cell>
          <cell r="C6675" t="str">
            <v>SEDI</v>
          </cell>
          <cell r="D6675" t="str">
            <v>OUTROS</v>
          </cell>
          <cell r="E6675" t="str">
            <v>0318</v>
          </cell>
          <cell r="F6675" t="str">
            <v/>
          </cell>
          <cell r="G6675" t="str">
            <v/>
          </cell>
          <cell r="H6675" t="str">
            <v>AUXILIAR DE ALMOXARIFE COM ENCARGOS COMPLEMENTARES</v>
          </cell>
          <cell r="I6675" t="str">
            <v>MES</v>
          </cell>
          <cell r="J6675" t="str">
            <v>COEFICIENTE DE REPRESENTATIVIDADE</v>
          </cell>
          <cell r="K6675" t="str">
            <v>2.066,64</v>
          </cell>
          <cell r="L6675" t="str">
            <v>ENCARGOS COMPLEMENTARES REFERENCIAL</v>
          </cell>
        </row>
        <row r="6676">
          <cell r="A6676">
            <v>100317</v>
          </cell>
          <cell r="B6676" t="str">
            <v>SERVICOS DIVERSOS</v>
          </cell>
          <cell r="C6676" t="str">
            <v>SEDI</v>
          </cell>
          <cell r="D6676" t="str">
            <v>OUTROS</v>
          </cell>
          <cell r="E6676" t="str">
            <v>0318</v>
          </cell>
          <cell r="F6676" t="str">
            <v/>
          </cell>
          <cell r="G6676" t="str">
            <v/>
          </cell>
          <cell r="H6676" t="str">
            <v>COORDENADOR / GERENTE DE OBRA COM ENCARGOS COMPLEMENTARES</v>
          </cell>
          <cell r="I6676" t="str">
            <v>MES</v>
          </cell>
          <cell r="J6676" t="str">
            <v>COEFICIENTE DE REPRESENTATIVIDADE</v>
          </cell>
          <cell r="K6676" t="str">
            <v>20.355,52</v>
          </cell>
          <cell r="L6676" t="str">
            <v>ENCARGOS COMPLEMENTARES REFERENCIAL</v>
          </cell>
        </row>
        <row r="6677">
          <cell r="A6677">
            <v>100318</v>
          </cell>
          <cell r="B6677" t="str">
            <v>SERVICOS DIVERSOS</v>
          </cell>
          <cell r="C6677" t="str">
            <v>SEDI</v>
          </cell>
          <cell r="D6677" t="str">
            <v>OUTROS</v>
          </cell>
          <cell r="E6677" t="str">
            <v>0318</v>
          </cell>
          <cell r="F6677" t="str">
            <v/>
          </cell>
          <cell r="G6677" t="str">
            <v/>
          </cell>
          <cell r="H6677" t="str">
            <v>ARQUITETO PAISAGISTA COM ENCARGOS COMPLEMENTARES</v>
          </cell>
          <cell r="I6677" t="str">
            <v>MES</v>
          </cell>
          <cell r="J6677" t="str">
            <v>COEFICIENTE DE REPRESENTATIVIDADE</v>
          </cell>
          <cell r="K6677" t="str">
            <v>10.490,99</v>
          </cell>
          <cell r="L6677" t="str">
            <v>ENCARGOS COMPLEMENTARES REFERENCIAL</v>
          </cell>
        </row>
        <row r="6678">
          <cell r="A6678">
            <v>100319</v>
          </cell>
          <cell r="B6678" t="str">
            <v>SERVICOS DIVERSOS</v>
          </cell>
          <cell r="C6678" t="str">
            <v>SEDI</v>
          </cell>
          <cell r="D6678" t="str">
            <v>OUTROS</v>
          </cell>
          <cell r="E6678" t="str">
            <v>0318</v>
          </cell>
          <cell r="F6678" t="str">
            <v/>
          </cell>
          <cell r="G6678" t="str">
            <v/>
          </cell>
          <cell r="H6678" t="str">
            <v>ENGENHEIRO CIVIL JUNIOR COM ENCARGOS COMPLEMENTARES</v>
          </cell>
          <cell r="I6678" t="str">
            <v>MES</v>
          </cell>
          <cell r="J6678" t="str">
            <v>COEFICIENTE DE REPRESENTATIVIDADE</v>
          </cell>
          <cell r="K6678" t="str">
            <v>14.204,77</v>
          </cell>
          <cell r="L6678" t="str">
            <v>ENCARGOS COMPLEMENTARES REFERENCIAL</v>
          </cell>
        </row>
        <row r="6679">
          <cell r="A6679">
            <v>100320</v>
          </cell>
          <cell r="B6679" t="str">
            <v>SERVICOS DIVERSOS</v>
          </cell>
          <cell r="C6679" t="str">
            <v>SEDI</v>
          </cell>
          <cell r="D6679" t="str">
            <v>OUTROS</v>
          </cell>
          <cell r="E6679" t="str">
            <v>0318</v>
          </cell>
          <cell r="F6679" t="str">
            <v/>
          </cell>
          <cell r="G6679" t="str">
            <v/>
          </cell>
          <cell r="H6679" t="str">
            <v>ENGENHEIRO CIVIL PLENO COM ENCARGOS COMPLEMENTARES</v>
          </cell>
          <cell r="I6679" t="str">
            <v>MES</v>
          </cell>
          <cell r="J6679" t="str">
            <v>COEFICIENTE DE REPRESENTATIVIDADE</v>
          </cell>
          <cell r="K6679" t="str">
            <v>15.997,62</v>
          </cell>
          <cell r="L6679" t="str">
            <v>ENCARGOS COMPLEMENTARES REFERENCIAL</v>
          </cell>
        </row>
        <row r="6680">
          <cell r="A6680">
            <v>100321</v>
          </cell>
          <cell r="B6680" t="str">
            <v>SERVICOS DIVERSOS</v>
          </cell>
          <cell r="C6680" t="str">
            <v>SEDI</v>
          </cell>
          <cell r="D6680" t="str">
            <v>OUTROS</v>
          </cell>
          <cell r="E6680" t="str">
            <v>0318</v>
          </cell>
          <cell r="F6680" t="str">
            <v/>
          </cell>
          <cell r="G6680" t="str">
            <v/>
          </cell>
          <cell r="H6680" t="str">
            <v>TÉCNICO EM SEGURANÇA DO TRABALHO COM ENCARGOS COMPLEMENTARES</v>
          </cell>
          <cell r="I6680" t="str">
            <v>MES</v>
          </cell>
          <cell r="J6680" t="str">
            <v>COEFICIENTE DE REPRESENTATIVIDADE</v>
          </cell>
          <cell r="K6680" t="str">
            <v>4.041,12</v>
          </cell>
          <cell r="L6680" t="str">
            <v>ENCARGOS COMPLEMENTARES REFERENCIAL</v>
          </cell>
        </row>
        <row r="6681">
          <cell r="A6681">
            <v>100533</v>
          </cell>
          <cell r="B6681" t="str">
            <v>SERVICOS DIVERSOS</v>
          </cell>
          <cell r="C6681" t="str">
            <v>SEDI</v>
          </cell>
          <cell r="D6681" t="str">
            <v>OUTROS</v>
          </cell>
          <cell r="E6681" t="str">
            <v>0318</v>
          </cell>
          <cell r="F6681" t="str">
            <v/>
          </cell>
          <cell r="G6681" t="str">
            <v/>
          </cell>
          <cell r="H6681" t="str">
            <v>TECNICO DE EDIFICACOES COM ENCARGOS COMPLEMENTARES</v>
          </cell>
          <cell r="I6681" t="str">
            <v>H</v>
          </cell>
          <cell r="J6681" t="str">
            <v>COEFICIENTE DE REPRESENTATIVIDADE</v>
          </cell>
          <cell r="K6681" t="str">
            <v>18,14</v>
          </cell>
          <cell r="L6681" t="str">
            <v>ENCARGOS COMPLEMENTARES REFERENCIAL</v>
          </cell>
        </row>
        <row r="6682">
          <cell r="A6682">
            <v>100534</v>
          </cell>
          <cell r="B6682" t="str">
            <v>SERVICOS DIVERSOS</v>
          </cell>
          <cell r="C6682" t="str">
            <v>SEDI</v>
          </cell>
          <cell r="D6682" t="str">
            <v>OUTROS</v>
          </cell>
          <cell r="E6682" t="str">
            <v>0318</v>
          </cell>
          <cell r="F6682" t="str">
            <v/>
          </cell>
          <cell r="G6682" t="str">
            <v/>
          </cell>
          <cell r="H6682" t="str">
            <v>TECNICO DE EDIFICACOES COM ENCARGOS COMPLEMENTARES</v>
          </cell>
          <cell r="I6682" t="str">
            <v>MES</v>
          </cell>
          <cell r="J6682" t="str">
            <v>COEFICIENTE DE REPRESENTATIVIDADE</v>
          </cell>
          <cell r="K6682" t="str">
            <v>3.211,92</v>
          </cell>
          <cell r="L6682" t="str">
            <v>ENCARGOS COMPLEMENTARES REFERENCIAL</v>
          </cell>
        </row>
        <row r="6683">
          <cell r="A6683">
            <v>100535</v>
          </cell>
          <cell r="B6683" t="str">
            <v>SERVICOS DIVERSOS</v>
          </cell>
          <cell r="C6683" t="str">
            <v>SEDI</v>
          </cell>
          <cell r="D6683" t="str">
            <v>OUTROS</v>
          </cell>
          <cell r="E6683" t="str">
            <v>0318</v>
          </cell>
          <cell r="F6683" t="str">
            <v/>
          </cell>
          <cell r="G6683" t="str">
            <v/>
          </cell>
          <cell r="H6683" t="str">
            <v>CURSO DE CAPACITAÇÃO PARA TECNICO DE EDIFICACOES (ENCARGOS COMPLEMENTARES) - HORISTA</v>
          </cell>
          <cell r="I6683" t="str">
            <v>H</v>
          </cell>
          <cell r="J6683" t="str">
            <v>COEFICIENTE DE REPRESENTATIVIDADE</v>
          </cell>
          <cell r="K6683" t="str">
            <v>0,21</v>
          </cell>
          <cell r="L6683" t="str">
            <v>ENCARGOS COMPLEMENTARES REFERENCIAL</v>
          </cell>
        </row>
        <row r="6684">
          <cell r="A6684">
            <v>100536</v>
          </cell>
          <cell r="B6684" t="str">
            <v>SERVICOS DIVERSOS</v>
          </cell>
          <cell r="C6684" t="str">
            <v>SEDI</v>
          </cell>
          <cell r="D6684" t="str">
            <v>OUTROS</v>
          </cell>
          <cell r="E6684" t="str">
            <v>0318</v>
          </cell>
          <cell r="F6684" t="str">
            <v/>
          </cell>
          <cell r="G6684" t="str">
            <v/>
          </cell>
          <cell r="H6684" t="str">
            <v>CURSO DE CAPACITAÇÃO PARA TECNICO DE EDIFICACOES (ENCARGOS COMPLEMENTARES) - MENSALISTA</v>
          </cell>
          <cell r="I6684" t="str">
            <v>MES</v>
          </cell>
          <cell r="J6684" t="str">
            <v>COEFICIENTE DE REPRESENTATIVIDADE</v>
          </cell>
          <cell r="K6684" t="str">
            <v>28,92</v>
          </cell>
          <cell r="L6684" t="str">
            <v>ENCARGOS COMPLEMENTARES REFERENCIAL</v>
          </cell>
        </row>
        <row r="6685">
          <cell r="A6685">
            <v>101284</v>
          </cell>
          <cell r="B6685" t="str">
            <v>SERVICOS DIVERSOS</v>
          </cell>
          <cell r="C6685" t="str">
            <v>SEDI</v>
          </cell>
          <cell r="D6685" t="str">
            <v>OUTROS</v>
          </cell>
          <cell r="E6685" t="str">
            <v>0318</v>
          </cell>
          <cell r="F6685" t="str">
            <v/>
          </cell>
          <cell r="G6685" t="str">
            <v/>
          </cell>
          <cell r="H6685" t="str">
            <v>CURSO DE CAPACITAÇÃO PARA ENGENHEIRO CIVIL SENIOR (ENCARGOS COMPLEMENTARES) - HORISTA</v>
          </cell>
          <cell r="I6685" t="str">
            <v>H</v>
          </cell>
          <cell r="J6685" t="str">
            <v>COEFICIENTE DE REPRESENTATIVIDADE</v>
          </cell>
          <cell r="K6685" t="str">
            <v>1,00</v>
          </cell>
          <cell r="L6685" t="str">
            <v>ENCARGOS COMPLEMENTARES REFERENCIAL</v>
          </cell>
        </row>
        <row r="6686">
          <cell r="A6686">
            <v>101285</v>
          </cell>
          <cell r="B6686" t="str">
            <v>SERVICOS DIVERSOS</v>
          </cell>
          <cell r="C6686" t="str">
            <v>SEDI</v>
          </cell>
          <cell r="D6686" t="str">
            <v>OUTROS</v>
          </cell>
          <cell r="E6686" t="str">
            <v>0318</v>
          </cell>
          <cell r="F6686" t="str">
            <v/>
          </cell>
          <cell r="G6686" t="str">
            <v/>
          </cell>
          <cell r="H6686" t="str">
            <v>CURSO DE CAPACITAÇÃO PARA ENGENHEIRO SANITARISTA (ENCARGOS COMPLEMENTARES) - HORISTA</v>
          </cell>
          <cell r="I6686" t="str">
            <v>H</v>
          </cell>
          <cell r="J6686" t="str">
            <v>COEFICIENTE DE REPRESENTATIVIDADE</v>
          </cell>
          <cell r="K6686" t="str">
            <v>0,28</v>
          </cell>
          <cell r="L6686" t="str">
            <v>ENCARGOS COMPLEMENTARES REFERENCIAL</v>
          </cell>
        </row>
        <row r="6687">
          <cell r="A6687">
            <v>101286</v>
          </cell>
          <cell r="B6687" t="str">
            <v>SERVICOS DIVERSOS</v>
          </cell>
          <cell r="C6687" t="str">
            <v>SEDI</v>
          </cell>
          <cell r="D6687" t="str">
            <v>OUTROS</v>
          </cell>
          <cell r="E6687" t="str">
            <v>0318</v>
          </cell>
          <cell r="F6687" t="str">
            <v/>
          </cell>
          <cell r="G6687" t="str">
            <v/>
          </cell>
          <cell r="H6687" t="str">
            <v>CURSO DE CAPACITAÇÃO PARA AJUDANTE DE ARMADOR (ENCARGOS COMPLEMENTARES) - MENSALISTA</v>
          </cell>
          <cell r="I6687" t="str">
            <v>MES</v>
          </cell>
          <cell r="J6687" t="str">
            <v>COEFICIENTE DE REPRESENTATIVIDADE</v>
          </cell>
          <cell r="K6687" t="str">
            <v>9,48</v>
          </cell>
          <cell r="L6687" t="str">
            <v>ENCARGOS COMPLEMENTARES REFERENCIAL</v>
          </cell>
        </row>
        <row r="6688">
          <cell r="A6688">
            <v>101287</v>
          </cell>
          <cell r="B6688" t="str">
            <v>SERVICOS DIVERSOS</v>
          </cell>
          <cell r="C6688" t="str">
            <v>SEDI</v>
          </cell>
          <cell r="D6688" t="str">
            <v>OUTROS</v>
          </cell>
          <cell r="E6688" t="str">
            <v>0318</v>
          </cell>
          <cell r="F6688" t="str">
            <v/>
          </cell>
          <cell r="G6688" t="str">
            <v/>
          </cell>
          <cell r="H6688" t="str">
            <v>CURSO DE CAPACITAÇÃO PARA AJUDANTE DE ELETRICISTA (ENCARGOS COMPLEMENTARES) - MENSALISTA</v>
          </cell>
          <cell r="I6688" t="str">
            <v>MES</v>
          </cell>
          <cell r="J6688" t="str">
            <v>COEFICIENTE DE REPRESENTATIVIDADE</v>
          </cell>
          <cell r="K6688" t="str">
            <v>35,15</v>
          </cell>
          <cell r="L6688" t="str">
            <v>ENCARGOS COMPLEMENTARES REFERENCIAL</v>
          </cell>
        </row>
        <row r="6689">
          <cell r="A6689">
            <v>101288</v>
          </cell>
          <cell r="B6689" t="str">
            <v>SERVICOS DIVERSOS</v>
          </cell>
          <cell r="C6689" t="str">
            <v>SEDI</v>
          </cell>
          <cell r="D6689" t="str">
            <v>OUTROS</v>
          </cell>
          <cell r="E6689" t="str">
            <v>0318</v>
          </cell>
          <cell r="F6689" t="str">
            <v/>
          </cell>
          <cell r="G6689" t="str">
            <v/>
          </cell>
          <cell r="H6689" t="str">
            <v>CURSO DE CAPACITAÇÃO PARA AJUDANTE DE ESTRUTURAS METÁLICAS(ENCARGOS COMPLEMENTARES) - MENSALISTA</v>
          </cell>
          <cell r="I6689" t="str">
            <v>MES</v>
          </cell>
          <cell r="J6689" t="str">
            <v>COEFICIENTE DE REPRESENTATIVIDADE</v>
          </cell>
          <cell r="K6689" t="str">
            <v>11,22</v>
          </cell>
          <cell r="L6689" t="str">
            <v>ENCARGOS COMPLEMENTARES REFERENCIAL</v>
          </cell>
        </row>
        <row r="6690">
          <cell r="A6690">
            <v>101289</v>
          </cell>
          <cell r="B6690" t="str">
            <v>SERVICOS DIVERSOS</v>
          </cell>
          <cell r="C6690" t="str">
            <v>SEDI</v>
          </cell>
          <cell r="D6690" t="str">
            <v>OUTROS</v>
          </cell>
          <cell r="E6690" t="str">
            <v>0318</v>
          </cell>
          <cell r="F6690" t="str">
            <v/>
          </cell>
          <cell r="G6690" t="str">
            <v/>
          </cell>
          <cell r="H6690" t="str">
            <v>CURSO DE CAPACITAÇÃO PARA AJUDANTE DE OPERAÇÃO EM GERAL (ENCARGOS COMPLEMENTARES) - MENSALISTA</v>
          </cell>
          <cell r="I6690" t="str">
            <v>MES</v>
          </cell>
          <cell r="J6690" t="str">
            <v>COEFICIENTE DE REPRESENTATIVIDADE</v>
          </cell>
          <cell r="K6690" t="str">
            <v>9,81</v>
          </cell>
          <cell r="L6690" t="str">
            <v>ENCARGOS COMPLEMENTARES REFERENCIAL</v>
          </cell>
        </row>
        <row r="6691">
          <cell r="A6691">
            <v>101290</v>
          </cell>
          <cell r="B6691" t="str">
            <v>SERVICOS DIVERSOS</v>
          </cell>
          <cell r="C6691" t="str">
            <v>SEDI</v>
          </cell>
          <cell r="D6691" t="str">
            <v>OUTROS</v>
          </cell>
          <cell r="E6691" t="str">
            <v>0318</v>
          </cell>
          <cell r="F6691" t="str">
            <v/>
          </cell>
          <cell r="G6691" t="str">
            <v/>
          </cell>
          <cell r="H6691" t="str">
            <v>CURSO DE CAPACITAÇÃO PARA AJUDANTE DE PINTOR (ENCARGOS COMPLEMENTARES) - MENSALISTA</v>
          </cell>
          <cell r="I6691" t="str">
            <v>MES</v>
          </cell>
          <cell r="J6691" t="str">
            <v>COEFICIENTE DE REPRESENTATIVIDADE</v>
          </cell>
          <cell r="K6691" t="str">
            <v>12,62</v>
          </cell>
          <cell r="L6691" t="str">
            <v>ENCARGOS COMPLEMENTARES REFERENCIAL</v>
          </cell>
        </row>
        <row r="6692">
          <cell r="A6692">
            <v>101291</v>
          </cell>
          <cell r="B6692" t="str">
            <v>SERVICOS DIVERSOS</v>
          </cell>
          <cell r="C6692" t="str">
            <v>SEDI</v>
          </cell>
          <cell r="D6692" t="str">
            <v>OUTROS</v>
          </cell>
          <cell r="E6692" t="str">
            <v>0318</v>
          </cell>
          <cell r="F6692" t="str">
            <v/>
          </cell>
          <cell r="G6692" t="str">
            <v/>
          </cell>
          <cell r="H6692" t="str">
            <v>CURSO DE CAPACITAÇÃO PARA AJUDANTE DE SERRALHEIRO (ENCARGOS COMPLEMENTARES) - MENSALISTA</v>
          </cell>
          <cell r="I6692" t="str">
            <v>MES</v>
          </cell>
          <cell r="J6692" t="str">
            <v>COEFICIENTE DE REPRESENTATIVIDADE</v>
          </cell>
          <cell r="K6692" t="str">
            <v>10,17</v>
          </cell>
          <cell r="L6692" t="str">
            <v>ENCARGOS COMPLEMENTARES REFERENCIAL</v>
          </cell>
        </row>
        <row r="6693">
          <cell r="A6693">
            <v>101292</v>
          </cell>
          <cell r="B6693" t="str">
            <v>SERVICOS DIVERSOS</v>
          </cell>
          <cell r="C6693" t="str">
            <v>SEDI</v>
          </cell>
          <cell r="D6693" t="str">
            <v>OUTROS</v>
          </cell>
          <cell r="E6693" t="str">
            <v>0318</v>
          </cell>
          <cell r="F6693" t="str">
            <v/>
          </cell>
          <cell r="G6693" t="str">
            <v/>
          </cell>
          <cell r="H6693" t="str">
            <v>CURSO DE CAPACITAÇÃO PARA AJUDANTE ESPECIALIZADO (ENCARGOS COMPLEMENTARES) - MENSALISTA</v>
          </cell>
          <cell r="I6693" t="str">
            <v>MES</v>
          </cell>
          <cell r="J6693" t="str">
            <v>COEFICIENTE DE REPRESENTATIVIDADE</v>
          </cell>
          <cell r="K6693" t="str">
            <v>13,17</v>
          </cell>
          <cell r="L6693" t="str">
            <v>ENCARGOS COMPLEMENTARES REFERENCIAL</v>
          </cell>
        </row>
        <row r="6694">
          <cell r="A6694">
            <v>101293</v>
          </cell>
          <cell r="B6694" t="str">
            <v>SERVICOS DIVERSOS</v>
          </cell>
          <cell r="C6694" t="str">
            <v>SEDI</v>
          </cell>
          <cell r="D6694" t="str">
            <v>OUTROS</v>
          </cell>
          <cell r="E6694" t="str">
            <v>0318</v>
          </cell>
          <cell r="F6694" t="str">
            <v/>
          </cell>
          <cell r="G6694" t="str">
            <v/>
          </cell>
          <cell r="H6694" t="str">
            <v>CURSO DE CAPACITAÇÃO PARA ARMADOR (ENCARGOS COMPLEMENTARES) - MENSALISTA</v>
          </cell>
          <cell r="I6694" t="str">
            <v>MES</v>
          </cell>
          <cell r="J6694" t="str">
            <v>COEFICIENTE DE REPRESENTATIVIDADE</v>
          </cell>
          <cell r="K6694" t="str">
            <v>13,60</v>
          </cell>
          <cell r="L6694" t="str">
            <v>ENCARGOS COMPLEMENTARES REFERENCIAL</v>
          </cell>
        </row>
        <row r="6695">
          <cell r="A6695">
            <v>101294</v>
          </cell>
          <cell r="B6695" t="str">
            <v>SERVICOS DIVERSOS</v>
          </cell>
          <cell r="C6695" t="str">
            <v>SEDI</v>
          </cell>
          <cell r="D6695" t="str">
            <v>OUTROS</v>
          </cell>
          <cell r="E6695" t="str">
            <v>0318</v>
          </cell>
          <cell r="F6695" t="str">
            <v/>
          </cell>
          <cell r="G6695" t="str">
            <v/>
          </cell>
          <cell r="H6695" t="str">
            <v>CURSO DE CAPACITAÇÃO PARA ASSENTADOR DE MANILHA (ENCARGOS COMPLEMENTARES) - MENSALISTA</v>
          </cell>
          <cell r="I6695" t="str">
            <v>MES</v>
          </cell>
          <cell r="J6695" t="str">
            <v>COEFICIENTE DE REPRESENTATIVIDADE</v>
          </cell>
          <cell r="K6695" t="str">
            <v>23,44</v>
          </cell>
          <cell r="L6695" t="str">
            <v>ENCARGOS COMPLEMENTARES REFERENCIAL</v>
          </cell>
        </row>
        <row r="6696">
          <cell r="A6696">
            <v>101295</v>
          </cell>
          <cell r="B6696" t="str">
            <v>SERVICOS DIVERSOS</v>
          </cell>
          <cell r="C6696" t="str">
            <v>SEDI</v>
          </cell>
          <cell r="D6696" t="str">
            <v>OUTROS</v>
          </cell>
          <cell r="E6696" t="str">
            <v>0318</v>
          </cell>
          <cell r="F6696" t="str">
            <v/>
          </cell>
          <cell r="G6696" t="str">
            <v/>
          </cell>
          <cell r="H6696" t="str">
            <v>CURSO DE CAPACITAÇÃO PARA AUXILIAR DE AZULEJISTA (ENCARGOS COMPLEMENTARES) - MENSALISTA</v>
          </cell>
          <cell r="I6696" t="str">
            <v>MES</v>
          </cell>
          <cell r="J6696" t="str">
            <v>COEFICIENTE DE REPRESENTATIVIDADE</v>
          </cell>
          <cell r="K6696" t="str">
            <v>12,75</v>
          </cell>
          <cell r="L6696" t="str">
            <v>ENCARGOS COMPLEMENTARES REFERENCIAL</v>
          </cell>
        </row>
        <row r="6697">
          <cell r="A6697">
            <v>101296</v>
          </cell>
          <cell r="B6697" t="str">
            <v>SERVICOS DIVERSOS</v>
          </cell>
          <cell r="C6697" t="str">
            <v>SEDI</v>
          </cell>
          <cell r="D6697" t="str">
            <v>OUTROS</v>
          </cell>
          <cell r="E6697" t="str">
            <v>0318</v>
          </cell>
          <cell r="F6697" t="str">
            <v/>
          </cell>
          <cell r="G6697" t="str">
            <v/>
          </cell>
          <cell r="H6697" t="str">
            <v>CURSO DE CAPACITAÇÃO PARA AUXILIAR DE ENCANADOR OU BOMBEIRO HIDRÁULICO (ENCARGOS COMPLEMENTARES) - MENSALISTA</v>
          </cell>
          <cell r="I6697" t="str">
            <v>MES</v>
          </cell>
          <cell r="J6697" t="str">
            <v>COEFICIENTE DE REPRESENTATIVIDADE</v>
          </cell>
          <cell r="K6697" t="str">
            <v>15,31</v>
          </cell>
          <cell r="L6697" t="str">
            <v>ENCARGOS COMPLEMENTARES REFERENCIAL</v>
          </cell>
        </row>
        <row r="6698">
          <cell r="A6698">
            <v>101297</v>
          </cell>
          <cell r="B6698" t="str">
            <v>SERVICOS DIVERSOS</v>
          </cell>
          <cell r="C6698" t="str">
            <v>SEDI</v>
          </cell>
          <cell r="D6698" t="str">
            <v>OUTROS</v>
          </cell>
          <cell r="E6698" t="str">
            <v>0318</v>
          </cell>
          <cell r="F6698" t="str">
            <v/>
          </cell>
          <cell r="G6698" t="str">
            <v/>
          </cell>
          <cell r="H6698" t="str">
            <v>CURSO DE CAPACITAÇÃO PARA AUXILIAR DE LABORATORISTA (ENCARGOS COMPLEMENTARES) - MENSALISTA</v>
          </cell>
          <cell r="I6698" t="str">
            <v>MES</v>
          </cell>
          <cell r="J6698" t="str">
            <v>COEFICIENTE DE REPRESENTATIVIDADE</v>
          </cell>
          <cell r="K6698" t="str">
            <v>15,73</v>
          </cell>
          <cell r="L6698" t="str">
            <v>ENCARGOS COMPLEMENTARES REFERENCIAL</v>
          </cell>
        </row>
        <row r="6699">
          <cell r="A6699">
            <v>101298</v>
          </cell>
          <cell r="B6699" t="str">
            <v>SERVICOS DIVERSOS</v>
          </cell>
          <cell r="C6699" t="str">
            <v>SEDI</v>
          </cell>
          <cell r="D6699" t="str">
            <v>OUTROS</v>
          </cell>
          <cell r="E6699" t="str">
            <v>0318</v>
          </cell>
          <cell r="F6699" t="str">
            <v/>
          </cell>
          <cell r="G6699" t="str">
            <v/>
          </cell>
          <cell r="H6699" t="str">
            <v>CURSO DE CAPACITAÇÃO PARA AUXILIAR DE MECANICO (ENCARGOS COMPLEMENTARES) - MENSALISTA</v>
          </cell>
          <cell r="I6699" t="str">
            <v>MES</v>
          </cell>
          <cell r="J6699" t="str">
            <v>COEFICIENTE DE REPRESENTATIVIDADE</v>
          </cell>
          <cell r="K6699" t="str">
            <v>11,46</v>
          </cell>
          <cell r="L6699" t="str">
            <v>ENCARGOS COMPLEMENTARES REFERENCIAL</v>
          </cell>
        </row>
        <row r="6700">
          <cell r="A6700">
            <v>101299</v>
          </cell>
          <cell r="B6700" t="str">
            <v>SERVICOS DIVERSOS</v>
          </cell>
          <cell r="C6700" t="str">
            <v>SEDI</v>
          </cell>
          <cell r="D6700" t="str">
            <v>OUTROS</v>
          </cell>
          <cell r="E6700" t="str">
            <v>0318</v>
          </cell>
          <cell r="F6700" t="str">
            <v/>
          </cell>
          <cell r="G6700" t="str">
            <v/>
          </cell>
          <cell r="H6700" t="str">
            <v>CURSO DE CAPACITAÇÃO PARA AUXILIAR DE PEDREIRO (ENCARGOS COMPLEMENTARES) - MENSALISTA</v>
          </cell>
          <cell r="I6700" t="str">
            <v>MES</v>
          </cell>
          <cell r="J6700" t="str">
            <v>COEFICIENTE DE REPRESENTATIVIDADE</v>
          </cell>
          <cell r="K6700" t="str">
            <v>12,85</v>
          </cell>
          <cell r="L6700" t="str">
            <v>ENCARGOS COMPLEMENTARES REFERENCIAL</v>
          </cell>
        </row>
        <row r="6701">
          <cell r="A6701">
            <v>101300</v>
          </cell>
          <cell r="B6701" t="str">
            <v>SERVICOS DIVERSOS</v>
          </cell>
          <cell r="C6701" t="str">
            <v>SEDI</v>
          </cell>
          <cell r="D6701" t="str">
            <v>OUTROS</v>
          </cell>
          <cell r="E6701" t="str">
            <v>0318</v>
          </cell>
          <cell r="F6701" t="str">
            <v/>
          </cell>
          <cell r="G6701" t="str">
            <v/>
          </cell>
          <cell r="H6701" t="str">
            <v>CURSO DE CAPACITAÇÃO PARA AUXILIAR DE SERVIÇOS GERAIS (ENCARGOS COMPLEMENTARES) - MENSALISTA</v>
          </cell>
          <cell r="I6701" t="str">
            <v>MES</v>
          </cell>
          <cell r="J6701" t="str">
            <v>COEFICIENTE DE REPRESENTATIVIDADE</v>
          </cell>
          <cell r="K6701" t="str">
            <v>10,92</v>
          </cell>
          <cell r="L6701" t="str">
            <v>ENCARGOS COMPLEMENTARES REFERENCIAL</v>
          </cell>
        </row>
        <row r="6702">
          <cell r="A6702">
            <v>101301</v>
          </cell>
          <cell r="B6702" t="str">
            <v>SERVICOS DIVERSOS</v>
          </cell>
          <cell r="C6702" t="str">
            <v>SEDI</v>
          </cell>
          <cell r="D6702" t="str">
            <v>OUTROS</v>
          </cell>
          <cell r="E6702" t="str">
            <v>0318</v>
          </cell>
          <cell r="F6702" t="str">
            <v/>
          </cell>
          <cell r="G6702" t="str">
            <v/>
          </cell>
          <cell r="H6702" t="str">
            <v>CURSO DE CAPACITAÇÃO PARA AUXILIAR DE TOPÓGRAFO (ENCARGOS COMPLEMENTARES) - MENSALISTA</v>
          </cell>
          <cell r="I6702" t="str">
            <v>MES</v>
          </cell>
          <cell r="J6702" t="str">
            <v>COEFICIENTE DE REPRESENTATIVIDADE</v>
          </cell>
          <cell r="K6702" t="str">
            <v>5,81</v>
          </cell>
          <cell r="L6702" t="str">
            <v>ENCARGOS COMPLEMENTARES REFERENCIAL</v>
          </cell>
        </row>
        <row r="6703">
          <cell r="A6703">
            <v>101302</v>
          </cell>
          <cell r="B6703" t="str">
            <v>SERVICOS DIVERSOS</v>
          </cell>
          <cell r="C6703" t="str">
            <v>SEDI</v>
          </cell>
          <cell r="D6703" t="str">
            <v>OUTROS</v>
          </cell>
          <cell r="E6703" t="str">
            <v>0318</v>
          </cell>
          <cell r="F6703" t="str">
            <v/>
          </cell>
          <cell r="G6703" t="str">
            <v/>
          </cell>
          <cell r="H6703" t="str">
            <v>CURSO DE CAPACITAÇÃO PARA AUXILIAR TÉCNICO DE ENGENHARIA (ENCARGOS COMPLEMENTARES) - MENSALISTA</v>
          </cell>
          <cell r="I6703" t="str">
            <v>MES</v>
          </cell>
          <cell r="J6703" t="str">
            <v>COEFICIENTE DE REPRESENTATIVIDADE</v>
          </cell>
          <cell r="K6703" t="str">
            <v>20,36</v>
          </cell>
          <cell r="L6703" t="str">
            <v>ENCARGOS COMPLEMENTARES REFERENCIAL</v>
          </cell>
        </row>
        <row r="6704">
          <cell r="A6704">
            <v>101303</v>
          </cell>
          <cell r="B6704" t="str">
            <v>SERVICOS DIVERSOS</v>
          </cell>
          <cell r="C6704" t="str">
            <v>SEDI</v>
          </cell>
          <cell r="D6704" t="str">
            <v>OUTROS</v>
          </cell>
          <cell r="E6704" t="str">
            <v>0318</v>
          </cell>
          <cell r="F6704" t="str">
            <v/>
          </cell>
          <cell r="G6704" t="str">
            <v/>
          </cell>
          <cell r="H6704" t="str">
            <v>CURSO DE CAPACITAÇÃO PARA MONTADOR DE ELETROELETRONICOS(ENCARGOS COMPLEMENTARES) - MENSALISTA</v>
          </cell>
          <cell r="I6704" t="str">
            <v>MES</v>
          </cell>
          <cell r="J6704" t="str">
            <v>COEFICIENTE DE REPRESENTATIVIDADE</v>
          </cell>
          <cell r="K6704" t="str">
            <v>43,32</v>
          </cell>
          <cell r="L6704" t="str">
            <v>ENCARGOS COMPLEMENTARES REFERENCIAL</v>
          </cell>
        </row>
        <row r="6705">
          <cell r="A6705">
            <v>101304</v>
          </cell>
          <cell r="B6705" t="str">
            <v>SERVICOS DIVERSOS</v>
          </cell>
          <cell r="C6705" t="str">
            <v>SEDI</v>
          </cell>
          <cell r="D6705" t="str">
            <v>OUTROS</v>
          </cell>
          <cell r="E6705" t="str">
            <v>0318</v>
          </cell>
          <cell r="F6705" t="str">
            <v/>
          </cell>
          <cell r="G6705" t="str">
            <v/>
          </cell>
          <cell r="H6705" t="str">
            <v>CURSO DE CAPACITAÇÃO PARA AZULEJISTA OU LADRILHISTA (ENCARGOS COMPLEMENTARES) - MENSALISTA</v>
          </cell>
          <cell r="I6705" t="str">
            <v>MES</v>
          </cell>
          <cell r="J6705" t="str">
            <v>COEFICIENTE DE REPRESENTATIVIDADE</v>
          </cell>
          <cell r="K6705" t="str">
            <v>17,49</v>
          </cell>
          <cell r="L6705" t="str">
            <v>ENCARGOS COMPLEMENTARES REFERENCIAL</v>
          </cell>
        </row>
        <row r="6706">
          <cell r="A6706">
            <v>101305</v>
          </cell>
          <cell r="B6706" t="str">
            <v>SERVICOS DIVERSOS</v>
          </cell>
          <cell r="C6706" t="str">
            <v>SEDI</v>
          </cell>
          <cell r="D6706" t="str">
            <v>OUTROS</v>
          </cell>
          <cell r="E6706" t="str">
            <v>0318</v>
          </cell>
          <cell r="F6706" t="str">
            <v/>
          </cell>
          <cell r="G6706" t="str">
            <v/>
          </cell>
          <cell r="H6706" t="str">
            <v>CURSO DE CAPACITAÇÃO PARA BLASTER, DINAMITADOR OU CABO DE FORÇA (ENCARGOS COMPLEMENTARES) - MENSALISTA</v>
          </cell>
          <cell r="I6706" t="str">
            <v>MES</v>
          </cell>
          <cell r="J6706" t="str">
            <v>COEFICIENTE DE REPRESENTATIVIDADE</v>
          </cell>
          <cell r="K6706" t="str">
            <v>23,22</v>
          </cell>
          <cell r="L6706" t="str">
            <v>ENCARGOS COMPLEMENTARES REFERENCIAL</v>
          </cell>
        </row>
        <row r="6707">
          <cell r="A6707">
            <v>101307</v>
          </cell>
          <cell r="B6707" t="str">
            <v>SERVICOS DIVERSOS</v>
          </cell>
          <cell r="C6707" t="str">
            <v>SEDI</v>
          </cell>
          <cell r="D6707" t="str">
            <v>OUTROS</v>
          </cell>
          <cell r="E6707" t="str">
            <v>0318</v>
          </cell>
          <cell r="F6707" t="str">
            <v/>
          </cell>
          <cell r="G6707" t="str">
            <v/>
          </cell>
          <cell r="H6707" t="str">
            <v>CURSO DE CAPACITAÇÃO PARA CALCETEIRO (ENCARGOS COMPLEMENTARES) - MENSALISTA</v>
          </cell>
          <cell r="I6707" t="str">
            <v>MES</v>
          </cell>
          <cell r="J6707" t="str">
            <v>COEFICIENTE DE REPRESENTATIVIDADE</v>
          </cell>
          <cell r="K6707" t="str">
            <v>14,73</v>
          </cell>
          <cell r="L6707" t="str">
            <v>ENCARGOS COMPLEMENTARES REFERENCIAL</v>
          </cell>
        </row>
        <row r="6708">
          <cell r="A6708">
            <v>101308</v>
          </cell>
          <cell r="B6708" t="str">
            <v>SERVICOS DIVERSOS</v>
          </cell>
          <cell r="C6708" t="str">
            <v>SEDI</v>
          </cell>
          <cell r="D6708" t="str">
            <v>OUTROS</v>
          </cell>
          <cell r="E6708" t="str">
            <v>0318</v>
          </cell>
          <cell r="F6708" t="str">
            <v/>
          </cell>
          <cell r="G6708" t="str">
            <v/>
          </cell>
          <cell r="H6708" t="str">
            <v>CURSO DE CAPACITAÇÃO PARA MONTADOR DE ESTRUTURAS METALICAS (ENCARGOS COMPLEMENTARES) - MENSALISTA</v>
          </cell>
          <cell r="I6708" t="str">
            <v>MES</v>
          </cell>
          <cell r="J6708" t="str">
            <v>COEFICIENTE DE REPRESENTATIVIDADE</v>
          </cell>
          <cell r="K6708" t="str">
            <v>14,06</v>
          </cell>
          <cell r="L6708" t="str">
            <v>ENCARGOS COMPLEMENTARES REFERENCIAL</v>
          </cell>
        </row>
        <row r="6709">
          <cell r="A6709">
            <v>101309</v>
          </cell>
          <cell r="B6709" t="str">
            <v>SERVICOS DIVERSOS</v>
          </cell>
          <cell r="C6709" t="str">
            <v>SEDI</v>
          </cell>
          <cell r="D6709" t="str">
            <v>OUTROS</v>
          </cell>
          <cell r="E6709" t="str">
            <v>0318</v>
          </cell>
          <cell r="F6709" t="str">
            <v/>
          </cell>
          <cell r="G6709" t="str">
            <v/>
          </cell>
          <cell r="H6709" t="str">
            <v>CURSO DE CAPACITAÇÃO PARA CARPINTEIRO AUXILIAR (ENCARGOS COMPLEMENTARES) - MENSALISTA</v>
          </cell>
          <cell r="I6709" t="str">
            <v>MES</v>
          </cell>
          <cell r="J6709" t="str">
            <v>COEFICIENTE DE REPRESENTATIVIDADE</v>
          </cell>
          <cell r="K6709" t="str">
            <v>13,78</v>
          </cell>
          <cell r="L6709" t="str">
            <v>ENCARGOS COMPLEMENTARES REFERENCIAL</v>
          </cell>
        </row>
        <row r="6710">
          <cell r="A6710">
            <v>101310</v>
          </cell>
          <cell r="B6710" t="str">
            <v>SERVICOS DIVERSOS</v>
          </cell>
          <cell r="C6710" t="str">
            <v>SEDI</v>
          </cell>
          <cell r="D6710" t="str">
            <v>OUTROS</v>
          </cell>
          <cell r="E6710" t="str">
            <v>0318</v>
          </cell>
          <cell r="F6710" t="str">
            <v/>
          </cell>
          <cell r="G6710" t="str">
            <v/>
          </cell>
          <cell r="H6710" t="str">
            <v>CURSO DE CAPACITAÇÃO PARA CARPINTEIRO DE ESQUADRIAS (ENCARGOS COMPLEMENTARES) - MENSALISTA</v>
          </cell>
          <cell r="I6710" t="str">
            <v>MES</v>
          </cell>
          <cell r="J6710" t="str">
            <v>COEFICIENTE DE REPRESENTATIVIDADE</v>
          </cell>
          <cell r="K6710" t="str">
            <v>19,09</v>
          </cell>
          <cell r="L6710" t="str">
            <v>ENCARGOS COMPLEMENTARES REFERENCIAL</v>
          </cell>
        </row>
        <row r="6711">
          <cell r="A6711">
            <v>101311</v>
          </cell>
          <cell r="B6711" t="str">
            <v>SERVICOS DIVERSOS</v>
          </cell>
          <cell r="C6711" t="str">
            <v>SEDI</v>
          </cell>
          <cell r="D6711" t="str">
            <v>OUTROS</v>
          </cell>
          <cell r="E6711" t="str">
            <v>0318</v>
          </cell>
          <cell r="F6711" t="str">
            <v/>
          </cell>
          <cell r="G6711" t="str">
            <v/>
          </cell>
          <cell r="H6711" t="str">
            <v>CURSO DE CAPACITAÇÃO PARA CARPINTEIRO DE FORMAS (ENCARGOS COMPLEMENTARES) - MENSALISTA</v>
          </cell>
          <cell r="I6711" t="str">
            <v>MES</v>
          </cell>
          <cell r="J6711" t="str">
            <v>COEFICIENTE DE REPRESENTATIVIDADE</v>
          </cell>
          <cell r="K6711" t="str">
            <v>13,60</v>
          </cell>
          <cell r="L6711" t="str">
            <v>ENCARGOS COMPLEMENTARES REFERENCIAL</v>
          </cell>
        </row>
        <row r="6712">
          <cell r="A6712">
            <v>101312</v>
          </cell>
          <cell r="B6712" t="str">
            <v>SERVICOS DIVERSOS</v>
          </cell>
          <cell r="C6712" t="str">
            <v>SEDI</v>
          </cell>
          <cell r="D6712" t="str">
            <v>OUTROS</v>
          </cell>
          <cell r="E6712" t="str">
            <v>0318</v>
          </cell>
          <cell r="F6712" t="str">
            <v/>
          </cell>
          <cell r="G6712" t="str">
            <v/>
          </cell>
          <cell r="H6712" t="str">
            <v>CURSO DE CAPACITAÇÃO PARA CAVOUQUEIRO OU OPERADOR DE PERFURATRIZ (ENCARGOS COMPLEMENTARES) - MENSALISTA</v>
          </cell>
          <cell r="I6712" t="str">
            <v>MES</v>
          </cell>
          <cell r="J6712" t="str">
            <v>COEFICIENTE DE REPRESENTATIVIDADE</v>
          </cell>
          <cell r="K6712" t="str">
            <v>12,91</v>
          </cell>
          <cell r="L6712" t="str">
            <v>ENCARGOS COMPLEMENTARES REFERENCIAL</v>
          </cell>
        </row>
        <row r="6713">
          <cell r="A6713">
            <v>101313</v>
          </cell>
          <cell r="B6713" t="str">
            <v>SERVICOS DIVERSOS</v>
          </cell>
          <cell r="C6713" t="str">
            <v>SEDI</v>
          </cell>
          <cell r="D6713" t="str">
            <v>OUTROS</v>
          </cell>
          <cell r="E6713" t="str">
            <v>0318</v>
          </cell>
          <cell r="F6713" t="str">
            <v/>
          </cell>
          <cell r="G6713" t="str">
            <v/>
          </cell>
          <cell r="H6713" t="str">
            <v>CURSO DE CAPACITAÇÃO PARA ELETRICISTA (ENCARGOS COMPLEMENTARES) - MENSALISTA</v>
          </cell>
          <cell r="I6713" t="str">
            <v>MES</v>
          </cell>
          <cell r="J6713" t="str">
            <v>COEFICIENTE DE REPRESENTATIVIDADE</v>
          </cell>
          <cell r="K6713" t="str">
            <v>49,96</v>
          </cell>
          <cell r="L6713" t="str">
            <v>ENCARGOS COMPLEMENTARES REFERENCIAL</v>
          </cell>
        </row>
        <row r="6714">
          <cell r="A6714">
            <v>101314</v>
          </cell>
          <cell r="B6714" t="str">
            <v>SERVICOS DIVERSOS</v>
          </cell>
          <cell r="C6714" t="str">
            <v>SEDI</v>
          </cell>
          <cell r="D6714" t="str">
            <v>OUTROS</v>
          </cell>
          <cell r="E6714" t="str">
            <v>0318</v>
          </cell>
          <cell r="F6714" t="str">
            <v/>
          </cell>
          <cell r="G6714" t="str">
            <v/>
          </cell>
          <cell r="H6714" t="str">
            <v>CURSO DE CAPACITAÇÃO PARA ELETRICISTA DE MANUTENÇÃO INDUSTRIAL (ENCARGOS COMPLEMENTARES) - MENSALISTA</v>
          </cell>
          <cell r="I6714" t="str">
            <v>MES</v>
          </cell>
          <cell r="J6714" t="str">
            <v>COEFICIENTE DE REPRESENTATIVIDADE</v>
          </cell>
          <cell r="K6714" t="str">
            <v>47,29</v>
          </cell>
          <cell r="L6714" t="str">
            <v>ENCARGOS COMPLEMENTARES REFERENCIAL</v>
          </cell>
        </row>
        <row r="6715">
          <cell r="A6715">
            <v>101315</v>
          </cell>
          <cell r="B6715" t="str">
            <v>SERVICOS DIVERSOS</v>
          </cell>
          <cell r="C6715" t="str">
            <v>SEDI</v>
          </cell>
          <cell r="D6715" t="str">
            <v>OUTROS</v>
          </cell>
          <cell r="E6715" t="str">
            <v>0318</v>
          </cell>
          <cell r="F6715" t="str">
            <v/>
          </cell>
          <cell r="G6715" t="str">
            <v/>
          </cell>
          <cell r="H6715" t="str">
            <v>CURSO DE CAPACITAÇÃO PARA ELETROTÉCNICO (ENCARGOS COMPLEMENTARES) - MENSALISTA</v>
          </cell>
          <cell r="I6715" t="str">
            <v>MES</v>
          </cell>
          <cell r="J6715" t="str">
            <v>COEFICIENTE DE REPRESENTATIVIDADE</v>
          </cell>
          <cell r="K6715" t="str">
            <v>67,58</v>
          </cell>
          <cell r="L6715" t="str">
            <v>ENCARGOS COMPLEMENTARES REFERENCIAL</v>
          </cell>
        </row>
        <row r="6716">
          <cell r="A6716">
            <v>101316</v>
          </cell>
          <cell r="B6716" t="str">
            <v>SERVICOS DIVERSOS</v>
          </cell>
          <cell r="C6716" t="str">
            <v>SEDI</v>
          </cell>
          <cell r="D6716" t="str">
            <v>OUTROS</v>
          </cell>
          <cell r="E6716" t="str">
            <v>0318</v>
          </cell>
          <cell r="F6716" t="str">
            <v/>
          </cell>
          <cell r="G6716" t="str">
            <v/>
          </cell>
          <cell r="H6716" t="str">
            <v>CURSO DE CAPACITAÇÃO PARA ENCANADOR OU BOMBEIRO HIDRÁULICO (ENCARGOS COMPLEMENTARES) - MENSALISTA</v>
          </cell>
          <cell r="I6716" t="str">
            <v>MES</v>
          </cell>
          <cell r="J6716" t="str">
            <v>COEFICIENTE DE REPRESENTATIVIDADE</v>
          </cell>
          <cell r="K6716" t="str">
            <v>21,60</v>
          </cell>
          <cell r="L6716" t="str">
            <v>ENCARGOS COMPLEMENTARES REFERENCIAL</v>
          </cell>
        </row>
        <row r="6717">
          <cell r="A6717">
            <v>101317</v>
          </cell>
          <cell r="B6717" t="str">
            <v>SERVICOS DIVERSOS</v>
          </cell>
          <cell r="C6717" t="str">
            <v>SEDI</v>
          </cell>
          <cell r="D6717" t="str">
            <v>OUTROS</v>
          </cell>
          <cell r="E6717" t="str">
            <v>0318</v>
          </cell>
          <cell r="F6717" t="str">
            <v/>
          </cell>
          <cell r="G6717" t="str">
            <v/>
          </cell>
          <cell r="H6717" t="str">
            <v>CURSO DE CAPACITAÇÃO PARA ENGENHEIRO CIVIL SENIOR (ENCARGOS COMPLEMENTARES) - MENSALISTA</v>
          </cell>
          <cell r="I6717" t="str">
            <v>MES</v>
          </cell>
          <cell r="J6717" t="str">
            <v>COEFICIENTE DE REPRESENTATIVIDADE</v>
          </cell>
          <cell r="K6717" t="str">
            <v>135,36</v>
          </cell>
          <cell r="L6717" t="str">
            <v>ENCARGOS COMPLEMENTARES REFERENCIAL</v>
          </cell>
        </row>
        <row r="6718">
          <cell r="A6718">
            <v>101318</v>
          </cell>
          <cell r="B6718" t="str">
            <v>SERVICOS DIVERSOS</v>
          </cell>
          <cell r="C6718" t="str">
            <v>SEDI</v>
          </cell>
          <cell r="D6718" t="str">
            <v>OUTROS</v>
          </cell>
          <cell r="E6718" t="str">
            <v>0318</v>
          </cell>
          <cell r="F6718" t="str">
            <v/>
          </cell>
          <cell r="G6718" t="str">
            <v/>
          </cell>
          <cell r="H6718" t="str">
            <v>CURSO DE CAPACITAÇÃO PARA ENGENHEIRO ELETRICISTA (ENCARGOS COMPLEMENTARES) - MENSALISTA</v>
          </cell>
          <cell r="I6718" t="str">
            <v>MES</v>
          </cell>
          <cell r="J6718" t="str">
            <v>COEFICIENTE DE REPRESENTATIVIDADE</v>
          </cell>
          <cell r="K6718" t="str">
            <v>261,34</v>
          </cell>
          <cell r="L6718" t="str">
            <v>ENCARGOS COMPLEMENTARES REFERENCIAL</v>
          </cell>
        </row>
        <row r="6719">
          <cell r="A6719">
            <v>101319</v>
          </cell>
          <cell r="B6719" t="str">
            <v>SERVICOS DIVERSOS</v>
          </cell>
          <cell r="C6719" t="str">
            <v>SEDI</v>
          </cell>
          <cell r="D6719" t="str">
            <v>OUTROS</v>
          </cell>
          <cell r="E6719" t="str">
            <v>0318</v>
          </cell>
          <cell r="F6719" t="str">
            <v/>
          </cell>
          <cell r="G6719" t="str">
            <v/>
          </cell>
          <cell r="H6719" t="str">
            <v>CURSO DE CAPACITAÇÃO PARA ENGENHEIRO SANITARISTA (ENCARGOS COMPLEMENTARES) - MENSALISTA</v>
          </cell>
          <cell r="I6719" t="str">
            <v>MES</v>
          </cell>
          <cell r="J6719" t="str">
            <v>COEFICIENTE DE REPRESENTATIVIDADE</v>
          </cell>
          <cell r="K6719" t="str">
            <v>38,74</v>
          </cell>
          <cell r="L6719" t="str">
            <v>ENCARGOS COMPLEMENTARES REFERENCIAL</v>
          </cell>
        </row>
        <row r="6720">
          <cell r="A6720">
            <v>101320</v>
          </cell>
          <cell r="B6720" t="str">
            <v>SERVICOS DIVERSOS</v>
          </cell>
          <cell r="C6720" t="str">
            <v>SEDI</v>
          </cell>
          <cell r="D6720" t="str">
            <v>OUTROS</v>
          </cell>
          <cell r="E6720" t="str">
            <v>0318</v>
          </cell>
          <cell r="F6720" t="str">
            <v/>
          </cell>
          <cell r="G6720" t="str">
            <v/>
          </cell>
          <cell r="H6720" t="str">
            <v>CURSO DE CAPACITAÇÃO PARA MONTADOR DE MAQUINAS (ENCARGOS COMPLEMENTARES) - MENSALISTA</v>
          </cell>
          <cell r="I6720" t="str">
            <v>MES</v>
          </cell>
          <cell r="J6720" t="str">
            <v>COEFICIENTE DE REPRESENTATIVIDADE</v>
          </cell>
          <cell r="K6720" t="str">
            <v>13,14</v>
          </cell>
          <cell r="L6720" t="str">
            <v>ENCARGOS COMPLEMENTARES REFERENCIAL</v>
          </cell>
        </row>
        <row r="6721">
          <cell r="A6721">
            <v>101322</v>
          </cell>
          <cell r="B6721" t="str">
            <v>SERVICOS DIVERSOS</v>
          </cell>
          <cell r="C6721" t="str">
            <v>SEDI</v>
          </cell>
          <cell r="D6721" t="str">
            <v>OUTROS</v>
          </cell>
          <cell r="E6721" t="str">
            <v>0318</v>
          </cell>
          <cell r="F6721" t="str">
            <v/>
          </cell>
          <cell r="G6721" t="str">
            <v/>
          </cell>
          <cell r="H6721" t="str">
            <v>CURSO DE CAPACITAÇÃO PARA GESSEIRO (ENCARGOS COMPLEMENTARES) - MENSALISTA</v>
          </cell>
          <cell r="I6721" t="str">
            <v>MES</v>
          </cell>
          <cell r="J6721" t="str">
            <v>COEFICIENTE DE REPRESENTATIVIDADE</v>
          </cell>
          <cell r="K6721" t="str">
            <v>16,11</v>
          </cell>
          <cell r="L6721" t="str">
            <v>ENCARGOS COMPLEMENTARES REFERENCIAL</v>
          </cell>
        </row>
        <row r="6722">
          <cell r="A6722">
            <v>101323</v>
          </cell>
          <cell r="B6722" t="str">
            <v>SERVICOS DIVERSOS</v>
          </cell>
          <cell r="C6722" t="str">
            <v>SEDI</v>
          </cell>
          <cell r="D6722" t="str">
            <v>OUTROS</v>
          </cell>
          <cell r="E6722" t="str">
            <v>0318</v>
          </cell>
          <cell r="F6722" t="str">
            <v/>
          </cell>
          <cell r="G6722" t="str">
            <v/>
          </cell>
          <cell r="H6722" t="str">
            <v>CURSO DE CAPACITAÇÃO PARA IMPERMEABILIZADOR (ENCARGOS COMPLEMENTARES) - MENSALISTA</v>
          </cell>
          <cell r="I6722" t="str">
            <v>MES</v>
          </cell>
          <cell r="J6722" t="str">
            <v>COEFICIENTE DE REPRESENTATIVIDADE</v>
          </cell>
          <cell r="K6722" t="str">
            <v>26,05</v>
          </cell>
          <cell r="L6722" t="str">
            <v>ENCARGOS COMPLEMENTARES REFERENCIAL</v>
          </cell>
        </row>
        <row r="6723">
          <cell r="A6723">
            <v>101324</v>
          </cell>
          <cell r="B6723" t="str">
            <v>SERVICOS DIVERSOS</v>
          </cell>
          <cell r="C6723" t="str">
            <v>SEDI</v>
          </cell>
          <cell r="D6723" t="str">
            <v>OUTROS</v>
          </cell>
          <cell r="E6723" t="str">
            <v>0318</v>
          </cell>
          <cell r="F6723" t="str">
            <v/>
          </cell>
          <cell r="G6723" t="str">
            <v/>
          </cell>
          <cell r="H6723" t="str">
            <v>CURSO DE CAPACITAÇÃO PARA MOTORISTA DE CAMINHAO-BASCULANTE (ENCARGOS COMPLEMENTARES) - MENSALISTA</v>
          </cell>
          <cell r="I6723" t="str">
            <v>MES</v>
          </cell>
          <cell r="J6723" t="str">
            <v>COEFICIENTE DE REPRESENTATIVIDADE</v>
          </cell>
          <cell r="K6723" t="str">
            <v>6,09</v>
          </cell>
          <cell r="L6723" t="str">
            <v>ENCARGOS COMPLEMENTARES REFERENCIAL</v>
          </cell>
        </row>
        <row r="6724">
          <cell r="A6724">
            <v>101325</v>
          </cell>
          <cell r="B6724" t="str">
            <v>SERVICOS DIVERSOS</v>
          </cell>
          <cell r="C6724" t="str">
            <v>SEDI</v>
          </cell>
          <cell r="D6724" t="str">
            <v>OUTROS</v>
          </cell>
          <cell r="E6724" t="str">
            <v>0318</v>
          </cell>
          <cell r="F6724" t="str">
            <v/>
          </cell>
          <cell r="G6724" t="str">
            <v/>
          </cell>
          <cell r="H6724" t="str">
            <v>CURSO DE CAPACITAÇÃO PARA INSTALADOR DE TUBULAÇÕES (ENCARGOS COMPLEMENTARES) - MENSALISTA</v>
          </cell>
          <cell r="I6724" t="str">
            <v>MES</v>
          </cell>
          <cell r="J6724" t="str">
            <v>COEFICIENTE DE REPRESENTATIVIDADE</v>
          </cell>
          <cell r="K6724" t="str">
            <v>20,73</v>
          </cell>
          <cell r="L6724" t="str">
            <v>ENCARGOS COMPLEMENTARES REFERENCIAL</v>
          </cell>
        </row>
        <row r="6725">
          <cell r="A6725">
            <v>101326</v>
          </cell>
          <cell r="B6725" t="str">
            <v>SERVICOS DIVERSOS</v>
          </cell>
          <cell r="C6725" t="str">
            <v>SEDI</v>
          </cell>
          <cell r="D6725" t="str">
            <v>OUTROS</v>
          </cell>
          <cell r="E6725" t="str">
            <v>0318</v>
          </cell>
          <cell r="F6725" t="str">
            <v/>
          </cell>
          <cell r="G6725" t="str">
            <v/>
          </cell>
          <cell r="H6725" t="str">
            <v>CURSO DE CAPACITAÇÃO PARA JARDINEIRO (ENCARGOS COMPLEMENTARES) - MENSALISTA</v>
          </cell>
          <cell r="I6725" t="str">
            <v>MES</v>
          </cell>
          <cell r="J6725" t="str">
            <v>COEFICIENTE DE REPRESENTATIVIDADE</v>
          </cell>
          <cell r="K6725" t="str">
            <v>5,85</v>
          </cell>
          <cell r="L6725" t="str">
            <v>ENCARGOS COMPLEMENTARES REFERENCIAL</v>
          </cell>
        </row>
        <row r="6726">
          <cell r="A6726">
            <v>101327</v>
          </cell>
          <cell r="B6726" t="str">
            <v>SERVICOS DIVERSOS</v>
          </cell>
          <cell r="C6726" t="str">
            <v>SEDI</v>
          </cell>
          <cell r="D6726" t="str">
            <v>OUTROS</v>
          </cell>
          <cell r="E6726" t="str">
            <v>0318</v>
          </cell>
          <cell r="F6726" t="str">
            <v/>
          </cell>
          <cell r="G6726" t="str">
            <v/>
          </cell>
          <cell r="H6726" t="str">
            <v>CURSO DE CAPACITAÇÃO PARA LEITURISTA OU CADASTRISTA DE REDES DE ÁGUA (ENCARGOS COMPLEMENTARES) - MENSALISTA</v>
          </cell>
          <cell r="I6726" t="str">
            <v>MES</v>
          </cell>
          <cell r="J6726" t="str">
            <v>COEFICIENTE DE REPRESENTATIVIDADE</v>
          </cell>
          <cell r="K6726" t="str">
            <v>4,70</v>
          </cell>
          <cell r="L6726" t="str">
            <v>ENCARGOS COMPLEMENTARES REFERENCIAL</v>
          </cell>
        </row>
        <row r="6727">
          <cell r="A6727">
            <v>101328</v>
          </cell>
          <cell r="B6727" t="str">
            <v>SERVICOS DIVERSOS</v>
          </cell>
          <cell r="C6727" t="str">
            <v>SEDI</v>
          </cell>
          <cell r="D6727" t="str">
            <v>OUTROS</v>
          </cell>
          <cell r="E6727" t="str">
            <v>0318</v>
          </cell>
          <cell r="F6727" t="str">
            <v/>
          </cell>
          <cell r="G6727" t="str">
            <v/>
          </cell>
          <cell r="H6727" t="str">
            <v>CURSO DE CAPACITAÇÃO PARA MOTORISTA DE CAMINHAO-CARRETA (ENCARGOS COMPLEMENTARES) - MENSALISTA</v>
          </cell>
          <cell r="I6727" t="str">
            <v>MES</v>
          </cell>
          <cell r="J6727" t="str">
            <v>COEFICIENTE DE REPRESENTATIVIDADE</v>
          </cell>
          <cell r="K6727" t="str">
            <v>8,63</v>
          </cell>
          <cell r="L6727" t="str">
            <v>ENCARGOS COMPLEMENTARES REFERENCIAL</v>
          </cell>
        </row>
        <row r="6728">
          <cell r="A6728">
            <v>101329</v>
          </cell>
          <cell r="B6728" t="str">
            <v>SERVICOS DIVERSOS</v>
          </cell>
          <cell r="C6728" t="str">
            <v>SEDI</v>
          </cell>
          <cell r="D6728" t="str">
            <v>OUTROS</v>
          </cell>
          <cell r="E6728" t="str">
            <v>0318</v>
          </cell>
          <cell r="F6728" t="str">
            <v/>
          </cell>
          <cell r="G6728" t="str">
            <v/>
          </cell>
          <cell r="H6728" t="str">
            <v>CURSO DE CAPACITAÇÃO PARA MAÇARIQUEIRO (ENCARGOS COMPLEMENTARES) - MENSALISTA</v>
          </cell>
          <cell r="I6728" t="str">
            <v>MES</v>
          </cell>
          <cell r="J6728" t="str">
            <v>COEFICIENTE DE REPRESENTATIVIDADE</v>
          </cell>
          <cell r="K6728" t="str">
            <v>22,94</v>
          </cell>
          <cell r="L6728" t="str">
            <v>ENCARGOS COMPLEMENTARES REFERENCIAL</v>
          </cell>
        </row>
        <row r="6729">
          <cell r="A6729">
            <v>101330</v>
          </cell>
          <cell r="B6729" t="str">
            <v>SERVICOS DIVERSOS</v>
          </cell>
          <cell r="C6729" t="str">
            <v>SEDI</v>
          </cell>
          <cell r="D6729" t="str">
            <v>OUTROS</v>
          </cell>
          <cell r="E6729" t="str">
            <v>0318</v>
          </cell>
          <cell r="F6729" t="str">
            <v/>
          </cell>
          <cell r="G6729" t="str">
            <v/>
          </cell>
          <cell r="H6729" t="str">
            <v>CURSO DE CAPACITAÇÃO PARA MARCENEIRO (ENCARGOS COMPLEMENTARES) - MENSALISTA</v>
          </cell>
          <cell r="I6729" t="str">
            <v>MES</v>
          </cell>
          <cell r="J6729" t="str">
            <v>COEFICIENTE DE REPRESENTATIVIDADE</v>
          </cell>
          <cell r="K6729" t="str">
            <v>17,87</v>
          </cell>
          <cell r="L6729" t="str">
            <v>ENCARGOS COMPLEMENTARES REFERENCIAL</v>
          </cell>
        </row>
        <row r="6730">
          <cell r="A6730">
            <v>101331</v>
          </cell>
          <cell r="B6730" t="str">
            <v>SERVICOS DIVERSOS</v>
          </cell>
          <cell r="C6730" t="str">
            <v>SEDI</v>
          </cell>
          <cell r="D6730" t="str">
            <v>OUTROS</v>
          </cell>
          <cell r="E6730" t="str">
            <v>0318</v>
          </cell>
          <cell r="F6730" t="str">
            <v/>
          </cell>
          <cell r="G6730" t="str">
            <v/>
          </cell>
          <cell r="H6730" t="str">
            <v>CURSO DE CAPACITAÇÃO PARA MARMORISTA / GRANITEIRO (ENCARGOS COMPLEMENTARES) - MENSALISTA</v>
          </cell>
          <cell r="I6730" t="str">
            <v>MES</v>
          </cell>
          <cell r="J6730" t="str">
            <v>COEFICIENTE DE REPRESENTATIVIDADE</v>
          </cell>
          <cell r="K6730" t="str">
            <v>18,85</v>
          </cell>
          <cell r="L6730" t="str">
            <v>ENCARGOS COMPLEMENTARES REFERENCIAL</v>
          </cell>
        </row>
        <row r="6731">
          <cell r="A6731">
            <v>101332</v>
          </cell>
          <cell r="B6731" t="str">
            <v>SERVICOS DIVERSOS</v>
          </cell>
          <cell r="C6731" t="str">
            <v>SEDI</v>
          </cell>
          <cell r="D6731" t="str">
            <v>OUTROS</v>
          </cell>
          <cell r="E6731" t="str">
            <v>0318</v>
          </cell>
          <cell r="F6731" t="str">
            <v/>
          </cell>
          <cell r="G6731" t="str">
            <v/>
          </cell>
          <cell r="H6731" t="str">
            <v>CURSO DE CAPACITAÇÃO PARA MOTORISTA DE CARRO DE PASSEIO (ENCARGOS COMPLEMENTARES) - MENSALISTA</v>
          </cell>
          <cell r="I6731" t="str">
            <v>MES</v>
          </cell>
          <cell r="J6731" t="str">
            <v>COEFICIENTE DE REPRESENTATIVIDADE</v>
          </cell>
          <cell r="K6731" t="str">
            <v>6,92</v>
          </cell>
          <cell r="L6731" t="str">
            <v>ENCARGOS COMPLEMENTARES REFERENCIAL</v>
          </cell>
        </row>
        <row r="6732">
          <cell r="A6732">
            <v>101333</v>
          </cell>
          <cell r="B6732" t="str">
            <v>SERVICOS DIVERSOS</v>
          </cell>
          <cell r="C6732" t="str">
            <v>SEDI</v>
          </cell>
          <cell r="D6732" t="str">
            <v>OUTROS</v>
          </cell>
          <cell r="E6732" t="str">
            <v>0318</v>
          </cell>
          <cell r="F6732" t="str">
            <v/>
          </cell>
          <cell r="G6732" t="str">
            <v/>
          </cell>
          <cell r="H6732" t="str">
            <v>CURSO DE CAPACITAÇÃO PARA MECÂNICO DE EQUIPAMENTOS PESADOS (ENCARGOS COMPLEMENTARES) - MENSALISTA</v>
          </cell>
          <cell r="I6732" t="str">
            <v>MES</v>
          </cell>
          <cell r="J6732" t="str">
            <v>COEFICIENTE DE REPRESENTATIVIDADE</v>
          </cell>
          <cell r="K6732" t="str">
            <v>14,63</v>
          </cell>
          <cell r="L6732" t="str">
            <v>ENCARGOS COMPLEMENTARES REFERENCIAL</v>
          </cell>
        </row>
        <row r="6733">
          <cell r="A6733">
            <v>101334</v>
          </cell>
          <cell r="B6733" t="str">
            <v>SERVICOS DIVERSOS</v>
          </cell>
          <cell r="C6733" t="str">
            <v>SEDI</v>
          </cell>
          <cell r="D6733" t="str">
            <v>OUTROS</v>
          </cell>
          <cell r="E6733" t="str">
            <v>0318</v>
          </cell>
          <cell r="F6733" t="str">
            <v/>
          </cell>
          <cell r="G6733" t="str">
            <v/>
          </cell>
          <cell r="H6733" t="str">
            <v>CURSO DE CAPACITAÇÃO PARA MECÂNICO DE REFRIGERAÇÃO (ENCARGOS COMPLEMENTARES) - MENSALISTA</v>
          </cell>
          <cell r="I6733" t="str">
            <v>MES</v>
          </cell>
          <cell r="J6733" t="str">
            <v>COEFICIENTE DE REPRESENTATIVIDADE</v>
          </cell>
          <cell r="K6733" t="str">
            <v>35,27</v>
          </cell>
          <cell r="L6733" t="str">
            <v>ENCARGOS COMPLEMENTARES REFERENCIAL</v>
          </cell>
        </row>
        <row r="6734">
          <cell r="A6734">
            <v>101335</v>
          </cell>
          <cell r="B6734" t="str">
            <v>SERVICOS DIVERSOS</v>
          </cell>
          <cell r="C6734" t="str">
            <v>SEDI</v>
          </cell>
          <cell r="D6734" t="str">
            <v>OUTROS</v>
          </cell>
          <cell r="E6734" t="str">
            <v>0318</v>
          </cell>
          <cell r="F6734" t="str">
            <v/>
          </cell>
          <cell r="G6734" t="str">
            <v/>
          </cell>
          <cell r="H6734" t="str">
            <v>CURSO DE CAPACITAÇÃO PARA MOTORISTA DE ONIBUS / MICRO-ONIBUS (ENCARGOS COMPLEMENTARES) - MENSALISTA</v>
          </cell>
          <cell r="I6734" t="str">
            <v>MES</v>
          </cell>
          <cell r="J6734" t="str">
            <v>COEFICIENTE DE REPRESENTATIVIDADE</v>
          </cell>
          <cell r="K6734" t="str">
            <v>8,37</v>
          </cell>
          <cell r="L6734" t="str">
            <v>ENCARGOS COMPLEMENTARES REFERENCIAL</v>
          </cell>
        </row>
        <row r="6735">
          <cell r="A6735">
            <v>101336</v>
          </cell>
          <cell r="B6735" t="str">
            <v>SERVICOS DIVERSOS</v>
          </cell>
          <cell r="C6735" t="str">
            <v>SEDI</v>
          </cell>
          <cell r="D6735" t="str">
            <v>OUTROS</v>
          </cell>
          <cell r="E6735" t="str">
            <v>0318</v>
          </cell>
          <cell r="F6735" t="str">
            <v/>
          </cell>
          <cell r="G6735" t="str">
            <v/>
          </cell>
          <cell r="H6735" t="str">
            <v>CURSO DE CAPACITAÇÃO PARA MOTORISTA OPERADOR DE CAMINHAO COM MUNCK (ENCARGOS COMPLEMENTARES) - MENSALISTA</v>
          </cell>
          <cell r="I6735" t="str">
            <v>MES</v>
          </cell>
          <cell r="J6735" t="str">
            <v>COEFICIENTE DE REPRESENTATIVIDADE</v>
          </cell>
          <cell r="K6735" t="str">
            <v>22,29</v>
          </cell>
          <cell r="L6735" t="str">
            <v>ENCARGOS COMPLEMENTARES REFERENCIAL</v>
          </cell>
        </row>
        <row r="6736">
          <cell r="A6736">
            <v>101337</v>
          </cell>
          <cell r="B6736" t="str">
            <v>SERVICOS DIVERSOS</v>
          </cell>
          <cell r="C6736" t="str">
            <v>SEDI</v>
          </cell>
          <cell r="D6736" t="str">
            <v>OUTROS</v>
          </cell>
          <cell r="E6736" t="str">
            <v>0318</v>
          </cell>
          <cell r="F6736" t="str">
            <v/>
          </cell>
          <cell r="G6736" t="str">
            <v/>
          </cell>
          <cell r="H6736" t="str">
            <v>CURSO DE CAPACITAÇÃO PARA NIVELADOR (ENCARGOS COMPLEMENTARES) - MENSALISTA</v>
          </cell>
          <cell r="I6736" t="str">
            <v>MES</v>
          </cell>
          <cell r="J6736" t="str">
            <v>COEFICIENTE DE REPRESENTATIVIDADE</v>
          </cell>
          <cell r="K6736" t="str">
            <v>7,32</v>
          </cell>
          <cell r="L6736" t="str">
            <v>ENCARGOS COMPLEMENTARES REFERENCIAL</v>
          </cell>
        </row>
        <row r="6737">
          <cell r="A6737">
            <v>101338</v>
          </cell>
          <cell r="B6737" t="str">
            <v>SERVICOS DIVERSOS</v>
          </cell>
          <cell r="C6737" t="str">
            <v>SEDI</v>
          </cell>
          <cell r="D6737" t="str">
            <v>OUTROS</v>
          </cell>
          <cell r="E6737" t="str">
            <v>0318</v>
          </cell>
          <cell r="F6737" t="str">
            <v/>
          </cell>
          <cell r="G6737" t="str">
            <v/>
          </cell>
          <cell r="H6737" t="str">
            <v>CURSO DE CAPACITAÇÃO PARA OPERADOR DE BATE-ESTACAS (ENCARGOS COMPLEMENTARES) - MENSALISTA</v>
          </cell>
          <cell r="I6737" t="str">
            <v>MES</v>
          </cell>
          <cell r="J6737" t="str">
            <v>COEFICIENTE DE REPRESENTATIVIDADE</v>
          </cell>
          <cell r="K6737" t="str">
            <v>13,25</v>
          </cell>
          <cell r="L6737" t="str">
            <v>ENCARGOS COMPLEMENTARES REFERENCIAL</v>
          </cell>
        </row>
        <row r="6738">
          <cell r="A6738">
            <v>101339</v>
          </cell>
          <cell r="B6738" t="str">
            <v>SERVICOS DIVERSOS</v>
          </cell>
          <cell r="C6738" t="str">
            <v>SEDI</v>
          </cell>
          <cell r="D6738" t="str">
            <v>OUTROS</v>
          </cell>
          <cell r="E6738" t="str">
            <v>0318</v>
          </cell>
          <cell r="F6738" t="str">
            <v/>
          </cell>
          <cell r="G6738" t="str">
            <v/>
          </cell>
          <cell r="H6738" t="str">
            <v>CURSO DE CAPACITAÇÃO PARA OPERADOR DE BETONEIRA (ENCARGOS COMPLEMENTARES) - MENSALISTA</v>
          </cell>
          <cell r="I6738" t="str">
            <v>MES</v>
          </cell>
          <cell r="J6738" t="str">
            <v>COEFICIENTE DE REPRESENTATIVIDADE</v>
          </cell>
          <cell r="K6738" t="str">
            <v>9,57</v>
          </cell>
          <cell r="L6738" t="str">
            <v>ENCARGOS COMPLEMENTARES REFERENCIAL</v>
          </cell>
        </row>
        <row r="6739">
          <cell r="A6739">
            <v>101340</v>
          </cell>
          <cell r="B6739" t="str">
            <v>SERVICOS DIVERSOS</v>
          </cell>
          <cell r="C6739" t="str">
            <v>SEDI</v>
          </cell>
          <cell r="D6739" t="str">
            <v>OUTROS</v>
          </cell>
          <cell r="E6739" t="str">
            <v>0318</v>
          </cell>
          <cell r="F6739" t="str">
            <v/>
          </cell>
          <cell r="G6739" t="str">
            <v/>
          </cell>
          <cell r="H6739" t="str">
            <v>CURSO DE CAPACITAÇÃO PARA OPERADOR DE BETONEIRA ESTACIONARIA / MISTURADOR (ENCARGOS COMPLEMENTARES) - MENSALISTA</v>
          </cell>
          <cell r="I6739" t="str">
            <v>MES</v>
          </cell>
          <cell r="J6739" t="str">
            <v>COEFICIENTE DE REPRESENTATIVIDADE</v>
          </cell>
          <cell r="K6739" t="str">
            <v>9,24</v>
          </cell>
          <cell r="L6739" t="str">
            <v>ENCARGOS COMPLEMENTARES REFERENCIAL</v>
          </cell>
        </row>
        <row r="6740">
          <cell r="A6740">
            <v>101341</v>
          </cell>
          <cell r="B6740" t="str">
            <v>SERVICOS DIVERSOS</v>
          </cell>
          <cell r="C6740" t="str">
            <v>SEDI</v>
          </cell>
          <cell r="D6740" t="str">
            <v>OUTROS</v>
          </cell>
          <cell r="E6740" t="str">
            <v>0318</v>
          </cell>
          <cell r="F6740" t="str">
            <v/>
          </cell>
          <cell r="G6740" t="str">
            <v/>
          </cell>
          <cell r="H6740" t="str">
            <v>CURSO DE CAPACITAÇÃO PARA OPERADOR DE COMPRESSOR DE AR OU COMPRESSORISTA (ENCARGOS COMPLEMENTARES) - MENSALISTA</v>
          </cell>
          <cell r="I6740" t="str">
            <v>MES</v>
          </cell>
          <cell r="J6740" t="str">
            <v>COEFICIENTE DE REPRESENTATIVIDADE</v>
          </cell>
          <cell r="K6740" t="str">
            <v>11,95</v>
          </cell>
          <cell r="L6740" t="str">
            <v>ENCARGOS COMPLEMENTARES REFERENCIAL</v>
          </cell>
        </row>
        <row r="6741">
          <cell r="A6741">
            <v>101342</v>
          </cell>
          <cell r="B6741" t="str">
            <v>SERVICOS DIVERSOS</v>
          </cell>
          <cell r="C6741" t="str">
            <v>SEDI</v>
          </cell>
          <cell r="D6741" t="str">
            <v>OUTROS</v>
          </cell>
          <cell r="E6741" t="str">
            <v>0318</v>
          </cell>
          <cell r="F6741" t="str">
            <v/>
          </cell>
          <cell r="G6741" t="str">
            <v/>
          </cell>
          <cell r="H6741" t="str">
            <v>CURSO DE CAPACITAÇÃO PARA OPERADOR DE DEMARCADORA DE FAIXAS DE TRAFEGO (ENCARGOS COMPLEMENTARES) - MENSALISTA</v>
          </cell>
          <cell r="I6741" t="str">
            <v>MES</v>
          </cell>
          <cell r="J6741" t="str">
            <v>COEFICIENTE DE REPRESENTATIVIDADE</v>
          </cell>
          <cell r="K6741" t="str">
            <v>11,78</v>
          </cell>
          <cell r="L6741" t="str">
            <v>ENCARGOS COMPLEMENTARES REFERENCIAL</v>
          </cell>
        </row>
        <row r="6742">
          <cell r="A6742">
            <v>101343</v>
          </cell>
          <cell r="B6742" t="str">
            <v>SERVICOS DIVERSOS</v>
          </cell>
          <cell r="C6742" t="str">
            <v>SEDI</v>
          </cell>
          <cell r="D6742" t="str">
            <v>OUTROS</v>
          </cell>
          <cell r="E6742" t="str">
            <v>0318</v>
          </cell>
          <cell r="F6742" t="str">
            <v/>
          </cell>
          <cell r="G6742" t="str">
            <v/>
          </cell>
          <cell r="H6742" t="str">
            <v>CURSO DE CAPACITAÇÃO PARA OPERADOR DE ESCAVADEIRA (ENCARGOS COMPLEMENTARES) - MENSALISTA</v>
          </cell>
          <cell r="I6742" t="str">
            <v>MES</v>
          </cell>
          <cell r="J6742" t="str">
            <v>COEFICIENTE DE REPRESENTATIVIDADE</v>
          </cell>
          <cell r="K6742" t="str">
            <v>17,68</v>
          </cell>
          <cell r="L6742" t="str">
            <v>ENCARGOS COMPLEMENTARES REFERENCIAL</v>
          </cell>
        </row>
        <row r="6743">
          <cell r="A6743">
            <v>101344</v>
          </cell>
          <cell r="B6743" t="str">
            <v>SERVICOS DIVERSOS</v>
          </cell>
          <cell r="C6743" t="str">
            <v>SEDI</v>
          </cell>
          <cell r="D6743" t="str">
            <v>OUTROS</v>
          </cell>
          <cell r="E6743" t="str">
            <v>0318</v>
          </cell>
          <cell r="F6743" t="str">
            <v/>
          </cell>
          <cell r="G6743" t="str">
            <v/>
          </cell>
          <cell r="H6743" t="str">
            <v>CURSO DE CAPACITAÇÃO PARA OPERADOR DE GUINCHO OU GUINCHEIRO (ENCARGOS COMPLEMENTARES) - MENSALISTA</v>
          </cell>
          <cell r="I6743" t="str">
            <v>MES</v>
          </cell>
          <cell r="J6743" t="str">
            <v>COEFICIENTE DE REPRESENTATIVIDADE</v>
          </cell>
          <cell r="K6743" t="str">
            <v>19,71</v>
          </cell>
          <cell r="L6743" t="str">
            <v>ENCARGOS COMPLEMENTARES REFERENCIAL</v>
          </cell>
        </row>
        <row r="6744">
          <cell r="A6744">
            <v>101345</v>
          </cell>
          <cell r="B6744" t="str">
            <v>SERVICOS DIVERSOS</v>
          </cell>
          <cell r="C6744" t="str">
            <v>SEDI</v>
          </cell>
          <cell r="D6744" t="str">
            <v>OUTROS</v>
          </cell>
          <cell r="E6744" t="str">
            <v>0318</v>
          </cell>
          <cell r="F6744" t="str">
            <v/>
          </cell>
          <cell r="G6744" t="str">
            <v/>
          </cell>
          <cell r="H6744" t="str">
            <v>CURSO DE CAPACITAÇÃO PARA OPERADOR DE GUINDASTE (ENCARGOS COMPLEMENTARES) - MENSALISTA</v>
          </cell>
          <cell r="I6744" t="str">
            <v>MES</v>
          </cell>
          <cell r="J6744" t="str">
            <v>COEFICIENTE DE REPRESENTATIVIDADE</v>
          </cell>
          <cell r="K6744" t="str">
            <v>23,04</v>
          </cell>
          <cell r="L6744" t="str">
            <v>ENCARGOS COMPLEMENTARES REFERENCIAL</v>
          </cell>
        </row>
        <row r="6745">
          <cell r="A6745">
            <v>101346</v>
          </cell>
          <cell r="B6745" t="str">
            <v>SERVICOS DIVERSOS</v>
          </cell>
          <cell r="C6745" t="str">
            <v>SEDI</v>
          </cell>
          <cell r="D6745" t="str">
            <v>OUTROS</v>
          </cell>
          <cell r="E6745" t="str">
            <v>0318</v>
          </cell>
          <cell r="F6745" t="str">
            <v/>
          </cell>
          <cell r="G6745" t="str">
            <v/>
          </cell>
          <cell r="H6745" t="str">
            <v>CURSO DE CAPACITAÇÃO PARA OPERADOR DE JATO ABRASIVO OU JATISTA (ENCARGOS COMPLEMENTARES) - MENSALISTA</v>
          </cell>
          <cell r="I6745" t="str">
            <v>MES</v>
          </cell>
          <cell r="J6745" t="str">
            <v>COEFICIENTE DE REPRESENTATIVIDADE</v>
          </cell>
          <cell r="K6745" t="str">
            <v>15,83</v>
          </cell>
          <cell r="L6745" t="str">
            <v>ENCARGOS COMPLEMENTARES REFERENCIAL</v>
          </cell>
        </row>
        <row r="6746">
          <cell r="A6746">
            <v>101347</v>
          </cell>
          <cell r="B6746" t="str">
            <v>SERVICOS DIVERSOS</v>
          </cell>
          <cell r="C6746" t="str">
            <v>SEDI</v>
          </cell>
          <cell r="D6746" t="str">
            <v>OUTROS</v>
          </cell>
          <cell r="E6746" t="str">
            <v>0318</v>
          </cell>
          <cell r="F6746" t="str">
            <v/>
          </cell>
          <cell r="G6746" t="str">
            <v/>
          </cell>
          <cell r="H6746" t="str">
            <v>CURSO DE CAPACITAÇÃO PARA OPERADOR DE MAQUINAS E TRATORES DIVERSOS (ENCARGOS COMPLEMENTARES) - MENSALISTA</v>
          </cell>
          <cell r="I6746" t="str">
            <v>MES</v>
          </cell>
          <cell r="J6746" t="str">
            <v>COEFICIENTE DE REPRESENTATIVIDADE</v>
          </cell>
          <cell r="K6746" t="str">
            <v>15,57</v>
          </cell>
          <cell r="L6746" t="str">
            <v>ENCARGOS COMPLEMENTARES REFERENCIAL</v>
          </cell>
        </row>
        <row r="6747">
          <cell r="A6747">
            <v>101348</v>
          </cell>
          <cell r="B6747" t="str">
            <v>SERVICOS DIVERSOS</v>
          </cell>
          <cell r="C6747" t="str">
            <v>SEDI</v>
          </cell>
          <cell r="D6747" t="str">
            <v>OUTROS</v>
          </cell>
          <cell r="E6747" t="str">
            <v>0318</v>
          </cell>
          <cell r="F6747" t="str">
            <v/>
          </cell>
          <cell r="G6747" t="str">
            <v/>
          </cell>
          <cell r="H6747" t="str">
            <v>CURSO DE CAPACITAÇÃO PARA OPERADOR DE MARTELETE OU MARTELETEIRO (ENCARGOS COMPLEMENTARES) - MENSALISTA</v>
          </cell>
          <cell r="I6747" t="str">
            <v>MES</v>
          </cell>
          <cell r="J6747" t="str">
            <v>COEFICIENTE DE REPRESENTATIVIDADE</v>
          </cell>
          <cell r="K6747" t="str">
            <v>12,10</v>
          </cell>
          <cell r="L6747" t="str">
            <v>ENCARGOS COMPLEMENTARES REFERENCIAL</v>
          </cell>
        </row>
        <row r="6748">
          <cell r="A6748">
            <v>101349</v>
          </cell>
          <cell r="B6748" t="str">
            <v>SERVICOS DIVERSOS</v>
          </cell>
          <cell r="C6748" t="str">
            <v>SEDI</v>
          </cell>
          <cell r="D6748" t="str">
            <v>OUTROS</v>
          </cell>
          <cell r="E6748" t="str">
            <v>0318</v>
          </cell>
          <cell r="F6748" t="str">
            <v/>
          </cell>
          <cell r="G6748" t="str">
            <v/>
          </cell>
          <cell r="H6748" t="str">
            <v>CURSO DE CAPACITAÇÃO PARA OPERADOR DE MOTO SCRAPER (ENCARGOS COMPLEMENTARES) - MENSALISTA</v>
          </cell>
          <cell r="I6748" t="str">
            <v>MES</v>
          </cell>
          <cell r="J6748" t="str">
            <v>COEFICIENTE DE REPRESENTATIVIDADE</v>
          </cell>
          <cell r="K6748" t="str">
            <v>11,98</v>
          </cell>
          <cell r="L6748" t="str">
            <v>ENCARGOS COMPLEMENTARES REFERENCIAL</v>
          </cell>
        </row>
        <row r="6749">
          <cell r="A6749">
            <v>101350</v>
          </cell>
          <cell r="B6749" t="str">
            <v>SERVICOS DIVERSOS</v>
          </cell>
          <cell r="C6749" t="str">
            <v>SEDI</v>
          </cell>
          <cell r="D6749" t="str">
            <v>OUTROS</v>
          </cell>
          <cell r="E6749" t="str">
            <v>0318</v>
          </cell>
          <cell r="F6749" t="str">
            <v/>
          </cell>
          <cell r="G6749" t="str">
            <v/>
          </cell>
          <cell r="H6749" t="str">
            <v>CURSO DE CAPACITAÇÃO PARA OPERADOR DE MOTONIVELADORA (ENCARGOS COMPLEMENTARES) - MENSALISTA</v>
          </cell>
          <cell r="I6749" t="str">
            <v>MES</v>
          </cell>
          <cell r="J6749" t="str">
            <v>COEFICIENTE DE REPRESENTATIVIDADE</v>
          </cell>
          <cell r="K6749" t="str">
            <v>14,70</v>
          </cell>
          <cell r="L6749" t="str">
            <v>ENCARGOS COMPLEMENTARES REFERENCIAL</v>
          </cell>
        </row>
        <row r="6750">
          <cell r="A6750">
            <v>101351</v>
          </cell>
          <cell r="B6750" t="str">
            <v>SERVICOS DIVERSOS</v>
          </cell>
          <cell r="C6750" t="str">
            <v>SEDI</v>
          </cell>
          <cell r="D6750" t="str">
            <v>OUTROS</v>
          </cell>
          <cell r="E6750" t="str">
            <v>0318</v>
          </cell>
          <cell r="F6750" t="str">
            <v/>
          </cell>
          <cell r="G6750" t="str">
            <v/>
          </cell>
          <cell r="H6750" t="str">
            <v>CURSO DE CAPACITAÇÃO PARA OPERADOR DE PA CARREGADEIRA (ENCARGOS COMPLEMENTARES) - MENSALISTA</v>
          </cell>
          <cell r="I6750" t="str">
            <v>MES</v>
          </cell>
          <cell r="J6750" t="str">
            <v>COEFICIENTE DE REPRESENTATIVIDADE</v>
          </cell>
          <cell r="K6750" t="str">
            <v>11,37</v>
          </cell>
          <cell r="L6750" t="str">
            <v>ENCARGOS COMPLEMENTARES REFERENCIAL</v>
          </cell>
        </row>
        <row r="6751">
          <cell r="A6751">
            <v>101352</v>
          </cell>
          <cell r="B6751" t="str">
            <v>SERVICOS DIVERSOS</v>
          </cell>
          <cell r="C6751" t="str">
            <v>SEDI</v>
          </cell>
          <cell r="D6751" t="str">
            <v>OUTROS</v>
          </cell>
          <cell r="E6751" t="str">
            <v>0318</v>
          </cell>
          <cell r="F6751" t="str">
            <v/>
          </cell>
          <cell r="G6751" t="str">
            <v/>
          </cell>
          <cell r="H6751" t="str">
            <v>CURSO DE CAPACITAÇÃO PARA OPERADOR DE PAVIMENTADORA / MESA VIBROACABADORA (ENCARGOS COMPLEMENTARES) - MENSALISTA</v>
          </cell>
          <cell r="I6751" t="str">
            <v>MES</v>
          </cell>
          <cell r="J6751" t="str">
            <v>COEFICIENTE DE REPRESENTATIVIDADE</v>
          </cell>
          <cell r="K6751" t="str">
            <v>12,37</v>
          </cell>
          <cell r="L6751" t="str">
            <v>ENCARGOS COMPLEMENTARES REFERENCIAL</v>
          </cell>
        </row>
        <row r="6752">
          <cell r="A6752">
            <v>101353</v>
          </cell>
          <cell r="B6752" t="str">
            <v>SERVICOS DIVERSOS</v>
          </cell>
          <cell r="C6752" t="str">
            <v>SEDI</v>
          </cell>
          <cell r="D6752" t="str">
            <v>OUTROS</v>
          </cell>
          <cell r="E6752" t="str">
            <v>0318</v>
          </cell>
          <cell r="F6752" t="str">
            <v/>
          </cell>
          <cell r="G6752" t="str">
            <v/>
          </cell>
          <cell r="H6752" t="str">
            <v>CURSO DE CAPACITAÇÃO PARA OPERADOR DE ROLO COMPACTADOR (ENCARGOS COMPLEMENTARES) - MENSALISTA</v>
          </cell>
          <cell r="I6752" t="str">
            <v>MES</v>
          </cell>
          <cell r="J6752" t="str">
            <v>COEFICIENTE DE REPRESENTATIVIDADE</v>
          </cell>
          <cell r="K6752" t="str">
            <v>11,16</v>
          </cell>
          <cell r="L6752" t="str">
            <v>ENCARGOS COMPLEMENTARES REFERENCIAL</v>
          </cell>
        </row>
        <row r="6753">
          <cell r="A6753">
            <v>101354</v>
          </cell>
          <cell r="B6753" t="str">
            <v>SERVICOS DIVERSOS</v>
          </cell>
          <cell r="C6753" t="str">
            <v>SEDI</v>
          </cell>
          <cell r="D6753" t="str">
            <v>OUTROS</v>
          </cell>
          <cell r="E6753" t="str">
            <v>0318</v>
          </cell>
          <cell r="F6753" t="str">
            <v/>
          </cell>
          <cell r="G6753" t="str">
            <v/>
          </cell>
          <cell r="H6753" t="str">
            <v>CURSO DE CAPACITAÇÃO PARA OPERADOR DE TRATOR - EXCLUSIVE AGROPECUARIA (ENCARGOS COMPLEMENTARES) - MENSALISTA</v>
          </cell>
          <cell r="I6753" t="str">
            <v>MES</v>
          </cell>
          <cell r="J6753" t="str">
            <v>COEFICIENTE DE REPRESENTATIVIDADE</v>
          </cell>
          <cell r="K6753" t="str">
            <v>15,57</v>
          </cell>
          <cell r="L6753" t="str">
            <v>ENCARGOS COMPLEMENTARES REFERENCIAL</v>
          </cell>
        </row>
        <row r="6754">
          <cell r="A6754">
            <v>101355</v>
          </cell>
          <cell r="B6754" t="str">
            <v>SERVICOS DIVERSOS</v>
          </cell>
          <cell r="C6754" t="str">
            <v>SEDI</v>
          </cell>
          <cell r="D6754" t="str">
            <v>OUTROS</v>
          </cell>
          <cell r="E6754" t="str">
            <v>0318</v>
          </cell>
          <cell r="F6754" t="str">
            <v/>
          </cell>
          <cell r="G6754" t="str">
            <v/>
          </cell>
          <cell r="H6754" t="str">
            <v>CURSO DE CAPACITAÇÃO PARA OPERADOR DE USINA DE ASFALTO, DE SOLOS OU DE CONCRETO (ENCARGOS COMPLEMENTARES) - MENSALISTA</v>
          </cell>
          <cell r="I6754" t="str">
            <v>MES</v>
          </cell>
          <cell r="J6754" t="str">
            <v>COEFICIENTE DE REPRESENTATIVIDADE</v>
          </cell>
          <cell r="K6754" t="str">
            <v>10,62</v>
          </cell>
          <cell r="L6754" t="str">
            <v>ENCARGOS COMPLEMENTARES REFERENCIAL</v>
          </cell>
        </row>
        <row r="6755">
          <cell r="A6755">
            <v>101356</v>
          </cell>
          <cell r="B6755" t="str">
            <v>SERVICOS DIVERSOS</v>
          </cell>
          <cell r="C6755" t="str">
            <v>SEDI</v>
          </cell>
          <cell r="D6755" t="str">
            <v>OUTROS</v>
          </cell>
          <cell r="E6755" t="str">
            <v>0318</v>
          </cell>
          <cell r="F6755" t="str">
            <v/>
          </cell>
          <cell r="G6755" t="str">
            <v/>
          </cell>
          <cell r="H6755" t="str">
            <v>CURSO DE CAPACITAÇÃO PARA PASTILHEIRO (ENCARGOS COMPLEMENTARES) - MENSALISTA</v>
          </cell>
          <cell r="I6755" t="str">
            <v>MES</v>
          </cell>
          <cell r="J6755" t="str">
            <v>COEFICIENTE DE REPRESENTATIVIDADE</v>
          </cell>
          <cell r="K6755" t="str">
            <v>22,33</v>
          </cell>
          <cell r="L6755" t="str">
            <v>ENCARGOS COMPLEMENTARES REFERENCIAL</v>
          </cell>
        </row>
        <row r="6756">
          <cell r="A6756">
            <v>101357</v>
          </cell>
          <cell r="B6756" t="str">
            <v>SERVICOS DIVERSOS</v>
          </cell>
          <cell r="C6756" t="str">
            <v>SEDI</v>
          </cell>
          <cell r="D6756" t="str">
            <v>OUTROS</v>
          </cell>
          <cell r="E6756" t="str">
            <v>0318</v>
          </cell>
          <cell r="F6756" t="str">
            <v/>
          </cell>
          <cell r="G6756" t="str">
            <v/>
          </cell>
          <cell r="H6756" t="str">
            <v>CURSO DE CAPACITAÇÃO PARA PEDREIRO (ENCARGOS COMPLEMENTARES) - MENSALISTA</v>
          </cell>
          <cell r="I6756" t="str">
            <v>MES</v>
          </cell>
          <cell r="J6756" t="str">
            <v>COEFICIENTE DE REPRESENTATIVIDADE</v>
          </cell>
          <cell r="K6756" t="str">
            <v>25,04</v>
          </cell>
          <cell r="L6756" t="str">
            <v>ENCARGOS COMPLEMENTARES REFERENCIAL</v>
          </cell>
        </row>
        <row r="6757">
          <cell r="A6757">
            <v>101358</v>
          </cell>
          <cell r="B6757" t="str">
            <v>SERVICOS DIVERSOS</v>
          </cell>
          <cell r="C6757" t="str">
            <v>SEDI</v>
          </cell>
          <cell r="D6757" t="str">
            <v>OUTROS</v>
          </cell>
          <cell r="E6757" t="str">
            <v>0318</v>
          </cell>
          <cell r="F6757" t="str">
            <v/>
          </cell>
          <cell r="G6757" t="str">
            <v/>
          </cell>
          <cell r="H6757" t="str">
            <v>CURSO DE CAPACITAÇÃO PARA PINTOR (ENCARGOS COMPLEMENTARES) - MENSALISTA</v>
          </cell>
          <cell r="I6757" t="str">
            <v>MES</v>
          </cell>
          <cell r="J6757" t="str">
            <v>COEFICIENTE DE REPRESENTATIVIDADE</v>
          </cell>
          <cell r="K6757" t="str">
            <v>17,49</v>
          </cell>
          <cell r="L6757" t="str">
            <v>ENCARGOS COMPLEMENTARES REFERENCIAL</v>
          </cell>
        </row>
        <row r="6758">
          <cell r="A6758">
            <v>101359</v>
          </cell>
          <cell r="B6758" t="str">
            <v>SERVICOS DIVERSOS</v>
          </cell>
          <cell r="C6758" t="str">
            <v>SEDI</v>
          </cell>
          <cell r="D6758" t="str">
            <v>OUTROS</v>
          </cell>
          <cell r="E6758" t="str">
            <v>0318</v>
          </cell>
          <cell r="F6758" t="str">
            <v/>
          </cell>
          <cell r="G6758" t="str">
            <v/>
          </cell>
          <cell r="H6758" t="str">
            <v>CURSO DE CAPACITAÇÃO PARA PINTOR DE LETREIROS (ENCARGOS COMPLEMENTARES) - MENSALISTA</v>
          </cell>
          <cell r="I6758" t="str">
            <v>MES</v>
          </cell>
          <cell r="J6758" t="str">
            <v>COEFICIENTE DE REPRESENTATIVIDADE</v>
          </cell>
          <cell r="K6758" t="str">
            <v>22,07</v>
          </cell>
          <cell r="L6758" t="str">
            <v>ENCARGOS COMPLEMENTARES REFERENCIAL</v>
          </cell>
        </row>
        <row r="6759">
          <cell r="A6759">
            <v>101360</v>
          </cell>
          <cell r="B6759" t="str">
            <v>SERVICOS DIVERSOS</v>
          </cell>
          <cell r="C6759" t="str">
            <v>SEDI</v>
          </cell>
          <cell r="D6759" t="str">
            <v>OUTROS</v>
          </cell>
          <cell r="E6759" t="str">
            <v>0318</v>
          </cell>
          <cell r="F6759" t="str">
            <v/>
          </cell>
          <cell r="G6759" t="str">
            <v/>
          </cell>
          <cell r="H6759" t="str">
            <v>CURSO DE CAPACITAÇÃO PARA PINTOR PARA TINTA EPOXI (ENCARGOS COMPLEMENTARES) - MENSALISTA</v>
          </cell>
          <cell r="I6759" t="str">
            <v>MES</v>
          </cell>
          <cell r="J6759" t="str">
            <v>COEFICIENTE DE REPRESENTATIVIDADE</v>
          </cell>
          <cell r="K6759" t="str">
            <v>18,81</v>
          </cell>
          <cell r="L6759" t="str">
            <v>ENCARGOS COMPLEMENTARES REFERENCIAL</v>
          </cell>
        </row>
        <row r="6760">
          <cell r="A6760">
            <v>101361</v>
          </cell>
          <cell r="B6760" t="str">
            <v>SERVICOS DIVERSOS</v>
          </cell>
          <cell r="C6760" t="str">
            <v>SEDI</v>
          </cell>
          <cell r="D6760" t="str">
            <v>OUTROS</v>
          </cell>
          <cell r="E6760" t="str">
            <v>0318</v>
          </cell>
          <cell r="F6760" t="str">
            <v/>
          </cell>
          <cell r="G6760" t="str">
            <v/>
          </cell>
          <cell r="H6760" t="str">
            <v>CURSO DE CAPACITAÇÃO PARA POCEIRO / ESCAVADOR DE VALAS E TUBULOES (ENCARGOS COMPLEMENTARES) - MENSALISTA</v>
          </cell>
          <cell r="I6760" t="str">
            <v>MES</v>
          </cell>
          <cell r="J6760" t="str">
            <v>COEFICIENTE DE REPRESENTATIVIDADE</v>
          </cell>
          <cell r="K6760" t="str">
            <v>27,80</v>
          </cell>
          <cell r="L6760" t="str">
            <v>ENCARGOS COMPLEMENTARES REFERENCIAL</v>
          </cell>
        </row>
        <row r="6761">
          <cell r="A6761">
            <v>101362</v>
          </cell>
          <cell r="B6761" t="str">
            <v>SERVICOS DIVERSOS</v>
          </cell>
          <cell r="C6761" t="str">
            <v>SEDI</v>
          </cell>
          <cell r="D6761" t="str">
            <v>OUTROS</v>
          </cell>
          <cell r="E6761" t="str">
            <v>0318</v>
          </cell>
          <cell r="F6761" t="str">
            <v/>
          </cell>
          <cell r="G6761" t="str">
            <v/>
          </cell>
          <cell r="H6761" t="str">
            <v>CURSO DE CAPACITAÇÃO PARA RASTELEIRO (ENCARGOS COMPLEMENTARES) - MENSALISTA</v>
          </cell>
          <cell r="I6761" t="str">
            <v>MES</v>
          </cell>
          <cell r="J6761" t="str">
            <v>COEFICIENTE DE REPRESENTATIVIDADE</v>
          </cell>
          <cell r="K6761" t="str">
            <v>5,09</v>
          </cell>
          <cell r="L6761" t="str">
            <v>ENCARGOS COMPLEMENTARES REFERENCIAL</v>
          </cell>
        </row>
        <row r="6762">
          <cell r="A6762">
            <v>101363</v>
          </cell>
          <cell r="B6762" t="str">
            <v>SERVICOS DIVERSOS</v>
          </cell>
          <cell r="C6762" t="str">
            <v>SEDI</v>
          </cell>
          <cell r="D6762" t="str">
            <v>OUTROS</v>
          </cell>
          <cell r="E6762" t="str">
            <v>0318</v>
          </cell>
          <cell r="F6762" t="str">
            <v/>
          </cell>
          <cell r="G6762" t="str">
            <v/>
          </cell>
          <cell r="H6762" t="str">
            <v>CURSO DE CAPACITAÇÃO PARA SERRALHEIRO (ENCARGOS COMPLEMENTARES) - MENSALISTA</v>
          </cell>
          <cell r="I6762" t="str">
            <v>MES</v>
          </cell>
          <cell r="J6762" t="str">
            <v>COEFICIENTE DE REPRESENTATIVIDADE</v>
          </cell>
          <cell r="K6762" t="str">
            <v>13,60</v>
          </cell>
          <cell r="L6762" t="str">
            <v>ENCARGOS COMPLEMENTARES REFERENCIAL</v>
          </cell>
        </row>
        <row r="6763">
          <cell r="A6763">
            <v>101364</v>
          </cell>
          <cell r="B6763" t="str">
            <v>SERVICOS DIVERSOS</v>
          </cell>
          <cell r="C6763" t="str">
            <v>SEDI</v>
          </cell>
          <cell r="D6763" t="str">
            <v>OUTROS</v>
          </cell>
          <cell r="E6763" t="str">
            <v>0318</v>
          </cell>
          <cell r="F6763" t="str">
            <v/>
          </cell>
          <cell r="G6763" t="str">
            <v/>
          </cell>
          <cell r="H6763" t="str">
            <v>CURSO DE CAPACITAÇÃO PARA SERVENTE DE OBRAS (ENCARGOS COMPLEMENTARES) - MENSALISTA</v>
          </cell>
          <cell r="I6763" t="str">
            <v>MES</v>
          </cell>
          <cell r="J6763" t="str">
            <v>COEFICIENTE DE REPRESENTATIVIDADE</v>
          </cell>
          <cell r="K6763" t="str">
            <v>18,69</v>
          </cell>
          <cell r="L6763" t="str">
            <v>ENCARGOS COMPLEMENTARES REFERENCIAL</v>
          </cell>
        </row>
        <row r="6764">
          <cell r="A6764">
            <v>101365</v>
          </cell>
          <cell r="B6764" t="str">
            <v>SERVICOS DIVERSOS</v>
          </cell>
          <cell r="C6764" t="str">
            <v>SEDI</v>
          </cell>
          <cell r="D6764" t="str">
            <v>OUTROS</v>
          </cell>
          <cell r="E6764" t="str">
            <v>0318</v>
          </cell>
          <cell r="F6764" t="str">
            <v/>
          </cell>
          <cell r="G6764" t="str">
            <v/>
          </cell>
          <cell r="H6764" t="str">
            <v>CURSO DE CAPACITAÇÃO PARA SOLDADOR (ENCARGOS COMPLEMENTARES) - MENSALISTA</v>
          </cell>
          <cell r="I6764" t="str">
            <v>MES</v>
          </cell>
          <cell r="J6764" t="str">
            <v>COEFICIENTE DE REPRESENTATIVIDADE</v>
          </cell>
          <cell r="K6764" t="str">
            <v>13,60</v>
          </cell>
          <cell r="L6764" t="str">
            <v>ENCARGOS COMPLEMENTARES REFERENCIAL</v>
          </cell>
        </row>
        <row r="6765">
          <cell r="A6765">
            <v>101366</v>
          </cell>
          <cell r="B6765" t="str">
            <v>SERVICOS DIVERSOS</v>
          </cell>
          <cell r="C6765" t="str">
            <v>SEDI</v>
          </cell>
          <cell r="D6765" t="str">
            <v>OUTROS</v>
          </cell>
          <cell r="E6765" t="str">
            <v>0318</v>
          </cell>
          <cell r="F6765" t="str">
            <v/>
          </cell>
          <cell r="G6765" t="str">
            <v/>
          </cell>
          <cell r="H6765" t="str">
            <v>CURSO DE CAPACITAÇÃO PARA SOLDADOR ELETRICO (ENCARGOS COMPLEMENTARES) - MENSALISTA</v>
          </cell>
          <cell r="I6765" t="str">
            <v>MES</v>
          </cell>
          <cell r="J6765" t="str">
            <v>COEFICIENTE DE REPRESENTATIVIDADE</v>
          </cell>
          <cell r="K6765" t="str">
            <v>19,54</v>
          </cell>
          <cell r="L6765" t="str">
            <v>ENCARGOS COMPLEMENTARES REFERENCIAL</v>
          </cell>
        </row>
        <row r="6766">
          <cell r="A6766">
            <v>101367</v>
          </cell>
          <cell r="B6766" t="str">
            <v>SERVICOS DIVERSOS</v>
          </cell>
          <cell r="C6766" t="str">
            <v>SEDI</v>
          </cell>
          <cell r="D6766" t="str">
            <v>OUTROS</v>
          </cell>
          <cell r="E6766" t="str">
            <v>0318</v>
          </cell>
          <cell r="F6766" t="str">
            <v/>
          </cell>
          <cell r="G6766" t="str">
            <v/>
          </cell>
          <cell r="H6766" t="str">
            <v>CURSO DE CAPACITAÇÃO PARA TAQUEADOR OU TAQUEIRO (ENCARGOS COMPLEMENTARES) - MENSALISTA</v>
          </cell>
          <cell r="I6766" t="str">
            <v>MES</v>
          </cell>
          <cell r="J6766" t="str">
            <v>COEFICIENTE DE REPRESENTATIVIDADE</v>
          </cell>
          <cell r="K6766" t="str">
            <v>16,69</v>
          </cell>
          <cell r="L6766" t="str">
            <v>ENCARGOS COMPLEMENTARES REFERENCIAL</v>
          </cell>
        </row>
        <row r="6767">
          <cell r="A6767">
            <v>101368</v>
          </cell>
          <cell r="B6767" t="str">
            <v>SERVICOS DIVERSOS</v>
          </cell>
          <cell r="C6767" t="str">
            <v>SEDI</v>
          </cell>
          <cell r="D6767" t="str">
            <v>OUTROS</v>
          </cell>
          <cell r="E6767" t="str">
            <v>0318</v>
          </cell>
          <cell r="F6767" t="str">
            <v/>
          </cell>
          <cell r="G6767" t="str">
            <v/>
          </cell>
          <cell r="H6767" t="str">
            <v>CURSO DE CAPACITAÇÃO PARA TECNICO EM LABORATORIO E CAMPO DE CONSTRUCAO CIVIL (ENCARGOS COMPLEMENTARES) - MENSALISTA</v>
          </cell>
          <cell r="I6767" t="str">
            <v>MES</v>
          </cell>
          <cell r="J6767" t="str">
            <v>COEFICIENTE DE REPRESENTATIVIDADE</v>
          </cell>
          <cell r="K6767" t="str">
            <v>19,66</v>
          </cell>
          <cell r="L6767" t="str">
            <v>ENCARGOS COMPLEMENTARES REFERENCIAL</v>
          </cell>
        </row>
        <row r="6768">
          <cell r="A6768">
            <v>101369</v>
          </cell>
          <cell r="B6768" t="str">
            <v>SERVICOS DIVERSOS</v>
          </cell>
          <cell r="C6768" t="str">
            <v>SEDI</v>
          </cell>
          <cell r="D6768" t="str">
            <v>OUTROS</v>
          </cell>
          <cell r="E6768" t="str">
            <v>0318</v>
          </cell>
          <cell r="F6768" t="str">
            <v/>
          </cell>
          <cell r="G6768" t="str">
            <v/>
          </cell>
          <cell r="H6768" t="str">
            <v>CURSO DE CAPACITAÇÃO PARA TECNICO EM SONDAGEM (ENCARGOS COMPLEMENTARES) - MENSALISTA</v>
          </cell>
          <cell r="I6768" t="str">
            <v>MES</v>
          </cell>
          <cell r="J6768" t="str">
            <v>COEFICIENTE DE REPRESENTATIVIDADE</v>
          </cell>
          <cell r="K6768" t="str">
            <v>27,84</v>
          </cell>
          <cell r="L6768" t="str">
            <v>ENCARGOS COMPLEMENTARES REFERENCIAL</v>
          </cell>
        </row>
        <row r="6769">
          <cell r="A6769">
            <v>101370</v>
          </cell>
          <cell r="B6769" t="str">
            <v>SERVICOS DIVERSOS</v>
          </cell>
          <cell r="C6769" t="str">
            <v>SEDI</v>
          </cell>
          <cell r="D6769" t="str">
            <v>OUTROS</v>
          </cell>
          <cell r="E6769" t="str">
            <v>0318</v>
          </cell>
          <cell r="F6769" t="str">
            <v/>
          </cell>
          <cell r="G6769" t="str">
            <v/>
          </cell>
          <cell r="H6769" t="str">
            <v>CURSO DE CAPACITAÇÃO PARA TELHADOR (ENCARGOS COMPLEMENTARES) - MENSALISTA</v>
          </cell>
          <cell r="I6769" t="str">
            <v>MES</v>
          </cell>
          <cell r="J6769" t="str">
            <v>COEFICIENTE DE REPRESENTATIVIDADE</v>
          </cell>
          <cell r="K6769" t="str">
            <v>14,85</v>
          </cell>
          <cell r="L6769" t="str">
            <v>ENCARGOS COMPLEMENTARES REFERENCIAL</v>
          </cell>
        </row>
        <row r="6770">
          <cell r="A6770">
            <v>101371</v>
          </cell>
          <cell r="B6770" t="str">
            <v>SERVICOS DIVERSOS</v>
          </cell>
          <cell r="C6770" t="str">
            <v>SEDI</v>
          </cell>
          <cell r="D6770" t="str">
            <v>OUTROS</v>
          </cell>
          <cell r="E6770" t="str">
            <v>0318</v>
          </cell>
          <cell r="F6770" t="str">
            <v/>
          </cell>
          <cell r="G6770" t="str">
            <v/>
          </cell>
          <cell r="H6770" t="str">
            <v>CURSO DE CAPACITAÇÃO PARA VIDRACEIRO (ENCARGOS COMPLEMENTARES) - MENSALISTA</v>
          </cell>
          <cell r="I6770" t="str">
            <v>MES</v>
          </cell>
          <cell r="J6770" t="str">
            <v>COEFICIENTE DE REPRESENTATIVIDADE</v>
          </cell>
          <cell r="K6770" t="str">
            <v>14,70</v>
          </cell>
          <cell r="L6770" t="str">
            <v>ENCARGOS COMPLEMENTARES REFERENCIAL</v>
          </cell>
        </row>
        <row r="6771">
          <cell r="A6771">
            <v>101372</v>
          </cell>
          <cell r="B6771" t="str">
            <v>SERVICOS DIVERSOS</v>
          </cell>
          <cell r="C6771" t="str">
            <v>SEDI</v>
          </cell>
          <cell r="D6771" t="str">
            <v>OUTROS</v>
          </cell>
          <cell r="E6771" t="str">
            <v>0318</v>
          </cell>
          <cell r="F6771" t="str">
            <v/>
          </cell>
          <cell r="G6771" t="str">
            <v/>
          </cell>
          <cell r="H6771" t="str">
            <v>CURSO DE CAPACITAÇÃO PARA VIGIA DIURNO (ENCARGOS COMPLEMENTARES) - MENSALISTA</v>
          </cell>
          <cell r="I6771" t="str">
            <v>MES</v>
          </cell>
          <cell r="J6771" t="str">
            <v>COEFICIENTE DE REPRESENTATIVIDADE</v>
          </cell>
          <cell r="K6771" t="str">
            <v>4,70</v>
          </cell>
          <cell r="L6771" t="str">
            <v>ENCARGOS COMPLEMENTARES REFERENCIAL</v>
          </cell>
        </row>
        <row r="6772">
          <cell r="A6772">
            <v>101373</v>
          </cell>
          <cell r="B6772" t="str">
            <v>SERVICOS DIVERSOS</v>
          </cell>
          <cell r="C6772" t="str">
            <v>SEDI</v>
          </cell>
          <cell r="D6772" t="str">
            <v>OUTROS</v>
          </cell>
          <cell r="E6772" t="str">
            <v>0318</v>
          </cell>
          <cell r="F6772" t="str">
            <v/>
          </cell>
          <cell r="G6772" t="str">
            <v/>
          </cell>
          <cell r="H6772" t="str">
            <v>ENGENHEIRO CIVIL SENIOR COM ENCARGOS COMPLEMENTARES</v>
          </cell>
          <cell r="I6772" t="str">
            <v>H</v>
          </cell>
          <cell r="J6772" t="str">
            <v>COEFICIENTE DE REPRESENTATIVIDADE</v>
          </cell>
          <cell r="K6772" t="str">
            <v>124,15</v>
          </cell>
          <cell r="L6772" t="str">
            <v>ENCARGOS COMPLEMENTARES REFERENCIAL</v>
          </cell>
        </row>
        <row r="6773">
          <cell r="A6773">
            <v>101374</v>
          </cell>
          <cell r="B6773" t="str">
            <v>SERVICOS DIVERSOS</v>
          </cell>
          <cell r="C6773" t="str">
            <v>SEDI</v>
          </cell>
          <cell r="D6773" t="str">
            <v>OUTROS</v>
          </cell>
          <cell r="E6773" t="str">
            <v>0318</v>
          </cell>
          <cell r="F6773" t="str">
            <v/>
          </cell>
          <cell r="G6773" t="str">
            <v/>
          </cell>
          <cell r="H6773" t="str">
            <v>AJUDANTE DE ARMADOR COM ENCARGOS COMPLEMENTARES</v>
          </cell>
          <cell r="I6773" t="str">
            <v>MES</v>
          </cell>
          <cell r="J6773" t="str">
            <v>COEFICIENTE DE REPRESENTATIVIDADE</v>
          </cell>
          <cell r="K6773" t="str">
            <v>2.530,29</v>
          </cell>
          <cell r="L6773" t="str">
            <v>ENCARGOS COMPLEMENTARES REFERENCIAL</v>
          </cell>
        </row>
        <row r="6774">
          <cell r="A6774">
            <v>101375</v>
          </cell>
          <cell r="B6774" t="str">
            <v>SERVICOS DIVERSOS</v>
          </cell>
          <cell r="C6774" t="str">
            <v>SEDI</v>
          </cell>
          <cell r="D6774" t="str">
            <v>OUTROS</v>
          </cell>
          <cell r="E6774" t="str">
            <v>0318</v>
          </cell>
          <cell r="F6774" t="str">
            <v/>
          </cell>
          <cell r="G6774" t="str">
            <v/>
          </cell>
          <cell r="H6774" t="str">
            <v>AJUDANTE DE ELETRICISTA COM ENCARGOS COMPLEMENTARES</v>
          </cell>
          <cell r="I6774" t="str">
            <v>MES</v>
          </cell>
          <cell r="J6774" t="str">
            <v>COEFICIENTE DE REPRESENTATIVIDADE</v>
          </cell>
          <cell r="K6774" t="str">
            <v>2.773,28</v>
          </cell>
          <cell r="L6774" t="str">
            <v>ENCARGOS COMPLEMENTARES REFERENCIAL</v>
          </cell>
        </row>
        <row r="6775">
          <cell r="A6775">
            <v>101376</v>
          </cell>
          <cell r="B6775" t="str">
            <v>SERVICOS DIVERSOS</v>
          </cell>
          <cell r="C6775" t="str">
            <v>SEDI</v>
          </cell>
          <cell r="D6775" t="str">
            <v>OUTROS</v>
          </cell>
          <cell r="E6775" t="str">
            <v>0318</v>
          </cell>
          <cell r="F6775" t="str">
            <v/>
          </cell>
          <cell r="G6775" t="str">
            <v/>
          </cell>
          <cell r="H6775" t="str">
            <v>AJUDANTE DE ESTRUTURAS METÁLICAS COM ENCARGOS COMPLEMENTARES</v>
          </cell>
          <cell r="I6775" t="str">
            <v>MES</v>
          </cell>
          <cell r="J6775" t="str">
            <v>COEFICIENTE DE REPRESENTATIVIDADE</v>
          </cell>
          <cell r="K6775" t="str">
            <v>2.637,50</v>
          </cell>
          <cell r="L6775" t="str">
            <v>ENCARGOS COMPLEMENTARES REFERENCIAL</v>
          </cell>
        </row>
        <row r="6776">
          <cell r="A6776">
            <v>101377</v>
          </cell>
          <cell r="B6776" t="str">
            <v>SERVICOS DIVERSOS</v>
          </cell>
          <cell r="C6776" t="str">
            <v>SEDI</v>
          </cell>
          <cell r="D6776" t="str">
            <v>OUTROS</v>
          </cell>
          <cell r="E6776" t="str">
            <v>0318</v>
          </cell>
          <cell r="F6776" t="str">
            <v/>
          </cell>
          <cell r="G6776" t="str">
            <v/>
          </cell>
          <cell r="H6776" t="str">
            <v>AJUDANTE DE OPERAÇÃO EM GERAL COM ENCARGOS COMPLEMENTARES</v>
          </cell>
          <cell r="I6776" t="str">
            <v>MES</v>
          </cell>
          <cell r="J6776" t="str">
            <v>COEFICIENTE DE REPRESENTATIVIDADE</v>
          </cell>
          <cell r="K6776" t="str">
            <v>2.582,99</v>
          </cell>
          <cell r="L6776" t="str">
            <v>ENCARGOS COMPLEMENTARES REFERENCIAL</v>
          </cell>
        </row>
        <row r="6777">
          <cell r="A6777">
            <v>101378</v>
          </cell>
          <cell r="B6777" t="str">
            <v>SERVICOS DIVERSOS</v>
          </cell>
          <cell r="C6777" t="str">
            <v>SEDI</v>
          </cell>
          <cell r="D6777" t="str">
            <v>OUTROS</v>
          </cell>
          <cell r="E6777" t="str">
            <v>0318</v>
          </cell>
          <cell r="F6777" t="str">
            <v/>
          </cell>
          <cell r="G6777" t="str">
            <v/>
          </cell>
          <cell r="H6777" t="str">
            <v>AJUDANTE DE PINTOR COM ENCARGOS COMPLEMENTARES</v>
          </cell>
          <cell r="I6777" t="str">
            <v>MES</v>
          </cell>
          <cell r="J6777" t="str">
            <v>COEFICIENTE DE REPRESENTATIVIDADE</v>
          </cell>
          <cell r="K6777" t="str">
            <v>2.787,50</v>
          </cell>
          <cell r="L6777" t="str">
            <v>ENCARGOS COMPLEMENTARES REFERENCIAL</v>
          </cell>
        </row>
        <row r="6778">
          <cell r="A6778">
            <v>101379</v>
          </cell>
          <cell r="B6778" t="str">
            <v>SERVICOS DIVERSOS</v>
          </cell>
          <cell r="C6778" t="str">
            <v>SEDI</v>
          </cell>
          <cell r="D6778" t="str">
            <v>OUTROS</v>
          </cell>
          <cell r="E6778" t="str">
            <v>0318</v>
          </cell>
          <cell r="F6778" t="str">
            <v/>
          </cell>
          <cell r="G6778" t="str">
            <v/>
          </cell>
          <cell r="H6778" t="str">
            <v>AJUDANTE DE SERRALHEIRO COM ENCARGOS COMPLEMENTARES</v>
          </cell>
          <cell r="I6778" t="str">
            <v>MES</v>
          </cell>
          <cell r="J6778" t="str">
            <v>COEFICIENTE DE REPRESENTATIVIDADE</v>
          </cell>
          <cell r="K6778" t="str">
            <v>2.640,34</v>
          </cell>
          <cell r="L6778" t="str">
            <v>ENCARGOS COMPLEMENTARES REFERENCIAL</v>
          </cell>
        </row>
        <row r="6779">
          <cell r="A6779">
            <v>101380</v>
          </cell>
          <cell r="B6779" t="str">
            <v>SERVICOS DIVERSOS</v>
          </cell>
          <cell r="C6779" t="str">
            <v>SEDI</v>
          </cell>
          <cell r="D6779" t="str">
            <v>OUTROS</v>
          </cell>
          <cell r="E6779" t="str">
            <v>0318</v>
          </cell>
          <cell r="F6779" t="str">
            <v/>
          </cell>
          <cell r="G6779" t="str">
            <v/>
          </cell>
          <cell r="H6779" t="str">
            <v>AJUDANTE ESPECIALIZADO COM ENCARGOS COMPLEMENTARES</v>
          </cell>
          <cell r="I6779" t="str">
            <v>MES</v>
          </cell>
          <cell r="J6779" t="str">
            <v>COEFICIENTE DE REPRESENTATIVIDADE</v>
          </cell>
          <cell r="K6779" t="str">
            <v>3.098,70</v>
          </cell>
          <cell r="L6779" t="str">
            <v>ENCARGOS COMPLEMENTARES REFERENCIAL</v>
          </cell>
        </row>
        <row r="6780">
          <cell r="A6780">
            <v>101381</v>
          </cell>
          <cell r="B6780" t="str">
            <v>SERVICOS DIVERSOS</v>
          </cell>
          <cell r="C6780" t="str">
            <v>SEDI</v>
          </cell>
          <cell r="D6780" t="str">
            <v>OUTROS</v>
          </cell>
          <cell r="E6780" t="str">
            <v>0318</v>
          </cell>
          <cell r="F6780" t="str">
            <v/>
          </cell>
          <cell r="G6780" t="str">
            <v/>
          </cell>
          <cell r="H6780" t="str">
            <v>ARMADOR COM ENCARGOS COMPLEMENTARES</v>
          </cell>
          <cell r="I6780" t="str">
            <v>MES</v>
          </cell>
          <cell r="J6780" t="str">
            <v>COEFICIENTE DE REPRESENTATIVIDADE</v>
          </cell>
          <cell r="K6780" t="str">
            <v>3.187,48</v>
          </cell>
          <cell r="L6780" t="str">
            <v>ENCARGOS COMPLEMENTARES REFERENCIAL</v>
          </cell>
        </row>
        <row r="6781">
          <cell r="A6781">
            <v>101382</v>
          </cell>
          <cell r="B6781" t="str">
            <v>SERVICOS DIVERSOS</v>
          </cell>
          <cell r="C6781" t="str">
            <v>SEDI</v>
          </cell>
          <cell r="D6781" t="str">
            <v>OUTROS</v>
          </cell>
          <cell r="E6781" t="str">
            <v>0318</v>
          </cell>
          <cell r="F6781" t="str">
            <v/>
          </cell>
          <cell r="G6781" t="str">
            <v/>
          </cell>
          <cell r="H6781" t="str">
            <v>ASSENTADOR DE MANILHAS COM ENCARGOS COMPLEMENTARES</v>
          </cell>
          <cell r="I6781" t="str">
            <v>MES</v>
          </cell>
          <cell r="J6781" t="str">
            <v>COEFICIENTE DE REPRESENTATIVIDADE</v>
          </cell>
          <cell r="K6781" t="str">
            <v>3.762,82</v>
          </cell>
          <cell r="L6781" t="str">
            <v>ENCARGOS COMPLEMENTARES REFERENCIAL</v>
          </cell>
        </row>
        <row r="6782">
          <cell r="A6782">
            <v>101383</v>
          </cell>
          <cell r="B6782" t="str">
            <v>SERVICOS DIVERSOS</v>
          </cell>
          <cell r="C6782" t="str">
            <v>SEDI</v>
          </cell>
          <cell r="D6782" t="str">
            <v>OUTROS</v>
          </cell>
          <cell r="E6782" t="str">
            <v>0318</v>
          </cell>
          <cell r="F6782" t="str">
            <v/>
          </cell>
          <cell r="G6782" t="str">
            <v/>
          </cell>
          <cell r="H6782" t="str">
            <v>AUXILIAR DE AZULEJISTA COM ENCARGOS COMPLEMENTARES</v>
          </cell>
          <cell r="I6782" t="str">
            <v>MES</v>
          </cell>
          <cell r="J6782" t="str">
            <v>COEFICIENTE DE REPRESENTATIVIDADE</v>
          </cell>
          <cell r="K6782" t="str">
            <v>2.601,33</v>
          </cell>
          <cell r="L6782" t="str">
            <v>ENCARGOS COMPLEMENTARES REFERENCIAL</v>
          </cell>
        </row>
        <row r="6783">
          <cell r="A6783">
            <v>101384</v>
          </cell>
          <cell r="B6783" t="str">
            <v>SERVICOS DIVERSOS</v>
          </cell>
          <cell r="C6783" t="str">
            <v>SEDI</v>
          </cell>
          <cell r="D6783" t="str">
            <v>OUTROS</v>
          </cell>
          <cell r="E6783" t="str">
            <v>0318</v>
          </cell>
          <cell r="F6783" t="str">
            <v/>
          </cell>
          <cell r="G6783" t="str">
            <v/>
          </cell>
          <cell r="H6783" t="str">
            <v>AUXILIAR DE ENCANADOR OU BOMBEIRO HIDRÁULICO COM ENCARGOS COMPLEMENTARES</v>
          </cell>
          <cell r="I6783" t="str">
            <v>MES</v>
          </cell>
          <cell r="J6783" t="str">
            <v>COEFICIENTE DE REPRESENTATIVIDADE</v>
          </cell>
          <cell r="K6783" t="str">
            <v>2.508,74</v>
          </cell>
          <cell r="L6783" t="str">
            <v>ENCARGOS COMPLEMENTARES REFERENCIAL</v>
          </cell>
        </row>
        <row r="6784">
          <cell r="A6784">
            <v>101385</v>
          </cell>
          <cell r="B6784" t="str">
            <v>SERVICOS DIVERSOS</v>
          </cell>
          <cell r="C6784" t="str">
            <v>SEDI</v>
          </cell>
          <cell r="D6784" t="str">
            <v>OUTROS</v>
          </cell>
          <cell r="E6784" t="str">
            <v>0318</v>
          </cell>
          <cell r="F6784" t="str">
            <v/>
          </cell>
          <cell r="G6784" t="str">
            <v/>
          </cell>
          <cell r="H6784" t="str">
            <v>AUXILIAR DE LABORATORISTA DE SOLOS E DE CONCRETO COM ENCARGOS COMPLEMENTARES</v>
          </cell>
          <cell r="I6784" t="str">
            <v>MES</v>
          </cell>
          <cell r="J6784" t="str">
            <v>COEFICIENTE DE REPRESENTATIVIDADE</v>
          </cell>
          <cell r="K6784" t="str">
            <v>3.667,37</v>
          </cell>
          <cell r="L6784" t="str">
            <v>ENCARGOS COMPLEMENTARES REFERENCIAL</v>
          </cell>
        </row>
        <row r="6785">
          <cell r="A6785">
            <v>101386</v>
          </cell>
          <cell r="B6785" t="str">
            <v>SERVICOS DIVERSOS</v>
          </cell>
          <cell r="C6785" t="str">
            <v>SEDI</v>
          </cell>
          <cell r="D6785" t="str">
            <v>OUTROS</v>
          </cell>
          <cell r="E6785" t="str">
            <v>0318</v>
          </cell>
          <cell r="F6785" t="str">
            <v/>
          </cell>
          <cell r="G6785" t="str">
            <v/>
          </cell>
          <cell r="H6785" t="str">
            <v>AUXILIAR DE MECÂNICO COM ENCARGOS COMPLEMENTARES</v>
          </cell>
          <cell r="I6785" t="str">
            <v>MES</v>
          </cell>
          <cell r="J6785" t="str">
            <v>COEFICIENTE DE REPRESENTATIVIDADE</v>
          </cell>
          <cell r="K6785" t="str">
            <v>2.676,79</v>
          </cell>
          <cell r="L6785" t="str">
            <v>ENCARGOS COMPLEMENTARES REFERENCIAL</v>
          </cell>
        </row>
        <row r="6786">
          <cell r="A6786">
            <v>101387</v>
          </cell>
          <cell r="B6786" t="str">
            <v>SERVICOS DIVERSOS</v>
          </cell>
          <cell r="C6786" t="str">
            <v>SEDI</v>
          </cell>
          <cell r="D6786" t="str">
            <v>OUTROS</v>
          </cell>
          <cell r="E6786" t="str">
            <v>0318</v>
          </cell>
          <cell r="F6786" t="str">
            <v/>
          </cell>
          <cell r="G6786" t="str">
            <v/>
          </cell>
          <cell r="H6786" t="str">
            <v>AUXILIAR DE PEDREIRO COM ENCARGOS COMPLEMENTARES</v>
          </cell>
          <cell r="I6786" t="str">
            <v>MES</v>
          </cell>
          <cell r="J6786" t="str">
            <v>COEFICIENTE DE REPRESENTATIVIDADE</v>
          </cell>
          <cell r="K6786" t="str">
            <v>2.614,42</v>
          </cell>
          <cell r="L6786" t="str">
            <v>ENCARGOS COMPLEMENTARES REFERENCIAL</v>
          </cell>
        </row>
        <row r="6787">
          <cell r="A6787">
            <v>101388</v>
          </cell>
          <cell r="B6787" t="str">
            <v>SERVICOS DIVERSOS</v>
          </cell>
          <cell r="C6787" t="str">
            <v>SEDI</v>
          </cell>
          <cell r="D6787" t="str">
            <v>OUTROS</v>
          </cell>
          <cell r="E6787" t="str">
            <v>0318</v>
          </cell>
          <cell r="F6787" t="str">
            <v/>
          </cell>
          <cell r="G6787" t="str">
            <v/>
          </cell>
          <cell r="H6787" t="str">
            <v>AUXILIAR DE SERVIÇOS GERAIS COM ENCARGOS COMPLEMENTARES</v>
          </cell>
          <cell r="I6787" t="str">
            <v>MES</v>
          </cell>
          <cell r="J6787" t="str">
            <v>COEFICIENTE DE REPRESENTATIVIDADE</v>
          </cell>
          <cell r="K6787" t="str">
            <v>2.739,87</v>
          </cell>
          <cell r="L6787" t="str">
            <v>ENCARGOS COMPLEMENTARES REFERENCIAL</v>
          </cell>
        </row>
        <row r="6788">
          <cell r="A6788">
            <v>101389</v>
          </cell>
          <cell r="B6788" t="str">
            <v>SERVICOS DIVERSOS</v>
          </cell>
          <cell r="C6788" t="str">
            <v>SEDI</v>
          </cell>
          <cell r="D6788" t="str">
            <v>OUTROS</v>
          </cell>
          <cell r="E6788" t="str">
            <v>0318</v>
          </cell>
          <cell r="F6788" t="str">
            <v/>
          </cell>
          <cell r="G6788" t="str">
            <v/>
          </cell>
          <cell r="H6788" t="str">
            <v>AUXILIAR DE TOPÓGRAFO COM ENCARGOS COMPLEMENTARES</v>
          </cell>
          <cell r="I6788" t="str">
            <v>MES</v>
          </cell>
          <cell r="J6788" t="str">
            <v>COEFICIENTE DE REPRESENTATIVIDADE</v>
          </cell>
          <cell r="K6788" t="str">
            <v>1.493,31</v>
          </cell>
          <cell r="L6788" t="str">
            <v>ENCARGOS COMPLEMENTARES REFERENCIAL</v>
          </cell>
        </row>
        <row r="6789">
          <cell r="A6789">
            <v>101390</v>
          </cell>
          <cell r="B6789" t="str">
            <v>SERVICOS DIVERSOS</v>
          </cell>
          <cell r="C6789" t="str">
            <v>SEDI</v>
          </cell>
          <cell r="D6789" t="str">
            <v>OUTROS</v>
          </cell>
          <cell r="E6789" t="str">
            <v>0318</v>
          </cell>
          <cell r="F6789" t="str">
            <v/>
          </cell>
          <cell r="G6789" t="str">
            <v/>
          </cell>
          <cell r="H6789" t="str">
            <v>AUXILIAR TÉCNICO / ASSISTENTE DE ENGENHARIA COM ENCARGOS COMPLEMENTARES</v>
          </cell>
          <cell r="I6789" t="str">
            <v>MES</v>
          </cell>
          <cell r="J6789" t="str">
            <v>COEFICIENTE DE REPRESENTATIVIDADE</v>
          </cell>
          <cell r="K6789" t="str">
            <v>4.667,09</v>
          </cell>
          <cell r="L6789" t="str">
            <v>ENCARGOS COMPLEMENTARES REFERENCIAL</v>
          </cell>
        </row>
        <row r="6790">
          <cell r="A6790">
            <v>101391</v>
          </cell>
          <cell r="B6790" t="str">
            <v>SERVICOS DIVERSOS</v>
          </cell>
          <cell r="C6790" t="str">
            <v>SEDI</v>
          </cell>
          <cell r="D6790" t="str">
            <v>OUTROS</v>
          </cell>
          <cell r="E6790" t="str">
            <v>0318</v>
          </cell>
          <cell r="F6790" t="str">
            <v/>
          </cell>
          <cell r="G6790" t="str">
            <v/>
          </cell>
          <cell r="H6790" t="str">
            <v>AZULEJISTA OU LADRILHEIRO COM ENCARGOS COMPLEMENTARES</v>
          </cell>
          <cell r="I6790" t="str">
            <v>MES</v>
          </cell>
          <cell r="J6790" t="str">
            <v>COEFICIENTE DE REPRESENTATIVIDADE</v>
          </cell>
          <cell r="K6790" t="str">
            <v>3.191,37</v>
          </cell>
          <cell r="L6790" t="str">
            <v>ENCARGOS COMPLEMENTARES REFERENCIAL</v>
          </cell>
        </row>
        <row r="6791">
          <cell r="A6791">
            <v>101392</v>
          </cell>
          <cell r="B6791" t="str">
            <v>SERVICOS DIVERSOS</v>
          </cell>
          <cell r="C6791" t="str">
            <v>SEDI</v>
          </cell>
          <cell r="D6791" t="str">
            <v>OUTROS</v>
          </cell>
          <cell r="E6791" t="str">
            <v>0318</v>
          </cell>
          <cell r="F6791" t="str">
            <v/>
          </cell>
          <cell r="G6791" t="str">
            <v/>
          </cell>
          <cell r="H6791" t="str">
            <v>BLASTER, DINAMITADOR OU CABO DE FORÇA COM ENCARGOS COMPLEMENTARES</v>
          </cell>
          <cell r="I6791" t="str">
            <v>MES</v>
          </cell>
          <cell r="J6791" t="str">
            <v>COEFICIENTE DE REPRESENTATIVIDADE</v>
          </cell>
          <cell r="K6791" t="str">
            <v>3.238,81</v>
          </cell>
          <cell r="L6791" t="str">
            <v>ENCARGOS COMPLEMENTARES REFERENCIAL</v>
          </cell>
        </row>
        <row r="6792">
          <cell r="A6792">
            <v>101394</v>
          </cell>
          <cell r="B6792" t="str">
            <v>SERVICOS DIVERSOS</v>
          </cell>
          <cell r="C6792" t="str">
            <v>SEDI</v>
          </cell>
          <cell r="D6792" t="str">
            <v>OUTROS</v>
          </cell>
          <cell r="E6792" t="str">
            <v>0318</v>
          </cell>
          <cell r="F6792" t="str">
            <v/>
          </cell>
          <cell r="G6792" t="str">
            <v/>
          </cell>
          <cell r="H6792" t="str">
            <v>CALCETEIRO COM ENCARGOS COMPLEMENTARES</v>
          </cell>
          <cell r="I6792" t="str">
            <v>MES</v>
          </cell>
          <cell r="J6792" t="str">
            <v>COEFICIENTE DE REPRESENTATIVIDADE</v>
          </cell>
          <cell r="K6792" t="str">
            <v>3.367,34</v>
          </cell>
          <cell r="L6792" t="str">
            <v>ENCARGOS COMPLEMENTARES REFERENCIAL</v>
          </cell>
        </row>
        <row r="6793">
          <cell r="A6793">
            <v>101395</v>
          </cell>
          <cell r="B6793" t="str">
            <v>SERVICOS DIVERSOS</v>
          </cell>
          <cell r="C6793" t="str">
            <v>SEDI</v>
          </cell>
          <cell r="D6793" t="str">
            <v>OUTROS</v>
          </cell>
          <cell r="E6793" t="str">
            <v>0318</v>
          </cell>
          <cell r="F6793" t="str">
            <v/>
          </cell>
          <cell r="G6793" t="str">
            <v/>
          </cell>
          <cell r="H6793" t="str">
            <v>CARPINTEIRO AUXILIAR COM ENCARGOS COMPLEMENTARES</v>
          </cell>
          <cell r="I6793" t="str">
            <v>MES</v>
          </cell>
          <cell r="J6793" t="str">
            <v>COEFICIENTE DE REPRESENTATIVIDADE</v>
          </cell>
          <cell r="K6793" t="str">
            <v>2.709,47</v>
          </cell>
          <cell r="L6793" t="str">
            <v>ENCARGOS COMPLEMENTARES REFERENCIAL</v>
          </cell>
        </row>
        <row r="6794">
          <cell r="A6794">
            <v>101396</v>
          </cell>
          <cell r="B6794" t="str">
            <v>SERVICOS DIVERSOS</v>
          </cell>
          <cell r="C6794" t="str">
            <v>SEDI</v>
          </cell>
          <cell r="D6794" t="str">
            <v>OUTROS</v>
          </cell>
          <cell r="E6794" t="str">
            <v>0318</v>
          </cell>
          <cell r="F6794" t="str">
            <v/>
          </cell>
          <cell r="G6794" t="str">
            <v/>
          </cell>
          <cell r="H6794" t="str">
            <v>CARPINTEIRO DE ESQUADRIAS COM ENCARGOS COMPLEMENTARES</v>
          </cell>
          <cell r="I6794" t="str">
            <v>MES</v>
          </cell>
          <cell r="J6794" t="str">
            <v>COEFICIENTE DE REPRESENTATIVIDADE</v>
          </cell>
          <cell r="K6794" t="str">
            <v>3.371,36</v>
          </cell>
          <cell r="L6794" t="str">
            <v>ENCARGOS COMPLEMENTARES REFERENCIAL</v>
          </cell>
        </row>
        <row r="6795">
          <cell r="A6795">
            <v>101397</v>
          </cell>
          <cell r="B6795" t="str">
            <v>SERVICOS DIVERSOS</v>
          </cell>
          <cell r="C6795" t="str">
            <v>SEDI</v>
          </cell>
          <cell r="D6795" t="str">
            <v>OUTROS</v>
          </cell>
          <cell r="E6795" t="str">
            <v>0318</v>
          </cell>
          <cell r="F6795" t="str">
            <v/>
          </cell>
          <cell r="G6795" t="str">
            <v/>
          </cell>
          <cell r="H6795" t="str">
            <v>CARPINTEIRO DE FORMAS COM ENCARGOS COMPLEMENTARES</v>
          </cell>
          <cell r="I6795" t="str">
            <v>MES</v>
          </cell>
          <cell r="J6795" t="str">
            <v>COEFICIENTE DE REPRESENTATIVIDADE</v>
          </cell>
          <cell r="K6795" t="str">
            <v>3.167,40</v>
          </cell>
          <cell r="L6795" t="str">
            <v>ENCARGOS COMPLEMENTARES REFERENCIAL</v>
          </cell>
        </row>
        <row r="6796">
          <cell r="A6796">
            <v>101398</v>
          </cell>
          <cell r="B6796" t="str">
            <v>SERVICOS DIVERSOS</v>
          </cell>
          <cell r="C6796" t="str">
            <v>SEDI</v>
          </cell>
          <cell r="D6796" t="str">
            <v>OUTROS</v>
          </cell>
          <cell r="E6796" t="str">
            <v>0318</v>
          </cell>
          <cell r="F6796" t="str">
            <v/>
          </cell>
          <cell r="G6796" t="str">
            <v/>
          </cell>
          <cell r="H6796" t="str">
            <v>CAVOUQUEIRO OU OPERADOR DE PERFURATRIZ COM ENCARGOS COMPLEMENTARES</v>
          </cell>
          <cell r="I6796" t="str">
            <v>MES</v>
          </cell>
          <cell r="J6796" t="str">
            <v>COEFICIENTE DE REPRESENTATIVIDADE</v>
          </cell>
          <cell r="K6796" t="str">
            <v>2.909,00</v>
          </cell>
          <cell r="L6796" t="str">
            <v>ENCARGOS COMPLEMENTARES REFERENCIAL</v>
          </cell>
        </row>
        <row r="6797">
          <cell r="A6797">
            <v>101399</v>
          </cell>
          <cell r="B6797" t="str">
            <v>SERVICOS DIVERSOS</v>
          </cell>
          <cell r="C6797" t="str">
            <v>SEDI</v>
          </cell>
          <cell r="D6797" t="str">
            <v>OUTROS</v>
          </cell>
          <cell r="E6797" t="str">
            <v>0318</v>
          </cell>
          <cell r="F6797" t="str">
            <v/>
          </cell>
          <cell r="G6797" t="str">
            <v/>
          </cell>
          <cell r="H6797" t="str">
            <v>ELETRICISTA COM ENCARGOS COMPLEMENTARES</v>
          </cell>
          <cell r="I6797" t="str">
            <v>MES</v>
          </cell>
          <cell r="J6797" t="str">
            <v>COEFICIENTE DE REPRESENTATIVIDADE</v>
          </cell>
          <cell r="K6797" t="str">
            <v>3.514,50</v>
          </cell>
          <cell r="L6797" t="str">
            <v>ENCARGOS COMPLEMENTARES REFERENCIAL</v>
          </cell>
        </row>
        <row r="6798">
          <cell r="A6798">
            <v>101400</v>
          </cell>
          <cell r="B6798" t="str">
            <v>SERVICOS DIVERSOS</v>
          </cell>
          <cell r="C6798" t="str">
            <v>SEDI</v>
          </cell>
          <cell r="D6798" t="str">
            <v>OUTROS</v>
          </cell>
          <cell r="E6798" t="str">
            <v>0318</v>
          </cell>
          <cell r="F6798" t="str">
            <v/>
          </cell>
          <cell r="G6798" t="str">
            <v/>
          </cell>
          <cell r="H6798" t="str">
            <v>ELETRICISTA DE MANUTENÇÃO INDUSTRIAL COM ENCARGOS COMPLEMENTARES</v>
          </cell>
          <cell r="I6798" t="str">
            <v>MES</v>
          </cell>
          <cell r="J6798" t="str">
            <v>COEFICIENTE DE REPRESENTATIVIDADE</v>
          </cell>
          <cell r="K6798" t="str">
            <v>3.380,58</v>
          </cell>
          <cell r="L6798" t="str">
            <v>ENCARGOS COMPLEMENTARES REFERENCIAL</v>
          </cell>
        </row>
        <row r="6799">
          <cell r="A6799">
            <v>101401</v>
          </cell>
          <cell r="B6799" t="str">
            <v>SERVICOS DIVERSOS</v>
          </cell>
          <cell r="C6799" t="str">
            <v>SEDI</v>
          </cell>
          <cell r="D6799" t="str">
            <v>OUTROS</v>
          </cell>
          <cell r="E6799" t="str">
            <v>0318</v>
          </cell>
          <cell r="F6799" t="str">
            <v/>
          </cell>
          <cell r="G6799" t="str">
            <v/>
          </cell>
          <cell r="H6799" t="str">
            <v>ELETROTÉCNICO COM ENCARGOS COMPLEMENTARES</v>
          </cell>
          <cell r="I6799" t="str">
            <v>MES</v>
          </cell>
          <cell r="J6799" t="str">
            <v>COEFICIENTE DE REPRESENTATIVIDADE</v>
          </cell>
          <cell r="K6799" t="str">
            <v>5.081,78</v>
          </cell>
          <cell r="L6799" t="str">
            <v>ENCARGOS COMPLEMENTARES REFERENCIAL</v>
          </cell>
        </row>
        <row r="6800">
          <cell r="A6800">
            <v>101402</v>
          </cell>
          <cell r="B6800" t="str">
            <v>SERVICOS DIVERSOS</v>
          </cell>
          <cell r="C6800" t="str">
            <v>SEDI</v>
          </cell>
          <cell r="D6800" t="str">
            <v>OUTROS</v>
          </cell>
          <cell r="E6800" t="str">
            <v>0318</v>
          </cell>
          <cell r="F6800" t="str">
            <v/>
          </cell>
          <cell r="G6800" t="str">
            <v/>
          </cell>
          <cell r="H6800" t="str">
            <v>ENCANADOR OU BOMBEIRO HIDRÁULICO COM ENCARGOS COMPLEMENTARES</v>
          </cell>
          <cell r="I6800" t="str">
            <v>MES</v>
          </cell>
          <cell r="J6800" t="str">
            <v>COEFICIENTE DE REPRESENTATIVIDADE</v>
          </cell>
          <cell r="K6800" t="str">
            <v>3.156,59</v>
          </cell>
          <cell r="L6800" t="str">
            <v>ENCARGOS COMPLEMENTARES REFERENCIAL</v>
          </cell>
        </row>
        <row r="6801">
          <cell r="A6801">
            <v>101403</v>
          </cell>
          <cell r="B6801" t="str">
            <v>SERVICOS DIVERSOS</v>
          </cell>
          <cell r="C6801" t="str">
            <v>SEDI</v>
          </cell>
          <cell r="D6801" t="str">
            <v>OUTROS</v>
          </cell>
          <cell r="E6801" t="str">
            <v>0318</v>
          </cell>
          <cell r="F6801" t="str">
            <v/>
          </cell>
          <cell r="G6801" t="str">
            <v/>
          </cell>
          <cell r="H6801" t="str">
            <v>ENGENHEIRO CIVIL SENIOR COM ENCARGOS COMPLEMENTARES</v>
          </cell>
          <cell r="I6801" t="str">
            <v>MES</v>
          </cell>
          <cell r="J6801" t="str">
            <v>COEFICIENTE DE REPRESENTATIVIDADE</v>
          </cell>
          <cell r="K6801" t="str">
            <v>21.841,87</v>
          </cell>
          <cell r="L6801" t="str">
            <v>ENCARGOS COMPLEMENTARES REFERENCIAL</v>
          </cell>
        </row>
        <row r="6802">
          <cell r="A6802">
            <v>101404</v>
          </cell>
          <cell r="B6802" t="str">
            <v>SERVICOS DIVERSOS</v>
          </cell>
          <cell r="C6802" t="str">
            <v>SEDI</v>
          </cell>
          <cell r="D6802" t="str">
            <v>OUTROS</v>
          </cell>
          <cell r="E6802" t="str">
            <v>0318</v>
          </cell>
          <cell r="F6802" t="str">
            <v/>
          </cell>
          <cell r="G6802" t="str">
            <v/>
          </cell>
          <cell r="H6802" t="str">
            <v>ENGENHEIRO ELETRICISTA COM ENCARGOS COMPLEMENTARES</v>
          </cell>
          <cell r="I6802" t="str">
            <v>MES</v>
          </cell>
          <cell r="J6802" t="str">
            <v>COEFICIENTE DE REPRESENTATIVIDADE</v>
          </cell>
          <cell r="K6802" t="str">
            <v>14.456,76</v>
          </cell>
          <cell r="L6802" t="str">
            <v>ENCARGOS COMPLEMENTARES REFERENCIAL</v>
          </cell>
        </row>
        <row r="6803">
          <cell r="A6803">
            <v>101405</v>
          </cell>
          <cell r="B6803" t="str">
            <v>SERVICOS DIVERSOS</v>
          </cell>
          <cell r="C6803" t="str">
            <v>SEDI</v>
          </cell>
          <cell r="D6803" t="str">
            <v>OUTROS</v>
          </cell>
          <cell r="E6803" t="str">
            <v>0318</v>
          </cell>
          <cell r="F6803" t="str">
            <v/>
          </cell>
          <cell r="G6803" t="str">
            <v/>
          </cell>
          <cell r="H6803" t="str">
            <v>ENGENHEIRO SANITARISTA COM ENCARGOS COMPLEMENTARES</v>
          </cell>
          <cell r="I6803" t="str">
            <v>MES</v>
          </cell>
          <cell r="J6803" t="str">
            <v>COEFICIENTE DE REPRESENTATIVIDADE</v>
          </cell>
          <cell r="K6803" t="str">
            <v>14.096,53</v>
          </cell>
          <cell r="L6803" t="str">
            <v>ENCARGOS COMPLEMENTARES REFERENCIAL</v>
          </cell>
        </row>
        <row r="6804">
          <cell r="A6804">
            <v>101407</v>
          </cell>
          <cell r="B6804" t="str">
            <v>SERVICOS DIVERSOS</v>
          </cell>
          <cell r="C6804" t="str">
            <v>SEDI</v>
          </cell>
          <cell r="D6804" t="str">
            <v>OUTROS</v>
          </cell>
          <cell r="E6804" t="str">
            <v>0318</v>
          </cell>
          <cell r="F6804" t="str">
            <v/>
          </cell>
          <cell r="G6804" t="str">
            <v/>
          </cell>
          <cell r="H6804" t="str">
            <v>GESSEIRO COM ENCARGOS COMPLEMENTARES</v>
          </cell>
          <cell r="I6804" t="str">
            <v>MES</v>
          </cell>
          <cell r="J6804" t="str">
            <v>COEFICIENTE DE REPRESENTATIVIDADE</v>
          </cell>
          <cell r="K6804" t="str">
            <v>3.589,26</v>
          </cell>
          <cell r="L6804" t="str">
            <v>ENCARGOS COMPLEMENTARES REFERENCIAL</v>
          </cell>
        </row>
        <row r="6805">
          <cell r="A6805">
            <v>101408</v>
          </cell>
          <cell r="B6805" t="str">
            <v>SERVICOS DIVERSOS</v>
          </cell>
          <cell r="C6805" t="str">
            <v>SEDI</v>
          </cell>
          <cell r="D6805" t="str">
            <v>OUTROS</v>
          </cell>
          <cell r="E6805" t="str">
            <v>0318</v>
          </cell>
          <cell r="F6805" t="str">
            <v/>
          </cell>
          <cell r="G6805" t="str">
            <v/>
          </cell>
          <cell r="H6805" t="str">
            <v>IMPERMEABILIZADOR COM ENCARGOS COMPLEMENTARES</v>
          </cell>
          <cell r="I6805" t="str">
            <v>MES</v>
          </cell>
          <cell r="J6805" t="str">
            <v>COEFICIENTE DE REPRESENTATIVIDADE</v>
          </cell>
          <cell r="K6805" t="str">
            <v>3.286,65</v>
          </cell>
          <cell r="L6805" t="str">
            <v>ENCARGOS COMPLEMENTARES REFERENCIAL</v>
          </cell>
        </row>
        <row r="6806">
          <cell r="A6806">
            <v>101409</v>
          </cell>
          <cell r="B6806" t="str">
            <v>SERVICOS DIVERSOS</v>
          </cell>
          <cell r="C6806" t="str">
            <v>SEDI</v>
          </cell>
          <cell r="D6806" t="str">
            <v>OUTROS</v>
          </cell>
          <cell r="E6806" t="str">
            <v>0318</v>
          </cell>
          <cell r="F6806" t="str">
            <v/>
          </cell>
          <cell r="G6806" t="str">
            <v/>
          </cell>
          <cell r="H6806" t="str">
            <v>INSTALADOR DE TUBULAÇÕES COM ENCARGOS COMPLEMENTARES</v>
          </cell>
          <cell r="I6806" t="str">
            <v>MES</v>
          </cell>
          <cell r="J6806" t="str">
            <v>COEFICIENTE DE REPRESENTATIVIDADE</v>
          </cell>
          <cell r="K6806" t="str">
            <v>3.426,18</v>
          </cell>
          <cell r="L6806" t="str">
            <v>ENCARGOS COMPLEMENTARES REFERENCIAL</v>
          </cell>
        </row>
        <row r="6807">
          <cell r="A6807">
            <v>101410</v>
          </cell>
          <cell r="B6807" t="str">
            <v>SERVICOS DIVERSOS</v>
          </cell>
          <cell r="C6807" t="str">
            <v>SEDI</v>
          </cell>
          <cell r="D6807" t="str">
            <v>OUTROS</v>
          </cell>
          <cell r="E6807" t="str">
            <v>0318</v>
          </cell>
          <cell r="F6807" t="str">
            <v/>
          </cell>
          <cell r="G6807" t="str">
            <v/>
          </cell>
          <cell r="H6807" t="str">
            <v>JARDINEIRO COM ENCARGOS COMPLEMENTARES</v>
          </cell>
          <cell r="I6807" t="str">
            <v>MES</v>
          </cell>
          <cell r="J6807" t="str">
            <v>COEFICIENTE DE REPRESENTATIVIDADE</v>
          </cell>
          <cell r="K6807" t="str">
            <v>3.110,40</v>
          </cell>
          <cell r="L6807" t="str">
            <v>ENCARGOS COMPLEMENTARES REFERENCIAL</v>
          </cell>
        </row>
        <row r="6808">
          <cell r="A6808">
            <v>101411</v>
          </cell>
          <cell r="B6808" t="str">
            <v>SERVICOS DIVERSOS</v>
          </cell>
          <cell r="C6808" t="str">
            <v>SEDI</v>
          </cell>
          <cell r="D6808" t="str">
            <v>OUTROS</v>
          </cell>
          <cell r="E6808" t="str">
            <v>0318</v>
          </cell>
          <cell r="F6808" t="str">
            <v/>
          </cell>
          <cell r="G6808" t="str">
            <v/>
          </cell>
          <cell r="H6808" t="str">
            <v>LEITURISTA OU CADASTRISTA DE REDES DE ÁGUA COM ENCARGOS COMPLEMENTARES</v>
          </cell>
          <cell r="I6808" t="str">
            <v>MES</v>
          </cell>
          <cell r="J6808" t="str">
            <v>COEFICIENTE DE REPRESENTATIVIDADE</v>
          </cell>
          <cell r="K6808" t="str">
            <v>1.918,16</v>
          </cell>
          <cell r="L6808" t="str">
            <v>ENCARGOS COMPLEMENTARES REFERENCIAL</v>
          </cell>
        </row>
        <row r="6809">
          <cell r="A6809">
            <v>101412</v>
          </cell>
          <cell r="B6809" t="str">
            <v>SERVICOS DIVERSOS</v>
          </cell>
          <cell r="C6809" t="str">
            <v>SEDI</v>
          </cell>
          <cell r="D6809" t="str">
            <v>OUTROS</v>
          </cell>
          <cell r="E6809" t="str">
            <v>0318</v>
          </cell>
          <cell r="F6809" t="str">
            <v/>
          </cell>
          <cell r="G6809" t="str">
            <v/>
          </cell>
          <cell r="H6809" t="str">
            <v>MAÇARIQUEIRO COM ENCARGOS COMPLEMENTARES</v>
          </cell>
          <cell r="I6809" t="str">
            <v>MES</v>
          </cell>
          <cell r="J6809" t="str">
            <v>COEFICIENTE DE REPRESENTATIVIDADE</v>
          </cell>
          <cell r="K6809" t="str">
            <v>3.501,97</v>
          </cell>
          <cell r="L6809" t="str">
            <v>ENCARGOS COMPLEMENTARES REFERENCIAL</v>
          </cell>
        </row>
        <row r="6810">
          <cell r="A6810">
            <v>101413</v>
          </cell>
          <cell r="B6810" t="str">
            <v>SERVICOS DIVERSOS</v>
          </cell>
          <cell r="C6810" t="str">
            <v>SEDI</v>
          </cell>
          <cell r="D6810" t="str">
            <v>OUTROS</v>
          </cell>
          <cell r="E6810" t="str">
            <v>0318</v>
          </cell>
          <cell r="F6810" t="str">
            <v/>
          </cell>
          <cell r="G6810" t="str">
            <v/>
          </cell>
          <cell r="H6810" t="str">
            <v>MARCENEIRO COM ENCARGOS COMPLEMENTARES</v>
          </cell>
          <cell r="I6810" t="str">
            <v>MES</v>
          </cell>
          <cell r="J6810" t="str">
            <v>COEFICIENTE DE REPRESENTATIVIDADE</v>
          </cell>
          <cell r="K6810" t="str">
            <v>3.219,47</v>
          </cell>
          <cell r="L6810" t="str">
            <v>ENCARGOS COMPLEMENTARES REFERENCIAL</v>
          </cell>
        </row>
        <row r="6811">
          <cell r="A6811">
            <v>101414</v>
          </cell>
          <cell r="B6811" t="str">
            <v>SERVICOS DIVERSOS</v>
          </cell>
          <cell r="C6811" t="str">
            <v>SEDI</v>
          </cell>
          <cell r="D6811" t="str">
            <v>OUTROS</v>
          </cell>
          <cell r="E6811" t="str">
            <v>0318</v>
          </cell>
          <cell r="F6811" t="str">
            <v/>
          </cell>
          <cell r="G6811" t="str">
            <v/>
          </cell>
          <cell r="H6811" t="str">
            <v>MARMORISTA / GRANITEIRO COM ENCARGOS COMPLEMENTARES</v>
          </cell>
          <cell r="I6811" t="str">
            <v>MES</v>
          </cell>
          <cell r="J6811" t="str">
            <v>COEFICIENTE DE REPRESENTATIVIDADE</v>
          </cell>
          <cell r="K6811" t="str">
            <v>3.450,76</v>
          </cell>
          <cell r="L6811" t="str">
            <v>ENCARGOS COMPLEMENTARES REFERENCIAL</v>
          </cell>
        </row>
        <row r="6812">
          <cell r="A6812">
            <v>101415</v>
          </cell>
          <cell r="B6812" t="str">
            <v>SERVICOS DIVERSOS</v>
          </cell>
          <cell r="C6812" t="str">
            <v>SEDI</v>
          </cell>
          <cell r="D6812" t="str">
            <v>OUTROS</v>
          </cell>
          <cell r="E6812" t="str">
            <v>0318</v>
          </cell>
          <cell r="F6812" t="str">
            <v/>
          </cell>
          <cell r="G6812" t="str">
            <v/>
          </cell>
          <cell r="H6812" t="str">
            <v>MECÂNICO DE EQUIPAMENTOS PESADOS COM ENCARGOS COMPLEMENTARES</v>
          </cell>
          <cell r="I6812" t="str">
            <v>MES</v>
          </cell>
          <cell r="J6812" t="str">
            <v>COEFICIENTE DE REPRESENTATIVIDADE</v>
          </cell>
          <cell r="K6812" t="str">
            <v>4.041,36</v>
          </cell>
          <cell r="L6812" t="str">
            <v>ENCARGOS COMPLEMENTARES REFERENCIAL</v>
          </cell>
        </row>
        <row r="6813">
          <cell r="A6813">
            <v>101416</v>
          </cell>
          <cell r="B6813" t="str">
            <v>SERVICOS DIVERSOS</v>
          </cell>
          <cell r="C6813" t="str">
            <v>SEDI</v>
          </cell>
          <cell r="D6813" t="str">
            <v>OUTROS</v>
          </cell>
          <cell r="E6813" t="str">
            <v>0318</v>
          </cell>
          <cell r="F6813" t="str">
            <v/>
          </cell>
          <cell r="G6813" t="str">
            <v/>
          </cell>
          <cell r="H6813" t="str">
            <v>MECÂNICO DE REFRIGERAÇÃO COM ENCARGOS COMPLEMENTARES</v>
          </cell>
          <cell r="I6813" t="str">
            <v>MES</v>
          </cell>
          <cell r="J6813" t="str">
            <v>COEFICIENTE DE REPRESENTATIVIDADE</v>
          </cell>
          <cell r="K6813" t="str">
            <v>3.386,43</v>
          </cell>
          <cell r="L6813" t="str">
            <v>ENCARGOS COMPLEMENTARES REFERENCIAL</v>
          </cell>
        </row>
        <row r="6814">
          <cell r="A6814">
            <v>101417</v>
          </cell>
          <cell r="B6814" t="str">
            <v>SERVICOS DIVERSOS</v>
          </cell>
          <cell r="C6814" t="str">
            <v>SEDI</v>
          </cell>
          <cell r="D6814" t="str">
            <v>OUTROS</v>
          </cell>
          <cell r="E6814" t="str">
            <v>0318</v>
          </cell>
          <cell r="F6814" t="str">
            <v/>
          </cell>
          <cell r="G6814" t="str">
            <v/>
          </cell>
          <cell r="H6814" t="str">
            <v>MONTADOR DE ELETROELETRÔNICO COM ENCARGOS COMPLEMENTARES</v>
          </cell>
          <cell r="I6814" t="str">
            <v>MES</v>
          </cell>
          <cell r="J6814" t="str">
            <v>COEFICIENTE DE REPRESENTATIVIDADE</v>
          </cell>
          <cell r="K6814" t="str">
            <v>3.621,99</v>
          </cell>
          <cell r="L6814" t="str">
            <v>ENCARGOS COMPLEMENTARES REFERENCIAL</v>
          </cell>
        </row>
        <row r="6815">
          <cell r="A6815">
            <v>101418</v>
          </cell>
          <cell r="B6815" t="str">
            <v>SERVICOS DIVERSOS</v>
          </cell>
          <cell r="C6815" t="str">
            <v>SEDI</v>
          </cell>
          <cell r="D6815" t="str">
            <v>OUTROS</v>
          </cell>
          <cell r="E6815" t="str">
            <v>0318</v>
          </cell>
          <cell r="F6815" t="str">
            <v/>
          </cell>
          <cell r="G6815" t="str">
            <v/>
          </cell>
          <cell r="H6815" t="str">
            <v>MONTADOR DE ESTRUTURAS METÁLICAS COM ENCARGOS COMPLEMENTARES</v>
          </cell>
          <cell r="I6815" t="str">
            <v>MES</v>
          </cell>
          <cell r="J6815" t="str">
            <v>COEFICIENTE DE REPRESENTATIVIDADE</v>
          </cell>
          <cell r="K6815" t="str">
            <v>3.092,33</v>
          </cell>
          <cell r="L6815" t="str">
            <v>ENCARGOS COMPLEMENTARES REFERENCIAL</v>
          </cell>
        </row>
        <row r="6816">
          <cell r="A6816">
            <v>101419</v>
          </cell>
          <cell r="B6816" t="str">
            <v>SERVICOS DIVERSOS</v>
          </cell>
          <cell r="C6816" t="str">
            <v>SEDI</v>
          </cell>
          <cell r="D6816" t="str">
            <v>OUTROS</v>
          </cell>
          <cell r="E6816" t="str">
            <v>0318</v>
          </cell>
          <cell r="F6816" t="str">
            <v/>
          </cell>
          <cell r="G6816" t="str">
            <v/>
          </cell>
          <cell r="H6816" t="str">
            <v>MONTADOR DE MÁQUINAS COM ENCARGOS COMPLEMENTARES</v>
          </cell>
          <cell r="I6816" t="str">
            <v>MES</v>
          </cell>
          <cell r="J6816" t="str">
            <v>COEFICIENTE DE REPRESENTATIVIDADE</v>
          </cell>
          <cell r="K6816" t="str">
            <v>3.885,81</v>
          </cell>
          <cell r="L6816" t="str">
            <v>ENCARGOS COMPLEMENTARES REFERENCIAL</v>
          </cell>
        </row>
        <row r="6817">
          <cell r="A6817">
            <v>101420</v>
          </cell>
          <cell r="B6817" t="str">
            <v>SERVICOS DIVERSOS</v>
          </cell>
          <cell r="C6817" t="str">
            <v>SEDI</v>
          </cell>
          <cell r="D6817" t="str">
            <v>OUTROS</v>
          </cell>
          <cell r="E6817" t="str">
            <v>0318</v>
          </cell>
          <cell r="F6817" t="str">
            <v/>
          </cell>
          <cell r="G6817" t="str">
            <v/>
          </cell>
          <cell r="H6817" t="str">
            <v>MOTORISTA DE CAMINHÃO BASCULANTE COM ENCARGOS COMPLEMENTARES</v>
          </cell>
          <cell r="I6817" t="str">
            <v>MES</v>
          </cell>
          <cell r="J6817" t="str">
            <v>COEFICIENTE DE REPRESENTATIVIDADE</v>
          </cell>
          <cell r="K6817" t="str">
            <v>3.029,62</v>
          </cell>
          <cell r="L6817" t="str">
            <v>ENCARGOS COMPLEMENTARES REFERENCIAL</v>
          </cell>
        </row>
        <row r="6818">
          <cell r="A6818">
            <v>101421</v>
          </cell>
          <cell r="B6818" t="str">
            <v>SERVICOS DIVERSOS</v>
          </cell>
          <cell r="C6818" t="str">
            <v>SEDI</v>
          </cell>
          <cell r="D6818" t="str">
            <v>OUTROS</v>
          </cell>
          <cell r="E6818" t="str">
            <v>0318</v>
          </cell>
          <cell r="F6818" t="str">
            <v/>
          </cell>
          <cell r="G6818" t="str">
            <v/>
          </cell>
          <cell r="H6818" t="str">
            <v>MOTORISTA DE CAMINHÃO CARRETA COM ENCARGOS COMPLEMENTARES</v>
          </cell>
          <cell r="I6818" t="str">
            <v>MES</v>
          </cell>
          <cell r="J6818" t="str">
            <v>COEFICIENTE DE REPRESENTATIVIDADE</v>
          </cell>
          <cell r="K6818" t="str">
            <v>3.937,80</v>
          </cell>
          <cell r="L6818" t="str">
            <v>ENCARGOS COMPLEMENTARES REFERENCIAL</v>
          </cell>
        </row>
        <row r="6819">
          <cell r="A6819">
            <v>101422</v>
          </cell>
          <cell r="B6819" t="str">
            <v>SERVICOS DIVERSOS</v>
          </cell>
          <cell r="C6819" t="str">
            <v>SEDI</v>
          </cell>
          <cell r="D6819" t="str">
            <v>OUTROS</v>
          </cell>
          <cell r="E6819" t="str">
            <v>0318</v>
          </cell>
          <cell r="F6819" t="str">
            <v/>
          </cell>
          <cell r="G6819" t="str">
            <v/>
          </cell>
          <cell r="H6819" t="str">
            <v>MOTORISTA DE CARRO DE PASSEIO COM ENCARGOS COMPLEMENTARES</v>
          </cell>
          <cell r="I6819" t="str">
            <v>MES</v>
          </cell>
          <cell r="J6819" t="str">
            <v>COEFICIENTE DE REPRESENTATIVIDADE</v>
          </cell>
          <cell r="K6819" t="str">
            <v>3.324,68</v>
          </cell>
          <cell r="L6819" t="str">
            <v>ENCARGOS COMPLEMENTARES REFERENCIAL</v>
          </cell>
        </row>
        <row r="6820">
          <cell r="A6820">
            <v>101423</v>
          </cell>
          <cell r="B6820" t="str">
            <v>SERVICOS DIVERSOS</v>
          </cell>
          <cell r="C6820" t="str">
            <v>SEDI</v>
          </cell>
          <cell r="D6820" t="str">
            <v>OUTROS</v>
          </cell>
          <cell r="E6820" t="str">
            <v>0318</v>
          </cell>
          <cell r="F6820" t="str">
            <v/>
          </cell>
          <cell r="G6820" t="str">
            <v/>
          </cell>
          <cell r="H6820" t="str">
            <v>MOTORISTA DE ÔNIBUS / MICRO-ÔNIBUS COM ENCARGOS COMPLEMENTARES</v>
          </cell>
          <cell r="I6820" t="str">
            <v>MES</v>
          </cell>
          <cell r="J6820" t="str">
            <v>COEFICIENTE DE REPRESENTATIVIDADE</v>
          </cell>
          <cell r="K6820" t="str">
            <v>3.844,22</v>
          </cell>
          <cell r="L6820" t="str">
            <v>ENCARGOS COMPLEMENTARES REFERENCIAL</v>
          </cell>
        </row>
        <row r="6821">
          <cell r="A6821">
            <v>101424</v>
          </cell>
          <cell r="B6821" t="str">
            <v>SERVICOS DIVERSOS</v>
          </cell>
          <cell r="C6821" t="str">
            <v>SEDI</v>
          </cell>
          <cell r="D6821" t="str">
            <v>OUTROS</v>
          </cell>
          <cell r="E6821" t="str">
            <v>0318</v>
          </cell>
          <cell r="F6821" t="str">
            <v/>
          </cell>
          <cell r="G6821" t="str">
            <v/>
          </cell>
          <cell r="H6821" t="str">
            <v>MOTORISTA OPERADOR DE CAMINHÃO COM MUNCK COM ENCARGOS COMPLEMENTARES</v>
          </cell>
          <cell r="I6821" t="str">
            <v>MES</v>
          </cell>
          <cell r="J6821" t="str">
            <v>COEFICIENTE DE REPRESENTATIVIDADE</v>
          </cell>
          <cell r="K6821" t="str">
            <v>3.344,78</v>
          </cell>
          <cell r="L6821" t="str">
            <v>ENCARGOS COMPLEMENTARES REFERENCIAL</v>
          </cell>
        </row>
        <row r="6822">
          <cell r="A6822">
            <v>101425</v>
          </cell>
          <cell r="B6822" t="str">
            <v>SERVICOS DIVERSOS</v>
          </cell>
          <cell r="C6822" t="str">
            <v>SEDI</v>
          </cell>
          <cell r="D6822" t="str">
            <v>OUTROS</v>
          </cell>
          <cell r="E6822" t="str">
            <v>0318</v>
          </cell>
          <cell r="F6822" t="str">
            <v/>
          </cell>
          <cell r="G6822" t="str">
            <v/>
          </cell>
          <cell r="H6822" t="str">
            <v>NIVELADOR  COM ENCARGOS COMPLEMENTARES</v>
          </cell>
          <cell r="I6822" t="str">
            <v>MES</v>
          </cell>
          <cell r="J6822" t="str">
            <v>COEFICIENTE DE REPRESENTATIVIDADE</v>
          </cell>
          <cell r="K6822" t="str">
            <v>1.823,11</v>
          </cell>
          <cell r="L6822" t="str">
            <v>ENCARGOS COMPLEMENTARES REFERENCIAL</v>
          </cell>
        </row>
        <row r="6823">
          <cell r="A6823">
            <v>101426</v>
          </cell>
          <cell r="B6823" t="str">
            <v>SERVICOS DIVERSOS</v>
          </cell>
          <cell r="C6823" t="str">
            <v>SEDI</v>
          </cell>
          <cell r="D6823" t="str">
            <v>OUTROS</v>
          </cell>
          <cell r="E6823" t="str">
            <v>0318</v>
          </cell>
          <cell r="F6823" t="str">
            <v/>
          </cell>
          <cell r="G6823" t="str">
            <v/>
          </cell>
          <cell r="H6823" t="str">
            <v>OPERADOR DE BATE-ESTACA COM ENCARGOS COMPLEMENTARES</v>
          </cell>
          <cell r="I6823" t="str">
            <v>MES</v>
          </cell>
          <cell r="J6823" t="str">
            <v>COEFICIENTE DE REPRESENTATIVIDADE</v>
          </cell>
          <cell r="K6823" t="str">
            <v>3.740,39</v>
          </cell>
          <cell r="L6823" t="str">
            <v>ENCARGOS COMPLEMENTARES REFERENCIAL</v>
          </cell>
        </row>
        <row r="6824">
          <cell r="A6824">
            <v>101427</v>
          </cell>
          <cell r="B6824" t="str">
            <v>SERVICOS DIVERSOS</v>
          </cell>
          <cell r="C6824" t="str">
            <v>SEDI</v>
          </cell>
          <cell r="D6824" t="str">
            <v>OUTROS</v>
          </cell>
          <cell r="E6824" t="str">
            <v>0318</v>
          </cell>
          <cell r="F6824" t="str">
            <v/>
          </cell>
          <cell r="G6824" t="str">
            <v/>
          </cell>
          <cell r="H6824" t="str">
            <v>OPERADOR DE BETONEIRA (CAMINHÃO) COM ENCARGOS COMPLEMENTARES</v>
          </cell>
          <cell r="I6824" t="str">
            <v>MES</v>
          </cell>
          <cell r="J6824" t="str">
            <v>COEFICIENTE DE REPRESENTATIVIDADE</v>
          </cell>
          <cell r="K6824" t="str">
            <v>2.936,99</v>
          </cell>
          <cell r="L6824" t="str">
            <v>ENCARGOS COMPLEMENTARES REFERENCIAL</v>
          </cell>
        </row>
        <row r="6825">
          <cell r="A6825">
            <v>101428</v>
          </cell>
          <cell r="B6825" t="str">
            <v>SERVICOS DIVERSOS</v>
          </cell>
          <cell r="C6825" t="str">
            <v>SEDI</v>
          </cell>
          <cell r="D6825" t="str">
            <v>OUTROS</v>
          </cell>
          <cell r="E6825" t="str">
            <v>0318</v>
          </cell>
          <cell r="F6825" t="str">
            <v/>
          </cell>
          <cell r="G6825" t="str">
            <v/>
          </cell>
          <cell r="H6825" t="str">
            <v>OPERADOR DE BETONEIRA ESTACIONÁRIA COM ENCARGOS COMPLEMENTARES</v>
          </cell>
          <cell r="I6825" t="str">
            <v>MES</v>
          </cell>
          <cell r="J6825" t="str">
            <v>COEFICIENTE DE REPRESENTATIVIDADE</v>
          </cell>
          <cell r="K6825" t="str">
            <v>2.863,87</v>
          </cell>
          <cell r="L6825" t="str">
            <v>ENCARGOS COMPLEMENTARES REFERENCIAL</v>
          </cell>
        </row>
        <row r="6826">
          <cell r="A6826">
            <v>101429</v>
          </cell>
          <cell r="B6826" t="str">
            <v>SERVICOS DIVERSOS</v>
          </cell>
          <cell r="C6826" t="str">
            <v>SEDI</v>
          </cell>
          <cell r="D6826" t="str">
            <v>OUTROS</v>
          </cell>
          <cell r="E6826" t="str">
            <v>0318</v>
          </cell>
          <cell r="F6826" t="str">
            <v/>
          </cell>
          <cell r="G6826" t="str">
            <v/>
          </cell>
          <cell r="H6826" t="str">
            <v>OPERADOR DE COMPRESSOR DE AR OU COMPRESSORISTA COM ENCARGOS COMPLEMENTARES</v>
          </cell>
          <cell r="I6826" t="str">
            <v>MES</v>
          </cell>
          <cell r="J6826" t="str">
            <v>COEFICIENTE DE REPRESENTATIVIDADE</v>
          </cell>
          <cell r="K6826" t="str">
            <v>3.456,66</v>
          </cell>
          <cell r="L6826" t="str">
            <v>ENCARGOS COMPLEMENTARES REFERENCIAL</v>
          </cell>
        </row>
        <row r="6827">
          <cell r="A6827">
            <v>101430</v>
          </cell>
          <cell r="B6827" t="str">
            <v>SERVICOS DIVERSOS</v>
          </cell>
          <cell r="C6827" t="str">
            <v>SEDI</v>
          </cell>
          <cell r="D6827" t="str">
            <v>OUTROS</v>
          </cell>
          <cell r="E6827" t="str">
            <v>0318</v>
          </cell>
          <cell r="F6827" t="str">
            <v/>
          </cell>
          <cell r="G6827" t="str">
            <v/>
          </cell>
          <cell r="H6827" t="str">
            <v>OPERADOR DE DEMARCADORA DE FAIXAS DE TRÁFEGO COM ENCARGOS COMPLEMENTARES</v>
          </cell>
          <cell r="I6827" t="str">
            <v>MES</v>
          </cell>
          <cell r="J6827" t="str">
            <v>COEFICIENTE DE REPRESENTATIVIDADE</v>
          </cell>
          <cell r="K6827" t="str">
            <v>3.419,69</v>
          </cell>
          <cell r="L6827" t="str">
            <v>ENCARGOS COMPLEMENTARES REFERENCIAL</v>
          </cell>
        </row>
        <row r="6828">
          <cell r="A6828">
            <v>101431</v>
          </cell>
          <cell r="B6828" t="str">
            <v>SERVICOS DIVERSOS</v>
          </cell>
          <cell r="C6828" t="str">
            <v>SEDI</v>
          </cell>
          <cell r="D6828" t="str">
            <v>OUTROS</v>
          </cell>
          <cell r="E6828" t="str">
            <v>0318</v>
          </cell>
          <cell r="F6828" t="str">
            <v/>
          </cell>
          <cell r="G6828" t="str">
            <v/>
          </cell>
          <cell r="H6828" t="str">
            <v>OPERADOR DE ESCAVADEIRA COM ENCARGOS COMPLEMENTARES</v>
          </cell>
          <cell r="I6828" t="str">
            <v>MES</v>
          </cell>
          <cell r="J6828" t="str">
            <v>COEFICIENTE DE REPRESENTATIVIDADE</v>
          </cell>
          <cell r="K6828" t="str">
            <v>3.670,22</v>
          </cell>
          <cell r="L6828" t="str">
            <v>ENCARGOS COMPLEMENTARES REFERENCIAL</v>
          </cell>
        </row>
        <row r="6829">
          <cell r="A6829">
            <v>101432</v>
          </cell>
          <cell r="B6829" t="str">
            <v>SERVICOS DIVERSOS</v>
          </cell>
          <cell r="C6829" t="str">
            <v>SEDI</v>
          </cell>
          <cell r="D6829" t="str">
            <v>OUTROS</v>
          </cell>
          <cell r="E6829" t="str">
            <v>0318</v>
          </cell>
          <cell r="F6829" t="str">
            <v/>
          </cell>
          <cell r="G6829" t="str">
            <v/>
          </cell>
          <cell r="H6829" t="str">
            <v>OPERADOR DE GUINCHO OU GUINCHEIRO COM ENCARGOS COMPLEMENTARES</v>
          </cell>
          <cell r="I6829" t="str">
            <v>MES</v>
          </cell>
          <cell r="J6829" t="str">
            <v>COEFICIENTE DE REPRESENTATIVIDADE</v>
          </cell>
          <cell r="K6829" t="str">
            <v>3.055,82</v>
          </cell>
          <cell r="L6829" t="str">
            <v>ENCARGOS COMPLEMENTARES REFERENCIAL</v>
          </cell>
        </row>
        <row r="6830">
          <cell r="A6830">
            <v>101433</v>
          </cell>
          <cell r="B6830" t="str">
            <v>SERVICOS DIVERSOS</v>
          </cell>
          <cell r="C6830" t="str">
            <v>SEDI</v>
          </cell>
          <cell r="D6830" t="str">
            <v>OUTROS</v>
          </cell>
          <cell r="E6830" t="str">
            <v>0318</v>
          </cell>
          <cell r="F6830" t="str">
            <v/>
          </cell>
          <cell r="G6830" t="str">
            <v/>
          </cell>
          <cell r="H6830" t="str">
            <v>OPERADOR DE GUINDASTE COM ENCARGOS COMPLEMENTARES</v>
          </cell>
          <cell r="I6830" t="str">
            <v>MES</v>
          </cell>
          <cell r="J6830" t="str">
            <v>COEFICIENTE DE REPRESENTATIVIDADE</v>
          </cell>
          <cell r="K6830" t="str">
            <v>3.428,49</v>
          </cell>
          <cell r="L6830" t="str">
            <v>ENCARGOS COMPLEMENTARES REFERENCIAL</v>
          </cell>
        </row>
        <row r="6831">
          <cell r="A6831">
            <v>101434</v>
          </cell>
          <cell r="B6831" t="str">
            <v>SERVICOS DIVERSOS</v>
          </cell>
          <cell r="C6831" t="str">
            <v>SEDI</v>
          </cell>
          <cell r="D6831" t="str">
            <v>OUTROS</v>
          </cell>
          <cell r="E6831" t="str">
            <v>0318</v>
          </cell>
          <cell r="F6831" t="str">
            <v/>
          </cell>
          <cell r="G6831" t="str">
            <v/>
          </cell>
          <cell r="H6831" t="str">
            <v>OPERADOR DE JATO ABRASIVO OU JATISTA COM ENCARGOS COMPLEMENTARES</v>
          </cell>
          <cell r="I6831" t="str">
            <v>MES</v>
          </cell>
          <cell r="J6831" t="str">
            <v>COEFICIENTE DE REPRESENTATIVIDADE</v>
          </cell>
          <cell r="K6831" t="str">
            <v>3.374,24</v>
          </cell>
          <cell r="L6831" t="str">
            <v>ENCARGOS COMPLEMENTARES REFERENCIAL</v>
          </cell>
        </row>
        <row r="6832">
          <cell r="A6832">
            <v>101435</v>
          </cell>
          <cell r="B6832" t="str">
            <v>SERVICOS DIVERSOS</v>
          </cell>
          <cell r="C6832" t="str">
            <v>SEDI</v>
          </cell>
          <cell r="D6832" t="str">
            <v>OUTROS</v>
          </cell>
          <cell r="E6832" t="str">
            <v>0318</v>
          </cell>
          <cell r="F6832" t="str">
            <v/>
          </cell>
          <cell r="G6832" t="str">
            <v/>
          </cell>
          <cell r="H6832" t="str">
            <v>OPERADOR DE MÁQUINAS E TRATORES DIVERSOS COM ENCARGOS COMPLEMENTARES</v>
          </cell>
          <cell r="I6832" t="str">
            <v>MES</v>
          </cell>
          <cell r="J6832" t="str">
            <v>COEFICIENTE DE REPRESENTATIVIDADE</v>
          </cell>
          <cell r="K6832" t="str">
            <v>3.333,33</v>
          </cell>
          <cell r="L6832" t="str">
            <v>ENCARGOS COMPLEMENTARES REFERENCIAL</v>
          </cell>
        </row>
        <row r="6833">
          <cell r="A6833">
            <v>101436</v>
          </cell>
          <cell r="B6833" t="str">
            <v>SERVICOS DIVERSOS</v>
          </cell>
          <cell r="C6833" t="str">
            <v>SEDI</v>
          </cell>
          <cell r="D6833" t="str">
            <v>OUTROS</v>
          </cell>
          <cell r="E6833" t="str">
            <v>0318</v>
          </cell>
          <cell r="F6833" t="str">
            <v/>
          </cell>
          <cell r="G6833" t="str">
            <v/>
          </cell>
          <cell r="H6833" t="str">
            <v>OPERADOR DE MARTELETE OU MARTELETEIRO COM ENCARGOS COMPLEMENTARES</v>
          </cell>
          <cell r="I6833" t="str">
            <v>MES</v>
          </cell>
          <cell r="J6833" t="str">
            <v>COEFICIENTE DE REPRESENTATIVIDADE</v>
          </cell>
          <cell r="K6833" t="str">
            <v>3.488,05</v>
          </cell>
          <cell r="L6833" t="str">
            <v>ENCARGOS COMPLEMENTARES REFERENCIAL</v>
          </cell>
        </row>
        <row r="6834">
          <cell r="A6834">
            <v>101437</v>
          </cell>
          <cell r="B6834" t="str">
            <v>SERVICOS DIVERSOS</v>
          </cell>
          <cell r="C6834" t="str">
            <v>SEDI</v>
          </cell>
          <cell r="D6834" t="str">
            <v>OUTROS</v>
          </cell>
          <cell r="E6834" t="str">
            <v>0318</v>
          </cell>
          <cell r="F6834" t="str">
            <v/>
          </cell>
          <cell r="G6834" t="str">
            <v/>
          </cell>
          <cell r="H6834" t="str">
            <v>OPERADOR DE MOTO SCRAPER COM ENCARGOS COMPLEMENTARES</v>
          </cell>
          <cell r="I6834" t="str">
            <v>MES</v>
          </cell>
          <cell r="J6834" t="str">
            <v>COEFICIENTE DE REPRESENTATIVIDADE</v>
          </cell>
          <cell r="K6834" t="str">
            <v>3.463,58</v>
          </cell>
          <cell r="L6834" t="str">
            <v>ENCARGOS COMPLEMENTARES REFERENCIAL</v>
          </cell>
        </row>
        <row r="6835">
          <cell r="A6835">
            <v>101438</v>
          </cell>
          <cell r="B6835" t="str">
            <v>SERVICOS DIVERSOS</v>
          </cell>
          <cell r="C6835" t="str">
            <v>SEDI</v>
          </cell>
          <cell r="D6835" t="str">
            <v>OUTROS</v>
          </cell>
          <cell r="E6835" t="str">
            <v>0318</v>
          </cell>
          <cell r="F6835" t="str">
            <v/>
          </cell>
          <cell r="G6835" t="str">
            <v/>
          </cell>
          <cell r="H6835" t="str">
            <v>OPERADOR DE MOTONIVELADORA COM ENCARGOS COMPLEMENTARES</v>
          </cell>
          <cell r="I6835" t="str">
            <v>MES</v>
          </cell>
          <cell r="J6835" t="str">
            <v>COEFICIENTE DE REPRESENTATIVIDADE</v>
          </cell>
          <cell r="K6835" t="str">
            <v>4.057,44</v>
          </cell>
          <cell r="L6835" t="str">
            <v>ENCARGOS COMPLEMENTARES REFERENCIAL</v>
          </cell>
        </row>
        <row r="6836">
          <cell r="A6836">
            <v>101439</v>
          </cell>
          <cell r="B6836" t="str">
            <v>SERVICOS DIVERSOS</v>
          </cell>
          <cell r="C6836" t="str">
            <v>SEDI</v>
          </cell>
          <cell r="D6836" t="str">
            <v>OUTROS</v>
          </cell>
          <cell r="E6836" t="str">
            <v>0318</v>
          </cell>
          <cell r="F6836" t="str">
            <v/>
          </cell>
          <cell r="G6836" t="str">
            <v/>
          </cell>
          <cell r="H6836" t="str">
            <v>OPERADOR DE PÁ CARREGADEIRA COM ENCARGOS COMPLEMENTARES</v>
          </cell>
          <cell r="I6836" t="str">
            <v>MES</v>
          </cell>
          <cell r="J6836" t="str">
            <v>COEFICIENTE DE REPRESENTATIVIDADE</v>
          </cell>
          <cell r="K6836" t="str">
            <v>3.329,13</v>
          </cell>
          <cell r="L6836" t="str">
            <v>ENCARGOS COMPLEMENTARES REFERENCIAL</v>
          </cell>
        </row>
        <row r="6837">
          <cell r="A6837">
            <v>101440</v>
          </cell>
          <cell r="B6837" t="str">
            <v>SERVICOS DIVERSOS</v>
          </cell>
          <cell r="C6837" t="str">
            <v>SEDI</v>
          </cell>
          <cell r="D6837" t="str">
            <v>OUTROS</v>
          </cell>
          <cell r="E6837" t="str">
            <v>0318</v>
          </cell>
          <cell r="F6837" t="str">
            <v/>
          </cell>
          <cell r="G6837" t="str">
            <v/>
          </cell>
          <cell r="H6837" t="str">
            <v>OPERADOR DE PAVIMENTADORA / MESA VIBROACABADORA COM ENCARGOS COMPLEMENTARES</v>
          </cell>
          <cell r="I6837" t="str">
            <v>MES</v>
          </cell>
          <cell r="J6837" t="str">
            <v>COEFICIENTE DE REPRESENTATIVIDADE</v>
          </cell>
          <cell r="K6837" t="str">
            <v>3.548,41</v>
          </cell>
          <cell r="L6837" t="str">
            <v>ENCARGOS COMPLEMENTARES REFERENCIAL</v>
          </cell>
        </row>
        <row r="6838">
          <cell r="A6838">
            <v>101441</v>
          </cell>
          <cell r="B6838" t="str">
            <v>SERVICOS DIVERSOS</v>
          </cell>
          <cell r="C6838" t="str">
            <v>SEDI</v>
          </cell>
          <cell r="D6838" t="str">
            <v>OUTROS</v>
          </cell>
          <cell r="E6838" t="str">
            <v>0318</v>
          </cell>
          <cell r="F6838" t="str">
            <v/>
          </cell>
          <cell r="G6838" t="str">
            <v/>
          </cell>
          <cell r="H6838" t="str">
            <v>OPERADOR DE ROLO COMPACTADOR COM ENCARGOS COMPLEMENTARES</v>
          </cell>
          <cell r="I6838" t="str">
            <v>MES</v>
          </cell>
          <cell r="J6838" t="str">
            <v>COEFICIENTE DE REPRESENTATIVIDADE</v>
          </cell>
          <cell r="K6838" t="str">
            <v>3.283,76</v>
          </cell>
          <cell r="L6838" t="str">
            <v>ENCARGOS COMPLEMENTARES REFERENCIAL</v>
          </cell>
        </row>
        <row r="6839">
          <cell r="A6839">
            <v>101442</v>
          </cell>
          <cell r="B6839" t="str">
            <v>SERVICOS DIVERSOS</v>
          </cell>
          <cell r="C6839" t="str">
            <v>SEDI</v>
          </cell>
          <cell r="D6839" t="str">
            <v>OUTROS</v>
          </cell>
          <cell r="E6839" t="str">
            <v>0318</v>
          </cell>
          <cell r="F6839" t="str">
            <v/>
          </cell>
          <cell r="G6839" t="str">
            <v/>
          </cell>
          <cell r="H6839" t="str">
            <v>OPERADOR DE TRATOR - EXCLUSIVE AGROPECUÁRIA COM ENCARGOS COMPLEMENTARES</v>
          </cell>
          <cell r="I6839" t="str">
            <v>MES</v>
          </cell>
          <cell r="J6839" t="str">
            <v>COEFICIENTE DE REPRESENTATIVIDADE</v>
          </cell>
          <cell r="K6839" t="str">
            <v>3.333,33</v>
          </cell>
          <cell r="L6839" t="str">
            <v>ENCARGOS COMPLEMENTARES REFERENCIAL</v>
          </cell>
        </row>
        <row r="6840">
          <cell r="A6840">
            <v>101443</v>
          </cell>
          <cell r="B6840" t="str">
            <v>SERVICOS DIVERSOS</v>
          </cell>
          <cell r="C6840" t="str">
            <v>SEDI</v>
          </cell>
          <cell r="D6840" t="str">
            <v>OUTROS</v>
          </cell>
          <cell r="E6840" t="str">
            <v>0318</v>
          </cell>
          <cell r="F6840" t="str">
            <v/>
          </cell>
          <cell r="G6840" t="str">
            <v/>
          </cell>
          <cell r="H6840" t="str">
            <v>OPERADOR DE USINA DE ASFALTO, DE SOLOS OU DE CONCRETO COM ENCARGOS COMPLEMENTARES</v>
          </cell>
          <cell r="I6840" t="str">
            <v>MES</v>
          </cell>
          <cell r="J6840" t="str">
            <v>COEFICIENTE DE REPRESENTATIVIDADE</v>
          </cell>
          <cell r="K6840" t="str">
            <v>3.166,64</v>
          </cell>
          <cell r="L6840" t="str">
            <v>ENCARGOS COMPLEMENTARES REFERENCIAL</v>
          </cell>
        </row>
        <row r="6841">
          <cell r="A6841">
            <v>101444</v>
          </cell>
          <cell r="B6841" t="str">
            <v>SERVICOS DIVERSOS</v>
          </cell>
          <cell r="C6841" t="str">
            <v>SEDI</v>
          </cell>
          <cell r="D6841" t="str">
            <v>OUTROS</v>
          </cell>
          <cell r="E6841" t="str">
            <v>0318</v>
          </cell>
          <cell r="F6841" t="str">
            <v/>
          </cell>
          <cell r="G6841" t="str">
            <v/>
          </cell>
          <cell r="H6841" t="str">
            <v>PASTILHEIRO COM ENCARGOS COMPLEMENTARES</v>
          </cell>
          <cell r="I6841" t="str">
            <v>MES</v>
          </cell>
          <cell r="J6841" t="str">
            <v>COEFICIENTE DE REPRESENTATIVIDADE</v>
          </cell>
          <cell r="K6841" t="str">
            <v>3.794,32</v>
          </cell>
          <cell r="L6841" t="str">
            <v>ENCARGOS COMPLEMENTARES REFERENCIAL</v>
          </cell>
        </row>
        <row r="6842">
          <cell r="A6842">
            <v>101445</v>
          </cell>
          <cell r="B6842" t="str">
            <v>SERVICOS DIVERSOS</v>
          </cell>
          <cell r="C6842" t="str">
            <v>SEDI</v>
          </cell>
          <cell r="D6842" t="str">
            <v>OUTROS</v>
          </cell>
          <cell r="E6842" t="str">
            <v>0318</v>
          </cell>
          <cell r="F6842" t="str">
            <v/>
          </cell>
          <cell r="G6842" t="str">
            <v/>
          </cell>
          <cell r="H6842" t="str">
            <v>PEDREIRO COM ENCARGOS COMPLEMENTARES</v>
          </cell>
          <cell r="I6842" t="str">
            <v>MES</v>
          </cell>
          <cell r="J6842" t="str">
            <v>COEFICIENTE DE REPRESENTATIVIDADE</v>
          </cell>
          <cell r="K6842" t="str">
            <v>3.198,92</v>
          </cell>
          <cell r="L6842" t="str">
            <v>ENCARGOS COMPLEMENTARES REFERENCIAL</v>
          </cell>
        </row>
        <row r="6843">
          <cell r="A6843">
            <v>101446</v>
          </cell>
          <cell r="B6843" t="str">
            <v>SERVICOS DIVERSOS</v>
          </cell>
          <cell r="C6843" t="str">
            <v>SEDI</v>
          </cell>
          <cell r="D6843" t="str">
            <v>OUTROS</v>
          </cell>
          <cell r="E6843" t="str">
            <v>0318</v>
          </cell>
          <cell r="F6843" t="str">
            <v/>
          </cell>
          <cell r="G6843" t="str">
            <v/>
          </cell>
          <cell r="H6843" t="str">
            <v>PINTOR COM ENCARGOS COMPLEMENTARES</v>
          </cell>
          <cell r="I6843" t="str">
            <v>MES</v>
          </cell>
          <cell r="J6843" t="str">
            <v>COEFICIENTE DE REPRESENTATIVIDADE</v>
          </cell>
          <cell r="K6843" t="str">
            <v>3.393,07</v>
          </cell>
          <cell r="L6843" t="str">
            <v>ENCARGOS COMPLEMENTARES REFERENCIAL</v>
          </cell>
        </row>
        <row r="6844">
          <cell r="A6844">
            <v>101447</v>
          </cell>
          <cell r="B6844" t="str">
            <v>SERVICOS DIVERSOS</v>
          </cell>
          <cell r="C6844" t="str">
            <v>SEDI</v>
          </cell>
          <cell r="D6844" t="str">
            <v>OUTROS</v>
          </cell>
          <cell r="E6844" t="str">
            <v>0318</v>
          </cell>
          <cell r="F6844" t="str">
            <v/>
          </cell>
          <cell r="G6844" t="str">
            <v/>
          </cell>
          <cell r="H6844" t="str">
            <v>PINTOR DE LETREIROS COM ENCARGOS COMPLEMENTARES</v>
          </cell>
          <cell r="I6844" t="str">
            <v>MES</v>
          </cell>
          <cell r="J6844" t="str">
            <v>COEFICIENTE DE REPRESENTATIVIDADE</v>
          </cell>
          <cell r="K6844" t="str">
            <v>3.963,82</v>
          </cell>
          <cell r="L6844" t="str">
            <v>ENCARGOS COMPLEMENTARES REFERENCIAL</v>
          </cell>
        </row>
        <row r="6845">
          <cell r="A6845">
            <v>101448</v>
          </cell>
          <cell r="B6845" t="str">
            <v>SERVICOS DIVERSOS</v>
          </cell>
          <cell r="C6845" t="str">
            <v>SEDI</v>
          </cell>
          <cell r="D6845" t="str">
            <v>OUTROS</v>
          </cell>
          <cell r="E6845" t="str">
            <v>0318</v>
          </cell>
          <cell r="F6845" t="str">
            <v/>
          </cell>
          <cell r="G6845" t="str">
            <v/>
          </cell>
          <cell r="H6845" t="str">
            <v>PINTOR PARA TINTA EPÓXI COM ENCARGOS COMPLEMENTARES</v>
          </cell>
          <cell r="I6845" t="str">
            <v>MES</v>
          </cell>
          <cell r="J6845" t="str">
            <v>COEFICIENTE DE REPRESENTATIVIDADE</v>
          </cell>
          <cell r="K6845" t="str">
            <v>3.557,64</v>
          </cell>
          <cell r="L6845" t="str">
            <v>ENCARGOS COMPLEMENTARES REFERENCIAL</v>
          </cell>
        </row>
        <row r="6846">
          <cell r="A6846">
            <v>101449</v>
          </cell>
          <cell r="B6846" t="str">
            <v>SERVICOS DIVERSOS</v>
          </cell>
          <cell r="C6846" t="str">
            <v>SEDI</v>
          </cell>
          <cell r="D6846" t="str">
            <v>OUTROS</v>
          </cell>
          <cell r="E6846" t="str">
            <v>0318</v>
          </cell>
          <cell r="F6846" t="str">
            <v/>
          </cell>
          <cell r="G6846" t="str">
            <v/>
          </cell>
          <cell r="H6846" t="str">
            <v>POCEIRO / ESCAVADOR DE VALAS COM ENCARGOS COMPLEMENTARES</v>
          </cell>
          <cell r="I6846" t="str">
            <v>MES</v>
          </cell>
          <cell r="J6846" t="str">
            <v>COEFICIENTE DE REPRESENTATIVIDADE</v>
          </cell>
          <cell r="K6846" t="str">
            <v>3.269,99</v>
          </cell>
          <cell r="L6846" t="str">
            <v>ENCARGOS COMPLEMENTARES REFERENCIAL</v>
          </cell>
        </row>
        <row r="6847">
          <cell r="A6847">
            <v>101450</v>
          </cell>
          <cell r="B6847" t="str">
            <v>SERVICOS DIVERSOS</v>
          </cell>
          <cell r="C6847" t="str">
            <v>SEDI</v>
          </cell>
          <cell r="D6847" t="str">
            <v>OUTROS</v>
          </cell>
          <cell r="E6847" t="str">
            <v>0318</v>
          </cell>
          <cell r="F6847" t="str">
            <v/>
          </cell>
          <cell r="G6847" t="str">
            <v/>
          </cell>
          <cell r="H6847" t="str">
            <v>RASTELEIRO COM ENCARGOS COMPLEMENTARES</v>
          </cell>
          <cell r="I6847" t="str">
            <v>MES</v>
          </cell>
          <cell r="J6847" t="str">
            <v>COEFICIENTE DE REPRESENTATIVIDADE</v>
          </cell>
          <cell r="K6847" t="str">
            <v>2.670,42</v>
          </cell>
          <cell r="L6847" t="str">
            <v>ENCARGOS COMPLEMENTARES REFERENCIAL</v>
          </cell>
        </row>
        <row r="6848">
          <cell r="A6848">
            <v>101451</v>
          </cell>
          <cell r="B6848" t="str">
            <v>SERVICOS DIVERSOS</v>
          </cell>
          <cell r="C6848" t="str">
            <v>SEDI</v>
          </cell>
          <cell r="D6848" t="str">
            <v>OUTROS</v>
          </cell>
          <cell r="E6848" t="str">
            <v>0318</v>
          </cell>
          <cell r="F6848" t="str">
            <v/>
          </cell>
          <cell r="G6848" t="str">
            <v/>
          </cell>
          <cell r="H6848" t="str">
            <v>SERRALHEIRO COM ENCARGOS COMPLEMENTARES</v>
          </cell>
          <cell r="I6848" t="str">
            <v>MES</v>
          </cell>
          <cell r="J6848" t="str">
            <v>COEFICIENTE DE REPRESENTATIVIDADE</v>
          </cell>
          <cell r="K6848" t="str">
            <v>3.187,48</v>
          </cell>
          <cell r="L6848" t="str">
            <v>ENCARGOS COMPLEMENTARES REFERENCIAL</v>
          </cell>
        </row>
        <row r="6849">
          <cell r="A6849">
            <v>101452</v>
          </cell>
          <cell r="B6849" t="str">
            <v>SERVICOS DIVERSOS</v>
          </cell>
          <cell r="C6849" t="str">
            <v>SEDI</v>
          </cell>
          <cell r="D6849" t="str">
            <v>OUTROS</v>
          </cell>
          <cell r="E6849" t="str">
            <v>0318</v>
          </cell>
          <cell r="F6849" t="str">
            <v/>
          </cell>
          <cell r="G6849" t="str">
            <v/>
          </cell>
          <cell r="H6849" t="str">
            <v>SERVENTE DE OBRAS COM ENCARGOS COMPLEMENTARES</v>
          </cell>
          <cell r="I6849" t="str">
            <v>MES</v>
          </cell>
          <cell r="J6849" t="str">
            <v>COEFICIENTE DE REPRESENTATIVIDADE</v>
          </cell>
          <cell r="K6849" t="str">
            <v>2.624,22</v>
          </cell>
          <cell r="L6849" t="str">
            <v>ENCARGOS COMPLEMENTARES REFERENCIAL</v>
          </cell>
        </row>
        <row r="6850">
          <cell r="A6850">
            <v>101453</v>
          </cell>
          <cell r="B6850" t="str">
            <v>SERVICOS DIVERSOS</v>
          </cell>
          <cell r="C6850" t="str">
            <v>SEDI</v>
          </cell>
          <cell r="D6850" t="str">
            <v>OUTROS</v>
          </cell>
          <cell r="E6850" t="str">
            <v>0318</v>
          </cell>
          <cell r="F6850" t="str">
            <v/>
          </cell>
          <cell r="G6850" t="str">
            <v/>
          </cell>
          <cell r="H6850" t="str">
            <v>SOLDADOR COM ENCARGOS COMPLEMENTARES</v>
          </cell>
          <cell r="I6850" t="str">
            <v>MES</v>
          </cell>
          <cell r="J6850" t="str">
            <v>COEFICIENTE DE REPRESENTATIVIDADE</v>
          </cell>
          <cell r="K6850" t="str">
            <v>3.310,64</v>
          </cell>
          <cell r="L6850" t="str">
            <v>ENCARGOS COMPLEMENTARES REFERENCIAL</v>
          </cell>
        </row>
        <row r="6851">
          <cell r="A6851">
            <v>101454</v>
          </cell>
          <cell r="B6851" t="str">
            <v>SERVICOS DIVERSOS</v>
          </cell>
          <cell r="C6851" t="str">
            <v>SEDI</v>
          </cell>
          <cell r="D6851" t="str">
            <v>OUTROS</v>
          </cell>
          <cell r="E6851" t="str">
            <v>0318</v>
          </cell>
          <cell r="F6851" t="str">
            <v/>
          </cell>
          <cell r="G6851" t="str">
            <v/>
          </cell>
          <cell r="H6851" t="str">
            <v>SOLDADOR ELÉTRICO COM ENCARGOS COMPLEMENTARES</v>
          </cell>
          <cell r="I6851" t="str">
            <v>MES</v>
          </cell>
          <cell r="J6851" t="str">
            <v>COEFICIENTE DE REPRESENTATIVIDADE</v>
          </cell>
          <cell r="K6851" t="str">
            <v>4.258,85</v>
          </cell>
          <cell r="L6851" t="str">
            <v>ENCARGOS COMPLEMENTARES REFERENCIAL</v>
          </cell>
        </row>
        <row r="6852">
          <cell r="A6852">
            <v>101455</v>
          </cell>
          <cell r="B6852" t="str">
            <v>SERVICOS DIVERSOS</v>
          </cell>
          <cell r="C6852" t="str">
            <v>SEDI</v>
          </cell>
          <cell r="D6852" t="str">
            <v>OUTROS</v>
          </cell>
          <cell r="E6852" t="str">
            <v>0318</v>
          </cell>
          <cell r="F6852" t="str">
            <v/>
          </cell>
          <cell r="G6852" t="str">
            <v/>
          </cell>
          <cell r="H6852" t="str">
            <v>TAQUEADOR OU TAQUEIRO COM ENCARGOS COMPLEMENTARES</v>
          </cell>
          <cell r="I6852" t="str">
            <v>MES</v>
          </cell>
          <cell r="J6852" t="str">
            <v>COEFICIENTE DE REPRESENTATIVIDADE</v>
          </cell>
          <cell r="K6852" t="str">
            <v>3.660,97</v>
          </cell>
          <cell r="L6852" t="str">
            <v>ENCARGOS COMPLEMENTARES REFERENCIAL</v>
          </cell>
        </row>
        <row r="6853">
          <cell r="A6853">
            <v>101456</v>
          </cell>
          <cell r="B6853" t="str">
            <v>SERVICOS DIVERSOS</v>
          </cell>
          <cell r="C6853" t="str">
            <v>SEDI</v>
          </cell>
          <cell r="D6853" t="str">
            <v>OUTROS</v>
          </cell>
          <cell r="E6853" t="str">
            <v>0318</v>
          </cell>
          <cell r="F6853" t="str">
            <v/>
          </cell>
          <cell r="G6853" t="str">
            <v/>
          </cell>
          <cell r="H6853" t="str">
            <v>TÉCNICO DE LABORATÓRIO E CAMPO DE CONSTRUÇÃO COM ENCARGOS COMPLEMENTARES</v>
          </cell>
          <cell r="I6853" t="str">
            <v>MES</v>
          </cell>
          <cell r="J6853" t="str">
            <v>COEFICIENTE DE REPRESENTATIVIDADE</v>
          </cell>
          <cell r="K6853" t="str">
            <v>4.525,72</v>
          </cell>
          <cell r="L6853" t="str">
            <v>ENCARGOS COMPLEMENTARES REFERENCIAL</v>
          </cell>
        </row>
        <row r="6854">
          <cell r="A6854">
            <v>101457</v>
          </cell>
          <cell r="B6854" t="str">
            <v>SERVICOS DIVERSOS</v>
          </cell>
          <cell r="C6854" t="str">
            <v>SEDI</v>
          </cell>
          <cell r="D6854" t="str">
            <v>OUTROS</v>
          </cell>
          <cell r="E6854" t="str">
            <v>0318</v>
          </cell>
          <cell r="F6854" t="str">
            <v/>
          </cell>
          <cell r="G6854" t="str">
            <v/>
          </cell>
          <cell r="H6854" t="str">
            <v>TÉCNICO EM SONDAGEM COM ENCARGOS COMPLEMENTARES</v>
          </cell>
          <cell r="I6854" t="str">
            <v>MES</v>
          </cell>
          <cell r="J6854" t="str">
            <v>COEFICIENTE DE REPRESENTATIVIDADE</v>
          </cell>
          <cell r="K6854" t="str">
            <v>5.292,58</v>
          </cell>
          <cell r="L6854" t="str">
            <v>ENCARGOS COMPLEMENTARES REFERENCIAL</v>
          </cell>
        </row>
        <row r="6855">
          <cell r="A6855">
            <v>101458</v>
          </cell>
          <cell r="B6855" t="str">
            <v>SERVICOS DIVERSOS</v>
          </cell>
          <cell r="C6855" t="str">
            <v>SEDI</v>
          </cell>
          <cell r="D6855" t="str">
            <v>OUTROS</v>
          </cell>
          <cell r="E6855" t="str">
            <v>0318</v>
          </cell>
          <cell r="F6855" t="str">
            <v/>
          </cell>
          <cell r="G6855" t="str">
            <v/>
          </cell>
          <cell r="H6855" t="str">
            <v>TELHADOR COM ENCARGOS COMPLEMENTARES</v>
          </cell>
          <cell r="I6855" t="str">
            <v>MES</v>
          </cell>
          <cell r="J6855" t="str">
            <v>COEFICIENTE DE REPRESENTATIVIDADE</v>
          </cell>
          <cell r="K6855" t="str">
            <v>3.367,12</v>
          </cell>
          <cell r="L6855" t="str">
            <v>ENCARGOS COMPLEMENTARES REFERENCIAL</v>
          </cell>
        </row>
        <row r="6856">
          <cell r="A6856">
            <v>101459</v>
          </cell>
          <cell r="B6856" t="str">
            <v>SERVICOS DIVERSOS</v>
          </cell>
          <cell r="C6856" t="str">
            <v>SEDI</v>
          </cell>
          <cell r="D6856" t="str">
            <v>OUTROS</v>
          </cell>
          <cell r="E6856" t="str">
            <v>0318</v>
          </cell>
          <cell r="F6856" t="str">
            <v/>
          </cell>
          <cell r="G6856" t="str">
            <v/>
          </cell>
          <cell r="H6856" t="str">
            <v>VIDRACEIRO COM ENCARGOS COMPLEMENTARES</v>
          </cell>
          <cell r="I6856" t="str">
            <v>MES</v>
          </cell>
          <cell r="J6856" t="str">
            <v>COEFICIENTE DE REPRESENTATIVIDADE</v>
          </cell>
          <cell r="K6856" t="str">
            <v>2.844,20</v>
          </cell>
          <cell r="L6856" t="str">
            <v>ENCARGOS COMPLEMENTARES REFERENCIAL</v>
          </cell>
        </row>
        <row r="6857">
          <cell r="A6857">
            <v>101460</v>
          </cell>
          <cell r="B6857" t="str">
            <v>SERVICOS DIVERSOS</v>
          </cell>
          <cell r="C6857" t="str">
            <v>SEDI</v>
          </cell>
          <cell r="D6857" t="str">
            <v>OUTROS</v>
          </cell>
          <cell r="E6857" t="str">
            <v>0318</v>
          </cell>
          <cell r="F6857" t="str">
            <v/>
          </cell>
          <cell r="G6857" t="str">
            <v/>
          </cell>
          <cell r="H6857" t="str">
            <v>VIGIA DIURNO COM ENCARGOS COMPLEMENTARES</v>
          </cell>
          <cell r="I6857" t="str">
            <v>MES</v>
          </cell>
          <cell r="J6857" t="str">
            <v>COEFICIENTE DE REPRESENTATIVIDADE</v>
          </cell>
          <cell r="K6857" t="str">
            <v>2.678,79</v>
          </cell>
          <cell r="L6857" t="str">
            <v>ENCARGOS COMPLEMENTARES REFERENCIAL</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EIRO_21"/>
    </sheetNames>
    <sheetDataSet>
      <sheetData sheetId="0">
        <row r="9">
          <cell r="A9">
            <v>101000101</v>
          </cell>
          <cell r="B9" t="str">
            <v>PLACA DE OBRA EM CHAPA GALVANIZADA N. 22, ADESIVADA /M2</v>
          </cell>
          <cell r="C9">
            <v>227.67</v>
          </cell>
          <cell r="D9">
            <v>46.74</v>
          </cell>
          <cell r="E9">
            <v>274.41000000000003</v>
          </cell>
        </row>
        <row r="10">
          <cell r="A10">
            <v>101000106</v>
          </cell>
          <cell r="B10" t="str">
            <v>CORTE DE CAPOEIRA FINA A FOICE /M2</v>
          </cell>
          <cell r="C10">
            <v>0</v>
          </cell>
          <cell r="D10">
            <v>1.1200000000000001</v>
          </cell>
          <cell r="E10">
            <v>1.1200000000000001</v>
          </cell>
        </row>
        <row r="11">
          <cell r="A11">
            <v>101000108</v>
          </cell>
          <cell r="B11" t="str">
            <v>SINAPI - 98524 - LIMPEZA MANUAL DE VEGETACAO EM TERRENO COM ENXADA.AF_05/2018 /M2</v>
          </cell>
          <cell r="C11">
            <v>0</v>
          </cell>
          <cell r="D11">
            <v>0</v>
          </cell>
          <cell r="E11">
            <v>2.27</v>
          </cell>
        </row>
        <row r="12">
          <cell r="A12">
            <v>101000110</v>
          </cell>
          <cell r="B12" t="str">
            <v>REGULARIZACAO DO SOLO COM IRREGULARIDADES ATE 0,20 M /M2</v>
          </cell>
          <cell r="C12">
            <v>0</v>
          </cell>
          <cell r="D12">
            <v>5.82</v>
          </cell>
          <cell r="E12">
            <v>5.82</v>
          </cell>
        </row>
        <row r="13">
          <cell r="A13">
            <v>101000111</v>
          </cell>
          <cell r="B13" t="str">
            <v>SINAPI - 100575 - REGULARIZACAO DE SUPERFICIES COM MOTONIVELADORA. AF_11/2019 /M2</v>
          </cell>
          <cell r="C13">
            <v>0</v>
          </cell>
          <cell r="D13">
            <v>0</v>
          </cell>
          <cell r="E13">
            <v>7.0000000000000007E-2</v>
          </cell>
        </row>
        <row r="14">
          <cell r="A14">
            <v>101000112</v>
          </cell>
          <cell r="B14" t="str">
            <v>LIMPEZA MECANIZADA DE TERRENO COM REMOCAO DE CAMADA VEGETAL, UTILIZANDO MOTONIVELADORA /M2</v>
          </cell>
          <cell r="C14">
            <v>0.44</v>
          </cell>
          <cell r="D14">
            <v>0.04</v>
          </cell>
          <cell r="E14">
            <v>0.48</v>
          </cell>
        </row>
        <row r="15">
          <cell r="A15">
            <v>101000113</v>
          </cell>
          <cell r="B15" t="str">
            <v>SINAPI - 95635 - KIT CAVALETE PARA MEDICAO DE AGUA - ENTRADA PRINCIPAL, EM PVC SOLDAVEL DN 25 (3/4")   FORNECIMENTO E INSTALACAO (EXCLUSIVE HIDROMETRO). AF_11/2016 /UN</v>
          </cell>
          <cell r="C15">
            <v>0</v>
          </cell>
          <cell r="D15">
            <v>0</v>
          </cell>
          <cell r="E15">
            <v>141.74</v>
          </cell>
        </row>
        <row r="16">
          <cell r="A16">
            <v>101000114</v>
          </cell>
          <cell r="B16" t="str">
            <v>INSTALACAO PROVISORIA DE AGUA E ESGOTO /UN</v>
          </cell>
          <cell r="C16">
            <v>483.24</v>
          </cell>
          <cell r="D16">
            <v>601.29999999999995</v>
          </cell>
          <cell r="E16">
            <v>1084.54</v>
          </cell>
        </row>
        <row r="17">
          <cell r="A17">
            <v>101000115</v>
          </cell>
          <cell r="B17" t="str">
            <v>PADRAO PROVISORIO TRIFASICO ATE 27 KW /UN</v>
          </cell>
          <cell r="C17">
            <v>3507.26</v>
          </cell>
          <cell r="D17">
            <v>1055.7</v>
          </cell>
          <cell r="E17">
            <v>4562.96</v>
          </cell>
        </row>
        <row r="18">
          <cell r="A18">
            <v>101000116</v>
          </cell>
          <cell r="B18" t="str">
            <v>PADRAO PROVISORIO TRIFASICO ATE 47 KW /UN</v>
          </cell>
          <cell r="C18">
            <v>5141.6499999999996</v>
          </cell>
          <cell r="D18">
            <v>1055.7</v>
          </cell>
          <cell r="E18">
            <v>6197.35</v>
          </cell>
        </row>
        <row r="19">
          <cell r="A19">
            <v>101000117</v>
          </cell>
          <cell r="B19" t="str">
            <v>INSTALACAO PROVISORIA DE LUZ (PADRAO MONTADO) /UN</v>
          </cell>
          <cell r="C19">
            <v>737.4</v>
          </cell>
          <cell r="D19">
            <v>281.52</v>
          </cell>
          <cell r="E19">
            <v>1018.92</v>
          </cell>
        </row>
        <row r="20">
          <cell r="A20">
            <v>101000118</v>
          </cell>
          <cell r="B20" t="str">
            <v>INSTALACAO PROVISORIA DE LUZ E FORCA /UN</v>
          </cell>
          <cell r="C20">
            <v>1325.13</v>
          </cell>
          <cell r="D20">
            <v>890.94</v>
          </cell>
          <cell r="E20">
            <v>2216.0700000000002</v>
          </cell>
        </row>
        <row r="21">
          <cell r="A21">
            <v>101000119</v>
          </cell>
          <cell r="B21" t="str">
            <v>PADRAO PROVISORIO TRIFASICO ATE 75 KW /UN</v>
          </cell>
          <cell r="C21">
            <v>6905.23</v>
          </cell>
          <cell r="D21">
            <v>1055.7</v>
          </cell>
          <cell r="E21">
            <v>7960.93</v>
          </cell>
        </row>
        <row r="22">
          <cell r="A22">
            <v>101000120</v>
          </cell>
          <cell r="B22" t="str">
            <v>SINAPI - 93207 - EXECUCAO DE ESCRITORIO EM CANTEIRO DE OBRA EM CHAPA DE MADEIRA COMPENSADA, NAO INCLUSO MOBILIARIO E EQUIPAMENTOS. AF_02/2016 /M2</v>
          </cell>
          <cell r="C22">
            <v>0</v>
          </cell>
          <cell r="D22">
            <v>0</v>
          </cell>
          <cell r="E22">
            <v>807.84</v>
          </cell>
        </row>
        <row r="23">
          <cell r="A23">
            <v>101000121</v>
          </cell>
          <cell r="B23" t="str">
            <v>SINAPI - 93584 - EXECUCAO DE DEPOSITO EM CANTEIRO DE OBRA EM CHAPA DE MADEIRA COMPENSADA, NAO INCLUSO MOBILIARIO. AF_04/2016 /M2</v>
          </cell>
          <cell r="C23">
            <v>0</v>
          </cell>
          <cell r="D23">
            <v>0</v>
          </cell>
          <cell r="E23">
            <v>632.09</v>
          </cell>
        </row>
        <row r="24">
          <cell r="A24">
            <v>101000122</v>
          </cell>
          <cell r="B24" t="str">
            <v>SINAPI - 99059 - LOCACAO CONVENCIONAL DE OBRA, UTILIZANDO GABARITO DE TABUAS CORRIDAS PONTALETADAS A CADA 2,00M -  2 UTILIZACOES. AF_10/2018 /M</v>
          </cell>
          <cell r="C24">
            <v>0</v>
          </cell>
          <cell r="D24">
            <v>0</v>
          </cell>
          <cell r="E24">
            <v>37.869999999999997</v>
          </cell>
        </row>
        <row r="25">
          <cell r="A25">
            <v>101000142</v>
          </cell>
          <cell r="B25" t="str">
            <v>SINAPI - 98458 - TAPUME COM COMPENSADO DE MADEIRA. AF_05/2018 /M2</v>
          </cell>
          <cell r="C25">
            <v>0</v>
          </cell>
          <cell r="D25">
            <v>0</v>
          </cell>
          <cell r="E25">
            <v>91.18</v>
          </cell>
        </row>
        <row r="26">
          <cell r="A26">
            <v>101000144</v>
          </cell>
          <cell r="B26" t="str">
            <v>SINAPI - 98459 - TAPUME COM TELHA METALICA. AF_05/2018 /M2</v>
          </cell>
          <cell r="C26">
            <v>0</v>
          </cell>
          <cell r="D26">
            <v>0</v>
          </cell>
          <cell r="E26">
            <v>91.04</v>
          </cell>
        </row>
        <row r="27">
          <cell r="A27">
            <v>101000146</v>
          </cell>
          <cell r="B27" t="str">
            <v>PORTAO PARA TAPUME COM TELHA TRAPEZOIDAL EM ACO GALVANIZADO,  ESP=0,5MM, EM ESTRUTURA DE MADEIRA, INCLUSIVE FERRAGENS /M2</v>
          </cell>
          <cell r="C27">
            <v>86.38</v>
          </cell>
          <cell r="D27">
            <v>21.77</v>
          </cell>
          <cell r="E27">
            <v>108.15</v>
          </cell>
        </row>
        <row r="28">
          <cell r="A28">
            <v>101000150</v>
          </cell>
          <cell r="B28" t="str">
            <v>SINAPI - 101197 - CERCA COM MOUROES DE CONCRETO, SECAO "T" PONTA INCLINADA, 10X10 CM, ESPACAMENTO DE 2,5 M, CRAVADOS 0,5 M, COM 11 FIOS DE ARAME FARPADO Nº 14 - FORNECIMENTO E INSTALACAO. AF_05/2020 /M</v>
          </cell>
          <cell r="C28">
            <v>0</v>
          </cell>
          <cell r="D28">
            <v>0</v>
          </cell>
          <cell r="E28">
            <v>80.02</v>
          </cell>
        </row>
        <row r="29">
          <cell r="A29">
            <v>101000152</v>
          </cell>
          <cell r="B29" t="str">
            <v>SINAPI - 101190 - CERCA COM MOUROES DE CONCRETO, RETO, H=3,00 M, ESPACAMENTO DE 2,5 M, CRAVADOS 0,5 M, COM 4 FIOS DE ARAME DE ACO OVALADO 15X17 - FORNECIMENTO E INSTALACAO. AF_05/2020 /M</v>
          </cell>
          <cell r="C29">
            <v>0</v>
          </cell>
          <cell r="D29">
            <v>0</v>
          </cell>
          <cell r="E29">
            <v>41.68</v>
          </cell>
        </row>
        <row r="30">
          <cell r="A30">
            <v>101000154</v>
          </cell>
          <cell r="B30" t="str">
            <v>SINAPI - 101201 - CERCA COM MOUROES DE MADEIRA, 7,5X7,5 CM, ESPACAMENTO DE 2,5 M, ALTURA LIVRE DE 2 M, CRAVADOS 0,5 M, COM 8 FIOS DE ARAME FARPADO Nº 14 CLASSE 250 - FORNECIMENTO E INSTALACAO. AF_05/2020 /M</v>
          </cell>
          <cell r="C30">
            <v>0</v>
          </cell>
          <cell r="D30">
            <v>0</v>
          </cell>
          <cell r="E30">
            <v>45.84</v>
          </cell>
        </row>
        <row r="31">
          <cell r="A31">
            <v>101000166</v>
          </cell>
          <cell r="B31" t="str">
            <v>SINAPI - 98525 - LIMPEZA MECANIZADA DE CAMADA VEGETAL, VEGETACAO E PEQUENAS ARVORES (DIAMETRO DE TRONCO MENOR QUE 0,20 M), COM TRATOR DE ESTEIRAS.AF_05/2018 /M2</v>
          </cell>
          <cell r="C31">
            <v>0</v>
          </cell>
          <cell r="D31">
            <v>0</v>
          </cell>
          <cell r="E31">
            <v>0.26</v>
          </cell>
        </row>
        <row r="32">
          <cell r="A32">
            <v>101000168</v>
          </cell>
          <cell r="B32" t="str">
            <v>RETIRADA DE TRONCO DE ARVORE E RAIZ COM MOTOSSERRA COM DIAMETRO MENOR QUE 30CM, INCLUSIVE BOTA FORA /UN</v>
          </cell>
          <cell r="C32">
            <v>368.03</v>
          </cell>
          <cell r="D32">
            <v>145.5</v>
          </cell>
          <cell r="E32">
            <v>513.53</v>
          </cell>
        </row>
        <row r="33">
          <cell r="A33">
            <v>101000169</v>
          </cell>
          <cell r="B33" t="str">
            <v>RETIRADA DE TRONCO DE ARVORE E RAIZ COM MOTOSSERRA COM DIAMETRO MAIOR QUE 30CM, INCLUSIVE BOTA FORA /UN</v>
          </cell>
          <cell r="C33">
            <v>479.45</v>
          </cell>
          <cell r="D33">
            <v>232.8</v>
          </cell>
          <cell r="E33">
            <v>712.25</v>
          </cell>
        </row>
        <row r="34">
          <cell r="A34">
            <v>101000200</v>
          </cell>
          <cell r="B34" t="str">
            <v>SINAPI - 93210 - EXECUCAO DE REFEITORIO EM CANTEIRO DE OBRA EM CHAPA DE MADEIRA COMPENSADA, NAO INCLUSO MOBILIARIO E EQUIPAMENTOS. AF_02/2016 /M2</v>
          </cell>
          <cell r="C34">
            <v>0</v>
          </cell>
          <cell r="D34">
            <v>0</v>
          </cell>
          <cell r="E34">
            <v>436.41</v>
          </cell>
        </row>
        <row r="35">
          <cell r="A35">
            <v>101000205</v>
          </cell>
          <cell r="B35" t="str">
            <v>SINAPI - 93212 - EXECUCAO DE SANITARIO E VESTIARIO EM CANTEIRO DE OBRA EM CHAPA DE MADEIRA COMPENSADA, NAO INCLUSO MOBILIARIO. AF_02/2016 /M2</v>
          </cell>
          <cell r="C35">
            <v>0</v>
          </cell>
          <cell r="D35">
            <v>0</v>
          </cell>
          <cell r="E35">
            <v>718.71</v>
          </cell>
        </row>
        <row r="36">
          <cell r="A36">
            <v>101000210</v>
          </cell>
          <cell r="B36" t="str">
            <v>LOCACAO DE CONTAINER PARA DEPOSITO DE (2,30 X 6,00)M, ALT. 2,50M, SEM DIVISORIAS INTERNAS E SEM SANITARIO, EXC TRANSP/CARGA/DESCARGA /MES</v>
          </cell>
          <cell r="C36">
            <v>425.78</v>
          </cell>
          <cell r="D36">
            <v>0</v>
          </cell>
          <cell r="E36">
            <v>425.78</v>
          </cell>
        </row>
        <row r="37">
          <cell r="A37">
            <v>101000215</v>
          </cell>
          <cell r="B37" t="str">
            <v>LOCACAO DE CONTAINER 2,30 X 6,00 M, ALT. 2,50 M, COM 1 SANITARIO, PARA ESCRITORIO, COMPLETO, SEM DIVISORIAS INTERNAS, EXCLUSIVE TRANSPORTE/CARGA/DESCARGA /MES</v>
          </cell>
          <cell r="C37">
            <v>545</v>
          </cell>
          <cell r="D37">
            <v>0</v>
          </cell>
          <cell r="E37">
            <v>545</v>
          </cell>
        </row>
        <row r="38">
          <cell r="A38">
            <v>101000220</v>
          </cell>
          <cell r="B38" t="str">
            <v>LOCACAO DE CONTAINER 2,30 X 4,30 M, ALT. 2,50 M, PARA SANITARIO, COM 3 BACIAS, 4 CHUVEIROS, 1 LAVATORIO E 1 MICTORIO, EXCLUSIVE TRANSPORTE/CARGA/DESCARGA /MES</v>
          </cell>
          <cell r="C38">
            <v>618.79999999999995</v>
          </cell>
          <cell r="D38">
            <v>0</v>
          </cell>
          <cell r="E38">
            <v>618.79999999999995</v>
          </cell>
        </row>
        <row r="39">
          <cell r="A39">
            <v>101000230</v>
          </cell>
          <cell r="B39" t="str">
            <v>BAIA DE RESIDUOS PARA ENTULHO CONSTRUCAO DESCOBERTA - MEDINDO (3,00X2,00)M - PAREDES EM CHAPA DE MADEIRA COMPENSADA 12MM H=1,10M, PISO EM TERRENO NATURAL FORTEMENTE APILOADO, PILARETE EM EUCALIPTO TRATADO 15CM, CONFORME PROJETO /UN</v>
          </cell>
          <cell r="C39">
            <v>1710.83</v>
          </cell>
          <cell r="D39">
            <v>218.11</v>
          </cell>
          <cell r="E39">
            <v>1928.94</v>
          </cell>
        </row>
        <row r="40">
          <cell r="A40">
            <v>101000235</v>
          </cell>
          <cell r="B40" t="str">
            <v>BAIA DE RESIDUOS P/ COLETA SELETIVA CONST. COBERTA-3 CELULAS - SENDO INTERNAMENTE 1,50X1,50M CADA CELULA -PAREDES EM CH. DE MADEIRA COMPENSADA 12MM H=1,10M, PISO EM TERRENO NATURAL FORTEMENTE APILOADO, PILARETE EM EUCALIPTO TRAT. 15CM, CONF. PROJ /UN</v>
          </cell>
          <cell r="C40">
            <v>3665.46</v>
          </cell>
          <cell r="D40">
            <v>516.48</v>
          </cell>
          <cell r="E40">
            <v>4181.9399999999996</v>
          </cell>
        </row>
        <row r="42">
          <cell r="B42" t="str">
            <v>DEMOLICOES E RETIRADAS</v>
          </cell>
        </row>
        <row r="44">
          <cell r="A44" t="str">
            <v>CODIGO</v>
          </cell>
          <cell r="B44" t="str">
            <v>S E R V I C O S</v>
          </cell>
          <cell r="C44" t="str">
            <v>MATERIAL</v>
          </cell>
          <cell r="D44" t="str">
            <v>MAO OBRA</v>
          </cell>
          <cell r="E44" t="str">
            <v>TOTAL</v>
          </cell>
        </row>
        <row r="46">
          <cell r="A46">
            <v>201002000</v>
          </cell>
          <cell r="B46" t="str">
            <v>SINAPI - 97624 - DEMOLICAO DE ALVENARIA DE TIJOLO MACICO, DE FORMA MANUAL, SEM REAPROVEITAMENTO. AF_12/2017 /M3</v>
          </cell>
          <cell r="C46">
            <v>0</v>
          </cell>
          <cell r="D46">
            <v>0</v>
          </cell>
          <cell r="E46">
            <v>71.12</v>
          </cell>
        </row>
        <row r="47">
          <cell r="A47">
            <v>201002002</v>
          </cell>
          <cell r="B47" t="str">
            <v>SINAPI - 97622 - DEMOLICAO DE ALVENARIA DE BLOCO FURADO, DE FORMA MANUAL, SEM REAPROVEITAMENTO. AF_12/2017 /M3</v>
          </cell>
          <cell r="C47">
            <v>0</v>
          </cell>
          <cell r="D47">
            <v>0</v>
          </cell>
          <cell r="E47">
            <v>37.82</v>
          </cell>
        </row>
        <row r="48">
          <cell r="A48">
            <v>201002006</v>
          </cell>
          <cell r="B48" t="str">
            <v>DEMOLICAO MANUAL DE CONCRETO SIMPLES /M3</v>
          </cell>
          <cell r="C48">
            <v>0</v>
          </cell>
          <cell r="D48">
            <v>212.31</v>
          </cell>
          <cell r="E48">
            <v>212.31</v>
          </cell>
        </row>
        <row r="49">
          <cell r="A49">
            <v>201002008</v>
          </cell>
          <cell r="B49" t="str">
            <v>SINAPI - 97629 - DEMOLICAO DE LAJES, DE FORMA MECANIZADA COM MARTELETE, SEM REAPROVEITAMENTO. AF_12/2017 /M3</v>
          </cell>
          <cell r="C49">
            <v>0</v>
          </cell>
          <cell r="D49">
            <v>0</v>
          </cell>
          <cell r="E49">
            <v>96.68</v>
          </cell>
        </row>
        <row r="50">
          <cell r="A50">
            <v>201002009</v>
          </cell>
          <cell r="B50" t="str">
            <v>SINAPI - 97627 - DEMOLICAO DE PILARES E VIGAS EM CONCRETO ARMADO, DE FORMA MECANIZADA COM MARTELETE, SEM REAPROVEITAMENTO. AF_12/2017 /M3</v>
          </cell>
          <cell r="C50">
            <v>0</v>
          </cell>
          <cell r="D50">
            <v>0</v>
          </cell>
          <cell r="E50">
            <v>215.89</v>
          </cell>
        </row>
        <row r="51">
          <cell r="A51">
            <v>201002010</v>
          </cell>
          <cell r="B51" t="str">
            <v>SINAPI - 97647 - REMOCAO DE TELHAS, DE FIBROCIMENTO, METALICA E CERAMICA, DE FORMA MANUAL, SEM REAPROVEITAMENTO. AF_12/2017 /M2</v>
          </cell>
          <cell r="C51">
            <v>0</v>
          </cell>
          <cell r="D51">
            <v>0</v>
          </cell>
          <cell r="E51">
            <v>2.33</v>
          </cell>
        </row>
        <row r="52">
          <cell r="A52">
            <v>201002012</v>
          </cell>
          <cell r="B52" t="str">
            <v>DEMOLICAO DE COBERTURA COM TELHAS DE FIBROCIMENTO /M2</v>
          </cell>
          <cell r="C52">
            <v>0</v>
          </cell>
          <cell r="D52">
            <v>4.09</v>
          </cell>
          <cell r="E52">
            <v>4.09</v>
          </cell>
        </row>
        <row r="53">
          <cell r="A53">
            <v>201002014</v>
          </cell>
          <cell r="B53" t="str">
            <v>DEMOLICAO DE CUMEEIRA OU ESPIGAO (SEM REAPROVEITAMENTO) /M</v>
          </cell>
          <cell r="C53">
            <v>0</v>
          </cell>
          <cell r="D53">
            <v>0.96</v>
          </cell>
          <cell r="E53">
            <v>0.96</v>
          </cell>
        </row>
        <row r="54">
          <cell r="A54">
            <v>201002016</v>
          </cell>
          <cell r="B54" t="str">
            <v>SINAPI - 97655 - REMOCAO DE TRAMA METALICA PARA COBERTURA, DE FORMA MANUAL, SEM REAPROVEITAMENTO. AF_12/2017 /M2</v>
          </cell>
          <cell r="C54">
            <v>0</v>
          </cell>
          <cell r="D54">
            <v>0</v>
          </cell>
          <cell r="E54">
            <v>14.89</v>
          </cell>
        </row>
        <row r="55">
          <cell r="A55">
            <v>201002028</v>
          </cell>
          <cell r="B55" t="str">
            <v>DEMOLICAO DE REVESTIMENTO DE LAMBRIS, INCLUSIVE ENTARUGAMENTO /M2</v>
          </cell>
          <cell r="C55">
            <v>0</v>
          </cell>
          <cell r="D55">
            <v>11.72</v>
          </cell>
          <cell r="E55">
            <v>11.72</v>
          </cell>
        </row>
        <row r="56">
          <cell r="A56">
            <v>201002031</v>
          </cell>
          <cell r="B56" t="str">
            <v>SINAPI - 97631 - DEMOLICAO DE ARGAMASSAS, DE FORMA MANUAL, SEM REAPROVEITAMENTO. AF_12/2017 /M2</v>
          </cell>
          <cell r="C56">
            <v>0</v>
          </cell>
          <cell r="D56">
            <v>0</v>
          </cell>
          <cell r="E56">
            <v>2.19</v>
          </cell>
        </row>
        <row r="57">
          <cell r="A57">
            <v>201002034</v>
          </cell>
          <cell r="B57" t="str">
            <v>DEMOLICAO DE PEITORIL /M</v>
          </cell>
          <cell r="C57">
            <v>0</v>
          </cell>
          <cell r="D57">
            <v>5.82</v>
          </cell>
          <cell r="E57">
            <v>5.82</v>
          </cell>
        </row>
        <row r="58">
          <cell r="A58">
            <v>201002035</v>
          </cell>
          <cell r="B58" t="str">
            <v>SINAPI - 97642 - REMOCAO DE TRAMA METALICA OU DE MADEIRA PARA FORRO, DE FORMA MANUAL, SEM REAPROVEITAMENTO. AF_12/2017 /M2</v>
          </cell>
          <cell r="C58">
            <v>0</v>
          </cell>
          <cell r="D58">
            <v>0</v>
          </cell>
          <cell r="E58">
            <v>2.1</v>
          </cell>
        </row>
        <row r="59">
          <cell r="A59">
            <v>201002036</v>
          </cell>
          <cell r="B59" t="str">
            <v>DEMOLICAO DE FORRO DE TABUAS DE PINHO /M2</v>
          </cell>
          <cell r="C59">
            <v>0</v>
          </cell>
          <cell r="D59">
            <v>5.0199999999999996</v>
          </cell>
          <cell r="E59">
            <v>5.0199999999999996</v>
          </cell>
        </row>
        <row r="60">
          <cell r="A60">
            <v>201002038</v>
          </cell>
          <cell r="B60" t="str">
            <v>DEMOLICAO DE FORRO DE ESTUQUE /M2</v>
          </cell>
          <cell r="C60">
            <v>0</v>
          </cell>
          <cell r="D60">
            <v>6.7</v>
          </cell>
          <cell r="E60">
            <v>6.7</v>
          </cell>
        </row>
        <row r="61">
          <cell r="A61">
            <v>201002039</v>
          </cell>
          <cell r="B61" t="str">
            <v>SINAPI - 97641 - REMOCAO DE FORRO DE GESSO, DE FORMA MANUAL, SEM REAPROVEITAMENTO. AF_12/2017 /M2</v>
          </cell>
          <cell r="C61">
            <v>0</v>
          </cell>
          <cell r="D61">
            <v>0</v>
          </cell>
          <cell r="E61">
            <v>3.45</v>
          </cell>
        </row>
        <row r="62">
          <cell r="A62">
            <v>201002040</v>
          </cell>
          <cell r="B62" t="str">
            <v>SINAPI - 97643 - REMOCAO DE PISO DE MADEIRA (ASSOALHO E BARROTE), DE FORMA MANUAL, SEM REAPROVEITAMENTO. AF_12/2017 /M2</v>
          </cell>
          <cell r="C62">
            <v>0</v>
          </cell>
          <cell r="D62">
            <v>0</v>
          </cell>
          <cell r="E62">
            <v>16.170000000000002</v>
          </cell>
        </row>
        <row r="63">
          <cell r="A63">
            <v>201002042</v>
          </cell>
          <cell r="B63" t="str">
            <v>DEMOLICAO DE PISO REVESTIDO COM TACOS /M2</v>
          </cell>
          <cell r="C63">
            <v>0</v>
          </cell>
          <cell r="D63">
            <v>20.13</v>
          </cell>
          <cell r="E63">
            <v>20.13</v>
          </cell>
        </row>
        <row r="64">
          <cell r="A64">
            <v>201002045</v>
          </cell>
          <cell r="B64" t="str">
            <v>DEMOLICAO DE PISO DE GRANILITE INCLUSIVE LASTRO /M2</v>
          </cell>
          <cell r="C64">
            <v>0</v>
          </cell>
          <cell r="D64">
            <v>20.37</v>
          </cell>
          <cell r="E64">
            <v>20.37</v>
          </cell>
        </row>
        <row r="65">
          <cell r="A65">
            <v>201002046</v>
          </cell>
          <cell r="B65" t="str">
            <v>DEMOLICAO DE PISO CIMENTADO, INCLUSIVE LASTRO DE CONCRETO /M3</v>
          </cell>
          <cell r="C65">
            <v>0</v>
          </cell>
          <cell r="D65">
            <v>160.05000000000001</v>
          </cell>
          <cell r="E65">
            <v>160.05000000000001</v>
          </cell>
        </row>
        <row r="66">
          <cell r="A66">
            <v>201002047</v>
          </cell>
          <cell r="B66" t="str">
            <v>DEMOLICAO DE PISO CIMENTADO, SOBRE LASTRO DE CONCRETO /M2</v>
          </cell>
          <cell r="C66">
            <v>0</v>
          </cell>
          <cell r="D66">
            <v>21.22</v>
          </cell>
          <cell r="E66">
            <v>21.22</v>
          </cell>
        </row>
        <row r="67">
          <cell r="A67">
            <v>201002050</v>
          </cell>
          <cell r="B67" t="str">
            <v>DEMOLICAO DE SOLEIRA /M</v>
          </cell>
          <cell r="C67">
            <v>0</v>
          </cell>
          <cell r="D67">
            <v>8</v>
          </cell>
          <cell r="E67">
            <v>8</v>
          </cell>
        </row>
        <row r="68">
          <cell r="A68">
            <v>201002051</v>
          </cell>
          <cell r="B68" t="str">
            <v>DEMOLICAO DE PISO CERAMICO /M2</v>
          </cell>
          <cell r="C68">
            <v>0</v>
          </cell>
          <cell r="D68">
            <v>11.42</v>
          </cell>
          <cell r="E68">
            <v>11.42</v>
          </cell>
        </row>
        <row r="69">
          <cell r="A69">
            <v>201002084</v>
          </cell>
          <cell r="B69" t="str">
            <v>RETIRADA DE DIVISORIAS EM CHAPAS DE MADEIRA, COM MONTANTES METALICOS /M2</v>
          </cell>
          <cell r="C69">
            <v>0</v>
          </cell>
          <cell r="D69">
            <v>22.54</v>
          </cell>
          <cell r="E69">
            <v>22.54</v>
          </cell>
        </row>
        <row r="70">
          <cell r="A70">
            <v>201002085</v>
          </cell>
          <cell r="B70" t="str">
            <v>SINAPI - 97640 - REMOCAO DE FORROS DE DRYWALL, PVC E FIBROMINERAL, DE FORMA MANUAL, SEM REAPROVEITAMENTO. AF_12/2017 /M2</v>
          </cell>
          <cell r="C70">
            <v>0</v>
          </cell>
          <cell r="D70">
            <v>0</v>
          </cell>
          <cell r="E70">
            <v>1.17</v>
          </cell>
        </row>
        <row r="71">
          <cell r="A71">
            <v>201002092</v>
          </cell>
          <cell r="B71" t="str">
            <v>RETIRADA DE CUMEEIRA NORMAL OU ARTICULADA DE FIBROCIMENTO /M</v>
          </cell>
          <cell r="C71">
            <v>0</v>
          </cell>
          <cell r="D71">
            <v>1.97</v>
          </cell>
          <cell r="E71">
            <v>1.97</v>
          </cell>
        </row>
        <row r="72">
          <cell r="A72">
            <v>201002096</v>
          </cell>
          <cell r="B72" t="str">
            <v>SINAPI - 97650 - REMOCAO DE TRAMA DE MADEIRA PARA COBERTURA, DE FORMA MANUAL, SEM REAPROVEITAMENTO. AF_12/2017 /M2</v>
          </cell>
          <cell r="C72">
            <v>0</v>
          </cell>
          <cell r="D72">
            <v>0</v>
          </cell>
          <cell r="E72">
            <v>5.0199999999999996</v>
          </cell>
        </row>
        <row r="73">
          <cell r="A73">
            <v>201002098</v>
          </cell>
          <cell r="B73" t="str">
            <v>RETIRADA DE ESTRUTURA DE MADEIRA PARA TELHADO /M2</v>
          </cell>
          <cell r="C73">
            <v>0</v>
          </cell>
          <cell r="D73">
            <v>21.81</v>
          </cell>
          <cell r="E73">
            <v>21.81</v>
          </cell>
        </row>
        <row r="74">
          <cell r="A74">
            <v>201002100</v>
          </cell>
          <cell r="B74" t="str">
            <v>REMOCAO DE ESQUADRIA DE MADEIRA, INCLUSIVE BATENTE /M2</v>
          </cell>
          <cell r="C74">
            <v>0</v>
          </cell>
          <cell r="D74">
            <v>13.06</v>
          </cell>
          <cell r="E74">
            <v>13.06</v>
          </cell>
        </row>
        <row r="75">
          <cell r="A75">
            <v>201002102</v>
          </cell>
          <cell r="B75" t="str">
            <v>REMOCAO DE ESQUADRIA METALICA SEM REAPROVEITAMENTO /M2</v>
          </cell>
          <cell r="C75">
            <v>0</v>
          </cell>
          <cell r="D75">
            <v>8.16</v>
          </cell>
          <cell r="E75">
            <v>8.16</v>
          </cell>
        </row>
        <row r="76">
          <cell r="A76">
            <v>201002106</v>
          </cell>
          <cell r="B76" t="str">
            <v>RETIRADA DE GUARNICOES /UN</v>
          </cell>
          <cell r="C76">
            <v>0</v>
          </cell>
          <cell r="D76">
            <v>1.23</v>
          </cell>
          <cell r="E76">
            <v>1.23</v>
          </cell>
        </row>
        <row r="77">
          <cell r="A77">
            <v>201002110</v>
          </cell>
          <cell r="B77" t="str">
            <v>RETIRADA DE FECHADURA /UN</v>
          </cell>
          <cell r="C77">
            <v>0</v>
          </cell>
          <cell r="D77">
            <v>7.59</v>
          </cell>
          <cell r="E77">
            <v>7.59</v>
          </cell>
        </row>
        <row r="78">
          <cell r="A78">
            <v>201002116</v>
          </cell>
          <cell r="B78" t="str">
            <v>RETIRADA DE ELETRODUTO COM BITOLA ATE 2" /M</v>
          </cell>
          <cell r="C78">
            <v>0</v>
          </cell>
          <cell r="D78">
            <v>8.7899999999999991</v>
          </cell>
          <cell r="E78">
            <v>8.7899999999999991</v>
          </cell>
        </row>
        <row r="79">
          <cell r="A79">
            <v>201002118</v>
          </cell>
          <cell r="B79" t="str">
            <v>RETIRADA DE ELETRODUTO COM BITOLA SUPERIOR A 2" /M</v>
          </cell>
          <cell r="C79">
            <v>0</v>
          </cell>
          <cell r="D79">
            <v>17.59</v>
          </cell>
          <cell r="E79">
            <v>17.59</v>
          </cell>
        </row>
        <row r="80">
          <cell r="A80">
            <v>201002123</v>
          </cell>
          <cell r="B80" t="str">
            <v>SINAPI - 97665 - REMOCAO DE LUMINARIAS, DE FORMA MANUAL, SEM REAPROVEITAMENTO. AF_12/2017 /UN</v>
          </cell>
          <cell r="C80">
            <v>0</v>
          </cell>
          <cell r="D80">
            <v>0</v>
          </cell>
          <cell r="E80">
            <v>0.88</v>
          </cell>
        </row>
        <row r="81">
          <cell r="A81">
            <v>201002128</v>
          </cell>
          <cell r="B81" t="str">
            <v>RETIRADA DE LUMINARIA INSTALADA EM POSTE /UN</v>
          </cell>
          <cell r="C81">
            <v>0</v>
          </cell>
          <cell r="D81">
            <v>52.78</v>
          </cell>
          <cell r="E81">
            <v>52.78</v>
          </cell>
        </row>
        <row r="82">
          <cell r="A82">
            <v>201002130</v>
          </cell>
          <cell r="B82" t="str">
            <v>RETIRADA DE QUADRO DE DISTRIBUICAO ATE 10 DISJUNTORES /UN</v>
          </cell>
          <cell r="C82">
            <v>0</v>
          </cell>
          <cell r="D82">
            <v>24.46</v>
          </cell>
          <cell r="E82">
            <v>24.46</v>
          </cell>
        </row>
        <row r="83">
          <cell r="A83">
            <v>201002132</v>
          </cell>
          <cell r="B83" t="str">
            <v>RETIRADA DE QUADRO DE DISTRIBUICAO COM 12 A 20 DISJUNTORES /UN</v>
          </cell>
          <cell r="C83">
            <v>0</v>
          </cell>
          <cell r="D83">
            <v>34.590000000000003</v>
          </cell>
          <cell r="E83">
            <v>34.590000000000003</v>
          </cell>
        </row>
        <row r="84">
          <cell r="A84">
            <v>201002134</v>
          </cell>
          <cell r="B84" t="str">
            <v>RETIRADA DE QUADRO DE DISTRIBUICAO COM 22 A 30 DISJUNTORES /UN</v>
          </cell>
          <cell r="C84">
            <v>0</v>
          </cell>
          <cell r="D84">
            <v>52.88</v>
          </cell>
          <cell r="E84">
            <v>52.88</v>
          </cell>
        </row>
        <row r="85">
          <cell r="A85">
            <v>201002136</v>
          </cell>
          <cell r="B85" t="str">
            <v>RETIRADA DE QUADRO DE DISTRIBUICAO COM 32 A 42 DISJUNTORES /UN</v>
          </cell>
          <cell r="C85">
            <v>0</v>
          </cell>
          <cell r="D85">
            <v>71.17</v>
          </cell>
          <cell r="E85">
            <v>71.17</v>
          </cell>
        </row>
        <row r="86">
          <cell r="A86">
            <v>201002138</v>
          </cell>
          <cell r="B86" t="str">
            <v>RETIRADA DE CAIXA DE DESCARGA /UN</v>
          </cell>
          <cell r="C86">
            <v>0</v>
          </cell>
          <cell r="D86">
            <v>13.17</v>
          </cell>
          <cell r="E86">
            <v>13.17</v>
          </cell>
        </row>
        <row r="87">
          <cell r="A87">
            <v>201002140</v>
          </cell>
          <cell r="B87" t="str">
            <v>SINAPI - 97663 - REMOCAO DE LOUCAS, DE FORMA MANUAL, SEM REAPROVEITAMENTO. AF_12/2017 /UN</v>
          </cell>
          <cell r="C87">
            <v>0</v>
          </cell>
          <cell r="D87">
            <v>0</v>
          </cell>
          <cell r="E87">
            <v>8.0500000000000007</v>
          </cell>
        </row>
        <row r="88">
          <cell r="A88">
            <v>201002142</v>
          </cell>
          <cell r="B88" t="str">
            <v>RETIRADA DE VALVULA DE DESCARGA /UN</v>
          </cell>
          <cell r="C88">
            <v>0</v>
          </cell>
          <cell r="D88">
            <v>25.93</v>
          </cell>
          <cell r="E88">
            <v>25.93</v>
          </cell>
        </row>
        <row r="89">
          <cell r="A89">
            <v>201002144</v>
          </cell>
          <cell r="B89" t="str">
            <v>SINAPI - 97666 - REMOCAO DE METAIS SANITARIOS, DE FORMA MANUAL, SEM REAPROVEITAMENTO. AF_12/2017 /UN</v>
          </cell>
          <cell r="C89">
            <v>0</v>
          </cell>
          <cell r="D89">
            <v>0</v>
          </cell>
          <cell r="E89">
            <v>5.86</v>
          </cell>
        </row>
        <row r="90">
          <cell r="A90">
            <v>201002152</v>
          </cell>
          <cell r="B90" t="str">
            <v>RETIRADA DE PINTURA ANTIGA A CAL /M2</v>
          </cell>
          <cell r="C90">
            <v>0</v>
          </cell>
          <cell r="D90">
            <v>2.91</v>
          </cell>
          <cell r="E90">
            <v>2.91</v>
          </cell>
        </row>
        <row r="91">
          <cell r="A91">
            <v>201002154</v>
          </cell>
          <cell r="B91" t="str">
            <v>RETIRADA DE PINTURA ANTIGA A TEMPERA /M2</v>
          </cell>
          <cell r="C91">
            <v>0</v>
          </cell>
          <cell r="D91">
            <v>4.3600000000000003</v>
          </cell>
          <cell r="E91">
            <v>4.3600000000000003</v>
          </cell>
        </row>
        <row r="92">
          <cell r="A92">
            <v>201002156</v>
          </cell>
          <cell r="B92" t="str">
            <v>RETIRADA DE PINTURA ANTIGA A OLEO OU ESMALTE /M2</v>
          </cell>
          <cell r="C92">
            <v>1.19</v>
          </cell>
          <cell r="D92">
            <v>7.27</v>
          </cell>
          <cell r="E92">
            <v>8.4600000000000009</v>
          </cell>
        </row>
        <row r="93">
          <cell r="A93">
            <v>201002158</v>
          </cell>
          <cell r="B93" t="str">
            <v>CARGA MANUAL DE ENTULHO EM CAMINHAO BASCULANTE 6 M3 /M3</v>
          </cell>
          <cell r="C93">
            <v>9.1199999999999992</v>
          </cell>
          <cell r="D93">
            <v>10.18</v>
          </cell>
          <cell r="E93">
            <v>19.3</v>
          </cell>
        </row>
        <row r="94">
          <cell r="A94">
            <v>201002161</v>
          </cell>
          <cell r="B94" t="str">
            <v>LOCACAO DE CACAMBA (4M3) (7 DIAS) /UN</v>
          </cell>
          <cell r="C94">
            <v>200</v>
          </cell>
          <cell r="D94">
            <v>0</v>
          </cell>
          <cell r="E94">
            <v>200</v>
          </cell>
        </row>
        <row r="95">
          <cell r="A95">
            <v>201002170</v>
          </cell>
          <cell r="B95" t="str">
            <v>SINAPI - 97662 - REMOCAO DE TUBULACOES (TUBOS E CONEXOES) DE AGUA FRIA, DE FORMA MANUAL, SEM REAPROVEITAMENTO. AF_12/2017 /M</v>
          </cell>
          <cell r="C95">
            <v>0</v>
          </cell>
          <cell r="D95">
            <v>0</v>
          </cell>
          <cell r="E95">
            <v>0.32</v>
          </cell>
        </row>
        <row r="96">
          <cell r="A96">
            <v>201002310</v>
          </cell>
          <cell r="B96" t="str">
            <v>REMOCAO DE CALHAS E CONDUTORES DE AGUAS PLUVIAIS /M</v>
          </cell>
          <cell r="C96">
            <v>0</v>
          </cell>
          <cell r="D96">
            <v>3.63</v>
          </cell>
          <cell r="E96">
            <v>3.63</v>
          </cell>
        </row>
        <row r="97">
          <cell r="A97">
            <v>201002313</v>
          </cell>
          <cell r="B97" t="str">
            <v>SINAPI - 102190 - REMOCAO DE VIDRO LISO COMUM DE ESQUADRIA COM BAGUETE DE MADEIRA. AF_01/2021 /M2</v>
          </cell>
          <cell r="C97">
            <v>0</v>
          </cell>
          <cell r="D97">
            <v>0</v>
          </cell>
          <cell r="E97">
            <v>11.99</v>
          </cell>
        </row>
        <row r="98">
          <cell r="A98">
            <v>201002314</v>
          </cell>
          <cell r="B98" t="str">
            <v>SINAPI - 102191 - REMOCAO DE VIDRO LISO COMUM DE ESQUADRIA COM BAGUETE DE ALUMINIO OU PVC. AF_01/2021 /M2</v>
          </cell>
          <cell r="C98">
            <v>0</v>
          </cell>
          <cell r="D98">
            <v>0</v>
          </cell>
          <cell r="E98">
            <v>14.57</v>
          </cell>
        </row>
        <row r="99">
          <cell r="A99">
            <v>201002316</v>
          </cell>
          <cell r="B99" t="str">
            <v>REMOCAO DE PISO EM CARPETE /M2</v>
          </cell>
          <cell r="C99">
            <v>0</v>
          </cell>
          <cell r="D99">
            <v>1.62</v>
          </cell>
          <cell r="E99">
            <v>1.62</v>
          </cell>
        </row>
        <row r="100">
          <cell r="A100">
            <v>201002319</v>
          </cell>
          <cell r="B100" t="str">
            <v>REMOCAO DE PISO EM PLACAS DE BORRACHA COLADA /M2</v>
          </cell>
          <cell r="C100">
            <v>0</v>
          </cell>
          <cell r="D100">
            <v>14.69</v>
          </cell>
          <cell r="E100">
            <v>14.69</v>
          </cell>
        </row>
        <row r="101">
          <cell r="A101">
            <v>201002322</v>
          </cell>
          <cell r="B101" t="str">
            <v>SINAPI - 97632 - DEMOLICAO DE RODAPE CERAMICO, DE FORMA MANUAL, SEM REAPROVEITAMENTO. AF_12/2017 /M</v>
          </cell>
          <cell r="C101">
            <v>0</v>
          </cell>
          <cell r="D101">
            <v>0</v>
          </cell>
          <cell r="E101">
            <v>1.72</v>
          </cell>
        </row>
        <row r="102">
          <cell r="A102">
            <v>201002325</v>
          </cell>
          <cell r="B102" t="str">
            <v>SINAPI - 97661 - REMOCAO DE CABOS ELETRICOS, DE FORMA MANUAL, SEM REAPROVEITAMENTO. AF_12/2017 /M</v>
          </cell>
          <cell r="C102">
            <v>0</v>
          </cell>
          <cell r="D102">
            <v>0</v>
          </cell>
          <cell r="E102">
            <v>0.45</v>
          </cell>
        </row>
        <row r="103">
          <cell r="A103">
            <v>201002328</v>
          </cell>
          <cell r="B103" t="str">
            <v>SINAPI - 97660 - REMOCAO DE INTERRUPTORES/TOMADAS ELETRICAS, DE FORMA MANUAL, SEM REAPROVEITAMENTO. AF_12/2017 /UN</v>
          </cell>
          <cell r="C103">
            <v>0</v>
          </cell>
          <cell r="D103">
            <v>0</v>
          </cell>
          <cell r="E103">
            <v>0.45</v>
          </cell>
        </row>
        <row r="104">
          <cell r="A104">
            <v>201002331</v>
          </cell>
          <cell r="B104" t="str">
            <v>SINAPI - 97633 - DEMOLICAO DE REVESTIMENTO CERAMICO, DE FORMA MANUAL, SEM REAPROVEITAMENTO. AF_12/2017 /M2</v>
          </cell>
          <cell r="C104">
            <v>0</v>
          </cell>
          <cell r="D104">
            <v>0</v>
          </cell>
          <cell r="E104">
            <v>14.99</v>
          </cell>
        </row>
        <row r="106">
          <cell r="B106" t="str">
            <v>FUNDACAO</v>
          </cell>
        </row>
        <row r="108">
          <cell r="A108" t="str">
            <v>CODIGO</v>
          </cell>
          <cell r="B108" t="str">
            <v>S E R V I C O S</v>
          </cell>
          <cell r="C108" t="str">
            <v>MATERIAL</v>
          </cell>
          <cell r="D108" t="str">
            <v>MAO OBRA</v>
          </cell>
          <cell r="E108" t="str">
            <v>TOTAL</v>
          </cell>
        </row>
        <row r="110">
          <cell r="A110">
            <v>301000100</v>
          </cell>
          <cell r="B110" t="str">
            <v>SONDAGEM A PERCUSSAO PARA RECONHECIMENTO DO TERRENO /M</v>
          </cell>
          <cell r="C110">
            <v>65</v>
          </cell>
          <cell r="D110">
            <v>0</v>
          </cell>
          <cell r="E110">
            <v>65</v>
          </cell>
        </row>
        <row r="111">
          <cell r="A111">
            <v>301000102</v>
          </cell>
          <cell r="B111" t="str">
            <v>TAXA DE MONTAGEM, DESMONTAGEM E AGUA POR FURO /UN</v>
          </cell>
          <cell r="C111">
            <v>350</v>
          </cell>
          <cell r="D111">
            <v>0</v>
          </cell>
          <cell r="E111">
            <v>350</v>
          </cell>
        </row>
        <row r="112">
          <cell r="A112">
            <v>301000104</v>
          </cell>
          <cell r="B112" t="str">
            <v>SINAPI - 101173 - ESTACA BROCA DE CONCRETO, DIAMETRO DE 20CM, ESCAVACAO MANUAL COM TRADO CONCHA, COM ARMADURA DE ARRANQUE. AF_05/2020 /M</v>
          </cell>
          <cell r="C112">
            <v>0</v>
          </cell>
          <cell r="D112">
            <v>0</v>
          </cell>
          <cell r="E112">
            <v>44.35</v>
          </cell>
        </row>
        <row r="113">
          <cell r="A113">
            <v>301000105</v>
          </cell>
          <cell r="B113" t="str">
            <v>SINAPI - 101174 - ESTACA BROCA DE CONCRETO, DIAMETRO DE 25CM, ESCAVACAO MANUAL COM TRADO CONCHA, COM ARMADURA DE ARRANQUE. AF_05/2020 /M</v>
          </cell>
          <cell r="C113">
            <v>0</v>
          </cell>
          <cell r="D113">
            <v>0</v>
          </cell>
          <cell r="E113">
            <v>60.49</v>
          </cell>
        </row>
        <row r="114">
          <cell r="A114">
            <v>301000107</v>
          </cell>
          <cell r="B114" t="str">
            <v>SINAPI - 101175 - ESTACA BROCA DE CONCRETO, DIAMETRO DE 30CM, ESCAVACAO MANUAL COM TRADO CONCHA, COM ARMADURA DE ARRANQUE. AF_05/2020 /M</v>
          </cell>
          <cell r="C114">
            <v>0</v>
          </cell>
          <cell r="D114">
            <v>0</v>
          </cell>
          <cell r="E114">
            <v>82.51</v>
          </cell>
        </row>
        <row r="115">
          <cell r="A115">
            <v>301000108</v>
          </cell>
          <cell r="B115" t="str">
            <v>SINAPI - 101176 - ESTACA BROCA DE CONCRETO, DIAMETRO DE 30CM, ESCAVACAO MANUAL COM TRADO CONCHA, INTEIRAMENTE ARMADA. AF_05/2020 /M</v>
          </cell>
          <cell r="C115">
            <v>0</v>
          </cell>
          <cell r="D115">
            <v>0</v>
          </cell>
          <cell r="E115">
            <v>110.92</v>
          </cell>
        </row>
        <row r="116">
          <cell r="A116">
            <v>301000110</v>
          </cell>
          <cell r="B116" t="str">
            <v>ESTACAS MOLDADAS IN-LOCO, TIPO STRAUSS, INCLUSIVE ENCAMISAMENTO, NO(S) DIAMETRO(S) E CARGA MAXIMA DE TRABALHO DE:- 25 CM (20 TON.) /M</v>
          </cell>
          <cell r="C116">
            <v>54.15</v>
          </cell>
          <cell r="D116">
            <v>13.03</v>
          </cell>
          <cell r="E116">
            <v>67.180000000000007</v>
          </cell>
        </row>
        <row r="117">
          <cell r="A117">
            <v>301000112</v>
          </cell>
          <cell r="B117" t="str">
            <v>- 32 CM (30 TON.) /M</v>
          </cell>
          <cell r="C117">
            <v>81.400000000000006</v>
          </cell>
          <cell r="D117">
            <v>21.23</v>
          </cell>
          <cell r="E117">
            <v>102.63</v>
          </cell>
        </row>
        <row r="118">
          <cell r="A118">
            <v>301000114</v>
          </cell>
          <cell r="B118" t="str">
            <v>- 38 CM (40 TON.) /M</v>
          </cell>
          <cell r="C118">
            <v>111.41</v>
          </cell>
          <cell r="D118">
            <v>29.93</v>
          </cell>
          <cell r="E118">
            <v>141.34</v>
          </cell>
        </row>
        <row r="119">
          <cell r="A119">
            <v>301000116</v>
          </cell>
          <cell r="B119" t="str">
            <v>CORTE E PREPARO EM CABECA DE ESTACA /UN</v>
          </cell>
          <cell r="C119">
            <v>0</v>
          </cell>
          <cell r="D119">
            <v>40.82</v>
          </cell>
          <cell r="E119">
            <v>40.82</v>
          </cell>
        </row>
        <row r="120">
          <cell r="A120">
            <v>301000118</v>
          </cell>
          <cell r="B120" t="str">
            <v>ALVENARIA DE EMBASAMENTO EM TIJOLOS CERAMICOS MACICOS 5X10X20, ASSENTADO COM ARGAMASSA TRACO 1:2:8 (CIMENTO, CAL E AREIA) /M3</v>
          </cell>
          <cell r="C120">
            <v>564.49</v>
          </cell>
          <cell r="D120">
            <v>226.59</v>
          </cell>
          <cell r="E120">
            <v>791.08</v>
          </cell>
        </row>
        <row r="121">
          <cell r="A121">
            <v>301000119</v>
          </cell>
          <cell r="B121" t="str">
            <v>SINAPI - 101166 - ALVENARIA DE EMBASAMENTO COM BLOCO ESTRUTURAL DE CERAMICA, DE 14X19X29CM E ARGAMASSA DE ASSENTAMENTO COM PREPARO EM BETONEIRA. AF_05/2020 /M3</v>
          </cell>
          <cell r="C121">
            <v>0</v>
          </cell>
          <cell r="D121">
            <v>0</v>
          </cell>
          <cell r="E121">
            <v>492.3</v>
          </cell>
        </row>
        <row r="122">
          <cell r="A122">
            <v>301000122</v>
          </cell>
          <cell r="B122" t="str">
            <v>SINAPI - 73361 - CONCRETO CICLOPICO FCK=10MPA 30% PEDRA DE MAO INCLUSIVE LANCAMENTO /M3</v>
          </cell>
          <cell r="C122">
            <v>0</v>
          </cell>
          <cell r="D122">
            <v>0</v>
          </cell>
          <cell r="E122">
            <v>344.11</v>
          </cell>
        </row>
        <row r="123">
          <cell r="A123">
            <v>301000130</v>
          </cell>
          <cell r="B123" t="str">
            <v>SINAPI - 100896 - ESTACA ESCAVADA MECANICAMENTE, SEM FLUIDO ESTABILIZANTE, COM 25CM DE DIAMETRO, CONCRETO LANCADO POR CAMINHAO BETONEIRA (EXCLUSIVE MOBILIZACAO E DESMOBILIZACAO). AF_01/2020 /M</v>
          </cell>
          <cell r="C123">
            <v>0</v>
          </cell>
          <cell r="D123">
            <v>0</v>
          </cell>
          <cell r="E123">
            <v>43.21</v>
          </cell>
        </row>
        <row r="124">
          <cell r="A124">
            <v>301000134</v>
          </cell>
          <cell r="B124" t="str">
            <v>SINAPI - 100897 - ESTACA ESCAVADA MECANICAMENTE, SEM FLUIDO ESTABILIZANTE, COM 40CM DE DIAMETRO, CONCRETO LANCADO POR CAMINHAO BETONEIRA (EXCLUSIVE MOBILIZACAO E DESMOBILIZACAO). AF_01/2020 /M</v>
          </cell>
          <cell r="C124">
            <v>0</v>
          </cell>
          <cell r="D124">
            <v>0</v>
          </cell>
          <cell r="E124">
            <v>82.94</v>
          </cell>
        </row>
        <row r="125">
          <cell r="A125">
            <v>301000137</v>
          </cell>
          <cell r="B125" t="str">
            <v>SINAPI - 100898 - ESTACA ESCAVADA MECANICAMENTE, SEM FLUIDO ESTABILIZANTE, COM 60CM DE DIAMETRO, CONCRETO LANCADO POR CAMINHAO BETONEIRA (EXCLUSIVE MOBILIZACAO E DESMOBILIZACAO). AF_01/2020 /M</v>
          </cell>
          <cell r="C125">
            <v>0</v>
          </cell>
          <cell r="D125">
            <v>0</v>
          </cell>
          <cell r="E125">
            <v>158.83000000000001</v>
          </cell>
        </row>
        <row r="126">
          <cell r="A126">
            <v>301000140</v>
          </cell>
          <cell r="B126" t="str">
            <v>SINAPI - 100899 - ESTACA ESCAVADA MECANICAMENTE, SEM FLUIDO ESTABILIZANTE, COM 25CM DE DIAMETRO, CONCRETO LANCADO MANUALMENTE (EXCLUSIVE MOBILIZACAO E DESMOBILIZACAO). AF_01/2020 /M</v>
          </cell>
          <cell r="C126">
            <v>0</v>
          </cell>
          <cell r="D126">
            <v>0</v>
          </cell>
          <cell r="E126">
            <v>59.73</v>
          </cell>
        </row>
        <row r="127">
          <cell r="A127">
            <v>301000145</v>
          </cell>
          <cell r="B127" t="str">
            <v>SINAPI - 100900 - ESTACA ESCAVADA MECANICAMENTE, SEM FLUIDO ESTABILIZANTE, COM 60CM DE DIAMETRO, CONCRETO LANCADO POR BOMBA LANCA (EXCLUSIVE MOBILIZACAO E DESMOBILIZACAO). AF_01/2020 /M</v>
          </cell>
          <cell r="C127">
            <v>0</v>
          </cell>
          <cell r="D127">
            <v>0</v>
          </cell>
          <cell r="E127">
            <v>181.36</v>
          </cell>
        </row>
        <row r="129">
          <cell r="B129" t="str">
            <v>SERVICOS EM TERRA</v>
          </cell>
        </row>
        <row r="131">
          <cell r="A131" t="str">
            <v>CODIGO</v>
          </cell>
          <cell r="B131" t="str">
            <v>S E R V I C O S</v>
          </cell>
          <cell r="C131" t="str">
            <v>MATERIAL</v>
          </cell>
          <cell r="D131" t="str">
            <v>MAO OBRA</v>
          </cell>
          <cell r="E131" t="str">
            <v>TOTAL</v>
          </cell>
        </row>
        <row r="134">
          <cell r="A134">
            <v>0</v>
          </cell>
          <cell r="B134" t="str">
            <v>*  SERVICOS EM TERRA (MANUAL)</v>
          </cell>
          <cell r="C134">
            <v>0</v>
          </cell>
          <cell r="D134">
            <v>0</v>
          </cell>
          <cell r="E134">
            <v>0</v>
          </cell>
        </row>
        <row r="135">
          <cell r="A135">
            <v>401001100</v>
          </cell>
          <cell r="B135" t="str">
            <v>ESCAVACAO DE VALAS EM SOLO DE QUALQUER CATEGORIA, NA(S) PROFUNDIDADE(S):- ATE 2,00 M (SEM PRESENCA DE AGUA) /M3</v>
          </cell>
          <cell r="C135">
            <v>0</v>
          </cell>
          <cell r="D135">
            <v>58.2</v>
          </cell>
          <cell r="E135">
            <v>58.2</v>
          </cell>
        </row>
        <row r="136">
          <cell r="A136">
            <v>401001101</v>
          </cell>
          <cell r="B136" t="str">
            <v>- ATE 2,00 M (COM PRESENCA DE AGUA) /M3</v>
          </cell>
          <cell r="C136">
            <v>0</v>
          </cell>
          <cell r="D136">
            <v>55.87</v>
          </cell>
          <cell r="E136">
            <v>55.87</v>
          </cell>
        </row>
        <row r="137">
          <cell r="A137">
            <v>401001109</v>
          </cell>
          <cell r="B137" t="str">
            <v>REGULARIZACAO E COMPACTACAO MANUAL DE TERRENO COM SOQUETE /M2</v>
          </cell>
          <cell r="C137">
            <v>0</v>
          </cell>
          <cell r="D137">
            <v>21.82</v>
          </cell>
          <cell r="E137">
            <v>21.82</v>
          </cell>
        </row>
        <row r="138">
          <cell r="A138">
            <v>401001111</v>
          </cell>
          <cell r="B138" t="str">
            <v>REGULARIZACAO E APILOAMENTO DE TERRENO PARA ASSENTAMENTO DE TUBULACAO /M2</v>
          </cell>
          <cell r="C138">
            <v>0</v>
          </cell>
          <cell r="D138">
            <v>21.82</v>
          </cell>
          <cell r="E138">
            <v>21.82</v>
          </cell>
        </row>
        <row r="139">
          <cell r="A139">
            <v>401001113</v>
          </cell>
          <cell r="B139" t="str">
            <v>SINAPI - 96995 - REATERRO MANUAL APILOADO COM SOQUETE. AF_10/2017 /M3</v>
          </cell>
          <cell r="C139">
            <v>0</v>
          </cell>
          <cell r="D139">
            <v>0</v>
          </cell>
          <cell r="E139">
            <v>34.89</v>
          </cell>
        </row>
        <row r="140">
          <cell r="A140">
            <v>401001114</v>
          </cell>
          <cell r="B140" t="str">
            <v>SINAPI - 93382 - REATERRO MANUAL DE VALAS COM COMPACTACAO MECANIZADA. AF_04/2016 /M3</v>
          </cell>
          <cell r="C140">
            <v>0</v>
          </cell>
          <cell r="D140">
            <v>0</v>
          </cell>
          <cell r="E140">
            <v>22.63</v>
          </cell>
        </row>
        <row r="141">
          <cell r="A141">
            <v>401001115</v>
          </cell>
          <cell r="B141" t="str">
            <v>CORTE E ATERRO COMPENSADO /M3</v>
          </cell>
          <cell r="C141">
            <v>5.14</v>
          </cell>
          <cell r="D141">
            <v>0</v>
          </cell>
          <cell r="E141">
            <v>5.14</v>
          </cell>
        </row>
        <row r="142">
          <cell r="A142">
            <v>401001117</v>
          </cell>
          <cell r="B142" t="str">
            <v>ESPALHAMENTO DE TERRA /M3</v>
          </cell>
          <cell r="C142">
            <v>0</v>
          </cell>
          <cell r="D142">
            <v>14.55</v>
          </cell>
          <cell r="E142">
            <v>14.55</v>
          </cell>
        </row>
        <row r="143">
          <cell r="A143">
            <v>401001122</v>
          </cell>
          <cell r="B143" t="str">
            <v>ATERRO EM CAMADAS DE 10 CM, UMEDECIDAS E FORTEMENTE APILOADAS, COM TERRA DISPONIVEL NA OBRA /M3</v>
          </cell>
          <cell r="C143">
            <v>0</v>
          </cell>
          <cell r="D143">
            <v>29.1</v>
          </cell>
          <cell r="E143">
            <v>29.1</v>
          </cell>
        </row>
        <row r="144">
          <cell r="A144">
            <v>401001124</v>
          </cell>
          <cell r="B144" t="str">
            <v>ATERRO EM CAMADAS DE 20 CM, UMEDECIDAS E FORTEMENTE APILOADAS, COM TERRA DISPONIVEL NA OBRA /M3</v>
          </cell>
          <cell r="C144">
            <v>0</v>
          </cell>
          <cell r="D144">
            <v>50.92</v>
          </cell>
          <cell r="E144">
            <v>50.92</v>
          </cell>
        </row>
        <row r="145">
          <cell r="A145">
            <v>401001126</v>
          </cell>
          <cell r="B145" t="str">
            <v>ATERRO MANUAL EM CAMADAS DE 20 CM, UMIDECIDAS E FORTEMENTE APILOADAS, COM AQUISICAO DE TERRA /M3</v>
          </cell>
          <cell r="C145">
            <v>30.19</v>
          </cell>
          <cell r="D145">
            <v>50.92</v>
          </cell>
          <cell r="E145">
            <v>81.11</v>
          </cell>
        </row>
        <row r="146">
          <cell r="A146">
            <v>0</v>
          </cell>
          <cell r="B146">
            <v>0</v>
          </cell>
          <cell r="C146">
            <v>0</v>
          </cell>
          <cell r="D146">
            <v>0</v>
          </cell>
          <cell r="E146">
            <v>0</v>
          </cell>
        </row>
        <row r="147">
          <cell r="A147">
            <v>0</v>
          </cell>
          <cell r="B147" t="str">
            <v>*  SERVICOS EM TERRA (MECANIZADO)</v>
          </cell>
          <cell r="C147">
            <v>0</v>
          </cell>
          <cell r="D147">
            <v>0</v>
          </cell>
          <cell r="E147">
            <v>0</v>
          </cell>
        </row>
        <row r="148">
          <cell r="A148">
            <v>401002000</v>
          </cell>
          <cell r="B148" t="str">
            <v>ATERRO MECANIZADO DE SOLO, COM AQUISICAO DE TERRA, INCLUSO COMPACTACAO COM ROLO COMPACTADOR DE PNEUS /M3</v>
          </cell>
          <cell r="C148">
            <v>58.78</v>
          </cell>
          <cell r="D148">
            <v>0.16</v>
          </cell>
          <cell r="E148">
            <v>58.94</v>
          </cell>
        </row>
        <row r="149">
          <cell r="A149">
            <v>401002003</v>
          </cell>
          <cell r="B149" t="str">
            <v>SINAPI - 100575 - REGULARIZACAO DE SUPERFICIES COM MOTONIVELADORA. AF_11/2019 /M2</v>
          </cell>
          <cell r="C149">
            <v>0</v>
          </cell>
          <cell r="D149">
            <v>0</v>
          </cell>
          <cell r="E149">
            <v>7.0000000000000007E-2</v>
          </cell>
        </row>
        <row r="150">
          <cell r="A150">
            <v>401002005</v>
          </cell>
          <cell r="B150" t="str">
            <v>SINAPI - 90082 - ESCAVACAO MECANIZADA DE VALA COM PROF. ATE 1,5 M (MEDIA ENTRE MONTANTE E JUSANTE/UMA COMPOSICAO POR TRECHO), COM ESCAVADEIRA HIDRAULICA (0,8 M3), LARG. DE 1,5 M A 2,5 M, EM SOLO DE 1A CATEGORIA, EM LOCAIS COM ALTO NIVEL DE INTERF. AF</v>
          </cell>
          <cell r="C150">
            <v>0</v>
          </cell>
          <cell r="D150">
            <v>0</v>
          </cell>
          <cell r="E150">
            <v>8.17</v>
          </cell>
        </row>
        <row r="151">
          <cell r="A151">
            <v>401002006</v>
          </cell>
          <cell r="B151" t="str">
            <v>SINAPI - 90085 - ESCAVACAO MECANIZADA DE VALA COM PROF. MAIOR QUE 1,5 M ATE 3,0 M (MEDIA ENTRE MONTANTE E JUSANTE/UMA COMPOS. POR TRECHO), C/ ESCAVADEIRA HIDRAULICA (0,8 M3/111HP), LARG. DE 1,5 M A 2,5 M, EM SOLO DE 1A CATEGORIA, EM LOCAIS COM ALTO N</v>
          </cell>
          <cell r="C151">
            <v>0</v>
          </cell>
          <cell r="D151">
            <v>0</v>
          </cell>
          <cell r="E151">
            <v>7.47</v>
          </cell>
        </row>
        <row r="152">
          <cell r="A152">
            <v>401002007</v>
          </cell>
          <cell r="B152" t="str">
            <v>SINAPI - 90090 - ESCAVACAO MECANIZADA DE VALA COM PROF. MAIOR QUE 4,5 M ATE 6,0 M(MEDIA ENTRE MONTANTE E JUSANTE/UMA COMP. POR TRECHO), C/ ESCAVADEIRA HIDRAULICA (1,2 M3/155HP), LARG. DE 1,5 M A 2,5 M, EM SOLO DE 1A CATEGORIA, EM LOCAIS COM ALTO NIVE</v>
          </cell>
          <cell r="C152">
            <v>0</v>
          </cell>
          <cell r="D152">
            <v>0</v>
          </cell>
          <cell r="E152">
            <v>6.35</v>
          </cell>
        </row>
        <row r="153">
          <cell r="A153">
            <v>401002013</v>
          </cell>
          <cell r="B153" t="str">
            <v>SINAPI - 101210 - ESCAVACAO VERTICAL A CEU ABERTO, EM OBRAS DE EDIF. INCLUINDO CARGA, DESC. E TRANSP., EM SOLO DE 1ª CATEGORIA COM ESCAVADEIRA HIDRAULICA (CACAMBA: 0,8 M3 / 111 HP), FROTA DE 4 CAMINHOES BASCULANTES DE 14 M3, DMT DE 1,5 KM E VELOC. ME</v>
          </cell>
          <cell r="C153">
            <v>0</v>
          </cell>
          <cell r="D153">
            <v>0</v>
          </cell>
          <cell r="E153">
            <v>11.08</v>
          </cell>
        </row>
        <row r="154">
          <cell r="A154">
            <v>401002018</v>
          </cell>
          <cell r="B154" t="str">
            <v>SINAPI - 93368 - REATERRO MECANIZADO DE VALA COM ESCAVADEIRA HIDRAULICA (CAPACIDADE DA CACAMBA: 0,8 M3 / POTENCIA: 111 HP), LARGURA ATE 1,5 M, PROFUNDIDADE DE 1,5 A 3,0 M, COM SOLO DE 1ª CATEGORIA EM LOCAIS COM BAIXO NIVEL DE INTERFERENCIA. AF_04/201</v>
          </cell>
          <cell r="C154">
            <v>0</v>
          </cell>
          <cell r="D154">
            <v>0</v>
          </cell>
          <cell r="E154">
            <v>11.51</v>
          </cell>
        </row>
        <row r="155">
          <cell r="A155">
            <v>401002019</v>
          </cell>
          <cell r="B155" t="str">
            <v>SINAPI - 100574 - ESPALHAMENTO DE MATERIAL COM TRATOR DE ESTEIRAS. AF_11/2019 /M3</v>
          </cell>
          <cell r="C155">
            <v>0</v>
          </cell>
          <cell r="D155">
            <v>0</v>
          </cell>
          <cell r="E155">
            <v>0.92</v>
          </cell>
        </row>
        <row r="156">
          <cell r="A156">
            <v>401002021</v>
          </cell>
          <cell r="B156" t="str">
            <v>REGULARIZACAO E COMPACTACAO DE ATERRO /M3</v>
          </cell>
          <cell r="C156">
            <v>1.36</v>
          </cell>
          <cell r="D156">
            <v>0</v>
          </cell>
          <cell r="E156">
            <v>1.36</v>
          </cell>
        </row>
        <row r="157">
          <cell r="A157">
            <v>401002022</v>
          </cell>
          <cell r="B157" t="str">
            <v>COMPACTACAO MECANICA, SEM CONTROLE DO GC (C/ COMPACTADOR PLACA 400 KG) /M3</v>
          </cell>
          <cell r="C157">
            <v>0.98</v>
          </cell>
          <cell r="D157">
            <v>3.63</v>
          </cell>
          <cell r="E157">
            <v>4.6100000000000003</v>
          </cell>
        </row>
        <row r="158">
          <cell r="A158">
            <v>401002023</v>
          </cell>
          <cell r="B158" t="str">
            <v>SINAPI - 100976 - CARGA, MANOBRA E DESCARGA DE SOLOS E MATERIAIS GRANULARES EM CAMINHAO BASCULANTE 18 M3 - CARGA COM PA CARREGADEIRA (CACAMBA DE 1,7 A 2,8 M3 / 128 HP) E DESCARGA LIVRE (UNIDADE: M3). AF_07/2020 /M3</v>
          </cell>
          <cell r="C158">
            <v>0</v>
          </cell>
          <cell r="D158">
            <v>0</v>
          </cell>
          <cell r="E158">
            <v>5.25</v>
          </cell>
        </row>
        <row r="159">
          <cell r="A159">
            <v>401002024</v>
          </cell>
          <cell r="B159" t="str">
            <v>SINAPI - 97083 - COMPACTACAO MECANICA DE SOLO PARA EXECUCAO DE RADIER, COM COMPACTADOR DE SOLOS A PERCUSSAO. AF_09/2017 /M2</v>
          </cell>
          <cell r="C159">
            <v>0</v>
          </cell>
          <cell r="D159">
            <v>0</v>
          </cell>
          <cell r="E159">
            <v>2.2599999999999998</v>
          </cell>
        </row>
        <row r="160">
          <cell r="A160">
            <v>401002025</v>
          </cell>
          <cell r="B160" t="str">
            <v>SINAPI - 97084 - COMPACTACAO MECANICA DE SOLO PARA EXECUCAO DE RADIER, COM COMPACTADOR DE SOLOS TIPO PLACA VIBRATORIA. AF_09/2017 /M2</v>
          </cell>
          <cell r="C160">
            <v>0</v>
          </cell>
          <cell r="D160">
            <v>0</v>
          </cell>
          <cell r="E160">
            <v>0.46</v>
          </cell>
        </row>
        <row r="161">
          <cell r="A161">
            <v>401002040</v>
          </cell>
          <cell r="B161" t="str">
            <v>SINAPI - 97913 - TRANSPORTE COM CAMINHAO BASCULANTE DE 6 M3, EM VIA URBANA EM REVESTIMENTO PRIMARIO (UNIDADE: M3XKM). AF_07/2020 /M3XKM</v>
          </cell>
          <cell r="C161">
            <v>0</v>
          </cell>
          <cell r="D161">
            <v>0</v>
          </cell>
          <cell r="E161">
            <v>1.96</v>
          </cell>
        </row>
        <row r="162">
          <cell r="A162">
            <v>401002045</v>
          </cell>
          <cell r="B162" t="str">
            <v>SINAPI - 97914 - TRANSPORTE COM CAMINHAO BASCULANTE DE 6 M3, EM VIA URBANA PAVIMENTADA, DMT ATE 30 KM (UNIDADE: M3XKM). AF_07/2020 /M3XKM</v>
          </cell>
          <cell r="C162">
            <v>0</v>
          </cell>
          <cell r="D162">
            <v>0</v>
          </cell>
          <cell r="E162">
            <v>1.79</v>
          </cell>
        </row>
        <row r="164">
          <cell r="B164" t="str">
            <v>DRENAGEM</v>
          </cell>
        </row>
        <row r="166">
          <cell r="A166" t="str">
            <v>CODIGO</v>
          </cell>
          <cell r="B166" t="str">
            <v>S E R V I C O S</v>
          </cell>
          <cell r="C166" t="str">
            <v>MATERIAL</v>
          </cell>
          <cell r="D166" t="str">
            <v>MAO OBRA</v>
          </cell>
          <cell r="E166" t="str">
            <v>TOTAL</v>
          </cell>
        </row>
        <row r="168">
          <cell r="A168">
            <v>501000100</v>
          </cell>
          <cell r="B168" t="str">
            <v>SINAPI - 92210 - TUBO DE CONCRETO PARA REDES COLETORAS DE AGUAS PLUVIAIS, DIAMETRO DE 400 MM, JUNTA RIGIDA, INSTALADO EM LOCAL COM BAIXO NIVEL DE INTERFERENCIAS - FORNECIMENTO E ASSENTAMENTO. AF_12/2015 /M</v>
          </cell>
          <cell r="C168">
            <v>0</v>
          </cell>
          <cell r="D168">
            <v>0</v>
          </cell>
          <cell r="E168">
            <v>116.05</v>
          </cell>
        </row>
        <row r="169">
          <cell r="A169">
            <v>501000102</v>
          </cell>
          <cell r="B169" t="str">
            <v>SINAPI - 92212 - TUBO DE CONCRETO PARA REDES COLETORAS DE AGUAS PLUVIAIS, DIAMETRO DE 600 MM, JUNTA RIGIDA, INSTALADO EM LOCAL COM BAIXO NIVEL DE INTERFERENCIAS - FORNECIMENTO E ASSENTAMENTO. AF_12/2015 /M</v>
          </cell>
          <cell r="C169">
            <v>0</v>
          </cell>
          <cell r="D169">
            <v>0</v>
          </cell>
          <cell r="E169">
            <v>206.48</v>
          </cell>
        </row>
        <row r="170">
          <cell r="A170">
            <v>501000104</v>
          </cell>
          <cell r="B170" t="str">
            <v>SINAPI - 92214 - TUBO DE CONCRETO PARA REDES COLETORAS DE AGUAS PLUVIAIS, DIAMETRO DE 800 MM, JUNTA RIGIDA, INSTALADO EM LOCAL COM BAIXO NIVEL DE INTERFERENCIAS - FORNECIMENTO E ASSENTAMENTO. AF_12/2015 /M</v>
          </cell>
          <cell r="C170">
            <v>0</v>
          </cell>
          <cell r="D170">
            <v>0</v>
          </cell>
          <cell r="E170">
            <v>326.2</v>
          </cell>
        </row>
        <row r="171">
          <cell r="A171">
            <v>501000106</v>
          </cell>
          <cell r="B171" t="str">
            <v>SINAPI - 92216 - TUBO DE CONCRETO PARA REDES COLETORAS DE AGUAS PLUVIAIS, DIAMETRO DE 1000 MM, JUNTA RIGIDA, INSTALADO EM LOCAL COM BAIXO NIVEL DE INTERFERENCIAS - FORNECIMENTO E ASSENTAMENTO. AF_12/2015 /M</v>
          </cell>
          <cell r="C171">
            <v>0</v>
          </cell>
          <cell r="D171">
            <v>0</v>
          </cell>
          <cell r="E171">
            <v>392.24</v>
          </cell>
        </row>
        <row r="172">
          <cell r="A172">
            <v>501000108</v>
          </cell>
          <cell r="B172" t="str">
            <v>SINAPI - 92816 - TUBO DE CONCRETO PARA REDES COLETORAS DE AGUAS PLUVIAIS, DIAMETRO DE 1200 MM, JUNTA RIGIDA, INSTALADO EM LOCAL COM BAIXO NIVEL DE INTERFERENCIAS - FORNECIMENTO E ASSENTAMENTO. AF_12/2015 /M</v>
          </cell>
          <cell r="C172">
            <v>0</v>
          </cell>
          <cell r="D172">
            <v>0</v>
          </cell>
          <cell r="E172">
            <v>562.80999999999995</v>
          </cell>
        </row>
        <row r="173">
          <cell r="A173">
            <v>501000110</v>
          </cell>
          <cell r="B173" t="str">
            <v>SINAPI - 92818 - TUBO DE CONCRETO PARA REDES COLETORAS DE AGUAS PLUVIAIS, DIAMETRO DE 1500 MM, JUNTA RIGIDA, INSTALADO EM LOCAL COM BAIXO NIVEL DE INTERFERENCIAS - FORNECIMENTO E ASSENTAMENTO. AF_12/2015 /M</v>
          </cell>
          <cell r="C173">
            <v>0</v>
          </cell>
          <cell r="D173">
            <v>0</v>
          </cell>
          <cell r="E173">
            <v>803.16</v>
          </cell>
        </row>
        <row r="174">
          <cell r="A174">
            <v>501000115</v>
          </cell>
          <cell r="B174" t="str">
            <v>TUBOS DE CONCRETO POROSOS, COM 200 MM DE DIAMETRO, PARA DRENOS, EM CONCRETO SIMPLES, MACHO-FEMEA /M</v>
          </cell>
          <cell r="C174">
            <v>24.27</v>
          </cell>
          <cell r="D174">
            <v>15.2</v>
          </cell>
          <cell r="E174">
            <v>39.47</v>
          </cell>
        </row>
        <row r="175">
          <cell r="A175">
            <v>501000117</v>
          </cell>
          <cell r="B175" t="str">
            <v>FORNECIMENTO E ASSENTAMENTO DE BRITA 2 - DRENOS E FILTROS /M3</v>
          </cell>
          <cell r="C175">
            <v>60.37</v>
          </cell>
          <cell r="D175">
            <v>14.55</v>
          </cell>
          <cell r="E175">
            <v>74.92</v>
          </cell>
        </row>
        <row r="176">
          <cell r="A176">
            <v>501000125</v>
          </cell>
          <cell r="B176" t="str">
            <v>SINAPI - 98546 - IMPERMEABILIZACAO DE SUPERFICIE COM MANTA ASFALTICA, UMA CAMADA, INCLUSIVE APLICACAO DE PRIMER ASFALTICO, E=3MM. AF_06/2018 /M2</v>
          </cell>
          <cell r="C176">
            <v>0</v>
          </cell>
          <cell r="D176">
            <v>0</v>
          </cell>
          <cell r="E176">
            <v>69.11</v>
          </cell>
        </row>
        <row r="177">
          <cell r="A177">
            <v>501000130</v>
          </cell>
          <cell r="B177" t="str">
            <v>TAMPAO DE FERRO FUNDIDO (T-170) PARA POCOS DE VISITA, ASSENTADO COM ARGAMASSA DE CIMENTO E AREIA NO TRACO 1:3 /UN</v>
          </cell>
          <cell r="C177">
            <v>613.54</v>
          </cell>
          <cell r="D177">
            <v>48.55</v>
          </cell>
          <cell r="E177">
            <v>662.09</v>
          </cell>
        </row>
        <row r="178">
          <cell r="A178">
            <v>501000135</v>
          </cell>
          <cell r="B178" t="str">
            <v>ESGOTAMENTO DE AGUA DE LENCOL FREATICO, COM BOMBA ELETRICA, DE 3" DE RECALQUE /M3</v>
          </cell>
          <cell r="C178">
            <v>0.08</v>
          </cell>
          <cell r="D178">
            <v>0</v>
          </cell>
          <cell r="E178">
            <v>0.08</v>
          </cell>
        </row>
        <row r="179">
          <cell r="A179">
            <v>501000137</v>
          </cell>
          <cell r="B179" t="str">
            <v>ENROCAMENTO COM PEDRA DE MAO, MEDIDO NO VOLUME ACABADO /M3</v>
          </cell>
          <cell r="C179">
            <v>59.13</v>
          </cell>
          <cell r="D179">
            <v>145.5</v>
          </cell>
          <cell r="E179">
            <v>204.63</v>
          </cell>
        </row>
        <row r="180">
          <cell r="A180">
            <v>501000139</v>
          </cell>
          <cell r="B180" t="str">
            <v>SINAPI - 73361 - CONCRETO CICLOPICO FCK=10MPA 30% PEDRA DE MAO INCLUSIVE LANCAMENTO /M3</v>
          </cell>
          <cell r="C180">
            <v>0</v>
          </cell>
          <cell r="D180">
            <v>0</v>
          </cell>
          <cell r="E180">
            <v>344.11</v>
          </cell>
        </row>
        <row r="181">
          <cell r="A181">
            <v>501000145</v>
          </cell>
          <cell r="B181" t="str">
            <v>EMBOCO OU MASSA UNICA EM ARGAMASSA TRACO 1:2:8, PREPARO MANUAL, ESP=25MM /M2</v>
          </cell>
          <cell r="C181">
            <v>15.37</v>
          </cell>
          <cell r="D181">
            <v>25.23</v>
          </cell>
          <cell r="E181">
            <v>40.6</v>
          </cell>
        </row>
        <row r="182">
          <cell r="A182">
            <v>501000147</v>
          </cell>
          <cell r="B182" t="str">
            <v>POCO DE VISITA COM CHAMINE DE ALTURA 1,00M DE ALTURA - ANEXO D-120, PARA OS TUBOS:- PV 400 MM /UN</v>
          </cell>
          <cell r="C182">
            <v>2660.26</v>
          </cell>
          <cell r="D182">
            <v>1950.22</v>
          </cell>
          <cell r="E182">
            <v>4610.4799999999996</v>
          </cell>
        </row>
        <row r="183">
          <cell r="A183">
            <v>501000148</v>
          </cell>
          <cell r="B183" t="str">
            <v>- PV 600 MM /UN</v>
          </cell>
          <cell r="C183">
            <v>2660.27</v>
          </cell>
          <cell r="D183">
            <v>1950.22</v>
          </cell>
          <cell r="E183">
            <v>4610.49</v>
          </cell>
        </row>
        <row r="184">
          <cell r="A184">
            <v>501000150</v>
          </cell>
          <cell r="B184" t="str">
            <v>- PV 800 MM /UN</v>
          </cell>
          <cell r="C184">
            <v>3410.89</v>
          </cell>
          <cell r="D184">
            <v>2567.9899999999998</v>
          </cell>
          <cell r="E184">
            <v>5978.88</v>
          </cell>
        </row>
        <row r="185">
          <cell r="A185">
            <v>501000151</v>
          </cell>
          <cell r="B185" t="str">
            <v>- PV 1000 MM /UN</v>
          </cell>
          <cell r="C185">
            <v>3608.09</v>
          </cell>
          <cell r="D185">
            <v>2730.94</v>
          </cell>
          <cell r="E185">
            <v>6339.03</v>
          </cell>
        </row>
        <row r="186">
          <cell r="A186">
            <v>501000152</v>
          </cell>
          <cell r="B186" t="str">
            <v>- PV 1200 MM /UN</v>
          </cell>
          <cell r="C186">
            <v>4263.1499999999996</v>
          </cell>
          <cell r="D186">
            <v>3348.38</v>
          </cell>
          <cell r="E186">
            <v>7611.53</v>
          </cell>
        </row>
        <row r="187">
          <cell r="A187">
            <v>501000153</v>
          </cell>
          <cell r="B187" t="str">
            <v>- PV 1500 MM /UN</v>
          </cell>
          <cell r="C187">
            <v>5117.2</v>
          </cell>
          <cell r="D187">
            <v>4144.82</v>
          </cell>
          <cell r="E187">
            <v>9262.02</v>
          </cell>
        </row>
        <row r="188">
          <cell r="A188">
            <v>501000160</v>
          </cell>
          <cell r="B188" t="str">
            <v>EXECUCAO DE BOCA DE LOBO, NO(S) TIPO(S):- BL-02 - ANEXO D-122 /UN</v>
          </cell>
          <cell r="C188">
            <v>1519.82</v>
          </cell>
          <cell r="D188">
            <v>2038.05</v>
          </cell>
          <cell r="E188">
            <v>3557.87</v>
          </cell>
        </row>
        <row r="189">
          <cell r="A189">
            <v>501000162</v>
          </cell>
          <cell r="B189" t="str">
            <v>- BL-04 - ANEXO D-124 /UN</v>
          </cell>
          <cell r="C189">
            <v>2308.98</v>
          </cell>
          <cell r="D189">
            <v>2920.03</v>
          </cell>
          <cell r="E189">
            <v>5229.01</v>
          </cell>
        </row>
        <row r="191">
          <cell r="B191" t="str">
            <v>ESTRUTURA DE CONCRETO</v>
          </cell>
        </row>
        <row r="193">
          <cell r="A193" t="str">
            <v>CODIGO</v>
          </cell>
          <cell r="B193" t="str">
            <v>S E R V I C O S</v>
          </cell>
          <cell r="C193" t="str">
            <v>MATERIAL</v>
          </cell>
          <cell r="D193" t="str">
            <v>MAO OBRA</v>
          </cell>
          <cell r="E193" t="str">
            <v>TOTAL</v>
          </cell>
        </row>
        <row r="196">
          <cell r="A196">
            <v>0</v>
          </cell>
          <cell r="B196" t="str">
            <v>*  FORMAS</v>
          </cell>
          <cell r="C196">
            <v>0</v>
          </cell>
          <cell r="D196">
            <v>0</v>
          </cell>
          <cell r="E196">
            <v>0</v>
          </cell>
        </row>
        <row r="197">
          <cell r="A197">
            <v>601001000</v>
          </cell>
          <cell r="B197" t="str">
            <v>FABRICACAO, MONTAGEM E DESMONTAGEM DE FORMA PARA FUNDACAO COM TABUAS E SARRAFOS, COM REAPROVEITAMENTO DE 2X /M2</v>
          </cell>
          <cell r="C197">
            <v>18.32</v>
          </cell>
          <cell r="D197">
            <v>46.57</v>
          </cell>
          <cell r="E197">
            <v>64.89</v>
          </cell>
        </row>
        <row r="198">
          <cell r="A198">
            <v>601001001</v>
          </cell>
          <cell r="B198" t="str">
            <v>FABRICACAO, MONTAGEM E DESMONTAGEM DE FORMA PARA FUNDACAO COM TABUAS E SARRAFOS, SEM REAPROVEITAMENTO /M2</v>
          </cell>
          <cell r="C198">
            <v>89</v>
          </cell>
          <cell r="D198">
            <v>68.489999999999995</v>
          </cell>
          <cell r="E198">
            <v>157.49</v>
          </cell>
        </row>
        <row r="199">
          <cell r="A199">
            <v>601001006</v>
          </cell>
          <cell r="B199" t="str">
            <v>FORMA CURVA, COM TABUAS DE CEDRINHO E CHAPAS DE MADEIRA COMPENSADA RESINADA DE 6 MM DE ESPESSURA, COM UTILIZACAO DE 2 VEZES, INCLUSIVE ESCORAMENTO /M2</v>
          </cell>
          <cell r="C199">
            <v>18.88</v>
          </cell>
          <cell r="D199">
            <v>78.55</v>
          </cell>
          <cell r="E199">
            <v>97.43</v>
          </cell>
        </row>
        <row r="200">
          <cell r="A200">
            <v>601001007</v>
          </cell>
          <cell r="B200" t="str">
            <v>FORMA EM CHAPA DE MADEIRA TIPO RESINADA DE 10MM DE ESPESSURA (5 FLS.), COM UTILIZACAO DE 3 VEZES APENAS DE UM LADO, INCLUSIVE ESCORAMENTO /M2</v>
          </cell>
          <cell r="C200">
            <v>31.88</v>
          </cell>
          <cell r="D200">
            <v>19.98</v>
          </cell>
          <cell r="E200">
            <v>51.86</v>
          </cell>
        </row>
        <row r="201">
          <cell r="A201">
            <v>601001010</v>
          </cell>
          <cell r="B201" t="str">
            <v>FORMA INTERNA, EM CHAPA DE MADEIRA TIPO RESINADA DE 10 MM DE ESPESSURA, PARA GALERIAS MOLDADAS "IN-LOCO", INCLUSIVE ESCORAMENTO /M2</v>
          </cell>
          <cell r="C201">
            <v>9.51</v>
          </cell>
          <cell r="D201">
            <v>39.18</v>
          </cell>
          <cell r="E201">
            <v>48.69</v>
          </cell>
        </row>
        <row r="202">
          <cell r="A202">
            <v>601001011</v>
          </cell>
          <cell r="B202" t="str">
            <v>FORMA EM CHAPA DE MADEIRA TIPO RESINADA DE 12 MM DE ESPESSURA (7 FLS), COM UTILIZACAO DE 3 VEZES APENAS DE UM LADO /M2</v>
          </cell>
          <cell r="C202">
            <v>34.159999999999997</v>
          </cell>
          <cell r="D202">
            <v>19.489999999999998</v>
          </cell>
          <cell r="E202">
            <v>53.65</v>
          </cell>
        </row>
        <row r="203">
          <cell r="A203">
            <v>601001012</v>
          </cell>
          <cell r="B203" t="str">
            <v>FORMA EM CHAPA DE MADEIRA TIPO PLASTIFICADA DE 12 MM DE ESPESSURA (7 FLS.), COM UTILIZACAO DE 3 VEZES, APENAS DE UM LADO, INCLUSIVE ESCORAMENTO /M2</v>
          </cell>
          <cell r="C203">
            <v>35.130000000000003</v>
          </cell>
          <cell r="D203">
            <v>19.489999999999998</v>
          </cell>
          <cell r="E203">
            <v>54.62</v>
          </cell>
        </row>
        <row r="204">
          <cell r="A204">
            <v>601001016</v>
          </cell>
          <cell r="B204" t="str">
            <v>CIMBRAMENTO DE MADEIRA PARA ALTURAS ATE 4M, ESTRUTURA LEVES - FORNECIMENTO E MONTAGEM /M3</v>
          </cell>
          <cell r="C204">
            <v>10.88</v>
          </cell>
          <cell r="D204">
            <v>23.84</v>
          </cell>
          <cell r="E204">
            <v>34.72</v>
          </cell>
        </row>
        <row r="205">
          <cell r="A205">
            <v>601001018</v>
          </cell>
          <cell r="B205" t="str">
            <v>CIMBRAMENTO PARA GALERIAS RETANGULARES /M3</v>
          </cell>
          <cell r="C205">
            <v>11.48</v>
          </cell>
          <cell r="D205">
            <v>30.36</v>
          </cell>
          <cell r="E205">
            <v>41.84</v>
          </cell>
        </row>
        <row r="206">
          <cell r="A206">
            <v>0</v>
          </cell>
          <cell r="B206">
            <v>0</v>
          </cell>
          <cell r="C206">
            <v>0</v>
          </cell>
          <cell r="D206">
            <v>0</v>
          </cell>
          <cell r="E206">
            <v>0</v>
          </cell>
        </row>
        <row r="207">
          <cell r="A207">
            <v>0</v>
          </cell>
          <cell r="B207" t="str">
            <v>*  FERRAGEM</v>
          </cell>
          <cell r="C207">
            <v>0</v>
          </cell>
          <cell r="D207">
            <v>0</v>
          </cell>
          <cell r="E207">
            <v>0</v>
          </cell>
        </row>
        <row r="208">
          <cell r="A208">
            <v>601002000</v>
          </cell>
          <cell r="B208" t="str">
            <v>ARMACAO DE ACO CA-60 DIAM. 3,4 A 6,0MM - FORNECIMENTO / CORTE (C/PERDA DE 10%) / DOBRA / COLOCACAO /KG</v>
          </cell>
          <cell r="C208">
            <v>9.0399999999999991</v>
          </cell>
          <cell r="D208">
            <v>2.95</v>
          </cell>
          <cell r="E208">
            <v>11.99</v>
          </cell>
        </row>
        <row r="209">
          <cell r="A209">
            <v>601002002</v>
          </cell>
          <cell r="B209" t="str">
            <v>ARMACAO ACO CA-50, GROSSA, DIAM.16,0 (5/8) A  25,0MM (1) - FORNECIMENTO / CORTE (PERDA DE 10%) / DOBRA / COLOCACAO /KG</v>
          </cell>
          <cell r="C209">
            <v>9.74</v>
          </cell>
          <cell r="D209">
            <v>5.55</v>
          </cell>
          <cell r="E209">
            <v>15.29</v>
          </cell>
        </row>
        <row r="210">
          <cell r="A210">
            <v>601002003</v>
          </cell>
          <cell r="B210" t="str">
            <v>ARMACAO ACO CA-50, MEDIA, DIAM. 6,3 (1/4) A 12,5MM(1/2) - FORNECIMENTO / CORTE (PERDA DE 10%) / DOBRA / COLOCACAO /KG</v>
          </cell>
          <cell r="C210">
            <v>9.61</v>
          </cell>
          <cell r="D210">
            <v>3.36</v>
          </cell>
          <cell r="E210">
            <v>12.97</v>
          </cell>
        </row>
        <row r="211">
          <cell r="A211">
            <v>601002010</v>
          </cell>
          <cell r="B211" t="str">
            <v>TELA DE ACO MALHA 15X15, 4,2MM REF. EAQ 92 DA TELCON - FORNECIMENTO E COLOCACAO /M2</v>
          </cell>
          <cell r="C211">
            <v>10.85</v>
          </cell>
          <cell r="D211">
            <v>0.9</v>
          </cell>
          <cell r="E211">
            <v>11.75</v>
          </cell>
        </row>
        <row r="212">
          <cell r="A212">
            <v>601002015</v>
          </cell>
          <cell r="B212" t="str">
            <v>ARMACAO EM TELA DE ACO SOLDADA NERVURADA Q-138, ACO CA-60, 4,2MM, MALHA 10X10CM /KG</v>
          </cell>
          <cell r="C212">
            <v>16.11</v>
          </cell>
          <cell r="D212">
            <v>0.52</v>
          </cell>
          <cell r="E212">
            <v>16.63</v>
          </cell>
        </row>
        <row r="213">
          <cell r="A213">
            <v>0</v>
          </cell>
          <cell r="B213">
            <v>0</v>
          </cell>
          <cell r="C213">
            <v>0</v>
          </cell>
          <cell r="D213">
            <v>0</v>
          </cell>
          <cell r="E213">
            <v>0</v>
          </cell>
        </row>
        <row r="214">
          <cell r="A214">
            <v>0</v>
          </cell>
          <cell r="B214" t="str">
            <v>*  CONCRETO</v>
          </cell>
          <cell r="C214">
            <v>0</v>
          </cell>
          <cell r="D214">
            <v>0</v>
          </cell>
          <cell r="E214">
            <v>0</v>
          </cell>
        </row>
        <row r="215">
          <cell r="A215">
            <v>601003000</v>
          </cell>
          <cell r="B215" t="str">
            <v>SINAPI - 96624 - LASTRO COM MATERIAL GRANULAR (PEDRA BRITADA N.2), APLICADO EM PISOS OU RADIERS, ESPESSURA DE *10 CM*. AF_08/2017 /M3</v>
          </cell>
          <cell r="C215">
            <v>0</v>
          </cell>
          <cell r="D215">
            <v>0</v>
          </cell>
          <cell r="E215">
            <v>88.57</v>
          </cell>
        </row>
        <row r="216">
          <cell r="A216">
            <v>601003004</v>
          </cell>
          <cell r="B216" t="str">
            <v>SINAPI - 94974 - CONCRETO MAGRO PARA LASTRO, TRACO 1:4,5:4,5 (CIMENTO/ AREIA MEDIA/ BRITA 1)  - PREPARO MANUAL. AF_07/2016 /M3</v>
          </cell>
          <cell r="C216">
            <v>0</v>
          </cell>
          <cell r="D216">
            <v>0</v>
          </cell>
          <cell r="E216">
            <v>343.24</v>
          </cell>
        </row>
        <row r="217">
          <cell r="A217">
            <v>601003006</v>
          </cell>
          <cell r="B217" t="str">
            <v>LANCAMENTO/APLICACAO MANUAL DE CONCRETO EM FUNDACOES /M3</v>
          </cell>
          <cell r="C217">
            <v>0.51</v>
          </cell>
          <cell r="D217">
            <v>94.87</v>
          </cell>
          <cell r="E217">
            <v>95.38</v>
          </cell>
        </row>
        <row r="218">
          <cell r="A218">
            <v>601003008</v>
          </cell>
          <cell r="B218" t="str">
            <v>LANCAMENTO/APLICACAO MANUAL DE CONCRETO EM ESTRUTURAS /M3</v>
          </cell>
          <cell r="C218">
            <v>1.1000000000000001</v>
          </cell>
          <cell r="D218">
            <v>94.87</v>
          </cell>
          <cell r="E218">
            <v>95.97</v>
          </cell>
        </row>
        <row r="219">
          <cell r="A219">
            <v>601003016</v>
          </cell>
          <cell r="B219" t="str">
            <v>SINAPI - 94963 - CONCRETO FCK = 15MPA, TRACO 1:3,4:3,5 (CIMENTO/ AREIA MEDIA/ BRITA 1)  - PREPARO MECANICO COM BETONEIRA 400 L. AF_07/2016 /M3</v>
          </cell>
          <cell r="C219">
            <v>0</v>
          </cell>
          <cell r="D219">
            <v>0</v>
          </cell>
          <cell r="E219">
            <v>282.92</v>
          </cell>
        </row>
        <row r="220">
          <cell r="A220">
            <v>601003019</v>
          </cell>
          <cell r="B220" t="str">
            <v>SINAPI - 94964 - CONCRETO FCK = 20MPA, TRACO 1:2,7:3 (CIMENTO/ AREIA MEDIA/ BRITA 1)  - PREPARO MECANICO COM BETONEIRA 400 L. AF_07/2016 /M3</v>
          </cell>
          <cell r="C220">
            <v>0</v>
          </cell>
          <cell r="D220">
            <v>0</v>
          </cell>
          <cell r="E220">
            <v>313.44</v>
          </cell>
        </row>
        <row r="221">
          <cell r="A221">
            <v>601003025</v>
          </cell>
          <cell r="B221" t="str">
            <v>SINAPI - 94965 - CONCRETO FCK = 25MPA, TRACO 1:2,3:2,7 (CIMENTO/ AREIA MEDIA/ BRITA 1)  - PREPARO MECANICO COM BETONEIRA 400 L. AF_07/2016 /M3</v>
          </cell>
          <cell r="C221">
            <v>0</v>
          </cell>
          <cell r="D221">
            <v>0</v>
          </cell>
          <cell r="E221">
            <v>328.36</v>
          </cell>
        </row>
        <row r="222">
          <cell r="A222">
            <v>601003050</v>
          </cell>
          <cell r="B222" t="str">
            <v>CONCRETO USINADO CONVENCIONAL, CONTROLE TIPO A, CONSISTENCIA NORMAL PARA VIBRACAO, BRITA 1, FCK=20,0 MPA (SEM LANCAMENTO E ADENSAMENTO) /M3</v>
          </cell>
          <cell r="C222">
            <v>335.53</v>
          </cell>
          <cell r="D222">
            <v>0</v>
          </cell>
          <cell r="E222">
            <v>335.53</v>
          </cell>
        </row>
        <row r="223">
          <cell r="A223">
            <v>601003054</v>
          </cell>
          <cell r="B223" t="str">
            <v>CONCRETO USINADO CONVENCIONAL, CONTROLE TIPO A, CONSISTENCIA NORMAL PARA VIBRACAO, BRITA 1, FCK=25,0 MPA (SEM LANCAMENTO E ADENSAMENTO) /M3</v>
          </cell>
          <cell r="C223">
            <v>344.99</v>
          </cell>
          <cell r="D223">
            <v>0</v>
          </cell>
          <cell r="E223">
            <v>344.99</v>
          </cell>
        </row>
        <row r="224">
          <cell r="A224">
            <v>601003058</v>
          </cell>
          <cell r="B224" t="str">
            <v>CONCRETO USINADO CONVENCIONAL, CONTROLE TIPO A, CONSISTENCIA NORMAL PARA VIBRACAO, BRITA 1, FCK=30,0 MPA (SEM LANCAMENTO E ADENSAMENTO) /M3</v>
          </cell>
          <cell r="C224">
            <v>356.49</v>
          </cell>
          <cell r="D224">
            <v>0</v>
          </cell>
          <cell r="E224">
            <v>356.49</v>
          </cell>
        </row>
        <row r="225">
          <cell r="A225">
            <v>601003105</v>
          </cell>
          <cell r="B225" t="str">
            <v>LAJE PRE-FABRICADA TRELICADA BETA 12 P/ FORRO, CAPA=5CM EM CONCRETO USINADO BOMBEADO FCK=20,0 MPA, CONTROLE A, CONS=0,062M3/M2, PREENCHIMENTO EPS/CERAMICA, INTEREIXO 42CM, SOBRECARGA=100KG/M2, VAOS ATE 5M, INCL. FERRAGEM E EXCL. ESCORAMENTO /M2</v>
          </cell>
          <cell r="C225">
            <v>75.150000000000006</v>
          </cell>
          <cell r="D225">
            <v>13.27</v>
          </cell>
          <cell r="E225">
            <v>88.42</v>
          </cell>
        </row>
        <row r="226">
          <cell r="A226">
            <v>601003108</v>
          </cell>
          <cell r="B226" t="str">
            <v>LAJE PRE-FABRICADA TRELICADA BETA 12 P/ PISO, CAPA=5CM EM CONCRETO USINADO BOMBEADO FCK=20,0 MPA, CONTROLE A, CONS=0,062M3/M2, PREENCHIMENTO EPS/CERAMICA, INTEREIXO 42CM, SOBRECARGA=200KG/M2, VAOS ATE 4,60M, INCL. FERRAGEM E EXCL. ESCORAMENTO /M2</v>
          </cell>
          <cell r="C226">
            <v>81.150000000000006</v>
          </cell>
          <cell r="D226">
            <v>13.27</v>
          </cell>
          <cell r="E226">
            <v>94.42</v>
          </cell>
        </row>
        <row r="227">
          <cell r="A227">
            <v>601003111</v>
          </cell>
          <cell r="B227" t="str">
            <v>LAJE PRE-FABRICADA TRELICADA BETA 16 P/ FORRO, CAPA=5CM EM CONCRETO USINADO BOMBEADO FCK=20,0 MPA, CONTROLE A, CONS=0,075M3/M2, PREENCHIMENTO EPS/CERAMICA, INTEREIXO 42CM, SOBRECARGA=100KG/M2, VAOS ATE 6M, INCL. FERRAGEM E EXCL. ESCORAMENTO /M2</v>
          </cell>
          <cell r="C227">
            <v>100.26</v>
          </cell>
          <cell r="D227">
            <v>12.35</v>
          </cell>
          <cell r="E227">
            <v>112.61</v>
          </cell>
        </row>
        <row r="228">
          <cell r="A228">
            <v>601003114</v>
          </cell>
          <cell r="B228" t="str">
            <v>LAJE PRE-FABRICADA TRELICADA BETA 16 P/ PISO, CAPA=5CM EM CONCRETO USINADO BOMBEADO FCK=20,0 MPA, CONTROLE A, CONS=0,065M3/M2, PREENCHIMENTO EPS/CERAMICA, INTEREIXO 49CM, SOBRECARGA=200KG/M2, VAOS ATE 5,60M, INCL. FERRAGEM E EXCL. ESCORAMENTO /M2</v>
          </cell>
          <cell r="C228">
            <v>102.33</v>
          </cell>
          <cell r="D228">
            <v>14.18</v>
          </cell>
          <cell r="E228">
            <v>116.51</v>
          </cell>
        </row>
        <row r="229">
          <cell r="A229">
            <v>601003117</v>
          </cell>
          <cell r="B229" t="str">
            <v>LAJE PRE-FABRICADA TRELICADA BETA 20 P/ PISO, CAPA=5CM EM CONCRETO USINADO BOMBEADO FCK=20,0 MPA, CONTROLE A, CONS=0,085M3/M2, PREENCHIMENTO EPS/CERAMICA, INTEREIXO 42CM, SOBRECARGA=200KG/M2, VAOS ATE 7,20M, INCL. FERRAGEM E EXCL. ESCORAMENTO /M2</v>
          </cell>
          <cell r="C229">
            <v>130.43</v>
          </cell>
          <cell r="D229">
            <v>11.99</v>
          </cell>
          <cell r="E229">
            <v>142.41999999999999</v>
          </cell>
        </row>
        <row r="230">
          <cell r="A230">
            <v>601003120</v>
          </cell>
          <cell r="B230" t="str">
            <v>LAJE PRE-FABRICADA TRELICADA BETA 20 P/ PISO, CAPA=5CM EM CONCRETO USINADO BOMBEADO FCK=20,0 MPA, CONTROLE A, CONS=0,085M3/M2, PREENCHIMENTO EPS/CERAMICA, INTEREIXO 42CM, SOBRECARGA=300KG/M2, VAOS ATE 6,80M, INCL. FERRAGEM E EXCL. ESCORAMENTO /M2</v>
          </cell>
          <cell r="C230">
            <v>140.65</v>
          </cell>
          <cell r="D230">
            <v>11.99</v>
          </cell>
          <cell r="E230">
            <v>152.63999999999999</v>
          </cell>
        </row>
        <row r="231">
          <cell r="A231">
            <v>601003123</v>
          </cell>
          <cell r="B231" t="str">
            <v>LAJE PRE-FABRICADA TRELICADA BETA 12 P/ FORRO, CAPA=5CM EM CONCRETO USINADO BOMBEADO FCK=25,0 MPA, CONTROLE A, CONS=0,062M3/M2, PREENCHIMENTO EPS/CERAMICA, INTEREIXO 42CM, SOBRECARGA=100KG/M2, VAOS ATE 5M, INCL. FERRAGEM E EXCL. ESCORAMENTO /M2</v>
          </cell>
          <cell r="C231">
            <v>75.73</v>
          </cell>
          <cell r="D231">
            <v>13.27</v>
          </cell>
          <cell r="E231">
            <v>89</v>
          </cell>
        </row>
        <row r="232">
          <cell r="A232">
            <v>601003126</v>
          </cell>
          <cell r="B232" t="str">
            <v>LAJE PRE-FABRICADA TRELICADA BETA 12 P/ PISO, CAPA=5CM EM CONCRETO USINADO BOMBEADO FCK=25,0 MPA, CONTROLE A, CONS=0,062M3/M2, PREENCHIMENTO EPS/CERAMICA, INTEREIXO 42CM, SOBRECARGA=200KG/M2, VAOS ATE 4,60M, INCL. FERRAGEM E EXCL. ESCORAMENTO /M2</v>
          </cell>
          <cell r="C232">
            <v>81.73</v>
          </cell>
          <cell r="D232">
            <v>13.27</v>
          </cell>
          <cell r="E232">
            <v>95</v>
          </cell>
        </row>
        <row r="233">
          <cell r="A233">
            <v>601003129</v>
          </cell>
          <cell r="B233" t="str">
            <v>LAJE PRE-FABRICADA TRELICADA BETA 16 P/ FORRO, CAPA=5CM EM CONCRETO USINADO BOMBEADO FCK=25,0 MPA, CONTROLE A, CONS=0,075M3/M2, PREENCHIMENTO EPS/CERAMICA, INTEREIXO 42CM, SOBRECARGA=100KG/M2, VAOS ATE 6M, INCL. FERRAGEM E EXCL. ESCORAMENTO /M2</v>
          </cell>
          <cell r="C233">
            <v>100.97</v>
          </cell>
          <cell r="D233">
            <v>12.35</v>
          </cell>
          <cell r="E233">
            <v>113.32</v>
          </cell>
        </row>
        <row r="234">
          <cell r="A234">
            <v>601003132</v>
          </cell>
          <cell r="B234" t="str">
            <v>LAJE PRE-FABRICADA TRELICADA BETA 16 P/ PISO, CAPA=5CM EM CONCRETO USINADO BOMBEADO FCK=25,0 MPA, CONTROLE A, CONS=0,065M3/M2, PREENCHIMENTO EPS/CERAMICA, INTEREIXO 49CM, SOBRECARGA=200KG/M2, VAOS ATE 5,60M, INCL. FERRAGEM E EXCL. ESCORAMENTO /M2</v>
          </cell>
          <cell r="C234">
            <v>102.95</v>
          </cell>
          <cell r="D234">
            <v>14.18</v>
          </cell>
          <cell r="E234">
            <v>117.13</v>
          </cell>
        </row>
        <row r="235">
          <cell r="A235">
            <v>601003135</v>
          </cell>
          <cell r="B235" t="str">
            <v>LAJE PRE-FABRICADA TRELICADA BETA 20 P/ PISO, CAPA=5CM EM CONCRETO USINADO BOMBEADO FCK=25,0 MPA, CONTROLE A, CONS=0,085M3/M2, PREENCHIMENTO EPS/CERAMICA, INTEREIXO 42CM, SOBRECARGA=200KG/M2, VAOS ATE 7,20M, INCL. FERRAGEM E EXCL. ESCORAMENTO /M2</v>
          </cell>
          <cell r="C235">
            <v>131.22999999999999</v>
          </cell>
          <cell r="D235">
            <v>11.99</v>
          </cell>
          <cell r="E235">
            <v>143.22</v>
          </cell>
        </row>
        <row r="236">
          <cell r="A236">
            <v>601003138</v>
          </cell>
          <cell r="B236" t="str">
            <v>LAJE PRE-FABRICADA TRELICADA BETA 20 P/ PISO, CAPA=5CM EM CONCRETO USINADO BOMBEADO FCK=25,0 MPA, CONTROLE A, CONS=0,085M3/M2, PREENCHIMENTO EPS/CERAMICA, INTEREIXO 42CM, SOBRECARGA=300KG/M2, VAOS ATE 6,80M, INCL. FERRAGEM E EXCL. ESCORAMENTO /M2</v>
          </cell>
          <cell r="C236">
            <v>141.44999999999999</v>
          </cell>
          <cell r="D236">
            <v>11.99</v>
          </cell>
          <cell r="E236">
            <v>153.44</v>
          </cell>
        </row>
        <row r="237">
          <cell r="A237">
            <v>601003141</v>
          </cell>
          <cell r="B237" t="str">
            <v>LAJE PRE-FABRICADA TRELICADA BETA 12 P/ FORRO, CAPA=5CM EM CONCRETO FCK=20,0 MPA, CONTROLE B, CONS=0,062M3/M2, PREENCHIMENTO EPS/CERAMICA, INTEREIXO 42CM, SOBRECARGA=100KG/M2, VAOS ATE 5M, INCL. FERRAGEM E EXCL. ESCORAMENTO /M2</v>
          </cell>
          <cell r="C237">
            <v>76.180000000000007</v>
          </cell>
          <cell r="D237">
            <v>13.27</v>
          </cell>
          <cell r="E237">
            <v>89.45</v>
          </cell>
        </row>
        <row r="238">
          <cell r="A238">
            <v>601003144</v>
          </cell>
          <cell r="B238" t="str">
            <v>LAJE PRE-FABRICADA TRELICADA BETA 12 P/ PISO, CAPA=5CM EM CONCRETO FCK=20,0 MPA, CONTROLE B, CONS=0,062M3/M2, PREENCHIMENTO EPS/CERAMICA, INTEREIXO 42CM, SOBRECARGA=200KG/M2, VAOS ATE 4,60M, INCL. FERRAGEM E EXCL. ESCORAMENTO /M2</v>
          </cell>
          <cell r="C238">
            <v>82.18</v>
          </cell>
          <cell r="D238">
            <v>13.27</v>
          </cell>
          <cell r="E238">
            <v>95.45</v>
          </cell>
        </row>
        <row r="239">
          <cell r="A239">
            <v>601003147</v>
          </cell>
          <cell r="B239" t="str">
            <v>LAJE PRE-FABRICADA TRELICADA BETA 16 P/ FORRO, CAPA=5CM EM CONCRETO FCK=20,0 MPA, CONTROLE B, CONS=0,075M3/M2, PREENCHIMENTO EPS/CERAMICA, INTEREIXO 42CM, SOBRECARGA=100KG/M2, VAOS ATE 6M, INCL. FERRAGEM E EXCL. ESCORAMENTO /M2</v>
          </cell>
          <cell r="C239">
            <v>101.49</v>
          </cell>
          <cell r="D239">
            <v>12.35</v>
          </cell>
          <cell r="E239">
            <v>113.84</v>
          </cell>
        </row>
        <row r="240">
          <cell r="A240">
            <v>601003150</v>
          </cell>
          <cell r="B240" t="str">
            <v>LAJE PRE-FABRICADA TRELICADA BETA 16 P/ PISO, CAPA=5CM EM CONCRETO FCK=20,0 MPA, CONTROLE B, CONS=0,065M3/M2, PREENCHIMENTO EPS/CERAMICA, INTEREIXO 49CM, SOBRECARGA=200KG/M2, VAOS ATE 5,60M, INCL. FERRAGEM E EXCL. ESCORAMENTO /M2</v>
          </cell>
          <cell r="C240">
            <v>103.4</v>
          </cell>
          <cell r="D240">
            <v>14.18</v>
          </cell>
          <cell r="E240">
            <v>117.58</v>
          </cell>
        </row>
        <row r="241">
          <cell r="A241">
            <v>601003153</v>
          </cell>
          <cell r="B241" t="str">
            <v>LAJE PRE-FABRICADA TRELICADA BETA 20 P/ PISO, CAPA=5CM EM CONCRETO FCK=20,0 MPA, CONTROLE B, CONS=0,085M3/M2, PREENCHIMENTO EPS/CERAMICA, INTEREIXO 42CM, SOBRECARGA=200KG/M2, VAOS ATE 7,20M, INCL. FERRAGEM E EXCL. ESCORAMENTO /M2</v>
          </cell>
          <cell r="C241">
            <v>131.83000000000001</v>
          </cell>
          <cell r="D241">
            <v>11.99</v>
          </cell>
          <cell r="E241">
            <v>143.82</v>
          </cell>
        </row>
        <row r="242">
          <cell r="A242">
            <v>601003156</v>
          </cell>
          <cell r="B242" t="str">
            <v>LAJE PRE-FABRICADA TRELICADA BETA 20 P/ PISO, CAPA=5CM EM CONCRETO FCK=20,0 MPA, CONTROLE B, CONS=0,085M3/M2, PREENCHIMENTO EPS/CERAMICA, INTEREIXO 42CM, SOBRECARGA=300KG/M2, VAOS ATE 6,80M, INCL. FERRAGEM E EXCL. ESCORAMENTO /M2</v>
          </cell>
          <cell r="C242">
            <v>142.05000000000001</v>
          </cell>
          <cell r="D242">
            <v>11.99</v>
          </cell>
          <cell r="E242">
            <v>154.04</v>
          </cell>
        </row>
        <row r="243">
          <cell r="A243">
            <v>601003159</v>
          </cell>
          <cell r="B243" t="str">
            <v>LAJE PRE-FABRICADA TRELICADA BETA 12 P/ FORRO, CAPA=5CM EM CONCRETO FCK=25,0 MPA, CONTROLE B, CONS=0,062M3/M2, PREENCHIMENTO EPS/CERAMICA, INTEREIXO 42CM, SOBRECARGA=100KG/M2, VAOS ATE 5M, INCL. FERRAGEM E EXCL. ESCORAMENTO /M2</v>
          </cell>
          <cell r="C243">
            <v>77.099999999999994</v>
          </cell>
          <cell r="D243">
            <v>13.27</v>
          </cell>
          <cell r="E243">
            <v>90.37</v>
          </cell>
        </row>
        <row r="244">
          <cell r="A244">
            <v>601003162</v>
          </cell>
          <cell r="B244" t="str">
            <v>LAJE PRE-FABRICADA TRELICADA BETA 12 P/ PISO, CAPA=5CM EM CONCRETO FCK=25,0 MPA, CONTROLE B, CONS=0,062M3/M2, PREENCHIMENTO EPS/CERAMICA, INTEREIXO 42CM, SOBRECARGA=200KG/M2, VAOS ATE 4,60M, INCL. FERRAGEM E EXCL. ESCORAMENTO /M2</v>
          </cell>
          <cell r="C244">
            <v>83.1</v>
          </cell>
          <cell r="D244">
            <v>13.27</v>
          </cell>
          <cell r="E244">
            <v>96.37</v>
          </cell>
        </row>
        <row r="245">
          <cell r="A245">
            <v>601003165</v>
          </cell>
          <cell r="B245" t="str">
            <v>LAJE PRE-FABRICADA TRELICADA BETA 16 P/ FORRO, CAPA=5CM EM CONCRETO FCK=25,0 MPA, CONTROLE B, CONS=0,075M3/M2, PREENCHIMENTO EPS/CERAMICA, INTEREIXO 42CM, SOBRECARGA=100KG/M2, VAOS ATE 6M, INCL. FERRAGEM E EXCL. ESCORAMENTO /M2</v>
          </cell>
          <cell r="C245">
            <v>102.61</v>
          </cell>
          <cell r="D245">
            <v>12.35</v>
          </cell>
          <cell r="E245">
            <v>114.96</v>
          </cell>
        </row>
        <row r="246">
          <cell r="A246">
            <v>601003168</v>
          </cell>
          <cell r="B246" t="str">
            <v>LAJE PRE-FABRICADA TRELICADA BETA 16 P/ PISO, CAPA=5CM EM CONCRETO FCK=25,0 MPA, CONTROLE B, CONS=0,065M3/M2, PREENCHIMENTO EPS/CERAMICA, INTEREIXO 49CM, SOBRECARGA=200KG/M2, VAOS ATE 5,60M, INCL. FERRAGEM E EXCL. ESCORAMENTO /M2</v>
          </cell>
          <cell r="C246">
            <v>104.37</v>
          </cell>
          <cell r="D246">
            <v>14.18</v>
          </cell>
          <cell r="E246">
            <v>118.55</v>
          </cell>
        </row>
        <row r="247">
          <cell r="A247">
            <v>601003171</v>
          </cell>
          <cell r="B247" t="str">
            <v>LAJE PRE-FABRICADA TRELICADA BETA 20 P/ PISO, CAPA=5CM EM CONCRETO FCK=25,0 MPA, CONTROLE B, CONS=0,085M3/M2, PREENCHIMENTO EPS/CERAMICA, INTEREIXO 42CM, SOBRECARGA=200KG/M2, VAOS ATE 7,20M, INCL. FERRAGEM E EXCL. ESCORAMENTO /M2</v>
          </cell>
          <cell r="C247">
            <v>133.1</v>
          </cell>
          <cell r="D247">
            <v>11.99</v>
          </cell>
          <cell r="E247">
            <v>145.09</v>
          </cell>
        </row>
        <row r="248">
          <cell r="A248">
            <v>601003174</v>
          </cell>
          <cell r="B248" t="str">
            <v>LAJE PRE-FABRICADA TRELICADA BETA 20 P/ PISO, CAPA=5CM EM CONCRETO FCK=25,0 MPA, CONTROLE B, CONS=0,085M3/M2, PREENCHIMENTO EPS/CERAMICA, INTEREIXO 42CM, SOBRECARGA=300KG/M2, VAOS ATE 6,80M, INCL. FERRAGEM E EXCL. ESCORAMENTO /M2</v>
          </cell>
          <cell r="C248">
            <v>143.32</v>
          </cell>
          <cell r="D248">
            <v>11.99</v>
          </cell>
          <cell r="E248">
            <v>155.31</v>
          </cell>
        </row>
        <row r="249">
          <cell r="A249">
            <v>601003200</v>
          </cell>
          <cell r="B249" t="str">
            <v>BOMBEAMENTO, ADENSAMENTO E ACABAMENTO DE CONCRETO /M3</v>
          </cell>
          <cell r="C249">
            <v>33.01</v>
          </cell>
          <cell r="D249">
            <v>24.39</v>
          </cell>
          <cell r="E249">
            <v>57.4</v>
          </cell>
        </row>
        <row r="250">
          <cell r="A250">
            <v>601003215</v>
          </cell>
          <cell r="B250" t="str">
            <v>ESCORAMENTO EM MADEIRA PARA LAJES DE EDIFICACOES COM PONTALETES /M2</v>
          </cell>
          <cell r="C250">
            <v>11.18</v>
          </cell>
          <cell r="D250">
            <v>5.61</v>
          </cell>
          <cell r="E250">
            <v>16.79</v>
          </cell>
        </row>
        <row r="252">
          <cell r="B252" t="str">
            <v>IMPERMEABILIZACAO</v>
          </cell>
        </row>
        <row r="254">
          <cell r="A254" t="str">
            <v>CODIGO</v>
          </cell>
          <cell r="B254" t="str">
            <v>S E R V I C O S</v>
          </cell>
          <cell r="C254" t="str">
            <v>MATERIAL</v>
          </cell>
          <cell r="D254" t="str">
            <v>MAO OBRA</v>
          </cell>
          <cell r="E254" t="str">
            <v>TOTAL</v>
          </cell>
        </row>
        <row r="256">
          <cell r="A256">
            <v>701000100</v>
          </cell>
          <cell r="B256" t="str">
            <v>SINAPI - 87878 - CHAPISCO APLICADO EM ALVENARIAS E ESTRUTURAS DE CONCRETO INTERNAS, COM COLHER DE PEDREIRO.  ARGAMASSA TRACO 1:3 COM PREPARO MANUAL. AF_06/2014 /M2</v>
          </cell>
          <cell r="C256">
            <v>0</v>
          </cell>
          <cell r="D256">
            <v>0</v>
          </cell>
          <cell r="E256">
            <v>3.16</v>
          </cell>
        </row>
        <row r="257">
          <cell r="A257">
            <v>701000102</v>
          </cell>
          <cell r="B257" t="str">
            <v>REGULARIZACAO DE SUPERFICIE, COM ARGAMASSA DE CIMENTO E AREIA NO TRACO 1:3, ESPESSURA 2 CM /M2</v>
          </cell>
          <cell r="C257">
            <v>4.24</v>
          </cell>
          <cell r="D257">
            <v>15.16</v>
          </cell>
          <cell r="E257">
            <v>19.399999999999999</v>
          </cell>
        </row>
        <row r="258">
          <cell r="A258">
            <v>701000104</v>
          </cell>
          <cell r="B258" t="str">
            <v>REGULARIZACAO DE SUPERFICIE, COM ARGAMASSA DE CIMENTO E AREIA NO TRACO 1:3, ESPESSURA 3 CM /M2</v>
          </cell>
          <cell r="C258">
            <v>6.37</v>
          </cell>
          <cell r="D258">
            <v>22.74</v>
          </cell>
          <cell r="E258">
            <v>29.11</v>
          </cell>
        </row>
        <row r="259">
          <cell r="A259">
            <v>701000106</v>
          </cell>
          <cell r="B259" t="str">
            <v>SINAPI - 98560 - IMPERMEABILIZACAO DE PISO COM ARGAMASSA DE CIMENTO E AREIA, COM ADITIVO IMPERMEABILIZANTE, E = 2CM. AF_06/2018 /M2</v>
          </cell>
          <cell r="C259">
            <v>0</v>
          </cell>
          <cell r="D259">
            <v>0</v>
          </cell>
          <cell r="E259">
            <v>32.950000000000003</v>
          </cell>
        </row>
        <row r="260">
          <cell r="A260">
            <v>701000107</v>
          </cell>
          <cell r="B260" t="str">
            <v>SINAPI - 98561 - IMPERMEABILIZACAO DE PAREDES COM ARGAMASSA DE CIMENTO E AREIA, COM ADITIVO IMPERMEABILIZANTE, E = 2CM. AF_06/2018 /M2</v>
          </cell>
          <cell r="C260">
            <v>0</v>
          </cell>
          <cell r="D260">
            <v>0</v>
          </cell>
          <cell r="E260">
            <v>29.99</v>
          </cell>
        </row>
        <row r="261">
          <cell r="A261">
            <v>701000108</v>
          </cell>
          <cell r="B261" t="str">
            <v>SINAPI - 98562 - IMPERMEABILIZACAO DE FLOREIRA OU VIGA BALDRAME COM ARGAMASSA DE CIMENTO E AREIA, COM ADITIVO IMPERMEABILIZANTE, E = 2 CM. AF_06/2018 /M2</v>
          </cell>
          <cell r="C261">
            <v>0</v>
          </cell>
          <cell r="D261">
            <v>0</v>
          </cell>
          <cell r="E261">
            <v>29.28</v>
          </cell>
        </row>
        <row r="262">
          <cell r="A262">
            <v>701000109</v>
          </cell>
          <cell r="B262" t="str">
            <v>IMPERMEABILIZACAO COM REVESTIMENTO SEMI-FLEXIVEL VIAPLUS 1000, VIAPOL OU SIMILAR, CONSUMO DE 2KG/M2 /M2</v>
          </cell>
          <cell r="C262">
            <v>4.5999999999999996</v>
          </cell>
          <cell r="D262">
            <v>10.029999999999999</v>
          </cell>
          <cell r="E262">
            <v>14.63</v>
          </cell>
        </row>
        <row r="263">
          <cell r="A263">
            <v>701000110</v>
          </cell>
          <cell r="B263" t="str">
            <v>SINAPI - 102234 - PINTURA IMUNIZANTE PARA MADEIRA, 2 DEMAOS. AF_01/2021 /M2</v>
          </cell>
          <cell r="C263">
            <v>0</v>
          </cell>
          <cell r="D263">
            <v>0</v>
          </cell>
          <cell r="E263">
            <v>15.22</v>
          </cell>
        </row>
        <row r="264">
          <cell r="A264">
            <v>701000111</v>
          </cell>
          <cell r="B264" t="str">
            <v>SINAPI - 98556 - IMPERMEABILIZACAO DE SUPERFICIE COM ARGAMASSA POLIMERICA / MEMBRANA ACRILICA, 4 DEMAOS, REFORCADA COM VEU DE POLIESTER (MAV). AF_06/2018 /M2</v>
          </cell>
          <cell r="C264">
            <v>0</v>
          </cell>
          <cell r="D264">
            <v>0</v>
          </cell>
          <cell r="E264">
            <v>35.06</v>
          </cell>
        </row>
        <row r="265">
          <cell r="A265">
            <v>701000112</v>
          </cell>
          <cell r="B265" t="str">
            <v>IMPERM. INT. DE RESERV.COMPOSTA: 1a. CAMADA C/ CHAPISCO DE ARG. DE CIM. E AREIA TRACO 1:2 C/ VEDACIT ESP. 0,5 CM; 2a.CAM. C/ ARG. DE CIM. E AREIA TRACO 1:3 C/ VEDACIT ESP. 1,5 CM; 3a.CAM.C/ CHAPISCO (IDEM 1a.CAM.);4a. CAM. C/ ARG. (IDEM 2a. CAM.) /M2</v>
          </cell>
          <cell r="C265">
            <v>11.51</v>
          </cell>
          <cell r="D265">
            <v>30.41</v>
          </cell>
          <cell r="E265">
            <v>41.92</v>
          </cell>
        </row>
        <row r="266">
          <cell r="A266">
            <v>701000113</v>
          </cell>
          <cell r="B266" t="str">
            <v>SINAPI - 98547 - IMPERMEABILIZACAO DE SUPERFICIE COM MANTA ASFALTICA, DUAS CAMADAS, INCLUSIVE APLICACAO DE PRIMER ASFALTICO, E=3MM E E=4MM. AF_06/2018 /M2</v>
          </cell>
          <cell r="C266">
            <v>0</v>
          </cell>
          <cell r="D266">
            <v>0</v>
          </cell>
          <cell r="E266">
            <v>128.6</v>
          </cell>
        </row>
        <row r="267">
          <cell r="A267">
            <v>701000115</v>
          </cell>
          <cell r="B267" t="str">
            <v>SINAPI - 98546 - IMPERMEABILIZACAO DE SUPERFICIE COM MANTA ASFALTICA, UMA CAMADA, INCLUSIVE APLICACAO DE PRIMER ASFALTICO, E=3MM. AF_06/2018 /M2</v>
          </cell>
          <cell r="C267">
            <v>0</v>
          </cell>
          <cell r="D267">
            <v>0</v>
          </cell>
          <cell r="E267">
            <v>69.11</v>
          </cell>
        </row>
        <row r="268">
          <cell r="A268">
            <v>701000117</v>
          </cell>
          <cell r="B268" t="str">
            <v>SINAPI - 98554 - IMPERMEABILIZACAO DE SUPERFICIE COM MEMBRANA A BASE DE RESINA ACRILICA, 3 DEMAOS. AF_06/2018 /M2</v>
          </cell>
          <cell r="C268">
            <v>0</v>
          </cell>
          <cell r="D268">
            <v>0</v>
          </cell>
          <cell r="E268">
            <v>32.020000000000003</v>
          </cell>
        </row>
        <row r="269">
          <cell r="A269">
            <v>701000119</v>
          </cell>
          <cell r="B269" t="str">
            <v>IMPERMEABILIZACAO DE LAJES E MARQUISES UTILIZANDO VIAPOL LAJE ALUMINIO 3MM DA VIAPOL OU SIMILAR E PINTURA ASFALTICA PRIMER (UMA DEMAO) - FORNECIMENTO E APLICACAO /M2</v>
          </cell>
          <cell r="C269">
            <v>49.77</v>
          </cell>
          <cell r="D269">
            <v>20.64</v>
          </cell>
          <cell r="E269">
            <v>70.41</v>
          </cell>
        </row>
        <row r="270">
          <cell r="A270">
            <v>701000121</v>
          </cell>
          <cell r="B270" t="str">
            <v>IMPERMEABILIZACAO DE FLOREIRAS UTILIZANDO MANTA TORODIN HIDRUS RAIZ DA VIAPOL OU SIMILAR, PINTURA ASFALTICA PRIMER (UMA DEMAO) E VEU DE POLIESTER - FORNECIMENTO E APLICACAO /M2</v>
          </cell>
          <cell r="C270">
            <v>67.11</v>
          </cell>
          <cell r="D270">
            <v>20.64</v>
          </cell>
          <cell r="E270">
            <v>87.75</v>
          </cell>
        </row>
        <row r="271">
          <cell r="A271">
            <v>701000124</v>
          </cell>
          <cell r="B271" t="str">
            <v>SINAPI - 98563 - PROTECAO MECANICA DE SUPERFICIE HORIZONTAL COM ARGAMASSA DE CIMENTO E AREIA, TRACO 1:3, E=2CM. AF_06/2018 /M2</v>
          </cell>
          <cell r="C271">
            <v>0</v>
          </cell>
          <cell r="D271">
            <v>0</v>
          </cell>
          <cell r="E271">
            <v>23.67</v>
          </cell>
        </row>
        <row r="272">
          <cell r="A272">
            <v>701000126</v>
          </cell>
          <cell r="B272" t="str">
            <v>SINAPI - 98567 - PROTECAO MECANICA DE SUPERFICIE HORIZONTAL COM ARGAMASSA DE CIMENTO E AREIA, TRACO 1:3, E=4CM. AF_06/2018 /M2</v>
          </cell>
          <cell r="C272">
            <v>0</v>
          </cell>
          <cell r="D272">
            <v>0</v>
          </cell>
          <cell r="E272">
            <v>43.96</v>
          </cell>
        </row>
        <row r="274">
          <cell r="B274" t="str">
            <v>ALVENARIA</v>
          </cell>
        </row>
        <row r="276">
          <cell r="A276" t="str">
            <v>CODIGO</v>
          </cell>
          <cell r="B276" t="str">
            <v>S E R V I C O S</v>
          </cell>
          <cell r="C276" t="str">
            <v>MATERIAL</v>
          </cell>
          <cell r="D276" t="str">
            <v>MAO OBRA</v>
          </cell>
          <cell r="E276" t="str">
            <v>TOTAL</v>
          </cell>
        </row>
        <row r="278">
          <cell r="A278">
            <v>801000100</v>
          </cell>
          <cell r="B278" t="str">
            <v>ALVENARIA DE ELEVACAO COM TIJOLO CERAMICO COMUM (5X10X20)CM, 1/4 VEZ (ESPESSURA DE 5CM), ASSENTADA COM ARGAMASSA MISTA DE CIMENTO, CAL HIDRATADA E AREIA SEM PENEIRAR, NO TRACO 1:2:8 /M2</v>
          </cell>
          <cell r="C278">
            <v>43.39</v>
          </cell>
          <cell r="D278">
            <v>25.53</v>
          </cell>
          <cell r="E278">
            <v>68.92</v>
          </cell>
        </row>
        <row r="279">
          <cell r="A279">
            <v>801000101</v>
          </cell>
          <cell r="B279" t="str">
            <v>SINAPI - 101159 - ALVENARIA DE VEDACAO DE BLOCOS CERAMICOS MACICOS DE 5X10X20CM (ESPESSURA 10CM) E ARGAMASSA DE ASSENTAMENTO COM PREPARO EM BETONEIRA. AF_05/2020 /M2</v>
          </cell>
          <cell r="C279">
            <v>0</v>
          </cell>
          <cell r="D279">
            <v>0</v>
          </cell>
          <cell r="E279">
            <v>101.96</v>
          </cell>
        </row>
        <row r="280">
          <cell r="A280">
            <v>801000102</v>
          </cell>
          <cell r="B280" t="str">
            <v>ALVENARIA DE ELEVACAO COM TIJOLO CERAMICO FURADO (9X19X19)CM, 1/2 VEZ (ESPESSURA DE 9CM), ASSENTADA COM ARGAMASSA MISTA DE CIMENTO, CAL HIDRATADA E AREIA SEM PENEIRAR, NO TRACO 1:2:8 /M2</v>
          </cell>
          <cell r="C280">
            <v>22.97</v>
          </cell>
          <cell r="D280">
            <v>16.920000000000002</v>
          </cell>
          <cell r="E280">
            <v>39.89</v>
          </cell>
        </row>
        <row r="281">
          <cell r="A281">
            <v>801000103</v>
          </cell>
          <cell r="B281" t="str">
            <v>ALVENARIA DE ELEVACAO COM TIJOLO CERAMICO COMUM (5X10X20)CM, 1 VEZ (ESPESSURA DE 20 CM), ASSENTADA COM ARGAMASSA MISTA DE CIMENTO, CAL HIDRATADA E AREIA SEM PENEIRAR, NO TRACO 1:2:8 /M2</v>
          </cell>
          <cell r="C281">
            <v>129.1</v>
          </cell>
          <cell r="D281">
            <v>69.45</v>
          </cell>
          <cell r="E281">
            <v>198.55</v>
          </cell>
        </row>
        <row r="282">
          <cell r="A282">
            <v>801000104</v>
          </cell>
          <cell r="B282" t="str">
            <v>ALVENARIA DE ELEVACAO COM TIJOLO CERAMICO FURADO (9X19X19)CM, 1 VEZ (ESPESSURA DE 19CM), ASSENTADA COM ARGAMASSA MISTA DE CIMENTO, CAL HIDRATADA E AREIA SEM PENEIRAR, NO TRACO 1:2:8 /M2</v>
          </cell>
          <cell r="C282">
            <v>46.53</v>
          </cell>
          <cell r="D282">
            <v>33.11</v>
          </cell>
          <cell r="E282">
            <v>79.64</v>
          </cell>
        </row>
        <row r="283">
          <cell r="A283">
            <v>801000105</v>
          </cell>
          <cell r="B283" t="str">
            <v>ALVENARIA DE ELEVACAO COM TIJOLO CERAMICO COMUM (5X10X20)CM, 1 1/2 VEZ (ESPESSURA DE 30CM), ASSENTADA COM ARGAMASSA MISTA DE CIMENTO, CAL HIDRATADA E AREIA SEM PENEIRAR, NO TRACO 1:2:8 /M2</v>
          </cell>
          <cell r="C283">
            <v>158.82</v>
          </cell>
          <cell r="D283">
            <v>102.34</v>
          </cell>
          <cell r="E283">
            <v>261.16000000000003</v>
          </cell>
        </row>
        <row r="284">
          <cell r="A284">
            <v>801000106</v>
          </cell>
          <cell r="B284" t="str">
            <v>ALVENARIA DE ELEVACAO COM TIJOLO CERAMICO FURADO (11,50X19X19)CM, 1/2 VEZ (ESPESSURA DE 11,50CM), ASSENTADA COM ARGAMASSA MISTA DE CIMENTO, CAL HIDRATADA E AREIA SEM PENEIRAR, NO TRACO 1:2:8 /M2</v>
          </cell>
          <cell r="C284">
            <v>38.200000000000003</v>
          </cell>
          <cell r="D284">
            <v>16.920000000000002</v>
          </cell>
          <cell r="E284">
            <v>55.12</v>
          </cell>
        </row>
        <row r="285">
          <cell r="A285">
            <v>801000108</v>
          </cell>
          <cell r="B285" t="str">
            <v>SINAPI - 87479 - ALVENARIA DE VEDACAO DE BLOCOS CERAMICOS FURADOS NA VERTICAL DE 14X19X39CM (ESPESSURA 14CM) DE PAREDES COM AREA LIQUIDA MAIOR OU IGUAL A 6M2 SEM VAOS E ARGAMASSA DE ASSENTAMENTO COM PREPARO EM BETONEIRA. AF_06/2014 /M2</v>
          </cell>
          <cell r="C285">
            <v>0</v>
          </cell>
          <cell r="D285">
            <v>0</v>
          </cell>
          <cell r="E285">
            <v>54.67</v>
          </cell>
        </row>
        <row r="286">
          <cell r="A286">
            <v>801000110</v>
          </cell>
          <cell r="B286" t="str">
            <v>ALVENARIA DE ELEVACAO COM TIJOLOS CERAMICOS LAMINADOS (5,5X11X23,5)CM, ESP=11CM, ASSENTADO COM ARGAMASSA MISTA NO TRACO 1:1:6 /M2</v>
          </cell>
          <cell r="C286">
            <v>110.83</v>
          </cell>
          <cell r="D286">
            <v>84.16</v>
          </cell>
          <cell r="E286">
            <v>194.99</v>
          </cell>
        </row>
        <row r="287">
          <cell r="A287">
            <v>801000112</v>
          </cell>
          <cell r="B287" t="str">
            <v>ALVENARIA DE ELEVACAO, UTILIZANDO ARGAMASSA MISA DE CIMENTO, CAL HIDRATADA E AREIA SEM PENEIRAR, NO TRACO 1:2:8, NA(S) SEGUINTE(S) ESPECIFICACAO(OES):- 1 VEZ, T. CERAMICO LAMINADO 21 FUROS (5,5 X 11 X 23,5)CM E ESP. 23,5 CM /M2</v>
          </cell>
          <cell r="C287">
            <v>242.12</v>
          </cell>
          <cell r="D287">
            <v>113.29</v>
          </cell>
          <cell r="E287">
            <v>355.41</v>
          </cell>
        </row>
        <row r="288">
          <cell r="A288">
            <v>801000114</v>
          </cell>
          <cell r="B288" t="str">
            <v>ALVENARIA DE BLOCOS DE CONCRETO ESTRUTURAL TIPO CANALETA 9X19X19CM, ASSENTADOS COM ARGAMASSA TRACO 1:0,25:4 (CIMENTO, CAL E AREIA) /M2</v>
          </cell>
          <cell r="C288">
            <v>35.799999999999997</v>
          </cell>
          <cell r="D288">
            <v>22.38</v>
          </cell>
          <cell r="E288">
            <v>58.18</v>
          </cell>
        </row>
        <row r="289">
          <cell r="A289">
            <v>801000115</v>
          </cell>
          <cell r="B289" t="str">
            <v>ALVENARIA DE VEDACAO DE BLOCOS VAZADOS DE CONCRETO DE 9X19X39CM (ESP=9CM), ASSENTADOS COM ARGAMASSA MISTA NO TRACO 1:2:8, PREPARO MANUAL /M2</v>
          </cell>
          <cell r="C289">
            <v>32.770000000000003</v>
          </cell>
          <cell r="D289">
            <v>18.899999999999999</v>
          </cell>
          <cell r="E289">
            <v>51.67</v>
          </cell>
        </row>
        <row r="290">
          <cell r="A290">
            <v>801000116</v>
          </cell>
          <cell r="B290" t="str">
            <v>SINAPI - 89456 - ALVENARIA DE BLOCOS DE CONCRETO ESTRUTURAL 14X19X39 CM, (ESPESSURA 14 CM) FBK = 14,0 MPA, PARA PAREDES COM AREA LIQUIDA MAIOR OU IGUAL A 6M2, SEM VAOS, UTILIZANDO PALHETA. AF_12/2014 /M2</v>
          </cell>
          <cell r="C290">
            <v>0</v>
          </cell>
          <cell r="D290">
            <v>0</v>
          </cell>
          <cell r="E290">
            <v>72.72</v>
          </cell>
        </row>
        <row r="291">
          <cell r="A291">
            <v>801000117</v>
          </cell>
          <cell r="B291" t="str">
            <v>ALVENARIA DE VEDACAO DE BLOCOS VAZADOS DE CONCRETO DE 19X19X39CM (ESP=19CM), ASSENTADOS COM ARGAMASSA MISTA NO TRACO 1:2:8, PREPARO MANUAL /M2</v>
          </cell>
          <cell r="C291">
            <v>53.76</v>
          </cell>
          <cell r="D291">
            <v>20.190000000000001</v>
          </cell>
          <cell r="E291">
            <v>73.95</v>
          </cell>
        </row>
        <row r="292">
          <cell r="A292">
            <v>801000120</v>
          </cell>
          <cell r="B292" t="str">
            <v>ALVENARIA DE ELEVACAO TIPO SANDUICHE - ANEXO A-017 (ALV.) /M2</v>
          </cell>
          <cell r="C292">
            <v>155.4</v>
          </cell>
          <cell r="D292">
            <v>134.1</v>
          </cell>
          <cell r="E292">
            <v>289.5</v>
          </cell>
        </row>
        <row r="293">
          <cell r="A293">
            <v>801000121</v>
          </cell>
          <cell r="B293" t="str">
            <v>REPAROS EM RACHADURAS /M</v>
          </cell>
          <cell r="C293">
            <v>3.85</v>
          </cell>
          <cell r="D293">
            <v>25.89</v>
          </cell>
          <cell r="E293">
            <v>29.74</v>
          </cell>
        </row>
        <row r="294">
          <cell r="A294">
            <v>801000125</v>
          </cell>
          <cell r="B294" t="str">
            <v>CONSTRUCAO E DEMOLICAO DE ANDAIME, PARA 1,00 M2 DE ALVENARIA, COM REAPROVEITAMENTO DE 6 VEZES /M2</v>
          </cell>
          <cell r="C294">
            <v>4.71</v>
          </cell>
          <cell r="D294">
            <v>3.66</v>
          </cell>
          <cell r="E294">
            <v>8.3699999999999992</v>
          </cell>
        </row>
        <row r="295">
          <cell r="A295">
            <v>801000127</v>
          </cell>
          <cell r="B295" t="str">
            <v>ANDAIME PARA USO INTERNO COMPOSTO DE PLATAFORMA DE TABUA COM 0,90M DE LARGURA SOBRE CAVALETES MOVEIS DE MADEIRA COM ELEVACAO DE ATE 1M /M2</v>
          </cell>
          <cell r="C295">
            <v>1.1000000000000001</v>
          </cell>
          <cell r="D295">
            <v>2.44</v>
          </cell>
          <cell r="E295">
            <v>3.54</v>
          </cell>
        </row>
        <row r="296">
          <cell r="A296">
            <v>801000129</v>
          </cell>
          <cell r="B296" t="str">
            <v>REFORMA DE ANDAIME, PARA 1,00 M2 DE REVESTIMENTO EXTERNO DE EDIFICIOS DE ATE 3 ANDARES ANDAIME /M2</v>
          </cell>
          <cell r="C296">
            <v>0</v>
          </cell>
          <cell r="D296">
            <v>4.9000000000000004</v>
          </cell>
          <cell r="E296">
            <v>4.9000000000000004</v>
          </cell>
        </row>
        <row r="297">
          <cell r="A297">
            <v>801000132</v>
          </cell>
          <cell r="B297" t="str">
            <v>SINAPI - 93202 - FIXACAO (ENCUNHAMENTO) DE ALVENARIA DE VEDACAO COM TIJOLO MACICO. AF_03/2016 /M</v>
          </cell>
          <cell r="C297">
            <v>0</v>
          </cell>
          <cell r="D297">
            <v>0</v>
          </cell>
          <cell r="E297">
            <v>19.34</v>
          </cell>
        </row>
        <row r="298">
          <cell r="A298">
            <v>801000134</v>
          </cell>
          <cell r="B298" t="str">
            <v>SINAPI - 93201 - FIXACAO (ENCUNHAMENTO) DE ALVENARIA DE VEDACAO COM ARGAMASSA APLICADA COM COLHER. AF_03/2016 /M</v>
          </cell>
          <cell r="C298">
            <v>0</v>
          </cell>
          <cell r="D298">
            <v>0</v>
          </cell>
          <cell r="E298">
            <v>4.4400000000000004</v>
          </cell>
        </row>
        <row r="299">
          <cell r="A299">
            <v>801000150</v>
          </cell>
          <cell r="B299" t="str">
            <v>VERGA RETA MOLDADA NO LOCAL COM FORMA DE MADEIRA, CONSIDERANDO CINCO REAPROVEITAMENTOS, CONCRETO ARMADO FCK=20MPa, CONTROLE TIPO "B" /M3</v>
          </cell>
          <cell r="C299">
            <v>1707.04</v>
          </cell>
          <cell r="D299">
            <v>822.07</v>
          </cell>
          <cell r="E299">
            <v>2529.11</v>
          </cell>
        </row>
        <row r="300">
          <cell r="A300">
            <v>801000155</v>
          </cell>
          <cell r="B300" t="str">
            <v>SINAPI - 93182 - VERGA PRE-MOLDADA PARA JANELAS COM ATE 1,5 M DE VAO. AF_03/2016 /M</v>
          </cell>
          <cell r="C300">
            <v>0</v>
          </cell>
          <cell r="D300">
            <v>0</v>
          </cell>
          <cell r="E300">
            <v>33.799999999999997</v>
          </cell>
        </row>
        <row r="301">
          <cell r="A301">
            <v>801000160</v>
          </cell>
          <cell r="B301" t="str">
            <v>SINAPI - 93183 - VERGA PRE-MOLDADA PARA JANELAS COM MAIS DE 1,5 M DE VAO. AF_03/2016 /M</v>
          </cell>
          <cell r="C301">
            <v>0</v>
          </cell>
          <cell r="D301">
            <v>0</v>
          </cell>
          <cell r="E301">
            <v>43.52</v>
          </cell>
        </row>
        <row r="302">
          <cell r="A302">
            <v>801000165</v>
          </cell>
          <cell r="B302" t="str">
            <v>SINAPI - 93184 - VERGA PRE-MOLDADA PARA PORTAS COM ATE 1,5 M DE VAO. AF_03/2016 /M</v>
          </cell>
          <cell r="C302">
            <v>0</v>
          </cell>
          <cell r="D302">
            <v>0</v>
          </cell>
          <cell r="E302">
            <v>24.98</v>
          </cell>
        </row>
        <row r="303">
          <cell r="A303">
            <v>801000170</v>
          </cell>
          <cell r="B303" t="str">
            <v>SINAPI - 93185 - VERGA PRE-MOLDADA PARA PORTAS COM MAIS DE 1,5 M DE VAO. AF_03/2016 /M</v>
          </cell>
          <cell r="C303">
            <v>0</v>
          </cell>
          <cell r="D303">
            <v>0</v>
          </cell>
          <cell r="E303">
            <v>42.89</v>
          </cell>
        </row>
        <row r="305">
          <cell r="B305" t="str">
            <v>ESTRUTURA DE COBERTURA</v>
          </cell>
        </row>
        <row r="307">
          <cell r="A307" t="str">
            <v>CODIGO</v>
          </cell>
          <cell r="B307" t="str">
            <v>S E R V I C O S</v>
          </cell>
          <cell r="C307" t="str">
            <v>MATERIAL</v>
          </cell>
          <cell r="D307" t="str">
            <v>MAO OBRA</v>
          </cell>
          <cell r="E307" t="str">
            <v>TOTAL</v>
          </cell>
        </row>
        <row r="309">
          <cell r="A309">
            <v>901000100</v>
          </cell>
          <cell r="B309" t="str">
            <v>ESTRUTURA DE MADEIRA COM TESOURA PARA COBERTURA COM TELHAS CERAMICAS, NO(S) VAO(S):- 3,00 A 7,00 M /M2</v>
          </cell>
          <cell r="C309">
            <v>39.39</v>
          </cell>
          <cell r="D309">
            <v>40.82</v>
          </cell>
          <cell r="E309">
            <v>80.209999999999994</v>
          </cell>
        </row>
        <row r="310">
          <cell r="A310">
            <v>901000101</v>
          </cell>
          <cell r="B310" t="str">
            <v>ESTRUTURA DE MADEIRA DE LEI PRIMEIRA QUALIDADE, SERRADA, NAO APARELHADA, PARA TELHAS CERAMICAS, VAOS DE 7M ATE 10M /M2</v>
          </cell>
          <cell r="C310">
            <v>50.71</v>
          </cell>
          <cell r="D310">
            <v>75.430000000000007</v>
          </cell>
          <cell r="E310">
            <v>126.14</v>
          </cell>
        </row>
        <row r="311">
          <cell r="A311">
            <v>901000102</v>
          </cell>
          <cell r="B311" t="str">
            <v>ESTRUTURA DE MADEIRA COM TESOURA PARA COBERTURA COM TELHAS CERAMICAS, NO(S) VAO(S):- 10,10 A 13,00 M /M2</v>
          </cell>
          <cell r="C311">
            <v>64.790000000000006</v>
          </cell>
          <cell r="D311">
            <v>115.28</v>
          </cell>
          <cell r="E311">
            <v>180.07</v>
          </cell>
        </row>
        <row r="312">
          <cell r="A312">
            <v>901000105</v>
          </cell>
          <cell r="B312" t="str">
            <v>ESTRUTURA DE MADEIRA PARA COBERTURA COM TELHAS ONDULADAS DE FIBROCIMENTO, ALUMINIO OU PLASTICAS, NO(S) VAO(S):- ATE 10,00 M /M2</v>
          </cell>
          <cell r="C312">
            <v>41.04</v>
          </cell>
          <cell r="D312">
            <v>57.8</v>
          </cell>
          <cell r="E312">
            <v>98.84</v>
          </cell>
        </row>
        <row r="313">
          <cell r="A313">
            <v>901000106</v>
          </cell>
          <cell r="B313" t="str">
            <v>ESTRUTURA DE MADEIRA PARA COBERTURA COM TELHAS ONDULADAS DE FIBROCIMENTO, ALUMINIO OU PLASTICAS, NO(S) VAO(S):- 10,10 A 15,00 M /M2</v>
          </cell>
          <cell r="C313">
            <v>47.56</v>
          </cell>
          <cell r="D313">
            <v>64.650000000000006</v>
          </cell>
          <cell r="E313">
            <v>112.21</v>
          </cell>
        </row>
        <row r="314">
          <cell r="A314">
            <v>901000107</v>
          </cell>
          <cell r="B314" t="str">
            <v>ESTRUTURA DE MADEIRA PARA COBERTURA COM TELHAS ONDULADAS DE FIBROCIMENTO, ALUMINIO OU PLASTICAS, NO(S) VAO(S):- 20,00 M /M2</v>
          </cell>
          <cell r="C314">
            <v>55.06</v>
          </cell>
          <cell r="D314">
            <v>78.040000000000006</v>
          </cell>
          <cell r="E314">
            <v>133.1</v>
          </cell>
        </row>
        <row r="315">
          <cell r="A315">
            <v>901000108</v>
          </cell>
          <cell r="B315" t="str">
            <v>ESTRIBO COM PARAFUSO EM CHAPA DE FERRO FUNDIDO DE 2" X 3/16" X 35 CM, SECAO "U", PARA MADEIRAMENTO DE TELHADO /UN</v>
          </cell>
          <cell r="C315">
            <v>16.260000000000002</v>
          </cell>
          <cell r="D315">
            <v>5.0199999999999996</v>
          </cell>
          <cell r="E315">
            <v>21.28</v>
          </cell>
        </row>
        <row r="316">
          <cell r="A316">
            <v>901000110</v>
          </cell>
          <cell r="B316" t="str">
            <v>ESTRUTURA DE MADEIRA PONTALETADA, APOIADA SOBRE PAREDES OU LAJES, PARA TELHAS CERAMICAS /M2</v>
          </cell>
          <cell r="C316">
            <v>25.63</v>
          </cell>
          <cell r="D316">
            <v>39.18</v>
          </cell>
          <cell r="E316">
            <v>64.81</v>
          </cell>
        </row>
        <row r="317">
          <cell r="A317">
            <v>901000112</v>
          </cell>
          <cell r="B317" t="str">
            <v>PARA TELHAS ONDULADAS DE FIBROCIMENTO, ALUMINIO OU PLASTICAS, COM ESTRUTURA PONTALETADA, APOIADA SOBRE PAREDES OU LAJES /M2</v>
          </cell>
          <cell r="C317">
            <v>12.49</v>
          </cell>
          <cell r="D317">
            <v>29.38</v>
          </cell>
          <cell r="E317">
            <v>41.87</v>
          </cell>
        </row>
        <row r="318">
          <cell r="A318">
            <v>901000114</v>
          </cell>
          <cell r="B318" t="str">
            <v>ESTRUTURA DE MADEIRA ANCORADA EM LAJES OU PAREDES, PARA TELHAS ESTRUTURAIS DE FIBROCIMENTO /M2</v>
          </cell>
          <cell r="C318">
            <v>9.14</v>
          </cell>
          <cell r="D318">
            <v>9.0500000000000007</v>
          </cell>
          <cell r="E318">
            <v>18.190000000000001</v>
          </cell>
        </row>
        <row r="319">
          <cell r="A319">
            <v>901000115</v>
          </cell>
          <cell r="B319" t="str">
            <v>MADEIRAMENTO, PARA COBERTURA, NA(S) ESPECIFICACAO(OES):- RIPAO (5,0 X 2,5) CM - CEDRINHO /M</v>
          </cell>
          <cell r="C319">
            <v>3.59</v>
          </cell>
          <cell r="D319">
            <v>0.97</v>
          </cell>
          <cell r="E319">
            <v>4.5599999999999996</v>
          </cell>
        </row>
        <row r="320">
          <cell r="A320">
            <v>901000117</v>
          </cell>
          <cell r="B320" t="str">
            <v>- CAIBRO (5,0 X 6,0) CM - PEROBA DO NORTE /M</v>
          </cell>
          <cell r="C320">
            <v>9.26</v>
          </cell>
          <cell r="D320">
            <v>3.91</v>
          </cell>
          <cell r="E320">
            <v>13.17</v>
          </cell>
        </row>
        <row r="321">
          <cell r="A321">
            <v>901000118</v>
          </cell>
          <cell r="B321" t="str">
            <v>- VIGA (6,0 X 12,0) CM - PEROBA DO NORTE /M</v>
          </cell>
          <cell r="C321">
            <v>17.899999999999999</v>
          </cell>
          <cell r="D321">
            <v>11.42</v>
          </cell>
          <cell r="E321">
            <v>29.32</v>
          </cell>
        </row>
        <row r="322">
          <cell r="A322">
            <v>901000119</v>
          </cell>
          <cell r="B322" t="str">
            <v>- VIGA (6,0 X 16,0) CM - PEROBA DO NORTE /M</v>
          </cell>
          <cell r="C322">
            <v>17.899999999999999</v>
          </cell>
          <cell r="D322">
            <v>13.7</v>
          </cell>
          <cell r="E322">
            <v>31.6</v>
          </cell>
        </row>
        <row r="323">
          <cell r="A323">
            <v>901000120</v>
          </cell>
          <cell r="B323" t="str">
            <v>BEIRAL EM TABUA APARELHADA, NAS DIMENSOES:- (15 X 2,5) CM /M</v>
          </cell>
          <cell r="C323">
            <v>2.64</v>
          </cell>
          <cell r="D323">
            <v>6.52</v>
          </cell>
          <cell r="E323">
            <v>9.16</v>
          </cell>
        </row>
        <row r="324">
          <cell r="A324">
            <v>901000121</v>
          </cell>
          <cell r="B324" t="str">
            <v>- (25 X 2,5) CM /M</v>
          </cell>
          <cell r="C324">
            <v>16.420000000000002</v>
          </cell>
          <cell r="D324">
            <v>6.52</v>
          </cell>
          <cell r="E324">
            <v>22.94</v>
          </cell>
        </row>
        <row r="325">
          <cell r="A325">
            <v>901000122</v>
          </cell>
          <cell r="B325" t="str">
            <v>- (30 X 2,5) CM /M</v>
          </cell>
          <cell r="C325">
            <v>21.91</v>
          </cell>
          <cell r="D325">
            <v>6.52</v>
          </cell>
          <cell r="E325">
            <v>28.43</v>
          </cell>
        </row>
        <row r="326">
          <cell r="A326">
            <v>901000124</v>
          </cell>
          <cell r="B326" t="str">
            <v>SUBSTITUICAO(OES) DE:- RIPAO (5,0 X 2,5) CM - CEDRINHO /M</v>
          </cell>
          <cell r="C326">
            <v>3.59</v>
          </cell>
          <cell r="D326">
            <v>1.3</v>
          </cell>
          <cell r="E326">
            <v>4.8899999999999997</v>
          </cell>
        </row>
        <row r="327">
          <cell r="A327">
            <v>901000126</v>
          </cell>
          <cell r="B327" t="str">
            <v>- CAIBRO (5,0 X 6,0) CM - PEROBA DO NORTE /M</v>
          </cell>
          <cell r="C327">
            <v>9.26</v>
          </cell>
          <cell r="D327">
            <v>5.22</v>
          </cell>
          <cell r="E327">
            <v>14.48</v>
          </cell>
        </row>
        <row r="328">
          <cell r="A328">
            <v>901000128</v>
          </cell>
          <cell r="B328" t="str">
            <v>- VIGA (6,0 X 12,0) CM - PEROBA DO NORTE /M</v>
          </cell>
          <cell r="C328">
            <v>17.899999999999999</v>
          </cell>
          <cell r="D328">
            <v>16.329999999999998</v>
          </cell>
          <cell r="E328">
            <v>34.229999999999997</v>
          </cell>
        </row>
        <row r="329">
          <cell r="A329">
            <v>901000130</v>
          </cell>
          <cell r="B329" t="str">
            <v>- VIGA (6,0 X 16,0) CM - PEROBA DO NORTE /M</v>
          </cell>
          <cell r="C329">
            <v>17.899999999999999</v>
          </cell>
          <cell r="D329">
            <v>19.59</v>
          </cell>
          <cell r="E329">
            <v>37.49</v>
          </cell>
        </row>
        <row r="330">
          <cell r="A330">
            <v>901000131</v>
          </cell>
          <cell r="B330" t="str">
            <v>MAO-DE-OBRA PARA EXECUCAO DE:- ESTRUTURA DE MADEIRA PARA TELHA CERAMICA (INCLUSIVE PREGOS) /M2</v>
          </cell>
          <cell r="C330">
            <v>2.93</v>
          </cell>
          <cell r="D330">
            <v>40.82</v>
          </cell>
          <cell r="E330">
            <v>43.75</v>
          </cell>
        </row>
        <row r="331">
          <cell r="A331">
            <v>901000132</v>
          </cell>
          <cell r="B331" t="str">
            <v>- ESTRUTURA DE MADEIRAMENTO PARA TELHA FIBROCIMENTO (INCLUSIVE PREGOS) /M2</v>
          </cell>
          <cell r="C331">
            <v>2.78</v>
          </cell>
          <cell r="D331">
            <v>57.8</v>
          </cell>
          <cell r="E331">
            <v>60.58</v>
          </cell>
        </row>
        <row r="332">
          <cell r="A332">
            <v>901000135</v>
          </cell>
          <cell r="B332" t="str">
            <v>FORNECIMENTO, MONTAGEM E INSTALACAO DE ESTRUTURA METALICA, INCLUSIVE PINTURA COM FUNDO ANTICORROSIVO /KG</v>
          </cell>
          <cell r="C332">
            <v>11.07</v>
          </cell>
          <cell r="D332">
            <v>5.64</v>
          </cell>
          <cell r="E332">
            <v>16.71</v>
          </cell>
        </row>
        <row r="333">
          <cell r="A333">
            <v>901000137</v>
          </cell>
          <cell r="B333" t="str">
            <v>FORNECIMENTO, MONTAGEM E INSTALACAO DE ESTRUTURA METALICA COM SISTEMA DE MULTIVIGAS, INCLUSIVE PINTURA COM FUNDO ANTICORROSIVO /KG</v>
          </cell>
          <cell r="C333">
            <v>11.07</v>
          </cell>
          <cell r="D333">
            <v>6.77</v>
          </cell>
          <cell r="E333">
            <v>17.84</v>
          </cell>
        </row>
        <row r="334">
          <cell r="A334">
            <v>901000138</v>
          </cell>
          <cell r="B334" t="str">
            <v>SINAPI - 100773 - ESTRUTURA TRELICADA DE COBERTURA, TIPO ARCO, COM LIGACOES SOLDADAS, INCLUSOS PERFIS METALICOS, CHAPAS METALICAS, MAO DE OBRA E TRANSPORTE COM GUINDASTE - FORNECIMENTO E INSTALACAO. AF_01/2020_P /KG</v>
          </cell>
          <cell r="C334">
            <v>0</v>
          </cell>
          <cell r="D334">
            <v>0</v>
          </cell>
          <cell r="E334">
            <v>14.3</v>
          </cell>
        </row>
        <row r="335">
          <cell r="A335">
            <v>901000139</v>
          </cell>
          <cell r="B335" t="str">
            <v>SINAPI - 100774 - ESTRUTURA TRELICADA DE COBERTURA, TIPO SHED, COM LIGACOES SOLDADAS, INCLUSOS PERFIS METALICOS, CHAPAS METALICAS, MAO DE OBRA E TRANSPORTE COM GUINDASTE - FORNECIMENTO E INSTALACAO. AF_01/2020_P /KG</v>
          </cell>
          <cell r="C335">
            <v>0</v>
          </cell>
          <cell r="D335">
            <v>0</v>
          </cell>
          <cell r="E335">
            <v>8.2799999999999994</v>
          </cell>
        </row>
        <row r="336">
          <cell r="A336">
            <v>901000140</v>
          </cell>
          <cell r="B336" t="str">
            <v>SINAPI - 100775 - ESTRUTURA TRELICADA DE COBERTURA, TIPO FINK, COM LIGACOES SOLDADAS, INCLUSOS PERFIS METALICOS, CHAPAS METALICAS, MAO DE OBRA E TRANSPORTE COM GUINDASTE - FORNECIMENTO E INSTALACAO. AF_01/2020_P /KG</v>
          </cell>
          <cell r="C336">
            <v>0</v>
          </cell>
          <cell r="D336">
            <v>0</v>
          </cell>
          <cell r="E336">
            <v>9.7899999999999991</v>
          </cell>
        </row>
        <row r="337">
          <cell r="A337">
            <v>901000141</v>
          </cell>
          <cell r="B337" t="str">
            <v>TESTEIRA EM CHAPA METALICA N. 14 SEM SUSTENTACAO (CONSIDERANDO DESENVOLVIMENTO TOTAL DA CHAPA) /M2</v>
          </cell>
          <cell r="C337">
            <v>171.65</v>
          </cell>
          <cell r="D337">
            <v>9.83</v>
          </cell>
          <cell r="E337">
            <v>181.48</v>
          </cell>
        </row>
        <row r="338">
          <cell r="A338">
            <v>901000142</v>
          </cell>
          <cell r="B338" t="str">
            <v>TESTEIRA EM CHAPA METALICA N. 16 SEM SUSTENTACAO (CONSIDERANDO DESENVOLVIMENTO TOTAL DA CHAPA) /M2</v>
          </cell>
          <cell r="C338">
            <v>142.12</v>
          </cell>
          <cell r="D338">
            <v>9.83</v>
          </cell>
          <cell r="E338">
            <v>151.94999999999999</v>
          </cell>
        </row>
        <row r="340">
          <cell r="B340" t="str">
            <v>COBERTURA</v>
          </cell>
        </row>
        <row r="342">
          <cell r="A342" t="str">
            <v>CODIGO</v>
          </cell>
          <cell r="B342" t="str">
            <v>S E R V I C O S</v>
          </cell>
          <cell r="C342" t="str">
            <v>MATERIAL</v>
          </cell>
          <cell r="D342" t="str">
            <v>MAO OBRA</v>
          </cell>
          <cell r="E342" t="str">
            <v>TOTAL</v>
          </cell>
        </row>
        <row r="344">
          <cell r="A344">
            <v>1001000100</v>
          </cell>
          <cell r="B344" t="str">
            <v>SINAPI - 94440 - TELHAMENTO COM TELHA CERAMICA DE ENCAIXE, TIPO FRANCESA, COM ATE 2 AGUAS, INCLUSO TRANSPORTE VERTICAL. AF_07/2019 /M2</v>
          </cell>
          <cell r="C344">
            <v>0</v>
          </cell>
          <cell r="D344">
            <v>0</v>
          </cell>
          <cell r="E344">
            <v>28.39</v>
          </cell>
        </row>
        <row r="345">
          <cell r="A345">
            <v>1001000101</v>
          </cell>
          <cell r="B345" t="str">
            <v>SINAPI - 94441 - TELHAMENTO COM TELHA CERAMICA DE ENCAIXE, TIPO FRANCESA, COM MAIS DE 2 AGUAS, INCLUSO TRANSPORTE VERTICAL. AF_07/2019 /M2</v>
          </cell>
          <cell r="C345">
            <v>0</v>
          </cell>
          <cell r="D345">
            <v>0</v>
          </cell>
          <cell r="E345">
            <v>30.76</v>
          </cell>
        </row>
        <row r="346">
          <cell r="A346">
            <v>1001000102</v>
          </cell>
          <cell r="B346" t="str">
            <v>SINAPI - 94442 - TELHAMENTO COM TELHA CERAMICA DE ENCAIXE, TIPO ROMANA, COM ATE 2 AGUAS, INCLUSO TRANSPORTE VERTICAL. AF_07/2019 /M2</v>
          </cell>
          <cell r="C346">
            <v>0</v>
          </cell>
          <cell r="D346">
            <v>0</v>
          </cell>
          <cell r="E346">
            <v>28.39</v>
          </cell>
        </row>
        <row r="347">
          <cell r="A347">
            <v>1001000103</v>
          </cell>
          <cell r="B347" t="str">
            <v>SINAPI - 94443 - TELHAMENTO COM TELHA CERAMICA DE ENCAIXE, TIPO ROMANA, COM MAIS DE 2 AGUAS, INCLUSO TRANSPORTE VERTICAL. AF_07/2019 /M2</v>
          </cell>
          <cell r="C347">
            <v>0</v>
          </cell>
          <cell r="D347">
            <v>0</v>
          </cell>
          <cell r="E347">
            <v>30.76</v>
          </cell>
        </row>
        <row r="348">
          <cell r="A348">
            <v>1001000112</v>
          </cell>
          <cell r="B348" t="str">
            <v>SINAPI - 94221 - CUMEEIRA PARA TELHA CERAMICA EMBOCADA COM ARGAMASSA TRACO 1:2:9 (CIMENTO, CAL E AREIA) PARA TELHADOS COM ATE 2 AGUAS, INCLUSO TRANSPORTE VERTICAL. AF_07/2019 /M</v>
          </cell>
          <cell r="C348">
            <v>0</v>
          </cell>
          <cell r="D348">
            <v>0</v>
          </cell>
          <cell r="E348">
            <v>19.54</v>
          </cell>
        </row>
        <row r="349">
          <cell r="A349">
            <v>1001000114</v>
          </cell>
          <cell r="B349" t="str">
            <v>SINAPI - 94219 - CUMEEIRA E ESPIGAO PARA TELHA CERAMICA EMBOCADA COM ARGAMASSA TRACO 1:2:9 (CIMENTO, CAL E AREIA), PARA TELHADOS COM MAIS DE 2 AGUAS, INCLUSO TRANSPORTE VERTICAL. AF_07/2019 /M</v>
          </cell>
          <cell r="C349">
            <v>0</v>
          </cell>
          <cell r="D349">
            <v>0</v>
          </cell>
          <cell r="E349">
            <v>24.23</v>
          </cell>
        </row>
        <row r="350">
          <cell r="A350">
            <v>1001000120</v>
          </cell>
          <cell r="B350" t="str">
            <v>SINAPI - 94207 - TELHAMENTO COM TELHA ONDULADA DE FIBROCIMENTO E = 6 MM, COM RECOBRIMENTO LATERAL DE 1/4 DE ONDA PARA TELHADO COM INCLINACAO MAIOR QUE 10°, COM ATE 2 AGUAS, INCLUSO ICAMENTO. AF_07/2019 /M2</v>
          </cell>
          <cell r="C350">
            <v>0</v>
          </cell>
          <cell r="D350">
            <v>0</v>
          </cell>
          <cell r="E350">
            <v>34.81</v>
          </cell>
        </row>
        <row r="351">
          <cell r="A351">
            <v>1001000128</v>
          </cell>
          <cell r="B351" t="str">
            <v>COBERTURA COM TELHA DE FIBROCIMENTO, PERFIL TRAPEZOIDAL, TIPO CANALETE 49, ESP=8MM, LARGURA NOMINAL 521MM, INCLINACAO DE 3% /M2</v>
          </cell>
          <cell r="C351">
            <v>71.489999999999995</v>
          </cell>
          <cell r="D351">
            <v>14.97</v>
          </cell>
          <cell r="E351">
            <v>86.46</v>
          </cell>
        </row>
        <row r="352">
          <cell r="A352">
            <v>1001000130</v>
          </cell>
          <cell r="B352" t="str">
            <v>COBERTURA COM TELHA DE FIBROCIMENTO, PERFIL TRAPEZOIDAL, TIPO CANALETE 90, ESP=8MM, LARGURA NOMINAL 1008MM, INCLINACAO DE 3% /M2</v>
          </cell>
          <cell r="C352">
            <v>64.89</v>
          </cell>
          <cell r="D352">
            <v>18.71</v>
          </cell>
          <cell r="E352">
            <v>83.6</v>
          </cell>
        </row>
        <row r="353">
          <cell r="A353">
            <v>1001000132</v>
          </cell>
          <cell r="B353" t="str">
            <v>SINAPI - 94213 - TELHAMENTO COM TELHA DE ACO/ALUMINIO E = 0,5 MM, COM ATE 2 AGUAS, INCLUSO ICAMENTO. AF_07/2019 /M2</v>
          </cell>
          <cell r="C353">
            <v>0</v>
          </cell>
          <cell r="D353">
            <v>0</v>
          </cell>
          <cell r="E353">
            <v>78.44</v>
          </cell>
        </row>
        <row r="354">
          <cell r="A354">
            <v>1001000135</v>
          </cell>
          <cell r="B354" t="str">
            <v>CUMEEIRA PARA TELHA GALVALUME TRAPEZOIDAL, ESPESSURA 0,5MM /M</v>
          </cell>
          <cell r="C354">
            <v>33.4</v>
          </cell>
          <cell r="D354">
            <v>3.73</v>
          </cell>
          <cell r="E354">
            <v>37.130000000000003</v>
          </cell>
        </row>
        <row r="355">
          <cell r="A355">
            <v>1001000136</v>
          </cell>
          <cell r="B355" t="str">
            <v>CUMEEIRA PARA TELHA GALVALUME ONDULADA ESPESSURA 0,5MM /M</v>
          </cell>
          <cell r="C355">
            <v>37.409999999999997</v>
          </cell>
          <cell r="D355">
            <v>3.73</v>
          </cell>
          <cell r="E355">
            <v>41.14</v>
          </cell>
        </row>
        <row r="356">
          <cell r="A356">
            <v>1001000140</v>
          </cell>
          <cell r="B356" t="str">
            <v>SINAPI - 94223 - CUMEEIRA PARA TELHA DE FIBROCIMENTO ONDULADA E = 6 MM, INCLUSO ACESSORIOS DE FIXACAO E ICAMENTO. AF_07/2019 /M</v>
          </cell>
          <cell r="C356">
            <v>0</v>
          </cell>
          <cell r="D356">
            <v>0</v>
          </cell>
          <cell r="E356">
            <v>42.73</v>
          </cell>
        </row>
        <row r="357">
          <cell r="A357">
            <v>1001000150</v>
          </cell>
          <cell r="B357" t="str">
            <v>SINAPI - 94451 - CUMEEIRA PARA TELHA DE FIBROCIMENTO ESTRUTURAL E = 6 MM, INCLUSO ACESSORIOS DE FIXACAO E ICAMENTO. AF_07/2019 /M</v>
          </cell>
          <cell r="C357">
            <v>0</v>
          </cell>
          <cell r="D357">
            <v>0</v>
          </cell>
          <cell r="E357">
            <v>100.43</v>
          </cell>
        </row>
        <row r="358">
          <cell r="A358">
            <v>1001000155</v>
          </cell>
          <cell r="B358" t="str">
            <v>FECHAMENTO LATERAL, COM TELHA ONDULADA DE FIBROCIMENTO (ESPESSURA 6 MM) /M2</v>
          </cell>
          <cell r="C358">
            <v>24.01</v>
          </cell>
          <cell r="D358">
            <v>9.5</v>
          </cell>
          <cell r="E358">
            <v>33.51</v>
          </cell>
        </row>
        <row r="359">
          <cell r="A359">
            <v>1001000157</v>
          </cell>
          <cell r="B359" t="str">
            <v>SINAPI - 100325 - CUMEEIRA SHED PARA TELHA ONDULADA DE FIBROCIMENTO, E = 6 MM, INCLUSO ACESSORIOS DE FIXACAO E ICAMENTO. AF_07/2019 /M</v>
          </cell>
          <cell r="C359">
            <v>0</v>
          </cell>
          <cell r="D359">
            <v>0</v>
          </cell>
          <cell r="E359">
            <v>41.04</v>
          </cell>
        </row>
        <row r="360">
          <cell r="A360">
            <v>1001000165</v>
          </cell>
          <cell r="B360" t="str">
            <v>ACESSORIO(S) PARA CANALETE 49:- TAMPAO, REF. 530611 /UN</v>
          </cell>
          <cell r="C360">
            <v>68.180000000000007</v>
          </cell>
          <cell r="D360">
            <v>5.08</v>
          </cell>
          <cell r="E360">
            <v>73.260000000000005</v>
          </cell>
        </row>
        <row r="361">
          <cell r="A361">
            <v>1001000180</v>
          </cell>
          <cell r="B361" t="str">
            <v>ACESSORIO(S) PARA CANALETE 90:- PINGADEIRA PLASTICA PARA TELHA DE FIBROCIMENTO CANALETE 49/KALHETA OU CANALETE 90/KALHETAO /UN</v>
          </cell>
          <cell r="C361">
            <v>0.84</v>
          </cell>
          <cell r="D361">
            <v>3.38</v>
          </cell>
          <cell r="E361">
            <v>4.22</v>
          </cell>
        </row>
        <row r="362">
          <cell r="A362">
            <v>1001000182</v>
          </cell>
          <cell r="B362" t="str">
            <v>- TIRANTE EM FERRO GALVANIZADO PARA CONTRAVENTAMENTO DE TELHA CANALETE 90, 1/4" X 400 MM /UN</v>
          </cell>
          <cell r="C362">
            <v>21.41</v>
          </cell>
          <cell r="D362">
            <v>3.38</v>
          </cell>
          <cell r="E362">
            <v>24.79</v>
          </cell>
        </row>
        <row r="363">
          <cell r="A363">
            <v>1001000183</v>
          </cell>
          <cell r="B363" t="str">
            <v>PLACA DE VENTILACAO PARA TELHA DE FIBROCIMENTO, CANALETE 90 OU KALHETAO /UN</v>
          </cell>
          <cell r="C363">
            <v>7</v>
          </cell>
          <cell r="D363">
            <v>3.38</v>
          </cell>
          <cell r="E363">
            <v>10.38</v>
          </cell>
        </row>
        <row r="364">
          <cell r="A364">
            <v>1001000190</v>
          </cell>
          <cell r="B364" t="str">
            <v>SINAPI - 94227 - CALHA EM CHAPA DE ACO GALVANIZADO NUMERO 24, DESENVOLVIMENTO DE 33 CM, INCLUSO TRANSPORTE VERTICAL. AF_07/2019 /M</v>
          </cell>
          <cell r="C364">
            <v>0</v>
          </cell>
          <cell r="D364">
            <v>0</v>
          </cell>
          <cell r="E364">
            <v>52.04</v>
          </cell>
        </row>
        <row r="365">
          <cell r="A365">
            <v>1001000191</v>
          </cell>
          <cell r="B365" t="str">
            <v>SINAPI - 94228 - CALHA EM CHAPA DE ACO GALVANIZADO NUMERO 24, DESENVOLVIMENTO DE 50 CM, INCLUSO TRANSPORTE VERTICAL. AF_07/2019 /M</v>
          </cell>
          <cell r="C365">
            <v>0</v>
          </cell>
          <cell r="D365">
            <v>0</v>
          </cell>
          <cell r="E365">
            <v>70.05</v>
          </cell>
        </row>
        <row r="366">
          <cell r="A366">
            <v>1001000192</v>
          </cell>
          <cell r="B366" t="str">
            <v>SINAPI - 94231 - RUFO EM CHAPA DE ACO GALVANIZADO NUMERO 24, CORTE DE 25 CM, INCLUSO TRANSPORTE VERTICAL. AF_07/2019 /M</v>
          </cell>
          <cell r="C366">
            <v>0</v>
          </cell>
          <cell r="D366">
            <v>0</v>
          </cell>
          <cell r="E366">
            <v>41.49</v>
          </cell>
        </row>
        <row r="367">
          <cell r="A367">
            <v>1001000193</v>
          </cell>
          <cell r="B367" t="str">
            <v>MAO-DE-OBRA PARA EXECUCAO DE:- COBERTURA COM TELHA CERAMICA /M2</v>
          </cell>
          <cell r="C367">
            <v>0</v>
          </cell>
          <cell r="D367">
            <v>7.79</v>
          </cell>
          <cell r="E367">
            <v>7.79</v>
          </cell>
        </row>
        <row r="368">
          <cell r="A368">
            <v>1001000195</v>
          </cell>
          <cell r="B368" t="str">
            <v>- COBERTURA COM TELHA DE FIBROCIMENTO /M2</v>
          </cell>
          <cell r="C368">
            <v>0</v>
          </cell>
          <cell r="D368">
            <v>7.46</v>
          </cell>
          <cell r="E368">
            <v>7.46</v>
          </cell>
        </row>
        <row r="369">
          <cell r="A369">
            <v>1001000197</v>
          </cell>
          <cell r="B369" t="str">
            <v>- COBERTURA COM TELHA ESTRUTURAL DE FIBROCIMENTO /M2</v>
          </cell>
          <cell r="C369">
            <v>0</v>
          </cell>
          <cell r="D369">
            <v>19.29</v>
          </cell>
          <cell r="E369">
            <v>19.29</v>
          </cell>
        </row>
        <row r="370">
          <cell r="A370">
            <v>1001000199</v>
          </cell>
          <cell r="B370" t="str">
            <v>MAO-DE-OBRA PARA ASSENTAMENTO DE:- CUMEEIRA NORMAL OU ARTICULADA DE FIBROCIMENTO /M</v>
          </cell>
          <cell r="C370">
            <v>0</v>
          </cell>
          <cell r="D370">
            <v>2.2799999999999998</v>
          </cell>
          <cell r="E370">
            <v>2.2799999999999998</v>
          </cell>
        </row>
        <row r="371">
          <cell r="A371">
            <v>1001000200</v>
          </cell>
          <cell r="B371" t="str">
            <v>- CUMEEIRA PARA TELHA CERAMICA /M</v>
          </cell>
          <cell r="C371">
            <v>0</v>
          </cell>
          <cell r="D371">
            <v>6.11</v>
          </cell>
          <cell r="E371">
            <v>6.11</v>
          </cell>
        </row>
        <row r="372">
          <cell r="A372">
            <v>1001000201</v>
          </cell>
          <cell r="B372" t="str">
            <v>- CALHAS OU RUFOS /M</v>
          </cell>
          <cell r="C372">
            <v>0</v>
          </cell>
          <cell r="D372">
            <v>10.98</v>
          </cell>
          <cell r="E372">
            <v>10.98</v>
          </cell>
        </row>
        <row r="374">
          <cell r="B374" t="str">
            <v>ESQUADRIAS E FERRAGENS</v>
          </cell>
        </row>
        <row r="376">
          <cell r="A376" t="str">
            <v>CODIGO</v>
          </cell>
          <cell r="B376" t="str">
            <v>S E R V I C O S</v>
          </cell>
          <cell r="C376" t="str">
            <v>MATERIAL</v>
          </cell>
          <cell r="D376" t="str">
            <v>MAO OBRA</v>
          </cell>
          <cell r="E376" t="str">
            <v>TOTAL</v>
          </cell>
        </row>
        <row r="379">
          <cell r="B379" t="str">
            <v>*  DE MADEIRA</v>
          </cell>
        </row>
        <row r="380">
          <cell r="A380">
            <v>1101001000</v>
          </cell>
          <cell r="B380" t="str">
            <v>SINAPI - 90847 - KIT DE PORTA DE MADEIRA PARA PINTURA, SEMI-OCA (LEVE OU MEDIA), PADRAO MEDIO, 60X210CM, ESPESSURA DE 3,5CM, ITENS INCLUSOS: DOBRADICAS, MONTAGEM E INSTALACAO DO BATENTE, SEM FECHADURA - FORNECIMENTO E INSTALACAO. AF_12/2019 /UN</v>
          </cell>
          <cell r="C380">
            <v>0</v>
          </cell>
          <cell r="D380">
            <v>0</v>
          </cell>
          <cell r="E380">
            <v>494.41</v>
          </cell>
        </row>
        <row r="381">
          <cell r="A381">
            <v>1101001001</v>
          </cell>
          <cell r="B381" t="str">
            <v>SINAPI - 90848 - KIT DE PORTA DE MADEIRA PARA PINTURA, SEMI-OCA (LEVE OU MEDIA), PADRAO MEDIO, 70X210CM, ESPESSURA DE 3,5CM, ITENS INCLUSOS: DOBRADICAS, MONTAGEM E INSTALACAO DO BATENTE, SEM FECHADURA - FORNECIMENTO E INSTALACAO. AF_12/2019 /UN</v>
          </cell>
          <cell r="C381">
            <v>0</v>
          </cell>
          <cell r="D381">
            <v>0</v>
          </cell>
          <cell r="E381">
            <v>500.17</v>
          </cell>
        </row>
        <row r="382">
          <cell r="A382">
            <v>1101001002</v>
          </cell>
          <cell r="B382" t="str">
            <v>SINAPI - 90849 - KIT DE PORTA DE MADEIRA PARA PINTURA, SEMI-OCA (LEVE OU MEDIA), PADRAO MEDIO, 80X210CM, ESPESSURA DE 3,5CM, ITENS INCLUSOS: DOBRADICAS, MONTAGEM E INSTALACAO DO BATENTE, SEM FECHADURA - FORNECIMENTO E INSTALACAO. AF_12/2019 /UN</v>
          </cell>
          <cell r="C382">
            <v>0</v>
          </cell>
          <cell r="D382">
            <v>0</v>
          </cell>
          <cell r="E382">
            <v>517.1</v>
          </cell>
        </row>
        <row r="383">
          <cell r="A383">
            <v>1101001003</v>
          </cell>
          <cell r="B383" t="str">
            <v>SINAPI - 90850 - KIT DE PORTA DE MADEIRA PARA PINTURA, SEMI-OCA (LEVE OU MEDIA), PADRAO MEDIO, 90X210CM, ESPESSURA DE 3,5CM, ITENS INCLUSOS: DOBRADICAS, MONTAGEM E INSTALACAO DO BATENTE, SEM FECHADURA - FORNECIMENTO E INSTALACAO. AF_12/2019 /UN</v>
          </cell>
          <cell r="C383">
            <v>0</v>
          </cell>
          <cell r="D383">
            <v>0</v>
          </cell>
          <cell r="E383">
            <v>570.80999999999995</v>
          </cell>
        </row>
        <row r="384">
          <cell r="A384">
            <v>1101001005</v>
          </cell>
          <cell r="B384" t="str">
            <v>SINAPI - 91013 - KIT DE PORTA DE MADEIRA PARA VERNIZ, SEMI-OCA (LEVE OU MEDIA), PADRAO MEDIO, 60X210CM, ESPESSURA DE 3,5CM, ITENS INCLUSOS: DOBRADICAS, MONTAGEM E INSTALACAO DO BATENTE, SEM FECHADURA - FORNECIMENTO E INSTALACAO. AF_12/2019 /UN</v>
          </cell>
          <cell r="C384">
            <v>0</v>
          </cell>
          <cell r="D384">
            <v>0</v>
          </cell>
          <cell r="E384">
            <v>501.78</v>
          </cell>
        </row>
        <row r="385">
          <cell r="A385">
            <v>1101001006</v>
          </cell>
          <cell r="B385" t="str">
            <v>SINAPI - 91014 - KIT DE PORTA DE MADEIRA PARA VERNIZ, SEMI-OCA (LEVE OU MEDIA), PADRAO MEDIO, 70X210CM, ESPESSURA DE 3,5CM, ITENS INCLUSOS: DOBRADICAS, MONTAGEM E INSTALACAO DO BATENTE, SEM FECHADURA - FORNECIMENTO E INSTALACAO. AF_12/2019 /UN</v>
          </cell>
          <cell r="C385">
            <v>0</v>
          </cell>
          <cell r="D385">
            <v>0</v>
          </cell>
          <cell r="E385">
            <v>507.88</v>
          </cell>
        </row>
        <row r="386">
          <cell r="A386">
            <v>1101001007</v>
          </cell>
          <cell r="B386" t="str">
            <v>SINAPI - 91015 - KIT DE PORTA DE MADEIRA PARA VERNIZ, SEMI-OCA (LEVE OU MEDIA), PADRAO MEDIO, 80X210CM, ESPESSURA DE 3,5CM, ITENS INCLUSOS: DOBRADICAS, MONTAGEM E INSTALACAO DO BATENTE, SEM FECHADURA - FORNECIMENTO E INSTALACAO. AF_12/2019 /UN</v>
          </cell>
          <cell r="C386">
            <v>0</v>
          </cell>
          <cell r="D386">
            <v>0</v>
          </cell>
          <cell r="E386">
            <v>546.99</v>
          </cell>
        </row>
        <row r="387">
          <cell r="A387">
            <v>1101001008</v>
          </cell>
          <cell r="B387" t="str">
            <v>SINAPI - 91016 - KIT DE PORTA DE MADEIRA PARA VERNIZ, SEMI-OCA (LEVE OU MEDIA), PADRAO MEDIO, 90X210CM, ESPESSURA DE 3,5CM, ITENS INCLUSOS: DOBRADICAS, MONTAGEM E INSTALACAO DO BATENTE, SEM FECHADURA - FORNECIMENTO E INSTALACAO. AF_12/2019 /UN</v>
          </cell>
          <cell r="C387">
            <v>0</v>
          </cell>
          <cell r="D387">
            <v>0</v>
          </cell>
          <cell r="E387">
            <v>577.33000000000004</v>
          </cell>
        </row>
        <row r="388">
          <cell r="A388">
            <v>1101001009</v>
          </cell>
          <cell r="B388" t="str">
            <v>PORTA LISA DE MADEIRA COMPENSADA PARA VERNIZ, INCLUSIVE BATENTE (15 X 3,5)CM E GUARNICOES (5 X 1)CM, NA DIMENSAO DE (1,00 X 2,10) M /UN</v>
          </cell>
          <cell r="C388">
            <v>374.18</v>
          </cell>
          <cell r="D388">
            <v>112.93</v>
          </cell>
          <cell r="E388">
            <v>487.11</v>
          </cell>
        </row>
        <row r="389">
          <cell r="A389">
            <v>1101001015</v>
          </cell>
          <cell r="B389" t="str">
            <v>SINAPI - 91009 - PORTA DE MADEIRA PARA VERNIZ, SEMI-OCA (LEVE OU MEDIA), 60X210CM, ESPESSURA DE 3,5CM, INCLUSO DOBRADICAS - FORNECIMENTO E INSTALACAO. AF_12/2019 /UN</v>
          </cell>
          <cell r="C389">
            <v>0</v>
          </cell>
          <cell r="D389">
            <v>0</v>
          </cell>
          <cell r="E389">
            <v>209.27</v>
          </cell>
        </row>
        <row r="390">
          <cell r="A390">
            <v>1101001016</v>
          </cell>
          <cell r="B390" t="str">
            <v>SINAPI - 91010 - PORTA DE MADEIRA PARA VERNIZ, SEMI-OCA (LEVE OU MEDIA), 70X210CM, ESPESSURA DE 3,5CM, INCLUSO DOBRADICAS - FORNECIMENTO E INSTALACAO. AF_12/2019 /UN</v>
          </cell>
          <cell r="C390">
            <v>0</v>
          </cell>
          <cell r="D390">
            <v>0</v>
          </cell>
          <cell r="E390">
            <v>214.26</v>
          </cell>
        </row>
        <row r="391">
          <cell r="A391">
            <v>1101001017</v>
          </cell>
          <cell r="B391" t="str">
            <v>SINAPI - 91011 - PORTA DE MADEIRA PARA VERNIZ, SEMI-OCA (LEVE OU MEDIA), 80X210CM, ESPESSURA DE 3,5CM, INCLUSO DOBRADICAS - FORNECIMENTO E INSTALACAO. AF_12/2019 /UN</v>
          </cell>
          <cell r="C391">
            <v>0</v>
          </cell>
          <cell r="D391">
            <v>0</v>
          </cell>
          <cell r="E391">
            <v>252.26</v>
          </cell>
        </row>
        <row r="392">
          <cell r="A392">
            <v>1101001018</v>
          </cell>
          <cell r="B392" t="str">
            <v>SINAPI - 91012 - PORTA DE MADEIRA PARA VERNIZ, SEMI-OCA (LEVE OU MEDIA), 90X210CM, ESPESSURA DE 3,5CM, INCLUSO DOBRADICAS - FORNECIMENTO E INSTALACAO. AF_12/2019 /UN</v>
          </cell>
          <cell r="C392">
            <v>0</v>
          </cell>
          <cell r="D392">
            <v>0</v>
          </cell>
          <cell r="E392">
            <v>281.5</v>
          </cell>
        </row>
        <row r="393">
          <cell r="A393">
            <v>1101001022</v>
          </cell>
          <cell r="B393" t="str">
            <v>SINAPI - 90801 - BATENTE PARA PORTA DE MADEIRA, PADRAO MEDIO - FORNECIMENTO E MONTAGEM. AF_12/2019 /UN</v>
          </cell>
          <cell r="C393">
            <v>0</v>
          </cell>
          <cell r="D393">
            <v>0</v>
          </cell>
          <cell r="E393">
            <v>176.77</v>
          </cell>
        </row>
        <row r="394">
          <cell r="A394">
            <v>1101001023</v>
          </cell>
          <cell r="B394" t="str">
            <v>SINAPI - 90806 - BATENTE PARA PORTA DE MADEIRA, FIXACAO COM ARGAMASSA, PADRAO MEDIO - FORNECIMENTO E INSTALACAO. AF_12/2019_P /UN</v>
          </cell>
          <cell r="C394">
            <v>0</v>
          </cell>
          <cell r="D394">
            <v>0</v>
          </cell>
          <cell r="E394">
            <v>239.43</v>
          </cell>
        </row>
        <row r="395">
          <cell r="A395">
            <v>1101001024</v>
          </cell>
          <cell r="B395" t="str">
            <v>SINAPI - 100659 - ALIZAR DE 5X1,5CM PARA PORTA FIXADO COM PREGOS, PADRAO MEDIO - FORNECIMENTO E INSTALACAO. AF_12/2019 /M</v>
          </cell>
          <cell r="C395">
            <v>0</v>
          </cell>
          <cell r="D395">
            <v>0</v>
          </cell>
          <cell r="E395">
            <v>5.53</v>
          </cell>
        </row>
        <row r="396">
          <cell r="A396">
            <v>1101001028</v>
          </cell>
          <cell r="B396" t="str">
            <v>MAO-DE-OBRA PARA ASSENTAMENTO DE:- BATENTE /UN</v>
          </cell>
          <cell r="C396">
            <v>0</v>
          </cell>
          <cell r="D396">
            <v>48.56</v>
          </cell>
          <cell r="E396">
            <v>48.56</v>
          </cell>
        </row>
        <row r="397">
          <cell r="A397">
            <v>1101001030</v>
          </cell>
          <cell r="B397" t="str">
            <v>- PORTA (FOLHA) /UN</v>
          </cell>
          <cell r="C397">
            <v>0</v>
          </cell>
          <cell r="D397">
            <v>40.28</v>
          </cell>
          <cell r="E397">
            <v>40.28</v>
          </cell>
        </row>
        <row r="398">
          <cell r="A398">
            <v>1101001032</v>
          </cell>
          <cell r="B398" t="str">
            <v>- GUARNICOES /CJ</v>
          </cell>
          <cell r="C398">
            <v>0</v>
          </cell>
          <cell r="D398">
            <v>1.76</v>
          </cell>
          <cell r="E398">
            <v>1.76</v>
          </cell>
        </row>
        <row r="399">
          <cell r="A399">
            <v>1101001034</v>
          </cell>
          <cell r="B399" t="str">
            <v>- PORTA (COMPLETA) /UN</v>
          </cell>
          <cell r="C399">
            <v>0</v>
          </cell>
          <cell r="D399">
            <v>164.77</v>
          </cell>
          <cell r="E399">
            <v>164.77</v>
          </cell>
        </row>
        <row r="400">
          <cell r="A400">
            <v>1101001054</v>
          </cell>
          <cell r="B400" t="str">
            <v>SINAPI - 100700 - PORTA DE MADEIRA COMPENSADA LISA PARA PINTURA, 120X210X3,5CM, 2 FOLHAS, INCLUSO ADUELA 2A, ALIZAR 2A E DOBRADICAS. AF_12/2019 /UN</v>
          </cell>
          <cell r="C400">
            <v>0</v>
          </cell>
          <cell r="D400">
            <v>0</v>
          </cell>
          <cell r="E400">
            <v>523.59</v>
          </cell>
        </row>
        <row r="401">
          <cell r="A401">
            <v>0</v>
          </cell>
          <cell r="B401">
            <v>0</v>
          </cell>
          <cell r="C401">
            <v>0</v>
          </cell>
          <cell r="D401">
            <v>0</v>
          </cell>
          <cell r="E401">
            <v>0</v>
          </cell>
        </row>
        <row r="402">
          <cell r="A402">
            <v>0</v>
          </cell>
          <cell r="B402" t="str">
            <v>*  DE FERRO</v>
          </cell>
          <cell r="C402">
            <v>0</v>
          </cell>
          <cell r="D402">
            <v>0</v>
          </cell>
          <cell r="E402">
            <v>0</v>
          </cell>
        </row>
        <row r="403">
          <cell r="A403">
            <v>1101002000</v>
          </cell>
          <cell r="B403" t="str">
            <v>SINAPI - 94559 - JANELA DE ACO TIPO BASCULANTE PARA VIDROS, COM BATENTE, FERRAGENS E PINTURA ANTICORROSIVA. EXCLUSIVE VIDROS, ACABAMENTO, ALIZAR E CONTRAMARCO. FORNECIMENTO E INSTALACAO. AF_12/2019 /M2</v>
          </cell>
          <cell r="C403">
            <v>0</v>
          </cell>
          <cell r="D403">
            <v>0</v>
          </cell>
          <cell r="E403">
            <v>533.36</v>
          </cell>
        </row>
        <row r="404">
          <cell r="A404">
            <v>1101002006</v>
          </cell>
          <cell r="B404" t="str">
            <v>SINAPI - 94562 - JANELA DE ACO DE CORRER COM 4 FOLHAS PARA VIDRO, COM BATENTE, FERRAGENS E PINTURA ANTICORROSIVA. EXCLUSIVE VIDROS, ALIZAR E CONTRAMARCO. FORNECIMENTO E INSTALACAO. AF_12/2019 /M2</v>
          </cell>
          <cell r="C404">
            <v>0</v>
          </cell>
          <cell r="D404">
            <v>0</v>
          </cell>
          <cell r="E404">
            <v>508.2</v>
          </cell>
        </row>
        <row r="405">
          <cell r="A405">
            <v>1101002008</v>
          </cell>
          <cell r="B405" t="str">
            <v>SINAPI - 94563 - JANELA DE ACO DE CORRER COM 6 FOLHAS (4 VENEZIANAS E 2 PARA VIDRO), COM VIDROS, BATENTE, FERRAGENS E PINTURAS ANTICORROSIVA E DE ACABAMENTO. EXCLUSIVE ALIZAR E CONTRAMARCO. FORNECIMENTO E INSTALACAO. AF_12/2019 /M2</v>
          </cell>
          <cell r="C405">
            <v>0</v>
          </cell>
          <cell r="D405">
            <v>0</v>
          </cell>
          <cell r="E405">
            <v>638.65</v>
          </cell>
        </row>
        <row r="406">
          <cell r="A406">
            <v>1101002010</v>
          </cell>
          <cell r="B406" t="str">
            <v>PORTA EM CHAPA VINCADA - 1 FOLHA, INCLUSIVE ACABAMENTO E FERRAGENS - ANEXO A-045 (ESQ.) /M2</v>
          </cell>
          <cell r="C406">
            <v>497.54</v>
          </cell>
          <cell r="D406">
            <v>274.62</v>
          </cell>
          <cell r="E406">
            <v>772.16</v>
          </cell>
        </row>
        <row r="407">
          <cell r="A407">
            <v>1101002012</v>
          </cell>
          <cell r="B407" t="str">
            <v>PORTA EM ACO DE ABRIR TIPO VENEZIANA COM BATENTE, FIXADA COM PARAFUSOS - FORNECIMENTO E INSTALACAO /M2</v>
          </cell>
          <cell r="C407">
            <v>283.29000000000002</v>
          </cell>
          <cell r="D407">
            <v>71.42</v>
          </cell>
          <cell r="E407">
            <v>354.71</v>
          </cell>
        </row>
        <row r="408">
          <cell r="A408">
            <v>1101002016</v>
          </cell>
          <cell r="B408" t="str">
            <v>PORTA EM PERFIL CHAPA DOBRADA N.18, INCLUSIVE FERRAGENS, CONFORME DETALHE:- DE CORRER (EXCLUSIVE VIDRO) ANEXO A-046 /M2</v>
          </cell>
          <cell r="C408">
            <v>246.19</v>
          </cell>
          <cell r="D408">
            <v>190.2</v>
          </cell>
          <cell r="E408">
            <v>436.39</v>
          </cell>
        </row>
        <row r="409">
          <cell r="A409">
            <v>1101002017</v>
          </cell>
          <cell r="B409" t="str">
            <v>- 1 FOLHA, CHAPA/VIDRO (EXCLUSIVE VIDRO) ANEXO A-046 /M2</v>
          </cell>
          <cell r="C409">
            <v>464.72</v>
          </cell>
          <cell r="D409">
            <v>264.37</v>
          </cell>
          <cell r="E409">
            <v>729.09</v>
          </cell>
        </row>
        <row r="410">
          <cell r="A410">
            <v>1101002018</v>
          </cell>
          <cell r="B410" t="str">
            <v>- DUAS FOLHAS, CHAPA/VIDRO (EXCLUSIVE VIDRO) ANEXO A-046 /M2</v>
          </cell>
          <cell r="C410">
            <v>255.02</v>
          </cell>
          <cell r="D410">
            <v>196.66</v>
          </cell>
          <cell r="E410">
            <v>451.68</v>
          </cell>
        </row>
        <row r="411">
          <cell r="A411">
            <v>1101002021</v>
          </cell>
          <cell r="B411" t="str">
            <v>PORTAO EM CHAPA FRISADA (LAMBRIL), INCLUSIVE FERRAGENS, NA(S) ESPECIFICACAO(OES):- 1 FOLHA - PARA PEDESTRES - ANEXO A-047 (ESQ.) /M2</v>
          </cell>
          <cell r="C411">
            <v>300.58</v>
          </cell>
          <cell r="D411">
            <v>163.01</v>
          </cell>
          <cell r="E411">
            <v>463.59</v>
          </cell>
        </row>
        <row r="412">
          <cell r="A412">
            <v>1101002023</v>
          </cell>
          <cell r="B412" t="str">
            <v>- 2 FOLHAS - PARA VEICULOS - ANEXO A-047 (ESQ.) /M2</v>
          </cell>
          <cell r="C412">
            <v>240.38</v>
          </cell>
          <cell r="D412">
            <v>143.71</v>
          </cell>
          <cell r="E412">
            <v>384.09</v>
          </cell>
        </row>
        <row r="413">
          <cell r="A413">
            <v>1101002026</v>
          </cell>
          <cell r="B413" t="str">
            <v>PORTAO EM CHAPA VINCADA, INCLUSIVE FERRAGENS, NA(S) ESPECIFICACAO(OES):- 1 FOLHA - PARA PEDESTRES - ANEXO A-048 (ESQ.) /M2</v>
          </cell>
          <cell r="C413">
            <v>356.71</v>
          </cell>
          <cell r="D413">
            <v>168.78</v>
          </cell>
          <cell r="E413">
            <v>525.49</v>
          </cell>
        </row>
        <row r="414">
          <cell r="A414">
            <v>1101002027</v>
          </cell>
          <cell r="B414" t="str">
            <v>- 2 FOLHAS - PARA VEICULOS - ANEXO A-048 (ESQ.) /M2</v>
          </cell>
          <cell r="C414">
            <v>348.86</v>
          </cell>
          <cell r="D414">
            <v>166.91</v>
          </cell>
          <cell r="E414">
            <v>515.77</v>
          </cell>
        </row>
        <row r="415">
          <cell r="A415">
            <v>1101002028</v>
          </cell>
          <cell r="B415" t="str">
            <v>SINAPI - 99861 - GRADIL EM FERRO FIXADO EM VAOS DE JANELAS, FORMADO POR BARRAS CHATAS DE 25X4,8 MM. AF_04/2019 /M2</v>
          </cell>
          <cell r="C415">
            <v>0</v>
          </cell>
          <cell r="D415">
            <v>0</v>
          </cell>
          <cell r="E415">
            <v>416.97</v>
          </cell>
        </row>
        <row r="416">
          <cell r="A416">
            <v>1101002030</v>
          </cell>
          <cell r="B416" t="str">
            <v>ALCAPAO EM FERRO 70X70CM, INCLUSO FERRAGENS /UN</v>
          </cell>
          <cell r="C416">
            <v>74.89</v>
          </cell>
          <cell r="D416">
            <v>28.75</v>
          </cell>
          <cell r="E416">
            <v>103.64</v>
          </cell>
        </row>
        <row r="417">
          <cell r="A417">
            <v>1101002032</v>
          </cell>
          <cell r="B417" t="str">
            <v>ESCADA MARINHEIRO SEM GUARDA CORPO  INCLUSIVE FUNDO ANTICORROSIVO 2 DEMAOS - ANEXO A-058 (ESQ.) /M</v>
          </cell>
          <cell r="C417">
            <v>192.81</v>
          </cell>
          <cell r="D417">
            <v>114.3</v>
          </cell>
          <cell r="E417">
            <v>307.11</v>
          </cell>
        </row>
        <row r="418">
          <cell r="A418">
            <v>1101002034</v>
          </cell>
          <cell r="B418" t="str">
            <v>GUARDA CORPO PARA ESCADA MARINHEIRO INCLUSIVE FUNDO ANTICORROSIVO 2 DEMAOS - ANEXO A-059 (ESQ.) /M</v>
          </cell>
          <cell r="C418">
            <v>398.95</v>
          </cell>
          <cell r="D418">
            <v>162.88999999999999</v>
          </cell>
          <cell r="E418">
            <v>561.84</v>
          </cell>
        </row>
        <row r="419">
          <cell r="A419">
            <v>1101002036</v>
          </cell>
          <cell r="B419" t="str">
            <v>ASSENTAMENTO DE ESQUADRIA DE FERRO (JANELA BASCULANTE - COM GRAPA/CHUMBADORES) INCLUSIVE ARGAMASSA 1:3 /M2</v>
          </cell>
          <cell r="C419">
            <v>1.95</v>
          </cell>
          <cell r="D419">
            <v>59.1</v>
          </cell>
          <cell r="E419">
            <v>61.05</v>
          </cell>
        </row>
        <row r="420">
          <cell r="A420">
            <v>1101002037</v>
          </cell>
          <cell r="B420" t="str">
            <v>ASSENTAMENTO DE ESQUADRIA DE FERRO (JANELA MAXIM-AR E CORRER - COM GRAPA/CHUMBADORES) INCLUSIVE ARGAMASSA 1:3 /M2</v>
          </cell>
          <cell r="C420">
            <v>1.19</v>
          </cell>
          <cell r="D420">
            <v>100.38</v>
          </cell>
          <cell r="E420">
            <v>101.57</v>
          </cell>
        </row>
        <row r="421">
          <cell r="A421">
            <v>1101002038</v>
          </cell>
          <cell r="B421" t="str">
            <v>ASSENTAMENTO DE ESQUADRIA DE FERRO (PORTA DE BATER - COM GRAPA/CHUMBADORES) INCLUSIVE ARGAMASSA 1:3 /M2</v>
          </cell>
          <cell r="C421">
            <v>1.51</v>
          </cell>
          <cell r="D421">
            <v>97.11</v>
          </cell>
          <cell r="E421">
            <v>98.62</v>
          </cell>
        </row>
        <row r="422">
          <cell r="A422">
            <v>1101002039</v>
          </cell>
          <cell r="B422" t="str">
            <v>ASSENTAMENTO DE ESQUADRIA DE FERRO (PORTA DE CORRER) INCLUSIVE ARGAMASSA 1:3 /M2</v>
          </cell>
          <cell r="C422">
            <v>0.78</v>
          </cell>
          <cell r="D422">
            <v>63.1</v>
          </cell>
          <cell r="E422">
            <v>63.88</v>
          </cell>
        </row>
        <row r="423">
          <cell r="A423">
            <v>1101002042</v>
          </cell>
          <cell r="B423" t="str">
            <v>GRADE DE FERRO FIXA (CELA), SAE 1045, COM QUADROS E BARRAS INTERMEDIARIAS EM FERRO CHATO 2" X 3/8", BARRAS EM ACO REDONDO 7/8" A CADA 12CM E CHUMBADORES DE FERRO CHATO 2" X 3/8" /M2</v>
          </cell>
          <cell r="C423">
            <v>864.41</v>
          </cell>
          <cell r="D423">
            <v>402.76</v>
          </cell>
          <cell r="E423">
            <v>1267.17</v>
          </cell>
        </row>
        <row r="424">
          <cell r="A424">
            <v>1101002043</v>
          </cell>
          <cell r="B424" t="str">
            <v>GRADE DE FERRO FIXA (CIRCULACAO), SAE 1045, COM QUADROS E BARRAS INTERMEDIARIAS EM FERRO CHATO 2" X 3/8", BARRAS EM ACO REDONDO 7/8" A CADA 12CM E CHUMBADORES DE FERRO CHATO 2" X 3/8" /M2</v>
          </cell>
          <cell r="C424">
            <v>248.77</v>
          </cell>
          <cell r="D424">
            <v>173.98</v>
          </cell>
          <cell r="E424">
            <v>422.75</v>
          </cell>
        </row>
        <row r="425">
          <cell r="A425">
            <v>1101002044</v>
          </cell>
          <cell r="B425" t="str">
            <v>GRADE FERRO FIXA SAE 1045 COM PORTA, QUADRO E BARRAS INTERMEDIARIAS EM FERRO CHATO 2" X 3/8", FERRO REDONDO 7/8" A CADA 12CM, BATENTE EM FERRO CANTONEIRA 2.1/2" X 3/8", CHUMBADORES EM FERRO CHATO 2" X 3/8" /M2</v>
          </cell>
          <cell r="C425">
            <v>739.51</v>
          </cell>
          <cell r="D425">
            <v>340.79</v>
          </cell>
          <cell r="E425">
            <v>1080.3</v>
          </cell>
        </row>
        <row r="426">
          <cell r="A426">
            <v>1101002046</v>
          </cell>
          <cell r="B426" t="str">
            <v>PORTA GRADE (FIXADA EM GRADE) EM FERRO SAE 1045, COM QUADROS E BARRAS INTERMEDIARIAS EM FERRO CHATO 2" X 3/8", BARRAS EM FERRO REDONDO 7/8", A CADA 12CM, BATENTE EM FERRO CANTONEIRA 2.1/2" X 3/8" /M2</v>
          </cell>
          <cell r="C426">
            <v>976.13</v>
          </cell>
          <cell r="D426">
            <v>421.29</v>
          </cell>
          <cell r="E426">
            <v>1397.42</v>
          </cell>
        </row>
        <row r="427">
          <cell r="A427">
            <v>1101002048</v>
          </cell>
          <cell r="B427" t="str">
            <v>PORTA GRADE (FIX. EM ALV.) DE FE SAE 1045, PARA CELA C/ BANDEIRA FIXA(PF1) (1,00X2,10)M, QD E BARRAS INTERMED. EM ACO CHATO 2"X3/8", BARRAS EM ACO RED.7/8" A CADA 12CM, BATENTE EM FE CANT. 2.1/2"X3/8", CHUMB. FE CHATO 2"X3/8", FERROLHO ENCAMISADO /M2</v>
          </cell>
          <cell r="C427">
            <v>989.96</v>
          </cell>
          <cell r="D427">
            <v>430.65</v>
          </cell>
          <cell r="E427">
            <v>1420.61</v>
          </cell>
        </row>
        <row r="428">
          <cell r="A428">
            <v>1101002049</v>
          </cell>
          <cell r="B428" t="str">
            <v>GUARDA CORPO EM TUBO IND. 2.1/2", 2 CORRIMAOS (H=0,70M E 0,92M) EM TUBO IND. 1.1/2" CH.18, FECHAMENTO EM TUBO IND.1" CH.18 A CADA 15CM E PILARETES EM TUBO IND. 2.1/2"CH 18, INCL.FUNDO E PINT.ESMALTE, CONF. DET. ANEXO (A-15.002) /M2</v>
          </cell>
          <cell r="C428">
            <v>330.98</v>
          </cell>
          <cell r="D428">
            <v>181.61</v>
          </cell>
          <cell r="E428">
            <v>512.59</v>
          </cell>
        </row>
        <row r="429">
          <cell r="A429">
            <v>1101002050</v>
          </cell>
          <cell r="B429" t="str">
            <v>GUARDA CORPO EM TUBO IND. 2.1/2" CH.18, FIXADO EM PILARETES DE TUBO IND. 2.1/2  CH 18, FECHAMENTO EM TUBO IND. 1" CH 18 A CADA 15CM, INCLUS. FUNDO E ESMALTE SINTETICO, AMBOS EM DUAS DEMAOS, CONF. DETALHE ANEXO (A-15.001) /M2</v>
          </cell>
          <cell r="C429">
            <v>253</v>
          </cell>
          <cell r="D429">
            <v>134.97999999999999</v>
          </cell>
          <cell r="E429">
            <v>387.98</v>
          </cell>
        </row>
        <row r="430">
          <cell r="A430">
            <v>1101002051</v>
          </cell>
          <cell r="B430" t="str">
            <v>CORRIMAO DUPLO CENTRAL COM ALTURAS DE H=0,70M E H=0,92M EM TUBO DE ACO IND. 1.1/2" CH 18, FIXADOS EM PILARETES EM TUBO IND. 2.1/2" CHAPA 18 LF, INCLUS. FUNDO E PINTURA ESMALTE, AMBOS EM 2 DEMAOS, CONFORME DETALHE ANEXO (A-15.005) /M</v>
          </cell>
          <cell r="C430">
            <v>195.69</v>
          </cell>
          <cell r="D430">
            <v>109.18</v>
          </cell>
          <cell r="E430">
            <v>304.87</v>
          </cell>
        </row>
        <row r="431">
          <cell r="A431">
            <v>1101002052</v>
          </cell>
          <cell r="B431" t="str">
            <v>CORRIMAO LATERAL COM H=0,92M E H=0,70M EM TUBO IND. 1.1/2" CH 18, FIXADOS EM PILARETES EM TUBO IND. 2.1/2" CH 18, INCLUSIVE FUNDO E PINTURA ESMALTE, AMBOS EM 2 DEMAOS, CONFORME DETALHE ANEXO (A-15.007) /M</v>
          </cell>
          <cell r="C431">
            <v>164.29</v>
          </cell>
          <cell r="D431">
            <v>70.09</v>
          </cell>
          <cell r="E431">
            <v>234.38</v>
          </cell>
        </row>
        <row r="432">
          <cell r="A432">
            <v>1101002058</v>
          </cell>
          <cell r="B432" t="str">
            <v>CORRIMAO DUPLO LATERAL EM TUBO INDUSTRIAL 1.1/2" CH 18, COM ALTURAS DE H=0.70M E H=0.92M EM TUBO DE ACO IND. 1.1/2" CH 18, FIXADOS EM PAREDE COM BUCHA S12, INCLUSIVE FUNDO E ESMALTE SINTETICO, AMBOS EM 2 DEMAOS, CONF. DET. ANEXO (A-15.006) /M</v>
          </cell>
          <cell r="C432">
            <v>92.26</v>
          </cell>
          <cell r="D432">
            <v>51.55</v>
          </cell>
          <cell r="E432">
            <v>143.81</v>
          </cell>
        </row>
        <row r="433">
          <cell r="A433">
            <v>1101002061</v>
          </cell>
          <cell r="B433" t="str">
            <v>GUARDA CORPO EM TUBO INDUSTRIAL DE 2.1/2" CH 18, FIXADO EM PILARETE DE TUBO INDUSTRIAL 2.1/2" CH 18, FECHAMENTO EM TELA ONDULADA MALHA 2", INCLUSIVE PINTURA FUNDO ANTICORROSIVO E PINTURA ESMALTE, AMBOS EM 2 DEMAOS, CONF. DET. ANEXO (A-15.003) /M2</v>
          </cell>
          <cell r="C433">
            <v>270.20999999999998</v>
          </cell>
          <cell r="D433">
            <v>119.18</v>
          </cell>
          <cell r="E433">
            <v>389.39</v>
          </cell>
        </row>
        <row r="434">
          <cell r="A434">
            <v>1101002064</v>
          </cell>
          <cell r="B434" t="str">
            <v>GUARDA CORPO EM TUBO IND.2.1/2" CH 18, 2 CORRIMAOS (H=0,70M E 0,92M) EM TUBO IND.1.1/2" CH 18, FIXADO EM PILARETE TUBO IND. 2.1/2" CH 18, FECHAMENTO TELA ONDULADA MALHA 2", INCLUS.FUNDO E PINTURA ESMALTE, CONF. DETALHE ANEXO (A-15.004) /M2</v>
          </cell>
          <cell r="C434">
            <v>438.3</v>
          </cell>
          <cell r="D434">
            <v>94.47</v>
          </cell>
          <cell r="E434">
            <v>532.77</v>
          </cell>
        </row>
        <row r="435">
          <cell r="A435">
            <v>0</v>
          </cell>
          <cell r="B435">
            <v>0</v>
          </cell>
          <cell r="C435">
            <v>0</v>
          </cell>
          <cell r="D435">
            <v>0</v>
          </cell>
          <cell r="E435">
            <v>0</v>
          </cell>
        </row>
        <row r="436">
          <cell r="A436">
            <v>0</v>
          </cell>
          <cell r="B436" t="str">
            <v>*  FERRAGENS</v>
          </cell>
          <cell r="C436">
            <v>0</v>
          </cell>
          <cell r="D436">
            <v>0</v>
          </cell>
          <cell r="E436">
            <v>0</v>
          </cell>
        </row>
        <row r="437">
          <cell r="A437">
            <v>1101003013</v>
          </cell>
          <cell r="B437" t="str">
            <v>FECHADURA TIPO BICO DE PAPAGAIO PARA PORTA DE CORRER EXTERNA, EM ACO INOX COM ACABAMENTO CROMADO, MAQUINA COM 45 MM, INCLUINDO CHAVE TIPO CILINDRO - FORNECIMENTO E INSTALACAO /UN</v>
          </cell>
          <cell r="C437">
            <v>58.23</v>
          </cell>
          <cell r="D437">
            <v>19.989999999999998</v>
          </cell>
          <cell r="E437">
            <v>78.22</v>
          </cell>
        </row>
        <row r="438">
          <cell r="A438">
            <v>1101003015</v>
          </cell>
          <cell r="B438" t="str">
            <v>SINAPI - 90830 - FECHADURA DE EMBUTIR COM CILINDRO, EXTERNA, COMPLETA, ACABAMENTO PADRAO MEDIO, INCLUSO EXECUCAO DE FURO - FORNECIMENTO E INSTALACAO. AF_12/2019 /UN</v>
          </cell>
          <cell r="C438">
            <v>0</v>
          </cell>
          <cell r="D438">
            <v>0</v>
          </cell>
          <cell r="E438">
            <v>105.24</v>
          </cell>
        </row>
        <row r="439">
          <cell r="A439">
            <v>1101003017</v>
          </cell>
          <cell r="B439" t="str">
            <v>SINAPI - 91304 - FECHADURA DE EMBUTIR COM CILINDRO, EXTERNA, COMPLETA, ACABAMENTO PADRAO POPULAR, INCLUSO EXECUCAO DE FURO - FORNECIMENTO E INSTALACAO. AF_12/2019 /UN</v>
          </cell>
          <cell r="C439">
            <v>0</v>
          </cell>
          <cell r="D439">
            <v>0</v>
          </cell>
          <cell r="E439">
            <v>66.099999999999994</v>
          </cell>
        </row>
        <row r="440">
          <cell r="A440">
            <v>1101003018</v>
          </cell>
          <cell r="B440" t="str">
            <v>SINAPI - 91306 - FECHADURA DE EMBUTIR PARA PORTAS INTERNAS, COMPLETA, ACABAMENTO PADRAO MEDIO, COM EXECUCAO DE FURO - FORNECIMENTO E INSTALACAO. AF_12/2019 /UN</v>
          </cell>
          <cell r="C440">
            <v>0</v>
          </cell>
          <cell r="D440">
            <v>0</v>
          </cell>
          <cell r="E440">
            <v>91.7</v>
          </cell>
        </row>
        <row r="441">
          <cell r="A441">
            <v>1101003019</v>
          </cell>
          <cell r="B441" t="str">
            <v>SINAPI - 91305 - FECHADURA DE EMBUTIR PARA PORTA DE BANHEIRO, COMPLETA, ACABAMENTO PADRAO POPULAR, INCLUSO EXECUCAO DE FURO - FORNECIMENTO E INSTALACAO. AF_12/2019 /UN</v>
          </cell>
          <cell r="C441">
            <v>0</v>
          </cell>
          <cell r="D441">
            <v>0</v>
          </cell>
          <cell r="E441">
            <v>64.77</v>
          </cell>
        </row>
        <row r="442">
          <cell r="A442">
            <v>1101003020</v>
          </cell>
          <cell r="B442" t="str">
            <v>SINAPI - 91307 - FECHADURA DE EMBUTIR PARA PORTAS INTERNAS, COMPLETA, ACABAMENTO PADRAO POPULAR, COM EXECUCAO DE FURO - FORNECIMENTO E INSTALACAO. AF_12/2019 /UN</v>
          </cell>
          <cell r="C442">
            <v>0</v>
          </cell>
          <cell r="D442">
            <v>0</v>
          </cell>
          <cell r="E442">
            <v>55.69</v>
          </cell>
        </row>
        <row r="443">
          <cell r="A443">
            <v>1101003021</v>
          </cell>
          <cell r="B443" t="str">
            <v>SINAPI - 90831 - FECHADURA DE EMBUTIR PARA PORTA DE BANHEIRO, COMPLETA, ACABAMENTO PADRAO MEDIO, INCLUSO EXECUCAO DE FURO - FORNECIMENTO E INSTALACAO. AF_12/2019 /UN</v>
          </cell>
          <cell r="C443">
            <v>0</v>
          </cell>
          <cell r="D443">
            <v>0</v>
          </cell>
          <cell r="E443">
            <v>91.7</v>
          </cell>
        </row>
        <row r="444">
          <cell r="A444">
            <v>1101003022</v>
          </cell>
          <cell r="B444" t="str">
            <v>SINAPI - 100709 - DOBRADICA EM ACO/FERRO, 3" X 21/2", E=1,9 A 2MM, SEN ANEL, CROMADO OU ZINCADO, TAMPA BOLA, COM PARAFUSOS. AF_12/2019 /UN</v>
          </cell>
          <cell r="C444">
            <v>0</v>
          </cell>
          <cell r="D444">
            <v>0</v>
          </cell>
          <cell r="E444">
            <v>30.1</v>
          </cell>
        </row>
        <row r="445">
          <cell r="A445">
            <v>1101003030</v>
          </cell>
          <cell r="B445" t="str">
            <v>SINAPI - 100705 - TARJETA TIPO LIVRE/OCUPADO PARA PORTA DE BANHEIRO. AF_12/2019 /UN</v>
          </cell>
          <cell r="C445">
            <v>0</v>
          </cell>
          <cell r="D445">
            <v>0</v>
          </cell>
          <cell r="E445">
            <v>60.44</v>
          </cell>
        </row>
        <row r="446">
          <cell r="A446">
            <v>1101003035</v>
          </cell>
          <cell r="B446" t="str">
            <v>CALCO/PRENDEDOR DE LATAO CROMADO PARA PORTA /UN</v>
          </cell>
          <cell r="C446">
            <v>24.9</v>
          </cell>
          <cell r="D446">
            <v>8.7200000000000006</v>
          </cell>
          <cell r="E446">
            <v>33.619999999999997</v>
          </cell>
        </row>
        <row r="447">
          <cell r="A447">
            <v>1101003038</v>
          </cell>
          <cell r="B447" t="str">
            <v>MAO-DE-OBRA PARA COLOCACAO DE:- DOBRADICA /UN</v>
          </cell>
          <cell r="C447">
            <v>0</v>
          </cell>
          <cell r="D447">
            <v>24.08</v>
          </cell>
          <cell r="E447">
            <v>24.08</v>
          </cell>
        </row>
        <row r="448">
          <cell r="A448">
            <v>1101003040</v>
          </cell>
          <cell r="B448" t="str">
            <v>- FECHADURA /UN</v>
          </cell>
          <cell r="C448">
            <v>0</v>
          </cell>
          <cell r="D448">
            <v>26.34</v>
          </cell>
          <cell r="E448">
            <v>26.34</v>
          </cell>
        </row>
        <row r="449">
          <cell r="A449">
            <v>0</v>
          </cell>
          <cell r="B449">
            <v>0</v>
          </cell>
          <cell r="C449">
            <v>0</v>
          </cell>
          <cell r="D449">
            <v>0</v>
          </cell>
          <cell r="E449">
            <v>0</v>
          </cell>
        </row>
        <row r="450">
          <cell r="A450">
            <v>0</v>
          </cell>
          <cell r="B450" t="str">
            <v>*  ALUMINIO E INOX</v>
          </cell>
          <cell r="C450">
            <v>0</v>
          </cell>
          <cell r="D450">
            <v>0</v>
          </cell>
          <cell r="E450">
            <v>0</v>
          </cell>
        </row>
        <row r="451">
          <cell r="A451">
            <v>1101004010</v>
          </cell>
          <cell r="B451" t="str">
            <v>SINAPI - 91341 - PORTA EM ALUMINIO DE ABRIR TIPO VENEZIANA COM GUARNICAO, FIXACAO COM PARAFUSOS - FORNECIMENTO E INSTALACAO. AF_12/2019 /M2</v>
          </cell>
          <cell r="C451">
            <v>0</v>
          </cell>
          <cell r="D451">
            <v>0</v>
          </cell>
          <cell r="E451">
            <v>589.76</v>
          </cell>
        </row>
        <row r="453">
          <cell r="B453" t="str">
            <v>INSTALACOES ELETRICAS</v>
          </cell>
        </row>
        <row r="455">
          <cell r="A455" t="str">
            <v>CODIGO</v>
          </cell>
          <cell r="B455" t="str">
            <v>S E R V I C O S</v>
          </cell>
          <cell r="C455" t="str">
            <v>MATERIAL</v>
          </cell>
          <cell r="D455" t="str">
            <v>MAO OBRA</v>
          </cell>
          <cell r="E455" t="str">
            <v>TOTAL</v>
          </cell>
        </row>
        <row r="458">
          <cell r="A458">
            <v>0</v>
          </cell>
          <cell r="B458" t="str">
            <v>*  LUMINARIAS E ACESSORIOS</v>
          </cell>
          <cell r="C458">
            <v>0</v>
          </cell>
          <cell r="D458">
            <v>0</v>
          </cell>
          <cell r="E458">
            <v>0</v>
          </cell>
        </row>
        <row r="459">
          <cell r="A459">
            <v>1201001002</v>
          </cell>
          <cell r="B459" t="str">
            <v>LUMINARIA TIPO PLAFON REDONDO COM VIDRO FOSCO, DIAMETRO DE 30 CM, INCLUSIVE DUAS LAMPADAS LED 10W - FORNECIMENTO E INSTALACAO /UN</v>
          </cell>
          <cell r="C459">
            <v>66.260000000000005</v>
          </cell>
          <cell r="D459">
            <v>18.100000000000001</v>
          </cell>
          <cell r="E459">
            <v>84.36</v>
          </cell>
        </row>
        <row r="460">
          <cell r="A460">
            <v>1201001004</v>
          </cell>
          <cell r="B460" t="str">
            <v>LUMINARIA SPOT DE SOBREPOR EM ALUMINIO COM ALETA PLASTICA, INCLUSIVE DUAS LAMPADAS LED 10W - FORNECIMENTO E INSTALACAO /UN</v>
          </cell>
          <cell r="C460">
            <v>69.13</v>
          </cell>
          <cell r="D460">
            <v>15.27</v>
          </cell>
          <cell r="E460">
            <v>84.4</v>
          </cell>
        </row>
        <row r="461">
          <cell r="A461">
            <v>1201001006</v>
          </cell>
          <cell r="B461" t="str">
            <v>SINAPI - 97607 - LUMINARIA ARANDELA TIPO TARTARUGA, DE SOBREPOR, COM 1 LAMPADA LED DE 6 W, SEM REATOR - FORNECIMENTO E INSTALACAO. AF_02/2020 /UN</v>
          </cell>
          <cell r="C461">
            <v>0</v>
          </cell>
          <cell r="D461">
            <v>0</v>
          </cell>
          <cell r="E461">
            <v>74.58</v>
          </cell>
        </row>
        <row r="462">
          <cell r="A462">
            <v>1201001007</v>
          </cell>
          <cell r="B462" t="str">
            <v>LUMINARIA LED DE EMBUTIR EM FORRO DE GESSO OU MODULADO, COM ALETAS E REFLETORES EM ALUMINIO ALTO BRILHO, REF. CAA01-E216 DA LUMICENTER OU SIMILAR, INCLUSO DUAS LAMPADAS T 8 DE 9W - FORNECIMENTO E INSTALACAO /CJ</v>
          </cell>
          <cell r="C462">
            <v>147.38</v>
          </cell>
          <cell r="D462">
            <v>8.09</v>
          </cell>
          <cell r="E462">
            <v>155.47</v>
          </cell>
        </row>
        <row r="463">
          <cell r="A463">
            <v>1201001008</v>
          </cell>
          <cell r="B463" t="str">
            <v>LUMINARIA LED DE EMBUTIR EM FORRO DE GESSO OU MODULADO, COM ALETAS E REFLETORES EM ALUMINIO ALTO BRILHO, REF. CAA01-E232 DA LUMICENTER OU SIMILAR, INCLUSO DUAS LAMPADAS T 8 DE 18W - FORNECIMENTO E INSTALACAO /CJ</v>
          </cell>
          <cell r="C463">
            <v>233.9</v>
          </cell>
          <cell r="D463">
            <v>8.09</v>
          </cell>
          <cell r="E463">
            <v>241.99</v>
          </cell>
        </row>
        <row r="464">
          <cell r="A464">
            <v>1201001104</v>
          </cell>
          <cell r="B464" t="str">
            <v>LUMINARIA TUBULAR LED, REF. CALHA SLIN (2X18W), 3.250LM, 120CM LINEAR, DA RCA OU SIMILAR - FORNECIMENTO E INSTALACAO /UN</v>
          </cell>
          <cell r="C464">
            <v>111.65</v>
          </cell>
          <cell r="D464">
            <v>12.32</v>
          </cell>
          <cell r="E464">
            <v>123.97</v>
          </cell>
        </row>
        <row r="465">
          <cell r="A465">
            <v>1201001113</v>
          </cell>
          <cell r="B465" t="str">
            <v>LUMINARIA LED DE SOBREPOR, COM ALETAS E REFLETORES EM ALUMINIO ALTO BRILHO, REF. CAA01-S216 DA LUMICENTER OU SIMILAR, INCLUSO DUAS LAMPADAS T 8 DE 9W - FORNECIMENTO E INSTALACAO /CJ</v>
          </cell>
          <cell r="C465">
            <v>176.62</v>
          </cell>
          <cell r="D465">
            <v>12.32</v>
          </cell>
          <cell r="E465">
            <v>188.94</v>
          </cell>
        </row>
        <row r="466">
          <cell r="A466">
            <v>1201001114</v>
          </cell>
          <cell r="B466" t="str">
            <v>LUMINARIA LED DE SOBREPOR, COM ALETAS E REFLETORES EM ALUMINIO ALTO BRILHO, REF. C06 DA ABALUX OU SIMILAR, INCLUSO DUAS LAMPADAS T 8 DE 18W - FORNECIMENTO E INSTALACAO /CJ</v>
          </cell>
          <cell r="C466">
            <v>269.38</v>
          </cell>
          <cell r="D466">
            <v>12.32</v>
          </cell>
          <cell r="E466">
            <v>281.7</v>
          </cell>
        </row>
        <row r="467">
          <cell r="A467">
            <v>1201001115</v>
          </cell>
          <cell r="B467" t="str">
            <v>SINAPI - 97585 - LUMINARIA TIPO CALHA, DE SOBREPOR, COM 2 LAMPADAS TUBULARES FLUORESCENTES DE 18 W, COM REATOR DE PARTIDA RAPIDA - FORNECIMENTO E INSTALACAO. AF_02/2020 /UN</v>
          </cell>
          <cell r="C467">
            <v>0</v>
          </cell>
          <cell r="D467">
            <v>0</v>
          </cell>
          <cell r="E467">
            <v>71.88</v>
          </cell>
        </row>
        <row r="468">
          <cell r="A468">
            <v>1201001116</v>
          </cell>
          <cell r="B468" t="str">
            <v>SINAPI - 97586 - LUMINARIA TIPO CALHA, DE SOBREPOR, COM 2 LAMPADAS TUBULARES FLUORESCENTES DE 36 W, COM REATOR DE PARTIDA RAPIDA - FORNECIMENTO E INSTALACAO. AF_02/2020 /UN</v>
          </cell>
          <cell r="C468">
            <v>0</v>
          </cell>
          <cell r="D468">
            <v>0</v>
          </cell>
          <cell r="E468">
            <v>97.17</v>
          </cell>
        </row>
        <row r="469">
          <cell r="A469">
            <v>1201001120</v>
          </cell>
          <cell r="B469" t="str">
            <v>SINAPI - 97599 - LUMINARIA DE EMERGENCIA, COM 30 LAMPADAS LED DE 2 W, SEM REATOR - FORNECIMENTO E INSTALACAO. AF_02/2020 /UN</v>
          </cell>
          <cell r="C469">
            <v>0</v>
          </cell>
          <cell r="D469">
            <v>0</v>
          </cell>
          <cell r="E469">
            <v>31.07</v>
          </cell>
        </row>
        <row r="470">
          <cell r="A470">
            <v>1201001127</v>
          </cell>
          <cell r="B470" t="str">
            <v>LUMINARIA REDONDA TIPO INDUSTRIAL LED, REF. UFO INDUSTRIAL HIGH BAY, 150W, 14.500LM DA RCA OU SIMILAR - FORNECIMENTO E INSTALACAO /UN</v>
          </cell>
          <cell r="C470">
            <v>401.61</v>
          </cell>
          <cell r="D470">
            <v>8.09</v>
          </cell>
          <cell r="E470">
            <v>409.7</v>
          </cell>
        </row>
        <row r="471">
          <cell r="A471">
            <v>1201001132</v>
          </cell>
          <cell r="B471" t="str">
            <v>SINAPI - 101666 - REFLETOR RETANGULAR FECHADO, COM LAMPADA VAPOR METALICO 400 W - FORNECIMENTO E INSTALACAO. AF_08/2020 /UN</v>
          </cell>
          <cell r="C471">
            <v>0</v>
          </cell>
          <cell r="D471">
            <v>0</v>
          </cell>
          <cell r="E471">
            <v>240.41</v>
          </cell>
        </row>
        <row r="472">
          <cell r="A472">
            <v>1201001133</v>
          </cell>
          <cell r="B472" t="str">
            <v>REFLETOR RETANGULAR FECHADO LED, REF. FLOOD LIGHT IP 68, 250W, 26.000LM, COM DOIS MODULOS DA RCA OU SIMILAR - FORNECIMENTO E INSTALACAO /UN</v>
          </cell>
          <cell r="C472">
            <v>441.84</v>
          </cell>
          <cell r="D472">
            <v>70.38</v>
          </cell>
          <cell r="E472">
            <v>512.22</v>
          </cell>
        </row>
        <row r="473">
          <cell r="A473">
            <v>1201001138</v>
          </cell>
          <cell r="B473" t="str">
            <v>LUMINARIA DECORATIVA MOD. SBD 216-GL COM POSTE FLANGEADO MOD. SBP-852B/1-20GF PINTADO E CHUMBADOR 1/2"X300MM AMBOS DA SHOMEI OU SIMILAR, INCLUSIVE LAMPADA LED DE 60/70W - FORNECIMENTO E INSTALACAO /CJ</v>
          </cell>
          <cell r="C473">
            <v>575.25</v>
          </cell>
          <cell r="D473">
            <v>44.85</v>
          </cell>
          <cell r="E473">
            <v>620.1</v>
          </cell>
        </row>
        <row r="474">
          <cell r="A474">
            <v>1201001146</v>
          </cell>
          <cell r="B474" t="str">
            <v>LUMINARIA PUBLICA FECHADA MOD. SB123/250 COM POSTE GALVANIZADO CURVO SIMPLES MOD. 810/060-3020-J-GF (H=6,00M), AMBOS DA SHOMEI OU SIMILAR, INCLUSIVE LAMPADA VAPOR DE SODIO DE 250W E REATOR - FORNECIMENTO E INSTALACAO /CJ</v>
          </cell>
          <cell r="C474">
            <v>1757.1</v>
          </cell>
          <cell r="D474">
            <v>44.85</v>
          </cell>
          <cell r="E474">
            <v>1801.95</v>
          </cell>
        </row>
        <row r="475">
          <cell r="A475">
            <v>1201001147</v>
          </cell>
          <cell r="B475" t="str">
            <v>LUMINARIA PUBLICA FECHADA MOD. SB123/250 COM POSTE GALVANIZADO CURVO DUPLO MOD. 820/060-3020-J-GF (H=6,00M), AMBOS DA SHOMEI OU SIMILAR, INCLUSIVE LAMPADA VAPOR DE SODIO DE 250W E REATOR - FORNECIMENTO E INSTALACAO /CJ</v>
          </cell>
          <cell r="C475">
            <v>2567.5700000000002</v>
          </cell>
          <cell r="D475">
            <v>65.12</v>
          </cell>
          <cell r="E475">
            <v>2632.69</v>
          </cell>
        </row>
        <row r="476">
          <cell r="A476">
            <v>1201001153</v>
          </cell>
          <cell r="B476" t="str">
            <v>LUMINARIA PUBLICA ABERTA MOD. 102/2 E-40, COM BRACO EM TUBO DE ACO GALVANIZADO MOD. 1/25-15 COMP=1500MM, AMBOS DA SHOMEI OU SIMILAR, INCLUSIVE LAMPADA VAPOR DE SODIO 250W E REATOR - FORNECIMENTO E INSTALACAO /CJ</v>
          </cell>
          <cell r="C476">
            <v>356.35</v>
          </cell>
          <cell r="D476">
            <v>70.38</v>
          </cell>
          <cell r="E476">
            <v>426.73</v>
          </cell>
        </row>
        <row r="477">
          <cell r="A477">
            <v>1201001155</v>
          </cell>
          <cell r="B477" t="str">
            <v>LUMINARIA DECORATIVA ANTIVANDALISMO, SBD-207/150 E-27 COM POSTE FLAGEADO SBP 850-B/1-25 E CHUMBADOR, AMBOS DA SHOMEI OU SIMILAR, INCLUSIVE LAMPADA VAPOR METALICO 150W E REATOR - FORNECIMENTO E INSTALACAO /UN</v>
          </cell>
          <cell r="C477">
            <v>1013.36</v>
          </cell>
          <cell r="D477">
            <v>44.85</v>
          </cell>
          <cell r="E477">
            <v>1058.21</v>
          </cell>
        </row>
        <row r="478">
          <cell r="A478">
            <v>1201001158</v>
          </cell>
          <cell r="B478" t="str">
            <v>SINAPI - 100620 - POSTE DE ACO CONICO CONTINUO CURVO SIMPLES, FLANGEADO, H=9M, INCLUSIVE LUMINARIA, SEM LAMPADA - FORNECIMENTO E INSTALACAO. AF_11/2019 /UN</v>
          </cell>
          <cell r="C478">
            <v>0</v>
          </cell>
          <cell r="D478">
            <v>0</v>
          </cell>
          <cell r="E478">
            <v>2321.27</v>
          </cell>
        </row>
        <row r="479">
          <cell r="A479">
            <v>1201001159</v>
          </cell>
          <cell r="B479" t="str">
            <v>SINAPI - 100621 - POSTE DE ACO CONICO CONTINUO CURVO DUPLO, FLANGEADO, H=9M, INCLUSIVE LUMINARIAS, SEM LAMPADAS - FORNECIMENTO E INSTALACAO. AF_11/2019 /UN</v>
          </cell>
          <cell r="C479">
            <v>0</v>
          </cell>
          <cell r="D479">
            <v>0</v>
          </cell>
          <cell r="E479">
            <v>2668.3</v>
          </cell>
        </row>
        <row r="480">
          <cell r="A480">
            <v>1201001161</v>
          </cell>
          <cell r="B480" t="str">
            <v>LAMPADA LED 15 W BIVOLT BRANCA, FORMATO TRADICIONAL (BASE E27) - FORNECIMENTO E INSTALACAO /UN</v>
          </cell>
          <cell r="C480">
            <v>21.56</v>
          </cell>
          <cell r="D480">
            <v>4.32</v>
          </cell>
          <cell r="E480">
            <v>25.88</v>
          </cell>
        </row>
        <row r="481">
          <cell r="A481">
            <v>1201001162</v>
          </cell>
          <cell r="B481" t="str">
            <v>SINAPI - 97610 - LAMPADA COMPACTA DE LED 10 W, BASE E27 - FORNECIMENTO E INSTALACAO. AF_02/2020 /UN</v>
          </cell>
          <cell r="C481">
            <v>0</v>
          </cell>
          <cell r="D481">
            <v>0</v>
          </cell>
          <cell r="E481">
            <v>17.48</v>
          </cell>
        </row>
        <row r="482">
          <cell r="A482">
            <v>1201001163</v>
          </cell>
          <cell r="B482" t="str">
            <v>SINAPI - 97611 - LAMPADA COMPACTA FLUORESCENTE DE 15 W, BASE E27 - FORNECIMENTO E INSTALACAO. AF_02/2020 /UN</v>
          </cell>
          <cell r="C482">
            <v>0</v>
          </cell>
          <cell r="D482">
            <v>0</v>
          </cell>
          <cell r="E482">
            <v>15.34</v>
          </cell>
        </row>
        <row r="483">
          <cell r="A483">
            <v>1201001165</v>
          </cell>
          <cell r="B483" t="str">
            <v>SINAPI - 97612 - LAMPADA COMPACTA FLUORESCENTE DE 20 W, BASE E27 - FORNECIMENTO E INSTALACAO. AF_02/2020 /UN</v>
          </cell>
          <cell r="C483">
            <v>0</v>
          </cell>
          <cell r="D483">
            <v>0</v>
          </cell>
          <cell r="E483">
            <v>16.52</v>
          </cell>
        </row>
        <row r="484">
          <cell r="A484">
            <v>1201001166</v>
          </cell>
          <cell r="B484" t="str">
            <v>SINAPI - 97615 - LAMPADA TUBULAR FLUORESCENTE T8 DE 16/18 W, BASE G13 - FORNECIMENTO E INSTALACAO. AF_02/2020_P /UN</v>
          </cell>
          <cell r="C484">
            <v>0</v>
          </cell>
          <cell r="D484">
            <v>0</v>
          </cell>
          <cell r="E484">
            <v>34.9</v>
          </cell>
        </row>
        <row r="485">
          <cell r="A485">
            <v>1201001167</v>
          </cell>
          <cell r="B485" t="str">
            <v>SINAPI - 97617 - LAMPADA TUBULAR FLUORESCENTE T10 DE 20/40 W, BASE G13 - FORNECIMENTO E INSTALACAO. AF_02/2020_P /UN</v>
          </cell>
          <cell r="C485">
            <v>0</v>
          </cell>
          <cell r="D485">
            <v>0</v>
          </cell>
          <cell r="E485">
            <v>39.53</v>
          </cell>
        </row>
        <row r="486">
          <cell r="A486">
            <v>1201001170</v>
          </cell>
          <cell r="B486" t="str">
            <v>SINAPI - 97616 - LAMPADA TUBULAR FLUORESCENTE T8 DE 32/36 W, BASE G13 - FORNECIMENTO E INSTALACAO. AF_02/2020_P /UN</v>
          </cell>
          <cell r="C486">
            <v>0</v>
          </cell>
          <cell r="D486">
            <v>0</v>
          </cell>
          <cell r="E486">
            <v>39.72</v>
          </cell>
        </row>
        <row r="487">
          <cell r="A487">
            <v>1201001171</v>
          </cell>
          <cell r="B487" t="str">
            <v>SINAPI - 101645 - LAMPADA MISTA 160 W - FORNECIMENTO E INSTALACAO. AF_08/2020 /UN</v>
          </cell>
          <cell r="C487">
            <v>0</v>
          </cell>
          <cell r="D487">
            <v>0</v>
          </cell>
          <cell r="E487">
            <v>16.059999999999999</v>
          </cell>
        </row>
        <row r="488">
          <cell r="A488">
            <v>1201001173</v>
          </cell>
          <cell r="B488" t="str">
            <v>SINAPI - 101646 - LAMPADA MISTA 250 W - FORNECIMENTO E INSTALACAO. AF_08/2020 /UN</v>
          </cell>
          <cell r="C488">
            <v>0</v>
          </cell>
          <cell r="D488">
            <v>0</v>
          </cell>
          <cell r="E488">
            <v>21.26</v>
          </cell>
        </row>
        <row r="489">
          <cell r="A489">
            <v>1201001175</v>
          </cell>
          <cell r="B489" t="str">
            <v>SINAPI - 101647 - LAMPADA MISTA 500 W - FORNECIMENTO E INSTALACAO. AF_08/2020 /UN</v>
          </cell>
          <cell r="C489">
            <v>0</v>
          </cell>
          <cell r="D489">
            <v>0</v>
          </cell>
          <cell r="E489">
            <v>38.89</v>
          </cell>
        </row>
        <row r="490">
          <cell r="A490">
            <v>1201001176</v>
          </cell>
          <cell r="B490" t="str">
            <v>SINAPI - 97614 - LAMPADA COMPACTA DE VAPOR METALICO OVOIDE 150 W, BASE E27 - FORNECIMENTO E INSTALACAO. AF_02/2020 /UN</v>
          </cell>
          <cell r="C490">
            <v>0</v>
          </cell>
          <cell r="D490">
            <v>0</v>
          </cell>
          <cell r="E490">
            <v>34.590000000000003</v>
          </cell>
        </row>
        <row r="491">
          <cell r="A491">
            <v>1201001177</v>
          </cell>
          <cell r="B491" t="str">
            <v>SINAPI - 101643 - LAMPADA VAPOR DE MERCÚRIO 250 W - FORNECIMENTO E INSTALACAO. AF_08/2020 /UN</v>
          </cell>
          <cell r="C491">
            <v>0</v>
          </cell>
          <cell r="D491">
            <v>0</v>
          </cell>
          <cell r="E491">
            <v>24.96</v>
          </cell>
        </row>
        <row r="492">
          <cell r="A492">
            <v>1201001178</v>
          </cell>
          <cell r="B492" t="str">
            <v>SINAPI - 101649 - LAMPADA VAPOR DE SODIO 250 W - FORNECIMENTO E INSTALACAO. AF_08/2020 /UN</v>
          </cell>
          <cell r="C492">
            <v>0</v>
          </cell>
          <cell r="D492">
            <v>0</v>
          </cell>
          <cell r="E492">
            <v>34.68</v>
          </cell>
        </row>
        <row r="493">
          <cell r="A493">
            <v>1201001179</v>
          </cell>
          <cell r="B493" t="str">
            <v>SINAPI - 101644 - LAMPADA VAPOR DE MERCÚRIO 400 W - FORNECIMENTO E INSTALACAO. AF_08/2020 /UN</v>
          </cell>
          <cell r="C493">
            <v>0</v>
          </cell>
          <cell r="D493">
            <v>0</v>
          </cell>
          <cell r="E493">
            <v>33.71</v>
          </cell>
        </row>
        <row r="494">
          <cell r="A494">
            <v>1201001181</v>
          </cell>
          <cell r="B494" t="str">
            <v>SINAPI - 101650 - LAMPADA VAPOR DE SODIO 400 W - FORNECIMENTO E INSTALACAO. AF_08/2020 /UN</v>
          </cell>
          <cell r="C494">
            <v>0</v>
          </cell>
          <cell r="D494">
            <v>0</v>
          </cell>
          <cell r="E494">
            <v>40.28</v>
          </cell>
        </row>
        <row r="495">
          <cell r="A495">
            <v>1201001182</v>
          </cell>
          <cell r="B495" t="str">
            <v>SINAPI - 101640 - LAMPADA VAPOR METALICO 400 W - FORNECIMENTO E INSTALACAO. AF_08/2020 /UN</v>
          </cell>
          <cell r="C495">
            <v>0</v>
          </cell>
          <cell r="D495">
            <v>0</v>
          </cell>
          <cell r="E495">
            <v>54.99</v>
          </cell>
        </row>
        <row r="496">
          <cell r="A496">
            <v>1201001183</v>
          </cell>
          <cell r="B496" t="str">
            <v>SOQUETE ANTIVIBRATORIO PANAN, INSOL OU SIMILAR PARA LAMPADA FLUORESCENTE /UN</v>
          </cell>
          <cell r="C496">
            <v>8.2799999999999994</v>
          </cell>
          <cell r="D496">
            <v>2.15</v>
          </cell>
          <cell r="E496">
            <v>10.43</v>
          </cell>
        </row>
        <row r="497">
          <cell r="A497">
            <v>1201001185</v>
          </cell>
          <cell r="B497" t="str">
            <v>REATOR PARTIDA RAPIDA 2X20W DA PHILIPS OU SIMILAR /UN</v>
          </cell>
          <cell r="C497">
            <v>23.79</v>
          </cell>
          <cell r="D497">
            <v>18.02</v>
          </cell>
          <cell r="E497">
            <v>41.81</v>
          </cell>
        </row>
        <row r="498">
          <cell r="A498">
            <v>1201001187</v>
          </cell>
          <cell r="B498" t="str">
            <v>SINAPI - 100921 - REATOR DE PARTIDA RAPIDA PARA LAMPADA FLUORESCENTE 2X40W - FORNECIMENTO E INSTALACAO. AF_02/2020 /UN</v>
          </cell>
          <cell r="C498">
            <v>0</v>
          </cell>
          <cell r="D498">
            <v>0</v>
          </cell>
          <cell r="E498">
            <v>42.61</v>
          </cell>
        </row>
        <row r="499">
          <cell r="A499">
            <v>1201001188</v>
          </cell>
          <cell r="B499" t="str">
            <v>REATOR DUPLO ELETRONICO ALTO FATOR PARA LAMPADA FLUORESCENTE 18/20 W, PHILIPS OU SIMILAR /UN</v>
          </cell>
          <cell r="C499">
            <v>23.79</v>
          </cell>
          <cell r="D499">
            <v>18.02</v>
          </cell>
          <cell r="E499">
            <v>41.81</v>
          </cell>
        </row>
        <row r="500">
          <cell r="A500">
            <v>1201001189</v>
          </cell>
          <cell r="B500" t="str">
            <v>REATOR DUPLO ELETRONICO ALTO FATOR PARA LAMPADA FLUORESCENTE 36/40 W, PHILIPS OU SIMILAR /UN</v>
          </cell>
          <cell r="C500">
            <v>24.59</v>
          </cell>
          <cell r="D500">
            <v>18.02</v>
          </cell>
          <cell r="E500">
            <v>42.61</v>
          </cell>
        </row>
        <row r="501">
          <cell r="A501">
            <v>1201001194</v>
          </cell>
          <cell r="B501" t="str">
            <v>REATOR PARA LAMPADA VAPOR METALICO DE 150W /UN</v>
          </cell>
          <cell r="C501">
            <v>67</v>
          </cell>
          <cell r="D501">
            <v>6.83</v>
          </cell>
          <cell r="E501">
            <v>73.83</v>
          </cell>
        </row>
        <row r="502">
          <cell r="A502">
            <v>1201001197</v>
          </cell>
          <cell r="B502" t="str">
            <v>SINAPI - 101626 - REATOR PARA LAMPADA VAPOR DE MERCÚRIO 400 W, USO EXTERNO - FORNECIMENTO E INSTALACAO. AF_08/2020 /UN</v>
          </cell>
          <cell r="C502">
            <v>0</v>
          </cell>
          <cell r="D502">
            <v>0</v>
          </cell>
          <cell r="E502">
            <v>104.25</v>
          </cell>
        </row>
        <row r="503">
          <cell r="A503">
            <v>1201001198</v>
          </cell>
          <cell r="B503" t="str">
            <v>SINAPI - 101627 - REATOR PARA LAMPADA VAPOR DE SODIO 250 W, USO EXTERNO - FORNECIMENTO E INSTALACAO. AF_08/2020 /UN</v>
          </cell>
          <cell r="C503">
            <v>0</v>
          </cell>
          <cell r="D503">
            <v>0</v>
          </cell>
          <cell r="E503">
            <v>161.52000000000001</v>
          </cell>
        </row>
        <row r="504">
          <cell r="A504">
            <v>1201001199</v>
          </cell>
          <cell r="B504" t="str">
            <v>REATOR PARA LAMPADA A VAPOR DE SODIO DE ALTA PRESSAO, COM IGNITOR, NA(S) ESPECIFICACAO(OES):- 400 W RVS 400 A-26 OC-IG - PHILIPS OU SIMILAR /UN</v>
          </cell>
          <cell r="C504">
            <v>82.79</v>
          </cell>
          <cell r="D504">
            <v>6.83</v>
          </cell>
          <cell r="E504">
            <v>89.62</v>
          </cell>
        </row>
        <row r="505">
          <cell r="A505">
            <v>0</v>
          </cell>
          <cell r="B505">
            <v>0</v>
          </cell>
          <cell r="C505">
            <v>0</v>
          </cell>
          <cell r="D505">
            <v>0</v>
          </cell>
          <cell r="E505">
            <v>0</v>
          </cell>
        </row>
        <row r="506">
          <cell r="A506">
            <v>0</v>
          </cell>
          <cell r="B506" t="str">
            <v>*  INTERRUPTORES E TOMADAS</v>
          </cell>
          <cell r="C506">
            <v>0</v>
          </cell>
          <cell r="D506">
            <v>0</v>
          </cell>
          <cell r="E506">
            <v>0</v>
          </cell>
        </row>
        <row r="507">
          <cell r="A507">
            <v>1201002000</v>
          </cell>
          <cell r="B507" t="str">
            <v>SINAPI - 91953 - INTERRUPTOR SIMPLES (1 MODULO), 10A/250V, INCLUINDO SUPORTE E PLACA - FORNECIMENTO E INSTALACAO. AF_12/2015 /UN</v>
          </cell>
          <cell r="C507">
            <v>0</v>
          </cell>
          <cell r="D507">
            <v>0</v>
          </cell>
          <cell r="E507">
            <v>21.27</v>
          </cell>
        </row>
        <row r="508">
          <cell r="A508">
            <v>1201002002</v>
          </cell>
          <cell r="B508" t="str">
            <v>SINAPI - 91959 - INTERRUPTOR SIMPLES (2 MODULOS), 10A/250V, INCLUINDO SUPORTE E PLACA - FORNECIMENTO E INSTALACAO. AF_12/2015 /UN</v>
          </cell>
          <cell r="C508">
            <v>0</v>
          </cell>
          <cell r="D508">
            <v>0</v>
          </cell>
          <cell r="E508">
            <v>33.729999999999997</v>
          </cell>
        </row>
        <row r="509">
          <cell r="A509">
            <v>1201002004</v>
          </cell>
          <cell r="B509" t="str">
            <v>SINAPI - 91967 - INTERRUPTOR SIMPLES (3 MODULOS), 10A/250V, INCLUINDO SUPORTE E PLACA - FORNECIMENTO E INSTALACAO. AF_12/2015 /UN</v>
          </cell>
          <cell r="C509">
            <v>0</v>
          </cell>
          <cell r="D509">
            <v>0</v>
          </cell>
          <cell r="E509">
            <v>46.2</v>
          </cell>
        </row>
        <row r="510">
          <cell r="A510">
            <v>1201002006</v>
          </cell>
          <cell r="B510" t="str">
            <v>SINAPI - 91954 - INTERRUPTOR PARALELO (1 MODULO), 10A/250V, SEM SUPORTE E SEM PLACA - FORNECIMENTO E INSTALACAO. AF_12/2015 /UN</v>
          </cell>
          <cell r="C510">
            <v>0</v>
          </cell>
          <cell r="D510">
            <v>0</v>
          </cell>
          <cell r="E510">
            <v>19.5</v>
          </cell>
        </row>
        <row r="511">
          <cell r="A511">
            <v>1201002010</v>
          </cell>
          <cell r="B511" t="str">
            <v>INTERRUPTOR BIPOLAR EMBUTIR 20A/250V COM PLACA, TIPO SILENTOQUE PIAL OU EQUIVALENTE - FORNECIMENTO E INSTALACAO /UN</v>
          </cell>
          <cell r="C511">
            <v>39.9</v>
          </cell>
          <cell r="D511">
            <v>16.16</v>
          </cell>
          <cell r="E511">
            <v>56.06</v>
          </cell>
        </row>
        <row r="512">
          <cell r="A512">
            <v>1201002012</v>
          </cell>
          <cell r="B512" t="str">
            <v>SINAPI - 91957 - INTERRUPTOR SIMPLES (1 MODULO) COM INTERRUPTOR PARALELO (1 MODULO), 10A/250V, INCLUINDO SUPORTE E PLACA - FORNECIMENTO E INSTALACAO. AF_12/2015 /UN</v>
          </cell>
          <cell r="C512">
            <v>0</v>
          </cell>
          <cell r="D512">
            <v>0</v>
          </cell>
          <cell r="E512">
            <v>38.64</v>
          </cell>
        </row>
        <row r="513">
          <cell r="A513">
            <v>1201002014</v>
          </cell>
          <cell r="B513" t="str">
            <v>SINAPI - 91961 - INTERRUPTOR PARALELO (2 MODULOS), 10A/250V, INCLUINDO SUPORTE E PLACA - FORNECIMENTO E INSTALACAO. AF_12/2015 /UN</v>
          </cell>
          <cell r="C513">
            <v>0</v>
          </cell>
          <cell r="D513">
            <v>0</v>
          </cell>
          <cell r="E513">
            <v>43.59</v>
          </cell>
        </row>
        <row r="514">
          <cell r="A514">
            <v>1201002016</v>
          </cell>
          <cell r="B514" t="str">
            <v>SINAPI - 91965 - INTERRUPTOR SIMPLES (2 MODULOS) COM INTERRUPTOR PARALELO (1 MODULO), 10A/250V, INCLUINDO SUPORTE E PLACA - FORNECIMENTO E INSTALACAO. AF_12/2015 /UN</v>
          </cell>
          <cell r="C514">
            <v>0</v>
          </cell>
          <cell r="D514">
            <v>0</v>
          </cell>
          <cell r="E514">
            <v>51.09</v>
          </cell>
        </row>
        <row r="515">
          <cell r="A515">
            <v>1201002018</v>
          </cell>
          <cell r="B515" t="str">
            <v>SINAPI - 92023 - INTERRUPTOR SIMPLES (1 MODULO) COM 1 TOMADA DE EMBUTIR 2P+T 10 A,  INCLUINDO SUPORTE E PLACA - FORNECIMENTO E INSTALACAO. AF_12/2015 /UN</v>
          </cell>
          <cell r="C515">
            <v>0</v>
          </cell>
          <cell r="D515">
            <v>0</v>
          </cell>
          <cell r="E515">
            <v>37.54</v>
          </cell>
        </row>
        <row r="516">
          <cell r="A516">
            <v>1201002020</v>
          </cell>
          <cell r="B516" t="str">
            <v>SINAPI - 91985 - INTERRUPTOR PULSADOR CAMPAINHA (1 MODULO), 10A/250V, INCLUINDO SUPORTE E PLACA - FORNECIMENTO E INSTALACAO. AF_09/2017 /UN</v>
          </cell>
          <cell r="C516">
            <v>0</v>
          </cell>
          <cell r="D516">
            <v>0</v>
          </cell>
          <cell r="E516">
            <v>20.190000000000001</v>
          </cell>
        </row>
        <row r="517">
          <cell r="A517">
            <v>1201002021</v>
          </cell>
          <cell r="B517" t="str">
            <v>SINAPI - 92029 - INTERRUPTOR PARALELO (1 MODULO) COM 1 TOMADA DE EMBUTIR 2P+T 10 A,  INCLUINDO SUPORTE E PLACA - FORNECIMENTO E INSTALACAO. AF_12/2015 /UN</v>
          </cell>
          <cell r="C517">
            <v>0</v>
          </cell>
          <cell r="D517">
            <v>0</v>
          </cell>
          <cell r="E517">
            <v>42.49</v>
          </cell>
        </row>
        <row r="518">
          <cell r="A518">
            <v>1201002022</v>
          </cell>
          <cell r="B518" t="str">
            <v>SINAPI - 92033 - INTERRUPTOR PARALELO (2 MODULOS) COM 1 TOMADA DE EMBUTIR 2P+T 10 A,  INCLUINDO SUPORTE E PLACA - FORNECIMENTO E INSTALACAO. AF_12/2015 /UN</v>
          </cell>
          <cell r="C518">
            <v>0</v>
          </cell>
          <cell r="D518">
            <v>0</v>
          </cell>
          <cell r="E518">
            <v>59.84</v>
          </cell>
        </row>
        <row r="519">
          <cell r="A519">
            <v>1201002023</v>
          </cell>
          <cell r="B519" t="str">
            <v>SINAPI - 92027 - INTERRUPTOR SIMPLES (2 MODULOS) COM 1 TOMADA DE EMBUTIR 2P+T 10 A,  INCLUINDO SUPORTE E PLACA - FORNECIMENTO E INSTALACAO. AF_12/2015 /UN</v>
          </cell>
          <cell r="C519">
            <v>0</v>
          </cell>
          <cell r="D519">
            <v>0</v>
          </cell>
          <cell r="E519">
            <v>49.99</v>
          </cell>
        </row>
        <row r="520">
          <cell r="A520">
            <v>1201002024</v>
          </cell>
          <cell r="B520" t="str">
            <v>SINAPI - 92035 - INTERRUPTOR SIMPLES (1 MODULO), INTERRUPTOR PARALELO (1 MODULO) E 1 TOMADA DE EMBUTIR 2P+T 10 A,  INCLUINDO SUPORTE E PLACA - FORNECIMENTO E INSTALACAO. AF_12/2015 /UN</v>
          </cell>
          <cell r="C520">
            <v>0</v>
          </cell>
          <cell r="D520">
            <v>0</v>
          </cell>
          <cell r="E520">
            <v>54.94</v>
          </cell>
        </row>
        <row r="521">
          <cell r="A521">
            <v>1201002028</v>
          </cell>
          <cell r="B521" t="str">
            <v>SINAPI - 91992 - TOMADA ALTA DE EMBUTIR (1 MODULO), 2P+T 10 A, INCLUINDO SUPORTE E PLACA - FORNECIMENTO E INSTALACAO. AF_12/2015 /UN</v>
          </cell>
          <cell r="C521">
            <v>0</v>
          </cell>
          <cell r="D521">
            <v>0</v>
          </cell>
          <cell r="E521">
            <v>31.73</v>
          </cell>
        </row>
        <row r="522">
          <cell r="A522">
            <v>1201002029</v>
          </cell>
          <cell r="B522" t="str">
            <v>SINAPI - 91996 - TOMADA MEDIA DE EMBUTIR (1 MODULO), 2P+T 10 A, INCLUINDO SUPORTE E PLACA - FORNECIMENTO E INSTALACAO. AF_12/2015 /UN</v>
          </cell>
          <cell r="C522">
            <v>0</v>
          </cell>
          <cell r="D522">
            <v>0</v>
          </cell>
          <cell r="E522">
            <v>25.12</v>
          </cell>
        </row>
        <row r="523">
          <cell r="A523">
            <v>1201002030</v>
          </cell>
          <cell r="B523" t="str">
            <v>SINAPI - 92000 - TOMADA BAIXA DE EMBUTIR (1 MODULO), 2P+T 10 A, INCLUINDO SUPORTE E PLACA - FORNECIMENTO E INSTALACAO. AF_12/2015 /UN</v>
          </cell>
          <cell r="C523">
            <v>0</v>
          </cell>
          <cell r="D523">
            <v>0</v>
          </cell>
          <cell r="E523">
            <v>22.55</v>
          </cell>
        </row>
        <row r="524">
          <cell r="A524">
            <v>1201002031</v>
          </cell>
          <cell r="B524" t="str">
            <v>SINAPI - 91997 - TOMADA MEDIA DE EMBUTIR (1 MODULO), 2P+T 20 A, INCLUINDO SUPORTE E PLACA - FORNECIMENTO E INSTALACAO. AF_12/2015 /UN</v>
          </cell>
          <cell r="C524">
            <v>0</v>
          </cell>
          <cell r="D524">
            <v>0</v>
          </cell>
          <cell r="E524">
            <v>27.24</v>
          </cell>
        </row>
        <row r="525">
          <cell r="A525">
            <v>1201002032</v>
          </cell>
          <cell r="B525" t="str">
            <v>SINAPI - 92004 - TOMADA MEDIA DE EMBUTIR (2 MODULOS), 2P+T 10 A, INCLUINDO SUPORTE E PLACA - FORNECIMENTO E INSTALACAO. AF_12/2015 /UN</v>
          </cell>
          <cell r="C525">
            <v>0</v>
          </cell>
          <cell r="D525">
            <v>0</v>
          </cell>
          <cell r="E525">
            <v>41.39</v>
          </cell>
        </row>
        <row r="526">
          <cell r="A526">
            <v>1201002033</v>
          </cell>
          <cell r="B526" t="str">
            <v>SINAPI - 92008 - TOMADA BAIXA DE EMBUTIR (2 MODULOS), 2P+T 10 A, INCLUINDO SUPORTE E PLACA - FORNECIMENTO E INSTALACAO. AF_12/2015 /UN</v>
          </cell>
          <cell r="C526">
            <v>0</v>
          </cell>
          <cell r="D526">
            <v>0</v>
          </cell>
          <cell r="E526">
            <v>36.24</v>
          </cell>
        </row>
        <row r="527">
          <cell r="A527">
            <v>1201002048</v>
          </cell>
          <cell r="B527" t="str">
            <v>SINAPI - 98307 - TOMADA DE REDE RJ45 - FORNECIMENTO E INSTALACAO. AF_11/2019 /UN</v>
          </cell>
          <cell r="C527">
            <v>0</v>
          </cell>
          <cell r="D527">
            <v>0</v>
          </cell>
          <cell r="E527">
            <v>41.86</v>
          </cell>
        </row>
        <row r="528">
          <cell r="A528">
            <v>1201002049</v>
          </cell>
          <cell r="B528" t="str">
            <v>SINAPI - 98308 - TOMADA PARA TELEFONE RJ11 - FORNECIMENTO E INSTALACAO. AF_11/2019 /UN</v>
          </cell>
          <cell r="C528">
            <v>0</v>
          </cell>
          <cell r="D528">
            <v>0</v>
          </cell>
          <cell r="E528">
            <v>26.86</v>
          </cell>
        </row>
        <row r="529">
          <cell r="A529">
            <v>1201002050</v>
          </cell>
          <cell r="B529" t="str">
            <v>ESPELHO, FABRICACAO PIAL OU SIMILAR, NA(S) ESPECIFICACAO(OES):- CEGO (4" X 2") REF. 8510 /UN</v>
          </cell>
          <cell r="C529">
            <v>2.35</v>
          </cell>
          <cell r="D529">
            <v>1.54</v>
          </cell>
          <cell r="E529">
            <v>3.89</v>
          </cell>
        </row>
        <row r="530">
          <cell r="A530">
            <v>1201002052</v>
          </cell>
          <cell r="B530" t="str">
            <v>ESPELHO, FABRICACAO PIAL OU SIMILAR, NA(S) ESPECIFICACAO(OES):- CEGO (4" X 4"), REF. 8500 /UN</v>
          </cell>
          <cell r="C530">
            <v>4.97</v>
          </cell>
          <cell r="D530">
            <v>1.54</v>
          </cell>
          <cell r="E530">
            <v>6.51</v>
          </cell>
        </row>
        <row r="531">
          <cell r="A531">
            <v>1201002053</v>
          </cell>
          <cell r="B531" t="str">
            <v>ESPELHO, FABRICACAO PIAL OU SIMILAR, NA(S) ESPECIFICACAO(OES):- 4" x 4", PARA 2 INTERRUPTOR BIPOLAR /UN</v>
          </cell>
          <cell r="C531">
            <v>5.34</v>
          </cell>
          <cell r="D531">
            <v>1.54</v>
          </cell>
          <cell r="E531">
            <v>6.88</v>
          </cell>
        </row>
        <row r="532">
          <cell r="A532">
            <v>1201002054</v>
          </cell>
          <cell r="B532" t="str">
            <v>- CEGO REDONDO 4", REF. 8540  /UN</v>
          </cell>
          <cell r="C532">
            <v>4.97</v>
          </cell>
          <cell r="D532">
            <v>1.54</v>
          </cell>
          <cell r="E532">
            <v>6.51</v>
          </cell>
        </row>
        <row r="533">
          <cell r="A533">
            <v>1201002056</v>
          </cell>
          <cell r="B533" t="str">
            <v>- COM 1 FURO  (4" X 2") REF. 8508 /UN</v>
          </cell>
          <cell r="C533">
            <v>2.35</v>
          </cell>
          <cell r="D533">
            <v>1.54</v>
          </cell>
          <cell r="E533">
            <v>3.89</v>
          </cell>
        </row>
        <row r="534">
          <cell r="A534">
            <v>1201002058</v>
          </cell>
          <cell r="B534" t="str">
            <v>- PARA 2 TOMADAS (4" X 4"), REF. 8555 /UN</v>
          </cell>
          <cell r="C534">
            <v>5.34</v>
          </cell>
          <cell r="D534">
            <v>1.54</v>
          </cell>
          <cell r="E534">
            <v>6.88</v>
          </cell>
        </row>
        <row r="535">
          <cell r="A535">
            <v>1201002080</v>
          </cell>
          <cell r="B535" t="str">
            <v>SIRENE BITONAL AUDIOVISUAL 24VOLTS, 120DB PARA ALARME DE INCENDIO /UN</v>
          </cell>
          <cell r="C535">
            <v>70</v>
          </cell>
          <cell r="D535">
            <v>10.199999999999999</v>
          </cell>
          <cell r="E535">
            <v>80.2</v>
          </cell>
        </row>
        <row r="536">
          <cell r="A536">
            <v>1201002082</v>
          </cell>
          <cell r="B536" t="str">
            <v>ACIONADOR MANUAL TIPO QUEBRA VIDRO PARA ALARME, DA ACERO OU SIMILAR /UN</v>
          </cell>
          <cell r="C536">
            <v>76.209999999999994</v>
          </cell>
          <cell r="D536">
            <v>10.199999999999999</v>
          </cell>
          <cell r="E536">
            <v>86.41</v>
          </cell>
        </row>
        <row r="537">
          <cell r="A537">
            <v>1201002083</v>
          </cell>
          <cell r="B537" t="str">
            <v>ACIONADOR MANUAL (QUEBRA-VIDRO) LIGA-DESLIGA PARA ACIONAMENTO DE BOMBA DE INCENDIO /UN</v>
          </cell>
          <cell r="C537">
            <v>55</v>
          </cell>
          <cell r="D537">
            <v>10.199999999999999</v>
          </cell>
          <cell r="E537">
            <v>65.2</v>
          </cell>
        </row>
        <row r="538">
          <cell r="A538">
            <v>0</v>
          </cell>
          <cell r="B538">
            <v>0</v>
          </cell>
          <cell r="C538">
            <v>0</v>
          </cell>
          <cell r="D538">
            <v>0</v>
          </cell>
          <cell r="E538">
            <v>0</v>
          </cell>
        </row>
        <row r="539">
          <cell r="A539">
            <v>0</v>
          </cell>
          <cell r="B539" t="str">
            <v>*  FIOS E CABOS DE COBRE</v>
          </cell>
          <cell r="C539">
            <v>0</v>
          </cell>
          <cell r="D539">
            <v>0</v>
          </cell>
          <cell r="E539">
            <v>0</v>
          </cell>
        </row>
        <row r="540">
          <cell r="A540">
            <v>1201003000</v>
          </cell>
          <cell r="B540" t="str">
            <v>FIO DE COBRE, ISOLAMENTO PARA 750 V, TIPO PIRASTIC ANTIFLAN DA PIRELLI OU SIMILAR, NA(S) BITOLA(S):- 2,5 MM2 /M</v>
          </cell>
          <cell r="C540">
            <v>1.81</v>
          </cell>
          <cell r="D540">
            <v>1.05</v>
          </cell>
          <cell r="E540">
            <v>2.86</v>
          </cell>
        </row>
        <row r="541">
          <cell r="A541">
            <v>1201003002</v>
          </cell>
          <cell r="B541" t="str">
            <v>- 4,0 MM2 /M</v>
          </cell>
          <cell r="C541">
            <v>3.06</v>
          </cell>
          <cell r="D541">
            <v>1.39</v>
          </cell>
          <cell r="E541">
            <v>4.45</v>
          </cell>
        </row>
        <row r="542">
          <cell r="A542">
            <v>1201003004</v>
          </cell>
          <cell r="B542" t="str">
            <v>- 6,0 MM2 /M</v>
          </cell>
          <cell r="C542">
            <v>4.21</v>
          </cell>
          <cell r="D542">
            <v>1.82</v>
          </cell>
          <cell r="E542">
            <v>6.03</v>
          </cell>
        </row>
        <row r="543">
          <cell r="A543">
            <v>1201003006</v>
          </cell>
          <cell r="B543" t="str">
            <v>- 10,0 MM2 /M</v>
          </cell>
          <cell r="C543">
            <v>6.85</v>
          </cell>
          <cell r="D543">
            <v>2.7</v>
          </cell>
          <cell r="E543">
            <v>9.5500000000000007</v>
          </cell>
        </row>
        <row r="544">
          <cell r="A544">
            <v>1201003007</v>
          </cell>
          <cell r="B544" t="str">
            <v>SINAPI - 91926 - CABO DE COBRE FLEXIVEL ISOLADO, 2,5 MM2, ANTI-CHAMA 450/750 V, PARA CIRCUITOS TERMINAIS - FORNECIMENTO E INSTALACAO. AF_12/2015 /M</v>
          </cell>
          <cell r="C544">
            <v>0</v>
          </cell>
          <cell r="D544">
            <v>0</v>
          </cell>
          <cell r="E544">
            <v>2.78</v>
          </cell>
        </row>
        <row r="545">
          <cell r="A545">
            <v>1201003009</v>
          </cell>
          <cell r="B545" t="str">
            <v>SINAPI - 91928 - CABO DE COBRE FLEXIVEL ISOLADO, 4 MM2, ANTI-CHAMA 450/750 V, PARA CIRCUITOS TERMINAIS - FORNECIMENTO E INSTALACAO. AF_12/2015 /M</v>
          </cell>
          <cell r="C545">
            <v>0</v>
          </cell>
          <cell r="D545">
            <v>0</v>
          </cell>
          <cell r="E545">
            <v>4.46</v>
          </cell>
        </row>
        <row r="546">
          <cell r="A546">
            <v>1201003010</v>
          </cell>
          <cell r="B546" t="str">
            <v>SINAPI - 91930 - CABO DE COBRE FLEXIVEL ISOLADO, 6 MM2, ANTI-CHAMA 450/750 V, PARA CIRCUITOS TERMINAIS - FORNECIMENTO E INSTALACAO. AF_12/2015 /M</v>
          </cell>
          <cell r="C546">
            <v>0</v>
          </cell>
          <cell r="D546">
            <v>0</v>
          </cell>
          <cell r="E546">
            <v>6.12</v>
          </cell>
        </row>
        <row r="547">
          <cell r="A547">
            <v>1201003012</v>
          </cell>
          <cell r="B547" t="str">
            <v>SINAPI - 91932 - CABO DE COBRE FLEXIVEL ISOLADO, 10 MM2, ANTI-CHAMA 450/750 V, PARA CIRCUITOS TERMINAIS - FORNECIMENTO E INSTALACAO. AF_12/2015 /M</v>
          </cell>
          <cell r="C547">
            <v>0</v>
          </cell>
          <cell r="D547">
            <v>0</v>
          </cell>
          <cell r="E547">
            <v>10.050000000000001</v>
          </cell>
        </row>
        <row r="548">
          <cell r="A548">
            <v>1201003014</v>
          </cell>
          <cell r="B548" t="str">
            <v>SINAPI - 91934 - CABO DE COBRE FLEXIVEL ISOLADO, 16 MM2, ANTI-CHAMA 450/750 V, PARA CIRCUITOS TERMINAIS - FORNECIMENTO E INSTALACAO. AF_12/2015 /M</v>
          </cell>
          <cell r="C548">
            <v>0</v>
          </cell>
          <cell r="D548">
            <v>0</v>
          </cell>
          <cell r="E548">
            <v>15.34</v>
          </cell>
        </row>
        <row r="549">
          <cell r="A549">
            <v>1201003016</v>
          </cell>
          <cell r="B549" t="str">
            <v>CABO DE COBRE FLEX. ISOLADO, 2,5 MM2, ANTICHAMA 450/750 V, ISOLACAO EM DUPLA CAMADA DE COMPOSTO TERMOPLASTICO LIVRE DE HALOGENIO, BAIXA EMISSAO DE FUMACA AFUMEX GREEN DA PRYSMIAN OU SIMILAR CONF. NBR 5410/13570, P/ CIRCUITOS TERMINAIS -FORN. INST. /M</v>
          </cell>
          <cell r="C549">
            <v>3.27</v>
          </cell>
          <cell r="D549">
            <v>1.05</v>
          </cell>
          <cell r="E549">
            <v>4.32</v>
          </cell>
        </row>
        <row r="550">
          <cell r="A550">
            <v>1201003018</v>
          </cell>
          <cell r="B550" t="str">
            <v>CABO DE COBRE FLEX. ISOLADO, 4,0 MM2, ANTICHAMA 450/750 V, ISOLACAO EM DUPLA CAMADA DE COMPOSTO TERMOPLASTICO LIVRE DE HALOGENIO, BAIXA EMISSAO DE FUMACA AFUMEX GREEN DA PRYSMIAN OU SIMILAR CONF. NBR 5410/13570, P/ CIRCUITOS TERMINAIS -FORN. INST. /M</v>
          </cell>
          <cell r="C550">
            <v>5.12</v>
          </cell>
          <cell r="D550">
            <v>1.39</v>
          </cell>
          <cell r="E550">
            <v>6.51</v>
          </cell>
        </row>
        <row r="551">
          <cell r="A551">
            <v>1201003020</v>
          </cell>
          <cell r="B551" t="str">
            <v>CABO DE COBRE FLEX. ISOLADO, 6,0 MM2, ANTICHAMA 450/750 V, ISOLACAO EM DUPLA CAMADA DE COMPOSTO TERMOPLASTICO LIVRE DE HALOGENIO, BAIXA EMISSAO DE FUMACA AFUMEX GREEN DA PRYSMIAN OU SIMILAR CONF. NBR 5410/13570, P/ CIRCUITOS TERMINAIS -FORN. INST. /M</v>
          </cell>
          <cell r="C551">
            <v>7.47</v>
          </cell>
          <cell r="D551">
            <v>1.82</v>
          </cell>
          <cell r="E551">
            <v>9.2899999999999991</v>
          </cell>
        </row>
        <row r="552">
          <cell r="A552">
            <v>1201003021</v>
          </cell>
          <cell r="B552" t="str">
            <v>CABO DE COBRE FLEX. ISOLADO, 10,0 MM2, ANTICHAMA 450/750 V, ISOLACAO EM DUPLA CAMADA DE COMPOSTO TERMOPLASTICO LIVRE DE HALOGENIO, BAIXA EMISSAO DE FUMACA AFUMEX GREEN DA PRYSMIAN OU SIMILAR CONF. NBR 5410/13570, P/ CIRCUITOS TERMINAIS-FORN. INST. /M</v>
          </cell>
          <cell r="C552">
            <v>12.51</v>
          </cell>
          <cell r="D552">
            <v>2.7</v>
          </cell>
          <cell r="E552">
            <v>15.21</v>
          </cell>
        </row>
        <row r="553">
          <cell r="A553">
            <v>1201003022</v>
          </cell>
          <cell r="B553" t="str">
            <v>CABO DE COBRE FLEX. ISOLADO, 16,0 MM2, ANTICHAMA 450/750 V, ISOLACAO EM DUPLA CAMADA DE COMPOSTO TERMOPLASTICO LIVRE DE HALOGENIO, BAIXA EMISSAO DE FUMACA AFUMEX GREEN DA PRYSMIAN OU SIMILAR CONF. NBR 5410/13570, P/ CIRCUITOS TERMINAIS-FORN. INST. /M</v>
          </cell>
          <cell r="C553">
            <v>19.54</v>
          </cell>
          <cell r="D553">
            <v>4.03</v>
          </cell>
          <cell r="E553">
            <v>23.57</v>
          </cell>
        </row>
        <row r="554">
          <cell r="A554">
            <v>1201003024</v>
          </cell>
          <cell r="B554" t="str">
            <v>CABO DE COBRE FLEX. ISOLADO, 3 CONDUTORES DE 6,0 MM2, ANTICHAMA 0,6/1 KV, ISOLACAO EM DUPLA CAMADA DE BORRACHA HEPR, LIVRE DE HALOGENIO, BAIXA EMISSAO DE FUMACA AFUMEX FLEX DA PRYSMIAN OU SIMILAR CONF. NBR 5410/13570, P/ DISTRIBUICAO - FORN. INST. /M</v>
          </cell>
          <cell r="C554">
            <v>22.35</v>
          </cell>
          <cell r="D554">
            <v>1.82</v>
          </cell>
          <cell r="E554">
            <v>24.17</v>
          </cell>
        </row>
        <row r="555">
          <cell r="A555">
            <v>1201003025</v>
          </cell>
          <cell r="B555" t="str">
            <v>CABO DE COBRE FLEX. ISOLADO, 3 CONDUTORES DE 10,0 MM2, ANTICHAMA 0,6/1 KV, ISOLACAO EM DUPLA CAMADA DE BORRACHA HEPR, LIVRE DE HALOGENIO, BAIXA EMISSAO DE FUMACA AFUMEX FLEX DA PRYSMIAN OU SIMILAR CONF. NBR 5410/13570, P/ DISTRIBUICAO -FORN. INST. /M</v>
          </cell>
          <cell r="C555">
            <v>36.380000000000003</v>
          </cell>
          <cell r="D555">
            <v>2.7</v>
          </cell>
          <cell r="E555">
            <v>39.08</v>
          </cell>
        </row>
        <row r="556">
          <cell r="A556">
            <v>1201003026</v>
          </cell>
          <cell r="B556" t="str">
            <v>CABO DE COBRE FLEX. ISOLADO, 3 CONDUTORES DE 16,0 MM2, ANTICHAMA 0,6/1 KV, ISOLACAO EM DUPLA CAMADA DE BORRACHA HEPR, LIVRE DE HALOGENIO, BAIXA EMISSAO DE FUMACA AFUMEX FLEX DA PRYSMIAN OU SIMILAR CONF. NBR 5410/13570, P/ DISTRIBUICAO -FORN. INST. /M</v>
          </cell>
          <cell r="C556">
            <v>58.62</v>
          </cell>
          <cell r="D556">
            <v>4.03</v>
          </cell>
          <cell r="E556">
            <v>62.65</v>
          </cell>
        </row>
        <row r="557">
          <cell r="A557">
            <v>1201003027</v>
          </cell>
          <cell r="B557" t="str">
            <v>CABO DE COBRE FLEX. ISOLADO, 3 CONDUTORES DE 25,0 MM2, ANTICHAMA 0,6/1 KV, ISOLACAO EM DUPLA CAMADA DE BORRACHA HEPR, LIVRE DE HALOGENIO, BAIXA EMISSAO DE FUMACA AFUMEX FLEX DA PRYSMIAN OU SIMILAR CONF. NBR 5410/13570, P/ DISTRIBUICAO -FORN. INST. /M</v>
          </cell>
          <cell r="C557">
            <v>87.04</v>
          </cell>
          <cell r="D557">
            <v>6.01</v>
          </cell>
          <cell r="E557">
            <v>93.05</v>
          </cell>
        </row>
        <row r="558">
          <cell r="A558">
            <v>1201003028</v>
          </cell>
          <cell r="B558" t="str">
            <v>CABO DE COBRE FLEX. ISOLADO, 3 CONDUTORES DE 35,0 MM2, ANTICHAMA 0,6/1 KV, ISOLACAO EM DUPLA CAMADA DE BORRACHA HEPR, LIVRE DE HALOGENIO, BAIXA EMISSAO DE FUMACA AFUMEX FLEX DA PRYSMIAN OU SIMILAR CONF. NBR 5410/13570, P/ DISTRIBUICAO -FORN. INST. /M</v>
          </cell>
          <cell r="C558">
            <v>120.8</v>
          </cell>
          <cell r="D558">
            <v>6.01</v>
          </cell>
          <cell r="E558">
            <v>126.81</v>
          </cell>
        </row>
        <row r="559">
          <cell r="A559">
            <v>1201003029</v>
          </cell>
          <cell r="B559" t="str">
            <v>CABO DE COBRE FLEX. ISOLADO, 3 CONDUTORES DE 50,0 MM2, ANTICHAMA 0,6/1 KV, ISOLACAO EM DUPLA CAMADA DE BORRACHA HEPR, LIVRE DE HALOGENIO, BAIXA EMISSAO DE FUMACA AFUMEX FLEX DA PRYSMIAN OU SIMILAR CONF. NBR 5410/13570, P/ DISTRIBUICAO -FORN. INST. /M</v>
          </cell>
          <cell r="C559">
            <v>172.06</v>
          </cell>
          <cell r="D559">
            <v>8.9499999999999993</v>
          </cell>
          <cell r="E559">
            <v>181.01</v>
          </cell>
        </row>
        <row r="560">
          <cell r="A560">
            <v>1201003030</v>
          </cell>
          <cell r="B560" t="str">
            <v>CABO DE COBRE FLEX. ISOLADO, 3 CONDUTORES DE 70,0 MM2, ANTICHAMA 0,6/1 KV, ISOLACAO EM DUPLA CAMADA DE BORRACHA HEPR, LIVRE DE HALOGENIO, BAIXA EMISSAO DE FUMACA AFUMEX FLEX DA PRYSMIAN OU SIMILAR CONF. NBR 5410/13570, P/ DISTRIBUICAO -FORN. INST. /M</v>
          </cell>
          <cell r="C560">
            <v>238.76</v>
          </cell>
          <cell r="D560">
            <v>8.9499999999999993</v>
          </cell>
          <cell r="E560">
            <v>247.71</v>
          </cell>
        </row>
        <row r="561">
          <cell r="A561">
            <v>1201003031</v>
          </cell>
          <cell r="B561" t="str">
            <v>CABO DE COBRE FLEX. ISOLADO, 3 CONDUTORES DE 95,0 MM2, ANTICHAMA 0,6/1 KV, ISOLACAO EM DUPLA CAMADA DE BORRACHA HEPR, LIVRE DE HALOGENIO, BAIXA EMISSAO DE FUMACA AFUMEX FLEX DA PRYSMIAN OU SIMILAR CONF. NBR 5410/13570, P/ DISTRIBUICAO -FORN. INST. /M</v>
          </cell>
          <cell r="C561">
            <v>311.52999999999997</v>
          </cell>
          <cell r="D561">
            <v>13.36</v>
          </cell>
          <cell r="E561">
            <v>324.89</v>
          </cell>
        </row>
        <row r="562">
          <cell r="A562">
            <v>1201003032</v>
          </cell>
          <cell r="B562" t="str">
            <v>FIO/CORDAO EM COBRE ISOLADO PARALELO OU TORCIDO 2 X 1,5 MM2, TIPO PLASTIFLEX, PIRELLI OU SIMILAR /M</v>
          </cell>
          <cell r="C562">
            <v>1.9</v>
          </cell>
          <cell r="D562">
            <v>3.51</v>
          </cell>
          <cell r="E562">
            <v>5.41</v>
          </cell>
        </row>
        <row r="563">
          <cell r="A563">
            <v>1201003033</v>
          </cell>
          <cell r="B563" t="str">
            <v>CABO CORDPLAST , 750V, NA(S) BITOLA(S):- 3 # 1,5 MM2 /M</v>
          </cell>
          <cell r="C563">
            <v>3.76</v>
          </cell>
          <cell r="D563">
            <v>3.51</v>
          </cell>
          <cell r="E563">
            <v>7.27</v>
          </cell>
        </row>
        <row r="564">
          <cell r="A564">
            <v>1201003034</v>
          </cell>
          <cell r="B564" t="str">
            <v>- 3 # 2,5 MM2 /M</v>
          </cell>
          <cell r="C564">
            <v>9.7200000000000006</v>
          </cell>
          <cell r="D564">
            <v>3.87</v>
          </cell>
          <cell r="E564">
            <v>13.59</v>
          </cell>
        </row>
        <row r="565">
          <cell r="A565">
            <v>1201003035</v>
          </cell>
          <cell r="B565" t="str">
            <v>- 3 # 4,0 MM2 /M</v>
          </cell>
          <cell r="C565">
            <v>8.74</v>
          </cell>
          <cell r="D565">
            <v>4.21</v>
          </cell>
          <cell r="E565">
            <v>12.95</v>
          </cell>
        </row>
        <row r="566">
          <cell r="A566">
            <v>1201003040</v>
          </cell>
          <cell r="B566" t="str">
            <v>SINAPI - 91929 - CABO DE COBRE FLEXIVEL ISOLADO, 4 MM2, ANTI-CHAMA 0,6/1,0 KV, PARA CIRCUITOS TERMINAIS - FORNECIMENTO E INSTALACAO. AF_12/2015 /M</v>
          </cell>
          <cell r="C566">
            <v>0</v>
          </cell>
          <cell r="D566">
            <v>0</v>
          </cell>
          <cell r="E566">
            <v>5.0599999999999996</v>
          </cell>
        </row>
        <row r="567">
          <cell r="A567">
            <v>1201003042</v>
          </cell>
          <cell r="B567" t="str">
            <v>SINAPI - 91931 - CABO DE COBRE FLEXIVEL ISOLADO, 6 MM2, ANTI-CHAMA 0,6/1,0 KV, PARA CIRCUITOS TERMINAIS - FORNECIMENTO E INSTALACAO. AF_12/2015 /M</v>
          </cell>
          <cell r="C567">
            <v>0</v>
          </cell>
          <cell r="D567">
            <v>0</v>
          </cell>
          <cell r="E567">
            <v>6.82</v>
          </cell>
        </row>
        <row r="568">
          <cell r="A568">
            <v>1201003044</v>
          </cell>
          <cell r="B568" t="str">
            <v>SINAPI - 91933 - CABO DE COBRE FLEXIVEL ISOLADO, 10 MM2, ANTI-CHAMA 0,6/1,0 KV, PARA CIRCUITOS TERMINAIS - FORNECIMENTO E INSTALACAO. AF_12/2015 /M</v>
          </cell>
          <cell r="C568">
            <v>0</v>
          </cell>
          <cell r="D568">
            <v>0</v>
          </cell>
          <cell r="E568">
            <v>10.7</v>
          </cell>
        </row>
        <row r="569">
          <cell r="A569">
            <v>1201003045</v>
          </cell>
          <cell r="B569" t="str">
            <v>SINAPI - 92980 - CABO DE COBRE FLEXIVEL ISOLADO, 10 MM2, ANTI-CHAMA 0,6/1,0 KV, PARA DISTRIBUICAO - FORNECIMENTO E INSTALACAO. AF_12/2015 /M</v>
          </cell>
          <cell r="C569">
            <v>0</v>
          </cell>
          <cell r="D569">
            <v>0</v>
          </cell>
          <cell r="E569">
            <v>7.21</v>
          </cell>
        </row>
        <row r="570">
          <cell r="A570">
            <v>1201003046</v>
          </cell>
          <cell r="B570" t="str">
            <v>SINAPI - 91935 - CABO DE COBRE FLEXIVEL ISOLADO, 16 MM2, ANTI-CHAMA 0,6/1,0 KV, PARA CIRCUITOS TERMINAIS - FORNECIMENTO E INSTALACAO. AF_12/2015 /M</v>
          </cell>
          <cell r="C570">
            <v>0</v>
          </cell>
          <cell r="D570">
            <v>0</v>
          </cell>
          <cell r="E570">
            <v>16.3</v>
          </cell>
        </row>
        <row r="571">
          <cell r="A571">
            <v>1201003047</v>
          </cell>
          <cell r="B571" t="str">
            <v>SINAPI - 92982 - CABO DE COBRE FLEXIVEL ISOLADO, 16 MM2, ANTI-CHAMA 0,6/1,0 KV, PARA DISTRIBUICAO - FORNECIMENTO E INSTALACAO. AF_12/2015 /M</v>
          </cell>
          <cell r="C571">
            <v>0</v>
          </cell>
          <cell r="D571">
            <v>0</v>
          </cell>
          <cell r="E571">
            <v>11.04</v>
          </cell>
        </row>
        <row r="572">
          <cell r="A572">
            <v>1201003048</v>
          </cell>
          <cell r="B572" t="str">
            <v>SINAPI - 92984 - CABO DE COBRE FLEXIVEL ISOLADO, 25 MM2, ANTI-CHAMA 0,6/1,0 KV, PARA DISTRIBUICAO - FORNECIMENTO E INSTALACAO. AF_12/2015 /M</v>
          </cell>
          <cell r="C572">
            <v>0</v>
          </cell>
          <cell r="D572">
            <v>0</v>
          </cell>
          <cell r="E572">
            <v>18.170000000000002</v>
          </cell>
        </row>
        <row r="573">
          <cell r="A573">
            <v>1201003050</v>
          </cell>
          <cell r="B573" t="str">
            <v>SINAPI - 92986 - CABO DE COBRE FLEXIVEL ISOLADO, 35 MM2, ANTI-CHAMA 0,6/1,0 KV, PARA DISTRIBUICAO - FORNECIMENTO E INSTALACAO. AF_12/2015 /M</v>
          </cell>
          <cell r="C573">
            <v>0</v>
          </cell>
          <cell r="D573">
            <v>0</v>
          </cell>
          <cell r="E573">
            <v>24.51</v>
          </cell>
        </row>
        <row r="574">
          <cell r="A574">
            <v>1201003052</v>
          </cell>
          <cell r="B574" t="str">
            <v>SINAPI - 92988 - CABO DE COBRE FLEXIVEL ISOLADO, 50 MM2, ANTI-CHAMA 0,6/1,0 KV, PARA DISTRIBUICAO - FORNECIMENTO E INSTALACAO. AF_12/2015 /M</v>
          </cell>
          <cell r="C574">
            <v>0</v>
          </cell>
          <cell r="D574">
            <v>0</v>
          </cell>
          <cell r="E574">
            <v>34.33</v>
          </cell>
        </row>
        <row r="575">
          <cell r="A575">
            <v>1201003054</v>
          </cell>
          <cell r="B575" t="str">
            <v>SINAPI - 92990 - CABO DE COBRE FLEXIVEL ISOLADO, 70 MM2, ANTI-CHAMA 0,6/1,0 KV, PARA DISTRIBUICAO - FORNECIMENTO E INSTALACAO. AF_12/2015 /M</v>
          </cell>
          <cell r="C575">
            <v>0</v>
          </cell>
          <cell r="D575">
            <v>0</v>
          </cell>
          <cell r="E575">
            <v>47.02</v>
          </cell>
        </row>
        <row r="576">
          <cell r="A576">
            <v>1201003056</v>
          </cell>
          <cell r="B576" t="str">
            <v>SINAPI - 92992 - CABO DE COBRE FLEXIVEL ISOLADO, 95 MM2, ANTI-CHAMA 0,6/1,0 KV, PARA DISTRIBUICAO - FORNECIMENTO E INSTALACAO. AF_12/2015 /M</v>
          </cell>
          <cell r="C576">
            <v>0</v>
          </cell>
          <cell r="D576">
            <v>0</v>
          </cell>
          <cell r="E576">
            <v>62.04</v>
          </cell>
        </row>
        <row r="577">
          <cell r="A577">
            <v>1201003058</v>
          </cell>
          <cell r="B577" t="str">
            <v>SINAPI - 92994 - CABO DE COBRE FLEXIVEL ISOLADO, 120 MM2, ANTI-CHAMA 0,6/1,0 KV, PARA DISTRIBUICAO - FORNECIMENTO E INSTALACAO. AF_12/2015 /M</v>
          </cell>
          <cell r="C577">
            <v>0</v>
          </cell>
          <cell r="D577">
            <v>0</v>
          </cell>
          <cell r="E577">
            <v>80.23</v>
          </cell>
        </row>
        <row r="578">
          <cell r="A578">
            <v>1201003060</v>
          </cell>
          <cell r="B578" t="str">
            <v>SINAPI - 92996 - CABO DE COBRE FLEXIVEL ISOLADO, 150 MM2, ANTI-CHAMA 0,6/1,0 KV, PARA DISTRIBUICAO - FORNECIMENTO E INSTALACAO. AF_12/2015 /M</v>
          </cell>
          <cell r="C578">
            <v>0</v>
          </cell>
          <cell r="D578">
            <v>0</v>
          </cell>
          <cell r="E578">
            <v>99.1</v>
          </cell>
        </row>
        <row r="579">
          <cell r="A579">
            <v>1201003062</v>
          </cell>
          <cell r="B579" t="str">
            <v>SINAPI - 92998 - CABO DE COBRE FLEXIVEL ISOLADO, 185 MM2, ANTI-CHAMA 0,6/1,0 KV, PARA DISTRIBUICAO - FORNECIMENTO E INSTALACAO. AF_12/2015 /M</v>
          </cell>
          <cell r="C579">
            <v>0</v>
          </cell>
          <cell r="D579">
            <v>0</v>
          </cell>
          <cell r="E579">
            <v>121.22</v>
          </cell>
        </row>
        <row r="580">
          <cell r="A580">
            <v>1201003064</v>
          </cell>
          <cell r="B580" t="str">
            <v>SINAPI - 93000 - CABO DE COBRE FLEXIVEL ISOLADO, 240 MM2, ANTI-CHAMA 0,6/1,0 KV, PARA DISTRIBUICAO - FORNECIMENTO E INSTALACAO. AF_12/2015 /M</v>
          </cell>
          <cell r="C580">
            <v>0</v>
          </cell>
          <cell r="D580">
            <v>0</v>
          </cell>
          <cell r="E580">
            <v>159.04</v>
          </cell>
        </row>
        <row r="581">
          <cell r="A581">
            <v>1201003070</v>
          </cell>
          <cell r="B581" t="str">
            <v>CABO DE COBRE, ISOLADO PARA 15.000 V (15 KV), TIPO EPROTENAX, FABRICACAO PIRELLI OU SIMILAR, NA(S) BITOLA(S):- 25,0 MM2 /M</v>
          </cell>
          <cell r="C581">
            <v>56.07</v>
          </cell>
          <cell r="D581">
            <v>20.05</v>
          </cell>
          <cell r="E581">
            <v>76.12</v>
          </cell>
        </row>
        <row r="582">
          <cell r="A582">
            <v>1201003072</v>
          </cell>
          <cell r="B582" t="str">
            <v>CABO DE COBRE UNIPOLAR 35 MM2, BLINDADO, ISOLACAO 1220 KV EPR, COBERTURA EM PVC - FORNECIMENTO E INSTALACAO /M</v>
          </cell>
          <cell r="C582">
            <v>48.74</v>
          </cell>
          <cell r="D582">
            <v>26.04</v>
          </cell>
          <cell r="E582">
            <v>74.78</v>
          </cell>
        </row>
        <row r="583">
          <cell r="A583">
            <v>1201003076</v>
          </cell>
          <cell r="B583" t="str">
            <v>FIO TELEFONICO INTERNO (FI) EM COBRE ESTANHADO, ISOLACAO EM PVC ANTICHAMA, 2 CONDUTORES DE 0,6 MM - FORNECIMENTO E INSTALACAO /M</v>
          </cell>
          <cell r="C583">
            <v>0.99</v>
          </cell>
          <cell r="D583">
            <v>0.85</v>
          </cell>
          <cell r="E583">
            <v>1.84</v>
          </cell>
        </row>
        <row r="584">
          <cell r="A584">
            <v>1201003077</v>
          </cell>
          <cell r="B584" t="str">
            <v>SINAPI - 98288 - CABO TELEFONICO CCI-50 2 PARES, SEM BLINDAGEM, INSTALADO EM DISTRIBUICAO DE EDIFICACAO INSTITUCIONAL - FORNECIMENTO E INSTALACAO. AF_11/2019 /M</v>
          </cell>
          <cell r="C584">
            <v>0</v>
          </cell>
          <cell r="D584">
            <v>0</v>
          </cell>
          <cell r="E584">
            <v>1.72</v>
          </cell>
        </row>
        <row r="585">
          <cell r="A585">
            <v>1201003078</v>
          </cell>
          <cell r="B585" t="str">
            <v>FIO PARA TELEFONE FI 2X22 AWG /M</v>
          </cell>
          <cell r="C585">
            <v>0.99</v>
          </cell>
          <cell r="D585">
            <v>0.87</v>
          </cell>
          <cell r="E585">
            <v>1.86</v>
          </cell>
        </row>
        <row r="586">
          <cell r="A586">
            <v>1201003079</v>
          </cell>
          <cell r="B586" t="str">
            <v>CABO DE COBRE NU 150MM2 - FORNECIMENTO E INSTALACAO /M</v>
          </cell>
          <cell r="C586">
            <v>104.18</v>
          </cell>
          <cell r="D586">
            <v>20.05</v>
          </cell>
          <cell r="E586">
            <v>124.23</v>
          </cell>
        </row>
        <row r="587">
          <cell r="A587">
            <v>1201003081</v>
          </cell>
          <cell r="B587" t="str">
            <v>CABO DE COBRE NU 185MM2 - FORNECIMENTO E INSTALACAO /M</v>
          </cell>
          <cell r="C587">
            <v>123.07</v>
          </cell>
          <cell r="D587">
            <v>26.04</v>
          </cell>
          <cell r="E587">
            <v>149.11000000000001</v>
          </cell>
        </row>
        <row r="588">
          <cell r="A588">
            <v>1201003082</v>
          </cell>
          <cell r="B588" t="str">
            <v>CABO DE COBRE NU 6 MM2 - FORNECIMENTO E INSTALACAO /M</v>
          </cell>
          <cell r="C588">
            <v>16.46</v>
          </cell>
          <cell r="D588">
            <v>2.6</v>
          </cell>
          <cell r="E588">
            <v>19.059999999999999</v>
          </cell>
        </row>
        <row r="589">
          <cell r="A589">
            <v>1201003083</v>
          </cell>
          <cell r="B589" t="str">
            <v>CABO DE COBRE NU 10 MM2 - FORNECIMENTO E INSTALACAO /M</v>
          </cell>
          <cell r="C589">
            <v>16.87</v>
          </cell>
          <cell r="D589">
            <v>2.9</v>
          </cell>
          <cell r="E589">
            <v>19.77</v>
          </cell>
        </row>
        <row r="590">
          <cell r="A590">
            <v>1201003084</v>
          </cell>
          <cell r="B590" t="str">
            <v>SINAPI - 96971 - CORDOALHA DE COBRE NU 16 MM2, NAO ENTERRADA, COM ISOLADOR - FORNECIMENTO E INSTALACAO. AF_12/2017 /M</v>
          </cell>
          <cell r="C590">
            <v>0</v>
          </cell>
          <cell r="D590">
            <v>0</v>
          </cell>
          <cell r="E590">
            <v>24.03</v>
          </cell>
        </row>
        <row r="591">
          <cell r="A591">
            <v>1201003085</v>
          </cell>
          <cell r="B591" t="str">
            <v>SINAPI - 96972 - CORDOALHA DE COBRE NU 25 MM2, NAO ENTERRADA, COM ISOLADOR - FORNECIMENTO E INSTALACAO. AF_12/2017 /M</v>
          </cell>
          <cell r="C591">
            <v>0</v>
          </cell>
          <cell r="D591">
            <v>0</v>
          </cell>
          <cell r="E591">
            <v>32.5</v>
          </cell>
        </row>
        <row r="592">
          <cell r="A592">
            <v>1201003086</v>
          </cell>
          <cell r="B592" t="str">
            <v>SINAPI - 96973 - CORDOALHA DE COBRE NU 35 MM2, NAO ENTERRADA, COM ISOLADOR - FORNECIMENTO E INSTALACAO. AF_12/2017 /M</v>
          </cell>
          <cell r="C592">
            <v>0</v>
          </cell>
          <cell r="D592">
            <v>0</v>
          </cell>
          <cell r="E592">
            <v>40.659999999999997</v>
          </cell>
        </row>
        <row r="593">
          <cell r="A593">
            <v>1201003087</v>
          </cell>
          <cell r="B593" t="str">
            <v>SINAPI - 96974 - CORDOALHA DE COBRE NU 50 MM2, NAO ENTERRADA, COM ISOLADOR - FORNECIMENTO E INSTALACAO. AF_12/2017 /M</v>
          </cell>
          <cell r="C593">
            <v>0</v>
          </cell>
          <cell r="D593">
            <v>0</v>
          </cell>
          <cell r="E593">
            <v>51.38</v>
          </cell>
        </row>
        <row r="594">
          <cell r="A594">
            <v>1201003088</v>
          </cell>
          <cell r="B594" t="str">
            <v>SINAPI - 96975 - CORDOALHA DE COBRE NU 70 MM2, NAO ENTERRADA, COM ISOLADOR - FORNECIMENTO E INSTALACAO. AF_12/2017 /M</v>
          </cell>
          <cell r="C594">
            <v>0</v>
          </cell>
          <cell r="D594">
            <v>0</v>
          </cell>
          <cell r="E594">
            <v>65.63</v>
          </cell>
        </row>
        <row r="595">
          <cell r="A595">
            <v>1201003089</v>
          </cell>
          <cell r="B595" t="str">
            <v>SINAPI - 96976 - CORDOALHA DE COBRE NU 95 MM2, NAO ENTERRADA, COM ISOLADOR - FORNECIMENTO E INSTALACAO. AF_12/2017 /M</v>
          </cell>
          <cell r="C595">
            <v>0</v>
          </cell>
          <cell r="D595">
            <v>0</v>
          </cell>
          <cell r="E595">
            <v>84.53</v>
          </cell>
        </row>
        <row r="596">
          <cell r="A596">
            <v>1201003090</v>
          </cell>
          <cell r="B596" t="str">
            <v>CABO DE COBRE NU 120 MM2 - FORNECIMENTO E INSTALACAO /M</v>
          </cell>
          <cell r="C596">
            <v>84.25</v>
          </cell>
          <cell r="D596">
            <v>18.48</v>
          </cell>
          <cell r="E596">
            <v>102.73</v>
          </cell>
        </row>
        <row r="597">
          <cell r="A597">
            <v>1201003200</v>
          </cell>
          <cell r="B597" t="str">
            <v>CABO DE COBRE ISOLADO COM EPR/XLPE 1KV (90G) 4MM2 - FORNECIMENTO E INSTALACAO /M</v>
          </cell>
          <cell r="C597">
            <v>4.63</v>
          </cell>
          <cell r="D597">
            <v>4.21</v>
          </cell>
          <cell r="E597">
            <v>8.84</v>
          </cell>
        </row>
        <row r="598">
          <cell r="A598">
            <v>1201003205</v>
          </cell>
          <cell r="B598" t="str">
            <v>CABO DE COBRE ISOLADO COM EPR/XLPE 1KV (90G) 6MM2 - FORNECIMENTO E INSTALACAO /M</v>
          </cell>
          <cell r="C598">
            <v>6.45</v>
          </cell>
          <cell r="D598">
            <v>4.5599999999999996</v>
          </cell>
          <cell r="E598">
            <v>11.01</v>
          </cell>
        </row>
        <row r="599">
          <cell r="A599">
            <v>1201003210</v>
          </cell>
          <cell r="B599" t="str">
            <v>CABO DE COBRE ISOLADO COM EPR/XLPE 1KV (90G) 10MM2 - FORNECIMENTO E INSTALACAO /M</v>
          </cell>
          <cell r="C599">
            <v>10.68</v>
          </cell>
          <cell r="D599">
            <v>4.92</v>
          </cell>
          <cell r="E599">
            <v>15.6</v>
          </cell>
        </row>
        <row r="600">
          <cell r="A600">
            <v>1201003215</v>
          </cell>
          <cell r="B600" t="str">
            <v>CABO DE COBRE ISOLADO COM EPR/XLPE 1KV (90G) 16MM2 - FORNECIMENTO E INSTALACAO /M</v>
          </cell>
          <cell r="C600">
            <v>17.07</v>
          </cell>
          <cell r="D600">
            <v>5.62</v>
          </cell>
          <cell r="E600">
            <v>22.69</v>
          </cell>
        </row>
        <row r="601">
          <cell r="A601">
            <v>1201003220</v>
          </cell>
          <cell r="B601" t="str">
            <v>CABO DE COBRE ISOLADO COM EPR/XLPE 1KV (90G) 25MM2 - FORNECIMENTO E INSTALACAO /M</v>
          </cell>
          <cell r="C601">
            <v>25.77</v>
          </cell>
          <cell r="D601">
            <v>5.97</v>
          </cell>
          <cell r="E601">
            <v>31.74</v>
          </cell>
        </row>
        <row r="602">
          <cell r="A602">
            <v>1201003225</v>
          </cell>
          <cell r="B602" t="str">
            <v>CABO DE COBRE ISOLADO COM EPR/XLPE 1KV (90G) 35MM2 - FORNECIMENTO E INSTALACAO /M</v>
          </cell>
          <cell r="C602">
            <v>35.42</v>
          </cell>
          <cell r="D602">
            <v>7.38</v>
          </cell>
          <cell r="E602">
            <v>42.8</v>
          </cell>
        </row>
        <row r="603">
          <cell r="A603">
            <v>1201003230</v>
          </cell>
          <cell r="B603" t="str">
            <v>CABO DE COBRE ISOLADO COM EPR/XLPE 1KV (90G) 50MM2 - FORNECIMENTO E INSTALACAO /M</v>
          </cell>
          <cell r="C603">
            <v>52.16</v>
          </cell>
          <cell r="D603">
            <v>10.9</v>
          </cell>
          <cell r="E603">
            <v>63.06</v>
          </cell>
        </row>
        <row r="604">
          <cell r="A604">
            <v>1201003235</v>
          </cell>
          <cell r="B604" t="str">
            <v>CABO DE COBRE ISOLADO COM EPR/XLPE 1KV (90G) 70MM2 - FORNECIMENTO E INSTALACAO /M</v>
          </cell>
          <cell r="C604">
            <v>71.069999999999993</v>
          </cell>
          <cell r="D604">
            <v>11.95</v>
          </cell>
          <cell r="E604">
            <v>83.02</v>
          </cell>
        </row>
        <row r="605">
          <cell r="A605">
            <v>1201003240</v>
          </cell>
          <cell r="B605" t="str">
            <v>CABO DE COBRE ISOLADO COM EPR/XLPE 1KV (90G) 95MM2 - FORNECIMENTO E INSTALACAO /M</v>
          </cell>
          <cell r="C605">
            <v>98.69</v>
          </cell>
          <cell r="D605">
            <v>12.66</v>
          </cell>
          <cell r="E605">
            <v>111.35</v>
          </cell>
        </row>
        <row r="606">
          <cell r="A606">
            <v>1201003245</v>
          </cell>
          <cell r="B606" t="str">
            <v>CABO DE COBRE ISOLADO COM EPR/XLPE 1KV (90G) 120MM2 - FORNECIMENTO E INSTALACAO /M</v>
          </cell>
          <cell r="C606">
            <v>119.12</v>
          </cell>
          <cell r="D606">
            <v>16.18</v>
          </cell>
          <cell r="E606">
            <v>135.30000000000001</v>
          </cell>
        </row>
        <row r="607">
          <cell r="A607">
            <v>1201003250</v>
          </cell>
          <cell r="B607" t="str">
            <v>CABO DE COBRE ISOLADO COM EPR/XLPE 1KV (90G) 150MM2 - FORNECIMENTO E INSTALACAO /M</v>
          </cell>
          <cell r="C607">
            <v>151.09</v>
          </cell>
          <cell r="D607">
            <v>20.05</v>
          </cell>
          <cell r="E607">
            <v>171.14</v>
          </cell>
        </row>
        <row r="608">
          <cell r="A608">
            <v>1201003255</v>
          </cell>
          <cell r="B608" t="str">
            <v>CABO DE COBRE ISOLADO COM EPR/XLPE 1KV (90G) 185MM2 - FORNECIMENTO E INSTALACAO /M</v>
          </cell>
          <cell r="C608">
            <v>187.83</v>
          </cell>
          <cell r="D608">
            <v>26.04</v>
          </cell>
          <cell r="E608">
            <v>213.87</v>
          </cell>
        </row>
        <row r="609">
          <cell r="A609">
            <v>1201003260</v>
          </cell>
          <cell r="B609" t="str">
            <v>CABO DE COBRE ISOLADO COM EPR/XLPE 1KV (90G) 240MM2 - FORNECIMENTO E INSTALACAO /M</v>
          </cell>
          <cell r="C609">
            <v>235.42</v>
          </cell>
          <cell r="D609">
            <v>32.369999999999997</v>
          </cell>
          <cell r="E609">
            <v>267.79000000000002</v>
          </cell>
        </row>
        <row r="610">
          <cell r="A610">
            <v>1201003265</v>
          </cell>
          <cell r="B610" t="str">
            <v>CABO DE COBRE ISOLADO COM EPR/XLPE 1KV (90G) 300MM2 - FORNECIMENTO E INSTALACAO /M</v>
          </cell>
          <cell r="C610">
            <v>318.79000000000002</v>
          </cell>
          <cell r="D610">
            <v>40.450000000000003</v>
          </cell>
          <cell r="E610">
            <v>359.24</v>
          </cell>
        </row>
        <row r="611">
          <cell r="A611">
            <v>1201003405</v>
          </cell>
          <cell r="B611" t="str">
            <v>SINAPI - 98295 - CABO ELETRONICO CATEGORIA 5E, INSTALADO EM EDIFICACAO INSTITUCIONAL - FORNECIMENTO E INSTALACAO. AF_11/2019 /M</v>
          </cell>
          <cell r="C611">
            <v>0</v>
          </cell>
          <cell r="D611">
            <v>0</v>
          </cell>
          <cell r="E611">
            <v>1.36</v>
          </cell>
        </row>
        <row r="612">
          <cell r="A612">
            <v>1201003410</v>
          </cell>
          <cell r="B612" t="str">
            <v>SINAPI - 98297 - CABO ELETRONICO CATEGORIA 6, INSTALADO EM EDIFICACAO INSTITUCIONAL - FORNECIMENTO E INSTALACAO. AF_11/2019 /M</v>
          </cell>
          <cell r="C612">
            <v>0</v>
          </cell>
          <cell r="D612">
            <v>0</v>
          </cell>
          <cell r="E612">
            <v>2.06</v>
          </cell>
        </row>
        <row r="613">
          <cell r="A613">
            <v>0</v>
          </cell>
          <cell r="B613">
            <v>0</v>
          </cell>
          <cell r="C613">
            <v>0</v>
          </cell>
          <cell r="D613">
            <v>0</v>
          </cell>
          <cell r="E613">
            <v>0</v>
          </cell>
        </row>
        <row r="614">
          <cell r="A614">
            <v>0</v>
          </cell>
          <cell r="B614" t="str">
            <v>*  ELETRODUTOS</v>
          </cell>
          <cell r="C614">
            <v>0</v>
          </cell>
          <cell r="D614">
            <v>0</v>
          </cell>
          <cell r="E614">
            <v>0</v>
          </cell>
        </row>
        <row r="615">
          <cell r="A615">
            <v>1201004000</v>
          </cell>
          <cell r="B615" t="str">
            <v>ELETRODUTO DE PVC RIGIDO ROSCAVEL DN 25MM (3/4"), INCL CONEXOES, FORNECIMENTO E INSTALACAO /M</v>
          </cell>
          <cell r="C615">
            <v>3.48</v>
          </cell>
          <cell r="D615">
            <v>10.54</v>
          </cell>
          <cell r="E615">
            <v>14.02</v>
          </cell>
        </row>
        <row r="616">
          <cell r="A616">
            <v>1201004002</v>
          </cell>
          <cell r="B616" t="str">
            <v>ELETRODUTO DE PVC RIGIDO ROSCAVEL DN 32MM (1"), INCL CONEXOES, FORNECIMENTO E INSTALACAO /M</v>
          </cell>
          <cell r="C616">
            <v>5.45</v>
          </cell>
          <cell r="D616">
            <v>10.54</v>
          </cell>
          <cell r="E616">
            <v>15.99</v>
          </cell>
        </row>
        <row r="617">
          <cell r="A617">
            <v>1201004003</v>
          </cell>
          <cell r="B617" t="str">
            <v>ELETRODUTO DE PVC RIGIDO ROSCAVEL DN 40MM (1 1/4"), INCL CONEXOES, FORNECIMENTO E INSTALACAO /M</v>
          </cell>
          <cell r="C617">
            <v>7.26</v>
          </cell>
          <cell r="D617">
            <v>15.82</v>
          </cell>
          <cell r="E617">
            <v>23.08</v>
          </cell>
        </row>
        <row r="618">
          <cell r="A618">
            <v>1201004004</v>
          </cell>
          <cell r="B618" t="str">
            <v>ELETRODUTO DE PVC RIGIDO ROSCAVEL DN 50MM (1 1/2"), INCL CONEXOES, FORNECIMENTO E INSTALACAO /M</v>
          </cell>
          <cell r="C618">
            <v>7.98</v>
          </cell>
          <cell r="D618">
            <v>15.82</v>
          </cell>
          <cell r="E618">
            <v>23.8</v>
          </cell>
        </row>
        <row r="619">
          <cell r="A619">
            <v>1201004006</v>
          </cell>
          <cell r="B619" t="str">
            <v>ELETRODUTO DE PVC RIGIDO ROSCAVEL DN 60MM (2"), INCL CONEXOES, FORNECIMENTO E INSTALACAO /M</v>
          </cell>
          <cell r="C619">
            <v>13.05</v>
          </cell>
          <cell r="D619">
            <v>15.82</v>
          </cell>
          <cell r="E619">
            <v>28.87</v>
          </cell>
        </row>
        <row r="620">
          <cell r="A620">
            <v>1201004008</v>
          </cell>
          <cell r="B620" t="str">
            <v>ELETRODUTO DE PVC RIGIDO ROSCAVEL DN 75MM (2 1/2"), INCL CONEXOES, FORNECIMENTO E INSTALACAO /M</v>
          </cell>
          <cell r="C620">
            <v>19.04</v>
          </cell>
          <cell r="D620">
            <v>21.1</v>
          </cell>
          <cell r="E620">
            <v>40.14</v>
          </cell>
        </row>
        <row r="621">
          <cell r="A621">
            <v>1201004010</v>
          </cell>
          <cell r="B621" t="str">
            <v>ELETRODUTO DE PVC RIGIDO ROSCAVEL DN 85MM (3"), INCL CONEXOES, FORNECIMENTO E ISNTALACAO /M</v>
          </cell>
          <cell r="C621">
            <v>23.88</v>
          </cell>
          <cell r="D621">
            <v>21.1</v>
          </cell>
          <cell r="E621">
            <v>44.98</v>
          </cell>
        </row>
        <row r="622">
          <cell r="A622">
            <v>1201004012</v>
          </cell>
          <cell r="B622" t="str">
            <v>ELETRODUTO DE PVC RIGIDO ROSCAVEL DN 110MM (4"), INCL CONEXOES, FORNECIMENTO E INSTALACAO /M</v>
          </cell>
          <cell r="C622">
            <v>37.630000000000003</v>
          </cell>
          <cell r="D622">
            <v>21.1</v>
          </cell>
          <cell r="E622">
            <v>58.73</v>
          </cell>
        </row>
        <row r="623">
          <cell r="A623">
            <v>1201004040</v>
          </cell>
          <cell r="B623" t="str">
            <v>SINAPI - 95749 - ELETRODUTO DE ACO GALVANIZADO, CLASSE LEVE, DN 20 MM (3/4"), APARENTE, INSTALADO EM PAREDE - FORNECIMENTO E INSTALACAO. AF_11/2016_P /M</v>
          </cell>
          <cell r="C623">
            <v>0</v>
          </cell>
          <cell r="D623">
            <v>0</v>
          </cell>
          <cell r="E623">
            <v>16.2</v>
          </cell>
        </row>
        <row r="624">
          <cell r="A624">
            <v>1201004042</v>
          </cell>
          <cell r="B624" t="str">
            <v>SINAPI - 95750 - ELETRODUTO DE ACO GALVANIZADO, CLASSE LEVE, DN 25 MM (1"), APARENTE, INSTALADO EM PAREDE - FORNECIMENTO E INSTALACAO. AF_11/2016_P /M</v>
          </cell>
          <cell r="C624">
            <v>0</v>
          </cell>
          <cell r="D624">
            <v>0</v>
          </cell>
          <cell r="E624">
            <v>18.59</v>
          </cell>
        </row>
        <row r="625">
          <cell r="A625">
            <v>1201004044</v>
          </cell>
          <cell r="B625" t="str">
            <v>SINAPI - 95752 - ELETRODUTO DE ACO GALVANIZADO, CLASSE SEMI PESADO, DN 40 MM (1 1/2"), APARENTE, INSTALADO EM PAREDE - FORNECIMENTO E INSTALACAO. AF_11/2016_P /M</v>
          </cell>
          <cell r="C625">
            <v>0</v>
          </cell>
          <cell r="D625">
            <v>0</v>
          </cell>
          <cell r="E625">
            <v>27.73</v>
          </cell>
        </row>
        <row r="626">
          <cell r="A626">
            <v>1201004046</v>
          </cell>
          <cell r="B626" t="str">
            <v>ELETRODUTO EM ACO GALVANIZADO PRE-ZINCADO, SEMI-PESADO, DIAMETRO 2", PAREDE DE 0,90 MM - FORNECIMENTO E INSTALACAO /M</v>
          </cell>
          <cell r="C626">
            <v>38.57</v>
          </cell>
          <cell r="D626">
            <v>16.95</v>
          </cell>
          <cell r="E626">
            <v>55.52</v>
          </cell>
        </row>
        <row r="627">
          <cell r="A627">
            <v>1201004048</v>
          </cell>
          <cell r="B627" t="str">
            <v>ELETRODUTO EM ACO GALVANIZADO PRE-ZINCADO, SEMI PESADO, DIAMETRO 2 1/2", PAREDE DE 1,20 MM - FORNECIMENTO E INSTALACAO /M</v>
          </cell>
          <cell r="C627">
            <v>59.06</v>
          </cell>
          <cell r="D627">
            <v>21.53</v>
          </cell>
          <cell r="E627">
            <v>80.59</v>
          </cell>
        </row>
        <row r="628">
          <cell r="A628">
            <v>1201004050</v>
          </cell>
          <cell r="B628" t="str">
            <v>ELETRODUTO EM ACO GALVANIZADO PRE-ZINCADO, SEMI PESADO, DIAMETRO 3", PAREDE DE 1,50 MM - FORNECIMENTO E INSTALACAO /M</v>
          </cell>
          <cell r="C628">
            <v>83.54</v>
          </cell>
          <cell r="D628">
            <v>28.77</v>
          </cell>
          <cell r="E628">
            <v>112.31</v>
          </cell>
        </row>
        <row r="629">
          <cell r="A629">
            <v>1201004053</v>
          </cell>
          <cell r="B629" t="str">
            <v>ELETRODUTO EM ACO GALVANIZADO PRE-ZINCADO, SEMI-PESADO, DIAMETRO 4", PAREDE DE 3,75 MM - FORNECIMENTO E INSTALACAO /M</v>
          </cell>
          <cell r="C629">
            <v>185.27</v>
          </cell>
          <cell r="D629">
            <v>37.69</v>
          </cell>
          <cell r="E629">
            <v>222.96</v>
          </cell>
        </row>
        <row r="630">
          <cell r="A630">
            <v>1201004061</v>
          </cell>
          <cell r="B630" t="str">
            <v>BUCHA E ARRUELA ALUMINIO FUNDIDO P/ ELETRODUTO 20MM (3/4") - FORNECIMENTO E INSTALACAO /CJ</v>
          </cell>
          <cell r="C630">
            <v>1.32</v>
          </cell>
          <cell r="D630">
            <v>0.34</v>
          </cell>
          <cell r="E630">
            <v>1.66</v>
          </cell>
        </row>
        <row r="631">
          <cell r="A631">
            <v>1201004062</v>
          </cell>
          <cell r="B631" t="str">
            <v>BUCHA E ARRUELA ALUMINIO FUNDIDO P/ ELETRODUTO 25MM (1") - FORNECIMENTO E INSTALACAO /CJ</v>
          </cell>
          <cell r="C631">
            <v>1.63</v>
          </cell>
          <cell r="D631">
            <v>0.34</v>
          </cell>
          <cell r="E631">
            <v>1.97</v>
          </cell>
        </row>
        <row r="632">
          <cell r="A632">
            <v>1201004063</v>
          </cell>
          <cell r="B632" t="str">
            <v>BUCHA E ARRUELA ALUMINIO FUNDIDO P/ ELETRODUTO 32MM (1.1/4") - FORNECIMENTO E INSTALACAO /CJ</v>
          </cell>
          <cell r="C632">
            <v>2.68</v>
          </cell>
          <cell r="D632">
            <v>0.34</v>
          </cell>
          <cell r="E632">
            <v>3.02</v>
          </cell>
        </row>
        <row r="633">
          <cell r="A633">
            <v>1201004064</v>
          </cell>
          <cell r="B633" t="str">
            <v>BUCHA E ARRUELA ALUMINIO FUNDIDO P/ ELETRODUTO 40MM (1.1/2") - FORNECIMENTO E INSTALACAO /CJ</v>
          </cell>
          <cell r="C633">
            <v>2.97</v>
          </cell>
          <cell r="D633">
            <v>0.34</v>
          </cell>
          <cell r="E633">
            <v>3.31</v>
          </cell>
        </row>
        <row r="634">
          <cell r="A634">
            <v>1201004065</v>
          </cell>
          <cell r="B634" t="str">
            <v>BUCHA E ARRUELA ALUMINIO FUNDIDO P/ ELETRODUTO 50MM (2") - FORNECIMENTO E INSTALACAO /CJ</v>
          </cell>
          <cell r="C634">
            <v>5.62</v>
          </cell>
          <cell r="D634">
            <v>0.34</v>
          </cell>
          <cell r="E634">
            <v>5.96</v>
          </cell>
        </row>
        <row r="635">
          <cell r="A635">
            <v>1201004066</v>
          </cell>
          <cell r="B635" t="str">
            <v>BUCHA E ARRUELA ALUMINIO FUNDIDO P/ ELETRODUTO 60MM (2.1/2") - FORNECIMENTO E INSTALACAO /CJ</v>
          </cell>
          <cell r="C635">
            <v>6.86</v>
          </cell>
          <cell r="D635">
            <v>0.34</v>
          </cell>
          <cell r="E635">
            <v>7.2</v>
          </cell>
        </row>
        <row r="636">
          <cell r="A636">
            <v>1201004067</v>
          </cell>
          <cell r="B636" t="str">
            <v>BUCHA E ARRUELA ALUMINIO FUNDIDO P/ ELETRODUTO 75MM (3") - FORNECIMENTO E INSTALACAO /CJ</v>
          </cell>
          <cell r="C636">
            <v>10.45</v>
          </cell>
          <cell r="D636">
            <v>0.34</v>
          </cell>
          <cell r="E636">
            <v>10.79</v>
          </cell>
        </row>
        <row r="637">
          <cell r="A637">
            <v>1201004068</v>
          </cell>
          <cell r="B637" t="str">
            <v>BUCHA E ARRUELA ALUMINIO FUNDIDO P/ ELETRODUTO 100MM (4") - FORNECIMENTO E INSTALACAO /CJ</v>
          </cell>
          <cell r="C637">
            <v>14.65</v>
          </cell>
          <cell r="D637">
            <v>0.34</v>
          </cell>
          <cell r="E637">
            <v>14.99</v>
          </cell>
        </row>
        <row r="638">
          <cell r="A638">
            <v>1201004100</v>
          </cell>
          <cell r="B638" t="str">
            <v>ELETROCALHA PERFURADA 100X100MM, EM CHAPA DE ACO GALVANIZADA CH. 24, SEM TAMPA, INCLUSIVE CONEXOES /M</v>
          </cell>
          <cell r="C638">
            <v>60.02</v>
          </cell>
          <cell r="D638">
            <v>21.1</v>
          </cell>
          <cell r="E638">
            <v>81.12</v>
          </cell>
        </row>
        <row r="639">
          <cell r="A639">
            <v>1201004110</v>
          </cell>
          <cell r="B639" t="str">
            <v>ELETROCALHA PERFURADA 100X200MM, EM CHAPA DE ACO GALVANIZADA CH. 24, SEM TAMPA, INCLUSIVE CONEXOES /M</v>
          </cell>
          <cell r="C639">
            <v>73.709999999999994</v>
          </cell>
          <cell r="D639">
            <v>23.22</v>
          </cell>
          <cell r="E639">
            <v>96.93</v>
          </cell>
        </row>
        <row r="640">
          <cell r="A640">
            <v>0</v>
          </cell>
          <cell r="B640">
            <v>0</v>
          </cell>
          <cell r="C640">
            <v>0</v>
          </cell>
          <cell r="D640">
            <v>0</v>
          </cell>
          <cell r="E640">
            <v>0</v>
          </cell>
        </row>
        <row r="641">
          <cell r="A641">
            <v>0</v>
          </cell>
          <cell r="B641" t="str">
            <v>*  QUADROS, DISJUNTORES E CAIXAS</v>
          </cell>
          <cell r="C641">
            <v>0</v>
          </cell>
          <cell r="D641">
            <v>0</v>
          </cell>
          <cell r="E641">
            <v>0</v>
          </cell>
        </row>
        <row r="642">
          <cell r="A642">
            <v>1201005000</v>
          </cell>
          <cell r="B642" t="str">
            <v>SINAPI - 101877 - QUADRO DE DISTRIBUICAO DE ENERGIA EM PVC, DE EMBUTIR, SEM BARRAMENTO, PARA 3 DISJUNTORES - FORNECIMENTO E INSTALACAO. AF_10/2020 /UN</v>
          </cell>
          <cell r="C642">
            <v>0</v>
          </cell>
          <cell r="D642">
            <v>0</v>
          </cell>
          <cell r="E642">
            <v>38.03</v>
          </cell>
        </row>
        <row r="643">
          <cell r="A643">
            <v>1201005003</v>
          </cell>
          <cell r="B643" t="str">
            <v>QUADRO DE DISTRIBUICAO DE ENERGIA DE EMBUTIR, BARRAMENTO TRIFASICO DE 100A, CAPACIDADE PARA 12 MODULOS DIN DA CEMAR OU SIMILAR - FORNECIMENTO E INSTALACAO /UN</v>
          </cell>
          <cell r="C643">
            <v>331.2</v>
          </cell>
          <cell r="D643">
            <v>87.97</v>
          </cell>
          <cell r="E643">
            <v>419.17</v>
          </cell>
        </row>
        <row r="644">
          <cell r="A644">
            <v>1201005005</v>
          </cell>
          <cell r="B644" t="str">
            <v>QUADRO DE DISTRIBUICAO DE ENERGIA DE EMBUTIR, BARRAMENTO TRIFASICO DE 100A, CAPACIDADE PARA 24 MODULOS DIN DA CEMAR OU SIMILAR - FORNECIMENTO E INSTALACAO /UN</v>
          </cell>
          <cell r="C644">
            <v>487.76</v>
          </cell>
          <cell r="D644">
            <v>105.57</v>
          </cell>
          <cell r="E644">
            <v>593.33000000000004</v>
          </cell>
        </row>
        <row r="645">
          <cell r="A645">
            <v>1201005007</v>
          </cell>
          <cell r="B645" t="str">
            <v>QUADRO DE DISTRIBUICAO DE ENERGIA DE EMBUTIR, BARRAMENTO TRIFASICO DE 100A, CAPACIDADE PARA 30 MODULOS DIN DA CEMAR OU SIMILAR - FORNECIMENTO E INSTALACAO /UN</v>
          </cell>
          <cell r="C645">
            <v>685.03</v>
          </cell>
          <cell r="D645">
            <v>105.57</v>
          </cell>
          <cell r="E645">
            <v>790.6</v>
          </cell>
        </row>
        <row r="646">
          <cell r="A646">
            <v>1201005008</v>
          </cell>
          <cell r="B646" t="str">
            <v>QUADRO DE DISTRIBUICAO DE ENERGIA DE EMBUTIR, BARRAMENTO TRIFASICO DE 100A, CAPACIDADE PARA 36 MODULOS DIN DA CEMAR OU SIMILAR - FORNECIMENTO E INSTALACAO /UN</v>
          </cell>
          <cell r="C646">
            <v>562.19000000000005</v>
          </cell>
          <cell r="D646">
            <v>123.16</v>
          </cell>
          <cell r="E646">
            <v>685.35</v>
          </cell>
        </row>
        <row r="647">
          <cell r="A647">
            <v>1201005009</v>
          </cell>
          <cell r="B647" t="str">
            <v>QUADRO DE DISTRIBUICAO DE ENRGIA DE EMBUTIR, BARRAMENTO TRIFASICO DE 100A, CAPACIDADE PARA 48 MODULOS DIN DA CEMAR OU SIMILAR - FORNECIMENTO E INSTALACAO /UN</v>
          </cell>
          <cell r="C647">
            <v>960.62</v>
          </cell>
          <cell r="D647">
            <v>211.14</v>
          </cell>
          <cell r="E647">
            <v>1171.76</v>
          </cell>
        </row>
        <row r="648">
          <cell r="A648">
            <v>1201005010</v>
          </cell>
          <cell r="B648" t="str">
            <v>QUADRO DE DISTRIBUICAO DE ENERGIA DE EMBUTIR, BARRAMENTO TRIFASICO 150A, CAPACIDADE PARA 16 MODULOS DIN DA CEMAR OU SIMILAR - FORNECIMENTO E INSTALACAO /UN</v>
          </cell>
          <cell r="C648">
            <v>732.01</v>
          </cell>
          <cell r="D648">
            <v>87.97</v>
          </cell>
          <cell r="E648">
            <v>819.98</v>
          </cell>
        </row>
        <row r="649">
          <cell r="A649">
            <v>1201005011</v>
          </cell>
          <cell r="B649" t="str">
            <v>QUADRO DE DISTRIBUICAO DE ENERGIA DE EMBUTIR, BARRAMENTO TRIFASICO DE 150A, CAPACIDADE PARA 30 MODULOS DIN DA CEMAR OU SIMILAR - FORNECIMENTO E INSTALACAO /UN</v>
          </cell>
          <cell r="C649">
            <v>559.37</v>
          </cell>
          <cell r="D649">
            <v>123.16</v>
          </cell>
          <cell r="E649">
            <v>682.53</v>
          </cell>
        </row>
        <row r="650">
          <cell r="A650">
            <v>1201005013</v>
          </cell>
          <cell r="B650" t="str">
            <v>QUADRO DE DISTRIBUICAO DE ENERGIA DE EMBUTIR, BARRAMENTO TRIFASICO DE 150A, CAPACIDADE PAR 34 MODULOS DIN DA CEMAR OU SIMILAR - FORNECIMENTO E INSTALACAO /UN</v>
          </cell>
          <cell r="C650">
            <v>641.35</v>
          </cell>
          <cell r="D650">
            <v>123.16</v>
          </cell>
          <cell r="E650">
            <v>764.51</v>
          </cell>
        </row>
        <row r="651">
          <cell r="A651">
            <v>1201005014</v>
          </cell>
          <cell r="B651" t="str">
            <v>QUADRO DE DISTRIBUICAO DE ENERGIA DE EMBUTIR, BARRAMENTO TRIFASICO DE 150A, CAPACIDADE PARA 42 MODULOS DIN DA CEMAR OU SIMILAR - FORNECIMENTO E INSTALACAO /UN</v>
          </cell>
          <cell r="C651">
            <v>801.11</v>
          </cell>
          <cell r="D651">
            <v>140.76</v>
          </cell>
          <cell r="E651">
            <v>941.87</v>
          </cell>
        </row>
        <row r="652">
          <cell r="A652">
            <v>1201005017</v>
          </cell>
          <cell r="B652" t="str">
            <v>QUADRO DE DISTRIBUICAO DE ENERGIA DE EMBUTIR, BARRAMENTO TRIFASICO 225A, CAPACIDADE PARA 70 MODULOS DIN DA CEMAR OU SIMILAR - FORNECIMENTO E INSTALACAO /UN</v>
          </cell>
          <cell r="C652">
            <v>1310.8</v>
          </cell>
          <cell r="D652">
            <v>281.52</v>
          </cell>
          <cell r="E652">
            <v>1592.32</v>
          </cell>
        </row>
        <row r="653">
          <cell r="A653">
            <v>1201005018</v>
          </cell>
          <cell r="B653" t="str">
            <v>QUADRO DE DISTRIBUICAO DE ENERGIA DE EMBUTIR, BARRAMENTO TRIFASICO DE 225A, CAPACIDADE PARA 56 MODULOS DIN DA CEMAR OU SIMILAR - FORNECIMENTO E INSTALACAO /UN</v>
          </cell>
          <cell r="C653">
            <v>1155.5</v>
          </cell>
          <cell r="D653">
            <v>211.14</v>
          </cell>
          <cell r="E653">
            <v>1366.64</v>
          </cell>
        </row>
        <row r="654">
          <cell r="A654">
            <v>1201005032</v>
          </cell>
          <cell r="B654" t="str">
            <v>CAIXA PARA MONTAGEM DE QUADRO CE (40 X 30 X 20)CM, CEMAR OU SIMILAR /UN</v>
          </cell>
          <cell r="C654">
            <v>173.26</v>
          </cell>
          <cell r="D654">
            <v>14.07</v>
          </cell>
          <cell r="E654">
            <v>187.33</v>
          </cell>
        </row>
        <row r="655">
          <cell r="A655">
            <v>1201005037</v>
          </cell>
          <cell r="B655" t="str">
            <v>SINAPI - 93654 - DISJUNTOR MONOPOLAR TIPO DIN, CORRENTE NOMINAL DE 16A - FORNECIMENTO E INSTALACAO. AF_10/2020 /UN</v>
          </cell>
          <cell r="C655">
            <v>0</v>
          </cell>
          <cell r="D655">
            <v>0</v>
          </cell>
          <cell r="E655">
            <v>11.66</v>
          </cell>
        </row>
        <row r="656">
          <cell r="A656">
            <v>1201005038</v>
          </cell>
          <cell r="B656" t="str">
            <v>SINAPI - 93655 - DISJUNTOR MONOPOLAR TIPO DIN, CORRENTE NOMINAL DE 20A - FORNECIMENTO E INSTALACAO. AF_10/2020 /UN</v>
          </cell>
          <cell r="C656">
            <v>0</v>
          </cell>
          <cell r="D656">
            <v>0</v>
          </cell>
          <cell r="E656">
            <v>12.57</v>
          </cell>
        </row>
        <row r="657">
          <cell r="A657">
            <v>1201005039</v>
          </cell>
          <cell r="B657" t="str">
            <v>SINAPI - 93656 - DISJUNTOR MONOPOLAR TIPO DIN, CORRENTE NOMINAL DE 25A - FORNECIMENTO E INSTALACAO. AF_10/2020 /UN</v>
          </cell>
          <cell r="C657">
            <v>0</v>
          </cell>
          <cell r="D657">
            <v>0</v>
          </cell>
          <cell r="E657">
            <v>12.57</v>
          </cell>
        </row>
        <row r="658">
          <cell r="A658">
            <v>1201005040</v>
          </cell>
          <cell r="B658" t="str">
            <v>SINAPI - 101890 - DISJUNTOR MONOPOLAR TIPO NEMA, CORRENTE NOMINAL DE 10 ATE 30A - FORNECIMENTO E INSTALACAO. AF_10/2020 /UN</v>
          </cell>
          <cell r="C658">
            <v>0</v>
          </cell>
          <cell r="D658">
            <v>0</v>
          </cell>
          <cell r="E658">
            <v>15.28</v>
          </cell>
        </row>
        <row r="659">
          <cell r="A659">
            <v>1201005056</v>
          </cell>
          <cell r="B659" t="str">
            <v>SINAPI - 93661 - DISJUNTOR BIPOLAR TIPO DIN, CORRENTE NOMINAL DE 16A - FORNECIMENTO E INSTALACAO. AF_10/2020 /UN</v>
          </cell>
          <cell r="C659">
            <v>0</v>
          </cell>
          <cell r="D659">
            <v>0</v>
          </cell>
          <cell r="E659">
            <v>57.63</v>
          </cell>
        </row>
        <row r="660">
          <cell r="A660">
            <v>1201005057</v>
          </cell>
          <cell r="B660" t="str">
            <v>SINAPI - 93662 - DISJUNTOR BIPOLAR TIPO DIN, CORRENTE NOMINAL DE 20A - FORNECIMENTO E INSTALACAO. AF_10/2020 /UN</v>
          </cell>
          <cell r="C660">
            <v>0</v>
          </cell>
          <cell r="D660">
            <v>0</v>
          </cell>
          <cell r="E660">
            <v>59.44</v>
          </cell>
        </row>
        <row r="661">
          <cell r="A661">
            <v>1201005058</v>
          </cell>
          <cell r="B661" t="str">
            <v>SINAPI - 93663 - DISJUNTOR BIPOLAR TIPO DIN, CORRENTE NOMINAL DE 25A - FORNECIMENTO E INSTALACAO. AF_10/2020 /UN</v>
          </cell>
          <cell r="C661">
            <v>0</v>
          </cell>
          <cell r="D661">
            <v>0</v>
          </cell>
          <cell r="E661">
            <v>59.44</v>
          </cell>
        </row>
        <row r="662">
          <cell r="A662">
            <v>1201005059</v>
          </cell>
          <cell r="B662" t="str">
            <v>SINAPI - 93664 - DISJUNTOR BIPOLAR TIPO DIN, CORRENTE NOMINAL DE 32A - FORNECIMENTO E INSTALACAO. AF_10/2020 /UN</v>
          </cell>
          <cell r="C662">
            <v>0</v>
          </cell>
          <cell r="D662">
            <v>0</v>
          </cell>
          <cell r="E662">
            <v>61.59</v>
          </cell>
        </row>
        <row r="663">
          <cell r="A663">
            <v>1201005060</v>
          </cell>
          <cell r="B663" t="str">
            <v>SINAPI - 101892 - DISJUNTOR BIPOLAR TIPO NEMA, CORRENTE NOMINAL DE 10 ATE 50A - FORNECIMENTO E INSTALACAO. AF_10/2020 /UN</v>
          </cell>
          <cell r="C663">
            <v>0</v>
          </cell>
          <cell r="D663">
            <v>0</v>
          </cell>
          <cell r="E663">
            <v>70.81</v>
          </cell>
        </row>
        <row r="664">
          <cell r="A664">
            <v>1201005078</v>
          </cell>
          <cell r="B664" t="str">
            <v>DISJUNTOR TIPO NEMA, BIPOLAR 60 ATE 100A, TENSAO MAXIMA 415 V - FORNECIMENTO E INSTALACAO /UN</v>
          </cell>
          <cell r="C664">
            <v>98.24</v>
          </cell>
          <cell r="D664">
            <v>2.95</v>
          </cell>
          <cell r="E664">
            <v>101.19</v>
          </cell>
        </row>
        <row r="665">
          <cell r="A665">
            <v>1201005084</v>
          </cell>
          <cell r="B665" t="str">
            <v>SINAPI - 93668 - DISJUNTOR TRIPOLAR TIPO DIN, CORRENTE NOMINAL DE 16A - FORNECIMENTO E INSTALACAO. AF_10/2020 /UN</v>
          </cell>
          <cell r="C665">
            <v>0</v>
          </cell>
          <cell r="D665">
            <v>0</v>
          </cell>
          <cell r="E665">
            <v>71.97</v>
          </cell>
        </row>
        <row r="666">
          <cell r="A666">
            <v>1201005085</v>
          </cell>
          <cell r="B666" t="str">
            <v>SINAPI - 93669 - DISJUNTOR TRIPOLAR TIPO DIN, CORRENTE NOMINAL DE 20A - FORNECIMENTO E INSTALACAO. AF_10/2020 /UN</v>
          </cell>
          <cell r="C666">
            <v>0</v>
          </cell>
          <cell r="D666">
            <v>0</v>
          </cell>
          <cell r="E666">
            <v>74.7</v>
          </cell>
        </row>
        <row r="667">
          <cell r="A667">
            <v>1201005086</v>
          </cell>
          <cell r="B667" t="str">
            <v>SINAPI - 93670 - DISJUNTOR TRIPOLAR TIPO DIN, CORRENTE NOMINAL DE 25A - FORNECIMENTO E INSTALACAO. AF_10/2020 /UN</v>
          </cell>
          <cell r="C667">
            <v>0</v>
          </cell>
          <cell r="D667">
            <v>0</v>
          </cell>
          <cell r="E667">
            <v>74.7</v>
          </cell>
        </row>
        <row r="668">
          <cell r="A668">
            <v>1201005087</v>
          </cell>
          <cell r="B668" t="str">
            <v>SINAPI - 93673 - DISJUNTOR TRIPOLAR TIPO DIN, CORRENTE NOMINAL DE 50A - FORNECIMENTO E INSTALACAO. AF_10/2020 /UN</v>
          </cell>
          <cell r="C668">
            <v>0</v>
          </cell>
          <cell r="D668">
            <v>0</v>
          </cell>
          <cell r="E668">
            <v>89.36</v>
          </cell>
        </row>
        <row r="669">
          <cell r="A669">
            <v>1201005088</v>
          </cell>
          <cell r="B669" t="str">
            <v>DISJUNTOR NORMA DIN CURVA C 3P (TRIPOLAR) DE 70A STECK, SIEMENS OU SIMILAR /UN</v>
          </cell>
          <cell r="C669">
            <v>87.21</v>
          </cell>
          <cell r="D669">
            <v>31.66</v>
          </cell>
          <cell r="E669">
            <v>118.87</v>
          </cell>
        </row>
        <row r="670">
          <cell r="A670">
            <v>1201005089</v>
          </cell>
          <cell r="B670" t="str">
            <v>DISJUNTOR NORMA DIN CURVA C 3P (TRIPOLAR) DE 80A STECK, SIEMENS OU SIMILAR /UN</v>
          </cell>
          <cell r="C670">
            <v>190.92</v>
          </cell>
          <cell r="D670">
            <v>31.66</v>
          </cell>
          <cell r="E670">
            <v>222.58</v>
          </cell>
        </row>
        <row r="671">
          <cell r="A671">
            <v>1201005090</v>
          </cell>
          <cell r="B671" t="str">
            <v>SINAPI - 101893 - DISJUNTOR TRIPOLAR TIPO NEMA, CORRENTE NOMINAL DE 10 ATE 50A - FORNECIMENTO E INSTALACAO. AF_10/2020 /UN</v>
          </cell>
          <cell r="C671">
            <v>0</v>
          </cell>
          <cell r="D671">
            <v>0</v>
          </cell>
          <cell r="E671">
            <v>90.05</v>
          </cell>
        </row>
        <row r="672">
          <cell r="A672">
            <v>1201005098</v>
          </cell>
          <cell r="B672" t="str">
            <v>SINAPI - 101894 - DISJUNTOR TRIPOLAR TIPO NEMA, CORRENTE NOMINAL DE 60 ATE 100A - FORNECIMENTO E INSTALACAO. AF_10/2020 /UN</v>
          </cell>
          <cell r="C672">
            <v>0</v>
          </cell>
          <cell r="D672">
            <v>0</v>
          </cell>
          <cell r="E672">
            <v>146.81</v>
          </cell>
        </row>
        <row r="673">
          <cell r="A673">
            <v>1201005120</v>
          </cell>
          <cell r="B673" t="str">
            <v>SINAPI - 101895 - DISJUNTOR TERMOMAGNETICO TRIPOLAR , CORRENTE NOMINAL DE 125A - FORNECIMENTO E INSTALACAO. AF_10/2020 /UN</v>
          </cell>
          <cell r="C673">
            <v>0</v>
          </cell>
          <cell r="D673">
            <v>0</v>
          </cell>
          <cell r="E673">
            <v>411.69</v>
          </cell>
        </row>
        <row r="674">
          <cell r="A674">
            <v>1201005122</v>
          </cell>
          <cell r="B674" t="str">
            <v>SINAPI - 101896 - DISJUNTOR TERMOMAGNETICO TRIPOLAR , CORRENTE NOMINAL DE 200A - FORNECIMENTO E INSTALACAO. AF_10/2020 /UN</v>
          </cell>
          <cell r="C674">
            <v>0</v>
          </cell>
          <cell r="D674">
            <v>0</v>
          </cell>
          <cell r="E674">
            <v>627.12</v>
          </cell>
        </row>
        <row r="675">
          <cell r="A675">
            <v>1201005126</v>
          </cell>
          <cell r="B675" t="str">
            <v>SINAPI - 101897 - DISJUNTOR TERMOMAGNETICO TRIPOLAR , CORRENTE NOMINAL DE 250A - FORNECIMENTO E INSTALACAO. AF_10/2020 /UN</v>
          </cell>
          <cell r="C675">
            <v>0</v>
          </cell>
          <cell r="D675">
            <v>0</v>
          </cell>
          <cell r="E675">
            <v>1013.39</v>
          </cell>
        </row>
        <row r="676">
          <cell r="A676">
            <v>1201005128</v>
          </cell>
          <cell r="B676" t="str">
            <v>SINAPI - 101898 - DISJUNTOR TERMOMAGNETICO TRIPOLAR , CORRENTE NOMINAL DE 400A - FORNECIMENTO E INSTALACAO. AF_10/2020 /UN</v>
          </cell>
          <cell r="C676">
            <v>0</v>
          </cell>
          <cell r="D676">
            <v>0</v>
          </cell>
          <cell r="E676">
            <v>1364.02</v>
          </cell>
        </row>
        <row r="677">
          <cell r="A677">
            <v>1201005130</v>
          </cell>
          <cell r="B677" t="str">
            <v>SINAPI - 101899 - DISJUNTOR TERMOMAGNETICO TRIPOLAR , CORRENTE NOMINAL DE 600A - FORNECIMENTO E INSTALACAO. AF_10/2020 /UN</v>
          </cell>
          <cell r="C677">
            <v>0</v>
          </cell>
          <cell r="D677">
            <v>0</v>
          </cell>
          <cell r="E677">
            <v>2198.04</v>
          </cell>
        </row>
        <row r="678">
          <cell r="A678">
            <v>1201005132</v>
          </cell>
          <cell r="B678" t="str">
            <v>DISPOSITIVO DPS CLASSE II, 1 POLO, TENSAO MAXIMA DE 175 V, CORRENTE MAXIMA DE *20* KA (TIPO AC) /UN</v>
          </cell>
          <cell r="C678">
            <v>68.75</v>
          </cell>
          <cell r="D678">
            <v>8.7899999999999991</v>
          </cell>
          <cell r="E678">
            <v>77.540000000000006</v>
          </cell>
        </row>
        <row r="679">
          <cell r="A679">
            <v>1201005200</v>
          </cell>
          <cell r="B679" t="str">
            <v>INTERRUPTOR DE TECLA TRIPOLAR DE 30A CS-101 - SEM CAIXA (BOTOEIRA BLINDADA), TIPO LIGA-DESLIGA DA MARGIRUS /UN</v>
          </cell>
          <cell r="C679">
            <v>76.97</v>
          </cell>
          <cell r="D679">
            <v>10.54</v>
          </cell>
          <cell r="E679">
            <v>87.51</v>
          </cell>
        </row>
        <row r="680">
          <cell r="A680">
            <v>1201005300</v>
          </cell>
          <cell r="B680" t="str">
            <v>CHAVE DE ALAVANCA METALICA TRIPOLAR, REF. 14323, DA MARGIRUS OU SIMILAR /UN</v>
          </cell>
          <cell r="C680">
            <v>76.650000000000006</v>
          </cell>
          <cell r="D680">
            <v>13.02</v>
          </cell>
          <cell r="E680">
            <v>89.67</v>
          </cell>
        </row>
        <row r="681">
          <cell r="A681">
            <v>1201005302</v>
          </cell>
          <cell r="B681" t="str">
            <v>CHAVE DE ALAVANCA MONOPOLAR, REF.14123 DA MARGIRUS OU SIMILAR /UN</v>
          </cell>
          <cell r="C681">
            <v>42.38</v>
          </cell>
          <cell r="D681">
            <v>7.38</v>
          </cell>
          <cell r="E681">
            <v>49.76</v>
          </cell>
        </row>
        <row r="682">
          <cell r="A682">
            <v>1201005304</v>
          </cell>
          <cell r="B682" t="str">
            <v>CHAVE DE ALAVANCA METALICA INVERSORA (VENTILADOR), REF. 14103 DA MARGIRUS OU SIMILAR /UN</v>
          </cell>
          <cell r="C682">
            <v>48</v>
          </cell>
          <cell r="D682">
            <v>13.02</v>
          </cell>
          <cell r="E682">
            <v>61.02</v>
          </cell>
        </row>
        <row r="683">
          <cell r="A683">
            <v>1201005320</v>
          </cell>
          <cell r="B683" t="str">
            <v>CHAVE BLINDADA COM ALAVANCA FRONTAL, CONFORME NORMA ABNT-NEMA 1, FABRICACAO BEGHIM OU SIMILAR,  NA(S) ESPECIFICACAO(OES):- 200 A /UN</v>
          </cell>
          <cell r="C683">
            <v>1951.59</v>
          </cell>
          <cell r="D683">
            <v>73.89</v>
          </cell>
          <cell r="E683">
            <v>2025.48</v>
          </cell>
        </row>
        <row r="684">
          <cell r="A684">
            <v>1201005330</v>
          </cell>
          <cell r="B684" t="str">
            <v>- 400 A /UN</v>
          </cell>
          <cell r="C684">
            <v>2373.87</v>
          </cell>
          <cell r="D684">
            <v>73.89</v>
          </cell>
          <cell r="E684">
            <v>2447.7600000000002</v>
          </cell>
        </row>
        <row r="685">
          <cell r="A685">
            <v>1201005340</v>
          </cell>
          <cell r="B685" t="str">
            <v>- 600 A /UN</v>
          </cell>
          <cell r="C685">
            <v>3245.76</v>
          </cell>
          <cell r="D685">
            <v>73.89</v>
          </cell>
          <cell r="E685">
            <v>3319.65</v>
          </cell>
        </row>
        <row r="686">
          <cell r="A686">
            <v>1201005345</v>
          </cell>
          <cell r="B686" t="str">
            <v>CAIXA DE PASSAGEM METALICA DE SOBREPOR COM TAMPA PARAFUSADA, DIMENSOES 15 X 15 X 10 CM - FORNECIMENTO E INSTALACAO /UN</v>
          </cell>
          <cell r="C686">
            <v>20.82</v>
          </cell>
          <cell r="D686">
            <v>10.54</v>
          </cell>
          <cell r="E686">
            <v>31.36</v>
          </cell>
        </row>
        <row r="687">
          <cell r="A687">
            <v>1201005346</v>
          </cell>
          <cell r="B687" t="str">
            <v>CAIXA DE PASSAGEM METALICA DE SOBREPOR COM TAMPA PARAFUSADA, DIMENSOES 40 X 40 15 CM - FORNECIMENTO E INSTALACAO /UN</v>
          </cell>
          <cell r="C687">
            <v>93.83</v>
          </cell>
          <cell r="D687">
            <v>10.54</v>
          </cell>
          <cell r="E687">
            <v>104.37</v>
          </cell>
        </row>
        <row r="688">
          <cell r="A688">
            <v>1201005348</v>
          </cell>
          <cell r="B688" t="str">
            <v>CAIXA DE PASSAGEM METALICA DE SOBREPOR COM TAMPA PARAFUSADA, DIMENSOES 25 X 25 X 10 CM - FORNECIMENTO E INSTALACAO /UN</v>
          </cell>
          <cell r="C688">
            <v>53.82</v>
          </cell>
          <cell r="D688">
            <v>10.54</v>
          </cell>
          <cell r="E688">
            <v>64.36</v>
          </cell>
        </row>
        <row r="689">
          <cell r="A689">
            <v>1201005350</v>
          </cell>
          <cell r="B689" t="str">
            <v>CAIXA DE PASSAGEM METALICA DE SOBREPOR COM TAMPA PARAFUSADA, DIMENSOES 35 X 35 X 10 CM - FORNECIMENTO E INSTALACAO /UN</v>
          </cell>
          <cell r="C689">
            <v>68.39</v>
          </cell>
          <cell r="D689">
            <v>10.54</v>
          </cell>
          <cell r="E689">
            <v>78.930000000000007</v>
          </cell>
        </row>
        <row r="690">
          <cell r="A690">
            <v>1201005398</v>
          </cell>
          <cell r="B690" t="str">
            <v>SINAPI - 92867 - CAIXA RETANGULAR 4" X 2" ALTA (2,00 M DO PISO), METALICA, INSTALADA EM PAREDE - FORNECIMENTO E INSTALACAO. AF_12/2015 /UN</v>
          </cell>
          <cell r="C690">
            <v>0</v>
          </cell>
          <cell r="D690">
            <v>0</v>
          </cell>
          <cell r="E690">
            <v>20.11</v>
          </cell>
        </row>
        <row r="691">
          <cell r="A691">
            <v>1201005399</v>
          </cell>
          <cell r="B691" t="str">
            <v>SINAPI - 92868 - CAIXA RETANGULAR 4" X 2" MEDIA (1,30 M DO PISO), METALICA, INSTALADA EM PAREDE - FORNECIMENTO E INSTALACAO. AF_12/2015 /UN</v>
          </cell>
          <cell r="C691">
            <v>0</v>
          </cell>
          <cell r="D691">
            <v>0</v>
          </cell>
          <cell r="E691">
            <v>10.54</v>
          </cell>
        </row>
        <row r="692">
          <cell r="A692">
            <v>1201005400</v>
          </cell>
          <cell r="B692" t="str">
            <v>SINAPI - 92869 - CAIXA RETANGULAR 4" X 2" BAIXA (0,30 M DO PISO), METALICA, INSTALADA EM PAREDE - FORNECIMENTO E INSTALACAO. AF_12/2015 /UN</v>
          </cell>
          <cell r="C692">
            <v>0</v>
          </cell>
          <cell r="D692">
            <v>0</v>
          </cell>
          <cell r="E692">
            <v>6.96</v>
          </cell>
        </row>
        <row r="693">
          <cell r="A693">
            <v>1201005401</v>
          </cell>
          <cell r="B693" t="str">
            <v>SINAPI - 92870 - CAIXA RETANGULAR 4" X 4" ALTA (2,00 M DO PISO), METALICA, INSTALADA EM PAREDE - FORNECIMENTO E INSTALACAO. AF_12/2015 /UN</v>
          </cell>
          <cell r="C693">
            <v>0</v>
          </cell>
          <cell r="D693">
            <v>0</v>
          </cell>
          <cell r="E693">
            <v>24.58</v>
          </cell>
        </row>
        <row r="694">
          <cell r="A694">
            <v>1201005402</v>
          </cell>
          <cell r="B694" t="str">
            <v>SINAPI - 92871 - CAIXA RETANGULAR 4" X 4" MEDIA (1,30 M DO PISO), METALICA, INSTALADA EM PAREDE - FORNECIMENTO E INSTALACAO. AF_12/2015 /UN</v>
          </cell>
          <cell r="C694">
            <v>0</v>
          </cell>
          <cell r="D694">
            <v>0</v>
          </cell>
          <cell r="E694">
            <v>13.57</v>
          </cell>
        </row>
        <row r="695">
          <cell r="A695">
            <v>1201005403</v>
          </cell>
          <cell r="B695" t="str">
            <v>SINAPI - 92872 - CAIXA RETANGULAR 4" X 4" BAIXA (0,30 M DO PISO), METALICA, INSTALADA EM PAREDE - FORNECIMENTO E INSTALACAO. AF_12/2015 /UN</v>
          </cell>
          <cell r="C695">
            <v>0</v>
          </cell>
          <cell r="D695">
            <v>0</v>
          </cell>
          <cell r="E695">
            <v>9.4499999999999993</v>
          </cell>
        </row>
        <row r="696">
          <cell r="A696">
            <v>1201005404</v>
          </cell>
          <cell r="B696" t="str">
            <v>SINAPI - 92865 - CAIXA OCTOGONAL 4" X 4", METALICA, INSTALADA EM LAJE - FORNECIMENTO E INSTALACAO. AF_12/2015 /UN</v>
          </cell>
          <cell r="C696">
            <v>0</v>
          </cell>
          <cell r="D696">
            <v>0</v>
          </cell>
          <cell r="E696">
            <v>8.1199999999999992</v>
          </cell>
        </row>
        <row r="697">
          <cell r="A697">
            <v>1201005408</v>
          </cell>
          <cell r="B697" t="str">
            <v>SINAPI - 100560 - QUADRO DE DISTRIBUICAO PARA TELEFONE N.2, 20X20X12CM EM CHAPA METALICA, DE EMBUTIR, SEM ACESSORIOS, PADRAO TELEBRAS, FORNECIMENTO E INSTALACAO. AF_11/2019 /UN</v>
          </cell>
          <cell r="C697">
            <v>0</v>
          </cell>
          <cell r="D697">
            <v>0</v>
          </cell>
          <cell r="E697">
            <v>89.62</v>
          </cell>
        </row>
        <row r="698">
          <cell r="A698">
            <v>1201005410</v>
          </cell>
          <cell r="B698" t="str">
            <v>SINAPI - 100561 - QUADRO DE DISTRIBUICAO PARA TELEFONE N.3, 40X40X12CM EM CHAPA METALICA, DE EMBUTIR, SEM ACESSORIOS, PADRAO TELEBRAS, FORNECIMENTO E INSTALACAO. AF_11/2019 /UN</v>
          </cell>
          <cell r="C698">
            <v>0</v>
          </cell>
          <cell r="D698">
            <v>0</v>
          </cell>
          <cell r="E698">
            <v>166.03</v>
          </cell>
        </row>
        <row r="699">
          <cell r="A699">
            <v>1201005412</v>
          </cell>
          <cell r="B699" t="str">
            <v>SINAPI - 100562 - QUADRO DE DISTRIBUICAO PARA TELEFONE N.4, 60X60X12CM EM CHAPA METALICA, DE EMBUTIR, SEM ACESSORIOS, PADRAO TELEBRAS, FORNECIMENTO E INSTALACAO. AF_11/2019 /UN</v>
          </cell>
          <cell r="C699">
            <v>0</v>
          </cell>
          <cell r="D699">
            <v>0</v>
          </cell>
          <cell r="E699">
            <v>258.39999999999998</v>
          </cell>
        </row>
        <row r="700">
          <cell r="A700">
            <v>1201005414</v>
          </cell>
          <cell r="B700" t="str">
            <v>SINAPI - 100557 - CAIXA DE PASSAGEM PARA TELEFONE 80X80X15CM (SOBREPOR) FORNECIMENTO E INSTALACAO. AF_11/2019 /UN</v>
          </cell>
          <cell r="C700">
            <v>0</v>
          </cell>
          <cell r="D700">
            <v>0</v>
          </cell>
          <cell r="E700">
            <v>425.51</v>
          </cell>
        </row>
        <row r="701">
          <cell r="A701">
            <v>1201005416</v>
          </cell>
          <cell r="B701" t="str">
            <v>CAIXA DE PASSAGEM/ LUZ / TELEFONIA, DE EMBUTIR, EM CHAPA DE ACO GALVANIZADO, DIMENSOES 120 X 120 X *12* CM (PADRAO CONCESSIONARIA LOCAL) /UN</v>
          </cell>
          <cell r="C701">
            <v>624.94000000000005</v>
          </cell>
          <cell r="D701">
            <v>52.78</v>
          </cell>
          <cell r="E701">
            <v>677.72</v>
          </cell>
        </row>
        <row r="702">
          <cell r="A702">
            <v>1201005418</v>
          </cell>
          <cell r="B702" t="str">
            <v>SINAPI - 100556 - CAIXA DE PASSAGEM PARA TELEFONE 15X15X10CM (SOBREPOR), FORNECIMENTO E INSTALACAO. AF_11/2019 /UN</v>
          </cell>
          <cell r="C702">
            <v>0</v>
          </cell>
          <cell r="D702">
            <v>0</v>
          </cell>
          <cell r="E702">
            <v>32.979999999999997</v>
          </cell>
        </row>
        <row r="703">
          <cell r="A703">
            <v>1201005420</v>
          </cell>
          <cell r="B703" t="str">
            <v>CAIXA DE PASSAGEM/ LUZ/ TELEFONIA, DE EMBUTIR, EM CHAPA DE ACO GALVANIZADO, DIMENSOES 200 X 200 X 20 CM (PADRAO CONCESSIONARIA LOCAL) /UN</v>
          </cell>
          <cell r="C703">
            <v>2568.69</v>
          </cell>
          <cell r="D703">
            <v>52.78</v>
          </cell>
          <cell r="E703">
            <v>2621.47</v>
          </cell>
        </row>
        <row r="704">
          <cell r="A704">
            <v>1201005424</v>
          </cell>
          <cell r="B704" t="str">
            <v>SINAPI - 97886 - CAIXA ENTERRADA ELETRICA RETANGULAR, EM ALVENARIA COM TIJOLOS CERAMICOS MACICOS, FUNDO COM BRITA, DIMENSOES INTERNAS: 0,3X0,3X0,3 M. AF_12/2020 /UN</v>
          </cell>
          <cell r="C704">
            <v>0</v>
          </cell>
          <cell r="D704">
            <v>0</v>
          </cell>
          <cell r="E704">
            <v>130.69999999999999</v>
          </cell>
        </row>
        <row r="705">
          <cell r="A705">
            <v>1201005426</v>
          </cell>
          <cell r="B705" t="str">
            <v>SINAPI - 97887 - CAIXA ENTERRADA ELETRICA RETANGULAR, EM ALVENARIA COM TIJOLOS CERAMICOS MACICOS, FUNDO COM BRITA, DIMENSOES INTERNAS: 0,4X0,4X0,4 M. AF_12/2020 /UN</v>
          </cell>
          <cell r="C705">
            <v>0</v>
          </cell>
          <cell r="D705">
            <v>0</v>
          </cell>
          <cell r="E705">
            <v>207.02</v>
          </cell>
        </row>
        <row r="706">
          <cell r="A706">
            <v>1201005428</v>
          </cell>
          <cell r="B706" t="str">
            <v>SINAPI - 97888 - CAIXA ENTERRADA ELETRICA RETANGULAR, EM ALVENARIA COM TIJOLOS CERAMICOS MACICOS, FUNDO COM BRITA, DIMENSOES INTERNAS: 0,6X0,6X0,6 M. AF_12/2020 /UN</v>
          </cell>
          <cell r="C706">
            <v>0</v>
          </cell>
          <cell r="D706">
            <v>0</v>
          </cell>
          <cell r="E706">
            <v>403.34</v>
          </cell>
        </row>
        <row r="707">
          <cell r="A707">
            <v>1201005438</v>
          </cell>
          <cell r="B707" t="str">
            <v>SINAPI - 97889 - CAIXA ENTERRADA ELETRICA RETANGULAR, EM ALVENARIA COM TIJOLOS CERAMICOS MACICOS, FUNDO COM BRITA, DIMENSOES INTERNAS: 0,8X0,8X0,6 M. AF_12/2020 /UN</v>
          </cell>
          <cell r="C707">
            <v>0</v>
          </cell>
          <cell r="D707">
            <v>0</v>
          </cell>
          <cell r="E707">
            <v>535.70000000000005</v>
          </cell>
        </row>
        <row r="708">
          <cell r="A708">
            <v>1201005440</v>
          </cell>
          <cell r="B708" t="str">
            <v>SINAPI - 97890 - CAIXA ENTERRADA ELETRICA RETANGULAR, EM ALVENARIA COM TIJOLOS CERAMICOS MACICOS, FUNDO COM BRITA, DIMENSOES INTERNAS: 1X1X0,6 M. AF_12/2020 /UN</v>
          </cell>
          <cell r="C708">
            <v>0</v>
          </cell>
          <cell r="D708">
            <v>0</v>
          </cell>
          <cell r="E708">
            <v>621.11</v>
          </cell>
        </row>
        <row r="709">
          <cell r="A709">
            <v>1201005442</v>
          </cell>
          <cell r="B709" t="str">
            <v>CAIXA ENTERRADA PARA INSTALACOES TELEFONICAS TIPO R1, EM ALVENARIA COM BLOCOS DE CONCRETO, DIMENSOES INTERNAS: 0,35X0,60X0,60 M, INCLUSIVE TAMPAO /UN</v>
          </cell>
          <cell r="C709">
            <v>674.39</v>
          </cell>
          <cell r="D709">
            <v>0</v>
          </cell>
          <cell r="E709">
            <v>674.39</v>
          </cell>
        </row>
        <row r="710">
          <cell r="A710">
            <v>1201005444</v>
          </cell>
          <cell r="B710" t="str">
            <v>CAIXA ENTERRADA PARA INSTALACOES TELEFONICAS TIPO R2 1,07X0,52X0,50M EM BLOCOS DE CONCRETO ESTRUTURAL, INCLUSIVE TAMPAO /UN</v>
          </cell>
          <cell r="C710">
            <v>1007.61</v>
          </cell>
          <cell r="D710">
            <v>53.37</v>
          </cell>
          <cell r="E710">
            <v>1060.98</v>
          </cell>
        </row>
        <row r="711">
          <cell r="A711">
            <v>1201005458</v>
          </cell>
          <cell r="B711" t="str">
            <v>SINAPI - 95787 - CONDULETE DE ALUMINIO, TIPO LR, PARA ELETRODUTO DE ACO GALVANIZADO DN 20 MM (3/4''), APARENTE - FORNECIMENTO E INSTALACAO. AF_11/2016_P /UN</v>
          </cell>
          <cell r="C711">
            <v>0</v>
          </cell>
          <cell r="D711">
            <v>0</v>
          </cell>
          <cell r="E711">
            <v>21.96</v>
          </cell>
        </row>
        <row r="712">
          <cell r="A712">
            <v>1201005459</v>
          </cell>
          <cell r="B712" t="str">
            <v>SINAPI - 95789 - CONDULETE DE ALUMINIO, TIPO LR, PARA ELETRODUTO DE ACO GALVANIZADO DN 25 MM (1''), APARENTE - FORNECIMENTO E INSTALACAO. AF_11/2016_P /UN</v>
          </cell>
          <cell r="C712">
            <v>0</v>
          </cell>
          <cell r="D712">
            <v>0</v>
          </cell>
          <cell r="E712">
            <v>27.52</v>
          </cell>
        </row>
        <row r="713">
          <cell r="A713">
            <v>1201005460</v>
          </cell>
          <cell r="B713" t="str">
            <v>SINAPI - 95801 - CONDULETE DE ALUMINIO, TIPO X, PARA ELETRODUTO DE ACO GALVANIZADO DN 20 MM (3/4''), APARENTE - FORNECIMENTO E INSTALACAO. AF_11/2016_P /UN</v>
          </cell>
          <cell r="C713">
            <v>0</v>
          </cell>
          <cell r="D713">
            <v>0</v>
          </cell>
          <cell r="E713">
            <v>30.58</v>
          </cell>
        </row>
        <row r="714">
          <cell r="A714">
            <v>1201005461</v>
          </cell>
          <cell r="B714" t="str">
            <v>SINAPI - 95802 - CONDULETE DE ALUMINIO, TIPO X, PARA ELETRODUTO DE ACO GALVANIZADO DN 25 MM (1''), APARENTE - FORNECIMENTO E INSTALACAO. AF_11/2016_P /UN</v>
          </cell>
          <cell r="C714">
            <v>0</v>
          </cell>
          <cell r="D714">
            <v>0</v>
          </cell>
          <cell r="E714">
            <v>34.21</v>
          </cell>
        </row>
        <row r="715">
          <cell r="A715">
            <v>0</v>
          </cell>
          <cell r="B715">
            <v>0</v>
          </cell>
          <cell r="C715">
            <v>0</v>
          </cell>
          <cell r="D715">
            <v>0</v>
          </cell>
          <cell r="E715">
            <v>0</v>
          </cell>
        </row>
        <row r="716">
          <cell r="A716">
            <v>0</v>
          </cell>
          <cell r="B716" t="str">
            <v>*  PARA-RAIO</v>
          </cell>
          <cell r="C716">
            <v>0</v>
          </cell>
          <cell r="D716">
            <v>0</v>
          </cell>
          <cell r="E716">
            <v>0</v>
          </cell>
        </row>
        <row r="717">
          <cell r="A717">
            <v>1201006000</v>
          </cell>
          <cell r="B717" t="str">
            <v>CONECTOR METALICO TIPO PARAFUSO FENDIDO (SPLIT BOLT), COM SEPARADOR DE CABOS BIMETALICOS, PARA CABOS ATE 70 MM2 - FORNECIMENTO E INSTALACAO /UN</v>
          </cell>
          <cell r="C717">
            <v>17.350000000000001</v>
          </cell>
          <cell r="D717">
            <v>7.03</v>
          </cell>
          <cell r="E717">
            <v>24.38</v>
          </cell>
        </row>
        <row r="718">
          <cell r="A718">
            <v>1201006002</v>
          </cell>
          <cell r="B718" t="str">
            <v>ELETRODUTO DE PVC RIGIDO ROSCAVEL DE 1 1/2 " X 3M, SEM LUVA PARA PROTECAO DO CABO DO PARA RAIO - FORNECIEMNTO E INSTALACAO /UN</v>
          </cell>
          <cell r="C718">
            <v>20.82</v>
          </cell>
          <cell r="D718">
            <v>17.59</v>
          </cell>
          <cell r="E718">
            <v>38.409999999999997</v>
          </cell>
        </row>
        <row r="719">
          <cell r="A719">
            <v>1201006004</v>
          </cell>
          <cell r="B719" t="str">
            <v>SINALIZADOR DE TOPO SIMPLES COM RELE FOTOELETRICO, REF. TEL 0590 YT DA TERMOTECNICA OU SIMILAR, INCLUSIVE LAMPADA DE LED 10 W - FORNECIMENTO E INSTALACAO /UN</v>
          </cell>
          <cell r="C719">
            <v>321.19</v>
          </cell>
          <cell r="D719">
            <v>10.54</v>
          </cell>
          <cell r="E719">
            <v>331.73</v>
          </cell>
        </row>
        <row r="720">
          <cell r="A720">
            <v>1201006006</v>
          </cell>
          <cell r="B720" t="str">
            <v>SINAPI - 96988 - MASTRO 1 ½  PARA SPDA - FORNECIMENTO E INSTALACAO. AF_12/2017 /UN</v>
          </cell>
          <cell r="C720">
            <v>0</v>
          </cell>
          <cell r="D720">
            <v>0</v>
          </cell>
          <cell r="E720">
            <v>191.02</v>
          </cell>
        </row>
        <row r="721">
          <cell r="A721">
            <v>1201006008</v>
          </cell>
          <cell r="B721" t="str">
            <v>CONECTOR REFORCADO, CABO X HASTE EM BRONZE NATURAL PARA CABO DE 16-70MM2, REF.585 DA TERMOTECNICA OU SIMILAR /UN</v>
          </cell>
          <cell r="C721">
            <v>58.4</v>
          </cell>
          <cell r="D721">
            <v>7.03</v>
          </cell>
          <cell r="E721">
            <v>65.430000000000007</v>
          </cell>
        </row>
        <row r="722">
          <cell r="A722">
            <v>1201006010</v>
          </cell>
          <cell r="B722" t="str">
            <v>SINAPI - 96985 - HASTE DE ATERRAMENTO 5/8  PARA SPDA - FORNECIMENTO E INSTALACAO. AF_12/2017 /UN</v>
          </cell>
          <cell r="C722">
            <v>0</v>
          </cell>
          <cell r="D722">
            <v>0</v>
          </cell>
          <cell r="E722">
            <v>54.34</v>
          </cell>
        </row>
        <row r="723">
          <cell r="A723">
            <v>1201006014</v>
          </cell>
          <cell r="B723" t="str">
            <v>SUPORTE ISOLADOR REFORCADO PARA FIXACAO EM CANTO 90o. REF. PRT 218 DA PARATEC OU SIMILAR /UN</v>
          </cell>
          <cell r="C723">
            <v>17.510000000000002</v>
          </cell>
          <cell r="D723">
            <v>17.59</v>
          </cell>
          <cell r="E723">
            <v>35.1</v>
          </cell>
        </row>
        <row r="724">
          <cell r="A724">
            <v>1201006016</v>
          </cell>
          <cell r="B724" t="str">
            <v>SINAPI - 96989 - CAPTOR TIPO FRANKLIN PARA SPDA - FORNECIMENTO E INSTALACAO. AF_12/2017 /UN</v>
          </cell>
          <cell r="C724">
            <v>0</v>
          </cell>
          <cell r="D724">
            <v>0</v>
          </cell>
          <cell r="E724">
            <v>125.5</v>
          </cell>
        </row>
        <row r="725">
          <cell r="A725">
            <v>1201006018</v>
          </cell>
          <cell r="B725" t="str">
            <v>SINAPI - 98463 - SUPORTE ISOLADOR PARA CORDOALHA DE COBRE - FORNECIMENTO E INSTALACAO. AF_12/2017 /UN</v>
          </cell>
          <cell r="C725">
            <v>0</v>
          </cell>
          <cell r="D725">
            <v>0</v>
          </cell>
          <cell r="E725">
            <v>21.83</v>
          </cell>
        </row>
        <row r="726">
          <cell r="A726">
            <v>1201006020</v>
          </cell>
          <cell r="B726" t="str">
            <v>SUPORTE ISOLADOR REFORCADO DIAMETRO NOMINAL DIAMETRO NOMINAL DE 5/16" COM ROSCA SOBERBA E BUCHA /UN</v>
          </cell>
          <cell r="C726">
            <v>10.46</v>
          </cell>
          <cell r="D726">
            <v>17.59</v>
          </cell>
          <cell r="E726">
            <v>28.05</v>
          </cell>
        </row>
        <row r="727">
          <cell r="A727">
            <v>1201006022</v>
          </cell>
          <cell r="B727" t="str">
            <v>BRACADEIRA PARA FIXACAO DE MASTRO OU TUBO DE PVC DE 1 1/2", REF. TEL-100 DA TERMOTECNICA OU SIMILAR /UN</v>
          </cell>
          <cell r="C727">
            <v>33.21</v>
          </cell>
          <cell r="D727">
            <v>4.37</v>
          </cell>
          <cell r="E727">
            <v>37.58</v>
          </cell>
        </row>
        <row r="728">
          <cell r="A728">
            <v>1201006026</v>
          </cell>
          <cell r="B728" t="str">
            <v>BRACADEIRA COM ROLDANA PARA MASTRO DE 1 1/2", REF. TEL-340 DA TERMOTECNICA OU SIMILAR /UN</v>
          </cell>
          <cell r="C728">
            <v>42.7</v>
          </cell>
          <cell r="D728">
            <v>4.37</v>
          </cell>
          <cell r="E728">
            <v>47.07</v>
          </cell>
        </row>
        <row r="729">
          <cell r="A729">
            <v>1201006028</v>
          </cell>
          <cell r="B729" t="str">
            <v>SINAPI - 96987 - BASE METALICA PARA MASTRO 1 1/2 PARA SPDA - FORNECIMENTO E INSTALACAO. AF_12/2017 /UN</v>
          </cell>
          <cell r="C729">
            <v>0</v>
          </cell>
          <cell r="D729">
            <v>0</v>
          </cell>
          <cell r="E729">
            <v>120.78</v>
          </cell>
        </row>
        <row r="730">
          <cell r="A730">
            <v>1201006030</v>
          </cell>
          <cell r="B730" t="str">
            <v>CONJUNTO DE ESTAIS COM CORDOALHAS E ESTICADORES, TEL-400 DA TERMOTECNICA OU SIMILAR /UN</v>
          </cell>
          <cell r="C730">
            <v>222.65</v>
          </cell>
          <cell r="D730">
            <v>70.38</v>
          </cell>
          <cell r="E730">
            <v>293.02999999999997</v>
          </cell>
        </row>
        <row r="731">
          <cell r="A731">
            <v>1201006032</v>
          </cell>
          <cell r="B731" t="str">
            <v>ESTICADOR PARA CABO DE COBRE (70 MM2), CONECTOR TIPO PARAFUSO FENDIDO (SPLIT-BOLT) /UN</v>
          </cell>
          <cell r="C731">
            <v>17.350000000000001</v>
          </cell>
          <cell r="D731">
            <v>4.21</v>
          </cell>
          <cell r="E731">
            <v>21.56</v>
          </cell>
        </row>
        <row r="732">
          <cell r="A732">
            <v>1201006033</v>
          </cell>
          <cell r="B732" t="str">
            <v>TERMINAL AEREO EM ACO GALVANIZADO COM BASE DE FIXACAO H=30CM /UN</v>
          </cell>
          <cell r="C732">
            <v>12.75</v>
          </cell>
          <cell r="D732">
            <v>17.59</v>
          </cell>
          <cell r="E732">
            <v>30.34</v>
          </cell>
        </row>
        <row r="733">
          <cell r="A733">
            <v>1201006035</v>
          </cell>
          <cell r="B733" t="str">
            <v>CONEXAO ATRAVES DE SOLDA EXOTERMICA, INCLUSO MOLDE, PALITO IGNITOR E ALICATE - FORNECIMENTO E INSTALACAO /UN</v>
          </cell>
          <cell r="C733">
            <v>19.350000000000001</v>
          </cell>
          <cell r="D733">
            <v>17.59</v>
          </cell>
          <cell r="E733">
            <v>36.94</v>
          </cell>
        </row>
        <row r="734">
          <cell r="A734">
            <v>0</v>
          </cell>
          <cell r="B734">
            <v>0</v>
          </cell>
          <cell r="C734">
            <v>0</v>
          </cell>
          <cell r="D734">
            <v>0</v>
          </cell>
          <cell r="E734">
            <v>0</v>
          </cell>
        </row>
        <row r="735">
          <cell r="A735">
            <v>0</v>
          </cell>
          <cell r="B735" t="str">
            <v>*  DIVERSOS</v>
          </cell>
          <cell r="C735">
            <v>0</v>
          </cell>
          <cell r="D735">
            <v>0</v>
          </cell>
          <cell r="E735">
            <v>0</v>
          </cell>
        </row>
        <row r="736">
          <cell r="A736">
            <v>1201007004</v>
          </cell>
          <cell r="B736" t="str">
            <v>FITA ISOLANTE 3M OU SIMILAR /M</v>
          </cell>
          <cell r="C736">
            <v>0.28999999999999998</v>
          </cell>
          <cell r="D736">
            <v>0.3</v>
          </cell>
          <cell r="E736">
            <v>0.59</v>
          </cell>
        </row>
        <row r="737">
          <cell r="A737">
            <v>1201007005</v>
          </cell>
          <cell r="B737" t="str">
            <v>FITA ISOLANTE AUTO FUSAO 3M OU SIMILAR /M</v>
          </cell>
          <cell r="C737">
            <v>0.81</v>
          </cell>
          <cell r="D737">
            <v>0.3</v>
          </cell>
          <cell r="E737">
            <v>1.1100000000000001</v>
          </cell>
        </row>
        <row r="738">
          <cell r="A738">
            <v>1201007006</v>
          </cell>
          <cell r="B738" t="str">
            <v>ARAME GALVANIZADO No. 14 BWG /M</v>
          </cell>
          <cell r="C738">
            <v>0.43</v>
          </cell>
          <cell r="D738">
            <v>0.12</v>
          </cell>
          <cell r="E738">
            <v>0.55000000000000004</v>
          </cell>
        </row>
        <row r="739">
          <cell r="A739">
            <v>1201007008</v>
          </cell>
          <cell r="B739" t="str">
            <v>SIRENE ELETROMAGNETICA UNIDIRECIONAL 110DB, 127V, REF. RT-10 DA ROTAN OU SIMILAR - FORNECIMENTO E INSTALACAO /UN</v>
          </cell>
          <cell r="C739">
            <v>568.37</v>
          </cell>
          <cell r="D739">
            <v>21.46</v>
          </cell>
          <cell r="E739">
            <v>589.83000000000004</v>
          </cell>
        </row>
        <row r="740">
          <cell r="A740">
            <v>1201007010</v>
          </cell>
          <cell r="B740" t="str">
            <v>RELE FOTOELETRICO INTERNO E EXTERNO BIVOLT 1000W, DE CONECTOR, COM BASE - FORNECIMENTO E INSTALACAO /UN</v>
          </cell>
          <cell r="C740">
            <v>35.21</v>
          </cell>
          <cell r="D740">
            <v>28.14</v>
          </cell>
          <cell r="E740">
            <v>63.35</v>
          </cell>
        </row>
        <row r="741">
          <cell r="A741">
            <v>1201007012</v>
          </cell>
          <cell r="B741" t="str">
            <v>KIT DE PROTECAO ARSTOP PARA AR CONDICIONADO, TOMADA PADRAO 2P+T 20 A, COM DISJUNTOR UNIPOLAR DIN 20A - FORNECIMENTO E INSTALACAO /CJ</v>
          </cell>
          <cell r="C741">
            <v>21.91</v>
          </cell>
          <cell r="D741">
            <v>13.02</v>
          </cell>
          <cell r="E741">
            <v>34.93</v>
          </cell>
        </row>
        <row r="742">
          <cell r="A742">
            <v>1201007020</v>
          </cell>
          <cell r="B742" t="str">
            <v>CANALETA (20 X 10 X 2.200)MM, COM TAMPA SEPARADA (REF.30801) SISTEMA X DA PIAL OU SIMILAR /M</v>
          </cell>
          <cell r="C742">
            <v>7.3</v>
          </cell>
          <cell r="D742">
            <v>5.97</v>
          </cell>
          <cell r="E742">
            <v>13.27</v>
          </cell>
        </row>
        <row r="743">
          <cell r="A743">
            <v>1201007022</v>
          </cell>
          <cell r="B743" t="str">
            <v>MATA-JUNTAS, TIPO COTOVELO 90o. (REF.30990) SISTEMA X DA PIAL OU SIMILAR /UN</v>
          </cell>
          <cell r="C743">
            <v>2.19</v>
          </cell>
          <cell r="D743">
            <v>5.97</v>
          </cell>
          <cell r="E743">
            <v>8.16</v>
          </cell>
        </row>
        <row r="744">
          <cell r="A744">
            <v>1201007024</v>
          </cell>
          <cell r="B744" t="str">
            <v>CAIXA DE SOBREPOR (75 X 75 X 31)MM REF.89148, SISTEMA X DA PIAL OU SIMILAR /UN</v>
          </cell>
          <cell r="C744">
            <v>8.15</v>
          </cell>
          <cell r="D744">
            <v>5.97</v>
          </cell>
          <cell r="E744">
            <v>14.12</v>
          </cell>
        </row>
        <row r="745">
          <cell r="A745">
            <v>1201007026</v>
          </cell>
          <cell r="B745" t="str">
            <v>INTERRUPTOR, SISTEMA X DA PIAL OU SIMILAR, NA(S) ESPECIFICACAO(OES):- 01 TECLA SIMPLES (REF.675000) /UN</v>
          </cell>
          <cell r="C745">
            <v>19.88</v>
          </cell>
          <cell r="D745">
            <v>13.36</v>
          </cell>
          <cell r="E745">
            <v>33.24</v>
          </cell>
        </row>
        <row r="746">
          <cell r="A746">
            <v>1201007028</v>
          </cell>
          <cell r="B746" t="str">
            <v>- 02 TECLAS SIMPLES (REF.675020) /UN</v>
          </cell>
          <cell r="C746">
            <v>41.42</v>
          </cell>
          <cell r="D746">
            <v>13.36</v>
          </cell>
          <cell r="E746">
            <v>54.78</v>
          </cell>
        </row>
        <row r="747">
          <cell r="A747">
            <v>1201007030</v>
          </cell>
          <cell r="B747" t="str">
            <v>TOMADA SISTEMA X DA PIAL OU SIMILAR, NA(S) ESPECIFICACAO(OES):- 2P+T (10A) REF. 675060 /UN</v>
          </cell>
          <cell r="C747">
            <v>24.03</v>
          </cell>
          <cell r="D747">
            <v>13.36</v>
          </cell>
          <cell r="E747">
            <v>37.39</v>
          </cell>
        </row>
        <row r="748">
          <cell r="A748">
            <v>1201007032</v>
          </cell>
          <cell r="B748" t="str">
            <v>- PARA TELEFONE RJ-11 REF. 675017 /UN</v>
          </cell>
          <cell r="C748">
            <v>48.37</v>
          </cell>
          <cell r="D748">
            <v>13.36</v>
          </cell>
          <cell r="E748">
            <v>61.73</v>
          </cell>
        </row>
        <row r="749">
          <cell r="A749">
            <v>1201007034</v>
          </cell>
          <cell r="B749" t="str">
            <v>VENTILADOR DE TETO, TIPO COMERCIAL, COM TRES PAS METALICAS, FABRICACAO VENTI-DELTA OU SIMILAR /UN</v>
          </cell>
          <cell r="C749">
            <v>202.78</v>
          </cell>
          <cell r="D749">
            <v>28.14</v>
          </cell>
          <cell r="E749">
            <v>230.92</v>
          </cell>
        </row>
        <row r="750">
          <cell r="A750">
            <v>1201007036</v>
          </cell>
          <cell r="B750" t="str">
            <v>EXAUSTOR DE PAREDE DIAMETRO 30CM /UN</v>
          </cell>
          <cell r="C750">
            <v>225.03</v>
          </cell>
          <cell r="D750">
            <v>35.19</v>
          </cell>
          <cell r="E750">
            <v>260.22000000000003</v>
          </cell>
        </row>
        <row r="751">
          <cell r="A751">
            <v>1201007038</v>
          </cell>
          <cell r="B751" t="str">
            <v>EXAUSTOR DE PAREDE DIAMETRO 40CM /UN</v>
          </cell>
          <cell r="C751">
            <v>253.09</v>
          </cell>
          <cell r="D751">
            <v>35.19</v>
          </cell>
          <cell r="E751">
            <v>288.27999999999997</v>
          </cell>
        </row>
        <row r="752">
          <cell r="A752">
            <v>1201007040</v>
          </cell>
          <cell r="B752" t="str">
            <v>CONECTOR PARALELO DE ALUMINIO BIMETALICO, PARA CABOS NA(S) BITOLA(S):- 4 AWG /UN</v>
          </cell>
          <cell r="C752">
            <v>4.5999999999999996</v>
          </cell>
          <cell r="D752">
            <v>7.03</v>
          </cell>
          <cell r="E752">
            <v>11.63</v>
          </cell>
        </row>
        <row r="753">
          <cell r="A753">
            <v>1201007042</v>
          </cell>
          <cell r="B753" t="str">
            <v>- 2 AWG /UN</v>
          </cell>
          <cell r="C753">
            <v>5.8</v>
          </cell>
          <cell r="D753">
            <v>7.03</v>
          </cell>
          <cell r="E753">
            <v>12.83</v>
          </cell>
        </row>
        <row r="754">
          <cell r="A754">
            <v>1201007044</v>
          </cell>
          <cell r="B754" t="str">
            <v>- 1/0 AWG /UN</v>
          </cell>
          <cell r="C754">
            <v>5.8</v>
          </cell>
          <cell r="D754">
            <v>7.03</v>
          </cell>
          <cell r="E754">
            <v>12.83</v>
          </cell>
        </row>
        <row r="755">
          <cell r="A755">
            <v>1201007050</v>
          </cell>
          <cell r="B755" t="str">
            <v>CONECTOR PARAFUSO FENDIDO SPLIT BOLT - PARA CABO DE 16MM2 - FORNECIMENTO E INSTALACAO /UN</v>
          </cell>
          <cell r="C755">
            <v>6.28</v>
          </cell>
          <cell r="D755">
            <v>7.03</v>
          </cell>
          <cell r="E755">
            <v>13.31</v>
          </cell>
        </row>
        <row r="756">
          <cell r="A756">
            <v>1201007052</v>
          </cell>
          <cell r="B756" t="str">
            <v>CONECTOR METALICO TIPO PARAFUSO FENDIDO (SPLIT BOLT), PARA CABO ATE 25MM2 - FORNECIMENTO E INSTALACAO /UN</v>
          </cell>
          <cell r="C756">
            <v>6.63</v>
          </cell>
          <cell r="D756">
            <v>7.03</v>
          </cell>
          <cell r="E756">
            <v>13.66</v>
          </cell>
        </row>
        <row r="757">
          <cell r="A757">
            <v>1201007054</v>
          </cell>
          <cell r="B757" t="str">
            <v>CONECTOR METALICO TIPO PARAFUSO FENDIDO (SPLIT BOLT), PARA CABOS ATE 35MM2 - FORNECIMENTO E INSTALACAO /UN</v>
          </cell>
          <cell r="C757">
            <v>8.2899999999999991</v>
          </cell>
          <cell r="D757">
            <v>7.03</v>
          </cell>
          <cell r="E757">
            <v>15.32</v>
          </cell>
        </row>
        <row r="758">
          <cell r="A758">
            <v>1201007056</v>
          </cell>
          <cell r="B758" t="str">
            <v>CONECTOR METALICO TIPO PARAFUSO FENDIDO (SPLIT BOLT), PARA CABOS ATE 50 MM2 - FORNECIMENTO E INSTALACAO /UN</v>
          </cell>
          <cell r="C758">
            <v>11.62</v>
          </cell>
          <cell r="D758">
            <v>7.03</v>
          </cell>
          <cell r="E758">
            <v>18.649999999999999</v>
          </cell>
        </row>
        <row r="759">
          <cell r="A759">
            <v>1201007058</v>
          </cell>
          <cell r="B759" t="str">
            <v>CONECTOR METALICO TIPO PARAFUSO FENDIDO (SPLIT BOLT), PARA CABOS ATE 70 MM2 - FORNECIMENTO E INSTALACAO /UN</v>
          </cell>
          <cell r="C759">
            <v>17.350000000000001</v>
          </cell>
          <cell r="D759">
            <v>7.03</v>
          </cell>
          <cell r="E759">
            <v>24.38</v>
          </cell>
        </row>
        <row r="760">
          <cell r="A760">
            <v>1201007074</v>
          </cell>
          <cell r="B760" t="str">
            <v>SINAPI - 90447 - RASGO EM ALVENARIA PARA ELETRODUTOS COM DIAMETROS MENORES OU IGUAIS A 40 MM. AF_05/2015 /M</v>
          </cell>
          <cell r="C760">
            <v>0</v>
          </cell>
          <cell r="D760">
            <v>0</v>
          </cell>
          <cell r="E760">
            <v>4.78</v>
          </cell>
        </row>
        <row r="761">
          <cell r="A761">
            <v>1201007106</v>
          </cell>
          <cell r="B761" t="str">
            <v>CONJUNTO PINO DE ACO COM FURO E FINCA PINO CURTO PARA CONCRETO - FORNECIMENTO E INSTALACAO /UN</v>
          </cell>
          <cell r="C761">
            <v>0.79</v>
          </cell>
          <cell r="D761">
            <v>7.03</v>
          </cell>
          <cell r="E761">
            <v>7.82</v>
          </cell>
        </row>
        <row r="762">
          <cell r="A762">
            <v>1201007108</v>
          </cell>
          <cell r="B762" t="str">
            <v>PINO DE ACO COM FURO, HASTE = 27 MM (ACAO DIRETA) - FORNECIMENTO E INSTALACAO /UN</v>
          </cell>
          <cell r="C762">
            <v>0.38</v>
          </cell>
          <cell r="D762">
            <v>7.03</v>
          </cell>
          <cell r="E762">
            <v>7.41</v>
          </cell>
        </row>
        <row r="763">
          <cell r="A763">
            <v>1201007110</v>
          </cell>
          <cell r="B763" t="str">
            <v>PINO DE ACO COM ROSCA 1/4", COMPRIMENTO DA HASTE = 30 MM E ROSCA = 20 MM (ACAO DIRETA) - FORNECIMENTO E INSTALACAO /UN</v>
          </cell>
          <cell r="C763">
            <v>0.51</v>
          </cell>
          <cell r="D763">
            <v>7.03</v>
          </cell>
          <cell r="E763">
            <v>7.54</v>
          </cell>
        </row>
        <row r="764">
          <cell r="A764">
            <v>1201007111</v>
          </cell>
          <cell r="B764" t="str">
            <v>TERMINAL OU CONECTOR DE PRESSAO - PARA CABO 10MM2 - FORNECIMENTO E INSTALACAO /UN</v>
          </cell>
          <cell r="C764">
            <v>4.47</v>
          </cell>
          <cell r="D764">
            <v>7.03</v>
          </cell>
          <cell r="E764">
            <v>11.5</v>
          </cell>
        </row>
        <row r="765">
          <cell r="A765">
            <v>1201007112</v>
          </cell>
          <cell r="B765" t="str">
            <v>TERMINAL OU CONECTOR DE PRESSAO - PARA CABO 50MM2 - FORNECIMENTO E INSTALACAO /UN</v>
          </cell>
          <cell r="C765">
            <v>7.75</v>
          </cell>
          <cell r="D765">
            <v>14.07</v>
          </cell>
          <cell r="E765">
            <v>21.82</v>
          </cell>
        </row>
        <row r="766">
          <cell r="A766">
            <v>1201007113</v>
          </cell>
          <cell r="B766" t="str">
            <v>TERMINAL OU CONECTOR DE PRESSAO - PARA CABO 70MM2 - FORNECIMENTO E INSTALACAO /UN</v>
          </cell>
          <cell r="C766">
            <v>8</v>
          </cell>
          <cell r="D766">
            <v>14.07</v>
          </cell>
          <cell r="E766">
            <v>22.07</v>
          </cell>
        </row>
        <row r="767">
          <cell r="A767">
            <v>1201007114</v>
          </cell>
          <cell r="B767" t="str">
            <v>TERMINAL OU CONECTOR DE PRESSAO - PARA CABO 185MM2 - FORNECIMENTO E INSTALACAO /UN</v>
          </cell>
          <cell r="C767">
            <v>23.29</v>
          </cell>
          <cell r="D767">
            <v>17.59</v>
          </cell>
          <cell r="E767">
            <v>40.880000000000003</v>
          </cell>
        </row>
        <row r="768">
          <cell r="A768">
            <v>1201007115</v>
          </cell>
          <cell r="B768" t="str">
            <v>TERMINAL OU CONECTOR DE PRESSAO - PARA CABO 240MM2 - FORNECIMENTO E INSTALACAO /UN</v>
          </cell>
          <cell r="C768">
            <v>30.74</v>
          </cell>
          <cell r="D768">
            <v>17.59</v>
          </cell>
          <cell r="E768">
            <v>48.33</v>
          </cell>
        </row>
        <row r="769">
          <cell r="A769">
            <v>1201007116</v>
          </cell>
          <cell r="B769" t="str">
            <v>TERMINAL OU CONECTOR DE PRESSAO - PARA CABO 300MM2 - FORNECIMENTO E INSTALACAO /UN</v>
          </cell>
          <cell r="C769">
            <v>44.72</v>
          </cell>
          <cell r="D769">
            <v>17.59</v>
          </cell>
          <cell r="E769">
            <v>62.31</v>
          </cell>
        </row>
        <row r="770">
          <cell r="A770">
            <v>1201007121</v>
          </cell>
          <cell r="B770" t="str">
            <v>QUADRO DE COMANDO (EXCLUSIVE BOMBA) PARA BOMBA DE RECALQUE COM MOTOR DE:- 1 CV /UN</v>
          </cell>
          <cell r="C770">
            <v>757.24</v>
          </cell>
          <cell r="D770">
            <v>207.05</v>
          </cell>
          <cell r="E770">
            <v>964.29</v>
          </cell>
        </row>
        <row r="771">
          <cell r="A771">
            <v>1201007123</v>
          </cell>
          <cell r="B771" t="str">
            <v>- 1,5 CV /UN</v>
          </cell>
          <cell r="C771">
            <v>757.24</v>
          </cell>
          <cell r="D771">
            <v>207.05</v>
          </cell>
          <cell r="E771">
            <v>964.29</v>
          </cell>
        </row>
        <row r="772">
          <cell r="A772">
            <v>1201007126</v>
          </cell>
          <cell r="B772" t="str">
            <v>- 2 CV /UN</v>
          </cell>
          <cell r="C772">
            <v>752.01</v>
          </cell>
          <cell r="D772">
            <v>207.05</v>
          </cell>
          <cell r="E772">
            <v>959.06</v>
          </cell>
        </row>
        <row r="773">
          <cell r="A773">
            <v>1201007129</v>
          </cell>
          <cell r="B773" t="str">
            <v>- 3 CV /UN</v>
          </cell>
          <cell r="C773">
            <v>752.01</v>
          </cell>
          <cell r="D773">
            <v>207.05</v>
          </cell>
          <cell r="E773">
            <v>959.06</v>
          </cell>
        </row>
        <row r="774">
          <cell r="A774">
            <v>1201007131</v>
          </cell>
          <cell r="B774" t="str">
            <v>QUADRO DE COMANDO PARA BOMBA DE INCENDIO COM MOTOR DE:- 5 CV /UN</v>
          </cell>
          <cell r="C774">
            <v>775.23</v>
          </cell>
          <cell r="D774">
            <v>207.05</v>
          </cell>
          <cell r="E774">
            <v>982.28</v>
          </cell>
        </row>
        <row r="775">
          <cell r="A775">
            <v>1201007134</v>
          </cell>
          <cell r="B775" t="str">
            <v>- 7,5 CV /UN</v>
          </cell>
          <cell r="C775">
            <v>816.99</v>
          </cell>
          <cell r="D775">
            <v>214.09</v>
          </cell>
          <cell r="E775">
            <v>1031.08</v>
          </cell>
        </row>
        <row r="776">
          <cell r="A776">
            <v>1201007136</v>
          </cell>
          <cell r="B776" t="str">
            <v>- 10 CV /UN</v>
          </cell>
          <cell r="C776">
            <v>952.18</v>
          </cell>
          <cell r="D776">
            <v>214.09</v>
          </cell>
          <cell r="E776">
            <v>1166.27</v>
          </cell>
        </row>
        <row r="777">
          <cell r="A777">
            <v>1201007138</v>
          </cell>
          <cell r="B777" t="str">
            <v>- 12 CV /UN</v>
          </cell>
          <cell r="C777">
            <v>1049.32</v>
          </cell>
          <cell r="D777">
            <v>214.09</v>
          </cell>
          <cell r="E777">
            <v>1263.4100000000001</v>
          </cell>
        </row>
        <row r="778">
          <cell r="A778">
            <v>1201007140</v>
          </cell>
          <cell r="B778" t="str">
            <v>MAO-DE-OBRA PARA INSTALACAO DE:- REATOR DUPLO, PARA LAMPADAS FLUORESCENTES /UN</v>
          </cell>
          <cell r="C778">
            <v>0</v>
          </cell>
          <cell r="D778">
            <v>7.03</v>
          </cell>
          <cell r="E778">
            <v>7.03</v>
          </cell>
        </row>
        <row r="779">
          <cell r="A779">
            <v>1201007142</v>
          </cell>
          <cell r="B779" t="str">
            <v>- QUADRO DE DISTRIBUICAO ATE 10 DISJUNTORES /UN</v>
          </cell>
          <cell r="C779">
            <v>0</v>
          </cell>
          <cell r="D779">
            <v>70.38</v>
          </cell>
          <cell r="E779">
            <v>70.38</v>
          </cell>
        </row>
        <row r="780">
          <cell r="A780">
            <v>1201007144</v>
          </cell>
          <cell r="B780" t="str">
            <v>- QUADRO DE DISTRIBUICAO COM 12 A 20 DISJUNTORES /UN</v>
          </cell>
          <cell r="C780">
            <v>0</v>
          </cell>
          <cell r="D780">
            <v>87.97</v>
          </cell>
          <cell r="E780">
            <v>87.97</v>
          </cell>
        </row>
        <row r="781">
          <cell r="A781">
            <v>1201007146</v>
          </cell>
          <cell r="B781" t="str">
            <v>- QUADRO DE DISTRIBUICAO COM 32 A 42 DISJUNTORES /UN</v>
          </cell>
          <cell r="C781">
            <v>0</v>
          </cell>
          <cell r="D781">
            <v>140.76</v>
          </cell>
          <cell r="E781">
            <v>140.76</v>
          </cell>
        </row>
        <row r="782">
          <cell r="A782">
            <v>1201007148</v>
          </cell>
          <cell r="B782" t="str">
            <v>- INTERRUPTORES, TOMADAS, CAMPAINHAS, ETC (INCLUSIVE CAIXAS) /UN</v>
          </cell>
          <cell r="C782">
            <v>0</v>
          </cell>
          <cell r="D782">
            <v>7.03</v>
          </cell>
          <cell r="E782">
            <v>7.03</v>
          </cell>
        </row>
        <row r="783">
          <cell r="A783">
            <v>1201007150</v>
          </cell>
          <cell r="B783" t="str">
            <v>- APARELHOS FLUORESCENTES /UN</v>
          </cell>
          <cell r="C783">
            <v>0</v>
          </cell>
          <cell r="D783">
            <v>7.03</v>
          </cell>
          <cell r="E783">
            <v>7.03</v>
          </cell>
        </row>
        <row r="784">
          <cell r="A784">
            <v>1201007152</v>
          </cell>
          <cell r="B784" t="str">
            <v>- APARELHOS INCANDESCENTES /UN</v>
          </cell>
          <cell r="C784">
            <v>0</v>
          </cell>
          <cell r="D784">
            <v>7.03</v>
          </cell>
          <cell r="E784">
            <v>7.03</v>
          </cell>
        </row>
        <row r="785">
          <cell r="A785">
            <v>1201007154</v>
          </cell>
          <cell r="B785" t="str">
            <v>- LUMINARIA INSTALADA EM POSTE /UN</v>
          </cell>
          <cell r="C785">
            <v>0</v>
          </cell>
          <cell r="D785">
            <v>42.22</v>
          </cell>
          <cell r="E785">
            <v>42.22</v>
          </cell>
        </row>
        <row r="786">
          <cell r="A786">
            <v>1201007156</v>
          </cell>
          <cell r="B786" t="str">
            <v>- FIACAO (2,5 A 6,0)MM2 /M</v>
          </cell>
          <cell r="C786">
            <v>0</v>
          </cell>
          <cell r="D786">
            <v>4.21</v>
          </cell>
          <cell r="E786">
            <v>4.21</v>
          </cell>
        </row>
        <row r="787">
          <cell r="A787">
            <v>1201007158</v>
          </cell>
          <cell r="B787" t="str">
            <v>- FIACAO (10,0 A 16,0)MM2 /M</v>
          </cell>
          <cell r="C787">
            <v>0</v>
          </cell>
          <cell r="D787">
            <v>5.26</v>
          </cell>
          <cell r="E787">
            <v>5.26</v>
          </cell>
        </row>
        <row r="788">
          <cell r="A788">
            <v>1201007160</v>
          </cell>
          <cell r="B788" t="str">
            <v>- CABOS (25 A 50)MM2 /M</v>
          </cell>
          <cell r="C788">
            <v>0</v>
          </cell>
          <cell r="D788">
            <v>8.7899999999999991</v>
          </cell>
          <cell r="E788">
            <v>8.7899999999999991</v>
          </cell>
        </row>
        <row r="789">
          <cell r="A789">
            <v>1201007162</v>
          </cell>
          <cell r="B789" t="str">
            <v>- LAMPADAS /UN</v>
          </cell>
          <cell r="C789">
            <v>0</v>
          </cell>
          <cell r="D789">
            <v>1.75</v>
          </cell>
          <cell r="E789">
            <v>1.75</v>
          </cell>
        </row>
        <row r="790">
          <cell r="A790">
            <v>0</v>
          </cell>
          <cell r="B790">
            <v>0</v>
          </cell>
          <cell r="C790">
            <v>0</v>
          </cell>
          <cell r="D790">
            <v>0</v>
          </cell>
          <cell r="E790">
            <v>0</v>
          </cell>
        </row>
        <row r="791">
          <cell r="A791">
            <v>0</v>
          </cell>
          <cell r="B791" t="str">
            <v>*  SUBSTACAO E ACESSORIOS</v>
          </cell>
          <cell r="C791">
            <v>0</v>
          </cell>
          <cell r="D791">
            <v>0</v>
          </cell>
          <cell r="E791">
            <v>0</v>
          </cell>
        </row>
        <row r="792">
          <cell r="A792">
            <v>1201008000</v>
          </cell>
          <cell r="B792" t="str">
            <v>POSTO C/ TRANSF. TRIF. WEG, TRAFO OU SIM., EM POSTE DUPLO T-10/600KGF, C/ CX. DE MED. DE DEM. E REAT., CX.P/ TC E CHAVE BLIND. EM MURETA DE ALV. (1 1/2 VEZ), MED.(2,00 X 2,00)M, CONF. PADRAO ENERGISA, NAS ESPECIFICACOES: 150 KVA-15KV /UN</v>
          </cell>
          <cell r="C792">
            <v>13357.54</v>
          </cell>
          <cell r="D792">
            <v>3203</v>
          </cell>
          <cell r="E792">
            <v>16560.54</v>
          </cell>
        </row>
        <row r="793">
          <cell r="A793">
            <v>1201008010</v>
          </cell>
          <cell r="B793" t="str">
            <v>POSTO C/ TRANSF. TRIF. WEG, TRAFO OU SIM., EM POSTE DUPLO T-10/600KGF, C/ CX. DE MED. DE DEM. E REAT., CX. P/ TC E CHAVE BLIND. EM MURETA DE ALV.(1 1/2 VEZ), MED.(2,00 X 2,00)M, CONF. PADRAO ENERGISA, NA(S) ESPECIFICACOES: 45 KVA-15KV /UN</v>
          </cell>
          <cell r="C793">
            <v>17009.02</v>
          </cell>
          <cell r="D793">
            <v>3203</v>
          </cell>
          <cell r="E793">
            <v>20212.02</v>
          </cell>
        </row>
        <row r="794">
          <cell r="A794">
            <v>1201008012</v>
          </cell>
          <cell r="B794" t="str">
            <v>POSTO C/ TRANSF. TRIF. WEG, TRAFO OU SIM.,EM POSTE DUPLO T-10/600KGF, C/ CX. DE MED. DE DEM. E REAT., CX. P/ TC E CHAVE BLIND. EM MURETA DE ALV. (1 1/2 VEZ), MED. (2,00 X 2,00)M, CONF. PADRAO ENERGISA, NAS ESPECIFICACOES: 75 KVA-15KV /UN</v>
          </cell>
          <cell r="C794">
            <v>19390.86</v>
          </cell>
          <cell r="D794">
            <v>3749.56</v>
          </cell>
          <cell r="E794">
            <v>23140.42</v>
          </cell>
        </row>
        <row r="795">
          <cell r="A795">
            <v>1201008014</v>
          </cell>
          <cell r="B795" t="str">
            <v>POSTO C/ TRANSF. TRIF. WEG, TRAFO OU SIM., EM POSTE DUPLO T-10/600KGF, C/ CX. DE MED. DE DEM. E REAT., CX. P/ TC E CHAVE BLIND. EM MURETA DE ALV. (1 1/2 VEZ), MED. (2,00 X 2,00)M, CONF. PADRAO ENERGISA, NAS ESPECIFICACOES: 112,50 KVA-15KV /UN</v>
          </cell>
          <cell r="C795">
            <v>23364.080000000002</v>
          </cell>
          <cell r="D795">
            <v>3941.23</v>
          </cell>
          <cell r="E795">
            <v>27305.31</v>
          </cell>
        </row>
        <row r="796">
          <cell r="A796">
            <v>1201008030</v>
          </cell>
          <cell r="B796" t="str">
            <v>POSTO C/ TRANSF. TRIF. WEG, TRAFO OU SIM., DE 150KVA-15KV, EM 01 POSTE DUPLO T (ESTR. H) DE 10/600KGF, C/ CX. DE MED. DE DEMANDO E REATIVA, CX. P/ TC E CHAVE BLIND., EM MURETA DE ALV. (1 1/2VEZ), MED.(2,00X2,00)M, CONFORME PADRAO ENERGISA /UN</v>
          </cell>
          <cell r="C796">
            <v>27375.49</v>
          </cell>
          <cell r="D796">
            <v>5219.03</v>
          </cell>
          <cell r="E796">
            <v>32594.52</v>
          </cell>
        </row>
        <row r="797">
          <cell r="A797">
            <v>1201008032</v>
          </cell>
          <cell r="B797" t="str">
            <v>POSTO C/ TRANSF. TRIF. WEG, TRAFO OU SIM., DE 225KVA - 15KV, EM 02 POSTES DUPLO T (ESTR. H) DE 10/600KGF, C/ CX. DE MED. DE DEMANDO E REATIVA, CX P/ TC E CHAVE BLIND., EM MURETA DE ALV. (1 1/2VEZ), MED. (2,00 X 2,00)M, CONFORME PADRAO ENERGISA /UN</v>
          </cell>
          <cell r="C797">
            <v>38474.22</v>
          </cell>
          <cell r="D797">
            <v>6496.83</v>
          </cell>
          <cell r="E797">
            <v>44971.05</v>
          </cell>
        </row>
        <row r="798">
          <cell r="A798">
            <v>1201008034</v>
          </cell>
          <cell r="B798" t="str">
            <v>DERIVACAO DE ALTA TENSAO /UN</v>
          </cell>
          <cell r="C798">
            <v>4284.87</v>
          </cell>
          <cell r="D798">
            <v>4003.54</v>
          </cell>
          <cell r="E798">
            <v>8288.41</v>
          </cell>
        </row>
        <row r="799">
          <cell r="A799">
            <v>1201008046</v>
          </cell>
          <cell r="B799" t="str">
            <v>POSTE DE CONCRETO SECAO CIRCULAR COMPRIMENTO = 10M, CARGA NOMINAL NO TOPO 150 KGF, INCLUSIVE ESCAVACAO, TRANSPORTE, FORNECIMENTO E INSTALACAO /UN</v>
          </cell>
          <cell r="C799">
            <v>1075.49</v>
          </cell>
          <cell r="D799">
            <v>87.3</v>
          </cell>
          <cell r="E799">
            <v>1162.79</v>
          </cell>
        </row>
        <row r="800">
          <cell r="A800">
            <v>1201008050</v>
          </cell>
          <cell r="B800" t="str">
            <v>POSTE DE CONCRETO SECAO CIRCULAR COMPRIMENTO = 10M, CARGA NOMINAL NO TOPO 600 KGF, INCLUSIVE ESCAVACAO, TRANSPORTE, FORNECIMENTO E INSTALACAO /UN</v>
          </cell>
          <cell r="C800">
            <v>1712.86</v>
          </cell>
          <cell r="D800">
            <v>87.3</v>
          </cell>
          <cell r="E800">
            <v>1800.16</v>
          </cell>
        </row>
        <row r="801">
          <cell r="A801">
            <v>1201008060</v>
          </cell>
          <cell r="B801" t="str">
            <v>POSTE DE CONCRETO SECAO CIRCULAR COMPRIMENTO = 11M, CARGA NOMINAL NO TOPO 300 KGF, INCLUSIVE ESCAVACAO, TRANSPORTE, FORNECIMENTO E INSTALACAO /UN</v>
          </cell>
          <cell r="C801">
            <v>1375.22</v>
          </cell>
          <cell r="D801">
            <v>87.3</v>
          </cell>
          <cell r="E801">
            <v>1462.52</v>
          </cell>
        </row>
        <row r="802">
          <cell r="A802">
            <v>1201008062</v>
          </cell>
          <cell r="B802" t="str">
            <v>POSTE DE CONCRETO SECAO CIRCULAR COMPRIMENTO = 11M, CARGA NOMINAL NO TOPO 400 KGF, INCLUSIVE ESCAVACAO, TRANSPORTE, FORNECIMENTO E INSTALACAO /UN</v>
          </cell>
          <cell r="C802">
            <v>1621.69</v>
          </cell>
          <cell r="D802">
            <v>87.3</v>
          </cell>
          <cell r="E802">
            <v>1708.99</v>
          </cell>
        </row>
        <row r="803">
          <cell r="A803">
            <v>1201008100</v>
          </cell>
          <cell r="B803" t="str">
            <v>POSTE DE CONCRETO SECAO DUPLO T COMPRIMENTO = 9M, CARGA NOMINAL NO TOPO 200 KGF, INCLUSIVE ESCAVACAO, TRANSPORTE, FORNECIMENTO E INSTALACAO /UN</v>
          </cell>
          <cell r="C803">
            <v>908.85</v>
          </cell>
          <cell r="D803">
            <v>87.3</v>
          </cell>
          <cell r="E803">
            <v>996.15</v>
          </cell>
        </row>
        <row r="804">
          <cell r="A804">
            <v>1201008104</v>
          </cell>
          <cell r="B804" t="str">
            <v>POSTE DE CONCRETO SECAO DUPLO T COMPRIMENTO = 10M, CARGA NOMINAL NO TOPO 150 KGF, INCLUSIVE ESCAVACAO, TRANSPORTE, FORNECIMENTO E INSTALACAO /UN</v>
          </cell>
          <cell r="C804">
            <v>978.06</v>
          </cell>
          <cell r="D804">
            <v>87.3</v>
          </cell>
          <cell r="E804">
            <v>1065.3599999999999</v>
          </cell>
        </row>
        <row r="805">
          <cell r="A805">
            <v>1201008107</v>
          </cell>
          <cell r="B805" t="str">
            <v>POSTE DE CONCRETO SECAO DUPLO T COMPRIMENTO = 10M, CARGA NOMINAL NO TOPO 600 KGF, INCLUSIVE ESCAVACAO, TRANSPORTE, FORNECIMENTO E INSTALACAO /UN</v>
          </cell>
          <cell r="C805">
            <v>1707.89</v>
          </cell>
          <cell r="D805">
            <v>87.3</v>
          </cell>
          <cell r="E805">
            <v>1795.19</v>
          </cell>
        </row>
        <row r="806">
          <cell r="A806">
            <v>1201008109</v>
          </cell>
          <cell r="B806" t="str">
            <v>POSTE DE CONCRETO SECAO DUPLO T COMPRIMENTO = 11M, CARGA NOMINAL NO TOPO 300 KGF, INCLUSIVE ESCAVACAO, TRANSPORTE, FORNECIMENTO E INSTALACAO /UN</v>
          </cell>
          <cell r="C806">
            <v>1430.89</v>
          </cell>
          <cell r="D806">
            <v>87.3</v>
          </cell>
          <cell r="E806">
            <v>1518.19</v>
          </cell>
        </row>
        <row r="807">
          <cell r="A807">
            <v>1201008111</v>
          </cell>
          <cell r="B807" t="str">
            <v>POSTE DE CONCRETO SECAO DUPLO T COMPRIMENTO = 11M, CARGA NOMINAL NO TOPO 600 KGF, INCLUSIVE ESCAVACAO, TRANSPORTE, FORNECIMENTO E INSTALACAO /UN</v>
          </cell>
          <cell r="C807">
            <v>1886.89</v>
          </cell>
          <cell r="D807">
            <v>87.3</v>
          </cell>
          <cell r="E807">
            <v>1974.19</v>
          </cell>
        </row>
        <row r="808">
          <cell r="A808">
            <v>1201008113</v>
          </cell>
          <cell r="B808" t="str">
            <v>TRANSFORMADOR DISTRIBUICAO 1000KVA TRIFASICO 60HZ CLASE 15KV IMERSO EM OLEO MINERAL FORNECIMENTO E INSTALACAO /UN</v>
          </cell>
          <cell r="C808">
            <v>62043.72</v>
          </cell>
          <cell r="D808">
            <v>188.53</v>
          </cell>
          <cell r="E808">
            <v>62232.25</v>
          </cell>
        </row>
        <row r="809">
          <cell r="A809">
            <v>1201008114</v>
          </cell>
          <cell r="B809" t="str">
            <v>TRANSFORMADOR DE DISTRIBUICAO TRIFASICO, CLASSE 15 KV, MARCA WEG, TRAFO OU SIMILAR COM POTENCIA DE:- 15 KVA /UN</v>
          </cell>
          <cell r="C809">
            <v>4399.37</v>
          </cell>
          <cell r="D809">
            <v>34.28</v>
          </cell>
          <cell r="E809">
            <v>4433.6499999999996</v>
          </cell>
        </row>
        <row r="810">
          <cell r="A810">
            <v>1201008116</v>
          </cell>
          <cell r="B810" t="str">
            <v>SINAPI - 102102 - TRANSFORMADOR DE DISTRIBUICAO, 30 KVA, TRIFASICO, 60 HZ, CLASSE 15 KV, IMERSO EM OLEO MINERAL, INSTALACAO EM POSTE (NAO INCLUSO SUPORTE) - FORNECIMENTO E INSTALACAO. AF_12/2020 /UN</v>
          </cell>
          <cell r="C810">
            <v>0</v>
          </cell>
          <cell r="D810">
            <v>0</v>
          </cell>
          <cell r="E810">
            <v>5703.98</v>
          </cell>
        </row>
        <row r="811">
          <cell r="A811">
            <v>1201008118</v>
          </cell>
          <cell r="B811" t="str">
            <v>SINAPI - 102103 - TRANSFORMADOR DE DISTRIBUICAO, 45 KVA, TRIFASICO, 60 HZ, CLASSE 15 KV, IMERSO EM OLEO MINERAL, INSTALACAO EM POSTE (NAO INCLUSO SUPORTE) - FORNECIMENTO E INSTALACAO. AF_12/2020 /UN</v>
          </cell>
          <cell r="C811">
            <v>0</v>
          </cell>
          <cell r="D811">
            <v>0</v>
          </cell>
          <cell r="E811">
            <v>6340.81</v>
          </cell>
        </row>
        <row r="812">
          <cell r="A812">
            <v>1201008119</v>
          </cell>
          <cell r="B812" t="str">
            <v>SINAPI - 102108 - TRANSFORMADOR DE DISTRIBUICAO, 300 KVA, TRIFASICO, 60 HZ, CLASSE 15 KV, IMERSO EM OLEO MINERAL, INSTALACAO EM POSTE (NAO INCLUSO SUPORTE) - FORNECIMENTO E INSTALACAO. AF_12/2020 /UN</v>
          </cell>
          <cell r="C812">
            <v>0</v>
          </cell>
          <cell r="D812">
            <v>0</v>
          </cell>
          <cell r="E812">
            <v>20222.79</v>
          </cell>
        </row>
        <row r="813">
          <cell r="A813">
            <v>1201008120</v>
          </cell>
          <cell r="B813" t="str">
            <v>SINAPI - 102104 - TRANSFORMADOR DE DISTRIBUICAO, 75 KVA, TRIFASICO, 60 HZ, CLASSE 15 KV, IMERSO EM OLEO MINERAL, INSTALACAO EM POSTE (NAO INCLUSO SUPORTE) - FORNECIMENTO E INSTALACAO. AF_12/2020 /UN</v>
          </cell>
          <cell r="C813">
            <v>0</v>
          </cell>
          <cell r="D813">
            <v>0</v>
          </cell>
          <cell r="E813">
            <v>8114.81</v>
          </cell>
        </row>
        <row r="814">
          <cell r="A814">
            <v>1201008121</v>
          </cell>
          <cell r="B814" t="str">
            <v>TRANSFORMADOR DISTRIBUICAO 500KVA TRIFASICO 60HZ CLASSE 15KV IMERSO EM OLEO MINERAL FORNECIMENTO E INSTALACAO /UN</v>
          </cell>
          <cell r="C814">
            <v>32305.84</v>
          </cell>
          <cell r="D814">
            <v>154.25</v>
          </cell>
          <cell r="E814">
            <v>32460.09</v>
          </cell>
        </row>
        <row r="815">
          <cell r="A815">
            <v>1201008122</v>
          </cell>
          <cell r="B815" t="str">
            <v>SINAPI - 102105 - TRANSFORMADOR DE DISTRIBUICAO, 112,5 KVA, TRIFASICO, 60 HZ, CLASSE 15 KV, IMERSO EM OLEO MINERAL, INSTALACAO EM POSTE (NAO INCLUSO SUPORTE) - FORNECIMENTO E INSTALACAO. AF_12/2020 /UN</v>
          </cell>
          <cell r="C815">
            <v>0</v>
          </cell>
          <cell r="D815">
            <v>0</v>
          </cell>
          <cell r="E815">
            <v>9957.9699999999993</v>
          </cell>
        </row>
        <row r="816">
          <cell r="A816">
            <v>1201008123</v>
          </cell>
          <cell r="B816" t="str">
            <v>SINAPI - 102106 - TRANSFORMADOR DE DISTRIBUICAO, 150 KVA, TRIFASICO, 60 HZ, CLASSE 15 KV, IMERSO EM OLEO MINERAL, INSTALACAO EM POSTE (NAO INCLUSO SUPORTE) - FORNECIMENTO E INSTALACAO. AF_12/2020 /UN</v>
          </cell>
          <cell r="C816">
            <v>0</v>
          </cell>
          <cell r="D816">
            <v>0</v>
          </cell>
          <cell r="E816">
            <v>12471.74</v>
          </cell>
        </row>
        <row r="817">
          <cell r="A817">
            <v>1201008124</v>
          </cell>
          <cell r="B817" t="str">
            <v>SINAPI - 102107 - TRANSFORMADOR DE DISTRIBUICAO, 225 KVA, TRIFASICO, 60 HZ, CLASSE 15 KV, IMERSO EM OLEO MINERAL, INSTALACAO EM POSTE (NAO INCLUSO SUPORTE) - FORNECIMENTO E INSTALACAO. AF_12/2020 /UN</v>
          </cell>
          <cell r="C817">
            <v>0</v>
          </cell>
          <cell r="D817">
            <v>0</v>
          </cell>
          <cell r="E817">
            <v>17375.59</v>
          </cell>
        </row>
        <row r="818">
          <cell r="A818">
            <v>1201008125</v>
          </cell>
          <cell r="B818" t="str">
            <v>TRANSFORMADOR DISTRIBUICAO 750KVA TRIFASICO 60HZ CLASSE 15KV IMERSO EM OLEO MINERAL FORNECIMENTO E INSTALACAO /UN</v>
          </cell>
          <cell r="C818">
            <v>44312.99</v>
          </cell>
          <cell r="D818">
            <v>171.4</v>
          </cell>
          <cell r="E818">
            <v>44484.39</v>
          </cell>
        </row>
        <row r="819">
          <cell r="A819">
            <v>1201008126</v>
          </cell>
          <cell r="B819" t="str">
            <v>CRUZETA DE MADEIRA DE LEI (2400 X 115 X 90) MM PADRAO ENERGISA /UN</v>
          </cell>
          <cell r="C819">
            <v>162.59</v>
          </cell>
          <cell r="D819">
            <v>10.54</v>
          </cell>
          <cell r="E819">
            <v>173.13</v>
          </cell>
        </row>
        <row r="820">
          <cell r="A820">
            <v>1201008127</v>
          </cell>
          <cell r="B820" t="str">
            <v>CRUZETA DE CONCRETO RETANGULAR 250DAN /UN</v>
          </cell>
          <cell r="C820">
            <v>128.52000000000001</v>
          </cell>
          <cell r="D820">
            <v>10.54</v>
          </cell>
          <cell r="E820">
            <v>139.06</v>
          </cell>
        </row>
        <row r="821">
          <cell r="A821">
            <v>1201008128</v>
          </cell>
          <cell r="B821" t="str">
            <v>MAO FRANCESA NORMAL DE 726 MM /UN</v>
          </cell>
          <cell r="C821">
            <v>18.98</v>
          </cell>
          <cell r="D821">
            <v>3.51</v>
          </cell>
          <cell r="E821">
            <v>22.49</v>
          </cell>
        </row>
        <row r="822">
          <cell r="A822">
            <v>1201008129</v>
          </cell>
          <cell r="B822" t="str">
            <v>MAO FRANCESA PARA BECO /UN</v>
          </cell>
          <cell r="C822">
            <v>73.760000000000005</v>
          </cell>
          <cell r="D822">
            <v>3.51</v>
          </cell>
          <cell r="E822">
            <v>77.27</v>
          </cell>
        </row>
        <row r="823">
          <cell r="A823">
            <v>1201008130</v>
          </cell>
          <cell r="B823" t="str">
            <v>ISOLADOR DE PORCELANA, TIPO PINO MONOCORPO, PARA TENSAO DE *15* KV, COM PINO ROSCA EXTERNA - FORNECIMENTO E INSTALACAO /UN</v>
          </cell>
          <cell r="C823">
            <v>52.4</v>
          </cell>
          <cell r="D823">
            <v>7.03</v>
          </cell>
          <cell r="E823">
            <v>59.43</v>
          </cell>
        </row>
        <row r="824">
          <cell r="A824">
            <v>1201008131</v>
          </cell>
          <cell r="B824" t="str">
            <v>ISOLADOR TIPO PILAR CLASSE 15 KV COM PINO ROSCA EXTERNA - FORNECIMENTO E INSTALACAO /UN</v>
          </cell>
          <cell r="C824">
            <v>137.65</v>
          </cell>
          <cell r="D824">
            <v>7.03</v>
          </cell>
          <cell r="E824">
            <v>144.68</v>
          </cell>
        </row>
        <row r="825">
          <cell r="A825">
            <v>1201008133</v>
          </cell>
          <cell r="B825" t="str">
            <v>ISOLADOR SUSPENSAO POLIMERICO, CLASSE 15 KV /UN</v>
          </cell>
          <cell r="C825">
            <v>53.87</v>
          </cell>
          <cell r="D825">
            <v>10.54</v>
          </cell>
          <cell r="E825">
            <v>64.41</v>
          </cell>
        </row>
        <row r="826">
          <cell r="A826">
            <v>1201008134</v>
          </cell>
          <cell r="B826" t="str">
            <v>GANCHO OLHAL EM ACO GALVANIZADO, ESPESSURA 16MM, ABERTURA 21MM /UN</v>
          </cell>
          <cell r="C826">
            <v>15.35</v>
          </cell>
          <cell r="D826">
            <v>0.39</v>
          </cell>
          <cell r="E826">
            <v>15.74</v>
          </cell>
        </row>
        <row r="827">
          <cell r="A827">
            <v>1201008135</v>
          </cell>
          <cell r="B827" t="str">
            <v>CRUZETA DE CONCRETO RETANGULAR 400DAN /UN</v>
          </cell>
          <cell r="C827">
            <v>181.67</v>
          </cell>
          <cell r="D827">
            <v>14.07</v>
          </cell>
          <cell r="E827">
            <v>195.74</v>
          </cell>
        </row>
        <row r="828">
          <cell r="A828">
            <v>1201008136</v>
          </cell>
          <cell r="B828" t="str">
            <v>MANILHA SAPATILHA /UN</v>
          </cell>
          <cell r="C828">
            <v>17.989999999999998</v>
          </cell>
          <cell r="D828">
            <v>0.69</v>
          </cell>
          <cell r="E828">
            <v>18.68</v>
          </cell>
        </row>
        <row r="829">
          <cell r="A829">
            <v>1201008140</v>
          </cell>
          <cell r="B829" t="str">
            <v>PARA-RAIOS DE DISTRIBUICAO, TENSAO NOMINAL 15 KV, CORRENTE NOMINAL DE DESCARGA 5 KA - FORNECIMENTO E INSTALACAO /UN</v>
          </cell>
          <cell r="C829">
            <v>314.27999999999997</v>
          </cell>
          <cell r="D829">
            <v>4.4400000000000004</v>
          </cell>
          <cell r="E829">
            <v>318.72000000000003</v>
          </cell>
        </row>
        <row r="830">
          <cell r="A830">
            <v>1201008141</v>
          </cell>
          <cell r="B830" t="str">
            <v>PARA RAIO POLIMERICO, CLASSE 12 KV /UN</v>
          </cell>
          <cell r="C830">
            <v>193.68</v>
          </cell>
          <cell r="D830">
            <v>4.4400000000000004</v>
          </cell>
          <cell r="E830">
            <v>198.12</v>
          </cell>
        </row>
        <row r="831">
          <cell r="A831">
            <v>1201008142</v>
          </cell>
          <cell r="B831" t="str">
            <v>CHAVE FUSIVEL TIPO XS - 100 A, CLASSE 15 KV, LORENZETTI OU SIMILAR /UN</v>
          </cell>
          <cell r="C831">
            <v>330.99</v>
          </cell>
          <cell r="D831">
            <v>93.6</v>
          </cell>
          <cell r="E831">
            <v>424.59</v>
          </cell>
        </row>
        <row r="832">
          <cell r="A832">
            <v>1201008143</v>
          </cell>
          <cell r="B832" t="str">
            <v>LACO PREFORMADO PARA CABO 2 AWG /UN</v>
          </cell>
          <cell r="C832">
            <v>6.61</v>
          </cell>
          <cell r="D832">
            <v>2.76</v>
          </cell>
          <cell r="E832">
            <v>9.3699999999999992</v>
          </cell>
        </row>
        <row r="833">
          <cell r="A833">
            <v>1201008144</v>
          </cell>
          <cell r="B833" t="str">
            <v>SUPORTE EM ACO GALVANIZADO PARA TRANSFORMADOR PARA POSTE DUPLO T 185 X 95 MM, CHAPA DE 5/16" - FORNECIMENTO E INSTALACAO /UN</v>
          </cell>
          <cell r="C833">
            <v>179.03</v>
          </cell>
          <cell r="D833">
            <v>10.54</v>
          </cell>
          <cell r="E833">
            <v>189.57</v>
          </cell>
        </row>
        <row r="834">
          <cell r="A834">
            <v>1201008145</v>
          </cell>
          <cell r="B834" t="str">
            <v>LACO PREFORMADO PARA CABO 1/0 AWG /UN</v>
          </cell>
          <cell r="C834">
            <v>6.5</v>
          </cell>
          <cell r="D834">
            <v>2.76</v>
          </cell>
          <cell r="E834">
            <v>9.26</v>
          </cell>
        </row>
        <row r="835">
          <cell r="A835">
            <v>1201008146</v>
          </cell>
          <cell r="B835" t="str">
            <v>FIO DE ALUMINIO PARA ARMACAO DE ISOLADOR DE TOPO /M</v>
          </cell>
          <cell r="C835">
            <v>2.59</v>
          </cell>
          <cell r="D835">
            <v>1.05</v>
          </cell>
          <cell r="E835">
            <v>3.64</v>
          </cell>
        </row>
        <row r="836">
          <cell r="A836">
            <v>1201008148</v>
          </cell>
          <cell r="B836" t="str">
            <v>FITA DE ALUMINIO PARA PROTECAO DE ISOLADOR DE TOPO /M</v>
          </cell>
          <cell r="C836">
            <v>1.59</v>
          </cell>
          <cell r="D836">
            <v>1.05</v>
          </cell>
          <cell r="E836">
            <v>2.64</v>
          </cell>
        </row>
        <row r="837">
          <cell r="A837">
            <v>1201008149</v>
          </cell>
          <cell r="B837" t="str">
            <v>ALCA PREFORMADA PARA ESTAI DE ANCORA /UN</v>
          </cell>
          <cell r="C837">
            <v>12.13</v>
          </cell>
          <cell r="D837">
            <v>2.76</v>
          </cell>
          <cell r="E837">
            <v>14.89</v>
          </cell>
        </row>
        <row r="838">
          <cell r="A838">
            <v>1201008150</v>
          </cell>
          <cell r="B838" t="str">
            <v>SINAPI - 101555 - ALCA PREFORMADA DE DISTRIBUICAO, EM  ACO GALVANIZADO, AWG 4 - FORNECIMENTO E INSTALACAO. AF_07/2020 /UN</v>
          </cell>
          <cell r="C838">
            <v>0</v>
          </cell>
          <cell r="D838">
            <v>0</v>
          </cell>
          <cell r="E838">
            <v>6.29</v>
          </cell>
        </row>
        <row r="839">
          <cell r="A839">
            <v>1201008151</v>
          </cell>
          <cell r="B839" t="str">
            <v>ALCA PREFORMADA DE DISTRIBUICAO PARA CABO 1/0 AWG /UN</v>
          </cell>
          <cell r="C839">
            <v>12.13</v>
          </cell>
          <cell r="D839">
            <v>2.76</v>
          </cell>
          <cell r="E839">
            <v>14.89</v>
          </cell>
        </row>
        <row r="840">
          <cell r="A840">
            <v>1201008152</v>
          </cell>
          <cell r="B840" t="str">
            <v>ELO FUSIVEL, PARA PROTECAO DE TRANSFORMADOR DE:- 3 H /UN</v>
          </cell>
          <cell r="C840">
            <v>2.6</v>
          </cell>
          <cell r="D840">
            <v>0.69</v>
          </cell>
          <cell r="E840">
            <v>3.29</v>
          </cell>
        </row>
        <row r="841">
          <cell r="A841">
            <v>1201008153</v>
          </cell>
          <cell r="B841" t="str">
            <v>- 2 H /UN</v>
          </cell>
          <cell r="C841">
            <v>2.52</v>
          </cell>
          <cell r="D841">
            <v>0.69</v>
          </cell>
          <cell r="E841">
            <v>3.21</v>
          </cell>
        </row>
        <row r="842">
          <cell r="A842">
            <v>1201008154</v>
          </cell>
          <cell r="B842" t="str">
            <v>- 5 H /UN</v>
          </cell>
          <cell r="C842">
            <v>2.6</v>
          </cell>
          <cell r="D842">
            <v>0.69</v>
          </cell>
          <cell r="E842">
            <v>3.29</v>
          </cell>
        </row>
        <row r="843">
          <cell r="A843">
            <v>1201008156</v>
          </cell>
          <cell r="B843" t="str">
            <v>- 6 K /UN</v>
          </cell>
          <cell r="C843">
            <v>2.6</v>
          </cell>
          <cell r="D843">
            <v>0.69</v>
          </cell>
          <cell r="E843">
            <v>3.29</v>
          </cell>
        </row>
        <row r="844">
          <cell r="A844">
            <v>1201008157</v>
          </cell>
          <cell r="B844" t="str">
            <v>- 10K /UN</v>
          </cell>
          <cell r="C844">
            <v>2.52</v>
          </cell>
          <cell r="D844">
            <v>0.69</v>
          </cell>
          <cell r="E844">
            <v>3.21</v>
          </cell>
        </row>
        <row r="845">
          <cell r="A845">
            <v>1201008158</v>
          </cell>
          <cell r="B845" t="str">
            <v>- 15 K /UN</v>
          </cell>
          <cell r="C845">
            <v>3.36</v>
          </cell>
          <cell r="D845">
            <v>0.69</v>
          </cell>
          <cell r="E845">
            <v>4.05</v>
          </cell>
        </row>
        <row r="846">
          <cell r="A846">
            <v>1201008160</v>
          </cell>
          <cell r="B846" t="str">
            <v>- 25 K /UN</v>
          </cell>
          <cell r="C846">
            <v>3.2</v>
          </cell>
          <cell r="D846">
            <v>0.69</v>
          </cell>
          <cell r="E846">
            <v>3.89</v>
          </cell>
        </row>
        <row r="847">
          <cell r="A847">
            <v>1201008162</v>
          </cell>
          <cell r="B847" t="str">
            <v>CABO DE ALUMINIO, SEM ALMA DE ACO, NA(S) BITOLA(S):- 4 AWG /M</v>
          </cell>
          <cell r="C847">
            <v>1.3</v>
          </cell>
          <cell r="D847">
            <v>10.9</v>
          </cell>
          <cell r="E847">
            <v>12.2</v>
          </cell>
        </row>
        <row r="848">
          <cell r="A848">
            <v>1201008164</v>
          </cell>
          <cell r="B848" t="str">
            <v>- 2 AWG /M</v>
          </cell>
          <cell r="C848">
            <v>1.96</v>
          </cell>
          <cell r="D848">
            <v>10.9</v>
          </cell>
          <cell r="E848">
            <v>12.86</v>
          </cell>
        </row>
        <row r="849">
          <cell r="A849">
            <v>1201008166</v>
          </cell>
          <cell r="B849" t="str">
            <v>- 1/0 AWG /M</v>
          </cell>
          <cell r="C849">
            <v>2.92</v>
          </cell>
          <cell r="D849">
            <v>10.9</v>
          </cell>
          <cell r="E849">
            <v>13.82</v>
          </cell>
        </row>
        <row r="850">
          <cell r="A850">
            <v>1201008167</v>
          </cell>
          <cell r="B850" t="str">
            <v>- 4/0 AWG /UN</v>
          </cell>
          <cell r="C850">
            <v>22.32</v>
          </cell>
          <cell r="D850">
            <v>14.18</v>
          </cell>
          <cell r="E850">
            <v>36.5</v>
          </cell>
        </row>
        <row r="851">
          <cell r="A851">
            <v>1201008168</v>
          </cell>
          <cell r="B851" t="str">
            <v>PARAFUSO, COM PORCA, NA(S) ESPECIFICACAO(OES):- MAQUINA (16 X 125)MM /UN</v>
          </cell>
          <cell r="C851">
            <v>5.58</v>
          </cell>
          <cell r="D851">
            <v>3.51</v>
          </cell>
          <cell r="E851">
            <v>9.09</v>
          </cell>
        </row>
        <row r="852">
          <cell r="A852">
            <v>1201008170</v>
          </cell>
          <cell r="B852" t="str">
            <v>- CABECA QUADRADA (16 X 150)MM /UN</v>
          </cell>
          <cell r="C852">
            <v>6.15</v>
          </cell>
          <cell r="D852">
            <v>3.51</v>
          </cell>
          <cell r="E852">
            <v>9.66</v>
          </cell>
        </row>
        <row r="853">
          <cell r="A853">
            <v>1201008172</v>
          </cell>
          <cell r="B853" t="str">
            <v>- CABECA QUADRADA (16 X 250)MM /UN</v>
          </cell>
          <cell r="C853">
            <v>8.19</v>
          </cell>
          <cell r="D853">
            <v>3.51</v>
          </cell>
          <cell r="E853">
            <v>11.7</v>
          </cell>
        </row>
        <row r="854">
          <cell r="A854">
            <v>1201008174</v>
          </cell>
          <cell r="B854" t="str">
            <v>- ROSCA DUPLA (PASSANTE) - (16 X 450)MM /UN</v>
          </cell>
          <cell r="C854">
            <v>21.23</v>
          </cell>
          <cell r="D854">
            <v>3.51</v>
          </cell>
          <cell r="E854">
            <v>24.74</v>
          </cell>
        </row>
        <row r="855">
          <cell r="A855">
            <v>1201008176</v>
          </cell>
          <cell r="B855" t="str">
            <v>- FRANCES (16 X 45)MM /UN</v>
          </cell>
          <cell r="C855">
            <v>3.69</v>
          </cell>
          <cell r="D855">
            <v>3.51</v>
          </cell>
          <cell r="E855">
            <v>7.2</v>
          </cell>
        </row>
        <row r="856">
          <cell r="A856">
            <v>1201008178</v>
          </cell>
          <cell r="B856" t="str">
            <v>- FRANCES (16 X 150)MM /UN</v>
          </cell>
          <cell r="C856">
            <v>6.24</v>
          </cell>
          <cell r="D856">
            <v>3.51</v>
          </cell>
          <cell r="E856">
            <v>9.75</v>
          </cell>
        </row>
        <row r="857">
          <cell r="A857">
            <v>1201008180</v>
          </cell>
          <cell r="B857" t="str">
            <v>ARRUELA QUADRADA FURO DE 18 MM /UN</v>
          </cell>
          <cell r="C857">
            <v>0.74</v>
          </cell>
          <cell r="D857">
            <v>0.69</v>
          </cell>
          <cell r="E857">
            <v>1.43</v>
          </cell>
        </row>
        <row r="858">
          <cell r="A858">
            <v>1201008182</v>
          </cell>
          <cell r="B858" t="str">
            <v>ARRUELA DE PRESSAO PARA PARAFUSO DE 16 MM /UN</v>
          </cell>
          <cell r="C858">
            <v>0.6</v>
          </cell>
          <cell r="D858">
            <v>0.69</v>
          </cell>
          <cell r="E858">
            <v>1.29</v>
          </cell>
        </row>
        <row r="859">
          <cell r="A859">
            <v>1201008183</v>
          </cell>
          <cell r="B859" t="str">
            <v>DISJUNTOR, A VACUO 630A, MOD. MAF-15-630, CAPACIDADE 350MVA, COM PROTECAO DE CURTO, SOBRECARGA E FALTA DE FASE, PROTECAO SECUNDARIA DA BEGHIN OU SIMILAR /UN</v>
          </cell>
          <cell r="C859">
            <v>34704.93</v>
          </cell>
          <cell r="D859">
            <v>219.68</v>
          </cell>
          <cell r="E859">
            <v>34924.61</v>
          </cell>
        </row>
        <row r="860">
          <cell r="A860">
            <v>1201008185</v>
          </cell>
          <cell r="B860" t="str">
            <v>ALAVANCA DE MANOBRA PARA CHAVE SECCIONADORA DE 400A /UN</v>
          </cell>
          <cell r="C860">
            <v>590.46</v>
          </cell>
          <cell r="D860">
            <v>22.08</v>
          </cell>
          <cell r="E860">
            <v>612.54</v>
          </cell>
        </row>
        <row r="861">
          <cell r="A861">
            <v>1201008186</v>
          </cell>
          <cell r="B861" t="str">
            <v>CHAVE SECCIONADORA TRIPOLAR PARA MEDIA TENSAO 400A/15KV COM COMANDO MANUAL SIMULTANEO NAS TRES FASE ATRAVES DE PUNHO /UN</v>
          </cell>
          <cell r="C861">
            <v>1936.14</v>
          </cell>
          <cell r="D861">
            <v>171.68</v>
          </cell>
          <cell r="E861">
            <v>2107.8200000000002</v>
          </cell>
        </row>
        <row r="862">
          <cell r="A862">
            <v>1201008187</v>
          </cell>
          <cell r="B862" t="str">
            <v>PORTA COM TELA MALHA 20MM COM DISPOSITIVO PARA LACRE DE (0,80 X 2,10)M, INCLUSIVE FUNDO ANTICORROSIVO 2 DEMAOS /UN</v>
          </cell>
          <cell r="C862">
            <v>718.18</v>
          </cell>
          <cell r="D862">
            <v>417.44</v>
          </cell>
          <cell r="E862">
            <v>1135.6199999999999</v>
          </cell>
        </row>
        <row r="863">
          <cell r="A863">
            <v>1201008188</v>
          </cell>
          <cell r="B863" t="str">
            <v>PORTA DE AA 2 FOLHAS TIPO VENEZIANA EM CHAPA DOBRADA No.18 DE (1,40 X 2,10)M, INCLUSIVE FUNDO ANTICORROSIVO 2 DEMAOS - ANEXO A-042 /UN</v>
          </cell>
          <cell r="C863">
            <v>1689.79</v>
          </cell>
          <cell r="D863">
            <v>1020.76</v>
          </cell>
          <cell r="E863">
            <v>2710.55</v>
          </cell>
        </row>
        <row r="864">
          <cell r="A864">
            <v>1201008189</v>
          </cell>
          <cell r="B864" t="str">
            <v>PORTA TIPO VENEZIANA EM CHAPA DOBRADA No. 18, INCLUSIVE FUNDO ANTICORROSIVO 2 DEMAOS, DE:- (0,80 X 2,10)M /UN</v>
          </cell>
          <cell r="C864">
            <v>959.44</v>
          </cell>
          <cell r="D864">
            <v>510.81</v>
          </cell>
          <cell r="E864">
            <v>1470.25</v>
          </cell>
        </row>
        <row r="865">
          <cell r="A865">
            <v>1201008190</v>
          </cell>
          <cell r="B865" t="str">
            <v>ISOLADOR DE PORCELANA, TIPO BUCHA, PARA TENSAO DE 15KV - FORNECIMENTO E INSTALACAO /UN</v>
          </cell>
          <cell r="C865">
            <v>379.4</v>
          </cell>
          <cell r="D865">
            <v>21.1</v>
          </cell>
          <cell r="E865">
            <v>400.5</v>
          </cell>
        </row>
        <row r="866">
          <cell r="A866">
            <v>1201008192</v>
          </cell>
          <cell r="B866" t="str">
            <v>- INTERNO-INTERNO /UN</v>
          </cell>
          <cell r="C866">
            <v>385.4</v>
          </cell>
          <cell r="D866">
            <v>88.32</v>
          </cell>
          <cell r="E866">
            <v>473.72</v>
          </cell>
        </row>
        <row r="867">
          <cell r="A867">
            <v>1201008194</v>
          </cell>
          <cell r="B867" t="str">
            <v>- PEDESTAL /UN</v>
          </cell>
          <cell r="C867">
            <v>107.25</v>
          </cell>
          <cell r="D867">
            <v>21.1</v>
          </cell>
          <cell r="E867">
            <v>128.35</v>
          </cell>
        </row>
        <row r="868">
          <cell r="A868">
            <v>1201008196</v>
          </cell>
          <cell r="B868" t="str">
            <v>PRATELEIRA PARA INSTALACAO DE TC E TP (PADRAO ENERGISA) /UN</v>
          </cell>
          <cell r="C868">
            <v>1176.73</v>
          </cell>
          <cell r="D868">
            <v>140.76</v>
          </cell>
          <cell r="E868">
            <v>1317.49</v>
          </cell>
        </row>
        <row r="869">
          <cell r="A869">
            <v>1201008197</v>
          </cell>
          <cell r="B869" t="str">
            <v>SUPORTE PARA TRANSFORMADOR EM POSTE DE CONCRETO CIRCULAR ATE 270MM /UN</v>
          </cell>
          <cell r="C869">
            <v>154.66</v>
          </cell>
          <cell r="D869">
            <v>66.239999999999995</v>
          </cell>
          <cell r="E869">
            <v>220.9</v>
          </cell>
        </row>
        <row r="870">
          <cell r="A870">
            <v>1201008198</v>
          </cell>
          <cell r="B870" t="str">
            <v>SUPORTE PARA TRANSFORMADOR EM POSTE DE CONCRETO DUPLO T 195/100 /UN</v>
          </cell>
          <cell r="C870">
            <v>154.83000000000001</v>
          </cell>
          <cell r="D870">
            <v>66.239999999999995</v>
          </cell>
          <cell r="E870">
            <v>221.07</v>
          </cell>
        </row>
        <row r="871">
          <cell r="A871">
            <v>1201008299</v>
          </cell>
          <cell r="B871" t="str">
            <v>*ACESSORIOS PARA CABINE DE TRANSFORMADOR:</v>
          </cell>
          <cell r="C871">
            <v>0</v>
          </cell>
          <cell r="D871">
            <v>0</v>
          </cell>
          <cell r="E871">
            <v>0</v>
          </cell>
        </row>
        <row r="872">
          <cell r="A872">
            <v>1201008300</v>
          </cell>
          <cell r="B872" t="str">
            <v>JANELA FIXA COM VIDRO PARA ILUMINACAO NATURAL DE (1,00 X 0,50)M, INCLUSIVE FUNDO ANTICORROSIVO 2 DEMAOS -  ANEXO A-025 (ESQ.) (EXCLUSIVE VIDRO) /UN</v>
          </cell>
          <cell r="C872">
            <v>206.25</v>
          </cell>
          <cell r="D872">
            <v>126.25</v>
          </cell>
          <cell r="E872">
            <v>332.5</v>
          </cell>
        </row>
        <row r="873">
          <cell r="A873">
            <v>1201008301</v>
          </cell>
          <cell r="B873" t="str">
            <v>JANELA MISTA (VIDRO/VENEZIANA) PARA ILUMINACAO E VENTILACAO NATURAL (1,20 X 0,60)M, INCLUSIVE FUNDO ANTICORROSIVO 2 DEMAOS - ANEXO A-027 (EXCLUSIVE VIDRO) /UN</v>
          </cell>
          <cell r="C873">
            <v>331.53</v>
          </cell>
          <cell r="D873">
            <v>230.41</v>
          </cell>
          <cell r="E873">
            <v>561.94000000000005</v>
          </cell>
        </row>
        <row r="874">
          <cell r="A874">
            <v>1201008302</v>
          </cell>
          <cell r="B874" t="str">
            <v>TELA DE PROTECAO PARA JANELA DE (1,00 X 0,75)M, INCLUSIVE FUNDO ANTICORROSIVO 2 DEMAOS - ANEXO A-026 (ESQ.) /UN</v>
          </cell>
          <cell r="C874">
            <v>256.2</v>
          </cell>
          <cell r="D874">
            <v>64.7</v>
          </cell>
          <cell r="E874">
            <v>320.89999999999998</v>
          </cell>
        </row>
        <row r="875">
          <cell r="A875">
            <v>1201008304</v>
          </cell>
          <cell r="B875" t="str">
            <v>JANELA VENEZIANA PARA VENTILACAO NATURAL DE (1,00 X 0,50)M, INCLUSIVE FUNDO ANTICORROSIVO 2 DEMAOS - ANEXO A-024 (ESQ.) /UN</v>
          </cell>
          <cell r="C875">
            <v>223.66</v>
          </cell>
          <cell r="D875">
            <v>133.04</v>
          </cell>
          <cell r="E875">
            <v>356.7</v>
          </cell>
        </row>
        <row r="876">
          <cell r="A876">
            <v>1201008306</v>
          </cell>
          <cell r="B876" t="str">
            <v>GRADE DE PROTECAO REMOVIVEL (2,00 X 2,00)M, INCLUSIVE FUNDO ANTICORROSIVO 2 DEMAOS - ANEXO A-028 (ESQ.) /UN</v>
          </cell>
          <cell r="C876">
            <v>341.97</v>
          </cell>
          <cell r="D876">
            <v>527.66</v>
          </cell>
          <cell r="E876">
            <v>869.63</v>
          </cell>
        </row>
        <row r="877">
          <cell r="A877">
            <v>1201008308</v>
          </cell>
          <cell r="B877" t="str">
            <v>BARRAMENTO DE COBRE, PARA 13,8 KV, TIPO VERGALHAO, REDONDO E DIAMETRO 1/4" /M</v>
          </cell>
          <cell r="C877">
            <v>15.54</v>
          </cell>
          <cell r="D877">
            <v>10.9</v>
          </cell>
          <cell r="E877">
            <v>26.44</v>
          </cell>
        </row>
        <row r="878">
          <cell r="A878">
            <v>1201008309</v>
          </cell>
          <cell r="B878" t="str">
            <v>BARRAMENTO DE COBRE, PARA 15KV, TIPO VERGALHAO, REDONDO E DIAMETRO 3/8" /M</v>
          </cell>
          <cell r="C878">
            <v>87.09</v>
          </cell>
          <cell r="D878">
            <v>10.9</v>
          </cell>
          <cell r="E878">
            <v>97.99</v>
          </cell>
        </row>
        <row r="879">
          <cell r="A879">
            <v>1201008316</v>
          </cell>
          <cell r="B879" t="str">
            <v>BORNE CONCENTRICO DE 3/8" NO(S) TIPO(S):- TERMINAL CENTRAL /UN</v>
          </cell>
          <cell r="C879">
            <v>17.350000000000001</v>
          </cell>
          <cell r="D879">
            <v>5.26</v>
          </cell>
          <cell r="E879">
            <v>22.61</v>
          </cell>
        </row>
        <row r="880">
          <cell r="A880">
            <v>1201008318</v>
          </cell>
          <cell r="B880" t="str">
            <v>- TERMINAL ANGULAR /UN</v>
          </cell>
          <cell r="C880">
            <v>15.16</v>
          </cell>
          <cell r="D880">
            <v>5.26</v>
          </cell>
          <cell r="E880">
            <v>20.420000000000002</v>
          </cell>
        </row>
        <row r="881">
          <cell r="A881">
            <v>1201008320</v>
          </cell>
          <cell r="B881" t="str">
            <v>- DERIVACAO T /UN</v>
          </cell>
          <cell r="C881">
            <v>15.73</v>
          </cell>
          <cell r="D881">
            <v>5.26</v>
          </cell>
          <cell r="E881">
            <v>20.99</v>
          </cell>
        </row>
        <row r="882">
          <cell r="A882">
            <v>1201008330</v>
          </cell>
          <cell r="B882" t="str">
            <v>MUFLA TERMINAL PRIMARIA UNIPOLAR USO INTERNO PARA CABO 35/120MM2, ISOLACAO 15/25KV EM EPR - BORRACHA DE SILICONE. FORNECIMENTO E INSTALACAO /UN</v>
          </cell>
          <cell r="C882">
            <v>260.7</v>
          </cell>
          <cell r="D882">
            <v>68.56</v>
          </cell>
          <cell r="E882">
            <v>329.26</v>
          </cell>
        </row>
        <row r="883">
          <cell r="A883">
            <v>1201008332</v>
          </cell>
          <cell r="B883" t="str">
            <v>MUFLA TERMINAL PRIMARIA UNIOLAR USO EXTERNO PARA CABO 25/70MM2 ISOL, 3,6/6KV EM EPR - BORRACHA SILICONE - FORNECIMENTO E INSTALACAO /UN</v>
          </cell>
          <cell r="C883">
            <v>202.04</v>
          </cell>
          <cell r="D883">
            <v>70.38</v>
          </cell>
          <cell r="E883">
            <v>272.42</v>
          </cell>
        </row>
        <row r="884">
          <cell r="A884">
            <v>1201008334</v>
          </cell>
          <cell r="B884" t="str">
            <v>SUPORTE PARA SECCIONADORA 15 KV EM FERRO L 1 1/2"X 3/16" COM 4 CHUMBADORES, INCLUSIVE FUNDO ANTICORROSIVO 2 DEMAOS /UN</v>
          </cell>
          <cell r="C884">
            <v>136.86000000000001</v>
          </cell>
          <cell r="D884">
            <v>42.05</v>
          </cell>
          <cell r="E884">
            <v>178.91</v>
          </cell>
        </row>
        <row r="885">
          <cell r="A885">
            <v>1201008336</v>
          </cell>
          <cell r="B885" t="str">
            <v>SUPORTE PARA MUFLA EM CANTONEIRA 2"X 3/16" COM 4 FUROS 5/8", INCLUSIVE FUNDO ANTICORROSIVO 2 DEMAOS /UN</v>
          </cell>
          <cell r="C885">
            <v>125.28</v>
          </cell>
          <cell r="D885">
            <v>42.05</v>
          </cell>
          <cell r="E885">
            <v>167.33</v>
          </cell>
        </row>
        <row r="886">
          <cell r="A886">
            <v>1201008338</v>
          </cell>
          <cell r="B886" t="str">
            <v>SUPORTE EM CANTONEIRA 50 X 50 X 5MM, PARA ISOLADOR PEDESTRAL 30 X 120 X 30CM, INCLUSIVE FUNDO ANTICORROSIVO 2 DEMAOS /UN</v>
          </cell>
          <cell r="C886">
            <v>161.18</v>
          </cell>
          <cell r="D886">
            <v>42.05</v>
          </cell>
          <cell r="E886">
            <v>203.23</v>
          </cell>
        </row>
        <row r="887">
          <cell r="A887">
            <v>1201008340</v>
          </cell>
          <cell r="B887" t="str">
            <v>SUPORTE PARA ALAVANCA DE MANOBRA DA CHAVE SECCIONADORA, INCLUSIVE FUNDO ANTICORROSIVO 2 DEMAOS /UN</v>
          </cell>
          <cell r="C887">
            <v>69.239999999999995</v>
          </cell>
          <cell r="D887">
            <v>19.399999999999999</v>
          </cell>
          <cell r="E887">
            <v>88.64</v>
          </cell>
        </row>
        <row r="888">
          <cell r="A888">
            <v>1201008342</v>
          </cell>
          <cell r="B888" t="str">
            <v>CHAPA DE FERRO GALVANIZADO DE 3,5 X 700 X 1700MM PARA 3 BUCHAS DE PASSAGEM, INCLUSIVE FUNDO ANTICORROSIVO 2 DEMAOS /UN</v>
          </cell>
          <cell r="C888">
            <v>299.62</v>
          </cell>
          <cell r="D888">
            <v>97.05</v>
          </cell>
          <cell r="E888">
            <v>396.67</v>
          </cell>
        </row>
        <row r="889">
          <cell r="A889">
            <v>1201008344</v>
          </cell>
          <cell r="B889" t="str">
            <v>CAIXA DE PROTECAO  PARA TRANSFORMADOR CORRENTE, EM CHAPA DE ACO 18 USG (PADRAO DA CONCESSIONARIA LOCAL) - FORNECIMENTO E INSTALACAO /UN</v>
          </cell>
          <cell r="C889">
            <v>782.01</v>
          </cell>
          <cell r="D889">
            <v>5.97</v>
          </cell>
          <cell r="E889">
            <v>787.98</v>
          </cell>
        </row>
        <row r="890">
          <cell r="A890">
            <v>1201008346</v>
          </cell>
          <cell r="B890" t="str">
            <v>PLACA DE ADVERTENCIA EM PVC 2MM, COM OS DIZERES:- ESTA CHAVE NAO DEVE SER MANOBRADA /UN</v>
          </cell>
          <cell r="C890">
            <v>30</v>
          </cell>
          <cell r="D890">
            <v>1.23</v>
          </cell>
          <cell r="E890">
            <v>31.23</v>
          </cell>
        </row>
        <row r="891">
          <cell r="A891">
            <v>1201008348</v>
          </cell>
          <cell r="B891" t="str">
            <v>- PERIGO DE MORTE /UN</v>
          </cell>
          <cell r="C891">
            <v>30</v>
          </cell>
          <cell r="D891">
            <v>1.21</v>
          </cell>
          <cell r="E891">
            <v>31.21</v>
          </cell>
        </row>
        <row r="892">
          <cell r="A892">
            <v>1201008352</v>
          </cell>
          <cell r="B892" t="str">
            <v>PARAFUSO DE FERRO C/PORCA, 2 ARRUELAS LISAS E 1 ARRUELA DE PRESSAO DE:- 3/8" X 1 1/2"/UN</v>
          </cell>
          <cell r="C892">
            <v>1.64</v>
          </cell>
          <cell r="D892">
            <v>3.51</v>
          </cell>
          <cell r="E892">
            <v>5.15</v>
          </cell>
        </row>
        <row r="893">
          <cell r="A893">
            <v>1201008354</v>
          </cell>
          <cell r="B893" t="str">
            <v>- 5/8" X 1 1/2"/UN</v>
          </cell>
          <cell r="C893">
            <v>5.15</v>
          </cell>
          <cell r="D893">
            <v>3.51</v>
          </cell>
          <cell r="E893">
            <v>8.66</v>
          </cell>
        </row>
        <row r="894">
          <cell r="A894">
            <v>1201008356</v>
          </cell>
          <cell r="B894" t="str">
            <v>PARAFUSO LATONADO C/PORCA, 2 ARRUELAS LISAS E 1  ARRUELA DE PRESSAO DE:- 3/8" X 1 1/2"/UN</v>
          </cell>
          <cell r="C894">
            <v>9.18</v>
          </cell>
          <cell r="D894">
            <v>3.51</v>
          </cell>
          <cell r="E894">
            <v>12.69</v>
          </cell>
        </row>
        <row r="895">
          <cell r="A895">
            <v>1201008358</v>
          </cell>
          <cell r="B895" t="str">
            <v>- 1/2"X 1 1/2"/UN</v>
          </cell>
          <cell r="C895">
            <v>23.05</v>
          </cell>
          <cell r="D895">
            <v>3.51</v>
          </cell>
          <cell r="E895">
            <v>26.56</v>
          </cell>
        </row>
        <row r="896">
          <cell r="A896">
            <v>1201008359</v>
          </cell>
          <cell r="B896" t="str">
            <v>CANALETA EM ALVENARIA (35X35)CM COM TAMPA ANTIDERRAPANTE, INCLUSIVE FUNDO ANTICORROSIVO /M</v>
          </cell>
          <cell r="C896">
            <v>197.49</v>
          </cell>
          <cell r="D896">
            <v>125.43</v>
          </cell>
          <cell r="E896">
            <v>322.92</v>
          </cell>
        </row>
        <row r="897">
          <cell r="A897">
            <v>1201008360</v>
          </cell>
          <cell r="B897" t="str">
            <v>CANALETA EM ALVENARIA (40X40)CM COM TAMPA ANTIDERRAPANTE, INCLUSIVE FUNDO ANTICORROSIVO /M</v>
          </cell>
          <cell r="C897">
            <v>213.45</v>
          </cell>
          <cell r="D897">
            <v>131.21</v>
          </cell>
          <cell r="E897">
            <v>344.66</v>
          </cell>
        </row>
        <row r="898">
          <cell r="A898">
            <v>1201008361</v>
          </cell>
          <cell r="B898" t="str">
            <v>CANALETA EM ALVENARIA (20X20)CM COM TAMPA ANTIDERRAPANTE, INCLUSIVE FUNDO ANTICORROSIVO /M</v>
          </cell>
          <cell r="C898">
            <v>130.52000000000001</v>
          </cell>
          <cell r="D898">
            <v>98.96</v>
          </cell>
          <cell r="E898">
            <v>229.48</v>
          </cell>
        </row>
        <row r="899">
          <cell r="A899">
            <v>1201008362</v>
          </cell>
          <cell r="B899" t="str">
            <v>CONECTOR CUNHA PARA CABO 2 AWG /UN</v>
          </cell>
          <cell r="C899">
            <v>6</v>
          </cell>
          <cell r="D899">
            <v>7.03</v>
          </cell>
          <cell r="E899">
            <v>13.03</v>
          </cell>
        </row>
        <row r="900">
          <cell r="A900">
            <v>1201008364</v>
          </cell>
          <cell r="B900" t="str">
            <v>CONECTOR CUNHA ESTRIBO PARA CABO 2 AWG /UN</v>
          </cell>
          <cell r="C900">
            <v>21.92</v>
          </cell>
          <cell r="D900">
            <v>7.03</v>
          </cell>
          <cell r="E900">
            <v>28.95</v>
          </cell>
        </row>
        <row r="901">
          <cell r="A901">
            <v>1201008366</v>
          </cell>
          <cell r="B901" t="str">
            <v>CARTUCHO VERMELHO PARA CONECTOR CUNHA /UN</v>
          </cell>
          <cell r="C901">
            <v>1.22</v>
          </cell>
          <cell r="D901">
            <v>7.03</v>
          </cell>
          <cell r="E901">
            <v>8.25</v>
          </cell>
        </row>
        <row r="902">
          <cell r="A902">
            <v>1201008370</v>
          </cell>
          <cell r="B902" t="str">
            <v>CABO DE ALUMINIO COM ALMA, NA(S) BITOLA(S):- 4 AWG /M</v>
          </cell>
          <cell r="C902">
            <v>1.55</v>
          </cell>
          <cell r="D902">
            <v>7.03</v>
          </cell>
          <cell r="E902">
            <v>8.58</v>
          </cell>
        </row>
        <row r="903">
          <cell r="A903">
            <v>1201008372</v>
          </cell>
          <cell r="B903" t="str">
            <v>- 2 AWG /M</v>
          </cell>
          <cell r="C903">
            <v>2.42</v>
          </cell>
          <cell r="D903">
            <v>7.03</v>
          </cell>
          <cell r="E903">
            <v>9.4499999999999993</v>
          </cell>
        </row>
        <row r="904">
          <cell r="A904">
            <v>1201008374</v>
          </cell>
          <cell r="B904" t="str">
            <v>- 1/0 AWG /M</v>
          </cell>
          <cell r="C904">
            <v>3.82</v>
          </cell>
          <cell r="D904">
            <v>10.9</v>
          </cell>
          <cell r="E904">
            <v>14.72</v>
          </cell>
        </row>
        <row r="905">
          <cell r="A905">
            <v>1201008376</v>
          </cell>
          <cell r="B905" t="str">
            <v>- 4/0 AWG /M</v>
          </cell>
          <cell r="C905">
            <v>29.4</v>
          </cell>
          <cell r="D905">
            <v>14.18</v>
          </cell>
          <cell r="E905">
            <v>43.58</v>
          </cell>
        </row>
        <row r="906">
          <cell r="A906">
            <v>1201008380</v>
          </cell>
          <cell r="B906" t="str">
            <v>CABO MULTIPLEXADO DE ALUMINIO CA/CAL 3X1X35+35MM2 /M</v>
          </cell>
          <cell r="C906">
            <v>21.39</v>
          </cell>
          <cell r="D906">
            <v>4.21</v>
          </cell>
          <cell r="E906">
            <v>25.6</v>
          </cell>
        </row>
        <row r="907">
          <cell r="A907">
            <v>1201008382</v>
          </cell>
          <cell r="B907" t="str">
            <v>CABO MULTIPLEXADO DE ALUMINIO CA/CAL 3X1X70+70MM2 /M</v>
          </cell>
          <cell r="C907">
            <v>40.03</v>
          </cell>
          <cell r="D907">
            <v>5.62</v>
          </cell>
          <cell r="E907">
            <v>45.65</v>
          </cell>
        </row>
        <row r="908">
          <cell r="A908">
            <v>1201008384</v>
          </cell>
          <cell r="B908" t="str">
            <v>CABO MULTIPLEXADO DE ALUMINIO CA/CAL 3X1X120+70MM2 /M</v>
          </cell>
          <cell r="C908">
            <v>70.13</v>
          </cell>
          <cell r="D908">
            <v>7.03</v>
          </cell>
          <cell r="E908">
            <v>77.16</v>
          </cell>
        </row>
        <row r="909">
          <cell r="A909">
            <v>1201008386</v>
          </cell>
          <cell r="B909" t="str">
            <v>TERMINAL CONTRATIL PINO MACICO LONGO PARA CABO 70MM2 /UN</v>
          </cell>
          <cell r="C909">
            <v>21.92</v>
          </cell>
          <cell r="D909">
            <v>70.38</v>
          </cell>
          <cell r="E909">
            <v>92.3</v>
          </cell>
        </row>
        <row r="910">
          <cell r="A910">
            <v>1201008388</v>
          </cell>
          <cell r="B910" t="str">
            <v>CABO DE ALUMINIO CA, PROTEGIDO 15KV - 50MM2 /M</v>
          </cell>
          <cell r="C910">
            <v>10.77</v>
          </cell>
          <cell r="D910">
            <v>21.81</v>
          </cell>
          <cell r="E910">
            <v>32.58</v>
          </cell>
        </row>
        <row r="911">
          <cell r="A911">
            <v>1201008390</v>
          </cell>
          <cell r="B911" t="str">
            <v>CABO DE ACO ZINCADO 3/8" (9,5MM) - CLASSE B /M</v>
          </cell>
          <cell r="C911">
            <v>11.17</v>
          </cell>
          <cell r="D911">
            <v>10.9</v>
          </cell>
          <cell r="E911">
            <v>22.07</v>
          </cell>
        </row>
        <row r="912">
          <cell r="A912">
            <v>1201008392</v>
          </cell>
          <cell r="B912" t="str">
            <v>ANEL ESPACADOR LOSANGULAR DE 15/35 KV /UN</v>
          </cell>
          <cell r="C912">
            <v>30.02</v>
          </cell>
          <cell r="D912">
            <v>10.54</v>
          </cell>
          <cell r="E912">
            <v>40.56</v>
          </cell>
        </row>
        <row r="913">
          <cell r="A913">
            <v>1201008394</v>
          </cell>
          <cell r="B913" t="str">
            <v>SAPATILHA EM ACO GALVANIZADO PARA CABOS COM DIAMETRO NOMINAL ATE 5/8" - FORNECIMENTO E INSTALACAO /UN</v>
          </cell>
          <cell r="C913">
            <v>4.3600000000000003</v>
          </cell>
          <cell r="D913">
            <v>0.69</v>
          </cell>
          <cell r="E913">
            <v>5.05</v>
          </cell>
        </row>
        <row r="914">
          <cell r="A914">
            <v>1201008398</v>
          </cell>
          <cell r="B914" t="str">
            <v>ABRACADEIRA PARA POSTE DE CONCRETO CIRCULAR DIAMETRO 150MM /UN</v>
          </cell>
          <cell r="C914">
            <v>34.47</v>
          </cell>
          <cell r="D914">
            <v>10.54</v>
          </cell>
          <cell r="E914">
            <v>45.01</v>
          </cell>
        </row>
        <row r="915">
          <cell r="A915">
            <v>1201008400</v>
          </cell>
          <cell r="B915" t="str">
            <v>ABRACADEIRA PARA POSTE DE CONCRETO CIRCULAR DIAMETRO 160MM /UN</v>
          </cell>
          <cell r="C915">
            <v>24.88</v>
          </cell>
          <cell r="D915">
            <v>10.54</v>
          </cell>
          <cell r="E915">
            <v>35.42</v>
          </cell>
        </row>
        <row r="916">
          <cell r="A916">
            <v>1201008402</v>
          </cell>
          <cell r="B916" t="str">
            <v>ABRACADEIRA PARA POSTE DE CONCRETO CIRCULAR DIAMETRO 200MM /UN</v>
          </cell>
          <cell r="C916">
            <v>38.04</v>
          </cell>
          <cell r="D916">
            <v>10.54</v>
          </cell>
          <cell r="E916">
            <v>48.58</v>
          </cell>
        </row>
        <row r="917">
          <cell r="A917">
            <v>1201008404</v>
          </cell>
          <cell r="B917" t="str">
            <v>ABRACADEIRA PARA POSTE DE CONCRETO CIRCULAR DIAMETRO 210MM /UN</v>
          </cell>
          <cell r="C917">
            <v>41.06</v>
          </cell>
          <cell r="D917">
            <v>13.24</v>
          </cell>
          <cell r="E917">
            <v>54.3</v>
          </cell>
        </row>
        <row r="918">
          <cell r="A918">
            <v>1201008406</v>
          </cell>
          <cell r="B918" t="str">
            <v>ABRACADEIRA PARA POSTE DE CONCRETO CIRCULAR DIAMETRO 220MM /UN</v>
          </cell>
          <cell r="C918">
            <v>41.82</v>
          </cell>
          <cell r="D918">
            <v>10.54</v>
          </cell>
          <cell r="E918">
            <v>52.36</v>
          </cell>
        </row>
        <row r="919">
          <cell r="A919">
            <v>1201008408</v>
          </cell>
          <cell r="B919" t="str">
            <v>ABRACADEIRA PARA POSTE DE CONCRETO CIRCULAR DIAMETRO 240MM /UN</v>
          </cell>
          <cell r="C919">
            <v>35.049999999999997</v>
          </cell>
          <cell r="D919">
            <v>10.54</v>
          </cell>
          <cell r="E919">
            <v>45.59</v>
          </cell>
        </row>
        <row r="920">
          <cell r="A920">
            <v>1201008410</v>
          </cell>
          <cell r="B920" t="str">
            <v>ABRACADEIRA PARA POSTE DE CONCRETO CIRCULAR DIAMETRO 250MM /UN</v>
          </cell>
          <cell r="C920">
            <v>43.99</v>
          </cell>
          <cell r="D920">
            <v>10.54</v>
          </cell>
          <cell r="E920">
            <v>54.53</v>
          </cell>
        </row>
        <row r="921">
          <cell r="A921">
            <v>1201008412</v>
          </cell>
          <cell r="B921" t="str">
            <v>ABRACADEIRA PARA POSTE DE CONCRETO CIRCULAR DIAMETRO 290MM /UN</v>
          </cell>
          <cell r="C921">
            <v>43.28</v>
          </cell>
          <cell r="D921">
            <v>10.54</v>
          </cell>
          <cell r="E921">
            <v>53.82</v>
          </cell>
        </row>
        <row r="922">
          <cell r="A922">
            <v>1201008414</v>
          </cell>
          <cell r="B922" t="str">
            <v>CAPA PROTETORA 15 KV CONECTOR CUNHA COM ESTRIBO 4-2 AWG / 25-50MM2 /UN</v>
          </cell>
          <cell r="C922">
            <v>31.04</v>
          </cell>
          <cell r="D922">
            <v>7.03</v>
          </cell>
          <cell r="E922">
            <v>38.07</v>
          </cell>
        </row>
        <row r="923">
          <cell r="A923">
            <v>1201008416</v>
          </cell>
          <cell r="B923" t="str">
            <v>CONECTOR PARA LINHA VIVA /UN</v>
          </cell>
          <cell r="C923">
            <v>46.32</v>
          </cell>
          <cell r="D923">
            <v>14.07</v>
          </cell>
          <cell r="E923">
            <v>60.39</v>
          </cell>
        </row>
        <row r="924">
          <cell r="A924">
            <v>1201008418</v>
          </cell>
          <cell r="B924" t="str">
            <v>CONECTOR CUNHA ESTRIBO PARA CABO 50MM2 /UN</v>
          </cell>
          <cell r="C924">
            <v>39.700000000000003</v>
          </cell>
          <cell r="D924">
            <v>7.03</v>
          </cell>
          <cell r="E924">
            <v>46.73</v>
          </cell>
        </row>
        <row r="925">
          <cell r="A925">
            <v>1201008420</v>
          </cell>
          <cell r="B925" t="str">
            <v>CONECTOR CUNHA ESTRIBO PARA CABO 70MM2 /UN</v>
          </cell>
          <cell r="C925">
            <v>22.05</v>
          </cell>
          <cell r="D925">
            <v>7.03</v>
          </cell>
          <cell r="E925">
            <v>29.08</v>
          </cell>
        </row>
        <row r="926">
          <cell r="A926">
            <v>1201008422</v>
          </cell>
          <cell r="B926" t="str">
            <v>CONECTOR PERFURANTE ISOLADO - PRINC. 240-240MM2 / DERIV. 70-240MM2 /UN</v>
          </cell>
          <cell r="C926">
            <v>29.78</v>
          </cell>
          <cell r="D926">
            <v>14.07</v>
          </cell>
          <cell r="E926">
            <v>43.85</v>
          </cell>
        </row>
        <row r="927">
          <cell r="A927">
            <v>1201008424</v>
          </cell>
          <cell r="B927" t="str">
            <v>CONECTOR PERFURANTE ISOLADO - PRINC. 120-240MM2 / DERIV. 50-120MM2 /UN</v>
          </cell>
          <cell r="C927">
            <v>27.17</v>
          </cell>
          <cell r="D927">
            <v>10.98</v>
          </cell>
          <cell r="E927">
            <v>38.15</v>
          </cell>
        </row>
        <row r="928">
          <cell r="A928">
            <v>1201008426</v>
          </cell>
          <cell r="B928" t="str">
            <v>ESPACADOR LOSANGULAR 15 KV - 50MM2 /UN</v>
          </cell>
          <cell r="C928">
            <v>26.65</v>
          </cell>
          <cell r="D928">
            <v>14.07</v>
          </cell>
          <cell r="E928">
            <v>40.72</v>
          </cell>
        </row>
        <row r="929">
          <cell r="A929">
            <v>1201008428</v>
          </cell>
          <cell r="B929" t="str">
            <v>BRACO SUPORTE TIPO L /UN</v>
          </cell>
          <cell r="C929">
            <v>61.35</v>
          </cell>
          <cell r="D929">
            <v>10.54</v>
          </cell>
          <cell r="E929">
            <v>71.89</v>
          </cell>
        </row>
        <row r="930">
          <cell r="A930">
            <v>1201008430</v>
          </cell>
          <cell r="B930" t="str">
            <v>BRACO SUPORTE TIPO C /UN</v>
          </cell>
          <cell r="C930">
            <v>107.8</v>
          </cell>
          <cell r="D930">
            <v>10.54</v>
          </cell>
          <cell r="E930">
            <v>118.34</v>
          </cell>
        </row>
        <row r="931">
          <cell r="A931">
            <v>1201008432</v>
          </cell>
          <cell r="B931" t="str">
            <v>SUPORTE COMPACTO TIPO Z /UN</v>
          </cell>
          <cell r="C931">
            <v>18.03</v>
          </cell>
          <cell r="D931">
            <v>10.54</v>
          </cell>
          <cell r="E931">
            <v>28.57</v>
          </cell>
        </row>
        <row r="932">
          <cell r="A932">
            <v>1201008434</v>
          </cell>
          <cell r="B932" t="str">
            <v>SUPORTE COMPACTO TIPO T, 13,8 KV /UN</v>
          </cell>
          <cell r="C932">
            <v>60.12</v>
          </cell>
          <cell r="D932">
            <v>10.54</v>
          </cell>
          <cell r="E932">
            <v>70.66</v>
          </cell>
        </row>
        <row r="933">
          <cell r="A933">
            <v>1201008436</v>
          </cell>
          <cell r="B933" t="str">
            <v>ALCA PREFORMADA PARA CABO DE ACO 3/8" /UN</v>
          </cell>
          <cell r="C933">
            <v>3.91</v>
          </cell>
          <cell r="D933">
            <v>10.54</v>
          </cell>
          <cell r="E933">
            <v>14.45</v>
          </cell>
        </row>
        <row r="934">
          <cell r="A934">
            <v>1201008438</v>
          </cell>
          <cell r="B934" t="str">
            <v>PINO ISOLADOR POLIMERICO 15 KV, 3/8" X 180MM /UN</v>
          </cell>
          <cell r="C934">
            <v>22.68</v>
          </cell>
          <cell r="D934">
            <v>7.03</v>
          </cell>
          <cell r="E934">
            <v>29.71</v>
          </cell>
        </row>
        <row r="935">
          <cell r="A935">
            <v>1201008440</v>
          </cell>
          <cell r="B935" t="str">
            <v>GRAMPO DE SUSPENSAO PARA MENSAGEIRO 35MM2 /UN</v>
          </cell>
          <cell r="C935">
            <v>40</v>
          </cell>
          <cell r="D935">
            <v>10.54</v>
          </cell>
          <cell r="E935">
            <v>50.54</v>
          </cell>
        </row>
        <row r="936">
          <cell r="A936">
            <v>1201008442</v>
          </cell>
          <cell r="B936" t="str">
            <v>GRAMPO DE SUSPENSAO PARA MENSAGEIRO  70MM2 /UN</v>
          </cell>
          <cell r="C936">
            <v>40</v>
          </cell>
          <cell r="D936">
            <v>10.54</v>
          </cell>
          <cell r="E936">
            <v>50.54</v>
          </cell>
        </row>
        <row r="937">
          <cell r="A937">
            <v>1201008444</v>
          </cell>
          <cell r="B937" t="str">
            <v>GRAMPO DE ANCORAGEM DIELETRICO 16-50MM /UN</v>
          </cell>
          <cell r="C937">
            <v>41.57</v>
          </cell>
          <cell r="D937">
            <v>10.54</v>
          </cell>
          <cell r="E937">
            <v>52.11</v>
          </cell>
        </row>
        <row r="938">
          <cell r="A938">
            <v>1201008470</v>
          </cell>
          <cell r="B938" t="str">
            <v>MAO DE OBRA EM SERVICOS DE ILUMINACAO PUBLICA ORNAMENTAL EM POSTE DE ATE 12M /UN</v>
          </cell>
          <cell r="C938">
            <v>0</v>
          </cell>
          <cell r="D938">
            <v>188.8</v>
          </cell>
          <cell r="E938">
            <v>188.8</v>
          </cell>
        </row>
        <row r="939">
          <cell r="A939">
            <v>1201008472</v>
          </cell>
          <cell r="B939" t="str">
            <v>MAO DE OBRA EM SERVICOS DE ILUMINACAO PUBLICA ORNAMENTAL EM POSTE DE ATE 13 A 19M /UN</v>
          </cell>
          <cell r="C939">
            <v>0</v>
          </cell>
          <cell r="D939">
            <v>283.19</v>
          </cell>
          <cell r="E939">
            <v>283.19</v>
          </cell>
        </row>
        <row r="940">
          <cell r="A940">
            <v>0</v>
          </cell>
          <cell r="B940">
            <v>0</v>
          </cell>
          <cell r="C940">
            <v>0</v>
          </cell>
          <cell r="D940">
            <v>0</v>
          </cell>
          <cell r="E940">
            <v>0</v>
          </cell>
        </row>
        <row r="941">
          <cell r="A941">
            <v>0</v>
          </cell>
          <cell r="B941" t="str">
            <v>*  PADRAO E ACESSORIOS</v>
          </cell>
          <cell r="C941">
            <v>0</v>
          </cell>
          <cell r="D941">
            <v>0</v>
          </cell>
          <cell r="E941">
            <v>0</v>
          </cell>
        </row>
        <row r="942">
          <cell r="A942">
            <v>1201009001</v>
          </cell>
          <cell r="B942" t="str">
            <v>ENTRADA DE SERVICO, EM BAIXA TENSAO, COM CAIXA DE MEDICAO INSTALADA EM MURETA DE ALVENARIA (1 1/2 VEZ), MEDINDO (1,20 X 2,10)M, CONFORME PADRAO ENERGISA, NA(S) ESPECIFICACAO(OES):- MONOFASICO - 0 A 3,8 KW /UN</v>
          </cell>
          <cell r="C942">
            <v>3404.34</v>
          </cell>
          <cell r="D942">
            <v>271.77999999999997</v>
          </cell>
          <cell r="E942">
            <v>3676.12</v>
          </cell>
        </row>
        <row r="943">
          <cell r="A943">
            <v>1201009003</v>
          </cell>
          <cell r="B943" t="str">
            <v>- MONOFASICO DE 3,9 A 6,3 KW /UN</v>
          </cell>
          <cell r="C943">
            <v>3523.08</v>
          </cell>
          <cell r="D943">
            <v>271.77999999999997</v>
          </cell>
          <cell r="E943">
            <v>3794.86</v>
          </cell>
        </row>
        <row r="944">
          <cell r="A944">
            <v>1201009005</v>
          </cell>
          <cell r="B944" t="str">
            <v>- MONOFASICO DE 6,4 A 8,8 KW /UN</v>
          </cell>
          <cell r="C944">
            <v>3726.11</v>
          </cell>
          <cell r="D944">
            <v>271.77999999999997</v>
          </cell>
          <cell r="E944">
            <v>3997.89</v>
          </cell>
        </row>
        <row r="945">
          <cell r="A945">
            <v>1201009009</v>
          </cell>
          <cell r="B945" t="str">
            <v>- BIFASICO 0 A 10,1 KW /UN</v>
          </cell>
          <cell r="C945">
            <v>3565.96</v>
          </cell>
          <cell r="D945">
            <v>277.27</v>
          </cell>
          <cell r="E945">
            <v>3843.23</v>
          </cell>
        </row>
        <row r="946">
          <cell r="A946">
            <v>1201009010</v>
          </cell>
          <cell r="B946" t="str">
            <v>- BIFASICO DE 10,2 A 12,7 KW /UN</v>
          </cell>
          <cell r="C946">
            <v>3739.8</v>
          </cell>
          <cell r="D946">
            <v>277.27</v>
          </cell>
          <cell r="E946">
            <v>4017.07</v>
          </cell>
        </row>
        <row r="947">
          <cell r="A947">
            <v>1201009011</v>
          </cell>
          <cell r="B947" t="str">
            <v>- BIFASICO DE 12,8 A 17,7 KW /UN</v>
          </cell>
          <cell r="C947">
            <v>3965.72</v>
          </cell>
          <cell r="D947">
            <v>277.27</v>
          </cell>
          <cell r="E947">
            <v>4242.99</v>
          </cell>
        </row>
        <row r="948">
          <cell r="A948">
            <v>1201009013</v>
          </cell>
          <cell r="B948" t="str">
            <v>- TRIFASICO 0 A 14,00 KW /UN</v>
          </cell>
          <cell r="C948">
            <v>4105.8100000000004</v>
          </cell>
          <cell r="D948">
            <v>283.04000000000002</v>
          </cell>
          <cell r="E948">
            <v>4388.8500000000004</v>
          </cell>
        </row>
        <row r="949">
          <cell r="A949">
            <v>1201009014</v>
          </cell>
          <cell r="B949" t="str">
            <v>- TRIFASICO DE 14,01 A 17,28 KW /UN</v>
          </cell>
          <cell r="C949">
            <v>4187.93</v>
          </cell>
          <cell r="D949">
            <v>283.04000000000002</v>
          </cell>
          <cell r="E949">
            <v>4470.97</v>
          </cell>
        </row>
        <row r="950">
          <cell r="A950">
            <v>1201009015</v>
          </cell>
          <cell r="B950" t="str">
            <v>- TRIFASICO DE 17,29 A 24,47 KW /UN</v>
          </cell>
          <cell r="C950">
            <v>4518.26</v>
          </cell>
          <cell r="D950">
            <v>283.04000000000002</v>
          </cell>
          <cell r="E950">
            <v>4801.3</v>
          </cell>
        </row>
        <row r="951">
          <cell r="A951">
            <v>1201009016</v>
          </cell>
          <cell r="B951" t="str">
            <v>- TRIFASICO DE 24,48 A 35,05 KW /UN</v>
          </cell>
          <cell r="C951">
            <v>4886.38</v>
          </cell>
          <cell r="D951">
            <v>283.04000000000002</v>
          </cell>
          <cell r="E951">
            <v>5169.42</v>
          </cell>
        </row>
        <row r="952">
          <cell r="A952">
            <v>1201009017</v>
          </cell>
          <cell r="B952" t="str">
            <v>- TRIFASICO DE 35,06 A 52,23 KW /UN</v>
          </cell>
          <cell r="C952">
            <v>7656.59</v>
          </cell>
          <cell r="D952">
            <v>283.04000000000002</v>
          </cell>
          <cell r="E952">
            <v>7939.63</v>
          </cell>
        </row>
        <row r="953">
          <cell r="A953">
            <v>1201009018</v>
          </cell>
          <cell r="B953" t="str">
            <v>- TRIFASICO DE 52,24 A 75,0 KW /UN</v>
          </cell>
          <cell r="C953">
            <v>9292.64</v>
          </cell>
          <cell r="D953">
            <v>283.04000000000002</v>
          </cell>
          <cell r="E953">
            <v>9575.68</v>
          </cell>
        </row>
        <row r="954">
          <cell r="A954">
            <v>1201009020</v>
          </cell>
          <cell r="B954" t="str">
            <v>ENTR. DE SERV. EM BAIXA TENSAO, C/ CX. DE MEDICAO INDIRETA E CAIXA P/DISJUNTOR PADRAO ENERGISA, INSTALADA EM MURETA DE ALV. (1 1/2 VEZ), MED.(2,20 X 2,00)M, NA(S) ESPECIFICACAO(OES):- TRIFASICO (27 A 38)KW - ANEXO E-30(PADRAO) /UN</v>
          </cell>
          <cell r="C954">
            <v>4061.42</v>
          </cell>
          <cell r="D954">
            <v>1787.43</v>
          </cell>
          <cell r="E954">
            <v>5848.85</v>
          </cell>
        </row>
        <row r="955">
          <cell r="A955">
            <v>1201009022</v>
          </cell>
          <cell r="B955" t="str">
            <v>- TRIFASICO (38,1 a 47)KW - ANEXO E-031 (PADRAO) /UN</v>
          </cell>
          <cell r="C955">
            <v>4745.1899999999996</v>
          </cell>
          <cell r="D955">
            <v>1788.84</v>
          </cell>
          <cell r="E955">
            <v>6534.03</v>
          </cell>
        </row>
        <row r="956">
          <cell r="A956">
            <v>1201009023</v>
          </cell>
          <cell r="B956" t="str">
            <v>- TRIFASICO (47,1 A 60)KW - ANEXO E-032 (PADRAO) /UN</v>
          </cell>
          <cell r="C956">
            <v>5435.97</v>
          </cell>
          <cell r="D956">
            <v>1788.84</v>
          </cell>
          <cell r="E956">
            <v>7224.81</v>
          </cell>
        </row>
        <row r="957">
          <cell r="A957">
            <v>1201009024</v>
          </cell>
          <cell r="B957" t="str">
            <v>- TRIFASICO (60,1 A 75)KW - ANEXO E-033 /UN</v>
          </cell>
          <cell r="C957">
            <v>6096.57</v>
          </cell>
          <cell r="D957">
            <v>1788.84</v>
          </cell>
          <cell r="E957">
            <v>7885.41</v>
          </cell>
        </row>
        <row r="958">
          <cell r="A958">
            <v>1201009050</v>
          </cell>
          <cell r="B958" t="str">
            <v>CAIXA DE MEDICAO MONOFASICA EM POLICARBONATO OU NORYL (285X326X165)MM, PADRAO ENERGISA /UN</v>
          </cell>
          <cell r="C958">
            <v>75.25</v>
          </cell>
          <cell r="D958">
            <v>19.350000000000001</v>
          </cell>
          <cell r="E958">
            <v>94.6</v>
          </cell>
        </row>
        <row r="959">
          <cell r="A959">
            <v>1201009052</v>
          </cell>
          <cell r="B959" t="str">
            <v>CAIXA DE MEDICAO POLIFASICA EM POLICARBONATO OU NORYL (377X476X213)MM, PADRAO ENERGISA /UN</v>
          </cell>
          <cell r="C959">
            <v>178.05</v>
          </cell>
          <cell r="D959">
            <v>19.350000000000001</v>
          </cell>
          <cell r="E959">
            <v>197.4</v>
          </cell>
        </row>
        <row r="960">
          <cell r="A960">
            <v>1201009054</v>
          </cell>
          <cell r="B960" t="str">
            <v>CAIXA PARA MEDICAO DIRETA ATE 200A (600X1000X200)MM, PADRAO ENERGISA /UN</v>
          </cell>
          <cell r="C960">
            <v>915.99</v>
          </cell>
          <cell r="D960">
            <v>19.350000000000001</v>
          </cell>
          <cell r="E960">
            <v>935.34</v>
          </cell>
        </row>
        <row r="961">
          <cell r="A961">
            <v>1201009056</v>
          </cell>
          <cell r="B961" t="str">
            <v>CAIXA PARA MEDIDOR DE DEMANDA E ENERGIA REATIVA, PADRAO ENERGISA /UN</v>
          </cell>
          <cell r="C961">
            <v>800</v>
          </cell>
          <cell r="D961">
            <v>46.54</v>
          </cell>
          <cell r="E961">
            <v>846.54</v>
          </cell>
        </row>
        <row r="962">
          <cell r="A962">
            <v>1201009058</v>
          </cell>
          <cell r="B962" t="str">
            <v>CAIXA PARA TC, PADRAO ENERGISA /UN</v>
          </cell>
          <cell r="C962">
            <v>782.01</v>
          </cell>
          <cell r="D962">
            <v>46.54</v>
          </cell>
          <cell r="E962">
            <v>828.55</v>
          </cell>
        </row>
        <row r="963">
          <cell r="A963">
            <v>1201009060</v>
          </cell>
          <cell r="B963" t="str">
            <v>ISOLADOR DE ROLDANA, PARA BAIXA TENSAO /UN</v>
          </cell>
          <cell r="C963">
            <v>4.41</v>
          </cell>
          <cell r="D963">
            <v>3.51</v>
          </cell>
          <cell r="E963">
            <v>7.92</v>
          </cell>
        </row>
        <row r="964">
          <cell r="A964">
            <v>1201009062</v>
          </cell>
          <cell r="B964" t="str">
            <v>ARMACAO SECUNDARIA, COM HASTE, NA(S) ESPECIFICACAO(OES):- 1 ESTRIBO /UN</v>
          </cell>
          <cell r="C964">
            <v>23.11</v>
          </cell>
          <cell r="D964">
            <v>26.38</v>
          </cell>
          <cell r="E964">
            <v>49.49</v>
          </cell>
        </row>
        <row r="965">
          <cell r="A965">
            <v>1201009064</v>
          </cell>
          <cell r="B965" t="str">
            <v>SINAPI - 101539 - ARMACAO SECUNDARIA, COM 2 ESTRIBOS E 2 ISOLADORES - FORNECIMENTO E INSTALACAO. AF_07/2020 /UN</v>
          </cell>
          <cell r="C965">
            <v>0</v>
          </cell>
          <cell r="D965">
            <v>0</v>
          </cell>
          <cell r="E965">
            <v>69.58</v>
          </cell>
        </row>
        <row r="966">
          <cell r="A966">
            <v>1201009065</v>
          </cell>
          <cell r="B966" t="str">
            <v>SINAPI - 101540 - ARMACAO SECUNDARIA, COM 3 ESTRIBOS E 3 ISOLADORES - FORNECIMENTO E INSTALACAO. AF_07/2020 /UN</v>
          </cell>
          <cell r="C966">
            <v>0</v>
          </cell>
          <cell r="D966">
            <v>0</v>
          </cell>
          <cell r="E966">
            <v>119.45</v>
          </cell>
        </row>
        <row r="967">
          <cell r="A967">
            <v>1201009066</v>
          </cell>
          <cell r="B967" t="str">
            <v>SINAPI - 101541 - ARMACAO SECUNDARIA, COM 4 ESTRIBOS E 4 ISOLADORES - FORNECIMENTO E INSTALACAO. AF_07/2020 /UN</v>
          </cell>
          <cell r="C967">
            <v>0</v>
          </cell>
          <cell r="D967">
            <v>0</v>
          </cell>
          <cell r="E967">
            <v>155.29</v>
          </cell>
        </row>
        <row r="968">
          <cell r="A968">
            <v>1201009080</v>
          </cell>
          <cell r="B968" t="str">
            <v>CABO DE ALUMINIO TRANCADO TRIPLEX:- 6 AWG /M</v>
          </cell>
          <cell r="C968">
            <v>5.5</v>
          </cell>
          <cell r="D968">
            <v>14.07</v>
          </cell>
          <cell r="E968">
            <v>19.57</v>
          </cell>
        </row>
        <row r="969">
          <cell r="A969">
            <v>1201009082</v>
          </cell>
          <cell r="B969" t="str">
            <v>- 4 AWG /M</v>
          </cell>
          <cell r="C969">
            <v>7.14</v>
          </cell>
          <cell r="D969">
            <v>14.07</v>
          </cell>
          <cell r="E969">
            <v>21.21</v>
          </cell>
        </row>
        <row r="970">
          <cell r="A970">
            <v>1201009084</v>
          </cell>
          <cell r="B970" t="str">
            <v>- 2 AWG /M</v>
          </cell>
          <cell r="C970">
            <v>10.91</v>
          </cell>
          <cell r="D970">
            <v>14.07</v>
          </cell>
          <cell r="E970">
            <v>24.98</v>
          </cell>
        </row>
        <row r="971">
          <cell r="A971">
            <v>1201009090</v>
          </cell>
          <cell r="B971" t="str">
            <v>CABO DE ALUMINIO TRANCADO QUADRUPLEX :- 6 AWG /M</v>
          </cell>
          <cell r="C971">
            <v>6.71</v>
          </cell>
          <cell r="D971">
            <v>14.07</v>
          </cell>
          <cell r="E971">
            <v>20.78</v>
          </cell>
        </row>
        <row r="972">
          <cell r="A972">
            <v>1201009092</v>
          </cell>
          <cell r="B972" t="str">
            <v>- 4 AWG /M</v>
          </cell>
          <cell r="C972">
            <v>9.7899999999999991</v>
          </cell>
          <cell r="D972">
            <v>14.07</v>
          </cell>
          <cell r="E972">
            <v>23.86</v>
          </cell>
        </row>
        <row r="973">
          <cell r="A973">
            <v>1201009094</v>
          </cell>
          <cell r="B973" t="str">
            <v>- 2 AWG /M</v>
          </cell>
          <cell r="C973">
            <v>13.73</v>
          </cell>
          <cell r="D973">
            <v>14.07</v>
          </cell>
          <cell r="E973">
            <v>27.8</v>
          </cell>
        </row>
        <row r="975">
          <cell r="B975" t="str">
            <v>INSTALACOES HIDRO-SANITARIA E AGUAS PLUVIAIS</v>
          </cell>
        </row>
        <row r="977">
          <cell r="A977" t="str">
            <v>CODIGO</v>
          </cell>
          <cell r="B977" t="str">
            <v>S E R V I C O S</v>
          </cell>
          <cell r="C977" t="str">
            <v>MATERIAL</v>
          </cell>
          <cell r="D977" t="str">
            <v>MAO OBRA</v>
          </cell>
          <cell r="E977" t="str">
            <v>TOTAL</v>
          </cell>
        </row>
        <row r="979">
          <cell r="A979">
            <v>0</v>
          </cell>
          <cell r="B979" t="str">
            <v>*  AGUA FRIA</v>
          </cell>
          <cell r="C979">
            <v>0</v>
          </cell>
          <cell r="D979">
            <v>0</v>
          </cell>
          <cell r="E979">
            <v>0</v>
          </cell>
        </row>
        <row r="980">
          <cell r="A980">
            <v>1301001000</v>
          </cell>
          <cell r="B980" t="str">
            <v>SINAPI - 90443 - RASGO EM ALVENARIA PARA RAMAIS/ DISTRIBUICAO COM DIAMETROS MENORES OU IGUAIS A 40 MM. AF_05/2015 /M</v>
          </cell>
          <cell r="C980">
            <v>0</v>
          </cell>
          <cell r="D980">
            <v>0</v>
          </cell>
          <cell r="E980">
            <v>8.74</v>
          </cell>
        </row>
        <row r="981">
          <cell r="A981">
            <v>1301001050</v>
          </cell>
          <cell r="B981" t="str">
            <v>ADAPTADOR COM ROSCA E FLANGES DE PVC (DA TIGRE, FORTILIT OU SIMILAR), PARA CAIXA D'AGUA DE FIBROCIMENTO, NO(S) DIAMETRO(S):- 3/4" /UN</v>
          </cell>
          <cell r="C981">
            <v>15.39</v>
          </cell>
          <cell r="D981">
            <v>2.79</v>
          </cell>
          <cell r="E981">
            <v>18.18</v>
          </cell>
        </row>
        <row r="982">
          <cell r="A982">
            <v>1301001052</v>
          </cell>
          <cell r="B982" t="str">
            <v>- 1" /UN</v>
          </cell>
          <cell r="C982">
            <v>20.59</v>
          </cell>
          <cell r="D982">
            <v>2.79</v>
          </cell>
          <cell r="E982">
            <v>23.38</v>
          </cell>
        </row>
        <row r="983">
          <cell r="A983">
            <v>1301001053</v>
          </cell>
          <cell r="B983" t="str">
            <v>- 1 1/4" /UN</v>
          </cell>
          <cell r="C983">
            <v>29.12</v>
          </cell>
          <cell r="D983">
            <v>4.34</v>
          </cell>
          <cell r="E983">
            <v>33.46</v>
          </cell>
        </row>
        <row r="984">
          <cell r="A984">
            <v>1301001054</v>
          </cell>
          <cell r="B984" t="str">
            <v>- 1 1/2" /UN</v>
          </cell>
          <cell r="C984">
            <v>34.86</v>
          </cell>
          <cell r="D984">
            <v>4.34</v>
          </cell>
          <cell r="E984">
            <v>39.200000000000003</v>
          </cell>
        </row>
        <row r="985">
          <cell r="A985">
            <v>1301001056</v>
          </cell>
          <cell r="B985" t="str">
            <v>- 2" /UN</v>
          </cell>
          <cell r="C985">
            <v>42.3</v>
          </cell>
          <cell r="D985">
            <v>4.34</v>
          </cell>
          <cell r="E985">
            <v>46.64</v>
          </cell>
        </row>
        <row r="986">
          <cell r="A986">
            <v>1301001060</v>
          </cell>
          <cell r="B986" t="str">
            <v>TUBO PVC SOLDAVEL AGUA FRIA DN 25MM, INCLUSIVE CONEXOES - FORNECIMENTO E INSTALACAO /M</v>
          </cell>
          <cell r="C986">
            <v>4.28</v>
          </cell>
          <cell r="D986">
            <v>11.73</v>
          </cell>
          <cell r="E986">
            <v>16.010000000000002</v>
          </cell>
        </row>
        <row r="987">
          <cell r="A987">
            <v>1301001062</v>
          </cell>
          <cell r="B987" t="str">
            <v>TUBO PVC SOLDAVEL AGUA FRIA DN 32MM, INCLUSIVE CONEXOES - FORNECIMENTO E INSTALACAO /M</v>
          </cell>
          <cell r="C987">
            <v>9.57</v>
          </cell>
          <cell r="D987">
            <v>12.2</v>
          </cell>
          <cell r="E987">
            <v>21.77</v>
          </cell>
        </row>
        <row r="988">
          <cell r="A988">
            <v>1301001063</v>
          </cell>
          <cell r="B988" t="str">
            <v>TUBO PVC SOLDAVEL AGUA FRIA DN 40MM, INCLUSIVE CONEXOES- FORNECIMENTO E INSTALACAO /M</v>
          </cell>
          <cell r="C988">
            <v>13.9</v>
          </cell>
          <cell r="D988">
            <v>15.26</v>
          </cell>
          <cell r="E988">
            <v>29.16</v>
          </cell>
        </row>
        <row r="989">
          <cell r="A989">
            <v>1301001064</v>
          </cell>
          <cell r="B989" t="str">
            <v>TUBO PVC SOLDAVEL AGUA FRIA DN 50MM, INCLUSIVE CONEXOES - FORNECIMENTO E INSTALACAO /M</v>
          </cell>
          <cell r="C989">
            <v>15.94</v>
          </cell>
          <cell r="D989">
            <v>18.63</v>
          </cell>
          <cell r="E989">
            <v>34.57</v>
          </cell>
        </row>
        <row r="990">
          <cell r="A990">
            <v>1301001065</v>
          </cell>
          <cell r="B990" t="str">
            <v>TUBO PVC SOLDAVEL AGUA FRIA DN 60MM, INCLUSIVE CONEXOES - FORNECIMENTO E INSTALACAO /M</v>
          </cell>
          <cell r="C990">
            <v>26.83</v>
          </cell>
          <cell r="D990">
            <v>21.74</v>
          </cell>
          <cell r="E990">
            <v>48.57</v>
          </cell>
        </row>
        <row r="991">
          <cell r="A991">
            <v>1301001066</v>
          </cell>
          <cell r="B991" t="str">
            <v>TUBO PVC SOLDAVEL AGUA FRIA DN 75MM, INCLUSIVE CONEXOES - FORNECIMENTO E INSTALACAO /M</v>
          </cell>
          <cell r="C991">
            <v>44.91</v>
          </cell>
          <cell r="D991">
            <v>28.45</v>
          </cell>
          <cell r="E991">
            <v>73.36</v>
          </cell>
        </row>
        <row r="992">
          <cell r="A992">
            <v>1301001067</v>
          </cell>
          <cell r="B992" t="str">
            <v>TUBO PVC SOLDAVEL AGUA FRIA DN 85MM, INCLUSIVE CONEXOES - FORNECIMENTO E INSTALACAO /M</v>
          </cell>
          <cell r="C992">
            <v>56.1</v>
          </cell>
          <cell r="D992">
            <v>31.07</v>
          </cell>
          <cell r="E992">
            <v>87.17</v>
          </cell>
        </row>
        <row r="993">
          <cell r="A993">
            <v>1301001068</v>
          </cell>
          <cell r="B993" t="str">
            <v>TUBO PVC SOLDAVEL AGUA FRIA DN 110MM, INCLUSIVE CONEXOES - FORNECIMENTO E INSTALACAO /M</v>
          </cell>
          <cell r="C993">
            <v>90.01</v>
          </cell>
          <cell r="D993">
            <v>34.17</v>
          </cell>
          <cell r="E993">
            <v>124.18</v>
          </cell>
        </row>
        <row r="994">
          <cell r="A994">
            <v>1301001069</v>
          </cell>
          <cell r="B994" t="str">
            <v>ESCAVACAO (MANUAL) DE VALAS, PARA ASSENTAMENTO DE TUBOS, COM DIAMETRO DE 2 1/2" (75 MM) A 4" (110 MM) /M</v>
          </cell>
          <cell r="C994">
            <v>0</v>
          </cell>
          <cell r="D994">
            <v>3.97</v>
          </cell>
          <cell r="E994">
            <v>3.97</v>
          </cell>
        </row>
        <row r="995">
          <cell r="A995">
            <v>1301001070</v>
          </cell>
          <cell r="B995" t="str">
            <v>REATERRO (MANUAL) DE VALAS /M</v>
          </cell>
          <cell r="C995">
            <v>0</v>
          </cell>
          <cell r="D995">
            <v>3.88</v>
          </cell>
          <cell r="E995">
            <v>3.88</v>
          </cell>
        </row>
        <row r="996">
          <cell r="A996">
            <v>1301001072</v>
          </cell>
          <cell r="B996" t="str">
            <v>SINAPI - 89366 - JOELHO 90 GRAUS COM BUCHA DE LATAO, PVC, SOLDAVEL, DN 25MM, X 3/4" INSTALADO EM RAMAL OU SUB-RAMAL DE AGUA - FORNECIMENTO E INSTALACAO. AF_12/2014 /UN</v>
          </cell>
          <cell r="C996">
            <v>0</v>
          </cell>
          <cell r="D996">
            <v>0</v>
          </cell>
          <cell r="E996">
            <v>12.9</v>
          </cell>
        </row>
        <row r="997">
          <cell r="A997">
            <v>1301001074</v>
          </cell>
          <cell r="B997" t="str">
            <v>SINAPI - 90373 - JOELHO 90 GRAUS COM BUCHA DE LATAO, PVC, SOLDAVEL, DN 25MM, X 1/2" INSTALADO EM RAMAL OU SUB-RAMAL DE AGUA - FORNECIMENTO E INSTALACAO. AF_12/2014 /UN</v>
          </cell>
          <cell r="C997">
            <v>0</v>
          </cell>
          <cell r="D997">
            <v>0</v>
          </cell>
          <cell r="E997">
            <v>11.78</v>
          </cell>
        </row>
        <row r="998">
          <cell r="A998">
            <v>1301001076</v>
          </cell>
          <cell r="B998" t="str">
            <v>- JOELHO DE REDUCAO (32 X 3/4)  MM X POL. /UN</v>
          </cell>
          <cell r="C998">
            <v>18.690000000000001</v>
          </cell>
          <cell r="D998">
            <v>6.2</v>
          </cell>
          <cell r="E998">
            <v>24.89</v>
          </cell>
        </row>
        <row r="999">
          <cell r="A999">
            <v>1301001078</v>
          </cell>
          <cell r="B999" t="str">
            <v>SINAPI - 89378 - LUVA, PVC, SOLDAVEL, DN 25MM, INSTALADO EM RAMAL OU SUB-RAMAL DE AGUA - FORNECIMENTO E INSTALACAO. AF_12/2014 /UN</v>
          </cell>
          <cell r="C999">
            <v>0</v>
          </cell>
          <cell r="D999">
            <v>0</v>
          </cell>
          <cell r="E999">
            <v>4.96</v>
          </cell>
        </row>
        <row r="1000">
          <cell r="A1000">
            <v>1301001080</v>
          </cell>
          <cell r="B1000" t="str">
            <v>- LUVA DE REDUCAO (25 X 1/2) MM X POL. /UN</v>
          </cell>
          <cell r="C1000">
            <v>6.46</v>
          </cell>
          <cell r="D1000">
            <v>3.1</v>
          </cell>
          <cell r="E1000">
            <v>9.56</v>
          </cell>
        </row>
        <row r="1001">
          <cell r="A1001">
            <v>1301001082</v>
          </cell>
          <cell r="B1001" t="str">
            <v>- TEE 90o. (25 X 3/4) MM X POL.  /UN</v>
          </cell>
          <cell r="C1001">
            <v>12.54</v>
          </cell>
          <cell r="D1001">
            <v>6.2</v>
          </cell>
          <cell r="E1001">
            <v>18.739999999999998</v>
          </cell>
        </row>
        <row r="1002">
          <cell r="A1002">
            <v>1301001084</v>
          </cell>
          <cell r="B1002" t="str">
            <v>SINAPI - 89396 - TE COM BUCHA DE LATAO NA BOLSA CENTRAL, PVC, SOLDAVEL, DN 25MM X 1/2", INSTALADO EM RAMAL OU SUB-RAMAL DE AGUA - FORNECIMENTO E INSTALACAO. AF_12/2014 /UN</v>
          </cell>
          <cell r="C1002">
            <v>0</v>
          </cell>
          <cell r="D1002">
            <v>0</v>
          </cell>
          <cell r="E1002">
            <v>16.559999999999999</v>
          </cell>
        </row>
        <row r="1003">
          <cell r="A1003">
            <v>1301001086</v>
          </cell>
          <cell r="B1003" t="str">
            <v>SINAPI - 89399 - TE COM BUCHA DE LATAO NA BOLSA CENTRAL, PVC, SOLDAVEL, DN 32MM X 3/4", INSTALADO EM RAMAL OU SUB-RAMAL DE AGUA - FORNECIMENTO E INSTALACAO. AF_12/2014 /UN</v>
          </cell>
          <cell r="C1003">
            <v>0</v>
          </cell>
          <cell r="D1003">
            <v>0</v>
          </cell>
          <cell r="E1003">
            <v>26.36</v>
          </cell>
        </row>
        <row r="1004">
          <cell r="A1004">
            <v>1301001090</v>
          </cell>
          <cell r="B1004" t="str">
            <v>SINAPI - 94708 - ADAPTADOR COM FLANGES LIVRES, PVC, SOLDAVEL, DN  25 MM X 3/4 , INSTALADO EM RESERVACAO DE AGUA DE EDIFICACAO QUE POSSUA RESERVATORIO DE FIBRA/FIBROCIMENTO   FORNECIMENTO E INSTALACAO. AF_06/2016 /UN</v>
          </cell>
          <cell r="C1004">
            <v>0</v>
          </cell>
          <cell r="D1004">
            <v>0</v>
          </cell>
          <cell r="E1004">
            <v>21.34</v>
          </cell>
        </row>
        <row r="1005">
          <cell r="A1005">
            <v>1301001092</v>
          </cell>
          <cell r="B1005" t="str">
            <v>SINAPI - 94709 - ADAPTADOR COM FLANGES LIVRES, PVC, SOLDAVEL, DN 32 MM X 1 , INSTALADO EM RESERVACAO DE AGUA DE EDIFICACAO QUE POSSUA RESERVATORIO DE FIBRA/FIBROCIMENTO   FORNECIMENTO E INSTALACAO. AF_06/2016 /UN</v>
          </cell>
          <cell r="C1005">
            <v>0</v>
          </cell>
          <cell r="D1005">
            <v>0</v>
          </cell>
          <cell r="E1005">
            <v>27.89</v>
          </cell>
        </row>
        <row r="1006">
          <cell r="A1006">
            <v>1301001093</v>
          </cell>
          <cell r="B1006" t="str">
            <v>SINAPI - 94710 - ADAPTADOR COM FLANGES LIVRES, PVC, SOLDAVEL, DN 40 MM X 1 1/4 , INSTALADO EM RESERVACAO DE AGUA DE EDIFICACAO QUE POSSUA RESERVATORIO DE FIBRA/FIBROCIMENTO   FORNECIMENTO E INSTALACAO. AF_06/2016 /UN</v>
          </cell>
          <cell r="C1006">
            <v>0</v>
          </cell>
          <cell r="D1006">
            <v>0</v>
          </cell>
          <cell r="E1006">
            <v>44.17</v>
          </cell>
        </row>
        <row r="1007">
          <cell r="A1007">
            <v>1301001094</v>
          </cell>
          <cell r="B1007" t="str">
            <v>SINAPI - 94711 - ADAPTADOR COM FLANGES LIVRES, PVC, SOLDAVEL, DN 50 MM X 1 1/2 , INSTALADO EM RESERVACAO DE AGUA DE EDIFICACAO QUE POSSUA RESERVATORIO DE FIBRA/FIBROCIMENTO   FORNECIMENTO E INSTALACAO. AF_06/2016 /UN</v>
          </cell>
          <cell r="C1007">
            <v>0</v>
          </cell>
          <cell r="D1007">
            <v>0</v>
          </cell>
          <cell r="E1007">
            <v>52.66</v>
          </cell>
        </row>
        <row r="1008">
          <cell r="A1008">
            <v>1301001096</v>
          </cell>
          <cell r="B1008" t="str">
            <v>SINAPI - 94712 - ADAPTADOR COM FLANGES LIVRES, PVC, SOLDAVEL, DN 60 MM X 2 , INSTALADO EM RESERVACAO DE AGUA DE EDIFICACAO QUE POSSUA RESERVATORIO DE FIBRA/FIBROCIMENTO   FORNECIMENTO E INSTALACAO. AF_06/2016 /UN</v>
          </cell>
          <cell r="C1008">
            <v>0</v>
          </cell>
          <cell r="D1008">
            <v>0</v>
          </cell>
          <cell r="E1008">
            <v>71.34</v>
          </cell>
        </row>
        <row r="1009">
          <cell r="A1009">
            <v>1301001098</v>
          </cell>
          <cell r="B1009" t="str">
            <v>SINAPI - 94713 - ADAPTADOR COM FLANGES LIVRES, PVC, SOLDAVEL, DN 75 MM X 2 1/2 , INSTALADO EM RESERVACAO DE AGUA DE EDIFICACAO QUE POSSUA RESERVATORIO DE FIBRA/FIBROCIMENTO   FORNECIMENTO E INSTALACAO. AF_06/2016 /UN</v>
          </cell>
          <cell r="C1009">
            <v>0</v>
          </cell>
          <cell r="D1009">
            <v>0</v>
          </cell>
          <cell r="E1009">
            <v>189.86</v>
          </cell>
        </row>
        <row r="1010">
          <cell r="A1010">
            <v>1301001099</v>
          </cell>
          <cell r="B1010" t="str">
            <v>SINAPI - 89383 - ADAPTADOR CURTO COM BOLSA E ROSCA PARA REGISTRO, PVC, SOLDAVEL, DN 25MM X 3/4", INSTALADO EM RAMAL OU SUB-RAMAL DE AGUA - FORNECIMENTO E INSTALACAO. AF_12/2014 /UN</v>
          </cell>
          <cell r="C1010">
            <v>0</v>
          </cell>
          <cell r="D1010">
            <v>0</v>
          </cell>
          <cell r="E1010">
            <v>5.0599999999999996</v>
          </cell>
        </row>
        <row r="1011">
          <cell r="A1011">
            <v>1301001100</v>
          </cell>
          <cell r="B1011" t="str">
            <v>SINAPI - 89436 - ADAPTADOR CURTO COM BOLSA E ROSCA PARA REGISTRO, PVC, SOLDAVEL, DN 32MM X 1", INSTALADO EM RAMAL DE DISTRIBUICAO DE AGUA - FORNECIMENTO E INSTALACAO. AF_12/2014 /UN</v>
          </cell>
          <cell r="C1011">
            <v>0</v>
          </cell>
          <cell r="D1011">
            <v>0</v>
          </cell>
          <cell r="E1011">
            <v>5.4</v>
          </cell>
        </row>
        <row r="1012">
          <cell r="A1012">
            <v>1301001101</v>
          </cell>
          <cell r="B1012" t="str">
            <v>SINAPI - 89596 - ADAPTADOR CURTO COM BOLSA E ROSCA PARA REGISTRO, PVC, SOLDAVEL, DN 50MM X 1.1/2", INSTALADO EM PRUMADA DE AGUA - FORNECIMENTO E INSTALACAO. AF_12/2014 /UN</v>
          </cell>
          <cell r="C1012">
            <v>0</v>
          </cell>
          <cell r="D1012">
            <v>0</v>
          </cell>
          <cell r="E1012">
            <v>9.3000000000000007</v>
          </cell>
        </row>
        <row r="1013">
          <cell r="A1013">
            <v>1301001102</v>
          </cell>
          <cell r="B1013" t="str">
            <v>SINAPI - 89385 - LUVA SOLDAVEL E COM ROSCA, PVC, SOLDAVEL, DN 25MM X 3/4", INSTALADO EM RAMAL OU SUB-RAMAL DE AGUA - FORNECIMENTO E INSTALACAO. AF_12/2014 /UN</v>
          </cell>
          <cell r="C1013">
            <v>0</v>
          </cell>
          <cell r="D1013">
            <v>0</v>
          </cell>
          <cell r="E1013">
            <v>5.8</v>
          </cell>
        </row>
        <row r="1014">
          <cell r="A1014">
            <v>1301001105</v>
          </cell>
          <cell r="B1014" t="str">
            <v>SINAPI - 99620 - VALVULA DE RETENCAO HORIZONTAL, DE BRONZE, ROSCAVEL, 1" - FORNECIMENTO E INSTALACAO. AF_01/2019 /UN</v>
          </cell>
          <cell r="C1014">
            <v>0</v>
          </cell>
          <cell r="D1014">
            <v>0</v>
          </cell>
          <cell r="E1014">
            <v>108.95</v>
          </cell>
        </row>
        <row r="1015">
          <cell r="A1015">
            <v>1301001107</v>
          </cell>
          <cell r="B1015" t="str">
            <v>SINAPI - 99621 - VALVULA DE RETENCAO HORIZONTAL, DE BRONZE, ROSCAVEL, 1 1/4" - FORNECIMENTO E INSTALACAO. AF_01/2019 /UN</v>
          </cell>
          <cell r="C1015">
            <v>0</v>
          </cell>
          <cell r="D1015">
            <v>0</v>
          </cell>
          <cell r="E1015">
            <v>151.68</v>
          </cell>
        </row>
        <row r="1016">
          <cell r="A1016">
            <v>1301001108</v>
          </cell>
          <cell r="B1016" t="str">
            <v>SINAPI - 99622 - VALVULA DE RETENCAO HORIZONTAL, DE BRONZE, ROSCAVEL, 1 1/2"  - FORNECIMENTO E INSTALACAO. AF_01/2019 /UN</v>
          </cell>
          <cell r="C1016">
            <v>0</v>
          </cell>
          <cell r="D1016">
            <v>0</v>
          </cell>
          <cell r="E1016">
            <v>166.6</v>
          </cell>
        </row>
        <row r="1017">
          <cell r="A1017">
            <v>1301001109</v>
          </cell>
          <cell r="B1017" t="str">
            <v>SINAPI - 99623 - VALVULA DE RETENCAO HORIZONTAL, DE BRONZE, ROSCAVEL, 2"  - FORNECIMENTO E INSTALACAO. AF_01/2019 /UN</v>
          </cell>
          <cell r="C1017">
            <v>0</v>
          </cell>
          <cell r="D1017">
            <v>0</v>
          </cell>
          <cell r="E1017">
            <v>224.66</v>
          </cell>
        </row>
        <row r="1018">
          <cell r="A1018">
            <v>1301001110</v>
          </cell>
          <cell r="B1018" t="str">
            <v>SINAPI - 99624 - VALVULA DE RETENCAO HORIZONTAL, DE BRONZE, ROSCAVEL, 2 1/2" - FORNECIMENTO E INSTALACAO. AF_01/2019 /UN</v>
          </cell>
          <cell r="C1018">
            <v>0</v>
          </cell>
          <cell r="D1018">
            <v>0</v>
          </cell>
          <cell r="E1018">
            <v>310.10000000000002</v>
          </cell>
        </row>
        <row r="1019">
          <cell r="A1019">
            <v>1301001111</v>
          </cell>
          <cell r="B1019" t="str">
            <v>SINAPI - 99625 - VALVULA DE RETENCAO HORIZONTAL, DE BRONZE, ROSCAVEL, 3" - FORNECIMENTO E INSTALACAO. AF_01/2019 /UN</v>
          </cell>
          <cell r="C1019">
            <v>0</v>
          </cell>
          <cell r="D1019">
            <v>0</v>
          </cell>
          <cell r="E1019">
            <v>419.59</v>
          </cell>
        </row>
        <row r="1020">
          <cell r="A1020">
            <v>1301001115</v>
          </cell>
          <cell r="B1020" t="str">
            <v>SINAPI - 89610 - ADAPTADOR CURTO COM BOLSA E ROSCA PARA REGISTRO, PVC, SOLDAVEL, DN 60MM X 2", INSTALADO EM PRUMADA DE AGUA - FORNECIMENTO E INSTALACAO. AF_12/2014 /UN</v>
          </cell>
          <cell r="C1020">
            <v>0</v>
          </cell>
          <cell r="D1020">
            <v>0</v>
          </cell>
          <cell r="E1020">
            <v>18.14</v>
          </cell>
        </row>
        <row r="1021">
          <cell r="A1021">
            <v>1301001116</v>
          </cell>
          <cell r="B1021" t="str">
            <v>SINAPI - 89613 - ADAPTADOR CURTO COM BOLSA E ROSCA PARA REGISTRO, PVC, SOLDAVEL, DN 75MM X 2.1/2", INSTALADO EM PRUMADA DE AGUA - FORNECIMENTO E INSTALACAO. AF_12/2014 /UN</v>
          </cell>
          <cell r="C1021">
            <v>0</v>
          </cell>
          <cell r="D1021">
            <v>0</v>
          </cell>
          <cell r="E1021">
            <v>26.67</v>
          </cell>
        </row>
        <row r="1022">
          <cell r="A1022">
            <v>1301001117</v>
          </cell>
          <cell r="B1022" t="str">
            <v>SINAPI - 89616 - ADAPTADOR CURTO COM BOLSA E ROSCA PARA REGISTRO, PVC, SOLDAVEL, DN 85MM X 3", INSTALADO EM PRUMADA DE AGUA - FORNECIMENTO E INSTALACAO. AF_12/2014 /UN</v>
          </cell>
          <cell r="C1022">
            <v>0</v>
          </cell>
          <cell r="D1022">
            <v>0</v>
          </cell>
          <cell r="E1022">
            <v>39.14</v>
          </cell>
        </row>
        <row r="1023">
          <cell r="A1023">
            <v>1301001118</v>
          </cell>
          <cell r="B1023" t="str">
            <v>SINAPI - 94670 - ADAPTADOR CURTO COM BOLSA E ROSCA PARA REGISTRO, PVC, SOLDAVEL, DN 110 MM X 4 , INSTALADO EM RESERVACAO DE AGUA DE EDIFICACAO QUE POSSUA RESERVATORIO DE FIBRA/FIBROCIMENTO   FORNECIMENTO E INSTALACAO. AF_06/2016 /UN</v>
          </cell>
          <cell r="C1023">
            <v>0</v>
          </cell>
          <cell r="D1023">
            <v>0</v>
          </cell>
          <cell r="E1023">
            <v>66.52</v>
          </cell>
        </row>
        <row r="1024">
          <cell r="A1024">
            <v>1301001120</v>
          </cell>
          <cell r="B1024" t="str">
            <v>SINAPI - 99629 - VALVULA DE RETENCAO VERTICAL, DE BRONZE, ROSCAVEL, 1" - FORNECIMENTO E INSTALACAO. AF_01/2019 /UN</v>
          </cell>
          <cell r="C1024">
            <v>0</v>
          </cell>
          <cell r="D1024">
            <v>0</v>
          </cell>
          <cell r="E1024">
            <v>67.87</v>
          </cell>
        </row>
        <row r="1025">
          <cell r="A1025">
            <v>1301001121</v>
          </cell>
          <cell r="B1025" t="str">
            <v>SINAPI - 99630 - VALVULA DE RETENCAO VERTICAL, DE BRONZE, ROSCAVEL, 1 1/4" - FORNECIMENTO E INSTALACAO. AF_01/2019 /UN</v>
          </cell>
          <cell r="C1025">
            <v>0</v>
          </cell>
          <cell r="D1025">
            <v>0</v>
          </cell>
          <cell r="E1025">
            <v>90.32</v>
          </cell>
        </row>
        <row r="1026">
          <cell r="A1026">
            <v>1301001122</v>
          </cell>
          <cell r="B1026" t="str">
            <v>SINAPI - 99631 - VALVULA DE RETENCAO VERTICAL, DE BRONZE, ROSCAVEL, 1 1/2" - FORNECIMENTO E INSTALACAO. AF_01/2019 /UN</v>
          </cell>
          <cell r="C1026">
            <v>0</v>
          </cell>
          <cell r="D1026">
            <v>0</v>
          </cell>
          <cell r="E1026">
            <v>100.29</v>
          </cell>
        </row>
        <row r="1027">
          <cell r="A1027">
            <v>1301001123</v>
          </cell>
          <cell r="B1027" t="str">
            <v>SINAPI - 99632 - VALVULA DE RETENCAO VERTICAL, DE BRONZE, ROSCAVEL, 2" - FORNECIMENTO E INSTALACAO. AF_01/2019 /UN</v>
          </cell>
          <cell r="C1027">
            <v>0</v>
          </cell>
          <cell r="D1027">
            <v>0</v>
          </cell>
          <cell r="E1027">
            <v>135.97999999999999</v>
          </cell>
        </row>
        <row r="1028">
          <cell r="A1028">
            <v>1301001124</v>
          </cell>
          <cell r="B1028" t="str">
            <v>- 2 1/2" /UN</v>
          </cell>
          <cell r="C1028">
            <v>176.84</v>
          </cell>
          <cell r="D1028">
            <v>25.41</v>
          </cell>
          <cell r="E1028">
            <v>202.25</v>
          </cell>
        </row>
        <row r="1029">
          <cell r="A1029">
            <v>1301001125</v>
          </cell>
          <cell r="B1029" t="str">
            <v>SINAPI - 99633 - VALVULA DE RETENCAO VERTICAL, DE BRONZE, ROSCAVEL, 3" - FORNECIMENTO E INSTALACAO. AF_01/2019 /UN</v>
          </cell>
          <cell r="C1029">
            <v>0</v>
          </cell>
          <cell r="D1029">
            <v>0</v>
          </cell>
          <cell r="E1029">
            <v>267.87</v>
          </cell>
        </row>
        <row r="1030">
          <cell r="A1030">
            <v>1301001130</v>
          </cell>
          <cell r="B1030" t="str">
            <v>CAIXA D'AGUA DE 15.000 LITROS - ANEXO H.S.-001 (A.F.) /UN</v>
          </cell>
          <cell r="C1030">
            <v>20057.18</v>
          </cell>
          <cell r="D1030">
            <v>10966.34</v>
          </cell>
          <cell r="E1030">
            <v>31023.52</v>
          </cell>
        </row>
        <row r="1031">
          <cell r="A1031">
            <v>1301001132</v>
          </cell>
          <cell r="B1031" t="str">
            <v>ALGIBE DE 8.500 LITROS - ANEXO H.S.-003 (A.F.) /UN</v>
          </cell>
          <cell r="C1031">
            <v>4509.22</v>
          </cell>
          <cell r="D1031">
            <v>6654.2</v>
          </cell>
          <cell r="E1031">
            <v>11163.42</v>
          </cell>
        </row>
        <row r="1032">
          <cell r="A1032">
            <v>1301001134</v>
          </cell>
          <cell r="B1032" t="str">
            <v>ALGIBE DE 15.000 LITROS - ANEXO H.S.-005 (A.F) /UN</v>
          </cell>
          <cell r="C1032">
            <v>7007.01</v>
          </cell>
          <cell r="D1032">
            <v>9168.57</v>
          </cell>
          <cell r="E1032">
            <v>16175.58</v>
          </cell>
        </row>
        <row r="1033">
          <cell r="A1033">
            <v>1301001136</v>
          </cell>
          <cell r="B1033" t="str">
            <v>ALGIBE DE 30.000 LITROS - ANEXO H.S.-006 (A.F.) /UN</v>
          </cell>
          <cell r="C1033">
            <v>14164.84</v>
          </cell>
          <cell r="D1033">
            <v>16866.23</v>
          </cell>
          <cell r="E1033">
            <v>31031.07</v>
          </cell>
        </row>
        <row r="1034">
          <cell r="A1034">
            <v>1301001138</v>
          </cell>
          <cell r="B1034" t="str">
            <v>ALGIBE DE 80.000 LITROS - (PADRAO  AGESUL), SEM IMPERMEABILIZACAO /UN</v>
          </cell>
          <cell r="C1034">
            <v>51376.33</v>
          </cell>
          <cell r="D1034">
            <v>39696.69</v>
          </cell>
          <cell r="E1034">
            <v>91073.02</v>
          </cell>
        </row>
        <row r="1035">
          <cell r="A1035">
            <v>1301001140</v>
          </cell>
          <cell r="B1035" t="str">
            <v>RESERVATORIO METALICO ELEVADO TIPO TACA, COLUNA SECA, ANEXO H.S.-012 (A.F.), NA(S) CAPACIDADE(S):- 5.000 LITROS E H=4,50 M /UN</v>
          </cell>
          <cell r="C1035">
            <v>17000</v>
          </cell>
          <cell r="D1035">
            <v>0</v>
          </cell>
          <cell r="E1035">
            <v>17000</v>
          </cell>
        </row>
        <row r="1036">
          <cell r="A1036">
            <v>1301001144</v>
          </cell>
          <cell r="B1036" t="str">
            <v>- 10.000 LITROS E H=6,00 M /UN</v>
          </cell>
          <cell r="C1036">
            <v>23000</v>
          </cell>
          <cell r="D1036">
            <v>0</v>
          </cell>
          <cell r="E1036">
            <v>23000</v>
          </cell>
        </row>
        <row r="1037">
          <cell r="A1037">
            <v>1301001146</v>
          </cell>
          <cell r="B1037" t="str">
            <v>- 15.000 LITROS E H=6,00 M /UN</v>
          </cell>
          <cell r="C1037">
            <v>27000</v>
          </cell>
          <cell r="D1037">
            <v>0</v>
          </cell>
          <cell r="E1037">
            <v>27000</v>
          </cell>
        </row>
        <row r="1038">
          <cell r="A1038">
            <v>1301001148</v>
          </cell>
          <cell r="B1038" t="str">
            <v>- 20.000 LITROS E H=7,50 M /UN</v>
          </cell>
          <cell r="C1038">
            <v>34000</v>
          </cell>
          <cell r="D1038">
            <v>0</v>
          </cell>
          <cell r="E1038">
            <v>34000</v>
          </cell>
        </row>
        <row r="1039">
          <cell r="A1039">
            <v>1301001160</v>
          </cell>
          <cell r="B1039" t="str">
            <v>BASE EM CONCRETO ARMADO, PARA RESERVATORIO METALICO, NA(S) ESPECIFICACAO(OES):-  5 M3 E H=4,50 M (CONFIRMAR COM PROJETISTA APOS SONDAGEM) /UN</v>
          </cell>
          <cell r="C1039">
            <v>1880.92</v>
          </cell>
          <cell r="D1039">
            <v>3134.28</v>
          </cell>
          <cell r="E1039">
            <v>5015.2</v>
          </cell>
        </row>
        <row r="1040">
          <cell r="A1040">
            <v>1301001164</v>
          </cell>
          <cell r="B1040" t="str">
            <v>- 10 M3 E H=6,00 M (CONFIRMAR COM PROJETISTA APOS SONDAGEM) /UN</v>
          </cell>
          <cell r="C1040">
            <v>2538.9499999999998</v>
          </cell>
          <cell r="D1040">
            <v>1698.8</v>
          </cell>
          <cell r="E1040">
            <v>4237.75</v>
          </cell>
        </row>
        <row r="1041">
          <cell r="A1041">
            <v>1301001165</v>
          </cell>
          <cell r="B1041" t="str">
            <v>- 10 M3 E H=6,00 M (CONFIRMAR COM PROJETISTA APOS SONDAGEM) /UN</v>
          </cell>
          <cell r="C1041">
            <v>2369.29</v>
          </cell>
          <cell r="D1041">
            <v>1774.79</v>
          </cell>
          <cell r="E1041">
            <v>4144.08</v>
          </cell>
        </row>
        <row r="1042">
          <cell r="A1042">
            <v>1301001166</v>
          </cell>
          <cell r="B1042" t="str">
            <v>- 15 M3 E H=6,00 M (CONFIRMAR COM PROJETISTA APOS SONDAGEM) /UN</v>
          </cell>
          <cell r="C1042">
            <v>2499.4699999999998</v>
          </cell>
          <cell r="D1042">
            <v>1857.58</v>
          </cell>
          <cell r="E1042">
            <v>4357.05</v>
          </cell>
        </row>
        <row r="1043">
          <cell r="A1043">
            <v>1301001168</v>
          </cell>
          <cell r="B1043" t="str">
            <v>- 20 M3 E H=7,50 M (CONFIRMAR COM PROJETISTA APOS SONDAGEM) /UN</v>
          </cell>
          <cell r="C1043">
            <v>3792.1</v>
          </cell>
          <cell r="D1043">
            <v>2833.12</v>
          </cell>
          <cell r="E1043">
            <v>6625.22</v>
          </cell>
        </row>
        <row r="1044">
          <cell r="A1044">
            <v>1301001180</v>
          </cell>
          <cell r="B1044" t="str">
            <v>SINAPI - 88504 - CAIXA D´AGUA EM POLIETILENO, 500 LITROS, COM ACESSORIOS /UN</v>
          </cell>
          <cell r="C1044">
            <v>0</v>
          </cell>
          <cell r="D1044">
            <v>0</v>
          </cell>
          <cell r="E1044">
            <v>610.29999999999995</v>
          </cell>
        </row>
        <row r="1045">
          <cell r="A1045">
            <v>1301001184</v>
          </cell>
          <cell r="B1045" t="str">
            <v>SINAPI - 88503 - CAIXA D´AGUA EM POLIETILENO, 1000 LITROS, COM ACESSORIOS /UN</v>
          </cell>
          <cell r="C1045">
            <v>0</v>
          </cell>
          <cell r="D1045">
            <v>0</v>
          </cell>
          <cell r="E1045">
            <v>774.02</v>
          </cell>
        </row>
        <row r="1046">
          <cell r="A1046">
            <v>1301001190</v>
          </cell>
          <cell r="B1046" t="str">
            <v>CASA DE BOMBA - ANEXO H.S.-030 (A.F.) /UN</v>
          </cell>
          <cell r="C1046">
            <v>478.34</v>
          </cell>
          <cell r="D1046">
            <v>342.55</v>
          </cell>
          <cell r="E1046">
            <v>820.89</v>
          </cell>
        </row>
        <row r="1047">
          <cell r="A1047">
            <v>1301001195</v>
          </cell>
          <cell r="B1047" t="str">
            <v>MOTO-BOMBA TRIFASICO - CENTRIFUGA (DANCOR OU SIMILAR), NA(S) POTENCIA(S):- 3/4 HP, MOD. 240 /UN</v>
          </cell>
          <cell r="C1047">
            <v>1172.95</v>
          </cell>
          <cell r="D1047">
            <v>248.56</v>
          </cell>
          <cell r="E1047">
            <v>1421.51</v>
          </cell>
        </row>
        <row r="1048">
          <cell r="A1048">
            <v>1301001196</v>
          </cell>
          <cell r="B1048" t="str">
            <v>- 1 HP, MOD. 250 /UN</v>
          </cell>
          <cell r="C1048">
            <v>1157.2</v>
          </cell>
          <cell r="D1048">
            <v>248.56</v>
          </cell>
          <cell r="E1048">
            <v>1405.76</v>
          </cell>
        </row>
        <row r="1049">
          <cell r="A1049">
            <v>1301001197</v>
          </cell>
          <cell r="B1049" t="str">
            <v>- 1 1/2 HP, MOD.260 /UN</v>
          </cell>
          <cell r="C1049">
            <v>1240.44</v>
          </cell>
          <cell r="D1049">
            <v>248.56</v>
          </cell>
          <cell r="E1049">
            <v>1489</v>
          </cell>
        </row>
        <row r="1050">
          <cell r="A1050">
            <v>1301001210</v>
          </cell>
          <cell r="B1050" t="str">
            <v>SINAPI - 794796 - TORNEIRA DE BOIA, ROSCAVEL, 3/4" , FORNECIDA E INSTALADA EM RESERVACAO DE AGUA. AF_06/2016 /UN</v>
          </cell>
          <cell r="C1050">
            <v>0</v>
          </cell>
          <cell r="D1050">
            <v>0</v>
          </cell>
          <cell r="E1050">
            <v>32.14</v>
          </cell>
        </row>
        <row r="1051">
          <cell r="A1051">
            <v>1301001211</v>
          </cell>
          <cell r="B1051" t="str">
            <v>SINAPI - 94797 - TORNEIRA DE BOIA, ROSCAVEL, 1", FORNECIDA E INSTALADA EM RESERVACAO DE AGUA. AF_06/2016 /UN</v>
          </cell>
          <cell r="C1051">
            <v>0</v>
          </cell>
          <cell r="D1051">
            <v>0</v>
          </cell>
          <cell r="E1051">
            <v>49.39</v>
          </cell>
        </row>
        <row r="1052">
          <cell r="A1052">
            <v>1301001212</v>
          </cell>
          <cell r="B1052" t="str">
            <v>SINAPI - 102137 - CHAVE DE BOIA AUTOMATICA SUPERIOR/INFERIOR 15A/250V - FORNECIMENTO E INSTALACAO. AF_12/2020 /UN</v>
          </cell>
          <cell r="C1052">
            <v>0</v>
          </cell>
          <cell r="D1052">
            <v>0</v>
          </cell>
          <cell r="E1052">
            <v>62.16</v>
          </cell>
        </row>
        <row r="1053">
          <cell r="A1053">
            <v>1301001220</v>
          </cell>
          <cell r="B1053" t="str">
            <v>VALVULA DE SUCCAO METAL, PE COM CRIVO DE BRONZE, (MIPEL OU SIMILAR), NO(S) DIAMETRO(S):- 1" /UN</v>
          </cell>
          <cell r="C1053">
            <v>43.5</v>
          </cell>
          <cell r="D1053">
            <v>16.77</v>
          </cell>
          <cell r="E1053">
            <v>60.27</v>
          </cell>
        </row>
        <row r="1054">
          <cell r="A1054">
            <v>1301001221</v>
          </cell>
          <cell r="B1054" t="str">
            <v>- 1 1/4" /UN</v>
          </cell>
          <cell r="C1054">
            <v>68.94</v>
          </cell>
          <cell r="D1054">
            <v>26.4</v>
          </cell>
          <cell r="E1054">
            <v>95.34</v>
          </cell>
        </row>
        <row r="1055">
          <cell r="A1055">
            <v>1301001222</v>
          </cell>
          <cell r="B1055" t="str">
            <v>- 1 1/2" /UN</v>
          </cell>
          <cell r="C1055">
            <v>73.66</v>
          </cell>
          <cell r="D1055">
            <v>26.4</v>
          </cell>
          <cell r="E1055">
            <v>100.06</v>
          </cell>
        </row>
        <row r="1056">
          <cell r="A1056">
            <v>1301001223</v>
          </cell>
          <cell r="B1056" t="str">
            <v>- 2" /UN</v>
          </cell>
          <cell r="C1056">
            <v>111.39</v>
          </cell>
          <cell r="D1056">
            <v>26.4</v>
          </cell>
          <cell r="E1056">
            <v>137.79</v>
          </cell>
        </row>
        <row r="1057">
          <cell r="A1057">
            <v>1301001224</v>
          </cell>
          <cell r="B1057" t="str">
            <v>- 2 1/2" /UN</v>
          </cell>
          <cell r="C1057">
            <v>198.7</v>
          </cell>
          <cell r="D1057">
            <v>35.72</v>
          </cell>
          <cell r="E1057">
            <v>234.42</v>
          </cell>
        </row>
        <row r="1058">
          <cell r="A1058">
            <v>1301001226</v>
          </cell>
          <cell r="B1058" t="str">
            <v>- 3" /UN</v>
          </cell>
          <cell r="C1058">
            <v>272.2</v>
          </cell>
          <cell r="D1058">
            <v>35.72</v>
          </cell>
          <cell r="E1058">
            <v>307.92</v>
          </cell>
        </row>
        <row r="1059">
          <cell r="A1059">
            <v>0</v>
          </cell>
          <cell r="B1059">
            <v>0</v>
          </cell>
          <cell r="C1059">
            <v>0</v>
          </cell>
          <cell r="D1059">
            <v>0</v>
          </cell>
          <cell r="E1059">
            <v>0</v>
          </cell>
        </row>
        <row r="1060">
          <cell r="A1060">
            <v>0</v>
          </cell>
          <cell r="B1060" t="str">
            <v>*  LOUCAS</v>
          </cell>
          <cell r="C1060">
            <v>0</v>
          </cell>
          <cell r="D1060">
            <v>0</v>
          </cell>
          <cell r="E1060">
            <v>0</v>
          </cell>
        </row>
        <row r="1061">
          <cell r="A1061">
            <v>1301002000</v>
          </cell>
          <cell r="B1061" t="str">
            <v>BACIA SANITARIA SIFONADA DE LOUCA BRANCA, LINHA RAVENA, REF. P 9.17 DA DECA OU SIMILAR, INCLUSIVE PERTENCES, COM TUBO DE LIGACAO E COBERTURA DE BOLSA CROMADOS (ESTEVES OU SIMILAR) /UN</v>
          </cell>
          <cell r="C1061">
            <v>320.60000000000002</v>
          </cell>
          <cell r="D1061">
            <v>13.4</v>
          </cell>
          <cell r="E1061">
            <v>334</v>
          </cell>
        </row>
        <row r="1062">
          <cell r="A1062">
            <v>1301002001</v>
          </cell>
          <cell r="B1062" t="str">
            <v>SINAPI - 100848 - VASO SANITARIO INFANTIL LOUCA BRANCA - FORNECIMENTO E INSTALACAO. AF_01/2020 /UN</v>
          </cell>
          <cell r="C1062">
            <v>0</v>
          </cell>
          <cell r="D1062">
            <v>0</v>
          </cell>
          <cell r="E1062">
            <v>346.02</v>
          </cell>
        </row>
        <row r="1063">
          <cell r="A1063">
            <v>1301002002</v>
          </cell>
          <cell r="B1063" t="str">
            <v>SINAPI - 86932 - VASO SANITARIO SIFONADO COM CAIXA ACOPLADA LOUCA BRANCA - PADRAO MEDIO, INCLUSO ENGATE FLEXIVEL EM METAL CROMADO, 1/2  X 40CM - FORNECIMENTO E INSTALACAO. AF_01/2020 /UN</v>
          </cell>
          <cell r="C1063">
            <v>0</v>
          </cell>
          <cell r="D1063">
            <v>0</v>
          </cell>
          <cell r="E1063">
            <v>457.32</v>
          </cell>
        </row>
        <row r="1064">
          <cell r="A1064">
            <v>1301002003</v>
          </cell>
          <cell r="B1064" t="str">
            <v>BACIA SANITARIA SIFONADA DE LOUCA BRANCA STUDIO KIDS, REF.PI.16.17, DECA OU SIMILAR, INCLUSIVE PERTENCES, COM TUBO DE LIGACAO E COBERTURA DE BOLSA, CROMADOS /UN</v>
          </cell>
          <cell r="C1064">
            <v>605.6</v>
          </cell>
          <cell r="D1064">
            <v>13.4</v>
          </cell>
          <cell r="E1064">
            <v>619</v>
          </cell>
        </row>
        <row r="1065">
          <cell r="A1065">
            <v>1301002004</v>
          </cell>
          <cell r="B1065" t="str">
            <v>ASSENTO SANITARIO PARA BACIA RAVENA REF. AP 01.17 DA DECA OU SIMILAR  /UN</v>
          </cell>
          <cell r="C1065">
            <v>54.9</v>
          </cell>
          <cell r="D1065">
            <v>2.1</v>
          </cell>
          <cell r="E1065">
            <v>57</v>
          </cell>
        </row>
        <row r="1066">
          <cell r="A1066">
            <v>1301002006</v>
          </cell>
          <cell r="B1066" t="str">
            <v>SINAPI - 100849 - ASSENTO SANITARIO CONVENCIONAL - FORNECIMENTO E INSTALACAO. AF_01/2020 /UN</v>
          </cell>
          <cell r="C1066">
            <v>0</v>
          </cell>
          <cell r="D1066">
            <v>0</v>
          </cell>
          <cell r="E1066">
            <v>32.26</v>
          </cell>
        </row>
        <row r="1067">
          <cell r="A1067">
            <v>1301002007</v>
          </cell>
          <cell r="B1067" t="str">
            <v>ASSENTO SANITARIO PARA BACIA INFANTIL STUDIO KIDS REF. API 166.17 DA DECA OU SIMILAR /UN</v>
          </cell>
          <cell r="C1067">
            <v>223.75</v>
          </cell>
          <cell r="D1067">
            <v>2.1</v>
          </cell>
          <cell r="E1067">
            <v>225.85</v>
          </cell>
        </row>
        <row r="1068">
          <cell r="A1068">
            <v>1301002008</v>
          </cell>
          <cell r="B1068" t="str">
            <v>SINAPI - 100851 - ASSENTO SANITARIO INFANTIL - FORNECIMENTO E INSTALACAO. AF_01/2020 /UN</v>
          </cell>
          <cell r="C1068">
            <v>0</v>
          </cell>
          <cell r="D1068">
            <v>0</v>
          </cell>
          <cell r="E1068">
            <v>64.86</v>
          </cell>
        </row>
        <row r="1069">
          <cell r="A1069">
            <v>1301002013</v>
          </cell>
          <cell r="B1069" t="str">
            <v>SINAPI - 100858 - MICTORIO SIFONADO LOUCA BRANCA PADRAO MEDIO FORNECIMENTO E INSTALACAO. AF_01/2020 /UN</v>
          </cell>
          <cell r="C1069">
            <v>0</v>
          </cell>
          <cell r="D1069">
            <v>0</v>
          </cell>
          <cell r="E1069">
            <v>484.84</v>
          </cell>
        </row>
        <row r="1070">
          <cell r="A1070">
            <v>1301002014</v>
          </cell>
          <cell r="B1070" t="str">
            <v>MICTORIO SIFONADO DE LOUCA BRANCA, DA CELITE OU SIMILAR, COM PERTENCES, INCLUSIVE VALVULA C/ FECHAMENTO AUTOMATICO, L.C., ANTIVANDALISMO PRESSMATIC MICTORIO COD. 17015006 DA DOCOL OU SIMILAR /UN</v>
          </cell>
          <cell r="C1070">
            <v>937.53</v>
          </cell>
          <cell r="D1070">
            <v>21.85</v>
          </cell>
          <cell r="E1070">
            <v>959.38</v>
          </cell>
        </row>
        <row r="1071">
          <cell r="A1071">
            <v>1301002018</v>
          </cell>
          <cell r="B1071" t="str">
            <v>LAVATORIO DE LOUCA BRANCA REF. L 91.17, COM COLUNA REF. C 9.17, AMBOS DA LINHA RAVENA, DA DECA OU SIMILAR, INCLUSIVE PERTENCES (VALVULA, SIFAO E ENGATE CROMADOS) /UN</v>
          </cell>
          <cell r="C1071">
            <v>488.28</v>
          </cell>
          <cell r="D1071">
            <v>34.369999999999997</v>
          </cell>
          <cell r="E1071">
            <v>522.65</v>
          </cell>
        </row>
        <row r="1072">
          <cell r="A1072">
            <v>1301002019</v>
          </cell>
          <cell r="B1072" t="str">
            <v>SINAPI - 86943 - LAVATORIO LOUCA BRANCA SUSPENSO, 29,5 X 39CM OU EQUIVALENTE, PADRAO POPULAR, INCLUSO SIFAO FLEXIVEL EM PVC, VALVULA E ENGATE FLEXIVEL 30CM EM PLASTICO E TORNEIRA CROMADA DE MESA, PADRAO POPULAR - FORNECIMENTO E INSTALACAO. AF_01/2020</v>
          </cell>
          <cell r="C1072">
            <v>0</v>
          </cell>
          <cell r="D1072">
            <v>0</v>
          </cell>
          <cell r="E1072">
            <v>181.16</v>
          </cell>
        </row>
        <row r="1073">
          <cell r="A1073">
            <v>1301002022</v>
          </cell>
          <cell r="B1073" t="str">
            <v>SINAPI - 86938 - CUBA DE EMBUTIR OVAL EM LOUCA BRANCA, 35 X 50CM OU EQUIVALENTE, INCLUSO VALVULA E SIFAO TIPO GARRAFA EM METAL CROMADO - FORNECIMENTO E INSTALACAO. AF_01/2020 /UN</v>
          </cell>
          <cell r="C1073">
            <v>0</v>
          </cell>
          <cell r="D1073">
            <v>0</v>
          </cell>
          <cell r="E1073">
            <v>335.27</v>
          </cell>
        </row>
        <row r="1074">
          <cell r="A1074">
            <v>1301002024</v>
          </cell>
          <cell r="B1074" t="str">
            <v>SINAPI - 86919 - TANQUE DE LOUCA BRANCA COM COLUNA, 30L OU EQUIVALENTE, INCLUSO SIFAO FLEXIVEL EM PVC, VALVULA METALICA E TORNEIRA DE METAL CROMADO PADRAO MEDIO - FORNECIMENTO E INSTALACAO. AF_01/2020 /UN</v>
          </cell>
          <cell r="C1074">
            <v>0</v>
          </cell>
          <cell r="D1074">
            <v>0</v>
          </cell>
          <cell r="E1074">
            <v>747.55</v>
          </cell>
        </row>
        <row r="1075">
          <cell r="A1075">
            <v>1301002026</v>
          </cell>
          <cell r="B1075" t="str">
            <v>SINAPI - 100855 - SABONETEIRA DE PAREDE EM PLASTICO ABS COM ACABAMENTO CROMADO E ACRILICO, INCLUSO FIXACAO. AF_01/2020 /UN</v>
          </cell>
          <cell r="C1075">
            <v>0</v>
          </cell>
          <cell r="D1075">
            <v>0</v>
          </cell>
          <cell r="E1075">
            <v>29.42</v>
          </cell>
        </row>
        <row r="1076">
          <cell r="A1076">
            <v>1301002029</v>
          </cell>
          <cell r="B1076" t="str">
            <v>SINAPI - 95544 - PAPELEIRA DE PAREDE EM METAL CROMADO SEM TAMPA, INCLUSO FIXACAO. AF_01/2020 /UN</v>
          </cell>
          <cell r="C1076">
            <v>0</v>
          </cell>
          <cell r="D1076">
            <v>0</v>
          </cell>
          <cell r="E1076">
            <v>30</v>
          </cell>
        </row>
        <row r="1077">
          <cell r="A1077">
            <v>1301002030</v>
          </cell>
          <cell r="B1077" t="str">
            <v>PAPELEIRA PLASTICA TIPO DISPENSER PARA PAPEL HIGIENICO ROLAO - FORNECIMENTO E INSTALACAO /UN</v>
          </cell>
          <cell r="C1077">
            <v>49.35</v>
          </cell>
          <cell r="D1077">
            <v>6.92</v>
          </cell>
          <cell r="E1077">
            <v>56.27</v>
          </cell>
        </row>
        <row r="1078">
          <cell r="A1078">
            <v>1301002033</v>
          </cell>
          <cell r="B1078" t="str">
            <v>SINAPI - 95543 - PORTA TOALHA BANHO EM METAL CROMADO, TIPO BARRA, INCLUSO FIXACAO. AF_01/2020 /UN</v>
          </cell>
          <cell r="C1078">
            <v>0</v>
          </cell>
          <cell r="D1078">
            <v>0</v>
          </cell>
          <cell r="E1078">
            <v>41.3</v>
          </cell>
        </row>
        <row r="1079">
          <cell r="A1079">
            <v>0</v>
          </cell>
          <cell r="B1079">
            <v>0</v>
          </cell>
          <cell r="C1079">
            <v>0</v>
          </cell>
          <cell r="D1079">
            <v>0</v>
          </cell>
          <cell r="E1079">
            <v>0</v>
          </cell>
        </row>
        <row r="1080">
          <cell r="A1080">
            <v>0</v>
          </cell>
          <cell r="B1080" t="str">
            <v>*  TORNEIRAS E REGISTROS</v>
          </cell>
          <cell r="C1080">
            <v>0</v>
          </cell>
          <cell r="D1080">
            <v>0</v>
          </cell>
          <cell r="E1080">
            <v>0</v>
          </cell>
        </row>
        <row r="1081">
          <cell r="A1081">
            <v>1301003000</v>
          </cell>
          <cell r="B1081" t="str">
            <v>SINAPI - 86906 - TORNEIRA CROMADA DE MESA, 1/2ö OU 3/4ö, PARA LAVATORIO, PADRAO POPULAR - FORNECIMENTO E INSTALACAO. AF_01/2020 /UN</v>
          </cell>
          <cell r="C1081">
            <v>0</v>
          </cell>
          <cell r="D1081">
            <v>0</v>
          </cell>
          <cell r="E1081">
            <v>44.13</v>
          </cell>
        </row>
        <row r="1082">
          <cell r="A1082">
            <v>1301003004</v>
          </cell>
          <cell r="B1082" t="str">
            <v>SINAPI - 86915 - TORNEIRA CROMADA DE MESA, 1/2" OU 3/4", PARA LAVATORIO, PADRAO MEDIO - FORNECIMENTO E INSTALACAO. AF_01/2020 /UN</v>
          </cell>
          <cell r="C1082">
            <v>0</v>
          </cell>
          <cell r="D1082">
            <v>0</v>
          </cell>
          <cell r="E1082">
            <v>74.349999999999994</v>
          </cell>
        </row>
        <row r="1083">
          <cell r="A1083">
            <v>1301003011</v>
          </cell>
          <cell r="B1083" t="str">
            <v>TORNEIRA PRESSMATIC DE MESA PARA DEFICIENTE FISICO BENEFI REF. 00490706 1/2" DA DOCOL OU SIMILAR /UN</v>
          </cell>
          <cell r="C1083">
            <v>790.57</v>
          </cell>
          <cell r="D1083">
            <v>11.19</v>
          </cell>
          <cell r="E1083">
            <v>801.76</v>
          </cell>
        </row>
        <row r="1084">
          <cell r="A1084">
            <v>1301003015</v>
          </cell>
          <cell r="B1084" t="str">
            <v>TORNEIRA CROMADA COM BICO PARA JARDIM/TANQUE 1/2" OU 3/4" (REF 1153) /UN</v>
          </cell>
          <cell r="C1084">
            <v>49.92</v>
          </cell>
          <cell r="D1084">
            <v>2.5099999999999998</v>
          </cell>
          <cell r="E1084">
            <v>52.43</v>
          </cell>
        </row>
        <row r="1085">
          <cell r="A1085">
            <v>1301003026</v>
          </cell>
          <cell r="B1085" t="str">
            <v>SINAPI - 86909 - TORNEIRA CROMADA TUBO MOVEL, DE MESA, 1/2 OU 3/4, PARA PIA DE COZINHA, PADRAO ALTO - FORNECIMENTO E INSTALACAO. AF_01/2020 /UN</v>
          </cell>
          <cell r="C1085">
            <v>0</v>
          </cell>
          <cell r="D1085">
            <v>0</v>
          </cell>
          <cell r="E1085">
            <v>88.31</v>
          </cell>
        </row>
        <row r="1086">
          <cell r="A1086">
            <v>1301003030</v>
          </cell>
          <cell r="B1086" t="str">
            <v>SINAPI - 86910 - TORNEIRA CROMADA TUBO MOVEL, DE PAREDE, 1/2 OU 3/4, PARA PIA DE COZINHA, PADRAO MEDIO - FORNECIMENTO E INSTALACAO. AF_01/2020 /UN</v>
          </cell>
          <cell r="C1086">
            <v>0</v>
          </cell>
          <cell r="D1086">
            <v>0</v>
          </cell>
          <cell r="E1086">
            <v>83.37</v>
          </cell>
        </row>
        <row r="1087">
          <cell r="A1087">
            <v>1301003050</v>
          </cell>
          <cell r="B1087" t="str">
            <v>SINAPI - 86914 - TORNEIRA CROMADA 1/2 OU 3/4 PARA TANQUE, PADRAO MEDIO - FORNECIMENTO E INSTALACAO. AF_01/2020 /UN</v>
          </cell>
          <cell r="C1087">
            <v>0</v>
          </cell>
          <cell r="D1087">
            <v>0</v>
          </cell>
          <cell r="E1087">
            <v>34.049999999999997</v>
          </cell>
        </row>
        <row r="1088">
          <cell r="A1088">
            <v>1301003052</v>
          </cell>
          <cell r="B1088" t="str">
            <v>TORNEIRA AMARELA PARA JARDIM COM BICO DE 3/4", REF.1128, DA PEVILON OU SIMILAR /UN</v>
          </cell>
          <cell r="C1088">
            <v>13.23</v>
          </cell>
          <cell r="D1088">
            <v>3.3</v>
          </cell>
          <cell r="E1088">
            <v>16.53</v>
          </cell>
        </row>
        <row r="1089">
          <cell r="A1089">
            <v>1301003058</v>
          </cell>
          <cell r="B1089" t="str">
            <v>TORNEIRA PARA USO GERAL/JARDIM REF.1130 LINHA PERTUTTI COD. 00903706 DA DOCOL OU SIMILAR /UN</v>
          </cell>
          <cell r="C1089">
            <v>68.8</v>
          </cell>
          <cell r="D1089">
            <v>3.3</v>
          </cell>
          <cell r="E1089">
            <v>72.099999999999994</v>
          </cell>
        </row>
        <row r="1090">
          <cell r="A1090">
            <v>1301003062</v>
          </cell>
          <cell r="B1090" t="str">
            <v>TORNEIRA PARA LAVATORIO DE MESA DOCOL ELETRIC COD. 00396706 (TS) DA DOCOL OU SIMILAR /UN</v>
          </cell>
          <cell r="C1090">
            <v>2059.5700000000002</v>
          </cell>
          <cell r="D1090">
            <v>26.12</v>
          </cell>
          <cell r="E1090">
            <v>2085.69</v>
          </cell>
        </row>
        <row r="1091">
          <cell r="A1091">
            <v>1301003063</v>
          </cell>
          <cell r="B1091" t="str">
            <v>TORNEIRA PARA LAVATORIO DE MESA PRESSMATIC 110 COD. 17160806 DA DOCOL OU SIMILAR /UN</v>
          </cell>
          <cell r="C1091">
            <v>471.39</v>
          </cell>
          <cell r="D1091">
            <v>11.92</v>
          </cell>
          <cell r="E1091">
            <v>483.31</v>
          </cell>
        </row>
        <row r="1092">
          <cell r="A1092">
            <v>1301003064</v>
          </cell>
          <cell r="B1092" t="str">
            <v>TORNEIRA PARA PIA DE ACIONAMENTO HIDROMECANICO, C/FECHAMENTO AUTOMATICO, ACABAMENTO L.C., PRESSMATIC 120 DE PAREDE, REF. 17160706 1/2" E 3/4" DA DOCOL OU SIMILAR /UN</v>
          </cell>
          <cell r="C1092">
            <v>463.84</v>
          </cell>
          <cell r="D1092">
            <v>12.06</v>
          </cell>
          <cell r="E1092">
            <v>475.9</v>
          </cell>
        </row>
        <row r="1093">
          <cell r="A1093">
            <v>1301003066</v>
          </cell>
          <cell r="B1093" t="str">
            <v>TORNEIRA PARA LAVATORIO DE ACIONAMENTO HIDROMECANICO, FECHAMENTO AUTOMATICO, ACABAMENTO L.C., PRESSMATIC MESA COMPACT, REF.17160606, 1/2" DA DOCOL OU SIMILAR /UN</v>
          </cell>
          <cell r="C1093">
            <v>208.07</v>
          </cell>
          <cell r="D1093">
            <v>12.06</v>
          </cell>
          <cell r="E1093">
            <v>220.13</v>
          </cell>
        </row>
        <row r="1094">
          <cell r="A1094">
            <v>1301003068</v>
          </cell>
          <cell r="B1094" t="str">
            <v>TORNEIRA DE PAREDE PRESSMATIC ANTIVANDALISMO 135MM CICLO FIXO DE 3/4", REF. 00633206, DA DOCOL OU SIMILAR /UN</v>
          </cell>
          <cell r="C1094">
            <v>532.75</v>
          </cell>
          <cell r="D1094">
            <v>25.17</v>
          </cell>
          <cell r="E1094">
            <v>557.91999999999996</v>
          </cell>
        </row>
        <row r="1095">
          <cell r="A1095">
            <v>1301003200</v>
          </cell>
          <cell r="B1095" t="str">
            <v>SINAPI - 89351 - REGISTRO DE PRESSAO BRUTO, LATAO,  ROSCAVEL, 3/4", FORNECIDO E INSTALADO EM RAMAL DE AGUA. AF_12/2014 /UN</v>
          </cell>
          <cell r="C1095">
            <v>0</v>
          </cell>
          <cell r="D1095">
            <v>0</v>
          </cell>
          <cell r="E1095">
            <v>24.26</v>
          </cell>
        </row>
        <row r="1096">
          <cell r="A1096">
            <v>1301003209</v>
          </cell>
          <cell r="B1096" t="str">
            <v>SINAPI - 89984 - REGISTRO DE PRESSAO BRUTO, LATAO, ROSCAVEL, 1/2", COM ACABAMENTO E CANOPLA CROMADOS. FORNECIDO E INSTALADO EM RAMAL DE AGUA. AF_12/2014 /UN</v>
          </cell>
          <cell r="C1096">
            <v>0</v>
          </cell>
          <cell r="D1096">
            <v>0</v>
          </cell>
          <cell r="E1096">
            <v>58.15</v>
          </cell>
        </row>
        <row r="1097">
          <cell r="A1097">
            <v>1301003220</v>
          </cell>
          <cell r="B1097" t="str">
            <v>SINAPI - 89985 - REGISTRO DE PRESSAO BRUTO, LATAO, ROSCAVEL, 3/4", COM ACABAMENTO E CANOPLA CROMADOS. FORNECIDO E INSTALADO EM RAMAL DE AGUA. AF_12/2014 /UN</v>
          </cell>
          <cell r="C1097">
            <v>0</v>
          </cell>
          <cell r="D1097">
            <v>0</v>
          </cell>
          <cell r="E1097">
            <v>59.82</v>
          </cell>
        </row>
        <row r="1098">
          <cell r="A1098">
            <v>1301003230</v>
          </cell>
          <cell r="B1098" t="str">
            <v>SINAPI - 89987 - REGISTRO DE GAVETA BRUTO, LATAO, ROSCAVEL, 3/4", COM ACABAMENTO E CANOPLA CROMADOS. FORNECIDO E INSTALADO EM RAMAL DE AGUA. AF_12/2014 /UN</v>
          </cell>
          <cell r="C1098">
            <v>0</v>
          </cell>
          <cell r="D1098">
            <v>0</v>
          </cell>
          <cell r="E1098">
            <v>62.91</v>
          </cell>
        </row>
        <row r="1099">
          <cell r="A1099">
            <v>1301003240</v>
          </cell>
          <cell r="B1099" t="str">
            <v>SINAPI - 94792 - REGISTRO DE GAVETA BRUTO, LATAO, ROSCAVEL, 1", COM ACABAMENTO E CANOPLA CROMADOS, INSTALADO EM RESERVACAO DE AGUA DE EDIFICACAO QUE POSSUA RESERVATORIO DE FIBRA/FIBROCIMENTO û FORNECIMENTO E INSTALACAO. AF_06/2016 /UN</v>
          </cell>
          <cell r="C1099">
            <v>0</v>
          </cell>
          <cell r="D1099">
            <v>0</v>
          </cell>
          <cell r="E1099">
            <v>90.74</v>
          </cell>
        </row>
        <row r="1100">
          <cell r="A1100">
            <v>1301003249</v>
          </cell>
          <cell r="B1100" t="str">
            <v>SINAPI - 94793 - REGISTRO DE GAVETA BRUTO, LATAO, ROSCAVEL, 1 1/4ö, COM ACABAMENTO E CANOPLA CROMADOS, INSTALADO EM RESERVACAO DE AGUA DE EDIFICACAO QUE POSSUA RESERVATORIO DE FIBRA/FIBROCIMENTO û FORNECIMENTO E INSTALACAO. AF_06/2016 /UN</v>
          </cell>
          <cell r="C1100">
            <v>0</v>
          </cell>
          <cell r="D1100">
            <v>0</v>
          </cell>
          <cell r="E1100">
            <v>117.32</v>
          </cell>
        </row>
        <row r="1101">
          <cell r="A1101">
            <v>1301003260</v>
          </cell>
          <cell r="B1101" t="str">
            <v>SINAPI - 94794 - REGISTRO DE GAVETA BRUTO, LATAO, ROSCAVEL, 1 1/2ö, COM ACABAMENTO E CANOPLA CROMADOS, INSTALADO EM RESERVACAO DE AGUA DE EDIFICACAO QUE POSSUA RESERVATORIO DE FIBRA/FIBROCIMENTO û FORNECIMENTO E INSTALACAO. AF_06/2016 /UN</v>
          </cell>
          <cell r="C1101">
            <v>0</v>
          </cell>
          <cell r="D1101">
            <v>0</v>
          </cell>
          <cell r="E1101">
            <v>121.57</v>
          </cell>
        </row>
        <row r="1102">
          <cell r="A1102">
            <v>1301003270</v>
          </cell>
          <cell r="B1102" t="str">
            <v>SINAPI - 94494 - REGISTRO DE GAVETA BRUTO, LATAO, ROSCAVEL, 3/4", INSTALADO EM RESERVACAO DE AGUA DE EDIFICACAO QUE POSSUA RESERVATORIO DE FIBRA/FIBROCIMENTO û FORNECIMENTO E INSTALACAO. AF_06/2016 /UN</v>
          </cell>
          <cell r="C1102">
            <v>0</v>
          </cell>
          <cell r="D1102">
            <v>0</v>
          </cell>
          <cell r="E1102">
            <v>46.47</v>
          </cell>
        </row>
        <row r="1103">
          <cell r="A1103">
            <v>1301003276</v>
          </cell>
          <cell r="B1103" t="str">
            <v>SINAPI - 94495 - REGISTRO DE GAVETA BRUTO, LATAO, ROSCAVEL, 1", INSTALADO EM RESERVACAO DE AGUA DE EDIFICACAO QUE POSSUA RESERVATORIO DE FIBRA/FIBROCIMENTO û FORNECIMENTO E INSTALACAO. AF_06/2016 /UN</v>
          </cell>
          <cell r="C1103">
            <v>0</v>
          </cell>
          <cell r="D1103">
            <v>0</v>
          </cell>
          <cell r="E1103">
            <v>59.37</v>
          </cell>
        </row>
        <row r="1104">
          <cell r="A1104">
            <v>1301003282</v>
          </cell>
          <cell r="B1104" t="str">
            <v>SINAPI - 94496 - REGISTRO DE GAVETA BRUTO, LATAO, ROSCAVEL, 1 1/4", INSTALADO EM RESERVACAO DE AGUA DE EDIFICACAO QUE POSSUA RESERVATORIO DE FIBRA/FIBROCIMENTO û FORNECIMENTO E INSTALACAO. AF_06/2016 /UN</v>
          </cell>
          <cell r="C1104">
            <v>0</v>
          </cell>
          <cell r="D1104">
            <v>0</v>
          </cell>
          <cell r="E1104">
            <v>72.73</v>
          </cell>
        </row>
        <row r="1105">
          <cell r="A1105">
            <v>1301003288</v>
          </cell>
          <cell r="B1105" t="str">
            <v>SINAPI - 94497 - REGISTRO DE GAVETA BRUTO, LATAO, ROSCAVEL, 1 1/2", INSTALADO EM RESERVACAO DE AGUA DE EDIFICACAO QUE POSSUA RESERVATORIO DE FIBRA/FIBROCIMENTO û FORNECIMENTO E INSTALACAO. AF_06/2016 /UN</v>
          </cell>
          <cell r="C1105">
            <v>0</v>
          </cell>
          <cell r="D1105">
            <v>0</v>
          </cell>
          <cell r="E1105">
            <v>85.32</v>
          </cell>
        </row>
        <row r="1106">
          <cell r="A1106">
            <v>1301003294</v>
          </cell>
          <cell r="B1106" t="str">
            <v>SINAPI - 94498 - REGISTRO DE GAVETA BRUTO, LATAO, ROSCAVEL, 2", INSTALADO EM RESERVACAO DE AGUA DE EDIFICACAO QUE POSSUA RESERVATORIO DE FIBRA/FIBROCIMENTO û FORNECIMENTO E INSTALACAO. AF_06/2016 /UN</v>
          </cell>
          <cell r="C1106">
            <v>0</v>
          </cell>
          <cell r="D1106">
            <v>0</v>
          </cell>
          <cell r="E1106">
            <v>110.28</v>
          </cell>
        </row>
        <row r="1107">
          <cell r="A1107">
            <v>1301003300</v>
          </cell>
          <cell r="B1107" t="str">
            <v>SINAPI - 94499 - REGISTRO DE GAVETA BRUTO, LATAO, ROSCAVEL, 2 1/2", INSTALADO EM RESERVACAO DE AGUA DE EDIFICACAO QUE POSSUA RESERVATORIO DE FIBRA/FIBROCIMENTO û FORNECIMENTO E INSTALACAO. AF_06/2016 /UN</v>
          </cell>
          <cell r="C1107">
            <v>0</v>
          </cell>
          <cell r="D1107">
            <v>0</v>
          </cell>
          <cell r="E1107">
            <v>200.82</v>
          </cell>
        </row>
        <row r="1108">
          <cell r="A1108">
            <v>1301003304</v>
          </cell>
          <cell r="B1108" t="str">
            <v>SINAPI - 94500 - REGISTRO DE GAVETA BRUTO, LATAO, ROSCAVEL, 3", INSTALADO EM RESERVACAO DE AGUA DE EDIFICACAO QUE POSSUA RESERVATORIO DE FIBRA/FIBROCIMENTO û FORNECIMENTO E INSTALACAO. AF_06/2016 /UN</v>
          </cell>
          <cell r="C1108">
            <v>0</v>
          </cell>
          <cell r="D1108">
            <v>0</v>
          </cell>
          <cell r="E1108">
            <v>238.84</v>
          </cell>
        </row>
        <row r="1109">
          <cell r="A1109">
            <v>1301003308</v>
          </cell>
          <cell r="B1109" t="str">
            <v>SINAPI - 94501 - REGISTRO DE GAVETA BRUTO, LATAO, ROSCAVEL, 4", INSTALADO EM RESERVACAO DE AGUA DE EDIFICACAO QUE POSSUA RESERVATORIO DE FIBRA/FIBROCIMENTO û FORNECIMENTO E INSTALACAO. AF_06/2016 /UN</v>
          </cell>
          <cell r="C1109">
            <v>0</v>
          </cell>
          <cell r="D1109">
            <v>0</v>
          </cell>
          <cell r="E1109">
            <v>468.23</v>
          </cell>
        </row>
        <row r="1110">
          <cell r="A1110">
            <v>1301003500</v>
          </cell>
          <cell r="B1110" t="str">
            <v>SINAPI - 95249 - VALVULA DE ESFERA BRUTA, BRONZE, ROSCAVEL, 3/4'', INSTALADO EM RESERVACAO DE AGUA DE EDIFICACAO QUE POSSUA RESERVATORIO DE FIBRA/FIBROCIMENTO - FORNECIMENTO E INSTALACAO. AF_06/2016 /UN</v>
          </cell>
          <cell r="C1110">
            <v>0</v>
          </cell>
          <cell r="D1110">
            <v>0</v>
          </cell>
          <cell r="E1110">
            <v>60.75</v>
          </cell>
        </row>
        <row r="1111">
          <cell r="A1111">
            <v>1301003502</v>
          </cell>
          <cell r="B1111" t="str">
            <v>SINAPI - 95250 - VALVULA DE ESFERA BRUTA, BRONZE, ROSCAVEL, 1'', INSTALADO EM RESERVACAO DE AGUA DE EDIFICACAO QUE POSSUA RESERVATORIO DE FIBRA/FIBROCIMENTO -   FORNECIMENTO E INSTALACAO. AF_06/2016 /UN</v>
          </cell>
          <cell r="C1111">
            <v>0</v>
          </cell>
          <cell r="D1111">
            <v>0</v>
          </cell>
          <cell r="E1111">
            <v>73.540000000000006</v>
          </cell>
        </row>
        <row r="1112">
          <cell r="A1112">
            <v>1301003504</v>
          </cell>
          <cell r="B1112" t="str">
            <v>SINAPI - 95252 - VALVULA DE ESFERA BRUTA, BRONZE, ROSCAVEL, 1 1/2'', INSTALADO EM RESERVACAO DE AGUA DE EDIFICACAO QUE POSSUA RESERVATORIO DE FIBRA/FIBROCIMENTO -   FORNECIMENTO E INSTALACAO. AF_06/2016 /UN</v>
          </cell>
          <cell r="C1112">
            <v>0</v>
          </cell>
          <cell r="D1112">
            <v>0</v>
          </cell>
          <cell r="E1112">
            <v>113.43</v>
          </cell>
        </row>
        <row r="1113">
          <cell r="A1113">
            <v>1301003506</v>
          </cell>
          <cell r="B1113" t="str">
            <v>SINAPI - 95253 - VALVULA DE ESFERA BRUTA, BRONZE, ROSCAVEL, 2'', INSTALADO EM RESERVACAO DE AGUA DE EDIFICACAO QUE POSSUA RESERVATORIO DE FIBRA/FIBROCIMENTO - FORNECIMENTO E INSTALACAO. AF_06/2016 /UN</v>
          </cell>
          <cell r="C1113">
            <v>0</v>
          </cell>
          <cell r="D1113">
            <v>0</v>
          </cell>
          <cell r="E1113">
            <v>162.66999999999999</v>
          </cell>
        </row>
        <row r="1114">
          <cell r="A1114">
            <v>1301003520</v>
          </cell>
          <cell r="B1114" t="str">
            <v>DUCHA HIGIENICA COM REGISTRO E GATILHO, REF. 00455706, LINHA PERTUTTI DA DOCOL OU SIMILAR /UN</v>
          </cell>
          <cell r="C1114">
            <v>192.66</v>
          </cell>
          <cell r="D1114">
            <v>15.53</v>
          </cell>
          <cell r="E1114">
            <v>208.19</v>
          </cell>
        </row>
        <row r="1115">
          <cell r="A1115">
            <v>0</v>
          </cell>
          <cell r="B1115">
            <v>0</v>
          </cell>
          <cell r="C1115">
            <v>0</v>
          </cell>
          <cell r="D1115">
            <v>0</v>
          </cell>
          <cell r="E1115">
            <v>0</v>
          </cell>
        </row>
        <row r="1116">
          <cell r="A1116">
            <v>0</v>
          </cell>
          <cell r="B1116" t="str">
            <v>*  DIVERSOS</v>
          </cell>
          <cell r="C1116">
            <v>0</v>
          </cell>
          <cell r="D1116">
            <v>0</v>
          </cell>
          <cell r="E1116">
            <v>0</v>
          </cell>
        </row>
        <row r="1117">
          <cell r="A1117">
            <v>1301004001</v>
          </cell>
          <cell r="B1117" t="str">
            <v>TROCA DE REPARO DE VALVULA /UN</v>
          </cell>
          <cell r="C1117">
            <v>60.69</v>
          </cell>
          <cell r="D1117">
            <v>13.68</v>
          </cell>
          <cell r="E1117">
            <v>74.37</v>
          </cell>
        </row>
        <row r="1118">
          <cell r="A1118">
            <v>1301004004</v>
          </cell>
          <cell r="B1118" t="str">
            <v>SINAPI - 99635 - VALVULA DE DESCARGA METALICA, BASE 1 1/2 ", ACABAMENTO METALICO CROMADO - FORNECIMENTO E INSTALACAO. AF_01/2019 /UN</v>
          </cell>
          <cell r="C1118">
            <v>0</v>
          </cell>
          <cell r="D1118">
            <v>0</v>
          </cell>
          <cell r="E1118">
            <v>180.99</v>
          </cell>
        </row>
        <row r="1119">
          <cell r="A1119">
            <v>1301004008</v>
          </cell>
          <cell r="B1119" t="str">
            <v>ACABAMENTO ANTIVANDALISMO PARA VALVULA DE DESCARGA, DOCOL OU SIMILAR /UN</v>
          </cell>
          <cell r="C1119">
            <v>282.22000000000003</v>
          </cell>
          <cell r="D1119">
            <v>2.33</v>
          </cell>
          <cell r="E1119">
            <v>284.55</v>
          </cell>
        </row>
        <row r="1120">
          <cell r="A1120">
            <v>1301004009</v>
          </cell>
          <cell r="B1120" t="str">
            <v>VALVULA DE DESCARGA 1 1/2" SEM ACABAMENTO (BASE), DOCOL OU SIMILAR /UN</v>
          </cell>
          <cell r="C1120">
            <v>107.77</v>
          </cell>
          <cell r="D1120">
            <v>24.51</v>
          </cell>
          <cell r="E1120">
            <v>132.28</v>
          </cell>
        </row>
        <row r="1121">
          <cell r="A1121">
            <v>1301004011</v>
          </cell>
          <cell r="B1121" t="str">
            <v>CAIXA DE DESCARGA DE PLASTICO, EXTERNA, DE 9L, PUXADOR FIO DE NYLON, NAO INCLUSO CANO, BOLSA, ENGATE /UN</v>
          </cell>
          <cell r="C1121">
            <v>32</v>
          </cell>
          <cell r="D1121">
            <v>80.77</v>
          </cell>
          <cell r="E1121">
            <v>112.77</v>
          </cell>
        </row>
        <row r="1122">
          <cell r="A1122">
            <v>1301004012</v>
          </cell>
          <cell r="B1122" t="str">
            <v>TUBO DE DESCARGA DE PVC, PARA VALVULA DE DESCARGA (TUBO PONTA AZUL) /UN</v>
          </cell>
          <cell r="C1122">
            <v>14.9</v>
          </cell>
          <cell r="D1122">
            <v>9.31</v>
          </cell>
          <cell r="E1122">
            <v>24.21</v>
          </cell>
        </row>
        <row r="1123">
          <cell r="A1123">
            <v>1301004016</v>
          </cell>
          <cell r="B1123" t="str">
            <v>BEBEDOURO ELETRICO DE PRESSAO EM ACO INOX, REF. PDF300 2T DA IBBL OU SIMILAR, CAPACIDADE DE 3 LITROS /UN</v>
          </cell>
          <cell r="C1123">
            <v>2104.37</v>
          </cell>
          <cell r="D1123">
            <v>17.34</v>
          </cell>
          <cell r="E1123">
            <v>2121.71</v>
          </cell>
        </row>
        <row r="1124">
          <cell r="A1124">
            <v>1301004024</v>
          </cell>
          <cell r="B1124" t="str">
            <v>VALVULA E SIFAO CROMADOS (ESTEVES OU SIMILAR) PARA BEBEDOURO /CJ</v>
          </cell>
          <cell r="C1124">
            <v>211.79</v>
          </cell>
          <cell r="D1124">
            <v>12.13</v>
          </cell>
          <cell r="E1124">
            <v>223.92</v>
          </cell>
        </row>
        <row r="1125">
          <cell r="A1125">
            <v>1301004032</v>
          </cell>
          <cell r="B1125" t="str">
            <v>VALVULA E SIFAO CROMADOS (ESTEVES OU SIMILAR) PARA LAVATORIO /CJ</v>
          </cell>
          <cell r="C1125">
            <v>211.79</v>
          </cell>
          <cell r="D1125">
            <v>12.13</v>
          </cell>
          <cell r="E1125">
            <v>223.92</v>
          </cell>
        </row>
        <row r="1126">
          <cell r="A1126">
            <v>1301004042</v>
          </cell>
          <cell r="B1126" t="str">
            <v>VALVULA E SIFAO CROMADO (ESTEVES OU SIMILAR) PARA MICTORIO /CJ</v>
          </cell>
          <cell r="C1126">
            <v>211.79</v>
          </cell>
          <cell r="D1126">
            <v>12.13</v>
          </cell>
          <cell r="E1126">
            <v>223.92</v>
          </cell>
        </row>
        <row r="1127">
          <cell r="A1127">
            <v>1301004044</v>
          </cell>
          <cell r="B1127" t="str">
            <v>SINAPI - 86882 - SIFAO DO TIPO GARRAFA/COPO EM PVC 1.1/4  X 1.1/2 - FORNECIMENTO E INSTALACAO. AF_01/2020 /UN</v>
          </cell>
          <cell r="C1127">
            <v>0</v>
          </cell>
          <cell r="D1127">
            <v>0</v>
          </cell>
          <cell r="E1127">
            <v>16.95</v>
          </cell>
        </row>
        <row r="1128">
          <cell r="A1128">
            <v>1301004045</v>
          </cell>
          <cell r="B1128" t="str">
            <v>SINAPI - 86881 - SIFAO DO TIPO GARRAFA EM METAL CROMADO 1 X 1.1/2ö - FORNECIMENTO E INSTALACAO. AF_01/2020 /UN</v>
          </cell>
          <cell r="C1128">
            <v>0</v>
          </cell>
          <cell r="D1128">
            <v>0</v>
          </cell>
          <cell r="E1128">
            <v>188.86</v>
          </cell>
        </row>
        <row r="1129">
          <cell r="A1129">
            <v>1301004050</v>
          </cell>
          <cell r="B1129" t="str">
            <v>SINAPI - 86936 - CUBA DE EMBUTIR DE ACO INOXIDAVEL MEDIA, INCLUSO VALVULA TIPO AMERICANA E SIFAO TIPO GARRAFA EM METAL CROMADO - FORNECIMENTO E INSTALACAO. AF_01/2020 /UN</v>
          </cell>
          <cell r="C1129">
            <v>0</v>
          </cell>
          <cell r="D1129">
            <v>0</v>
          </cell>
          <cell r="E1129">
            <v>419.75</v>
          </cell>
        </row>
        <row r="1130">
          <cell r="A1130">
            <v>1301004052</v>
          </cell>
          <cell r="B1130" t="str">
            <v>CUBA DE ACO INOX N.304 INDUSTRIAL DE (60 X 50 X 40) CM, COM VALVULA AMERICANA E SIFAO TIPO GARRAFA EM METRAL CROMADO (ESTEVES OU SIMILAR) - FORNECIMENTO E INSTALACAO /CJ</v>
          </cell>
          <cell r="C1130">
            <v>1085.5899999999999</v>
          </cell>
          <cell r="D1130">
            <v>16.93</v>
          </cell>
          <cell r="E1130">
            <v>1102.52</v>
          </cell>
        </row>
        <row r="1131">
          <cell r="A1131">
            <v>1301004053</v>
          </cell>
          <cell r="B1131" t="str">
            <v>SINAPI - 86878 - VALVULA EM METAL CROMADO TIPO AMERICANA 3.1/2ö X 1.1/2ö PARA PIA - FORNECIMENTO E INSTALACAO. AF_01/2020 /UN</v>
          </cell>
          <cell r="C1131">
            <v>0</v>
          </cell>
          <cell r="D1131">
            <v>0</v>
          </cell>
          <cell r="E1131">
            <v>66.400000000000006</v>
          </cell>
        </row>
        <row r="1132">
          <cell r="A1132">
            <v>1301004054</v>
          </cell>
          <cell r="B1132" t="str">
            <v>CUBA DUPLA DE ACO INOX (70 X 40 X 15)CM, DA STRAKE OU SIMILAR, INCLUSIVE VALVULA AMERICANA E SIFAO CROMADOS (ESTEVES OU SIMILAR) - FORNECIMENTO E INSTALACAO /CJ</v>
          </cell>
          <cell r="C1132">
            <v>1351.22</v>
          </cell>
          <cell r="D1132">
            <v>37.75</v>
          </cell>
          <cell r="E1132">
            <v>1388.97</v>
          </cell>
        </row>
        <row r="1133">
          <cell r="A1133">
            <v>1301004060</v>
          </cell>
          <cell r="B1133" t="str">
            <v>SINAPI - 86929 - TANQUE DE MARMORE SINTETICO SUSPENSO, 22L OU EQUIVALENTE, INCLUSO SIFAO FLEXIVEL EM PVC, VALVULA PLASTICA E TORNEIRA DE METAL CROMADO PADRAO POPULAR - FORNECIMENTO E INSTALACAO. AF_01/2020 /UN</v>
          </cell>
          <cell r="C1133">
            <v>0</v>
          </cell>
          <cell r="D1133">
            <v>0</v>
          </cell>
          <cell r="E1133">
            <v>249.25</v>
          </cell>
        </row>
        <row r="1134">
          <cell r="A1134">
            <v>1301004064</v>
          </cell>
          <cell r="B1134" t="str">
            <v>TOALHEIRO PLASTICO TIPO DISPENSER PARA PAPEL TOALHA INTERFOLHADO /UN</v>
          </cell>
          <cell r="C1134">
            <v>49.35</v>
          </cell>
          <cell r="D1134">
            <v>6.92</v>
          </cell>
          <cell r="E1134">
            <v>56.27</v>
          </cell>
        </row>
        <row r="1135">
          <cell r="A1135">
            <v>1301004065</v>
          </cell>
          <cell r="B1135" t="str">
            <v>SINAPI - 95547 - SABONETEIRA PLASTICA TIPO DISPENSER PARA SABONETE LIQUIDO COM RESERVATORIO 800 A 1500 ML, INCLUSO FIXACAO. AF_01/2020 /UN</v>
          </cell>
          <cell r="C1135">
            <v>0</v>
          </cell>
          <cell r="D1135">
            <v>0</v>
          </cell>
          <cell r="E1135">
            <v>54.32</v>
          </cell>
        </row>
        <row r="1136">
          <cell r="A1136">
            <v>1301004070</v>
          </cell>
          <cell r="B1136" t="str">
            <v>SINAPI - 100860 - CHUVEIRO ELETRICO COMUM CORPO PLASTICO, TIPO DUCHA FORNECIMENTO E INSTALACAO. AF_01/2020 /UN</v>
          </cell>
          <cell r="C1136">
            <v>0</v>
          </cell>
          <cell r="D1136">
            <v>0</v>
          </cell>
          <cell r="E1136">
            <v>69.760000000000005</v>
          </cell>
        </row>
        <row r="1137">
          <cell r="A1137">
            <v>1301004072</v>
          </cell>
          <cell r="B1137" t="str">
            <v>CHUVEIRO PLASTICO BRANCO SIMPLES 5" - (AGUA FRIA) PARA ACOPLAR EM HASTE 1/2" - FORNECIMENTO E INSTALACAO /UN</v>
          </cell>
          <cell r="C1137">
            <v>4.72</v>
          </cell>
          <cell r="D1137">
            <v>4.33</v>
          </cell>
          <cell r="E1137">
            <v>9.0500000000000007</v>
          </cell>
        </row>
        <row r="1138">
          <cell r="A1138">
            <v>1301004074</v>
          </cell>
          <cell r="B1138" t="str">
            <v>CHUVEIRO COMUM EM PLASTICO BRANCO, COM CANO, 3 TEMPERATURAS, 5500 W (110/220 V) - FORNECIMENTO E INSTALACAO /UN</v>
          </cell>
          <cell r="C1138">
            <v>59.98</v>
          </cell>
          <cell r="D1138">
            <v>9.9700000000000006</v>
          </cell>
          <cell r="E1138">
            <v>69.95</v>
          </cell>
        </row>
        <row r="1139">
          <cell r="A1139">
            <v>1301004078</v>
          </cell>
          <cell r="B1139" t="str">
            <v>CHUVEIRO PRESSMATIC ANTIVANDALISMO - 3/4" REF 17125006 COM VALVULA DE ACIONAMENTO DA DOCOL OU SIMILAR - FORNECIMENTO E INSTALACAO /UN</v>
          </cell>
          <cell r="C1139">
            <v>1754.88</v>
          </cell>
          <cell r="D1139">
            <v>16.260000000000002</v>
          </cell>
          <cell r="E1139">
            <v>1771.14</v>
          </cell>
        </row>
        <row r="1140">
          <cell r="A1140">
            <v>1301004079</v>
          </cell>
          <cell r="B1140" t="str">
            <v>BRACO OU HASTE COM CANOPLA METAL CROMADO 1/2" PARA CHUVEIRO SIMPLES - FORNECIMENTO E INSTALACAO /UN</v>
          </cell>
          <cell r="C1140">
            <v>29.63</v>
          </cell>
          <cell r="D1140">
            <v>1.54</v>
          </cell>
          <cell r="E1140">
            <v>31.17</v>
          </cell>
        </row>
        <row r="1141">
          <cell r="A1141">
            <v>1301004080</v>
          </cell>
          <cell r="B1141" t="str">
            <v>CAIXA PARA ABRIGO DE TORNEIRA DE JARDIM - ANEXO H.S.-043 (D) /UN</v>
          </cell>
          <cell r="C1141">
            <v>64.8</v>
          </cell>
          <cell r="D1141">
            <v>85.13</v>
          </cell>
          <cell r="E1141">
            <v>149.93</v>
          </cell>
        </row>
        <row r="1142">
          <cell r="A1142">
            <v>1301004090</v>
          </cell>
          <cell r="B1142" t="str">
            <v>SUPORTE DE TORNEIRA - ANEXO H.S.050 (D) /UN</v>
          </cell>
          <cell r="C1142">
            <v>29.92</v>
          </cell>
          <cell r="D1142">
            <v>10.55</v>
          </cell>
          <cell r="E1142">
            <v>40.47</v>
          </cell>
        </row>
        <row r="1143">
          <cell r="A1143">
            <v>1301004092</v>
          </cell>
          <cell r="B1143" t="str">
            <v>DESENTUPIMENTO DE ESGOTO /M</v>
          </cell>
          <cell r="C1143">
            <v>0</v>
          </cell>
          <cell r="D1143">
            <v>6.89</v>
          </cell>
          <cell r="E1143">
            <v>6.89</v>
          </cell>
        </row>
        <row r="1144">
          <cell r="A1144">
            <v>1301004094</v>
          </cell>
          <cell r="B1144" t="str">
            <v>MAO-DE-OBRA PARA INSTALACAO DE:- CAIXA DE DESCARGA /UN</v>
          </cell>
          <cell r="C1144">
            <v>0</v>
          </cell>
          <cell r="D1144">
            <v>80.77</v>
          </cell>
          <cell r="E1144">
            <v>80.77</v>
          </cell>
        </row>
        <row r="1145">
          <cell r="A1145">
            <v>1301004096</v>
          </cell>
          <cell r="B1145" t="str">
            <v>- APARELHOS SANITARIOS /UN</v>
          </cell>
          <cell r="C1145">
            <v>0</v>
          </cell>
          <cell r="D1145">
            <v>22.4</v>
          </cell>
          <cell r="E1145">
            <v>22.4</v>
          </cell>
        </row>
        <row r="1146">
          <cell r="A1146">
            <v>1301004098</v>
          </cell>
          <cell r="B1146" t="str">
            <v>- VALVULA HIDRA OU SIMILAR /UN</v>
          </cell>
          <cell r="C1146">
            <v>0</v>
          </cell>
          <cell r="D1146">
            <v>24.51</v>
          </cell>
          <cell r="E1146">
            <v>24.51</v>
          </cell>
        </row>
        <row r="1147">
          <cell r="A1147">
            <v>1301004100</v>
          </cell>
          <cell r="B1147" t="str">
            <v>- REGISTROS (GAVETA OU PRESSAO) DE 2" /UN</v>
          </cell>
          <cell r="C1147">
            <v>0</v>
          </cell>
          <cell r="D1147">
            <v>25.41</v>
          </cell>
          <cell r="E1147">
            <v>25.41</v>
          </cell>
        </row>
        <row r="1148">
          <cell r="A1148">
            <v>0</v>
          </cell>
          <cell r="B1148">
            <v>0</v>
          </cell>
          <cell r="C1148">
            <v>0</v>
          </cell>
          <cell r="D1148">
            <v>0</v>
          </cell>
          <cell r="E1148">
            <v>0</v>
          </cell>
        </row>
        <row r="1149">
          <cell r="A1149">
            <v>0</v>
          </cell>
          <cell r="B1149" t="str">
            <v>*  ESGOTO</v>
          </cell>
          <cell r="C1149">
            <v>0</v>
          </cell>
          <cell r="D1149">
            <v>0</v>
          </cell>
          <cell r="E1149">
            <v>0</v>
          </cell>
        </row>
        <row r="1150">
          <cell r="A1150">
            <v>1301005000</v>
          </cell>
          <cell r="B1150" t="str">
            <v>TUBO PVC ESGOTO PREDIAL DN 40MM, INCLUSIVE CONEXOES - FORNECIMENTO E INSTALACAO /M</v>
          </cell>
          <cell r="C1150">
            <v>5.52</v>
          </cell>
          <cell r="D1150">
            <v>14.91</v>
          </cell>
          <cell r="E1150">
            <v>20.43</v>
          </cell>
        </row>
        <row r="1151">
          <cell r="A1151">
            <v>1301005001</v>
          </cell>
          <cell r="B1151" t="str">
            <v>TUBO PVC ESGOTO PREDIAL DN 50MM, INCLUSIVE CONEXOES - FORNECIMENTO E INSTALACAO /M</v>
          </cell>
          <cell r="C1151">
            <v>8.4</v>
          </cell>
          <cell r="D1151">
            <v>18.63</v>
          </cell>
          <cell r="E1151">
            <v>27.03</v>
          </cell>
        </row>
        <row r="1152">
          <cell r="A1152">
            <v>1301005002</v>
          </cell>
          <cell r="B1152" t="str">
            <v>TUBO PVC ESGOTO PREDIAL DN 75MM, INCLUSIVE CONEXOES - FORNECIMENTO E INSTALACAO /M</v>
          </cell>
          <cell r="C1152">
            <v>12.48</v>
          </cell>
          <cell r="D1152">
            <v>29.82</v>
          </cell>
          <cell r="E1152">
            <v>42.3</v>
          </cell>
        </row>
        <row r="1153">
          <cell r="A1153">
            <v>1301005003</v>
          </cell>
          <cell r="B1153" t="str">
            <v>TUBO PVC ESGOTO PREDIAL DN 100MM, INCLUSIVE CONEXOES - FORNECIMENTO E INSTALACAO /M</v>
          </cell>
          <cell r="C1153">
            <v>14.41</v>
          </cell>
          <cell r="D1153">
            <v>32.299999999999997</v>
          </cell>
          <cell r="E1153">
            <v>46.71</v>
          </cell>
        </row>
        <row r="1154">
          <cell r="A1154">
            <v>1301005004</v>
          </cell>
          <cell r="B1154" t="str">
            <v>TUBO PVC ESGOTO PREDIAL DN 150MM, INCLUSIVE CONEXOES - FORNECIMENTO E INSTALACAO /M</v>
          </cell>
          <cell r="C1154">
            <v>33.630000000000003</v>
          </cell>
          <cell r="D1154">
            <v>34.79</v>
          </cell>
          <cell r="E1154">
            <v>68.42</v>
          </cell>
        </row>
        <row r="1155">
          <cell r="A1155">
            <v>1301005007</v>
          </cell>
          <cell r="B1155" t="str">
            <v>ESCAVACAO (MANUAL) DE VALAS, PARA ASSENTAMENTO DE TUBOS, COM DIAMETROS DE (100 A 150)MM /M</v>
          </cell>
          <cell r="C1155">
            <v>0</v>
          </cell>
          <cell r="D1155">
            <v>3.97</v>
          </cell>
          <cell r="E1155">
            <v>3.97</v>
          </cell>
        </row>
        <row r="1156">
          <cell r="A1156">
            <v>1301005008</v>
          </cell>
          <cell r="B1156" t="str">
            <v>REATERRO (MANUAL) DE VALAS /M</v>
          </cell>
          <cell r="C1156">
            <v>0</v>
          </cell>
          <cell r="D1156">
            <v>3.88</v>
          </cell>
          <cell r="E1156">
            <v>3.88</v>
          </cell>
        </row>
        <row r="1157">
          <cell r="A1157">
            <v>1301005013</v>
          </cell>
          <cell r="B1157" t="str">
            <v>SINAPI - 89728 - CURVA CURTA 90 GRAUS, PVC, SERIE NORMAL, ESGOTO PREDIAL, DN 40 MM, JUNTA SOLDAVEL, FORNECIDO E INSTALADO EM RAMAL DE DESCARGA OU RAMAL DE ESGOTO SANITARIO. AF_12/2014 /UN</v>
          </cell>
          <cell r="C1157">
            <v>0</v>
          </cell>
          <cell r="D1157">
            <v>0</v>
          </cell>
          <cell r="E1157">
            <v>8.11</v>
          </cell>
        </row>
        <row r="1158">
          <cell r="A1158">
            <v>1301005014</v>
          </cell>
          <cell r="B1158" t="str">
            <v>SINAPI - 89730 - CURVA LONGA 90 GRAUS, PVC, SERIE NORMAL, ESGOTO PREDIAL, DN 40 MM, JUNTA SOLDAVEL, FORNECIDO E INSTALADO EM RAMAL DE DESCARGA OU RAMAL DE ESGOTO SANITARIO. AF_12/2014 /UN</v>
          </cell>
          <cell r="C1158">
            <v>0</v>
          </cell>
          <cell r="D1158">
            <v>0</v>
          </cell>
          <cell r="E1158">
            <v>8.77</v>
          </cell>
        </row>
        <row r="1159">
          <cell r="A1159">
            <v>1301005015</v>
          </cell>
          <cell r="B1159" t="str">
            <v>SINAPI - 89726 - JOELHO 45 GRAUS, PVC, SERIE NORMAL, ESGOTO PREDIAL, DN 40 MM, JUNTA SOLDAVEL, FORNECIDO E INSTALADO EM RAMAL DE DESCARGA OU RAMAL DE ESGOTO SANITARIO. AF_12/2014 /UN</v>
          </cell>
          <cell r="C1159">
            <v>0</v>
          </cell>
          <cell r="D1159">
            <v>0</v>
          </cell>
          <cell r="E1159">
            <v>5.59</v>
          </cell>
        </row>
        <row r="1160">
          <cell r="A1160">
            <v>1301005016</v>
          </cell>
          <cell r="B1160" t="str">
            <v>SINAPI - 89724 - JOELHO 90 GRAUS, PVC, SERIE NORMAL, ESGOTO PREDIAL, DN 40 MM, JUNTA SOLDAVEL, FORNECIDO E INSTALADO EM RAMAL DE DESCARGA OU RAMAL DE ESGOTO SANITARIO. AF_12/2014 /UN</v>
          </cell>
          <cell r="C1160">
            <v>0</v>
          </cell>
          <cell r="D1160">
            <v>0</v>
          </cell>
          <cell r="E1160">
            <v>7.61</v>
          </cell>
        </row>
        <row r="1161">
          <cell r="A1161">
            <v>1301005017</v>
          </cell>
          <cell r="B1161" t="str">
            <v>SINAPI - 89783 - JUNCAO SIMPLES, PVC, SERIE NORMAL, ESGOTO PREDIAL, DN 40 MM, JUNTA SOLDAVEL, FORNECIDO E INSTALADO EM RAMAL DE DESCARGA OU RAMAL DE ESGOTO SANITARIO. AF_12/2014 /UN</v>
          </cell>
          <cell r="C1161">
            <v>0</v>
          </cell>
          <cell r="D1161">
            <v>0</v>
          </cell>
          <cell r="E1161">
            <v>9.26</v>
          </cell>
        </row>
        <row r="1162">
          <cell r="A1162">
            <v>1301005018</v>
          </cell>
          <cell r="B1162" t="str">
            <v>SINAPI - 89752 - LUVA SIMPLES, PVC, SERIE NORMAL, ESGOTO PREDIAL, DN 40 MM, JUNTA SOLDAVEL, FORNECIDO E INSTALADO EM RAMAL DE DESCARGA OU RAMAL DE ESGOTO SANITARIO. AF_12/2014 /UN</v>
          </cell>
          <cell r="C1162">
            <v>0</v>
          </cell>
          <cell r="D1162">
            <v>0</v>
          </cell>
          <cell r="E1162">
            <v>4.8499999999999996</v>
          </cell>
        </row>
        <row r="1163">
          <cell r="A1163">
            <v>1301005020</v>
          </cell>
          <cell r="B1163" t="str">
            <v>SINAPI - 89782 - TE, PVC, SERIE NORMAL, ESGOTO PREDIAL, DN 40 X 40 MM, JUNTA SOLDAVEL, FORNECIDO E INSTALADO EM RAMAL DE DESCARGA OU RAMAL DE ESGOTO SANITARIO. AF_12/2014 /UN</v>
          </cell>
          <cell r="C1163">
            <v>0</v>
          </cell>
          <cell r="D1163">
            <v>0</v>
          </cell>
          <cell r="E1163">
            <v>9.0500000000000007</v>
          </cell>
        </row>
        <row r="1164">
          <cell r="A1164">
            <v>1301005022</v>
          </cell>
          <cell r="B1164" t="str">
            <v>SINAPI - 89784 - TE, PVC, SERIE NORMAL, ESGOTO PREDIAL, DN 50 X 50 MM, JUNTA ELASTICA, FORNECIDO E INSTALADO EM RAMAL DE DESCARGA OU RAMAL DE ESGOTO SANITARIO. AF_12/2014 /UN</v>
          </cell>
          <cell r="C1164">
            <v>0</v>
          </cell>
          <cell r="D1164">
            <v>0</v>
          </cell>
          <cell r="E1164">
            <v>15.75</v>
          </cell>
        </row>
        <row r="1165">
          <cell r="A1165">
            <v>1301005024</v>
          </cell>
          <cell r="B1165" t="str">
            <v>JOELHO PVC, COM BOLSA E ANEL, 90 GRAUS, DN 40 X *38* MM, SERIE NORMAL, PARA ESGOTO PREDIAL - FORNECIMENTO E INSTALACAO /UN</v>
          </cell>
          <cell r="C1165">
            <v>3.98</v>
          </cell>
          <cell r="D1165">
            <v>8.69</v>
          </cell>
          <cell r="E1165">
            <v>12.67</v>
          </cell>
        </row>
        <row r="1166">
          <cell r="A1166">
            <v>1301005034</v>
          </cell>
          <cell r="B1166" t="str">
            <v>SINAPI - 89572 - ADAPTADOR CURTO COM BOLSA E ROSCA PARA REGISTRO, PVC, SOLDAVEL, DN 40MM X 1.1/4ö, INSTALADO EM PRUMADA DE AGUA - FORNECIMENTO E INSTALACAO. AF_12/2014 /UN</v>
          </cell>
          <cell r="C1166">
            <v>0</v>
          </cell>
          <cell r="D1166">
            <v>0</v>
          </cell>
          <cell r="E1166">
            <v>7.02</v>
          </cell>
        </row>
        <row r="1167">
          <cell r="A1167">
            <v>1301005038</v>
          </cell>
          <cell r="B1167" t="str">
            <v>- BUCHA DE REDUCAO (1 1/4" X 3/4") /UN</v>
          </cell>
          <cell r="C1167">
            <v>5.49</v>
          </cell>
          <cell r="D1167">
            <v>3.1</v>
          </cell>
          <cell r="E1167">
            <v>8.59</v>
          </cell>
        </row>
        <row r="1168">
          <cell r="A1168">
            <v>1301005040</v>
          </cell>
          <cell r="B1168" t="str">
            <v>ADAPTADOR PVC PARA SIFAO METALICO, SOLDAVEL, COM ANEL BORRACHA (JE), 40 MM X 1 1/2" - FORNECIMENTO E INSTALACAO /UN</v>
          </cell>
          <cell r="C1168">
            <v>1.87</v>
          </cell>
          <cell r="D1168">
            <v>4.34</v>
          </cell>
          <cell r="E1168">
            <v>6.21</v>
          </cell>
        </row>
        <row r="1169">
          <cell r="A1169">
            <v>1301005048</v>
          </cell>
          <cell r="B1169" t="str">
            <v>CONEXOES DE PVC (DA TIGRE,FORTILIT OU SIMILAR),PARA ESGOTO PRIMARIO E VENTILACAO, NA(S) ESPECIFICACAO(OES):- VEDACAO PARA SAIDA DE VASO SANITARIO EG-27 /UN</v>
          </cell>
          <cell r="C1169">
            <v>2.58</v>
          </cell>
          <cell r="D1169">
            <v>13.97</v>
          </cell>
          <cell r="E1169">
            <v>16.55</v>
          </cell>
        </row>
        <row r="1170">
          <cell r="A1170">
            <v>1301005057</v>
          </cell>
          <cell r="B1170" t="str">
            <v>SINAPI - 89803 - CURVA CURTA 90 GRAUS, PVC, SERIE NORMAL, ESGOTO PREDIAL, DN 50 MM, JUNTA ELASTICA, FORNECIDO E INSTALADO EM PRUMADA DE ESGOTO SANITARIO OU VENTILACAO. AF_12/2014 /UN</v>
          </cell>
          <cell r="C1170">
            <v>0</v>
          </cell>
          <cell r="D1170">
            <v>0</v>
          </cell>
          <cell r="E1170">
            <v>11.29</v>
          </cell>
        </row>
        <row r="1171">
          <cell r="A1171">
            <v>1301005058</v>
          </cell>
          <cell r="B1171" t="str">
            <v>SINAPI - 89807 - CURVA CURTA 90 GRAUS, PVC, SERIE NORMAL, ESGOTO PREDIAL, DN 75 MM, JUNTA ELASTICA, FORNECIDO E INSTALADO EM PRUMADA DE ESGOTO SANITARIO OU VENTILACAO. AF_12/2014 /UN</v>
          </cell>
          <cell r="C1171">
            <v>0</v>
          </cell>
          <cell r="D1171">
            <v>0</v>
          </cell>
          <cell r="E1171">
            <v>20.86</v>
          </cell>
        </row>
        <row r="1172">
          <cell r="A1172">
            <v>1301005059</v>
          </cell>
          <cell r="B1172" t="str">
            <v>SINAPI - 89748 - CURVA CURTA 90 GRAUS, PVC, SERIE NORMAL, ESGOTO PREDIAL, DN 100 MM, JUNTA ELASTICA, FORNECIDO E INSTALADO EM RAMAL DE DESCARGA OU RAMAL DE ESGOTO SANITARIO. AF_12/2014 /UN</v>
          </cell>
          <cell r="C1172">
            <v>0</v>
          </cell>
          <cell r="D1172">
            <v>0</v>
          </cell>
          <cell r="E1172">
            <v>29.51</v>
          </cell>
        </row>
        <row r="1173">
          <cell r="A1173">
            <v>1301005060</v>
          </cell>
          <cell r="B1173" t="str">
            <v>SINAPI - 89804 - CURVA LONGA 90 GRAUS, PVC, SERIE NORMAL, ESGOTO PREDIAL, DN 50 MM, JUNTA ELASTICA, FORNECIDO E INSTALADO EM PRUMADA DE ESGOTO SANITARIO OU VENTILACAO. AF_12/2014 /UN</v>
          </cell>
          <cell r="C1173">
            <v>0</v>
          </cell>
          <cell r="D1173">
            <v>0</v>
          </cell>
          <cell r="E1173">
            <v>12.08</v>
          </cell>
        </row>
        <row r="1174">
          <cell r="A1174">
            <v>1301005061</v>
          </cell>
          <cell r="B1174" t="str">
            <v>SINAPI - 89808 - CURVA LONGA 90 GRAUS, PVC, SERIE NORMAL, ESGOTO PREDIAL, DN 75 MM, JUNTA ELASTICA, FORNECIDO E INSTALADO EM PRUMADA DE ESGOTO SANITARIO OU VENTILACAO. AF_12/2014 /UN</v>
          </cell>
          <cell r="C1174">
            <v>0</v>
          </cell>
          <cell r="D1174">
            <v>0</v>
          </cell>
          <cell r="E1174">
            <v>30.64</v>
          </cell>
        </row>
        <row r="1175">
          <cell r="A1175">
            <v>1301005062</v>
          </cell>
          <cell r="B1175" t="str">
            <v>SINAPI - 89750 - CURVA LONGA 90 GRAUS, PVC, SERIE NORMAL, ESGOTO PREDIAL, DN 100 MM, JUNTA ELASTICA, FORNECIDO E INSTALADO EM RAMAL DE DESCARGA OU RAMAL DE ESGOTO SANITARIO. AF_12/2014 /UN</v>
          </cell>
          <cell r="C1175">
            <v>0</v>
          </cell>
          <cell r="D1175">
            <v>0</v>
          </cell>
          <cell r="E1175">
            <v>48.32</v>
          </cell>
        </row>
        <row r="1176">
          <cell r="A1176">
            <v>1301005065</v>
          </cell>
          <cell r="B1176" t="str">
            <v>SINAPI - 89802 - JOELHO 45 GRAUS, PVC, SERIE NORMAL, ESGOTO PREDIAL, DN 50 MM, JUNTA ELASTICA, FORNECIDO E INSTALADO EM PRUMADA DE ESGOTO SANITARIO OU VENTILACAO. AF_12/2014 /UN</v>
          </cell>
          <cell r="C1176">
            <v>0</v>
          </cell>
          <cell r="D1176">
            <v>0</v>
          </cell>
          <cell r="E1176">
            <v>6.14</v>
          </cell>
        </row>
        <row r="1177">
          <cell r="A1177">
            <v>1301005066</v>
          </cell>
          <cell r="B1177" t="str">
            <v>SINAPI - 89806 - JOELHO 45 GRAUS, PVC, SERIE NORMAL, ESGOTO PREDIAL, DN 75 MM, JUNTA ELASTICA, FORNECIDO E INSTALADO EM PRUMADA DE ESGOTO SANITARIO OU VENTILACAO. AF_12/2014 /UN</v>
          </cell>
          <cell r="C1177">
            <v>0</v>
          </cell>
          <cell r="D1177">
            <v>0</v>
          </cell>
          <cell r="E1177">
            <v>11.79</v>
          </cell>
        </row>
        <row r="1178">
          <cell r="A1178">
            <v>1301005067</v>
          </cell>
          <cell r="B1178" t="str">
            <v>SINAPI - 89746 - JOELHO 45 GRAUS, PVC, SERIE NORMAL, ESGOTO PREDIAL, DN 100 MM, JUNTA ELASTICA, FORNECIDO E INSTALADO EM RAMAL DE DESCARGA OU RAMAL DE ESGOTO SANITARIO. AF_12/2014 /UN</v>
          </cell>
          <cell r="C1178">
            <v>0</v>
          </cell>
          <cell r="D1178">
            <v>0</v>
          </cell>
          <cell r="E1178">
            <v>18.86</v>
          </cell>
        </row>
        <row r="1179">
          <cell r="A1179">
            <v>1301005069</v>
          </cell>
          <cell r="B1179" t="str">
            <v>SINAPI - 89801 - JOELHO 90 GRAUS, PVC, SERIE NORMAL, ESGOTO PREDIAL, DN 50 MM, JUNTA ELASTICA, FORNECIDO E INSTALADO EM PRUMADA DE ESGOTO SANITARIO OU VENTILACAO. AF_12/2014 /UN</v>
          </cell>
          <cell r="C1179">
            <v>0</v>
          </cell>
          <cell r="D1179">
            <v>0</v>
          </cell>
          <cell r="E1179">
            <v>5.66</v>
          </cell>
        </row>
        <row r="1180">
          <cell r="A1180">
            <v>1301005070</v>
          </cell>
          <cell r="B1180" t="str">
            <v>SINAPI - 89805 - JOELHO 90 GRAUS, PVC, SERIE NORMAL, ESGOTO PREDIAL, DN 75 MM, JUNTA ELASTICA, FORNECIDO E INSTALADO EM PRUMADA DE ESGOTO SANITARIO OU VENTILACAO. AF_12/2014 /UN</v>
          </cell>
          <cell r="C1180">
            <v>0</v>
          </cell>
          <cell r="D1180">
            <v>0</v>
          </cell>
          <cell r="E1180">
            <v>11.11</v>
          </cell>
        </row>
        <row r="1181">
          <cell r="A1181">
            <v>1301005071</v>
          </cell>
          <cell r="B1181" t="str">
            <v>SINAPI - 89744 - JOELHO 90 GRAUS, PVC, SERIE NORMAL, ESGOTO PREDIAL, DN 100 MM, JUNTA ELASTICA, FORNECIDO E INSTALADO EM RAMAL DE DESCARGA OU RAMAL DE ESGOTO SANITARIO. AF_12/2014 /UN</v>
          </cell>
          <cell r="C1181">
            <v>0</v>
          </cell>
          <cell r="D1181">
            <v>0</v>
          </cell>
          <cell r="E1181">
            <v>18.899999999999999</v>
          </cell>
        </row>
        <row r="1182">
          <cell r="A1182">
            <v>1301005074</v>
          </cell>
          <cell r="B1182" t="str">
            <v>SINAPI - 89813 - LUVA SIMPLES, PVC, SERIE NORMAL, ESGOTO PREDIAL, DN 50 MM, JUNTA ELASTICA, FORNECIDO E INSTALADO EM PRUMADA DE ESGOTO SANITARIO OU VENTILACAO. AF_12/2014 /UN</v>
          </cell>
          <cell r="C1182">
            <v>0</v>
          </cell>
          <cell r="D1182">
            <v>0</v>
          </cell>
          <cell r="E1182">
            <v>5.65</v>
          </cell>
        </row>
        <row r="1183">
          <cell r="A1183">
            <v>1301005075</v>
          </cell>
          <cell r="B1183" t="str">
            <v>SINAPI - 89817 - LUVA SIMPLES, PVC, SERIE NORMAL, ESGOTO PREDIAL, DN 75 MM, JUNTA ELASTICA, FORNECIDO E INSTALADO EM PRUMADA DE ESGOTO SANITARIO OU VENTILACAO. AF_12/2014 /UN</v>
          </cell>
          <cell r="C1183">
            <v>0</v>
          </cell>
          <cell r="D1183">
            <v>0</v>
          </cell>
          <cell r="E1183">
            <v>9.67</v>
          </cell>
        </row>
        <row r="1184">
          <cell r="A1184">
            <v>1301005076</v>
          </cell>
          <cell r="B1184" t="str">
            <v>SINAPI - 89778 - LUVA SIMPLES, PVC, SERIE NORMAL, ESGOTO PREDIAL, DN 100 MM, JUNTA ELASTICA, FORNECIDO E INSTALADO EM RAMAL DE DESCARGA OU RAMAL DE ESGOTO SANITARIO. AF_12/2014 /UN</v>
          </cell>
          <cell r="C1184">
            <v>0</v>
          </cell>
          <cell r="D1184">
            <v>0</v>
          </cell>
          <cell r="E1184">
            <v>14.88</v>
          </cell>
        </row>
        <row r="1185">
          <cell r="A1185">
            <v>1301005090</v>
          </cell>
          <cell r="B1185" t="str">
            <v>SINAPI - 89827 - JUNCAO SIMPLES, PVC, SERIE NORMAL, ESGOTO PREDIAL, DN 50 X 50 MM, JUNTA ELASTICA, FORNECIDO E INSTALADO EM PRUMADA DE ESGOTO SANITARIO OU VENTILACAO. AF_12/2014 /UN</v>
          </cell>
          <cell r="C1185">
            <v>0</v>
          </cell>
          <cell r="D1185">
            <v>0</v>
          </cell>
          <cell r="E1185">
            <v>13.7</v>
          </cell>
        </row>
        <row r="1186">
          <cell r="A1186">
            <v>1301005091</v>
          </cell>
          <cell r="B1186" t="str">
            <v>SINAPI - 89830 - JUNCAO SIMPLES, PVC, SERIE NORMAL, ESGOTO PREDIAL, DN 75 X 75 MM, JUNTA ELASTICA, FORNECIDO E INSTALADO EM PRUMADA DE ESGOTO SANITARIO OU VENTILACAO. AF_12/2014 /UN</v>
          </cell>
          <cell r="C1186">
            <v>0</v>
          </cell>
          <cell r="D1186">
            <v>0</v>
          </cell>
          <cell r="E1186">
            <v>23.4</v>
          </cell>
        </row>
        <row r="1187">
          <cell r="A1187">
            <v>1301005092</v>
          </cell>
          <cell r="B1187" t="str">
            <v>SINAPI - 89797 - JUNCAO SIMPLES, PVC, SERIE NORMAL, ESGOTO PREDIAL, DN 100 X 100 MM, JUNTA ELASTICA, FORNECIDO E INSTALADO EM RAMAL DE DESCARGA OU RAMAL DE ESGOTO SANITARIO. AF_12/2014 /UN</v>
          </cell>
          <cell r="C1187">
            <v>0</v>
          </cell>
          <cell r="D1187">
            <v>0</v>
          </cell>
          <cell r="E1187">
            <v>36.42</v>
          </cell>
        </row>
        <row r="1188">
          <cell r="A1188">
            <v>1301005093</v>
          </cell>
          <cell r="B1188" t="str">
            <v>CONEXOES DE PVC (DA TIGRE, FORTILIT OU SIMILAR), PARA ESGOTO PRIMARIO E VENTILACAO, NA(S) ESPECIFICACAO(OES):- JUNCAO SIMPLES COM REDUCAO (75 X 50) MM /UN</v>
          </cell>
          <cell r="C1188">
            <v>18.66</v>
          </cell>
          <cell r="D1188">
            <v>3.41</v>
          </cell>
          <cell r="E1188">
            <v>22.07</v>
          </cell>
        </row>
        <row r="1189">
          <cell r="A1189">
            <v>1301005094</v>
          </cell>
          <cell r="B1189" t="str">
            <v>- JUNCAO SIMPLES COM REDUCAO (100 X 50) MM /UN</v>
          </cell>
          <cell r="C1189">
            <v>22.01</v>
          </cell>
          <cell r="D1189">
            <v>4.96</v>
          </cell>
          <cell r="E1189">
            <v>26.97</v>
          </cell>
        </row>
        <row r="1190">
          <cell r="A1190">
            <v>1301005095</v>
          </cell>
          <cell r="B1190" t="str">
            <v>- JUNCAO SIMPLES COM REDUCAO (100 X 75) MM /UN</v>
          </cell>
          <cell r="C1190">
            <v>27.57</v>
          </cell>
          <cell r="D1190">
            <v>4.96</v>
          </cell>
          <cell r="E1190">
            <v>32.53</v>
          </cell>
        </row>
        <row r="1191">
          <cell r="A1191">
            <v>1301005098</v>
          </cell>
          <cell r="B1191" t="str">
            <v>SINAPI - 89825 - TE, PVC, SERIE NORMAL, ESGOTO PREDIAL, DN 50 X 50 MM, JUNTA ELASTICA, FORNECIDO E INSTALADO EM PRUMADA DE ESGOTO SANITARIO OU VENTILACAO. AF_12/2014 /UN</v>
          </cell>
          <cell r="C1191">
            <v>0</v>
          </cell>
          <cell r="D1191">
            <v>0</v>
          </cell>
          <cell r="E1191">
            <v>12.34</v>
          </cell>
        </row>
        <row r="1192">
          <cell r="A1192">
            <v>1301005099</v>
          </cell>
          <cell r="B1192" t="str">
            <v>SINAPI - 89829 - TE, PVC, SERIE NORMAL, ESGOTO PREDIAL, DN 75 X 75 MM, JUNTA ELASTICA, FORNECIDO E INSTALADO EM PRUMADA DE ESGOTO SANITARIO OU VENTILACAO. AF_12/2014 /UN</v>
          </cell>
          <cell r="C1192">
            <v>0</v>
          </cell>
          <cell r="D1192">
            <v>0</v>
          </cell>
          <cell r="E1192">
            <v>21.53</v>
          </cell>
        </row>
        <row r="1193">
          <cell r="A1193">
            <v>1301005100</v>
          </cell>
          <cell r="B1193" t="str">
            <v>SINAPI - 89796 - TE, PVC, SERIE NORMAL, ESGOTO PREDIAL, DN 100 X 100 MM, JUNTA ELASTICA, FORNECIDO E INSTALADO EM RAMAL DE DESCARGA OU RAMAL DE ESGOTO SANITARIO. AF_12/2014 /UN</v>
          </cell>
          <cell r="C1193">
            <v>0</v>
          </cell>
          <cell r="D1193">
            <v>0</v>
          </cell>
          <cell r="E1193">
            <v>32.04</v>
          </cell>
        </row>
        <row r="1194">
          <cell r="A1194">
            <v>1301005104</v>
          </cell>
          <cell r="B1194" t="str">
            <v>TE SANITARIO 75X50MM, COM ANEIS - FORNECIMENTO E INSTALACAO /UN</v>
          </cell>
          <cell r="C1194">
            <v>17.100000000000001</v>
          </cell>
          <cell r="D1194">
            <v>3.5</v>
          </cell>
          <cell r="E1194">
            <v>20.6</v>
          </cell>
        </row>
        <row r="1195">
          <cell r="A1195">
            <v>1301005105</v>
          </cell>
          <cell r="B1195" t="str">
            <v>TE SANITARIO 100X50MM, COM ANEIS - FORNECIMENTO E INSTALACAO /UN</v>
          </cell>
          <cell r="C1195">
            <v>19.71</v>
          </cell>
          <cell r="D1195">
            <v>10.52</v>
          </cell>
          <cell r="E1195">
            <v>30.23</v>
          </cell>
        </row>
        <row r="1196">
          <cell r="A1196">
            <v>1301005106</v>
          </cell>
          <cell r="B1196" t="str">
            <v>TE SANITARIO 100X75MM, COM ANEIS - FORNECIMENTO E INSTALACAO /UN</v>
          </cell>
          <cell r="C1196">
            <v>21.07</v>
          </cell>
          <cell r="D1196">
            <v>10.52</v>
          </cell>
          <cell r="E1196">
            <v>31.59</v>
          </cell>
        </row>
        <row r="1197">
          <cell r="A1197">
            <v>1301005110</v>
          </cell>
          <cell r="B1197" t="str">
            <v>SINAPI - 89711 - TUBO PVC, SERIE NORMAL, ESGOTO PREDIAL, DN 40 MM, FORNECIDO E INSTALADO EM RAMAL DE DESCARGA OU RAMAL DE ESGOTO SANITARIO. AF_12/2014 /M</v>
          </cell>
          <cell r="C1197">
            <v>0</v>
          </cell>
          <cell r="D1197">
            <v>0</v>
          </cell>
          <cell r="E1197">
            <v>13.77</v>
          </cell>
        </row>
        <row r="1198">
          <cell r="A1198">
            <v>1301005111</v>
          </cell>
          <cell r="B1198" t="str">
            <v>SINAPI - 89712 - TUBO PVC, SERIE NORMAL, ESGOTO PREDIAL, DN 50 MM, FORNECIDO E INSTALADO EM RAMAL DE DESCARGA OU RAMAL DE ESGOTO SANITARIO. AF_12/2014 /M</v>
          </cell>
          <cell r="C1198">
            <v>0</v>
          </cell>
          <cell r="D1198">
            <v>0</v>
          </cell>
          <cell r="E1198">
            <v>21.1</v>
          </cell>
        </row>
        <row r="1199">
          <cell r="A1199">
            <v>1301005112</v>
          </cell>
          <cell r="B1199" t="str">
            <v>SINAPI - 89713 - TUBO PVC, SERIE NORMAL, ESGOTO PREDIAL, DN 75 MM, FORNECIDO E INSTALADO EM RAMAL DE DESCARGA OU RAMAL DE ESGOTO SANITARIO. AF_12/2014 /M</v>
          </cell>
          <cell r="C1199">
            <v>0</v>
          </cell>
          <cell r="D1199">
            <v>0</v>
          </cell>
          <cell r="E1199">
            <v>32.44</v>
          </cell>
        </row>
        <row r="1200">
          <cell r="A1200">
            <v>1301005113</v>
          </cell>
          <cell r="B1200" t="str">
            <v>SINAPI - 89714 - TUBO PVC, SERIE NORMAL, ESGOTO PREDIAL, DN 100 MM, FORNECIDO E INSTALADO EM RAMAL DE DESCARGA OU RAMAL DE ESGOTO SANITARIO. AF_12/2014 /M</v>
          </cell>
          <cell r="C1200">
            <v>0</v>
          </cell>
          <cell r="D1200">
            <v>0</v>
          </cell>
          <cell r="E1200">
            <v>41.65</v>
          </cell>
        </row>
        <row r="1201">
          <cell r="A1201">
            <v>1301005114</v>
          </cell>
          <cell r="B1201" t="str">
            <v>SINAPI - 89849 - TUBO PVC, SERIE NORMAL, ESGOTO PREDIAL, DN 150 MM, FORNECIDO E INSTALADO EM SUBCOLETOR AEREO DE ESGOTO SANITARIO. AF_12/2014 /M</v>
          </cell>
          <cell r="C1201">
            <v>0</v>
          </cell>
          <cell r="D1201">
            <v>0</v>
          </cell>
          <cell r="E1201">
            <v>45.11</v>
          </cell>
        </row>
        <row r="1202">
          <cell r="A1202">
            <v>1301005156</v>
          </cell>
          <cell r="B1202" t="str">
            <v>SINAPI - 89707 - CAIXA SIFONADA, PVC, DN 100 X 100 X 50 MM, JUNTA ELASTICA, FORNECIDA E INSTALADA EM RAMAL DE DESCARGA OU EM RAMAL DE ESGOTO SANITARIO. AF_12/2014 /UN</v>
          </cell>
          <cell r="C1202">
            <v>0</v>
          </cell>
          <cell r="D1202">
            <v>0</v>
          </cell>
          <cell r="E1202">
            <v>24.42</v>
          </cell>
        </row>
        <row r="1203">
          <cell r="A1203">
            <v>1301005159</v>
          </cell>
          <cell r="B1203" t="str">
            <v>CAIXA SIFONADA (TIGRE, FORTILIT OU SIMILAR) COM PORTA GRELHA DE PVC NAS DIMENSOES DE (150 X 150 X 50)MM /UN</v>
          </cell>
          <cell r="C1203">
            <v>34.6</v>
          </cell>
          <cell r="D1203">
            <v>11.79</v>
          </cell>
          <cell r="E1203">
            <v>46.39</v>
          </cell>
        </row>
        <row r="1204">
          <cell r="A1204">
            <v>1301005164</v>
          </cell>
          <cell r="B1204" t="str">
            <v>SINAPI - 89708 - CAIXA SIFONADA, PVC, DN 150 X 185 X 75 MM, JUNTA ELASTICA, FORNECIDA E INSTALADA EM RAMAL DE DESCARGA OU EM RAMAL DE ESGOTO SANITARIO. AF_12/2014 /UN</v>
          </cell>
          <cell r="C1204">
            <v>0</v>
          </cell>
          <cell r="D1204">
            <v>0</v>
          </cell>
          <cell r="E1204">
            <v>54.43</v>
          </cell>
        </row>
        <row r="1205">
          <cell r="A1205">
            <v>1301005170</v>
          </cell>
          <cell r="B1205" t="str">
            <v>CAIXA SIFONADA PVC, 250 X 230 X 75 MM, COM TAMPA E PORTA TAMPA QUADRADA BRANCA - FORNECIMENTO E INSTALACAO /UN</v>
          </cell>
          <cell r="C1205">
            <v>81.62</v>
          </cell>
          <cell r="D1205">
            <v>11.79</v>
          </cell>
          <cell r="E1205">
            <v>93.41</v>
          </cell>
        </row>
        <row r="1206">
          <cell r="A1206">
            <v>1301005179</v>
          </cell>
          <cell r="B1206" t="str">
            <v>PROLONGAMENTO DE CAIXA SIFONADA NO(S) DIAMETRO(S):- 100MM X 15CM /UN</v>
          </cell>
          <cell r="C1206">
            <v>3</v>
          </cell>
          <cell r="D1206">
            <v>3.1</v>
          </cell>
          <cell r="E1206">
            <v>6.1</v>
          </cell>
        </row>
        <row r="1207">
          <cell r="A1207">
            <v>1301005180</v>
          </cell>
          <cell r="B1207" t="str">
            <v>- 150MM X 15CM /UN</v>
          </cell>
          <cell r="C1207">
            <v>5.31</v>
          </cell>
          <cell r="D1207">
            <v>3.1</v>
          </cell>
          <cell r="E1207">
            <v>8.41</v>
          </cell>
        </row>
        <row r="1208">
          <cell r="A1208">
            <v>1301005181</v>
          </cell>
          <cell r="B1208" t="str">
            <v>CONJUNTO DE PORTA GRELHA E GRELHA EM PVC CROMADO, NA(S) ESPECIFICACAO(OES):- 100 MM (REDONDO) /UN</v>
          </cell>
          <cell r="C1208">
            <v>18.97</v>
          </cell>
          <cell r="D1208">
            <v>2.42</v>
          </cell>
          <cell r="E1208">
            <v>21.39</v>
          </cell>
        </row>
        <row r="1209">
          <cell r="A1209">
            <v>1301005182</v>
          </cell>
          <cell r="B1209" t="str">
            <v>- 150 MM (REDONDA) /UN</v>
          </cell>
          <cell r="C1209">
            <v>22.09</v>
          </cell>
          <cell r="D1209">
            <v>2.42</v>
          </cell>
          <cell r="E1209">
            <v>24.51</v>
          </cell>
        </row>
        <row r="1210">
          <cell r="A1210">
            <v>1301005183</v>
          </cell>
          <cell r="B1210" t="str">
            <v>- 150 MM (QUADRADA) /UN</v>
          </cell>
          <cell r="C1210">
            <v>38</v>
          </cell>
          <cell r="D1210">
            <v>2.42</v>
          </cell>
          <cell r="E1210">
            <v>40.42</v>
          </cell>
        </row>
        <row r="1211">
          <cell r="A1211">
            <v>1301005185</v>
          </cell>
          <cell r="B1211" t="str">
            <v>RALO SECO PVC QUADRADO, 100 X 100 X 53 MM, SAIDA 40 MM, COM GRELHA BRANCA - FORNECIMENTO E INSTALACAO /UN</v>
          </cell>
          <cell r="C1211">
            <v>8.1999999999999993</v>
          </cell>
          <cell r="D1211">
            <v>12.42</v>
          </cell>
          <cell r="E1211">
            <v>20.62</v>
          </cell>
        </row>
        <row r="1212">
          <cell r="A1212">
            <v>1301005191</v>
          </cell>
          <cell r="B1212" t="str">
            <v>SINAPI - 97900 - CAIXA ENTERRADA HIDRAULICA RETANGULAR EM ALVENARIA COM TIJOLOS CERAMICOS MACICOS, DIMENSOES INTERNAS: 0,3X0,3X0,3 M PARA REDE DE ESGOTO. AF_12/2020 /UN</v>
          </cell>
          <cell r="C1212">
            <v>0</v>
          </cell>
          <cell r="D1212">
            <v>0</v>
          </cell>
          <cell r="E1212">
            <v>143.55000000000001</v>
          </cell>
        </row>
        <row r="1213">
          <cell r="A1213">
            <v>1301005194</v>
          </cell>
          <cell r="B1213" t="str">
            <v>SINAPI - 97901 - CAIXA ENTERRADA HIDRAULICA RETANGULAR EM ALVENARIA COM TIJOLOS CERAMICOS MACICOS, DIMENSOES INTERNAS: 0,4X0,4X0,4 M PARA REDE DE ESGOTO. AF_12/2020 /UN</v>
          </cell>
          <cell r="C1213">
            <v>0</v>
          </cell>
          <cell r="D1213">
            <v>0</v>
          </cell>
          <cell r="E1213">
            <v>228.41</v>
          </cell>
        </row>
        <row r="1214">
          <cell r="A1214">
            <v>1301005206</v>
          </cell>
          <cell r="B1214" t="str">
            <v>SINAPI - 97902 - CAIXA ENTERRADA HIDRAULICA RETANGULAR EM ALVENARIA COM TIJOLOS CERAMICOS MACICOS, DIMENSOES INTERNAS: 0,6X0,6X0,6 M PARA REDE DE ESGOTO. AF_12/2020 /UN</v>
          </cell>
          <cell r="C1214">
            <v>0</v>
          </cell>
          <cell r="D1214">
            <v>0</v>
          </cell>
          <cell r="E1214">
            <v>453.76</v>
          </cell>
        </row>
        <row r="1215">
          <cell r="A1215">
            <v>1301005212</v>
          </cell>
          <cell r="B1215" t="str">
            <v>SINAPI - 97903 - CAIXA ENTERRADA HIDRAULICA RETANGULAR EM ALVENARIA COM TIJOLOS CERAMICOS MACICOS, DIMENSOES INTERNAS: 0,8X0,8X0,6 M PARA REDE DE ESGOTO. AF_12/2020 /UN</v>
          </cell>
          <cell r="C1215">
            <v>0</v>
          </cell>
          <cell r="D1215">
            <v>0</v>
          </cell>
          <cell r="E1215">
            <v>623.6</v>
          </cell>
        </row>
        <row r="1216">
          <cell r="A1216">
            <v>1301005214</v>
          </cell>
          <cell r="B1216" t="str">
            <v>SINAPI - 97904 - CAIXA ENTERRADA HIDRAULICA RETANGULAR EM ALVENARIA COM TIJOLOS CERAMICOS MACICOS, DIMENSOES INTERNAS: 1X1X0,6 M PARA REDE DE ESGOTO. AF_12/2020 /UN</v>
          </cell>
          <cell r="C1216">
            <v>0</v>
          </cell>
          <cell r="D1216">
            <v>0</v>
          </cell>
          <cell r="E1216">
            <v>741.91</v>
          </cell>
        </row>
        <row r="1217">
          <cell r="A1217">
            <v>1301005220</v>
          </cell>
          <cell r="B1217" t="str">
            <v>CAIXA DE GORDURA - ANEXO H.S.-053 (E) /UN</v>
          </cell>
          <cell r="C1217">
            <v>604.51</v>
          </cell>
          <cell r="D1217">
            <v>586.83000000000004</v>
          </cell>
          <cell r="E1217">
            <v>1191.3399999999999</v>
          </cell>
        </row>
        <row r="1218">
          <cell r="A1218">
            <v>1301005221</v>
          </cell>
          <cell r="B1218" t="str">
            <v>SINAPI - 98105 - CAIXA DE GORDURA DUPLA (CAPACIDADE: 126 L), RETANGULAR, EM ALVENARIA COM TIJOLOS CERAMICOS MACICOS, DIMENSOES INTERNAS = 0,4X0,7 M, ALTURA INTERNA = 0,8 M. AF_12/2020 /UN</v>
          </cell>
          <cell r="C1218">
            <v>0</v>
          </cell>
          <cell r="D1218">
            <v>0</v>
          </cell>
          <cell r="E1218">
            <v>530.36</v>
          </cell>
        </row>
        <row r="1219">
          <cell r="A1219">
            <v>1301005227</v>
          </cell>
          <cell r="B1219" t="str">
            <v>CAIXA DE GORDURA 700L - 500 REFEICOES - ANEXO H.S. -054 (E) /UN</v>
          </cell>
          <cell r="C1219">
            <v>922.38</v>
          </cell>
          <cell r="D1219">
            <v>1086.17</v>
          </cell>
          <cell r="E1219">
            <v>2008.55</v>
          </cell>
        </row>
        <row r="1220">
          <cell r="A1220">
            <v>1301005230</v>
          </cell>
          <cell r="B1220" t="str">
            <v>FOSSA SEPTICA NA(S) DIMENSAO(OES):- V=1,92 M3 (TIPO 1) - ANEXO H.S.-058 (E) /UN</v>
          </cell>
          <cell r="C1220">
            <v>1370.32</v>
          </cell>
          <cell r="D1220">
            <v>1686.79</v>
          </cell>
          <cell r="E1220">
            <v>3057.11</v>
          </cell>
        </row>
        <row r="1221">
          <cell r="A1221">
            <v>1301005233</v>
          </cell>
          <cell r="B1221" t="str">
            <v>- V=6,00 M3 (TIPO 2) - ANEXO H.S.-062 (E) /UN</v>
          </cell>
          <cell r="C1221">
            <v>3301.23</v>
          </cell>
          <cell r="D1221">
            <v>5174.32</v>
          </cell>
          <cell r="E1221">
            <v>8475.5499999999993</v>
          </cell>
        </row>
        <row r="1222">
          <cell r="A1222">
            <v>1301005235</v>
          </cell>
          <cell r="B1222" t="str">
            <v>- V=12,00 M3 (TIPO 2) - ANEXO H.S.-066 (E) /UN</v>
          </cell>
          <cell r="C1222">
            <v>5540.72</v>
          </cell>
          <cell r="D1222">
            <v>8255.74</v>
          </cell>
          <cell r="E1222">
            <v>13796.46</v>
          </cell>
        </row>
        <row r="1223">
          <cell r="A1223">
            <v>1301005239</v>
          </cell>
          <cell r="B1223" t="str">
            <v>- V=18,00 M3 (TIPO 2) - ANEXO H.S.-070 (E) /UN</v>
          </cell>
          <cell r="C1223">
            <v>7215.01</v>
          </cell>
          <cell r="D1223">
            <v>12867.66</v>
          </cell>
          <cell r="E1223">
            <v>20082.669999999998</v>
          </cell>
        </row>
        <row r="1224">
          <cell r="A1224">
            <v>1301005250</v>
          </cell>
          <cell r="B1224" t="str">
            <v>CAIXA DE DISTRIBUICAO - ANEXO H.S.-055 (E), COM TAMPA DE CONCRETO, NA(S) DIMENSAO(OES):- (60X60X100)CM /UN</v>
          </cell>
          <cell r="C1224">
            <v>305.66000000000003</v>
          </cell>
          <cell r="D1224">
            <v>392.31</v>
          </cell>
          <cell r="E1224">
            <v>697.97</v>
          </cell>
        </row>
        <row r="1225">
          <cell r="A1225">
            <v>1301005260</v>
          </cell>
          <cell r="B1225" t="str">
            <v>SUMIDOURO, NO(S) DIAMETRO(S):- 1,50 M - ANEXO H.S.-072 (E) /M</v>
          </cell>
          <cell r="C1225">
            <v>230.04</v>
          </cell>
          <cell r="D1225">
            <v>460.61</v>
          </cell>
          <cell r="E1225">
            <v>690.65</v>
          </cell>
        </row>
        <row r="1226">
          <cell r="A1226">
            <v>1301005262</v>
          </cell>
          <cell r="B1226" t="str">
            <v>- 2.00 M - ANEXO H.S.-072 (E) /M</v>
          </cell>
          <cell r="C1226">
            <v>315.63</v>
          </cell>
          <cell r="D1226">
            <v>724.24</v>
          </cell>
          <cell r="E1226">
            <v>1039.8699999999999</v>
          </cell>
        </row>
        <row r="1227">
          <cell r="A1227">
            <v>1301005270</v>
          </cell>
          <cell r="B1227" t="str">
            <v>FILTRO ANAEROBIO - ANEXO H.S.-078 (E) /UN</v>
          </cell>
          <cell r="C1227">
            <v>4822.87</v>
          </cell>
          <cell r="D1227">
            <v>7040.19</v>
          </cell>
          <cell r="E1227">
            <v>11863.06</v>
          </cell>
        </row>
        <row r="1228">
          <cell r="A1228">
            <v>1301005275</v>
          </cell>
          <cell r="B1228" t="str">
            <v>VALA DE FILTRACAO COM TUBO 100MM, MANTA GEOTEXTIL E LONA PRETA, CONFORME DETALHE /M</v>
          </cell>
          <cell r="C1228">
            <v>51.72</v>
          </cell>
          <cell r="D1228">
            <v>43.23</v>
          </cell>
          <cell r="E1228">
            <v>94.95</v>
          </cell>
        </row>
        <row r="1229">
          <cell r="A1229">
            <v>1301005406</v>
          </cell>
          <cell r="B1229" t="str">
            <v>POCO DE INSPECAO E VISITA COM ANEL DE CONCRETO ARMADO PONTA E BOLSA O=0,60M, PROFUNDIDADE ATE 1,00M COM TAMPAO DE FERRO FUNDIDO T-137, ARTICULADO E COM TRAVA /UN</v>
          </cell>
          <cell r="C1229">
            <v>859.96</v>
          </cell>
          <cell r="D1229">
            <v>136.46</v>
          </cell>
          <cell r="E1229">
            <v>996.42</v>
          </cell>
        </row>
        <row r="1230">
          <cell r="A1230">
            <v>1301005409</v>
          </cell>
          <cell r="B1230" t="str">
            <v>POCO DE INSPECAO E VISITA COM ANEL DE CONCRETO ARMADO PONTA E BOLSA O=0,60M, PROFUNDIDADE DE 1,01M A 1,50M, COM TAMPAO DE FERRO FUNDIDO T-137, ARTICULADO E COM TRAVA /UN</v>
          </cell>
          <cell r="C1230">
            <v>957.34</v>
          </cell>
          <cell r="D1230">
            <v>166.67</v>
          </cell>
          <cell r="E1230">
            <v>1124.01</v>
          </cell>
        </row>
        <row r="1231">
          <cell r="A1231">
            <v>1301005412</v>
          </cell>
          <cell r="B1231" t="str">
            <v>POCO DE INSPECAO E VISITA COM ANEL DE CONCRETO ARMADO PONTA E BOLSA O=0,80M, PROFUNDIDADE DE 1,51M A 2,00M, COM TAMPAO DE FERRO FUNDIDO T-137, ARTICULADO E COM TRAVA /UN</v>
          </cell>
          <cell r="C1231">
            <v>1404.92</v>
          </cell>
          <cell r="D1231">
            <v>497.43</v>
          </cell>
          <cell r="E1231">
            <v>1902.35</v>
          </cell>
        </row>
        <row r="1232">
          <cell r="A1232">
            <v>1301005415</v>
          </cell>
          <cell r="B1232" t="str">
            <v>POCO DE INSPECAO E VISITA COM ANEL DE CONCRETO ARMADO PONTA E BOLSA O=0,80M, PROFUNDIDADE DE 2,01M A 2,50M, COM TAMPAO DE FERRO FUNDIDO T-137, ARTICULADO E COM TRAVA /UN</v>
          </cell>
          <cell r="C1232">
            <v>1534.12</v>
          </cell>
          <cell r="D1232">
            <v>571.79</v>
          </cell>
          <cell r="E1232">
            <v>2105.91</v>
          </cell>
        </row>
        <row r="1233">
          <cell r="A1233">
            <v>1301005418</v>
          </cell>
          <cell r="B1233" t="str">
            <v>POCO DE INSPECAO E VISITA COM ANEL DE CONCRETO ARMADO PONTA E BOLSA O=0,80M, PROFUNDIDADE DE 2,51M A 3,00M, COM TAMPAO DE FERRO FUNDIDO T-137, ARTICULADO E COM TRAVA /UN</v>
          </cell>
          <cell r="C1233">
            <v>1663.31</v>
          </cell>
          <cell r="D1233">
            <v>646.16</v>
          </cell>
          <cell r="E1233">
            <v>2309.4699999999998</v>
          </cell>
        </row>
        <row r="1234">
          <cell r="A1234">
            <v>1301005421</v>
          </cell>
          <cell r="B1234" t="str">
            <v>POCO DE INSPECAO E VISITA COM ANEL DE CONCRETO ARMADO PONTA E BOLSA O=1,00M, PROFUNDIDADE DE 2,51M A 3,00M, COM TAMPAO DE FERRO FUNDIDO T-137, ARTICULADO E COM TRAVA /UN</v>
          </cell>
          <cell r="C1234">
            <v>1904.41</v>
          </cell>
          <cell r="D1234">
            <v>517.32000000000005</v>
          </cell>
          <cell r="E1234">
            <v>2421.73</v>
          </cell>
        </row>
        <row r="1235">
          <cell r="A1235">
            <v>1301005424</v>
          </cell>
          <cell r="B1235" t="str">
            <v>POCO DE INSPECAO E VISITA COM ANEL DE CONCRETO ARMADO PONTA E BOLSA O=1,00M, PROFUNDIDADE DE 3,01M A 3,50M, COM TAMPAO DE FERRO FUNDIDO T-137, ARTICULADO E COM TRAVA /UN</v>
          </cell>
          <cell r="C1235">
            <v>2074.54</v>
          </cell>
          <cell r="D1235">
            <v>568.95000000000005</v>
          </cell>
          <cell r="E1235">
            <v>2643.49</v>
          </cell>
        </row>
        <row r="1236">
          <cell r="A1236">
            <v>1301005427</v>
          </cell>
          <cell r="B1236" t="str">
            <v>POCO DE INSPECAO E VISITA COM ANEL DE CONCRETO ARMADO PONTA E BOLSA O=1,00M, PROFUNDIDADE DE 3,51M A 4,00M, COM TAMPAO DE FERRO FUNDIDO T-137, ARTICULADO E COM TRAVA /UN</v>
          </cell>
          <cell r="C1236">
            <v>2252.36</v>
          </cell>
          <cell r="D1236">
            <v>620.57000000000005</v>
          </cell>
          <cell r="E1236">
            <v>2872.93</v>
          </cell>
        </row>
        <row r="1237">
          <cell r="A1237">
            <v>0</v>
          </cell>
          <cell r="B1237">
            <v>0</v>
          </cell>
          <cell r="C1237">
            <v>0</v>
          </cell>
          <cell r="D1237">
            <v>0</v>
          </cell>
          <cell r="E1237">
            <v>0</v>
          </cell>
        </row>
        <row r="1238">
          <cell r="A1238">
            <v>0</v>
          </cell>
          <cell r="B1238" t="str">
            <v>*  AGUAS PLUVIAIS</v>
          </cell>
          <cell r="C1238">
            <v>0</v>
          </cell>
          <cell r="D1238">
            <v>0</v>
          </cell>
          <cell r="E1238">
            <v>0</v>
          </cell>
        </row>
        <row r="1239">
          <cell r="A1239">
            <v>1301006000</v>
          </cell>
          <cell r="B1239" t="str">
            <v>SINAPI - 89576 - TUBO PVC, SERIE R, AGUA PLUVIAL, DN 75 MM, FORNECIDO E INSTALADO EM CONDUTORES VERTICAIS DE AGUAS PLUVIAIS. AF_12/2014 /M</v>
          </cell>
          <cell r="C1239">
            <v>0</v>
          </cell>
          <cell r="D1239">
            <v>0</v>
          </cell>
          <cell r="E1239">
            <v>19.34</v>
          </cell>
        </row>
        <row r="1240">
          <cell r="A1240">
            <v>1301006002</v>
          </cell>
          <cell r="B1240" t="str">
            <v>SINAPI - 89578 - TUBO PVC, SERIE R, AGUA PLUVIAL, DN 100 MM, FORNECIDO E INSTALADO EM CONDUTORES VERTICAIS DE AGUAS PLUVIAIS. AF_12/2014 /M</v>
          </cell>
          <cell r="C1240">
            <v>0</v>
          </cell>
          <cell r="D1240">
            <v>0</v>
          </cell>
          <cell r="E1240">
            <v>33.36</v>
          </cell>
        </row>
        <row r="1241">
          <cell r="A1241">
            <v>1301006012</v>
          </cell>
          <cell r="B1241" t="str">
            <v>- CURVA 45o - 100 MM /UN</v>
          </cell>
          <cell r="C1241">
            <v>24.85</v>
          </cell>
          <cell r="D1241">
            <v>13.97</v>
          </cell>
          <cell r="E1241">
            <v>38.82</v>
          </cell>
        </row>
        <row r="1242">
          <cell r="A1242">
            <v>1301006014</v>
          </cell>
          <cell r="B1242" t="str">
            <v>- CURVA 90o - 75 MM /UN</v>
          </cell>
          <cell r="C1242">
            <v>15.56</v>
          </cell>
          <cell r="D1242">
            <v>11.18</v>
          </cell>
          <cell r="E1242">
            <v>26.74</v>
          </cell>
        </row>
        <row r="1243">
          <cell r="A1243">
            <v>1301006016</v>
          </cell>
          <cell r="B1243" t="str">
            <v>- CURVA 90o - 100 MM /UN</v>
          </cell>
          <cell r="C1243">
            <v>17.79</v>
          </cell>
          <cell r="D1243">
            <v>13.97</v>
          </cell>
          <cell r="E1243">
            <v>31.76</v>
          </cell>
        </row>
        <row r="1244">
          <cell r="A1244">
            <v>1301006018</v>
          </cell>
          <cell r="B1244" t="str">
            <v>- JUNCAO SIMPLES - 75 MM /UN</v>
          </cell>
          <cell r="C1244">
            <v>15.1</v>
          </cell>
          <cell r="D1244">
            <v>11.49</v>
          </cell>
          <cell r="E1244">
            <v>26.59</v>
          </cell>
        </row>
        <row r="1245">
          <cell r="A1245">
            <v>1301006020</v>
          </cell>
          <cell r="B1245" t="str">
            <v>- JUNCAO SIMPLES - 100 MM /UN</v>
          </cell>
          <cell r="C1245">
            <v>19.010000000000002</v>
          </cell>
          <cell r="D1245">
            <v>14.28</v>
          </cell>
          <cell r="E1245">
            <v>33.29</v>
          </cell>
        </row>
        <row r="1246">
          <cell r="A1246">
            <v>1301006025</v>
          </cell>
          <cell r="B1246" t="str">
            <v>SINAPI - 89511 - TUBO PVC, SERIE R, AGUA PLUVIAL, DN 75 MM, FORNECIDO E INSTALADO EM RAMAL DE ENCAMINHAMENTO. AF_12/2014 /M</v>
          </cell>
          <cell r="C1246">
            <v>0</v>
          </cell>
          <cell r="D1246">
            <v>0</v>
          </cell>
          <cell r="E1246">
            <v>31.82</v>
          </cell>
        </row>
        <row r="1247">
          <cell r="A1247">
            <v>1301006027</v>
          </cell>
          <cell r="B1247" t="str">
            <v>SINAPI - 89512 - TUBO PVC, SERIE R, AGUA PLUVIAL, DN 100 MM, FORNECIDO E INSTALADO EM RAMAL DE ENCAMINHAMENTO. AF_12/2014 /M</v>
          </cell>
          <cell r="C1247">
            <v>0</v>
          </cell>
          <cell r="D1247">
            <v>0</v>
          </cell>
          <cell r="E1247">
            <v>50.59</v>
          </cell>
        </row>
        <row r="1248">
          <cell r="A1248">
            <v>1301006030</v>
          </cell>
          <cell r="B1248" t="str">
            <v>SINAPI - 89582 - JOELHO 45 GRAUS, PVC, SERIE R, AGUA PLUVIAL, DN 75 MM, JUNTA ELASTICA, FORNECIDO E INSTALADO EM CONDUTORES VERTICAIS DE AGUAS PLUVIAIS. AF_12/2014 /UN</v>
          </cell>
          <cell r="C1248">
            <v>0</v>
          </cell>
          <cell r="D1248">
            <v>0</v>
          </cell>
          <cell r="E1248">
            <v>18.66</v>
          </cell>
        </row>
        <row r="1249">
          <cell r="A1249">
            <v>1301006032</v>
          </cell>
          <cell r="B1249" t="str">
            <v>SINAPI - 89531 - JOELHO 45 GRAUS, PVC, SERIE R, AGUA PLUVIAL, DN 100 MM, JUNTA ELASTICA, FORNECIDO E INSTALADO EM RAMAL DE ENCAMINHAMENTO. AF_12/2014 /UN</v>
          </cell>
          <cell r="C1249">
            <v>0</v>
          </cell>
          <cell r="D1249">
            <v>0</v>
          </cell>
          <cell r="E1249">
            <v>26.9</v>
          </cell>
        </row>
        <row r="1250">
          <cell r="A1250">
            <v>1301006034</v>
          </cell>
          <cell r="B1250" t="str">
            <v>SINAPI - 89522 - JOELHO 90 GRAUS, PVC, SERIE R, AGUA PLUVIAL, DN 75 MM, JUNTA ELASTICA, FORNECIDO E INSTALADO EM RAMAL DE ENCAMINHAMENTO. AF_12/2014 /UN</v>
          </cell>
          <cell r="C1250">
            <v>0</v>
          </cell>
          <cell r="D1250">
            <v>0</v>
          </cell>
          <cell r="E1250">
            <v>22.46</v>
          </cell>
        </row>
        <row r="1251">
          <cell r="A1251">
            <v>1301006036</v>
          </cell>
          <cell r="B1251" t="str">
            <v>SINAPI - 89529 - JOELHO 90 GRAUS, PVC, SERIE R, AGUA PLUVIAL, DN 100 MM, JUNTA ELASTICA, FORNECIDO E INSTALADO EM RAMAL DE ENCAMINHAMENTO. AF_12/2014 /UN</v>
          </cell>
          <cell r="C1251">
            <v>0</v>
          </cell>
          <cell r="D1251">
            <v>0</v>
          </cell>
          <cell r="E1251">
            <v>33.14</v>
          </cell>
        </row>
        <row r="1252">
          <cell r="A1252">
            <v>1301006038</v>
          </cell>
          <cell r="B1252" t="str">
            <v>SINAPI - 89565 - JUNCAO SIMPLES, PVC, SERIE R, AGUA PLUVIAL, DN 75 X 75 MM, JUNTA ELASTICA, FORNECIDO E INSTALADO EM RAMAL DE ENCAMINHAMENTO. AF_12/2014 /UN</v>
          </cell>
          <cell r="C1252">
            <v>0</v>
          </cell>
          <cell r="D1252">
            <v>0</v>
          </cell>
          <cell r="E1252">
            <v>41.16</v>
          </cell>
        </row>
        <row r="1253">
          <cell r="A1253">
            <v>1301006040</v>
          </cell>
          <cell r="B1253" t="str">
            <v>SINAPI - 89567 - JUNCAO SIMPLES, PVC, SERIE R, AGUA PLUVIAL, DN 100 X 100 MM, JUNTA ELASTICA, FORNECIDO E INSTALADO EM RAMAL DE ENCAMINHAMENTO. AF_12/2014 /UN</v>
          </cell>
          <cell r="C1253">
            <v>0</v>
          </cell>
          <cell r="D1253">
            <v>0</v>
          </cell>
          <cell r="E1253">
            <v>60.56</v>
          </cell>
        </row>
        <row r="1254">
          <cell r="A1254">
            <v>1301006050</v>
          </cell>
          <cell r="B1254" t="str">
            <v>TUBO DE PVC RIGIDO, (DA TIGRE, FORTILIT OU SIMILAR), NO(S) DIAMETRO(S):- 75 MM /M</v>
          </cell>
          <cell r="C1254">
            <v>10.38</v>
          </cell>
          <cell r="D1254">
            <v>14.91</v>
          </cell>
          <cell r="E1254">
            <v>25.29</v>
          </cell>
        </row>
        <row r="1255">
          <cell r="A1255">
            <v>1301006052</v>
          </cell>
          <cell r="B1255" t="str">
            <v>- 100 MM /M</v>
          </cell>
          <cell r="C1255">
            <v>27.72</v>
          </cell>
          <cell r="D1255">
            <v>16.14</v>
          </cell>
          <cell r="E1255">
            <v>43.86</v>
          </cell>
        </row>
        <row r="1256">
          <cell r="A1256">
            <v>1301006054</v>
          </cell>
          <cell r="B1256" t="str">
            <v>- 150 MM /M</v>
          </cell>
          <cell r="C1256">
            <v>59.56</v>
          </cell>
          <cell r="D1256">
            <v>17.079999999999998</v>
          </cell>
          <cell r="E1256">
            <v>76.64</v>
          </cell>
        </row>
        <row r="1257">
          <cell r="A1257">
            <v>1301006056</v>
          </cell>
          <cell r="B1257" t="str">
            <v>- 200 MM /M</v>
          </cell>
          <cell r="C1257">
            <v>94.01</v>
          </cell>
          <cell r="D1257">
            <v>18.940000000000001</v>
          </cell>
          <cell r="E1257">
            <v>112.95</v>
          </cell>
        </row>
        <row r="1258">
          <cell r="A1258">
            <v>1301006058</v>
          </cell>
          <cell r="B1258" t="str">
            <v>- 250 MM /M</v>
          </cell>
          <cell r="C1258">
            <v>152.26</v>
          </cell>
          <cell r="D1258">
            <v>20.5</v>
          </cell>
          <cell r="E1258">
            <v>172.76</v>
          </cell>
        </row>
        <row r="1259">
          <cell r="A1259">
            <v>1301006060</v>
          </cell>
          <cell r="B1259" t="str">
            <v>- 300 MM /M</v>
          </cell>
          <cell r="C1259">
            <v>245.67</v>
          </cell>
          <cell r="D1259">
            <v>22.05</v>
          </cell>
          <cell r="E1259">
            <v>267.72000000000003</v>
          </cell>
        </row>
        <row r="1260">
          <cell r="A1260">
            <v>1301006064</v>
          </cell>
          <cell r="B1260" t="str">
            <v>ESCAVACAO (MANUAL) DE VALAS, PARA ASSENTAMENTO DE TUBOS, NO(S) DIAMETRO(S):- (100 A 150)MM /M</v>
          </cell>
          <cell r="C1260">
            <v>0</v>
          </cell>
          <cell r="D1260">
            <v>3.97</v>
          </cell>
          <cell r="E1260">
            <v>3.97</v>
          </cell>
        </row>
        <row r="1261">
          <cell r="A1261">
            <v>1301006065</v>
          </cell>
          <cell r="B1261" t="str">
            <v>- (200 A 300)MM /M</v>
          </cell>
          <cell r="C1261">
            <v>0</v>
          </cell>
          <cell r="D1261">
            <v>12.65</v>
          </cell>
          <cell r="E1261">
            <v>12.65</v>
          </cell>
        </row>
        <row r="1262">
          <cell r="A1262">
            <v>1301006067</v>
          </cell>
          <cell r="B1262" t="str">
            <v>REATERRO (MANUAL) DE VALAS, COM TUBOS ASSENTADOS, NO(S) DIAMETRO(S):- (100 A 150)MM /M</v>
          </cell>
          <cell r="C1262">
            <v>0</v>
          </cell>
          <cell r="D1262">
            <v>3.88</v>
          </cell>
          <cell r="E1262">
            <v>3.88</v>
          </cell>
        </row>
        <row r="1263">
          <cell r="A1263">
            <v>1301006068</v>
          </cell>
          <cell r="B1263" t="str">
            <v>- (200 A 300)MM /M</v>
          </cell>
          <cell r="C1263">
            <v>0</v>
          </cell>
          <cell r="D1263">
            <v>12.01</v>
          </cell>
          <cell r="E1263">
            <v>12.01</v>
          </cell>
        </row>
        <row r="1264">
          <cell r="A1264">
            <v>1301006070</v>
          </cell>
          <cell r="B1264" t="str">
            <v>SINAPI - 99250 - CAIXA ENTERRADA HIDRAULICA RETANGULAR EM ALVENARIA COM TIJOLOS CERAMICOS MACICOS, DIMENSOES INTERNAS: 0,3X0,3X0,3 M PARA REDE DE DRENAGEM. AF_12/2020 /UN</v>
          </cell>
          <cell r="C1264">
            <v>0</v>
          </cell>
          <cell r="D1264">
            <v>0</v>
          </cell>
          <cell r="E1264">
            <v>140.4</v>
          </cell>
        </row>
        <row r="1265">
          <cell r="A1265">
            <v>1301006074</v>
          </cell>
          <cell r="B1265" t="str">
            <v>SINAPI - 99251 - CAIXA ENTERRADA HIDRAULICA RETANGULAR EM ALVENARIA COM TIJOLOS CERAMICOS MACICOS, DIMENSOES INTERNAS: 0,4X0,4X0,4 M PARA REDE DE DRENAGEM. AF_12/2020 /UN</v>
          </cell>
          <cell r="C1265">
            <v>0</v>
          </cell>
          <cell r="D1265">
            <v>0</v>
          </cell>
          <cell r="E1265">
            <v>223.01</v>
          </cell>
        </row>
        <row r="1266">
          <cell r="A1266">
            <v>1301006082</v>
          </cell>
          <cell r="B1266" t="str">
            <v>SINAPI - 99253 - CAIXA ENTERRADA HIDRAULICA RETANGULAR EM ALVENARIA COM TIJOLOS CERAMICOS MACICOS, DIMENSOES INTERNAS: 0,6X0,6X0,6 M PARA REDE DE DRENAGEM. AF_12/2020 /UN</v>
          </cell>
          <cell r="C1266">
            <v>0</v>
          </cell>
          <cell r="D1266">
            <v>0</v>
          </cell>
          <cell r="E1266">
            <v>441.63</v>
          </cell>
        </row>
        <row r="1267">
          <cell r="A1267">
            <v>1301006086</v>
          </cell>
          <cell r="B1267" t="str">
            <v>SINAPI - 99255 - CAIXA ENTERRADA HIDRAULICA RETANGULAR EM ALVENARIA COM TIJOLOS CERAMICOS MACICOS, DIMENSOES INTERNAS: 0,8X0,8X0,6 M PARA REDE DE DRENAGEM. AF_12/2020 /UN</v>
          </cell>
          <cell r="C1267">
            <v>0</v>
          </cell>
          <cell r="D1267">
            <v>0</v>
          </cell>
          <cell r="E1267">
            <v>606.96</v>
          </cell>
        </row>
        <row r="1268">
          <cell r="A1268">
            <v>1301006088</v>
          </cell>
          <cell r="B1268" t="str">
            <v>SINAPI - 99257 - CAIXA ENTERRADA HIDRAULICA RETANGULAR EM ALVENARIA COM TIJOLOS CERAMICOS MACICOS, DIMENSOES INTERNAS: 1X1X0,6 M PARA REDE DE DRENAGEM. AF_12/2020 /UN</v>
          </cell>
          <cell r="C1268">
            <v>0</v>
          </cell>
          <cell r="D1268">
            <v>0</v>
          </cell>
          <cell r="E1268">
            <v>720.39</v>
          </cell>
        </row>
        <row r="1269">
          <cell r="A1269">
            <v>1301006094</v>
          </cell>
          <cell r="B1269" t="str">
            <v>GRELHA EM FERRO REMOVIVEL, CONTORNO EM FERRO CANTONEIRA DE 3/4" X 1/8" E FERRO PERFIL LAMINADO "T" 3/4" X 1/8", MODULO (0,40 X 1,00)M, INCLUSIVE FUNDO ANTICORROSIVO - ANEXO H-090 /M</v>
          </cell>
          <cell r="C1269">
            <v>237.95</v>
          </cell>
          <cell r="D1269">
            <v>83.6</v>
          </cell>
          <cell r="E1269">
            <v>321.55</v>
          </cell>
        </row>
        <row r="1270">
          <cell r="A1270">
            <v>1301006095</v>
          </cell>
          <cell r="B1270" t="str">
            <v>CANALETA A CEU ABERTO EM ALVENARIA DE TIJOLO MACICO DE 1/2 VEZ COM LARGURA DE 30CM E PROFUNDIDADE DE 30CM - ANEXO H.S.-087 (A.P.) /M</v>
          </cell>
          <cell r="C1270">
            <v>162.87</v>
          </cell>
          <cell r="D1270">
            <v>0</v>
          </cell>
          <cell r="E1270">
            <v>162.87</v>
          </cell>
        </row>
        <row r="1271">
          <cell r="A1271">
            <v>1301006096</v>
          </cell>
          <cell r="B1271" t="str">
            <v>GRELHA EM FERRO REMOVIVEL, CONTORNO EM FERRO CANTONEIRA DE 7/8" X 1/8" E FERRO CHATO DE 3/4" X 1/8", ESPACADOS A CADA 1,00CM, COM PORTA GRELHA EM FERRO CANTONEIRA DE 1" X 3/16", MODULO DE (0,40 X 1,00)M, INCL. FUNDO ANTICORROSIVO - ANEXO HS-090 /M</v>
          </cell>
          <cell r="C1271">
            <v>457.11</v>
          </cell>
          <cell r="D1271">
            <v>120.07</v>
          </cell>
          <cell r="E1271">
            <v>577.17999999999995</v>
          </cell>
        </row>
        <row r="1272">
          <cell r="A1272">
            <v>1301006097</v>
          </cell>
          <cell r="B1272" t="str">
            <v>CANALETA EM ALVENARIA FECHADO COM LAJE DE CONCRETO - ANEXO H.S.-100 (A.P.) /M</v>
          </cell>
          <cell r="C1272">
            <v>129.99</v>
          </cell>
          <cell r="D1272">
            <v>186.22</v>
          </cell>
          <cell r="E1272">
            <v>316.20999999999998</v>
          </cell>
        </row>
        <row r="1274">
          <cell r="B1274" t="str">
            <v>INSTALACOES PREVENTIVAS DE INCENDIO</v>
          </cell>
        </row>
        <row r="1276">
          <cell r="A1276" t="str">
            <v>CODIGO</v>
          </cell>
          <cell r="B1276" t="str">
            <v>S E R V I C O S</v>
          </cell>
          <cell r="C1276" t="str">
            <v>MATERIAL</v>
          </cell>
          <cell r="D1276" t="str">
            <v>MAO OBRA</v>
          </cell>
          <cell r="E1276" t="str">
            <v>TOTAL</v>
          </cell>
        </row>
        <row r="1278">
          <cell r="A1278">
            <v>1401000050</v>
          </cell>
          <cell r="B1278" t="str">
            <v>SINAPI - 90443 - RASGO EM ALVENARIA PARA RAMAIS/ DISTRIBUICAO COM DIAMETROS MENORES OU IGUAIS A 40 MM. AF_05/2015 /M</v>
          </cell>
          <cell r="C1278">
            <v>0</v>
          </cell>
          <cell r="D1278">
            <v>0</v>
          </cell>
          <cell r="E1278">
            <v>8.74</v>
          </cell>
        </row>
        <row r="1279">
          <cell r="A1279">
            <v>1401000102</v>
          </cell>
          <cell r="B1279" t="str">
            <v>SINAPI - 92342 - TUBO DE ACO GALVANIZADO COM COSTURA, CLASSE MEDIA, DN 65 (2 1/2"), CONEXAO ROSQUEADA, INSTALADO EM PRUMADAS - FORNECIMENTO E INSTALACAO. AF_10/2020 /M</v>
          </cell>
          <cell r="C1279">
            <v>0</v>
          </cell>
          <cell r="D1279">
            <v>0</v>
          </cell>
          <cell r="E1279">
            <v>107.71</v>
          </cell>
        </row>
        <row r="1280">
          <cell r="A1280">
            <v>1401000104</v>
          </cell>
          <cell r="B1280" t="str">
            <v>SINAPI - 92343 - TUBO DE ACO GALVANIZADO COM COSTURA, CLASSE MEDIA, DN 80 (3"), CONEXAO ROSQUEADA, INSTALADO EM PRUMADAS - FORNECIMENTO E INSTALACAO. AF_10/2020 /M</v>
          </cell>
          <cell r="C1280">
            <v>0</v>
          </cell>
          <cell r="D1280">
            <v>0</v>
          </cell>
          <cell r="E1280">
            <v>140.68</v>
          </cell>
        </row>
        <row r="1281">
          <cell r="A1281">
            <v>1401000106</v>
          </cell>
          <cell r="B1281" t="str">
            <v>- 4" /M</v>
          </cell>
          <cell r="C1281">
            <v>155.41999999999999</v>
          </cell>
          <cell r="D1281">
            <v>34.479999999999997</v>
          </cell>
          <cell r="E1281">
            <v>189.9</v>
          </cell>
        </row>
        <row r="1282">
          <cell r="A1282">
            <v>1401000108</v>
          </cell>
          <cell r="B1282" t="str">
            <v>ESCAVACAO (MANUAL) DE VALAS, PARA ASSENTAMENTO DE TUBOS, COM DIAMETROS ATE 4" /M</v>
          </cell>
          <cell r="C1282">
            <v>0</v>
          </cell>
          <cell r="D1282">
            <v>3.97</v>
          </cell>
          <cell r="E1282">
            <v>3.97</v>
          </cell>
        </row>
        <row r="1283">
          <cell r="A1283">
            <v>1401000109</v>
          </cell>
          <cell r="B1283" t="str">
            <v>REATERRO (MANUAL) DE VALAS /M</v>
          </cell>
          <cell r="C1283">
            <v>0</v>
          </cell>
          <cell r="D1283">
            <v>3.88</v>
          </cell>
          <cell r="E1283">
            <v>3.88</v>
          </cell>
        </row>
        <row r="1284">
          <cell r="A1284">
            <v>1401000110</v>
          </cell>
          <cell r="B1284" t="str">
            <v>SINAPI - 101913 - CAIXA DE INCENDIO 45X75X17CM - FORNECIMENTO E INSTALACAO. AF_10/2020 /UN</v>
          </cell>
          <cell r="C1284">
            <v>0</v>
          </cell>
          <cell r="D1284">
            <v>0</v>
          </cell>
          <cell r="E1284">
            <v>436.85</v>
          </cell>
        </row>
        <row r="1285">
          <cell r="A1285">
            <v>1401000112</v>
          </cell>
          <cell r="B1285" t="str">
            <v>SINAPI - 101914 - CAIXA DE INCENDIO 60X90X17CM - FORNECIMENTO E INSTALACAO. AF_10/2020 /UN</v>
          </cell>
          <cell r="C1285">
            <v>0</v>
          </cell>
          <cell r="D1285">
            <v>0</v>
          </cell>
          <cell r="E1285">
            <v>394.65</v>
          </cell>
        </row>
        <row r="1286">
          <cell r="A1286">
            <v>1401000115</v>
          </cell>
          <cell r="B1286" t="str">
            <v>MANGUEIRA DE INCENDIO, TIPO 2, DE 1 1/2", TECIDO EM FIO DE POLIESTER E TUBO INTERNO EM BORRACHA SINTETICA, COM UNIOES ENGATE RAPIDO, NO(S) COMPRIMENTO(S):- 15,00 M /CJ</v>
          </cell>
          <cell r="C1286">
            <v>444.05</v>
          </cell>
          <cell r="D1286">
            <v>2.6</v>
          </cell>
          <cell r="E1286">
            <v>446.65</v>
          </cell>
        </row>
        <row r="1287">
          <cell r="A1287">
            <v>1401000117</v>
          </cell>
          <cell r="B1287" t="str">
            <v>- 30,00 M /CJ</v>
          </cell>
          <cell r="C1287">
            <v>698.01</v>
          </cell>
          <cell r="D1287">
            <v>2.6</v>
          </cell>
          <cell r="E1287">
            <v>700.61</v>
          </cell>
        </row>
        <row r="1288">
          <cell r="A1288">
            <v>1401000119</v>
          </cell>
          <cell r="B1288" t="str">
            <v>ABRIGO P/ HIDRANTE, 90X60X17CM, C/ REG. GLOBO ANGULAR 45G 2.1/2", ADAP.STORZ 2.1/2"X1.1/2",2 MANGUEIRAS INCENDIO 1.1/2", TIPO 2, 15M CADA,ESGUINCHO LATAO 1.1/2",CH DUPLA P/ CONEXOES TIPO STORZ,TAMPAO C/ CORRENTE, EM LATAO,ENGATE RAPIDO-FORN. INST /UN</v>
          </cell>
          <cell r="C1288">
            <v>1655.37</v>
          </cell>
          <cell r="D1288">
            <v>148.28</v>
          </cell>
          <cell r="E1288">
            <v>1803.65</v>
          </cell>
        </row>
        <row r="1289">
          <cell r="A1289">
            <v>1401000120</v>
          </cell>
          <cell r="B1289" t="str">
            <v>CAIXA EM ALVENARIA PARA HIDRANTE DE PASSEIO, INCLUSIVE REQUADRO E TAMPA DE FERRO FUNDIDO COM INSCRICAO "INCENDIO" - ANEXO H.S.-112 (I) /UN</v>
          </cell>
          <cell r="C1289">
            <v>366.75</v>
          </cell>
          <cell r="D1289">
            <v>136.31</v>
          </cell>
          <cell r="E1289">
            <v>503.06</v>
          </cell>
        </row>
        <row r="1290">
          <cell r="A1290">
            <v>1401000125</v>
          </cell>
          <cell r="B1290" t="str">
            <v>REGISTRO TIPO GLOBO ANGULAR 45o, 2 1/2", BUCKA SPIERO, NLF, PIRABRONZE OU SIMILAR, INCLUSIVE TAMPAO CEGO E CORRENTE, DE LATAO, COM ADAPTADOR STORZ (ROSCA 2 1/2"X STORZ 2 1/2") /CJ</v>
          </cell>
          <cell r="C1290">
            <v>280.95999999999998</v>
          </cell>
          <cell r="D1290">
            <v>35.72</v>
          </cell>
          <cell r="E1290">
            <v>316.68</v>
          </cell>
        </row>
        <row r="1291">
          <cell r="A1291">
            <v>1401000127</v>
          </cell>
          <cell r="B1291" t="str">
            <v>REGISTRO TIPO GLOBO ANGULAR 45o 2 1/2", BUCKA SPIERO, NLF, PIRABRONZE OU SIMILAR, INCLUSIVE ADAPTADOR STORZ (ROSCA 2 1/2" X STORZ 1 1/2") /UN</v>
          </cell>
          <cell r="C1291">
            <v>192.44</v>
          </cell>
          <cell r="D1291">
            <v>35.72</v>
          </cell>
          <cell r="E1291">
            <v>228.16</v>
          </cell>
        </row>
        <row r="1292">
          <cell r="A1292">
            <v>1401000135</v>
          </cell>
          <cell r="B1292" t="str">
            <v>VALVULA DE RETENCAO VERTICAL, COM PORTINHOLA PARA SISTEMA HIDRAULICO DE INCENDIO, MARCA MIPEL, DOCOL OU SIMILAR, NO(S) DIAMETRO(S):- 2 1/2" /UN</v>
          </cell>
          <cell r="C1292">
            <v>176.69</v>
          </cell>
          <cell r="D1292">
            <v>35.72</v>
          </cell>
          <cell r="E1292">
            <v>212.41</v>
          </cell>
        </row>
        <row r="1293">
          <cell r="A1293">
            <v>1401000136</v>
          </cell>
          <cell r="B1293" t="str">
            <v>- 3" /UN</v>
          </cell>
          <cell r="C1293">
            <v>241.19</v>
          </cell>
          <cell r="D1293">
            <v>35.72</v>
          </cell>
          <cell r="E1293">
            <v>276.91000000000003</v>
          </cell>
        </row>
        <row r="1294">
          <cell r="A1294">
            <v>1401000140</v>
          </cell>
          <cell r="B1294" t="str">
            <v>CHAVE DE FLUXO DE 1" CFP-92 DA MARCA EICA OU SIMILAR /UN</v>
          </cell>
          <cell r="C1294">
            <v>395.3</v>
          </cell>
          <cell r="D1294">
            <v>6.2</v>
          </cell>
          <cell r="E1294">
            <v>401.5</v>
          </cell>
        </row>
        <row r="1295">
          <cell r="A1295">
            <v>1401000142</v>
          </cell>
          <cell r="B1295" t="str">
            <v>CONJUNTO MOTO-BOMBA SCHNEIDER OU SIMILAR, BPI-92SJ/3,0 CV TR /UN</v>
          </cell>
          <cell r="C1295">
            <v>3672.99</v>
          </cell>
          <cell r="D1295">
            <v>155.35</v>
          </cell>
          <cell r="E1295">
            <v>3828.34</v>
          </cell>
        </row>
        <row r="1296">
          <cell r="A1296">
            <v>1401000144</v>
          </cell>
          <cell r="B1296" t="str">
            <v>CONJUNTO MOTO-BOMBA SCHNEIDER OU SIMILAR, BPI-21R/5,0 CV TR 220V /UN</v>
          </cell>
          <cell r="C1296">
            <v>6750.99</v>
          </cell>
          <cell r="D1296">
            <v>155.35</v>
          </cell>
          <cell r="E1296">
            <v>6906.34</v>
          </cell>
        </row>
        <row r="1297">
          <cell r="A1297">
            <v>1401000146</v>
          </cell>
          <cell r="B1297" t="str">
            <v>CONJUNTO MOTO-BOMBA SCHNEIDER OU SIMILAR, BPI-22R/7,5 CV TR 220V /UN</v>
          </cell>
          <cell r="C1297">
            <v>8482.99</v>
          </cell>
          <cell r="D1297">
            <v>155.35</v>
          </cell>
          <cell r="E1297">
            <v>8638.34</v>
          </cell>
        </row>
        <row r="1298">
          <cell r="A1298">
            <v>1401000148</v>
          </cell>
          <cell r="B1298" t="str">
            <v>CONJUNTO MOTO-BOMBA SCHNEIDER OU SIMILAR, BPI-22R/10 CV TR 220V /UN</v>
          </cell>
          <cell r="C1298">
            <v>11200.99</v>
          </cell>
          <cell r="D1298">
            <v>155.35</v>
          </cell>
          <cell r="E1298">
            <v>11356.34</v>
          </cell>
        </row>
        <row r="1299">
          <cell r="A1299">
            <v>1401000150</v>
          </cell>
          <cell r="B1299" t="str">
            <v>SINAPI - 101905 - EXTINTOR DE INCENDIO PORTATIL COM CARGA DE AGUA PRESSURIZADA DE 10 L, CLASSE A - FORNECIMENTO E INSTALACAO. AF_10/2020_P /UN</v>
          </cell>
          <cell r="C1299">
            <v>0</v>
          </cell>
          <cell r="D1299">
            <v>0</v>
          </cell>
          <cell r="E1299">
            <v>157.71</v>
          </cell>
        </row>
        <row r="1300">
          <cell r="A1300">
            <v>1401000154</v>
          </cell>
          <cell r="B1300" t="str">
            <v>SINAPI - 101906 - EXTINTOR DE INCENDIO PORTATIL COM CARGA DE CO2 DE 4 KG, CLASSE BC - FORNECIMENTO E INSTALACAO. AF_10/2020_P /UN</v>
          </cell>
          <cell r="C1300">
            <v>0</v>
          </cell>
          <cell r="D1300">
            <v>0</v>
          </cell>
          <cell r="E1300">
            <v>467.11</v>
          </cell>
        </row>
        <row r="1301">
          <cell r="A1301">
            <v>1401000155</v>
          </cell>
          <cell r="B1301" t="str">
            <v>SINAPI - 101907 - EXTINTOR DE INCENDIO PORTATIL COM CARGA DE CO2 DE 6 KG, CLASSE BC - FORNECIMENTO E INSTALACAO. AF_10/2020_P /UN</v>
          </cell>
          <cell r="C1301">
            <v>0</v>
          </cell>
          <cell r="D1301">
            <v>0</v>
          </cell>
          <cell r="E1301">
            <v>504.81</v>
          </cell>
        </row>
        <row r="1302">
          <cell r="A1302">
            <v>1401000156</v>
          </cell>
          <cell r="B1302" t="str">
            <v>SINAPI - 101908 - EXTINTOR DE INCENDIO PORTATIL COM CARGA DE PQS DE 4 KG, CLASSE BC - FORNECIMENTO E INSTALACAO. AF_10/2020_P /UN</v>
          </cell>
          <cell r="C1302">
            <v>0</v>
          </cell>
          <cell r="D1302">
            <v>0</v>
          </cell>
          <cell r="E1302">
            <v>153</v>
          </cell>
        </row>
        <row r="1303">
          <cell r="A1303">
            <v>1401000157</v>
          </cell>
          <cell r="B1303" t="str">
            <v>SINAPI - 101909 - EXTINTOR DE INCENDIO PORTATIL COM CARGA DE PQS DE 6 KG, CLASSE BC - FORNECIMENTO E INSTALACAO. AF_10/2020_P /UN</v>
          </cell>
          <cell r="C1303">
            <v>0</v>
          </cell>
          <cell r="D1303">
            <v>0</v>
          </cell>
          <cell r="E1303">
            <v>178.13</v>
          </cell>
        </row>
        <row r="1304">
          <cell r="A1304">
            <v>1401000158</v>
          </cell>
          <cell r="B1304" t="str">
            <v>SINAPI - 101910 - EXTINTOR DE INCENDIO PORTATIL COM CARGA DE PQS DE 8 KG, CLASSE BC - FORNECIMENTO E INSTALACAO. AF_10/2020_P /UN</v>
          </cell>
          <cell r="C1304">
            <v>0</v>
          </cell>
          <cell r="D1304">
            <v>0</v>
          </cell>
          <cell r="E1304">
            <v>209.54</v>
          </cell>
        </row>
        <row r="1305">
          <cell r="A1305">
            <v>1401000159</v>
          </cell>
          <cell r="B1305" t="str">
            <v>SINAPI - 101911 - EXTINTOR DE INCENDIO PORTATIL COM CARGA DE PQS DE 12 KG, CLASSE BC - FORNECIMENTO E INSTALACAO. AF_10/2020_P /UN</v>
          </cell>
          <cell r="C1305">
            <v>0</v>
          </cell>
          <cell r="D1305">
            <v>0</v>
          </cell>
          <cell r="E1305">
            <v>240.95</v>
          </cell>
        </row>
        <row r="1306">
          <cell r="A1306">
            <v>1401000160</v>
          </cell>
          <cell r="B1306" t="str">
            <v>BLOCO AUTONOMO DE ILUMINACAO DE EMERGENCIA COM INSCRICAO DE SAIDA OU BALIZAMENTO, SISTEMA NAO PERMANENTE, COM UMA LAMPADA COMPACTA DE 9W (600 LUMENS) E BATERIA DE 6V-4AH, REF. BLOKITO D9-BALIZAMENTO DA AUREON OU SIMILAR /CJ</v>
          </cell>
          <cell r="C1306">
            <v>242</v>
          </cell>
          <cell r="D1306">
            <v>4.6900000000000004</v>
          </cell>
          <cell r="E1306">
            <v>246.69</v>
          </cell>
        </row>
        <row r="1307">
          <cell r="A1307">
            <v>1401000162</v>
          </cell>
          <cell r="B1307" t="str">
            <v>BLOCO AUTONOMO DE ILUMINACAO DE EMERGENCIA DE ACLARAMENTO, SISTEMA NAO PERMANENTE, COM UMA LAMPADA COMPACTAS DE 9W (600 LUMENS) E BATERIA DE 6V-4AH, REF. BLOKITO D9 - ACLARAMENTO DA AUREON OU SIMILAR /CJ</v>
          </cell>
          <cell r="C1307">
            <v>241.83</v>
          </cell>
          <cell r="D1307">
            <v>4.6900000000000004</v>
          </cell>
          <cell r="E1307">
            <v>246.52</v>
          </cell>
        </row>
        <row r="1308">
          <cell r="A1308">
            <v>1401000164</v>
          </cell>
          <cell r="B1308" t="str">
            <v>PLACA DE SINALIZACAO DE ALERTA, SIMBOLO TRIANGULAR, FUNDO AMARELO, PICTOGRAMA PRETO, FAIXA TRIANGULAR PRETA, EM PVC, 2MM ANTI-CHAMAS, NAS DIMENSOES (14X14)CM /UN</v>
          </cell>
          <cell r="C1308">
            <v>44.11</v>
          </cell>
          <cell r="D1308">
            <v>2.87</v>
          </cell>
          <cell r="E1308">
            <v>46.98</v>
          </cell>
        </row>
        <row r="1309">
          <cell r="A1309">
            <v>1401000167</v>
          </cell>
          <cell r="B1309" t="str">
            <v>PLACA DE SINALIZACAO DE PROIBICAO, SIMBOLO CIRCULAR, FUNDO BRANCO, PICTOGRAMA PRETO, FAIXA CIRCULAR E BARRA DIAMETRAL VERMELHA, EM PVC, 2MM ANTI-CHAMAS /UN</v>
          </cell>
          <cell r="C1309">
            <v>20</v>
          </cell>
          <cell r="D1309">
            <v>2.87</v>
          </cell>
          <cell r="E1309">
            <v>22.87</v>
          </cell>
        </row>
        <row r="1310">
          <cell r="A1310">
            <v>1401000170</v>
          </cell>
          <cell r="B1310" t="str">
            <v>PLACA DE SINALIZACAO DE ORIENTACAO E SALVAMENTO, SIMBOLO RETANGULAR, FUNDO VERDE, PICTOGRAMA FOTOLUMINESCENTE, EM PVC, 2MM ANTI-CHAMAS, NAS DIMENSOES (13X26)CM /UN</v>
          </cell>
          <cell r="C1310">
            <v>22.41</v>
          </cell>
          <cell r="D1310">
            <v>2.87</v>
          </cell>
          <cell r="E1310">
            <v>25.28</v>
          </cell>
        </row>
        <row r="1311">
          <cell r="A1311">
            <v>1401000173</v>
          </cell>
          <cell r="B1311" t="str">
            <v>PLACA DE EQUIPAMENTOS DE COMBATE A INCENDIO E ALARME, SIMBOLO QUADRADO, FUNDO VERMELHO, PICTOGRAMA FOTOLUMINESCENTE, EM PVC, 2MM ANTI-CHAMAS, NAS DIMENSOES (21X21)CM /UN</v>
          </cell>
          <cell r="C1311">
            <v>25.92</v>
          </cell>
          <cell r="D1311">
            <v>2.87</v>
          </cell>
          <cell r="E1311">
            <v>28.79</v>
          </cell>
        </row>
        <row r="1312">
          <cell r="A1312">
            <v>1401000176</v>
          </cell>
          <cell r="B1312" t="str">
            <v>PLACA DE INDICACAO CONTINUADA DE ROTAS DE FUGA "DIRECAO DE ROTA DE SAIDA", SIMBOLO RETANGULAR, FUNDO VERDE, PICTOGRAMA FOTOLUMINESCENTE, EM PVC, 2MM ANTI-CHAMAS, NAS DIMENSOES (7X20)CM /UN</v>
          </cell>
          <cell r="C1312">
            <v>15</v>
          </cell>
          <cell r="D1312">
            <v>2.87</v>
          </cell>
          <cell r="E1312">
            <v>17.87</v>
          </cell>
        </row>
        <row r="1314">
          <cell r="B1314" t="str">
            <v>REVESTIMENTO DE PAREDES</v>
          </cell>
        </row>
        <row r="1316">
          <cell r="A1316" t="str">
            <v>CODIGO</v>
          </cell>
          <cell r="B1316" t="str">
            <v>S E R V I C O S</v>
          </cell>
          <cell r="C1316" t="str">
            <v>MATERIAL</v>
          </cell>
          <cell r="D1316" t="str">
            <v>MAO OBRA</v>
          </cell>
          <cell r="E1316" t="str">
            <v>TOTAL</v>
          </cell>
        </row>
        <row r="1318">
          <cell r="A1318">
            <v>1501000080</v>
          </cell>
          <cell r="B1318" t="str">
            <v>SINAPI - 87879 - CHAPISCO APLICADO EM ALVENARIAS E ESTRUTURAS DE CONCRETO INTERNAS, COM COLHER DE PEDREIRO.  ARGAMASSA TRACO 1:3 COM PREPARO EM BETONEIRA 400L. AF_06/2014 /M2</v>
          </cell>
          <cell r="C1318">
            <v>0</v>
          </cell>
          <cell r="D1318">
            <v>0</v>
          </cell>
          <cell r="E1318">
            <v>2.8</v>
          </cell>
        </row>
        <row r="1319">
          <cell r="A1319">
            <v>1501000085</v>
          </cell>
          <cell r="B1319" t="str">
            <v>SINAPI - 87894 - CHAPISCO APLICADO EM ALVENARIA (SEM PRESENCA DE VAOS) E ESTRUTURAS DE CONCRETO DE FACHADA, COM COLHER DE PEDREIRO.  ARGAMASSA TRACO 1:3 COM PREPARO EM BETONEIRA 400L. AF_06/2014 /M2</v>
          </cell>
          <cell r="C1319">
            <v>0</v>
          </cell>
          <cell r="D1319">
            <v>0</v>
          </cell>
          <cell r="E1319">
            <v>4.5599999999999996</v>
          </cell>
        </row>
        <row r="1320">
          <cell r="A1320">
            <v>1501000100</v>
          </cell>
          <cell r="B1320" t="str">
            <v>CHAPISCO PARA PAREDES EXTERNAS E INTERNAS COM ARGAMASSA DE CIMENTO E AREIA NO TRACO 1:3 /M2</v>
          </cell>
          <cell r="C1320">
            <v>1.74</v>
          </cell>
          <cell r="D1320">
            <v>3.23</v>
          </cell>
          <cell r="E1320">
            <v>4.97</v>
          </cell>
        </row>
        <row r="1321">
          <cell r="A1321">
            <v>1501000102</v>
          </cell>
          <cell r="B1321" t="str">
            <v>SINAPI - 87775 - EMBOCO OU MASSA ÚNICA EM ARGAMASSA TRACO 1:2:8, PREPARO MECANICO COM BETONEIRA 400 L, APLICADA MANUALMENTE EM PANOS DE FACHADA COM PRESENCA DE VAOS, ESPESSURA DE 25 MM. AF_06/2014 /M2</v>
          </cell>
          <cell r="C1321">
            <v>0</v>
          </cell>
          <cell r="D1321">
            <v>0</v>
          </cell>
          <cell r="E1321">
            <v>40.03</v>
          </cell>
        </row>
        <row r="1322">
          <cell r="A1322">
            <v>1501000104</v>
          </cell>
          <cell r="B1322" t="str">
            <v>SINAPI - 87531 - EMBOCO, PARA RECEBIMENTO DE CERAMICA, EM ARGAMASSA TRACO 1:2:8, PREPARO MECANICO COM BETONEIRA 400L, APLICADO MANUALMENTE EM FACES INTERNAS DE PAREDES, PARA AMBIENTE COM AREA ENTRE 5M2 E 10M2, ESPESSURA DE 20MM, COM EXEC. DE TALISCAS</v>
          </cell>
          <cell r="C1322">
            <v>0</v>
          </cell>
          <cell r="D1322">
            <v>0</v>
          </cell>
          <cell r="E1322">
            <v>25.29</v>
          </cell>
        </row>
        <row r="1323">
          <cell r="A1323">
            <v>1501000105</v>
          </cell>
          <cell r="B1323" t="str">
            <v>SINAPI - 87792 - EMBOCO OU MASSA ÚNICA EM ARGAMASSA TRACO 1:2:8, PREPARO MECANICO COM BETONEIRA 400 L, APLICADA MANUALMENTE EM PANOS CEGOS DE FACHADA (SEM PRESENCA DE VAOS), ESPESSURA DE 25 MM. AF_06/2014 /M2</v>
          </cell>
          <cell r="C1323">
            <v>0</v>
          </cell>
          <cell r="D1323">
            <v>0</v>
          </cell>
          <cell r="E1323">
            <v>27.16</v>
          </cell>
        </row>
        <row r="1324">
          <cell r="A1324">
            <v>1501000108</v>
          </cell>
          <cell r="B1324" t="str">
            <v>REVESTIMENTO DE PAREDE CERAMICO, PLACAS DE (30 X 60)CM, LINHA WHITE PLAIN, BORDA BOLD DA PORTINARI OU SIMILAR, ASSENTADO COM ARGAMASSA COLANTE EM PO (CIMENTCOLA, QUARTZOLIT OU SIMILAR), INCL. REJUNTE L FLEX DA PORTOCOL OU SIMILAR /M2</v>
          </cell>
          <cell r="C1324">
            <v>56.49</v>
          </cell>
          <cell r="D1324">
            <v>17.23</v>
          </cell>
          <cell r="E1324">
            <v>73.72</v>
          </cell>
        </row>
        <row r="1325">
          <cell r="A1325">
            <v>1501000109</v>
          </cell>
          <cell r="B1325" t="str">
            <v>SINAPI - 87273 - REVESTIMENTO CERAMICO PARA PAREDES INTERNAS COM PLACAS TIPO ESMALTADA EXTRA DE DIMENSOES 33X45 CM APLICADAS EM AMBIENTES DE AREA MAIOR QUE 5 M2 NA ALTURA INTEIRA DAS PAREDES. AF_06/2014 /M2</v>
          </cell>
          <cell r="C1325">
            <v>0</v>
          </cell>
          <cell r="D1325">
            <v>0</v>
          </cell>
          <cell r="E1325">
            <v>47.3</v>
          </cell>
        </row>
        <row r="1326">
          <cell r="A1326">
            <v>1501000113</v>
          </cell>
          <cell r="B1326" t="str">
            <v>SINAPI - 87242 - REVESTIMENTO CERAMICO PARA PAREDES EXTERNAS EM PASTILHAS DE PORCELANA 5 X 5 CM (PLACAS DE 30 X 30 CM), ALINHADAS A PRUMO, APLICADO EM PANOS COM VAOS. AF_06/2014 /M2</v>
          </cell>
          <cell r="C1326">
            <v>0</v>
          </cell>
          <cell r="D1326">
            <v>0</v>
          </cell>
          <cell r="E1326">
            <v>175.48</v>
          </cell>
        </row>
        <row r="1327">
          <cell r="A1327">
            <v>1501000114</v>
          </cell>
          <cell r="B1327" t="str">
            <v>CANTONEIRA DE ALUMINIO ABAS IGUAIS 1", E = 3/16", PARA PROTECAO DE QUINA DE PAREDE /M</v>
          </cell>
          <cell r="C1327">
            <v>22.14</v>
          </cell>
          <cell r="D1327">
            <v>16.47</v>
          </cell>
          <cell r="E1327">
            <v>38.61</v>
          </cell>
        </row>
        <row r="1329">
          <cell r="B1329" t="str">
            <v>REVESTIMENTO DE FORROS</v>
          </cell>
        </row>
        <row r="1331">
          <cell r="A1331" t="str">
            <v>CODIGO</v>
          </cell>
          <cell r="B1331" t="str">
            <v>S E R V I C O S</v>
          </cell>
          <cell r="C1331" t="str">
            <v>MATERIAL</v>
          </cell>
          <cell r="D1331" t="str">
            <v>MAO OBRA</v>
          </cell>
          <cell r="E1331" t="str">
            <v>TOTAL</v>
          </cell>
        </row>
        <row r="1333">
          <cell r="A1333">
            <v>1601000095</v>
          </cell>
          <cell r="B1333" t="str">
            <v>SINAPI - 87881 - CHAPISCO APLICADO NO TETO, COM ROLO PARA TEXTURA ACRILICA. ARGAMASSA TRACO 1:4 E EMULSAO POLIMERICA (ADESIVO) COM PREPARO MANUAL. AF_06/2014 /M2</v>
          </cell>
          <cell r="C1333">
            <v>0</v>
          </cell>
          <cell r="D1333">
            <v>0</v>
          </cell>
          <cell r="E1333">
            <v>4.3499999999999996</v>
          </cell>
        </row>
        <row r="1334">
          <cell r="A1334">
            <v>1601000097</v>
          </cell>
          <cell r="B1334" t="str">
            <v>SINAPI - 87885 - CHAPISCO APLICADO NO TETO, COM ROLO PARA TEXTURA ACRILICA. ARGAMASSA INDUSTRIALIZADA COM PREPARO EM MISTURADOR 300 KG. AF_06/2014 /M2</v>
          </cell>
          <cell r="C1334">
            <v>0</v>
          </cell>
          <cell r="D1334">
            <v>0</v>
          </cell>
          <cell r="E1334">
            <v>6.1</v>
          </cell>
        </row>
        <row r="1335">
          <cell r="A1335">
            <v>1601000100</v>
          </cell>
          <cell r="B1335" t="str">
            <v>CHAPISCO PARA TETO COM ARGAMASSA DE CIMENTO E AREIA NO TRACO 1:3 /M2</v>
          </cell>
          <cell r="C1335">
            <v>1.74</v>
          </cell>
          <cell r="D1335">
            <v>8.08</v>
          </cell>
          <cell r="E1335">
            <v>9.82</v>
          </cell>
        </row>
        <row r="1336">
          <cell r="A1336">
            <v>1601000101</v>
          </cell>
          <cell r="B1336" t="str">
            <v>EMBOCO PARA FORRO, EMPREGANDO ARGAMASSA MISTA DE CIMENTO, CAL E AREIA NO TRACO 1:2:9, ESPESSURA DE 2 CM /M2</v>
          </cell>
          <cell r="C1336">
            <v>6.12</v>
          </cell>
          <cell r="D1336">
            <v>25.56</v>
          </cell>
          <cell r="E1336">
            <v>31.68</v>
          </cell>
        </row>
        <row r="1337">
          <cell r="A1337">
            <v>1601000102</v>
          </cell>
          <cell r="B1337" t="str">
            <v>SINAPI - 96117 - FORRO EM MADEIRA PINUS, PARA AMBIENTES COMERCIAIS, INCLUSIVE ESTRUTURA DE FIXACAO. AF_05/2017 /M2</v>
          </cell>
          <cell r="C1337">
            <v>0</v>
          </cell>
          <cell r="D1337">
            <v>0</v>
          </cell>
          <cell r="E1337">
            <v>118.41</v>
          </cell>
        </row>
        <row r="1338">
          <cell r="A1338">
            <v>1601000108</v>
          </cell>
          <cell r="B1338" t="str">
            <v>SINAPI - 96122 - ACABAMENTOS PARA FORRO (RODA-FORRO EM MADEIRA PINUS). AF_05/2017 /M</v>
          </cell>
          <cell r="C1338">
            <v>0</v>
          </cell>
          <cell r="D1338">
            <v>0</v>
          </cell>
          <cell r="E1338">
            <v>28.32</v>
          </cell>
        </row>
        <row r="1339">
          <cell r="A1339">
            <v>1601000110</v>
          </cell>
          <cell r="B1339" t="str">
            <v>SINAPI - 96113 - FORRO EM PLACAS DE GESSO, PARA AMBIENTES COMERCIAIS. AF_05/2017_P /M2</v>
          </cell>
          <cell r="C1339">
            <v>0</v>
          </cell>
          <cell r="D1339">
            <v>0</v>
          </cell>
          <cell r="E1339">
            <v>27.23</v>
          </cell>
        </row>
        <row r="1340">
          <cell r="A1340">
            <v>1601000111</v>
          </cell>
          <cell r="B1340" t="str">
            <v>SINAPI - 96114 - FORRO EM DRYWALL, PARA AMBIENTES COMERCIAIS, INCLUSIVE ESTRUTURA DE FIXACAO. AF_05/2017_P /M2</v>
          </cell>
          <cell r="C1340">
            <v>0</v>
          </cell>
          <cell r="D1340">
            <v>0</v>
          </cell>
          <cell r="E1340">
            <v>50.42</v>
          </cell>
        </row>
        <row r="1341">
          <cell r="A1341">
            <v>1601000112</v>
          </cell>
          <cell r="B1341" t="str">
            <v>MOLDURA DE GESSO (4X8)CM - FORNECIMENTO E INSTALACAO /M</v>
          </cell>
          <cell r="C1341">
            <v>10.17</v>
          </cell>
          <cell r="D1341">
            <v>4</v>
          </cell>
          <cell r="E1341">
            <v>14.17</v>
          </cell>
        </row>
        <row r="1342">
          <cell r="A1342">
            <v>1601000115</v>
          </cell>
          <cell r="B1342" t="str">
            <v>SINAPI - 96116 - FORRO EM REGUAS DE PVC, FRISADO, PARA AMBIENTES COMERCIAIS, INCLUSIVE ESTRUTURA DE FIXACAO. AF_05/2017_P /M2</v>
          </cell>
          <cell r="C1342">
            <v>0</v>
          </cell>
          <cell r="D1342">
            <v>0</v>
          </cell>
          <cell r="E1342">
            <v>57.12</v>
          </cell>
        </row>
        <row r="1343">
          <cell r="A1343">
            <v>1601000120</v>
          </cell>
          <cell r="B1343" t="str">
            <v>ANDAIME PARA USO INTERNO COMPOSTO DE PLATAFORMA DE TABUA COM 0,90M DE LARGURA SOBRE CAVALETES MOVEIS DE MADEIRA COM ELEVACAO DE ATE 1M /M2</v>
          </cell>
          <cell r="C1343">
            <v>1.1000000000000001</v>
          </cell>
          <cell r="D1343">
            <v>2.44</v>
          </cell>
          <cell r="E1343">
            <v>3.54</v>
          </cell>
        </row>
        <row r="1345">
          <cell r="B1345" t="str">
            <v>REVESTIMENTO DE PISOS</v>
          </cell>
        </row>
        <row r="1347">
          <cell r="A1347" t="str">
            <v>CODIGO</v>
          </cell>
          <cell r="B1347" t="str">
            <v>S E R V I C O S</v>
          </cell>
          <cell r="C1347" t="str">
            <v>MATERIAL</v>
          </cell>
          <cell r="D1347" t="str">
            <v>MAO OBRA</v>
          </cell>
          <cell r="E1347" t="str">
            <v>TOTAL</v>
          </cell>
        </row>
        <row r="1349">
          <cell r="A1349">
            <v>1701000100</v>
          </cell>
          <cell r="B1349" t="str">
            <v>APILOAMENTO DE SOLO, PARA RECEBIMENTO DE LASTRO, COM MACO DE 30 KG /M2</v>
          </cell>
          <cell r="C1349">
            <v>0</v>
          </cell>
          <cell r="D1349">
            <v>10.91</v>
          </cell>
          <cell r="E1349">
            <v>10.91</v>
          </cell>
        </row>
        <row r="1350">
          <cell r="A1350">
            <v>1701000101</v>
          </cell>
          <cell r="B1350" t="str">
            <v>SINAPI - 95240 - LASTRO DE CONCRETO MAGRO, APLICADO EM PISOS OU RADIERS, ESPESSURA DE 3 CM. AF_07/2016 /M2</v>
          </cell>
          <cell r="C1350">
            <v>0</v>
          </cell>
          <cell r="D1350">
            <v>0</v>
          </cell>
          <cell r="E1350">
            <v>11.96</v>
          </cell>
        </row>
        <row r="1351">
          <cell r="A1351">
            <v>1701000102</v>
          </cell>
          <cell r="B1351" t="str">
            <v>CONTRAPISO EM CONCRETO FCK=15MPa, TRACO 1:3,4:3,5 (CIMENTO, AREIA MEDIA E BRITA 1), ESPESSURA DE 5CM /M2</v>
          </cell>
          <cell r="C1351">
            <v>15.98</v>
          </cell>
          <cell r="D1351">
            <v>5.91</v>
          </cell>
          <cell r="E1351">
            <v>21.89</v>
          </cell>
        </row>
        <row r="1352">
          <cell r="A1352">
            <v>1701000106</v>
          </cell>
          <cell r="B1352" t="str">
            <v>PISO TIPO PORCELANATO ESMALTADO ACETINADO PARA AREAS INTERNAS, PLACAS DE (60 X 60)CM, TIPO A, LINHA YORK, BORDA BOLD DA PORTINARI OU SIMILAR, EMPREGANDO ARGAMASSA COLANTE EM PO, QUARTZOLIT OU SIMILAR, INCLUSIVE REJUNTE /M2</v>
          </cell>
          <cell r="C1352">
            <v>86.65</v>
          </cell>
          <cell r="D1352">
            <v>10.72</v>
          </cell>
          <cell r="E1352">
            <v>97.37</v>
          </cell>
        </row>
        <row r="1353">
          <cell r="A1353">
            <v>1701000107</v>
          </cell>
          <cell r="B1353" t="str">
            <v>RODAPE TIPO PORCELANATO ESMALTADO ACETINADO, LINHA YORK, BORDA BOLD, H=11CM DA PORTINARI OU SIMILAR, ASSENTADO COM ARGAMASSA IDEM AO PISO /M</v>
          </cell>
          <cell r="C1353">
            <v>22.34</v>
          </cell>
          <cell r="D1353">
            <v>8.23</v>
          </cell>
          <cell r="E1353">
            <v>30.57</v>
          </cell>
        </row>
        <row r="1354">
          <cell r="A1354">
            <v>1701000108</v>
          </cell>
          <cell r="B1354" t="str">
            <v>PISO TIPO PORCELANATO NATURAL PARA AREAS EXTERNAS, PLACAS DE (60 X 60)CM, TIPO A, LINHA YORK, BORDA BOLD DA PORTINARI OU SIMILAR, EMPREGANDO ARGAMASSA COLANTE EM PO, QUARTZOLIT OU SIMILAR, INCLUSIVE REJUNTE /M2</v>
          </cell>
          <cell r="C1354">
            <v>86.65</v>
          </cell>
          <cell r="D1354">
            <v>10.72</v>
          </cell>
          <cell r="E1354">
            <v>97.37</v>
          </cell>
        </row>
        <row r="1355">
          <cell r="A1355">
            <v>1701000109</v>
          </cell>
          <cell r="B1355" t="str">
            <v>RODAPE TIPO PORCELANATO NATURAL, LINHA YORK, BORDA BOLD, H=11CM DA PORTINARI OU SIMILAR, ASSENTADO COM ARGAMASSA IDEM AO PISO /M</v>
          </cell>
          <cell r="C1355">
            <v>22.34</v>
          </cell>
          <cell r="D1355">
            <v>8.23</v>
          </cell>
          <cell r="E1355">
            <v>30.57</v>
          </cell>
        </row>
        <row r="1356">
          <cell r="A1356">
            <v>1701000110</v>
          </cell>
          <cell r="B1356" t="str">
            <v>SINAPI - 87257 - REVESTIMENTO CERAMICO PARA PISO COM PLACAS TIPO ESMALTADA EXTRA DE DIMENSOES 60X60 CM APLICADA EM AMBIENTES DE AREA MAIOR QUE 10 M2. AF_06/2014 /M2</v>
          </cell>
          <cell r="C1356">
            <v>0</v>
          </cell>
          <cell r="D1356">
            <v>0</v>
          </cell>
          <cell r="E1356">
            <v>57</v>
          </cell>
        </row>
        <row r="1357">
          <cell r="A1357">
            <v>1701000111</v>
          </cell>
          <cell r="B1357" t="str">
            <v>SINAPI - 88650 - RODAPE CERAMICO DE 7CM DE ALTURA COM PLACAS TIPO ESMALTADA EXTRA DE DIMENSOES 60X60CM. AF_06/2014 /M</v>
          </cell>
          <cell r="C1357">
            <v>0</v>
          </cell>
          <cell r="D1357">
            <v>0</v>
          </cell>
          <cell r="E1357">
            <v>10.25</v>
          </cell>
        </row>
        <row r="1358">
          <cell r="A1358">
            <v>1701000116</v>
          </cell>
          <cell r="B1358" t="str">
            <v>REGULARIZACAO SARRAFEADA PARA REVESTIMENTO DE PISO COM ARGAMASSA DE CIMENTO E AREIA NO TRACO 1:3, NA(S) ESPESSURA(S):- 2 CM /M2</v>
          </cell>
          <cell r="C1358">
            <v>10.86</v>
          </cell>
          <cell r="D1358">
            <v>8.08</v>
          </cell>
          <cell r="E1358">
            <v>18.940000000000001</v>
          </cell>
        </row>
        <row r="1359">
          <cell r="A1359">
            <v>1701000117</v>
          </cell>
          <cell r="B1359" t="str">
            <v>- 3 CM /M2</v>
          </cell>
          <cell r="C1359">
            <v>16.29</v>
          </cell>
          <cell r="D1359">
            <v>8.08</v>
          </cell>
          <cell r="E1359">
            <v>24.37</v>
          </cell>
        </row>
        <row r="1360">
          <cell r="A1360">
            <v>1701000118</v>
          </cell>
          <cell r="B1360" t="str">
            <v>SINAPI - 98673 - PISO VINILICO SEMI-FLEXIVEL EM PLACAS, PADRAO LISO, ESPESSURA 3,2 MM, FIXADO COM COLA. AF_06/2018 /M2</v>
          </cell>
          <cell r="C1360">
            <v>0</v>
          </cell>
          <cell r="D1360">
            <v>0</v>
          </cell>
          <cell r="E1360">
            <v>154.54</v>
          </cell>
        </row>
        <row r="1361">
          <cell r="A1361">
            <v>1701000119</v>
          </cell>
          <cell r="B1361" t="str">
            <v>SINAPI - 98688 - RODAPE EM POLIESTIRENO, ALTURA 5 CM. AF_09/2020 /M</v>
          </cell>
          <cell r="C1361">
            <v>0</v>
          </cell>
          <cell r="D1361">
            <v>0</v>
          </cell>
          <cell r="E1361">
            <v>45.96</v>
          </cell>
        </row>
        <row r="1362">
          <cell r="A1362">
            <v>1701000120</v>
          </cell>
          <cell r="B1362" t="str">
            <v>SINAPI - 101752 - PISO EM GRANILITE, MARMORITE OU GRANITINA EM AMBIENTES INTERNOS. AF_09/2020 /M2</v>
          </cell>
          <cell r="C1362">
            <v>0</v>
          </cell>
          <cell r="D1362">
            <v>0</v>
          </cell>
          <cell r="E1362">
            <v>36.32</v>
          </cell>
        </row>
        <row r="1363">
          <cell r="A1363">
            <v>1701000124</v>
          </cell>
          <cell r="B1363" t="str">
            <v>RODAPE PRE-MOLDADO DE GRANILITE, MARMORITE OU GRANITINA L=10 CM, ASSENTADA COM ARGAMASSA DE CIMENTO E AREIA TRACO 1:4 - FORNECIMENTO E INSTALACAO /M</v>
          </cell>
          <cell r="C1363">
            <v>31.55</v>
          </cell>
          <cell r="D1363">
            <v>23.1</v>
          </cell>
          <cell r="E1363">
            <v>54.65</v>
          </cell>
        </row>
        <row r="1364">
          <cell r="A1364">
            <v>1701000125</v>
          </cell>
          <cell r="B1364" t="str">
            <v>SOLEIRA PRE-MOLDADA EM GRANILITE, MARMORITE OU GRANITINA, L=15CM, ASSENTADA COM ARGAMASSA DE CIMENTO E AREIA NO TRACO 1:4 /M</v>
          </cell>
          <cell r="C1364">
            <v>85.6</v>
          </cell>
          <cell r="D1364">
            <v>14.09</v>
          </cell>
          <cell r="E1364">
            <v>99.69</v>
          </cell>
        </row>
        <row r="1365">
          <cell r="A1365">
            <v>1701000126</v>
          </cell>
          <cell r="B1365" t="str">
            <v>APLICACAO DE CERA INCOLOR LIQUIDA (BRILHO VAX OU SIMILAR), EM DUAS DEMAOS, SOBRE SUPERFICIE DE GRANILITE /M2</v>
          </cell>
          <cell r="C1365">
            <v>0.34</v>
          </cell>
          <cell r="D1365">
            <v>1.1599999999999999</v>
          </cell>
          <cell r="E1365">
            <v>1.5</v>
          </cell>
        </row>
        <row r="1366">
          <cell r="A1366">
            <v>1701000127</v>
          </cell>
          <cell r="B1366" t="str">
            <v>APLICACAO DE RESINA ACRILICA (HIDRONORTH OU SIMILAR), EM DUAS DEMAOS, SOBRE SUPERFICIE DE GRANILITE /M2</v>
          </cell>
          <cell r="C1366">
            <v>5.28</v>
          </cell>
          <cell r="D1366">
            <v>9.64</v>
          </cell>
          <cell r="E1366">
            <v>14.92</v>
          </cell>
        </row>
        <row r="1367">
          <cell r="A1367">
            <v>1701000128</v>
          </cell>
          <cell r="B1367" t="str">
            <v>PEITORIL DE GRANILITE PRE-MOLDADO DE 15 CM DE LARGURA, ASSENTADOS COM ARGAMASSA DE CIMENTO E AREIA NO TRACO 1:4 /M</v>
          </cell>
          <cell r="C1367">
            <v>12.9</v>
          </cell>
          <cell r="D1367">
            <v>14.09</v>
          </cell>
          <cell r="E1367">
            <v>26.99</v>
          </cell>
        </row>
        <row r="1368">
          <cell r="A1368">
            <v>1701000130</v>
          </cell>
          <cell r="B1368" t="str">
            <v>SINAPI - 94994 - EXECUCAO DE PASSEIO (CALCADA) OU PISO DE CONCRETO COM CONCRETO MOLDADO IN LOCO, FEITO EM OBRA, ACABAMENTO CONVENCIONAL, ESPESSURA 8 CM, ARMADO. AF_07/2016 /M2</v>
          </cell>
          <cell r="C1368">
            <v>0</v>
          </cell>
          <cell r="D1368">
            <v>0</v>
          </cell>
          <cell r="E1368">
            <v>73.069999999999993</v>
          </cell>
        </row>
        <row r="1369">
          <cell r="A1369">
            <v>1701000131</v>
          </cell>
          <cell r="B1369" t="str">
            <v>SINAPI - 94997 - EXECUCAO DE PASSEIO (CALCADA) OU PISO DE CONCRETO COM CONCRETO MOLDADO IN LOCO, USINADO, ACABAMENTO CONVENCIONAL, ESPESSURA 10 CM, ARMADO. AF_07/2016 /M2</v>
          </cell>
          <cell r="C1369">
            <v>0</v>
          </cell>
          <cell r="D1369">
            <v>0</v>
          </cell>
          <cell r="E1369">
            <v>79.08</v>
          </cell>
        </row>
        <row r="1370">
          <cell r="A1370">
            <v>1701000132</v>
          </cell>
          <cell r="B1370" t="str">
            <v>SINAPI - 101747 - PISO EM CONCRETO 20 MPA PREPARO MECANICO, ESPESSURA 7CM. AF_09/2020 /M2</v>
          </cell>
          <cell r="C1370">
            <v>0</v>
          </cell>
          <cell r="D1370">
            <v>0</v>
          </cell>
          <cell r="E1370">
            <v>53.48</v>
          </cell>
        </row>
        <row r="1371">
          <cell r="A1371">
            <v>1701000142</v>
          </cell>
          <cell r="B1371" t="str">
            <v>SINAPI - 94990 - EXECUCAO DE PASSEIO (CALCADA) OU PISO DE CONCRETO COM CONCRETO MOLDADO IN LOCO, FEITO EM OBRA, ACABAMENTO CONVENCIONAL, NAO ARMADO. AF_07/2016 /M3</v>
          </cell>
          <cell r="C1371">
            <v>0</v>
          </cell>
          <cell r="D1371">
            <v>0</v>
          </cell>
          <cell r="E1371">
            <v>535.59</v>
          </cell>
        </row>
        <row r="1372">
          <cell r="A1372">
            <v>1701000146</v>
          </cell>
          <cell r="B1372" t="str">
            <v>PISO DE CONCRETO FCK=20 MPA, VIBRADO EM OBRA, CONTROLE B,  ESPESSURA 7CM, ARMADO, ACABAMENTO POLIDO COM ACABADORA DE SUPERFICIE, JUNTA SERRADA /M2</v>
          </cell>
          <cell r="C1372">
            <v>55.83</v>
          </cell>
          <cell r="D1372">
            <v>16.149999999999999</v>
          </cell>
          <cell r="E1372">
            <v>71.98</v>
          </cell>
        </row>
        <row r="1373">
          <cell r="A1373">
            <v>1701000148</v>
          </cell>
          <cell r="B1373" t="str">
            <v>PISO DE CONCRETO FCK=20 MPA, VIBRADO EM OBRA, CONTROLE B, ESPESSURA 10CM, ARMADO, ACABAMENTO POLIDO COM ACABADORA DE SUPERFICIE, JUNTA SERRADA /M2</v>
          </cell>
          <cell r="C1373">
            <v>67.239999999999995</v>
          </cell>
          <cell r="D1373">
            <v>21.07</v>
          </cell>
          <cell r="E1373">
            <v>88.31</v>
          </cell>
        </row>
        <row r="1374">
          <cell r="A1374">
            <v>1701000150</v>
          </cell>
          <cell r="B1374" t="str">
            <v>SINAPI - 98679 - PISO CIMENTADO, TRACO 1:3 (CIMENTO E AREIA), ACABAMENTO LISO, ESPESSURA 2,0 CM, PREPARO MECANICO DA ARGAMASSA. AF_09/2020 /M2</v>
          </cell>
          <cell r="C1374">
            <v>0</v>
          </cell>
          <cell r="D1374">
            <v>0</v>
          </cell>
          <cell r="E1374">
            <v>24.64</v>
          </cell>
        </row>
        <row r="1375">
          <cell r="A1375">
            <v>1701000152</v>
          </cell>
          <cell r="B1375" t="str">
            <v>SINAPI - 98680 - PISO CIMENTADO, TRACO 1:3 (CIMENTO E AREIA), ACABAMENTO LISO, ESPESSURA 3,0 CM, PREPARO MECANICO DA ARGAMASSA. AF_09/2020 /M2</v>
          </cell>
          <cell r="C1375">
            <v>0</v>
          </cell>
          <cell r="D1375">
            <v>0</v>
          </cell>
          <cell r="E1375">
            <v>31.01</v>
          </cell>
        </row>
        <row r="1376">
          <cell r="A1376">
            <v>1701000156</v>
          </cell>
          <cell r="B1376" t="str">
            <v>SINAPI - 98681 - PISO CIMENTADO, TRACO 1:3 (CIMENTO E AREIA), ACABAMENTO RUSTICO, ESPESSURA 2,0 CM, PREPARO MECANICO DA ARGAMASSA. AF_09/2020 /M2</v>
          </cell>
          <cell r="C1376">
            <v>0</v>
          </cell>
          <cell r="D1376">
            <v>0</v>
          </cell>
          <cell r="E1376">
            <v>22.97</v>
          </cell>
        </row>
        <row r="1377">
          <cell r="A1377">
            <v>1701000160</v>
          </cell>
          <cell r="B1377" t="str">
            <v>RODAPE EM CIMENTADO DESEMPENADO E ALISADO COM ALTURA DE 7CM /M</v>
          </cell>
          <cell r="C1377">
            <v>1.19</v>
          </cell>
          <cell r="D1377">
            <v>17.05</v>
          </cell>
          <cell r="E1377">
            <v>18.239999999999998</v>
          </cell>
        </row>
        <row r="1378">
          <cell r="A1378">
            <v>1701000162</v>
          </cell>
          <cell r="B1378" t="str">
            <v>RODAPE EM CIMENTADO DESEMPENADO E ALISADO COM ALTURA DE 10CM /M</v>
          </cell>
          <cell r="C1378">
            <v>1.36</v>
          </cell>
          <cell r="D1378">
            <v>17.05</v>
          </cell>
          <cell r="E1378">
            <v>18.41</v>
          </cell>
        </row>
        <row r="1379">
          <cell r="A1379">
            <v>1701000165</v>
          </cell>
          <cell r="B1379" t="str">
            <v>SINAPI - 98689 - SOLEIRA EM GRANITO, LARGURA 15 CM, ESPESSURA 2,0 CM. AF_09/2020 /M</v>
          </cell>
          <cell r="C1379">
            <v>0</v>
          </cell>
          <cell r="D1379">
            <v>0</v>
          </cell>
          <cell r="E1379">
            <v>82.99</v>
          </cell>
        </row>
        <row r="1380">
          <cell r="A1380">
            <v>1701000167</v>
          </cell>
          <cell r="B1380" t="str">
            <v>PEITORIL DE GRANITO CINZA ANDORINHA DE 15 CM DE LARGURA, ASSENTADO COM ARGAMASSA DE CIMENTO E AREIA MEDIA NO TRACO 1:3 /M</v>
          </cell>
          <cell r="C1380">
            <v>73.430000000000007</v>
          </cell>
          <cell r="D1380">
            <v>12.94</v>
          </cell>
          <cell r="E1380">
            <v>86.37</v>
          </cell>
        </row>
        <row r="1381">
          <cell r="A1381">
            <v>1701000197</v>
          </cell>
          <cell r="B1381" t="str">
            <v>RASPAGEM DE ASSOALHO DE MADEIRA, COM PALHA DE ACO, PARA REMOCAO DE ENCERAMENTOS /M2</v>
          </cell>
          <cell r="C1381">
            <v>0.41</v>
          </cell>
          <cell r="D1381">
            <v>6.54</v>
          </cell>
          <cell r="E1381">
            <v>6.95</v>
          </cell>
        </row>
        <row r="1383">
          <cell r="B1383" t="str">
            <v>VIDROS</v>
          </cell>
        </row>
        <row r="1385">
          <cell r="A1385" t="str">
            <v>CODIGO</v>
          </cell>
          <cell r="B1385" t="str">
            <v>S E R V I C O S</v>
          </cell>
          <cell r="C1385" t="str">
            <v>MATERIAL</v>
          </cell>
          <cell r="D1385" t="str">
            <v>MAO OBRA</v>
          </cell>
          <cell r="E1385" t="str">
            <v>TOTAL</v>
          </cell>
        </row>
        <row r="1387">
          <cell r="A1387">
            <v>1801000080</v>
          </cell>
          <cell r="B1387" t="str">
            <v>SINAPI - 102151 - INSTALACAO DE VIDRO LISO INCOLOR, E = 3 MM, EM ESQUADRIA DE MADEIRA, FIXADO COM BAGUETE. AF_01/2021 /M2</v>
          </cell>
          <cell r="C1387">
            <v>0</v>
          </cell>
          <cell r="D1387">
            <v>0</v>
          </cell>
          <cell r="E1387">
            <v>123.83</v>
          </cell>
        </row>
        <row r="1388">
          <cell r="A1388">
            <v>1801000085</v>
          </cell>
          <cell r="B1388" t="str">
            <v>SINAPI - 102161 - INSTALACAO DE VIDRO LISO INCOLOR, E = 3 MM, EM ESQUADRIA DE ALUMINIO OU PVC, FIXADO COM BAGUETE. AF_01/2021_P /M2</v>
          </cell>
          <cell r="C1388">
            <v>0</v>
          </cell>
          <cell r="D1388">
            <v>0</v>
          </cell>
          <cell r="E1388">
            <v>194.21</v>
          </cell>
        </row>
        <row r="1389">
          <cell r="A1389">
            <v>1801000090</v>
          </cell>
          <cell r="B1389" t="str">
            <v>SINAPI - 102152 - INSTALACAO DE VIDRO LISO, E = 4 MM, EM ESQUADRIA DE MADEIRA, FIXADO COM BAGUETE. AF_01/2021 /M2</v>
          </cell>
          <cell r="C1389">
            <v>0</v>
          </cell>
          <cell r="D1389">
            <v>0</v>
          </cell>
          <cell r="E1389">
            <v>155.49</v>
          </cell>
        </row>
        <row r="1390">
          <cell r="A1390">
            <v>1801000095</v>
          </cell>
          <cell r="B1390" t="str">
            <v>SINAPI - 102162 - INSTALACAO DE VIDRO LISO INCOLOR, E = 4 MM, EM ESQUADRIA DE ALUMINIO OU PVC, FIXADO COM BAGUETE. AF_01/2021_P /M2</v>
          </cell>
          <cell r="C1390">
            <v>0</v>
          </cell>
          <cell r="D1390">
            <v>0</v>
          </cell>
          <cell r="E1390">
            <v>225.87</v>
          </cell>
        </row>
        <row r="1391">
          <cell r="A1391">
            <v>1801000102</v>
          </cell>
          <cell r="B1391" t="str">
            <v>INSTALACAO DE VIDRO CANELADO OU MARTELADO LISO, E = 4 MM, EM ESQUADRIA DE MADEIRA, FIXADO COM BAGUETE. AF_01/2021 /M2</v>
          </cell>
          <cell r="C1391">
            <v>115.06</v>
          </cell>
          <cell r="D1391">
            <v>19.32</v>
          </cell>
          <cell r="E1391">
            <v>134.38</v>
          </cell>
        </row>
        <row r="1392">
          <cell r="A1392">
            <v>1801000104</v>
          </cell>
          <cell r="B1392" t="str">
            <v>INSTALACAO DE VIDRO CANELADO OU MARTELADO LISO, E = 4 MM, EM ESQUADRIA DE ALUMINIO OU PVC, FIXADO COM BAGUETE. AF_01/2021 /M2</v>
          </cell>
          <cell r="C1392">
            <v>181.34</v>
          </cell>
          <cell r="D1392">
            <v>23.42</v>
          </cell>
          <cell r="E1392">
            <v>204.76</v>
          </cell>
        </row>
        <row r="1393">
          <cell r="A1393">
            <v>1801000105</v>
          </cell>
          <cell r="B1393" t="str">
            <v>SINAPI - 102153 - INSTALACAO DE VIDRO LISO FUME, E = 4 MM, EM ESQUADRIA DE MADEIRA, FIXADO COM BAGUETE. AF_01/2021 /M2</v>
          </cell>
          <cell r="C1393">
            <v>0</v>
          </cell>
          <cell r="D1393">
            <v>0</v>
          </cell>
          <cell r="E1393">
            <v>197.71</v>
          </cell>
        </row>
        <row r="1394">
          <cell r="A1394">
            <v>1801000106</v>
          </cell>
          <cell r="B1394" t="str">
            <v>SINAPI - 102163 - INSTALACAO DE VIDRO LISO FUME, E = 4 MM, EM ESQUADRIA DE ALUMINIO OU PVC, FIXADO COM BAGUETE. AF_01/2021_P /M2</v>
          </cell>
          <cell r="C1394">
            <v>0</v>
          </cell>
          <cell r="D1394">
            <v>0</v>
          </cell>
          <cell r="E1394">
            <v>268.08999999999997</v>
          </cell>
        </row>
        <row r="1395">
          <cell r="A1395">
            <v>1801000108</v>
          </cell>
          <cell r="B1395" t="str">
            <v>SINAPI - 102172 - INSTALACAO DE VIDRO ARAMADO, E = 7 MM, EM ESQUADRIA DE ALUMINIO OU PVC, FIXADO COM BAGUETE. AF_01/2021_P /M2</v>
          </cell>
          <cell r="C1395">
            <v>0</v>
          </cell>
          <cell r="D1395">
            <v>0</v>
          </cell>
          <cell r="E1395">
            <v>389.48</v>
          </cell>
        </row>
        <row r="1396">
          <cell r="A1396">
            <v>1801000110</v>
          </cell>
          <cell r="B1396" t="str">
            <v>SINAPI - 102179 - INSTALACAO DE VIDRO TEMPERADO, E = 6 MM, ENCAIXADO EM PERFIL U. AF_01/2021_P /M2</v>
          </cell>
          <cell r="C1396">
            <v>0</v>
          </cell>
          <cell r="D1396">
            <v>0</v>
          </cell>
          <cell r="E1396">
            <v>265.54000000000002</v>
          </cell>
        </row>
        <row r="1397">
          <cell r="A1397">
            <v>1801000112</v>
          </cell>
          <cell r="B1397" t="str">
            <v>SINAPI - 102180 - INSTALACAO DE VIDRO TEMPERADO, E = 8 MM, ENCAIXADO EM PERFIL U. AF_01/2021_P /M2</v>
          </cell>
          <cell r="C1397">
            <v>0</v>
          </cell>
          <cell r="D1397">
            <v>0</v>
          </cell>
          <cell r="E1397">
            <v>306.24</v>
          </cell>
        </row>
        <row r="1398">
          <cell r="A1398">
            <v>1801000114</v>
          </cell>
          <cell r="B1398" t="str">
            <v>SINAPI - 102181 - INSTALACAO DE VIDRO TEMPERADO, E = 10 MM, ENCAIXADO EM PERFIL U. AF_01/2021_P /M2</v>
          </cell>
          <cell r="C1398">
            <v>0</v>
          </cell>
          <cell r="D1398">
            <v>0</v>
          </cell>
          <cell r="E1398">
            <v>362.01</v>
          </cell>
        </row>
        <row r="1399">
          <cell r="A1399">
            <v>1801000120</v>
          </cell>
          <cell r="B1399" t="str">
            <v>ESPELHO CRISTAL, ESPESSURA 4MM FIXADO COM BOTAO FRANCES DE PLASTICO CROMADO, PARAFUSO E BUCHA, SEM MOLDURA - FORNECIMENTO E INSTALACAO /M2</v>
          </cell>
          <cell r="C1399">
            <v>375.11</v>
          </cell>
          <cell r="D1399">
            <v>37.380000000000003</v>
          </cell>
          <cell r="E1399">
            <v>412.49</v>
          </cell>
        </row>
        <row r="1400">
          <cell r="A1400">
            <v>1801000130</v>
          </cell>
          <cell r="B1400" t="str">
            <v>SINAPI - 101164 - ALVENARIA DE VEDACAO COM BLOCO DE VIDRO, TIPO CANELADO, DE 8X19X19CM E ARGAMASSA DE ASSENTAMENTO COM PREPARO EM BETONEIRA. AF_05/2020 /M2</v>
          </cell>
          <cell r="C1400">
            <v>0</v>
          </cell>
          <cell r="D1400">
            <v>0</v>
          </cell>
          <cell r="E1400">
            <v>589.12</v>
          </cell>
        </row>
        <row r="1401">
          <cell r="A1401">
            <v>1801000132</v>
          </cell>
          <cell r="B1401" t="str">
            <v>SINAPI - 101163 - ALVENARIA DE VEDACAO COM BLOCO DE VIDRO VAZADO, TIPO VENEZIANA, DE 6X20X20CM E ARGAMASSA DE ASSENTAMENTO COM PREPARO EM BETONEIRA. AF_05/2020 /M2</v>
          </cell>
          <cell r="C1401">
            <v>0</v>
          </cell>
          <cell r="D1401">
            <v>0</v>
          </cell>
          <cell r="E1401">
            <v>817.64</v>
          </cell>
        </row>
        <row r="1403">
          <cell r="B1403" t="str">
            <v>PINTURA</v>
          </cell>
        </row>
        <row r="1405">
          <cell r="A1405" t="str">
            <v>CODIGO</v>
          </cell>
          <cell r="B1405" t="str">
            <v>S E R V I C O S</v>
          </cell>
          <cell r="C1405" t="str">
            <v>MATERIAL</v>
          </cell>
          <cell r="D1405" t="str">
            <v>MAO OBRA</v>
          </cell>
          <cell r="E1405" t="str">
            <v>TOTAL</v>
          </cell>
        </row>
        <row r="1408">
          <cell r="A1408">
            <v>1901003010</v>
          </cell>
          <cell r="B1408" t="str">
            <v>PINTURA COM FUNDO PREPARADOR EM PAREDES E TETOS (SUPERFICIES VELHAS) EM 1(UMA) DEMAO /M2</v>
          </cell>
          <cell r="C1408">
            <v>0.5</v>
          </cell>
          <cell r="D1408">
            <v>1.23</v>
          </cell>
          <cell r="E1408">
            <v>1.73</v>
          </cell>
        </row>
        <row r="1409">
          <cell r="A1409">
            <v>1901003016</v>
          </cell>
          <cell r="B1409" t="str">
            <v>SINAPI - 88484 - APLICACAO DE FUNDO SELADOR ACRILICO EM TETO, UMA DEMAO. AF_06/2014 /M2</v>
          </cell>
          <cell r="C1409">
            <v>0</v>
          </cell>
          <cell r="D1409">
            <v>0</v>
          </cell>
          <cell r="E1409">
            <v>2.31</v>
          </cell>
        </row>
        <row r="1410">
          <cell r="A1410">
            <v>1901003017</v>
          </cell>
          <cell r="B1410" t="str">
            <v>SINAPI - 88485 - APLICACAO DE FUNDO SELADOR ACRILICO EM PAREDES, UMA DEMAO. AF_06/2014 /M2</v>
          </cell>
          <cell r="C1410">
            <v>0</v>
          </cell>
          <cell r="D1410">
            <v>0</v>
          </cell>
          <cell r="E1410">
            <v>2.0099999999999998</v>
          </cell>
        </row>
        <row r="1411">
          <cell r="A1411">
            <v>1901003020</v>
          </cell>
          <cell r="B1411" t="str">
            <v>SINAPI - 100719 - PINTURA COM TINTA ALQUIDICA DE FUNDO (TIPO ZARCAO) PULVERIZADA SOBRE PERFIL METALICO EXECUTADO EM FABRICA (POR DEMAO). AF_01/2020 /M2</v>
          </cell>
          <cell r="C1411">
            <v>0</v>
          </cell>
          <cell r="D1411">
            <v>0</v>
          </cell>
          <cell r="E1411">
            <v>6.96</v>
          </cell>
        </row>
        <row r="1412">
          <cell r="A1412">
            <v>1901003025</v>
          </cell>
          <cell r="B1412" t="str">
            <v>SINAPI - 88497 - APLICACAO E LIXAMENTO DE MASSA LATEX EM PAREDES, DUAS DEMAOS. AF_06/2014 /M2</v>
          </cell>
          <cell r="C1412">
            <v>0</v>
          </cell>
          <cell r="D1412">
            <v>0</v>
          </cell>
          <cell r="E1412">
            <v>11.65</v>
          </cell>
        </row>
        <row r="1413">
          <cell r="A1413">
            <v>1901003030</v>
          </cell>
          <cell r="B1413" t="str">
            <v>SINAPI - 88496 - APLICACAO E LIXAMENTO DE MASSA LATEX EM TETO, DUAS DEMAOS. AF_06/2014 /M2</v>
          </cell>
          <cell r="C1413">
            <v>0</v>
          </cell>
          <cell r="D1413">
            <v>0</v>
          </cell>
          <cell r="E1413">
            <v>20.37</v>
          </cell>
        </row>
        <row r="1414">
          <cell r="A1414">
            <v>1901003033</v>
          </cell>
          <cell r="B1414" t="str">
            <v>APLICACAO E LIXAMENTO DE MASSA ACRILICA EM PAREDES EM DUAS DEMAOS /M2</v>
          </cell>
          <cell r="C1414">
            <v>8.1999999999999993</v>
          </cell>
          <cell r="D1414">
            <v>12.83</v>
          </cell>
          <cell r="E1414">
            <v>21.03</v>
          </cell>
        </row>
        <row r="1415">
          <cell r="A1415">
            <v>1901003035</v>
          </cell>
          <cell r="B1415" t="str">
            <v>EMASSAMENTO EM ESQUADRIAS DE MADEIRA, COM 1(UMA) MAO DE MASSA A OLEO /M2</v>
          </cell>
          <cell r="C1415">
            <v>5.9</v>
          </cell>
          <cell r="D1415">
            <v>10.95</v>
          </cell>
          <cell r="E1415">
            <v>16.850000000000001</v>
          </cell>
        </row>
        <row r="1416">
          <cell r="A1416">
            <v>1901003110</v>
          </cell>
          <cell r="B1416" t="str">
            <v>SINAPI - 88487 - APLICACAO MANUAL DE PINTURA COM TINTA LATEX PVA EM PAREDES, DUAS DEMAOS. AF_06/2014 /M2</v>
          </cell>
          <cell r="C1416">
            <v>0</v>
          </cell>
          <cell r="D1416">
            <v>0</v>
          </cell>
          <cell r="E1416">
            <v>9.32</v>
          </cell>
        </row>
        <row r="1417">
          <cell r="A1417">
            <v>1901003115</v>
          </cell>
          <cell r="B1417" t="str">
            <v>SINAPI - 88486 - APLICACAO MANUAL DE PINTURA COM TINTA LATEX PVA EM TETO, DUAS DEMAOS. AF_06/2014 /M2</v>
          </cell>
          <cell r="C1417">
            <v>0</v>
          </cell>
          <cell r="D1417">
            <v>0</v>
          </cell>
          <cell r="E1417">
            <v>10.29</v>
          </cell>
        </row>
        <row r="1418">
          <cell r="A1418">
            <v>1901003120</v>
          </cell>
          <cell r="B1418" t="str">
            <v>SINAPI - 88489 - APLICACAO MANUAL DE PINTURA COM TINTA LATEX ACRILICA EM PAREDES, DUAS DEMAOS. AF_06/2014 /M2</v>
          </cell>
          <cell r="C1418">
            <v>0</v>
          </cell>
          <cell r="D1418">
            <v>0</v>
          </cell>
          <cell r="E1418">
            <v>11.68</v>
          </cell>
        </row>
        <row r="1419">
          <cell r="A1419">
            <v>1901003135</v>
          </cell>
          <cell r="B1419" t="str">
            <v>PINTURA LATEX ACRILICO EM PLACAS OU TELHAS DE FIBROCIMENTO /M2</v>
          </cell>
          <cell r="C1419">
            <v>2.83</v>
          </cell>
          <cell r="D1419">
            <v>15.23</v>
          </cell>
          <cell r="E1419">
            <v>18.059999999999999</v>
          </cell>
        </row>
        <row r="1420">
          <cell r="A1420">
            <v>1901003140</v>
          </cell>
          <cell r="B1420" t="str">
            <v>SINAPI - 74245/001 - PINTURA ACRILICA EM PISO CIMENTADO DUAS DEMAOS /M2</v>
          </cell>
          <cell r="C1420">
            <v>0</v>
          </cell>
          <cell r="D1420">
            <v>0</v>
          </cell>
          <cell r="E1420">
            <v>12.68</v>
          </cell>
        </row>
        <row r="1421">
          <cell r="A1421">
            <v>1901003190</v>
          </cell>
          <cell r="B1421" t="str">
            <v>SINAPI - 100758 - PINTURA COM TINTA ALQUIDICA DE ACABAMENTO (ESMALTE SINTETICO ACETINADO) APLICADA A ROLO OU PINCEL SOBRE SUPERFICIES METALICAS (EXCETO PERFIL) EXECUTADO EM OBRA (02 DEMAOS). AF_01/2020 /M2</v>
          </cell>
          <cell r="C1421">
            <v>0</v>
          </cell>
          <cell r="D1421">
            <v>0</v>
          </cell>
          <cell r="E1421">
            <v>32.33</v>
          </cell>
        </row>
        <row r="1422">
          <cell r="A1422">
            <v>1901003193</v>
          </cell>
          <cell r="B1422" t="str">
            <v>SINAPI - 100759 - PINTURA COM TINTA ALQUIDICA DE ACABAMENTO (ESMALTE SINTETICO BRILHANTE) PULVERIZADA SOBRE SUPERFICIES METALICAS (EXCETO PERFIL) EXECUTADO EM OBRA (02 DEMAOS). AF_01/2020 /M2</v>
          </cell>
          <cell r="C1422">
            <v>0</v>
          </cell>
          <cell r="D1422">
            <v>0</v>
          </cell>
          <cell r="E1422">
            <v>32.03</v>
          </cell>
        </row>
        <row r="1423">
          <cell r="A1423">
            <v>1901003205</v>
          </cell>
          <cell r="B1423" t="str">
            <v>PINTURA ESMALTE EM PAREDES EM 1(UMA) DEMAO /M2</v>
          </cell>
          <cell r="C1423">
            <v>2.99</v>
          </cell>
          <cell r="D1423">
            <v>10</v>
          </cell>
          <cell r="E1423">
            <v>12.99</v>
          </cell>
        </row>
        <row r="1424">
          <cell r="A1424">
            <v>1901003210</v>
          </cell>
          <cell r="B1424" t="str">
            <v>PINTURA ESMALTE EM PAREDES INTERNAS/EXTERNAS EM 2(DUAS) DEMAOS /M2</v>
          </cell>
          <cell r="C1424">
            <v>5.05</v>
          </cell>
          <cell r="D1424">
            <v>12.84</v>
          </cell>
          <cell r="E1424">
            <v>17.89</v>
          </cell>
        </row>
        <row r="1425">
          <cell r="A1425">
            <v>1901003215</v>
          </cell>
          <cell r="B1425" t="str">
            <v>SINAPI - 102219 - PINTURA TINTA DE ACABAMENTO (PIGMENTADA) ESMALTE SINTETICO ACETINADO EM MADEIRA, 2 DEMAOS. AF_01/2021 /M2</v>
          </cell>
          <cell r="C1425">
            <v>0</v>
          </cell>
          <cell r="D1425">
            <v>0</v>
          </cell>
          <cell r="E1425">
            <v>10.9</v>
          </cell>
        </row>
        <row r="1426">
          <cell r="A1426">
            <v>1901003220</v>
          </cell>
          <cell r="B1426" t="str">
            <v>SINAPI - 102220 - PINTURA TINTA DE ACABAMENTO (PIGMENTADA) ESMALTE SINTETICO BRILHANTE EM MADEIRA, 2 DEMAOS. AF_01/2021 /M2</v>
          </cell>
          <cell r="C1426">
            <v>0</v>
          </cell>
          <cell r="D1426">
            <v>0</v>
          </cell>
          <cell r="E1426">
            <v>10.39</v>
          </cell>
        </row>
        <row r="1427">
          <cell r="A1427">
            <v>1901003225</v>
          </cell>
          <cell r="B1427" t="str">
            <v>SINAPI - 100746 - PINTURA COM TINTA ALQUIDICA DE ACABAMENTO (ESMALTE SINTETICO BRILHANTE) APLICADA A ROLO OU PINCEL SOBRE SUPERFICIES METALICAS (EXCETO PERFIL) EXECUTADO EM OBRA (POR DEMAO). AF_01/2020 /M2</v>
          </cell>
          <cell r="C1427">
            <v>0</v>
          </cell>
          <cell r="D1427">
            <v>0</v>
          </cell>
          <cell r="E1427">
            <v>16.05</v>
          </cell>
        </row>
        <row r="1428">
          <cell r="A1428">
            <v>1901003235</v>
          </cell>
          <cell r="B1428" t="str">
            <v>SINAPI - 100726 - PINTURA COM TINTA ALQUIDICA DE FUNDO E ACABAMENTO (ESMALTE SINTETICO GRAFITE) APLICADA A ROLO OU PINCEL SOBRE SUPERFICIES METALICAS (EXCETO PERFIL) EXECUTADO EM OBRA (POR DEMAO). AF_01/2020 /M2</v>
          </cell>
          <cell r="C1428">
            <v>0</v>
          </cell>
          <cell r="D1428">
            <v>0</v>
          </cell>
          <cell r="E1428">
            <v>17.82</v>
          </cell>
        </row>
        <row r="1429">
          <cell r="A1429">
            <v>1901003240</v>
          </cell>
          <cell r="B1429" t="str">
            <v>SINAPI - 100762 - PINTURA COM TINTA ALQUIDICA DE ACABAMENTO (ESMALTE SINTETICO FOSCO) APLICADA A ROLO OU PINCEL SOBRE SUPERFICIES METALICAS (EXCETO PERFIL) EXECUTADO EM OBRA (02 DEMAOS). AF_01/2020 /M2</v>
          </cell>
          <cell r="C1429">
            <v>0</v>
          </cell>
          <cell r="D1429">
            <v>0</v>
          </cell>
          <cell r="E1429">
            <v>32.21</v>
          </cell>
        </row>
        <row r="1430">
          <cell r="A1430">
            <v>1901003245</v>
          </cell>
          <cell r="B1430" t="str">
            <v>SINAPI - 41595 - PINTURA ACRILICA DE FAIXAS DE DEMARCACAO EM QUADRA POLIESPORTIVA, 5 CM DE LARGURA /M</v>
          </cell>
          <cell r="C1430">
            <v>0</v>
          </cell>
          <cell r="D1430">
            <v>0</v>
          </cell>
          <cell r="E1430">
            <v>9.7200000000000006</v>
          </cell>
        </row>
        <row r="1431">
          <cell r="A1431">
            <v>1901003305</v>
          </cell>
          <cell r="B1431" t="str">
            <v>PINTURA VERNIZ EM ESQUADRIAS DE MADEIRA EM 1(UMA) DEMAO /M2</v>
          </cell>
          <cell r="C1431">
            <v>5.05</v>
          </cell>
          <cell r="D1431">
            <v>7.72</v>
          </cell>
          <cell r="E1431">
            <v>12.77</v>
          </cell>
        </row>
        <row r="1432">
          <cell r="A1432">
            <v>1901003310</v>
          </cell>
          <cell r="B1432" t="str">
            <v>SINAPI - 102223 - PINTURA VERNIZ (INCOLOR) ALQUIDICO EM MADEIRA, USO INTERNO E EXTERNO, 3 DEMAOS. AF_01/2021 /M2</v>
          </cell>
          <cell r="C1432">
            <v>0</v>
          </cell>
          <cell r="D1432">
            <v>0</v>
          </cell>
          <cell r="E1432">
            <v>22.3</v>
          </cell>
        </row>
        <row r="1433">
          <cell r="A1433">
            <v>1901003315</v>
          </cell>
          <cell r="B1433" t="str">
            <v>PINTURA VERNIZ EM FORRO DE MADEIRA EM 1(UMA) DEMAO /M2</v>
          </cell>
          <cell r="C1433">
            <v>4.51</v>
          </cell>
          <cell r="D1433">
            <v>7.72</v>
          </cell>
          <cell r="E1433">
            <v>12.23</v>
          </cell>
        </row>
        <row r="1434">
          <cell r="A1434">
            <v>1901003320</v>
          </cell>
          <cell r="B1434" t="str">
            <v>SINAPI - 102213 - PINTURA VERNIZ (INCOLOR) ALQUIDICO EM MADEIRA, USO INTERNO E EXTERNO, 2 DEMAOS. AF_01/2021 /M2</v>
          </cell>
          <cell r="C1434">
            <v>0</v>
          </cell>
          <cell r="D1434">
            <v>0</v>
          </cell>
          <cell r="E1434">
            <v>14.86</v>
          </cell>
        </row>
        <row r="1435">
          <cell r="A1435">
            <v>1901003335</v>
          </cell>
          <cell r="B1435" t="str">
            <v>PINTURA HIDROFUGANTE SOBRE SUPERFICIES DE TIJOLO A VISTA OU CONCRETO APARENTE, COM UMA DEMAO /M2</v>
          </cell>
          <cell r="C1435">
            <v>5.65</v>
          </cell>
          <cell r="D1435">
            <v>10</v>
          </cell>
          <cell r="E1435">
            <v>15.65</v>
          </cell>
        </row>
        <row r="1436">
          <cell r="A1436">
            <v>1901003505</v>
          </cell>
          <cell r="B1436" t="str">
            <v>REVESTIMENTO DE ACABAMENTO ARRANHADO, COR INORGANICA, APLICADO COM DESEMPENADEIRA MALHA MEDIA, INCLUSIVE FUNDO PREPARADOR /M2</v>
          </cell>
          <cell r="C1436">
            <v>14.07</v>
          </cell>
          <cell r="D1436">
            <v>14.21</v>
          </cell>
          <cell r="E1436">
            <v>28.28</v>
          </cell>
        </row>
        <row r="1437">
          <cell r="A1437">
            <v>1901003510</v>
          </cell>
          <cell r="B1437" t="str">
            <v>REVESTIMENTO DE ACABAMENTO ARRANHADO, COR ORGANICA, APLICADO COM DESEMPENADEIRA, MALHA MEDIA, INCLUSIVE FUNDO PREPARADOR /M2</v>
          </cell>
          <cell r="C1437">
            <v>14.07</v>
          </cell>
          <cell r="D1437">
            <v>14.21</v>
          </cell>
          <cell r="E1437">
            <v>28.28</v>
          </cell>
        </row>
        <row r="1438">
          <cell r="A1438">
            <v>1901003515</v>
          </cell>
          <cell r="B1438" t="str">
            <v>REVESTIMENTO TEXTURIZADO, COR INORGANICA, APLICADO COM ROLO, INCLUSIVE FUNDO PREPARADOR /M2</v>
          </cell>
          <cell r="C1438">
            <v>5.84</v>
          </cell>
          <cell r="D1438">
            <v>14.21</v>
          </cell>
          <cell r="E1438">
            <v>20.05</v>
          </cell>
        </row>
        <row r="1439">
          <cell r="A1439">
            <v>1901003520</v>
          </cell>
          <cell r="B1439" t="str">
            <v>REVESTIMENTO ACABAMENTO TEXTURIZADO, COR ORGANICA, APLICADO COM ROLO, INCLUSIVE FUNDO PREPARADOR /M2</v>
          </cell>
          <cell r="C1439">
            <v>5.84</v>
          </cell>
          <cell r="D1439">
            <v>14.21</v>
          </cell>
          <cell r="E1439">
            <v>20.05</v>
          </cell>
        </row>
        <row r="1441">
          <cell r="B1441" t="str">
            <v>ACESSIBILIDADE</v>
          </cell>
        </row>
        <row r="1443">
          <cell r="A1443" t="str">
            <v>CODIGO</v>
          </cell>
          <cell r="B1443" t="str">
            <v>S E R V I C O S</v>
          </cell>
          <cell r="C1443" t="str">
            <v>MATERIAL</v>
          </cell>
          <cell r="D1443" t="str">
            <v>MAO OBRA</v>
          </cell>
          <cell r="E1443" t="str">
            <v>TOTAL</v>
          </cell>
        </row>
        <row r="1446">
          <cell r="A1446">
            <v>0</v>
          </cell>
          <cell r="B1446" t="str">
            <v>*  LOUCAS</v>
          </cell>
          <cell r="C1446">
            <v>0</v>
          </cell>
          <cell r="D1446">
            <v>0</v>
          </cell>
          <cell r="E1446">
            <v>0</v>
          </cell>
        </row>
        <row r="1447">
          <cell r="A1447">
            <v>2401001000</v>
          </cell>
          <cell r="B1447" t="str">
            <v>ASSENTO UNIVERSAL PARA BACIA SANITARIA, EM POLIPROPILENO LINHA EVOLUTION SOFT CLOSE DA TUPAN OU SIMILAR /UN</v>
          </cell>
          <cell r="C1447">
            <v>169.9</v>
          </cell>
          <cell r="D1447">
            <v>3.36</v>
          </cell>
          <cell r="E1447">
            <v>173.26</v>
          </cell>
        </row>
        <row r="1448">
          <cell r="A1448">
            <v>2401001005</v>
          </cell>
          <cell r="B1448" t="str">
            <v>SINAPI - 95472 - VASO SANITARIO SIFONADO CONVENCIONAL PARA PCD SEM FURO FRONTAL COM LOUCA BRANCA SEM ASSENTO, INCLUSO CONJUNTO DE LIGACAO PARA BACIA SANITARIA AJUSTAVEL - FORNECIMENTO E INSTALACAO. AF_01/2020 /UN</v>
          </cell>
          <cell r="C1448">
            <v>0</v>
          </cell>
          <cell r="D1448">
            <v>0</v>
          </cell>
          <cell r="E1448">
            <v>734.73</v>
          </cell>
        </row>
        <row r="1449">
          <cell r="A1449">
            <v>2401001007</v>
          </cell>
          <cell r="B1449" t="str">
            <v>VASO SANITARIO REF. 89033931 COM CAIXA ACOPLADA SAIDA VERTICAL REF. 89101775, AMBOS DA LINHA VOGUE PLUS CONFORTO BRANCA DA DECA OU SIMILAR, INCLUSIVE PERTENCES /UN</v>
          </cell>
          <cell r="C1449">
            <v>1207.72</v>
          </cell>
          <cell r="D1449">
            <v>19.809999999999999</v>
          </cell>
          <cell r="E1449">
            <v>1227.53</v>
          </cell>
        </row>
        <row r="1450">
          <cell r="A1450">
            <v>2401001010</v>
          </cell>
          <cell r="B1450" t="str">
            <v>LAVATORIO DE LOUCA BRANCA REF. L.510.17 COM COLUNA SUSPENSA REF. C.510.17, AMBOS DECA VOGUE PLUS OU SIMILAR PARA P.N.E., INCLUSIVE PERTENCES, COM VALVULA, SIFAO, ENGATES CROMADOS /UN</v>
          </cell>
          <cell r="C1450">
            <v>981.87</v>
          </cell>
          <cell r="D1450">
            <v>48.11</v>
          </cell>
          <cell r="E1450">
            <v>1029.98</v>
          </cell>
        </row>
        <row r="1451">
          <cell r="A1451">
            <v>2401001015</v>
          </cell>
          <cell r="B1451" t="str">
            <v>ACABAMENTO PARA VALVULA DE DESCARGA PARA DEFICIENTE FISICO VD BENEFIT COD 00184906 DA DOCOL OU SIMILAR /UN</v>
          </cell>
          <cell r="C1451">
            <v>720.99</v>
          </cell>
          <cell r="D1451">
            <v>2.33</v>
          </cell>
          <cell r="E1451">
            <v>723.32</v>
          </cell>
        </row>
        <row r="1452">
          <cell r="A1452">
            <v>2401001020</v>
          </cell>
          <cell r="B1452" t="str">
            <v>LAVATORIO DE CANTO LOUCA BRANCA SUSPENSO *40 X 30* CM, FORNECIMENTO E INSTALACAO /UN</v>
          </cell>
          <cell r="C1452">
            <v>153.4</v>
          </cell>
          <cell r="D1452">
            <v>9.4499999999999993</v>
          </cell>
          <cell r="E1452">
            <v>162.85</v>
          </cell>
        </row>
        <row r="1453">
          <cell r="A1453">
            <v>0</v>
          </cell>
          <cell r="B1453">
            <v>0</v>
          </cell>
          <cell r="C1453">
            <v>0</v>
          </cell>
          <cell r="D1453">
            <v>0</v>
          </cell>
          <cell r="E1453">
            <v>0</v>
          </cell>
        </row>
        <row r="1454">
          <cell r="A1454">
            <v>0</v>
          </cell>
          <cell r="B1454" t="str">
            <v>*  ACESSORIOS</v>
          </cell>
          <cell r="C1454">
            <v>0</v>
          </cell>
          <cell r="D1454">
            <v>0</v>
          </cell>
          <cell r="E1454">
            <v>0</v>
          </cell>
        </row>
        <row r="1455">
          <cell r="A1455">
            <v>2401002000</v>
          </cell>
          <cell r="B1455" t="str">
            <v>SINAPI - 100868 - BARRA DE APOIO RETA, EM ACO INOX POLIDO, COMPRIMENTO 80 CM,  FIXADA NA PAREDE - FORNECIMENTO E INSTALACAO. AF_01/2020 /UN</v>
          </cell>
          <cell r="C1455">
            <v>0</v>
          </cell>
          <cell r="D1455">
            <v>0</v>
          </cell>
          <cell r="E1455">
            <v>248.4</v>
          </cell>
        </row>
        <row r="1456">
          <cell r="A1456">
            <v>2401002005</v>
          </cell>
          <cell r="B1456" t="str">
            <v>SINAPI - 100867 - BARRA DE APOIO RETA, EM ACO INOX POLIDO, COMPRIMENTO 70 CM,  FIXADA NA PAREDE - FORNECIMENTO E INSTALACAO. AF_01/2020 /UN</v>
          </cell>
          <cell r="C1456">
            <v>0</v>
          </cell>
          <cell r="D1456">
            <v>0</v>
          </cell>
          <cell r="E1456">
            <v>237.13</v>
          </cell>
        </row>
        <row r="1457">
          <cell r="A1457">
            <v>2401002010</v>
          </cell>
          <cell r="B1457" t="str">
            <v>BARRA DE APOIO RETA, EM ACO INOX POLIDO, COMPRIMENTO DE 40CM, DIAMETRO MINIMO DE 3CM /UN</v>
          </cell>
          <cell r="C1457">
            <v>185.54</v>
          </cell>
          <cell r="D1457">
            <v>21.22</v>
          </cell>
          <cell r="E1457">
            <v>206.76</v>
          </cell>
        </row>
        <row r="1458">
          <cell r="A1458">
            <v>2401002012</v>
          </cell>
          <cell r="B1458" t="str">
            <v>BARRA DE APOIO DE 25X25CM, EM ACO INOX POLIDO, DIAMETRO DE 3,8CM, CHAPA 18CM /UN</v>
          </cell>
          <cell r="C1458">
            <v>175.29</v>
          </cell>
          <cell r="D1458">
            <v>20.78</v>
          </cell>
          <cell r="E1458">
            <v>196.07</v>
          </cell>
        </row>
        <row r="1459">
          <cell r="A1459">
            <v>2401002015</v>
          </cell>
          <cell r="B1459" t="str">
            <v>SINAPI - 100865 - BARRA DE APOIO LATERAL ARTICULADA, COM TRAVA, EM ACO INOX POLIDO, FIXADA NA PAREDE - FORNECIMENTO E INSTALACAO. AF_01/2020 /UN</v>
          </cell>
          <cell r="C1459">
            <v>0</v>
          </cell>
          <cell r="D1459">
            <v>0</v>
          </cell>
          <cell r="E1459">
            <v>476.74</v>
          </cell>
        </row>
        <row r="1460">
          <cell r="A1460">
            <v>2401002020</v>
          </cell>
          <cell r="B1460" t="str">
            <v>SINAPI - 100866 - BARRA DE APOIO RETA, EM ACO INOX POLIDO, COMPRIMENTO 60CM, FIXADA NA PAREDE - FORNECIMENTO E INSTALACAO. AF_01/2020 /UN</v>
          </cell>
          <cell r="C1460">
            <v>0</v>
          </cell>
          <cell r="D1460">
            <v>0</v>
          </cell>
          <cell r="E1460">
            <v>220.18</v>
          </cell>
        </row>
        <row r="1461">
          <cell r="A1461">
            <v>2401002025</v>
          </cell>
          <cell r="B1461" t="str">
            <v>SINAPI - 100863 - BARRA DE APOIO EM "L", EM ACO INOX POLIDO 70 X 70 CM, FIXADA NA PAREDE - FORNECIMENTO E INSTALACAO. AF_01/2020 /UN</v>
          </cell>
          <cell r="C1461">
            <v>0</v>
          </cell>
          <cell r="D1461">
            <v>0</v>
          </cell>
          <cell r="E1461">
            <v>448.47</v>
          </cell>
        </row>
        <row r="1462">
          <cell r="A1462">
            <v>2401002030</v>
          </cell>
          <cell r="B1462" t="str">
            <v>SINAPI - 100875 - BANCO ARTICULADO, EM ACO INOX, PARA PCD, FIXADO NA PAREDE - FORNECIMENTO E INSTALACAO. AF_01/2020 /UN</v>
          </cell>
          <cell r="C1462">
            <v>0</v>
          </cell>
          <cell r="D1462">
            <v>0</v>
          </cell>
          <cell r="E1462">
            <v>874.94</v>
          </cell>
        </row>
        <row r="1463">
          <cell r="A1463">
            <v>2401002035</v>
          </cell>
          <cell r="B1463" t="str">
            <v>RAMPA PORTATIL PARA ADEQUACAO DE ACESSO DE CADEIRANTES DE 80 X 90CM, REF. TB-79 DA TOTAL ACESSIBILIDADE OU SIMILAR /UN</v>
          </cell>
          <cell r="C1463">
            <v>1463.5</v>
          </cell>
          <cell r="D1463">
            <v>5.35</v>
          </cell>
          <cell r="E1463">
            <v>1468.85</v>
          </cell>
        </row>
        <row r="1464">
          <cell r="A1464">
            <v>2401002040</v>
          </cell>
          <cell r="B1464" t="str">
            <v>FITA ANTIDERRAPANTE AUTOADESIVA (PRETA OU INCOLOR) 50MMX30M REF. TB-84 DA TOTAL WALK ACESSIBILIDADE OU SIMILAR /M</v>
          </cell>
          <cell r="C1464">
            <v>10.33</v>
          </cell>
          <cell r="D1464">
            <v>2.87</v>
          </cell>
          <cell r="E1464">
            <v>13.2</v>
          </cell>
        </row>
        <row r="1465">
          <cell r="A1465">
            <v>2401002045</v>
          </cell>
          <cell r="B1465" t="str">
            <v>FITA ANTIDERRAPANTE FOTOLUMINESCENTE AUTOADESIVA (VERDE CLARO) 50MMX30M REF. TB-86 DA TOTAL ACESSIBILIDADE OU SIMILAR /M</v>
          </cell>
          <cell r="C1465">
            <v>18.899999999999999</v>
          </cell>
          <cell r="D1465">
            <v>2.87</v>
          </cell>
          <cell r="E1465">
            <v>21.77</v>
          </cell>
        </row>
        <row r="1466">
          <cell r="A1466">
            <v>2401002050</v>
          </cell>
          <cell r="B1466" t="str">
            <v>PROTETOR DE IMPACTO EM ACO INOX POLIDO 304 SHIELD, ALTURA DE 40CM, LARGURA DE 80CM OU 90CM, REF. TB-65 DA TOTAL ACESSIBILIDADE OU SIMILAR /UN</v>
          </cell>
          <cell r="C1466">
            <v>229.18</v>
          </cell>
          <cell r="D1466">
            <v>8.1300000000000008</v>
          </cell>
          <cell r="E1466">
            <v>237.31</v>
          </cell>
        </row>
        <row r="1467">
          <cell r="A1467">
            <v>2401002052</v>
          </cell>
          <cell r="B1467" t="str">
            <v>PLACA TATIL EM ACRILICO COM LETRAS EM ALTO RELEVO E BRAILLE (20X15)CM PARA SINALIZACAO DE PORTAS DIVERSAS (EX. SANIT. MASCULINO/SANIT. FEMININO), FIXADAS POR ADESIVOS DUPLA FACE, TO-29 DA TOTAL ACESSIBILIDADE OU SIMILAR /UN</v>
          </cell>
          <cell r="C1467">
            <v>76.900000000000006</v>
          </cell>
          <cell r="D1467">
            <v>2.87</v>
          </cell>
          <cell r="E1467">
            <v>79.77</v>
          </cell>
        </row>
        <row r="1468">
          <cell r="A1468">
            <v>2401002053</v>
          </cell>
          <cell r="B1468" t="str">
            <v>PLACA TATIL EM ACRILICO COM LETRAS EM ALTO RELEVO E BRAILLE (20X20)CM PARA SINALIZACAO DE PORTAS DIVERSAS (EX. SANIT. UNISSEX ACESSIVEL), FIXADAS POR ADESIVOS DUPLA FACE, TB-30 DA TOTAL ACESSIBILIDADE OU SIMILAR /UN</v>
          </cell>
          <cell r="C1468">
            <v>86.9</v>
          </cell>
          <cell r="D1468">
            <v>2.87</v>
          </cell>
          <cell r="E1468">
            <v>89.77</v>
          </cell>
        </row>
        <row r="1469">
          <cell r="A1469">
            <v>2401002055</v>
          </cell>
          <cell r="B1469" t="str">
            <v>PLACA TATIL PARA CORRIMAO EM ALUMINIO DE 10 X 3CM COM LETRA E PONTO DE ALUMINIO, REF. TB-30/31 DA TOTAL ACESSIBILIDADE OU SIMILAR /UN</v>
          </cell>
          <cell r="C1469">
            <v>18.7</v>
          </cell>
          <cell r="D1469">
            <v>2.87</v>
          </cell>
          <cell r="E1469">
            <v>21.57</v>
          </cell>
        </row>
        <row r="1470">
          <cell r="A1470">
            <v>2401002057</v>
          </cell>
          <cell r="B1470" t="str">
            <v>PLACA TATIL EM ACRILICO COM LETRA EM ALTO RELEVO E BRAILLE (30X9)CM PARA SINALIZACAO DE PORTAS, FIXADAS POR ADESIVOS DUPLA FACE, TB-26 DA TOTAL ACESSIBILIDADE OU SIMILAR /UN</v>
          </cell>
          <cell r="C1470">
            <v>67.2</v>
          </cell>
          <cell r="D1470">
            <v>2.87</v>
          </cell>
          <cell r="E1470">
            <v>70.069999999999993</v>
          </cell>
        </row>
        <row r="1471">
          <cell r="A1471">
            <v>2401002058</v>
          </cell>
          <cell r="B1471" t="str">
            <v>PLACA TATIL EM ACRILICO COM LETRAS EM ALTO RELEVO E BRAILLE (30X14)CM PARA SINALIZACAO DE PORTAS, FIXADAS POR ADESIVOS DUPLA FACE, TB-25 DA TOTAL ACESSIBILIDADE OU SIMILAR /UN</v>
          </cell>
          <cell r="C1471">
            <v>102.9</v>
          </cell>
          <cell r="D1471">
            <v>2.87</v>
          </cell>
          <cell r="E1471">
            <v>105.77</v>
          </cell>
        </row>
        <row r="1472">
          <cell r="A1472">
            <v>2401002060</v>
          </cell>
          <cell r="B1472" t="str">
            <v>PINTURA E DEMARCACAO NO PISO PARA SINALIZAR VAGA DE ESTACIONAMENTO, USO INTERNO OU EXTERNO, COM O SIMBOLO "CADEIRANTE", NA MEDIDA DE (1,20 X 1,20)M /UN</v>
          </cell>
          <cell r="C1472">
            <v>14.05</v>
          </cell>
          <cell r="D1472">
            <v>41.36</v>
          </cell>
          <cell r="E1472">
            <v>55.41</v>
          </cell>
        </row>
        <row r="1473">
          <cell r="A1473">
            <v>2401002061</v>
          </cell>
          <cell r="B1473" t="str">
            <v>PINTURA E DEMARCACAO NO PISO PARA SINALIZAR VAGA DE ESTACIONAMENTO, USO INTERNO OU EXTERNO, COM O SIMBOLO "IDOSO", NA MEDIDA DE (1,50 X 0,40)M /UN</v>
          </cell>
          <cell r="C1473">
            <v>11.58</v>
          </cell>
          <cell r="D1473">
            <v>20.67</v>
          </cell>
          <cell r="E1473">
            <v>32.25</v>
          </cell>
        </row>
        <row r="1474">
          <cell r="A1474">
            <v>2401002063</v>
          </cell>
          <cell r="B1474" t="str">
            <v>PINTURA E DEMARCACAO NO PISO PARA COMPLEMENTAR A VAGA DE ESTACIONAMENTO ACESSIVEL, NA MEDIDA DE (5,20 X 1,20)M /UN</v>
          </cell>
          <cell r="C1474">
            <v>45.34</v>
          </cell>
          <cell r="D1474">
            <v>82.72</v>
          </cell>
          <cell r="E1474">
            <v>128.06</v>
          </cell>
        </row>
        <row r="1475">
          <cell r="A1475">
            <v>2401002065</v>
          </cell>
          <cell r="B1475" t="str">
            <v>SINALIZACAO VISUAL VERTICAL DE VAGAS CADEIRANTES/IDOSO/GESTANTE COM PLACA EM ACO INOX 180 COM TAMANHO DE (50X70)CM COM ADESIVO REFLETIVO E SIMBOLO REF. TB-55 E POSTE DE ACO GALV. C/3M ALT. E 2" DIAM. REF.TB-56 AMBOS DA TOTAL ACESSIBILIDADE OU SIM /CJ</v>
          </cell>
          <cell r="C1475">
            <v>1269.27</v>
          </cell>
          <cell r="D1475">
            <v>25.89</v>
          </cell>
          <cell r="E1475">
            <v>1295.1600000000001</v>
          </cell>
        </row>
        <row r="1476">
          <cell r="A1476">
            <v>2401002070</v>
          </cell>
          <cell r="B1476" t="str">
            <v>ALARME AUDIOVISUAL DE EMERGENCIA, MODELO BIVOLT 110/220V - 50/60HZ, FUNCIONAMENTO POR RADIOFREQUENCIA, ALCANCE ATE 25M, ILUMINACAO LED AUTO BRILHO, PRESSAO SONORA 100DB, INCL PLACA ALTO RELEVO E BRAILLE, REF. TB-66, TOTAL ACESSIBILIDADE OU SIM. /UN</v>
          </cell>
          <cell r="C1476">
            <v>277.20999999999998</v>
          </cell>
          <cell r="D1476">
            <v>18.64</v>
          </cell>
          <cell r="E1476">
            <v>295.85000000000002</v>
          </cell>
        </row>
        <row r="1477">
          <cell r="A1477">
            <v>2401002075</v>
          </cell>
          <cell r="B1477" t="str">
            <v>ALARME AUDIO VISUAL DE EMERGENCIA, MOD. A PILHA (3 PILHAS ALCALINAS 1,5V AA), FUNC. POR RADIO FREQUENCIA, ALCANCE ATE 25M, ILUMINACAO LED AUTO BRILHO, 100DB, INCL. PLACA ALTO RELEVO E BRAILLE, REF. TB-67 DA TOTAL ACESSIBILIDADE OU SIMILAR /UN</v>
          </cell>
          <cell r="C1477">
            <v>204.75</v>
          </cell>
          <cell r="D1477">
            <v>18.64</v>
          </cell>
          <cell r="E1477">
            <v>223.39</v>
          </cell>
        </row>
        <row r="1478">
          <cell r="A1478">
            <v>2401002080</v>
          </cell>
          <cell r="B1478" t="str">
            <v>ADESIVO EM VINIL IMPRESSO COM SIMBOLO S.I.A (CADEIRANTE) MEDINDO (1,20 X 0,80)M COM LAMINACAO TRANSPARENTE - FORNECIMENTO E INSTALACAO /UN</v>
          </cell>
          <cell r="C1478">
            <v>165</v>
          </cell>
          <cell r="D1478">
            <v>51.63</v>
          </cell>
          <cell r="E1478">
            <v>216.63</v>
          </cell>
        </row>
        <row r="1479">
          <cell r="A1479">
            <v>2401002085</v>
          </cell>
          <cell r="B1479" t="str">
            <v>MAPA TATIL PARA SINALIZACAO E LOCALIZACAO DOS AMBIENTES, EM ACRILICO NA COR CINZA COM LETRAS EM ALTO RELEVO E BRAILLE, REF. TB-35 (40X80)CM E PEDESTAL EM ACO COM PINTURA ELETROTASTICA TB-40 AMBOS DA TOTAL ACESSIBILIDADE OU SIMILAR- FORNEC E INST. /CJ</v>
          </cell>
          <cell r="C1479">
            <v>3480</v>
          </cell>
          <cell r="D1479">
            <v>5.73</v>
          </cell>
          <cell r="E1479">
            <v>3485.73</v>
          </cell>
        </row>
        <row r="1480">
          <cell r="A1480">
            <v>0</v>
          </cell>
          <cell r="B1480">
            <v>0</v>
          </cell>
          <cell r="C1480">
            <v>0</v>
          </cell>
          <cell r="D1480">
            <v>0</v>
          </cell>
          <cell r="E1480">
            <v>0</v>
          </cell>
        </row>
        <row r="1481">
          <cell r="A1481">
            <v>0</v>
          </cell>
          <cell r="B1481" t="str">
            <v>*  REVESTIMENTO DE PISOS</v>
          </cell>
          <cell r="C1481">
            <v>0</v>
          </cell>
          <cell r="D1481">
            <v>0</v>
          </cell>
          <cell r="E1481">
            <v>0</v>
          </cell>
        </row>
        <row r="1482">
          <cell r="A1482">
            <v>2401003000</v>
          </cell>
          <cell r="B1482" t="str">
            <v>PISO TATIL, ALERTA EM PLACA CIMENTICIA 25X25X2,5CM, ASSENTADO COM ARGAMASSA TRACO 1:3 JUNTA 0,5M COM TRACO 1:4 /UN</v>
          </cell>
          <cell r="C1482">
            <v>6.19</v>
          </cell>
          <cell r="D1482">
            <v>2.73</v>
          </cell>
          <cell r="E1482">
            <v>8.92</v>
          </cell>
        </row>
        <row r="1483">
          <cell r="A1483">
            <v>2401003005</v>
          </cell>
          <cell r="B1483" t="str">
            <v>PISO TATIL, DIRECIONAL EM PLACA CIMENTICIA 25X25X2,5CM, ASSENTADO COM ARGAMASSA TRACO 1:3 JUNTA 0,5CM COM TRACO 1:4 /M</v>
          </cell>
          <cell r="C1483">
            <v>25.29</v>
          </cell>
          <cell r="D1483">
            <v>10.95</v>
          </cell>
          <cell r="E1483">
            <v>36.24</v>
          </cell>
        </row>
        <row r="1484">
          <cell r="A1484">
            <v>2401003010</v>
          </cell>
          <cell r="B1484" t="str">
            <v>PISO TATIL, ALERTA EM PLACA CIMENTICIA 40X40X2,5CM, ASSENTADO COM ARGAMASSA TRACO 1:3 JUNTA 0,5CM COM TRACO 1:4 /UN</v>
          </cell>
          <cell r="C1484">
            <v>9.18</v>
          </cell>
          <cell r="D1484">
            <v>7</v>
          </cell>
          <cell r="E1484">
            <v>16.18</v>
          </cell>
        </row>
        <row r="1485">
          <cell r="A1485">
            <v>2401003015</v>
          </cell>
          <cell r="B1485" t="str">
            <v>PISO TATIL, DIRECIONAL EM PLACA CIMENTICIA 40X40X2,5CM, ASSENTADO COM ARGAMASSA TRACO 1:3 JUNTA 0,5CM COM TRACO 1:4 /M</v>
          </cell>
          <cell r="C1485">
            <v>22.99</v>
          </cell>
          <cell r="D1485">
            <v>17.52</v>
          </cell>
          <cell r="E1485">
            <v>40.51</v>
          </cell>
        </row>
        <row r="1486">
          <cell r="A1486">
            <v>2401003020</v>
          </cell>
          <cell r="B1486" t="str">
            <v>PISO TATIL ALERTA EM PLACAS DE BORRACHAS SINTETICA FLEXIVEL DE 25 X 25 X 5MM, ASSENTADO SOBRE AREAS INTERNAS COLADO SOBRE PISO EXISTENTE /UN</v>
          </cell>
          <cell r="C1486">
            <v>12.21</v>
          </cell>
          <cell r="D1486">
            <v>2.73</v>
          </cell>
          <cell r="E1486">
            <v>14.94</v>
          </cell>
        </row>
        <row r="1487">
          <cell r="A1487">
            <v>2401003025</v>
          </cell>
          <cell r="B1487" t="str">
            <v>PISO TATIL DIRECIONAL EM PLACAS DE BORRACHA SINTETICA FLEXIVEL DE 25 X 25 X 5MM, ASSENTADO SOBRE AREAS INTERNAS COLADO SOBRE PISO EXISTENTE /M</v>
          </cell>
          <cell r="C1487">
            <v>48.87</v>
          </cell>
          <cell r="D1487">
            <v>10.95</v>
          </cell>
          <cell r="E1487">
            <v>59.82</v>
          </cell>
        </row>
        <row r="1488">
          <cell r="A1488">
            <v>2401003030</v>
          </cell>
          <cell r="B1488" t="str">
            <v>PISO TATIL ALERTA EM PLACAS DE BORRACHA SINTETICA FLEXIVEL DE 25 X 25 X 12MM, ASSENTADO SOBRE AREAS EXTERNAS, COM ARGAMASSA /UN</v>
          </cell>
          <cell r="C1488">
            <v>29.25</v>
          </cell>
          <cell r="D1488">
            <v>2.73</v>
          </cell>
          <cell r="E1488">
            <v>31.98</v>
          </cell>
        </row>
        <row r="1489">
          <cell r="A1489">
            <v>2401003035</v>
          </cell>
          <cell r="B1489" t="str">
            <v>PISO TATIL DIRECIONAL EM PLACAS DE BORRACHA SINTETICA FLEXIVEL DE 25 X 25 X 12MM, ASSENTADO SOBRE AREAS EXTERNAS, COM ARGAMASSA /M</v>
          </cell>
          <cell r="C1489">
            <v>116.94</v>
          </cell>
          <cell r="D1489">
            <v>10.95</v>
          </cell>
          <cell r="E1489">
            <v>127.89</v>
          </cell>
        </row>
        <row r="1491">
          <cell r="B1491" t="str">
            <v>SERVICOS COMPLEMENTARES</v>
          </cell>
        </row>
        <row r="1493">
          <cell r="A1493" t="str">
            <v>CODIGO</v>
          </cell>
          <cell r="B1493" t="str">
            <v>S E R V I C O S</v>
          </cell>
          <cell r="C1493" t="str">
            <v>MATERIAL</v>
          </cell>
          <cell r="D1493" t="str">
            <v>MAO OBRA</v>
          </cell>
          <cell r="E1493" t="str">
            <v>TOTAL</v>
          </cell>
        </row>
        <row r="1495">
          <cell r="A1495">
            <v>2001001040</v>
          </cell>
          <cell r="B1495" t="str">
            <v>SINAPI - 74244/001 - ALAMBRADO PARA QUADRA POLIESPORTIVA, ESTRUTURADO POR TUBOS DE ACO GALVANIZADO, COM COSTURA, DIN 2440, DIAMETRO 2", COM TELA DE ARAME GALVANIZADO, FIO 14 BWG E MALHA QUADRADA 5X5CM /M2</v>
          </cell>
          <cell r="C1495">
            <v>0</v>
          </cell>
          <cell r="D1495">
            <v>0</v>
          </cell>
          <cell r="E1495">
            <v>163.11000000000001</v>
          </cell>
        </row>
        <row r="1496">
          <cell r="A1496">
            <v>2001001045</v>
          </cell>
          <cell r="B1496" t="str">
            <v>SINAPI - 98522 - ALAMBRADO EM MOUROES DE CONCRETO, COM TELA DE ARAME GALVANIZADO (INCLUSIVE MURETA EM CONCRETO). AF_05/2018 /M</v>
          </cell>
          <cell r="C1496">
            <v>0</v>
          </cell>
          <cell r="D1496">
            <v>0</v>
          </cell>
          <cell r="E1496">
            <v>101.83</v>
          </cell>
        </row>
        <row r="1497">
          <cell r="A1497">
            <v>2001001200</v>
          </cell>
          <cell r="B1497" t="str">
            <v>SINAPI - 96361 - PAREDE COM PLACAS DE GESSO ACARTONADO (DRYWALL), PARA USO INTERNO, COM DUAS FACES SIMPLES E ESTRUTURA METALICA COM GUIAS DUPLAS, COM VAOS. AF_06/2017_P /M2</v>
          </cell>
          <cell r="C1497">
            <v>0</v>
          </cell>
          <cell r="D1497">
            <v>0</v>
          </cell>
          <cell r="E1497">
            <v>105.16</v>
          </cell>
        </row>
        <row r="1498">
          <cell r="A1498">
            <v>2001003000</v>
          </cell>
          <cell r="B1498" t="str">
            <v>DIVISORIA NAVAL SIMPLIFICADA, INCLUSIVE FERRAGENS /M2</v>
          </cell>
          <cell r="C1498">
            <v>90.5</v>
          </cell>
          <cell r="D1498">
            <v>7.93</v>
          </cell>
          <cell r="E1498">
            <v>98.43</v>
          </cell>
        </row>
        <row r="1499">
          <cell r="A1499">
            <v>2001003002</v>
          </cell>
          <cell r="B1499" t="str">
            <v>PORTA PARA DIVISORIA NAVAL SIMPLIFICADA, INCLUSIVE FERRAGENS /M2</v>
          </cell>
          <cell r="C1499">
            <v>300</v>
          </cell>
          <cell r="D1499">
            <v>15.87</v>
          </cell>
          <cell r="E1499">
            <v>315.87</v>
          </cell>
        </row>
        <row r="1500">
          <cell r="A1500">
            <v>2001003003</v>
          </cell>
          <cell r="B1500" t="str">
            <v>MAO DE OBRA PARA MONTAGEM DE DIVISORIA NAVAL /M2</v>
          </cell>
          <cell r="C1500">
            <v>2.74</v>
          </cell>
          <cell r="D1500">
            <v>26.67</v>
          </cell>
          <cell r="E1500">
            <v>29.41</v>
          </cell>
        </row>
        <row r="1501">
          <cell r="A1501">
            <v>2001003004</v>
          </cell>
          <cell r="B1501" t="str">
            <v>SINAPI - 102257 - DIVISORIA SANITARIA, TIPO CABINE, EM PAINEL DE GRANILITE, ESP = 3CM, ASSENTADO COM ARGAMASSA COLANTE AC III-E, EXCLUSIVE FERRAGENS. AF_01/2021 /M2</v>
          </cell>
          <cell r="C1501">
            <v>0</v>
          </cell>
          <cell r="D1501">
            <v>0</v>
          </cell>
          <cell r="E1501">
            <v>252.79</v>
          </cell>
        </row>
        <row r="1502">
          <cell r="A1502">
            <v>2001003005</v>
          </cell>
          <cell r="B1502" t="str">
            <v>SINAPI - 102253 - DIVISORIA SANITARIA, TIPO CABINE, EM GRANITO CINZA POLIDO, ESP = 3CM, ASSENTADO COM ARGAMASSA COLANTE AC III-E, EXCLUSIVE FERRAGENS. AF_01/2021 /M2</v>
          </cell>
          <cell r="C1502">
            <v>0</v>
          </cell>
          <cell r="D1502">
            <v>0</v>
          </cell>
          <cell r="E1502">
            <v>635.80999999999995</v>
          </cell>
        </row>
        <row r="1503">
          <cell r="A1503">
            <v>2001003012</v>
          </cell>
          <cell r="B1503" t="str">
            <v>MURO (H=2,00M) REVESTIDO E PINTADO - ANEXO A-118 (S.C.) - PLANILHA PADRAO 000566 /M</v>
          </cell>
          <cell r="C1503">
            <v>0</v>
          </cell>
          <cell r="D1503">
            <v>0</v>
          </cell>
          <cell r="E1503">
            <v>567.89</v>
          </cell>
        </row>
        <row r="1504">
          <cell r="A1504">
            <v>2001003013</v>
          </cell>
          <cell r="B1504" t="str">
            <v>MURO (H=2,00 M) - ANEXO A-118 (S.C.) - SIMPLIFICADO(CHAPISCADO/REGULARIZADO/CHAPISCADO DESEMPENADO) - PLANILHA PADRAO 000567 /M</v>
          </cell>
          <cell r="C1504">
            <v>0</v>
          </cell>
          <cell r="D1504">
            <v>0</v>
          </cell>
          <cell r="E1504">
            <v>511.08</v>
          </cell>
        </row>
        <row r="1505">
          <cell r="A1505">
            <v>2001003014</v>
          </cell>
          <cell r="B1505" t="str">
            <v>CERCA DE MOUROES DE CONCRETO, SECAO "T" PONTA INCLINADA, 10X10 CM, ESPACAMENTO DE 2,5 M, CRAVADOS 0,6 M, COM TELA DE ARAME GALVANIZADA FIO 2,77MM MALHA 5X5CM E 3 FIADAS DE ARAME FARPADO No 14 - FORNECIMENTO E INSTALACAO - ANEXO A-120 /M</v>
          </cell>
          <cell r="C1505">
            <v>85.12</v>
          </cell>
          <cell r="D1505">
            <v>27.57</v>
          </cell>
          <cell r="E1505">
            <v>112.69</v>
          </cell>
        </row>
        <row r="1506">
          <cell r="A1506">
            <v>2001003015</v>
          </cell>
          <cell r="B1506" t="str">
            <v>CERCA DE FECHAMENTO COM TELA E MURETA, INCLUSO CAIACAO - ANEXO A-121 /M</v>
          </cell>
          <cell r="C1506">
            <v>153.94999999999999</v>
          </cell>
          <cell r="D1506">
            <v>61.09</v>
          </cell>
          <cell r="E1506">
            <v>215.04</v>
          </cell>
        </row>
        <row r="1507">
          <cell r="A1507">
            <v>2001003016</v>
          </cell>
          <cell r="B1507" t="str">
            <v>SINAPI - 92393 - EXECUCAO DE PAVIMENTO EM PISO INTERTRAVADO, COM BLOCO SEXTAVADO DE 25 X 25 CM, ESPESSURA 6 CM. AF_12/2015 /M2</v>
          </cell>
          <cell r="C1507">
            <v>0</v>
          </cell>
          <cell r="D1507">
            <v>0</v>
          </cell>
          <cell r="E1507">
            <v>38.64</v>
          </cell>
        </row>
        <row r="1508">
          <cell r="A1508">
            <v>2001003018</v>
          </cell>
          <cell r="B1508" t="str">
            <v>SINAPI - 92397 - EXECUCAO DE PATIO/ESTACIONAMENTO EM PISO INTERTRAVADO, COM BLOCO RETANGULAR COR NATURAL DE 20 X 10 CM, ESPESSURA 6 CM. AF_12/2015 /M2</v>
          </cell>
          <cell r="C1508">
            <v>0</v>
          </cell>
          <cell r="D1508">
            <v>0</v>
          </cell>
          <cell r="E1508">
            <v>38.979999999999997</v>
          </cell>
        </row>
        <row r="1509">
          <cell r="A1509">
            <v>2001003022</v>
          </cell>
          <cell r="B1509" t="str">
            <v>SINAPI - 86934 - BANCADA DE MARMORE SINTETICO 120 X 60CM, COM CUBA INTEGRADA, INCLUSO SIFAO TIPO FLEXIVEL EM PVC, VALVULA EM PLASTICO CROMADO TIPO AMERICANA E TORNEIRA CROMADA LONGA, DE PAREDE, PADRAO POPULAR - FORNECIMENTO E INSTALACAO. AF_01/2020 /</v>
          </cell>
          <cell r="C1509">
            <v>0</v>
          </cell>
          <cell r="D1509">
            <v>0</v>
          </cell>
          <cell r="E1509">
            <v>299.02999999999997</v>
          </cell>
        </row>
        <row r="1510">
          <cell r="A1510">
            <v>2001003023</v>
          </cell>
          <cell r="B1510" t="str">
            <v>BANCADA DE GRANITO CINZA ANDORINHA, ESPESSURA DE 2,5CM /M2</v>
          </cell>
          <cell r="C1510">
            <v>479.11</v>
          </cell>
          <cell r="D1510">
            <v>64.739999999999995</v>
          </cell>
          <cell r="E1510">
            <v>543.85</v>
          </cell>
        </row>
        <row r="1511">
          <cell r="A1511">
            <v>2001003026</v>
          </cell>
          <cell r="B1511" t="str">
            <v>FRONTAO/ESPELHO EM GRANITO CINZA ANDORINHA COM H=10CM, ESP=2CM /M</v>
          </cell>
          <cell r="C1511">
            <v>48.68</v>
          </cell>
          <cell r="D1511">
            <v>7.93</v>
          </cell>
          <cell r="E1511">
            <v>56.61</v>
          </cell>
        </row>
        <row r="1512">
          <cell r="A1512">
            <v>2001003028</v>
          </cell>
          <cell r="B1512" t="str">
            <v>ARMARIO SOB BANCADA COM H=66CM EM MDF BRANCO ESPESSURA 18MM - ANEXO A-133 /M2</v>
          </cell>
          <cell r="C1512">
            <v>204.82</v>
          </cell>
          <cell r="D1512">
            <v>331.1</v>
          </cell>
          <cell r="E1512">
            <v>535.91999999999996</v>
          </cell>
        </row>
        <row r="1513">
          <cell r="A1513">
            <v>2001003032</v>
          </cell>
          <cell r="B1513" t="str">
            <v>CONJUNTO DE CINCO PRATELEIRAS C/ C=150CM, L=40CM, ESP=8CM,CONCRETO MOLDADO IN LOCO FCK=20MPA, ARMADA C/ TELA SOLDADA Q-238 FIO 6.0MM, ENGASTADA EM ALV. DE TIJ. COMUM 1/2 VEZ, REV. E PINTADA C/ LATEX ACRILICO, PRAT.ACAB. SILICONNE-ANEXO A-142(S.C.) /M</v>
          </cell>
          <cell r="C1513">
            <v>597.79</v>
          </cell>
          <cell r="D1513">
            <v>0</v>
          </cell>
          <cell r="E1513">
            <v>597.79</v>
          </cell>
        </row>
        <row r="1514">
          <cell r="A1514">
            <v>2001003040</v>
          </cell>
          <cell r="B1514" t="str">
            <v>BANCO DE CONCRETO C=193CM, L=40CM E H=40CM EM CONCRETO MOLDADO IN LOCO FCK=20MPA, ARMADA COM TELA SOLDADA Q-238 FIO 6,0MM, MALHA DUPLA, COM PES DE ALVENARIA DE TIJOLO COMUM 1/2 VEZ, CONFORME DETALHE ANEXO A-147 /UN</v>
          </cell>
          <cell r="C1514">
            <v>214.24</v>
          </cell>
          <cell r="D1514">
            <v>0</v>
          </cell>
          <cell r="E1514">
            <v>214.24</v>
          </cell>
        </row>
        <row r="1515">
          <cell r="A1515">
            <v>2001003044</v>
          </cell>
          <cell r="B1515" t="str">
            <v>PLACA DE SINALIZACAO EM ACRILICO ATE 240 CM2 COM 10 LETRAS, PARA PORTAS /UN</v>
          </cell>
          <cell r="C1515">
            <v>46.24</v>
          </cell>
          <cell r="D1515">
            <v>2.87</v>
          </cell>
          <cell r="E1515">
            <v>49.11</v>
          </cell>
        </row>
        <row r="1516">
          <cell r="A1516">
            <v>2001003046</v>
          </cell>
          <cell r="B1516" t="str">
            <v>MASTRO TRIPLICE - ANEXO A-155 (S.C.) /UN</v>
          </cell>
          <cell r="C1516">
            <v>2824.75</v>
          </cell>
          <cell r="D1516">
            <v>984.03</v>
          </cell>
          <cell r="E1516">
            <v>3808.78</v>
          </cell>
        </row>
        <row r="1517">
          <cell r="A1517">
            <v>2001003150</v>
          </cell>
          <cell r="B1517" t="str">
            <v>SINAPI - 94267 - GUIA (MEIO-FIO) E SARJETA CONJUGADOS DE CONCRETO, MOLDADA  IN LOCO  EM TRECHO RETO COM EXTRUSORA, 45 CM BASE (15 CM BASE DA GUIA + 30 CM BASE DA SARJETA) X 22 CM ALTURA. AF_06/2016 /M</v>
          </cell>
          <cell r="C1517">
            <v>0</v>
          </cell>
          <cell r="D1517">
            <v>0</v>
          </cell>
          <cell r="E1517">
            <v>35.96</v>
          </cell>
        </row>
        <row r="1518">
          <cell r="A1518">
            <v>2001003155</v>
          </cell>
          <cell r="B1518" t="str">
            <v>SINAPI - 94268 - GUIA (MEIO-FIO) E SARJETA CONJUGADOS DE CONCRETO, MOLDADA  IN LOCO  EM TRECHO CURVO COM EXTRUSORA, 45 CM BASE (15 CM BASE DA GUIA + 30 CM BASE DA SARJETA) X 22 CM ALTURA. AF_06/2016 /M</v>
          </cell>
          <cell r="C1518">
            <v>0</v>
          </cell>
          <cell r="D1518">
            <v>0</v>
          </cell>
          <cell r="E1518">
            <v>39.22</v>
          </cell>
        </row>
        <row r="1519">
          <cell r="A1519">
            <v>2001003160</v>
          </cell>
          <cell r="B1519" t="str">
            <v>SINAPI - 94263 - GUIA (MEIO-FIO) CONCRETO, MOLDADA  IN LOCO  EM TRECHO RETO COM EXTRUSORA, 13 CM BASE X 22 CM ALTURA. AF_06/2016 /M</v>
          </cell>
          <cell r="C1519">
            <v>0</v>
          </cell>
          <cell r="D1519">
            <v>0</v>
          </cell>
          <cell r="E1519">
            <v>23.03</v>
          </cell>
        </row>
        <row r="1520">
          <cell r="A1520">
            <v>2001003165</v>
          </cell>
          <cell r="B1520" t="str">
            <v>SINAPI - 94264 - GUIA (MEIO-FIO) CONCRETO, MOLDADA  IN LOCO  EM TRECHO CURVO COM EXTRUSORA, 13 CM BASE X 22 CM ALTURA. AF_06/2016 /M</v>
          </cell>
          <cell r="C1520">
            <v>0</v>
          </cell>
          <cell r="D1520">
            <v>0</v>
          </cell>
          <cell r="E1520">
            <v>25.61</v>
          </cell>
        </row>
        <row r="1521">
          <cell r="A1521">
            <v>2001003990</v>
          </cell>
          <cell r="B1521" t="str">
            <v>ABRIGO PARA GAS, EM TIJOLO COMUM INTERTRAVADO E LAJE EM CONCRETO ARMADO, REVESTIDO E PINTADO MEDINDO:- (2,00 X 0,95)M, H=2,27M - PARA 2 CILINDROS DE 45KG /UN</v>
          </cell>
          <cell r="C1521">
            <v>1595.64</v>
          </cell>
          <cell r="D1521">
            <v>1660.97</v>
          </cell>
          <cell r="E1521">
            <v>3256.61</v>
          </cell>
        </row>
        <row r="1522">
          <cell r="A1522">
            <v>2001003992</v>
          </cell>
          <cell r="B1522" t="str">
            <v>- (2,70 X 0,95)M, H=2,27M - PARA 4 CILINDROS DE 45KG /UN</v>
          </cell>
          <cell r="C1522">
            <v>1965.64</v>
          </cell>
          <cell r="D1522">
            <v>2386.73</v>
          </cell>
          <cell r="E1522">
            <v>4352.37</v>
          </cell>
        </row>
        <row r="1523">
          <cell r="A1523">
            <v>2001003995</v>
          </cell>
          <cell r="B1523" t="str">
            <v>ABRIGO PARA RESIDUOS SOLIDOS, TIPO B, 2 CELULAS (2,85 X 1,70)M, CONFORME DETALHE DE PROJETO - ANEXO A-159 - PLANILHA PADRAO 000564 /UN</v>
          </cell>
          <cell r="C1523">
            <v>0</v>
          </cell>
          <cell r="D1523">
            <v>0</v>
          </cell>
          <cell r="E1523">
            <v>13522.08</v>
          </cell>
        </row>
        <row r="1524">
          <cell r="A1524">
            <v>2001003997</v>
          </cell>
          <cell r="B1524" t="str">
            <v>ALUGUEL CAMINHAO MUNCK, TIPO TOCO, MODELO 12/18 6M ATE 5T /DIA</v>
          </cell>
          <cell r="C1524">
            <v>1751.92</v>
          </cell>
          <cell r="D1524">
            <v>0</v>
          </cell>
          <cell r="E1524">
            <v>1751.92</v>
          </cell>
        </row>
        <row r="1525">
          <cell r="A1525">
            <v>2001003998</v>
          </cell>
          <cell r="B1525" t="str">
            <v>ALUGUEL CAMINHAO MUNCK, TIPO TOCO, MODELO 12/18 6M ATE 5T /H</v>
          </cell>
          <cell r="C1525">
            <v>153.61000000000001</v>
          </cell>
          <cell r="D1525">
            <v>0</v>
          </cell>
          <cell r="E1525">
            <v>153.61000000000001</v>
          </cell>
        </row>
        <row r="1526">
          <cell r="A1526">
            <v>2001004000</v>
          </cell>
          <cell r="B1526" t="str">
            <v>LOCACAO MENSAL DE ANDAIME TIPO FACHADEIRO, CONTENDO PLATAFORMA, SAPATAS AJUSTAVEIS, RODAPES, ESCADA MARINHEIRO E GUARDA CORPO, CONFORME AS NORMAS NBR 6494 E NR 18, INCLUSIVE PRIMEIRA MONTAGEM /M2</v>
          </cell>
          <cell r="C1526">
            <v>6.47</v>
          </cell>
          <cell r="D1526">
            <v>5.94</v>
          </cell>
          <cell r="E1526">
            <v>12.41</v>
          </cell>
        </row>
        <row r="1527">
          <cell r="A1527">
            <v>2001004001</v>
          </cell>
          <cell r="B1527" t="str">
            <v>SINAPI - 97063 - MONTAGEM E DESMONTAGEM DE ANDAIME MODULAR FACHADEIRO, COM PISO METALICO, PARA EDIFICACOES COM MÚLTIPLOS PAVIMENTOS (EXCLUSIVE ANDAIME E LIMPEZA). AF_11/2017 /M2</v>
          </cell>
          <cell r="C1527">
            <v>0</v>
          </cell>
          <cell r="D1527">
            <v>0</v>
          </cell>
          <cell r="E1527">
            <v>7.42</v>
          </cell>
        </row>
        <row r="1528">
          <cell r="A1528">
            <v>2001004006</v>
          </cell>
          <cell r="B1528" t="str">
            <v>LOCACAO MENSAL DE ANDAIME TUBULAR METALICO TIPO TORRE, COM LARGURA DE 1,00 ATE 1,50M E H=1,00M, INCLUSO MONTAGEM E DESMONTAGEM /M</v>
          </cell>
          <cell r="C1528">
            <v>18.57</v>
          </cell>
          <cell r="D1528">
            <v>8.3800000000000008</v>
          </cell>
          <cell r="E1528">
            <v>26.95</v>
          </cell>
        </row>
        <row r="1529">
          <cell r="A1529">
            <v>2001004007</v>
          </cell>
          <cell r="B1529" t="str">
            <v>SINAPI - 97064 - MONTAGEM E DESMONTAGEM DE ANDAIME TUBULAR TIPO TORRE (EXCLUSIVE ANDAIME E LIMPEZA). AF_11/2017 /M</v>
          </cell>
          <cell r="C1529">
            <v>0</v>
          </cell>
          <cell r="D1529">
            <v>0</v>
          </cell>
          <cell r="E1529">
            <v>13.64</v>
          </cell>
        </row>
        <row r="1530">
          <cell r="A1530">
            <v>2001004030</v>
          </cell>
          <cell r="B1530" t="str">
            <v>PINTURA DE FAIXAS DE DEMARCACAO COM TINTA ACRILICA, L=10CM, APLICADA COM TRINCHA /M</v>
          </cell>
          <cell r="C1530">
            <v>3.38</v>
          </cell>
          <cell r="D1530">
            <v>4.34</v>
          </cell>
          <cell r="E1530">
            <v>7.72</v>
          </cell>
        </row>
        <row r="1531">
          <cell r="A1531">
            <v>2001004032</v>
          </cell>
          <cell r="B1531" t="str">
            <v>PINTURA DE FAIXAS DE DEMARCACAO COM TINTA ACRILICA, L=20CM, APLICADA COM TRINCHA /M</v>
          </cell>
          <cell r="C1531">
            <v>1.87</v>
          </cell>
          <cell r="D1531">
            <v>16.45</v>
          </cell>
          <cell r="E1531">
            <v>18.32</v>
          </cell>
        </row>
        <row r="1532">
          <cell r="A1532">
            <v>2001004035</v>
          </cell>
          <cell r="B1532" t="str">
            <v>SINAPI - 84665 - PINTURA ACRILICA PARA SINALIZACAO HORIZONTAL EM PISO CIMENTADO /M2</v>
          </cell>
          <cell r="C1532">
            <v>0</v>
          </cell>
          <cell r="D1532">
            <v>0</v>
          </cell>
          <cell r="E1532">
            <v>18.57</v>
          </cell>
        </row>
        <row r="1533">
          <cell r="A1533">
            <v>2001004040</v>
          </cell>
          <cell r="B1533" t="str">
            <v>BARREIRA DE PROTECAO HELICOIDAL (CONCERTINA) SIMPLES EM ACO GALVANIZADO CORTANTE, DIAMETRO DE 300MM, INCLUSIVE ACESSORIOS DE FIXACAO /M</v>
          </cell>
          <cell r="C1533">
            <v>11.82</v>
          </cell>
          <cell r="D1533">
            <v>26.41</v>
          </cell>
          <cell r="E1533">
            <v>38.229999999999997</v>
          </cell>
        </row>
        <row r="1534">
          <cell r="A1534">
            <v>2001004041</v>
          </cell>
          <cell r="B1534" t="str">
            <v>GRADIL EM METALON, H=2,00M, INCLUSIVE BROCA DE 25CM (0,80M), PINTURA EM FUNDO ANTICORROSIVO (2 DEMAOS) E ESMALTE EM 2 DEMAOS /M</v>
          </cell>
          <cell r="C1534">
            <v>407.41</v>
          </cell>
          <cell r="D1534">
            <v>173.45</v>
          </cell>
          <cell r="E1534">
            <v>580.86</v>
          </cell>
        </row>
        <row r="1535">
          <cell r="A1535">
            <v>2001004042</v>
          </cell>
          <cell r="B1535" t="str">
            <v>GRADIL EM METALON, H=1,80M, INCLUSIVE BROCA DE 25CM (0,80M), PINTURA EM FUNDO ANTICORROSIVO (2 DEMAOS) E ESMALTE EM 2 DEMAOS - ANEXO A-061 (S.C.) /M</v>
          </cell>
          <cell r="C1535">
            <v>378.71</v>
          </cell>
          <cell r="D1535">
            <v>159.55000000000001</v>
          </cell>
          <cell r="E1535">
            <v>538.26</v>
          </cell>
        </row>
        <row r="1536">
          <cell r="A1536">
            <v>2001004043</v>
          </cell>
          <cell r="B1536" t="str">
            <v>GRADIL EM METALON SOBRE MURETA DE CONCRETO H=1,80M, SENDO H=1,30M DE GRADIL E MURETA H=0,50M, REVESTIDO E PINTADO COM FUNDO ANTICORROSIVO E ESMALTE SINTETICO EM 2 DEMAOS ANEXO A-062 (S.C.) /M</v>
          </cell>
          <cell r="C1536">
            <v>491.78</v>
          </cell>
          <cell r="D1536">
            <v>336.15</v>
          </cell>
          <cell r="E1536">
            <v>827.93</v>
          </cell>
        </row>
        <row r="1537">
          <cell r="A1537">
            <v>2001004044</v>
          </cell>
          <cell r="B1537" t="str">
            <v>GRADIL EM METALON SOBRE MURETA DE CONCRETO H=2,00M, SENDO H=1,50M DE GRADIL E MURETA H=0,50M, REVESTIDO E PINTADO COM FUNDO ANTICORROSIVO E ESMALTE SINTETICO EM 2 DEMAOS ANEXO A-062 (S.C.) /M</v>
          </cell>
          <cell r="C1537">
            <v>510.55</v>
          </cell>
          <cell r="D1537">
            <v>347.79</v>
          </cell>
          <cell r="E1537">
            <v>858.34</v>
          </cell>
        </row>
        <row r="1538">
          <cell r="A1538">
            <v>2001004045</v>
          </cell>
          <cell r="B1538" t="str">
            <v>PORTAO EM METALON - 1 FOLHA - PARA PEDESTRES, INCLUSIVE 2 BROCAS DE 25CM (0,80M), PINTURA EM FUNDO ANTICORROSIVO (2 DEMAOS) E ESMALTE EM 2 DEMAOS - ANEXO A-060 (S.C.) /M2</v>
          </cell>
          <cell r="C1538">
            <v>416.43</v>
          </cell>
          <cell r="D1538">
            <v>187.51</v>
          </cell>
          <cell r="E1538">
            <v>603.94000000000005</v>
          </cell>
        </row>
        <row r="1539">
          <cell r="A1539">
            <v>2001004046</v>
          </cell>
          <cell r="B1539" t="str">
            <v>PORTAO EM METALON - 2 FOLHAS - PARA VEICULOS, INCLUSIVE 2 BROCAS DE 25CM (0,80M), PINTURA EM FUNDO ANTICORROSIVO (2 DEMAOS) E ESMALTE EM 2 DEMAOS - ANEXO A-060 (S.C.) /M2</v>
          </cell>
          <cell r="C1539">
            <v>269</v>
          </cell>
          <cell r="D1539">
            <v>113.04</v>
          </cell>
          <cell r="E1539">
            <v>382.04</v>
          </cell>
        </row>
        <row r="1540">
          <cell r="A1540">
            <v>2001004047</v>
          </cell>
          <cell r="B1540" t="str">
            <v>GRADIL EM METALON, SOBRE MURETA DE ALVENARIA H=1,80M, SENDO H=1,30M DE GRADIL E MURETA H=0,50M, INCLUSIVE PINTURA C/FUNDO ANTICORROSIVO (2 DEMAOS), ESMALTE (2 DEMAOS) NO GRADIL, NA MURETA REVESTIMENTO, SELADOR E LATEX (2 DEMAOS), ANEXO A-062(S.C.) /M</v>
          </cell>
          <cell r="C1540">
            <v>359.47</v>
          </cell>
          <cell r="D1540">
            <v>283.62</v>
          </cell>
          <cell r="E1540">
            <v>643.09</v>
          </cell>
        </row>
        <row r="1541">
          <cell r="A1541">
            <v>2001004048</v>
          </cell>
          <cell r="B1541" t="str">
            <v>GRADIL EM METALON, SOBRE MURETA DE ALVENARIA H=2,00M, SENDO H=1,50M DE GRADIL E MURETA H=0,50M, INCLUSIVE PINTURA C/FUNDO ANTICORROSIVO (2 DEMAOS), ESMALTE (2 DEMAOS) NO GRADIL, NA MURETA REVESTIMENTO, SELADOR E LATEX (2 DEMAOS), ANEXO A-062(S.C.) /M</v>
          </cell>
          <cell r="C1541">
            <v>394.07</v>
          </cell>
          <cell r="D1541">
            <v>305.01</v>
          </cell>
          <cell r="E1541">
            <v>699.08</v>
          </cell>
        </row>
        <row r="1543">
          <cell r="B1543" t="str">
            <v>URBANIZACAO</v>
          </cell>
        </row>
        <row r="1545">
          <cell r="A1545" t="str">
            <v>CODIGO</v>
          </cell>
          <cell r="B1545" t="str">
            <v>S E R V I C O S</v>
          </cell>
          <cell r="C1545" t="str">
            <v>MATERIAL</v>
          </cell>
          <cell r="D1545" t="str">
            <v>MAO OBRA</v>
          </cell>
          <cell r="E1545" t="str">
            <v>TOTAL</v>
          </cell>
        </row>
        <row r="1547">
          <cell r="A1547">
            <v>2101000101</v>
          </cell>
          <cell r="B1547" t="str">
            <v>SINAPI - 98504 - PLANTIO DE GRAMA EM PLACAS. AF_05/2018 /M2</v>
          </cell>
          <cell r="C1547">
            <v>0</v>
          </cell>
          <cell r="D1547">
            <v>0</v>
          </cell>
          <cell r="E1547">
            <v>6.51</v>
          </cell>
        </row>
        <row r="1548">
          <cell r="A1548">
            <v>2101000102</v>
          </cell>
          <cell r="B1548" t="str">
            <v>SINAPI - 98509 - PLANTIO DE ARBUSTO OU  CERCA VIVA. AF_05/2018 /UN</v>
          </cell>
          <cell r="C1548">
            <v>0</v>
          </cell>
          <cell r="D1548">
            <v>0</v>
          </cell>
          <cell r="E1548">
            <v>43.43</v>
          </cell>
        </row>
        <row r="1549">
          <cell r="A1549">
            <v>2101000103</v>
          </cell>
          <cell r="B1549" t="str">
            <v>SINAPI - 98510 - PLANTIO DE ARVORE ORNAMENTAL COM ALTURA DE MUDA MENOR OU IGUAL A 2,00 M. AF_05/2018 /UN</v>
          </cell>
          <cell r="C1549">
            <v>0</v>
          </cell>
          <cell r="D1549">
            <v>0</v>
          </cell>
          <cell r="E1549">
            <v>63.25</v>
          </cell>
        </row>
        <row r="1550">
          <cell r="A1550">
            <v>2101000104</v>
          </cell>
          <cell r="B1550" t="str">
            <v>SINAPI - 98511 - PLANTIO DE ARVORE ORNAMENTAL COM ALTURA DE MUDA MAIOR QUE 2,00 M E MENOR OU IGUAL A 4,00 M. AF_05/2018 /UN</v>
          </cell>
          <cell r="C1550">
            <v>0</v>
          </cell>
          <cell r="D1550">
            <v>0</v>
          </cell>
          <cell r="E1550">
            <v>121.39</v>
          </cell>
        </row>
        <row r="1552">
          <cell r="B1552" t="str">
            <v>LIMPEZA</v>
          </cell>
        </row>
        <row r="1554">
          <cell r="A1554" t="str">
            <v>CODIGO</v>
          </cell>
          <cell r="B1554" t="str">
            <v>S E R V I C O S</v>
          </cell>
          <cell r="C1554" t="str">
            <v>MATERIAL</v>
          </cell>
          <cell r="D1554" t="str">
            <v>MAO OBRA</v>
          </cell>
          <cell r="E1554" t="str">
            <v>TOTAL</v>
          </cell>
        </row>
        <row r="1556">
          <cell r="A1556">
            <v>2201000010</v>
          </cell>
          <cell r="B1556" t="str">
            <v>LIMPEZA FINAL DA OBRA /M2</v>
          </cell>
          <cell r="C1556">
            <v>0.24</v>
          </cell>
          <cell r="D1556">
            <v>2.0299999999999998</v>
          </cell>
          <cell r="E1556">
            <v>2.27</v>
          </cell>
        </row>
        <row r="1557">
          <cell r="A1557">
            <v>2201000012</v>
          </cell>
          <cell r="B1557" t="str">
            <v>SINAPI - 99803 - LIMPEZA DE PISO CERAMICO OU PORCELANATO COM PANO UMIDO. AF_04/2019 /M2</v>
          </cell>
          <cell r="C1557">
            <v>0</v>
          </cell>
          <cell r="D1557">
            <v>0</v>
          </cell>
          <cell r="E1557">
            <v>1.41</v>
          </cell>
        </row>
        <row r="1558">
          <cell r="A1558">
            <v>2201000014</v>
          </cell>
          <cell r="B1558" t="str">
            <v>SINAPI - 99814 - LIMPEZA DE SUPERFICIE COM JATO DE ALTA PRESSAO. AF_04/2019 /M2</v>
          </cell>
          <cell r="C1558">
            <v>0</v>
          </cell>
          <cell r="D1558">
            <v>0</v>
          </cell>
          <cell r="E1558">
            <v>1.3</v>
          </cell>
        </row>
        <row r="1559">
          <cell r="A1559">
            <v>2201000016</v>
          </cell>
          <cell r="B1559" t="str">
            <v>LIMPEZA VIDROS COMUM /M2</v>
          </cell>
          <cell r="C1559">
            <v>2.4500000000000002</v>
          </cell>
          <cell r="D1559">
            <v>8.73</v>
          </cell>
          <cell r="E1559">
            <v>11.18</v>
          </cell>
        </row>
        <row r="1560">
          <cell r="A1560">
            <v>2201000018</v>
          </cell>
          <cell r="B1560" t="str">
            <v>LIMPEZA DE LOUCAS E METAIS /UN</v>
          </cell>
          <cell r="C1560">
            <v>5.48</v>
          </cell>
          <cell r="D1560">
            <v>18.91</v>
          </cell>
          <cell r="E1560">
            <v>24.39</v>
          </cell>
        </row>
        <row r="1561">
          <cell r="A1561">
            <v>2201000020</v>
          </cell>
          <cell r="B1561" t="str">
            <v>LAVAGEM DE PISOS CERAMICOS /M2</v>
          </cell>
          <cell r="C1561">
            <v>0.65</v>
          </cell>
          <cell r="D1561">
            <v>4.3600000000000003</v>
          </cell>
          <cell r="E1561">
            <v>5.01</v>
          </cell>
        </row>
        <row r="1563">
          <cell r="B1563" t="str">
            <v>ADMINISTRACAO LOCAL</v>
          </cell>
        </row>
        <row r="1565">
          <cell r="A1565" t="str">
            <v>CODIGO</v>
          </cell>
          <cell r="B1565" t="str">
            <v>S E R V I C O S</v>
          </cell>
          <cell r="C1565" t="str">
            <v>MATERIAL</v>
          </cell>
          <cell r="D1565" t="str">
            <v>MAO OBRA</v>
          </cell>
          <cell r="E1565" t="str">
            <v>TOTAL</v>
          </cell>
        </row>
        <row r="1567">
          <cell r="A1567">
            <v>2301000100</v>
          </cell>
          <cell r="B1567" t="str">
            <v>MAO DE OBRA:- SERVENTE COM ENCARGOS COMPLEMENTARES /H</v>
          </cell>
          <cell r="C1567">
            <v>0</v>
          </cell>
          <cell r="D1567">
            <v>14.55</v>
          </cell>
          <cell r="E1567">
            <v>14.55</v>
          </cell>
        </row>
        <row r="1568">
          <cell r="A1568">
            <v>2301000101</v>
          </cell>
          <cell r="B1568" t="str">
            <v>- JARDINEIRO COM ENCARGOS COMPLEMENTARES /H</v>
          </cell>
          <cell r="C1568">
            <v>0</v>
          </cell>
          <cell r="D1568">
            <v>17.27</v>
          </cell>
          <cell r="E1568">
            <v>17.27</v>
          </cell>
        </row>
        <row r="1569">
          <cell r="A1569">
            <v>2301000104</v>
          </cell>
          <cell r="B1569" t="str">
            <v>- AUXILIAR DE SERVICOS GERAIS COM ENCARGOS COMPLEMENTARES /H</v>
          </cell>
          <cell r="C1569">
            <v>0</v>
          </cell>
          <cell r="D1569">
            <v>15.19</v>
          </cell>
          <cell r="E1569">
            <v>15.19</v>
          </cell>
        </row>
        <row r="1570">
          <cell r="A1570">
            <v>2301000105</v>
          </cell>
          <cell r="B1570" t="str">
            <v>- BLASTER, DINAMITADOR OU CABO DE FOGO COM ENCARGOS COMPLEMENTARES /H</v>
          </cell>
          <cell r="C1570">
            <v>0</v>
          </cell>
          <cell r="D1570">
            <v>18.11</v>
          </cell>
          <cell r="E1570">
            <v>18.11</v>
          </cell>
        </row>
        <row r="1571">
          <cell r="A1571">
            <v>2301000106</v>
          </cell>
          <cell r="B1571" t="str">
            <v>- POCEIRO COM ENCARGOS COMPLEMENTARES /H</v>
          </cell>
          <cell r="C1571">
            <v>0</v>
          </cell>
          <cell r="D1571">
            <v>18.28</v>
          </cell>
          <cell r="E1571">
            <v>18.28</v>
          </cell>
        </row>
        <row r="1572">
          <cell r="A1572">
            <v>2301000108</v>
          </cell>
          <cell r="B1572" t="str">
            <v>- ARMADOR COM ENCARGOS COMPLEMENTARES /H</v>
          </cell>
          <cell r="C1572">
            <v>0</v>
          </cell>
          <cell r="D1572">
            <v>17.739999999999998</v>
          </cell>
          <cell r="E1572">
            <v>17.739999999999998</v>
          </cell>
        </row>
        <row r="1573">
          <cell r="A1573">
            <v>2301000109</v>
          </cell>
          <cell r="B1573" t="str">
            <v>- CARPINTEIRO DE FORMAS COM ENCARGOS COMPLEMENTARES /H</v>
          </cell>
          <cell r="C1573">
            <v>0</v>
          </cell>
          <cell r="D1573">
            <v>17.64</v>
          </cell>
          <cell r="E1573">
            <v>17.64</v>
          </cell>
        </row>
        <row r="1574">
          <cell r="A1574">
            <v>2301000110</v>
          </cell>
          <cell r="B1574" t="str">
            <v>- CALCETEIRO COM ENCARGOS COMPLEMENTARES /H</v>
          </cell>
          <cell r="C1574">
            <v>0</v>
          </cell>
          <cell r="D1574">
            <v>18.739999999999998</v>
          </cell>
          <cell r="E1574">
            <v>18.739999999999998</v>
          </cell>
        </row>
        <row r="1575">
          <cell r="A1575">
            <v>2301000111</v>
          </cell>
          <cell r="B1575" t="str">
            <v>- AZULEJISTA OU LADRILHISTA COM ENCARGOS COMPLEMENTARES /H</v>
          </cell>
          <cell r="C1575">
            <v>0</v>
          </cell>
          <cell r="D1575">
            <v>17.760000000000002</v>
          </cell>
          <cell r="E1575">
            <v>17.760000000000002</v>
          </cell>
        </row>
        <row r="1576">
          <cell r="A1576">
            <v>2301000112</v>
          </cell>
          <cell r="B1576" t="str">
            <v>- PEDREIRO COM ENCARGOS COMPLEMENTARES /H</v>
          </cell>
          <cell r="C1576">
            <v>0</v>
          </cell>
          <cell r="D1576">
            <v>17.82</v>
          </cell>
          <cell r="E1576">
            <v>17.82</v>
          </cell>
        </row>
        <row r="1577">
          <cell r="A1577">
            <v>2301000113</v>
          </cell>
          <cell r="B1577" t="str">
            <v>- TAQUEADOR OU TAQUEIRO COM ENCARGOS COMPLEMENTARES /H</v>
          </cell>
          <cell r="C1577">
            <v>0</v>
          </cell>
          <cell r="D1577">
            <v>20.440000000000001</v>
          </cell>
          <cell r="E1577">
            <v>20.440000000000001</v>
          </cell>
        </row>
        <row r="1578">
          <cell r="A1578">
            <v>2301000114</v>
          </cell>
          <cell r="B1578" t="str">
            <v>- TELHADISTA COM ENCARGOS COMPLEMENTARES /H</v>
          </cell>
          <cell r="C1578">
            <v>0</v>
          </cell>
          <cell r="D1578">
            <v>18.75</v>
          </cell>
          <cell r="E1578">
            <v>18.75</v>
          </cell>
        </row>
        <row r="1579">
          <cell r="A1579">
            <v>2301000119</v>
          </cell>
          <cell r="B1579" t="str">
            <v>- ELETRICISTA COM ENCARGOS COMPLEMENTARES /H</v>
          </cell>
          <cell r="C1579">
            <v>0</v>
          </cell>
          <cell r="D1579">
            <v>19.73</v>
          </cell>
          <cell r="E1579">
            <v>19.73</v>
          </cell>
        </row>
        <row r="1580">
          <cell r="A1580">
            <v>2301000120</v>
          </cell>
          <cell r="B1580" t="str">
            <v>- ENCANADOR COM ENCARGOS COMPLEMENTARES /H</v>
          </cell>
          <cell r="C1580">
            <v>0</v>
          </cell>
          <cell r="D1580">
            <v>17.34</v>
          </cell>
          <cell r="E1580">
            <v>17.34</v>
          </cell>
        </row>
        <row r="1581">
          <cell r="A1581">
            <v>2301000121</v>
          </cell>
          <cell r="B1581" t="str">
            <v>- PINTOR COM ENCARGOS COMPLEMENTARES /H</v>
          </cell>
          <cell r="C1581">
            <v>0</v>
          </cell>
          <cell r="D1581">
            <v>18.829999999999998</v>
          </cell>
          <cell r="E1581">
            <v>18.829999999999998</v>
          </cell>
        </row>
        <row r="1582">
          <cell r="A1582">
            <v>2301000126</v>
          </cell>
          <cell r="B1582" t="str">
            <v>SINAPI - 90781 - TOPOGRAFO COM ENCARGOS COMPLEMENTARES /H</v>
          </cell>
          <cell r="C1582">
            <v>0</v>
          </cell>
          <cell r="D1582">
            <v>18.850000000000001</v>
          </cell>
          <cell r="E1582">
            <v>18.850000000000001</v>
          </cell>
        </row>
        <row r="1583">
          <cell r="A1583">
            <v>2301000130</v>
          </cell>
          <cell r="B1583" t="str">
            <v>SINAPI - 90766 - ALMOXARIFE COM ENCARGOS COMPLEMENTARES /H</v>
          </cell>
          <cell r="C1583">
            <v>0</v>
          </cell>
          <cell r="D1583">
            <v>14.2</v>
          </cell>
          <cell r="E1583">
            <v>14.2</v>
          </cell>
        </row>
        <row r="1584">
          <cell r="A1584">
            <v>2301000132</v>
          </cell>
          <cell r="B1584" t="str">
            <v>SINAPI - 90767 - APONTADOR OU APROPRIADOR COM ENCARGOS COMPLEMENTARES /H</v>
          </cell>
          <cell r="C1584">
            <v>0</v>
          </cell>
          <cell r="D1584">
            <v>13.72</v>
          </cell>
          <cell r="E1584">
            <v>13.72</v>
          </cell>
        </row>
        <row r="1585">
          <cell r="A1585">
            <v>2301000134</v>
          </cell>
          <cell r="B1585" t="str">
            <v>SINAPI - 88253 - AUXILIAR DE TOPOGRAFO COM ENCARGOS COMPLEMENTARES /H</v>
          </cell>
          <cell r="C1585">
            <v>0</v>
          </cell>
          <cell r="D1585">
            <v>8.4</v>
          </cell>
          <cell r="E1585">
            <v>8.4</v>
          </cell>
        </row>
        <row r="1586">
          <cell r="A1586">
            <v>2301000136</v>
          </cell>
          <cell r="B1586" t="str">
            <v>SINAPI - 90776 - ENCARREGADO GERAL COM ENCARGOS COMPLEMENTARES /H</v>
          </cell>
          <cell r="C1586">
            <v>0</v>
          </cell>
          <cell r="D1586">
            <v>15.94</v>
          </cell>
          <cell r="E1586">
            <v>15.94</v>
          </cell>
        </row>
        <row r="1587">
          <cell r="A1587">
            <v>2301000138</v>
          </cell>
          <cell r="B1587" t="str">
            <v>SINAPI - 90777 - ENGENHEIRO CIVIL DE OBRA JUNIOR COM ENCARGOS COMPLEMENTARES /H</v>
          </cell>
          <cell r="C1587">
            <v>0</v>
          </cell>
          <cell r="D1587">
            <v>79.75</v>
          </cell>
          <cell r="E1587">
            <v>79.75</v>
          </cell>
        </row>
        <row r="1588">
          <cell r="A1588">
            <v>2301000140</v>
          </cell>
          <cell r="B1588" t="str">
            <v>SINAPI - 90778 - ENGENHEIRO CIVIL DE OBRA PLENO COM ENCARGOS COMPLEMENTARES /H</v>
          </cell>
          <cell r="C1588">
            <v>0</v>
          </cell>
          <cell r="D1588">
            <v>90.6</v>
          </cell>
          <cell r="E1588">
            <v>90.6</v>
          </cell>
        </row>
        <row r="1589">
          <cell r="A1589">
            <v>2301000142</v>
          </cell>
          <cell r="B1589" t="str">
            <v>SINAPI - 90779 - ENGENHEIRO CIVIL DE OBRA SENIOR COM ENCARGOS COMPLEMENTARES /H</v>
          </cell>
          <cell r="C1589">
            <v>0</v>
          </cell>
          <cell r="D1589">
            <v>123.43</v>
          </cell>
          <cell r="E1589">
            <v>123.43</v>
          </cell>
        </row>
        <row r="1590">
          <cell r="A1590">
            <v>2301000144</v>
          </cell>
          <cell r="B1590" t="str">
            <v>SINAPI - 90780 - MESTRE DE OBRAS COM ENCARGOS COMPLEMENTARES /H</v>
          </cell>
          <cell r="C1590">
            <v>0</v>
          </cell>
          <cell r="D1590">
            <v>23.36</v>
          </cell>
          <cell r="E1590">
            <v>23.36</v>
          </cell>
        </row>
        <row r="1591">
          <cell r="A1591">
            <v>2301000146</v>
          </cell>
          <cell r="B1591" t="str">
            <v>SINAPI - 88296 - OPERADOR DE GUINDASTE COM ENCARGHOS COMPLEMENTARES /H</v>
          </cell>
          <cell r="C1591">
            <v>0</v>
          </cell>
          <cell r="D1591">
            <v>19.190000000000001</v>
          </cell>
          <cell r="E1591">
            <v>19.190000000000001</v>
          </cell>
        </row>
        <row r="1592">
          <cell r="A1592">
            <v>2301000148</v>
          </cell>
          <cell r="B1592" t="str">
            <v>SINAPI - 88326 - VIGIA NOTURNO COM ENCARGOS COMPLEMENTARES /H</v>
          </cell>
          <cell r="C1592">
            <v>0</v>
          </cell>
          <cell r="D1592">
            <v>18.37</v>
          </cell>
          <cell r="E1592">
            <v>18.37</v>
          </cell>
        </row>
        <row r="1593">
          <cell r="A1593">
            <v>2301000500</v>
          </cell>
          <cell r="B1593" t="str">
            <v>OBRA(S) PADRAO(OES):- ESCOLA (12 SALAS DE AULA) /M2</v>
          </cell>
          <cell r="C1593">
            <v>678.63</v>
          </cell>
          <cell r="D1593">
            <v>970.74</v>
          </cell>
          <cell r="E1593">
            <v>1649.37</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8">
          <cell r="A8">
            <v>43780</v>
          </cell>
          <cell r="B8" t="str">
            <v>TESTES</v>
          </cell>
          <cell r="C8" t="str">
            <v xml:space="preserve">JG    </v>
          </cell>
          <cell r="D8" t="str">
            <v>CR</v>
          </cell>
          <cell r="E8" t="str">
            <v>45,00</v>
          </cell>
        </row>
        <row r="9">
          <cell r="A9">
            <v>1363</v>
          </cell>
          <cell r="B9" t="str">
            <v>!EM PROCESSO DE DESATIVACAO! CHAPA DE MADEIRA COMPENSADA DE PINUS, VIROLA OU EQUIVALENTE, DE *2,2 X 1,6* M, E = 6 MM</v>
          </cell>
          <cell r="C9" t="str">
            <v xml:space="preserve">M2    </v>
          </cell>
          <cell r="D9" t="str">
            <v xml:space="preserve">C </v>
          </cell>
          <cell r="E9" t="str">
            <v>16,76</v>
          </cell>
        </row>
        <row r="10">
          <cell r="A10">
            <v>1344</v>
          </cell>
          <cell r="B10" t="str">
            <v>!EM PROCESSO DE DESATIVACAO! CHAPA DE MADEIRA COMPENSADA PLASTIFICADA PARA FORMA DE CONCRETO, DE 2,20 x 1,10 M, E = 6 MM</v>
          </cell>
          <cell r="C10" t="str">
            <v xml:space="preserve">UN    </v>
          </cell>
          <cell r="D10" t="str">
            <v>CR</v>
          </cell>
          <cell r="E10" t="str">
            <v>42,11</v>
          </cell>
        </row>
        <row r="11">
          <cell r="A11">
            <v>1342</v>
          </cell>
          <cell r="B11" t="str">
            <v>!EM PROCESSO DE DESATIVACAO! CHAPA DE MADEIRA COMPENSADA PLASTIFICADA PARA FORMA DE CONCRETO, DE 2,20 X 1,10 m, E = 14 MM</v>
          </cell>
          <cell r="C11" t="str">
            <v xml:space="preserve">UN    </v>
          </cell>
          <cell r="D11" t="str">
            <v>CR</v>
          </cell>
          <cell r="E11" t="str">
            <v>74,44</v>
          </cell>
        </row>
        <row r="12">
          <cell r="A12">
            <v>1349</v>
          </cell>
          <cell r="B12" t="str">
            <v>!EM PROCESSO DE DESATIVACAO! CHAPA DE MADEIRA COMPENSADA PLASTIFICADA PARA FORMA DE CONCRETO, DE 2,20 X 1,10 M, E = 20 MM</v>
          </cell>
          <cell r="C12" t="str">
            <v xml:space="preserve">UN    </v>
          </cell>
          <cell r="D12" t="str">
            <v>CR</v>
          </cell>
          <cell r="E12" t="str">
            <v>106,17</v>
          </cell>
        </row>
        <row r="13">
          <cell r="A13">
            <v>1350</v>
          </cell>
          <cell r="B13" t="str">
            <v>!EM PROCESSO DE DESATIVACAO! CHAPA DE MADEIRA COMPENSADA RESINADA PARA FORMA DE CONCRETO, DE *2,2 X 1,1* M, E = 10 MM</v>
          </cell>
          <cell r="C13" t="str">
            <v xml:space="preserve">UN    </v>
          </cell>
          <cell r="D13" t="str">
            <v xml:space="preserve">C </v>
          </cell>
          <cell r="E13" t="str">
            <v>48,15</v>
          </cell>
        </row>
        <row r="14">
          <cell r="A14">
            <v>1359</v>
          </cell>
          <cell r="B14" t="str">
            <v>!EM PROCESSO DE DESATIVACAO! CHAPA DE MADEIRA COMPENSADA RESINADA PARA FORMA DE CONCRETO, DE *2,2 X 1,1* M, E = 20 MM</v>
          </cell>
          <cell r="C14" t="str">
            <v xml:space="preserve">UN    </v>
          </cell>
          <cell r="D14" t="str">
            <v>CR</v>
          </cell>
          <cell r="E14" t="str">
            <v>94,76</v>
          </cell>
        </row>
        <row r="15">
          <cell r="A15">
            <v>1351</v>
          </cell>
          <cell r="B15" t="str">
            <v>!EM PROCESSO DE DESATIVACAO! CHAPA DE MADEIRA COMPENSADA RESINADA PARA FORMA DE CONCRETO, DE *2,2 X 1,1* M, E = 6 MM</v>
          </cell>
          <cell r="C15" t="str">
            <v xml:space="preserve">UN    </v>
          </cell>
          <cell r="D15" t="str">
            <v>CR</v>
          </cell>
          <cell r="E15" t="str">
            <v>30,53</v>
          </cell>
        </row>
        <row r="16">
          <cell r="A16">
            <v>2404</v>
          </cell>
          <cell r="B16" t="str">
            <v>!EM PROCESSO DE DESATIVACAO! DIVISORIA COLMEIA CEGA COM MONTANTE E RODAPE DE ALUMINIO ANODIZADO SIMPLES (SEM COLOCACAO)</v>
          </cell>
          <cell r="C16" t="str">
            <v xml:space="preserve">M2    </v>
          </cell>
          <cell r="D16" t="str">
            <v>AS</v>
          </cell>
          <cell r="E16" t="str">
            <v>90,50</v>
          </cell>
        </row>
        <row r="17">
          <cell r="A17">
            <v>2418</v>
          </cell>
          <cell r="B17" t="str">
            <v>!EM PROCESSO DE DESATIVACAO! DOBRADICA EM ACO/FERRO, 3" X 2 1/2", E= 1,2 A 1,8 MM, SEM ANEL,  CROMADO OU ZINCADO, TAMPA BOLA, COM PARAFUSOS</v>
          </cell>
          <cell r="C17" t="str">
            <v xml:space="preserve">UN    </v>
          </cell>
          <cell r="D17" t="str">
            <v xml:space="preserve">C </v>
          </cell>
          <cell r="E17" t="str">
            <v>5,00</v>
          </cell>
        </row>
        <row r="18">
          <cell r="A18">
            <v>6086</v>
          </cell>
          <cell r="B18" t="str">
            <v>!EM PROCESSO DE DESATIVACAO! FUNDO SINTETICO NIVELADOR BRANCO FOSCO PARA MADEIRA</v>
          </cell>
          <cell r="C18" t="str">
            <v xml:space="preserve">GL    </v>
          </cell>
          <cell r="D18" t="str">
            <v>CR</v>
          </cell>
          <cell r="E18" t="str">
            <v>80,95</v>
          </cell>
        </row>
        <row r="19">
          <cell r="A19">
            <v>3378</v>
          </cell>
          <cell r="B19" t="str">
            <v>!EM PROCESSO DE DESATIVACAO! HASTE DE ATERRAMENTO EM ACO COM 3,00 M DE COMPRIMENTO E DN = 3/4", REVESTIDA COM BAIXA CAMADA DE COBRE, SEM CONECTOR</v>
          </cell>
          <cell r="C19" t="str">
            <v xml:space="preserve">UN    </v>
          </cell>
          <cell r="D19" t="str">
            <v>CR</v>
          </cell>
          <cell r="E19" t="str">
            <v>67,24</v>
          </cell>
        </row>
        <row r="20">
          <cell r="A20">
            <v>3380</v>
          </cell>
          <cell r="B20" t="str">
            <v>!EM PROCESSO DE DESATIVACAO! HASTE DE ATERRAMENTO EM ACO COM 3,00 M DE COMPRIMENTO E DN = 5/8", REVESTIDA COM BAIXA CAMADA DE COBRE, COM CONECTOR TIPO GRAMPO</v>
          </cell>
          <cell r="C20" t="str">
            <v xml:space="preserve">UN    </v>
          </cell>
          <cell r="D20" t="str">
            <v xml:space="preserve">C </v>
          </cell>
          <cell r="E20" t="str">
            <v>47,07</v>
          </cell>
        </row>
        <row r="21">
          <cell r="A21">
            <v>3379</v>
          </cell>
          <cell r="B21" t="str">
            <v>!EM PROCESSO DE DESATIVACAO! HASTE DE ATERRAMENTO EM ACO COM 3,00 M DE COMPRIMENTO E DN = 5/8", REVESTIDA COM BAIXA CAMADA DE COBRE, SEM CONECTOR</v>
          </cell>
          <cell r="C21" t="str">
            <v xml:space="preserve">UN    </v>
          </cell>
          <cell r="D21" t="str">
            <v>CR</v>
          </cell>
          <cell r="E21" t="str">
            <v>45,44</v>
          </cell>
        </row>
        <row r="22">
          <cell r="A22">
            <v>615</v>
          </cell>
          <cell r="B22" t="str">
            <v>!EM PROCESSO DE DESATIVACAO! JANELA BASCULANTE, ACO, COM BATENTE/REQUADRO, 60 X 80 CM (SEM VIDROS)</v>
          </cell>
          <cell r="C22" t="str">
            <v xml:space="preserve">M2    </v>
          </cell>
          <cell r="D22" t="str">
            <v>AS</v>
          </cell>
          <cell r="E22" t="str">
            <v>387,12</v>
          </cell>
        </row>
        <row r="23">
          <cell r="A23">
            <v>606</v>
          </cell>
          <cell r="B23" t="str">
            <v>!EM PROCESSO DE DESATIVACAO! JANELA DE CORRER, ACO, BATENTE/REQUADRO DE 6 A 14 CM, QUADRICULADA, PINTURA ANTICORROSIVA, SEM VIDRO, BANDEIRA COM BASCULA, 4 FLS, 120  X 150 CM (A X L)</v>
          </cell>
          <cell r="C23" t="str">
            <v xml:space="preserve">M2    </v>
          </cell>
          <cell r="D23" t="str">
            <v>AS</v>
          </cell>
          <cell r="E23" t="str">
            <v>608,12</v>
          </cell>
        </row>
        <row r="24">
          <cell r="A24">
            <v>11193</v>
          </cell>
          <cell r="B24" t="str">
            <v>!EM PROCESSO DE DESATIVACAO! JANELA DE CORRER, ACO, BATENTE/REQUADRO DE 6 A 14 CM, VENEZIANA, PINT ANTICORROSIVA, PINT ACABAMENTO, COM VIDRO, 6 FLS, 120  X 150 CM (A X L)</v>
          </cell>
          <cell r="C24" t="str">
            <v xml:space="preserve">M2    </v>
          </cell>
          <cell r="D24" t="str">
            <v>AS</v>
          </cell>
          <cell r="E24" t="str">
            <v>616,58</v>
          </cell>
        </row>
        <row r="25">
          <cell r="A25">
            <v>11197</v>
          </cell>
          <cell r="B25" t="str">
            <v>!EM PROCESSO DE DESATIVACAO! JANELA DE CORRER, ACO, COM BATENTE/REQUADRO DE 6 A 14 CM, SEM DIVISAO, PINT ANTICORROSIVA, PINT ACABAMENTO, COM VIDRO, SEM BANDEIRA, 2 FLS, 120  X 150 CM (A X L)</v>
          </cell>
          <cell r="C25" t="str">
            <v xml:space="preserve">UN    </v>
          </cell>
          <cell r="D25" t="str">
            <v>AS</v>
          </cell>
          <cell r="E25" t="str">
            <v>844,41</v>
          </cell>
        </row>
        <row r="26">
          <cell r="A26">
            <v>13382</v>
          </cell>
          <cell r="B26" t="str">
            <v>!EM PROCESSO DE DESATIVACAO! LUMINARIA FECHADA P/ ILUMINACAO PUBLICA, TIPO ABL 50/F OU EQUIV, P/ LAMPADA A VAPOR DE MERCURIO 400W</v>
          </cell>
          <cell r="C26" t="str">
            <v xml:space="preserve">UN    </v>
          </cell>
          <cell r="D26" t="str">
            <v>AS</v>
          </cell>
          <cell r="E26" t="str">
            <v>276,22</v>
          </cell>
        </row>
        <row r="27">
          <cell r="A27">
            <v>4047</v>
          </cell>
          <cell r="B27" t="str">
            <v>!EM PROCESSO DE DESATIVACAO! MASSA CORRIDA PVA PARA PAREDES INTERNAS</v>
          </cell>
          <cell r="C27" t="str">
            <v xml:space="preserve">GL    </v>
          </cell>
          <cell r="D27" t="str">
            <v xml:space="preserve">C </v>
          </cell>
          <cell r="E27" t="str">
            <v>16,38</v>
          </cell>
        </row>
        <row r="28">
          <cell r="A28">
            <v>7344</v>
          </cell>
          <cell r="B28" t="str">
            <v>!EM PROCESSO DE DESATIVACAO! TINTA LATEX PVA PREMIUM, COR BRANCA</v>
          </cell>
          <cell r="C28" t="str">
            <v xml:space="preserve">GL    </v>
          </cell>
          <cell r="D28" t="str">
            <v xml:space="preserve">C </v>
          </cell>
          <cell r="E28" t="str">
            <v>71,19</v>
          </cell>
        </row>
        <row r="29">
          <cell r="A29">
            <v>40514</v>
          </cell>
          <cell r="B29" t="str">
            <v>!EM PROCESSO DE DESATIVACAO! VERNIZ POLIURETANO BRILHANTE PARA MADEIRA, SEM FILTRO SOLAR, USO INTERNO E EXTERNO</v>
          </cell>
          <cell r="C29" t="str">
            <v xml:space="preserve">L     </v>
          </cell>
          <cell r="D29" t="str">
            <v xml:space="preserve">C </v>
          </cell>
          <cell r="E29" t="str">
            <v>29,56</v>
          </cell>
        </row>
        <row r="30">
          <cell r="A30">
            <v>11199</v>
          </cell>
          <cell r="B30" t="str">
            <v>!EM PROCESSO DE DESATIVACAO!JANELA DE CORRER, ACO, BATENTE/REQUADRO DE 6 A 14 CM,  COM DIVISAO HORIZ , PINT ANTICORROSIVA, SEM VIDRO, BANDEIRA COM BASCULA, 4 FLS, 120  X 150 CM (A X L)</v>
          </cell>
          <cell r="C30" t="str">
            <v xml:space="preserve">UN    </v>
          </cell>
          <cell r="D30" t="str">
            <v>AS</v>
          </cell>
          <cell r="E30" t="str">
            <v>872,60</v>
          </cell>
        </row>
        <row r="31">
          <cell r="A31">
            <v>4053</v>
          </cell>
          <cell r="B31" t="str">
            <v>!EM PROCESSO DE DESATIVACAO!MASSA A OLEO PARA MADEIRA</v>
          </cell>
          <cell r="C31" t="str">
            <v xml:space="preserve">GL    </v>
          </cell>
          <cell r="D31" t="str">
            <v>CR</v>
          </cell>
          <cell r="E31" t="str">
            <v>62,39</v>
          </cell>
        </row>
        <row r="32">
          <cell r="A32">
            <v>4056</v>
          </cell>
          <cell r="B32" t="str">
            <v>!EM PROCESSO DE DESATIVACAO!MASSA ACRILICA PARA PAREDES INTERIOR/EXTERIOR</v>
          </cell>
          <cell r="C32" t="str">
            <v xml:space="preserve">GL    </v>
          </cell>
          <cell r="D32" t="str">
            <v>CR</v>
          </cell>
          <cell r="E32" t="str">
            <v>32,81</v>
          </cell>
        </row>
        <row r="33">
          <cell r="A33">
            <v>21136</v>
          </cell>
          <cell r="B33" t="str">
            <v>!EM PROCESSO DESATIVACAO! ELETRODUTO EM ACO GALVANIZADO ELETROLITICO, LEVE, DIAMETRO 1", PAREDE DE 0,90 MM</v>
          </cell>
          <cell r="C33" t="str">
            <v xml:space="preserve">M     </v>
          </cell>
          <cell r="D33" t="str">
            <v>CR</v>
          </cell>
          <cell r="E33" t="str">
            <v>5,60</v>
          </cell>
        </row>
        <row r="34">
          <cell r="A34">
            <v>21128</v>
          </cell>
          <cell r="B34" t="str">
            <v>!EM PROCESSO DESATIVACAO! ELETRODUTO EM ACO GALVANIZADO ELETROLITICO, LEVE, DIAMETRO 3/4", PAREDE DE 0,90 MM</v>
          </cell>
          <cell r="C34" t="str">
            <v xml:space="preserve">M     </v>
          </cell>
          <cell r="D34" t="str">
            <v xml:space="preserve">C </v>
          </cell>
          <cell r="E34" t="str">
            <v>4,34</v>
          </cell>
        </row>
        <row r="35">
          <cell r="A35">
            <v>21130</v>
          </cell>
          <cell r="B35" t="str">
            <v>!EM PROCESSO DESATIVACAO! ELETRODUTO EM ACO GALVANIZADO ELETROLITICO, SEMI-PESADO, DIAMETRO 1 1/2", PAREDE DE 1,20 MM</v>
          </cell>
          <cell r="C35" t="str">
            <v xml:space="preserve">M     </v>
          </cell>
          <cell r="D35" t="str">
            <v>CR</v>
          </cell>
          <cell r="E35" t="str">
            <v>10,96</v>
          </cell>
        </row>
        <row r="36">
          <cell r="A36">
            <v>21135</v>
          </cell>
          <cell r="B36" t="str">
            <v>!EM PROCESSO DESATIVACAO! ELETRODUTO EM ACO GALVANIZADO ELETROLITICO, SEMI-PESADO, DIAMETRO 1 1/4", PAREDE DE 1,20 MM</v>
          </cell>
          <cell r="C36" t="str">
            <v xml:space="preserve">M     </v>
          </cell>
          <cell r="D36" t="str">
            <v>CR</v>
          </cell>
          <cell r="E36" t="str">
            <v>10,79</v>
          </cell>
        </row>
        <row r="37">
          <cell r="A37">
            <v>38605</v>
          </cell>
          <cell r="B37" t="str">
            <v>ABERTURA PARA ENCAIXE DE CUBA OU LAVATORIO EM BANCADA DE MARMORE/ GRANITO OU OUTRO TIPO DE PEDRA NATURAL</v>
          </cell>
          <cell r="C37" t="str">
            <v xml:space="preserve">UN    </v>
          </cell>
          <cell r="D37" t="str">
            <v>CR</v>
          </cell>
          <cell r="E37" t="str">
            <v>142,15</v>
          </cell>
        </row>
        <row r="38">
          <cell r="A38">
            <v>11270</v>
          </cell>
          <cell r="B38" t="str">
            <v>ABRACADEIRA DE LATAO PARA FIXACAO DE CABO PARA-RAIO, DIMENSOES 32 X 24 X 24 MM</v>
          </cell>
          <cell r="C38" t="str">
            <v xml:space="preserve">UN    </v>
          </cell>
          <cell r="D38" t="str">
            <v>AS</v>
          </cell>
          <cell r="E38" t="str">
            <v>1,33</v>
          </cell>
        </row>
        <row r="39">
          <cell r="A39">
            <v>412</v>
          </cell>
          <cell r="B39" t="str">
            <v>ABRACADEIRA DE NYLON PARA AMARRACAO DE CABOS, COMPRIMENTO DE *230* X *7,6* MM</v>
          </cell>
          <cell r="C39" t="str">
            <v xml:space="preserve">UN    </v>
          </cell>
          <cell r="D39" t="str">
            <v>CR</v>
          </cell>
          <cell r="E39" t="str">
            <v>0,72</v>
          </cell>
        </row>
        <row r="40">
          <cell r="A40">
            <v>414</v>
          </cell>
          <cell r="B40" t="str">
            <v>ABRACADEIRA DE NYLON PARA AMARRACAO DE CABOS, COMPRIMENTO DE 100 X 2,5 MM</v>
          </cell>
          <cell r="C40" t="str">
            <v xml:space="preserve">UN    </v>
          </cell>
          <cell r="D40" t="str">
            <v>CR</v>
          </cell>
          <cell r="E40" t="str">
            <v>0,04</v>
          </cell>
        </row>
        <row r="41">
          <cell r="A41">
            <v>410</v>
          </cell>
          <cell r="B41" t="str">
            <v>ABRACADEIRA DE NYLON PARA AMARRACAO DE CABOS, COMPRIMENTO DE 150 X *3,6* MM</v>
          </cell>
          <cell r="C41" t="str">
            <v xml:space="preserve">UN    </v>
          </cell>
          <cell r="D41" t="str">
            <v>CR</v>
          </cell>
          <cell r="E41" t="str">
            <v>0,11</v>
          </cell>
        </row>
        <row r="42">
          <cell r="A42">
            <v>411</v>
          </cell>
          <cell r="B42" t="str">
            <v>ABRACADEIRA DE NYLON PARA AMARRACAO DE CABOS, COMPRIMENTO DE 200 X *4,6* MM</v>
          </cell>
          <cell r="C42" t="str">
            <v xml:space="preserve">UN    </v>
          </cell>
          <cell r="D42" t="str">
            <v xml:space="preserve">C </v>
          </cell>
          <cell r="E42" t="str">
            <v>0,14</v>
          </cell>
        </row>
        <row r="43">
          <cell r="A43">
            <v>408</v>
          </cell>
          <cell r="B43" t="str">
            <v>ABRACADEIRA DE NYLON PARA AMARRACAO DE CABOS, COMPRIMENTO DE 390 X *4,6* MM</v>
          </cell>
          <cell r="C43" t="str">
            <v xml:space="preserve">UN    </v>
          </cell>
          <cell r="D43" t="str">
            <v>CR</v>
          </cell>
          <cell r="E43" t="str">
            <v>0,69</v>
          </cell>
        </row>
        <row r="44">
          <cell r="A44">
            <v>39131</v>
          </cell>
          <cell r="B44" t="str">
            <v>ABRACADEIRA EM ACO PARA AMARRACAO DE ELETRODUTOS, TIPO D, COM 1 1/2" E CUNHA DE FIXACAO</v>
          </cell>
          <cell r="C44" t="str">
            <v xml:space="preserve">UN    </v>
          </cell>
          <cell r="D44" t="str">
            <v>CR</v>
          </cell>
          <cell r="E44" t="str">
            <v>3,38</v>
          </cell>
        </row>
        <row r="45">
          <cell r="A45">
            <v>394</v>
          </cell>
          <cell r="B45" t="str">
            <v>ABRACADEIRA EM ACO PARA AMARRACAO DE ELETRODUTOS, TIPO D, COM 1 1/2" E PARAFUSO DE FIXACAO</v>
          </cell>
          <cell r="C45" t="str">
            <v xml:space="preserve">UN    </v>
          </cell>
          <cell r="D45" t="str">
            <v>CR</v>
          </cell>
          <cell r="E45" t="str">
            <v>3,42</v>
          </cell>
        </row>
        <row r="46">
          <cell r="A46">
            <v>39130</v>
          </cell>
          <cell r="B46" t="str">
            <v>ABRACADEIRA EM ACO PARA AMARRACAO DE ELETRODUTOS, TIPO D, COM 1 1/4" E CUNHA DE FIXACAO</v>
          </cell>
          <cell r="C46" t="str">
            <v xml:space="preserve">UN    </v>
          </cell>
          <cell r="D46" t="str">
            <v>CR</v>
          </cell>
          <cell r="E46" t="str">
            <v>3,09</v>
          </cell>
        </row>
        <row r="47">
          <cell r="A47">
            <v>395</v>
          </cell>
          <cell r="B47" t="str">
            <v>ABRACADEIRA EM ACO PARA AMARRACAO DE ELETRODUTOS, TIPO D, COM 1 1/4" E PARAFUSO DE FIXACAO</v>
          </cell>
          <cell r="C47" t="str">
            <v xml:space="preserve">UN    </v>
          </cell>
          <cell r="D47" t="str">
            <v>CR</v>
          </cell>
          <cell r="E47" t="str">
            <v>3,30</v>
          </cell>
        </row>
        <row r="48">
          <cell r="A48">
            <v>39127</v>
          </cell>
          <cell r="B48" t="str">
            <v>ABRACADEIRA EM ACO PARA AMARRACAO DE ELETRODUTOS, TIPO D, COM 1/2" E CUNHA DE FIXACAO</v>
          </cell>
          <cell r="C48" t="str">
            <v xml:space="preserve">UN    </v>
          </cell>
          <cell r="D48" t="str">
            <v>CR</v>
          </cell>
          <cell r="E48" t="str">
            <v>1,63</v>
          </cell>
        </row>
        <row r="49">
          <cell r="A49">
            <v>392</v>
          </cell>
          <cell r="B49" t="str">
            <v>ABRACADEIRA EM ACO PARA AMARRACAO DE ELETRODUTOS, TIPO D, COM 1/2" E PARAFUSO DE FIXACAO</v>
          </cell>
          <cell r="C49" t="str">
            <v xml:space="preserve">UN    </v>
          </cell>
          <cell r="D49" t="str">
            <v>CR</v>
          </cell>
          <cell r="E49" t="str">
            <v>1,67</v>
          </cell>
        </row>
        <row r="50">
          <cell r="A50">
            <v>39129</v>
          </cell>
          <cell r="B50" t="str">
            <v>ABRACADEIRA EM ACO PARA AMARRACAO DE ELETRODUTOS, TIPO D, COM 1" E CUNHA DE FIXACAO</v>
          </cell>
          <cell r="C50" t="str">
            <v xml:space="preserve">UN    </v>
          </cell>
          <cell r="D50" t="str">
            <v>CR</v>
          </cell>
          <cell r="E50" t="str">
            <v>1,90</v>
          </cell>
        </row>
        <row r="51">
          <cell r="A51">
            <v>393</v>
          </cell>
          <cell r="B51" t="str">
            <v>ABRACADEIRA EM ACO PARA AMARRACAO DE ELETRODUTOS, TIPO D, COM 1" E PARAFUSO DE FIXACAO</v>
          </cell>
          <cell r="C51" t="str">
            <v xml:space="preserve">UN    </v>
          </cell>
          <cell r="D51" t="str">
            <v xml:space="preserve">C </v>
          </cell>
          <cell r="E51" t="str">
            <v>1,99</v>
          </cell>
        </row>
        <row r="52">
          <cell r="A52">
            <v>39133</v>
          </cell>
          <cell r="B52" t="str">
            <v>ABRACADEIRA EM ACO PARA AMARRACAO DE ELETRODUTOS, TIPO D, COM 2 1/2" E CUNHA DE FIXACAO</v>
          </cell>
          <cell r="C52" t="str">
            <v xml:space="preserve">UN    </v>
          </cell>
          <cell r="D52" t="str">
            <v>CR</v>
          </cell>
          <cell r="E52" t="str">
            <v>4,44</v>
          </cell>
        </row>
        <row r="53">
          <cell r="A53">
            <v>397</v>
          </cell>
          <cell r="B53" t="str">
            <v>ABRACADEIRA EM ACO PARA AMARRACAO DE ELETRODUTOS, TIPO D, COM 2 1/2" E PARAFUSO DE FIXACAO</v>
          </cell>
          <cell r="C53" t="str">
            <v xml:space="preserve">UN    </v>
          </cell>
          <cell r="D53" t="str">
            <v>CR</v>
          </cell>
          <cell r="E53" t="str">
            <v>4,91</v>
          </cell>
        </row>
        <row r="54">
          <cell r="A54">
            <v>39132</v>
          </cell>
          <cell r="B54" t="str">
            <v>ABRACADEIRA EM ACO PARA AMARRACAO DE ELETRODUTOS, TIPO D, COM 2" E CUNHA DE FIXACAO</v>
          </cell>
          <cell r="C54" t="str">
            <v xml:space="preserve">UN    </v>
          </cell>
          <cell r="D54" t="str">
            <v>CR</v>
          </cell>
          <cell r="E54" t="str">
            <v>3,55</v>
          </cell>
        </row>
        <row r="55">
          <cell r="A55">
            <v>396</v>
          </cell>
          <cell r="B55" t="str">
            <v>ABRACADEIRA EM ACO PARA AMARRACAO DE ELETRODUTOS, TIPO D, COM 2" E PARAFUSO DE FIXACAO</v>
          </cell>
          <cell r="C55" t="str">
            <v xml:space="preserve">UN    </v>
          </cell>
          <cell r="D55" t="str">
            <v>CR</v>
          </cell>
          <cell r="E55" t="str">
            <v>3,81</v>
          </cell>
        </row>
        <row r="56">
          <cell r="A56">
            <v>39135</v>
          </cell>
          <cell r="B56" t="str">
            <v>ABRACADEIRA EM ACO PARA AMARRACAO DE ELETRODUTOS, TIPO D, COM 3 1/2" E CUNHA DE FIXACAO</v>
          </cell>
          <cell r="C56" t="str">
            <v xml:space="preserve">UN    </v>
          </cell>
          <cell r="D56" t="str">
            <v>CR</v>
          </cell>
          <cell r="E56" t="str">
            <v>7,11</v>
          </cell>
        </row>
        <row r="57">
          <cell r="A57">
            <v>39128</v>
          </cell>
          <cell r="B57" t="str">
            <v>ABRACADEIRA EM ACO PARA AMARRACAO DE ELETRODUTOS, TIPO D, COM 3/4" E CUNHA DE FIXACAO</v>
          </cell>
          <cell r="C57" t="str">
            <v xml:space="preserve">UN    </v>
          </cell>
          <cell r="D57" t="str">
            <v>CR</v>
          </cell>
          <cell r="E57" t="str">
            <v>1,77</v>
          </cell>
        </row>
        <row r="58">
          <cell r="A58">
            <v>400</v>
          </cell>
          <cell r="B58" t="str">
            <v>ABRACADEIRA EM ACO PARA AMARRACAO DE ELETRODUTOS, TIPO D, COM 3/4" E PARAFUSO DE FIXACAO</v>
          </cell>
          <cell r="C58" t="str">
            <v xml:space="preserve">UN    </v>
          </cell>
          <cell r="D58" t="str">
            <v>CR</v>
          </cell>
          <cell r="E58" t="str">
            <v>1,73</v>
          </cell>
        </row>
        <row r="59">
          <cell r="A59">
            <v>39125</v>
          </cell>
          <cell r="B59" t="str">
            <v>ABRACADEIRA EM ACO PARA AMARRACAO DE ELETRODUTOS, TIPO D, COM 3/8" E PARAFUSO DE FIXACAO</v>
          </cell>
          <cell r="C59" t="str">
            <v xml:space="preserve">UN    </v>
          </cell>
          <cell r="D59" t="str">
            <v>CR</v>
          </cell>
          <cell r="E59" t="str">
            <v>1,77</v>
          </cell>
        </row>
        <row r="60">
          <cell r="A60">
            <v>39134</v>
          </cell>
          <cell r="B60" t="str">
            <v>ABRACADEIRA EM ACO PARA AMARRACAO DE ELETRODUTOS, TIPO D, COM 3" E CUNHA DE FIXACAO</v>
          </cell>
          <cell r="C60" t="str">
            <v xml:space="preserve">UN    </v>
          </cell>
          <cell r="D60" t="str">
            <v>CR</v>
          </cell>
          <cell r="E60" t="str">
            <v>5,92</v>
          </cell>
        </row>
        <row r="61">
          <cell r="A61">
            <v>398</v>
          </cell>
          <cell r="B61" t="str">
            <v>ABRACADEIRA EM ACO PARA AMARRACAO DE ELETRODUTOS, TIPO D, COM 3" E PARAFUSO DE FIXACAO</v>
          </cell>
          <cell r="C61" t="str">
            <v xml:space="preserve">UN    </v>
          </cell>
          <cell r="D61" t="str">
            <v>CR</v>
          </cell>
          <cell r="E61" t="str">
            <v>5,46</v>
          </cell>
        </row>
        <row r="62">
          <cell r="A62">
            <v>39126</v>
          </cell>
          <cell r="B62" t="str">
            <v>ABRACADEIRA EM ACO PARA AMARRACAO DE ELETRODUTOS, TIPO D, COM 4" E CUNHA DE FIXACAO</v>
          </cell>
          <cell r="C62" t="str">
            <v xml:space="preserve">UN    </v>
          </cell>
          <cell r="D62" t="str">
            <v>CR</v>
          </cell>
          <cell r="E62" t="str">
            <v>8,00</v>
          </cell>
        </row>
        <row r="63">
          <cell r="A63">
            <v>399</v>
          </cell>
          <cell r="B63" t="str">
            <v>ABRACADEIRA EM ACO PARA AMARRACAO DE ELETRODUTOS, TIPO D, COM 4" E PARAFUSO DE FIXACAO</v>
          </cell>
          <cell r="C63" t="str">
            <v xml:space="preserve">UN    </v>
          </cell>
          <cell r="D63" t="str">
            <v>CR</v>
          </cell>
          <cell r="E63" t="str">
            <v>7,04</v>
          </cell>
        </row>
        <row r="64">
          <cell r="A64">
            <v>39158</v>
          </cell>
          <cell r="B64" t="str">
            <v>ABRACADEIRA EM ACO PARA AMARRACAO DE ELETRODUTOS, TIPO ECONOMICA (GOTA), COM 8"</v>
          </cell>
          <cell r="C64" t="str">
            <v xml:space="preserve">UN    </v>
          </cell>
          <cell r="D64" t="str">
            <v>CR</v>
          </cell>
          <cell r="E64" t="str">
            <v>18,92</v>
          </cell>
        </row>
        <row r="65">
          <cell r="A65">
            <v>39141</v>
          </cell>
          <cell r="B65" t="str">
            <v>ABRACADEIRA EM ACO PARA AMARRACAO DE ELETRODUTOS, TIPO U SIMPLES, COM 1 1/2"</v>
          </cell>
          <cell r="C65" t="str">
            <v xml:space="preserve">UN    </v>
          </cell>
          <cell r="D65" t="str">
            <v>CR</v>
          </cell>
          <cell r="E65" t="str">
            <v>1,37</v>
          </cell>
        </row>
        <row r="66">
          <cell r="A66">
            <v>39140</v>
          </cell>
          <cell r="B66" t="str">
            <v>ABRACADEIRA EM ACO PARA AMARRACAO DE ELETRODUTOS, TIPO U SIMPLES, COM 1 1/4"</v>
          </cell>
          <cell r="C66" t="str">
            <v xml:space="preserve">UN    </v>
          </cell>
          <cell r="D66" t="str">
            <v>CR</v>
          </cell>
          <cell r="E66" t="str">
            <v>1,24</v>
          </cell>
        </row>
        <row r="67">
          <cell r="A67">
            <v>39137</v>
          </cell>
          <cell r="B67" t="str">
            <v>ABRACADEIRA EM ACO PARA AMARRACAO DE ELETRODUTOS, TIPO U SIMPLES, COM 1/2"</v>
          </cell>
          <cell r="C67" t="str">
            <v xml:space="preserve">UN    </v>
          </cell>
          <cell r="D67" t="str">
            <v>CR</v>
          </cell>
          <cell r="E67" t="str">
            <v>0,71</v>
          </cell>
        </row>
        <row r="68">
          <cell r="A68">
            <v>39139</v>
          </cell>
          <cell r="B68" t="str">
            <v>ABRACADEIRA EM ACO PARA AMARRACAO DE ELETRODUTOS, TIPO U SIMPLES, COM 1"</v>
          </cell>
          <cell r="C68" t="str">
            <v xml:space="preserve">UN    </v>
          </cell>
          <cell r="D68" t="str">
            <v>CR</v>
          </cell>
          <cell r="E68" t="str">
            <v>1,03</v>
          </cell>
        </row>
        <row r="69">
          <cell r="A69">
            <v>39143</v>
          </cell>
          <cell r="B69" t="str">
            <v>ABRACADEIRA EM ACO PARA AMARRACAO DE ELETRODUTOS, TIPO U SIMPLES, COM 2 1/2"</v>
          </cell>
          <cell r="C69" t="str">
            <v xml:space="preserve">UN    </v>
          </cell>
          <cell r="D69" t="str">
            <v>CR</v>
          </cell>
          <cell r="E69" t="str">
            <v>2,83</v>
          </cell>
        </row>
        <row r="70">
          <cell r="A70">
            <v>39142</v>
          </cell>
          <cell r="B70" t="str">
            <v>ABRACADEIRA EM ACO PARA AMARRACAO DE ELETRODUTOS, TIPO U SIMPLES, COM 2"</v>
          </cell>
          <cell r="C70" t="str">
            <v xml:space="preserve">UN    </v>
          </cell>
          <cell r="D70" t="str">
            <v>CR</v>
          </cell>
          <cell r="E70" t="str">
            <v>2,03</v>
          </cell>
        </row>
        <row r="71">
          <cell r="A71">
            <v>39138</v>
          </cell>
          <cell r="B71" t="str">
            <v>ABRACADEIRA EM ACO PARA AMARRACAO DE ELETRODUTOS, TIPO U SIMPLES, COM 3/4"</v>
          </cell>
          <cell r="C71" t="str">
            <v xml:space="preserve">UN    </v>
          </cell>
          <cell r="D71" t="str">
            <v>CR</v>
          </cell>
          <cell r="E71" t="str">
            <v>0,76</v>
          </cell>
        </row>
        <row r="72">
          <cell r="A72">
            <v>39136</v>
          </cell>
          <cell r="B72" t="str">
            <v>ABRACADEIRA EM ACO PARA AMARRACAO DE ELETRODUTOS, TIPO U SIMPLES, COM 3/8"</v>
          </cell>
          <cell r="C72" t="str">
            <v xml:space="preserve">UN    </v>
          </cell>
          <cell r="D72" t="str">
            <v>CR</v>
          </cell>
          <cell r="E72" t="str">
            <v>0,50</v>
          </cell>
        </row>
        <row r="73">
          <cell r="A73">
            <v>39144</v>
          </cell>
          <cell r="B73" t="str">
            <v>ABRACADEIRA EM ACO PARA AMARRACAO DE ELETRODUTOS, TIPO U SIMPLES, COM 3"</v>
          </cell>
          <cell r="C73" t="str">
            <v xml:space="preserve">UN    </v>
          </cell>
          <cell r="D73" t="str">
            <v>CR</v>
          </cell>
          <cell r="E73" t="str">
            <v>3,30</v>
          </cell>
        </row>
        <row r="74">
          <cell r="A74">
            <v>39145</v>
          </cell>
          <cell r="B74" t="str">
            <v>ABRACADEIRA EM ACO PARA AMARRACAO DE ELETRODUTOS, TIPO U SIMPLES, COM 4"</v>
          </cell>
          <cell r="C74" t="str">
            <v xml:space="preserve">UN    </v>
          </cell>
          <cell r="D74" t="str">
            <v>CR</v>
          </cell>
          <cell r="E74" t="str">
            <v>5,44</v>
          </cell>
        </row>
        <row r="75">
          <cell r="A75">
            <v>12615</v>
          </cell>
          <cell r="B75" t="str">
            <v>ABRACADEIRA PVC, PARA CALHA PLUVIAL, DIAMETRO ENTRE 80 E 100 MM, PARA DRENAGEM PREDIAL</v>
          </cell>
          <cell r="C75" t="str">
            <v xml:space="preserve">UN    </v>
          </cell>
          <cell r="D75" t="str">
            <v>AS</v>
          </cell>
          <cell r="E75" t="str">
            <v>3,99</v>
          </cell>
        </row>
        <row r="76">
          <cell r="A76">
            <v>11927</v>
          </cell>
          <cell r="B76" t="str">
            <v>ABRACADEIRA, GALVANIZADA/ZINCADA, ROSCA SEM FIM, PARAFUSO INOX, LARGURA  FITA *12,6 A *14 MM, D = 2" A 2 1/2"</v>
          </cell>
          <cell r="C76" t="str">
            <v xml:space="preserve">UN    </v>
          </cell>
          <cell r="D76" t="str">
            <v>AS</v>
          </cell>
          <cell r="E76" t="str">
            <v>3,97</v>
          </cell>
        </row>
        <row r="77">
          <cell r="A77">
            <v>11928</v>
          </cell>
          <cell r="B77" t="str">
            <v>ABRACADEIRA, GALVANIZADA/ZINCADA, ROSCA SEM FIM, PARAFUSO INOX, LARGURA  FITA *12,6 A *14 MM, D = 3" A 3 3/4"</v>
          </cell>
          <cell r="C77" t="str">
            <v xml:space="preserve">UN    </v>
          </cell>
          <cell r="D77" t="str">
            <v>AS</v>
          </cell>
          <cell r="E77" t="str">
            <v>4,55</v>
          </cell>
        </row>
        <row r="78">
          <cell r="A78">
            <v>11929</v>
          </cell>
          <cell r="B78" t="str">
            <v>ABRACADEIRA, GALVANIZADA/ZINCADA, ROSCA SEM FIM, PARAFUSO INOX, LARGURA  FITA *12,6 A *14 MM, D = 4" A 4 3/4"</v>
          </cell>
          <cell r="C78" t="str">
            <v xml:space="preserve">UN    </v>
          </cell>
          <cell r="D78" t="str">
            <v>AS</v>
          </cell>
          <cell r="E78" t="str">
            <v>7,04</v>
          </cell>
        </row>
        <row r="79">
          <cell r="A79">
            <v>36801</v>
          </cell>
          <cell r="B79" t="str">
            <v>ACABAMENTO CROMADO PARA REGISTRO PEQUENO, 1/2 " OU 3/4 "</v>
          </cell>
          <cell r="C79" t="str">
            <v xml:space="preserve">UN    </v>
          </cell>
          <cell r="D79" t="str">
            <v>CR</v>
          </cell>
          <cell r="E79" t="str">
            <v>18,94</v>
          </cell>
        </row>
        <row r="80">
          <cell r="A80">
            <v>36246</v>
          </cell>
          <cell r="B80" t="str">
            <v>ACABAMENTO SIMPLES/CONVENCIONAL PARA FORRO PVC, TIPO "U" OU "C", COR BRANCA, COMPRIMENTO 6 M</v>
          </cell>
          <cell r="C80" t="str">
            <v xml:space="preserve">M     </v>
          </cell>
          <cell r="D80" t="str">
            <v>CR</v>
          </cell>
          <cell r="E80" t="str">
            <v>4,34</v>
          </cell>
        </row>
        <row r="81">
          <cell r="A81">
            <v>37600</v>
          </cell>
          <cell r="B81" t="str">
            <v>ACESSORIO DE LIGACAO NAO ELETRICO PARA CARGAS EXPLOSIVAS, TUBO DE 6 M</v>
          </cell>
          <cell r="C81" t="str">
            <v xml:space="preserve">UN    </v>
          </cell>
          <cell r="D81" t="str">
            <v>AS</v>
          </cell>
          <cell r="E81" t="str">
            <v>62,83</v>
          </cell>
        </row>
        <row r="82">
          <cell r="A82">
            <v>37599</v>
          </cell>
          <cell r="B82" t="str">
            <v>ACESSORIO INICIADOR NAO ELETRICO, TUBO DE 6 M, TEMPO DE RETARDO DE *160* MS</v>
          </cell>
          <cell r="C82" t="str">
            <v xml:space="preserve">UN    </v>
          </cell>
          <cell r="D82" t="str">
            <v>AS</v>
          </cell>
          <cell r="E82" t="str">
            <v>58,48</v>
          </cell>
        </row>
        <row r="83">
          <cell r="A83">
            <v>1</v>
          </cell>
          <cell r="B83" t="str">
            <v>ACETILENO (RECARGA PARA CILINDRO DE CONJUNTO OXICORTE GRANDE)</v>
          </cell>
          <cell r="C83" t="str">
            <v xml:space="preserve">KG    </v>
          </cell>
          <cell r="D83" t="str">
            <v xml:space="preserve">C </v>
          </cell>
          <cell r="E83" t="str">
            <v>45,00</v>
          </cell>
        </row>
        <row r="84">
          <cell r="A84">
            <v>3</v>
          </cell>
          <cell r="B84" t="str">
            <v>ACIDO MURIATICO, DILUICAO 10% A 12% PARA USO EM LIMPEZA</v>
          </cell>
          <cell r="C84" t="str">
            <v xml:space="preserve">L     </v>
          </cell>
          <cell r="D84" t="str">
            <v>CR</v>
          </cell>
          <cell r="E84" t="str">
            <v>4,82</v>
          </cell>
        </row>
        <row r="85">
          <cell r="A85">
            <v>43054</v>
          </cell>
          <cell r="B85" t="str">
            <v>ACO CA-25, 10,0 MM, OU 12,5 MM, OU 16,0 MM, OU 20,0 MM, OU 25,0 MM, VERGALHAO</v>
          </cell>
          <cell r="C85" t="str">
            <v xml:space="preserve">KG    </v>
          </cell>
          <cell r="D85" t="str">
            <v>CR</v>
          </cell>
          <cell r="E85" t="str">
            <v>9,16</v>
          </cell>
        </row>
        <row r="86">
          <cell r="A86">
            <v>42402</v>
          </cell>
          <cell r="B86" t="str">
            <v>ACO CA-25, 16,0 MM, BARRA DE TRANSFERENCIA</v>
          </cell>
          <cell r="C86" t="str">
            <v xml:space="preserve">KG    </v>
          </cell>
          <cell r="D86" t="str">
            <v>CR</v>
          </cell>
          <cell r="E86" t="str">
            <v>8,76</v>
          </cell>
        </row>
        <row r="87">
          <cell r="A87">
            <v>42403</v>
          </cell>
          <cell r="B87" t="str">
            <v>ACO CA-25, 20,0 MM, BARRA DE TRANSFERENCIA</v>
          </cell>
          <cell r="C87" t="str">
            <v xml:space="preserve">KG    </v>
          </cell>
          <cell r="D87" t="str">
            <v>CR</v>
          </cell>
          <cell r="E87" t="str">
            <v>11,24</v>
          </cell>
        </row>
        <row r="88">
          <cell r="A88">
            <v>42404</v>
          </cell>
          <cell r="B88" t="str">
            <v>ACO CA-25, 25,0 MM, BARRA DE TRANSFERENCIA</v>
          </cell>
          <cell r="C88" t="str">
            <v xml:space="preserve">KG    </v>
          </cell>
          <cell r="D88" t="str">
            <v>CR</v>
          </cell>
          <cell r="E88" t="str">
            <v>11,17</v>
          </cell>
        </row>
        <row r="89">
          <cell r="A89">
            <v>42405</v>
          </cell>
          <cell r="B89" t="str">
            <v>ACO CA-25, 32,0 MM, BARRA DE TRANSFERENCIA</v>
          </cell>
          <cell r="C89" t="str">
            <v xml:space="preserve">KG    </v>
          </cell>
          <cell r="D89" t="str">
            <v>CR</v>
          </cell>
          <cell r="E89" t="str">
            <v>11,90</v>
          </cell>
        </row>
        <row r="90">
          <cell r="A90">
            <v>34341</v>
          </cell>
          <cell r="B90" t="str">
            <v>ACO CA-25, 32,0 MM, VERGALHAO</v>
          </cell>
          <cell r="C90" t="str">
            <v xml:space="preserve">KG    </v>
          </cell>
          <cell r="D90" t="str">
            <v>CR</v>
          </cell>
          <cell r="E90" t="str">
            <v>10,33</v>
          </cell>
        </row>
        <row r="91">
          <cell r="A91">
            <v>43053</v>
          </cell>
          <cell r="B91" t="str">
            <v>ACO CA-25, 6,3 MM OU 8,0 MM, VERGALHAO</v>
          </cell>
          <cell r="C91" t="str">
            <v xml:space="preserve">KG    </v>
          </cell>
          <cell r="D91" t="str">
            <v>CR</v>
          </cell>
          <cell r="E91" t="str">
            <v>8,19</v>
          </cell>
        </row>
        <row r="92">
          <cell r="A92">
            <v>43058</v>
          </cell>
          <cell r="B92" t="str">
            <v>ACO CA-50, 10,0 MM, OU 12,5 MM, OU 16,0 MM, OU 20,0 MM, DOBRADO E CORTADO</v>
          </cell>
          <cell r="C92" t="str">
            <v xml:space="preserve">KG    </v>
          </cell>
          <cell r="D92" t="str">
            <v>CR</v>
          </cell>
          <cell r="E92" t="str">
            <v>8,49</v>
          </cell>
        </row>
        <row r="93">
          <cell r="A93">
            <v>34</v>
          </cell>
          <cell r="B93" t="str">
            <v>ACO CA-50, 10,0 MM, VERGALHAO</v>
          </cell>
          <cell r="C93" t="str">
            <v xml:space="preserve">KG    </v>
          </cell>
          <cell r="D93" t="str">
            <v>CR</v>
          </cell>
          <cell r="E93" t="str">
            <v>8,53</v>
          </cell>
        </row>
        <row r="94">
          <cell r="A94">
            <v>43055</v>
          </cell>
          <cell r="B94" t="str">
            <v>ACO CA-50, 12,5 MM OU 16,0 MM, VERGALHAO</v>
          </cell>
          <cell r="C94" t="str">
            <v xml:space="preserve">KG    </v>
          </cell>
          <cell r="D94" t="str">
            <v xml:space="preserve">C </v>
          </cell>
          <cell r="E94" t="str">
            <v>7,39</v>
          </cell>
        </row>
        <row r="95">
          <cell r="A95">
            <v>43056</v>
          </cell>
          <cell r="B95" t="str">
            <v>ACO CA-50, 20,0 MM OU 25,0 MM, VERGALHAO</v>
          </cell>
          <cell r="C95" t="str">
            <v xml:space="preserve">KG    </v>
          </cell>
          <cell r="D95" t="str">
            <v>CR</v>
          </cell>
          <cell r="E95" t="str">
            <v>8,52</v>
          </cell>
        </row>
        <row r="96">
          <cell r="A96">
            <v>43057</v>
          </cell>
          <cell r="B96" t="str">
            <v>ACO CA-50, 32,0 MM, VERGALHAO</v>
          </cell>
          <cell r="C96" t="str">
            <v xml:space="preserve">KG    </v>
          </cell>
          <cell r="D96" t="str">
            <v>CR</v>
          </cell>
          <cell r="E96" t="str">
            <v>9,36</v>
          </cell>
        </row>
        <row r="97">
          <cell r="A97">
            <v>34449</v>
          </cell>
          <cell r="B97" t="str">
            <v>ACO CA-50, 6,3 MM, DOBRADO E CORTADO</v>
          </cell>
          <cell r="C97" t="str">
            <v xml:space="preserve">KG    </v>
          </cell>
          <cell r="D97" t="str">
            <v>CR</v>
          </cell>
          <cell r="E97" t="str">
            <v>10,01</v>
          </cell>
        </row>
        <row r="98">
          <cell r="A98">
            <v>32</v>
          </cell>
          <cell r="B98" t="str">
            <v>ACO CA-50, 6,3 MM, VERGALHAO</v>
          </cell>
          <cell r="C98" t="str">
            <v xml:space="preserve">KG    </v>
          </cell>
          <cell r="D98" t="str">
            <v>CR</v>
          </cell>
          <cell r="E98" t="str">
            <v>9,00</v>
          </cell>
        </row>
        <row r="99">
          <cell r="A99">
            <v>33</v>
          </cell>
          <cell r="B99" t="str">
            <v>ACO CA-50, 8,0 MM, VERGALHAO</v>
          </cell>
          <cell r="C99" t="str">
            <v xml:space="preserve">KG    </v>
          </cell>
          <cell r="D99" t="str">
            <v>CR</v>
          </cell>
          <cell r="E99" t="str">
            <v>9,05</v>
          </cell>
        </row>
        <row r="100">
          <cell r="A100">
            <v>43061</v>
          </cell>
          <cell r="B100" t="str">
            <v>ACO CA-60, 4,2 MM OU 5,0 MM, DOBRADO E CORTADO</v>
          </cell>
          <cell r="C100" t="str">
            <v xml:space="preserve">KG    </v>
          </cell>
          <cell r="D100" t="str">
            <v>CR</v>
          </cell>
          <cell r="E100" t="str">
            <v>8,46</v>
          </cell>
        </row>
        <row r="101">
          <cell r="A101">
            <v>43059</v>
          </cell>
          <cell r="B101" t="str">
            <v>ACO CA-60, 4,2 MM, OU 5,0 MM, OU 6,0 MM, OU 7,0 MM, VERGALHAO</v>
          </cell>
          <cell r="C101" t="str">
            <v xml:space="preserve">KG    </v>
          </cell>
          <cell r="D101" t="str">
            <v>CR</v>
          </cell>
          <cell r="E101" t="str">
            <v>8,07</v>
          </cell>
        </row>
        <row r="102">
          <cell r="A102">
            <v>43062</v>
          </cell>
          <cell r="B102" t="str">
            <v>ACO CA-60, 6,0 MM OU 7,0 MM, DOBRADO E CORTADO</v>
          </cell>
          <cell r="C102" t="str">
            <v xml:space="preserve">KG    </v>
          </cell>
          <cell r="D102" t="str">
            <v>CR</v>
          </cell>
          <cell r="E102" t="str">
            <v>8,95</v>
          </cell>
        </row>
        <row r="103">
          <cell r="A103">
            <v>43060</v>
          </cell>
          <cell r="B103" t="str">
            <v>ACO CA-60, 8,0 MM OU 9,5 MM, VERGALHAO</v>
          </cell>
          <cell r="C103" t="str">
            <v xml:space="preserve">KG    </v>
          </cell>
          <cell r="D103" t="str">
            <v>CR</v>
          </cell>
          <cell r="E103" t="str">
            <v>7,03</v>
          </cell>
        </row>
        <row r="104">
          <cell r="A104">
            <v>20063</v>
          </cell>
          <cell r="B104" t="str">
            <v>ACOPLAMENTO DE CONDUTOR PLUVIAL, EM PVC, DIAMETRO ENTRE 80 E 100 MM, PARA DRENAGEM PREDIAL</v>
          </cell>
          <cell r="C104" t="str">
            <v xml:space="preserve">UN    </v>
          </cell>
          <cell r="D104" t="str">
            <v>AS</v>
          </cell>
          <cell r="E104" t="str">
            <v>3,97</v>
          </cell>
        </row>
        <row r="105">
          <cell r="A105">
            <v>40410</v>
          </cell>
          <cell r="B105" t="str">
            <v>ACOPLAMENTO RIGIDO EM FERRO FUNDIDO PARA SISTEMA DE TUBULACAO RANHURADA, DN 50 MM (2")</v>
          </cell>
          <cell r="C105" t="str">
            <v xml:space="preserve">UN    </v>
          </cell>
          <cell r="D105" t="str">
            <v>AS</v>
          </cell>
          <cell r="E105" t="str">
            <v>23,66</v>
          </cell>
        </row>
        <row r="106">
          <cell r="A106">
            <v>40411</v>
          </cell>
          <cell r="B106" t="str">
            <v>ACOPLAMENTO RIGIDO EM FERRO FUNDIDO PARA SISTEMA DE TUBULACAO RANHURADA, DN 65 MM (2 1/2")</v>
          </cell>
          <cell r="C106" t="str">
            <v xml:space="preserve">UN    </v>
          </cell>
          <cell r="D106" t="str">
            <v>AS</v>
          </cell>
          <cell r="E106" t="str">
            <v>25,67</v>
          </cell>
        </row>
        <row r="107">
          <cell r="A107">
            <v>40412</v>
          </cell>
          <cell r="B107" t="str">
            <v>ACOPLAMENTO RIGIDO EM FERRO FUNDIDO PARA SISTEMA DE TUBULACAO RANHURADA, DN 80 MM (3")</v>
          </cell>
          <cell r="C107" t="str">
            <v xml:space="preserve">UN    </v>
          </cell>
          <cell r="D107" t="str">
            <v>AS</v>
          </cell>
          <cell r="E107" t="str">
            <v>28,82</v>
          </cell>
        </row>
        <row r="108">
          <cell r="A108">
            <v>38838</v>
          </cell>
          <cell r="B108" t="str">
            <v>ADAPTADOR DE COBRE PARA TUBULACAO PEX, DN 16 X 15 MM</v>
          </cell>
          <cell r="C108" t="str">
            <v xml:space="preserve">UN    </v>
          </cell>
          <cell r="D108" t="str">
            <v>AS</v>
          </cell>
          <cell r="E108" t="str">
            <v>9,66</v>
          </cell>
        </row>
        <row r="109">
          <cell r="A109">
            <v>38839</v>
          </cell>
          <cell r="B109" t="str">
            <v>ADAPTADOR DE COBRE PARA TUBULACAO PEX, DN 20 X 22 MM</v>
          </cell>
          <cell r="C109" t="str">
            <v xml:space="preserve">UN    </v>
          </cell>
          <cell r="D109" t="str">
            <v>AS</v>
          </cell>
          <cell r="E109" t="str">
            <v>11,37</v>
          </cell>
        </row>
        <row r="110">
          <cell r="A110">
            <v>55</v>
          </cell>
          <cell r="B110" t="str">
            <v>ADAPTADOR DE COMPRESSAO EM POLIPROPILENO (PP), PARA TUBO EM PEAD, 20 MM X 1/2", PARA LIGACAO PREDIAL DE AGUA (NTS 179)</v>
          </cell>
          <cell r="C110" t="str">
            <v xml:space="preserve">UN    </v>
          </cell>
          <cell r="D110" t="str">
            <v>AS</v>
          </cell>
          <cell r="E110" t="str">
            <v>4,20</v>
          </cell>
        </row>
        <row r="111">
          <cell r="A111">
            <v>61</v>
          </cell>
          <cell r="B111" t="str">
            <v>ADAPTADOR DE COMPRESSAO EM POLIPROPILENO (PP), PARA TUBO EM PEAD, 20 MM X 3/4", PARA LIGACAO PREDIAL DE AGUA (NTS 179)</v>
          </cell>
          <cell r="C111" t="str">
            <v xml:space="preserve">UN    </v>
          </cell>
          <cell r="D111" t="str">
            <v>AS</v>
          </cell>
          <cell r="E111" t="str">
            <v>3,97</v>
          </cell>
        </row>
        <row r="112">
          <cell r="A112">
            <v>62</v>
          </cell>
          <cell r="B112" t="str">
            <v>ADAPTADOR DE COMPRESSAO EM POLIPROPILENO (PP), PARA TUBO EM PEAD, 32 MM X 1", PARA LIGACAO PREDIAL DE AGUA (NTS 179)</v>
          </cell>
          <cell r="C112" t="str">
            <v xml:space="preserve">UN    </v>
          </cell>
          <cell r="D112" t="str">
            <v>AS</v>
          </cell>
          <cell r="E112" t="str">
            <v>8,23</v>
          </cell>
        </row>
        <row r="113">
          <cell r="A113">
            <v>77</v>
          </cell>
          <cell r="B113" t="str">
            <v>ADAPTADOR PVC PARA SIFAO METALICO, SOLDAVEL, COM ANEL BORRACHA (JE), 40 MM X 1 1/2"</v>
          </cell>
          <cell r="C113" t="str">
            <v xml:space="preserve">UN    </v>
          </cell>
          <cell r="D113" t="str">
            <v>CR</v>
          </cell>
          <cell r="E113" t="str">
            <v>1,20</v>
          </cell>
        </row>
        <row r="114">
          <cell r="A114">
            <v>76</v>
          </cell>
          <cell r="B114" t="str">
            <v>ADAPTADOR PVC PARA SIFAO, ROSCAVEL, 40 MM X 1 1/4"</v>
          </cell>
          <cell r="C114" t="str">
            <v xml:space="preserve">UN    </v>
          </cell>
          <cell r="D114" t="str">
            <v>CR</v>
          </cell>
          <cell r="E114" t="str">
            <v>1,22</v>
          </cell>
        </row>
        <row r="115">
          <cell r="A115">
            <v>67</v>
          </cell>
          <cell r="B115" t="str">
            <v>ADAPTADOR PVC ROSCAVEL, COM FLANGES E ANEL DE VEDACAO, 1/2", PARA CAIXA D' AGUA</v>
          </cell>
          <cell r="C115" t="str">
            <v xml:space="preserve">UN    </v>
          </cell>
          <cell r="D115" t="str">
            <v>CR</v>
          </cell>
          <cell r="E115" t="str">
            <v>11,76</v>
          </cell>
        </row>
        <row r="116">
          <cell r="A116">
            <v>71</v>
          </cell>
          <cell r="B116" t="str">
            <v>ADAPTADOR PVC ROSCAVEL, COM FLANGES E ANEL DE VEDACAO, 1", PARA CAIXA D' AGUA</v>
          </cell>
          <cell r="C116" t="str">
            <v xml:space="preserve">UN    </v>
          </cell>
          <cell r="D116" t="str">
            <v>CR</v>
          </cell>
          <cell r="E116" t="str">
            <v>21,61</v>
          </cell>
        </row>
        <row r="117">
          <cell r="A117">
            <v>73</v>
          </cell>
          <cell r="B117" t="str">
            <v>ADAPTADOR PVC ROSCAVEL, COM FLANGES E ANEL DE VEDACAO, 3/4", PARA CAIXA D' AGUA</v>
          </cell>
          <cell r="C117" t="str">
            <v xml:space="preserve">UN    </v>
          </cell>
          <cell r="D117" t="str">
            <v>CR</v>
          </cell>
          <cell r="E117" t="str">
            <v>16,14</v>
          </cell>
        </row>
        <row r="118">
          <cell r="A118">
            <v>103</v>
          </cell>
          <cell r="B118" t="str">
            <v>ADAPTADOR PVC SOLDAVEL CURTO COM BOLSA E ROSCA, 110 MM X 4", PARA AGUA FRIA</v>
          </cell>
          <cell r="C118" t="str">
            <v xml:space="preserve">UN    </v>
          </cell>
          <cell r="D118" t="str">
            <v>CR</v>
          </cell>
          <cell r="E118" t="str">
            <v>48,01</v>
          </cell>
        </row>
        <row r="119">
          <cell r="A119">
            <v>107</v>
          </cell>
          <cell r="B119" t="str">
            <v>ADAPTADOR PVC SOLDAVEL CURTO COM BOLSA E ROSCA, 20 MM X 1/2", PARA AGUA FRIA</v>
          </cell>
          <cell r="C119" t="str">
            <v xml:space="preserve">UN    </v>
          </cell>
          <cell r="D119" t="str">
            <v>CR</v>
          </cell>
          <cell r="E119" t="str">
            <v>0,75</v>
          </cell>
        </row>
        <row r="120">
          <cell r="A120">
            <v>65</v>
          </cell>
          <cell r="B120" t="str">
            <v>ADAPTADOR PVC SOLDAVEL CURTO COM BOLSA E ROSCA, 25 MM X 3/4", PARA AGUA FRIA</v>
          </cell>
          <cell r="C120" t="str">
            <v xml:space="preserve">UN    </v>
          </cell>
          <cell r="D120" t="str">
            <v>CR</v>
          </cell>
          <cell r="E120" t="str">
            <v>0,92</v>
          </cell>
        </row>
        <row r="121">
          <cell r="A121">
            <v>108</v>
          </cell>
          <cell r="B121" t="str">
            <v>ADAPTADOR PVC SOLDAVEL CURTO COM BOLSA E ROSCA, 32 MM X 1", PARA AGUA FRIA</v>
          </cell>
          <cell r="C121" t="str">
            <v xml:space="preserve">UN    </v>
          </cell>
          <cell r="D121" t="str">
            <v>CR</v>
          </cell>
          <cell r="E121" t="str">
            <v>1,92</v>
          </cell>
        </row>
        <row r="122">
          <cell r="A122">
            <v>110</v>
          </cell>
          <cell r="B122" t="str">
            <v>ADAPTADOR PVC SOLDAVEL CURTO COM BOLSA E ROSCA, 40 MM X 1 1/2", PARA AGUA FRIA</v>
          </cell>
          <cell r="C122" t="str">
            <v xml:space="preserve">UN    </v>
          </cell>
          <cell r="D122" t="str">
            <v>CR</v>
          </cell>
          <cell r="E122" t="str">
            <v>7,41</v>
          </cell>
        </row>
        <row r="123">
          <cell r="A123">
            <v>109</v>
          </cell>
          <cell r="B123" t="str">
            <v>ADAPTADOR PVC SOLDAVEL CURTO COM BOLSA E ROSCA, 40 MM X 1 1/4", PARA AGUA FRIA</v>
          </cell>
          <cell r="C123" t="str">
            <v xml:space="preserve">UN    </v>
          </cell>
          <cell r="D123" t="str">
            <v>CR</v>
          </cell>
          <cell r="E123" t="str">
            <v>3,65</v>
          </cell>
        </row>
        <row r="124">
          <cell r="A124">
            <v>111</v>
          </cell>
          <cell r="B124" t="str">
            <v>ADAPTADOR PVC SOLDAVEL CURTO COM BOLSA E ROSCA, 50 MM X 1 1/4", PARA AGUA FRIA</v>
          </cell>
          <cell r="C124" t="str">
            <v xml:space="preserve">UN    </v>
          </cell>
          <cell r="D124" t="str">
            <v>CR</v>
          </cell>
          <cell r="E124" t="str">
            <v>8,55</v>
          </cell>
        </row>
        <row r="125">
          <cell r="A125">
            <v>112</v>
          </cell>
          <cell r="B125" t="str">
            <v>ADAPTADOR PVC SOLDAVEL CURTO COM BOLSA E ROSCA, 50 MM X1 1/2", PARA AGUA FRIA</v>
          </cell>
          <cell r="C125" t="str">
            <v xml:space="preserve">UN    </v>
          </cell>
          <cell r="D125" t="str">
            <v>CR</v>
          </cell>
          <cell r="E125" t="str">
            <v>4,65</v>
          </cell>
        </row>
        <row r="126">
          <cell r="A126">
            <v>113</v>
          </cell>
          <cell r="B126" t="str">
            <v>ADAPTADOR PVC SOLDAVEL CURTO COM BOLSA E ROSCA, 60 MM X 2", PARA AGUA FRIA</v>
          </cell>
          <cell r="C126" t="str">
            <v xml:space="preserve">UN    </v>
          </cell>
          <cell r="D126" t="str">
            <v>CR</v>
          </cell>
          <cell r="E126" t="str">
            <v>12,63</v>
          </cell>
        </row>
        <row r="127">
          <cell r="A127">
            <v>104</v>
          </cell>
          <cell r="B127" t="str">
            <v>ADAPTADOR PVC SOLDAVEL CURTO COM BOLSA E ROSCA, 75 MM X 2 1/2", PARA AGUA FRIA</v>
          </cell>
          <cell r="C127" t="str">
            <v xml:space="preserve">UN    </v>
          </cell>
          <cell r="D127" t="str">
            <v>CR</v>
          </cell>
          <cell r="E127" t="str">
            <v>18,36</v>
          </cell>
        </row>
        <row r="128">
          <cell r="A128">
            <v>102</v>
          </cell>
          <cell r="B128" t="str">
            <v>ADAPTADOR PVC SOLDAVEL CURTO COM BOLSA E ROSCA, 85 MM X 3", PARA AGUA FRIA</v>
          </cell>
          <cell r="C128" t="str">
            <v xml:space="preserve">UN    </v>
          </cell>
          <cell r="D128" t="str">
            <v>CR</v>
          </cell>
          <cell r="E128" t="str">
            <v>30,15</v>
          </cell>
        </row>
        <row r="129">
          <cell r="A129">
            <v>95</v>
          </cell>
          <cell r="B129" t="str">
            <v>ADAPTADOR PVC SOLDAVEL, COM FLANGE E ANEL DE VEDACAO, 20 MM X 1/2", PARA CAIXA D'AGUA</v>
          </cell>
          <cell r="C129" t="str">
            <v xml:space="preserve">UN    </v>
          </cell>
          <cell r="D129" t="str">
            <v>CR</v>
          </cell>
          <cell r="E129" t="str">
            <v>10,21</v>
          </cell>
        </row>
        <row r="130">
          <cell r="A130">
            <v>96</v>
          </cell>
          <cell r="B130" t="str">
            <v>ADAPTADOR PVC SOLDAVEL, COM FLANGE E ANEL DE VEDACAO, 25 MM X 3/4", PARA CAIXA D'AGUA</v>
          </cell>
          <cell r="C130" t="str">
            <v xml:space="preserve">UN    </v>
          </cell>
          <cell r="D130" t="str">
            <v>CR</v>
          </cell>
          <cell r="E130" t="str">
            <v>11,73</v>
          </cell>
        </row>
        <row r="131">
          <cell r="A131">
            <v>97</v>
          </cell>
          <cell r="B131" t="str">
            <v>ADAPTADOR PVC SOLDAVEL, COM FLANGE E ANEL DE VEDACAO, 32 MM X 1", PARA CAIXA D'AGUA</v>
          </cell>
          <cell r="C131" t="str">
            <v xml:space="preserve">UN    </v>
          </cell>
          <cell r="D131" t="str">
            <v>CR</v>
          </cell>
          <cell r="E131" t="str">
            <v>15,24</v>
          </cell>
        </row>
        <row r="132">
          <cell r="A132">
            <v>98</v>
          </cell>
          <cell r="B132" t="str">
            <v>ADAPTADOR PVC SOLDAVEL, COM FLANGE E ANEL DE VEDACAO, 40 MM X 1 1/4", PARA CAIXA D'AGUA</v>
          </cell>
          <cell r="C132" t="str">
            <v xml:space="preserve">UN    </v>
          </cell>
          <cell r="D132" t="str">
            <v>CR</v>
          </cell>
          <cell r="E132" t="str">
            <v>20,54</v>
          </cell>
        </row>
        <row r="133">
          <cell r="A133">
            <v>99</v>
          </cell>
          <cell r="B133" t="str">
            <v>ADAPTADOR PVC SOLDAVEL, COM FLANGE E ANEL DE VEDACAO, 50 MM X 1 1/2", PARA CAIXA D'AGUA</v>
          </cell>
          <cell r="C133" t="str">
            <v xml:space="preserve">UN    </v>
          </cell>
          <cell r="D133" t="str">
            <v>CR</v>
          </cell>
          <cell r="E133" t="str">
            <v>24,91</v>
          </cell>
        </row>
        <row r="134">
          <cell r="A134">
            <v>100</v>
          </cell>
          <cell r="B134" t="str">
            <v>ADAPTADOR PVC SOLDAVEL, COM FLANGES E ANEL DE VEDACAO, 60 MM X 2", PARA CAIXA D' AGUA</v>
          </cell>
          <cell r="C134" t="str">
            <v xml:space="preserve">UN    </v>
          </cell>
          <cell r="D134" t="str">
            <v>CR</v>
          </cell>
          <cell r="E134" t="str">
            <v>34,76</v>
          </cell>
        </row>
        <row r="135">
          <cell r="A135">
            <v>75</v>
          </cell>
          <cell r="B135" t="str">
            <v>ADAPTADOR PVC SOLDAVEL, COM FLANGES LIVRES, 110 MM X 4", PARA CAIXA D' AGUA</v>
          </cell>
          <cell r="C135" t="str">
            <v xml:space="preserve">UN    </v>
          </cell>
          <cell r="D135" t="str">
            <v>CR</v>
          </cell>
          <cell r="E135" t="str">
            <v>362,25</v>
          </cell>
        </row>
        <row r="136">
          <cell r="A136">
            <v>114</v>
          </cell>
          <cell r="B136" t="str">
            <v>ADAPTADOR PVC SOLDAVEL, COM FLANGES LIVRES, 25 MM X 3/4", PARA CAIXA D' AGUA</v>
          </cell>
          <cell r="C136" t="str">
            <v xml:space="preserve">UN    </v>
          </cell>
          <cell r="D136" t="str">
            <v>CR</v>
          </cell>
          <cell r="E136" t="str">
            <v>13,20</v>
          </cell>
        </row>
        <row r="137">
          <cell r="A137">
            <v>68</v>
          </cell>
          <cell r="B137" t="str">
            <v>ADAPTADOR PVC SOLDAVEL, COM FLANGES LIVRES, 32 MM X 1", PARA CAIXA D' AGUA</v>
          </cell>
          <cell r="C137" t="str">
            <v xml:space="preserve">UN    </v>
          </cell>
          <cell r="D137" t="str">
            <v>CR</v>
          </cell>
          <cell r="E137" t="str">
            <v>20,18</v>
          </cell>
        </row>
        <row r="138">
          <cell r="A138">
            <v>86</v>
          </cell>
          <cell r="B138" t="str">
            <v>ADAPTADOR PVC SOLDAVEL, COM FLANGES LIVRES, 40 MM X 1  1/4", PARA CAIXA D' AGUA</v>
          </cell>
          <cell r="C138" t="str">
            <v xml:space="preserve">UN    </v>
          </cell>
          <cell r="D138" t="str">
            <v>CR</v>
          </cell>
          <cell r="E138" t="str">
            <v>37,52</v>
          </cell>
        </row>
        <row r="139">
          <cell r="A139">
            <v>66</v>
          </cell>
          <cell r="B139" t="str">
            <v>ADAPTADOR PVC SOLDAVEL, COM FLANGES LIVRES, 50 MM X 1  1/2", PARA CAIXA D' AGUA</v>
          </cell>
          <cell r="C139" t="str">
            <v xml:space="preserve">UN    </v>
          </cell>
          <cell r="D139" t="str">
            <v>CR</v>
          </cell>
          <cell r="E139" t="str">
            <v>37,66</v>
          </cell>
        </row>
        <row r="140">
          <cell r="A140">
            <v>69</v>
          </cell>
          <cell r="B140" t="str">
            <v>ADAPTADOR PVC SOLDAVEL, COM FLANGES LIVRES, 60 MM X 2", PARA CAIXA D' AGUA</v>
          </cell>
          <cell r="C140" t="str">
            <v xml:space="preserve">UN    </v>
          </cell>
          <cell r="D140" t="str">
            <v>CR</v>
          </cell>
          <cell r="E140" t="str">
            <v>57,56</v>
          </cell>
        </row>
        <row r="141">
          <cell r="A141">
            <v>83</v>
          </cell>
          <cell r="B141" t="str">
            <v>ADAPTADOR PVC SOLDAVEL, COM FLANGES LIVRES, 75 MM X 2  1/2", PARA CAIXA D' AGUA</v>
          </cell>
          <cell r="C141" t="str">
            <v xml:space="preserve">UN    </v>
          </cell>
          <cell r="D141" t="str">
            <v>CR</v>
          </cell>
          <cell r="E141" t="str">
            <v>183,84</v>
          </cell>
        </row>
        <row r="142">
          <cell r="A142">
            <v>74</v>
          </cell>
          <cell r="B142" t="str">
            <v>ADAPTADOR PVC SOLDAVEL, COM FLANGES LIVRES, 85 MM X 3", PARA CAIXA D' AGUA</v>
          </cell>
          <cell r="C142" t="str">
            <v xml:space="preserve">UN    </v>
          </cell>
          <cell r="D142" t="str">
            <v>CR</v>
          </cell>
          <cell r="E142" t="str">
            <v>256,66</v>
          </cell>
        </row>
        <row r="143">
          <cell r="A143">
            <v>106</v>
          </cell>
          <cell r="B143" t="str">
            <v>ADAPTADOR PVC SOLDAVEL, LONGO, COM FLANGE LIVRE,  110 MM X 4", PARA CAIXA D' AGUA</v>
          </cell>
          <cell r="C143" t="str">
            <v xml:space="preserve">UN    </v>
          </cell>
          <cell r="D143" t="str">
            <v>CR</v>
          </cell>
          <cell r="E143" t="str">
            <v>389,90</v>
          </cell>
        </row>
        <row r="144">
          <cell r="A144">
            <v>87</v>
          </cell>
          <cell r="B144" t="str">
            <v>ADAPTADOR PVC SOLDAVEL, LONGO, COM FLANGE LIVRE,  25 MM X 3/4", PARA CAIXA D' AGUA</v>
          </cell>
          <cell r="C144" t="str">
            <v xml:space="preserve">UN    </v>
          </cell>
          <cell r="D144" t="str">
            <v>CR</v>
          </cell>
          <cell r="E144" t="str">
            <v>18,53</v>
          </cell>
        </row>
        <row r="145">
          <cell r="A145">
            <v>88</v>
          </cell>
          <cell r="B145" t="str">
            <v>ADAPTADOR PVC SOLDAVEL, LONGO, COM FLANGE LIVRE,  32 MM X 1", PARA CAIXA D' AGUA</v>
          </cell>
          <cell r="C145" t="str">
            <v xml:space="preserve">UN    </v>
          </cell>
          <cell r="D145" t="str">
            <v>CR</v>
          </cell>
          <cell r="E145" t="str">
            <v>20,68</v>
          </cell>
        </row>
        <row r="146">
          <cell r="A146">
            <v>89</v>
          </cell>
          <cell r="B146" t="str">
            <v>ADAPTADOR PVC SOLDAVEL, LONGO, COM FLANGE LIVRE,  40 MM X 1 1/4", PARA CAIXA D' AGUA</v>
          </cell>
          <cell r="C146" t="str">
            <v xml:space="preserve">UN    </v>
          </cell>
          <cell r="D146" t="str">
            <v>CR</v>
          </cell>
          <cell r="E146" t="str">
            <v>30,58</v>
          </cell>
        </row>
        <row r="147">
          <cell r="A147">
            <v>90</v>
          </cell>
          <cell r="B147" t="str">
            <v>ADAPTADOR PVC SOLDAVEL, LONGO, COM FLANGE LIVRE,  50 MM X 1 1/2", PARA CAIXA D' AGUA</v>
          </cell>
          <cell r="C147" t="str">
            <v xml:space="preserve">UN    </v>
          </cell>
          <cell r="D147" t="str">
            <v>CR</v>
          </cell>
          <cell r="E147" t="str">
            <v>35,04</v>
          </cell>
        </row>
        <row r="148">
          <cell r="A148">
            <v>81</v>
          </cell>
          <cell r="B148" t="str">
            <v>ADAPTADOR PVC SOLDAVEL, LONGO, COM FLANGE LIVRE,  60 MM X 2", PARA CAIXA D' AGUA</v>
          </cell>
          <cell r="C148" t="str">
            <v xml:space="preserve">UN    </v>
          </cell>
          <cell r="D148" t="str">
            <v>CR</v>
          </cell>
          <cell r="E148" t="str">
            <v>59,93</v>
          </cell>
        </row>
        <row r="149">
          <cell r="A149">
            <v>82</v>
          </cell>
          <cell r="B149" t="str">
            <v>ADAPTADOR PVC SOLDAVEL, LONGO, COM FLANGE LIVRE,  75 MM X 2 1/2", PARA CAIXA D' AGUA</v>
          </cell>
          <cell r="C149" t="str">
            <v xml:space="preserve">UN    </v>
          </cell>
          <cell r="D149" t="str">
            <v>CR</v>
          </cell>
          <cell r="E149" t="str">
            <v>232,64</v>
          </cell>
        </row>
        <row r="150">
          <cell r="A150">
            <v>105</v>
          </cell>
          <cell r="B150" t="str">
            <v>ADAPTADOR PVC SOLDAVEL, LONGO, COM FLANGE LIVRE,  85 MM X 3", PARA CAIXA D' AGUA</v>
          </cell>
          <cell r="C150" t="str">
            <v xml:space="preserve">UN    </v>
          </cell>
          <cell r="D150" t="str">
            <v>CR</v>
          </cell>
          <cell r="E150" t="str">
            <v>272,37</v>
          </cell>
        </row>
        <row r="151">
          <cell r="A151">
            <v>60</v>
          </cell>
          <cell r="B151" t="str">
            <v>ADAPTADOR PVC, COM REGISTRO, PARA PEAD, 20 MM X 3/4", PARA LIGACAO PREDIAL DE AGUA</v>
          </cell>
          <cell r="C151" t="str">
            <v xml:space="preserve">UN    </v>
          </cell>
          <cell r="D151" t="str">
            <v>AS</v>
          </cell>
          <cell r="E151" t="str">
            <v>5,45</v>
          </cell>
        </row>
        <row r="152">
          <cell r="A152">
            <v>72</v>
          </cell>
          <cell r="B152" t="str">
            <v>ADAPTADOR PVC, ROSCAVEL, COM FLANGES E ANEL DE VEDACAO, 1 1/2", PARA CAIXA D'AGUA</v>
          </cell>
          <cell r="C152" t="str">
            <v xml:space="preserve">UN    </v>
          </cell>
          <cell r="D152" t="str">
            <v>CR</v>
          </cell>
          <cell r="E152" t="str">
            <v>36,63</v>
          </cell>
        </row>
        <row r="153">
          <cell r="A153">
            <v>70</v>
          </cell>
          <cell r="B153" t="str">
            <v>ADAPTADOR PVC, ROSCAVEL, COM FLANGES E ANEL DE VEDACAO, 1 1/4", PARA CAIXA D' AGUA</v>
          </cell>
          <cell r="C153" t="str">
            <v xml:space="preserve">UN    </v>
          </cell>
          <cell r="D153" t="str">
            <v>CR</v>
          </cell>
          <cell r="E153" t="str">
            <v>30,64</v>
          </cell>
        </row>
        <row r="154">
          <cell r="A154">
            <v>85</v>
          </cell>
          <cell r="B154" t="str">
            <v>ADAPTADOR PVC, ROSCAVEL, COM FLANGES E ANEL DE VEDACAO, 2", PARA CAIXA D' AGUA</v>
          </cell>
          <cell r="C154" t="str">
            <v xml:space="preserve">UN    </v>
          </cell>
          <cell r="D154" t="str">
            <v>CR</v>
          </cell>
          <cell r="E154" t="str">
            <v>44,46</v>
          </cell>
        </row>
        <row r="155">
          <cell r="A155">
            <v>84</v>
          </cell>
          <cell r="B155" t="str">
            <v>ADAPTADOR PVC, ROSCAVEL, PARA VALVULA PIA OU LAVATORIO, 40 MM</v>
          </cell>
          <cell r="C155" t="str">
            <v xml:space="preserve">UN    </v>
          </cell>
          <cell r="D155" t="str">
            <v>CR</v>
          </cell>
          <cell r="E155" t="str">
            <v>0,51</v>
          </cell>
        </row>
        <row r="156">
          <cell r="A156">
            <v>37997</v>
          </cell>
          <cell r="B156" t="str">
            <v>ADAPTADOR, CPVC, SOLDAVEL, 15 MM, PARA AGUA QUENTE</v>
          </cell>
          <cell r="C156" t="str">
            <v xml:space="preserve">UN    </v>
          </cell>
          <cell r="D156" t="str">
            <v>CR</v>
          </cell>
          <cell r="E156" t="str">
            <v>5,78</v>
          </cell>
        </row>
        <row r="157">
          <cell r="A157">
            <v>37998</v>
          </cell>
          <cell r="B157" t="str">
            <v>ADAPTADOR, CPVC, SOLDAVEL, 22 MM, PARA AGUA QUENTE</v>
          </cell>
          <cell r="C157" t="str">
            <v xml:space="preserve">UN    </v>
          </cell>
          <cell r="D157" t="str">
            <v>CR</v>
          </cell>
          <cell r="E157" t="str">
            <v>5,99</v>
          </cell>
        </row>
        <row r="158">
          <cell r="A158">
            <v>10899</v>
          </cell>
          <cell r="B158" t="str">
            <v>ADAPTADOR, EM LATAO, ENGATE RAPIDO 2 1/2" X ROSCA INTERNA 5 FIOS 2 1/2",  PARA INSTALACAO PREDIAL DE COMBATE A INCENDIO</v>
          </cell>
          <cell r="C158" t="str">
            <v xml:space="preserve">UN    </v>
          </cell>
          <cell r="D158" t="str">
            <v>CR</v>
          </cell>
          <cell r="E158" t="str">
            <v>65,71</v>
          </cell>
        </row>
        <row r="159">
          <cell r="A159">
            <v>10900</v>
          </cell>
          <cell r="B159" t="str">
            <v>ADAPTADOR, EM LATAO, ENGATE RAPIDO1 1/2" X ROSCA INTERNA 5 FIOS 2 1/2",  PARA INSTALACAO PREDIAL DE COMBATE A INCENDIO</v>
          </cell>
          <cell r="C159" t="str">
            <v xml:space="preserve">UN    </v>
          </cell>
          <cell r="D159" t="str">
            <v>CR</v>
          </cell>
          <cell r="E159" t="str">
            <v>51,42</v>
          </cell>
        </row>
        <row r="160">
          <cell r="A160">
            <v>46</v>
          </cell>
          <cell r="B160" t="str">
            <v>ADAPTADOR, PVC PBA,  BOLSA/ROSCA, JE, DN 75 / DE  85 MM</v>
          </cell>
          <cell r="C160" t="str">
            <v xml:space="preserve">UN    </v>
          </cell>
          <cell r="D160" t="str">
            <v>AS</v>
          </cell>
          <cell r="E160" t="str">
            <v>46,01</v>
          </cell>
        </row>
        <row r="161">
          <cell r="A161">
            <v>51</v>
          </cell>
          <cell r="B161" t="str">
            <v>ADAPTADOR, PVC PBA, A BOLSA DEFOFO, JE, DN 100 / DE 110 MM</v>
          </cell>
          <cell r="C161" t="str">
            <v xml:space="preserve">UN    </v>
          </cell>
          <cell r="D161" t="str">
            <v>AS</v>
          </cell>
          <cell r="E161" t="str">
            <v>126,93</v>
          </cell>
        </row>
        <row r="162">
          <cell r="A162">
            <v>12863</v>
          </cell>
          <cell r="B162" t="str">
            <v>ADAPTADOR, PVC PBA, A BOLSA DEFOFO, JE, DN 50 / DE 60 MM</v>
          </cell>
          <cell r="C162" t="str">
            <v xml:space="preserve">UN    </v>
          </cell>
          <cell r="D162" t="str">
            <v>AS</v>
          </cell>
          <cell r="E162" t="str">
            <v>29,24</v>
          </cell>
        </row>
        <row r="163">
          <cell r="A163">
            <v>50</v>
          </cell>
          <cell r="B163" t="str">
            <v>ADAPTADOR, PVC PBA, A BOLSA DEFOFO, JE, DN 75 / DE  85 MM</v>
          </cell>
          <cell r="C163" t="str">
            <v xml:space="preserve">UN    </v>
          </cell>
          <cell r="D163" t="str">
            <v>AS</v>
          </cell>
          <cell r="E163" t="str">
            <v>66,28</v>
          </cell>
        </row>
        <row r="164">
          <cell r="A164">
            <v>47</v>
          </cell>
          <cell r="B164" t="str">
            <v>ADAPTADOR, PVC PBA, BOLSA/ROSCA, JE, DN 100 / DE 110 MM</v>
          </cell>
          <cell r="C164" t="str">
            <v xml:space="preserve">UN    </v>
          </cell>
          <cell r="D164" t="str">
            <v>AS</v>
          </cell>
          <cell r="E164" t="str">
            <v>78,67</v>
          </cell>
        </row>
        <row r="165">
          <cell r="A165">
            <v>48</v>
          </cell>
          <cell r="B165" t="str">
            <v>ADAPTADOR, PVC PBA, BOLSA/ROSCA, JE, DN 50 / DE 60 MM</v>
          </cell>
          <cell r="C165" t="str">
            <v xml:space="preserve">UN    </v>
          </cell>
          <cell r="D165" t="str">
            <v>AS</v>
          </cell>
          <cell r="E165" t="str">
            <v>20,52</v>
          </cell>
        </row>
        <row r="166">
          <cell r="A166">
            <v>52</v>
          </cell>
          <cell r="B166" t="str">
            <v>ADAPTADOR, PVC PBA, PONTA/ROSCA, JE, DN 50 / DE  60 MM</v>
          </cell>
          <cell r="C166" t="str">
            <v xml:space="preserve">UN    </v>
          </cell>
          <cell r="D166" t="str">
            <v>AS</v>
          </cell>
          <cell r="E166" t="str">
            <v>15,59</v>
          </cell>
        </row>
        <row r="167">
          <cell r="A167">
            <v>43</v>
          </cell>
          <cell r="B167" t="str">
            <v>ADAPTADOR, PVC PBA, PONTA/ROSCA, JE, DN 75 / DE  85 MM</v>
          </cell>
          <cell r="C167" t="str">
            <v xml:space="preserve">UN    </v>
          </cell>
          <cell r="D167" t="str">
            <v>AS</v>
          </cell>
          <cell r="E167" t="str">
            <v>52,62</v>
          </cell>
        </row>
        <row r="168">
          <cell r="A168">
            <v>4791</v>
          </cell>
          <cell r="B168" t="str">
            <v>ADESIVO ACRILICO/COLA DE CONTATO</v>
          </cell>
          <cell r="C168" t="str">
            <v xml:space="preserve">KG    </v>
          </cell>
          <cell r="D168" t="str">
            <v>CR</v>
          </cell>
          <cell r="E168" t="str">
            <v>21,93</v>
          </cell>
        </row>
        <row r="169">
          <cell r="A169">
            <v>157</v>
          </cell>
          <cell r="B169" t="str">
            <v>ADESIVO ESTRUTURAL A BASE DE RESINA EPOXI PARA INJECAO EM TRINCAS, BICOMPONENTE, BAIXA VISCOSIDADE</v>
          </cell>
          <cell r="C169" t="str">
            <v xml:space="preserve">KG    </v>
          </cell>
          <cell r="D169" t="str">
            <v>CR</v>
          </cell>
          <cell r="E169" t="str">
            <v>110,74</v>
          </cell>
        </row>
        <row r="170">
          <cell r="A170">
            <v>156</v>
          </cell>
          <cell r="B170" t="str">
            <v>ADESIVO ESTRUTURAL A BASE DE RESINA EPOXI, BICOMPONENTE, FLUIDO</v>
          </cell>
          <cell r="C170" t="str">
            <v xml:space="preserve">KG    </v>
          </cell>
          <cell r="D170" t="str">
            <v>CR</v>
          </cell>
          <cell r="E170" t="str">
            <v>39,43</v>
          </cell>
        </row>
        <row r="171">
          <cell r="A171">
            <v>131</v>
          </cell>
          <cell r="B171" t="str">
            <v>ADESIVO ESTRUTURAL A BASE DE RESINA EPOXI, BICOMPONENTE, PASTOSO (TIXOTROPICO)</v>
          </cell>
          <cell r="C171" t="str">
            <v xml:space="preserve">KG    </v>
          </cell>
          <cell r="D171" t="str">
            <v>CR</v>
          </cell>
          <cell r="E171" t="str">
            <v>33,72</v>
          </cell>
        </row>
        <row r="172">
          <cell r="A172">
            <v>39719</v>
          </cell>
          <cell r="B172" t="str">
            <v>ADESIVO LIQUIDO A BASE DE RESINAS PARA COLAGEM DE ESPUMA DE ISOLAMENTO TERMICO FLEXIVEL</v>
          </cell>
          <cell r="C172" t="str">
            <v xml:space="preserve">L     </v>
          </cell>
          <cell r="D172" t="str">
            <v>CR</v>
          </cell>
          <cell r="E172" t="str">
            <v>91,68</v>
          </cell>
        </row>
        <row r="173">
          <cell r="A173">
            <v>21114</v>
          </cell>
          <cell r="B173" t="str">
            <v>ADESIVO PARA TUBOS CPVC, *75* G</v>
          </cell>
          <cell r="C173" t="str">
            <v xml:space="preserve">UN    </v>
          </cell>
          <cell r="D173" t="str">
            <v>CR</v>
          </cell>
          <cell r="E173" t="str">
            <v>19,64</v>
          </cell>
        </row>
        <row r="174">
          <cell r="A174">
            <v>119</v>
          </cell>
          <cell r="B174" t="str">
            <v>ADESIVO PLASTICO PARA PVC, BISNAGA COM 75 GR</v>
          </cell>
          <cell r="C174" t="str">
            <v xml:space="preserve">UN    </v>
          </cell>
          <cell r="D174" t="str">
            <v xml:space="preserve">C </v>
          </cell>
          <cell r="E174" t="str">
            <v>7,75</v>
          </cell>
        </row>
        <row r="175">
          <cell r="A175">
            <v>20080</v>
          </cell>
          <cell r="B175" t="str">
            <v>ADESIVO PLASTICO PARA PVC, FRASCO COM 175 GR</v>
          </cell>
          <cell r="C175" t="str">
            <v xml:space="preserve">UN    </v>
          </cell>
          <cell r="D175" t="str">
            <v>CR</v>
          </cell>
          <cell r="E175" t="str">
            <v>22,22</v>
          </cell>
        </row>
        <row r="176">
          <cell r="A176">
            <v>122</v>
          </cell>
          <cell r="B176" t="str">
            <v>ADESIVO PLASTICO PARA PVC, FRASCO COM 850 GR</v>
          </cell>
          <cell r="C176" t="str">
            <v xml:space="preserve">UN    </v>
          </cell>
          <cell r="D176" t="str">
            <v>CR</v>
          </cell>
          <cell r="E176" t="str">
            <v>70,01</v>
          </cell>
        </row>
        <row r="177">
          <cell r="A177">
            <v>3410</v>
          </cell>
          <cell r="B177" t="str">
            <v>ADESIVO/COLA PARA EPS (ISOPOR) E OUTROS MATERIAIS</v>
          </cell>
          <cell r="C177" t="str">
            <v xml:space="preserve">KG    </v>
          </cell>
          <cell r="D177" t="str">
            <v>AS</v>
          </cell>
          <cell r="E177" t="str">
            <v>27,22</v>
          </cell>
        </row>
        <row r="178">
          <cell r="A178">
            <v>124</v>
          </cell>
          <cell r="B178" t="str">
            <v>ADITIVO ACELERADOR DE PEGA E ENDURECIMENTO PARA ARGAMASSAS E CONCRETOS, LIQUIDO E ISENTO DE CLORETOS</v>
          </cell>
          <cell r="C178" t="str">
            <v xml:space="preserve">L     </v>
          </cell>
          <cell r="D178" t="str">
            <v>CR</v>
          </cell>
          <cell r="E178" t="str">
            <v>13,00</v>
          </cell>
        </row>
        <row r="179">
          <cell r="A179">
            <v>7334</v>
          </cell>
          <cell r="B179" t="str">
            <v>ADITIVO ADESIVO LIQUIDO PARA ARGAMASSAS DE REVESTIMENTOS CIMENTICIOS</v>
          </cell>
          <cell r="C179" t="str">
            <v xml:space="preserve">L     </v>
          </cell>
          <cell r="D179" t="str">
            <v>CR</v>
          </cell>
          <cell r="E179" t="str">
            <v>11,69</v>
          </cell>
        </row>
        <row r="180">
          <cell r="A180">
            <v>123</v>
          </cell>
          <cell r="B180" t="str">
            <v>ADITIVO IMPERMEABILIZANTE DE PEGA NORMAL PARA ARGAMASSAS E CONCRETOS SEM ARMACAO, LIQUIDO E ISENTO DE CLORETOS</v>
          </cell>
          <cell r="C180" t="str">
            <v xml:space="preserve">L     </v>
          </cell>
          <cell r="D180" t="str">
            <v xml:space="preserve">C </v>
          </cell>
          <cell r="E180" t="str">
            <v>5,32</v>
          </cell>
        </row>
        <row r="181">
          <cell r="A181">
            <v>127</v>
          </cell>
          <cell r="B181" t="str">
            <v>ADITIVO IMPERMEABILIZANTE DE PEGA ULTRARRAPIDA, LIQUIDO E ISENTO DE CLORETOS</v>
          </cell>
          <cell r="C181" t="str">
            <v xml:space="preserve">L     </v>
          </cell>
          <cell r="D181" t="str">
            <v>CR</v>
          </cell>
          <cell r="E181" t="str">
            <v>12,70</v>
          </cell>
        </row>
        <row r="182">
          <cell r="A182">
            <v>41373</v>
          </cell>
          <cell r="B182" t="str">
            <v>ADITIVO LIQUIDO IMPERMEABILIZANTE CRISTALIZANTE</v>
          </cell>
          <cell r="C182" t="str">
            <v xml:space="preserve">L     </v>
          </cell>
          <cell r="D182" t="str">
            <v>CR</v>
          </cell>
          <cell r="E182" t="str">
            <v>17,69</v>
          </cell>
        </row>
        <row r="183">
          <cell r="A183">
            <v>133</v>
          </cell>
          <cell r="B183" t="str">
            <v>ADITIVO LIQUIDO INCORPORADOR DE AR PARA CONCRETO E ARGAMASSA, LIQUIDO E ISENTO DE CLORETOS</v>
          </cell>
          <cell r="C183" t="str">
            <v xml:space="preserve">L     </v>
          </cell>
          <cell r="D183" t="str">
            <v>CR</v>
          </cell>
          <cell r="E183" t="str">
            <v>5,27</v>
          </cell>
        </row>
        <row r="184">
          <cell r="A184">
            <v>43617</v>
          </cell>
          <cell r="B184" t="str">
            <v>ADITIVO PLASTIFICANTE E ESTABILIZADOR PARA ARGAMASSAS DE ASSENTAMENTO E REBOCO, LIQUIDO E ISENTO DE CLORETOS</v>
          </cell>
          <cell r="C184" t="str">
            <v xml:space="preserve">L     </v>
          </cell>
          <cell r="D184" t="str">
            <v>CR</v>
          </cell>
          <cell r="E184" t="str">
            <v>5,89</v>
          </cell>
        </row>
        <row r="185">
          <cell r="A185">
            <v>132</v>
          </cell>
          <cell r="B185" t="str">
            <v>ADITIVO PLASTIFICANTE RETARDADOR DE PEGA E REDUTOR DE AGUA PARA CONCRETO, LIQUIDO E ISENTO DE CLORETOS</v>
          </cell>
          <cell r="C185" t="str">
            <v xml:space="preserve">L     </v>
          </cell>
          <cell r="D185" t="str">
            <v>CR</v>
          </cell>
          <cell r="E185" t="str">
            <v>5,47</v>
          </cell>
        </row>
        <row r="186">
          <cell r="A186">
            <v>43618</v>
          </cell>
          <cell r="B186" t="str">
            <v>ADITIVO SUPERPLASTIFICANTE DE PEGA NORMAL PARA CONCRETO, LIQUIDO E ISENTO DE CLORETOS</v>
          </cell>
          <cell r="C186" t="str">
            <v xml:space="preserve">KG    </v>
          </cell>
          <cell r="D186" t="str">
            <v>CR</v>
          </cell>
          <cell r="E186" t="str">
            <v>13,76</v>
          </cell>
        </row>
        <row r="187">
          <cell r="A187">
            <v>37476</v>
          </cell>
          <cell r="B187" t="str">
            <v>ADUELA/ GALERIA PRÃ-MOLDADA DE CONCRETO ARMADO, SEÃÃO RETANGULAR INTERNA DE 1,50 X 1,50 M (L X A), MÃSULA DE 20X20CM, C = 1.00 M, EMÃN = 15 CM, TB-45 E FCK DO CONCRETO = 30 MPA.</v>
          </cell>
          <cell r="C187" t="str">
            <v xml:space="preserve">UN    </v>
          </cell>
          <cell r="D187" t="str">
            <v>CR</v>
          </cell>
          <cell r="E187" t="str">
            <v>2.603,94</v>
          </cell>
        </row>
        <row r="188">
          <cell r="A188">
            <v>37478</v>
          </cell>
          <cell r="B188" t="str">
            <v>ADUELA/ GALERIA PRÃ-MOLDADA DE CONCRETO ARMADO, SEÃÃO RETANGULAR INTERNA DE 2,00 X 2,00 M (L X A), MÃSULA DE 20X20CM, C = 1.00 M, EMÃN = 15 CM, TB-45 E FCK DO CONCRETO = 30 MPA.</v>
          </cell>
          <cell r="C188" t="str">
            <v xml:space="preserve">UN    </v>
          </cell>
          <cell r="D188" t="str">
            <v>CR</v>
          </cell>
          <cell r="E188" t="str">
            <v>3.261,51</v>
          </cell>
        </row>
        <row r="189">
          <cell r="A189">
            <v>37477</v>
          </cell>
          <cell r="B189" t="str">
            <v>ADUELA/ GALERIA PRÃ-MOLDADA DE CONCRETO ARMADO, SEÃÃO RETANGULAR INTERNA DE 2,50 X 2,50 M (L X A), MÃSULA DE 20X20CM, C = 1.00 M, EMÃN = 15 CM, TB-45 E FCK DO CONCRETO = 30 MPA.</v>
          </cell>
          <cell r="C189" t="str">
            <v xml:space="preserve">UN    </v>
          </cell>
          <cell r="D189" t="str">
            <v>CR</v>
          </cell>
          <cell r="E189" t="str">
            <v>4.418,82</v>
          </cell>
        </row>
        <row r="190">
          <cell r="A190">
            <v>37479</v>
          </cell>
          <cell r="B190" t="str">
            <v>ADUELA/ GALERIA PRÃ-MOLDADA DE CONCRETO ARMADO, SEÃÃO RETANGULAR INTERNA DE 3,00 X 3,00 M (L X A), MÃSULA DE 20X20CM, C = 1.00 M, EMÃN = 20 CM, TB-45 E FCK DO CONCRETO = 30 MPA.</v>
          </cell>
          <cell r="C190" t="str">
            <v xml:space="preserve">UN    </v>
          </cell>
          <cell r="D190" t="str">
            <v>CR</v>
          </cell>
          <cell r="E190" t="str">
            <v>5.240,77</v>
          </cell>
        </row>
        <row r="191">
          <cell r="A191">
            <v>41632</v>
          </cell>
          <cell r="B191" t="str">
            <v>ADUELA/GALERIA DE CONCRETO ARMADO, SECAO RETANGULAR 2.00 X 1.00 M (L X A), C = 1.00 M, E = 20 CM</v>
          </cell>
          <cell r="C191" t="str">
            <v xml:space="preserve">UN    </v>
          </cell>
          <cell r="D191" t="str">
            <v>CR</v>
          </cell>
          <cell r="E191" t="str">
            <v>2.847,24</v>
          </cell>
        </row>
        <row r="192">
          <cell r="A192">
            <v>41634</v>
          </cell>
          <cell r="B192" t="str">
            <v>ADUELA/GALERIA DE CONCRETO ARMADO, SECAO RETANGULAR 2.00 X 1.50 M (L X A), C = 1.00 M, E = 20 CM</v>
          </cell>
          <cell r="C192" t="str">
            <v xml:space="preserve">UN    </v>
          </cell>
          <cell r="D192" t="str">
            <v>CR</v>
          </cell>
          <cell r="E192" t="str">
            <v>3.116,11</v>
          </cell>
        </row>
        <row r="193">
          <cell r="A193">
            <v>41633</v>
          </cell>
          <cell r="B193" t="str">
            <v>ADUELA/GALERIA DE CONCRETO ARMADO, SECAO RETANGULAR 2.50 X 1.00 M (L X A), C = 1.00 M, E = 20 CM</v>
          </cell>
          <cell r="C193" t="str">
            <v xml:space="preserve">UN    </v>
          </cell>
          <cell r="D193" t="str">
            <v>CR</v>
          </cell>
          <cell r="E193" t="str">
            <v>3.343,70</v>
          </cell>
        </row>
        <row r="194">
          <cell r="A194">
            <v>41635</v>
          </cell>
          <cell r="B194" t="str">
            <v>ADUELA/GALERIA DE CONCRETO ARMADO, SECAO RETANGULAR 2.50 X 1.50 M (L X A), C = 1.00 M, E = 20 CM</v>
          </cell>
          <cell r="C194" t="str">
            <v xml:space="preserve">UN    </v>
          </cell>
          <cell r="D194" t="str">
            <v>CR</v>
          </cell>
          <cell r="E194" t="str">
            <v>3.751,39</v>
          </cell>
        </row>
        <row r="195">
          <cell r="A195">
            <v>4319</v>
          </cell>
          <cell r="B195" t="str">
            <v>AFASTADOR PARA TELHA DE FIBROCIMENTO CANALETE 90 OU KALHETAO</v>
          </cell>
          <cell r="C195" t="str">
            <v xml:space="preserve">UN    </v>
          </cell>
          <cell r="D195" t="str">
            <v>CR</v>
          </cell>
          <cell r="E195" t="str">
            <v>1,04</v>
          </cell>
        </row>
        <row r="196">
          <cell r="A196">
            <v>42409</v>
          </cell>
          <cell r="B196" t="str">
            <v>AGENTE DE CURA, PROTETOR DA EVAPORACAO DA AGUA DE HIDRATACAO DO CONCRETO</v>
          </cell>
          <cell r="C196" t="str">
            <v xml:space="preserve">KG    </v>
          </cell>
          <cell r="D196" t="str">
            <v>CR</v>
          </cell>
          <cell r="E196" t="str">
            <v>8,67</v>
          </cell>
        </row>
        <row r="197">
          <cell r="A197">
            <v>40553</v>
          </cell>
          <cell r="B197" t="str">
            <v>AGREGADO RECICLADO, TIPO RACHAO RECICLADO CINZA, CLASSE A</v>
          </cell>
          <cell r="C197" t="str">
            <v xml:space="preserve">M3    </v>
          </cell>
          <cell r="D197" t="str">
            <v>AS</v>
          </cell>
          <cell r="E197" t="str">
            <v>35,70</v>
          </cell>
        </row>
        <row r="198">
          <cell r="A198">
            <v>6114</v>
          </cell>
          <cell r="B198" t="str">
            <v>AJUDANTE DE ARMADOR</v>
          </cell>
          <cell r="C198" t="str">
            <v xml:space="preserve">H     </v>
          </cell>
          <cell r="D198" t="str">
            <v>CR</v>
          </cell>
          <cell r="E198" t="str">
            <v>8,54</v>
          </cell>
        </row>
        <row r="199">
          <cell r="A199">
            <v>40912</v>
          </cell>
          <cell r="B199" t="str">
            <v>AJUDANTE DE ARMADOR (MENSALISTA)</v>
          </cell>
          <cell r="C199" t="str">
            <v xml:space="preserve">MES   </v>
          </cell>
          <cell r="D199" t="str">
            <v>CR</v>
          </cell>
          <cell r="E199" t="str">
            <v>1.506,34</v>
          </cell>
        </row>
        <row r="200">
          <cell r="A200">
            <v>247</v>
          </cell>
          <cell r="B200" t="str">
            <v>AJUDANTE DE ELETRICISTA</v>
          </cell>
          <cell r="C200" t="str">
            <v xml:space="preserve">H     </v>
          </cell>
          <cell r="D200" t="str">
            <v>CR</v>
          </cell>
          <cell r="E200" t="str">
            <v>9,77</v>
          </cell>
        </row>
        <row r="201">
          <cell r="A201">
            <v>40919</v>
          </cell>
          <cell r="B201" t="str">
            <v>AJUDANTE DE ELETRICISTA (MENSALISTA)</v>
          </cell>
          <cell r="C201" t="str">
            <v xml:space="preserve">MES   </v>
          </cell>
          <cell r="D201" t="str">
            <v>CR</v>
          </cell>
          <cell r="E201" t="str">
            <v>1.723,07</v>
          </cell>
        </row>
        <row r="202">
          <cell r="A202">
            <v>25958</v>
          </cell>
          <cell r="B202" t="str">
            <v>AJUDANTE DE ESTRUTURAS METALICAS</v>
          </cell>
          <cell r="C202" t="str">
            <v xml:space="preserve">H     </v>
          </cell>
          <cell r="D202" t="str">
            <v>CR</v>
          </cell>
          <cell r="E202" t="str">
            <v>10,10</v>
          </cell>
        </row>
        <row r="203">
          <cell r="A203">
            <v>40984</v>
          </cell>
          <cell r="B203" t="str">
            <v>AJUDANTE DE ESTRUTURAS METALICAS (MENSALISTA)</v>
          </cell>
          <cell r="C203" t="str">
            <v xml:space="preserve">MES   </v>
          </cell>
          <cell r="D203" t="str">
            <v>CR</v>
          </cell>
          <cell r="E203" t="str">
            <v>1.780,97</v>
          </cell>
        </row>
        <row r="204">
          <cell r="A204">
            <v>248</v>
          </cell>
          <cell r="B204" t="str">
            <v>AJUDANTE DE OPERACAO EM GERAL</v>
          </cell>
          <cell r="C204" t="str">
            <v xml:space="preserve">H     </v>
          </cell>
          <cell r="D204" t="str">
            <v>CR</v>
          </cell>
          <cell r="E204" t="str">
            <v>8,83</v>
          </cell>
        </row>
        <row r="205">
          <cell r="A205">
            <v>41086</v>
          </cell>
          <cell r="B205" t="str">
            <v>AJUDANTE DE OPERACAO EM GERAL (MENSALISTA)</v>
          </cell>
          <cell r="C205" t="str">
            <v xml:space="preserve">MES   </v>
          </cell>
          <cell r="D205" t="str">
            <v>CR</v>
          </cell>
          <cell r="E205" t="str">
            <v>1.558,71</v>
          </cell>
        </row>
        <row r="206">
          <cell r="A206">
            <v>34466</v>
          </cell>
          <cell r="B206" t="str">
            <v>AJUDANTE DE PINTOR</v>
          </cell>
          <cell r="C206" t="str">
            <v xml:space="preserve">H     </v>
          </cell>
          <cell r="D206" t="str">
            <v>CR</v>
          </cell>
          <cell r="E206" t="str">
            <v>8,83</v>
          </cell>
        </row>
        <row r="207">
          <cell r="A207">
            <v>41083</v>
          </cell>
          <cell r="B207" t="str">
            <v>AJUDANTE DE PINTOR (MENSALISTA)</v>
          </cell>
          <cell r="C207" t="str">
            <v xml:space="preserve">MES   </v>
          </cell>
          <cell r="D207" t="str">
            <v>CR</v>
          </cell>
          <cell r="E207" t="str">
            <v>1.558,71</v>
          </cell>
        </row>
        <row r="208">
          <cell r="A208">
            <v>252</v>
          </cell>
          <cell r="B208" t="str">
            <v>AJUDANTE DE SERRALHEIRO</v>
          </cell>
          <cell r="C208" t="str">
            <v xml:space="preserve">H     </v>
          </cell>
          <cell r="D208" t="str">
            <v>CR</v>
          </cell>
          <cell r="E208" t="str">
            <v>9,16</v>
          </cell>
        </row>
        <row r="209">
          <cell r="A209">
            <v>40909</v>
          </cell>
          <cell r="B209" t="str">
            <v>AJUDANTE DE SERRALHEIRO (MENSALISTA)</v>
          </cell>
          <cell r="C209" t="str">
            <v xml:space="preserve">MES   </v>
          </cell>
          <cell r="D209" t="str">
            <v>CR</v>
          </cell>
          <cell r="E209" t="str">
            <v>1.615,70</v>
          </cell>
        </row>
        <row r="210">
          <cell r="A210">
            <v>242</v>
          </cell>
          <cell r="B210" t="str">
            <v>AJUDANTE ESPECIALIZADO</v>
          </cell>
          <cell r="C210" t="str">
            <v xml:space="preserve">H     </v>
          </cell>
          <cell r="D210" t="str">
            <v>CR</v>
          </cell>
          <cell r="E210" t="str">
            <v>11,85</v>
          </cell>
        </row>
        <row r="211">
          <cell r="A211">
            <v>41085</v>
          </cell>
          <cell r="B211" t="str">
            <v>AJUDANTE ESPECIALIZADO (MENSALISTA)</v>
          </cell>
          <cell r="C211" t="str">
            <v xml:space="preserve">MES   </v>
          </cell>
          <cell r="D211" t="str">
            <v>CR</v>
          </cell>
          <cell r="E211" t="str">
            <v>2.091,50</v>
          </cell>
        </row>
        <row r="212">
          <cell r="A212">
            <v>427</v>
          </cell>
          <cell r="B212" t="str">
            <v>ALCA PREFORMADA DE CONTRA POSTE, EM ACO GALVANIZADO, PARA CABO 3/16", COMPRIMENTO *860* MM</v>
          </cell>
          <cell r="C212" t="str">
            <v xml:space="preserve">UN    </v>
          </cell>
          <cell r="D212" t="str">
            <v>CR</v>
          </cell>
          <cell r="E212" t="str">
            <v>8,29</v>
          </cell>
        </row>
        <row r="213">
          <cell r="A213">
            <v>417</v>
          </cell>
          <cell r="B213" t="str">
            <v>ALCA PREFORMADA DE DISTRIBUICAO, EM ACO GALVANIZADO, PARA CABO DE ALUMINIO DIAMETRO 16 A 25 MM</v>
          </cell>
          <cell r="C213" t="str">
            <v xml:space="preserve">UN    </v>
          </cell>
          <cell r="D213" t="str">
            <v>CR</v>
          </cell>
          <cell r="E213" t="str">
            <v>3,91</v>
          </cell>
        </row>
        <row r="214">
          <cell r="A214">
            <v>11273</v>
          </cell>
          <cell r="B214" t="str">
            <v>ALCA PREFORMADA DE DISTRIBUICAO, EM ACO GALVANIZADO, PARA CONDUTORES DE ALUMINIO AWG 1/0 (CAA 6/1 OU CA 7 FIOS)</v>
          </cell>
          <cell r="C214" t="str">
            <v xml:space="preserve">UN    </v>
          </cell>
          <cell r="D214" t="str">
            <v>CR</v>
          </cell>
          <cell r="E214" t="str">
            <v>12,13</v>
          </cell>
        </row>
        <row r="215">
          <cell r="A215">
            <v>11272</v>
          </cell>
          <cell r="B215" t="str">
            <v>ALCA PREFORMADA DE DISTRIBUICAO, EM ACO GALVANIZADO, PARA CONDUTORES DE ALUMINIO AWG 2 (CAA 6/1 OU CA 7 FIOS)</v>
          </cell>
          <cell r="C215" t="str">
            <v xml:space="preserve">UN    </v>
          </cell>
          <cell r="D215" t="str">
            <v>CR</v>
          </cell>
          <cell r="E215" t="str">
            <v>7,32</v>
          </cell>
        </row>
        <row r="216">
          <cell r="A216">
            <v>11275</v>
          </cell>
          <cell r="B216" t="str">
            <v>ALCA PREFORMADA DE SERVICO, EM ACO GALVANIZADO, PARA CONDUTORES DE ALUMINIO AWG 4 (CAA 6/1)</v>
          </cell>
          <cell r="C216" t="str">
            <v xml:space="preserve">UN    </v>
          </cell>
          <cell r="D216" t="str">
            <v>CR</v>
          </cell>
          <cell r="E216" t="str">
            <v>2,94</v>
          </cell>
        </row>
        <row r="217">
          <cell r="A217">
            <v>11274</v>
          </cell>
          <cell r="B217" t="str">
            <v>ALCA PREFORMADA DE SERVICO, EM ACO GALVANIZADO, PARA CONDUTORES DE ALUMINIO AWG 6 (CAA 6/1)</v>
          </cell>
          <cell r="C217" t="str">
            <v xml:space="preserve">UN    </v>
          </cell>
          <cell r="D217" t="str">
            <v>CR</v>
          </cell>
          <cell r="E217" t="str">
            <v>2,24</v>
          </cell>
        </row>
        <row r="218">
          <cell r="A218">
            <v>38470</v>
          </cell>
          <cell r="B218" t="str">
            <v>ALICATE DE CORTE DIAGONAL 6 " COM ISOLAMENTO</v>
          </cell>
          <cell r="C218" t="str">
            <v xml:space="preserve">UN    </v>
          </cell>
          <cell r="D218" t="str">
            <v xml:space="preserve">C </v>
          </cell>
          <cell r="E218" t="str">
            <v>30,00</v>
          </cell>
        </row>
        <row r="219">
          <cell r="A219">
            <v>38547</v>
          </cell>
          <cell r="B219" t="str">
            <v>ALICATE DE CRIMPAR RJ11, RJ12 E RJ45</v>
          </cell>
          <cell r="C219" t="str">
            <v xml:space="preserve">UN    </v>
          </cell>
          <cell r="D219" t="str">
            <v>CR</v>
          </cell>
          <cell r="E219" t="str">
            <v>81,86</v>
          </cell>
        </row>
        <row r="220">
          <cell r="A220">
            <v>38469</v>
          </cell>
          <cell r="B220" t="str">
            <v>ALICATE DE PRESSAO PARA SOLDA DE CHAPA 18 "</v>
          </cell>
          <cell r="C220" t="str">
            <v xml:space="preserve">UN    </v>
          </cell>
          <cell r="D220" t="str">
            <v>CR</v>
          </cell>
          <cell r="E220" t="str">
            <v>88,02</v>
          </cell>
        </row>
        <row r="221">
          <cell r="A221">
            <v>38467</v>
          </cell>
          <cell r="B221" t="str">
            <v>ALICATE DE PRESSAO 11 " PARA SOLDA, TIPO C</v>
          </cell>
          <cell r="C221" t="str">
            <v xml:space="preserve">UN    </v>
          </cell>
          <cell r="D221" t="str">
            <v>CR</v>
          </cell>
          <cell r="E221" t="str">
            <v>49,53</v>
          </cell>
        </row>
        <row r="222">
          <cell r="A222">
            <v>38468</v>
          </cell>
          <cell r="B222" t="str">
            <v>ALICATE DE PRESSAO 11 " PARA SOLDA, TIPO U</v>
          </cell>
          <cell r="C222" t="str">
            <v xml:space="preserve">UN    </v>
          </cell>
          <cell r="D222" t="str">
            <v>CR</v>
          </cell>
          <cell r="E222" t="str">
            <v>54,50</v>
          </cell>
        </row>
        <row r="223">
          <cell r="A223">
            <v>38471</v>
          </cell>
          <cell r="B223" t="str">
            <v>ALICATE PARA ANEIS DE PISTAO, CAPACIDADE 50 A 100 MM</v>
          </cell>
          <cell r="C223" t="str">
            <v xml:space="preserve">UN    </v>
          </cell>
          <cell r="D223" t="str">
            <v>CR</v>
          </cell>
          <cell r="E223" t="str">
            <v>70,78</v>
          </cell>
        </row>
        <row r="224">
          <cell r="A224">
            <v>37370</v>
          </cell>
          <cell r="B224" t="str">
            <v>ALIMENTACAO - HORISTA (COLETADO CAIXA)</v>
          </cell>
          <cell r="C224" t="str">
            <v xml:space="preserve">H     </v>
          </cell>
          <cell r="D224" t="str">
            <v xml:space="preserve">C </v>
          </cell>
          <cell r="E224" t="str">
            <v>2,32</v>
          </cell>
        </row>
        <row r="225">
          <cell r="A225">
            <v>40862</v>
          </cell>
          <cell r="B225" t="str">
            <v>ALIMENTACAO - MENSALISTA (COLETADO CAIXA)</v>
          </cell>
          <cell r="C225" t="str">
            <v xml:space="preserve">MES   </v>
          </cell>
          <cell r="D225" t="str">
            <v xml:space="preserve">C </v>
          </cell>
          <cell r="E225" t="str">
            <v>437,34</v>
          </cell>
        </row>
        <row r="226">
          <cell r="A226">
            <v>10658</v>
          </cell>
          <cell r="B226" t="str">
            <v>ALISADORA DE CONCRETO COM MOTOR A GASOLINA DE 5,5 HP, PESO COM MOTOR DE 78 KG, 4 PAS</v>
          </cell>
          <cell r="C226" t="str">
            <v xml:space="preserve">UN    </v>
          </cell>
          <cell r="D226" t="str">
            <v>AS</v>
          </cell>
          <cell r="E226" t="str">
            <v>6.880,00</v>
          </cell>
        </row>
        <row r="227">
          <cell r="A227">
            <v>253</v>
          </cell>
          <cell r="B227" t="str">
            <v>ALMOXARIFE</v>
          </cell>
          <cell r="C227" t="str">
            <v xml:space="preserve">H     </v>
          </cell>
          <cell r="D227" t="str">
            <v xml:space="preserve">C </v>
          </cell>
          <cell r="E227" t="str">
            <v>13,56</v>
          </cell>
        </row>
        <row r="228">
          <cell r="A228">
            <v>40809</v>
          </cell>
          <cell r="B228" t="str">
            <v>ALMOXARIFE (MENSALISTA)</v>
          </cell>
          <cell r="C228" t="str">
            <v xml:space="preserve">MES   </v>
          </cell>
          <cell r="D228" t="str">
            <v>CR</v>
          </cell>
          <cell r="E228" t="str">
            <v>2.388,24</v>
          </cell>
        </row>
        <row r="229">
          <cell r="A229">
            <v>42428</v>
          </cell>
          <cell r="B229" t="str">
            <v>ALONGADOR COM TRES ALTURAS, EM TUBO DE ACO CARBONO, PINTURA NO PROCESSO ELETROSTATICO - EQUIPAMENTO DE GINASTICA PARA ACADEMIA AO AR LIVRE / ACADEMIA DA TERCEIRA IDADE - ATI</v>
          </cell>
          <cell r="C229" t="str">
            <v xml:space="preserve">UN    </v>
          </cell>
          <cell r="D229" t="str">
            <v>AS</v>
          </cell>
          <cell r="E229" t="str">
            <v>1.800,00</v>
          </cell>
        </row>
        <row r="230">
          <cell r="A230">
            <v>583</v>
          </cell>
          <cell r="B230" t="str">
            <v>ALUMINIO ANODIZADO</v>
          </cell>
          <cell r="C230" t="str">
            <v xml:space="preserve">KG    </v>
          </cell>
          <cell r="D230" t="str">
            <v>CR</v>
          </cell>
          <cell r="E230" t="str">
            <v>41,66</v>
          </cell>
        </row>
        <row r="231">
          <cell r="A231">
            <v>299</v>
          </cell>
          <cell r="B231" t="str">
            <v>ANEL BORRACHA DN 100 MM, PARA TUBO SERIE REFORCADA ESGOTO PREDIAL</v>
          </cell>
          <cell r="C231" t="str">
            <v xml:space="preserve">UN    </v>
          </cell>
          <cell r="D231" t="str">
            <v>CR</v>
          </cell>
          <cell r="E231" t="str">
            <v>3,18</v>
          </cell>
        </row>
        <row r="232">
          <cell r="A232">
            <v>298</v>
          </cell>
          <cell r="B232" t="str">
            <v>ANEL BORRACHA DN 75 MM, PARA TUBO SERIE REFORCADA ESGOTO PREDIAL</v>
          </cell>
          <cell r="C232" t="str">
            <v xml:space="preserve">UN    </v>
          </cell>
          <cell r="D232" t="str">
            <v>CR</v>
          </cell>
          <cell r="E232" t="str">
            <v>3,19</v>
          </cell>
        </row>
        <row r="233">
          <cell r="A233">
            <v>295</v>
          </cell>
          <cell r="B233" t="str">
            <v>ANEL BORRACHA PARA TUBO ESGOTO PREDIAL DN 40 MM (NBR 5688)</v>
          </cell>
          <cell r="C233" t="str">
            <v xml:space="preserve">UN    </v>
          </cell>
          <cell r="D233" t="str">
            <v>CR</v>
          </cell>
          <cell r="E233" t="str">
            <v>1,90</v>
          </cell>
        </row>
        <row r="234">
          <cell r="A234">
            <v>296</v>
          </cell>
          <cell r="B234" t="str">
            <v>ANEL BORRACHA PARA TUBO ESGOTO PREDIAL DN 50 MM (NBR 5688)</v>
          </cell>
          <cell r="C234" t="str">
            <v xml:space="preserve">UN    </v>
          </cell>
          <cell r="D234" t="str">
            <v>CR</v>
          </cell>
          <cell r="E234" t="str">
            <v>1,97</v>
          </cell>
        </row>
        <row r="235">
          <cell r="A235">
            <v>297</v>
          </cell>
          <cell r="B235" t="str">
            <v>ANEL BORRACHA PARA TUBO ESGOTO PREDIAL DN 75 MM (NBR 5688)</v>
          </cell>
          <cell r="C235" t="str">
            <v xml:space="preserve">UN    </v>
          </cell>
          <cell r="D235" t="str">
            <v>CR</v>
          </cell>
          <cell r="E235" t="str">
            <v>2,79</v>
          </cell>
        </row>
        <row r="236">
          <cell r="A236">
            <v>301</v>
          </cell>
          <cell r="B236" t="str">
            <v>ANEL BORRACHA PARA TUBO ESGOTO PREDIAL, DN 100 MM (NBR 5688)</v>
          </cell>
          <cell r="C236" t="str">
            <v xml:space="preserve">UN    </v>
          </cell>
          <cell r="D236" t="str">
            <v xml:space="preserve">C </v>
          </cell>
          <cell r="E236" t="str">
            <v>3,50</v>
          </cell>
        </row>
        <row r="237">
          <cell r="A237">
            <v>300</v>
          </cell>
          <cell r="B237" t="str">
            <v>ANEL BORRACHA, DN 150 MM, PARA TUBO SERIE REFORCADA ESGOTO PREDIAL</v>
          </cell>
          <cell r="C237" t="str">
            <v xml:space="preserve">UN    </v>
          </cell>
          <cell r="D237" t="str">
            <v>CR</v>
          </cell>
          <cell r="E237" t="str">
            <v>14,70</v>
          </cell>
        </row>
        <row r="238">
          <cell r="A238">
            <v>20084</v>
          </cell>
          <cell r="B238" t="str">
            <v>ANEL BORRACHA, DN 40 MM, PARA TUBO SERIE REFORCADA ESGOTO PREDIAL</v>
          </cell>
          <cell r="C238" t="str">
            <v xml:space="preserve">UN    </v>
          </cell>
          <cell r="D238" t="str">
            <v>CR</v>
          </cell>
          <cell r="E238" t="str">
            <v>1,90</v>
          </cell>
        </row>
        <row r="239">
          <cell r="A239">
            <v>20085</v>
          </cell>
          <cell r="B239" t="str">
            <v>ANEL BORRACHA, DN 50 MM, PARA TUBO SERIE REFORCADA ESGOTO PREDIAL</v>
          </cell>
          <cell r="C239" t="str">
            <v xml:space="preserve">UN    </v>
          </cell>
          <cell r="D239" t="str">
            <v>CR</v>
          </cell>
          <cell r="E239" t="str">
            <v>1,76</v>
          </cell>
        </row>
        <row r="240">
          <cell r="A240">
            <v>311</v>
          </cell>
          <cell r="B240" t="str">
            <v>ANEL BORRACHA, PARA TUBO PVC DEFOFO, DN 100 MM (NBR 7665)</v>
          </cell>
          <cell r="C240" t="str">
            <v xml:space="preserve">UN    </v>
          </cell>
          <cell r="D240" t="str">
            <v>CR</v>
          </cell>
          <cell r="E240" t="str">
            <v>11,38</v>
          </cell>
        </row>
        <row r="241">
          <cell r="A241">
            <v>318</v>
          </cell>
          <cell r="B241" t="str">
            <v>ANEL BORRACHA, PARA TUBO PVC DEFOFO, DN 150 MM (NBR 7665)</v>
          </cell>
          <cell r="C241" t="str">
            <v xml:space="preserve">UN    </v>
          </cell>
          <cell r="D241" t="str">
            <v>CR</v>
          </cell>
          <cell r="E241" t="str">
            <v>19,93</v>
          </cell>
        </row>
        <row r="242">
          <cell r="A242">
            <v>319</v>
          </cell>
          <cell r="B242" t="str">
            <v>ANEL BORRACHA, PARA TUBO PVC DEFOFO, DN 200 MM (NBR 7665)</v>
          </cell>
          <cell r="C242" t="str">
            <v xml:space="preserve">UN    </v>
          </cell>
          <cell r="D242" t="str">
            <v>CR</v>
          </cell>
          <cell r="E242" t="str">
            <v>37,65</v>
          </cell>
        </row>
        <row r="243">
          <cell r="A243">
            <v>320</v>
          </cell>
          <cell r="B243" t="str">
            <v>ANEL BORRACHA, PARA TUBO PVC DEFOFO, DN 250 MM (NBR 7665)</v>
          </cell>
          <cell r="C243" t="str">
            <v xml:space="preserve">UN    </v>
          </cell>
          <cell r="D243" t="str">
            <v>CR</v>
          </cell>
          <cell r="E243" t="str">
            <v>119,68</v>
          </cell>
        </row>
        <row r="244">
          <cell r="A244">
            <v>314</v>
          </cell>
          <cell r="B244" t="str">
            <v>ANEL BORRACHA, PARA TUBO PVC DEFOFO, DN 300 MM (NBR 7665)</v>
          </cell>
          <cell r="C244" t="str">
            <v xml:space="preserve">UN    </v>
          </cell>
          <cell r="D244" t="str">
            <v>CR</v>
          </cell>
          <cell r="E244" t="str">
            <v>183,83</v>
          </cell>
        </row>
        <row r="245">
          <cell r="A245">
            <v>303</v>
          </cell>
          <cell r="B245" t="str">
            <v>ANEL BORRACHA, PARA TUBO PVC, REDE COLETOR ESGOTO, DN 100 MM (NBR 7362)</v>
          </cell>
          <cell r="C245" t="str">
            <v xml:space="preserve">UN    </v>
          </cell>
          <cell r="D245" t="str">
            <v>CR</v>
          </cell>
          <cell r="E245" t="str">
            <v>4,77</v>
          </cell>
        </row>
        <row r="246">
          <cell r="A246">
            <v>305</v>
          </cell>
          <cell r="B246" t="str">
            <v>ANEL BORRACHA, PARA TUBO PVC, REDE COLETOR ESGOTO, DN 150 MM (NBR 7362)</v>
          </cell>
          <cell r="C246" t="str">
            <v xml:space="preserve">UN    </v>
          </cell>
          <cell r="D246" t="str">
            <v>CR</v>
          </cell>
          <cell r="E246" t="str">
            <v>12,44</v>
          </cell>
        </row>
        <row r="247">
          <cell r="A247">
            <v>306</v>
          </cell>
          <cell r="B247" t="str">
            <v>ANEL BORRACHA, PARA TUBO PVC, REDE COLETOR ESGOTO, DN 200 MM (NBR 7362)</v>
          </cell>
          <cell r="C247" t="str">
            <v xml:space="preserve">UN    </v>
          </cell>
          <cell r="D247" t="str">
            <v>CR</v>
          </cell>
          <cell r="E247" t="str">
            <v>14,95</v>
          </cell>
        </row>
        <row r="248">
          <cell r="A248">
            <v>307</v>
          </cell>
          <cell r="B248" t="str">
            <v>ANEL BORRACHA, PARA TUBO PVC, REDE COLETOR ESGOTO, DN 250 MM (NBR 7362)</v>
          </cell>
          <cell r="C248" t="str">
            <v xml:space="preserve">UN    </v>
          </cell>
          <cell r="D248" t="str">
            <v>CR</v>
          </cell>
          <cell r="E248" t="str">
            <v>29,52</v>
          </cell>
        </row>
        <row r="249">
          <cell r="A249">
            <v>309</v>
          </cell>
          <cell r="B249" t="str">
            <v>ANEL BORRACHA, PARA TUBO PVC, REDE COLETOR ESGOTO, DN 350 MM (NBR 7362)</v>
          </cell>
          <cell r="C249" t="str">
            <v xml:space="preserve">UN    </v>
          </cell>
          <cell r="D249" t="str">
            <v>CR</v>
          </cell>
          <cell r="E249" t="str">
            <v>60,48</v>
          </cell>
        </row>
        <row r="250">
          <cell r="A250">
            <v>310</v>
          </cell>
          <cell r="B250" t="str">
            <v>ANEL BORRACHA, PARA TUBO PVC, REDE COLETOR ESGOTO, DN 400 MM (NBR 7362)</v>
          </cell>
          <cell r="C250" t="str">
            <v xml:space="preserve">UN    </v>
          </cell>
          <cell r="D250" t="str">
            <v>CR</v>
          </cell>
          <cell r="E250" t="str">
            <v>76,71</v>
          </cell>
        </row>
        <row r="251">
          <cell r="A251">
            <v>328</v>
          </cell>
          <cell r="B251" t="str">
            <v>ANEL BORRACHA, PARA TUBO/CONEXAO PVC PBA, DN 100 MM, PARA REDE AGUA</v>
          </cell>
          <cell r="C251" t="str">
            <v xml:space="preserve">UN    </v>
          </cell>
          <cell r="D251" t="str">
            <v>CR</v>
          </cell>
          <cell r="E251" t="str">
            <v>9,15</v>
          </cell>
        </row>
        <row r="252">
          <cell r="A252">
            <v>325</v>
          </cell>
          <cell r="B252" t="str">
            <v>ANEL BORRACHA, PARA TUBO/CONEXAO PVC PBA, DN 50 MM, PARA REDE AGUA</v>
          </cell>
          <cell r="C252" t="str">
            <v xml:space="preserve">UN    </v>
          </cell>
          <cell r="D252" t="str">
            <v>CR</v>
          </cell>
          <cell r="E252" t="str">
            <v>3,55</v>
          </cell>
        </row>
        <row r="253">
          <cell r="A253">
            <v>20326</v>
          </cell>
          <cell r="B253" t="str">
            <v>ANEL BORRACHA, PARA TUBO/CONEXAO PVC PBA, DN 60 MM, PARA REDE AGUA</v>
          </cell>
          <cell r="C253" t="str">
            <v xml:space="preserve">UN    </v>
          </cell>
          <cell r="D253" t="str">
            <v>CR</v>
          </cell>
          <cell r="E253" t="str">
            <v>9,51</v>
          </cell>
        </row>
        <row r="254">
          <cell r="A254">
            <v>329</v>
          </cell>
          <cell r="B254" t="str">
            <v>ANEL BORRACHA, PARA TUBO/CONEXAO PVC PBA, DN 75 MM, PARA REDE AGUA</v>
          </cell>
          <cell r="C254" t="str">
            <v xml:space="preserve">UN    </v>
          </cell>
          <cell r="D254" t="str">
            <v>CR</v>
          </cell>
          <cell r="E254" t="str">
            <v>11,70</v>
          </cell>
        </row>
        <row r="255">
          <cell r="A255">
            <v>308</v>
          </cell>
          <cell r="B255" t="str">
            <v>ANEL BORRACHA, PARA TUBO, PVC REDE COLETOR ESGOTO, DN 300 MM (NBR 7362)</v>
          </cell>
          <cell r="C255" t="str">
            <v xml:space="preserve">UN    </v>
          </cell>
          <cell r="D255" t="str">
            <v>CR</v>
          </cell>
          <cell r="E255" t="str">
            <v>39,41</v>
          </cell>
        </row>
        <row r="256">
          <cell r="A256">
            <v>39642</v>
          </cell>
          <cell r="B256" t="str">
            <v>ANEL DE BORRACHA PARA VEDACAO DE DUTO PEAD CORRUGADO PARA ELETRICA, DN 1 1/2"</v>
          </cell>
          <cell r="C256" t="str">
            <v xml:space="preserve">UN    </v>
          </cell>
          <cell r="D256" t="str">
            <v>CR</v>
          </cell>
          <cell r="E256" t="str">
            <v>2,39</v>
          </cell>
        </row>
        <row r="257">
          <cell r="A257">
            <v>39641</v>
          </cell>
          <cell r="B257" t="str">
            <v>ANEL DE BORRACHA PARA VEDACAO DE DUTO PEAD CORRUGADO PARA ELETRICA, DN 1 1/4"</v>
          </cell>
          <cell r="C257" t="str">
            <v xml:space="preserve">UN    </v>
          </cell>
          <cell r="D257" t="str">
            <v>CR</v>
          </cell>
          <cell r="E257" t="str">
            <v>1,66</v>
          </cell>
        </row>
        <row r="258">
          <cell r="A258">
            <v>39643</v>
          </cell>
          <cell r="B258" t="str">
            <v>ANEL DE BORRACHA PARA VEDACAO DE DUTO PEAD CORRUGADO PARA ELETRICA, DN 2"</v>
          </cell>
          <cell r="C258" t="str">
            <v xml:space="preserve">UN    </v>
          </cell>
          <cell r="D258" t="str">
            <v>CR</v>
          </cell>
          <cell r="E258" t="str">
            <v>6,65</v>
          </cell>
        </row>
        <row r="259">
          <cell r="A259">
            <v>39644</v>
          </cell>
          <cell r="B259" t="str">
            <v>ANEL DE BORRACHA PARA VEDACAO DE DUTO PEAD CORRUGADO PARA ELETRICA, DN 3"</v>
          </cell>
          <cell r="C259" t="str">
            <v xml:space="preserve">UN    </v>
          </cell>
          <cell r="D259" t="str">
            <v>CR</v>
          </cell>
          <cell r="E259" t="str">
            <v>8,58</v>
          </cell>
        </row>
        <row r="260">
          <cell r="A260">
            <v>39645</v>
          </cell>
          <cell r="B260" t="str">
            <v>ANEL DE BORRACHA PARA VEDACAO DE DUTO PEAD CORRUGADO PARA ELETRICA, DN 4"</v>
          </cell>
          <cell r="C260" t="str">
            <v xml:space="preserve">UN    </v>
          </cell>
          <cell r="D260" t="str">
            <v>CR</v>
          </cell>
          <cell r="E260" t="str">
            <v>11,09</v>
          </cell>
        </row>
        <row r="261">
          <cell r="A261">
            <v>41610</v>
          </cell>
          <cell r="B261" t="str">
            <v>ANEL DE CONCRETO ARMADO COM FUNDO, PARA FOSSA E POCO 1,50 X *0,50* M</v>
          </cell>
          <cell r="C261" t="str">
            <v xml:space="preserve">UN    </v>
          </cell>
          <cell r="D261" t="str">
            <v>CR</v>
          </cell>
          <cell r="E261" t="str">
            <v>483,09</v>
          </cell>
        </row>
        <row r="262">
          <cell r="A262">
            <v>41611</v>
          </cell>
          <cell r="B262" t="str">
            <v>ANEL DE CONCRETO ARMADO COM FUNDO, PARA FOSSA E POCO 2,00 X *0,50* M</v>
          </cell>
          <cell r="C262" t="str">
            <v xml:space="preserve">UN    </v>
          </cell>
          <cell r="D262" t="str">
            <v>CR</v>
          </cell>
          <cell r="E262" t="str">
            <v>761,45</v>
          </cell>
        </row>
        <row r="263">
          <cell r="A263">
            <v>41612</v>
          </cell>
          <cell r="B263" t="str">
            <v>ANEL DE CONCRETO ARMADO COM FUNDO, PARA FOSSA E POCO 2,50 X *0,50* M</v>
          </cell>
          <cell r="C263" t="str">
            <v xml:space="preserve">UN    </v>
          </cell>
          <cell r="D263" t="str">
            <v>CR</v>
          </cell>
          <cell r="E263" t="str">
            <v>1.069,19</v>
          </cell>
        </row>
        <row r="264">
          <cell r="A264">
            <v>41637</v>
          </cell>
          <cell r="B264" t="str">
            <v>ANEL DE CONCRETO ARMADO, COM FUROS/DRENO PARA SUMIDOURO, D = 0,80 M, H = 0,50 M</v>
          </cell>
          <cell r="C264" t="str">
            <v xml:space="preserve">UN    </v>
          </cell>
          <cell r="D264" t="str">
            <v>CR</v>
          </cell>
          <cell r="E264" t="str">
            <v>99,94</v>
          </cell>
        </row>
        <row r="265">
          <cell r="A265">
            <v>41638</v>
          </cell>
          <cell r="B265" t="str">
            <v>ANEL DE CONCRETO ARMADO, COM FUROS/DRENO PARA SUMIDOURO, D = 1,00 M, H = 0,50M</v>
          </cell>
          <cell r="C265" t="str">
            <v xml:space="preserve">UN    </v>
          </cell>
          <cell r="D265" t="str">
            <v>CR</v>
          </cell>
          <cell r="E265" t="str">
            <v>130,19</v>
          </cell>
        </row>
        <row r="266">
          <cell r="A266">
            <v>41639</v>
          </cell>
          <cell r="B266" t="str">
            <v>ANEL DE CONCRETO ARMADO, COM FUROS/DRENO PARA SUMIDOURO, D = 1,50 M, H = 0,50 M</v>
          </cell>
          <cell r="C266" t="str">
            <v xml:space="preserve">UN    </v>
          </cell>
          <cell r="D266" t="str">
            <v>CR</v>
          </cell>
          <cell r="E266" t="str">
            <v>314,97</v>
          </cell>
        </row>
        <row r="267">
          <cell r="A267">
            <v>11789</v>
          </cell>
          <cell r="B267" t="str">
            <v>ANEL DE DISTRIBUICAO EM ACO GALVANIZADO PARA FIO FE-160</v>
          </cell>
          <cell r="C267" t="str">
            <v xml:space="preserve">UN    </v>
          </cell>
          <cell r="D267" t="str">
            <v>CR</v>
          </cell>
          <cell r="E267" t="str">
            <v>1,10</v>
          </cell>
        </row>
        <row r="268">
          <cell r="A268">
            <v>20975</v>
          </cell>
          <cell r="B268" t="str">
            <v>ANEL DE EXPANSAO EM COBRE, ENGATE RAPIDO 1 1/2", PARA EMPATACAO MANGUEIRA DE COMBATE A INCENDIO PREDIAL</v>
          </cell>
          <cell r="C268" t="str">
            <v xml:space="preserve">UN    </v>
          </cell>
          <cell r="D268" t="str">
            <v>CR</v>
          </cell>
          <cell r="E268" t="str">
            <v>10,30</v>
          </cell>
        </row>
        <row r="269">
          <cell r="A269">
            <v>20976</v>
          </cell>
          <cell r="B269" t="str">
            <v>ANEL DE EXPANSAO EM COBRE, ENGATE RAPIDO 2 1/2", PARA EMPATACAO MANGUEIRA DE COMBATE A INCENDIO PREDIAL</v>
          </cell>
          <cell r="C269" t="str">
            <v xml:space="preserve">UN    </v>
          </cell>
          <cell r="D269" t="str">
            <v>CR</v>
          </cell>
          <cell r="E269" t="str">
            <v>15,57</v>
          </cell>
        </row>
        <row r="270">
          <cell r="A270">
            <v>40340</v>
          </cell>
          <cell r="B270" t="str">
            <v>ANEL DE VEDACAO/JUNTA ELASTICA, H = *16* MM, PARA TUBO DE CONCRETO DN 300 MM</v>
          </cell>
          <cell r="C270" t="str">
            <v xml:space="preserve">UN    </v>
          </cell>
          <cell r="D270" t="str">
            <v>CR</v>
          </cell>
          <cell r="E270" t="str">
            <v>92,69</v>
          </cell>
        </row>
        <row r="271">
          <cell r="A271">
            <v>40341</v>
          </cell>
          <cell r="B271" t="str">
            <v>ANEL DE VEDACAO/JUNTA ELASTICA, H = *16* MM, PARA TUBO DE CONCRETO DN 400 MM</v>
          </cell>
          <cell r="C271" t="str">
            <v xml:space="preserve">UN    </v>
          </cell>
          <cell r="D271" t="str">
            <v>CR</v>
          </cell>
          <cell r="E271" t="str">
            <v>109,75</v>
          </cell>
        </row>
        <row r="272">
          <cell r="A272">
            <v>40342</v>
          </cell>
          <cell r="B272" t="str">
            <v>ANEL DE VEDACAO/JUNTA ELASTICA, H = *16* MM, PARA TUBO DE CONCRETO DN 500 MM</v>
          </cell>
          <cell r="C272" t="str">
            <v xml:space="preserve">UN    </v>
          </cell>
          <cell r="D272" t="str">
            <v>CR</v>
          </cell>
          <cell r="E272" t="str">
            <v>139,13</v>
          </cell>
        </row>
        <row r="273">
          <cell r="A273">
            <v>40343</v>
          </cell>
          <cell r="B273" t="str">
            <v>ANEL DE VEDACAO/JUNTA ELASTICA, H = *16* MM, PARA TUBO DE CONCRETO DN 600 MM</v>
          </cell>
          <cell r="C273" t="str">
            <v xml:space="preserve">UN    </v>
          </cell>
          <cell r="D273" t="str">
            <v>CR</v>
          </cell>
          <cell r="E273" t="str">
            <v>170,69</v>
          </cell>
        </row>
        <row r="274">
          <cell r="A274">
            <v>40344</v>
          </cell>
          <cell r="B274" t="str">
            <v>ANEL DE VEDACAO/JUNTA ELASTICA, H = *18* MM, PARA TUBO DE CONCRETO DN 700 MM</v>
          </cell>
          <cell r="C274" t="str">
            <v xml:space="preserve">UN    </v>
          </cell>
          <cell r="D274" t="str">
            <v>CR</v>
          </cell>
          <cell r="E274" t="str">
            <v>180,48</v>
          </cell>
        </row>
        <row r="275">
          <cell r="A275">
            <v>40345</v>
          </cell>
          <cell r="B275" t="str">
            <v>ANEL DE VEDACAO/JUNTA ELASTICA, H = *19* MM, PARA TUBO DE CONCRETO DN 800 MM</v>
          </cell>
          <cell r="C275" t="str">
            <v xml:space="preserve">UN    </v>
          </cell>
          <cell r="D275" t="str">
            <v>CR</v>
          </cell>
          <cell r="E275" t="str">
            <v>225,34</v>
          </cell>
        </row>
        <row r="276">
          <cell r="A276">
            <v>40346</v>
          </cell>
          <cell r="B276" t="str">
            <v>ANEL DE VEDACAO/JUNTA ELASTICA, H = *19* MM, PARA TUBO DE CONCRETO DN 900 MM</v>
          </cell>
          <cell r="C276" t="str">
            <v xml:space="preserve">UN    </v>
          </cell>
          <cell r="D276" t="str">
            <v>CR</v>
          </cell>
          <cell r="E276" t="str">
            <v>211,98</v>
          </cell>
        </row>
        <row r="277">
          <cell r="A277">
            <v>40347</v>
          </cell>
          <cell r="B277" t="str">
            <v>ANEL DE VEDACAO/JUNTA ELASTICA, H = *21* MM, PARA TUBO DE CONCRETO DN 1000 MM</v>
          </cell>
          <cell r="C277" t="str">
            <v xml:space="preserve">UN    </v>
          </cell>
          <cell r="D277" t="str">
            <v>CR</v>
          </cell>
          <cell r="E277" t="str">
            <v>262,10</v>
          </cell>
        </row>
        <row r="278">
          <cell r="A278">
            <v>38840</v>
          </cell>
          <cell r="B278" t="str">
            <v>ANEL DESLIZANTE / TRADICIONAL, METALICO, PARA TUBO PEX, DN 16 MM</v>
          </cell>
          <cell r="C278" t="str">
            <v xml:space="preserve">UN    </v>
          </cell>
          <cell r="D278" t="str">
            <v>AS</v>
          </cell>
          <cell r="E278" t="str">
            <v>2,70</v>
          </cell>
        </row>
        <row r="279">
          <cell r="A279">
            <v>38841</v>
          </cell>
          <cell r="B279" t="str">
            <v>ANEL DESLIZANTE / TRADICIONAL, METALICO, PARA TUBO PEX, DN 20 MM</v>
          </cell>
          <cell r="C279" t="str">
            <v xml:space="preserve">UN    </v>
          </cell>
          <cell r="D279" t="str">
            <v>AS</v>
          </cell>
          <cell r="E279" t="str">
            <v>3,00</v>
          </cell>
        </row>
        <row r="280">
          <cell r="A280">
            <v>38842</v>
          </cell>
          <cell r="B280" t="str">
            <v>ANEL DESLIZANTE / TRADICIONAL, METALICO, PARA TUBO PEX, DN 25 MM</v>
          </cell>
          <cell r="C280" t="str">
            <v xml:space="preserve">UN    </v>
          </cell>
          <cell r="D280" t="str">
            <v>AS</v>
          </cell>
          <cell r="E280" t="str">
            <v>5,93</v>
          </cell>
        </row>
        <row r="281">
          <cell r="A281">
            <v>38843</v>
          </cell>
          <cell r="B281" t="str">
            <v>ANEL DESLIZANTE / TRADICIONAL, METALICO, PARA TUBO PEX, DN 32 MM</v>
          </cell>
          <cell r="C281" t="str">
            <v xml:space="preserve">UN    </v>
          </cell>
          <cell r="D281" t="str">
            <v>AS</v>
          </cell>
          <cell r="E281" t="str">
            <v>9,26</v>
          </cell>
        </row>
        <row r="282">
          <cell r="A282">
            <v>43424</v>
          </cell>
          <cell r="B282" t="str">
            <v>ANEL EM CONCRETO ARMADO, LISO,  PARA FOSSAS SEPTICAS E SUMIDOUROS, COM FUNDO, DIAMETRO INTERNO DE 1,20 M E ALTURA DE 0,50 M</v>
          </cell>
          <cell r="C282" t="str">
            <v xml:space="preserve">UN    </v>
          </cell>
          <cell r="D282" t="str">
            <v>CR</v>
          </cell>
          <cell r="E282" t="str">
            <v>404,75</v>
          </cell>
        </row>
        <row r="283">
          <cell r="A283">
            <v>43426</v>
          </cell>
          <cell r="B283" t="str">
            <v>ANEL EM CONCRETO ARMADO, LISO, PARA FOSSAS SEPTICAS E SUMIDOUROS, COM FUNDO, DIAMETRO INTERNO DE 3,00 M E ALTURA DE 0,50 M</v>
          </cell>
          <cell r="C283" t="str">
            <v xml:space="preserve">UN    </v>
          </cell>
          <cell r="D283" t="str">
            <v>CR</v>
          </cell>
          <cell r="E283" t="str">
            <v>1.396,00</v>
          </cell>
        </row>
        <row r="284">
          <cell r="A284">
            <v>12565</v>
          </cell>
          <cell r="B284" t="str">
            <v>ANEL EM CONCRETO ARMADO, LISO, PARA FOSSAS SEPTICAS E SUMIDOUROS, SEM FUNDO, DIAMETRO INTERNO DE 2,00 M E ALTURA DE 0,50 M</v>
          </cell>
          <cell r="C284" t="str">
            <v xml:space="preserve">UN    </v>
          </cell>
          <cell r="D284" t="str">
            <v>CR</v>
          </cell>
          <cell r="E284" t="str">
            <v>489,56</v>
          </cell>
        </row>
        <row r="285">
          <cell r="A285">
            <v>12567</v>
          </cell>
          <cell r="B285" t="str">
            <v>ANEL EM CONCRETO ARMADO, LISO, PARA FOSSAS SEPTICAS E SUMIDOUROS, SEM FUNDO, DIAMETRO INTERNO DE 2,50 M E ALTURA DE 0,50 M</v>
          </cell>
          <cell r="C285" t="str">
            <v xml:space="preserve">UN    </v>
          </cell>
          <cell r="D285" t="str">
            <v>CR</v>
          </cell>
          <cell r="E285" t="str">
            <v>657,56</v>
          </cell>
        </row>
        <row r="286">
          <cell r="A286">
            <v>12568</v>
          </cell>
          <cell r="B286" t="str">
            <v>ANEL EM CONCRETO ARMADO, LISO, PARA FOSSAS SEPTICAS E SUMIDOUROS, SEM FUNDO, DIAMETRO INTERNO DE 3,00 M E ALTURA DE 0,50 M</v>
          </cell>
          <cell r="C286" t="str">
            <v xml:space="preserve">UN    </v>
          </cell>
          <cell r="D286" t="str">
            <v>CR</v>
          </cell>
          <cell r="E286" t="str">
            <v>920,58</v>
          </cell>
        </row>
        <row r="287">
          <cell r="A287">
            <v>43441</v>
          </cell>
          <cell r="B287" t="str">
            <v>ANEL EM CONCRETO ARMADO, LISO, PARA POCOS DE INSPECAO, COM FUNDO, DIAMETRO INTERNO DE 0,60 M E ALTURA DE 0,50 M</v>
          </cell>
          <cell r="C287" t="str">
            <v xml:space="preserve">UN    </v>
          </cell>
          <cell r="D287" t="str">
            <v>CR</v>
          </cell>
          <cell r="E287" t="str">
            <v>118,36</v>
          </cell>
        </row>
        <row r="288">
          <cell r="A288">
            <v>43423</v>
          </cell>
          <cell r="B288" t="str">
            <v>ANEL EM CONCRETO ARMADO, LISO, PARA POCOS DE INSPECAO, SEM FUNDO, DIAMETRO INTERNO DE 0,60 M E ALTURA DE 0,20 M</v>
          </cell>
          <cell r="C288" t="str">
            <v xml:space="preserve">UN    </v>
          </cell>
          <cell r="D288" t="str">
            <v>CR</v>
          </cell>
          <cell r="E288" t="str">
            <v>55,23</v>
          </cell>
        </row>
        <row r="289">
          <cell r="A289">
            <v>12532</v>
          </cell>
          <cell r="B289" t="str">
            <v>ANEL EM CONCRETO ARMADO, LISO, PARA POCOS DE INSPECAO, SEM FUNDO, DIAMETRO INTERNO DE 0,60 M E ALTURA DE 0,50 M</v>
          </cell>
          <cell r="C289" t="str">
            <v xml:space="preserve">UN    </v>
          </cell>
          <cell r="D289" t="str">
            <v>CR</v>
          </cell>
          <cell r="E289" t="str">
            <v>85,18</v>
          </cell>
        </row>
        <row r="290">
          <cell r="A290">
            <v>43444</v>
          </cell>
          <cell r="B290" t="str">
            <v>ANEL EM CONCRETO ARMADO, LISO, PARA POCOS DE VISITA, POCOS DE INSPECAO, FOSSAS SEPTICAS E SUMIDOUROS, COM FUNDO, DIAMETRO INTERNO DE 1,20 M E ALTURA DE 0,75 M</v>
          </cell>
          <cell r="C290" t="str">
            <v xml:space="preserve">UN    </v>
          </cell>
          <cell r="D290" t="str">
            <v>CR</v>
          </cell>
          <cell r="E290" t="str">
            <v>286,03</v>
          </cell>
        </row>
        <row r="291">
          <cell r="A291">
            <v>12551</v>
          </cell>
          <cell r="B291" t="str">
            <v>ANEL EM CONCRETO ARMADO, LISO, PARA POCOS DE VISITA, POCOS DE INSPECAO, FOSSAS SEPTICAS E SUMIDOUROS, SEM FUNDO, DIAMETRO INTERNO DE 1,20 M E ALTURA DE 0,50 M</v>
          </cell>
          <cell r="C291" t="str">
            <v xml:space="preserve">UN    </v>
          </cell>
          <cell r="D291" t="str">
            <v>CR</v>
          </cell>
          <cell r="E291" t="str">
            <v>204,08</v>
          </cell>
        </row>
        <row r="292">
          <cell r="A292">
            <v>43442</v>
          </cell>
          <cell r="B292" t="str">
            <v>ANEL EM CONCRETO ARMADO, LISO, PARA POCOS DE VISITAS, POCOS DE INSPECAO, FOSSAS SEPTICAS E SUMIDOUROS, COM FUNDO, DIAMETRO INTERNO DE 0,80 M E ALTURA DE 0,50 M</v>
          </cell>
          <cell r="C292" t="str">
            <v xml:space="preserve">UN    </v>
          </cell>
          <cell r="D292" t="str">
            <v>CR</v>
          </cell>
          <cell r="E292" t="str">
            <v>157,81</v>
          </cell>
        </row>
        <row r="293">
          <cell r="A293">
            <v>43443</v>
          </cell>
          <cell r="B293" t="str">
            <v>ANEL EM CONCRETO ARMADO, LISO, PARA POCOS DE VISITAS, POCOS DE INSPECAO, FOSSAS SEPTICAS E SUMIDOUROS, COM FUNDO, DIAMETRO INTERNO DE 1,00 M E ALTURA DE 0,50 M</v>
          </cell>
          <cell r="C293" t="str">
            <v xml:space="preserve">UN    </v>
          </cell>
          <cell r="D293" t="str">
            <v>CR</v>
          </cell>
          <cell r="E293" t="str">
            <v>207,13</v>
          </cell>
        </row>
        <row r="294">
          <cell r="A294">
            <v>12544</v>
          </cell>
          <cell r="B294" t="str">
            <v>ANEL EM CONCRETO ARMADO, LISO, PARA POCOS DE VISITAS, POCOS DE INSPECAO, FOSSAS SEPTICAS E SUMIDOUROS, SEM FUNDO, DIAMETRO INTERNO DE 0,80 M E ALTURA DE 0,50 M</v>
          </cell>
          <cell r="C294" t="str">
            <v xml:space="preserve">UN    </v>
          </cell>
          <cell r="D294" t="str">
            <v>CR</v>
          </cell>
          <cell r="E294" t="str">
            <v>111,78</v>
          </cell>
        </row>
        <row r="295">
          <cell r="A295">
            <v>12547</v>
          </cell>
          <cell r="B295" t="str">
            <v>ANEL EM CONCRETO ARMADO, LISO, PARA POCOS DE VISITAS, POCOS DE INSPECAO, FOSSAS SEPTICAS E SUMIDOUROS, SEM FUNDO, DIAMETRO INTERNO DE 1,00 M E ALTURA DE 0,50 M</v>
          </cell>
          <cell r="C295" t="str">
            <v xml:space="preserve">UN    </v>
          </cell>
          <cell r="D295" t="str">
            <v>CR</v>
          </cell>
          <cell r="E295" t="str">
            <v>150,34</v>
          </cell>
        </row>
        <row r="296">
          <cell r="A296">
            <v>43445</v>
          </cell>
          <cell r="B296" t="str">
            <v>ANEL EM CONCRETO ARMADO, LISO, PARA, POCOS DE VISITA, POCOS DE INSPECAO, FOSSAS SEPTICAS E SUMIDOUROS, COM FUNDO, DIAMETRO INTERNO DE 1,50 M E ALTURA DE 1,00 M</v>
          </cell>
          <cell r="C296" t="str">
            <v xml:space="preserve">UN    </v>
          </cell>
          <cell r="D296" t="str">
            <v>CR</v>
          </cell>
          <cell r="E296" t="str">
            <v>394,53</v>
          </cell>
        </row>
        <row r="297">
          <cell r="A297">
            <v>12563</v>
          </cell>
          <cell r="B297" t="str">
            <v>ANEL EM CONCRETO ARMADO, LISO, PARA, POCOS DE VISITA, POCOS DE INSPECAO, FOSSAS SEPTICAS E SUMIDOUROS, SEM FUNDO, DIAMETRO INTERNO DE 1,50 M E ALTURA DE 0,50 M</v>
          </cell>
          <cell r="C297" t="str">
            <v xml:space="preserve">UN    </v>
          </cell>
          <cell r="D297" t="str">
            <v>CR</v>
          </cell>
          <cell r="E297" t="str">
            <v>282,27</v>
          </cell>
        </row>
        <row r="298">
          <cell r="A298">
            <v>43425</v>
          </cell>
          <cell r="B298" t="str">
            <v>ANEL EM CONCRETO ARMADO, PERFURADO,  PARA FOSSAS SEPTICAS E SUMIDOUROS, SEM FUNDO, DIAMETRO INTERNO DE 1,20 M E ALTURA DE 0,50 M</v>
          </cell>
          <cell r="C298" t="str">
            <v xml:space="preserve">UN    </v>
          </cell>
          <cell r="D298" t="str">
            <v>CR</v>
          </cell>
          <cell r="E298" t="str">
            <v>177,54</v>
          </cell>
        </row>
        <row r="299">
          <cell r="A299">
            <v>43446</v>
          </cell>
          <cell r="B299" t="str">
            <v>ANEL EM CONCRETO ARMADO, PERFURADO, PARA FOSSAS SEPTICAS E SUMIDOUROS, SEM FUNDO, DIAMETRO INTERNO DE 2,00 M E ALTURA DE 0,50 M</v>
          </cell>
          <cell r="C299" t="str">
            <v xml:space="preserve">UN    </v>
          </cell>
          <cell r="D299" t="str">
            <v>CR</v>
          </cell>
          <cell r="E299" t="str">
            <v>374,81</v>
          </cell>
        </row>
        <row r="300">
          <cell r="A300">
            <v>43447</v>
          </cell>
          <cell r="B300" t="str">
            <v>ANEL EM CONCRETO ARMADO, PERFURADO, PARA FOSSAS SEPTICAS E SUMIDOUROS, SEM FUNDO, DIAMETRO INTERNO DE 2,50 M E ALTURA DE 0,50 M</v>
          </cell>
          <cell r="C300" t="str">
            <v xml:space="preserve">UN    </v>
          </cell>
          <cell r="D300" t="str">
            <v>CR</v>
          </cell>
          <cell r="E300" t="str">
            <v>460,29</v>
          </cell>
        </row>
        <row r="301">
          <cell r="A301">
            <v>43448</v>
          </cell>
          <cell r="B301" t="str">
            <v>ANEL EM CONCRETO ARMADO, PERFURADO, PARA FOSSAS SEPTICAS E SUMIDOUROS, SEM FUNDO, DIAMETRO INTERNO DE 3,00 M E ALTURA DE 0,50 M</v>
          </cell>
          <cell r="C301" t="str">
            <v xml:space="preserve">UN    </v>
          </cell>
          <cell r="D301" t="str">
            <v>CR</v>
          </cell>
          <cell r="E301" t="str">
            <v>644,41</v>
          </cell>
        </row>
        <row r="302">
          <cell r="A302">
            <v>13761</v>
          </cell>
          <cell r="B302" t="str">
            <v>APARELHO CORTE OXI-ACETILENO PARA SOLDA E CORTE CONTENDO MACARICO SOLDA, BICO DE CORTE, CILINDROS, REGULADORES, MANGUEIRAS E CARRINHO</v>
          </cell>
          <cell r="C302" t="str">
            <v xml:space="preserve">UN    </v>
          </cell>
          <cell r="D302" t="str">
            <v>CR</v>
          </cell>
          <cell r="E302" t="str">
            <v>2.886,44</v>
          </cell>
        </row>
        <row r="303">
          <cell r="A303">
            <v>12888</v>
          </cell>
          <cell r="B303" t="str">
            <v>APARELHO DE APOIO DE NEOPRENE FRETADO, 60 X 45 X 7,6 CM, COM FRETAGEM DE ACO DE 4 MM INTERCALADAS COM ELASTOMERO DE 11 MM E REVESTIMENTO FINAL COM ELASTOMERO DE 6 MM</v>
          </cell>
          <cell r="C303" t="str">
            <v xml:space="preserve">DM3   </v>
          </cell>
          <cell r="D303" t="str">
            <v>AS</v>
          </cell>
          <cell r="E303" t="str">
            <v>96,72</v>
          </cell>
        </row>
        <row r="304">
          <cell r="A304">
            <v>12889</v>
          </cell>
          <cell r="B304" t="str">
            <v>APARELHO DE APOIO DE NEOPRENE SIMPLES/ NAO FRETADO, 100 X 100 CM, ESPESSURA 6,3 MM</v>
          </cell>
          <cell r="C304" t="str">
            <v xml:space="preserve">DM3   </v>
          </cell>
          <cell r="D304" t="str">
            <v>AS</v>
          </cell>
          <cell r="E304" t="str">
            <v>63,16</v>
          </cell>
        </row>
        <row r="305">
          <cell r="A305">
            <v>4814</v>
          </cell>
          <cell r="B305" t="str">
            <v>APARELHO SINALIZADOR LUMINOSO COM LED, PARA SAIDA GARAGEM, COM 2 LENTES EM POLICARBONATO, BIVOLT (INCLUI SUPORTE DE FIXACAO)</v>
          </cell>
          <cell r="C305" t="str">
            <v xml:space="preserve">UN    </v>
          </cell>
          <cell r="D305" t="str">
            <v>CR</v>
          </cell>
          <cell r="E305" t="str">
            <v>107,23</v>
          </cell>
        </row>
        <row r="306">
          <cell r="A306">
            <v>25967</v>
          </cell>
          <cell r="B306" t="str">
            <v>APOIO DO PORTA DENTE PARA FRESADORA DE ASFALTO</v>
          </cell>
          <cell r="C306" t="str">
            <v xml:space="preserve">UN    </v>
          </cell>
          <cell r="D306" t="str">
            <v>AS</v>
          </cell>
          <cell r="E306" t="str">
            <v>1.691,85</v>
          </cell>
        </row>
        <row r="307">
          <cell r="A307">
            <v>6122</v>
          </cell>
          <cell r="B307" t="str">
            <v>APONTADOR OU APROPRIADOR DE MAO DE OBRA</v>
          </cell>
          <cell r="C307" t="str">
            <v xml:space="preserve">H     </v>
          </cell>
          <cell r="D307" t="str">
            <v>CR</v>
          </cell>
          <cell r="E307" t="str">
            <v>12,91</v>
          </cell>
        </row>
        <row r="308">
          <cell r="A308">
            <v>40810</v>
          </cell>
          <cell r="B308" t="str">
            <v>APONTADOR OU APROPRIADOR DE MAO DE OBRA (MENSALISTA)</v>
          </cell>
          <cell r="C308" t="str">
            <v xml:space="preserve">MES   </v>
          </cell>
          <cell r="D308" t="str">
            <v>CR</v>
          </cell>
          <cell r="E308" t="str">
            <v>2.275,86</v>
          </cell>
        </row>
        <row r="309">
          <cell r="A309">
            <v>21100</v>
          </cell>
          <cell r="B309" t="str">
            <v>AQUECEDOR DE AGUA A GAS GLP/GN COM CAPACIDADE DE ARMAZENAMENTO DE 50 A 80 L</v>
          </cell>
          <cell r="C309" t="str">
            <v xml:space="preserve">UN    </v>
          </cell>
          <cell r="D309" t="str">
            <v>AS</v>
          </cell>
          <cell r="E309" t="str">
            <v>2.485,25</v>
          </cell>
        </row>
        <row r="310">
          <cell r="A310">
            <v>11816</v>
          </cell>
          <cell r="B310" t="str">
            <v>AQUECEDOR DE AGUA ELETRICO  RESERVATORIO DE 100 L CILINDRICO EM COBRE, REFORCADO COM ACO CARBONO, MONOFASICO, TENSAO NOMINAL 220 V</v>
          </cell>
          <cell r="C310" t="str">
            <v xml:space="preserve">UN    </v>
          </cell>
          <cell r="D310" t="str">
            <v>AS</v>
          </cell>
          <cell r="E310" t="str">
            <v>2.650,00</v>
          </cell>
        </row>
        <row r="311">
          <cell r="A311">
            <v>11814</v>
          </cell>
          <cell r="B311" t="str">
            <v>AQUECEDOR DE AGUA ELETRICO  RESERVATORIO DE 500 L CILINDRICO EM COBRE, REFORCADO COM ACO CARBONO, MONOFASICO, TENSAO NOMINAL 220 V</v>
          </cell>
          <cell r="C311" t="str">
            <v xml:space="preserve">UN    </v>
          </cell>
          <cell r="D311" t="str">
            <v>AS</v>
          </cell>
          <cell r="E311" t="str">
            <v>5.768,38</v>
          </cell>
        </row>
        <row r="312">
          <cell r="A312">
            <v>14186</v>
          </cell>
          <cell r="B312" t="str">
            <v>AQUECEDOR DE AGUA ELETRICO  RESERVATORIO DE 500 L CILINDRICO EM COBRE, REFORCADO COM ACO CARBONO, TRIFASICO, TENSAO NOMINAL 220/380/400 V, POTENCIA 24 KW</v>
          </cell>
          <cell r="C312" t="str">
            <v xml:space="preserve">UN    </v>
          </cell>
          <cell r="D312" t="str">
            <v>AS</v>
          </cell>
          <cell r="E312" t="str">
            <v>7.242,98</v>
          </cell>
        </row>
        <row r="313">
          <cell r="A313">
            <v>14185</v>
          </cell>
          <cell r="B313" t="str">
            <v>AQUECEDOR DE AGUA ELETRICO  RESERVATORIO DE 700 L CILINDRICO EM COBRE, REFORCADO COM ACO CARBONO, MONOFASICO, TENSAO NOMINAL 220 V</v>
          </cell>
          <cell r="C313" t="str">
            <v xml:space="preserve">UN    </v>
          </cell>
          <cell r="D313" t="str">
            <v>AS</v>
          </cell>
          <cell r="E313" t="str">
            <v>9.382,49</v>
          </cell>
        </row>
        <row r="314">
          <cell r="A314">
            <v>11811</v>
          </cell>
          <cell r="B314" t="str">
            <v>AQUECEDOR DE AGUA ELETRICO HORIZONTAL, RESERVATORIO DE 200 L CILINDRICO EM COBRE, REFORCADO COM ACO CARBONO, MONOFASICO, TENSAO NOMINAL 220 V</v>
          </cell>
          <cell r="C314" t="str">
            <v xml:space="preserve">UN    </v>
          </cell>
          <cell r="D314" t="str">
            <v>AS</v>
          </cell>
          <cell r="E314" t="str">
            <v>3.587,51</v>
          </cell>
        </row>
        <row r="315">
          <cell r="A315">
            <v>26038</v>
          </cell>
          <cell r="B315" t="str">
            <v>AQUECEDOR DE OLEO BPF (FLUIDO) TERMICO, CAPACIDADE DE 300.000 KCAL/H</v>
          </cell>
          <cell r="C315" t="str">
            <v xml:space="preserve">UN    </v>
          </cell>
          <cell r="D315" t="str">
            <v>AS</v>
          </cell>
          <cell r="E315" t="str">
            <v>229.600,99</v>
          </cell>
        </row>
        <row r="316">
          <cell r="A316">
            <v>34482</v>
          </cell>
          <cell r="B316" t="str">
            <v>AQUECEDOR SOLAR  CAPACIDADE DO RESERVATORIO 800 L, INCLUI 8 PLACAS COLETORAS DE 1,42 M2</v>
          </cell>
          <cell r="C316" t="str">
            <v xml:space="preserve">UN    </v>
          </cell>
          <cell r="D316" t="str">
            <v>AS</v>
          </cell>
          <cell r="E316" t="str">
            <v>5.147,87</v>
          </cell>
        </row>
        <row r="317">
          <cell r="A317">
            <v>34469</v>
          </cell>
          <cell r="B317" t="str">
            <v>AQUECEDOR SOLAR CAPACIDADE DO RESERVATORIO 1000 L, INCLUI 10 PLACAS COLETORAS DE 1,42 M2</v>
          </cell>
          <cell r="C317" t="str">
            <v xml:space="preserve">UN    </v>
          </cell>
          <cell r="D317" t="str">
            <v>AS</v>
          </cell>
          <cell r="E317" t="str">
            <v>7.963,11</v>
          </cell>
        </row>
        <row r="318">
          <cell r="A318">
            <v>34472</v>
          </cell>
          <cell r="B318" t="str">
            <v>AQUECEDOR SOLAR CAPACIDADE DO RESERVATORIO 200 L, INCLUI 2 PLACAS COLETORAS DE 1,42 M2</v>
          </cell>
          <cell r="C318" t="str">
            <v xml:space="preserve">UN    </v>
          </cell>
          <cell r="D318" t="str">
            <v>AS</v>
          </cell>
          <cell r="E318" t="str">
            <v>2.450,00</v>
          </cell>
        </row>
        <row r="319">
          <cell r="A319">
            <v>34476</v>
          </cell>
          <cell r="B319" t="str">
            <v>AQUECEDOR SOLAR CAPACIDADE DO RESERVATORIO 400L, INCLUI 4 PLACAS COLETORAS DE 1,42 M2</v>
          </cell>
          <cell r="C319" t="str">
            <v xml:space="preserve">UN    </v>
          </cell>
          <cell r="D319" t="str">
            <v>AS</v>
          </cell>
          <cell r="E319" t="str">
            <v>4.153,09</v>
          </cell>
        </row>
        <row r="320">
          <cell r="A320">
            <v>34477</v>
          </cell>
          <cell r="B320" t="str">
            <v>AQUECEDOR SOLAR CAPACIDADE DO RESERVATORIO 600 L, INCLUI 6 PLACAS COLETORAS DE 1,42 M2</v>
          </cell>
          <cell r="C320" t="str">
            <v xml:space="preserve">UN    </v>
          </cell>
          <cell r="D320" t="str">
            <v>AS</v>
          </cell>
          <cell r="E320" t="str">
            <v>5.511,96</v>
          </cell>
        </row>
        <row r="321">
          <cell r="A321">
            <v>42425</v>
          </cell>
          <cell r="B321" t="str">
            <v>AR CONDICIONADO SPLIT INVERTER, HI-WALL (PAREDE), 12000 BTU/H, CICLO FRIO, 60HZ, CLASSIFICACAO A (SELO PROCEL), GAS HFC, CONTROLE S/FIO</v>
          </cell>
          <cell r="C321" t="str">
            <v xml:space="preserve">UN    </v>
          </cell>
          <cell r="D321" t="str">
            <v>AS</v>
          </cell>
          <cell r="E321" t="str">
            <v>2.006,02</v>
          </cell>
        </row>
        <row r="322">
          <cell r="A322">
            <v>42422</v>
          </cell>
          <cell r="B322" t="str">
            <v>AR CONDICIONADO SPLIT INVERTER, HI-WALL (PAREDE), 18000 BTU/H, CICLO FRIO, 60HZ, CLASSIFICACAO A (SELO PROCEL), GAS HFC, CONTROLE S/FIO</v>
          </cell>
          <cell r="C322" t="str">
            <v xml:space="preserve">UN    </v>
          </cell>
          <cell r="D322" t="str">
            <v>AS</v>
          </cell>
          <cell r="E322" t="str">
            <v>2.978,00</v>
          </cell>
        </row>
        <row r="323">
          <cell r="A323">
            <v>43184</v>
          </cell>
          <cell r="B323" t="str">
            <v>AR CONDICIONADO SPLIT INVERTER, HI-WALL (PAREDE), 24000 BTU/H, CICLO FRIO, 60HZ, CLASSIFICACAO A - SELO PROCEL, GAS HFC, CONTROLE S/FIO</v>
          </cell>
          <cell r="C323" t="str">
            <v xml:space="preserve">UN    </v>
          </cell>
          <cell r="D323" t="str">
            <v>AS</v>
          </cell>
          <cell r="E323" t="str">
            <v>4.115,88</v>
          </cell>
        </row>
        <row r="324">
          <cell r="A324">
            <v>42424</v>
          </cell>
          <cell r="B324" t="str">
            <v>AR CONDICIONADO SPLIT INVERTER, HI-WALL (PAREDE), 9000 BTU/H, CICLO FRIO, 60HZ, CLASSIFICACAO A (SELO PROCEL), GAS HFC, CONTROLE S/FIO</v>
          </cell>
          <cell r="C324" t="str">
            <v xml:space="preserve">UN    </v>
          </cell>
          <cell r="D324" t="str">
            <v>AS</v>
          </cell>
          <cell r="E324" t="str">
            <v>1.791,55</v>
          </cell>
        </row>
        <row r="325">
          <cell r="A325">
            <v>42421</v>
          </cell>
          <cell r="B325" t="str">
            <v>AR CONDICIONADO SPLIT INVERTER, PISO TETO, APRESENTANDO ENTRE 54000 E 58000 BTU/H, CICLO FRIO, 60HZ, CLASSIFICACAO ENERGETICA A OU B (SELO PROCEL), GAS HFC, CONTROLE S/FIO</v>
          </cell>
          <cell r="C325" t="str">
            <v xml:space="preserve">UN    </v>
          </cell>
          <cell r="D325" t="str">
            <v>AS</v>
          </cell>
          <cell r="E325" t="str">
            <v>16.311,85</v>
          </cell>
        </row>
        <row r="326">
          <cell r="A326">
            <v>42416</v>
          </cell>
          <cell r="B326" t="str">
            <v>AR CONDICIONADO SPLIT INVERTER, PISO TETO, 18000 BTU/H, CICLO FRIO, 60HZ, CLASSIFICACAO ENERGETICA A OU B (SELO PROCEL), GAS HFC, CONTROLE S/FIO</v>
          </cell>
          <cell r="C326" t="str">
            <v xml:space="preserve">UN    </v>
          </cell>
          <cell r="D326" t="str">
            <v>AS</v>
          </cell>
          <cell r="E326" t="str">
            <v>7.723,16</v>
          </cell>
        </row>
        <row r="327">
          <cell r="A327">
            <v>42417</v>
          </cell>
          <cell r="B327" t="str">
            <v>AR CONDICIONADO SPLIT INVERTER, PISO TETO, 24000 BTU/H, CICLO FRIO, 60HZ, CLASSIFICACAO ENERGETICA A OU B (SELO PROCEL), GAS HFC, CONTROLE S/FIO</v>
          </cell>
          <cell r="C327" t="str">
            <v xml:space="preserve">UN    </v>
          </cell>
          <cell r="D327" t="str">
            <v>AS</v>
          </cell>
          <cell r="E327" t="str">
            <v>8.658,29</v>
          </cell>
        </row>
        <row r="328">
          <cell r="A328">
            <v>42419</v>
          </cell>
          <cell r="B328" t="str">
            <v>AR CONDICIONADO SPLIT INVERTER, PISO TETO, 36000 BTU/H, CICLO FRIO, 60HZ, CLASSIFICACAO ENERGETICA A OU B (SELO PROCEL), GAS HFC, CONTROLE S/FIO</v>
          </cell>
          <cell r="C328" t="str">
            <v xml:space="preserve">UN    </v>
          </cell>
          <cell r="D328" t="str">
            <v>AS</v>
          </cell>
          <cell r="E328" t="str">
            <v>9.782,03</v>
          </cell>
        </row>
        <row r="329">
          <cell r="A329">
            <v>42420</v>
          </cell>
          <cell r="B329" t="str">
            <v>AR CONDICIONADO SPLIT INVERTER, PISO TETO, 48000 BTU/H, CICLO FRIO, 60HZ, CLASSIFICACAO ENERGETICA A OU B (SELO PROCEL), GAS HFC, CONTROLE S/FIO</v>
          </cell>
          <cell r="C329" t="str">
            <v xml:space="preserve">UN    </v>
          </cell>
          <cell r="D329" t="str">
            <v>AS</v>
          </cell>
          <cell r="E329" t="str">
            <v>13.444,68</v>
          </cell>
        </row>
        <row r="330">
          <cell r="A330">
            <v>43195</v>
          </cell>
          <cell r="B330" t="str">
            <v>AR CONDICIONADO SPLIT ON/OFF, CASSETE (TETO), FRIO 4 VIAS 18000 BTUS/H, CLASSIFICACAO ENERGETICA C - SELO PROCEL, GAS HFC, CONTROLE S/ FIO</v>
          </cell>
          <cell r="C330" t="str">
            <v xml:space="preserve">UN    </v>
          </cell>
          <cell r="D330" t="str">
            <v>AS</v>
          </cell>
          <cell r="E330" t="str">
            <v>4.734,06</v>
          </cell>
        </row>
        <row r="331">
          <cell r="A331">
            <v>43196</v>
          </cell>
          <cell r="B331" t="str">
            <v>AR CONDICIONADO SPLIT ON/OFF, CASSETE (TETO), FRIO 4 VIAS 24000 BTUS/H, CLASSIFICACAO ENERGETICA C - SELO PROCEL, GAS HFC, CONTROLE S/ FIO</v>
          </cell>
          <cell r="C331" t="str">
            <v xml:space="preserve">UN    </v>
          </cell>
          <cell r="D331" t="str">
            <v>AS</v>
          </cell>
          <cell r="E331" t="str">
            <v>5.867,19</v>
          </cell>
        </row>
        <row r="332">
          <cell r="A332">
            <v>43198</v>
          </cell>
          <cell r="B332" t="str">
            <v>AR CONDICIONADO SPLIT ON/OFF, CASSETE (TETO), FRIO 4 VIAS 36000 BTUS/H, CLASSIFICACAO ENERGETICA C - SELO PROCEL, GAS HFC, CONTROLE S/ FIO</v>
          </cell>
          <cell r="C332" t="str">
            <v xml:space="preserve">UN    </v>
          </cell>
          <cell r="D332" t="str">
            <v>AS</v>
          </cell>
          <cell r="E332" t="str">
            <v>8.718,50</v>
          </cell>
        </row>
        <row r="333">
          <cell r="A333">
            <v>43199</v>
          </cell>
          <cell r="B333" t="str">
            <v>AR CONDICIONADO SPLIT ON/OFF, CASSETE (TETO), FRIO 4 VIAS 48000 BTUS/H, CLASSIFICACAO ENERGETICA C - SELO PROCEL, GAS HFC, CONTROLE S/ FIO</v>
          </cell>
          <cell r="C333" t="str">
            <v xml:space="preserve">UN    </v>
          </cell>
          <cell r="D333" t="str">
            <v>AS</v>
          </cell>
          <cell r="E333" t="str">
            <v>9.037,98</v>
          </cell>
        </row>
        <row r="334">
          <cell r="A334">
            <v>43200</v>
          </cell>
          <cell r="B334" t="str">
            <v>AR CONDICIONADO SPLIT ON/OFF, CASSETE (TETO), FRIO 4 VIAS 60000 BTUS/H, CLASSIFICACAO ENERGETICA C - SELO PROCEL, GAS HFC, CONTROLE S/ FIO</v>
          </cell>
          <cell r="C334" t="str">
            <v xml:space="preserve">UN    </v>
          </cell>
          <cell r="D334" t="str">
            <v>AS</v>
          </cell>
          <cell r="E334" t="str">
            <v>10.371,74</v>
          </cell>
        </row>
        <row r="335">
          <cell r="A335">
            <v>39556</v>
          </cell>
          <cell r="B335" t="str">
            <v>AR CONDICIONADO SPLIT ON/OFF, CASSETE (TETO), 18000 BTUS/H, CICLO QUENTE/FRIO, 60 HZ, CLASSIFICACAO ENERGETICA C - SELO PROCEL, GAS HFC, CONTROLE S/ FIO</v>
          </cell>
          <cell r="C335" t="str">
            <v xml:space="preserve">UN    </v>
          </cell>
          <cell r="D335" t="str">
            <v>AS</v>
          </cell>
          <cell r="E335" t="str">
            <v>5.664,74</v>
          </cell>
        </row>
        <row r="336">
          <cell r="A336">
            <v>39557</v>
          </cell>
          <cell r="B336" t="str">
            <v>AR CONDICIONADO SPLIT ON/OFF, CASSETE (TETO), 24000 BTUS/H, CICLO QUENTE/FRIO, 60 HZ, CLASSIFICACAO ENERGETICA C - SELO PROCEL, GAS HFC, CONTROLE S/ FIO</v>
          </cell>
          <cell r="C336" t="str">
            <v xml:space="preserve">UN    </v>
          </cell>
          <cell r="D336" t="str">
            <v>AS</v>
          </cell>
          <cell r="E336" t="str">
            <v>6.099,69</v>
          </cell>
        </row>
        <row r="337">
          <cell r="A337">
            <v>39559</v>
          </cell>
          <cell r="B337" t="str">
            <v>AR CONDICIONADO SPLIT ON/OFF, CASSETE (TETO), 36000 BTUS/H, CICLO QUENTE/FRIO, 60 HZ, CLASSIFICACAO ENERGETICA A - SELO PROCEL, GAS HFC, CONTROLE S/ FIO</v>
          </cell>
          <cell r="C337" t="str">
            <v xml:space="preserve">UN    </v>
          </cell>
          <cell r="D337" t="str">
            <v>AS</v>
          </cell>
          <cell r="E337" t="str">
            <v>9.014,16</v>
          </cell>
        </row>
        <row r="338">
          <cell r="A338">
            <v>39560</v>
          </cell>
          <cell r="B338" t="str">
            <v>AR CONDICIONADO SPLIT ON/OFF, CASSETE (TETO), 48000 BTUS/H, CICLO QUENTE/FRIO, 60 HZ, CLASSIFICACAO ENERGETICA A - SELO PROCEL, GAS HFC, CONTROLE S/ FIO</v>
          </cell>
          <cell r="C338" t="str">
            <v xml:space="preserve">UN    </v>
          </cell>
          <cell r="D338" t="str">
            <v>AS</v>
          </cell>
          <cell r="E338" t="str">
            <v>10.428,51</v>
          </cell>
        </row>
        <row r="339">
          <cell r="A339">
            <v>39561</v>
          </cell>
          <cell r="B339" t="str">
            <v>AR CONDICIONADO SPLIT ON/OFF, CASSETE (TETO), 60000 BTUS/H, CICLO QUENTE/FRIO, 60 HZ, CLASSIFICACAO ENERGETICA A - SELO PROCEL, GAS HFC, CONTROLE S/ FIO</v>
          </cell>
          <cell r="C339" t="str">
            <v xml:space="preserve">UN    </v>
          </cell>
          <cell r="D339" t="str">
            <v>AS</v>
          </cell>
          <cell r="E339" t="str">
            <v>10.909,55</v>
          </cell>
        </row>
        <row r="340">
          <cell r="A340">
            <v>43190</v>
          </cell>
          <cell r="B340" t="str">
            <v>AR CONDICIONADO SPLIT ON/OFF, HI-WALL (PAREDE), 12000 BTUS/H, CICLO FRIO, 60 HZ, CLASSIFICACAO ENERGETICA A - SELO PROCEL, GAS HFC, CONTROLE S/ FIO</v>
          </cell>
          <cell r="C340" t="str">
            <v xml:space="preserve">UN    </v>
          </cell>
          <cell r="D340" t="str">
            <v>AS</v>
          </cell>
          <cell r="E340" t="str">
            <v>1.609,96</v>
          </cell>
        </row>
        <row r="341">
          <cell r="A341">
            <v>39555</v>
          </cell>
          <cell r="B341" t="str">
            <v>AR CONDICIONADO SPLIT ON/OFF, HI-WALL (PAREDE), 12000 BTUS/H, CICLO QUENTE/FRIO, 60 HZ, CLASSIFICACAO ENERGETICA A - SELO PROCEL, GAS HFC, CONTROLE S/ FIO</v>
          </cell>
          <cell r="C341" t="str">
            <v xml:space="preserve">UN    </v>
          </cell>
          <cell r="D341" t="str">
            <v>AS</v>
          </cell>
          <cell r="E341" t="str">
            <v>1.741,56</v>
          </cell>
        </row>
        <row r="342">
          <cell r="A342">
            <v>43191</v>
          </cell>
          <cell r="B342" t="str">
            <v>AR CONDICIONADO SPLIT ON/OFF, HI-WALL (PAREDE), 18000 BTUS/H, CICLO FRIO, 60 HZ, CLASSIFICACAO ENERGETICA A - SELO PROCEL, GAS HFC, CONTROLE S/ FIO</v>
          </cell>
          <cell r="C342" t="str">
            <v xml:space="preserve">UN    </v>
          </cell>
          <cell r="D342" t="str">
            <v>AS</v>
          </cell>
          <cell r="E342" t="str">
            <v>2.316,52</v>
          </cell>
        </row>
        <row r="343">
          <cell r="A343">
            <v>39548</v>
          </cell>
          <cell r="B343" t="str">
            <v>AR CONDICIONADO SPLIT ON/OFF, HI-WALL (PAREDE), 18000 BTUS/H, CICLO QUENTE/FRIO, 60 HZ, CLASSIFICACAO ENERGETICA A - SELO PROCEL, GAS HFC, CONTROLE S/ FIO</v>
          </cell>
          <cell r="C343" t="str">
            <v xml:space="preserve">UN    </v>
          </cell>
          <cell r="D343" t="str">
            <v>AS</v>
          </cell>
          <cell r="E343" t="str">
            <v>2.583,27</v>
          </cell>
        </row>
        <row r="344">
          <cell r="A344">
            <v>43192</v>
          </cell>
          <cell r="B344" t="str">
            <v>AR CONDICIONADO SPLIT ON/OFF, HI-WALL (PAREDE), 24000 BTUS/H, CICLO FRIO, 60 HZ, CLASSIFICACAO ENERGETICA A - SELO PROCEL, GAS HFC, CONTROLE S/ FIO</v>
          </cell>
          <cell r="C344" t="str">
            <v xml:space="preserve">UN    </v>
          </cell>
          <cell r="D344" t="str">
            <v>AS</v>
          </cell>
          <cell r="E344" t="str">
            <v>3.034,43</v>
          </cell>
        </row>
        <row r="345">
          <cell r="A345">
            <v>39554</v>
          </cell>
          <cell r="B345" t="str">
            <v>AR CONDICIONADO SPLIT ON/OFF, HI-WALL (PAREDE), 24000 BTUS/H, CICLO QUENTE/FRIO, 60 HZ, CLASSIFICACAO ENERGETICA A - SELO PROCEL, GAS HFC, CONTROLE S/ FIO</v>
          </cell>
          <cell r="C345" t="str">
            <v xml:space="preserve">UN    </v>
          </cell>
          <cell r="D345" t="str">
            <v>AS</v>
          </cell>
          <cell r="E345" t="str">
            <v>3.415,99</v>
          </cell>
        </row>
        <row r="346">
          <cell r="A346">
            <v>43194</v>
          </cell>
          <cell r="B346" t="str">
            <v>AR CONDICIONADO SPLIT ON/OFF, HI-WALL (PAREDE), 9000 BTUS/H, CICLO FRIO, 60 HZ, CLASSIFICACAO ENERGETICA A - SELO PROCEL, GAS HFC, CONTROLE S/ FIO</v>
          </cell>
          <cell r="C346" t="str">
            <v xml:space="preserve">UN    </v>
          </cell>
          <cell r="D346" t="str">
            <v>AS</v>
          </cell>
          <cell r="E346" t="str">
            <v>1.379,20</v>
          </cell>
        </row>
        <row r="347">
          <cell r="A347">
            <v>39551</v>
          </cell>
          <cell r="B347" t="str">
            <v>AR CONDICIONADO SPLIT ON/OFF, HI-WALL (PAREDE), 9000 BTUS/H, CICLO QUENTE/FRIO, 60 HZ, CLASSIFICACAO ENERGETICA A - SELO PROCEL, GAS HFC, CONTROLE S/ FIO</v>
          </cell>
          <cell r="C347" t="str">
            <v xml:space="preserve">UN    </v>
          </cell>
          <cell r="D347" t="str">
            <v>AS</v>
          </cell>
          <cell r="E347" t="str">
            <v>1.518,65</v>
          </cell>
        </row>
        <row r="348">
          <cell r="A348">
            <v>43185</v>
          </cell>
          <cell r="B348" t="str">
            <v>AR CONDICIONADO SPLIT ON/OFF, PISO TETO, 18.000 BTU/H, CICLO FRIO, 60HZ, CLASSIFICACAO ENERGETICA C - SELO PROCEL, GAS HFC, CONTROLE S/FIO</v>
          </cell>
          <cell r="C348" t="str">
            <v xml:space="preserve">UN    </v>
          </cell>
          <cell r="D348" t="str">
            <v>AS</v>
          </cell>
          <cell r="E348" t="str">
            <v>4.315,74</v>
          </cell>
        </row>
        <row r="349">
          <cell r="A349">
            <v>43186</v>
          </cell>
          <cell r="B349" t="str">
            <v>AR CONDICIONADO SPLIT ON/OFF, PISO TETO, 24.000 BTU/H, CICLO FRIO, 60HZ, CLASSIFICACAO ENERGETICA C - SELO PROCEL, GAS HFC, CONTROLE S/FIO</v>
          </cell>
          <cell r="C349" t="str">
            <v xml:space="preserve">UN    </v>
          </cell>
          <cell r="D349" t="str">
            <v>AS</v>
          </cell>
          <cell r="E349" t="str">
            <v>4.552,23</v>
          </cell>
        </row>
        <row r="350">
          <cell r="A350">
            <v>43187</v>
          </cell>
          <cell r="B350" t="str">
            <v>AR CONDICIONADO SPLIT ON/OFF, PISO TETO, 36.000 BTU/H, CICLO FRIO, 60HZ, CLASSIFICACAO ENERGETICA C - SELO PROCEL, GAS HFC, CONTROLE S/FIO</v>
          </cell>
          <cell r="C350" t="str">
            <v xml:space="preserve">UN    </v>
          </cell>
          <cell r="D350" t="str">
            <v>AS</v>
          </cell>
          <cell r="E350" t="str">
            <v>6.040,86</v>
          </cell>
        </row>
        <row r="351">
          <cell r="A351">
            <v>43188</v>
          </cell>
          <cell r="B351" t="str">
            <v>AR CONDICIONADO SPLIT ON/OFF, PISO TETO, 48.000 BTU/H, CICLO FRIO, 60HZ, CLASSIFICACAO ENERGETICA C - SELO PROCEL, GAS HFC, CONTROLE S/FIO</v>
          </cell>
          <cell r="C351" t="str">
            <v xml:space="preserve">UN    </v>
          </cell>
          <cell r="D351" t="str">
            <v>AS</v>
          </cell>
          <cell r="E351" t="str">
            <v>7.319,30</v>
          </cell>
        </row>
        <row r="352">
          <cell r="A352">
            <v>43189</v>
          </cell>
          <cell r="B352" t="str">
            <v>AR CONDICIONADO SPLIT ON/OFF, PISO TETO, 60.000 BTU/H, CICLO FRIO, 60HZ, CLASSIFICACAO ENERGETICA C - SELO PROCEL, GAS HFC, CONTROLE S/FIO</v>
          </cell>
          <cell r="C352" t="str">
            <v xml:space="preserve">UN    </v>
          </cell>
          <cell r="D352" t="str">
            <v>AS</v>
          </cell>
          <cell r="E352" t="str">
            <v>8.232,99</v>
          </cell>
        </row>
        <row r="353">
          <cell r="A353">
            <v>39580</v>
          </cell>
          <cell r="B353" t="str">
            <v>AR-CONDICIONADO FRIO SPLITAO INVERTER 30 TR</v>
          </cell>
          <cell r="C353" t="str">
            <v xml:space="preserve">UN    </v>
          </cell>
          <cell r="D353" t="str">
            <v>AS</v>
          </cell>
          <cell r="E353" t="str">
            <v>64.879,36</v>
          </cell>
        </row>
        <row r="354">
          <cell r="A354">
            <v>39577</v>
          </cell>
          <cell r="B354" t="str">
            <v>AR-CONDICIONADO FRIO SPLITAO MODULAR 10 TR</v>
          </cell>
          <cell r="C354" t="str">
            <v xml:space="preserve">UN    </v>
          </cell>
          <cell r="D354" t="str">
            <v>AS</v>
          </cell>
          <cell r="E354" t="str">
            <v>20.307,10</v>
          </cell>
        </row>
        <row r="355">
          <cell r="A355">
            <v>39578</v>
          </cell>
          <cell r="B355" t="str">
            <v>AR-CONDICIONADO FRIO SPLITAO MODULAR 15 TR</v>
          </cell>
          <cell r="C355" t="str">
            <v xml:space="preserve">UN    </v>
          </cell>
          <cell r="D355" t="str">
            <v>AS</v>
          </cell>
          <cell r="E355" t="str">
            <v>26.206,71</v>
          </cell>
        </row>
        <row r="356">
          <cell r="A356">
            <v>39579</v>
          </cell>
          <cell r="B356" t="str">
            <v>AR-CONDICIONADO FRIO SPLITAO MODULAR 20 TR</v>
          </cell>
          <cell r="C356" t="str">
            <v xml:space="preserve">UN    </v>
          </cell>
          <cell r="D356" t="str">
            <v>AS</v>
          </cell>
          <cell r="E356" t="str">
            <v>38.128,72</v>
          </cell>
        </row>
        <row r="357">
          <cell r="A357">
            <v>39826</v>
          </cell>
          <cell r="B357" t="str">
            <v>AR-CONDICIONADO SPLIT INVERTER, PISO TETO, 24000 BTU/H, QUENTE/FRIO, 60HZ, CLASSIFICACAO ENERGETICA A - SELO PROCEL, GAS HFC, CONTROLE S/FIO</v>
          </cell>
          <cell r="C357" t="str">
            <v xml:space="preserve">UN    </v>
          </cell>
          <cell r="D357" t="str">
            <v>AS</v>
          </cell>
          <cell r="E357" t="str">
            <v>4.682,90</v>
          </cell>
        </row>
        <row r="358">
          <cell r="A358">
            <v>10700</v>
          </cell>
          <cell r="B358" t="str">
            <v>ARADO REVERSIVEL COM 3 DISCOS DE 26" X 6MM REBOCAVEL</v>
          </cell>
          <cell r="C358" t="str">
            <v xml:space="preserve">UN    </v>
          </cell>
          <cell r="D358" t="str">
            <v>AS</v>
          </cell>
          <cell r="E358" t="str">
            <v>15.740,60</v>
          </cell>
        </row>
        <row r="359">
          <cell r="A359">
            <v>346</v>
          </cell>
          <cell r="B359" t="str">
            <v>ARAME DE ACO OVALADO 15 X 17 ( 45,7 KG, 700 KGF), ROLO 1000 M</v>
          </cell>
          <cell r="C359" t="str">
            <v xml:space="preserve">KG    </v>
          </cell>
          <cell r="D359" t="str">
            <v>CR</v>
          </cell>
          <cell r="E359" t="str">
            <v>21,59</v>
          </cell>
        </row>
        <row r="360">
          <cell r="A360">
            <v>3312</v>
          </cell>
          <cell r="B360" t="str">
            <v>ARAME DE AMARRACAO PARA GABIAO GALVANIZADO, DIAMETRO 2,2 MM</v>
          </cell>
          <cell r="C360" t="str">
            <v xml:space="preserve">KG    </v>
          </cell>
          <cell r="D360" t="str">
            <v>AS</v>
          </cell>
          <cell r="E360" t="str">
            <v>21,12</v>
          </cell>
        </row>
        <row r="361">
          <cell r="A361">
            <v>339</v>
          </cell>
          <cell r="B361" t="str">
            <v>ARAME FARPADO GALVANIZADO, 14 BWG (2,11 MM), CLASSE 250</v>
          </cell>
          <cell r="C361" t="str">
            <v xml:space="preserve">M     </v>
          </cell>
          <cell r="D361" t="str">
            <v>CR</v>
          </cell>
          <cell r="E361" t="str">
            <v>1,11</v>
          </cell>
        </row>
        <row r="362">
          <cell r="A362">
            <v>340</v>
          </cell>
          <cell r="B362" t="str">
            <v>ARAME FARPADO GALVANIZADO, 16 BWG (1,65 MM), CLASSE 250</v>
          </cell>
          <cell r="C362" t="str">
            <v xml:space="preserve">M     </v>
          </cell>
          <cell r="D362" t="str">
            <v>CR</v>
          </cell>
          <cell r="E362" t="str">
            <v>1,00</v>
          </cell>
        </row>
        <row r="363">
          <cell r="A363">
            <v>43130</v>
          </cell>
          <cell r="B363" t="str">
            <v>ARAME GALVANIZADO 12 BWG, D = 2,76 MM (0,048 KG/M) OU 14 BWG, D = 2,11 MM (0,026 KG/M)</v>
          </cell>
          <cell r="C363" t="str">
            <v xml:space="preserve">KG    </v>
          </cell>
          <cell r="D363" t="str">
            <v xml:space="preserve">C </v>
          </cell>
          <cell r="E363" t="str">
            <v>18,23</v>
          </cell>
        </row>
        <row r="364">
          <cell r="A364">
            <v>344</v>
          </cell>
          <cell r="B364" t="str">
            <v>ARAME GALVANIZADO 16 BWG, D = 1,65MM (0,0166 KG/M)</v>
          </cell>
          <cell r="C364" t="str">
            <v xml:space="preserve">KG    </v>
          </cell>
          <cell r="D364" t="str">
            <v>CR</v>
          </cell>
          <cell r="E364" t="str">
            <v>23,96</v>
          </cell>
        </row>
        <row r="365">
          <cell r="A365">
            <v>345</v>
          </cell>
          <cell r="B365" t="str">
            <v>ARAME GALVANIZADO 18 BWG, D = 1,24MM (0,009 KG/M)</v>
          </cell>
          <cell r="C365" t="str">
            <v xml:space="preserve">KG    </v>
          </cell>
          <cell r="D365" t="str">
            <v>CR</v>
          </cell>
          <cell r="E365" t="str">
            <v>26,00</v>
          </cell>
        </row>
        <row r="366">
          <cell r="A366">
            <v>43131</v>
          </cell>
          <cell r="B366" t="str">
            <v>ARAME GALVANIZADO 6 BWG, D = 5,16 MM (0,157 KG/M), OU 8 BWG, D = 4,19 MM (0,101 KG/M), OU 10 BWG, D = 3,40 MM (0,0713 KG/M)</v>
          </cell>
          <cell r="C366" t="str">
            <v xml:space="preserve">KG    </v>
          </cell>
          <cell r="D366" t="str">
            <v>CR</v>
          </cell>
          <cell r="E366" t="str">
            <v>21,17</v>
          </cell>
        </row>
        <row r="367">
          <cell r="A367">
            <v>3313</v>
          </cell>
          <cell r="B367" t="str">
            <v>ARAME PROTEGIDO COM POLIMERO PARA GABIAO, DIAMETRO 2,2 MM</v>
          </cell>
          <cell r="C367" t="str">
            <v xml:space="preserve">KG    </v>
          </cell>
          <cell r="D367" t="str">
            <v>AS</v>
          </cell>
          <cell r="E367" t="str">
            <v>27,18</v>
          </cell>
        </row>
        <row r="368">
          <cell r="A368">
            <v>43132</v>
          </cell>
          <cell r="B368" t="str">
            <v>ARAME RECOZIDO 16 BWG, D = 1,65 MM (0,016 KG/M) OU 18 BWG, D = 1,25 MM (0,01 KG/M)</v>
          </cell>
          <cell r="C368" t="str">
            <v xml:space="preserve">KG    </v>
          </cell>
          <cell r="D368" t="str">
            <v>CR</v>
          </cell>
          <cell r="E368" t="str">
            <v>18,23</v>
          </cell>
        </row>
        <row r="369">
          <cell r="A369">
            <v>369</v>
          </cell>
          <cell r="B369" t="str">
            <v>AREIA AMARELA, AREIA BARRADA OU ARENOSO (RETIRADA NO AREAL, SEM TRANSPORTE)</v>
          </cell>
          <cell r="C369" t="str">
            <v xml:space="preserve">M3    </v>
          </cell>
          <cell r="D369" t="str">
            <v>CR</v>
          </cell>
          <cell r="E369" t="str">
            <v>69,65</v>
          </cell>
        </row>
        <row r="370">
          <cell r="A370">
            <v>366</v>
          </cell>
          <cell r="B370" t="str">
            <v>AREIA FINA - POSTO JAZIDA/FORNECEDOR (RETIRADO NA JAZIDA, SEM TRANSPORTE)</v>
          </cell>
          <cell r="C370" t="str">
            <v xml:space="preserve">M3    </v>
          </cell>
          <cell r="D370" t="str">
            <v xml:space="preserve">C </v>
          </cell>
          <cell r="E370" t="str">
            <v>56,50</v>
          </cell>
        </row>
        <row r="371">
          <cell r="A371">
            <v>367</v>
          </cell>
          <cell r="B371" t="str">
            <v>AREIA GROSSA - POSTO JAZIDA/FORNECEDOR (RETIRADO NA JAZIDA, SEM TRANSPORTE)</v>
          </cell>
          <cell r="C371" t="str">
            <v xml:space="preserve">M3    </v>
          </cell>
          <cell r="D371" t="str">
            <v xml:space="preserve">C </v>
          </cell>
          <cell r="E371" t="str">
            <v>45,50</v>
          </cell>
        </row>
        <row r="372">
          <cell r="A372">
            <v>370</v>
          </cell>
          <cell r="B372" t="str">
            <v>AREIA MEDIA - POSTO JAZIDA/FORNECEDOR (RETIRADO NA JAZIDA, SEM TRANSPORTE)</v>
          </cell>
          <cell r="C372" t="str">
            <v xml:space="preserve">M3    </v>
          </cell>
          <cell r="D372" t="str">
            <v xml:space="preserve">C </v>
          </cell>
          <cell r="E372" t="str">
            <v>52,40</v>
          </cell>
        </row>
        <row r="373">
          <cell r="A373">
            <v>368</v>
          </cell>
          <cell r="B373" t="str">
            <v>AREIA PARA ATERRO - POSTO JAZIDA/FORNECEDOR (RETIRADO NA JAZIDA, SEM TRANSPORTE)</v>
          </cell>
          <cell r="C373" t="str">
            <v xml:space="preserve">M3    </v>
          </cell>
          <cell r="D373" t="str">
            <v>CR</v>
          </cell>
          <cell r="E373" t="str">
            <v>34,12</v>
          </cell>
        </row>
        <row r="374">
          <cell r="A374">
            <v>11075</v>
          </cell>
          <cell r="B374" t="str">
            <v>AREIA PARA LEITO FILTRANTE (0,42 A 1,68 MM) - POSTO JAZIDA/FORNECEDOR (RETIRADO NA JAZIDA, SEM TRANSPORTE)</v>
          </cell>
          <cell r="C374" t="str">
            <v xml:space="preserve">M3    </v>
          </cell>
          <cell r="D374" t="str">
            <v>CR</v>
          </cell>
          <cell r="E374" t="str">
            <v>745,06</v>
          </cell>
        </row>
        <row r="375">
          <cell r="A375">
            <v>1381</v>
          </cell>
          <cell r="B375" t="str">
            <v>ARGAMASSA COLANTE AC I PARA CERAMICAS</v>
          </cell>
          <cell r="C375" t="str">
            <v xml:space="preserve">KG    </v>
          </cell>
          <cell r="D375" t="str">
            <v xml:space="preserve">C </v>
          </cell>
          <cell r="E375" t="str">
            <v>0,55</v>
          </cell>
        </row>
        <row r="376">
          <cell r="A376">
            <v>34353</v>
          </cell>
          <cell r="B376" t="str">
            <v>ARGAMASSA COLANTE AC II</v>
          </cell>
          <cell r="C376" t="str">
            <v xml:space="preserve">KG    </v>
          </cell>
          <cell r="D376" t="str">
            <v>CR</v>
          </cell>
          <cell r="E376" t="str">
            <v>1,02</v>
          </cell>
        </row>
        <row r="377">
          <cell r="A377">
            <v>37595</v>
          </cell>
          <cell r="B377" t="str">
            <v>ARGAMASSA COLANTE TIPO AC III</v>
          </cell>
          <cell r="C377" t="str">
            <v xml:space="preserve">KG    </v>
          </cell>
          <cell r="D377" t="str">
            <v>CR</v>
          </cell>
          <cell r="E377" t="str">
            <v>1,69</v>
          </cell>
        </row>
        <row r="378">
          <cell r="A378">
            <v>37596</v>
          </cell>
          <cell r="B378" t="str">
            <v>ARGAMASSA COLANTE TIPO AC III E</v>
          </cell>
          <cell r="C378" t="str">
            <v xml:space="preserve">KG    </v>
          </cell>
          <cell r="D378" t="str">
            <v>CR</v>
          </cell>
          <cell r="E378" t="str">
            <v>1,94</v>
          </cell>
        </row>
        <row r="379">
          <cell r="A379">
            <v>371</v>
          </cell>
          <cell r="B379" t="str">
            <v>ARGAMASSA INDUSTRIALIZADA MULTIUSO, PARA REVESTIMENTO INTERNO E EXTERNO E ASSENTAMENTO DE BLOCOS DIVERSOS</v>
          </cell>
          <cell r="C379" t="str">
            <v xml:space="preserve">KG    </v>
          </cell>
          <cell r="D379" t="str">
            <v>CR</v>
          </cell>
          <cell r="E379" t="str">
            <v>0,60</v>
          </cell>
        </row>
        <row r="380">
          <cell r="A380">
            <v>37553</v>
          </cell>
          <cell r="B380" t="str">
            <v>ARGAMASSA INDUSTRIALIZADA PARA CHAPISCO COLANTE</v>
          </cell>
          <cell r="C380" t="str">
            <v xml:space="preserve">KG    </v>
          </cell>
          <cell r="D380" t="str">
            <v>CR</v>
          </cell>
          <cell r="E380" t="str">
            <v>1,12</v>
          </cell>
        </row>
        <row r="381">
          <cell r="A381">
            <v>37552</v>
          </cell>
          <cell r="B381" t="str">
            <v>ARGAMASSA INDUSTRIALIZADA PARA CHAPISCO ROLADO</v>
          </cell>
          <cell r="C381" t="str">
            <v xml:space="preserve">KG    </v>
          </cell>
          <cell r="D381" t="str">
            <v>CR</v>
          </cell>
          <cell r="E381" t="str">
            <v>1,80</v>
          </cell>
        </row>
        <row r="382">
          <cell r="A382">
            <v>36880</v>
          </cell>
          <cell r="B382" t="str">
            <v>ARGAMASSA PARA REVESTIMENTO DECORATIVO MONOCAMADA</v>
          </cell>
          <cell r="C382" t="str">
            <v xml:space="preserve">KG    </v>
          </cell>
          <cell r="D382" t="str">
            <v>CR</v>
          </cell>
          <cell r="E382" t="str">
            <v>1,83</v>
          </cell>
        </row>
        <row r="383">
          <cell r="A383">
            <v>34355</v>
          </cell>
          <cell r="B383" t="str">
            <v>ARGAMASSA PISO SOBRE PISO</v>
          </cell>
          <cell r="C383" t="str">
            <v xml:space="preserve">KG    </v>
          </cell>
          <cell r="D383" t="str">
            <v>CR</v>
          </cell>
          <cell r="E383" t="str">
            <v>1,58</v>
          </cell>
        </row>
        <row r="384">
          <cell r="A384">
            <v>130</v>
          </cell>
          <cell r="B384" t="str">
            <v>ARGAMASSA POLIMERICA DE REPARO ESTRUTURAL, BICOMPONENTE</v>
          </cell>
          <cell r="C384" t="str">
            <v xml:space="preserve">KG    </v>
          </cell>
          <cell r="D384" t="str">
            <v>CR</v>
          </cell>
          <cell r="E384" t="str">
            <v>3,03</v>
          </cell>
        </row>
        <row r="385">
          <cell r="A385">
            <v>135</v>
          </cell>
          <cell r="B385" t="str">
            <v>ARGAMASSA POLIMERICA IMPERMEABILIZANTE SEMIFLEXIVEL, BICOMPONENTE (MEMBRANA IMPERMEABILIZANTE ACRILICA)</v>
          </cell>
          <cell r="C385" t="str">
            <v xml:space="preserve">KG    </v>
          </cell>
          <cell r="D385" t="str">
            <v>CR</v>
          </cell>
          <cell r="E385" t="str">
            <v>2,44</v>
          </cell>
        </row>
        <row r="386">
          <cell r="A386">
            <v>36886</v>
          </cell>
          <cell r="B386" t="str">
            <v>ARGAMASSA PRONTA PARA CONTRAPISO</v>
          </cell>
          <cell r="C386" t="str">
            <v xml:space="preserve">KG    </v>
          </cell>
          <cell r="D386" t="str">
            <v>CR</v>
          </cell>
          <cell r="E386" t="str">
            <v>0,57</v>
          </cell>
        </row>
        <row r="387">
          <cell r="A387">
            <v>38546</v>
          </cell>
          <cell r="B387" t="str">
            <v>ARGAMASSA USINADA AUTOADENSAVEL E AUTONIVELANTE PARA CONTRAPISO, INCLUI BOMBEAMENTO</v>
          </cell>
          <cell r="C387" t="str">
            <v xml:space="preserve">M3    </v>
          </cell>
          <cell r="D387" t="str">
            <v>CR</v>
          </cell>
          <cell r="E387" t="str">
            <v>348,69</v>
          </cell>
        </row>
        <row r="388">
          <cell r="A388">
            <v>34549</v>
          </cell>
          <cell r="B388" t="str">
            <v>ARGILA EXPANDIDA, GRANULOMETRIA 2215</v>
          </cell>
          <cell r="C388" t="str">
            <v xml:space="preserve">M3    </v>
          </cell>
          <cell r="D388" t="str">
            <v>CR</v>
          </cell>
          <cell r="E388" t="str">
            <v>208,95</v>
          </cell>
        </row>
        <row r="389">
          <cell r="A389">
            <v>6081</v>
          </cell>
          <cell r="B389" t="str">
            <v>ARGILA OU BARRO PARA ATERRO/REATERRO (COM TRANSPORTE ATE 10 KM)</v>
          </cell>
          <cell r="C389" t="str">
            <v xml:space="preserve">M3    </v>
          </cell>
          <cell r="D389" t="str">
            <v>CR</v>
          </cell>
          <cell r="E389" t="str">
            <v>29,60</v>
          </cell>
        </row>
        <row r="390">
          <cell r="A390">
            <v>6077</v>
          </cell>
          <cell r="B390" t="str">
            <v>ARGILA OU BARRO PARA ATERRO/REATERRO (RETIRADO NA JAZIDA, SEM TRANSPORTE)</v>
          </cell>
          <cell r="C390" t="str">
            <v xml:space="preserve">M3    </v>
          </cell>
          <cell r="D390" t="str">
            <v>CR</v>
          </cell>
          <cell r="E390" t="str">
            <v>17,06</v>
          </cell>
        </row>
        <row r="391">
          <cell r="A391">
            <v>6079</v>
          </cell>
          <cell r="B391" t="str">
            <v>ARGILA, ARGILA VERMELHA OU ARGILA ARENOSA (RETIRADA NA JAZIDA, SEM TRANSPORTE)</v>
          </cell>
          <cell r="C391" t="str">
            <v xml:space="preserve">M3    </v>
          </cell>
          <cell r="D391" t="str">
            <v>CR</v>
          </cell>
          <cell r="E391" t="str">
            <v>9,75</v>
          </cell>
        </row>
        <row r="392">
          <cell r="A392">
            <v>1091</v>
          </cell>
          <cell r="B392" t="str">
            <v>ARMACAO VERTICAL COM HASTE E CONTRA-PINO, EM CHAPA DE ACO GALVANIZADO 3/16", COM 1 ESTRIBO E 1 ISOLADOR</v>
          </cell>
          <cell r="C392" t="str">
            <v xml:space="preserve">UN    </v>
          </cell>
          <cell r="D392" t="str">
            <v>CR</v>
          </cell>
          <cell r="E392" t="str">
            <v>33,05</v>
          </cell>
        </row>
        <row r="393">
          <cell r="A393">
            <v>1094</v>
          </cell>
          <cell r="B393" t="str">
            <v>ARMACAO VERTICAL COM HASTE E CONTRA-PINO, EM CHAPA DE ACO GALVANIZADO 3/16", COM 1 ESTRIBO, SEM ISOLADOR</v>
          </cell>
          <cell r="C393" t="str">
            <v xml:space="preserve">UN    </v>
          </cell>
          <cell r="D393" t="str">
            <v>CR</v>
          </cell>
          <cell r="E393" t="str">
            <v>23,11</v>
          </cell>
        </row>
        <row r="394">
          <cell r="A394">
            <v>1095</v>
          </cell>
          <cell r="B394" t="str">
            <v>ARMACAO VERTICAL COM HASTE E CONTRA-PINO, EM CHAPA DE ACO GALVANIZADO 3/16", COM 2 ESTRIBOS, E 2 ISOLADORES</v>
          </cell>
          <cell r="C394" t="str">
            <v xml:space="preserve">UN    </v>
          </cell>
          <cell r="D394" t="str">
            <v>CR</v>
          </cell>
          <cell r="E394" t="str">
            <v>49,12</v>
          </cell>
        </row>
        <row r="395">
          <cell r="A395">
            <v>1092</v>
          </cell>
          <cell r="B395" t="str">
            <v>ARMACAO VERTICAL COM HASTE E CONTRA-PINO, EM CHAPA DE ACO GALVANIZADO 3/16", COM 2 ESTRIBOS, SEM ISOLADOR</v>
          </cell>
          <cell r="C395" t="str">
            <v xml:space="preserve">UN    </v>
          </cell>
          <cell r="D395" t="str">
            <v xml:space="preserve">C </v>
          </cell>
          <cell r="E395" t="str">
            <v>38,01</v>
          </cell>
        </row>
        <row r="396">
          <cell r="A396">
            <v>1093</v>
          </cell>
          <cell r="B396" t="str">
            <v>ARMACAO VERTICAL COM HASTE E CONTRA-PINO, EM CHAPA DE ACO GALVANIZADO 3/16", COM 3 ESTRIBOS E 3 ISOLADORES</v>
          </cell>
          <cell r="C396" t="str">
            <v xml:space="preserve">UN    </v>
          </cell>
          <cell r="D396" t="str">
            <v>CR</v>
          </cell>
          <cell r="E396" t="str">
            <v>88,76</v>
          </cell>
        </row>
        <row r="397">
          <cell r="A397">
            <v>1090</v>
          </cell>
          <cell r="B397" t="str">
            <v>ARMACAO VERTICAL COM HASTE E CONTRA-PINO, EM CHAPA DE ACO GALVANIZADO 3/16", COM 3 ESTRIBOS, SEM ISOLADOR</v>
          </cell>
          <cell r="C397" t="str">
            <v xml:space="preserve">UN    </v>
          </cell>
          <cell r="D397" t="str">
            <v>CR</v>
          </cell>
          <cell r="E397" t="str">
            <v>63,55</v>
          </cell>
        </row>
        <row r="398">
          <cell r="A398">
            <v>1096</v>
          </cell>
          <cell r="B398" t="str">
            <v>ARMACAO VERTICAL COM HASTE E CONTRA-PINO, EM CHAPA DE ACO GALVANIZADO 3/16", COM 4 ESTRIBOS E 4 ISOLADORES</v>
          </cell>
          <cell r="C398" t="str">
            <v xml:space="preserve">UN    </v>
          </cell>
          <cell r="D398" t="str">
            <v>CR</v>
          </cell>
          <cell r="E398" t="str">
            <v>114,37</v>
          </cell>
        </row>
        <row r="399">
          <cell r="A399">
            <v>1097</v>
          </cell>
          <cell r="B399" t="str">
            <v>ARMACAO VERTICAL COM HASTE E CONTRA-PINO, EM CHAPA DE ACO GALVANIZADO 3/16", COM 4 ESTRIBOS, SEM ISOLADOR</v>
          </cell>
          <cell r="C399" t="str">
            <v xml:space="preserve">UN    </v>
          </cell>
          <cell r="D399" t="str">
            <v>CR</v>
          </cell>
          <cell r="E399" t="str">
            <v>97,09</v>
          </cell>
        </row>
        <row r="400">
          <cell r="A400">
            <v>378</v>
          </cell>
          <cell r="B400" t="str">
            <v>ARMADOR</v>
          </cell>
          <cell r="C400" t="str">
            <v xml:space="preserve">H     </v>
          </cell>
          <cell r="D400" t="str">
            <v>CR</v>
          </cell>
          <cell r="E400" t="str">
            <v>12,26</v>
          </cell>
        </row>
        <row r="401">
          <cell r="A401">
            <v>40911</v>
          </cell>
          <cell r="B401" t="str">
            <v>ARMADOR (MENSALISTA)</v>
          </cell>
          <cell r="C401" t="str">
            <v xml:space="preserve">MES   </v>
          </cell>
          <cell r="D401" t="str">
            <v>CR</v>
          </cell>
          <cell r="E401" t="str">
            <v>2.159,41</v>
          </cell>
        </row>
        <row r="402">
          <cell r="A402">
            <v>33939</v>
          </cell>
          <cell r="B402" t="str">
            <v>ARQUITETO JUNIOR</v>
          </cell>
          <cell r="C402" t="str">
            <v xml:space="preserve">H     </v>
          </cell>
          <cell r="D402" t="str">
            <v>CR</v>
          </cell>
          <cell r="E402" t="str">
            <v>57,31</v>
          </cell>
        </row>
        <row r="403">
          <cell r="A403">
            <v>40815</v>
          </cell>
          <cell r="B403" t="str">
            <v>ARQUITETO JUNIOR (MENSALISTA)</v>
          </cell>
          <cell r="C403" t="str">
            <v xml:space="preserve">MES   </v>
          </cell>
          <cell r="D403" t="str">
            <v>CR</v>
          </cell>
          <cell r="E403" t="str">
            <v>10.096,61</v>
          </cell>
        </row>
        <row r="404">
          <cell r="A404">
            <v>34760</v>
          </cell>
          <cell r="B404" t="str">
            <v>ARQUITETO PAISAGISTA</v>
          </cell>
          <cell r="C404" t="str">
            <v xml:space="preserve">H     </v>
          </cell>
          <cell r="D404" t="str">
            <v>CR</v>
          </cell>
          <cell r="E404" t="str">
            <v>57,90</v>
          </cell>
        </row>
        <row r="405">
          <cell r="A405">
            <v>40935</v>
          </cell>
          <cell r="B405" t="str">
            <v>ARQUITETO PAISAGISTA (MENSALISTA)</v>
          </cell>
          <cell r="C405" t="str">
            <v xml:space="preserve">MES   </v>
          </cell>
          <cell r="D405" t="str">
            <v>CR</v>
          </cell>
          <cell r="E405" t="str">
            <v>10.197,92</v>
          </cell>
        </row>
        <row r="406">
          <cell r="A406">
            <v>33952</v>
          </cell>
          <cell r="B406" t="str">
            <v>ARQUITETO PLENO</v>
          </cell>
          <cell r="C406" t="str">
            <v xml:space="preserve">H     </v>
          </cell>
          <cell r="D406" t="str">
            <v>CR</v>
          </cell>
          <cell r="E406" t="str">
            <v>81,41</v>
          </cell>
        </row>
        <row r="407">
          <cell r="A407">
            <v>40816</v>
          </cell>
          <cell r="B407" t="str">
            <v>ARQUITETO PLENO (MENSALISTA)</v>
          </cell>
          <cell r="C407" t="str">
            <v xml:space="preserve">MES   </v>
          </cell>
          <cell r="D407" t="str">
            <v>CR</v>
          </cell>
          <cell r="E407" t="str">
            <v>14.341,39</v>
          </cell>
        </row>
        <row r="408">
          <cell r="A408">
            <v>33953</v>
          </cell>
          <cell r="B408" t="str">
            <v>ARQUITETO SENIOR</v>
          </cell>
          <cell r="C408" t="str">
            <v xml:space="preserve">H     </v>
          </cell>
          <cell r="D408" t="str">
            <v>CR</v>
          </cell>
          <cell r="E408" t="str">
            <v>107,64</v>
          </cell>
        </row>
        <row r="409">
          <cell r="A409">
            <v>40817</v>
          </cell>
          <cell r="B409" t="str">
            <v>ARQUITETO SENIOR (MENSALISTA)</v>
          </cell>
          <cell r="C409" t="str">
            <v xml:space="preserve">MES   </v>
          </cell>
          <cell r="D409" t="str">
            <v>CR</v>
          </cell>
          <cell r="E409" t="str">
            <v>18.960,60</v>
          </cell>
        </row>
        <row r="410">
          <cell r="A410">
            <v>13348</v>
          </cell>
          <cell r="B410" t="str">
            <v>ARRUELA  EM ACO GALVANIZADO, DIAMETRO EXTERNO = 35MM, ESPESSURA = 3MM, DIAMETRO DO FURO= 18MM</v>
          </cell>
          <cell r="C410" t="str">
            <v xml:space="preserve">UN    </v>
          </cell>
          <cell r="D410" t="str">
            <v>AS</v>
          </cell>
          <cell r="E410" t="str">
            <v>0,90</v>
          </cell>
        </row>
        <row r="411">
          <cell r="A411">
            <v>39211</v>
          </cell>
          <cell r="B411" t="str">
            <v>ARRUELA EM ALUMINIO, COM ROSCA, DE  1 1/4", PARA ELETRODUTO</v>
          </cell>
          <cell r="C411" t="str">
            <v xml:space="preserve">UN    </v>
          </cell>
          <cell r="D411" t="str">
            <v>AS</v>
          </cell>
          <cell r="E411" t="str">
            <v>1,24</v>
          </cell>
        </row>
        <row r="412">
          <cell r="A412">
            <v>39212</v>
          </cell>
          <cell r="B412" t="str">
            <v>ARRUELA EM ALUMINIO, COM ROSCA, DE 1 1/2", PARA ELETRODUTO</v>
          </cell>
          <cell r="C412" t="str">
            <v xml:space="preserve">UN    </v>
          </cell>
          <cell r="D412" t="str">
            <v>AS</v>
          </cell>
          <cell r="E412" t="str">
            <v>1,38</v>
          </cell>
        </row>
        <row r="413">
          <cell r="A413">
            <v>39208</v>
          </cell>
          <cell r="B413" t="str">
            <v>ARRUELA EM ALUMINIO, COM ROSCA, DE 1/2", PARA ELETRODUTO</v>
          </cell>
          <cell r="C413" t="str">
            <v xml:space="preserve">UN    </v>
          </cell>
          <cell r="D413" t="str">
            <v>AS</v>
          </cell>
          <cell r="E413" t="str">
            <v>0,37</v>
          </cell>
        </row>
        <row r="414">
          <cell r="A414">
            <v>39210</v>
          </cell>
          <cell r="B414" t="str">
            <v>ARRUELA EM ALUMINIO, COM ROSCA, DE 1", PARA ELETRODUTO</v>
          </cell>
          <cell r="C414" t="str">
            <v xml:space="preserve">UN    </v>
          </cell>
          <cell r="D414" t="str">
            <v>AS</v>
          </cell>
          <cell r="E414" t="str">
            <v>0,69</v>
          </cell>
        </row>
        <row r="415">
          <cell r="A415">
            <v>39214</v>
          </cell>
          <cell r="B415" t="str">
            <v>ARRUELA EM ALUMINIO, COM ROSCA, DE 2 1/2", PARA ELETRODUTO</v>
          </cell>
          <cell r="C415" t="str">
            <v xml:space="preserve">UN    </v>
          </cell>
          <cell r="D415" t="str">
            <v>AS</v>
          </cell>
          <cell r="E415" t="str">
            <v>2,55</v>
          </cell>
        </row>
        <row r="416">
          <cell r="A416">
            <v>39213</v>
          </cell>
          <cell r="B416" t="str">
            <v>ARRUELA EM ALUMINIO, COM ROSCA, DE 2", PARA ELETRODUTO</v>
          </cell>
          <cell r="C416" t="str">
            <v xml:space="preserve">UN    </v>
          </cell>
          <cell r="D416" t="str">
            <v>AS</v>
          </cell>
          <cell r="E416" t="str">
            <v>1,80</v>
          </cell>
        </row>
        <row r="417">
          <cell r="A417">
            <v>39209</v>
          </cell>
          <cell r="B417" t="str">
            <v>ARRUELA EM ALUMINIO, COM ROSCA, DE 3/4", PARA ELETRODUTO</v>
          </cell>
          <cell r="C417" t="str">
            <v xml:space="preserve">UN    </v>
          </cell>
          <cell r="D417" t="str">
            <v>AS</v>
          </cell>
          <cell r="E417" t="str">
            <v>0,45</v>
          </cell>
        </row>
        <row r="418">
          <cell r="A418">
            <v>39207</v>
          </cell>
          <cell r="B418" t="str">
            <v>ARRUELA EM ALUMINIO, COM ROSCA, DE 3/8", PARA ELETRODUTO</v>
          </cell>
          <cell r="C418" t="str">
            <v xml:space="preserve">UN    </v>
          </cell>
          <cell r="D418" t="str">
            <v>AS</v>
          </cell>
          <cell r="E418" t="str">
            <v>0,69</v>
          </cell>
        </row>
        <row r="419">
          <cell r="A419">
            <v>39215</v>
          </cell>
          <cell r="B419" t="str">
            <v>ARRUELA EM ALUMINIO, COM ROSCA, DE 3", PARA ELETRODUTO</v>
          </cell>
          <cell r="C419" t="str">
            <v xml:space="preserve">UN    </v>
          </cell>
          <cell r="D419" t="str">
            <v>AS</v>
          </cell>
          <cell r="E419" t="str">
            <v>4,66</v>
          </cell>
        </row>
        <row r="420">
          <cell r="A420">
            <v>39216</v>
          </cell>
          <cell r="B420" t="str">
            <v>ARRUELA EM ALUMINIO, COM ROSCA, DE 4", PARA ELETRODUTO</v>
          </cell>
          <cell r="C420" t="str">
            <v xml:space="preserve">UN    </v>
          </cell>
          <cell r="D420" t="str">
            <v>AS</v>
          </cell>
          <cell r="E420" t="str">
            <v>6,50</v>
          </cell>
        </row>
        <row r="421">
          <cell r="A421">
            <v>11267</v>
          </cell>
          <cell r="B421" t="str">
            <v>ARRUELA LISA, REDONDA, DE LATAO POLIDO, DIAMETRO NOMINAL 5/8", DIAMETRO EXTERNO = 34 MM, DIAMETRO DO FURO = 17 MM, ESPESSURA = *2,5* MM</v>
          </cell>
          <cell r="C421" t="str">
            <v xml:space="preserve">UN    </v>
          </cell>
          <cell r="D421" t="str">
            <v>AS</v>
          </cell>
          <cell r="E421" t="str">
            <v>0,79</v>
          </cell>
        </row>
        <row r="422">
          <cell r="A422">
            <v>379</v>
          </cell>
          <cell r="B422" t="str">
            <v>ARRUELA QUADRADA EM ACO GALVANIZADO, DIMENSAO = 38 MM, ESPESSURA = 3MM, DIAMETRO DO FURO= 18 MM</v>
          </cell>
          <cell r="C422" t="str">
            <v xml:space="preserve">UN    </v>
          </cell>
          <cell r="D422" t="str">
            <v>AS</v>
          </cell>
          <cell r="E422" t="str">
            <v>0,79</v>
          </cell>
        </row>
        <row r="423">
          <cell r="A423">
            <v>41901</v>
          </cell>
          <cell r="B423" t="str">
            <v>ASFALTO DILUIDO DE PETROLEO CM-30 (COLETADO CAIXA NA ANP ACRESCIDO DE ICMS)</v>
          </cell>
          <cell r="C423" t="str">
            <v xml:space="preserve">KG    </v>
          </cell>
          <cell r="D423" t="str">
            <v>AS</v>
          </cell>
          <cell r="E423" t="str">
            <v>4,87</v>
          </cell>
        </row>
        <row r="424">
          <cell r="A424">
            <v>510</v>
          </cell>
          <cell r="B424" t="str">
            <v>ASFALTO MODIFICADO TIPO I - NBR 9910 (ASFALTO OXIDADO PARA IMPERMEABILIZACAO, COEFICIENTE DE PENETRACAO 25-40)</v>
          </cell>
          <cell r="C424" t="str">
            <v xml:space="preserve">KG    </v>
          </cell>
          <cell r="D424" t="str">
            <v>CR</v>
          </cell>
          <cell r="E424" t="str">
            <v>8,51</v>
          </cell>
        </row>
        <row r="425">
          <cell r="A425">
            <v>516</v>
          </cell>
          <cell r="B425" t="str">
            <v>ASFALTO MODIFICADO TIPO II - NBR 9910 (ASFALTO OXIDADO PARA IMPERMEABILIZACAO, COEFICIENTE DE PENETRACAO 20-35)</v>
          </cell>
          <cell r="C425" t="str">
            <v xml:space="preserve">KG    </v>
          </cell>
          <cell r="D425" t="str">
            <v>CR</v>
          </cell>
          <cell r="E425" t="str">
            <v>10,08</v>
          </cell>
        </row>
        <row r="426">
          <cell r="A426">
            <v>509</v>
          </cell>
          <cell r="B426" t="str">
            <v>ASFALTO MODIFICADO TIPO III - NBR 9910 (ASFALTO OXIDADO PARA IMPERMEABILIZACAO, COEFICIENTE DE PENETRACAO 15-25)</v>
          </cell>
          <cell r="C426" t="str">
            <v xml:space="preserve">KG    </v>
          </cell>
          <cell r="D426" t="str">
            <v>CR</v>
          </cell>
          <cell r="E426" t="str">
            <v>11,31</v>
          </cell>
        </row>
        <row r="427">
          <cell r="A427">
            <v>40331</v>
          </cell>
          <cell r="B427" t="str">
            <v>ASSENTADOR DE MANILHAS</v>
          </cell>
          <cell r="C427" t="str">
            <v xml:space="preserve">H     </v>
          </cell>
          <cell r="D427" t="str">
            <v>CR</v>
          </cell>
          <cell r="E427" t="str">
            <v>16,41</v>
          </cell>
        </row>
        <row r="428">
          <cell r="A428">
            <v>40930</v>
          </cell>
          <cell r="B428" t="str">
            <v>ASSENTADOR DE MANILHAS (MENSALISTA)</v>
          </cell>
          <cell r="C428" t="str">
            <v xml:space="preserve">MES   </v>
          </cell>
          <cell r="D428" t="str">
            <v>CR</v>
          </cell>
          <cell r="E428" t="str">
            <v>2.894,07</v>
          </cell>
        </row>
        <row r="429">
          <cell r="A429">
            <v>11761</v>
          </cell>
          <cell r="B429" t="str">
            <v>ASSENTO  VASO SANITARIO INFANTIL EM PLASTICO BRANCO</v>
          </cell>
          <cell r="C429" t="str">
            <v xml:space="preserve">UN    </v>
          </cell>
          <cell r="D429" t="str">
            <v>CR</v>
          </cell>
          <cell r="E429" t="str">
            <v>62,14</v>
          </cell>
        </row>
        <row r="430">
          <cell r="A430">
            <v>377</v>
          </cell>
          <cell r="B430" t="str">
            <v>ASSENTO SANITARIO DE PLASTICO, TIPO CONVENCIONAL</v>
          </cell>
          <cell r="C430" t="str">
            <v xml:space="preserve">UN    </v>
          </cell>
          <cell r="D430" t="str">
            <v xml:space="preserve">C </v>
          </cell>
          <cell r="E430" t="str">
            <v>29,20</v>
          </cell>
        </row>
        <row r="431">
          <cell r="A431">
            <v>7588</v>
          </cell>
          <cell r="B431" t="str">
            <v>AUTOMATICO DE BOIA SUPERIOR / INFERIOR, *15* A / 250 V</v>
          </cell>
          <cell r="C431" t="str">
            <v xml:space="preserve">UN    </v>
          </cell>
          <cell r="D431" t="str">
            <v xml:space="preserve">C </v>
          </cell>
          <cell r="E431" t="str">
            <v>39,90</v>
          </cell>
        </row>
        <row r="432">
          <cell r="A432">
            <v>34392</v>
          </cell>
          <cell r="B432" t="str">
            <v>AUXILIAR  DE ALMOXARIFE</v>
          </cell>
          <cell r="C432" t="str">
            <v xml:space="preserve">H     </v>
          </cell>
          <cell r="D432" t="str">
            <v>CR</v>
          </cell>
          <cell r="E432" t="str">
            <v>10,37</v>
          </cell>
        </row>
        <row r="433">
          <cell r="A433">
            <v>40908</v>
          </cell>
          <cell r="B433" t="str">
            <v>AUXILIAR DE ALMOXARIFE (MENSALISTA)</v>
          </cell>
          <cell r="C433" t="str">
            <v xml:space="preserve">MES   </v>
          </cell>
          <cell r="D433" t="str">
            <v>CR</v>
          </cell>
          <cell r="E433" t="str">
            <v>1.829,99</v>
          </cell>
        </row>
        <row r="434">
          <cell r="A434">
            <v>34551</v>
          </cell>
          <cell r="B434" t="str">
            <v>AUXILIAR DE AZULEJISTA</v>
          </cell>
          <cell r="C434" t="str">
            <v xml:space="preserve">H     </v>
          </cell>
          <cell r="D434" t="str">
            <v>CR</v>
          </cell>
          <cell r="E434" t="str">
            <v>8,93</v>
          </cell>
        </row>
        <row r="435">
          <cell r="A435">
            <v>41078</v>
          </cell>
          <cell r="B435" t="str">
            <v>AUXILIAR DE AZULEJISTA (MENSALISTA)</v>
          </cell>
          <cell r="C435" t="str">
            <v xml:space="preserve">MES   </v>
          </cell>
          <cell r="D435" t="str">
            <v>CR</v>
          </cell>
          <cell r="E435" t="str">
            <v>1.574,11</v>
          </cell>
        </row>
        <row r="436">
          <cell r="A436">
            <v>246</v>
          </cell>
          <cell r="B436" t="str">
            <v>AUXILIAR DE ENCANADOR OU BOMBEIRO HIDRAULICO</v>
          </cell>
          <cell r="C436" t="str">
            <v xml:space="preserve">H     </v>
          </cell>
          <cell r="D436" t="str">
            <v>CR</v>
          </cell>
          <cell r="E436" t="str">
            <v>8,85</v>
          </cell>
        </row>
        <row r="437">
          <cell r="A437">
            <v>40927</v>
          </cell>
          <cell r="B437" t="str">
            <v>AUXILIAR DE ENCANADOR OU BOMBEIRO HIDRAULICO (MENSALISTA)</v>
          </cell>
          <cell r="C437" t="str">
            <v xml:space="preserve">MES   </v>
          </cell>
          <cell r="D437" t="str">
            <v>CR</v>
          </cell>
          <cell r="E437" t="str">
            <v>1.562,97</v>
          </cell>
        </row>
        <row r="438">
          <cell r="A438">
            <v>2350</v>
          </cell>
          <cell r="B438" t="str">
            <v>AUXILIAR DE ESCRITORIO</v>
          </cell>
          <cell r="C438" t="str">
            <v xml:space="preserve">H     </v>
          </cell>
          <cell r="D438" t="str">
            <v>CR</v>
          </cell>
          <cell r="E438" t="str">
            <v>12,35</v>
          </cell>
        </row>
        <row r="439">
          <cell r="A439">
            <v>40812</v>
          </cell>
          <cell r="B439" t="str">
            <v>AUXILIAR DE ESCRITORIO (MENSALISTA)</v>
          </cell>
          <cell r="C439" t="str">
            <v xml:space="preserve">MES   </v>
          </cell>
          <cell r="D439" t="str">
            <v>CR</v>
          </cell>
          <cell r="E439" t="str">
            <v>2.176,56</v>
          </cell>
        </row>
        <row r="440">
          <cell r="A440">
            <v>245</v>
          </cell>
          <cell r="B440" t="str">
            <v>AUXILIAR DE LABORATORISTA DE SOLOS E DE CONCRETO</v>
          </cell>
          <cell r="C440" t="str">
            <v xml:space="preserve">H     </v>
          </cell>
          <cell r="D440" t="str">
            <v>CR</v>
          </cell>
          <cell r="E440" t="str">
            <v>19,41</v>
          </cell>
        </row>
        <row r="441">
          <cell r="A441">
            <v>41090</v>
          </cell>
          <cell r="B441" t="str">
            <v>AUXILIAR DE LABORATORISTA DE SOLOS E DE CONCRETO (MENSALISTA)</v>
          </cell>
          <cell r="C441" t="str">
            <v xml:space="preserve">MES   </v>
          </cell>
          <cell r="D441" t="str">
            <v>CR</v>
          </cell>
          <cell r="E441" t="str">
            <v>3.420,11</v>
          </cell>
        </row>
        <row r="442">
          <cell r="A442">
            <v>251</v>
          </cell>
          <cell r="B442" t="str">
            <v>AUXILIAR DE MECANICO</v>
          </cell>
          <cell r="C442" t="str">
            <v xml:space="preserve">H     </v>
          </cell>
          <cell r="D442" t="str">
            <v>CR</v>
          </cell>
          <cell r="E442" t="str">
            <v>10,32</v>
          </cell>
        </row>
        <row r="443">
          <cell r="A443">
            <v>40975</v>
          </cell>
          <cell r="B443" t="str">
            <v>AUXILIAR DE MECANICO (MENSALISTA)</v>
          </cell>
          <cell r="C443" t="str">
            <v xml:space="preserve">MES   </v>
          </cell>
          <cell r="D443" t="str">
            <v>CR</v>
          </cell>
          <cell r="E443" t="str">
            <v>1.820,02</v>
          </cell>
        </row>
        <row r="444">
          <cell r="A444">
            <v>6127</v>
          </cell>
          <cell r="B444" t="str">
            <v>AUXILIAR DE PEDREIRO</v>
          </cell>
          <cell r="C444" t="str">
            <v xml:space="preserve">H     </v>
          </cell>
          <cell r="D444" t="str">
            <v>CR</v>
          </cell>
          <cell r="E444" t="str">
            <v>9,00</v>
          </cell>
        </row>
        <row r="445">
          <cell r="A445">
            <v>41072</v>
          </cell>
          <cell r="B445" t="str">
            <v>AUXILIAR DE PEDREIRO (MENSALISTA)</v>
          </cell>
          <cell r="C445" t="str">
            <v xml:space="preserve">MES   </v>
          </cell>
          <cell r="D445" t="str">
            <v>CR</v>
          </cell>
          <cell r="E445" t="str">
            <v>1.587,10</v>
          </cell>
        </row>
        <row r="446">
          <cell r="A446">
            <v>6121</v>
          </cell>
          <cell r="B446" t="str">
            <v>AUXILIAR DE SERVICOS GERAIS</v>
          </cell>
          <cell r="C446" t="str">
            <v xml:space="preserve">H     </v>
          </cell>
          <cell r="D446" t="str">
            <v>CR</v>
          </cell>
          <cell r="E446" t="str">
            <v>9,84</v>
          </cell>
        </row>
        <row r="447">
          <cell r="A447">
            <v>41071</v>
          </cell>
          <cell r="B447" t="str">
            <v>AUXILIAR DE SERVICOS GERAIS (MENSALISTA)</v>
          </cell>
          <cell r="C447" t="str">
            <v xml:space="preserve">MES   </v>
          </cell>
          <cell r="D447" t="str">
            <v>CR</v>
          </cell>
          <cell r="E447" t="str">
            <v>1.734,92</v>
          </cell>
        </row>
        <row r="448">
          <cell r="A448">
            <v>244</v>
          </cell>
          <cell r="B448" t="str">
            <v>AUXILIAR DE TOPOGRAFO</v>
          </cell>
          <cell r="C448" t="str">
            <v xml:space="preserve">H     </v>
          </cell>
          <cell r="D448" t="str">
            <v>CR</v>
          </cell>
          <cell r="E448" t="str">
            <v>7,17</v>
          </cell>
        </row>
        <row r="449">
          <cell r="A449">
            <v>41093</v>
          </cell>
          <cell r="B449" t="str">
            <v>AUXILIAR DE TOPOGRAFO (MENSALISTA)</v>
          </cell>
          <cell r="C449" t="str">
            <v xml:space="preserve">MES   </v>
          </cell>
          <cell r="D449" t="str">
            <v>CR</v>
          </cell>
          <cell r="E449" t="str">
            <v>1.263,88</v>
          </cell>
        </row>
        <row r="450">
          <cell r="A450">
            <v>532</v>
          </cell>
          <cell r="B450" t="str">
            <v>AUXILIAR TECNICO / ASSISTENTE DE ENGENHARIA</v>
          </cell>
          <cell r="C450" t="str">
            <v xml:space="preserve">H     </v>
          </cell>
          <cell r="D450" t="str">
            <v>CR</v>
          </cell>
          <cell r="E450" t="str">
            <v>25,12</v>
          </cell>
        </row>
        <row r="451">
          <cell r="A451">
            <v>40931</v>
          </cell>
          <cell r="B451" t="str">
            <v>AUXILIAR TECNICO / ASSISTENTE DE ENGENHARIA (MENSALISTA)</v>
          </cell>
          <cell r="C451" t="str">
            <v xml:space="preserve">MES   </v>
          </cell>
          <cell r="D451" t="str">
            <v>CR</v>
          </cell>
          <cell r="E451" t="str">
            <v>4.427,08</v>
          </cell>
        </row>
        <row r="452">
          <cell r="A452">
            <v>36150</v>
          </cell>
          <cell r="B452" t="str">
            <v>AVENTAL DE SEGURANCA DE RASPA DE COURO 1,00 X 0,60 M</v>
          </cell>
          <cell r="C452" t="str">
            <v xml:space="preserve">UN    </v>
          </cell>
          <cell r="D452" t="str">
            <v>CR</v>
          </cell>
          <cell r="E452" t="str">
            <v>36,76</v>
          </cell>
        </row>
        <row r="453">
          <cell r="A453">
            <v>4760</v>
          </cell>
          <cell r="B453" t="str">
            <v>AZULEJISTA OU LADRILHEIRO</v>
          </cell>
          <cell r="C453" t="str">
            <v xml:space="preserve">H     </v>
          </cell>
          <cell r="D453" t="str">
            <v>CR</v>
          </cell>
          <cell r="E453" t="str">
            <v>12,26</v>
          </cell>
        </row>
        <row r="454">
          <cell r="A454">
            <v>41069</v>
          </cell>
          <cell r="B454" t="str">
            <v>AZULEJISTA OU LADRILHEIRO (MENSALISTA)</v>
          </cell>
          <cell r="C454" t="str">
            <v xml:space="preserve">MES   </v>
          </cell>
          <cell r="D454" t="str">
            <v>CR</v>
          </cell>
          <cell r="E454" t="str">
            <v>2.159,41</v>
          </cell>
        </row>
        <row r="455">
          <cell r="A455">
            <v>10422</v>
          </cell>
          <cell r="B455" t="str">
            <v>BACIA SANITARIA (VASO) COM CAIXA ACOPLADA, DE LOUCA BRANCA</v>
          </cell>
          <cell r="C455" t="str">
            <v xml:space="preserve">UN    </v>
          </cell>
          <cell r="D455" t="str">
            <v>CR</v>
          </cell>
          <cell r="E455" t="str">
            <v>346,35</v>
          </cell>
        </row>
        <row r="456">
          <cell r="A456">
            <v>10420</v>
          </cell>
          <cell r="B456" t="str">
            <v>BACIA SANITARIA (VASO) CONVENCIONAL DE LOUCA BRANCA</v>
          </cell>
          <cell r="C456" t="str">
            <v xml:space="preserve">UN    </v>
          </cell>
          <cell r="D456" t="str">
            <v xml:space="preserve">C </v>
          </cell>
          <cell r="E456" t="str">
            <v>129,90</v>
          </cell>
        </row>
        <row r="457">
          <cell r="A457">
            <v>10421</v>
          </cell>
          <cell r="B457" t="str">
            <v>BACIA SANITARIA (VASO) CONVENCIONAL DE LOUCA COR</v>
          </cell>
          <cell r="C457" t="str">
            <v xml:space="preserve">UN    </v>
          </cell>
          <cell r="D457" t="str">
            <v>CR</v>
          </cell>
          <cell r="E457" t="str">
            <v>173,85</v>
          </cell>
        </row>
        <row r="458">
          <cell r="A458">
            <v>36520</v>
          </cell>
          <cell r="B458" t="str">
            <v>BACIA SANITARIA (VASO) CONVENCIONAL PARA PCD SEM FURO FRONTAL, DE LOUCA BRANCA, SEM ASSENTO</v>
          </cell>
          <cell r="C458" t="str">
            <v xml:space="preserve">UN    </v>
          </cell>
          <cell r="D458" t="str">
            <v>CR</v>
          </cell>
          <cell r="E458" t="str">
            <v>647,18</v>
          </cell>
        </row>
        <row r="459">
          <cell r="A459">
            <v>10</v>
          </cell>
          <cell r="B459" t="str">
            <v>BALDE PLASTICO CAPACIDADE *10* L</v>
          </cell>
          <cell r="C459" t="str">
            <v xml:space="preserve">UN    </v>
          </cell>
          <cell r="D459" t="str">
            <v>CR</v>
          </cell>
          <cell r="E459" t="str">
            <v>12,18</v>
          </cell>
        </row>
        <row r="460">
          <cell r="A460">
            <v>4815</v>
          </cell>
          <cell r="B460" t="str">
            <v>BALDE VERMELHO PARA SINALIZACAO DE VIAS</v>
          </cell>
          <cell r="C460" t="str">
            <v xml:space="preserve">UN    </v>
          </cell>
          <cell r="D460" t="str">
            <v>CR</v>
          </cell>
          <cell r="E460" t="str">
            <v>5,19</v>
          </cell>
        </row>
        <row r="461">
          <cell r="A461">
            <v>541</v>
          </cell>
          <cell r="B461" t="str">
            <v>BANCADA DE MARMORE SINTETICO COM UMA CUBA, 120 X *60* CM</v>
          </cell>
          <cell r="C461" t="str">
            <v xml:space="preserve">UN    </v>
          </cell>
          <cell r="D461" t="str">
            <v xml:space="preserve">C </v>
          </cell>
          <cell r="E461" t="str">
            <v>199,00</v>
          </cell>
        </row>
        <row r="462">
          <cell r="A462">
            <v>542</v>
          </cell>
          <cell r="B462" t="str">
            <v>BANCADA DE MARMORE SINTETICO COM UMA CUBA, 150 X *60* CM</v>
          </cell>
          <cell r="C462" t="str">
            <v xml:space="preserve">UN    </v>
          </cell>
          <cell r="D462" t="str">
            <v>CR</v>
          </cell>
          <cell r="E462" t="str">
            <v>249,45</v>
          </cell>
        </row>
        <row r="463">
          <cell r="A463">
            <v>540</v>
          </cell>
          <cell r="B463" t="str">
            <v>BANCADA DE MARMORE SINTETICO COM UMA CUBA, 200 X *60* CM</v>
          </cell>
          <cell r="C463" t="str">
            <v xml:space="preserve">UN    </v>
          </cell>
          <cell r="D463" t="str">
            <v>CR</v>
          </cell>
          <cell r="E463" t="str">
            <v>562,13</v>
          </cell>
        </row>
        <row r="464">
          <cell r="A464">
            <v>38364</v>
          </cell>
          <cell r="B464" t="str">
            <v>BANCADA/ BANCA EM GRANITO, POLIDO, TIPO ANDORINHA/ QUARTZ/ CASTELO/ CORUMBA OU OUTROS EQUIVALENTES DA REGIAO, COM CUBA INOX, FORMATO *120 X 60* CM, E=  *2* CM</v>
          </cell>
          <cell r="C464" t="str">
            <v xml:space="preserve">UN    </v>
          </cell>
          <cell r="D464" t="str">
            <v>CR</v>
          </cell>
          <cell r="E464" t="str">
            <v>670,85</v>
          </cell>
        </row>
        <row r="465">
          <cell r="A465">
            <v>11692</v>
          </cell>
          <cell r="B465" t="str">
            <v>BANCADA/ BANCA EM MARMORE, POLIDO, BRANCO COMUM, E=  *3* CM</v>
          </cell>
          <cell r="C465" t="str">
            <v xml:space="preserve">M2    </v>
          </cell>
          <cell r="D465" t="str">
            <v>CR</v>
          </cell>
          <cell r="E465" t="str">
            <v>481,13</v>
          </cell>
        </row>
        <row r="466">
          <cell r="A466">
            <v>1746</v>
          </cell>
          <cell r="B466" t="str">
            <v>BANCADA/BANCA/PIA DE ACO INOXIDAVEL (AISI 430) COM 1 CUBA CENTRAL, COM VALVULA, ESCORREDOR DUPLO, DE *0,55 X 1,20* M</v>
          </cell>
          <cell r="C466" t="str">
            <v xml:space="preserve">UN    </v>
          </cell>
          <cell r="D466" t="str">
            <v xml:space="preserve">C </v>
          </cell>
          <cell r="E466" t="str">
            <v>199,00</v>
          </cell>
        </row>
        <row r="467">
          <cell r="A467">
            <v>1748</v>
          </cell>
          <cell r="B467" t="str">
            <v>BANCADA/BANCA/PIA DE ACO INOXIDAVEL (AISI 430) COM 1 CUBA CENTRAL, COM VALVULA, ESCORREDOR DUPLO, DE *0,55 X 1,40* M</v>
          </cell>
          <cell r="C467" t="str">
            <v xml:space="preserve">UN    </v>
          </cell>
          <cell r="D467" t="str">
            <v>CR</v>
          </cell>
          <cell r="E467" t="str">
            <v>264,62</v>
          </cell>
        </row>
        <row r="468">
          <cell r="A468">
            <v>1749</v>
          </cell>
          <cell r="B468" t="str">
            <v>BANCADA/BANCA/PIA DE ACO INOXIDAVEL (AISI 430) COM 1 CUBA CENTRAL, COM VALVULA, ESCORREDOR DUPLO, DE *0,55 X 1,80* M</v>
          </cell>
          <cell r="C468" t="str">
            <v xml:space="preserve">UN    </v>
          </cell>
          <cell r="D468" t="str">
            <v>CR</v>
          </cell>
          <cell r="E468" t="str">
            <v>383,39</v>
          </cell>
        </row>
        <row r="469">
          <cell r="A469">
            <v>37412</v>
          </cell>
          <cell r="B469" t="str">
            <v>BANCADA/BANCA/PIA DE ACO INOXIDAVEL (AISI 430) COM 1 CUBA CENTRAL, COM VALVULA, LISA (SEM ESCORREDOR), DE *0,55 X 1,20* M</v>
          </cell>
          <cell r="C469" t="str">
            <v xml:space="preserve">UN    </v>
          </cell>
          <cell r="D469" t="str">
            <v>CR</v>
          </cell>
          <cell r="E469" t="str">
            <v>194,52</v>
          </cell>
        </row>
        <row r="470">
          <cell r="A470">
            <v>1745</v>
          </cell>
          <cell r="B470" t="str">
            <v>BANCADA/BANCA/PIA DE ACO INOXIDAVEL (AISI 430) COM 1 CUBA CENTRAL, SEM VALVULA, ESCORREDOR DUPLO, DE *0,55 X 1,60* M</v>
          </cell>
          <cell r="C470" t="str">
            <v xml:space="preserve">UN    </v>
          </cell>
          <cell r="D470" t="str">
            <v>CR</v>
          </cell>
          <cell r="E470" t="str">
            <v>231,31</v>
          </cell>
        </row>
        <row r="471">
          <cell r="A471">
            <v>1750</v>
          </cell>
          <cell r="B471" t="str">
            <v>BANCADA/BANCA/PIA DE ACO INOXIDAVEL (AISI 430) COM 2 CUBAS, COM VALVULAS, ESCORREDOR DUPLO, DE *0,55 X 2,00* M</v>
          </cell>
          <cell r="C471" t="str">
            <v xml:space="preserve">UN    </v>
          </cell>
          <cell r="D471" t="str">
            <v>CR</v>
          </cell>
          <cell r="E471" t="str">
            <v>540,54</v>
          </cell>
        </row>
        <row r="472">
          <cell r="A472">
            <v>11687</v>
          </cell>
          <cell r="B472" t="str">
            <v>BANCADA/TAMPO ACO INOX (AISI 304), LARGURA 60 CM, COM RODABANCA (NAO INCLUI PES DE APOIO)</v>
          </cell>
          <cell r="C472" t="str">
            <v xml:space="preserve">M     </v>
          </cell>
          <cell r="D472" t="str">
            <v>CR</v>
          </cell>
          <cell r="E472" t="str">
            <v>861,25</v>
          </cell>
        </row>
        <row r="473">
          <cell r="A473">
            <v>11689</v>
          </cell>
          <cell r="B473" t="str">
            <v>BANCADA/TAMPO ACO INOX (AISI 304), LARGURA 70 CM, COM RODABANCA (NAO INCLUI PES DE APOIO)</v>
          </cell>
          <cell r="C473" t="str">
            <v xml:space="preserve">M     </v>
          </cell>
          <cell r="D473" t="str">
            <v>CR</v>
          </cell>
          <cell r="E473" t="str">
            <v>1.079,09</v>
          </cell>
        </row>
        <row r="474">
          <cell r="A474">
            <v>11693</v>
          </cell>
          <cell r="B474" t="str">
            <v>BANCADA/TAMPO LISO (SEM CUBA) EM MARMORE SINTETICO</v>
          </cell>
          <cell r="C474" t="str">
            <v xml:space="preserve">M2    </v>
          </cell>
          <cell r="D474" t="str">
            <v>CR</v>
          </cell>
          <cell r="E474" t="str">
            <v>220,65</v>
          </cell>
        </row>
        <row r="475">
          <cell r="A475">
            <v>36215</v>
          </cell>
          <cell r="B475" t="str">
            <v>BANCO ARTICULADO PARA BANHO, EM ACO INOX POLIDO, 70* CM X 45* CM</v>
          </cell>
          <cell r="C475" t="str">
            <v xml:space="preserve">UN    </v>
          </cell>
          <cell r="D475" t="str">
            <v>CR</v>
          </cell>
          <cell r="E475" t="str">
            <v>785,63</v>
          </cell>
        </row>
        <row r="476">
          <cell r="A476">
            <v>42439</v>
          </cell>
          <cell r="B476" t="str">
            <v>BANCO COM ENCOSTO, 1,60M* DE COMPRIMENTO, EM TUBO DE ACO CARBONO E PINTURA NO PROCESSO ELETROSTATICO - PARA ACADEMIA AO AR LIVRE / ACADEMIA DA TERCEIRA IDADE - ATI</v>
          </cell>
          <cell r="C476" t="str">
            <v xml:space="preserve">UN    </v>
          </cell>
          <cell r="D476" t="str">
            <v>AS</v>
          </cell>
          <cell r="E476" t="str">
            <v>957,34</v>
          </cell>
        </row>
        <row r="477">
          <cell r="A477">
            <v>38381</v>
          </cell>
          <cell r="B477" t="str">
            <v>BANDEJA DE PINTURA PARA ROLO 23 CM</v>
          </cell>
          <cell r="C477" t="str">
            <v xml:space="preserve">UN    </v>
          </cell>
          <cell r="D477" t="str">
            <v>CR</v>
          </cell>
          <cell r="E477" t="str">
            <v>8,24</v>
          </cell>
        </row>
        <row r="478">
          <cell r="A478">
            <v>39621</v>
          </cell>
          <cell r="B478" t="str">
            <v>BARRA ANTIPANICO DUPLA, CEGA EM LADO OPOSTO, COR CINZA</v>
          </cell>
          <cell r="C478" t="str">
            <v xml:space="preserve">PAR   </v>
          </cell>
          <cell r="D478" t="str">
            <v>CR</v>
          </cell>
          <cell r="E478" t="str">
            <v>694,86</v>
          </cell>
        </row>
        <row r="479">
          <cell r="A479">
            <v>39624</v>
          </cell>
          <cell r="B479" t="str">
            <v>BARRA ANTIPANICO DUPLA, PARA PORTA DE VIDRO, COR CINZA</v>
          </cell>
          <cell r="C479" t="str">
            <v xml:space="preserve">PAR   </v>
          </cell>
          <cell r="D479" t="str">
            <v>CR</v>
          </cell>
          <cell r="E479" t="str">
            <v>766,51</v>
          </cell>
        </row>
        <row r="480">
          <cell r="A480">
            <v>39615</v>
          </cell>
          <cell r="B480" t="str">
            <v>BARRA ANTIPANICO SIMPLES, CEGA EM LADO OPOSTO, COR CINZA</v>
          </cell>
          <cell r="C480" t="str">
            <v xml:space="preserve">UN    </v>
          </cell>
          <cell r="D480" t="str">
            <v>CR</v>
          </cell>
          <cell r="E480" t="str">
            <v>309,74</v>
          </cell>
        </row>
        <row r="481">
          <cell r="A481">
            <v>39620</v>
          </cell>
          <cell r="B481" t="str">
            <v>BARRA ANTIPANICO SIMPLES, COM FECHADURA LADO OPOSTO, COR CINZA</v>
          </cell>
          <cell r="C481" t="str">
            <v xml:space="preserve">UN    </v>
          </cell>
          <cell r="D481" t="str">
            <v>CR</v>
          </cell>
          <cell r="E481" t="str">
            <v>473,05</v>
          </cell>
        </row>
        <row r="482">
          <cell r="A482">
            <v>39623</v>
          </cell>
          <cell r="B482" t="str">
            <v>BARRA ANTIPANICO SIMPLES, PARA PORTA DE VIDRO, COR CINZA</v>
          </cell>
          <cell r="C482" t="str">
            <v xml:space="preserve">UN    </v>
          </cell>
          <cell r="D482" t="str">
            <v>CR</v>
          </cell>
          <cell r="E482" t="str">
            <v>506,68</v>
          </cell>
        </row>
        <row r="483">
          <cell r="A483">
            <v>36207</v>
          </cell>
          <cell r="B483" t="str">
            <v>BARRA DE APOIO EM "L", EM ACO INOX POLIDO 70 X 70 CM, DIAMETRO MINIMO 3 CM</v>
          </cell>
          <cell r="C483" t="str">
            <v xml:space="preserve">UN    </v>
          </cell>
          <cell r="D483" t="str">
            <v>CR</v>
          </cell>
          <cell r="E483" t="str">
            <v>347,98</v>
          </cell>
        </row>
        <row r="484">
          <cell r="A484">
            <v>36209</v>
          </cell>
          <cell r="B484" t="str">
            <v>BARRA DE APOIO EM "L", EM ACO INOX POLIDO 80 X 80 CM, DIAMETRO MINIMO 3 CM</v>
          </cell>
          <cell r="C484" t="str">
            <v xml:space="preserve">UN    </v>
          </cell>
          <cell r="D484" t="str">
            <v>CR</v>
          </cell>
          <cell r="E484" t="str">
            <v>399,36</v>
          </cell>
        </row>
        <row r="485">
          <cell r="A485">
            <v>36210</v>
          </cell>
          <cell r="B485" t="str">
            <v>BARRA DE APOIO LATERAL ARTICULADA, COM TRAVA, EM ACO INOX POLIDO, 70 CM, DIAMETRO MINIMO 3 CM</v>
          </cell>
          <cell r="C485" t="str">
            <v xml:space="preserve">UN    </v>
          </cell>
          <cell r="D485" t="str">
            <v>CR</v>
          </cell>
          <cell r="E485" t="str">
            <v>432,09</v>
          </cell>
        </row>
        <row r="486">
          <cell r="A486">
            <v>36204</v>
          </cell>
          <cell r="B486" t="str">
            <v>BARRA DE APOIO RETA, EM ACO INOX POLIDO, COMPRIMENTO 60CM, DIAMETRO MINIMO 3 CM</v>
          </cell>
          <cell r="C486" t="str">
            <v xml:space="preserve">UN    </v>
          </cell>
          <cell r="D486" t="str">
            <v>CR</v>
          </cell>
          <cell r="E486" t="str">
            <v>153,20</v>
          </cell>
        </row>
        <row r="487">
          <cell r="A487">
            <v>36205</v>
          </cell>
          <cell r="B487" t="str">
            <v>BARRA DE APOIO RETA, EM ACO INOX POLIDO, COMPRIMENTO 70CM, DIAMETRO MINIMO 3 CM</v>
          </cell>
          <cell r="C487" t="str">
            <v xml:space="preserve">UN    </v>
          </cell>
          <cell r="D487" t="str">
            <v>CR</v>
          </cell>
          <cell r="E487" t="str">
            <v>170,15</v>
          </cell>
        </row>
        <row r="488">
          <cell r="A488">
            <v>36081</v>
          </cell>
          <cell r="B488" t="str">
            <v>BARRA DE APOIO RETA, EM ACO INOX POLIDO, COMPRIMENTO 80CM, DIAMETRO MINIMO 3 CM</v>
          </cell>
          <cell r="C488" t="str">
            <v xml:space="preserve">UN    </v>
          </cell>
          <cell r="D488" t="str">
            <v xml:space="preserve">C </v>
          </cell>
          <cell r="E488" t="str">
            <v>181,42</v>
          </cell>
        </row>
        <row r="489">
          <cell r="A489">
            <v>36206</v>
          </cell>
          <cell r="B489" t="str">
            <v>BARRA DE APOIO RETA, EM ACO INOX POLIDO, COMPRIMENTO 90 CM, DIAMETRO MINIMO 3 CM</v>
          </cell>
          <cell r="C489" t="str">
            <v xml:space="preserve">UN    </v>
          </cell>
          <cell r="D489" t="str">
            <v>CR</v>
          </cell>
          <cell r="E489" t="str">
            <v>190,07</v>
          </cell>
        </row>
        <row r="490">
          <cell r="A490">
            <v>36218</v>
          </cell>
          <cell r="B490" t="str">
            <v>BARRA DE APOIO RETA, EM ALUMINIO, COMPRIMENTO 60CM, DIAMETRO MINIMO 3 CM</v>
          </cell>
          <cell r="C490" t="str">
            <v xml:space="preserve">UN    </v>
          </cell>
          <cell r="D490" t="str">
            <v>AS</v>
          </cell>
          <cell r="E490" t="str">
            <v>121,99</v>
          </cell>
        </row>
        <row r="491">
          <cell r="A491">
            <v>36220</v>
          </cell>
          <cell r="B491" t="str">
            <v>BARRA DE APOIO RETA, EM ALUMINIO, COMPRIMENTO 70CM, DIAMETRO MINIMO 3 CM</v>
          </cell>
          <cell r="C491" t="str">
            <v xml:space="preserve">UN    </v>
          </cell>
          <cell r="D491" t="str">
            <v>AS</v>
          </cell>
          <cell r="E491" t="str">
            <v>139,89</v>
          </cell>
        </row>
        <row r="492">
          <cell r="A492">
            <v>36080</v>
          </cell>
          <cell r="B492" t="str">
            <v>BARRA DE APOIO RETA, EM ALUMINIO, COMPRIMENTO 80 CM, DIAMETRO MINIMO 3 CM</v>
          </cell>
          <cell r="C492" t="str">
            <v xml:space="preserve">UN    </v>
          </cell>
          <cell r="D492" t="str">
            <v>AS</v>
          </cell>
          <cell r="E492" t="str">
            <v>151,31</v>
          </cell>
        </row>
        <row r="493">
          <cell r="A493">
            <v>36223</v>
          </cell>
          <cell r="B493" t="str">
            <v>BARRA DE APOIO RETA, EM ALUMINIO, COMPRIMENTO 90 CM, DIAMETRO MINIMO 3 CM</v>
          </cell>
          <cell r="C493" t="str">
            <v xml:space="preserve">UN    </v>
          </cell>
          <cell r="D493" t="str">
            <v>AS</v>
          </cell>
          <cell r="E493" t="str">
            <v>158,44</v>
          </cell>
        </row>
        <row r="494">
          <cell r="A494">
            <v>546</v>
          </cell>
          <cell r="B494" t="str">
            <v>BARRA DE FERRO CHATA, RETANGULAR (QUALQUER BITOLA)</v>
          </cell>
          <cell r="C494" t="str">
            <v xml:space="preserve">KG    </v>
          </cell>
          <cell r="D494" t="str">
            <v xml:space="preserve">C </v>
          </cell>
          <cell r="E494" t="str">
            <v>8,33</v>
          </cell>
        </row>
        <row r="495">
          <cell r="A495">
            <v>566</v>
          </cell>
          <cell r="B495" t="str">
            <v>BARRA DE FERRO CHATO, RETANGULAR, 19,05 MM X 3,17 MM (L X E), 0,47 KG/M</v>
          </cell>
          <cell r="C495" t="str">
            <v xml:space="preserve">M     </v>
          </cell>
          <cell r="D495" t="str">
            <v>CR</v>
          </cell>
          <cell r="E495" t="str">
            <v>3,95</v>
          </cell>
        </row>
        <row r="496">
          <cell r="A496">
            <v>565</v>
          </cell>
          <cell r="B496" t="str">
            <v>BARRA DE FERRO CHATO, RETANGULAR, 25,4 MM X 4,76 MM (L X E), 1,73 KG/M</v>
          </cell>
          <cell r="C496" t="str">
            <v xml:space="preserve">M     </v>
          </cell>
          <cell r="D496" t="str">
            <v>CR</v>
          </cell>
          <cell r="E496" t="str">
            <v>14,41</v>
          </cell>
        </row>
        <row r="497">
          <cell r="A497">
            <v>555</v>
          </cell>
          <cell r="B497" t="str">
            <v>BARRA DE FERRO CHATO, RETANGULAR, 25,4 MM X 6,35 MM (L X E), 1,2265 KG/M</v>
          </cell>
          <cell r="C497" t="str">
            <v xml:space="preserve">M     </v>
          </cell>
          <cell r="D497" t="str">
            <v>CR</v>
          </cell>
          <cell r="E497" t="str">
            <v>10,21</v>
          </cell>
        </row>
        <row r="498">
          <cell r="A498">
            <v>557</v>
          </cell>
          <cell r="B498" t="str">
            <v>BARRA DE FERRO CHATO, RETANGULAR, 38,1 MM X 12,7 MM (L X E), 3,79 KG/M</v>
          </cell>
          <cell r="C498" t="str">
            <v xml:space="preserve">M     </v>
          </cell>
          <cell r="D498" t="str">
            <v>CR</v>
          </cell>
          <cell r="E498" t="str">
            <v>32,05</v>
          </cell>
        </row>
        <row r="499">
          <cell r="A499">
            <v>552</v>
          </cell>
          <cell r="B499" t="str">
            <v>BARRA DE FERRO CHATO, RETANGULAR, 38,1 MM X 6,35 MM (L X E), 1,89 KG/M</v>
          </cell>
          <cell r="C499" t="str">
            <v xml:space="preserve">M     </v>
          </cell>
          <cell r="D499" t="str">
            <v>CR</v>
          </cell>
          <cell r="E499" t="str">
            <v>15,90</v>
          </cell>
        </row>
        <row r="500">
          <cell r="A500">
            <v>563</v>
          </cell>
          <cell r="B500" t="str">
            <v>BARRA DE FERRO CHATO, RETANGULAR, 38,1 MM X 9,53 MM (L X E), 2,84 KG/M</v>
          </cell>
          <cell r="C500" t="str">
            <v xml:space="preserve">M     </v>
          </cell>
          <cell r="D500" t="str">
            <v>CR</v>
          </cell>
          <cell r="E500" t="str">
            <v>23,89</v>
          </cell>
        </row>
        <row r="501">
          <cell r="A501">
            <v>549</v>
          </cell>
          <cell r="B501" t="str">
            <v>BARRA DE FERRO CHATO, RETANGULAR, 50,8 MM X 12,7 MM (L X E), 5,06 KG/M</v>
          </cell>
          <cell r="C501" t="str">
            <v xml:space="preserve">M     </v>
          </cell>
          <cell r="D501" t="str">
            <v>CR</v>
          </cell>
          <cell r="E501" t="str">
            <v>43,00</v>
          </cell>
        </row>
        <row r="502">
          <cell r="A502">
            <v>551</v>
          </cell>
          <cell r="B502" t="str">
            <v>BARRA DE FERRO CHATO, RETANGULAR, 50,8 MM X 25,4 MM (L X E), 10,12 KG/M</v>
          </cell>
          <cell r="C502" t="str">
            <v xml:space="preserve">M     </v>
          </cell>
          <cell r="D502" t="str">
            <v>CR</v>
          </cell>
          <cell r="E502" t="str">
            <v>85,15</v>
          </cell>
        </row>
        <row r="503">
          <cell r="A503">
            <v>559</v>
          </cell>
          <cell r="B503" t="str">
            <v>BARRA DE FERRO CHATO, RETANGULAR, 50,8 MM X 6,35 MM (L X E), 2,53 KG/M</v>
          </cell>
          <cell r="C503" t="str">
            <v xml:space="preserve">M     </v>
          </cell>
          <cell r="D503" t="str">
            <v>CR</v>
          </cell>
          <cell r="E503" t="str">
            <v>21,28</v>
          </cell>
        </row>
        <row r="504">
          <cell r="A504">
            <v>560</v>
          </cell>
          <cell r="B504" t="str">
            <v>BARRA DE FERRO CHATO, RETANGULAR, 50,8 MM X 7,94 MM (L X E), 3,162 KG/M</v>
          </cell>
          <cell r="C504" t="str">
            <v xml:space="preserve">M     </v>
          </cell>
          <cell r="D504" t="str">
            <v>CR</v>
          </cell>
          <cell r="E504" t="str">
            <v>26,63</v>
          </cell>
        </row>
        <row r="505">
          <cell r="A505">
            <v>547</v>
          </cell>
          <cell r="B505" t="str">
            <v>BARRA DE FERRO CHATO, RETANGULAR, 50,8 MM X 9,53 MM (L X E), 3,79KG/M</v>
          </cell>
          <cell r="C505" t="str">
            <v xml:space="preserve">M     </v>
          </cell>
          <cell r="D505" t="str">
            <v>CR</v>
          </cell>
          <cell r="E505" t="str">
            <v>31,89</v>
          </cell>
        </row>
        <row r="506">
          <cell r="A506">
            <v>38127</v>
          </cell>
          <cell r="B506" t="str">
            <v>BASE DE MISTURADOR MONOCOMANDO PARA CHUVEIRO</v>
          </cell>
          <cell r="C506" t="str">
            <v xml:space="preserve">UN    </v>
          </cell>
          <cell r="D506" t="str">
            <v>CR</v>
          </cell>
          <cell r="E506" t="str">
            <v>331,81</v>
          </cell>
        </row>
        <row r="507">
          <cell r="A507">
            <v>38060</v>
          </cell>
          <cell r="B507" t="str">
            <v>BASE PARA MASTRO DE PARA-RAIOS DIAMETRO NOMINAL 1 1/2"</v>
          </cell>
          <cell r="C507" t="str">
            <v xml:space="preserve">UN    </v>
          </cell>
          <cell r="D507" t="str">
            <v>CR</v>
          </cell>
          <cell r="E507" t="str">
            <v>80,92</v>
          </cell>
        </row>
        <row r="508">
          <cell r="A508">
            <v>10956</v>
          </cell>
          <cell r="B508" t="str">
            <v>BASE PARA MASTRO DE PARA-RAIOS DIAMETRO NOMINAL 2"</v>
          </cell>
          <cell r="C508" t="str">
            <v xml:space="preserve">UN    </v>
          </cell>
          <cell r="D508" t="str">
            <v>CR</v>
          </cell>
          <cell r="E508" t="str">
            <v>84,07</v>
          </cell>
        </row>
        <row r="509">
          <cell r="A509">
            <v>39380</v>
          </cell>
          <cell r="B509" t="str">
            <v>BASE PARA RELE COM SUPORTE METALICO</v>
          </cell>
          <cell r="C509" t="str">
            <v xml:space="preserve">UN    </v>
          </cell>
          <cell r="D509" t="str">
            <v>AS</v>
          </cell>
          <cell r="E509" t="str">
            <v>14,37</v>
          </cell>
        </row>
        <row r="510">
          <cell r="A510">
            <v>13374</v>
          </cell>
          <cell r="B510" t="str">
            <v>BASE UNIPOLAR PARA FUSIVEL NH1, CORRENTE NOMINAL DE 250 A, SEM CAPA</v>
          </cell>
          <cell r="C510" t="str">
            <v xml:space="preserve">UN    </v>
          </cell>
          <cell r="D510" t="str">
            <v>AS</v>
          </cell>
          <cell r="E510" t="str">
            <v>98,86</v>
          </cell>
        </row>
        <row r="511">
          <cell r="A511">
            <v>37597</v>
          </cell>
          <cell r="B511" t="str">
            <v>BATE-ESTACAS POR GRAVIDADE, POTENCIA160 HP, PESO DO MARTELO ATE 3 TONELADAS</v>
          </cell>
          <cell r="C511" t="str">
            <v xml:space="preserve">UN    </v>
          </cell>
          <cell r="D511" t="str">
            <v>AS</v>
          </cell>
          <cell r="E511" t="str">
            <v>389.687,50</v>
          </cell>
        </row>
        <row r="512">
          <cell r="A512">
            <v>183</v>
          </cell>
          <cell r="B512" t="str">
            <v>BATENTE/ PORTAL/ ADUELA/ MARCO MACICO, E= *3 CM, L= *13 CM, *60 CM A 120* CM X *210 CM,  EM CEDRINHO/ ANGELIM COMERCIAL/ EUCALIPTO/ CURUPIXA/ PEROBA/ CUMARU OU EQUIVALENTE DA REGIAO (NAO INCLUI ALIZARES)</v>
          </cell>
          <cell r="C512" t="str">
            <v xml:space="preserve">JG    </v>
          </cell>
          <cell r="D512" t="str">
            <v xml:space="preserve">C </v>
          </cell>
          <cell r="E512" t="str">
            <v>105,00</v>
          </cell>
        </row>
        <row r="513">
          <cell r="A513">
            <v>184</v>
          </cell>
          <cell r="B513" t="str">
            <v>BATENTE/ PORTAL/ ADUELA/ MARCO MACICO, E= *3* CM, L= *13* CM, *60 CM A 120* CM X *210* CM, EM PINUS/ TAUARI/ VIROLA OU EQUIVALENTE DA REGIAO (NAO INCLUI ALIZARES)</v>
          </cell>
          <cell r="C513" t="str">
            <v xml:space="preserve">JG    </v>
          </cell>
          <cell r="D513" t="str">
            <v>CR</v>
          </cell>
          <cell r="E513" t="str">
            <v>69,40</v>
          </cell>
        </row>
        <row r="514">
          <cell r="A514">
            <v>195</v>
          </cell>
          <cell r="B514" t="str">
            <v>BATENTE/ PORTAL/ ADUELA/ MARCO MACICO, E= *3* CM, L= *7* CM, *60 CM A 120* CM X *210* CM,  EM CEDRINHO/ ANGELIM COMERCIAL/ EUCALIPTO/ CURUPIXA/ PEROBA/ CUMARU OU EQUIVALENTE DA REGIAO (NAO INCLUI ALIZARES)</v>
          </cell>
          <cell r="C514" t="str">
            <v xml:space="preserve">JG    </v>
          </cell>
          <cell r="D514" t="str">
            <v>CR</v>
          </cell>
          <cell r="E514" t="str">
            <v>85,30</v>
          </cell>
        </row>
        <row r="515">
          <cell r="A515">
            <v>194</v>
          </cell>
          <cell r="B515" t="str">
            <v>BATENTE/ PORTAL/ ADUELA/ MARCO MACICO, E= *3* CM, L= *7* CM, *60 CM A 120* CM X *210* CM, EM PINUS/ TAUARI/ VIROLA OU EQUIVALENTE DA REGIAO (NAO INCLUI ALIZARES)</v>
          </cell>
          <cell r="C515" t="str">
            <v xml:space="preserve">JG    </v>
          </cell>
          <cell r="D515" t="str">
            <v>CR</v>
          </cell>
          <cell r="E515" t="str">
            <v>46,36</v>
          </cell>
        </row>
        <row r="516">
          <cell r="A516">
            <v>20001</v>
          </cell>
          <cell r="B516" t="str">
            <v>BATENTE/ PORTAL/ ADUELA/MARCO MACICO, E= *3* CM, L= *15* CM, *60 CM A 120* CM  X *210* CM, EM PINUS/ TAUARI/ VIROLA OU EQUIVALENTE DA REGIAO</v>
          </cell>
          <cell r="C516" t="str">
            <v xml:space="preserve">JG    </v>
          </cell>
          <cell r="D516" t="str">
            <v>CR</v>
          </cell>
          <cell r="E516" t="str">
            <v>84,99</v>
          </cell>
        </row>
        <row r="517">
          <cell r="A517">
            <v>181</v>
          </cell>
          <cell r="B517" t="str">
            <v>BATENTE/ PORTAL/ADUELA/ MARCO MACICO, E= *3* CM, L= *15* CM, *60 CM A 120* CM  X *210* CM,  EM CEDRINHO/ ANGELIM COMERCIAL/  EUCALIPTO/ CURUPIXA/ PEROBA/ CUMARU OU EQUIVALENTE DA REGIAO (NAO INCLUI ALIZARES)</v>
          </cell>
          <cell r="C517" t="str">
            <v xml:space="preserve">JG    </v>
          </cell>
          <cell r="D517" t="str">
            <v>CR</v>
          </cell>
          <cell r="E517" t="str">
            <v>115,00</v>
          </cell>
        </row>
        <row r="518">
          <cell r="A518">
            <v>39837</v>
          </cell>
          <cell r="B518" t="str">
            <v>BATENTE/PORTAL/ADUELA/MARCO, EM MDF/PVC WOOD/POLIESTIRENO OU MADEIRA LAMINADA, L = *9,0* CM COM GUARNICAO REGULAVEL 2 FACES = *35* MM, PRIMER</v>
          </cell>
          <cell r="C518" t="str">
            <v xml:space="preserve">JG    </v>
          </cell>
          <cell r="D518" t="str">
            <v>CR</v>
          </cell>
          <cell r="E518" t="str">
            <v>337,36</v>
          </cell>
        </row>
        <row r="519">
          <cell r="A519">
            <v>10535</v>
          </cell>
          <cell r="B519" t="str">
            <v>BETONEIRA CAPACIDADE NOMINAL 400 L, CAPACIDADE DE MISTURA  280 L, MOTOR ELETRICO TRIFASICO 220/380 V POTENCIA 2 CV, SEM CARREGADOR</v>
          </cell>
          <cell r="C519" t="str">
            <v xml:space="preserve">UN    </v>
          </cell>
          <cell r="D519" t="str">
            <v xml:space="preserve">C </v>
          </cell>
          <cell r="E519" t="e">
            <v>#N/A</v>
          </cell>
        </row>
        <row r="520">
          <cell r="A520">
            <v>10537</v>
          </cell>
          <cell r="B520" t="str">
            <v>BETONEIRA CAPACIDADE NOMINAL 400 L, CAPACIDADE DE MISTURA 310 L, MOTOR A DIESEL POTENCIA 5 CV, SEM CARREGADOR</v>
          </cell>
          <cell r="C520" t="str">
            <v xml:space="preserve">UN    </v>
          </cell>
          <cell r="D520" t="str">
            <v>CR</v>
          </cell>
          <cell r="E520" t="str">
            <v>5.386,72</v>
          </cell>
        </row>
        <row r="521">
          <cell r="A521">
            <v>13891</v>
          </cell>
          <cell r="B521" t="str">
            <v>BETONEIRA CAPACIDADE NOMINAL 400 L, CAPACIDADE DE MISTURA 310 L, MOTOR A GASOLINA POTENCIA 5,5 CV, SEM CARREGADOR</v>
          </cell>
          <cell r="C521" t="str">
            <v xml:space="preserve">UN    </v>
          </cell>
          <cell r="D521" t="str">
            <v>CR</v>
          </cell>
          <cell r="E521" t="str">
            <v>4.940,84</v>
          </cell>
        </row>
        <row r="522">
          <cell r="A522">
            <v>25975</v>
          </cell>
          <cell r="B522" t="str">
            <v>BETONEIRA CAPACIDADE NOMINAL 600 L, CAPACIDADE DE MISTURA 440 L, MOTOR A GASOLINA POTENCIA 10 HP, COM CARREGADOR</v>
          </cell>
          <cell r="C522" t="str">
            <v xml:space="preserve">UN    </v>
          </cell>
          <cell r="D522" t="str">
            <v>CR</v>
          </cell>
          <cell r="E522" t="str">
            <v>21.490,67</v>
          </cell>
        </row>
        <row r="523">
          <cell r="A523">
            <v>36396</v>
          </cell>
          <cell r="B523" t="str">
            <v>BETONEIRA, CAPACIDADE NOMINAL 400 L, CAPACIDADE DE MISTURA 310L, MOTOR ELETRICO TRIFASICO 220/380V POTENCIA 2 CV, SEM CARREGADOR</v>
          </cell>
          <cell r="C523" t="str">
            <v xml:space="preserve">UN    </v>
          </cell>
          <cell r="D523" t="str">
            <v>CR</v>
          </cell>
          <cell r="E523" t="str">
            <v>4.519,06</v>
          </cell>
        </row>
        <row r="524">
          <cell r="A524">
            <v>36397</v>
          </cell>
          <cell r="B524" t="str">
            <v>BETONEIRA, CAPACIDADE NOMINAL 600 L, CAPACIDADE DE MISTURA  360L, MOTOR ELETRICO TRIFASICO 220/380V, POTENCIA 4CV, EXCLUSO CARREGADOR</v>
          </cell>
          <cell r="C524" t="str">
            <v xml:space="preserve">UN    </v>
          </cell>
          <cell r="D524" t="str">
            <v>CR</v>
          </cell>
          <cell r="E524" t="str">
            <v>16.067,79</v>
          </cell>
        </row>
        <row r="525">
          <cell r="A525">
            <v>36398</v>
          </cell>
          <cell r="B525" t="str">
            <v>BETONEIRA, CAPACIDADE NOMINAL 600 L, CAPACIDADE DE MISTURA 440 L, MOTOR A DIESEL POTENCIA 10 CV, COM CARREGADOR</v>
          </cell>
          <cell r="C525" t="str">
            <v xml:space="preserve">UN    </v>
          </cell>
          <cell r="D525" t="str">
            <v>CR</v>
          </cell>
          <cell r="E525" t="str">
            <v>19.529,06</v>
          </cell>
        </row>
        <row r="526">
          <cell r="A526">
            <v>647</v>
          </cell>
          <cell r="B526" t="str">
            <v>BLASTER, DINAMITADOR OU CABO DE FOGO</v>
          </cell>
          <cell r="C526" t="str">
            <v xml:space="preserve">H     </v>
          </cell>
          <cell r="D526" t="str">
            <v>CR</v>
          </cell>
          <cell r="E526" t="str">
            <v>13,45</v>
          </cell>
        </row>
        <row r="527">
          <cell r="A527">
            <v>40920</v>
          </cell>
          <cell r="B527" t="str">
            <v>BLASTER, DINAMITADOR OU CABO DE FOGO (MENSALISTA)</v>
          </cell>
          <cell r="C527" t="str">
            <v xml:space="preserve">MES   </v>
          </cell>
          <cell r="D527" t="str">
            <v>CR</v>
          </cell>
          <cell r="E527" t="str">
            <v>2.370,28</v>
          </cell>
        </row>
        <row r="528">
          <cell r="A528">
            <v>38783</v>
          </cell>
          <cell r="B528" t="str">
            <v>BLOCO CERAMICO DE VEDACAO COM FUROS NA HORIZONTAL, 11,5 X 19 X 19 CM - 4,5 MPA (NBR 15270)</v>
          </cell>
          <cell r="C528" t="str">
            <v xml:space="preserve">UN    </v>
          </cell>
          <cell r="D528" t="str">
            <v>CR</v>
          </cell>
          <cell r="E528" t="str">
            <v>1,26</v>
          </cell>
        </row>
        <row r="529">
          <cell r="A529">
            <v>37593</v>
          </cell>
          <cell r="B529" t="str">
            <v>BLOCO CERAMICO DE VEDACAO COM FUROS NA VERTICAL, 14 X 19 X 39 CM - 4,5 MPA (NBR 15270)</v>
          </cell>
          <cell r="C529" t="str">
            <v xml:space="preserve">UN    </v>
          </cell>
          <cell r="D529" t="str">
            <v>CR</v>
          </cell>
          <cell r="E529" t="str">
            <v>3,10</v>
          </cell>
        </row>
        <row r="530">
          <cell r="A530">
            <v>37594</v>
          </cell>
          <cell r="B530" t="str">
            <v>BLOCO CERAMICO DE VEDACAO COM FUROS NA VERTICAL, 19 X 19 X 39 CM - 4,5 MPA (NBR 15270)</v>
          </cell>
          <cell r="C530" t="str">
            <v xml:space="preserve">UN    </v>
          </cell>
          <cell r="D530" t="str">
            <v>CR</v>
          </cell>
          <cell r="E530" t="str">
            <v>3,86</v>
          </cell>
        </row>
        <row r="531">
          <cell r="A531">
            <v>37592</v>
          </cell>
          <cell r="B531" t="str">
            <v>BLOCO CERAMICO DE VEDACAO COM FUROS NA VERTICAL, 9 X 19 X 39 CM - 4,5 MPA (NBR 15270)</v>
          </cell>
          <cell r="C531" t="str">
            <v xml:space="preserve">UN    </v>
          </cell>
          <cell r="D531" t="str">
            <v>CR</v>
          </cell>
          <cell r="E531" t="str">
            <v>2,45</v>
          </cell>
        </row>
        <row r="532">
          <cell r="A532">
            <v>7266</v>
          </cell>
          <cell r="B532" t="str">
            <v>BLOCO CERAMICO VAZADO PARA ALVENARIA DE VEDACAO, DE 9 X 19 X 19 CM (L X A X C)</v>
          </cell>
          <cell r="C532" t="str">
            <v xml:space="preserve">MIL   </v>
          </cell>
          <cell r="D532" t="str">
            <v xml:space="preserve">C </v>
          </cell>
          <cell r="E532" t="str">
            <v>945,00</v>
          </cell>
        </row>
        <row r="533">
          <cell r="A533">
            <v>7270</v>
          </cell>
          <cell r="B533" t="str">
            <v>BLOCO CERAMICO VAZADO PARA ALVENARIA DE VEDACAO, 4 FUROS, DE 9 X 9 X 19 CM (L X A X C)</v>
          </cell>
          <cell r="C533" t="str">
            <v xml:space="preserve">UN    </v>
          </cell>
          <cell r="D533" t="str">
            <v>CR</v>
          </cell>
          <cell r="E533" t="str">
            <v>1,09</v>
          </cell>
        </row>
        <row r="534">
          <cell r="A534">
            <v>7267</v>
          </cell>
          <cell r="B534" t="str">
            <v>BLOCO CERAMICO VAZADO PARA ALVENARIA DE VEDACAO, 6 FUROS, DE 9 X 14 X 19 CM (L X A X C)</v>
          </cell>
          <cell r="C534" t="str">
            <v xml:space="preserve">UN    </v>
          </cell>
          <cell r="D534" t="str">
            <v>CR</v>
          </cell>
          <cell r="E534" t="str">
            <v>0,85</v>
          </cell>
        </row>
        <row r="535">
          <cell r="A535">
            <v>7269</v>
          </cell>
          <cell r="B535" t="str">
            <v>BLOCO CERAMICO VAZADO PARA ALVENARIA DE VEDACAO, 6 FUROS, DE 9 X 9 X 19 CM (L X A X C)</v>
          </cell>
          <cell r="C535" t="str">
            <v xml:space="preserve">UN    </v>
          </cell>
          <cell r="D535" t="str">
            <v>CR</v>
          </cell>
          <cell r="E535" t="str">
            <v>0,87</v>
          </cell>
        </row>
        <row r="536">
          <cell r="A536">
            <v>7271</v>
          </cell>
          <cell r="B536" t="str">
            <v>BLOCO CERAMICO VAZADO PARA ALVENARIA DE VEDACAO, 8 FUROS, DE 9 X 19 X 19 CM (L XA X C)</v>
          </cell>
          <cell r="C536" t="str">
            <v xml:space="preserve">UN    </v>
          </cell>
          <cell r="D536" t="str">
            <v>CR</v>
          </cell>
          <cell r="E536" t="str">
            <v>0,94</v>
          </cell>
        </row>
        <row r="537">
          <cell r="A537">
            <v>7268</v>
          </cell>
          <cell r="B537" t="str">
            <v>BLOCO CERAMICO VAZADO PARA ALVENARIA DE VEDACAO, 8 FUROS, DE 9 X 19 X 29 CM (L X A X C)</v>
          </cell>
          <cell r="C537" t="str">
            <v xml:space="preserve">UN    </v>
          </cell>
          <cell r="D537" t="str">
            <v>CR</v>
          </cell>
          <cell r="E537" t="str">
            <v>1,31</v>
          </cell>
        </row>
        <row r="538">
          <cell r="A538">
            <v>34556</v>
          </cell>
          <cell r="B538" t="str">
            <v>BLOCO DE CONCRETO ESTRUTURAL 14 X 19 X 29 CM, FBK 10 MPA (NBR 6136)</v>
          </cell>
          <cell r="C538" t="str">
            <v xml:space="preserve">UN    </v>
          </cell>
          <cell r="D538" t="str">
            <v>CR</v>
          </cell>
          <cell r="E538" t="str">
            <v>3,25</v>
          </cell>
        </row>
        <row r="539">
          <cell r="A539">
            <v>37873</v>
          </cell>
          <cell r="B539" t="str">
            <v>BLOCO DE CONCRETO ESTRUTURAL 14 X 19 X 29 CM, FBK 12 MPA (NBR 6136)</v>
          </cell>
          <cell r="C539" t="str">
            <v xml:space="preserve">UN    </v>
          </cell>
          <cell r="D539" t="str">
            <v>CR</v>
          </cell>
          <cell r="E539" t="str">
            <v>3,31</v>
          </cell>
        </row>
        <row r="540">
          <cell r="A540">
            <v>34564</v>
          </cell>
          <cell r="B540" t="str">
            <v>BLOCO DE CONCRETO ESTRUTURAL 14 X 19 X 29 CM, FBK 14 MPA (NBR 6136)</v>
          </cell>
          <cell r="C540" t="str">
            <v xml:space="preserve">UN    </v>
          </cell>
          <cell r="D540" t="str">
            <v>CR</v>
          </cell>
          <cell r="E540" t="str">
            <v>3,47</v>
          </cell>
        </row>
        <row r="541">
          <cell r="A541">
            <v>34565</v>
          </cell>
          <cell r="B541" t="str">
            <v>BLOCO DE CONCRETO ESTRUTURAL 14 X 19 X 29 CM, FBK 16 MPA (NBR 6136)</v>
          </cell>
          <cell r="C541" t="str">
            <v xml:space="preserve">UN    </v>
          </cell>
          <cell r="D541" t="str">
            <v>CR</v>
          </cell>
          <cell r="E541" t="str">
            <v>3,67</v>
          </cell>
        </row>
        <row r="542">
          <cell r="A542">
            <v>38590</v>
          </cell>
          <cell r="B542" t="str">
            <v>BLOCO DE CONCRETO ESTRUTURAL 14 X 19 X 29 CM, FBK 4,5 MPA (NBR 6136)</v>
          </cell>
          <cell r="C542" t="str">
            <v xml:space="preserve">UN    </v>
          </cell>
          <cell r="D542" t="str">
            <v>CR</v>
          </cell>
          <cell r="E542" t="str">
            <v>2,71</v>
          </cell>
        </row>
        <row r="543">
          <cell r="A543">
            <v>34566</v>
          </cell>
          <cell r="B543" t="str">
            <v>BLOCO DE CONCRETO ESTRUTURAL 14 X 19 X 29 CM, FBK 6 MPA (NBR 6136)</v>
          </cell>
          <cell r="C543" t="str">
            <v xml:space="preserve">UN    </v>
          </cell>
          <cell r="D543" t="str">
            <v>CR</v>
          </cell>
          <cell r="E543" t="str">
            <v>2,85</v>
          </cell>
        </row>
        <row r="544">
          <cell r="A544">
            <v>34567</v>
          </cell>
          <cell r="B544" t="str">
            <v>BLOCO DE CONCRETO ESTRUTURAL 14 X 19 X 29 CM, FBK 8 MPA (NBR 6136)</v>
          </cell>
          <cell r="C544" t="str">
            <v xml:space="preserve">UN    </v>
          </cell>
          <cell r="D544" t="str">
            <v>CR</v>
          </cell>
          <cell r="E544" t="str">
            <v>3,02</v>
          </cell>
        </row>
        <row r="545">
          <cell r="A545">
            <v>38591</v>
          </cell>
          <cell r="B545" t="str">
            <v>BLOCO DE CONCRETO ESTRUTURAL 14 X 19 X 34 CM, FBK 4,5 MPA (NBR 6136)</v>
          </cell>
          <cell r="C545" t="str">
            <v xml:space="preserve">UN    </v>
          </cell>
          <cell r="D545" t="str">
            <v>CR</v>
          </cell>
          <cell r="E545" t="str">
            <v>2,74</v>
          </cell>
        </row>
        <row r="546">
          <cell r="A546">
            <v>34568</v>
          </cell>
          <cell r="B546" t="str">
            <v>BLOCO DE CONCRETO ESTRUTURAL 14 X 19 X 39 CM, FBK 10 MPA (NBR 6136)</v>
          </cell>
          <cell r="C546" t="str">
            <v xml:space="preserve">UN    </v>
          </cell>
          <cell r="D546" t="str">
            <v>CR</v>
          </cell>
          <cell r="E546" t="str">
            <v>3,57</v>
          </cell>
        </row>
        <row r="547">
          <cell r="A547">
            <v>34569</v>
          </cell>
          <cell r="B547" t="str">
            <v>BLOCO DE CONCRETO ESTRUTURAL 14 X 19 X 39 CM, FBK 12 MPA (NBR 6136)</v>
          </cell>
          <cell r="C547" t="str">
            <v xml:space="preserve">UN    </v>
          </cell>
          <cell r="D547" t="str">
            <v>CR</v>
          </cell>
          <cell r="E547" t="str">
            <v>3,67</v>
          </cell>
        </row>
        <row r="548">
          <cell r="A548">
            <v>34570</v>
          </cell>
          <cell r="B548" t="str">
            <v>BLOCO DE CONCRETO ESTRUTURAL 14 X 19 X 39 CM, FBK 14 MPA (NBR 6136)</v>
          </cell>
          <cell r="C548" t="str">
            <v xml:space="preserve">UN    </v>
          </cell>
          <cell r="D548" t="str">
            <v>CR</v>
          </cell>
          <cell r="E548" t="str">
            <v>3,98</v>
          </cell>
        </row>
        <row r="549">
          <cell r="A549">
            <v>25070</v>
          </cell>
          <cell r="B549" t="str">
            <v>BLOCO DE CONCRETO ESTRUTURAL 14 X 19 X 39 CM, FBK 4,5 MPA (NBR 6136)</v>
          </cell>
          <cell r="C549" t="str">
            <v xml:space="preserve">UN    </v>
          </cell>
          <cell r="D549" t="str">
            <v>CR</v>
          </cell>
          <cell r="E549" t="str">
            <v>2,99</v>
          </cell>
        </row>
        <row r="550">
          <cell r="A550">
            <v>34571</v>
          </cell>
          <cell r="B550" t="str">
            <v>BLOCO DE CONCRETO ESTRUTURAL 14 X 19 X 39 CM, FBK 6 MPA (NBR 6136)</v>
          </cell>
          <cell r="C550" t="str">
            <v xml:space="preserve">UN    </v>
          </cell>
          <cell r="D550" t="str">
            <v>CR</v>
          </cell>
          <cell r="E550" t="str">
            <v>3,02</v>
          </cell>
        </row>
        <row r="551">
          <cell r="A551">
            <v>34573</v>
          </cell>
          <cell r="B551" t="str">
            <v>BLOCO DE CONCRETO ESTRUTURAL 14 X 19 X 39 CM, FBK 8 MPA (NBR 6136)</v>
          </cell>
          <cell r="C551" t="str">
            <v xml:space="preserve">UN    </v>
          </cell>
          <cell r="D551" t="str">
            <v>CR</v>
          </cell>
          <cell r="E551" t="str">
            <v>3,18</v>
          </cell>
        </row>
        <row r="552">
          <cell r="A552">
            <v>37107</v>
          </cell>
          <cell r="B552" t="str">
            <v>BLOCO DE CONCRETO ESTRUTURAL 14 X 19 X 39, FCK 16 MPA (NBR 6136)</v>
          </cell>
          <cell r="C552" t="str">
            <v xml:space="preserve">UN    </v>
          </cell>
          <cell r="D552" t="str">
            <v>CR</v>
          </cell>
          <cell r="E552" t="str">
            <v>4,20</v>
          </cell>
        </row>
        <row r="553">
          <cell r="A553">
            <v>34576</v>
          </cell>
          <cell r="B553" t="str">
            <v>BLOCO DE CONCRETO ESTRUTURAL 19 X 19 X 39 CM, FBK 10 MPA (NBR 6136)</v>
          </cell>
          <cell r="C553" t="str">
            <v xml:space="preserve">UN    </v>
          </cell>
          <cell r="D553" t="str">
            <v>CR</v>
          </cell>
          <cell r="E553" t="str">
            <v>4,64</v>
          </cell>
        </row>
        <row r="554">
          <cell r="A554">
            <v>34577</v>
          </cell>
          <cell r="B554" t="str">
            <v>BLOCO DE CONCRETO ESTRUTURAL 19 X 19 X 39 CM, FBK 12 MPA (NBR 6136)</v>
          </cell>
          <cell r="C554" t="str">
            <v xml:space="preserve">UN    </v>
          </cell>
          <cell r="D554" t="str">
            <v>CR</v>
          </cell>
          <cell r="E554" t="str">
            <v>4,84</v>
          </cell>
        </row>
        <row r="555">
          <cell r="A555">
            <v>34578</v>
          </cell>
          <cell r="B555" t="str">
            <v>BLOCO DE CONCRETO ESTRUTURAL 19 X 19 X 39 CM, FBK 14 MPA (NBR 6136)</v>
          </cell>
          <cell r="C555" t="str">
            <v xml:space="preserve">UN    </v>
          </cell>
          <cell r="D555" t="str">
            <v>CR</v>
          </cell>
          <cell r="E555" t="str">
            <v>5,25</v>
          </cell>
        </row>
        <row r="556">
          <cell r="A556">
            <v>34579</v>
          </cell>
          <cell r="B556" t="str">
            <v>BLOCO DE CONCRETO ESTRUTURAL 19 X 19 X 39 CM, FBK 16 MPA (NBR 6136)</v>
          </cell>
          <cell r="C556" t="str">
            <v xml:space="preserve">UN    </v>
          </cell>
          <cell r="D556" t="str">
            <v>CR</v>
          </cell>
          <cell r="E556" t="str">
            <v>5,60</v>
          </cell>
        </row>
        <row r="557">
          <cell r="A557">
            <v>25067</v>
          </cell>
          <cell r="B557" t="str">
            <v>BLOCO DE CONCRETO ESTRUTURAL 19 X 19 X 39 CM, FBK 4,5 MPA (NBR 6136)</v>
          </cell>
          <cell r="C557" t="str">
            <v xml:space="preserve">UN    </v>
          </cell>
          <cell r="D557" t="str">
            <v>CR</v>
          </cell>
          <cell r="E557" t="str">
            <v>3,75</v>
          </cell>
        </row>
        <row r="558">
          <cell r="A558">
            <v>34580</v>
          </cell>
          <cell r="B558" t="str">
            <v>BLOCO DE CONCRETO ESTRUTURAL 19 X 19 X 39 CM, FBK 8 MPA (NBR 6136)</v>
          </cell>
          <cell r="C558" t="str">
            <v xml:space="preserve">UN    </v>
          </cell>
          <cell r="D558" t="str">
            <v>CR</v>
          </cell>
          <cell r="E558" t="str">
            <v>4,18</v>
          </cell>
        </row>
        <row r="559">
          <cell r="A559">
            <v>25071</v>
          </cell>
          <cell r="B559" t="str">
            <v>BLOCO DE CONCRETO ESTRUTURAL 9 X 19 X 39 CM, FBK 4,5 MPA (NBR 6136)</v>
          </cell>
          <cell r="C559" t="str">
            <v xml:space="preserve">UN    </v>
          </cell>
          <cell r="D559" t="str">
            <v>CR</v>
          </cell>
          <cell r="E559" t="str">
            <v>2,08</v>
          </cell>
        </row>
        <row r="560">
          <cell r="A560">
            <v>38395</v>
          </cell>
          <cell r="B560" t="str">
            <v>BLOCO DE ESPUMA MULTIUSO *23 X 13 X 8* CM</v>
          </cell>
          <cell r="C560" t="str">
            <v xml:space="preserve">UN    </v>
          </cell>
          <cell r="D560" t="str">
            <v>CR</v>
          </cell>
          <cell r="E560" t="str">
            <v>6,88</v>
          </cell>
        </row>
        <row r="561">
          <cell r="A561">
            <v>34583</v>
          </cell>
          <cell r="B561" t="str">
            <v>BLOCO DE GESSO COMPACTO / MACICO, BRANCO, E = 10 CM, DIMENSOES *67 X 50* CM</v>
          </cell>
          <cell r="C561" t="str">
            <v xml:space="preserve">M2    </v>
          </cell>
          <cell r="D561" t="str">
            <v>AS</v>
          </cell>
          <cell r="E561" t="str">
            <v>39,79</v>
          </cell>
        </row>
        <row r="562">
          <cell r="A562">
            <v>34584</v>
          </cell>
          <cell r="B562" t="str">
            <v>BLOCO DE GESSO VAZADO, BRANCO, E = *7* CM, DIMENSOES *67 X 50* CM</v>
          </cell>
          <cell r="C562" t="str">
            <v xml:space="preserve">M2    </v>
          </cell>
          <cell r="D562" t="str">
            <v>AS</v>
          </cell>
          <cell r="E562" t="str">
            <v>22,27</v>
          </cell>
        </row>
        <row r="563">
          <cell r="A563">
            <v>709</v>
          </cell>
          <cell r="B563" t="str">
            <v>BLOCO DE POLIETILENO ALTA DENSIDADE, *27* X *30* X *100* CM, ACOMPANHADOS PLACAS  TERMINAIS  E LONGARINAS, PARA FUNDO DE FILTRO</v>
          </cell>
          <cell r="C563" t="str">
            <v xml:space="preserve">M2    </v>
          </cell>
          <cell r="D563" t="str">
            <v>AS</v>
          </cell>
          <cell r="E563" t="str">
            <v>565,52</v>
          </cell>
        </row>
        <row r="564">
          <cell r="A564">
            <v>34599</v>
          </cell>
          <cell r="B564" t="str">
            <v>BLOCO DE VEDACAO CONCRETO APARENTE 9 X 19 X 39 CM (CLASSE C - NBR 6136)</v>
          </cell>
          <cell r="C564" t="str">
            <v xml:space="preserve">UN    </v>
          </cell>
          <cell r="D564" t="str">
            <v>CR</v>
          </cell>
          <cell r="E564" t="str">
            <v>2,14</v>
          </cell>
        </row>
        <row r="565">
          <cell r="A565">
            <v>34592</v>
          </cell>
          <cell r="B565" t="str">
            <v>BLOCO DE VEDACAO CONCRETO 14 X 19 X 29 CM (CLASSE C - NBR 6136)</v>
          </cell>
          <cell r="C565" t="str">
            <v xml:space="preserve">UN    </v>
          </cell>
          <cell r="D565" t="str">
            <v>CR</v>
          </cell>
          <cell r="E565" t="str">
            <v>2,38</v>
          </cell>
        </row>
        <row r="566">
          <cell r="A566">
            <v>37103</v>
          </cell>
          <cell r="B566" t="str">
            <v>BLOCO DE VEDACAO DE CONCRETO APARENTE 14 X 19 X 39 CM (CLASSE C - NBR 6136)</v>
          </cell>
          <cell r="C566" t="str">
            <v xml:space="preserve">UN    </v>
          </cell>
          <cell r="D566" t="str">
            <v>CR</v>
          </cell>
          <cell r="E566" t="str">
            <v>2,72</v>
          </cell>
        </row>
        <row r="567">
          <cell r="A567">
            <v>34555</v>
          </cell>
          <cell r="B567" t="str">
            <v>BLOCO DE VEDACAO DE CONCRETO APARENTE 19 X 19 X 39 CM  (CLASSE C - NBR 6136)</v>
          </cell>
          <cell r="C567" t="str">
            <v xml:space="preserve">UN    </v>
          </cell>
          <cell r="D567" t="str">
            <v>CR</v>
          </cell>
          <cell r="E567" t="str">
            <v>3,46</v>
          </cell>
        </row>
        <row r="568">
          <cell r="A568">
            <v>674</v>
          </cell>
          <cell r="B568" t="str">
            <v>BLOCO DE VEDACAO DE CONCRETO CELULAR AUTOCLAVADO 10 X 30 X 60 CM (E X A X C)</v>
          </cell>
          <cell r="C568" t="str">
            <v xml:space="preserve">M2    </v>
          </cell>
          <cell r="D568" t="str">
            <v>AS</v>
          </cell>
          <cell r="E568" t="str">
            <v>55,52</v>
          </cell>
        </row>
        <row r="569">
          <cell r="A569">
            <v>34600</v>
          </cell>
          <cell r="B569" t="str">
            <v>BLOCO DE VEDACAO DE CONCRETO CELULAR AUTOCLAVADO 15 X 30 X 60 CM (E X A X C)</v>
          </cell>
          <cell r="C569" t="str">
            <v xml:space="preserve">M2    </v>
          </cell>
          <cell r="D569" t="str">
            <v>AS</v>
          </cell>
          <cell r="E569" t="str">
            <v>81,55</v>
          </cell>
        </row>
        <row r="570">
          <cell r="A570">
            <v>652</v>
          </cell>
          <cell r="B570" t="str">
            <v>BLOCO DE VEDACAO DE CONCRETO CELULAR AUTOCLAVADO 20 X 30 X 60 CM (E X A X C)</v>
          </cell>
          <cell r="C570" t="str">
            <v xml:space="preserve">M2    </v>
          </cell>
          <cell r="D570" t="str">
            <v>AS</v>
          </cell>
          <cell r="E570" t="str">
            <v>124,92</v>
          </cell>
        </row>
        <row r="571">
          <cell r="A571">
            <v>651</v>
          </cell>
          <cell r="B571" t="str">
            <v>BLOCO DE VEDACAO DE CONCRETO 14 X 19 X 39 CM (CLASSE C - NBR 6136)</v>
          </cell>
          <cell r="C571" t="str">
            <v xml:space="preserve">UN    </v>
          </cell>
          <cell r="D571" t="str">
            <v>CR</v>
          </cell>
          <cell r="E571" t="str">
            <v>2,62</v>
          </cell>
        </row>
        <row r="572">
          <cell r="A572">
            <v>654</v>
          </cell>
          <cell r="B572" t="str">
            <v>BLOCO DE VEDACAO DE CONCRETO 19 X 19 X 39 CM (CLASSE C - NBR 6136)</v>
          </cell>
          <cell r="C572" t="str">
            <v xml:space="preserve">UN    </v>
          </cell>
          <cell r="D572" t="str">
            <v>CR</v>
          </cell>
          <cell r="E572" t="str">
            <v>3,25</v>
          </cell>
        </row>
        <row r="573">
          <cell r="A573">
            <v>650</v>
          </cell>
          <cell r="B573" t="str">
            <v>BLOCO DE VEDACAO DE CONCRETO, 9 X 19 X 39 CM (CLASSE C - NBR 6136)</v>
          </cell>
          <cell r="C573" t="str">
            <v xml:space="preserve">UN    </v>
          </cell>
          <cell r="D573" t="str">
            <v xml:space="preserve">C </v>
          </cell>
          <cell r="E573" t="str">
            <v>2,10</v>
          </cell>
        </row>
        <row r="574">
          <cell r="A574">
            <v>716</v>
          </cell>
          <cell r="B574" t="str">
            <v>BLOCO DE VIDRO INCOLOR XADREZ, DE *20 X 20 X 10* CM</v>
          </cell>
          <cell r="C574" t="str">
            <v xml:space="preserve">UN    </v>
          </cell>
          <cell r="D574" t="str">
            <v>CR</v>
          </cell>
          <cell r="E574" t="str">
            <v>18,35</v>
          </cell>
        </row>
        <row r="575">
          <cell r="A575">
            <v>715</v>
          </cell>
          <cell r="B575" t="str">
            <v>BLOCO DE VIDRO INCOLOR, CANELADO, DE *19 X 19 X 8* CM</v>
          </cell>
          <cell r="C575" t="str">
            <v xml:space="preserve">UN    </v>
          </cell>
          <cell r="D575" t="str">
            <v xml:space="preserve">C </v>
          </cell>
          <cell r="E575" t="str">
            <v>18,15</v>
          </cell>
        </row>
        <row r="576">
          <cell r="A576">
            <v>718</v>
          </cell>
          <cell r="B576" t="str">
            <v>BLOCO DE VIDRO/ELEMENTO VAZADO INCOLOR, VENEZIANA, DE *20 X 20 X 6* CM</v>
          </cell>
          <cell r="C576" t="str">
            <v xml:space="preserve">UN    </v>
          </cell>
          <cell r="D576" t="str">
            <v>CR</v>
          </cell>
          <cell r="E576" t="str">
            <v>27,04</v>
          </cell>
        </row>
        <row r="577">
          <cell r="A577">
            <v>11981</v>
          </cell>
          <cell r="B577" t="str">
            <v>BLOCO DE VIDRO/ELEMENTO VAZADO, INCOLOR, VENEZIANA, *20 X 10 X 8* CM</v>
          </cell>
          <cell r="C577" t="str">
            <v xml:space="preserve">UN    </v>
          </cell>
          <cell r="D577" t="str">
            <v>CR</v>
          </cell>
          <cell r="E577" t="str">
            <v>18,54</v>
          </cell>
        </row>
        <row r="578">
          <cell r="A578">
            <v>34586</v>
          </cell>
          <cell r="B578" t="str">
            <v>BLOCO ESTRUTURAL CERAMICO 14 X 19 X 29 CM, 6,0 MPA (NBR 15270)</v>
          </cell>
          <cell r="C578" t="str">
            <v xml:space="preserve">UN    </v>
          </cell>
          <cell r="D578" t="str">
            <v>CR</v>
          </cell>
          <cell r="E578" t="str">
            <v>2,65</v>
          </cell>
        </row>
        <row r="579">
          <cell r="A579">
            <v>38603</v>
          </cell>
          <cell r="B579" t="str">
            <v>BLOCO ESTRUTURAL CERAMICO 14 X 19 X 34 CM, 6,0 MPA (NBR 15270)</v>
          </cell>
          <cell r="C579" t="str">
            <v xml:space="preserve">UN    </v>
          </cell>
          <cell r="D579" t="str">
            <v>CR</v>
          </cell>
          <cell r="E579" t="str">
            <v>3,21</v>
          </cell>
        </row>
        <row r="580">
          <cell r="A580">
            <v>34588</v>
          </cell>
          <cell r="B580" t="str">
            <v>BLOCO ESTRUTURAL CERAMICO 14 X 19 X 39 CM, 6,0 MPA (NBR 15270)</v>
          </cell>
          <cell r="C580" t="str">
            <v xml:space="preserve">UN    </v>
          </cell>
          <cell r="D580" t="str">
            <v>CR</v>
          </cell>
          <cell r="E580" t="str">
            <v>3,46</v>
          </cell>
        </row>
        <row r="581">
          <cell r="A581">
            <v>34590</v>
          </cell>
          <cell r="B581" t="str">
            <v>BLOCO ESTRUTURAL CERAMICO 19 X 19 X 29 CM, 6,0 MPA (NBR 15270)</v>
          </cell>
          <cell r="C581" t="str">
            <v xml:space="preserve">UN    </v>
          </cell>
          <cell r="D581" t="str">
            <v>CR</v>
          </cell>
          <cell r="E581" t="str">
            <v>3,16</v>
          </cell>
        </row>
        <row r="582">
          <cell r="A582">
            <v>34591</v>
          </cell>
          <cell r="B582" t="str">
            <v>BLOCO ESTRUTURAL CERAMICO 19 X 19 X 39 CM, 6,0 MPA (NBR 15270)</v>
          </cell>
          <cell r="C582" t="str">
            <v xml:space="preserve">UN    </v>
          </cell>
          <cell r="D582" t="str">
            <v>CR</v>
          </cell>
          <cell r="E582" t="str">
            <v>4,28</v>
          </cell>
        </row>
        <row r="583">
          <cell r="A583">
            <v>41372</v>
          </cell>
          <cell r="B583" t="str">
            <v>BLOCO VEDACAO CONCRETO CELULAR AUTOCLAVADO 12,5 X 30 X 60 CM (E X A X C)</v>
          </cell>
          <cell r="C583" t="str">
            <v xml:space="preserve">M2    </v>
          </cell>
          <cell r="D583" t="str">
            <v>AS</v>
          </cell>
          <cell r="E583" t="str">
            <v>77,92</v>
          </cell>
        </row>
        <row r="584">
          <cell r="A584">
            <v>41371</v>
          </cell>
          <cell r="B584" t="str">
            <v>BLOCO VEDACAO CONCRETO CELULAR AUTOCLAVADO 7,5 X 30 X 60 CM (E X A X C)</v>
          </cell>
          <cell r="C584" t="str">
            <v xml:space="preserve">M2    </v>
          </cell>
          <cell r="D584" t="str">
            <v>AS</v>
          </cell>
          <cell r="E584" t="str">
            <v>46,05</v>
          </cell>
        </row>
        <row r="585">
          <cell r="A585">
            <v>40517</v>
          </cell>
          <cell r="B585" t="str">
            <v>BLOQUETE/PISO DE CONCRETO - MODELO BLOCO PISOGRAMA/CONCREGRAMA 2 FUROS, DIMENSOES APROX. DE 35 CM X 15 CM E ESPESSURA DE 7 CM (+/- 1 CM), COR NATURAL</v>
          </cell>
          <cell r="C585" t="str">
            <v xml:space="preserve">M2    </v>
          </cell>
          <cell r="D585" t="str">
            <v>CR</v>
          </cell>
          <cell r="E585" t="str">
            <v>31,94</v>
          </cell>
        </row>
        <row r="586">
          <cell r="A586">
            <v>40515</v>
          </cell>
          <cell r="B586" t="str">
            <v>BLOQUETE/PISO DE CONCRETO - MODELO PISOGRAMA/CONCREGRAMA/PAVI-GRADE/GRAMEIRO, DIMENSOES APROXIMADAS DE 60 CM X 45 CM E ESPESSURA DE 8 CM (+/- 1 CM), COR NATURAL</v>
          </cell>
          <cell r="C586" t="str">
            <v xml:space="preserve">M2    </v>
          </cell>
          <cell r="D586" t="str">
            <v>CR</v>
          </cell>
          <cell r="E586" t="str">
            <v>71,87</v>
          </cell>
        </row>
        <row r="587">
          <cell r="A587">
            <v>40529</v>
          </cell>
          <cell r="B587" t="str">
            <v>BLOQUETE/PISO INTERTRAVADO DE CONCRETO - MODELO ONDA/16 FACES/RETANGULAR/TIJOLINHO/PAVER/HOLANDES/PARALELEPIPEDO, *22 CM X *11 CM, E = 10 CM, RESISTENCIA DE 50 MPA (NBR 9781), COR NATURAL</v>
          </cell>
          <cell r="C587" t="str">
            <v xml:space="preserve">M2    </v>
          </cell>
          <cell r="D587" t="str">
            <v>CR</v>
          </cell>
          <cell r="E587" t="str">
            <v>45,92</v>
          </cell>
        </row>
        <row r="588">
          <cell r="A588">
            <v>36170</v>
          </cell>
          <cell r="B588" t="str">
            <v>BLOQUETE/PISO INTERTRAVADO DE CONCRETO - MODELO ONDA/16 FACES/RETANGULAR/TIJOLINHO/PAVER/HOLANDES/PARALELEPIPEDO, *22 CM X 11* CM, E = 8 CM, RESISTENCIA DE 35 MPA (NBR 9781), COR NATURAL</v>
          </cell>
          <cell r="C588" t="str">
            <v xml:space="preserve">M2    </v>
          </cell>
          <cell r="D588" t="str">
            <v xml:space="preserve">C </v>
          </cell>
          <cell r="E588" t="str">
            <v>38,10</v>
          </cell>
        </row>
        <row r="589">
          <cell r="A589">
            <v>40524</v>
          </cell>
          <cell r="B589" t="str">
            <v>BLOQUETE/PISO INTERTRAVADO DE CONCRETO - MODELO ONDA/16 FACES/RETANGULAR/TIJOLINHO/PAVER/HOLANDES/PARALELEPIPEDO, 20 CM X 10 CM, E = 10 CM, RESISTENCIA DE 35 MPA (NBR 9781), COR NATURAL</v>
          </cell>
          <cell r="C589" t="str">
            <v xml:space="preserve">M2    </v>
          </cell>
          <cell r="D589" t="str">
            <v>CR</v>
          </cell>
          <cell r="E589" t="str">
            <v>44,92</v>
          </cell>
        </row>
        <row r="590">
          <cell r="A590">
            <v>36156</v>
          </cell>
          <cell r="B590" t="str">
            <v>BLOQUETE/PISO INTERTRAVADO DE CONCRETO - MODELO ONDA/16 FACES/RETANGULAR/TIJOLINHO/PAVER/HOLANDES/PARALELEPIPEDO, 20 CM X 10 CM, E = 6 CM, RESISTENCIA DE 35 MPA (NBR 9781), COLORIDO</v>
          </cell>
          <cell r="C590" t="str">
            <v xml:space="preserve">M2    </v>
          </cell>
          <cell r="D590" t="str">
            <v>CR</v>
          </cell>
          <cell r="E590" t="str">
            <v>34,94</v>
          </cell>
        </row>
        <row r="591">
          <cell r="A591">
            <v>36155</v>
          </cell>
          <cell r="B591" t="str">
            <v>BLOQUETE/PISO INTERTRAVADO DE CONCRETO - MODELO ONDA/16 FACES/RETANGULAR/TIJOLINHO/PAVER/HOLANDES/PARALELEPIPEDO, 20 CM X 10 CM, E = 6 CM, RESISTENCIA DE 35 MPA (NBR 9781), COR NATURAL</v>
          </cell>
          <cell r="C591" t="str">
            <v xml:space="preserve">M2    </v>
          </cell>
          <cell r="D591" t="str">
            <v>CR</v>
          </cell>
          <cell r="E591" t="str">
            <v>30,16</v>
          </cell>
        </row>
        <row r="592">
          <cell r="A592">
            <v>36154</v>
          </cell>
          <cell r="B592" t="str">
            <v>BLOQUETE/PISO INTERTRAVADO DE CONCRETO - MODELO ONDA/16 FACES/RETANGULAR/TIJOLINHO/PAVER/HOLANDES/PARALELEPIPEDO, 20 CM X 10 CM, E = 8 CM, RESISTENCIA DE 35 MPA (NBR 9781), COLORIDO</v>
          </cell>
          <cell r="C592" t="str">
            <v xml:space="preserve">M2    </v>
          </cell>
          <cell r="D592" t="str">
            <v>CR</v>
          </cell>
          <cell r="E592" t="str">
            <v>41,92</v>
          </cell>
        </row>
        <row r="593">
          <cell r="A593">
            <v>695</v>
          </cell>
          <cell r="B593" t="str">
            <v>BLOQUETE/PISO INTERTRAVADO DE CONCRETO - MODELO RAQUETE, *22 CM X 13,5* CM, E = 6 CM, RESISTENCIA DE 35 MPA (NBR 9781), COR NATURAL</v>
          </cell>
          <cell r="C593" t="str">
            <v xml:space="preserve">M2    </v>
          </cell>
          <cell r="D593" t="str">
            <v>CR</v>
          </cell>
          <cell r="E593" t="str">
            <v>30,79</v>
          </cell>
        </row>
        <row r="594">
          <cell r="A594">
            <v>679</v>
          </cell>
          <cell r="B594" t="str">
            <v>BLOQUETE/PISO INTERTRAVADO DE CONCRETO - MODELO SEXTAVADO / HEXAGONAL, 25 CM X 25 CM, E = 10 CM, RESISTENCIA DE 35 MPA (NBR 9781), COR NATURAL</v>
          </cell>
          <cell r="C594" t="str">
            <v xml:space="preserve">M2    </v>
          </cell>
          <cell r="D594" t="str">
            <v>CR</v>
          </cell>
          <cell r="E594" t="str">
            <v>45,92</v>
          </cell>
        </row>
        <row r="595">
          <cell r="A595">
            <v>711</v>
          </cell>
          <cell r="B595" t="str">
            <v>BLOQUETE/PISO INTERTRAVADO DE CONCRETO - MODELO SEXTAVADO / HEXAGONAL, 25 CM X 25 CM, E = 6 CM, RESISTENCIA DE 35 MPA (NBR 9781), COR NATURAL</v>
          </cell>
          <cell r="C595" t="str">
            <v xml:space="preserve">M2    </v>
          </cell>
          <cell r="D595" t="str">
            <v>CR</v>
          </cell>
          <cell r="E595" t="str">
            <v>30,37</v>
          </cell>
        </row>
        <row r="596">
          <cell r="A596">
            <v>712</v>
          </cell>
          <cell r="B596" t="str">
            <v>BLOQUETE/PISO INTERTRAVADO DE CONCRETO - MODELO SEXTAVADO / HEXAGONAL, 25 CM X 25 CM, E = 8 CM, RESISTENCIA DE 35 MPA (NBR 9781), COR NATURAL</v>
          </cell>
          <cell r="C596" t="str">
            <v xml:space="preserve">M2    </v>
          </cell>
          <cell r="D596" t="str">
            <v>CR</v>
          </cell>
          <cell r="E596" t="str">
            <v>38,26</v>
          </cell>
        </row>
        <row r="597">
          <cell r="A597">
            <v>12614</v>
          </cell>
          <cell r="B597" t="str">
            <v>BOCAL PVC, PARA CALHA PLUVIAL, DIAMETRO DA SAIDA ENTRE 80 E 100 MM, PARA DRENAGEM PREDIAL</v>
          </cell>
          <cell r="C597" t="str">
            <v xml:space="preserve">UN    </v>
          </cell>
          <cell r="D597" t="str">
            <v>AS</v>
          </cell>
          <cell r="E597" t="str">
            <v>18,56</v>
          </cell>
        </row>
        <row r="598">
          <cell r="A598">
            <v>6140</v>
          </cell>
          <cell r="B598" t="str">
            <v>BOLSA DE LIGACAO EM PVC FLEXIVEL PARA VASO SANITARIO 1.1/2 " (40 MM)</v>
          </cell>
          <cell r="C598" t="str">
            <v xml:space="preserve">UN    </v>
          </cell>
          <cell r="D598" t="str">
            <v>CR</v>
          </cell>
          <cell r="E598" t="str">
            <v>2,74</v>
          </cell>
        </row>
        <row r="599">
          <cell r="A599">
            <v>38399</v>
          </cell>
          <cell r="B599" t="str">
            <v>BOLSA DE LONA PARA FERRAMENTAS *50 X 35 X 25* CM</v>
          </cell>
          <cell r="C599" t="str">
            <v xml:space="preserve">UN    </v>
          </cell>
          <cell r="D599" t="str">
            <v>CR</v>
          </cell>
          <cell r="E599" t="str">
            <v>197,70</v>
          </cell>
        </row>
        <row r="600">
          <cell r="A600">
            <v>735</v>
          </cell>
          <cell r="B600" t="str">
            <v>BOMBA CENTRIFUGA  MOTOR ELETRICO TRIFASICO 1,48HP  DIAMETRO DE SUCCAO X ELEVACAO 1" X 1", 4 ESTAGIOS, DIAMETRO DOS ROTORES 3 X 107 MM + 1 X 100 MM, HM/Q: 10 M / 5,3 M3/H A 70 M / 1,8 M3/H</v>
          </cell>
          <cell r="C600" t="str">
            <v xml:space="preserve">UN    </v>
          </cell>
          <cell r="D600" t="str">
            <v>CR</v>
          </cell>
          <cell r="E600" t="str">
            <v>2.056,83</v>
          </cell>
        </row>
        <row r="601">
          <cell r="A601">
            <v>736</v>
          </cell>
          <cell r="B601" t="str">
            <v>BOMBA CENTRIFUGA  MOTOR ELETRICO TRIFASICO 2,96HP, DIAMETRO DE SUCCAO X ELEVACAO 1 1/2" X 1 1/4", DIAMETRO DO ROTOR 148 MM, HM/Q: 34 M / 14,80 M3/H A 40 M / 8,60 M3/H</v>
          </cell>
          <cell r="C601" t="str">
            <v xml:space="preserve">UN    </v>
          </cell>
          <cell r="D601" t="str">
            <v>CR</v>
          </cell>
          <cell r="E601" t="str">
            <v>1.729,42</v>
          </cell>
        </row>
        <row r="602">
          <cell r="A602">
            <v>729</v>
          </cell>
          <cell r="B602" t="str">
            <v>BOMBA CENTRIFUGA COM MOTOR ELETRICO MONOFASICO, POTENCIA 0,33 HP,  BOCAIS 1" X 3/4", DIAMETRO DO ROTOR 99 MM, HM/Q = 4 MCA / 8,5 M3/H A 18 MCA / 0,90 M3/H</v>
          </cell>
          <cell r="C602" t="str">
            <v xml:space="preserve">UN    </v>
          </cell>
          <cell r="D602" t="str">
            <v xml:space="preserve">C </v>
          </cell>
          <cell r="E602" t="str">
            <v>704,76</v>
          </cell>
        </row>
        <row r="603">
          <cell r="A603">
            <v>39925</v>
          </cell>
          <cell r="B603" t="str">
            <v>BOMBA CENTRIFUGA MONOESTAGIO COM MOTOR ELETRICO MONOFASICO, POTENCIA 15 HP,  DIAMETRO DO ROTOR *173* MM, HM/Q = *30* MCA / *90* M3/H A *45* MCA / *55* M3/H</v>
          </cell>
          <cell r="C603" t="str">
            <v xml:space="preserve">UN    </v>
          </cell>
          <cell r="D603" t="str">
            <v>CR</v>
          </cell>
          <cell r="E603" t="str">
            <v>10.183,72</v>
          </cell>
        </row>
        <row r="604">
          <cell r="A604">
            <v>731</v>
          </cell>
          <cell r="B604" t="str">
            <v>BOMBA CENTRIFUGA MOTOR ELETRICO MONOFASICO 0,49 HP  BOCAIS 1" X 3/4", DIAMETRO DO ROTOR 110 MM, HM/Q: 6 M / 8,3 M3/H A 20 M / 1,2 M3/H</v>
          </cell>
          <cell r="C604" t="str">
            <v xml:space="preserve">UN    </v>
          </cell>
          <cell r="D604" t="str">
            <v>CR</v>
          </cell>
          <cell r="E604" t="str">
            <v>685,90</v>
          </cell>
        </row>
        <row r="605">
          <cell r="A605">
            <v>10575</v>
          </cell>
          <cell r="B605" t="str">
            <v>BOMBA CENTRIFUGA MOTOR ELETRICO MONOFASICO 0,50 CV DIAMETRO DE SUCCAO X ELEVACAO 3/4" X 3/4", MONOESTAGIO, DIAMETRO DOS ROTORES 114 MM, HM/Q: 2 M / 2,99 M3/H A 24 M / 0,71 M3/H</v>
          </cell>
          <cell r="C605" t="str">
            <v xml:space="preserve">UN    </v>
          </cell>
          <cell r="D605" t="str">
            <v>CR</v>
          </cell>
          <cell r="E605" t="str">
            <v>1.070,40</v>
          </cell>
        </row>
        <row r="606">
          <cell r="A606">
            <v>733</v>
          </cell>
          <cell r="B606" t="str">
            <v>BOMBA CENTRIFUGA MOTOR ELETRICO MONOFASICO 0,74HP  DIAMETRO DE SUCCAO X ELEVACAO 1 1/4" X 1", DIAMETRO DO ROTOR 120 MM, HM/Q: 8 M / 7,70 M3/H A 24 M / 2,80 M3/H</v>
          </cell>
          <cell r="C606" t="str">
            <v xml:space="preserve">UN    </v>
          </cell>
          <cell r="D606" t="str">
            <v>CR</v>
          </cell>
          <cell r="E606" t="str">
            <v>1.171,96</v>
          </cell>
        </row>
        <row r="607">
          <cell r="A607">
            <v>732</v>
          </cell>
          <cell r="B607" t="str">
            <v>BOMBA CENTRIFUGA MOTOR ELETRICO TRIFASICO 0,99HP  DIAMETRO DE SUCCAO X ELEVACAO 1" X 1", DIAMETRO DO ROTOR 145 MM, HM/Q: 14 M / 8,4 M3/H A 40 M / 0,60 M3/H</v>
          </cell>
          <cell r="C607" t="str">
            <v xml:space="preserve">UN    </v>
          </cell>
          <cell r="D607" t="str">
            <v>CR</v>
          </cell>
          <cell r="E607" t="str">
            <v>1.156,21</v>
          </cell>
        </row>
        <row r="608">
          <cell r="A608">
            <v>737</v>
          </cell>
          <cell r="B608" t="str">
            <v>BOMBA CENTRIFUGA MOTOR ELETRICO TRIFASICO 14,8 HP, DIAMETRO DE SUCCAO X ELEVACAO 2 1/2" X 2", DIAMETRO DO ROTOR 195 MM, HM/Q: 62 M / 55,5 M3/H A 80 M / 31,50 M3/H</v>
          </cell>
          <cell r="C608" t="str">
            <v xml:space="preserve">UN    </v>
          </cell>
          <cell r="D608" t="str">
            <v>CR</v>
          </cell>
          <cell r="E608" t="str">
            <v>6.483,67</v>
          </cell>
        </row>
        <row r="609">
          <cell r="A609">
            <v>738</v>
          </cell>
          <cell r="B609" t="str">
            <v>BOMBA CENTRIFUGA MOTOR ELETRICO TRIFASICO 5HP, DIAMETRO DE SUCCAO X ELEVACAO 2" X 1 1/2", DIAMETRO DO ROTOR 155 MM, HM/Q: 40 M / 20,40 M3/H A 46 M / 9,20 M3/H</v>
          </cell>
          <cell r="C609" t="str">
            <v xml:space="preserve">UN    </v>
          </cell>
          <cell r="D609" t="str">
            <v>CR</v>
          </cell>
          <cell r="E609" t="str">
            <v>3.006,43</v>
          </cell>
        </row>
        <row r="610">
          <cell r="A610">
            <v>740</v>
          </cell>
          <cell r="B610" t="str">
            <v>BOMBA CENTRIFUGA MOTOR ELETRICO TRIFASICO 9,86 DIAMETRO DE SUCCAO X ELEVACAO 1" X 1", 4 ESTAGIOS, DIAMETRO DOS ROTORES 4 X 146 MM, HM/Q: 85 M / 14,9 M3/H A 140 M / 4,2 M3/H</v>
          </cell>
          <cell r="C610" t="str">
            <v xml:space="preserve">UN    </v>
          </cell>
          <cell r="D610" t="str">
            <v>CR</v>
          </cell>
          <cell r="E610" t="str">
            <v>6.099,43</v>
          </cell>
        </row>
        <row r="611">
          <cell r="A611">
            <v>734</v>
          </cell>
          <cell r="B611" t="str">
            <v>BOMBA CENTRIFUGA,  MOTOR ELETRICO TRIFASICO 1,48HP  DIAMETRO DE SUCCAO X ELEVACAO 1 1/2" X 1", DIAMETRO DO ROTOR 117 MM, HM/Q: 10 M / 21,9 M3/H A 24 M / 6,1 M3/H</v>
          </cell>
          <cell r="C611" t="str">
            <v xml:space="preserve">UN    </v>
          </cell>
          <cell r="D611" t="str">
            <v>CR</v>
          </cell>
          <cell r="E611" t="str">
            <v>1.239,45</v>
          </cell>
        </row>
        <row r="612">
          <cell r="A612">
            <v>39008</v>
          </cell>
          <cell r="B612" t="str">
            <v>BOMBA DE PROJECAO DE CONCRETO SECO, POTENCIA 10 CV, VAZAO 3 M3/H</v>
          </cell>
          <cell r="C612" t="str">
            <v xml:space="preserve">UN    </v>
          </cell>
          <cell r="D612" t="str">
            <v>CR</v>
          </cell>
          <cell r="E612" t="str">
            <v>48.151,70</v>
          </cell>
        </row>
        <row r="613">
          <cell r="A613">
            <v>39009</v>
          </cell>
          <cell r="B613" t="str">
            <v>BOMBA DE PROJECAO DE CONCRETO SECO, POTENCIA 10 CV, VAZAO 6 M3/H</v>
          </cell>
          <cell r="C613" t="str">
            <v xml:space="preserve">UN    </v>
          </cell>
          <cell r="D613" t="str">
            <v>CR</v>
          </cell>
          <cell r="E613" t="str">
            <v>51.588,58</v>
          </cell>
        </row>
        <row r="614">
          <cell r="A614">
            <v>10587</v>
          </cell>
          <cell r="B614" t="str">
            <v>BOMBA SUBMERSA PARA POCOS TUBULARES PROFUNDOS DIAMETRO DE 4 POLEGADAS, ELETRICA, MONOFASICA, POTENCIA 0,49 HP, 13 ESTAGIOS, BOCAL DE DESCARGA DIAMETRO DE UMA POLEGADA E MEIA, HM/Q = 18 M / 1,90 M3/H A 85 M / 0,60 M3/H</v>
          </cell>
          <cell r="C614" t="str">
            <v xml:space="preserve">UN    </v>
          </cell>
          <cell r="D614" t="str">
            <v>AS</v>
          </cell>
          <cell r="E614" t="str">
            <v>2.990,62</v>
          </cell>
        </row>
        <row r="615">
          <cell r="A615">
            <v>759</v>
          </cell>
          <cell r="B615" t="str">
            <v>BOMBA SUBMERSA PARA POCOS TUBULARES PROFUNDOS DIAMETRO DE 4 POLEGADAS, ELETRICA, TRIFASICA, POTENCIA 1,97 HP, 20 ESTAGIOS, BOCAL DE DESCARGA DIAMETRO DE UMA POLEGADA E MEIA, HM/Q = 18 M / 5,40 M3/H A 164 M / 0,80 M3/H</v>
          </cell>
          <cell r="C615" t="str">
            <v xml:space="preserve">UN    </v>
          </cell>
          <cell r="D615" t="str">
            <v>AS</v>
          </cell>
          <cell r="E615" t="str">
            <v>4.299,92</v>
          </cell>
        </row>
        <row r="616">
          <cell r="A616">
            <v>761</v>
          </cell>
          <cell r="B616" t="str">
            <v>BOMBA SUBMERSA PARA POCOS TUBULARES PROFUNDOS DIAMETRO DE 4 POLEGADAS, ELETRICA, TRIFASICA, POTENCIA 5,42 HP, 15 ESTAGIOS, BOCAL DE DESCARGA DIAMETRO DE 2 POLEGADAS, HM/Q = 18 M / 18,10 M3/H A 121 M / 2,90 M3/H</v>
          </cell>
          <cell r="C616" t="str">
            <v xml:space="preserve">UN    </v>
          </cell>
          <cell r="D616" t="str">
            <v>AS</v>
          </cell>
          <cell r="E616" t="str">
            <v>7.288,73</v>
          </cell>
        </row>
        <row r="617">
          <cell r="A617">
            <v>750</v>
          </cell>
          <cell r="B617" t="str">
            <v>BOMBA SUBMERSA PARA POCOS TUBULARES PROFUNDOS DIAMETRO DE 4 POLEGADAS, ELETRICA, TRIFASICA, POTENCIA 5,42 HP, 29 ESTAGIOS, BOCAL DE DESCARGA DE UMA POLEGADA E MEIA, HM/Q = 18 M / 8,10 M3/H A 201 M / 3,2 M3/H</v>
          </cell>
          <cell r="C617" t="str">
            <v xml:space="preserve">UN    </v>
          </cell>
          <cell r="D617" t="str">
            <v>AS</v>
          </cell>
          <cell r="E617" t="str">
            <v>6.920,07</v>
          </cell>
        </row>
        <row r="618">
          <cell r="A618">
            <v>755</v>
          </cell>
          <cell r="B618" t="str">
            <v>BOMBA SUBMERSA PARA POCOS TUBULARES PROFUNDOS DIAMETRO DE 6 POLEGADAS, ELETRICA, TRIFASICA, POTENCIA 27,12 HP, 7 ESTAGIOS, BOCAL DE DESCARGA DIAMETRO DE 4 POLEGADAS, HM/Q = 13,9 M / 90 M3/H A 44,0 M / 25,0 M3/H</v>
          </cell>
          <cell r="C618" t="str">
            <v xml:space="preserve">UN    </v>
          </cell>
          <cell r="D618" t="str">
            <v>AS</v>
          </cell>
          <cell r="E618" t="str">
            <v>28.396,61</v>
          </cell>
        </row>
        <row r="619">
          <cell r="A619">
            <v>749</v>
          </cell>
          <cell r="B619" t="str">
            <v>BOMBA SUBMERSA PARA POCOS TUBULARES PROFUNDOS DIAMETRO DE 6 POLEGADAS, ELETRICA, TRIFASICA, POTENCIA 3,45 HP, 5 ESTAGIOS, BOCAL DE DESCARGA DIAMETRO DE 2 POLEGADAS, HM/Q = 68,5 M / 6,12 M3/H A 39,5 M / 14,04 M3/H</v>
          </cell>
          <cell r="C619" t="str">
            <v xml:space="preserve">UN    </v>
          </cell>
          <cell r="D619" t="str">
            <v>AS</v>
          </cell>
          <cell r="E619" t="str">
            <v>10.443,75</v>
          </cell>
        </row>
        <row r="620">
          <cell r="A620">
            <v>756</v>
          </cell>
          <cell r="B620" t="str">
            <v>BOMBA SUBMERSA PARA POCOS TUBULARES PROFUNDOS DIAMETRO DE 6 POLEGADAS, ELETRICA, TRIFASICA, POTENCIA 32 HP, 9 ESTAGIOS, BOCAL DE DESCARGA DIAMETRO DE 4 POLEGADAS, HM/Q = 114,0 M / 13,9 M3/H A 57,0 M / 25,0 M3/H</v>
          </cell>
          <cell r="C620" t="str">
            <v xml:space="preserve">UN    </v>
          </cell>
          <cell r="D620" t="str">
            <v>AS</v>
          </cell>
          <cell r="E620" t="str">
            <v>30.970,31</v>
          </cell>
        </row>
        <row r="621">
          <cell r="A621">
            <v>757</v>
          </cell>
          <cell r="B621" t="str">
            <v>BOMBA SUBMERSIVEL,  ELETRICA, TRIFASICA, POTENCIA 6 HP, DIAMETRO DO ROTOR 127 MM, BOCAL DE SAIDA DIAMETRO DE 3 POLEGADAS, HM/Q = 7 M / 66,90 M3/H A 26 M / 2,88 M3/H</v>
          </cell>
          <cell r="C621" t="str">
            <v xml:space="preserve">UN    </v>
          </cell>
          <cell r="D621" t="str">
            <v>AS</v>
          </cell>
          <cell r="E621" t="str">
            <v>14.062,50</v>
          </cell>
        </row>
        <row r="622">
          <cell r="A622">
            <v>10588</v>
          </cell>
          <cell r="B622" t="str">
            <v>BOMBA SUBMERSIVEL, ELETRICA, TRIFASICA, POTENCIA 0,98 HP, DIAMETRO DO ROTOR 142 MM SEMIABERTO, BOCAL DE SAIDA DIAMETRO DE 2 POLEGADAS, HM/Q = 2 M / 32 M3/H A 8 M / 16 M3/H</v>
          </cell>
          <cell r="C622" t="str">
            <v xml:space="preserve">UN    </v>
          </cell>
          <cell r="D622" t="str">
            <v>AS</v>
          </cell>
          <cell r="E622" t="str">
            <v>3.104,64</v>
          </cell>
        </row>
        <row r="623">
          <cell r="A623">
            <v>10592</v>
          </cell>
          <cell r="B623" t="str">
            <v>BOMBA SUBMERSIVEL, ELETRICA, TRIFASICA, POTENCIA 0,99 HP, DIAMETRO ROTOR 98 MM SEMIABERTO, BOCAL DE SAIDA DIAMETRO 2 POLEGADAS, HM/Q = 2 M / 28,90 M3/H A 14 M / 7 M3/H</v>
          </cell>
          <cell r="C623" t="str">
            <v xml:space="preserve">UN    </v>
          </cell>
          <cell r="D623" t="str">
            <v>AS</v>
          </cell>
          <cell r="E623" t="str">
            <v>3.750,00</v>
          </cell>
        </row>
        <row r="624">
          <cell r="A624">
            <v>10589</v>
          </cell>
          <cell r="B624" t="str">
            <v>BOMBA SUBMERSIVEL, ELETRICA, TRIFASICA, POTENCIA 1,97 HP, DIAMETRO DO ROTOR 144 MM SEMIABERTO, BOCAL DE SAIDA DIAMETRO DE 2 POLEGADAS, HM/Q = 2 M / 26,8 M3/H A 28 M / 4,6 M3/H</v>
          </cell>
          <cell r="C624" t="str">
            <v xml:space="preserve">UN    </v>
          </cell>
          <cell r="D624" t="str">
            <v>AS</v>
          </cell>
          <cell r="E624" t="str">
            <v>5.037,89</v>
          </cell>
        </row>
        <row r="625">
          <cell r="A625">
            <v>760</v>
          </cell>
          <cell r="B625" t="str">
            <v>BOMBA SUBMERSIVEL, ELETRICA, TRIFASICA, POTENCIA 13 HP, DIAMETRO DO ROTOR 170 MM, BOCAL DE SAIDA DIAMETRO DE 3 POLEGADAS, HM/Q = 11 M / 68,40 M3/H A 72 M / 3,6 M3/H</v>
          </cell>
          <cell r="C625" t="str">
            <v xml:space="preserve">UN    </v>
          </cell>
          <cell r="D625" t="str">
            <v>AS</v>
          </cell>
          <cell r="E625" t="str">
            <v>28.125,00</v>
          </cell>
        </row>
        <row r="626">
          <cell r="A626">
            <v>751</v>
          </cell>
          <cell r="B626" t="str">
            <v>BOMBA SUBMERSIVEL, ELETRICA, TRIFASICA, POTENCIA 2,96 HP, DIAMETRO DO ROTOR 144 MM SEMIABERTO, BOCAL DE SAIDA DIAMETRO DE DUAS POLEGADAS, HM/Q = 2 M / 38,8 M3/H A 28 M / 5 M3/H</v>
          </cell>
          <cell r="C626" t="str">
            <v xml:space="preserve">UN    </v>
          </cell>
          <cell r="D626" t="str">
            <v>AS</v>
          </cell>
          <cell r="E626" t="str">
            <v>4.429,68</v>
          </cell>
        </row>
        <row r="627">
          <cell r="A627">
            <v>754</v>
          </cell>
          <cell r="B627" t="str">
            <v>BOMBA SUBMERSIVEL, ELETRICA, TRIFASICA, POTENCIA 3,75 HP, DIAMETRO DO ROTOR 90 MM SEMIABERTO, BOCAL DE SAIDA DIAMETRO DE 2 POLEGADAS, HM/Q = 5 M / 61,2 M3/H A 25,5 M / 3,6 M3/H</v>
          </cell>
          <cell r="C627" t="str">
            <v xml:space="preserve">UN    </v>
          </cell>
          <cell r="D627" t="str">
            <v>AS</v>
          </cell>
          <cell r="E627" t="str">
            <v>7.031,25</v>
          </cell>
        </row>
        <row r="628">
          <cell r="A628">
            <v>14013</v>
          </cell>
          <cell r="B628" t="str">
            <v>BOMBA TRIPLEX COM MOTOR A DIESEL, NACIONAL, DIAMETRO DE SUCCAO DE 2 1/2''</v>
          </cell>
          <cell r="C628" t="str">
            <v xml:space="preserve">UN    </v>
          </cell>
          <cell r="D628" t="str">
            <v>CR</v>
          </cell>
          <cell r="E628" t="str">
            <v>175.203,02</v>
          </cell>
        </row>
        <row r="629">
          <cell r="A629">
            <v>39917</v>
          </cell>
          <cell r="B629" t="str">
            <v>BOMBA TRIPLEX, PARA INJECAO DE CALDA DE CIMENTO, VAZAO MAXIMA DE *100* LITROS/MINUTO, PRESSAO MAXIMA DE *70* BAR, POTENCIA DE 15 CV</v>
          </cell>
          <cell r="C629" t="str">
            <v xml:space="preserve">UN    </v>
          </cell>
          <cell r="D629" t="str">
            <v>CR</v>
          </cell>
          <cell r="E629" t="str">
            <v>73.964,49</v>
          </cell>
        </row>
        <row r="630">
          <cell r="A630">
            <v>38167</v>
          </cell>
          <cell r="B630" t="str">
            <v>BORBOLETA PARA JANELA TIPO GUILHOTINA, EM ZAMAC CROMADO</v>
          </cell>
          <cell r="C630" t="str">
            <v xml:space="preserve">PAR   </v>
          </cell>
          <cell r="D630" t="str">
            <v>CR</v>
          </cell>
          <cell r="E630" t="str">
            <v>22,16</v>
          </cell>
        </row>
        <row r="631">
          <cell r="A631">
            <v>36145</v>
          </cell>
          <cell r="B631" t="str">
            <v>BOTA DE PVC PRETA, CANO MEDIO, SEM FORRO</v>
          </cell>
          <cell r="C631" t="str">
            <v xml:space="preserve">PAR   </v>
          </cell>
          <cell r="D631" t="str">
            <v>CR</v>
          </cell>
          <cell r="E631" t="str">
            <v>35,65</v>
          </cell>
        </row>
        <row r="632">
          <cell r="A632">
            <v>12893</v>
          </cell>
          <cell r="B632" t="str">
            <v>BOTA DE SEGURANCA COM BIQUEIRA DE ACO E COLARINHO ACOLCHOADO</v>
          </cell>
          <cell r="C632" t="str">
            <v xml:space="preserve">PAR   </v>
          </cell>
          <cell r="D632" t="str">
            <v>CR</v>
          </cell>
          <cell r="E632" t="str">
            <v>59,42</v>
          </cell>
        </row>
        <row r="633">
          <cell r="A633">
            <v>11685</v>
          </cell>
          <cell r="B633" t="str">
            <v>BRACO / CANO PARA CHUVEIRO ELETRICO, EM ALUMINIO, 30 CM X 1/2 "</v>
          </cell>
          <cell r="C633" t="str">
            <v xml:space="preserve">UN    </v>
          </cell>
          <cell r="D633" t="str">
            <v>CR</v>
          </cell>
          <cell r="E633" t="str">
            <v>29,53</v>
          </cell>
        </row>
        <row r="634">
          <cell r="A634">
            <v>11679</v>
          </cell>
          <cell r="B634" t="str">
            <v>BRACO OU HASTE COM CANOPLA PLASTICA, 1/2 ", PARA CHUVEIRO ELETRICO</v>
          </cell>
          <cell r="C634" t="str">
            <v xml:space="preserve">UN    </v>
          </cell>
          <cell r="D634" t="str">
            <v>CR</v>
          </cell>
          <cell r="E634" t="str">
            <v>7,76</v>
          </cell>
        </row>
        <row r="635">
          <cell r="A635">
            <v>11680</v>
          </cell>
          <cell r="B635" t="str">
            <v>BRACO OU HASTE COM CANOPLA PLASTICA, 1/2 ", PARA CHUVEIRO SIMPLES</v>
          </cell>
          <cell r="C635" t="str">
            <v xml:space="preserve">UN    </v>
          </cell>
          <cell r="D635" t="str">
            <v>CR</v>
          </cell>
          <cell r="E635" t="str">
            <v>6,40</v>
          </cell>
        </row>
        <row r="636">
          <cell r="A636">
            <v>2512</v>
          </cell>
          <cell r="B636" t="str">
            <v>BRACO P/ LUMINARIA PUBLICA 1 X 1,50M ROMAGNOLE OU EQUIV</v>
          </cell>
          <cell r="C636" t="str">
            <v xml:space="preserve">UN    </v>
          </cell>
          <cell r="D636" t="str">
            <v>AS</v>
          </cell>
          <cell r="E636" t="str">
            <v>27,62</v>
          </cell>
        </row>
        <row r="637">
          <cell r="A637">
            <v>4374</v>
          </cell>
          <cell r="B637" t="str">
            <v>BUCHA DE NYLON SEM ABA S10</v>
          </cell>
          <cell r="C637" t="str">
            <v xml:space="preserve">UN    </v>
          </cell>
          <cell r="D637" t="str">
            <v>CR</v>
          </cell>
          <cell r="E637" t="str">
            <v>0,25</v>
          </cell>
        </row>
        <row r="638">
          <cell r="A638">
            <v>7568</v>
          </cell>
          <cell r="B638" t="str">
            <v>BUCHA DE NYLON SEM ABA S10, COM PARAFUSO DE 6,10 X 65 MM EM ACO ZINCADO COM ROSCA SOBERBA, CABECA CHATA E FENDA PHILLIPS</v>
          </cell>
          <cell r="C638" t="str">
            <v xml:space="preserve">UN    </v>
          </cell>
          <cell r="D638" t="str">
            <v>CR</v>
          </cell>
          <cell r="E638" t="str">
            <v>0,43</v>
          </cell>
        </row>
        <row r="639">
          <cell r="A639">
            <v>7584</v>
          </cell>
          <cell r="B639" t="str">
            <v>BUCHA DE NYLON SEM ABA S12, COM PARAFUSO DE 5/16" X 80 MM EM ACO ZINCADO COM ROSCA SOBERBA E CABECA SEXTAVADA</v>
          </cell>
          <cell r="C639" t="str">
            <v xml:space="preserve">UN    </v>
          </cell>
          <cell r="D639" t="str">
            <v>CR</v>
          </cell>
          <cell r="E639" t="str">
            <v>0,65</v>
          </cell>
        </row>
        <row r="640">
          <cell r="A640">
            <v>11945</v>
          </cell>
          <cell r="B640" t="str">
            <v>BUCHA DE NYLON SEM ABA S4</v>
          </cell>
          <cell r="C640" t="str">
            <v xml:space="preserve">UN    </v>
          </cell>
          <cell r="D640" t="str">
            <v>CR</v>
          </cell>
          <cell r="E640" t="str">
            <v>0,04</v>
          </cell>
        </row>
        <row r="641">
          <cell r="A641">
            <v>11946</v>
          </cell>
          <cell r="B641" t="str">
            <v>BUCHA DE NYLON SEM ABA S5</v>
          </cell>
          <cell r="C641" t="str">
            <v xml:space="preserve">UN    </v>
          </cell>
          <cell r="D641" t="str">
            <v>CR</v>
          </cell>
          <cell r="E641" t="str">
            <v>0,04</v>
          </cell>
        </row>
        <row r="642">
          <cell r="A642">
            <v>4375</v>
          </cell>
          <cell r="B642" t="str">
            <v>BUCHA DE NYLON SEM ABA S6</v>
          </cell>
          <cell r="C642" t="str">
            <v xml:space="preserve">UN    </v>
          </cell>
          <cell r="D642" t="str">
            <v xml:space="preserve">C </v>
          </cell>
          <cell r="E642" t="str">
            <v>0,07</v>
          </cell>
        </row>
        <row r="643">
          <cell r="A643">
            <v>11950</v>
          </cell>
          <cell r="B643" t="str">
            <v>BUCHA DE NYLON SEM ABA S6, COM PARAFUSO DE 4,20 X 40 MM EM ACO ZINCADO COM ROSCA SOBERBA, CABECA CHATA E FENDA PHILLIPS</v>
          </cell>
          <cell r="C643" t="str">
            <v xml:space="preserve">UN    </v>
          </cell>
          <cell r="D643" t="str">
            <v>CR</v>
          </cell>
          <cell r="E643" t="str">
            <v>0,14</v>
          </cell>
        </row>
        <row r="644">
          <cell r="A644">
            <v>4376</v>
          </cell>
          <cell r="B644" t="str">
            <v>BUCHA DE NYLON SEM ABA S8</v>
          </cell>
          <cell r="C644" t="str">
            <v xml:space="preserve">UN    </v>
          </cell>
          <cell r="D644" t="str">
            <v>CR</v>
          </cell>
          <cell r="E644" t="str">
            <v>0,13</v>
          </cell>
        </row>
        <row r="645">
          <cell r="A645">
            <v>7583</v>
          </cell>
          <cell r="B645" t="str">
            <v>BUCHA DE NYLON SEM ABA S8, COM PARAFUSO DE 4,80 X 50 MM EM ACO ZINCADO COM ROSCA SOBERBA, CABECA CHATA E FENDA PHILLIPS</v>
          </cell>
          <cell r="C645" t="str">
            <v xml:space="preserve">UN    </v>
          </cell>
          <cell r="D645" t="str">
            <v>CR</v>
          </cell>
          <cell r="E645" t="str">
            <v>0,29</v>
          </cell>
        </row>
        <row r="646">
          <cell r="A646">
            <v>4350</v>
          </cell>
          <cell r="B646" t="str">
            <v>BUCHA DE NYLON, DIAMETRO DO FURO 8 MM, COMPRIMENTO 40 MM, COM PARAFUSO DE ROSCA SOBERBA, CABECA CHATA, FENDA SIMPLES, 4,8 X 50 MM</v>
          </cell>
          <cell r="C646" t="str">
            <v xml:space="preserve">UN    </v>
          </cell>
          <cell r="D646" t="str">
            <v>AS</v>
          </cell>
          <cell r="E646" t="str">
            <v>0,32</v>
          </cell>
        </row>
        <row r="647">
          <cell r="A647">
            <v>39886</v>
          </cell>
          <cell r="B647" t="str">
            <v>BUCHA DE REDUCAO DE COBRE (REF 600-2) SEM ANEL DE SOLDA, PONTA X BOLSA, 22 X 15 MM</v>
          </cell>
          <cell r="C647" t="str">
            <v xml:space="preserve">UN    </v>
          </cell>
          <cell r="D647" t="str">
            <v>CR</v>
          </cell>
          <cell r="E647" t="str">
            <v>4,01</v>
          </cell>
        </row>
        <row r="648">
          <cell r="A648">
            <v>39887</v>
          </cell>
          <cell r="B648" t="str">
            <v>BUCHA DE REDUCAO DE COBRE (REF 600-2) SEM ANEL DE SOLDA, PONTA X BOLSA, 28 X 22 MM</v>
          </cell>
          <cell r="C648" t="str">
            <v xml:space="preserve">UN    </v>
          </cell>
          <cell r="D648" t="str">
            <v>CR</v>
          </cell>
          <cell r="E648" t="str">
            <v>6,02</v>
          </cell>
        </row>
        <row r="649">
          <cell r="A649">
            <v>39888</v>
          </cell>
          <cell r="B649" t="str">
            <v>BUCHA DE REDUCAO DE COBRE (REF 600-2) SEM ANEL DE SOLDA, PONTA X BOLSA, 35 X 28 MM</v>
          </cell>
          <cell r="C649" t="str">
            <v xml:space="preserve">UN    </v>
          </cell>
          <cell r="D649" t="str">
            <v>CR</v>
          </cell>
          <cell r="E649" t="str">
            <v>13,77</v>
          </cell>
        </row>
        <row r="650">
          <cell r="A650">
            <v>39890</v>
          </cell>
          <cell r="B650" t="str">
            <v>BUCHA DE REDUCAO DE COBRE (REF 600-2) SEM ANEL DE SOLDA, PONTA X BOLSA, 42 X 35 MM</v>
          </cell>
          <cell r="C650" t="str">
            <v xml:space="preserve">UN    </v>
          </cell>
          <cell r="D650" t="str">
            <v>CR</v>
          </cell>
          <cell r="E650" t="str">
            <v>23,51</v>
          </cell>
        </row>
        <row r="651">
          <cell r="A651">
            <v>39891</v>
          </cell>
          <cell r="B651" t="str">
            <v>BUCHA DE REDUCAO DE COBRE (REF 600-2) SEM ANEL DE SOLDA, PONTA X BOLSA, 54 X 42 MM</v>
          </cell>
          <cell r="C651" t="str">
            <v xml:space="preserve">UN    </v>
          </cell>
          <cell r="D651" t="str">
            <v>CR</v>
          </cell>
          <cell r="E651" t="str">
            <v>33,14</v>
          </cell>
        </row>
        <row r="652">
          <cell r="A652">
            <v>39892</v>
          </cell>
          <cell r="B652" t="str">
            <v>BUCHA DE REDUCAO DE COBRE (REF 600-2) SEM ANEL DE SOLDA, PONTA X BOLSA, 66 X 54 MM</v>
          </cell>
          <cell r="C652" t="str">
            <v xml:space="preserve">UN    </v>
          </cell>
          <cell r="D652" t="str">
            <v>CR</v>
          </cell>
          <cell r="E652" t="str">
            <v>103,32</v>
          </cell>
        </row>
        <row r="653">
          <cell r="A653">
            <v>790</v>
          </cell>
          <cell r="B653" t="str">
            <v>BUCHA DE REDUCAO DE FERRO GALVANIZADO, COM ROSCA BSP, DE 1 1/2" X 1 1/4"</v>
          </cell>
          <cell r="C653" t="str">
            <v xml:space="preserve">UN    </v>
          </cell>
          <cell r="D653" t="str">
            <v>CR</v>
          </cell>
          <cell r="E653" t="str">
            <v>11,98</v>
          </cell>
        </row>
        <row r="654">
          <cell r="A654">
            <v>766</v>
          </cell>
          <cell r="B654" t="str">
            <v>BUCHA DE REDUCAO DE FERRO GALVANIZADO, COM ROSCA BSP, DE 1 1/2" X 1/2"</v>
          </cell>
          <cell r="C654" t="str">
            <v xml:space="preserve">UN    </v>
          </cell>
          <cell r="D654" t="str">
            <v>CR</v>
          </cell>
          <cell r="E654" t="str">
            <v>11,98</v>
          </cell>
        </row>
        <row r="655">
          <cell r="A655">
            <v>791</v>
          </cell>
          <cell r="B655" t="str">
            <v>BUCHA DE REDUCAO DE FERRO GALVANIZADO, COM ROSCA BSP, DE 1 1/2" X 1"</v>
          </cell>
          <cell r="C655" t="str">
            <v xml:space="preserve">UN    </v>
          </cell>
          <cell r="D655" t="str">
            <v>CR</v>
          </cell>
          <cell r="E655" t="str">
            <v>11,98</v>
          </cell>
        </row>
        <row r="656">
          <cell r="A656">
            <v>767</v>
          </cell>
          <cell r="B656" t="str">
            <v>BUCHA DE REDUCAO DE FERRO GALVANIZADO, COM ROSCA BSP, DE 1 1/2" X 3/4"</v>
          </cell>
          <cell r="C656" t="str">
            <v xml:space="preserve">UN    </v>
          </cell>
          <cell r="D656" t="str">
            <v>CR</v>
          </cell>
          <cell r="E656" t="str">
            <v>11,98</v>
          </cell>
        </row>
        <row r="657">
          <cell r="A657">
            <v>768</v>
          </cell>
          <cell r="B657" t="str">
            <v>BUCHA DE REDUCAO DE FERRO GALVANIZADO, COM ROSCA BSP, DE 1 1/4" X 1/2"</v>
          </cell>
          <cell r="C657" t="str">
            <v xml:space="preserve">UN    </v>
          </cell>
          <cell r="D657" t="str">
            <v>CR</v>
          </cell>
          <cell r="E657" t="str">
            <v>9,40</v>
          </cell>
        </row>
        <row r="658">
          <cell r="A658">
            <v>789</v>
          </cell>
          <cell r="B658" t="str">
            <v>BUCHA DE REDUCAO DE FERRO GALVANIZADO, COM ROSCA BSP, DE 1 1/4" X 1"</v>
          </cell>
          <cell r="C658" t="str">
            <v xml:space="preserve">UN    </v>
          </cell>
          <cell r="D658" t="str">
            <v>CR</v>
          </cell>
          <cell r="E658" t="str">
            <v>9,20</v>
          </cell>
        </row>
        <row r="659">
          <cell r="A659">
            <v>769</v>
          </cell>
          <cell r="B659" t="str">
            <v>BUCHA DE REDUCAO DE FERRO GALVANIZADO, COM ROSCA BSP, DE 1 1/4" X 3/4"</v>
          </cell>
          <cell r="C659" t="str">
            <v xml:space="preserve">UN    </v>
          </cell>
          <cell r="D659" t="str">
            <v>CR</v>
          </cell>
          <cell r="E659" t="str">
            <v>9,40</v>
          </cell>
        </row>
        <row r="660">
          <cell r="A660">
            <v>770</v>
          </cell>
          <cell r="B660" t="str">
            <v>BUCHA DE REDUCAO DE FERRO GALVANIZADO, COM ROSCA BSP, DE 1/2" X 1/4"</v>
          </cell>
          <cell r="C660" t="str">
            <v xml:space="preserve">UN    </v>
          </cell>
          <cell r="D660" t="str">
            <v>CR</v>
          </cell>
          <cell r="E660" t="str">
            <v>3,32</v>
          </cell>
        </row>
        <row r="661">
          <cell r="A661">
            <v>12394</v>
          </cell>
          <cell r="B661" t="str">
            <v>BUCHA DE REDUCAO DE FERRO GALVANIZADO, COM ROSCA BSP, DE 1/2" X 3/8"</v>
          </cell>
          <cell r="C661" t="str">
            <v xml:space="preserve">UN    </v>
          </cell>
          <cell r="D661" t="str">
            <v>CR</v>
          </cell>
          <cell r="E661" t="str">
            <v>3,32</v>
          </cell>
        </row>
        <row r="662">
          <cell r="A662">
            <v>764</v>
          </cell>
          <cell r="B662" t="str">
            <v>BUCHA DE REDUCAO DE FERRO GALVANIZADO, COM ROSCA BSP, DE 1" X 1/2"</v>
          </cell>
          <cell r="C662" t="str">
            <v xml:space="preserve">UN    </v>
          </cell>
          <cell r="D662" t="str">
            <v xml:space="preserve">C </v>
          </cell>
          <cell r="E662" t="str">
            <v>5,79</v>
          </cell>
        </row>
        <row r="663">
          <cell r="A663">
            <v>765</v>
          </cell>
          <cell r="B663" t="str">
            <v>BUCHA DE REDUCAO DE FERRO GALVANIZADO, COM ROSCA BSP, DE 1" X 3/4"</v>
          </cell>
          <cell r="C663" t="str">
            <v xml:space="preserve">UN    </v>
          </cell>
          <cell r="D663" t="str">
            <v>CR</v>
          </cell>
          <cell r="E663" t="str">
            <v>5,79</v>
          </cell>
        </row>
        <row r="664">
          <cell r="A664">
            <v>787</v>
          </cell>
          <cell r="B664" t="str">
            <v>BUCHA DE REDUCAO DE FERRO GALVANIZADO, COM ROSCA BSP, DE 2 1/2" X 1 1/2"</v>
          </cell>
          <cell r="C664" t="str">
            <v xml:space="preserve">UN    </v>
          </cell>
          <cell r="D664" t="str">
            <v>CR</v>
          </cell>
          <cell r="E664" t="str">
            <v>25,86</v>
          </cell>
        </row>
        <row r="665">
          <cell r="A665">
            <v>774</v>
          </cell>
          <cell r="B665" t="str">
            <v>BUCHA DE REDUCAO DE FERRO GALVANIZADO, COM ROSCA BSP, DE 2 1/2" X 1 1/4"</v>
          </cell>
          <cell r="C665" t="str">
            <v xml:space="preserve">UN    </v>
          </cell>
          <cell r="D665" t="str">
            <v>CR</v>
          </cell>
          <cell r="E665" t="str">
            <v>25,86</v>
          </cell>
        </row>
        <row r="666">
          <cell r="A666">
            <v>773</v>
          </cell>
          <cell r="B666" t="str">
            <v>BUCHA DE REDUCAO DE FERRO GALVANIZADO, COM ROSCA BSP, DE 2 1/2" X 1"</v>
          </cell>
          <cell r="C666" t="str">
            <v xml:space="preserve">UN    </v>
          </cell>
          <cell r="D666" t="str">
            <v>CR</v>
          </cell>
          <cell r="E666" t="str">
            <v>25,86</v>
          </cell>
        </row>
        <row r="667">
          <cell r="A667">
            <v>775</v>
          </cell>
          <cell r="B667" t="str">
            <v>BUCHA DE REDUCAO DE FERRO GALVANIZADO, COM ROSCA BSP, DE 2 1/2" X 2"</v>
          </cell>
          <cell r="C667" t="str">
            <v xml:space="preserve">UN    </v>
          </cell>
          <cell r="D667" t="str">
            <v>CR</v>
          </cell>
          <cell r="E667" t="str">
            <v>25,86</v>
          </cell>
        </row>
        <row r="668">
          <cell r="A668">
            <v>788</v>
          </cell>
          <cell r="B668" t="str">
            <v>BUCHA DE REDUCAO DE FERRO GALVANIZADO, COM ROSCA BSP, DE 2" X 1 1/2"</v>
          </cell>
          <cell r="C668" t="str">
            <v xml:space="preserve">UN    </v>
          </cell>
          <cell r="D668" t="str">
            <v>CR</v>
          </cell>
          <cell r="E668" t="str">
            <v>16,07</v>
          </cell>
        </row>
        <row r="669">
          <cell r="A669">
            <v>772</v>
          </cell>
          <cell r="B669" t="str">
            <v>BUCHA DE REDUCAO DE FERRO GALVANIZADO, COM ROSCA BSP, DE 2" X 1 1/4"</v>
          </cell>
          <cell r="C669" t="str">
            <v xml:space="preserve">UN    </v>
          </cell>
          <cell r="D669" t="str">
            <v>CR</v>
          </cell>
          <cell r="E669" t="str">
            <v>16,07</v>
          </cell>
        </row>
        <row r="670">
          <cell r="A670">
            <v>771</v>
          </cell>
          <cell r="B670" t="str">
            <v>BUCHA DE REDUCAO DE FERRO GALVANIZADO, COM ROSCA BSP, DE 2" X 1"</v>
          </cell>
          <cell r="C670" t="str">
            <v xml:space="preserve">UN    </v>
          </cell>
          <cell r="D670" t="str">
            <v>CR</v>
          </cell>
          <cell r="E670" t="str">
            <v>16,07</v>
          </cell>
        </row>
        <row r="671">
          <cell r="A671">
            <v>779</v>
          </cell>
          <cell r="B671" t="str">
            <v>BUCHA DE REDUCAO DE FERRO GALVANIZADO, COM ROSCA BSP, DE 3/4" X 1/2"</v>
          </cell>
          <cell r="C671" t="str">
            <v xml:space="preserve">UN    </v>
          </cell>
          <cell r="D671" t="str">
            <v>CR</v>
          </cell>
          <cell r="E671" t="str">
            <v>3,99</v>
          </cell>
        </row>
        <row r="672">
          <cell r="A672">
            <v>776</v>
          </cell>
          <cell r="B672" t="str">
            <v>BUCHA DE REDUCAO DE FERRO GALVANIZADO, COM ROSCA BSP, DE 3" X 1 1/2"</v>
          </cell>
          <cell r="C672" t="str">
            <v xml:space="preserve">UN    </v>
          </cell>
          <cell r="D672" t="str">
            <v>CR</v>
          </cell>
          <cell r="E672" t="str">
            <v>38,12</v>
          </cell>
        </row>
        <row r="673">
          <cell r="A673">
            <v>777</v>
          </cell>
          <cell r="B673" t="str">
            <v>BUCHA DE REDUCAO DE FERRO GALVANIZADO, COM ROSCA BSP, DE 3" X 1 1/4"</v>
          </cell>
          <cell r="C673" t="str">
            <v xml:space="preserve">UN    </v>
          </cell>
          <cell r="D673" t="str">
            <v>CR</v>
          </cell>
          <cell r="E673" t="str">
            <v>37,06</v>
          </cell>
        </row>
        <row r="674">
          <cell r="A674">
            <v>780</v>
          </cell>
          <cell r="B674" t="str">
            <v>BUCHA DE REDUCAO DE FERRO GALVANIZADO, COM ROSCA BSP, DE 3" X 2 1/2"</v>
          </cell>
          <cell r="C674" t="str">
            <v xml:space="preserve">UN    </v>
          </cell>
          <cell r="D674" t="str">
            <v>CR</v>
          </cell>
          <cell r="E674" t="str">
            <v>37,25</v>
          </cell>
        </row>
        <row r="675">
          <cell r="A675">
            <v>778</v>
          </cell>
          <cell r="B675" t="str">
            <v>BUCHA DE REDUCAO DE FERRO GALVANIZADO, COM ROSCA BSP, DE 3" X 2"</v>
          </cell>
          <cell r="C675" t="str">
            <v xml:space="preserve">UN    </v>
          </cell>
          <cell r="D675" t="str">
            <v>CR</v>
          </cell>
          <cell r="E675" t="str">
            <v>38,12</v>
          </cell>
        </row>
        <row r="676">
          <cell r="A676">
            <v>781</v>
          </cell>
          <cell r="B676" t="str">
            <v>BUCHA DE REDUCAO DE FERRO GALVANIZADO, COM ROSCA BSP, DE 4" X 2 1/2"</v>
          </cell>
          <cell r="C676" t="str">
            <v xml:space="preserve">UN    </v>
          </cell>
          <cell r="D676" t="str">
            <v>CR</v>
          </cell>
          <cell r="E676" t="str">
            <v>70,44</v>
          </cell>
        </row>
        <row r="677">
          <cell r="A677">
            <v>786</v>
          </cell>
          <cell r="B677" t="str">
            <v>BUCHA DE REDUCAO DE FERRO GALVANIZADO, COM ROSCA BSP, DE 4" X 2"</v>
          </cell>
          <cell r="C677" t="str">
            <v xml:space="preserve">UN    </v>
          </cell>
          <cell r="D677" t="str">
            <v>CR</v>
          </cell>
          <cell r="E677" t="str">
            <v>70,44</v>
          </cell>
        </row>
        <row r="678">
          <cell r="A678">
            <v>782</v>
          </cell>
          <cell r="B678" t="str">
            <v>BUCHA DE REDUCAO DE FERRO GALVANIZADO, COM ROSCA BSP, DE 4" X 3"</v>
          </cell>
          <cell r="C678" t="str">
            <v xml:space="preserve">UN    </v>
          </cell>
          <cell r="D678" t="str">
            <v>CR</v>
          </cell>
          <cell r="E678" t="str">
            <v>70,44</v>
          </cell>
        </row>
        <row r="679">
          <cell r="A679">
            <v>783</v>
          </cell>
          <cell r="B679" t="str">
            <v>BUCHA DE REDUCAO DE FERRO GALVANIZADO, COM ROSCA BSP, DE 5" X 4"</v>
          </cell>
          <cell r="C679" t="str">
            <v xml:space="preserve">UN    </v>
          </cell>
          <cell r="D679" t="str">
            <v>CR</v>
          </cell>
          <cell r="E679" t="str">
            <v>192,80</v>
          </cell>
        </row>
        <row r="680">
          <cell r="A680">
            <v>785</v>
          </cell>
          <cell r="B680" t="str">
            <v>BUCHA DE REDUCAO DE FERRO GALVANIZADO, COM ROSCA BSP, DE 6" X 4"</v>
          </cell>
          <cell r="C680" t="str">
            <v xml:space="preserve">UN    </v>
          </cell>
          <cell r="D680" t="str">
            <v>CR</v>
          </cell>
          <cell r="E680" t="str">
            <v>203,71</v>
          </cell>
        </row>
        <row r="681">
          <cell r="A681">
            <v>784</v>
          </cell>
          <cell r="B681" t="str">
            <v>BUCHA DE REDUCAO DE FERRO GALVANIZADO, COM ROSCA BSP, DE 6" X 5"</v>
          </cell>
          <cell r="C681" t="str">
            <v xml:space="preserve">UN    </v>
          </cell>
          <cell r="D681" t="str">
            <v>CR</v>
          </cell>
          <cell r="E681" t="str">
            <v>218,53</v>
          </cell>
        </row>
        <row r="682">
          <cell r="A682">
            <v>831</v>
          </cell>
          <cell r="B682" t="str">
            <v>BUCHA DE REDUCAO DE PVC, SOLDAVEL, CURTA, COM 110 X 85 MM, PARA AGUA FRIA PREDIAL</v>
          </cell>
          <cell r="C682" t="str">
            <v xml:space="preserve">UN    </v>
          </cell>
          <cell r="D682" t="str">
            <v>CR</v>
          </cell>
          <cell r="E682" t="str">
            <v>78,57</v>
          </cell>
        </row>
        <row r="683">
          <cell r="A683">
            <v>828</v>
          </cell>
          <cell r="B683" t="str">
            <v>BUCHA DE REDUCAO DE PVC, SOLDAVEL, CURTA, COM 25 X 20 MM, PARA AGUA FRIA PREDIAL</v>
          </cell>
          <cell r="C683" t="str">
            <v xml:space="preserve">UN    </v>
          </cell>
          <cell r="D683" t="str">
            <v>CR</v>
          </cell>
          <cell r="E683" t="str">
            <v>0,45</v>
          </cell>
        </row>
        <row r="684">
          <cell r="A684">
            <v>829</v>
          </cell>
          <cell r="B684" t="str">
            <v>BUCHA DE REDUCAO DE PVC, SOLDAVEL, CURTA, COM 32 X 25 MM, PARA AGUA FRIA PREDIAL</v>
          </cell>
          <cell r="C684" t="str">
            <v xml:space="preserve">UN    </v>
          </cell>
          <cell r="D684" t="str">
            <v>CR</v>
          </cell>
          <cell r="E684" t="str">
            <v>0,95</v>
          </cell>
        </row>
        <row r="685">
          <cell r="A685">
            <v>812</v>
          </cell>
          <cell r="B685" t="str">
            <v>BUCHA DE REDUCAO DE PVC, SOLDAVEL, CURTA, COM 40 X 32 MM, PARA AGUA FRIA PREDIAL</v>
          </cell>
          <cell r="C685" t="str">
            <v xml:space="preserve">UN    </v>
          </cell>
          <cell r="D685" t="str">
            <v>CR</v>
          </cell>
          <cell r="E685" t="str">
            <v>2,06</v>
          </cell>
        </row>
        <row r="686">
          <cell r="A686">
            <v>819</v>
          </cell>
          <cell r="B686" t="str">
            <v>BUCHA DE REDUCAO DE PVC, SOLDAVEL, CURTA, COM 50 X 40 MM, PARA AGUA FRIA PREDIAL</v>
          </cell>
          <cell r="C686" t="str">
            <v xml:space="preserve">UN    </v>
          </cell>
          <cell r="D686" t="str">
            <v>CR</v>
          </cell>
          <cell r="E686" t="str">
            <v>3,39</v>
          </cell>
        </row>
        <row r="687">
          <cell r="A687">
            <v>818</v>
          </cell>
          <cell r="B687" t="str">
            <v>BUCHA DE REDUCAO DE PVC, SOLDAVEL, CURTA, COM 60 X 50 MM, PARA AGUA FRIA PREDIAL</v>
          </cell>
          <cell r="C687" t="str">
            <v xml:space="preserve">UN    </v>
          </cell>
          <cell r="D687" t="str">
            <v>CR</v>
          </cell>
          <cell r="E687" t="str">
            <v>5,70</v>
          </cell>
        </row>
        <row r="688">
          <cell r="A688">
            <v>823</v>
          </cell>
          <cell r="B688" t="str">
            <v>BUCHA DE REDUCAO DE PVC, SOLDAVEL, CURTA, COM 75 X 60 MM, PARA AGUA FRIA PREDIAL</v>
          </cell>
          <cell r="C688" t="str">
            <v xml:space="preserve">UN    </v>
          </cell>
          <cell r="D688" t="str">
            <v>CR</v>
          </cell>
          <cell r="E688" t="str">
            <v>17,19</v>
          </cell>
        </row>
        <row r="689">
          <cell r="A689">
            <v>830</v>
          </cell>
          <cell r="B689" t="str">
            <v>BUCHA DE REDUCAO DE PVC, SOLDAVEL, CURTA, COM 85 X 75 MM, PARA AGUA FRIA PREDIAL</v>
          </cell>
          <cell r="C689" t="str">
            <v xml:space="preserve">UN    </v>
          </cell>
          <cell r="D689" t="str">
            <v>CR</v>
          </cell>
          <cell r="E689" t="str">
            <v>14,16</v>
          </cell>
        </row>
        <row r="690">
          <cell r="A690">
            <v>826</v>
          </cell>
          <cell r="B690" t="str">
            <v>BUCHA DE REDUCAO DE PVC, SOLDAVEL, LONGA, COM 110 X 60 MM, PARA AGUA FRIA PREDIAL</v>
          </cell>
          <cell r="C690" t="str">
            <v xml:space="preserve">UN    </v>
          </cell>
          <cell r="D690" t="str">
            <v>CR</v>
          </cell>
          <cell r="E690" t="str">
            <v>44,06</v>
          </cell>
        </row>
        <row r="691">
          <cell r="A691">
            <v>827</v>
          </cell>
          <cell r="B691" t="str">
            <v>BUCHA DE REDUCAO DE PVC, SOLDAVEL, LONGA, COM 110 X 75 MM, PARA AGUA FRIA PREDIAL</v>
          </cell>
          <cell r="C691" t="str">
            <v xml:space="preserve">UN    </v>
          </cell>
          <cell r="D691" t="str">
            <v>CR</v>
          </cell>
          <cell r="E691" t="str">
            <v>37,23</v>
          </cell>
        </row>
        <row r="692">
          <cell r="A692">
            <v>832</v>
          </cell>
          <cell r="B692" t="str">
            <v>BUCHA DE REDUCAO DE PVC, SOLDAVEL, LONGA, COM 32 X 20 MM, PARA AGUA FRIA PREDIAL</v>
          </cell>
          <cell r="C692" t="str">
            <v xml:space="preserve">UN    </v>
          </cell>
          <cell r="D692" t="str">
            <v>CR</v>
          </cell>
          <cell r="E692" t="str">
            <v>2,57</v>
          </cell>
        </row>
        <row r="693">
          <cell r="A693">
            <v>833</v>
          </cell>
          <cell r="B693" t="str">
            <v>BUCHA DE REDUCAO DE PVC, SOLDAVEL, LONGA, COM 40 X 20 MM, PARA AGUA FRIA PREDIAL</v>
          </cell>
          <cell r="C693" t="str">
            <v xml:space="preserve">UN    </v>
          </cell>
          <cell r="D693" t="str">
            <v>CR</v>
          </cell>
          <cell r="E693" t="str">
            <v>3,65</v>
          </cell>
        </row>
        <row r="694">
          <cell r="A694">
            <v>834</v>
          </cell>
          <cell r="B694" t="str">
            <v>BUCHA DE REDUCAO DE PVC, SOLDAVEL, LONGA, COM 40 X 25 MM, PARA AGUA FRIA PREDIAL</v>
          </cell>
          <cell r="C694" t="str">
            <v xml:space="preserve">UN    </v>
          </cell>
          <cell r="D694" t="str">
            <v>CR</v>
          </cell>
          <cell r="E694" t="str">
            <v>4,00</v>
          </cell>
        </row>
        <row r="695">
          <cell r="A695">
            <v>825</v>
          </cell>
          <cell r="B695" t="str">
            <v>BUCHA DE REDUCAO DE PVC, SOLDAVEL, LONGA, COM 50 X 20 MM, PARA AGUA FRIA PREDIAL</v>
          </cell>
          <cell r="C695" t="str">
            <v xml:space="preserve">UN    </v>
          </cell>
          <cell r="D695" t="str">
            <v>CR</v>
          </cell>
          <cell r="E695" t="str">
            <v>4,47</v>
          </cell>
        </row>
        <row r="696">
          <cell r="A696">
            <v>813</v>
          </cell>
          <cell r="B696" t="str">
            <v>BUCHA DE REDUCAO DE PVC, SOLDAVEL, LONGA, COM 50 X 25 MM, PARA AGUA FRIA PREDIAL</v>
          </cell>
          <cell r="C696" t="str">
            <v xml:space="preserve">UN    </v>
          </cell>
          <cell r="D696" t="str">
            <v>CR</v>
          </cell>
          <cell r="E696" t="str">
            <v>4,39</v>
          </cell>
        </row>
        <row r="697">
          <cell r="A697">
            <v>820</v>
          </cell>
          <cell r="B697" t="str">
            <v>BUCHA DE REDUCAO DE PVC, SOLDAVEL, LONGA, COM 50 X 32 MM, PARA AGUA FRIA PREDIAL</v>
          </cell>
          <cell r="C697" t="str">
            <v xml:space="preserve">UN    </v>
          </cell>
          <cell r="D697" t="str">
            <v>CR</v>
          </cell>
          <cell r="E697" t="str">
            <v>5,57</v>
          </cell>
        </row>
        <row r="698">
          <cell r="A698">
            <v>816</v>
          </cell>
          <cell r="B698" t="str">
            <v>BUCHA DE REDUCAO DE PVC, SOLDAVEL, LONGA, COM 60 X 25 MM, PARA AGUA FRIA PREDIAL</v>
          </cell>
          <cell r="C698" t="str">
            <v xml:space="preserve">UN    </v>
          </cell>
          <cell r="D698" t="str">
            <v>CR</v>
          </cell>
          <cell r="E698" t="str">
            <v>9,48</v>
          </cell>
        </row>
        <row r="699">
          <cell r="A699">
            <v>814</v>
          </cell>
          <cell r="B699" t="str">
            <v>BUCHA DE REDUCAO DE PVC, SOLDAVEL, LONGA, COM 60 X 32 MM, PARA AGUA FRIA PREDIAL</v>
          </cell>
          <cell r="C699" t="str">
            <v xml:space="preserve">UN    </v>
          </cell>
          <cell r="D699" t="str">
            <v>CR</v>
          </cell>
          <cell r="E699" t="str">
            <v>11,46</v>
          </cell>
        </row>
        <row r="700">
          <cell r="A700">
            <v>815</v>
          </cell>
          <cell r="B700" t="str">
            <v>BUCHA DE REDUCAO DE PVC, SOLDAVEL, LONGA, COM 60 X 40 MM, PARA AGUA FRIA PREDIAL</v>
          </cell>
          <cell r="C700" t="str">
            <v xml:space="preserve">UN    </v>
          </cell>
          <cell r="D700" t="str">
            <v>CR</v>
          </cell>
          <cell r="E700" t="str">
            <v>12,38</v>
          </cell>
        </row>
        <row r="701">
          <cell r="A701">
            <v>822</v>
          </cell>
          <cell r="B701" t="str">
            <v>BUCHA DE REDUCAO DE PVC, SOLDAVEL, LONGA, COM 60 X 50 MM, PARA AGUA FRIA PREDIAL</v>
          </cell>
          <cell r="C701" t="str">
            <v xml:space="preserve">UN    </v>
          </cell>
          <cell r="D701" t="str">
            <v>CR</v>
          </cell>
          <cell r="E701" t="str">
            <v>15,08</v>
          </cell>
        </row>
        <row r="702">
          <cell r="A702">
            <v>821</v>
          </cell>
          <cell r="B702" t="str">
            <v>BUCHA DE REDUCAO DE PVC, SOLDAVEL, LONGA, COM 75 X 50 MM, PARA AGUA FRIA PREDIAL</v>
          </cell>
          <cell r="C702" t="str">
            <v xml:space="preserve">UN    </v>
          </cell>
          <cell r="D702" t="str">
            <v>CR</v>
          </cell>
          <cell r="E702" t="str">
            <v>17,63</v>
          </cell>
        </row>
        <row r="703">
          <cell r="A703">
            <v>817</v>
          </cell>
          <cell r="B703" t="str">
            <v>BUCHA DE REDUCAO DE PVC, SOLDAVEL, LONGA, COM 85 X 60 MM, PARA AGUA FRIA PREDIAL</v>
          </cell>
          <cell r="C703" t="str">
            <v xml:space="preserve">UN    </v>
          </cell>
          <cell r="D703" t="str">
            <v>CR</v>
          </cell>
          <cell r="E703" t="str">
            <v>20,96</v>
          </cell>
        </row>
        <row r="704">
          <cell r="A704">
            <v>20086</v>
          </cell>
          <cell r="B704" t="str">
            <v>BUCHA DE REDUCAO DE PVC, SOLDAVEL, LONGA, 50 X 40 MM, PARA ESGOTO PREDIAL</v>
          </cell>
          <cell r="C704" t="str">
            <v xml:space="preserve">UN    </v>
          </cell>
          <cell r="D704" t="str">
            <v>CR</v>
          </cell>
          <cell r="E704" t="str">
            <v>1,89</v>
          </cell>
        </row>
        <row r="705">
          <cell r="A705">
            <v>39191</v>
          </cell>
          <cell r="B705" t="str">
            <v>BUCHA DE REDUCAO EM ALUMINIO, COM ROSCA, DE 1 1/2" X 1 1/4", PARA ELETRODUTO</v>
          </cell>
          <cell r="C705" t="str">
            <v xml:space="preserve">UN    </v>
          </cell>
          <cell r="D705" t="str">
            <v>AS</v>
          </cell>
          <cell r="E705" t="str">
            <v>14,51</v>
          </cell>
        </row>
        <row r="706">
          <cell r="A706">
            <v>39190</v>
          </cell>
          <cell r="B706" t="str">
            <v>BUCHA DE REDUCAO EM ALUMINIO, COM ROSCA, DE 1 1/2" X 1", PARA ELETRODUTO</v>
          </cell>
          <cell r="C706" t="str">
            <v xml:space="preserve">UN    </v>
          </cell>
          <cell r="D706" t="str">
            <v>AS</v>
          </cell>
          <cell r="E706" t="str">
            <v>15,16</v>
          </cell>
        </row>
        <row r="707">
          <cell r="A707">
            <v>39189</v>
          </cell>
          <cell r="B707" t="str">
            <v>BUCHA DE REDUCAO EM ALUMINIO, COM ROSCA, DE 1 1/2" X 3/4", PARA ELETRODUTO</v>
          </cell>
          <cell r="C707" t="str">
            <v xml:space="preserve">UN    </v>
          </cell>
          <cell r="D707" t="str">
            <v>AS</v>
          </cell>
          <cell r="E707" t="str">
            <v>16,05</v>
          </cell>
        </row>
        <row r="708">
          <cell r="A708">
            <v>39186</v>
          </cell>
          <cell r="B708" t="str">
            <v>BUCHA DE REDUCAO EM ALUMINIO, COM ROSCA, DE 1 1/4" X 1/2", PARA ELETRODUTO</v>
          </cell>
          <cell r="C708" t="str">
            <v xml:space="preserve">UN    </v>
          </cell>
          <cell r="D708" t="str">
            <v>AS</v>
          </cell>
          <cell r="E708" t="str">
            <v>14,36</v>
          </cell>
        </row>
        <row r="709">
          <cell r="A709">
            <v>39188</v>
          </cell>
          <cell r="B709" t="str">
            <v>BUCHA DE REDUCAO EM ALUMINIO, COM ROSCA, DE 1 1/4" X 1", PARA ELETRODUTO</v>
          </cell>
          <cell r="C709" t="str">
            <v xml:space="preserve">UN    </v>
          </cell>
          <cell r="D709" t="str">
            <v>AS</v>
          </cell>
          <cell r="E709" t="str">
            <v>11,81</v>
          </cell>
        </row>
        <row r="710">
          <cell r="A710">
            <v>39187</v>
          </cell>
          <cell r="B710" t="str">
            <v>BUCHA DE REDUCAO EM ALUMINIO, COM ROSCA, DE 1 1/4" X 3/4", PARA ELETRODUTO</v>
          </cell>
          <cell r="C710" t="str">
            <v xml:space="preserve">UN    </v>
          </cell>
          <cell r="D710" t="str">
            <v>AS</v>
          </cell>
          <cell r="E710" t="str">
            <v>12,38</v>
          </cell>
        </row>
        <row r="711">
          <cell r="A711">
            <v>39184</v>
          </cell>
          <cell r="B711" t="str">
            <v>BUCHA DE REDUCAO EM ALUMINIO, COM ROSCA, DE 1" X 1/2", PARA ELETRODUTO</v>
          </cell>
          <cell r="C711" t="str">
            <v xml:space="preserve">UN    </v>
          </cell>
          <cell r="D711" t="str">
            <v>AS</v>
          </cell>
          <cell r="E711" t="str">
            <v>4,66</v>
          </cell>
        </row>
        <row r="712">
          <cell r="A712">
            <v>39185</v>
          </cell>
          <cell r="B712" t="str">
            <v>BUCHA DE REDUCAO EM ALUMINIO, COM ROSCA, DE 1" X 3/4", PARA ELETRODUTO</v>
          </cell>
          <cell r="C712" t="str">
            <v xml:space="preserve">UN    </v>
          </cell>
          <cell r="D712" t="str">
            <v>AS</v>
          </cell>
          <cell r="E712" t="str">
            <v>4,24</v>
          </cell>
        </row>
        <row r="713">
          <cell r="A713">
            <v>39198</v>
          </cell>
          <cell r="B713" t="str">
            <v>BUCHA DE REDUCAO EM ALUMINIO, COM ROSCA, DE 2 1/2" X 1 1/2", PARA ELETRODUTO</v>
          </cell>
          <cell r="C713" t="str">
            <v xml:space="preserve">UN    </v>
          </cell>
          <cell r="D713" t="str">
            <v>AS</v>
          </cell>
          <cell r="E713" t="str">
            <v>47,62</v>
          </cell>
        </row>
        <row r="714">
          <cell r="A714">
            <v>39197</v>
          </cell>
          <cell r="B714" t="str">
            <v>BUCHA DE REDUCAO EM ALUMINIO, COM ROSCA, DE 2 1/2" X 1 1/4", PARA ELETRODUTO</v>
          </cell>
          <cell r="C714" t="str">
            <v xml:space="preserve">UN    </v>
          </cell>
          <cell r="D714" t="str">
            <v>AS</v>
          </cell>
          <cell r="E714" t="str">
            <v>49,74</v>
          </cell>
        </row>
        <row r="715">
          <cell r="A715">
            <v>39196</v>
          </cell>
          <cell r="B715" t="str">
            <v>BUCHA DE REDUCAO EM ALUMINIO, COM ROSCA, DE 2 1/2" X 1", PARA ELETRODUTO</v>
          </cell>
          <cell r="C715" t="str">
            <v xml:space="preserve">UN    </v>
          </cell>
          <cell r="D715" t="str">
            <v>AS</v>
          </cell>
          <cell r="E715" t="str">
            <v>51,30</v>
          </cell>
        </row>
        <row r="716">
          <cell r="A716">
            <v>39199</v>
          </cell>
          <cell r="B716" t="str">
            <v>BUCHA DE REDUCAO EM ALUMINIO, COM ROSCA, DE 2 1/2" X 2", PARA ELETRODUTO</v>
          </cell>
          <cell r="C716" t="str">
            <v xml:space="preserve">UN    </v>
          </cell>
          <cell r="D716" t="str">
            <v>AS</v>
          </cell>
          <cell r="E716" t="str">
            <v>45,82</v>
          </cell>
        </row>
        <row r="717">
          <cell r="A717">
            <v>39195</v>
          </cell>
          <cell r="B717" t="str">
            <v>BUCHA DE REDUCAO EM ALUMINIO, COM ROSCA, DE 2" X 1 1/2", PARA ELETRODUTO</v>
          </cell>
          <cell r="C717" t="str">
            <v xml:space="preserve">UN    </v>
          </cell>
          <cell r="D717" t="str">
            <v>AS</v>
          </cell>
          <cell r="E717" t="str">
            <v>26,45</v>
          </cell>
        </row>
        <row r="718">
          <cell r="A718">
            <v>39194</v>
          </cell>
          <cell r="B718" t="str">
            <v>BUCHA DE REDUCAO EM ALUMINIO, COM ROSCA, DE 2" X 1 1/4", PARA ELETRODUTO</v>
          </cell>
          <cell r="C718" t="str">
            <v xml:space="preserve">UN    </v>
          </cell>
          <cell r="D718" t="str">
            <v>AS</v>
          </cell>
          <cell r="E718" t="str">
            <v>28,30</v>
          </cell>
        </row>
        <row r="719">
          <cell r="A719">
            <v>39193</v>
          </cell>
          <cell r="B719" t="str">
            <v>BUCHA DE REDUCAO EM ALUMINIO, COM ROSCA, DE 2" X 1", PARA ELETRODUTO</v>
          </cell>
          <cell r="C719" t="str">
            <v xml:space="preserve">UN    </v>
          </cell>
          <cell r="D719" t="str">
            <v>AS</v>
          </cell>
          <cell r="E719" t="str">
            <v>31,02</v>
          </cell>
        </row>
        <row r="720">
          <cell r="A720">
            <v>39192</v>
          </cell>
          <cell r="B720" t="str">
            <v>BUCHA DE REDUCAO EM ALUMINIO, COM ROSCA, DE 2" X 3/4", PARA ELETRODUTO</v>
          </cell>
          <cell r="C720" t="str">
            <v xml:space="preserve">UN    </v>
          </cell>
          <cell r="D720" t="str">
            <v>AS</v>
          </cell>
          <cell r="E720" t="str">
            <v>32,27</v>
          </cell>
        </row>
        <row r="721">
          <cell r="A721">
            <v>39920</v>
          </cell>
          <cell r="B721" t="str">
            <v>BUCHA DE REDUCAO EM ALUMINIO, COM ROSCA, DE 3/4" X 1/2",  PARA ELETRODUTO</v>
          </cell>
          <cell r="C721" t="str">
            <v xml:space="preserve">UN    </v>
          </cell>
          <cell r="D721" t="str">
            <v>AS</v>
          </cell>
          <cell r="E721" t="str">
            <v>3,90</v>
          </cell>
        </row>
        <row r="722">
          <cell r="A722">
            <v>39201</v>
          </cell>
          <cell r="B722" t="str">
            <v>BUCHA DE REDUCAO EM ALUMINIO, COM ROSCA, DE 3" X 1 1/2", PARA ELETRODUTO</v>
          </cell>
          <cell r="C722" t="str">
            <v xml:space="preserve">UN    </v>
          </cell>
          <cell r="D722" t="str">
            <v>AS</v>
          </cell>
          <cell r="E722" t="str">
            <v>56,93</v>
          </cell>
        </row>
        <row r="723">
          <cell r="A723">
            <v>39200</v>
          </cell>
          <cell r="B723" t="str">
            <v>BUCHA DE REDUCAO EM ALUMINIO, COM ROSCA, DE 3" X 1 1/4", PARA ELETRODUTO</v>
          </cell>
          <cell r="C723" t="str">
            <v xml:space="preserve">UN    </v>
          </cell>
          <cell r="D723" t="str">
            <v>AS</v>
          </cell>
          <cell r="E723" t="str">
            <v>57,39</v>
          </cell>
        </row>
        <row r="724">
          <cell r="A724">
            <v>39203</v>
          </cell>
          <cell r="B724" t="str">
            <v>BUCHA DE REDUCAO EM ALUMINIO, COM ROSCA, DE 3" X 2 1/2", PARA ELETRODUTO</v>
          </cell>
          <cell r="C724" t="str">
            <v xml:space="preserve">UN    </v>
          </cell>
          <cell r="D724" t="str">
            <v>AS</v>
          </cell>
          <cell r="E724" t="str">
            <v>46,34</v>
          </cell>
        </row>
        <row r="725">
          <cell r="A725">
            <v>39202</v>
          </cell>
          <cell r="B725" t="str">
            <v>BUCHA DE REDUCAO EM ALUMINIO, COM ROSCA, DE 3" X 2", PARA ELETRODUTO</v>
          </cell>
          <cell r="C725" t="str">
            <v xml:space="preserve">UN    </v>
          </cell>
          <cell r="D725" t="str">
            <v>AS</v>
          </cell>
          <cell r="E725" t="str">
            <v>54,43</v>
          </cell>
        </row>
        <row r="726">
          <cell r="A726">
            <v>39205</v>
          </cell>
          <cell r="B726" t="str">
            <v>BUCHA DE REDUCAO EM ALUMINIO, COM ROSCA, DE 4" X 2 1/2", PARA ELETRODUTO</v>
          </cell>
          <cell r="C726" t="str">
            <v xml:space="preserve">UN    </v>
          </cell>
          <cell r="D726" t="str">
            <v>AS</v>
          </cell>
          <cell r="E726" t="str">
            <v>90,82</v>
          </cell>
        </row>
        <row r="727">
          <cell r="A727">
            <v>39204</v>
          </cell>
          <cell r="B727" t="str">
            <v>BUCHA DE REDUCAO EM ALUMINIO, COM ROSCA, DE 4" X 2", PARA ELETRODUTO</v>
          </cell>
          <cell r="C727" t="str">
            <v xml:space="preserve">UN    </v>
          </cell>
          <cell r="D727" t="str">
            <v>AS</v>
          </cell>
          <cell r="E727" t="str">
            <v>93,01</v>
          </cell>
        </row>
        <row r="728">
          <cell r="A728">
            <v>39206</v>
          </cell>
          <cell r="B728" t="str">
            <v>BUCHA DE REDUCAO EM ALUMINIO, COM ROSCA, DE 4" X 3", PARA ELETRODUTO</v>
          </cell>
          <cell r="C728" t="str">
            <v xml:space="preserve">UN    </v>
          </cell>
          <cell r="D728" t="str">
            <v>AS</v>
          </cell>
          <cell r="E728" t="str">
            <v>88,24</v>
          </cell>
        </row>
        <row r="729">
          <cell r="A729">
            <v>797</v>
          </cell>
          <cell r="B729" t="str">
            <v>BUCHA DE REDUCAO PVC ROSCAVEL 1 1/2" X 1"</v>
          </cell>
          <cell r="C729" t="str">
            <v xml:space="preserve">UN    </v>
          </cell>
          <cell r="D729" t="str">
            <v>CR</v>
          </cell>
          <cell r="E729" t="str">
            <v>8,20</v>
          </cell>
        </row>
        <row r="730">
          <cell r="A730">
            <v>798</v>
          </cell>
          <cell r="B730" t="str">
            <v>BUCHA DE REDUCAO PVC ROSCAVEL 3/4" X 1/2"</v>
          </cell>
          <cell r="C730" t="str">
            <v xml:space="preserve">UN    </v>
          </cell>
          <cell r="D730" t="str">
            <v>CR</v>
          </cell>
          <cell r="E730" t="str">
            <v>1,12</v>
          </cell>
        </row>
        <row r="731">
          <cell r="A731">
            <v>796</v>
          </cell>
          <cell r="B731" t="str">
            <v>BUCHA DE REDUCAO PVC ROSCAVEL, 1 1/2" X 3/4"</v>
          </cell>
          <cell r="C731" t="str">
            <v xml:space="preserve">UN    </v>
          </cell>
          <cell r="D731" t="str">
            <v>CR</v>
          </cell>
          <cell r="E731" t="str">
            <v>7,85</v>
          </cell>
        </row>
        <row r="732">
          <cell r="A732">
            <v>799</v>
          </cell>
          <cell r="B732" t="str">
            <v>BUCHA DE REDUCAO PVC ROSCAVEL, 1" X 1/2"</v>
          </cell>
          <cell r="C732" t="str">
            <v xml:space="preserve">UN    </v>
          </cell>
          <cell r="D732" t="str">
            <v>CR</v>
          </cell>
          <cell r="E732" t="str">
            <v>3,69</v>
          </cell>
        </row>
        <row r="733">
          <cell r="A733">
            <v>792</v>
          </cell>
          <cell r="B733" t="str">
            <v>BUCHA DE REDUCAO PVC ROSCAVEL, 1" X 3/4"</v>
          </cell>
          <cell r="C733" t="str">
            <v xml:space="preserve">UN    </v>
          </cell>
          <cell r="D733" t="str">
            <v>CR</v>
          </cell>
          <cell r="E733" t="str">
            <v>3,75</v>
          </cell>
        </row>
        <row r="734">
          <cell r="A734">
            <v>804</v>
          </cell>
          <cell r="B734" t="str">
            <v>BUCHA DE REDUCAO PVC, ROSCAVEL,  2"  X 1 1/2 "</v>
          </cell>
          <cell r="C734" t="str">
            <v xml:space="preserve">UN    </v>
          </cell>
          <cell r="D734" t="str">
            <v>CR</v>
          </cell>
          <cell r="E734" t="str">
            <v>18,62</v>
          </cell>
        </row>
        <row r="735">
          <cell r="A735">
            <v>793</v>
          </cell>
          <cell r="B735" t="str">
            <v>BUCHA DE REDUCAO PVC, ROSCAVEL, 1 1/2"  X1 1/4 "</v>
          </cell>
          <cell r="C735" t="str">
            <v xml:space="preserve">UN    </v>
          </cell>
          <cell r="D735" t="str">
            <v>CR</v>
          </cell>
          <cell r="E735" t="str">
            <v>7,99</v>
          </cell>
        </row>
        <row r="736">
          <cell r="A736">
            <v>801</v>
          </cell>
          <cell r="B736" t="str">
            <v>BUCHA DE REDUCAO PVC, ROSCAVEL, 1 1/4"  X 3/4 "</v>
          </cell>
          <cell r="C736" t="str">
            <v xml:space="preserve">UN    </v>
          </cell>
          <cell r="D736" t="str">
            <v>CR</v>
          </cell>
          <cell r="E736" t="str">
            <v>5,70</v>
          </cell>
        </row>
        <row r="737">
          <cell r="A737">
            <v>794</v>
          </cell>
          <cell r="B737" t="str">
            <v>BUCHA DE REDUCAO PVC, ROSCAVEL, 1 1/4" X 1 "</v>
          </cell>
          <cell r="C737" t="str">
            <v xml:space="preserve">UN    </v>
          </cell>
          <cell r="D737" t="str">
            <v>CR</v>
          </cell>
          <cell r="E737" t="str">
            <v>5,89</v>
          </cell>
        </row>
        <row r="738">
          <cell r="A738">
            <v>802</v>
          </cell>
          <cell r="B738" t="str">
            <v>BUCHA DE REDUCAO PVC, ROSCAVEL, 2"  X 1 "</v>
          </cell>
          <cell r="C738" t="str">
            <v xml:space="preserve">UN    </v>
          </cell>
          <cell r="D738" t="str">
            <v>CR</v>
          </cell>
          <cell r="E738" t="str">
            <v>16,42</v>
          </cell>
        </row>
        <row r="739">
          <cell r="A739">
            <v>803</v>
          </cell>
          <cell r="B739" t="str">
            <v>BUCHA DE REDUCAO PVC, ROSCAVEL, 2"  X 1 1/4 "</v>
          </cell>
          <cell r="C739" t="str">
            <v xml:space="preserve">UN    </v>
          </cell>
          <cell r="D739" t="str">
            <v>CR</v>
          </cell>
          <cell r="E739" t="str">
            <v>14,32</v>
          </cell>
        </row>
        <row r="740">
          <cell r="A740">
            <v>38001</v>
          </cell>
          <cell r="B740" t="str">
            <v>BUCHA DE REDUCAO, CPVC, SOLDAVEL, 22 X 15 MM, PARA AGUA QUENTE</v>
          </cell>
          <cell r="C740" t="str">
            <v xml:space="preserve">UN    </v>
          </cell>
          <cell r="D740" t="str">
            <v>CR</v>
          </cell>
          <cell r="E740" t="str">
            <v>0,95</v>
          </cell>
        </row>
        <row r="741">
          <cell r="A741">
            <v>38002</v>
          </cell>
          <cell r="B741" t="str">
            <v>BUCHA DE REDUCAO, CPVC, SOLDAVEL, 28 X 22 MM, PARA AGUA QUENTE</v>
          </cell>
          <cell r="C741" t="str">
            <v xml:space="preserve">UN    </v>
          </cell>
          <cell r="D741" t="str">
            <v>CR</v>
          </cell>
          <cell r="E741" t="str">
            <v>1,76</v>
          </cell>
        </row>
        <row r="742">
          <cell r="A742">
            <v>38003</v>
          </cell>
          <cell r="B742" t="str">
            <v>BUCHA DE REDUCAO, CPVC, SOLDAVEL, 35 X 28 MM, PARA AGUA QUENTE</v>
          </cell>
          <cell r="C742" t="str">
            <v xml:space="preserve">UN    </v>
          </cell>
          <cell r="D742" t="str">
            <v>CR</v>
          </cell>
          <cell r="E742" t="str">
            <v>21,17</v>
          </cell>
        </row>
        <row r="743">
          <cell r="A743">
            <v>38004</v>
          </cell>
          <cell r="B743" t="str">
            <v>BUCHA DE REDUCAO, CPVC, SOLDAVEL, 42 X 22 MM, PARA AGUA QUENTE</v>
          </cell>
          <cell r="C743" t="str">
            <v xml:space="preserve">UN    </v>
          </cell>
          <cell r="D743" t="str">
            <v>CR</v>
          </cell>
          <cell r="E743" t="str">
            <v>28,31</v>
          </cell>
        </row>
        <row r="744">
          <cell r="A744">
            <v>36327</v>
          </cell>
          <cell r="B744" t="str">
            <v>BUCHA DE REDUCAO, PPR, DN 25 X 20 MM, PARA AGUA QUENTE PREDIAL</v>
          </cell>
          <cell r="C744" t="str">
            <v xml:space="preserve">UN    </v>
          </cell>
          <cell r="D744" t="str">
            <v>AS</v>
          </cell>
          <cell r="E744" t="str">
            <v>2,21</v>
          </cell>
        </row>
        <row r="745">
          <cell r="A745">
            <v>38992</v>
          </cell>
          <cell r="B745" t="str">
            <v>BUCHA DE REDUCAO, PPR, DN 32 X 25 MM, PARA AGUA QUENTE E FRIA PREDIAL</v>
          </cell>
          <cell r="C745" t="str">
            <v xml:space="preserve">UN    </v>
          </cell>
          <cell r="D745" t="str">
            <v>AS</v>
          </cell>
          <cell r="E745" t="str">
            <v>3,54</v>
          </cell>
        </row>
        <row r="746">
          <cell r="A746">
            <v>38993</v>
          </cell>
          <cell r="B746" t="str">
            <v>BUCHA DE REDUCAO, PPR, DN 40 X 25 MM, PARA AGUA QUENTE E FRIA PREDIAL</v>
          </cell>
          <cell r="C746" t="str">
            <v xml:space="preserve">UN    </v>
          </cell>
          <cell r="D746" t="str">
            <v>AS</v>
          </cell>
          <cell r="E746" t="str">
            <v>10,10</v>
          </cell>
        </row>
        <row r="747">
          <cell r="A747">
            <v>38418</v>
          </cell>
          <cell r="B747" t="str">
            <v>BUCHA DE REDUCAO, PVC, LONGA, SERIE R, DN 50 X 40 MM, PARA ESGOTO OU AGUAS PLUVIAIS PREDIAIS</v>
          </cell>
          <cell r="C747" t="str">
            <v xml:space="preserve">UN    </v>
          </cell>
          <cell r="D747" t="str">
            <v>CR</v>
          </cell>
          <cell r="E747" t="str">
            <v>5,48</v>
          </cell>
        </row>
        <row r="748">
          <cell r="A748">
            <v>39178</v>
          </cell>
          <cell r="B748" t="str">
            <v>BUCHA EM ALUMINIO, COM ROSCA, DE  1 1/2", PARA ELETRODUTO</v>
          </cell>
          <cell r="C748" t="str">
            <v xml:space="preserve">UN    </v>
          </cell>
          <cell r="D748" t="str">
            <v>AS</v>
          </cell>
          <cell r="E748" t="str">
            <v>1,57</v>
          </cell>
        </row>
        <row r="749">
          <cell r="A749">
            <v>39177</v>
          </cell>
          <cell r="B749" t="str">
            <v>BUCHA EM ALUMINIO, COM ROSCA, DE 1 1/4", PARA ELETRODUTO</v>
          </cell>
          <cell r="C749" t="str">
            <v xml:space="preserve">UN    </v>
          </cell>
          <cell r="D749" t="str">
            <v>AS</v>
          </cell>
          <cell r="E749" t="str">
            <v>1,42</v>
          </cell>
        </row>
        <row r="750">
          <cell r="A750">
            <v>39174</v>
          </cell>
          <cell r="B750" t="str">
            <v>BUCHA EM ALUMINIO, COM ROSCA, DE 1/2", PARA ELETRODUTO</v>
          </cell>
          <cell r="C750" t="str">
            <v xml:space="preserve">UN    </v>
          </cell>
          <cell r="D750" t="str">
            <v>AS</v>
          </cell>
          <cell r="E750" t="str">
            <v>0,71</v>
          </cell>
        </row>
        <row r="751">
          <cell r="A751">
            <v>39176</v>
          </cell>
          <cell r="B751" t="str">
            <v>BUCHA EM ALUMINIO, COM ROSCA, DE 1", PARA ELETRODUTO</v>
          </cell>
          <cell r="C751" t="str">
            <v xml:space="preserve">UN    </v>
          </cell>
          <cell r="D751" t="str">
            <v>AS</v>
          </cell>
          <cell r="E751" t="str">
            <v>0,93</v>
          </cell>
        </row>
        <row r="752">
          <cell r="A752">
            <v>39180</v>
          </cell>
          <cell r="B752" t="str">
            <v>BUCHA EM ALUMINIO, COM ROSCA, DE 2 1/2", PARA ELETRODUTO</v>
          </cell>
          <cell r="C752" t="str">
            <v xml:space="preserve">UN    </v>
          </cell>
          <cell r="D752" t="str">
            <v>AS</v>
          </cell>
          <cell r="E752" t="str">
            <v>4,26</v>
          </cell>
        </row>
        <row r="753">
          <cell r="A753">
            <v>39179</v>
          </cell>
          <cell r="B753" t="str">
            <v>BUCHA EM ALUMINIO, COM ROSCA, DE 2", PARA ELETRODUTO</v>
          </cell>
          <cell r="C753" t="str">
            <v xml:space="preserve">UN    </v>
          </cell>
          <cell r="D753" t="str">
            <v>AS</v>
          </cell>
          <cell r="E753" t="str">
            <v>3,77</v>
          </cell>
        </row>
        <row r="754">
          <cell r="A754">
            <v>39175</v>
          </cell>
          <cell r="B754" t="str">
            <v>BUCHA EM ALUMINIO, COM ROSCA, DE 3/4", PARA ELETRODUTO</v>
          </cell>
          <cell r="C754" t="str">
            <v xml:space="preserve">UN    </v>
          </cell>
          <cell r="D754" t="str">
            <v>AS</v>
          </cell>
          <cell r="E754" t="str">
            <v>0,86</v>
          </cell>
        </row>
        <row r="755">
          <cell r="A755">
            <v>39217</v>
          </cell>
          <cell r="B755" t="str">
            <v>BUCHA EM ALUMINIO, COM ROSCA, DE 3/8", PARA ELETRODUTO</v>
          </cell>
          <cell r="C755" t="str">
            <v xml:space="preserve">UN    </v>
          </cell>
          <cell r="D755" t="str">
            <v>AS</v>
          </cell>
          <cell r="E755" t="str">
            <v>0,67</v>
          </cell>
        </row>
        <row r="756">
          <cell r="A756">
            <v>39181</v>
          </cell>
          <cell r="B756" t="str">
            <v>BUCHA EM ALUMINIO, COM ROSCA, DE 3", PARA ELETRODUTO</v>
          </cell>
          <cell r="C756" t="str">
            <v xml:space="preserve">UN    </v>
          </cell>
          <cell r="D756" t="str">
            <v>AS</v>
          </cell>
          <cell r="E756" t="str">
            <v>5,71</v>
          </cell>
        </row>
        <row r="757">
          <cell r="A757">
            <v>39182</v>
          </cell>
          <cell r="B757" t="str">
            <v>BUCHA EM ALUMINIO, COM ROSCA, DE 4", PARA ELETRODUTO</v>
          </cell>
          <cell r="C757" t="str">
            <v xml:space="preserve">UN    </v>
          </cell>
          <cell r="D757" t="str">
            <v>AS</v>
          </cell>
          <cell r="E757" t="str">
            <v>8,04</v>
          </cell>
        </row>
        <row r="758">
          <cell r="A758">
            <v>12616</v>
          </cell>
          <cell r="B758" t="str">
            <v>CABECEIRA DIREITA OU ESQUERDA, PVC, PARA CALHA PLUVIAL, DIAMETRO ENTRE 119 E 170 MM, PARA DRENAGEM PREDIAL</v>
          </cell>
          <cell r="C758" t="str">
            <v xml:space="preserve">UN    </v>
          </cell>
          <cell r="D758" t="str">
            <v>AS</v>
          </cell>
          <cell r="E758" t="str">
            <v>5,51</v>
          </cell>
        </row>
        <row r="759">
          <cell r="A759">
            <v>1049</v>
          </cell>
          <cell r="B759" t="str">
            <v>CABECOTE PARA ENTRADA DE LINHA DE ALIMENTACAO PARA ELETRODUTO, EM LIGA DE ALUMINIO COM ACABAMENTO ANTI CORROSIVO, COM FIXACAO POR ENCAIXE LISO DE 360 GRAUS, DE 1 1/2"</v>
          </cell>
          <cell r="C759" t="str">
            <v xml:space="preserve">UN    </v>
          </cell>
          <cell r="D759" t="str">
            <v>AS</v>
          </cell>
          <cell r="E759" t="str">
            <v>6,72</v>
          </cell>
        </row>
        <row r="760">
          <cell r="A760">
            <v>1099</v>
          </cell>
          <cell r="B760" t="str">
            <v>CABECOTE PARA ENTRADA DE LINHA DE ALIMENTACAO PARA ELETRODUTO, EM LIGA DE ALUMINIO COM ACABAMENTO ANTI CORROSIVO, COM FIXACAO POR ENCAIXE LISO DE 360 GRAUS, DE 1 1/4"</v>
          </cell>
          <cell r="C760" t="str">
            <v xml:space="preserve">UN    </v>
          </cell>
          <cell r="D760" t="str">
            <v>AS</v>
          </cell>
          <cell r="E760" t="str">
            <v>5,15</v>
          </cell>
        </row>
        <row r="761">
          <cell r="A761">
            <v>39678</v>
          </cell>
          <cell r="B761" t="str">
            <v>CABECOTE PARA ENTRADA DE LINHA DE ALIMENTACAO PARA ELETRODUTO, EM LIGA DE ALUMINIO COM ACABAMENTO ANTI CORROSIVO, COM FIXACAO POR ENCAIXE LISO DE 360 GRAUS, DE 1/2"</v>
          </cell>
          <cell r="C761" t="str">
            <v xml:space="preserve">UN    </v>
          </cell>
          <cell r="D761" t="str">
            <v>AS</v>
          </cell>
          <cell r="E761" t="str">
            <v>2,07</v>
          </cell>
        </row>
        <row r="762">
          <cell r="A762">
            <v>1050</v>
          </cell>
          <cell r="B762" t="str">
            <v>CABECOTE PARA ENTRADA DE LINHA DE ALIMENTACAO PARA ELETRODUTO, EM LIGA DE ALUMINIO COM ACABAMENTO ANTI CORROSIVO, COM FIXACAO POR ENCAIXE LISO DE 360 GRAUS, DE 1"</v>
          </cell>
          <cell r="C762" t="str">
            <v xml:space="preserve">UN    </v>
          </cell>
          <cell r="D762" t="str">
            <v>AS</v>
          </cell>
          <cell r="E762" t="str">
            <v>3,52</v>
          </cell>
        </row>
        <row r="763">
          <cell r="A763">
            <v>1101</v>
          </cell>
          <cell r="B763" t="str">
            <v>CABECOTE PARA ENTRADA DE LINHA DE ALIMENTACAO PARA ELETRODUTO, EM LIGA DE ALUMINIO COM ACABAMENTO ANTI CORROSIVO, COM FIXACAO POR ENCAIXE LISO DE 360 GRAUS, DE 2 1/2"</v>
          </cell>
          <cell r="C763" t="str">
            <v xml:space="preserve">UN    </v>
          </cell>
          <cell r="D763" t="str">
            <v>AS</v>
          </cell>
          <cell r="E763" t="str">
            <v>22,19</v>
          </cell>
        </row>
        <row r="764">
          <cell r="A764">
            <v>1100</v>
          </cell>
          <cell r="B764" t="str">
            <v>CABECOTE PARA ENTRADA DE LINHA DE ALIMENTACAO PARA ELETRODUTO, EM LIGA DE ALUMINIO COM ACABAMENTO ANTI CORROSIVO, COM FIXACAO POR ENCAIXE LISO DE 360 GRAUS, DE 2"</v>
          </cell>
          <cell r="C764" t="str">
            <v xml:space="preserve">UN    </v>
          </cell>
          <cell r="D764" t="str">
            <v>AS</v>
          </cell>
          <cell r="E764" t="str">
            <v>11,45</v>
          </cell>
        </row>
        <row r="765">
          <cell r="A765">
            <v>39679</v>
          </cell>
          <cell r="B765" t="str">
            <v>CABECOTE PARA ENTRADA DE LINHA DE ALIMENTACAO PARA ELETRODUTO, EM LIGA DE ALUMINIO COM ACABAMENTO ANTI CORROSIVO, COM FIXACAO POR ENCAIXE LISO DE 360 GRAUS, DE 3 1/2"</v>
          </cell>
          <cell r="C765" t="str">
            <v xml:space="preserve">UN    </v>
          </cell>
          <cell r="D765" t="str">
            <v>AS</v>
          </cell>
          <cell r="E765" t="str">
            <v>44,23</v>
          </cell>
        </row>
        <row r="766">
          <cell r="A766">
            <v>1098</v>
          </cell>
          <cell r="B766" t="str">
            <v>CABECOTE PARA ENTRADA DE LINHA DE ALIMENTACAO PARA ELETRODUTO, EM LIGA DE ALUMINIO COM ACABAMENTO ANTI CORROSIVO, COM FIXACAO POR ENCAIXE LISO DE 360 GRAUS, DE 3/4"</v>
          </cell>
          <cell r="C766" t="str">
            <v xml:space="preserve">UN    </v>
          </cell>
          <cell r="D766" t="str">
            <v>AS</v>
          </cell>
          <cell r="E766" t="str">
            <v>2,74</v>
          </cell>
        </row>
        <row r="767">
          <cell r="A767">
            <v>1102</v>
          </cell>
          <cell r="B767" t="str">
            <v>CABECOTE PARA ENTRADA DE LINHA DE ALIMENTACAO PARA ELETRODUTO, EM LIGA DE ALUMINIO COM ACABAMENTO ANTI CORROSIVO, COM FIXACAO POR ENCAIXE LISO DE 360 GRAUS, DE 3"</v>
          </cell>
          <cell r="C767" t="str">
            <v xml:space="preserve">UN    </v>
          </cell>
          <cell r="D767" t="str">
            <v>AS</v>
          </cell>
          <cell r="E767" t="str">
            <v>33,09</v>
          </cell>
        </row>
        <row r="768">
          <cell r="A768">
            <v>1051</v>
          </cell>
          <cell r="B768" t="str">
            <v>CABECOTE PARA ENTRADA DE LINHA DE ALIMENTACAO PARA ELETRODUTO, EM LIGA DE ALUMINIO COM ACABAMENTO ANTI CORROSIVO, COM FIXACAO POR ENCAIXE LISO DE 360 GRAUS, DE 4"</v>
          </cell>
          <cell r="C768" t="str">
            <v xml:space="preserve">UN    </v>
          </cell>
          <cell r="D768" t="str">
            <v>AS</v>
          </cell>
          <cell r="E768" t="str">
            <v>48,10</v>
          </cell>
        </row>
        <row r="769">
          <cell r="A769">
            <v>37399</v>
          </cell>
          <cell r="B769" t="str">
            <v>CABIDE/GANCHO DE BANHEIRO SIMPLES EM METAL CROMADO</v>
          </cell>
          <cell r="C769" t="str">
            <v xml:space="preserve">UN    </v>
          </cell>
          <cell r="D769" t="str">
            <v>CR</v>
          </cell>
          <cell r="E769" t="str">
            <v>15,80</v>
          </cell>
        </row>
        <row r="770">
          <cell r="A770">
            <v>41955</v>
          </cell>
          <cell r="B770" t="str">
            <v>CABO DE ACO GALVANIZADO, DIAMETRO 12,7 MM (1/2"), COM ALMA DE ACO CABO INDEPENDENTE 6 X 25 F</v>
          </cell>
          <cell r="C770" t="str">
            <v xml:space="preserve">KG    </v>
          </cell>
          <cell r="D770" t="str">
            <v>CR</v>
          </cell>
          <cell r="E770" t="str">
            <v>61,01</v>
          </cell>
        </row>
        <row r="771">
          <cell r="A771">
            <v>41953</v>
          </cell>
          <cell r="B771" t="str">
            <v>CABO DE ACO GALVANIZADO, DIAMETRO 12,7 MM (1/2"), COM ALMA DE FIBRA 6 X 25 F</v>
          </cell>
          <cell r="C771" t="str">
            <v xml:space="preserve">KG    </v>
          </cell>
          <cell r="D771" t="str">
            <v>CR</v>
          </cell>
          <cell r="E771" t="str">
            <v>58,22</v>
          </cell>
        </row>
        <row r="772">
          <cell r="A772">
            <v>41954</v>
          </cell>
          <cell r="B772" t="str">
            <v>CABO DE ACO GALVANIZADO, DIAMETRO 9,53 MM (3/8"), COM ALMA DE FIBRA 6 X 25 F</v>
          </cell>
          <cell r="C772" t="str">
            <v xml:space="preserve">KG    </v>
          </cell>
          <cell r="D772" t="str">
            <v>CR</v>
          </cell>
          <cell r="E772" t="str">
            <v>57,67</v>
          </cell>
        </row>
        <row r="773">
          <cell r="A773">
            <v>25004</v>
          </cell>
          <cell r="B773" t="str">
            <v>CABO DE ALUMINIO NU COM ALMA DE ACO, BITOLA 1/0 AWG</v>
          </cell>
          <cell r="C773" t="str">
            <v xml:space="preserve">KG    </v>
          </cell>
          <cell r="D773" t="str">
            <v>AS</v>
          </cell>
          <cell r="E773" t="str">
            <v>17,67</v>
          </cell>
        </row>
        <row r="774">
          <cell r="A774">
            <v>25002</v>
          </cell>
          <cell r="B774" t="str">
            <v>CABO DE ALUMINIO NU COM ALMA DE ACO, BITOLA 2 AWG</v>
          </cell>
          <cell r="C774" t="str">
            <v xml:space="preserve">KG    </v>
          </cell>
          <cell r="D774" t="str">
            <v>AS</v>
          </cell>
          <cell r="E774" t="str">
            <v>17,81</v>
          </cell>
        </row>
        <row r="775">
          <cell r="A775">
            <v>37409</v>
          </cell>
          <cell r="B775" t="str">
            <v>CABO DE ALUMINIO NU COM ALMA DE ACO, BITOLA 2/0 AWG</v>
          </cell>
          <cell r="C775" t="str">
            <v xml:space="preserve">KG    </v>
          </cell>
          <cell r="D775" t="str">
            <v>AS</v>
          </cell>
          <cell r="E775" t="str">
            <v>17,52</v>
          </cell>
        </row>
        <row r="776">
          <cell r="A776">
            <v>841</v>
          </cell>
          <cell r="B776" t="str">
            <v>CABO DE ALUMINIO NU COM ALMA DE ACO, BITOLA 4 AWG</v>
          </cell>
          <cell r="C776" t="str">
            <v xml:space="preserve">KG    </v>
          </cell>
          <cell r="D776" t="str">
            <v>AS</v>
          </cell>
          <cell r="E776" t="str">
            <v>18,10</v>
          </cell>
        </row>
        <row r="777">
          <cell r="A777">
            <v>25005</v>
          </cell>
          <cell r="B777" t="str">
            <v>CABO DE ALUMINIO NU SEM ALMA DE ACO, BITOLA 1/0 AWG</v>
          </cell>
          <cell r="C777" t="str">
            <v xml:space="preserve">KG    </v>
          </cell>
          <cell r="D777" t="str">
            <v>AS</v>
          </cell>
          <cell r="E777" t="str">
            <v>19,84</v>
          </cell>
        </row>
        <row r="778">
          <cell r="A778">
            <v>25003</v>
          </cell>
          <cell r="B778" t="str">
            <v>CABO DE ALUMINIO NU SEM ALMA DE ACO, BITOLA 2 AWG</v>
          </cell>
          <cell r="C778" t="str">
            <v xml:space="preserve">KG    </v>
          </cell>
          <cell r="D778" t="str">
            <v>AS</v>
          </cell>
          <cell r="E778" t="str">
            <v>21,20</v>
          </cell>
        </row>
        <row r="779">
          <cell r="A779">
            <v>37410</v>
          </cell>
          <cell r="B779" t="str">
            <v>CABO DE ALUMINIO NU SEM ALMA DE ACO, BITOLA 2/0 AWG</v>
          </cell>
          <cell r="C779" t="str">
            <v xml:space="preserve">KG    </v>
          </cell>
          <cell r="D779" t="str">
            <v>AS</v>
          </cell>
          <cell r="E779" t="str">
            <v>19,84</v>
          </cell>
        </row>
        <row r="780">
          <cell r="A780">
            <v>842</v>
          </cell>
          <cell r="B780" t="str">
            <v>CABO DE ALUMINIO NU SEM ALMA DE ACO, BITOLA 4 AWG</v>
          </cell>
          <cell r="C780" t="str">
            <v xml:space="preserve">KG    </v>
          </cell>
          <cell r="D780" t="str">
            <v>AS</v>
          </cell>
          <cell r="E780" t="str">
            <v>22,32</v>
          </cell>
        </row>
        <row r="781">
          <cell r="A781">
            <v>862</v>
          </cell>
          <cell r="B781" t="str">
            <v>CABO DE COBRE NU 10 MM2 MEIO-DURO</v>
          </cell>
          <cell r="C781" t="str">
            <v xml:space="preserve">M     </v>
          </cell>
          <cell r="D781" t="str">
            <v>CR</v>
          </cell>
          <cell r="E781" t="str">
            <v>6,05</v>
          </cell>
        </row>
        <row r="782">
          <cell r="A782">
            <v>866</v>
          </cell>
          <cell r="B782" t="str">
            <v>CABO DE COBRE NU 120 MM2 MEIO-DURO</v>
          </cell>
          <cell r="C782" t="str">
            <v xml:space="preserve">M     </v>
          </cell>
          <cell r="D782" t="str">
            <v>CR</v>
          </cell>
          <cell r="E782" t="str">
            <v>74,39</v>
          </cell>
        </row>
        <row r="783">
          <cell r="A783">
            <v>892</v>
          </cell>
          <cell r="B783" t="str">
            <v>CABO DE COBRE NU 150 MM2 MEIO-DURO</v>
          </cell>
          <cell r="C783" t="str">
            <v xml:space="preserve">M     </v>
          </cell>
          <cell r="D783" t="str">
            <v>CR</v>
          </cell>
          <cell r="E783" t="str">
            <v>94,59</v>
          </cell>
        </row>
        <row r="784">
          <cell r="A784">
            <v>857</v>
          </cell>
          <cell r="B784" t="str">
            <v>CABO DE COBRE NU 16 MM2 MEIO-DURO</v>
          </cell>
          <cell r="C784" t="str">
            <v xml:space="preserve">M     </v>
          </cell>
          <cell r="D784" t="str">
            <v xml:space="preserve">C </v>
          </cell>
          <cell r="E784" t="str">
            <v>9,63</v>
          </cell>
        </row>
        <row r="785">
          <cell r="A785">
            <v>37404</v>
          </cell>
          <cell r="B785" t="str">
            <v>CABO DE COBRE NU 185 MM2 MEIO-DURO</v>
          </cell>
          <cell r="C785" t="str">
            <v xml:space="preserve">M     </v>
          </cell>
          <cell r="D785" t="str">
            <v>CR</v>
          </cell>
          <cell r="E785" t="str">
            <v>113,75</v>
          </cell>
        </row>
        <row r="786">
          <cell r="A786">
            <v>868</v>
          </cell>
          <cell r="B786" t="str">
            <v>CABO DE COBRE NU 25 MM2 MEIO-DURO</v>
          </cell>
          <cell r="C786" t="str">
            <v xml:space="preserve">M     </v>
          </cell>
          <cell r="D786" t="str">
            <v>CR</v>
          </cell>
          <cell r="E786" t="str">
            <v>14,87</v>
          </cell>
        </row>
        <row r="787">
          <cell r="A787">
            <v>870</v>
          </cell>
          <cell r="B787" t="str">
            <v>CABO DE COBRE NU 300 MM2 MEIO-DURO</v>
          </cell>
          <cell r="C787" t="str">
            <v xml:space="preserve">M     </v>
          </cell>
          <cell r="D787" t="str">
            <v>CR</v>
          </cell>
          <cell r="E787" t="str">
            <v>196,01</v>
          </cell>
        </row>
        <row r="788">
          <cell r="A788">
            <v>863</v>
          </cell>
          <cell r="B788" t="str">
            <v>CABO DE COBRE NU 35 MM2 MEIO-DURO</v>
          </cell>
          <cell r="C788" t="str">
            <v xml:space="preserve">M     </v>
          </cell>
          <cell r="D788" t="str">
            <v>CR</v>
          </cell>
          <cell r="E788" t="str">
            <v>20,55</v>
          </cell>
        </row>
        <row r="789">
          <cell r="A789">
            <v>867</v>
          </cell>
          <cell r="B789" t="str">
            <v>CABO DE COBRE NU 50 MM2 MEIO-DURO</v>
          </cell>
          <cell r="C789" t="str">
            <v xml:space="preserve">M     </v>
          </cell>
          <cell r="D789" t="str">
            <v>CR</v>
          </cell>
          <cell r="E789" t="str">
            <v>28,62</v>
          </cell>
        </row>
        <row r="790">
          <cell r="A790">
            <v>891</v>
          </cell>
          <cell r="B790" t="str">
            <v>CABO DE COBRE NU 500 MM2 MEIO-DURO</v>
          </cell>
          <cell r="C790" t="str">
            <v xml:space="preserve">M     </v>
          </cell>
          <cell r="D790" t="str">
            <v>CR</v>
          </cell>
          <cell r="E790" t="str">
            <v>329,18</v>
          </cell>
        </row>
        <row r="791">
          <cell r="A791">
            <v>864</v>
          </cell>
          <cell r="B791" t="str">
            <v>CABO DE COBRE NU 70 MM2 MEIO-DURO</v>
          </cell>
          <cell r="C791" t="str">
            <v xml:space="preserve">M     </v>
          </cell>
          <cell r="D791" t="str">
            <v>CR</v>
          </cell>
          <cell r="E791" t="str">
            <v>40,31</v>
          </cell>
        </row>
        <row r="792">
          <cell r="A792">
            <v>865</v>
          </cell>
          <cell r="B792" t="str">
            <v>CABO DE COBRE NU 95 MM2 MEIO-DURO</v>
          </cell>
          <cell r="C792" t="str">
            <v xml:space="preserve">M     </v>
          </cell>
          <cell r="D792" t="str">
            <v>CR</v>
          </cell>
          <cell r="E792" t="str">
            <v>56,78</v>
          </cell>
        </row>
        <row r="793">
          <cell r="A793">
            <v>1006</v>
          </cell>
          <cell r="B793" t="str">
            <v>CABO DE COBRE RIGIDO, CLASSE 2, ISOLACAO EM PVC, ANTI-CHAMA BWF-B, 1 CONDUTOR, 450/750 V, DIAMETRO 120 MM2</v>
          </cell>
          <cell r="C793" t="str">
            <v xml:space="preserve">M     </v>
          </cell>
          <cell r="D793" t="str">
            <v>CR</v>
          </cell>
          <cell r="E793" t="str">
            <v>102,76</v>
          </cell>
        </row>
        <row r="794">
          <cell r="A794">
            <v>948</v>
          </cell>
          <cell r="B794" t="str">
            <v>CABO DE COBRE UNIPOLAR 10 MM2, BLINDADO, ISOLACAO 3,6/6 KV EPR, COBERTURA EM PVC</v>
          </cell>
          <cell r="C794" t="str">
            <v xml:space="preserve">M     </v>
          </cell>
          <cell r="D794" t="str">
            <v>AS</v>
          </cell>
          <cell r="E794" t="str">
            <v>30,41</v>
          </cell>
        </row>
        <row r="795">
          <cell r="A795">
            <v>947</v>
          </cell>
          <cell r="B795" t="str">
            <v>CABO DE COBRE UNIPOLAR 16 MM2, BLINDADO, ISOLACAO 3,6/6 KV EPR, COBERTURA EM PVC</v>
          </cell>
          <cell r="C795" t="str">
            <v xml:space="preserve">M     </v>
          </cell>
          <cell r="D795" t="str">
            <v>AS</v>
          </cell>
          <cell r="E795" t="str">
            <v>30,94</v>
          </cell>
        </row>
        <row r="796">
          <cell r="A796">
            <v>911</v>
          </cell>
          <cell r="B796" t="str">
            <v>CABO DE COBRE UNIPOLAR 16 MM2, BLINDADO, ISOLACAO 6/10 KV EPR, COBERTURA EM PVC</v>
          </cell>
          <cell r="C796" t="str">
            <v xml:space="preserve">M     </v>
          </cell>
          <cell r="D796" t="str">
            <v>AS</v>
          </cell>
          <cell r="E796" t="str">
            <v>44,99</v>
          </cell>
        </row>
        <row r="797">
          <cell r="A797">
            <v>925</v>
          </cell>
          <cell r="B797" t="str">
            <v>CABO DE COBRE UNIPOLAR 25 MM2, BLINDADO, ISOLACAO 3,6/6 KV EPR, COBERTURA EM PVC</v>
          </cell>
          <cell r="C797" t="str">
            <v xml:space="preserve">M     </v>
          </cell>
          <cell r="D797" t="str">
            <v>AS</v>
          </cell>
          <cell r="E797" t="str">
            <v>41,58</v>
          </cell>
        </row>
        <row r="798">
          <cell r="A798">
            <v>954</v>
          </cell>
          <cell r="B798" t="str">
            <v>CABO DE COBRE UNIPOLAR 25MM2, BLINDADO, ISOLACAO 6/10 KV EPR, COBERTURA EM PVC</v>
          </cell>
          <cell r="C798" t="str">
            <v xml:space="preserve">M     </v>
          </cell>
          <cell r="D798" t="str">
            <v>AS</v>
          </cell>
          <cell r="E798" t="str">
            <v>45,94</v>
          </cell>
        </row>
        <row r="799">
          <cell r="A799">
            <v>901</v>
          </cell>
          <cell r="B799" t="str">
            <v>CABO DE COBRE UNIPOLAR 35 MM2, BLINDADO, ISOLACAO 12/20 KV EPR, COBERTURA EM PVC</v>
          </cell>
          <cell r="C799" t="str">
            <v xml:space="preserve">M     </v>
          </cell>
          <cell r="D799" t="str">
            <v>AS</v>
          </cell>
          <cell r="E799" t="str">
            <v>49,17</v>
          </cell>
        </row>
        <row r="800">
          <cell r="A800">
            <v>926</v>
          </cell>
          <cell r="B800" t="str">
            <v>CABO DE COBRE UNIPOLAR 35 MM2, BLINDADO, ISOLACAO 3,6/6 KV EPR, COBERTURA EM PVC</v>
          </cell>
          <cell r="C800" t="str">
            <v xml:space="preserve">M     </v>
          </cell>
          <cell r="D800" t="str">
            <v>AS</v>
          </cell>
          <cell r="E800" t="str">
            <v>51,96</v>
          </cell>
        </row>
        <row r="801">
          <cell r="A801">
            <v>912</v>
          </cell>
          <cell r="B801" t="str">
            <v>CABO DE COBRE UNIPOLAR 35 MM2, BLINDADO, ISOLACAO 6/10 KV EPR, COBERTURA EM PVC</v>
          </cell>
          <cell r="C801" t="str">
            <v xml:space="preserve">M     </v>
          </cell>
          <cell r="D801" t="str">
            <v>AS</v>
          </cell>
          <cell r="E801" t="str">
            <v>52,28</v>
          </cell>
        </row>
        <row r="802">
          <cell r="A802">
            <v>955</v>
          </cell>
          <cell r="B802" t="str">
            <v>CABO DE COBRE UNIPOLAR 50 MM2, BLINDADO, ISOLACAO 12/20 KV EPR, COBERTURA EM PVC</v>
          </cell>
          <cell r="C802" t="str">
            <v xml:space="preserve">M     </v>
          </cell>
          <cell r="D802" t="str">
            <v>AS</v>
          </cell>
          <cell r="E802" t="str">
            <v>62,40</v>
          </cell>
        </row>
        <row r="803">
          <cell r="A803">
            <v>946</v>
          </cell>
          <cell r="B803" t="str">
            <v>CABO DE COBRE UNIPOLAR 50 MM2, BLINDADO, ISOLACAO 3,6/6 KV EPR, COBERTURA EM PVC</v>
          </cell>
          <cell r="C803" t="str">
            <v xml:space="preserve">M     </v>
          </cell>
          <cell r="D803" t="str">
            <v>AS</v>
          </cell>
          <cell r="E803" t="str">
            <v>70,16</v>
          </cell>
        </row>
        <row r="804">
          <cell r="A804">
            <v>953</v>
          </cell>
          <cell r="B804" t="str">
            <v>CABO DE COBRE UNIPOLAR 50 MM2, BLINDADO, ISOLACAO 6/10 KV EPR, COBERTURA EM PVC</v>
          </cell>
          <cell r="C804" t="str">
            <v xml:space="preserve">M     </v>
          </cell>
          <cell r="D804" t="str">
            <v>AS</v>
          </cell>
          <cell r="E804" t="str">
            <v>63,84</v>
          </cell>
        </row>
        <row r="805">
          <cell r="A805">
            <v>902</v>
          </cell>
          <cell r="B805" t="str">
            <v>CABO DE COBRE UNIPOLAR 70 MM2, BLINDADO, ISOLACAO 12/20 KV EPR, COBERTURA EM PVC</v>
          </cell>
          <cell r="C805" t="str">
            <v xml:space="preserve">M     </v>
          </cell>
          <cell r="D805" t="str">
            <v>AS</v>
          </cell>
          <cell r="E805" t="str">
            <v>77,61</v>
          </cell>
        </row>
        <row r="806">
          <cell r="A806">
            <v>927</v>
          </cell>
          <cell r="B806" t="str">
            <v>CABO DE COBRE UNIPOLAR 70 MM2, BLINDADO, ISOLACAO 3,6/6 KV EPR, COBERTURA EM PVC</v>
          </cell>
          <cell r="C806" t="str">
            <v xml:space="preserve">M     </v>
          </cell>
          <cell r="D806" t="str">
            <v>AS</v>
          </cell>
          <cell r="E806" t="str">
            <v>75,23</v>
          </cell>
        </row>
        <row r="807">
          <cell r="A807">
            <v>913</v>
          </cell>
          <cell r="B807" t="str">
            <v>CABO DE COBRE UNIPOLAR 70 MM2, BLINDADO, ISOLACAO 6/10 KV EPR, COBERTURA EM PVC</v>
          </cell>
          <cell r="C807" t="str">
            <v xml:space="preserve">M     </v>
          </cell>
          <cell r="D807" t="str">
            <v>AS</v>
          </cell>
          <cell r="E807" t="str">
            <v>83,97</v>
          </cell>
        </row>
        <row r="808">
          <cell r="A808">
            <v>903</v>
          </cell>
          <cell r="B808" t="str">
            <v>CABO DE COBRE UNIPOLAR 95 MM2, BLINDADO, ISOLACAO 12/20 KV EPR, COBERTURA EM PVC</v>
          </cell>
          <cell r="C808" t="str">
            <v xml:space="preserve">M     </v>
          </cell>
          <cell r="D808" t="str">
            <v>AS</v>
          </cell>
          <cell r="E808" t="str">
            <v>95,02</v>
          </cell>
        </row>
        <row r="809">
          <cell r="A809">
            <v>945</v>
          </cell>
          <cell r="B809" t="str">
            <v>CABO DE COBRE UNIPOLAR 95 MM2, BLINDADO, ISOLACAO 3,6/6 KV EPR, COBERTURA EM PVC</v>
          </cell>
          <cell r="C809" t="str">
            <v xml:space="preserve">M     </v>
          </cell>
          <cell r="D809" t="str">
            <v>AS</v>
          </cell>
          <cell r="E809" t="str">
            <v>100,52</v>
          </cell>
        </row>
        <row r="810">
          <cell r="A810">
            <v>914</v>
          </cell>
          <cell r="B810" t="str">
            <v>CABO DE COBRE UNIPOLAR 95 MM2, BLINDADO, ISOLACAO 6/10 KV EPR, COBERTURA EM PVC</v>
          </cell>
          <cell r="C810" t="str">
            <v xml:space="preserve">M     </v>
          </cell>
          <cell r="D810" t="str">
            <v>AS</v>
          </cell>
          <cell r="E810" t="str">
            <v>102,98</v>
          </cell>
        </row>
        <row r="811">
          <cell r="A811">
            <v>993</v>
          </cell>
          <cell r="B811" t="str">
            <v>CABO DE COBRE, FLEXIVEL, CLASSE 4 OU 5, ISOLACAO EM PVC/A, ANTICHAMA BWF-B, COBERTURA PVC-ST1, ANTICHAMA BWF-B, 1 CONDUTOR, 0,6/1 KV, SECAO NOMINAL 1,5 MM2</v>
          </cell>
          <cell r="C811" t="str">
            <v xml:space="preserve">M     </v>
          </cell>
          <cell r="D811" t="str">
            <v>CR</v>
          </cell>
          <cell r="E811" t="str">
            <v>2,20</v>
          </cell>
        </row>
        <row r="812">
          <cell r="A812">
            <v>1020</v>
          </cell>
          <cell r="B812" t="str">
            <v>CABO DE COBRE, FLEXIVEL, CLASSE 4 OU 5, ISOLACAO EM PVC/A, ANTICHAMA BWF-B, COBERTURA PVC-ST1, ANTICHAMA BWF-B, 1 CONDUTOR, 0,6/1 KV, SECAO NOMINAL 10 MM2</v>
          </cell>
          <cell r="C812" t="str">
            <v xml:space="preserve">M     </v>
          </cell>
          <cell r="D812" t="str">
            <v>CR</v>
          </cell>
          <cell r="E812" t="str">
            <v>9,63</v>
          </cell>
        </row>
        <row r="813">
          <cell r="A813">
            <v>1017</v>
          </cell>
          <cell r="B813" t="str">
            <v>CABO DE COBRE, FLEXIVEL, CLASSE 4 OU 5, ISOLACAO EM PVC/A, ANTICHAMA BWF-B, COBERTURA PVC-ST1, ANTICHAMA BWF-B, 1 CONDUTOR, 0,6/1 KV, SECAO NOMINAL 120 MM2</v>
          </cell>
          <cell r="C813" t="str">
            <v xml:space="preserve">M     </v>
          </cell>
          <cell r="D813" t="str">
            <v>CR</v>
          </cell>
          <cell r="E813" t="str">
            <v>105,86</v>
          </cell>
        </row>
        <row r="814">
          <cell r="A814">
            <v>999</v>
          </cell>
          <cell r="B814" t="str">
            <v>CABO DE COBRE, FLEXIVEL, CLASSE 4 OU 5, ISOLACAO EM PVC/A, ANTICHAMA BWF-B, COBERTURA PVC-ST1, ANTICHAMA BWF-B, 1 CONDUTOR, 0,6/1 KV, SECAO NOMINAL 150 MM2</v>
          </cell>
          <cell r="C814" t="str">
            <v xml:space="preserve">M     </v>
          </cell>
          <cell r="D814" t="str">
            <v>CR</v>
          </cell>
          <cell r="E814" t="str">
            <v>131,18</v>
          </cell>
        </row>
        <row r="815">
          <cell r="A815">
            <v>995</v>
          </cell>
          <cell r="B815" t="str">
            <v>CABO DE COBRE, FLEXIVEL, CLASSE 4 OU 5, ISOLACAO EM PVC/A, ANTICHAMA BWF-B, COBERTURA PVC-ST1, ANTICHAMA BWF-B, 1 CONDUTOR, 0,6/1 KV, SECAO NOMINAL 16 MM2</v>
          </cell>
          <cell r="C815" t="str">
            <v xml:space="preserve">M     </v>
          </cell>
          <cell r="D815" t="str">
            <v>CR</v>
          </cell>
          <cell r="E815" t="str">
            <v>14,77</v>
          </cell>
        </row>
        <row r="816">
          <cell r="A816">
            <v>1000</v>
          </cell>
          <cell r="B816" t="str">
            <v>CABO DE COBRE, FLEXIVEL, CLASSE 4 OU 5, ISOLACAO EM PVC/A, ANTICHAMA BWF-B, COBERTURA PVC-ST1, ANTICHAMA BWF-B, 1 CONDUTOR, 0,6/1 KV, SECAO NOMINAL 185 MM2</v>
          </cell>
          <cell r="C816" t="str">
            <v xml:space="preserve">M     </v>
          </cell>
          <cell r="D816" t="str">
            <v>CR</v>
          </cell>
          <cell r="E816" t="str">
            <v>160,81</v>
          </cell>
        </row>
        <row r="817">
          <cell r="A817">
            <v>1022</v>
          </cell>
          <cell r="B817" t="str">
            <v>CABO DE COBRE, FLEXIVEL, CLASSE 4 OU 5, ISOLACAO EM PVC/A, ANTICHAMA BWF-B, COBERTURA PVC-ST1, ANTICHAMA BWF-B, 1 CONDUTOR, 0,6/1 KV, SECAO NOMINAL 2,5 MM2</v>
          </cell>
          <cell r="C817" t="str">
            <v xml:space="preserve">M     </v>
          </cell>
          <cell r="D817" t="str">
            <v>CR</v>
          </cell>
          <cell r="E817" t="str">
            <v>3,07</v>
          </cell>
        </row>
        <row r="818">
          <cell r="A818">
            <v>1015</v>
          </cell>
          <cell r="B818" t="str">
            <v>CABO DE COBRE, FLEXIVEL, CLASSE 4 OU 5, ISOLACAO EM PVC/A, ANTICHAMA BWF-B, COBERTURA PVC-ST1, ANTICHAMA BWF-B, 1 CONDUTOR, 0,6/1 KV, SECAO NOMINAL 240 MM2</v>
          </cell>
          <cell r="C818" t="str">
            <v xml:space="preserve">M     </v>
          </cell>
          <cell r="D818" t="str">
            <v>CR</v>
          </cell>
          <cell r="E818" t="str">
            <v>211,74</v>
          </cell>
        </row>
        <row r="819">
          <cell r="A819">
            <v>996</v>
          </cell>
          <cell r="B819" t="str">
            <v>CABO DE COBRE, FLEXIVEL, CLASSE 4 OU 5, ISOLACAO EM PVC/A, ANTICHAMA BWF-B, COBERTURA PVC-ST1, ANTICHAMA BWF-B, 1 CONDUTOR, 0,6/1 KV, SECAO NOMINAL 25 MM2</v>
          </cell>
          <cell r="C819" t="str">
            <v xml:space="preserve">M     </v>
          </cell>
          <cell r="D819" t="str">
            <v>CR</v>
          </cell>
          <cell r="E819" t="str">
            <v>22,49</v>
          </cell>
        </row>
        <row r="820">
          <cell r="A820">
            <v>1001</v>
          </cell>
          <cell r="B820" t="str">
            <v>CABO DE COBRE, FLEXIVEL, CLASSE 4 OU 5, ISOLACAO EM PVC/A, ANTICHAMA BWF-B, COBERTURA PVC-ST1, ANTICHAMA BWF-B, 1 CONDUTOR, 0,6/1 KV, SECAO NOMINAL 300 MM2</v>
          </cell>
          <cell r="C820" t="str">
            <v xml:space="preserve">M     </v>
          </cell>
          <cell r="D820" t="str">
            <v>CR</v>
          </cell>
          <cell r="E820" t="str">
            <v>264,99</v>
          </cell>
        </row>
        <row r="821">
          <cell r="A821">
            <v>1019</v>
          </cell>
          <cell r="B821" t="str">
            <v>CABO DE COBRE, FLEXIVEL, CLASSE 4 OU 5, ISOLACAO EM PVC/A, ANTICHAMA BWF-B, COBERTURA PVC-ST1, ANTICHAMA BWF-B, 1 CONDUTOR, 0,6/1 KV, SECAO NOMINAL 35 MM2</v>
          </cell>
          <cell r="C821" t="str">
            <v xml:space="preserve">M     </v>
          </cell>
          <cell r="D821" t="str">
            <v>CR</v>
          </cell>
          <cell r="E821" t="str">
            <v>31,00</v>
          </cell>
        </row>
        <row r="822">
          <cell r="A822">
            <v>1021</v>
          </cell>
          <cell r="B822" t="str">
            <v>CABO DE COBRE, FLEXIVEL, CLASSE 4 OU 5, ISOLACAO EM PVC/A, ANTICHAMA BWF-B, COBERTURA PVC-ST1, ANTICHAMA BWF-B, 1 CONDUTOR, 0,6/1 KV, SECAO NOMINAL 4 MM2</v>
          </cell>
          <cell r="C822" t="str">
            <v xml:space="preserve">M     </v>
          </cell>
          <cell r="D822" t="str">
            <v>CR</v>
          </cell>
          <cell r="E822" t="str">
            <v>4,39</v>
          </cell>
        </row>
        <row r="823">
          <cell r="A823">
            <v>39249</v>
          </cell>
          <cell r="B823" t="str">
            <v>CABO DE COBRE, FLEXIVEL, CLASSE 4 OU 5, ISOLACAO EM PVC/A, ANTICHAMA BWF-B, COBERTURA PVC-ST1, ANTICHAMA BWF-B, 1 CONDUTOR, 0,6/1 KV, SECAO NOMINAL 400 MM2</v>
          </cell>
          <cell r="C823" t="str">
            <v xml:space="preserve">M     </v>
          </cell>
          <cell r="D823" t="str">
            <v>CR</v>
          </cell>
          <cell r="E823" t="str">
            <v>345,69</v>
          </cell>
        </row>
        <row r="824">
          <cell r="A824">
            <v>1018</v>
          </cell>
          <cell r="B824" t="str">
            <v>CABO DE COBRE, FLEXIVEL, CLASSE 4 OU 5, ISOLACAO EM PVC/A, ANTICHAMA BWF-B, COBERTURA PVC-ST1, ANTICHAMA BWF-B, 1 CONDUTOR, 0,6/1 KV, SECAO NOMINAL 50 MM2</v>
          </cell>
          <cell r="C824" t="str">
            <v xml:space="preserve">M     </v>
          </cell>
          <cell r="D824" t="str">
            <v>CR</v>
          </cell>
          <cell r="E824" t="str">
            <v>44,20</v>
          </cell>
        </row>
        <row r="825">
          <cell r="A825">
            <v>39250</v>
          </cell>
          <cell r="B825" t="str">
            <v>CABO DE COBRE, FLEXIVEL, CLASSE 4 OU 5, ISOLACAO EM PVC/A, ANTICHAMA BWF-B, COBERTURA PVC-ST1, ANTICHAMA BWF-B, 1 CONDUTOR, 0,6/1 KV, SECAO NOMINAL 500 MM2</v>
          </cell>
          <cell r="C825" t="str">
            <v xml:space="preserve">M     </v>
          </cell>
          <cell r="D825" t="str">
            <v>CR</v>
          </cell>
          <cell r="E825" t="str">
            <v>444,07</v>
          </cell>
        </row>
        <row r="826">
          <cell r="A826">
            <v>994</v>
          </cell>
          <cell r="B826" t="str">
            <v>CABO DE COBRE, FLEXIVEL, CLASSE 4 OU 5, ISOLACAO EM PVC/A, ANTICHAMA BWF-B, COBERTURA PVC-ST1, ANTICHAMA BWF-B, 1 CONDUTOR, 0,6/1 KV, SECAO NOMINAL 6 MM2</v>
          </cell>
          <cell r="C826" t="str">
            <v xml:space="preserve">M     </v>
          </cell>
          <cell r="D826" t="str">
            <v>CR</v>
          </cell>
          <cell r="E826" t="str">
            <v>6,01</v>
          </cell>
        </row>
        <row r="827">
          <cell r="A827">
            <v>977</v>
          </cell>
          <cell r="B827" t="str">
            <v>CABO DE COBRE, FLEXIVEL, CLASSE 4 OU 5, ISOLACAO EM PVC/A, ANTICHAMA BWF-B, COBERTURA PVC-ST1, ANTICHAMA BWF-B, 1 CONDUTOR, 0,6/1 KV, SECAO NOMINAL 70 MM2</v>
          </cell>
          <cell r="C827" t="str">
            <v xml:space="preserve">M     </v>
          </cell>
          <cell r="D827" t="str">
            <v>CR</v>
          </cell>
          <cell r="E827" t="str">
            <v>61,23</v>
          </cell>
        </row>
        <row r="828">
          <cell r="A828">
            <v>998</v>
          </cell>
          <cell r="B828" t="str">
            <v>CABO DE COBRE, FLEXIVEL, CLASSE 4 OU 5, ISOLACAO EM PVC/A, ANTICHAMA BWF-B, COBERTURA PVC-ST1, ANTICHAMA BWF-B, 1 CONDUTOR, 0,6/1 KV, SECAO NOMINAL 95 MM2</v>
          </cell>
          <cell r="C828" t="str">
            <v xml:space="preserve">M     </v>
          </cell>
          <cell r="D828" t="str">
            <v>CR</v>
          </cell>
          <cell r="E828" t="str">
            <v>81,33</v>
          </cell>
        </row>
        <row r="829">
          <cell r="A829">
            <v>39251</v>
          </cell>
          <cell r="B829" t="str">
            <v>CABO DE COBRE, FLEXIVEL, CLASSE 4 OU 5, ISOLACAO EM PVC/A, ANTICHAMA BWF-B, 1 CONDUTOR, 450/750 V, SECAO NOMINAL 0,5 MM2</v>
          </cell>
          <cell r="C829" t="str">
            <v xml:space="preserve">M     </v>
          </cell>
          <cell r="D829" t="str">
            <v>CR</v>
          </cell>
          <cell r="E829" t="str">
            <v>0,59</v>
          </cell>
        </row>
        <row r="830">
          <cell r="A830">
            <v>1011</v>
          </cell>
          <cell r="B830" t="str">
            <v>CABO DE COBRE, FLEXIVEL, CLASSE 4 OU 5, ISOLACAO EM PVC/A, ANTICHAMA BWF-B, 1 CONDUTOR, 450/750 V, SECAO NOMINAL 0,75 MM2</v>
          </cell>
          <cell r="C830" t="str">
            <v xml:space="preserve">M     </v>
          </cell>
          <cell r="D830" t="str">
            <v>CR</v>
          </cell>
          <cell r="E830" t="str">
            <v>0,81</v>
          </cell>
        </row>
        <row r="831">
          <cell r="A831">
            <v>39252</v>
          </cell>
          <cell r="B831" t="str">
            <v>CABO DE COBRE, FLEXIVEL, CLASSE 4 OU 5, ISOLACAO EM PVC/A, ANTICHAMA BWF-B, 1 CONDUTOR, 450/750 V, SECAO NOMINAL 1,0 MM2</v>
          </cell>
          <cell r="C831" t="str">
            <v xml:space="preserve">M     </v>
          </cell>
          <cell r="D831" t="str">
            <v>CR</v>
          </cell>
          <cell r="E831" t="str">
            <v>0,97</v>
          </cell>
        </row>
        <row r="832">
          <cell r="A832">
            <v>1013</v>
          </cell>
          <cell r="B832" t="str">
            <v>CABO DE COBRE, FLEXIVEL, CLASSE 4 OU 5, ISOLACAO EM PVC/A, ANTICHAMA BWF-B, 1 CONDUTOR, 450/750 V, SECAO NOMINAL 1,5 MM2</v>
          </cell>
          <cell r="C832" t="str">
            <v xml:space="preserve">M     </v>
          </cell>
          <cell r="D832" t="str">
            <v>CR</v>
          </cell>
          <cell r="E832" t="str">
            <v>1,30</v>
          </cell>
        </row>
        <row r="833">
          <cell r="A833">
            <v>980</v>
          </cell>
          <cell r="B833" t="str">
            <v>CABO DE COBRE, FLEXIVEL, CLASSE 4 OU 5, ISOLACAO EM PVC/A, ANTICHAMA BWF-B, 1 CONDUTOR, 450/750 V, SECAO NOMINAL 10 MM2</v>
          </cell>
          <cell r="C833" t="str">
            <v xml:space="preserve">M     </v>
          </cell>
          <cell r="D833" t="str">
            <v>CR</v>
          </cell>
          <cell r="E833" t="str">
            <v>8,83</v>
          </cell>
        </row>
        <row r="834">
          <cell r="A834">
            <v>39237</v>
          </cell>
          <cell r="B834" t="str">
            <v>CABO DE COBRE, FLEXIVEL, CLASSE 4 OU 5, ISOLACAO EM PVC/A, ANTICHAMA BWF-B, 1 CONDUTOR, 450/750 V, SECAO NOMINAL 120 MM2</v>
          </cell>
          <cell r="C834" t="str">
            <v xml:space="preserve">M     </v>
          </cell>
          <cell r="D834" t="str">
            <v>CR</v>
          </cell>
          <cell r="E834" t="str">
            <v>104,76</v>
          </cell>
        </row>
        <row r="835">
          <cell r="A835">
            <v>39238</v>
          </cell>
          <cell r="B835" t="str">
            <v>CABO DE COBRE, FLEXIVEL, CLASSE 4 OU 5, ISOLACAO EM PVC/A, ANTICHAMA BWF-B, 1 CONDUTOR, 450/750 V, SECAO NOMINAL 150 MM2</v>
          </cell>
          <cell r="C835" t="str">
            <v xml:space="preserve">M     </v>
          </cell>
          <cell r="D835" t="str">
            <v>CR</v>
          </cell>
          <cell r="E835" t="str">
            <v>130,80</v>
          </cell>
        </row>
        <row r="836">
          <cell r="A836">
            <v>979</v>
          </cell>
          <cell r="B836" t="str">
            <v>CABO DE COBRE, FLEXIVEL, CLASSE 4 OU 5, ISOLACAO EM PVC/A, ANTICHAMA BWF-B, 1 CONDUTOR, 450/750 V, SECAO NOMINAL 16 MM2</v>
          </cell>
          <cell r="C836" t="str">
            <v xml:space="preserve">M     </v>
          </cell>
          <cell r="D836" t="str">
            <v xml:space="preserve">C </v>
          </cell>
          <cell r="E836" t="str">
            <v>10,37</v>
          </cell>
        </row>
        <row r="837">
          <cell r="A837">
            <v>39239</v>
          </cell>
          <cell r="B837" t="str">
            <v>CABO DE COBRE, FLEXIVEL, CLASSE 4 OU 5, ISOLACAO EM PVC/A, ANTICHAMA BWF-B, 1 CONDUTOR, 450/750 V, SECAO NOMINAL 185 MM2</v>
          </cell>
          <cell r="C837" t="str">
            <v xml:space="preserve">M     </v>
          </cell>
          <cell r="D837" t="str">
            <v>CR</v>
          </cell>
          <cell r="E837" t="str">
            <v>159,18</v>
          </cell>
        </row>
        <row r="838">
          <cell r="A838">
            <v>1014</v>
          </cell>
          <cell r="B838" t="str">
            <v>CABO DE COBRE, FLEXIVEL, CLASSE 4 OU 5, ISOLACAO EM PVC/A, ANTICHAMA BWF-B, 1 CONDUTOR, 450/750 V, SECAO NOMINAL 2,5 MM2</v>
          </cell>
          <cell r="C838" t="str">
            <v xml:space="preserve">M     </v>
          </cell>
          <cell r="D838" t="str">
            <v>CR</v>
          </cell>
          <cell r="E838" t="str">
            <v>2,06</v>
          </cell>
        </row>
        <row r="839">
          <cell r="A839">
            <v>39240</v>
          </cell>
          <cell r="B839" t="str">
            <v>CABO DE COBRE, FLEXIVEL, CLASSE 4 OU 5, ISOLACAO EM PVC/A, ANTICHAMA BWF-B, 1 CONDUTOR, 450/750 V, SECAO NOMINAL 240 MM2</v>
          </cell>
          <cell r="C839" t="str">
            <v xml:space="preserve">M     </v>
          </cell>
          <cell r="D839" t="str">
            <v>CR</v>
          </cell>
          <cell r="E839" t="str">
            <v>210,39</v>
          </cell>
        </row>
        <row r="840">
          <cell r="A840">
            <v>39232</v>
          </cell>
          <cell r="B840" t="str">
            <v>CABO DE COBRE, FLEXIVEL, CLASSE 4 OU 5, ISOLACAO EM PVC/A, ANTICHAMA BWF-B, 1 CONDUTOR, 450/750 V, SECAO NOMINAL 25 MM2</v>
          </cell>
          <cell r="C840" t="str">
            <v xml:space="preserve">M     </v>
          </cell>
          <cell r="D840" t="str">
            <v>CR</v>
          </cell>
          <cell r="E840" t="str">
            <v>21,83</v>
          </cell>
        </row>
        <row r="841">
          <cell r="A841">
            <v>39233</v>
          </cell>
          <cell r="B841" t="str">
            <v>CABO DE COBRE, FLEXIVEL, CLASSE 4 OU 5, ISOLACAO EM PVC/A, ANTICHAMA BWF-B, 1 CONDUTOR, 450/750 V, SECAO NOMINAL 35 MM2</v>
          </cell>
          <cell r="C841" t="str">
            <v xml:space="preserve">M     </v>
          </cell>
          <cell r="D841" t="str">
            <v>CR</v>
          </cell>
          <cell r="E841" t="str">
            <v>30,03</v>
          </cell>
        </row>
        <row r="842">
          <cell r="A842">
            <v>981</v>
          </cell>
          <cell r="B842" t="str">
            <v>CABO DE COBRE, FLEXIVEL, CLASSE 4 OU 5, ISOLACAO EM PVC/A, ANTICHAMA BWF-B, 1 CONDUTOR, 450/750 V, SECAO NOMINAL 4 MM2</v>
          </cell>
          <cell r="C842" t="str">
            <v xml:space="preserve">M     </v>
          </cell>
          <cell r="D842" t="str">
            <v xml:space="preserve">C </v>
          </cell>
          <cell r="E842" t="str">
            <v>3,69</v>
          </cell>
        </row>
        <row r="843">
          <cell r="A843">
            <v>39234</v>
          </cell>
          <cell r="B843" t="str">
            <v>CABO DE COBRE, FLEXIVEL, CLASSE 4 OU 5, ISOLACAO EM PVC/A, ANTICHAMA BWF-B, 1 CONDUTOR, 450/750 V, SECAO NOMINAL 50 MM2</v>
          </cell>
          <cell r="C843" t="str">
            <v xml:space="preserve">M     </v>
          </cell>
          <cell r="D843" t="str">
            <v>CR</v>
          </cell>
          <cell r="E843" t="str">
            <v>44,08</v>
          </cell>
        </row>
        <row r="844">
          <cell r="A844">
            <v>982</v>
          </cell>
          <cell r="B844" t="str">
            <v>CABO DE COBRE, FLEXIVEL, CLASSE 4 OU 5, ISOLACAO EM PVC/A, ANTICHAMA BWF-B, 1 CONDUTOR, 450/750 V, SECAO NOMINAL 6 MM2</v>
          </cell>
          <cell r="C844" t="str">
            <v xml:space="preserve">M     </v>
          </cell>
          <cell r="D844" t="str">
            <v>CR</v>
          </cell>
          <cell r="E844" t="str">
            <v>5,17</v>
          </cell>
        </row>
        <row r="845">
          <cell r="A845">
            <v>39235</v>
          </cell>
          <cell r="B845" t="str">
            <v>CABO DE COBRE, FLEXIVEL, CLASSE 4 OU 5, ISOLACAO EM PVC/A, ANTICHAMA BWF-B, 1 CONDUTOR, 450/750 V, SECAO NOMINAL 70 MM2</v>
          </cell>
          <cell r="C845" t="str">
            <v xml:space="preserve">M     </v>
          </cell>
          <cell r="D845" t="str">
            <v>CR</v>
          </cell>
          <cell r="E845" t="str">
            <v>61,99</v>
          </cell>
        </row>
        <row r="846">
          <cell r="A846">
            <v>39236</v>
          </cell>
          <cell r="B846" t="str">
            <v>CABO DE COBRE, FLEXIVEL, CLASSE 4 OU 5, ISOLACAO EM PVC/A, ANTICHAMA BWF-B, 1 CONDUTOR, 450/750 V, SECAO NOMINAL 95 MM2</v>
          </cell>
          <cell r="C846" t="str">
            <v xml:space="preserve">M     </v>
          </cell>
          <cell r="D846" t="str">
            <v>CR</v>
          </cell>
          <cell r="E846" t="str">
            <v>81,27</v>
          </cell>
        </row>
        <row r="847">
          <cell r="A847">
            <v>876</v>
          </cell>
          <cell r="B847" t="str">
            <v>CABO DE COBRE, RIGIDO, CLASSE 2, COMPACTADO, BLINDADO, ISOLACAO EM EPR OU XLPE, COBERTURA ANTICHAMA EM PVC, PEAD OU HFFR, 1 CONDUTOR, 20/35 KV, SECAO NOMINAL 120 MM2</v>
          </cell>
          <cell r="C847" t="str">
            <v xml:space="preserve">M     </v>
          </cell>
          <cell r="D847" t="str">
            <v>CR</v>
          </cell>
          <cell r="E847" t="str">
            <v>209,80</v>
          </cell>
        </row>
        <row r="848">
          <cell r="A848">
            <v>877</v>
          </cell>
          <cell r="B848" t="str">
            <v>CABO DE COBRE, RIGIDO, CLASSE 2, COMPACTADO, BLINDADO, ISOLACAO EM EPR OU XLPE, COBERTURA ANTICHAMA EM PVC, PEAD OU HFFR, 1 CONDUTOR, 20/35 KV, SECAO NOMINAL 150 MM2</v>
          </cell>
          <cell r="C848" t="str">
            <v xml:space="preserve">M     </v>
          </cell>
          <cell r="D848" t="str">
            <v>CR</v>
          </cell>
          <cell r="E848" t="str">
            <v>246,63</v>
          </cell>
        </row>
        <row r="849">
          <cell r="A849">
            <v>882</v>
          </cell>
          <cell r="B849" t="str">
            <v>CABO DE COBRE, RIGIDO, CLASSE 2, COMPACTADO, BLINDADO, ISOLACAO EM EPR OU XLPE, COBERTURA ANTICHAMA EM PVC, PEAD OU HFFR, 1 CONDUTOR, 20/35 KV, SECAO NOMINAL 185 MM2</v>
          </cell>
          <cell r="C849" t="str">
            <v xml:space="preserve">M     </v>
          </cell>
          <cell r="D849" t="str">
            <v>CR</v>
          </cell>
          <cell r="E849" t="str">
            <v>268,75</v>
          </cell>
        </row>
        <row r="850">
          <cell r="A850">
            <v>878</v>
          </cell>
          <cell r="B850" t="str">
            <v>CABO DE COBRE, RIGIDO, CLASSE 2, COMPACTADO, BLINDADO, ISOLACAO EM EPR OU XLPE, COBERTURA ANTICHAMA EM PVC, PEAD OU HFFR, 1 CONDUTOR, 20/35 KV, SECAO NOMINAL 240 MM2</v>
          </cell>
          <cell r="C850" t="str">
            <v xml:space="preserve">M     </v>
          </cell>
          <cell r="D850" t="str">
            <v>CR</v>
          </cell>
          <cell r="E850" t="str">
            <v>334,13</v>
          </cell>
        </row>
        <row r="851">
          <cell r="A851">
            <v>879</v>
          </cell>
          <cell r="B851" t="str">
            <v>CABO DE COBRE, RIGIDO, CLASSE 2, COMPACTADO, BLINDADO, ISOLACAO EM EPR OU XLPE, COBERTURA ANTICHAMA EM PVC, PEAD OU HFFR, 1 CONDUTOR, 20/35 KV, SECAO NOMINAL 300 MM2</v>
          </cell>
          <cell r="C851" t="str">
            <v xml:space="preserve">M     </v>
          </cell>
          <cell r="D851" t="str">
            <v>CR</v>
          </cell>
          <cell r="E851" t="str">
            <v>393,83</v>
          </cell>
        </row>
        <row r="852">
          <cell r="A852">
            <v>880</v>
          </cell>
          <cell r="B852" t="str">
            <v>CABO DE COBRE, RIGIDO, CLASSE 2, COMPACTADO, BLINDADO, ISOLACAO EM EPR OU XLPE, COBERTURA ANTICHAMA EM PVC, PEAD OU HFFR, 1 CONDUTOR, 20/35 KV, SECAO NOMINAL 400 MM2</v>
          </cell>
          <cell r="C852" t="str">
            <v xml:space="preserve">M     </v>
          </cell>
          <cell r="D852" t="str">
            <v>CR</v>
          </cell>
          <cell r="E852" t="str">
            <v>463,37</v>
          </cell>
        </row>
        <row r="853">
          <cell r="A853">
            <v>873</v>
          </cell>
          <cell r="B853" t="str">
            <v>CABO DE COBRE, RIGIDO, CLASSE 2, COMPACTADO, BLINDADO, ISOLACAO EM EPR OU XLPE, COBERTURA ANTICHAMA EM PVC, PEAD OU HFFR, 1 CONDUTOR, 20/35 KV, SECAO NOMINAL 50 MM2</v>
          </cell>
          <cell r="C853" t="str">
            <v xml:space="preserve">M     </v>
          </cell>
          <cell r="D853" t="str">
            <v>CR</v>
          </cell>
          <cell r="E853" t="str">
            <v>140,88</v>
          </cell>
        </row>
        <row r="854">
          <cell r="A854">
            <v>881</v>
          </cell>
          <cell r="B854" t="str">
            <v>CABO DE COBRE, RIGIDO, CLASSE 2, COMPACTADO, BLINDADO, ISOLACAO EM EPR OU XLPE, COBERTURA ANTICHAMA EM PVC, PEAD OU HFFR, 1 CONDUTOR, 20/35 KV, SECAO NOMINAL 500 MM2</v>
          </cell>
          <cell r="C854" t="str">
            <v xml:space="preserve">M     </v>
          </cell>
          <cell r="D854" t="str">
            <v>CR</v>
          </cell>
          <cell r="E854" t="str">
            <v>633,36</v>
          </cell>
        </row>
        <row r="855">
          <cell r="A855">
            <v>874</v>
          </cell>
          <cell r="B855" t="str">
            <v>CABO DE COBRE, RIGIDO, CLASSE 2, COMPACTADO, BLINDADO, ISOLACAO EM EPR OU XLPE, COBERTURA ANTICHAMA EM PVC, PEAD OU HFFR, 1 CONDUTOR, 20/35 KV, SECAO NOMINAL 70 MM2</v>
          </cell>
          <cell r="C855" t="str">
            <v xml:space="preserve">M     </v>
          </cell>
          <cell r="D855" t="str">
            <v>CR</v>
          </cell>
          <cell r="E855" t="str">
            <v>167,20</v>
          </cell>
        </row>
        <row r="856">
          <cell r="A856">
            <v>875</v>
          </cell>
          <cell r="B856" t="str">
            <v>CABO DE COBRE, RIGIDO, CLASSE 2, COMPACTADO, BLINDADO, ISOLACAO EM EPR OU XLPE, COBERTURA ANTICHAMA EM PVC, PEAD OU HFFR, 1 CONDUTOR, 20/35 KV, SECAO NOMINAL 95 MM2</v>
          </cell>
          <cell r="C856" t="str">
            <v xml:space="preserve">M     </v>
          </cell>
          <cell r="D856" t="str">
            <v>CR</v>
          </cell>
          <cell r="E856" t="str">
            <v>199,49</v>
          </cell>
        </row>
        <row r="857">
          <cell r="A857">
            <v>983</v>
          </cell>
          <cell r="B857" t="str">
            <v>CABO DE COBRE, RIGIDO, CLASSE 2, ISOLACAO EM PVC/A, ANTICHAMA BWF-B, 1 CONDUTOR, 450/750 V, SECAO NOMINAL 1,5 MM2</v>
          </cell>
          <cell r="C857" t="str">
            <v xml:space="preserve">M     </v>
          </cell>
          <cell r="D857" t="str">
            <v>CR</v>
          </cell>
          <cell r="E857" t="str">
            <v>1,24</v>
          </cell>
        </row>
        <row r="858">
          <cell r="A858">
            <v>985</v>
          </cell>
          <cell r="B858" t="str">
            <v>CABO DE COBRE, RIGIDO, CLASSE 2, ISOLACAO EM PVC/A, ANTICHAMA BWF-B, 1 CONDUTOR, 450/750 V, SECAO NOMINAL 10 MM2</v>
          </cell>
          <cell r="C858" t="str">
            <v xml:space="preserve">M     </v>
          </cell>
          <cell r="D858" t="str">
            <v>CR</v>
          </cell>
          <cell r="E858" t="str">
            <v>9,36</v>
          </cell>
        </row>
        <row r="859">
          <cell r="A859">
            <v>990</v>
          </cell>
          <cell r="B859" t="str">
            <v>CABO DE COBRE, RIGIDO, CLASSE 2, ISOLACAO EM PVC/A, ANTICHAMA BWF-B, 1 CONDUTOR, 450/750 V, SECAO NOMINAL 150 MM2</v>
          </cell>
          <cell r="C859" t="str">
            <v xml:space="preserve">M     </v>
          </cell>
          <cell r="D859" t="str">
            <v>CR</v>
          </cell>
          <cell r="E859" t="str">
            <v>128,24</v>
          </cell>
        </row>
        <row r="860">
          <cell r="A860">
            <v>39241</v>
          </cell>
          <cell r="B860" t="str">
            <v>CABO DE COBRE, RIGIDO, CLASSE 2, ISOLACAO EM PVC/A, ANTICHAMA BWF-B, 1 CONDUTOR, 450/750 V, SECAO NOMINAL 16 MM2</v>
          </cell>
          <cell r="C860" t="str">
            <v xml:space="preserve">M     </v>
          </cell>
          <cell r="D860" t="str">
            <v>CR</v>
          </cell>
          <cell r="E860" t="str">
            <v>14,65</v>
          </cell>
        </row>
        <row r="861">
          <cell r="A861">
            <v>1005</v>
          </cell>
          <cell r="B861" t="str">
            <v>CABO DE COBRE, RIGIDO, CLASSE 2, ISOLACAO EM PVC/A, ANTICHAMA BWF-B, 1 CONDUTOR, 450/750 V, SECAO NOMINAL 185 MM2</v>
          </cell>
          <cell r="C861" t="str">
            <v xml:space="preserve">M     </v>
          </cell>
          <cell r="D861" t="str">
            <v>CR</v>
          </cell>
          <cell r="E861" t="str">
            <v>157,40</v>
          </cell>
        </row>
        <row r="862">
          <cell r="A862">
            <v>984</v>
          </cell>
          <cell r="B862" t="str">
            <v>CABO DE COBRE, RIGIDO, CLASSE 2, ISOLACAO EM PVC/A, ANTICHAMA BWF-B, 1 CONDUTOR, 450/750 V, SECAO NOMINAL 2,5 MM2</v>
          </cell>
          <cell r="C862" t="str">
            <v xml:space="preserve">M     </v>
          </cell>
          <cell r="D862" t="str">
            <v>CR</v>
          </cell>
          <cell r="E862" t="str">
            <v>3,23</v>
          </cell>
        </row>
        <row r="863">
          <cell r="A863">
            <v>991</v>
          </cell>
          <cell r="B863" t="str">
            <v>CABO DE COBRE, RIGIDO, CLASSE 2, ISOLACAO EM PVC/A, ANTICHAMA BWF-B, 1 CONDUTOR, 450/750 V, SECAO NOMINAL 240 MM2</v>
          </cell>
          <cell r="C863" t="str">
            <v xml:space="preserve">M     </v>
          </cell>
          <cell r="D863" t="str">
            <v>CR</v>
          </cell>
          <cell r="E863" t="str">
            <v>207,99</v>
          </cell>
        </row>
        <row r="864">
          <cell r="A864">
            <v>986</v>
          </cell>
          <cell r="B864" t="str">
            <v>CABO DE COBRE, RIGIDO, CLASSE 2, ISOLACAO EM PVC/A, ANTICHAMA BWF-B, 1 CONDUTOR, 450/750 V, SECAO NOMINAL 25 MM2</v>
          </cell>
          <cell r="C864" t="str">
            <v xml:space="preserve">M     </v>
          </cell>
          <cell r="D864" t="str">
            <v>CR</v>
          </cell>
          <cell r="E864" t="str">
            <v>22,40</v>
          </cell>
        </row>
        <row r="865">
          <cell r="A865">
            <v>1024</v>
          </cell>
          <cell r="B865" t="str">
            <v>CABO DE COBRE, RIGIDO, CLASSE 2, ISOLACAO EM PVC/A, ANTICHAMA BWF-B, 1 CONDUTOR, 450/750 V, SECAO NOMINAL 300 MM2</v>
          </cell>
          <cell r="C865" t="str">
            <v xml:space="preserve">M     </v>
          </cell>
          <cell r="D865" t="str">
            <v>CR</v>
          </cell>
          <cell r="E865" t="str">
            <v>257,43</v>
          </cell>
        </row>
        <row r="866">
          <cell r="A866">
            <v>987</v>
          </cell>
          <cell r="B866" t="str">
            <v>CABO DE COBRE, RIGIDO, CLASSE 2, ISOLACAO EM PVC/A, ANTICHAMA BWF-B, 1 CONDUTOR, 450/750 V, SECAO NOMINAL 35 MM2</v>
          </cell>
          <cell r="C866" t="str">
            <v xml:space="preserve">M     </v>
          </cell>
          <cell r="D866" t="str">
            <v>CR</v>
          </cell>
          <cell r="E866" t="str">
            <v>30,45</v>
          </cell>
        </row>
        <row r="867">
          <cell r="A867">
            <v>1003</v>
          </cell>
          <cell r="B867" t="str">
            <v>CABO DE COBRE, RIGIDO, CLASSE 2, ISOLACAO EM PVC/A, ANTICHAMA BWF-B, 1 CONDUTOR, 450/750 V, SECAO NOMINAL 4 MM2</v>
          </cell>
          <cell r="C867" t="str">
            <v xml:space="preserve">M     </v>
          </cell>
          <cell r="D867" t="str">
            <v>CR</v>
          </cell>
          <cell r="E867" t="str">
            <v>4,74</v>
          </cell>
        </row>
        <row r="868">
          <cell r="A868">
            <v>992</v>
          </cell>
          <cell r="B868" t="str">
            <v>CABO DE COBRE, RIGIDO, CLASSE 2, ISOLACAO EM PVC/A, ANTICHAMA BWF-B, 1 CONDUTOR, 450/750 V, SECAO NOMINAL 400 MM2</v>
          </cell>
          <cell r="C868" t="str">
            <v xml:space="preserve">M     </v>
          </cell>
          <cell r="D868" t="str">
            <v>CR</v>
          </cell>
          <cell r="E868" t="str">
            <v>333,05</v>
          </cell>
        </row>
        <row r="869">
          <cell r="A869">
            <v>1007</v>
          </cell>
          <cell r="B869" t="str">
            <v>CABO DE COBRE, RIGIDO, CLASSE 2, ISOLACAO EM PVC/A, ANTICHAMA BWF-B, 1 CONDUTOR, 450/750 V, SECAO NOMINAL 50 MM2</v>
          </cell>
          <cell r="C869" t="str">
            <v xml:space="preserve">M     </v>
          </cell>
          <cell r="D869" t="str">
            <v>CR</v>
          </cell>
          <cell r="E869" t="str">
            <v>43,19</v>
          </cell>
        </row>
        <row r="870">
          <cell r="A870">
            <v>39242</v>
          </cell>
          <cell r="B870" t="str">
            <v>CABO DE COBRE, RIGIDO, CLASSE 2, ISOLACAO EM PVC/A, ANTICHAMA BWF-B, 1 CONDUTOR, 450/750 V, SECAO NOMINAL 500 MM2</v>
          </cell>
          <cell r="C870" t="str">
            <v xml:space="preserve">M     </v>
          </cell>
          <cell r="D870" t="str">
            <v>CR</v>
          </cell>
          <cell r="E870" t="str">
            <v>412,67</v>
          </cell>
        </row>
        <row r="871">
          <cell r="A871">
            <v>1008</v>
          </cell>
          <cell r="B871" t="str">
            <v>CABO DE COBRE, RIGIDO, CLASSE 2, ISOLACAO EM PVC/A, ANTICHAMA BWF-B, 1 CONDUTOR, 450/750 V, SECAO NOMINAL 6 MM2</v>
          </cell>
          <cell r="C871" t="str">
            <v xml:space="preserve">M     </v>
          </cell>
          <cell r="D871" t="str">
            <v>CR</v>
          </cell>
          <cell r="E871" t="str">
            <v>5,37</v>
          </cell>
        </row>
        <row r="872">
          <cell r="A872">
            <v>988</v>
          </cell>
          <cell r="B872" t="str">
            <v>CABO DE COBRE, RIGIDO, CLASSE 2, ISOLACAO EM PVC/A, ANTICHAMA BWF-B, 1 CONDUTOR, 450/750 V, SECAO NOMINAL 70 MM2</v>
          </cell>
          <cell r="C872" t="str">
            <v xml:space="preserve">M     </v>
          </cell>
          <cell r="D872" t="str">
            <v>CR</v>
          </cell>
          <cell r="E872" t="str">
            <v>59,65</v>
          </cell>
        </row>
        <row r="873">
          <cell r="A873">
            <v>989</v>
          </cell>
          <cell r="B873" t="str">
            <v>CABO DE COBRE, RIGIDO, CLASSE 2, ISOLACAO EM PVC/A, ANTICHAMA BWF-B, 1 CONDUTOR, 450/750 V, SECAO NOMINAL 95 MM2</v>
          </cell>
          <cell r="C873" t="str">
            <v xml:space="preserve">M     </v>
          </cell>
          <cell r="D873" t="str">
            <v>CR</v>
          </cell>
          <cell r="E873" t="str">
            <v>80,81</v>
          </cell>
        </row>
        <row r="874">
          <cell r="A874">
            <v>39598</v>
          </cell>
          <cell r="B874" t="str">
            <v>CABO DE PAR TRANCADO UTP, 4 PARES, CATEGORIA 5E</v>
          </cell>
          <cell r="C874" t="str">
            <v xml:space="preserve">M     </v>
          </cell>
          <cell r="D874" t="str">
            <v>AS</v>
          </cell>
          <cell r="E874" t="str">
            <v>1,41</v>
          </cell>
        </row>
        <row r="875">
          <cell r="A875">
            <v>39599</v>
          </cell>
          <cell r="B875" t="str">
            <v>CABO DE PAR TRANCADO UTP, 4 PARES, CATEGORIA 6</v>
          </cell>
          <cell r="C875" t="str">
            <v xml:space="preserve">M     </v>
          </cell>
          <cell r="D875" t="str">
            <v>AS</v>
          </cell>
          <cell r="E875" t="str">
            <v>2,13</v>
          </cell>
        </row>
        <row r="876">
          <cell r="A876">
            <v>34602</v>
          </cell>
          <cell r="B876" t="str">
            <v>CABO FLEXIVEL PVC 750 V, 2 CONDUTORES DE 1,5 MM2</v>
          </cell>
          <cell r="C876" t="str">
            <v xml:space="preserve">M     </v>
          </cell>
          <cell r="D876" t="str">
            <v>AS</v>
          </cell>
          <cell r="E876" t="str">
            <v>2,86</v>
          </cell>
        </row>
        <row r="877">
          <cell r="A877">
            <v>34603</v>
          </cell>
          <cell r="B877" t="str">
            <v>CABO FLEXIVEL PVC 750 V, 2 CONDUTORES DE 10,0 MM2</v>
          </cell>
          <cell r="C877" t="str">
            <v xml:space="preserve">M     </v>
          </cell>
          <cell r="D877" t="str">
            <v>AS</v>
          </cell>
          <cell r="E877" t="str">
            <v>13,78</v>
          </cell>
        </row>
        <row r="878">
          <cell r="A878">
            <v>34607</v>
          </cell>
          <cell r="B878" t="str">
            <v>CABO FLEXIVEL PVC 750 V, 2 CONDUTORES DE 4,0 MM2</v>
          </cell>
          <cell r="C878" t="str">
            <v xml:space="preserve">M     </v>
          </cell>
          <cell r="D878" t="str">
            <v>AS</v>
          </cell>
          <cell r="E878" t="str">
            <v>6,14</v>
          </cell>
        </row>
        <row r="879">
          <cell r="A879">
            <v>34609</v>
          </cell>
          <cell r="B879" t="str">
            <v>CABO FLEXIVEL PVC 750 V, 2 CONDUTORES DE 6,0 MM2</v>
          </cell>
          <cell r="C879" t="str">
            <v xml:space="preserve">M     </v>
          </cell>
          <cell r="D879" t="str">
            <v>AS</v>
          </cell>
          <cell r="E879" t="str">
            <v>9,22</v>
          </cell>
        </row>
        <row r="880">
          <cell r="A880">
            <v>34618</v>
          </cell>
          <cell r="B880" t="str">
            <v>CABO FLEXIVEL PVC 750 V, 3 CONDUTORES DE 1,5 MM2</v>
          </cell>
          <cell r="C880" t="str">
            <v xml:space="preserve">M     </v>
          </cell>
          <cell r="D880" t="str">
            <v>AS</v>
          </cell>
          <cell r="E880" t="str">
            <v>3,80</v>
          </cell>
        </row>
        <row r="881">
          <cell r="A881">
            <v>34620</v>
          </cell>
          <cell r="B881" t="str">
            <v>CABO FLEXIVEL PVC 750 V, 3 CONDUTORES DE 10,0 MM2</v>
          </cell>
          <cell r="C881" t="str">
            <v xml:space="preserve">M     </v>
          </cell>
          <cell r="D881" t="str">
            <v>AS</v>
          </cell>
          <cell r="E881" t="str">
            <v>19,02</v>
          </cell>
        </row>
        <row r="882">
          <cell r="A882">
            <v>34621</v>
          </cell>
          <cell r="B882" t="str">
            <v>CABO FLEXIVEL PVC 750 V, 3 CONDUTORES DE 4,0 MM2</v>
          </cell>
          <cell r="C882" t="str">
            <v xml:space="preserve">M     </v>
          </cell>
          <cell r="D882" t="str">
            <v>AS</v>
          </cell>
          <cell r="E882" t="str">
            <v>8,82</v>
          </cell>
        </row>
        <row r="883">
          <cell r="A883">
            <v>34622</v>
          </cell>
          <cell r="B883" t="str">
            <v>CABO FLEXIVEL PVC 750 V, 3 CONDUTORES DE 6,0 MM2</v>
          </cell>
          <cell r="C883" t="str">
            <v xml:space="preserve">M     </v>
          </cell>
          <cell r="D883" t="str">
            <v>AS</v>
          </cell>
          <cell r="E883" t="str">
            <v>12,50</v>
          </cell>
        </row>
        <row r="884">
          <cell r="A884">
            <v>34624</v>
          </cell>
          <cell r="B884" t="str">
            <v>CABO FLEXIVEL PVC 750 V, 4 CONDUTORES DE 1,5 MM2</v>
          </cell>
          <cell r="C884" t="str">
            <v xml:space="preserve">M     </v>
          </cell>
          <cell r="D884" t="str">
            <v>AS</v>
          </cell>
          <cell r="E884" t="str">
            <v>4,85</v>
          </cell>
        </row>
        <row r="885">
          <cell r="A885">
            <v>34626</v>
          </cell>
          <cell r="B885" t="str">
            <v>CABO FLEXIVEL PVC 750 V, 4 CONDUTORES DE 10,0 MM2</v>
          </cell>
          <cell r="C885" t="str">
            <v xml:space="preserve">M     </v>
          </cell>
          <cell r="D885" t="str">
            <v>AS</v>
          </cell>
          <cell r="E885" t="str">
            <v>26,14</v>
          </cell>
        </row>
        <row r="886">
          <cell r="A886">
            <v>34627</v>
          </cell>
          <cell r="B886" t="str">
            <v>CABO FLEXIVEL PVC 750 V, 4 CONDUTORES DE 4,0 MM2</v>
          </cell>
          <cell r="C886" t="str">
            <v xml:space="preserve">M     </v>
          </cell>
          <cell r="D886" t="str">
            <v>AS</v>
          </cell>
          <cell r="E886" t="str">
            <v>11,26</v>
          </cell>
        </row>
        <row r="887">
          <cell r="A887">
            <v>34629</v>
          </cell>
          <cell r="B887" t="str">
            <v>CABO FLEXIVEL PVC 750 V, 4 CONDUTORES DE 6,0 MM2</v>
          </cell>
          <cell r="C887" t="str">
            <v xml:space="preserve">M     </v>
          </cell>
          <cell r="D887" t="str">
            <v>AS</v>
          </cell>
          <cell r="E887" t="str">
            <v>16,49</v>
          </cell>
        </row>
        <row r="888">
          <cell r="A888">
            <v>39257</v>
          </cell>
          <cell r="B888" t="str">
            <v>CABO MULTIPOLAR DE COBRE, FLEXIVEL, CLASSE 4 OU 5, ISOLACAO EM HEPR, COBERTURA EM PVC-ST2, ANTICHAMA BWF-B, 0,6/1 KV, 3 CONDUTORES DE 1,5 MM2</v>
          </cell>
          <cell r="C888" t="str">
            <v xml:space="preserve">M     </v>
          </cell>
          <cell r="D888" t="str">
            <v>CR</v>
          </cell>
          <cell r="E888" t="str">
            <v>5,64</v>
          </cell>
        </row>
        <row r="889">
          <cell r="A889">
            <v>39261</v>
          </cell>
          <cell r="B889" t="str">
            <v>CABO MULTIPOLAR DE COBRE, FLEXIVEL, CLASSE 4 OU 5, ISOLACAO EM HEPR, COBERTURA EM PVC-ST2, ANTICHAMA BWF-B, 0,6/1 KV, 3 CONDUTORES DE 10 MM2</v>
          </cell>
          <cell r="C889" t="str">
            <v xml:space="preserve">M     </v>
          </cell>
          <cell r="D889" t="str">
            <v>CR</v>
          </cell>
          <cell r="E889" t="str">
            <v>30,05</v>
          </cell>
        </row>
        <row r="890">
          <cell r="A890">
            <v>39268</v>
          </cell>
          <cell r="B890" t="str">
            <v>CABO MULTIPOLAR DE COBRE, FLEXIVEL, CLASSE 4 OU 5, ISOLACAO EM HEPR, COBERTURA EM PVC-ST2, ANTICHAMA BWF-B, 0,6/1 KV, 3 CONDUTORES DE 120 MM2</v>
          </cell>
          <cell r="C890" t="str">
            <v xml:space="preserve">M     </v>
          </cell>
          <cell r="D890" t="str">
            <v>CR</v>
          </cell>
          <cell r="E890" t="str">
            <v>346,87</v>
          </cell>
        </row>
        <row r="891">
          <cell r="A891">
            <v>39262</v>
          </cell>
          <cell r="B891" t="str">
            <v>CABO MULTIPOLAR DE COBRE, FLEXIVEL, CLASSE 4 OU 5, ISOLACAO EM HEPR, COBERTURA EM PVC-ST2, ANTICHAMA BWF-B, 0,6/1 KV, 3 CONDUTORES DE 16 MM2</v>
          </cell>
          <cell r="C891" t="str">
            <v xml:space="preserve">M     </v>
          </cell>
          <cell r="D891" t="str">
            <v>CR</v>
          </cell>
          <cell r="E891" t="str">
            <v>47,01</v>
          </cell>
        </row>
        <row r="892">
          <cell r="A892">
            <v>39258</v>
          </cell>
          <cell r="B892" t="str">
            <v>CABO MULTIPOLAR DE COBRE, FLEXIVEL, CLASSE 4 OU 5, ISOLACAO EM HEPR, COBERTURA EM PVC-ST2, ANTICHAMA BWF-B, 0,6/1 KV, 3 CONDUTORES DE 2,5 MM2</v>
          </cell>
          <cell r="C892" t="str">
            <v xml:space="preserve">M     </v>
          </cell>
          <cell r="D892" t="str">
            <v>CR</v>
          </cell>
          <cell r="E892" t="str">
            <v>8,36</v>
          </cell>
        </row>
        <row r="893">
          <cell r="A893">
            <v>39263</v>
          </cell>
          <cell r="B893" t="str">
            <v>CABO MULTIPOLAR DE COBRE, FLEXIVEL, CLASSE 4 OU 5, ISOLACAO EM HEPR, COBERTURA EM PVC-ST2, ANTICHAMA BWF-B, 0,6/1 KV, 3 CONDUTORES DE 25 MM2</v>
          </cell>
          <cell r="C893" t="str">
            <v xml:space="preserve">M     </v>
          </cell>
          <cell r="D893" t="str">
            <v>CR</v>
          </cell>
          <cell r="E893" t="str">
            <v>72,72</v>
          </cell>
        </row>
        <row r="894">
          <cell r="A894">
            <v>39264</v>
          </cell>
          <cell r="B894" t="str">
            <v>CABO MULTIPOLAR DE COBRE, FLEXIVEL, CLASSE 4 OU 5, ISOLACAO EM HEPR, COBERTURA EM PVC-ST2, ANTICHAMA BWF-B, 0,6/1 KV, 3 CONDUTORES DE 35 MM2</v>
          </cell>
          <cell r="C894" t="str">
            <v xml:space="preserve">M     </v>
          </cell>
          <cell r="D894" t="str">
            <v>CR</v>
          </cell>
          <cell r="E894" t="str">
            <v>98,48</v>
          </cell>
        </row>
        <row r="895">
          <cell r="A895">
            <v>39259</v>
          </cell>
          <cell r="B895" t="str">
            <v>CABO MULTIPOLAR DE COBRE, FLEXIVEL, CLASSE 4 OU 5, ISOLACAO EM HEPR, COBERTURA EM PVC-ST2, ANTICHAMA BWF-B, 0,6/1 KV, 3 CONDUTORES DE 4 MM2</v>
          </cell>
          <cell r="C895" t="str">
            <v xml:space="preserve">M     </v>
          </cell>
          <cell r="D895" t="str">
            <v>CR</v>
          </cell>
          <cell r="E895" t="str">
            <v>12,73</v>
          </cell>
        </row>
        <row r="896">
          <cell r="A896">
            <v>39265</v>
          </cell>
          <cell r="B896" t="str">
            <v>CABO MULTIPOLAR DE COBRE, FLEXIVEL, CLASSE 4 OU 5, ISOLACAO EM HEPR, COBERTURA EM PVC-ST2, ANTICHAMA BWF-B, 0,6/1 KV, 3 CONDUTORES DE 50 MM2</v>
          </cell>
          <cell r="C896" t="str">
            <v xml:space="preserve">M     </v>
          </cell>
          <cell r="D896" t="str">
            <v>CR</v>
          </cell>
          <cell r="E896" t="str">
            <v>145,07</v>
          </cell>
        </row>
        <row r="897">
          <cell r="A897">
            <v>39260</v>
          </cell>
          <cell r="B897" t="str">
            <v>CABO MULTIPOLAR DE COBRE, FLEXIVEL, CLASSE 4 OU 5, ISOLACAO EM HEPR, COBERTURA EM PVC-ST2, ANTICHAMA BWF-B, 0,6/1 KV, 3 CONDUTORES DE 6 MM2</v>
          </cell>
          <cell r="C897" t="str">
            <v xml:space="preserve">M     </v>
          </cell>
          <cell r="D897" t="str">
            <v>CR</v>
          </cell>
          <cell r="E897" t="str">
            <v>18,13</v>
          </cell>
        </row>
        <row r="898">
          <cell r="A898">
            <v>39266</v>
          </cell>
          <cell r="B898" t="str">
            <v>CABO MULTIPOLAR DE COBRE, FLEXIVEL, CLASSE 4 OU 5, ISOLACAO EM HEPR, COBERTURA EM PVC-ST2, ANTICHAMA BWF-B, 0,6/1 KV, 3 CONDUTORES DE 70 MM2</v>
          </cell>
          <cell r="C898" t="str">
            <v xml:space="preserve">M     </v>
          </cell>
          <cell r="D898" t="str">
            <v>CR</v>
          </cell>
          <cell r="E898" t="str">
            <v>203,56</v>
          </cell>
        </row>
        <row r="899">
          <cell r="A899">
            <v>39267</v>
          </cell>
          <cell r="B899" t="str">
            <v>CABO MULTIPOLAR DE COBRE, FLEXIVEL, CLASSE 4 OU 5, ISOLACAO EM HEPR, COBERTURA EM PVC-ST2, ANTICHAMA BWF-B, 0,6/1 KV, 3 CONDUTORES DE 95 MM2</v>
          </cell>
          <cell r="C899" t="str">
            <v xml:space="preserve">M     </v>
          </cell>
          <cell r="D899" t="str">
            <v>CR</v>
          </cell>
          <cell r="E899" t="str">
            <v>266,83</v>
          </cell>
        </row>
        <row r="900">
          <cell r="A900">
            <v>11901</v>
          </cell>
          <cell r="B900" t="str">
            <v>CABO TELEFONICO CCI 50, 1 PAR, USO INTERNO, SEM BLINDAGEM</v>
          </cell>
          <cell r="C900" t="str">
            <v xml:space="preserve">M     </v>
          </cell>
          <cell r="D900" t="str">
            <v>AS</v>
          </cell>
          <cell r="E900" t="str">
            <v>0,60</v>
          </cell>
        </row>
        <row r="901">
          <cell r="A901">
            <v>11902</v>
          </cell>
          <cell r="B901" t="str">
            <v>CABO TELEFONICO CCI 50, 2 PARES, USO INTERNO, SEM BLINDAGEM</v>
          </cell>
          <cell r="C901" t="str">
            <v xml:space="preserve">M     </v>
          </cell>
          <cell r="D901" t="str">
            <v>AS</v>
          </cell>
          <cell r="E901" t="str">
            <v>1,04</v>
          </cell>
        </row>
        <row r="902">
          <cell r="A902">
            <v>11903</v>
          </cell>
          <cell r="B902" t="str">
            <v>CABO TELEFONICO CCI 50, 3 PARES, USO INTERNO, SEM BLINDAGEM</v>
          </cell>
          <cell r="C902" t="str">
            <v xml:space="preserve">M     </v>
          </cell>
          <cell r="D902" t="str">
            <v>AS</v>
          </cell>
          <cell r="E902" t="str">
            <v>1,61</v>
          </cell>
        </row>
        <row r="903">
          <cell r="A903">
            <v>11904</v>
          </cell>
          <cell r="B903" t="str">
            <v>CABO TELEFONICO CCI 50, 4 PARES, USO INTERNO, SEM BLINDAGEM</v>
          </cell>
          <cell r="C903" t="str">
            <v xml:space="preserve">M     </v>
          </cell>
          <cell r="D903" t="str">
            <v>AS</v>
          </cell>
          <cell r="E903" t="str">
            <v>2,05</v>
          </cell>
        </row>
        <row r="904">
          <cell r="A904">
            <v>11905</v>
          </cell>
          <cell r="B904" t="str">
            <v>CABO TELEFONICO CCI 50, 5 PARES, USO INTERNO, SEM BLINDAGEM</v>
          </cell>
          <cell r="C904" t="str">
            <v xml:space="preserve">M     </v>
          </cell>
          <cell r="D904" t="str">
            <v>AS</v>
          </cell>
          <cell r="E904" t="str">
            <v>2,77</v>
          </cell>
        </row>
        <row r="905">
          <cell r="A905">
            <v>11906</v>
          </cell>
          <cell r="B905" t="str">
            <v>CABO TELEFONICO CCI 50, 6 PARES, USO INTERNO, SEM BLINDAGEM</v>
          </cell>
          <cell r="C905" t="str">
            <v xml:space="preserve">M     </v>
          </cell>
          <cell r="D905" t="str">
            <v>AS</v>
          </cell>
          <cell r="E905" t="str">
            <v>3,18</v>
          </cell>
        </row>
        <row r="906">
          <cell r="A906">
            <v>11919</v>
          </cell>
          <cell r="B906" t="str">
            <v>CABO TELEFONICO CI 50, 10 PARES, USO INTERNO</v>
          </cell>
          <cell r="C906" t="str">
            <v xml:space="preserve">M     </v>
          </cell>
          <cell r="D906" t="str">
            <v>AS</v>
          </cell>
          <cell r="E906" t="str">
            <v>6,25</v>
          </cell>
        </row>
        <row r="907">
          <cell r="A907">
            <v>11920</v>
          </cell>
          <cell r="B907" t="str">
            <v>CABO TELEFONICO CI 50, 20 PARES, USO INTERNO</v>
          </cell>
          <cell r="C907" t="str">
            <v xml:space="preserve">M     </v>
          </cell>
          <cell r="D907" t="str">
            <v>AS</v>
          </cell>
          <cell r="E907" t="str">
            <v>12,11</v>
          </cell>
        </row>
        <row r="908">
          <cell r="A908">
            <v>11924</v>
          </cell>
          <cell r="B908" t="str">
            <v>CABO TELEFONICO CI 50, 200 PARES, USO INTERNO</v>
          </cell>
          <cell r="C908" t="str">
            <v xml:space="preserve">M     </v>
          </cell>
          <cell r="D908" t="str">
            <v>AS</v>
          </cell>
          <cell r="E908" t="str">
            <v>117,74</v>
          </cell>
        </row>
        <row r="909">
          <cell r="A909">
            <v>11921</v>
          </cell>
          <cell r="B909" t="str">
            <v>CABO TELEFONICO CI 50, 30 PARES, USO INTERNO</v>
          </cell>
          <cell r="C909" t="str">
            <v xml:space="preserve">M     </v>
          </cell>
          <cell r="D909" t="str">
            <v>AS</v>
          </cell>
          <cell r="E909" t="str">
            <v>16,48</v>
          </cell>
        </row>
        <row r="910">
          <cell r="A910">
            <v>11922</v>
          </cell>
          <cell r="B910" t="str">
            <v>CABO TELEFONICO CI 50, 50 PARES, USO INTERNO</v>
          </cell>
          <cell r="C910" t="str">
            <v xml:space="preserve">M     </v>
          </cell>
          <cell r="D910" t="str">
            <v>AS</v>
          </cell>
          <cell r="E910" t="str">
            <v>29,26</v>
          </cell>
        </row>
        <row r="911">
          <cell r="A911">
            <v>11923</v>
          </cell>
          <cell r="B911" t="str">
            <v>CABO TELEFONICO CI 50, 75 PARES, USO INTERNO</v>
          </cell>
          <cell r="C911" t="str">
            <v xml:space="preserve">M     </v>
          </cell>
          <cell r="D911" t="str">
            <v>AS</v>
          </cell>
          <cell r="E911" t="str">
            <v>47,80</v>
          </cell>
        </row>
        <row r="912">
          <cell r="A912">
            <v>11916</v>
          </cell>
          <cell r="B912" t="str">
            <v>CABO TELEFONICO CTP - APL - 50, 10 PARES, USO EXTERNO</v>
          </cell>
          <cell r="C912" t="str">
            <v xml:space="preserve">M     </v>
          </cell>
          <cell r="D912" t="str">
            <v>AS</v>
          </cell>
          <cell r="E912" t="str">
            <v>8,11</v>
          </cell>
        </row>
        <row r="913">
          <cell r="A913">
            <v>11914</v>
          </cell>
          <cell r="B913" t="str">
            <v>CABO TELEFONICO CTP - APL - 50, 100 PARES, USO EXTERNO</v>
          </cell>
          <cell r="C913" t="str">
            <v xml:space="preserve">M     </v>
          </cell>
          <cell r="D913" t="str">
            <v>AS</v>
          </cell>
          <cell r="E913" t="str">
            <v>58,89</v>
          </cell>
        </row>
        <row r="914">
          <cell r="A914">
            <v>11917</v>
          </cell>
          <cell r="B914" t="str">
            <v>CABO TELEFONICO CTP - APL - 50, 20 PARES, USO EXTERNO</v>
          </cell>
          <cell r="C914" t="str">
            <v xml:space="preserve">M     </v>
          </cell>
          <cell r="D914" t="str">
            <v>AS</v>
          </cell>
          <cell r="E914" t="str">
            <v>14,11</v>
          </cell>
        </row>
        <row r="915">
          <cell r="A915">
            <v>11918</v>
          </cell>
          <cell r="B915" t="str">
            <v>CABO TELEFONICO CTP - APL - 50, 30 PARES, USO EXTERNO</v>
          </cell>
          <cell r="C915" t="str">
            <v xml:space="preserve">M     </v>
          </cell>
          <cell r="D915" t="str">
            <v>AS</v>
          </cell>
          <cell r="E915" t="str">
            <v>19,15</v>
          </cell>
        </row>
        <row r="916">
          <cell r="A916">
            <v>37734</v>
          </cell>
          <cell r="B916" t="str">
            <v>CACAMBA METALICA BASCULANTE COM CAPACIDADE DE 10 M3 (INCLUI MONTAGEM, NAO INCLUI CAMINHAO)</v>
          </cell>
          <cell r="C916" t="str">
            <v xml:space="preserve">UN    </v>
          </cell>
          <cell r="D916" t="str">
            <v>AS</v>
          </cell>
          <cell r="E916" t="str">
            <v>60.062,93</v>
          </cell>
        </row>
        <row r="917">
          <cell r="A917">
            <v>42251</v>
          </cell>
          <cell r="B917" t="str">
            <v>CACAMBA METALICA BASCULANTE COM CAPACIDADE DE 12 M3 (INCLUI MONTAGEM, NAO INCLUI CAMINHAO)</v>
          </cell>
          <cell r="C917" t="str">
            <v xml:space="preserve">UN    </v>
          </cell>
          <cell r="D917" t="str">
            <v>AS</v>
          </cell>
          <cell r="E917" t="str">
            <v>68.205,12</v>
          </cell>
        </row>
        <row r="918">
          <cell r="A918">
            <v>37733</v>
          </cell>
          <cell r="B918" t="str">
            <v>CACAMBA METALICA BASCULANTE COM CAPACIDADE DE 6 M3 (INCLUI MONTAGEM, NAO INCLUI CAMINHAO)</v>
          </cell>
          <cell r="C918" t="str">
            <v xml:space="preserve">UN    </v>
          </cell>
          <cell r="D918" t="str">
            <v>AS</v>
          </cell>
          <cell r="E918" t="str">
            <v>45.034,96</v>
          </cell>
        </row>
        <row r="919">
          <cell r="A919">
            <v>37735</v>
          </cell>
          <cell r="B919" t="str">
            <v>CACAMBA METALICA BASCULANTE COM CAPACIDADE DE 8 M3 (INCLUI MONTAGEM, NAO INCLUI CAMINHAO)</v>
          </cell>
          <cell r="C919" t="str">
            <v xml:space="preserve">UN    </v>
          </cell>
          <cell r="D919" t="str">
            <v>AS</v>
          </cell>
          <cell r="E919" t="str">
            <v>54.267,13</v>
          </cell>
        </row>
        <row r="920">
          <cell r="A920">
            <v>5090</v>
          </cell>
          <cell r="B920" t="str">
            <v>CADEADO SIMPLES, CORPO EM LATAO MACICO, COM LARGURA DE 25 MM E ALTURA DE APROX 25 MM, HASTE CEMENTADA (NAO LONGA), EM ACO TEMPERADO COM DIAMETRO DE APROX 5,0 MM, INCLUINDO 2 CHAVES</v>
          </cell>
          <cell r="C920" t="str">
            <v xml:space="preserve">UN    </v>
          </cell>
          <cell r="D920" t="str">
            <v xml:space="preserve">C </v>
          </cell>
          <cell r="E920" t="str">
            <v>16,27</v>
          </cell>
        </row>
        <row r="921">
          <cell r="A921">
            <v>5085</v>
          </cell>
          <cell r="B921" t="str">
            <v>CADEADO SIMPLES, CORPO EM LATAO MACICO, COM LARGURA DE 35 MM E ALTURA DE APROX 30 MM, HASTE CEMENTADA (NAO LONGA), EM ACO TEMPERADO COM DIAMETRO DE APROX 6,0 MM, INCLUINDO 2 CHAVES</v>
          </cell>
          <cell r="C921" t="str">
            <v xml:space="preserve">UN    </v>
          </cell>
          <cell r="D921" t="str">
            <v>CR</v>
          </cell>
          <cell r="E921" t="str">
            <v>24,22</v>
          </cell>
        </row>
        <row r="922">
          <cell r="A922">
            <v>43603</v>
          </cell>
          <cell r="B922" t="str">
            <v>CADEADO SIMPLES, CORPO EM LATAO MACICO, COM LARGURA DE 50 MM E ALTURA DE APROX 40 MM, HASTE CEMENTADA EM ACO TEMPERADO COM DIAMETRO DE APROX 8,0 MM, INCLUINDO 2 CHAVES</v>
          </cell>
          <cell r="C922" t="str">
            <v xml:space="preserve">UN    </v>
          </cell>
          <cell r="D922" t="str">
            <v>CR</v>
          </cell>
          <cell r="E922" t="str">
            <v>34,60</v>
          </cell>
        </row>
        <row r="923">
          <cell r="A923">
            <v>38374</v>
          </cell>
          <cell r="B923" t="str">
            <v>CADEIRA SUSPENSA MANUAL / BALANCIM INDIVIDUAL (NBR 14751)</v>
          </cell>
          <cell r="C923" t="str">
            <v xml:space="preserve">UN    </v>
          </cell>
          <cell r="D923" t="str">
            <v>CR</v>
          </cell>
          <cell r="E923" t="str">
            <v>893,77</v>
          </cell>
        </row>
        <row r="924">
          <cell r="A924">
            <v>20209</v>
          </cell>
          <cell r="B924" t="str">
            <v>CAIBRO APARELHADO  *7,5 X 7,5* CM, EM MACARANDUBA, ANGELIM OU EQUIVALENTE DA REGIAO</v>
          </cell>
          <cell r="C924" t="str">
            <v xml:space="preserve">M     </v>
          </cell>
          <cell r="D924" t="str">
            <v>CR</v>
          </cell>
          <cell r="E924" t="str">
            <v>17,71</v>
          </cell>
        </row>
        <row r="925">
          <cell r="A925">
            <v>20212</v>
          </cell>
          <cell r="B925" t="str">
            <v>CAIBRO APARELHADO *6 X 8* CM, EM MACARANDUBA, ANGELIM OU EQUIVALENTE DA REGIAO</v>
          </cell>
          <cell r="C925" t="str">
            <v xml:space="preserve">M     </v>
          </cell>
          <cell r="D925" t="str">
            <v>CR</v>
          </cell>
          <cell r="E925" t="str">
            <v>14,83</v>
          </cell>
        </row>
        <row r="926">
          <cell r="A926">
            <v>4433</v>
          </cell>
          <cell r="B926" t="str">
            <v>CAIBRO NAO APARELHADO  *7,5 X 7,5* CM, EM MACARANDUBA, ANGELIM OU EQUIVALENTE DA REGIAO -  BRUTA</v>
          </cell>
          <cell r="C926" t="str">
            <v xml:space="preserve">M     </v>
          </cell>
          <cell r="D926" t="str">
            <v>CR</v>
          </cell>
          <cell r="E926" t="str">
            <v>16,97</v>
          </cell>
        </row>
        <row r="927">
          <cell r="A927">
            <v>4430</v>
          </cell>
          <cell r="B927" t="str">
            <v>CAIBRO NAO APARELHADO *5 X 6* CM, EM MACARANDUBA, ANGELIM OU EQUIVALENTE DA REGIAO -  BRUTA</v>
          </cell>
          <cell r="C927" t="str">
            <v xml:space="preserve">M     </v>
          </cell>
          <cell r="D927" t="str">
            <v xml:space="preserve">C </v>
          </cell>
          <cell r="E927" t="str">
            <v>8,68</v>
          </cell>
        </row>
        <row r="928">
          <cell r="A928">
            <v>4400</v>
          </cell>
          <cell r="B928" t="str">
            <v>CAIBRO NAO APARELHADO,  *6 X 8* CM,  EM MACARANDUBA, ANGELIM OU EQUIVALENTE DA REGIAO -  BRUTA</v>
          </cell>
          <cell r="C928" t="str">
            <v xml:space="preserve">M     </v>
          </cell>
          <cell r="D928" t="str">
            <v>CR</v>
          </cell>
          <cell r="E928" t="str">
            <v>13,81</v>
          </cell>
        </row>
        <row r="929">
          <cell r="A929">
            <v>2729</v>
          </cell>
          <cell r="B929" t="str">
            <v>CAIBRO ROLICO DE MADEIRA TRATADA, D = 4 A 7 CM, H = 3,00 M, EM EUCALIPTO OU EQUIVALENTE DA REGIAO</v>
          </cell>
          <cell r="C929" t="str">
            <v xml:space="preserve">UN    </v>
          </cell>
          <cell r="D929" t="str">
            <v>CR</v>
          </cell>
          <cell r="E929" t="str">
            <v>31,60</v>
          </cell>
        </row>
        <row r="930">
          <cell r="A930">
            <v>4513</v>
          </cell>
          <cell r="B930" t="str">
            <v>CAIBRO 5 X 5 CM EM PINUS, MISTA OU EQUIVALENTE DA REGIAO - BRUTA</v>
          </cell>
          <cell r="C930" t="str">
            <v xml:space="preserve">M     </v>
          </cell>
          <cell r="D930" t="str">
            <v>CR</v>
          </cell>
          <cell r="E930" t="str">
            <v>3,26</v>
          </cell>
        </row>
        <row r="931">
          <cell r="A931">
            <v>11871</v>
          </cell>
          <cell r="B931" t="str">
            <v>CAIXA D'AGUA DE FIBRA DE VIDRO, PARA 500 LITROS, COM TAMPA</v>
          </cell>
          <cell r="C931" t="str">
            <v xml:space="preserve">UN    </v>
          </cell>
          <cell r="D931" t="str">
            <v>AS</v>
          </cell>
          <cell r="E931" t="str">
            <v>305,00</v>
          </cell>
        </row>
        <row r="932">
          <cell r="A932">
            <v>34636</v>
          </cell>
          <cell r="B932" t="str">
            <v>CAIXA D'AGUA EM POLIETILENO 1000 LITROS, COM TAMPA</v>
          </cell>
          <cell r="C932" t="str">
            <v xml:space="preserve">UN    </v>
          </cell>
          <cell r="D932" t="str">
            <v xml:space="preserve">C </v>
          </cell>
          <cell r="E932" t="str">
            <v>429,90</v>
          </cell>
        </row>
        <row r="933">
          <cell r="A933">
            <v>34639</v>
          </cell>
          <cell r="B933" t="str">
            <v>CAIXA D'AGUA EM POLIETILENO 1500 LITROS, COM TAMPA</v>
          </cell>
          <cell r="C933" t="str">
            <v xml:space="preserve">UN    </v>
          </cell>
          <cell r="D933" t="str">
            <v>CR</v>
          </cell>
          <cell r="E933" t="str">
            <v>873,12</v>
          </cell>
        </row>
        <row r="934">
          <cell r="A934">
            <v>34640</v>
          </cell>
          <cell r="B934" t="str">
            <v>CAIXA D'AGUA EM POLIETILENO 2000 LITROS, COM TAMPA</v>
          </cell>
          <cell r="C934" t="str">
            <v xml:space="preserve">UN    </v>
          </cell>
          <cell r="D934" t="str">
            <v>CR</v>
          </cell>
          <cell r="E934" t="str">
            <v>980,74</v>
          </cell>
        </row>
        <row r="935">
          <cell r="A935">
            <v>34637</v>
          </cell>
          <cell r="B935" t="str">
            <v>CAIXA D'AGUA EM POLIETILENO 500 LITROS, COM TAMPA</v>
          </cell>
          <cell r="C935" t="str">
            <v xml:space="preserve">UN    </v>
          </cell>
          <cell r="D935" t="str">
            <v>CR</v>
          </cell>
          <cell r="E935" t="str">
            <v>246,82</v>
          </cell>
        </row>
        <row r="936">
          <cell r="A936">
            <v>34638</v>
          </cell>
          <cell r="B936" t="str">
            <v>CAIXA D'AGUA EM POLIETILENO 750 LITROS, COM TAMPA</v>
          </cell>
          <cell r="C936" t="str">
            <v xml:space="preserve">UN    </v>
          </cell>
          <cell r="D936" t="str">
            <v>CR</v>
          </cell>
          <cell r="E936" t="str">
            <v>423,27</v>
          </cell>
        </row>
        <row r="937">
          <cell r="A937">
            <v>11868</v>
          </cell>
          <cell r="B937" t="str">
            <v>CAIXA D'AGUA FIBRA DE VIDRO PARA 1000 LITROS, COM TAMPA</v>
          </cell>
          <cell r="C937" t="str">
            <v xml:space="preserve">UN    </v>
          </cell>
          <cell r="D937" t="str">
            <v>AS</v>
          </cell>
          <cell r="E937" t="str">
            <v>419,18</v>
          </cell>
        </row>
        <row r="938">
          <cell r="A938">
            <v>37106</v>
          </cell>
          <cell r="B938" t="str">
            <v>CAIXA D'AGUA FIBRA DE VIDRO PARA 10000 LITROS, COM TAMPA</v>
          </cell>
          <cell r="C938" t="str">
            <v xml:space="preserve">UN    </v>
          </cell>
          <cell r="D938" t="str">
            <v>AS</v>
          </cell>
          <cell r="E938" t="str">
            <v>4.048,81</v>
          </cell>
        </row>
        <row r="939">
          <cell r="A939">
            <v>11869</v>
          </cell>
          <cell r="B939" t="str">
            <v>CAIXA D'AGUA FIBRA DE VIDRO PARA 1500 LITROS, COM TAMPA</v>
          </cell>
          <cell r="C939" t="str">
            <v xml:space="preserve">UN    </v>
          </cell>
          <cell r="D939" t="str">
            <v>AS</v>
          </cell>
          <cell r="E939" t="str">
            <v>680,11</v>
          </cell>
        </row>
        <row r="940">
          <cell r="A940">
            <v>37104</v>
          </cell>
          <cell r="B940" t="str">
            <v>CAIXA D'AGUA FIBRA DE VIDRO PARA 2000 LITROS, COM TAMPA</v>
          </cell>
          <cell r="C940" t="str">
            <v xml:space="preserve">UN    </v>
          </cell>
          <cell r="D940" t="str">
            <v>AS</v>
          </cell>
          <cell r="E940" t="str">
            <v>876,71</v>
          </cell>
        </row>
        <row r="941">
          <cell r="A941">
            <v>37105</v>
          </cell>
          <cell r="B941" t="str">
            <v>CAIXA D'AGUA FIBRA DE VIDRO PARA 5000 LITROS, COM TAMPA</v>
          </cell>
          <cell r="C941" t="str">
            <v xml:space="preserve">UN    </v>
          </cell>
          <cell r="D941" t="str">
            <v>AS</v>
          </cell>
          <cell r="E941" t="str">
            <v>1.952,56</v>
          </cell>
        </row>
        <row r="942">
          <cell r="A942">
            <v>34641</v>
          </cell>
          <cell r="B942" t="str">
            <v>CAIXA DE ATERRAMENTO EM CONCRETO PRÃ-MOLDADO, DIAMETRO DE 0,30 M E ALTURA DE 0,35 M, SEM FUNDO E COM TAMPA</v>
          </cell>
          <cell r="C942" t="str">
            <v xml:space="preserve">UN    </v>
          </cell>
          <cell r="D942" t="str">
            <v>CR</v>
          </cell>
          <cell r="E942" t="str">
            <v>72,98</v>
          </cell>
        </row>
        <row r="943">
          <cell r="A943">
            <v>43434</v>
          </cell>
          <cell r="B943" t="str">
            <v>CAIXA DE CONCRETO ARMADO PRE-MOLDADO, COM FUNDO E SEM TAMPA, DIMENSOES DE 0,30 X 0,30 X 0,30 M</v>
          </cell>
          <cell r="C943" t="str">
            <v xml:space="preserve">UN    </v>
          </cell>
          <cell r="D943" t="str">
            <v>CR</v>
          </cell>
          <cell r="E943" t="str">
            <v>78,90</v>
          </cell>
        </row>
        <row r="944">
          <cell r="A944">
            <v>43435</v>
          </cell>
          <cell r="B944" t="str">
            <v>CAIXA DE CONCRETO ARMADO PRE-MOLDADO, COM FUNDO E SEM TAMPA, DIMENSOES DE 0,40 X 0,40 X 0,40 M</v>
          </cell>
          <cell r="C944" t="str">
            <v xml:space="preserve">UN    </v>
          </cell>
          <cell r="D944" t="str">
            <v>CR</v>
          </cell>
          <cell r="E944" t="str">
            <v>144,66</v>
          </cell>
        </row>
        <row r="945">
          <cell r="A945">
            <v>43436</v>
          </cell>
          <cell r="B945" t="str">
            <v>CAIXA DE CONCRETO ARMADO PRE-MOLDADO, COM FUNDO E SEM TAMPA, DIMENSOES DE 0,60 X 0,60 X 0,50 M</v>
          </cell>
          <cell r="C945" t="str">
            <v xml:space="preserve">UN    </v>
          </cell>
          <cell r="D945" t="str">
            <v>CR</v>
          </cell>
          <cell r="E945" t="str">
            <v>253,16</v>
          </cell>
        </row>
        <row r="946">
          <cell r="A946">
            <v>43437</v>
          </cell>
          <cell r="B946" t="str">
            <v>CAIXA DE CONCRETO ARMADO PRE-MOLDADO, COM FUNDO E SEM TAMPA, DIMENSOES DE 0,80 X 0,80 X 0,50 M</v>
          </cell>
          <cell r="C946" t="str">
            <v xml:space="preserve">UN    </v>
          </cell>
          <cell r="D946" t="str">
            <v>CR</v>
          </cell>
          <cell r="E946" t="str">
            <v>458,97</v>
          </cell>
        </row>
        <row r="947">
          <cell r="A947">
            <v>43438</v>
          </cell>
          <cell r="B947" t="str">
            <v>CAIXA DE CONCRETO ARMADO PRE-MOLDADO, COM FUNDO E SEM TAMPA, DIMENSOES DE 1,00 X 1,00 X 0,50 M</v>
          </cell>
          <cell r="C947" t="str">
            <v xml:space="preserve">UN    </v>
          </cell>
          <cell r="D947" t="str">
            <v>CR</v>
          </cell>
          <cell r="E947" t="str">
            <v>821,95</v>
          </cell>
        </row>
        <row r="948">
          <cell r="A948">
            <v>41627</v>
          </cell>
          <cell r="B948" t="str">
            <v>CAIXA DE CONCRETO ARMADO PRE-MOLDADO, COM FUNDO E TAMPA, DIMENSOES DE 0,30 X 0,30 X 0,30 M</v>
          </cell>
          <cell r="C948" t="str">
            <v xml:space="preserve">UN    </v>
          </cell>
          <cell r="D948" t="str">
            <v>CR</v>
          </cell>
          <cell r="E948" t="str">
            <v>121,64</v>
          </cell>
        </row>
        <row r="949">
          <cell r="A949">
            <v>41628</v>
          </cell>
          <cell r="B949" t="str">
            <v>CAIXA DE CONCRETO ARMADO PRE-MOLDADO, COM FUNDO E TAMPA, DIMENSOES DE 0,40 X 0,40 X 0,40 M</v>
          </cell>
          <cell r="C949" t="str">
            <v xml:space="preserve">UN    </v>
          </cell>
          <cell r="D949" t="str">
            <v>CR</v>
          </cell>
          <cell r="E949" t="str">
            <v>223,57</v>
          </cell>
        </row>
        <row r="950">
          <cell r="A950">
            <v>41629</v>
          </cell>
          <cell r="B950" t="str">
            <v>CAIXA DE CONCRETO ARMADO PRE-MOLDADO, COM FUNDO E TAMPA, DIMENSOES DE 0,60 X 0,60 X 0,50 M</v>
          </cell>
          <cell r="C950" t="str">
            <v xml:space="preserve">UN    </v>
          </cell>
          <cell r="D950" t="str">
            <v>CR</v>
          </cell>
          <cell r="E950" t="str">
            <v>284,06</v>
          </cell>
        </row>
        <row r="951">
          <cell r="A951">
            <v>43429</v>
          </cell>
          <cell r="B951" t="str">
            <v>CAIXA DE CONCRETO ARMADO PRE-MOLDADO, SEM FUNDO, QUADRADA, DIMENSOES DE 0,30 X 0,30 X 0,30 M</v>
          </cell>
          <cell r="C951" t="str">
            <v xml:space="preserve">UN    </v>
          </cell>
          <cell r="D951" t="str">
            <v>CR</v>
          </cell>
          <cell r="E951" t="str">
            <v>62,94</v>
          </cell>
        </row>
        <row r="952">
          <cell r="A952">
            <v>43430</v>
          </cell>
          <cell r="B952" t="str">
            <v>CAIXA DE CONCRETO ARMADO PRE-MOLDADO, SEM FUNDO, QUADRADA, DIMENSOES DE 0,40 X 0,40 X 0,40 M</v>
          </cell>
          <cell r="C952" t="str">
            <v xml:space="preserve">UN    </v>
          </cell>
          <cell r="D952" t="str">
            <v>CR</v>
          </cell>
          <cell r="E952" t="str">
            <v>104,55</v>
          </cell>
        </row>
        <row r="953">
          <cell r="A953">
            <v>43431</v>
          </cell>
          <cell r="B953" t="str">
            <v>CAIXA DE CONCRETO ARMADO PRE-MOLDADO, SEM FUNDO, QUADRADA, DIMENSOES DE 0,60 X 0,60 X 0,50 M</v>
          </cell>
          <cell r="C953" t="str">
            <v xml:space="preserve">UN    </v>
          </cell>
          <cell r="D953" t="str">
            <v>CR</v>
          </cell>
          <cell r="E953" t="str">
            <v>202,52</v>
          </cell>
        </row>
        <row r="954">
          <cell r="A954">
            <v>43432</v>
          </cell>
          <cell r="B954" t="str">
            <v>CAIXA DE CONCRETO ARMADO PRE-MOLDADO, SEM FUNDO, QUADRADA, DIMENSOES DE 0,80 X 0,80 X 0,50 M</v>
          </cell>
          <cell r="C954" t="str">
            <v xml:space="preserve">UN    </v>
          </cell>
          <cell r="D954" t="str">
            <v>CR</v>
          </cell>
          <cell r="E954" t="str">
            <v>420,84</v>
          </cell>
        </row>
        <row r="955">
          <cell r="A955">
            <v>43433</v>
          </cell>
          <cell r="B955" t="str">
            <v>CAIXA DE CONCRETO ARMADO PRE-MOLDADO, SEM FUNDO, QUADRADA, DIMENSOES DE 1,00 X 1,00 X 0,50 M</v>
          </cell>
          <cell r="C955" t="str">
            <v xml:space="preserve">UN    </v>
          </cell>
          <cell r="D955" t="str">
            <v>CR</v>
          </cell>
          <cell r="E955" t="str">
            <v>663,48</v>
          </cell>
        </row>
        <row r="956">
          <cell r="A956">
            <v>43094</v>
          </cell>
          <cell r="B956" t="str">
            <v>CAIXA DE DERIVACAO PARA MEDIDOR DE ENERGIA, COM BARRAMENTO MONOFASICO, EM POLICARBONATO / TERMOPLASTICO - MODULO (PADRAO CONCESSIONARIA LOCAL)</v>
          </cell>
          <cell r="C956" t="str">
            <v xml:space="preserve">UN    </v>
          </cell>
          <cell r="D956" t="str">
            <v>CR</v>
          </cell>
          <cell r="E956" t="str">
            <v>185,93</v>
          </cell>
        </row>
        <row r="957">
          <cell r="A957">
            <v>43093</v>
          </cell>
          <cell r="B957" t="str">
            <v>CAIXA DE DERIVACAO PARA MEDIDOR DE ENERGIA, COM BARRAMENTO POLIFASICO, EM POLICARBONATO / TERMOPLASTICO - MODULO (PADRAO CONCESSIONARIA LOCAL)</v>
          </cell>
          <cell r="C957" t="str">
            <v xml:space="preserve">UN    </v>
          </cell>
          <cell r="D957" t="str">
            <v>CR</v>
          </cell>
          <cell r="E957" t="str">
            <v>197,59</v>
          </cell>
        </row>
        <row r="958">
          <cell r="A958">
            <v>1030</v>
          </cell>
          <cell r="B958" t="str">
            <v>CAIXA DE DESCARGA DE PLASTICO EXTERNA, DE *9* L, PUXADOR FIO DE NYLON, NAO INCLUSO CANO, BOLSA, ENGATE</v>
          </cell>
          <cell r="C958" t="str">
            <v xml:space="preserve">UN    </v>
          </cell>
          <cell r="D958" t="str">
            <v xml:space="preserve">C </v>
          </cell>
          <cell r="E958" t="str">
            <v>31,55</v>
          </cell>
        </row>
        <row r="959">
          <cell r="A959">
            <v>11694</v>
          </cell>
          <cell r="B959" t="str">
            <v>CAIXA DE DESCARGA PLASTICA DE EMBUTIR COMPLETA, COM ESPELHO PLASTICO, CAPACIDADE 6 A 10 L, ACESSORIOS INCLUSOS</v>
          </cell>
          <cell r="C959" t="str">
            <v xml:space="preserve">UN    </v>
          </cell>
          <cell r="D959" t="str">
            <v>CR</v>
          </cell>
          <cell r="E959" t="str">
            <v>697,42</v>
          </cell>
        </row>
        <row r="960">
          <cell r="A960">
            <v>11881</v>
          </cell>
          <cell r="B960" t="str">
            <v>CAIXA DE GORDURA CILINDRICA EM CONCRETO SIMPLES,  PRE-MOLDADA, COM DIAMETRO DE 40 CM E ALTURA DE 45 CM, COM TAMPA</v>
          </cell>
          <cell r="C960" t="str">
            <v xml:space="preserve">UN    </v>
          </cell>
          <cell r="D960" t="str">
            <v>CR</v>
          </cell>
          <cell r="E960" t="str">
            <v>111,78</v>
          </cell>
        </row>
        <row r="961">
          <cell r="A961">
            <v>35277</v>
          </cell>
          <cell r="B961" t="str">
            <v>CAIXA DE GORDURA EM PVC, DIAMETRO MINIMO 300 MM, DIAMETRO DE SAIDA 100 MM, CAPACIDADE  APROXIMADA 18 LITROS, COM TAMPA</v>
          </cell>
          <cell r="C961" t="str">
            <v xml:space="preserve">UN    </v>
          </cell>
          <cell r="D961" t="str">
            <v>CR</v>
          </cell>
          <cell r="E961" t="str">
            <v>451,76</v>
          </cell>
        </row>
        <row r="962">
          <cell r="A962">
            <v>10521</v>
          </cell>
          <cell r="B962" t="str">
            <v>CAIXA DE INCENDIO/ABRIGO PARA MANGUEIRA, DE EMBUTIR/INTERNA, COM 75 X 45 X 17 CM, EM CHAPA DE ACO, PORTA COM VENTILACAO, VISOR COM A INSCRICAO "INCENDIO", SUPORTE/CESTA INTERNA PARA A MANGUEIRA, PINTURA ELETROSTATICA VERMELHA</v>
          </cell>
          <cell r="C962" t="str">
            <v xml:space="preserve">UN    </v>
          </cell>
          <cell r="D962" t="str">
            <v>CR</v>
          </cell>
          <cell r="E962" t="str">
            <v>276,34</v>
          </cell>
        </row>
        <row r="963">
          <cell r="A963">
            <v>10885</v>
          </cell>
          <cell r="B963" t="str">
            <v>CAIXA DE INCENDIO/ABRIGO PARA MANGUEIRA, DE EMBUTIR/INTERNA, COM 90 X 60 X 17 CM, EM CHAPA DE ACO, PORTA COM VENTILACAO, VISOR COM A INSCRICAO "INCENDIO", SUPORTE/CESTA INTERNA PARA A MANGUEIRA, PINTURA ELETROSTATICA VERMELHA</v>
          </cell>
          <cell r="C963" t="str">
            <v xml:space="preserve">UN    </v>
          </cell>
          <cell r="D963" t="str">
            <v>CR</v>
          </cell>
          <cell r="E963" t="str">
            <v>349,53</v>
          </cell>
        </row>
        <row r="964">
          <cell r="A964">
            <v>20962</v>
          </cell>
          <cell r="B964" t="str">
            <v>CAIXA DE INCENDIO/ABRIGO PARA MANGUEIRA, DE SOBREPOR/EXTERNA, COM 75 X 45 X 17 CM, EM CHAPA DE ACO, PORTA COM VENTILACAO, VISOR COM A INSCRICAO "INCENDIO", SUPORTE/CESTA INTERNA PARA A MANGUEIRA, PINTURA ELETROSTATICA VERMELHA</v>
          </cell>
          <cell r="C964" t="str">
            <v xml:space="preserve">UN    </v>
          </cell>
          <cell r="D964" t="str">
            <v xml:space="preserve">C </v>
          </cell>
          <cell r="E964" t="str">
            <v>289,50</v>
          </cell>
        </row>
        <row r="965">
          <cell r="A965">
            <v>20963</v>
          </cell>
          <cell r="B965" t="str">
            <v>CAIXA DE INCENDIO/ABRIGO PARA MANGUEIRA, DE SOBREPOR/EXTERNA, COM 90 X 60 X 17 CM, EM CHAPA DE ACO, PORTA COM VENTILACAO, VISOR COM A INSCRICAO "INCENDIO", SUPORTE/CESTA INTERNA PARA A MANGUEIRA, PINTURA ELETROSTATICA VERMELHA</v>
          </cell>
          <cell r="C965" t="str">
            <v xml:space="preserve">UN    </v>
          </cell>
          <cell r="D965" t="str">
            <v>CR</v>
          </cell>
          <cell r="E965" t="str">
            <v>353,65</v>
          </cell>
        </row>
        <row r="966">
          <cell r="A966">
            <v>2555</v>
          </cell>
          <cell r="B966" t="str">
            <v>CAIXA DE LUZ "3 X 3" EM ACO ESMALTADA</v>
          </cell>
          <cell r="C966" t="str">
            <v xml:space="preserve">UN    </v>
          </cell>
          <cell r="D966" t="str">
            <v>AS</v>
          </cell>
          <cell r="E966" t="str">
            <v>1,84</v>
          </cell>
        </row>
        <row r="967">
          <cell r="A967">
            <v>2556</v>
          </cell>
          <cell r="B967" t="str">
            <v>CAIXA DE LUZ "4 X 2" EM ACO ESMALTADA</v>
          </cell>
          <cell r="C967" t="str">
            <v xml:space="preserve">UN    </v>
          </cell>
          <cell r="D967" t="str">
            <v>AS</v>
          </cell>
          <cell r="E967" t="str">
            <v>1,90</v>
          </cell>
        </row>
        <row r="968">
          <cell r="A968">
            <v>2557</v>
          </cell>
          <cell r="B968" t="str">
            <v>CAIXA DE LUZ "4 X 4" EM ACO ESMALTADA</v>
          </cell>
          <cell r="C968" t="str">
            <v xml:space="preserve">UN    </v>
          </cell>
          <cell r="D968" t="str">
            <v>AS</v>
          </cell>
          <cell r="E968" t="str">
            <v>4,02</v>
          </cell>
        </row>
        <row r="969">
          <cell r="A969">
            <v>10569</v>
          </cell>
          <cell r="B969" t="str">
            <v>CAIXA DE PASSAGEM / DERIVACAO / LUZ, OCTOGONAL 4 X4, EM ACO ESMALTADA, COM FUNDO MOVEL SIMPLES (FMS)</v>
          </cell>
          <cell r="C969" t="str">
            <v xml:space="preserve">UN    </v>
          </cell>
          <cell r="D969" t="str">
            <v>AS</v>
          </cell>
          <cell r="E969" t="str">
            <v>4,02</v>
          </cell>
        </row>
        <row r="970">
          <cell r="A970">
            <v>39810</v>
          </cell>
          <cell r="B970" t="str">
            <v>CAIXA DE PASSAGEM ELETRICA DE PAREDE, DE EMBUTIR, EM PVC, COM TAMPA APARAFUSADA, DIMENSOES 120 X 120 X *75* MM</v>
          </cell>
          <cell r="C970" t="str">
            <v xml:space="preserve">UN    </v>
          </cell>
          <cell r="D970" t="str">
            <v>CR</v>
          </cell>
          <cell r="E970" t="str">
            <v>25,09</v>
          </cell>
        </row>
        <row r="971">
          <cell r="A971">
            <v>39811</v>
          </cell>
          <cell r="B971" t="str">
            <v>CAIXA DE PASSAGEM ELETRICA DE PAREDE, DE EMBUTIR, EM PVC, COM TAMPA APARAFUSADA, DIMENSOES 150 X 150 X *75* MM</v>
          </cell>
          <cell r="C971" t="str">
            <v xml:space="preserve">UN    </v>
          </cell>
          <cell r="D971" t="str">
            <v>CR</v>
          </cell>
          <cell r="E971" t="str">
            <v>30,69</v>
          </cell>
        </row>
        <row r="972">
          <cell r="A972">
            <v>39812</v>
          </cell>
          <cell r="B972" t="str">
            <v>CAIXA DE PASSAGEM ELETRICA DE PAREDE, DE EMBUTIR, EM PVC, COM TAMPA APARAFUSADA, DIMENSOES 200 X 200 X *90* MM</v>
          </cell>
          <cell r="C972" t="str">
            <v xml:space="preserve">UN    </v>
          </cell>
          <cell r="D972" t="str">
            <v>CR</v>
          </cell>
          <cell r="E972" t="str">
            <v>50,46</v>
          </cell>
        </row>
        <row r="973">
          <cell r="A973">
            <v>43096</v>
          </cell>
          <cell r="B973" t="str">
            <v>CAIXA DE PASSAGEM ELETRICA DE PAREDE, DE EMBUTIR, EM TERMOPLASTICO / PVC, COM TAMPA APARAFUSADA, DIMENSOES 400 X 400 X *120* MM</v>
          </cell>
          <cell r="C973" t="str">
            <v xml:space="preserve">UN    </v>
          </cell>
          <cell r="D973" t="str">
            <v>CR</v>
          </cell>
          <cell r="E973" t="str">
            <v>167,28</v>
          </cell>
        </row>
        <row r="974">
          <cell r="A974">
            <v>43102</v>
          </cell>
          <cell r="B974" t="str">
            <v>CAIXA DE PASSAGEM ELETRICA DE PAREDE, DE SOBREPOR, EM PVC, COM TAMPA APARAFUSADA, DIMENSOES 300 X 300 X *100* MM</v>
          </cell>
          <cell r="C974" t="str">
            <v xml:space="preserve">UN    </v>
          </cell>
          <cell r="D974" t="str">
            <v>CR</v>
          </cell>
          <cell r="E974" t="str">
            <v>101,71</v>
          </cell>
        </row>
        <row r="975">
          <cell r="A975">
            <v>43103</v>
          </cell>
          <cell r="B975" t="str">
            <v>CAIXA DE PASSAGEM ELETRICA DE PAREDE, DE SOBREPOR, EM PVC, COM TAMPA APARAFUSADA, DIMENSOES, 400 X 400 X *120* MM</v>
          </cell>
          <cell r="C975" t="str">
            <v xml:space="preserve">UN    </v>
          </cell>
          <cell r="D975" t="str">
            <v>CR</v>
          </cell>
          <cell r="E975" t="str">
            <v>149,78</v>
          </cell>
        </row>
        <row r="976">
          <cell r="A976">
            <v>43098</v>
          </cell>
          <cell r="B976" t="str">
            <v>CAIXA DE PASSAGEM ELETRICA DE PAREDE, DE SOBREPOR, EM TERMOPLASTICO / PVC, COM TAMPA APARAFUSA, DIMENSOES 200 X 200 X *100* MM</v>
          </cell>
          <cell r="C976" t="str">
            <v xml:space="preserve">UN    </v>
          </cell>
          <cell r="D976" t="str">
            <v>CR</v>
          </cell>
          <cell r="E976" t="str">
            <v>56,66</v>
          </cell>
        </row>
        <row r="977">
          <cell r="A977">
            <v>43097</v>
          </cell>
          <cell r="B977" t="str">
            <v>CAIXA DE PASSAGEM ELETRICA DE PAREDE, DE SOBREPOR, EM TERMOPLASTICO / PVC, COM TAMPA APARAFUSADA, DIMENSOES, 150 X 150 X *100* MM</v>
          </cell>
          <cell r="C977" t="str">
            <v xml:space="preserve">UN    </v>
          </cell>
          <cell r="D977" t="str">
            <v>CR</v>
          </cell>
          <cell r="E977" t="str">
            <v>33,57</v>
          </cell>
        </row>
        <row r="978">
          <cell r="A978">
            <v>43104</v>
          </cell>
          <cell r="B978" t="str">
            <v>CAIXA DE PASSAGEM ELETRICA, PARA PISO, EM PVC, DIMENSOES DE 3/4" A 4"</v>
          </cell>
          <cell r="C978" t="str">
            <v xml:space="preserve">UN    </v>
          </cell>
          <cell r="D978" t="str">
            <v>CR</v>
          </cell>
          <cell r="E978" t="str">
            <v>397,10</v>
          </cell>
        </row>
        <row r="979">
          <cell r="A979">
            <v>39771</v>
          </cell>
          <cell r="B979" t="str">
            <v>CAIXA DE PASSAGEM METALICA DE SOBREPOR COM TAMPA PARAFUSADA, DIMENSOES 20 X 20 X 10 CM</v>
          </cell>
          <cell r="C979" t="str">
            <v xml:space="preserve">UN    </v>
          </cell>
          <cell r="D979" t="str">
            <v>AS</v>
          </cell>
          <cell r="E979" t="str">
            <v>38,66</v>
          </cell>
        </row>
        <row r="980">
          <cell r="A980">
            <v>39772</v>
          </cell>
          <cell r="B980" t="str">
            <v>CAIXA DE PASSAGEM METALICA DE SOBREPOR COM TAMPA PARAFUSADA, DIMENSOES 30 X 30 X 10 CM</v>
          </cell>
          <cell r="C980" t="str">
            <v xml:space="preserve">UN    </v>
          </cell>
          <cell r="D980" t="str">
            <v>AS</v>
          </cell>
          <cell r="E980" t="str">
            <v>76,00</v>
          </cell>
        </row>
        <row r="981">
          <cell r="A981">
            <v>39773</v>
          </cell>
          <cell r="B981" t="str">
            <v>CAIXA DE PASSAGEM METALICA DE SOBREPOR COM TAMPA PARAFUSADA, DIMENSOES 40 X 40 X 15 CM</v>
          </cell>
          <cell r="C981" t="str">
            <v xml:space="preserve">UN    </v>
          </cell>
          <cell r="D981" t="str">
            <v>AS</v>
          </cell>
          <cell r="E981" t="str">
            <v>122,15</v>
          </cell>
        </row>
        <row r="982">
          <cell r="A982">
            <v>39774</v>
          </cell>
          <cell r="B982" t="str">
            <v>CAIXA DE PASSAGEM METALICA DE SOBREPOR COM TAMPA PARAFUSADA, DIMENSOES 50 X 50 X 15 CM</v>
          </cell>
          <cell r="C982" t="str">
            <v xml:space="preserve">UN    </v>
          </cell>
          <cell r="D982" t="str">
            <v>AS</v>
          </cell>
          <cell r="E982" t="str">
            <v>182,71</v>
          </cell>
        </row>
        <row r="983">
          <cell r="A983">
            <v>39775</v>
          </cell>
          <cell r="B983" t="str">
            <v>CAIXA DE PASSAGEM METALICA DE SOBREPOR COM TAMPA PARAFUSADA, DIMENSOES 60 X 60 X 20 CM</v>
          </cell>
          <cell r="C983" t="str">
            <v xml:space="preserve">UN    </v>
          </cell>
          <cell r="D983" t="str">
            <v>AS</v>
          </cell>
          <cell r="E983" t="str">
            <v>243,85</v>
          </cell>
        </row>
        <row r="984">
          <cell r="A984">
            <v>39776</v>
          </cell>
          <cell r="B984" t="str">
            <v>CAIXA DE PASSAGEM METALICA DE SOBREPOR COM TAMPA PARAFUSADA, DIMENSOES 70 X 70 X 20 CM</v>
          </cell>
          <cell r="C984" t="str">
            <v xml:space="preserve">UN    </v>
          </cell>
          <cell r="D984" t="str">
            <v>AS</v>
          </cell>
          <cell r="E984" t="str">
            <v>294,70</v>
          </cell>
        </row>
        <row r="985">
          <cell r="A985">
            <v>39777</v>
          </cell>
          <cell r="B985" t="str">
            <v>CAIXA DE PASSAGEM METALICA DE SOBREPOR COM TAMPA PARAFUSADA, DIMENSOES 80 X 80 X 20 CM</v>
          </cell>
          <cell r="C985" t="str">
            <v xml:space="preserve">UN    </v>
          </cell>
          <cell r="D985" t="str">
            <v>AS</v>
          </cell>
          <cell r="E985" t="str">
            <v>373,52</v>
          </cell>
        </row>
        <row r="986">
          <cell r="A986">
            <v>20254</v>
          </cell>
          <cell r="B986" t="str">
            <v>CAIXA DE PASSAGEM METALICA, DE SOBREPOR, COM TAMPA APARAFUSADA, DIMENSOES 15 X 15 X *10* CM</v>
          </cell>
          <cell r="C986" t="str">
            <v xml:space="preserve">UN    </v>
          </cell>
          <cell r="D986" t="str">
            <v>AS</v>
          </cell>
          <cell r="E986" t="str">
            <v>27,11</v>
          </cell>
        </row>
        <row r="987">
          <cell r="A987">
            <v>20253</v>
          </cell>
          <cell r="B987" t="str">
            <v>CAIXA DE PASSAGEM METALICA, DE SOBREPOR, COM TAMPA APARAFUSADA, DIMENSOES 35 X 35 X *12* CM</v>
          </cell>
          <cell r="C987" t="str">
            <v xml:space="preserve">UN    </v>
          </cell>
          <cell r="D987" t="str">
            <v>AS</v>
          </cell>
          <cell r="E987" t="str">
            <v>89,02</v>
          </cell>
        </row>
        <row r="988">
          <cell r="A988">
            <v>11247</v>
          </cell>
          <cell r="B988" t="str">
            <v>CAIXA DE PASSAGEM/ LUZ / TELEFONIA, DE EMBUTIR,  EM CHAPA DE ACO GALVANIZADO, DIMENSOES 150 X 150 X 15 CM (PADRAO CONCESSIONARIA LOCAL)</v>
          </cell>
          <cell r="C988" t="str">
            <v xml:space="preserve">UN    </v>
          </cell>
          <cell r="D988" t="str">
            <v>AS</v>
          </cell>
          <cell r="E988" t="str">
            <v>1.711,83</v>
          </cell>
        </row>
        <row r="989">
          <cell r="A989">
            <v>11250</v>
          </cell>
          <cell r="B989" t="str">
            <v>CAIXA DE PASSAGEM/ LUZ / TELEFONIA, DE EMBUTIR,  EM CHAPA DE ACO GALVANIZADO, DIMENSOES 20 X 20 X *12* CM (PADRAO CONCESSIONARIA LOCAL)</v>
          </cell>
          <cell r="C989" t="str">
            <v xml:space="preserve">UN    </v>
          </cell>
          <cell r="D989" t="str">
            <v>AS</v>
          </cell>
          <cell r="E989" t="str">
            <v>73,70</v>
          </cell>
        </row>
        <row r="990">
          <cell r="A990">
            <v>11249</v>
          </cell>
          <cell r="B990" t="str">
            <v>CAIXA DE PASSAGEM/ LUZ / TELEFONIA, DE EMBUTIR,  EM CHAPA DE ACO GALVANIZADO, DIMENSOES 200 X 200 X 20 CM (PADRAO CONCESSIONARIA LOCAL)</v>
          </cell>
          <cell r="C990" t="str">
            <v xml:space="preserve">UN    </v>
          </cell>
          <cell r="D990" t="str">
            <v>AS</v>
          </cell>
          <cell r="E990" t="str">
            <v>3.343,81</v>
          </cell>
        </row>
        <row r="991">
          <cell r="A991">
            <v>11251</v>
          </cell>
          <cell r="B991" t="str">
            <v>CAIXA DE PASSAGEM/ LUZ / TELEFONIA, DE EMBUTIR,  EM CHAPA DE ACO GALVANIZADO, DIMENSOES 40 X 40 X *12* CM (PADRAO CONCESSIONARIA LOCAL)</v>
          </cell>
          <cell r="C991" t="str">
            <v xml:space="preserve">UN    </v>
          </cell>
          <cell r="D991" t="str">
            <v>AS</v>
          </cell>
          <cell r="E991" t="str">
            <v>163,24</v>
          </cell>
        </row>
        <row r="992">
          <cell r="A992">
            <v>11253</v>
          </cell>
          <cell r="B992" t="str">
            <v>CAIXA DE PASSAGEM/ LUZ / TELEFONIA, DE EMBUTIR,  EM CHAPA DE ACO GALVANIZADO, DIMENSOES 60 X 60 X *12* CM (PADRAO CONCESSIONARIA LOCAL)</v>
          </cell>
          <cell r="C992" t="str">
            <v xml:space="preserve">UN    </v>
          </cell>
          <cell r="D992" t="str">
            <v>AS</v>
          </cell>
          <cell r="E992" t="str">
            <v>270,51</v>
          </cell>
        </row>
        <row r="993">
          <cell r="A993">
            <v>11255</v>
          </cell>
          <cell r="B993" t="str">
            <v>CAIXA DE PASSAGEM/ LUZ / TELEFONIA, DE EMBUTIR,  EM CHAPA DE ACO GALVANIZADO, DIMENSOES 80 X 80 X *12* CM (PADRAO CONCESSIONARIA LOCAL)</v>
          </cell>
          <cell r="C993" t="str">
            <v xml:space="preserve">UN    </v>
          </cell>
          <cell r="D993" t="str">
            <v>AS</v>
          </cell>
          <cell r="E993" t="str">
            <v>404,41</v>
          </cell>
        </row>
        <row r="994">
          <cell r="A994">
            <v>14055</v>
          </cell>
          <cell r="B994" t="str">
            <v>CAIXA DE PASSAGEM/ LUZ / TELEFONIA, DE EMBUTIR, EM CHAPA DE ACO GALVANIZADO, DIMENSOES 120 X 120 X *12* CM (PADRAO CONCESSIONARIA LOCAL)</v>
          </cell>
          <cell r="C994" t="str">
            <v xml:space="preserve">UN    </v>
          </cell>
          <cell r="D994" t="str">
            <v>AS</v>
          </cell>
          <cell r="E994" t="str">
            <v>813,52</v>
          </cell>
        </row>
        <row r="995">
          <cell r="A995">
            <v>11256</v>
          </cell>
          <cell r="B995" t="str">
            <v>CAIXA DE PASSAGEM/ LUZ / TELEFONIA, DE SOBREPOR,  EM CHAPA DE ACO GALVANIZADO, DIMENSOES 80 X 80 X *12* CM (PADRAO CONCESSIONARIA LOCAL)</v>
          </cell>
          <cell r="C995" t="str">
            <v xml:space="preserve">UN    </v>
          </cell>
          <cell r="D995" t="str">
            <v>AS</v>
          </cell>
          <cell r="E995" t="str">
            <v>506,56</v>
          </cell>
        </row>
        <row r="996">
          <cell r="A996">
            <v>1872</v>
          </cell>
          <cell r="B996" t="str">
            <v>CAIXA DE PASSAGEM, EM PVC, DE 4" X 2", PARA ELETRODUTO FLEXIVEL CORRUGADO</v>
          </cell>
          <cell r="C996" t="str">
            <v xml:space="preserve">UN    </v>
          </cell>
          <cell r="D996" t="str">
            <v>CR</v>
          </cell>
          <cell r="E996" t="str">
            <v>1,79</v>
          </cell>
        </row>
        <row r="997">
          <cell r="A997">
            <v>1873</v>
          </cell>
          <cell r="B997" t="str">
            <v>CAIXA DE PASSAGEM, EM PVC, DE 4" X 4", PARA ELETRODUTO FLEXIVEL CORRUGADO</v>
          </cell>
          <cell r="C997" t="str">
            <v xml:space="preserve">UN    </v>
          </cell>
          <cell r="D997" t="str">
            <v>CR</v>
          </cell>
          <cell r="E997" t="str">
            <v>3,56</v>
          </cell>
        </row>
        <row r="998">
          <cell r="A998">
            <v>39693</v>
          </cell>
          <cell r="B998" t="str">
            <v>CAIXA DE PROTECAO EXTERNA PARA MEDIDOR HOROSAZONAL, DE BAIXA TENSAO, COM MODULO, EM CHAPA DE ACO (PADRAO DA CONCESSIONARIA LOCAL)</v>
          </cell>
          <cell r="C998" t="str">
            <v xml:space="preserve">UN    </v>
          </cell>
          <cell r="D998" t="str">
            <v>AS</v>
          </cell>
          <cell r="E998" t="str">
            <v>3.181,44</v>
          </cell>
        </row>
        <row r="999">
          <cell r="A999">
            <v>39692</v>
          </cell>
          <cell r="B999" t="str">
            <v>CAIXA DE PROTECAO PARA TRANSFORMADOR CORRENTE, EM CHAPA DE ACO 18 USG (PADRAO DA CONCESSIONARIA LOCAL)</v>
          </cell>
          <cell r="C999" t="str">
            <v xml:space="preserve">UN    </v>
          </cell>
          <cell r="D999" t="str">
            <v>AS</v>
          </cell>
          <cell r="E999" t="str">
            <v>1.017,99</v>
          </cell>
        </row>
        <row r="1000">
          <cell r="A1000">
            <v>34643</v>
          </cell>
          <cell r="B1000" t="str">
            <v>CAIXA INSPECAO EM POLIETILENO PARA ATERRAMENTO E PARA RAIOS DIAMETRO = 300 MM</v>
          </cell>
          <cell r="C1000" t="str">
            <v xml:space="preserve">UN    </v>
          </cell>
          <cell r="D1000" t="str">
            <v>CR</v>
          </cell>
          <cell r="E1000" t="str">
            <v>14,62</v>
          </cell>
        </row>
        <row r="1001">
          <cell r="A1001">
            <v>1062</v>
          </cell>
          <cell r="B1001" t="str">
            <v>CAIXA INTERNA/EXTERNA DE MEDICAO PARA 1 MEDIDOR TRIFASICO, COM VISOR, EM CHAPA DE ACO 18 USG (PADRAO DA CONCESSIONARIA LOCAL)</v>
          </cell>
          <cell r="C1001" t="str">
            <v xml:space="preserve">UN    </v>
          </cell>
          <cell r="D1001" t="str">
            <v>AS</v>
          </cell>
          <cell r="E1001" t="str">
            <v>322,62</v>
          </cell>
        </row>
        <row r="1002">
          <cell r="A1002">
            <v>39686</v>
          </cell>
          <cell r="B1002" t="str">
            <v>CAIXA INTERNA/EXTERNA DE MEDICAO PARA 4 MEDIDORES MONOFASICOS, COM VISOR, EM CHAPA DE ACO 18 USG (PADRAO DA CONCESSIONARIA LOCAL)</v>
          </cell>
          <cell r="C1002" t="str">
            <v xml:space="preserve">UN    </v>
          </cell>
          <cell r="D1002" t="str">
            <v>AS</v>
          </cell>
          <cell r="E1002" t="str">
            <v>522,38</v>
          </cell>
        </row>
        <row r="1003">
          <cell r="A1003">
            <v>43095</v>
          </cell>
          <cell r="B1003" t="str">
            <v>CAIXA MODULAR PARA MEDIDOR DE ENERGIA AGRUPADA, EM POLICARBONATO /  TERMOPLASTICO, COM SUPORTE PARA DISJUNTOR (PADRAO DA CONCESSIONARIA LOCAL)</v>
          </cell>
          <cell r="C1003" t="str">
            <v xml:space="preserve">UN    </v>
          </cell>
          <cell r="D1003" t="str">
            <v>CR</v>
          </cell>
          <cell r="E1003" t="str">
            <v>110,23</v>
          </cell>
        </row>
        <row r="1004">
          <cell r="A1004">
            <v>1871</v>
          </cell>
          <cell r="B1004" t="str">
            <v>CAIXA OCTOGONAL DE FUNDO MOVEL, EM PVC, DE 3" X 3", PARA ELETRODUTO FLEXIVEL CORRUGADO</v>
          </cell>
          <cell r="C1004" t="str">
            <v xml:space="preserve">UN    </v>
          </cell>
          <cell r="D1004" t="str">
            <v>CR</v>
          </cell>
          <cell r="E1004" t="str">
            <v>3,20</v>
          </cell>
        </row>
        <row r="1005">
          <cell r="A1005">
            <v>12001</v>
          </cell>
          <cell r="B1005" t="str">
            <v>CAIXA OCTOGONAL DE FUNDO MOVEL, EM PVC, DE 4" X 4", PARA ELETRODUTO FLEXIVEL CORRUGADO</v>
          </cell>
          <cell r="C1005" t="str">
            <v xml:space="preserve">UN    </v>
          </cell>
          <cell r="D1005" t="str">
            <v>CR</v>
          </cell>
          <cell r="E1005" t="str">
            <v>4,63</v>
          </cell>
        </row>
        <row r="1006">
          <cell r="A1006">
            <v>11882</v>
          </cell>
          <cell r="B1006" t="str">
            <v>CAIXA PARA HIDROMETRO CONCRETO PRE MOLDADO, *0,24 M X 0,45 M X 0,30* M (L X C X A)</v>
          </cell>
          <cell r="C1006" t="str">
            <v xml:space="preserve">UN    </v>
          </cell>
          <cell r="D1006" t="str">
            <v>CR</v>
          </cell>
          <cell r="E1006" t="str">
            <v>80,22</v>
          </cell>
        </row>
        <row r="1007">
          <cell r="A1007">
            <v>1068</v>
          </cell>
          <cell r="B1007" t="str">
            <v>CAIXA PARA MEDICAO COLETIVA TIPO L, PADRAO BIFASICO OU TRIFASICO, PARA ATE 4 MEDIDORES, SEM BARRAMENTO E COM PORTAS INFERIOR E SUPERIOR</v>
          </cell>
          <cell r="C1007" t="str">
            <v xml:space="preserve">UN    </v>
          </cell>
          <cell r="D1007" t="str">
            <v>AS</v>
          </cell>
          <cell r="E1007" t="str">
            <v>2.128,00</v>
          </cell>
        </row>
        <row r="1008">
          <cell r="A1008">
            <v>39690</v>
          </cell>
          <cell r="B1008" t="str">
            <v>CAIXA PARA MEDICAO COLETIVA TIPO M, PADRAO BIFASICO OU TRIFASICO, PARA ATE 8 MEDIDORES, SEM BARRAMENTO E COM PORTAS INFERIOR E SUPERIOR</v>
          </cell>
          <cell r="C1008" t="str">
            <v xml:space="preserve">UN    </v>
          </cell>
          <cell r="D1008" t="str">
            <v>AS</v>
          </cell>
          <cell r="E1008" t="str">
            <v>3.570,08</v>
          </cell>
        </row>
        <row r="1009">
          <cell r="A1009">
            <v>39691</v>
          </cell>
          <cell r="B1009" t="str">
            <v>CAIXA PARA MEDICAO COLETIVA TIPO N, PADRAO BIFASICO OU TRIFASICO, PARA ATE 12 MEDIDORES, SEM BARRAMENTO E COM PORTAS INFERIOR E SUPERIOR</v>
          </cell>
          <cell r="C1009" t="str">
            <v xml:space="preserve">UN    </v>
          </cell>
          <cell r="D1009" t="str">
            <v>AS</v>
          </cell>
          <cell r="E1009" t="str">
            <v>4.490,16</v>
          </cell>
        </row>
        <row r="1010">
          <cell r="A1010">
            <v>39808</v>
          </cell>
          <cell r="B1010" t="str">
            <v>CAIXA PARA MEDIDOR MONOFASICO, EM POLICARBONATO / TERMOPLASTICO, PARA ALOJAR 1 DISJUNTOR (PADRAO DA CONCESSIONARIA LOCAL)</v>
          </cell>
          <cell r="C1010" t="str">
            <v xml:space="preserve">UN    </v>
          </cell>
          <cell r="D1010" t="str">
            <v>CR</v>
          </cell>
          <cell r="E1010" t="str">
            <v>57,55</v>
          </cell>
        </row>
        <row r="1011">
          <cell r="A1011">
            <v>39809</v>
          </cell>
          <cell r="B1011" t="str">
            <v>CAIXA PARA MEDIDOR POLIFASICO, EM POLICARBONATO / TERMOPLASTICO, PARA ALOJAR 1 DISJUNTOR (PADRAO DA CONCESSIONARIA LOCAL)</v>
          </cell>
          <cell r="C1011" t="str">
            <v xml:space="preserve">UN    </v>
          </cell>
          <cell r="D1011" t="str">
            <v>CR</v>
          </cell>
          <cell r="E1011" t="str">
            <v>136,50</v>
          </cell>
        </row>
        <row r="1012">
          <cell r="A1012">
            <v>43439</v>
          </cell>
          <cell r="B1012" t="str">
            <v>CAIXA PRE-MOLDADA PARA BOCA DE LOBO, EM CONCRETO ARMADO, COM FCK DE 25 MPA, COM DIMENSOES 1,10 X 0,65 X 1,00 M (COMPRIMENTO X LARGURA X ALTURA)</v>
          </cell>
          <cell r="C1012" t="str">
            <v xml:space="preserve">UN    </v>
          </cell>
          <cell r="D1012" t="str">
            <v>CR</v>
          </cell>
          <cell r="E1012" t="str">
            <v>368,23</v>
          </cell>
        </row>
        <row r="1013">
          <cell r="A1013">
            <v>5103</v>
          </cell>
          <cell r="B1013" t="str">
            <v>CAIXA SIFONADA PVC, 100 X 100 X 50 MM, COM GRELHA REDONDA BRANCA</v>
          </cell>
          <cell r="C1013" t="str">
            <v xml:space="preserve">UN    </v>
          </cell>
          <cell r="D1013" t="str">
            <v>CR</v>
          </cell>
          <cell r="E1013" t="str">
            <v>13,74</v>
          </cell>
        </row>
        <row r="1014">
          <cell r="A1014">
            <v>11712</v>
          </cell>
          <cell r="B1014" t="str">
            <v>CAIXA SIFONADA PVC, 150 X 150 X 50 MM, COM GRELHA QUADRADA BRANCA (NBR 5688)</v>
          </cell>
          <cell r="C1014" t="str">
            <v xml:space="preserve">UN    </v>
          </cell>
          <cell r="D1014" t="str">
            <v xml:space="preserve">C </v>
          </cell>
          <cell r="E1014" t="str">
            <v>32,00</v>
          </cell>
        </row>
        <row r="1015">
          <cell r="A1015">
            <v>11717</v>
          </cell>
          <cell r="B1015" t="str">
            <v>CAIXA SIFONADA PVC, 150 X 150 X 50 MM, COM GRELHA REDONDA BRANCA</v>
          </cell>
          <cell r="C1015" t="str">
            <v xml:space="preserve">UN    </v>
          </cell>
          <cell r="D1015" t="str">
            <v>CR</v>
          </cell>
          <cell r="E1015" t="str">
            <v>34,77</v>
          </cell>
        </row>
        <row r="1016">
          <cell r="A1016">
            <v>11714</v>
          </cell>
          <cell r="B1016" t="str">
            <v>CAIXA SIFONADA PVC, 150 X 185 X 75 MM, COM GRELHA QUADRADA BRANCA</v>
          </cell>
          <cell r="C1016" t="str">
            <v xml:space="preserve">UN    </v>
          </cell>
          <cell r="D1016" t="str">
            <v>CR</v>
          </cell>
          <cell r="E1016" t="str">
            <v>43,26</v>
          </cell>
        </row>
        <row r="1017">
          <cell r="A1017">
            <v>11880</v>
          </cell>
          <cell r="B1017" t="str">
            <v>CAIXA SIFONADA PVC, 250 X 230 X 75 MM, COM TAMPA E PORTA TAMPA QUADRADA BRANCA</v>
          </cell>
          <cell r="C1017" t="str">
            <v xml:space="preserve">UN    </v>
          </cell>
          <cell r="D1017" t="str">
            <v>CR</v>
          </cell>
          <cell r="E1017" t="str">
            <v>89,48</v>
          </cell>
        </row>
        <row r="1018">
          <cell r="A1018">
            <v>1106</v>
          </cell>
          <cell r="B1018" t="str">
            <v>CAL HIDRATADA CH-I PARA ARGAMASSAS</v>
          </cell>
          <cell r="C1018" t="str">
            <v xml:space="preserve">KG    </v>
          </cell>
          <cell r="D1018" t="str">
            <v xml:space="preserve">C </v>
          </cell>
          <cell r="E1018" t="str">
            <v>0,95</v>
          </cell>
        </row>
        <row r="1019">
          <cell r="A1019">
            <v>11161</v>
          </cell>
          <cell r="B1019" t="str">
            <v>CAL HIDRATADA PARA PINTURA</v>
          </cell>
          <cell r="C1019" t="str">
            <v xml:space="preserve">KG    </v>
          </cell>
          <cell r="D1019" t="str">
            <v>CR</v>
          </cell>
          <cell r="E1019" t="str">
            <v>1,58</v>
          </cell>
        </row>
        <row r="1020">
          <cell r="A1020">
            <v>1107</v>
          </cell>
          <cell r="B1020" t="str">
            <v>CAL VIRGEM COMUM PARA ARGAMASSAS (NBR 6453)</v>
          </cell>
          <cell r="C1020" t="str">
            <v xml:space="preserve">KG    </v>
          </cell>
          <cell r="D1020" t="str">
            <v>CR</v>
          </cell>
          <cell r="E1020" t="str">
            <v>0,81</v>
          </cell>
        </row>
        <row r="1021">
          <cell r="A1021">
            <v>25963</v>
          </cell>
          <cell r="B1021" t="str">
            <v>CALCARIO DOLOMITICO A (POSTO PEDREIRA/FORNECEDOR, SEM FRETE)</v>
          </cell>
          <cell r="C1021" t="str">
            <v xml:space="preserve">KG    </v>
          </cell>
          <cell r="D1021" t="str">
            <v>CR</v>
          </cell>
          <cell r="E1021" t="str">
            <v>0,08</v>
          </cell>
        </row>
        <row r="1022">
          <cell r="A1022">
            <v>4759</v>
          </cell>
          <cell r="B1022" t="str">
            <v>CALCETEIRO</v>
          </cell>
          <cell r="C1022" t="str">
            <v xml:space="preserve">H     </v>
          </cell>
          <cell r="D1022" t="str">
            <v>CR</v>
          </cell>
          <cell r="E1022" t="str">
            <v>13,26</v>
          </cell>
        </row>
        <row r="1023">
          <cell r="A1023">
            <v>41068</v>
          </cell>
          <cell r="B1023" t="str">
            <v>CALCETEIRO  (MENSALISTA)</v>
          </cell>
          <cell r="C1023" t="str">
            <v xml:space="preserve">MES   </v>
          </cell>
          <cell r="D1023" t="str">
            <v>CR</v>
          </cell>
          <cell r="E1023" t="str">
            <v>2.338,14</v>
          </cell>
        </row>
        <row r="1024">
          <cell r="A1024">
            <v>1108</v>
          </cell>
          <cell r="B1024" t="str">
            <v>CALHA MOLDURA AMERICANA DE CHAPA DE ACO GALVANIZADA NUM 26, CORTE 33 CM</v>
          </cell>
          <cell r="C1024" t="str">
            <v xml:space="preserve">M     </v>
          </cell>
          <cell r="D1024" t="str">
            <v>AS</v>
          </cell>
          <cell r="E1024" t="str">
            <v>34,70</v>
          </cell>
        </row>
        <row r="1025">
          <cell r="A1025">
            <v>1117</v>
          </cell>
          <cell r="B1025" t="str">
            <v>CALHA PARA AGUA FURTADA DE CHAPA DE ACO GALVANIZADA NUM 26, CORTE 40 CM</v>
          </cell>
          <cell r="C1025" t="str">
            <v xml:space="preserve">M     </v>
          </cell>
          <cell r="D1025" t="str">
            <v>AS</v>
          </cell>
          <cell r="E1025" t="str">
            <v>34,98</v>
          </cell>
        </row>
        <row r="1026">
          <cell r="A1026">
            <v>1118</v>
          </cell>
          <cell r="B1026" t="str">
            <v>CALHA PARA AGUA FURTADA DE CHAPA DE ACO GALVANIZADA NUM 26, CORTE 50 CM</v>
          </cell>
          <cell r="C1026" t="str">
            <v xml:space="preserve">M     </v>
          </cell>
          <cell r="D1026" t="str">
            <v>AS</v>
          </cell>
          <cell r="E1026" t="str">
            <v>41,34</v>
          </cell>
        </row>
        <row r="1027">
          <cell r="A1027">
            <v>1110</v>
          </cell>
          <cell r="B1027" t="str">
            <v>CALHA PLATIBANDA DE CHAPA DE ACO GALVANIZADA NUM 26, CORTE 45 CM</v>
          </cell>
          <cell r="C1027" t="str">
            <v xml:space="preserve">M     </v>
          </cell>
          <cell r="D1027" t="str">
            <v>AS</v>
          </cell>
          <cell r="E1027" t="str">
            <v>41,34</v>
          </cell>
        </row>
        <row r="1028">
          <cell r="A1028">
            <v>12618</v>
          </cell>
          <cell r="B1028" t="str">
            <v>CALHA PLUVIAL DE PVC, DIAMETRO ENTRE 119 E 170 MM, COMPRIMENTO DE 3 M, PARA DRENAGEM PREDIAL</v>
          </cell>
          <cell r="C1028" t="str">
            <v xml:space="preserve">UN    </v>
          </cell>
          <cell r="D1028" t="str">
            <v>AS</v>
          </cell>
          <cell r="E1028" t="str">
            <v>44,27</v>
          </cell>
        </row>
        <row r="1029">
          <cell r="A1029">
            <v>40784</v>
          </cell>
          <cell r="B1029" t="str">
            <v>CALHA QUADRADA DE CHAPA DE ACO GALVANIZADA NUM 24, CORTE 100 CM</v>
          </cell>
          <cell r="C1029" t="str">
            <v xml:space="preserve">M     </v>
          </cell>
          <cell r="D1029" t="str">
            <v>AS</v>
          </cell>
          <cell r="E1029" t="str">
            <v>114,02</v>
          </cell>
        </row>
        <row r="1030">
          <cell r="A1030">
            <v>40782</v>
          </cell>
          <cell r="B1030" t="str">
            <v>CALHA QUADRADA DE CHAPA DE ACO GALVANIZADA NUM 24, CORTE 33 CM</v>
          </cell>
          <cell r="C1030" t="str">
            <v xml:space="preserve">M     </v>
          </cell>
          <cell r="D1030" t="str">
            <v>AS</v>
          </cell>
          <cell r="E1030" t="str">
            <v>44,74</v>
          </cell>
        </row>
        <row r="1031">
          <cell r="A1031">
            <v>40783</v>
          </cell>
          <cell r="B1031" t="str">
            <v>CALHA QUADRADA DE CHAPA DE ACO GALVANIZADA NUM 24, CORTE 50 CM</v>
          </cell>
          <cell r="C1031" t="str">
            <v xml:space="preserve">M     </v>
          </cell>
          <cell r="D1031" t="str">
            <v>AS</v>
          </cell>
          <cell r="E1031" t="str">
            <v>58,28</v>
          </cell>
        </row>
        <row r="1032">
          <cell r="A1032">
            <v>1109</v>
          </cell>
          <cell r="B1032" t="str">
            <v>CALHA QUADRADA DE CHAPA DE ACO GALVANIZADA NUM 26, CORTE 33 CM</v>
          </cell>
          <cell r="C1032" t="str">
            <v xml:space="preserve">M     </v>
          </cell>
          <cell r="D1032" t="str">
            <v>AS</v>
          </cell>
          <cell r="E1032" t="str">
            <v>34,70</v>
          </cell>
        </row>
        <row r="1033">
          <cell r="A1033">
            <v>1119</v>
          </cell>
          <cell r="B1033" t="str">
            <v>CALHA QUADRADA DE CHAPA DE ACO GALVANIZADA NUM 28, CORTE 25 CM</v>
          </cell>
          <cell r="C1033" t="str">
            <v xml:space="preserve">M     </v>
          </cell>
          <cell r="D1033" t="str">
            <v>AS</v>
          </cell>
          <cell r="E1033" t="str">
            <v>22,37</v>
          </cell>
        </row>
        <row r="1034">
          <cell r="A1034">
            <v>13115</v>
          </cell>
          <cell r="B1034" t="str">
            <v>CALHA/CANALETA DE CONCRETO SIMPLES, TIPO MEIA CANA, DIAMETRO DE 20 CM, PARA AGUA PLUVIAL</v>
          </cell>
          <cell r="C1034" t="str">
            <v xml:space="preserve">M     </v>
          </cell>
          <cell r="D1034" t="str">
            <v>AS</v>
          </cell>
          <cell r="E1034" t="str">
            <v>13,62</v>
          </cell>
        </row>
        <row r="1035">
          <cell r="A1035">
            <v>10541</v>
          </cell>
          <cell r="B1035" t="str">
            <v>CALHA/CANALETA DE CONCRETO SIMPLES, TIPO MEIA CANA, DIAMETRO DE 30 CM, PARA AGUA PLUVIAL</v>
          </cell>
          <cell r="C1035" t="str">
            <v xml:space="preserve">M     </v>
          </cell>
          <cell r="D1035" t="str">
            <v>AS</v>
          </cell>
          <cell r="E1035" t="str">
            <v>16,64</v>
          </cell>
        </row>
        <row r="1036">
          <cell r="A1036">
            <v>10542</v>
          </cell>
          <cell r="B1036" t="str">
            <v>CALHA/CANALETA DE CONCRETO SIMPLES, TIPO MEIA CANA, DIAMETRO DE 40 CM, PARA AGUA PLUVIAL</v>
          </cell>
          <cell r="C1036" t="str">
            <v xml:space="preserve">M     </v>
          </cell>
          <cell r="D1036" t="str">
            <v>AS</v>
          </cell>
          <cell r="E1036" t="str">
            <v>21,76</v>
          </cell>
        </row>
        <row r="1037">
          <cell r="A1037">
            <v>10543</v>
          </cell>
          <cell r="B1037" t="str">
            <v>CALHA/CANALETA DE CONCRETO SIMPLES, TIPO MEIA CANA, DIAMETRO DE 50 CM, PARA AGUA PLUVIAL</v>
          </cell>
          <cell r="C1037" t="str">
            <v xml:space="preserve">M     </v>
          </cell>
          <cell r="D1037" t="str">
            <v>AS</v>
          </cell>
          <cell r="E1037" t="str">
            <v>35,31</v>
          </cell>
        </row>
        <row r="1038">
          <cell r="A1038">
            <v>10544</v>
          </cell>
          <cell r="B1038" t="str">
            <v>CALHA/CANALETA DE CONCRETO SIMPLES, TIPO MEIA CANA, DIAMETRO DE 60 CM, PARA AGUA PLUVIAL</v>
          </cell>
          <cell r="C1038" t="str">
            <v xml:space="preserve">M     </v>
          </cell>
          <cell r="D1038" t="str">
            <v>AS</v>
          </cell>
          <cell r="E1038" t="str">
            <v>45,67</v>
          </cell>
        </row>
        <row r="1039">
          <cell r="A1039">
            <v>10545</v>
          </cell>
          <cell r="B1039" t="str">
            <v>CALHA/CANALETA DE CONCRETO SIMPLES, TIPO MEIA CANA, DIAMETRO DE 80 CM, PARA AGUA PLUVIAL</v>
          </cell>
          <cell r="C1039" t="str">
            <v xml:space="preserve">M     </v>
          </cell>
          <cell r="D1039" t="str">
            <v>AS</v>
          </cell>
          <cell r="E1039" t="str">
            <v>85,36</v>
          </cell>
        </row>
        <row r="1040">
          <cell r="A1040">
            <v>38365</v>
          </cell>
          <cell r="B1040" t="str">
            <v>CAMADA SEPARADORA DE FILME DE POLIETILENO 20 A 25 MICRA</v>
          </cell>
          <cell r="C1040" t="str">
            <v xml:space="preserve">M2    </v>
          </cell>
          <cell r="D1040" t="str">
            <v>AS</v>
          </cell>
          <cell r="E1040" t="str">
            <v>1,36</v>
          </cell>
        </row>
        <row r="1041">
          <cell r="A1041">
            <v>37745</v>
          </cell>
          <cell r="B1041" t="str">
            <v>CAMINHAO TOCO, PESO BRUTO TOTAL 13000 KG, CARGA UTIL MAXIMA 7925 KG, DISTANCIA ENTRE EIXOS 4,80 M, POTENCIA 189 CV (INCLUI CABINE E CHASSI, NAO INCLUI CARROCERIA)</v>
          </cell>
          <cell r="C1041" t="str">
            <v xml:space="preserve">UN    </v>
          </cell>
          <cell r="D1041" t="str">
            <v>AS</v>
          </cell>
          <cell r="E1041" t="str">
            <v>294.300,00</v>
          </cell>
        </row>
        <row r="1042">
          <cell r="A1042">
            <v>37754</v>
          </cell>
          <cell r="B1042" t="str">
            <v>CAMINHAO TOCO, PESO BRUTO TOTAL 14300 KG, CARGA UTIL MAXIMA 9590 KG, DISTANCIA ENTRE EIXOS 4,76 M, POTENCIA 185 CV (INCLUI CABINE E CHASSI, NAO INCLUI CARROCERIA)</v>
          </cell>
          <cell r="C1042" t="str">
            <v xml:space="preserve">UN    </v>
          </cell>
          <cell r="D1042" t="str">
            <v>AS</v>
          </cell>
          <cell r="E1042" t="str">
            <v>307.338,60</v>
          </cell>
        </row>
        <row r="1043">
          <cell r="A1043">
            <v>37748</v>
          </cell>
          <cell r="B1043" t="str">
            <v>CAMINHAO TOCO, PESO BRUTO TOTAL 14300 KG, CARGA UTIL MAXIMA 9710 KG, DISTANCIA ENTRE EIXOS 3,56 M, POTENCIA 185 CV (INCLUI CABINE E CHASSI, NAO INCLUI CARROCERIA)</v>
          </cell>
          <cell r="C1043" t="str">
            <v xml:space="preserve">UN    </v>
          </cell>
          <cell r="D1043" t="str">
            <v>AS</v>
          </cell>
          <cell r="E1043" t="str">
            <v>312.880,01</v>
          </cell>
        </row>
        <row r="1044">
          <cell r="A1044">
            <v>37761</v>
          </cell>
          <cell r="B1044" t="str">
            <v>CAMINHAO TOCO, PESO BRUTO TOTAL 16000 KG, CARGA UTIL MAXIMA DE 10685 KG, DISTANCIA ENTRE EIXOS 4,8M, POTENCIA 189 CV (INCLUI CABINE E CHASSI, NAO INCLUI CARROCERIA)</v>
          </cell>
          <cell r="C1044" t="str">
            <v xml:space="preserve">UN    </v>
          </cell>
          <cell r="D1044" t="str">
            <v>AS</v>
          </cell>
          <cell r="E1044" t="str">
            <v>258.909,48</v>
          </cell>
        </row>
        <row r="1045">
          <cell r="A1045">
            <v>37757</v>
          </cell>
          <cell r="B1045" t="str">
            <v>CAMINHAO TOCO, PESO BRUTO TOTAL 16000 KG, CARGA UTIL MAXIMA 10600 KG, DISTANCIA ENTRE EIXOS 4,80 M, POTENCIA 275 CV (INCLUI CABINE E CHASSI, NAO INCLUI CARROCERIA)</v>
          </cell>
          <cell r="C1045" t="str">
            <v xml:space="preserve">UN    </v>
          </cell>
          <cell r="D1045" t="str">
            <v>AS</v>
          </cell>
          <cell r="E1045" t="str">
            <v>360.424,35</v>
          </cell>
        </row>
        <row r="1046">
          <cell r="A1046">
            <v>37759</v>
          </cell>
          <cell r="B1046" t="str">
            <v>CAMINHAO TOCO, PESO BRUTO TOTAL 16000 KG, CARGA UTIL MAXIMA 10780 KG, DISTANCIA ENTRE EIXOS 3,56 M, POTENCIA 275 CV (INCLUI CABINE E CHASSI, NAO INCLUI CARROCERIA)</v>
          </cell>
          <cell r="C1046" t="str">
            <v xml:space="preserve">UN    </v>
          </cell>
          <cell r="D1046" t="str">
            <v>AS</v>
          </cell>
          <cell r="E1046" t="str">
            <v>361.821,36</v>
          </cell>
        </row>
        <row r="1047">
          <cell r="A1047">
            <v>37766</v>
          </cell>
          <cell r="B1047" t="str">
            <v>CAMINHAO TOCO, PESO BRUTO TOTAL 16000 KG, CARGA UTIL MAXIMA 11030 KG, DISTANCIA ENTRE EIXOS 3,56M, POTENCIA 186 CV (INCLUI CABINE E CHASSI, NAO INCLUI CARROCERIA)</v>
          </cell>
          <cell r="C1047" t="str">
            <v xml:space="preserve">UN    </v>
          </cell>
          <cell r="D1047" t="str">
            <v>AS</v>
          </cell>
          <cell r="E1047" t="str">
            <v>361.821,33</v>
          </cell>
        </row>
        <row r="1048">
          <cell r="A1048">
            <v>37752</v>
          </cell>
          <cell r="B1048" t="str">
            <v>CAMINHAO TOCO, PESO BRUTO TOTAL 16000 KG, CARGA UTIL MAXIMA 11130 KG, DISTANCIA ENTRE EIXOS 5,36 M, POTENCIA 185 CV (INCLUI CABINE E CHASSI, NAO INCLUI CARROCERIA)</v>
          </cell>
          <cell r="C1048" t="str">
            <v xml:space="preserve">UN    </v>
          </cell>
          <cell r="D1048" t="str">
            <v>AS</v>
          </cell>
          <cell r="E1048" t="str">
            <v>328.107,24</v>
          </cell>
        </row>
        <row r="1049">
          <cell r="A1049">
            <v>37760</v>
          </cell>
          <cell r="B1049" t="str">
            <v>CAMINHAO TOCO, PESO BRUTO TOTAL 16000 KG, CARGA UTIL MAXIMA 13071 KG, DISTANCIA ENTRE EIXOS 4,80 M, POTENCIA 230 CV (INCLUI CABINE E CHASSI, NAO INCLUI CARROCERIA)</v>
          </cell>
          <cell r="C1049" t="str">
            <v xml:space="preserve">UN    </v>
          </cell>
          <cell r="D1049" t="str">
            <v>AS</v>
          </cell>
          <cell r="E1049" t="str">
            <v>345.523,09</v>
          </cell>
        </row>
        <row r="1050">
          <cell r="A1050">
            <v>37765</v>
          </cell>
          <cell r="B1050" t="str">
            <v>CAMINHAO TOCO, PESO BRUTO TOTAL 8250 KG, CARGA UTIL MAXIMA 5110 KG, DISTANCIA ENTRE EIXOS 4,30 M, POTENCIA 162 CV (INCLUI CABINE E CHASSI, NAO INCLUI CARROCERIA)</v>
          </cell>
          <cell r="C1050" t="str">
            <v xml:space="preserve">UN    </v>
          </cell>
          <cell r="D1050" t="str">
            <v>AS</v>
          </cell>
          <cell r="E1050" t="str">
            <v>241.214,25</v>
          </cell>
        </row>
        <row r="1051">
          <cell r="A1051">
            <v>37746</v>
          </cell>
          <cell r="B1051" t="str">
            <v>CAMINHAO TOCO, PESO BRUTO TOTAL 9000 KG, CARGA UTIL MAXIMA 5940 KG, DISTANCIA ENTRE EIXOS 3,69 M, POTENCIA 177 CV (INCLUI CABINE E CHASSI, NAO INCLUI CARROCERIA)</v>
          </cell>
          <cell r="C1051" t="str">
            <v xml:space="preserve">UN    </v>
          </cell>
          <cell r="D1051" t="str">
            <v>AS</v>
          </cell>
          <cell r="E1051" t="str">
            <v>264.450,88</v>
          </cell>
        </row>
        <row r="1052">
          <cell r="A1052">
            <v>37750</v>
          </cell>
          <cell r="B1052" t="str">
            <v>CAMINHAO TOCO, PESO BRUTO TOTAL 9600 KG, CARGA UTIL MAXIMA 6110 KG, DISTANCIA ENTRE EIXOS 3,70 M, POTENCIA 156 CV (INCLUI CABINE E CHASSI, NAO INCLUI CARROCERIA)</v>
          </cell>
          <cell r="C1052" t="str">
            <v xml:space="preserve">UN    </v>
          </cell>
          <cell r="D1052" t="str">
            <v>AS</v>
          </cell>
          <cell r="E1052" t="str">
            <v>263.519,57</v>
          </cell>
        </row>
        <row r="1053">
          <cell r="A1053">
            <v>37753</v>
          </cell>
          <cell r="B1053" t="str">
            <v>CAMINHAO TOCO, PESO BRUTO TOTAL 9600 KG, CARGA UTIL MAXIMA 6200 KG, DISTANCIA ENTRE EIXOS 3,10 M, POTENCIA 156 CV (INCLUI CABINE E CHASSI, NAO INCLUI CARROCERIA)</v>
          </cell>
          <cell r="C1053" t="str">
            <v xml:space="preserve">UN    </v>
          </cell>
          <cell r="D1053" t="str">
            <v>AS</v>
          </cell>
          <cell r="E1053" t="str">
            <v>262.588,23</v>
          </cell>
        </row>
        <row r="1054">
          <cell r="A1054">
            <v>37756</v>
          </cell>
          <cell r="B1054" t="str">
            <v>CAMINHAO TOCO, PESO BRUTO TOTAL 9700 KG, CARGA UTIL MAXIMA 6360 KG, DISTANCIA ENTRE EIXOS 4,30 M, POTENCIA 160 CV (INCLUI CABINE E CHASSI, NAO INCLUI CARROCERIA)</v>
          </cell>
          <cell r="C1054" t="str">
            <v xml:space="preserve">UN    </v>
          </cell>
          <cell r="D1054" t="str">
            <v>AS</v>
          </cell>
          <cell r="E1054" t="str">
            <v>258.909,48</v>
          </cell>
        </row>
        <row r="1055">
          <cell r="A1055">
            <v>37755</v>
          </cell>
          <cell r="B1055" t="str">
            <v>CAMINHAO TRUCADO, PESO BRUTO TOTAL 22000 KG, CARGA UTIL MAXIMA 15350 KG, DISTANCIA ENTRE EIXOS 5,17 M, POTENCIA 238 CV (INCLUI CABINE E CHASSI, NAO INCLUI CARROCERIA)</v>
          </cell>
          <cell r="C1055" t="str">
            <v xml:space="preserve">UN    </v>
          </cell>
          <cell r="D1055" t="str">
            <v>AS</v>
          </cell>
          <cell r="E1055" t="str">
            <v>376.256,95</v>
          </cell>
        </row>
        <row r="1056">
          <cell r="A1056">
            <v>37758</v>
          </cell>
          <cell r="B1056" t="str">
            <v>CAMINHAO TRUCADO, PESO BRUTO TOTAL 23000 KG, CARGA UTIL MAXIMA 15378 KG, DISTANCIA ENTRE EIXOS 4,80 M, POTENCIA 326 CV (INCLUI CABINE E CHASSI, NAO INCLUI CARROCERIA)</v>
          </cell>
          <cell r="C1056" t="str">
            <v xml:space="preserve">UN    </v>
          </cell>
          <cell r="D1056" t="str">
            <v>AS</v>
          </cell>
          <cell r="E1056" t="str">
            <v>424.686,08</v>
          </cell>
        </row>
        <row r="1057">
          <cell r="A1057">
            <v>37747</v>
          </cell>
          <cell r="B1057" t="str">
            <v>CAMINHAO TRUCADO, PESO BRUTO TOTAL 23000 KG, CARGA UTIL MAXIMA 15935 KG, DISTANCIA ENTRE EIXOS 4,80 M, POTENCIA 230 CV (INCLUI CABINE E CHASSI, NAO INCLUI CARROCERIA)</v>
          </cell>
          <cell r="C1057" t="str">
            <v xml:space="preserve">UN    </v>
          </cell>
          <cell r="D1057" t="str">
            <v>AS</v>
          </cell>
          <cell r="E1057" t="str">
            <v>382.124,32</v>
          </cell>
        </row>
        <row r="1058">
          <cell r="A1058">
            <v>37767</v>
          </cell>
          <cell r="B1058" t="str">
            <v>CAMINHAO TRUCADO, PESO BRUTO TOTAL 23000 KG, CARGA UTIL MAXIMA 15940 KG, DISTANCIA ENTRE EIXOS 3,60 M, POTENCIA 286 CV (INCLUI CABINE E CHASSI, NAO INCLUI CARROCERIA)</v>
          </cell>
          <cell r="C1058" t="str">
            <v xml:space="preserve">UN    </v>
          </cell>
          <cell r="D1058" t="str">
            <v>AS</v>
          </cell>
          <cell r="E1058" t="str">
            <v>403.265,51</v>
          </cell>
        </row>
        <row r="1059">
          <cell r="A1059">
            <v>37751</v>
          </cell>
          <cell r="B1059" t="str">
            <v>CAMINHAO TRUCADO, PESO BRUTO TOTAL 23000 KG, CARGA UTIL MAXIMA 16190 KG, DISTANCIA ENTRE EIXOS 3,60 M, POTENCIA 286 CV (INCLUI CABINE E CHASSI, NAO INCLUI CARROCERIA)</v>
          </cell>
          <cell r="C1059" t="str">
            <v xml:space="preserve">UN    </v>
          </cell>
          <cell r="D1059" t="str">
            <v>AS</v>
          </cell>
          <cell r="E1059" t="str">
            <v>403.265,51</v>
          </cell>
        </row>
        <row r="1060">
          <cell r="A1060">
            <v>37749</v>
          </cell>
          <cell r="B1060" t="str">
            <v>CAMINHAO TRUCADO, PESO BRUTO TOTAL 23000 KG, CARGA UTIL MAXIMA 16360 KG, CABINE ESTENDIDA, DISTANCIA ENTRE EIXOS 3,56 M, POTENCIA 275 CV (INCLUI CABINE E CHASSI, NAO INCLUI CARROCERIA)</v>
          </cell>
          <cell r="C1060" t="str">
            <v xml:space="preserve">UN    </v>
          </cell>
          <cell r="D1060" t="str">
            <v>AS</v>
          </cell>
          <cell r="E1060" t="str">
            <v>398.608,86</v>
          </cell>
        </row>
        <row r="1061">
          <cell r="A1061">
            <v>1159</v>
          </cell>
          <cell r="B1061" t="str">
            <v>CAMINHONETE COM MOTOR A DIESEL, POTENCIA *160* CV, CABINE DUPLA, 4X4</v>
          </cell>
          <cell r="C1061" t="str">
            <v xml:space="preserve">UN    </v>
          </cell>
          <cell r="D1061" t="str">
            <v xml:space="preserve">C </v>
          </cell>
          <cell r="E1061" t="str">
            <v>189.733,33</v>
          </cell>
        </row>
        <row r="1062">
          <cell r="A1062">
            <v>12114</v>
          </cell>
          <cell r="B1062" t="str">
            <v>CAMPAINHA ALTA POTENCIA 110V / 220V, DIAMETRO 150 MM</v>
          </cell>
          <cell r="C1062" t="str">
            <v xml:space="preserve">UN    </v>
          </cell>
          <cell r="D1062" t="str">
            <v>CR</v>
          </cell>
          <cell r="E1062" t="str">
            <v>131,24</v>
          </cell>
        </row>
        <row r="1063">
          <cell r="A1063">
            <v>38106</v>
          </cell>
          <cell r="B1063" t="str">
            <v>CAMPAINHA CIGARRA 127 V / 220 V (APENAS MODULO)</v>
          </cell>
          <cell r="C1063" t="str">
            <v xml:space="preserve">UN    </v>
          </cell>
          <cell r="D1063" t="str">
            <v>CR</v>
          </cell>
          <cell r="E1063" t="str">
            <v>17,83</v>
          </cell>
        </row>
        <row r="1064">
          <cell r="A1064">
            <v>38085</v>
          </cell>
          <cell r="B1064" t="str">
            <v>CAMPAINHA CIGARRA 127 V / 220 V, CONJUNTO MONTADO PARA EMBUTIR 4" X 2" (PLACA + SUPORTE + MODULO)</v>
          </cell>
          <cell r="C1064" t="str">
            <v xml:space="preserve">UN    </v>
          </cell>
          <cell r="D1064" t="str">
            <v>CR</v>
          </cell>
          <cell r="E1064" t="str">
            <v>21,07</v>
          </cell>
        </row>
        <row r="1065">
          <cell r="A1065">
            <v>38599</v>
          </cell>
          <cell r="B1065" t="str">
            <v>CANALETA DE CONCRETO ESTRUTURAL 14 X 19 X 29 CM, FBK 14 MPA (NBR 6136)</v>
          </cell>
          <cell r="C1065" t="str">
            <v xml:space="preserve">UN    </v>
          </cell>
          <cell r="D1065" t="str">
            <v>CR</v>
          </cell>
          <cell r="E1065" t="str">
            <v>4,04</v>
          </cell>
        </row>
        <row r="1066">
          <cell r="A1066">
            <v>38596</v>
          </cell>
          <cell r="B1066" t="str">
            <v>CANALETA DE CONCRETO ESTRUTURAL 14 X 19 X 29 CM, FBK 4,5 MPA (NBR 6136)</v>
          </cell>
          <cell r="C1066" t="str">
            <v xml:space="preserve">UN    </v>
          </cell>
          <cell r="D1066" t="str">
            <v>CR</v>
          </cell>
          <cell r="E1066" t="str">
            <v>3,35</v>
          </cell>
        </row>
        <row r="1067">
          <cell r="A1067">
            <v>38600</v>
          </cell>
          <cell r="B1067" t="str">
            <v>CANALETA DE CONCRETO ESTRUTURAL 14 X 19 X 39 CM, FBK 14 MPA (NBR 6136)</v>
          </cell>
          <cell r="C1067" t="str">
            <v xml:space="preserve">UN    </v>
          </cell>
          <cell r="D1067" t="str">
            <v>CR</v>
          </cell>
          <cell r="E1067" t="str">
            <v>4,28</v>
          </cell>
        </row>
        <row r="1068">
          <cell r="A1068">
            <v>38597</v>
          </cell>
          <cell r="B1068" t="str">
            <v>CANALETA DE CONCRETO ESTRUTURAL 14 X 19 X 39 CM, FBK 4,5 MPA (NBR 6136)</v>
          </cell>
          <cell r="C1068" t="str">
            <v xml:space="preserve">UN    </v>
          </cell>
          <cell r="D1068" t="str">
            <v>CR</v>
          </cell>
          <cell r="E1068" t="str">
            <v>3,37</v>
          </cell>
        </row>
        <row r="1069">
          <cell r="A1069">
            <v>659</v>
          </cell>
          <cell r="B1069" t="str">
            <v>CANALETA DE CONCRETO 14 X 19 X 19 CM (CLASSE C - NBR 6136)</v>
          </cell>
          <cell r="C1069" t="str">
            <v xml:space="preserve">UN    </v>
          </cell>
          <cell r="D1069" t="str">
            <v>CR</v>
          </cell>
          <cell r="E1069" t="str">
            <v>1,94</v>
          </cell>
        </row>
        <row r="1070">
          <cell r="A1070">
            <v>660</v>
          </cell>
          <cell r="B1070" t="str">
            <v>CANALETA DE CONCRETO 19 X 19 X 19 CM (CLASSE C - NBR 6136)</v>
          </cell>
          <cell r="C1070" t="str">
            <v xml:space="preserve">UN    </v>
          </cell>
          <cell r="D1070" t="str">
            <v>CR</v>
          </cell>
          <cell r="E1070" t="str">
            <v>2,32</v>
          </cell>
        </row>
        <row r="1071">
          <cell r="A1071">
            <v>658</v>
          </cell>
          <cell r="B1071" t="str">
            <v>CANALETA DE CONCRETO 9 X 19 X 19 CM (CLASSE C - NBR 6136)</v>
          </cell>
          <cell r="C1071" t="str">
            <v xml:space="preserve">UN    </v>
          </cell>
          <cell r="D1071" t="str">
            <v>CR</v>
          </cell>
          <cell r="E1071" t="str">
            <v>1,31</v>
          </cell>
        </row>
        <row r="1072">
          <cell r="A1072">
            <v>38548</v>
          </cell>
          <cell r="B1072" t="str">
            <v>CANALETA ESTRUTURAL CERAMICA, 14 X 19 X 19 CM, 6,0 MPA (NBR 15270)</v>
          </cell>
          <cell r="C1072" t="str">
            <v xml:space="preserve">UN    </v>
          </cell>
          <cell r="D1072" t="str">
            <v>CR</v>
          </cell>
          <cell r="E1072" t="str">
            <v>2,30</v>
          </cell>
        </row>
        <row r="1073">
          <cell r="A1073">
            <v>34649</v>
          </cell>
          <cell r="B1073" t="str">
            <v>CANALETA ESTRUTURAL CERAMICA, 14 X 19 X 29 CM, 6,0 MPA (NBR 15270)</v>
          </cell>
          <cell r="C1073" t="str">
            <v xml:space="preserve">UN    </v>
          </cell>
          <cell r="D1073" t="str">
            <v>CR</v>
          </cell>
          <cell r="E1073" t="str">
            <v>3,11</v>
          </cell>
        </row>
        <row r="1074">
          <cell r="A1074">
            <v>34655</v>
          </cell>
          <cell r="B1074" t="str">
            <v>CANALETA ESTRUTURAL CERAMICA, 14 X 19 X 39 CM, 6,0 MPA (NBR 15270)</v>
          </cell>
          <cell r="C1074" t="str">
            <v xml:space="preserve">UN    </v>
          </cell>
          <cell r="D1074" t="str">
            <v>CR</v>
          </cell>
          <cell r="E1074" t="str">
            <v>4,13</v>
          </cell>
        </row>
        <row r="1075">
          <cell r="A1075">
            <v>40607</v>
          </cell>
          <cell r="B1075" t="str">
            <v>CANOPLA ACABAMENTO CROMADO PARA INSTALACAO DE SPRINKLER, SOB FORRO, 15 MM</v>
          </cell>
          <cell r="C1075" t="str">
            <v xml:space="preserve">UN    </v>
          </cell>
          <cell r="D1075" t="str">
            <v>CR</v>
          </cell>
          <cell r="E1075" t="str">
            <v>6,12</v>
          </cell>
        </row>
        <row r="1076">
          <cell r="A1076">
            <v>569</v>
          </cell>
          <cell r="B1076" t="str">
            <v>CANTONEIRA (ABAS IGUAIS) EM FERRO GALVANIZADO, 25,4 MM X 3,17 MM (L X E), 0,86 KG/M</v>
          </cell>
          <cell r="C1076" t="str">
            <v xml:space="preserve">KG    </v>
          </cell>
          <cell r="D1076" t="str">
            <v>CR</v>
          </cell>
          <cell r="E1076" t="str">
            <v>7,23</v>
          </cell>
        </row>
        <row r="1077">
          <cell r="A1077">
            <v>567</v>
          </cell>
          <cell r="B1077" t="str">
            <v>CANTONEIRA (ABAS IGUAIS) EM FERRO GALVANIZADO, 25,4 MM X 3,17 MM (L X E), 1,27KG/M</v>
          </cell>
          <cell r="C1077" t="str">
            <v xml:space="preserve">M     </v>
          </cell>
          <cell r="D1077" t="str">
            <v>CR</v>
          </cell>
          <cell r="E1077" t="str">
            <v>10,56</v>
          </cell>
        </row>
        <row r="1078">
          <cell r="A1078">
            <v>574</v>
          </cell>
          <cell r="B1078" t="str">
            <v>CANTONEIRA (ABAS IGUAIS) EM FERRO GALVANIZADO, 38,1 MM X 3,17 MM (L X E), 3,48 KG/M</v>
          </cell>
          <cell r="C1078" t="str">
            <v xml:space="preserve">M     </v>
          </cell>
          <cell r="D1078" t="str">
            <v>CR</v>
          </cell>
          <cell r="E1078" t="str">
            <v>27,77</v>
          </cell>
        </row>
        <row r="1079">
          <cell r="A1079">
            <v>568</v>
          </cell>
          <cell r="B1079" t="str">
            <v>CANTONEIRA (ABAS IGUAIS) EM FERRO GALVANIZADO, 50,8 MM X 9,53 MM (L X E), 6,99 KG/M</v>
          </cell>
          <cell r="C1079" t="str">
            <v xml:space="preserve">M     </v>
          </cell>
          <cell r="D1079" t="str">
            <v>CR</v>
          </cell>
          <cell r="E1079" t="str">
            <v>58,52</v>
          </cell>
        </row>
        <row r="1080">
          <cell r="A1080">
            <v>585</v>
          </cell>
          <cell r="B1080" t="str">
            <v>CANTONEIRA "U" ALUMINIO ABAS IGUAIS 1 ", E = 3/32 "</v>
          </cell>
          <cell r="C1080" t="str">
            <v xml:space="preserve">KG    </v>
          </cell>
          <cell r="D1080" t="str">
            <v>CR</v>
          </cell>
          <cell r="E1080" t="str">
            <v>33,81</v>
          </cell>
        </row>
        <row r="1081">
          <cell r="A1081">
            <v>4777</v>
          </cell>
          <cell r="B1081" t="str">
            <v>CANTONEIRA ACO ABAS IGUAIS (QUALQUER BITOLA), ESPESSURA ENTRE 1/8" E 1/4"</v>
          </cell>
          <cell r="C1081" t="str">
            <v xml:space="preserve">KG    </v>
          </cell>
          <cell r="D1081" t="str">
            <v>AS</v>
          </cell>
          <cell r="E1081" t="str">
            <v>6,30</v>
          </cell>
        </row>
        <row r="1082">
          <cell r="A1082">
            <v>587</v>
          </cell>
          <cell r="B1082" t="str">
            <v>CANTONEIRA ALUMINIO ABAS DESIGUAIS 1" X 3/4 ", E = 1/8 "</v>
          </cell>
          <cell r="C1082" t="str">
            <v xml:space="preserve">KG    </v>
          </cell>
          <cell r="D1082" t="str">
            <v>CR</v>
          </cell>
          <cell r="E1082" t="str">
            <v>36,23</v>
          </cell>
        </row>
        <row r="1083">
          <cell r="A1083">
            <v>590</v>
          </cell>
          <cell r="B1083" t="str">
            <v>CANTONEIRA ALUMINIO ABAS DESIGUAIS 2 1/2" X 1/2 ", E = 3/16 "</v>
          </cell>
          <cell r="C1083" t="str">
            <v xml:space="preserve">KG    </v>
          </cell>
          <cell r="D1083" t="str">
            <v>CR</v>
          </cell>
          <cell r="E1083" t="str">
            <v>35,02</v>
          </cell>
        </row>
        <row r="1084">
          <cell r="A1084">
            <v>592</v>
          </cell>
          <cell r="B1084" t="str">
            <v>CANTONEIRA ALUMINIO ABAS IGUAIS 1 ", E = 1/8 ", 25,40 X 3,17 MM (0,408 KG/M)</v>
          </cell>
          <cell r="C1084" t="str">
            <v xml:space="preserve">KG    </v>
          </cell>
          <cell r="D1084" t="str">
            <v xml:space="preserve">C </v>
          </cell>
          <cell r="E1084" t="str">
            <v>36,23</v>
          </cell>
        </row>
        <row r="1085">
          <cell r="A1085">
            <v>586</v>
          </cell>
          <cell r="B1085" t="str">
            <v>CANTONEIRA ALUMINIO ABAS IGUAIS 1 ", E = 3 /16 "</v>
          </cell>
          <cell r="C1085" t="str">
            <v xml:space="preserve">M     </v>
          </cell>
          <cell r="D1085" t="str">
            <v>CR</v>
          </cell>
          <cell r="E1085" t="str">
            <v>21,30</v>
          </cell>
        </row>
        <row r="1086">
          <cell r="A1086">
            <v>591</v>
          </cell>
          <cell r="B1086" t="str">
            <v>CANTONEIRA ALUMINIO ABAS IGUAIS 1 1/2 ", E = 3/16 "</v>
          </cell>
          <cell r="C1086" t="str">
            <v xml:space="preserve">KG    </v>
          </cell>
          <cell r="D1086" t="str">
            <v>CR</v>
          </cell>
          <cell r="E1086" t="str">
            <v>33,81</v>
          </cell>
        </row>
        <row r="1087">
          <cell r="A1087">
            <v>588</v>
          </cell>
          <cell r="B1087" t="str">
            <v>CANTONEIRA ALUMINIO ABAS IGUAIS 1 1/4 ", E = 3/16 "</v>
          </cell>
          <cell r="C1087" t="str">
            <v xml:space="preserve">M     </v>
          </cell>
          <cell r="D1087" t="str">
            <v>CR</v>
          </cell>
          <cell r="E1087" t="str">
            <v>33,69</v>
          </cell>
        </row>
        <row r="1088">
          <cell r="A1088">
            <v>589</v>
          </cell>
          <cell r="B1088" t="str">
            <v>CANTONEIRA ALUMINIO ABAS IGUAIS 2 ", E = 1/4 "</v>
          </cell>
          <cell r="C1088" t="str">
            <v xml:space="preserve">M     </v>
          </cell>
          <cell r="D1088" t="str">
            <v>CR</v>
          </cell>
          <cell r="E1088" t="str">
            <v>56,95</v>
          </cell>
        </row>
        <row r="1089">
          <cell r="A1089">
            <v>584</v>
          </cell>
          <cell r="B1089" t="str">
            <v>CANTONEIRA ALUMINIO ABAS IGUAIS 2 ", E = 1/8 "</v>
          </cell>
          <cell r="C1089" t="str">
            <v xml:space="preserve">M     </v>
          </cell>
          <cell r="D1089" t="str">
            <v>CR</v>
          </cell>
          <cell r="E1089" t="str">
            <v>35,98</v>
          </cell>
        </row>
        <row r="1090">
          <cell r="A1090">
            <v>1165</v>
          </cell>
          <cell r="B1090" t="str">
            <v>CAP OU TAMPAO DE FERRO GALVANIZADO, COM ROSCA BSP, DE 1 1/2"</v>
          </cell>
          <cell r="C1090" t="str">
            <v xml:space="preserve">UN    </v>
          </cell>
          <cell r="D1090" t="str">
            <v>CR</v>
          </cell>
          <cell r="E1090" t="str">
            <v>11,10</v>
          </cell>
        </row>
        <row r="1091">
          <cell r="A1091">
            <v>1164</v>
          </cell>
          <cell r="B1091" t="str">
            <v>CAP OU TAMPAO DE FERRO GALVANIZADO, COM ROSCA BSP, DE 1 1/4"</v>
          </cell>
          <cell r="C1091" t="str">
            <v xml:space="preserve">UN    </v>
          </cell>
          <cell r="D1091" t="str">
            <v>CR</v>
          </cell>
          <cell r="E1091" t="str">
            <v>8,99</v>
          </cell>
        </row>
        <row r="1092">
          <cell r="A1092">
            <v>1162</v>
          </cell>
          <cell r="B1092" t="str">
            <v>CAP OU TAMPAO DE FERRO GALVANIZADO, COM ROSCA BSP, DE 1/2"</v>
          </cell>
          <cell r="C1092" t="str">
            <v xml:space="preserve">UN    </v>
          </cell>
          <cell r="D1092" t="str">
            <v>CR</v>
          </cell>
          <cell r="E1092" t="str">
            <v>3,12</v>
          </cell>
        </row>
        <row r="1093">
          <cell r="A1093">
            <v>12395</v>
          </cell>
          <cell r="B1093" t="str">
            <v>CAP OU TAMPAO DE FERRO GALVANIZADO, COM ROSCA BSP, DE 1/4"</v>
          </cell>
          <cell r="C1093" t="str">
            <v xml:space="preserve">UN    </v>
          </cell>
          <cell r="D1093" t="str">
            <v>CR</v>
          </cell>
          <cell r="E1093" t="str">
            <v>3,03</v>
          </cell>
        </row>
        <row r="1094">
          <cell r="A1094">
            <v>1170</v>
          </cell>
          <cell r="B1094" t="str">
            <v>CAP OU TAMPAO DE FERRO GALVANIZADO, COM ROSCA BSP, DE 1"</v>
          </cell>
          <cell r="C1094" t="str">
            <v xml:space="preserve">UN    </v>
          </cell>
          <cell r="D1094" t="str">
            <v>CR</v>
          </cell>
          <cell r="E1094" t="str">
            <v>5,89</v>
          </cell>
        </row>
        <row r="1095">
          <cell r="A1095">
            <v>1169</v>
          </cell>
          <cell r="B1095" t="str">
            <v>CAP OU TAMPAO DE FERRO GALVANIZADO, COM ROSCA BSP, DE 2 1/2"</v>
          </cell>
          <cell r="C1095" t="str">
            <v xml:space="preserve">UN    </v>
          </cell>
          <cell r="D1095" t="str">
            <v>CR</v>
          </cell>
          <cell r="E1095" t="str">
            <v>28,92</v>
          </cell>
        </row>
        <row r="1096">
          <cell r="A1096">
            <v>1166</v>
          </cell>
          <cell r="B1096" t="str">
            <v>CAP OU TAMPAO DE FERRO GALVANIZADO, COM ROSCA BSP, DE 2"</v>
          </cell>
          <cell r="C1096" t="str">
            <v xml:space="preserve">UN    </v>
          </cell>
          <cell r="D1096" t="str">
            <v>CR</v>
          </cell>
          <cell r="E1096" t="str">
            <v>16,03</v>
          </cell>
        </row>
        <row r="1097">
          <cell r="A1097">
            <v>1163</v>
          </cell>
          <cell r="B1097" t="str">
            <v>CAP OU TAMPAO DE FERRO GALVANIZADO, COM ROSCA BSP, DE 3/4"</v>
          </cell>
          <cell r="C1097" t="str">
            <v xml:space="preserve">UN    </v>
          </cell>
          <cell r="D1097" t="str">
            <v>CR</v>
          </cell>
          <cell r="E1097" t="str">
            <v>4,04</v>
          </cell>
        </row>
        <row r="1098">
          <cell r="A1098">
            <v>12396</v>
          </cell>
          <cell r="B1098" t="str">
            <v>CAP OU TAMPAO DE FERRO GALVANIZADO, COM ROSCA BSP, DE 3/8"</v>
          </cell>
          <cell r="C1098" t="str">
            <v xml:space="preserve">UN    </v>
          </cell>
          <cell r="D1098" t="str">
            <v>CR</v>
          </cell>
          <cell r="E1098" t="str">
            <v>3,03</v>
          </cell>
        </row>
        <row r="1099">
          <cell r="A1099">
            <v>1168</v>
          </cell>
          <cell r="B1099" t="str">
            <v>CAP OU TAMPAO DE FERRO GALVANIZADO, COM ROSCA BSP, DE 3"</v>
          </cell>
          <cell r="C1099" t="str">
            <v xml:space="preserve">UN    </v>
          </cell>
          <cell r="D1099" t="str">
            <v>CR</v>
          </cell>
          <cell r="E1099" t="str">
            <v>41,23</v>
          </cell>
        </row>
        <row r="1100">
          <cell r="A1100">
            <v>1167</v>
          </cell>
          <cell r="B1100" t="str">
            <v>CAP OU TAMPAO DE FERRO GALVANIZADO, COM ROSCA BSP, DE 4"</v>
          </cell>
          <cell r="C1100" t="str">
            <v xml:space="preserve">UN    </v>
          </cell>
          <cell r="D1100" t="str">
            <v>CR</v>
          </cell>
          <cell r="E1100" t="str">
            <v>68,97</v>
          </cell>
        </row>
        <row r="1101">
          <cell r="A1101">
            <v>36331</v>
          </cell>
          <cell r="B1101" t="str">
            <v>CAP PPR DN 20 MM, PARA AGUA QUENTE PREDIAL</v>
          </cell>
          <cell r="C1101" t="str">
            <v xml:space="preserve">UN    </v>
          </cell>
          <cell r="D1101" t="str">
            <v>AS</v>
          </cell>
          <cell r="E1101" t="str">
            <v>1,71</v>
          </cell>
        </row>
        <row r="1102">
          <cell r="A1102">
            <v>36346</v>
          </cell>
          <cell r="B1102" t="str">
            <v>CAP PPR DN 25 MM, PARA AGUA QUENTE PREDIAL</v>
          </cell>
          <cell r="C1102" t="str">
            <v xml:space="preserve">UN    </v>
          </cell>
          <cell r="D1102" t="str">
            <v>AS</v>
          </cell>
          <cell r="E1102" t="str">
            <v>2,94</v>
          </cell>
        </row>
        <row r="1103">
          <cell r="A1103">
            <v>1210</v>
          </cell>
          <cell r="B1103" t="str">
            <v>CAP PVC, ROSCAVEL, 1 1/2",  AGUA FRIA PREDIAL</v>
          </cell>
          <cell r="C1103" t="str">
            <v xml:space="preserve">UN    </v>
          </cell>
          <cell r="D1103" t="str">
            <v>CR</v>
          </cell>
          <cell r="E1103" t="str">
            <v>12,69</v>
          </cell>
        </row>
        <row r="1104">
          <cell r="A1104">
            <v>1203</v>
          </cell>
          <cell r="B1104" t="str">
            <v>CAP PVC, ROSCAVEL, 1 1/4",  AGUA FRIA PREDIAL</v>
          </cell>
          <cell r="C1104" t="str">
            <v xml:space="preserve">UN    </v>
          </cell>
          <cell r="D1104" t="str">
            <v>CR</v>
          </cell>
          <cell r="E1104" t="str">
            <v>12,30</v>
          </cell>
        </row>
        <row r="1105">
          <cell r="A1105">
            <v>1197</v>
          </cell>
          <cell r="B1105" t="str">
            <v>CAP PVC, ROSCAVEL, 1/2", PARA AGUA FRIA PREDIAL</v>
          </cell>
          <cell r="C1105" t="str">
            <v xml:space="preserve">UN    </v>
          </cell>
          <cell r="D1105" t="str">
            <v>CR</v>
          </cell>
          <cell r="E1105" t="str">
            <v>1,57</v>
          </cell>
        </row>
        <row r="1106">
          <cell r="A1106">
            <v>1202</v>
          </cell>
          <cell r="B1106" t="str">
            <v>CAP PVC, ROSCAVEL, 1",  PARA AGUA FRIA PREDIAL</v>
          </cell>
          <cell r="C1106" t="str">
            <v xml:space="preserve">UN    </v>
          </cell>
          <cell r="D1106" t="str">
            <v>CR</v>
          </cell>
          <cell r="E1106" t="str">
            <v>4,23</v>
          </cell>
        </row>
        <row r="1107">
          <cell r="A1107">
            <v>1188</v>
          </cell>
          <cell r="B1107" t="str">
            <v>CAP PVC, ROSCAVEL, 2 1/2",  AGUA FRIA PREDIAL</v>
          </cell>
          <cell r="C1107" t="str">
            <v xml:space="preserve">UN    </v>
          </cell>
          <cell r="D1107" t="str">
            <v>CR</v>
          </cell>
          <cell r="E1107" t="str">
            <v>25,00</v>
          </cell>
        </row>
        <row r="1108">
          <cell r="A1108">
            <v>1211</v>
          </cell>
          <cell r="B1108" t="str">
            <v>CAP PVC, ROSCAVEL, 2",  AGUA FRIA PREDIAL</v>
          </cell>
          <cell r="C1108" t="str">
            <v xml:space="preserve">UN    </v>
          </cell>
          <cell r="D1108" t="str">
            <v>CR</v>
          </cell>
          <cell r="E1108" t="str">
            <v>12,91</v>
          </cell>
        </row>
        <row r="1109">
          <cell r="A1109">
            <v>1198</v>
          </cell>
          <cell r="B1109" t="str">
            <v>CAP PVC, ROSCAVEL, 3/4",  PARA AGUA FRIA PREDIAL</v>
          </cell>
          <cell r="C1109" t="str">
            <v xml:space="preserve">UN    </v>
          </cell>
          <cell r="D1109" t="str">
            <v>CR</v>
          </cell>
          <cell r="E1109" t="str">
            <v>2,33</v>
          </cell>
        </row>
        <row r="1110">
          <cell r="A1110">
            <v>1199</v>
          </cell>
          <cell r="B1110" t="str">
            <v>CAP PVC, ROSCAVEL, 3",  AGUA FRIA PREDIAL</v>
          </cell>
          <cell r="C1110" t="str">
            <v xml:space="preserve">UN    </v>
          </cell>
          <cell r="D1110" t="str">
            <v>CR</v>
          </cell>
          <cell r="E1110" t="str">
            <v>32,66</v>
          </cell>
        </row>
        <row r="1111">
          <cell r="A1111">
            <v>20088</v>
          </cell>
          <cell r="B1111" t="str">
            <v>CAP PVC, SERIE R, DN 100 MM, PARA ESGOTO OU AGUAS PLUVIAIS PREDIAIS</v>
          </cell>
          <cell r="C1111" t="str">
            <v xml:space="preserve">UN    </v>
          </cell>
          <cell r="D1111" t="str">
            <v>CR</v>
          </cell>
          <cell r="E1111" t="str">
            <v>12,63</v>
          </cell>
        </row>
        <row r="1112">
          <cell r="A1112">
            <v>20089</v>
          </cell>
          <cell r="B1112" t="str">
            <v>CAP PVC, SERIE R, DN 150 MM, PARA ESGOTO OU AGUAS PLUVIAIS PREDIAIS</v>
          </cell>
          <cell r="C1112" t="str">
            <v xml:space="preserve">UN    </v>
          </cell>
          <cell r="D1112" t="str">
            <v>CR</v>
          </cell>
          <cell r="E1112" t="str">
            <v>60,20</v>
          </cell>
        </row>
        <row r="1113">
          <cell r="A1113">
            <v>20087</v>
          </cell>
          <cell r="B1113" t="str">
            <v>CAP PVC, SERIE R, DN 75 MM, PARA ESGOTO OU AGUAS PLUVIAIS PREDIAIS</v>
          </cell>
          <cell r="C1113" t="str">
            <v xml:space="preserve">UN    </v>
          </cell>
          <cell r="D1113" t="str">
            <v>CR</v>
          </cell>
          <cell r="E1113" t="str">
            <v>9,09</v>
          </cell>
        </row>
        <row r="1114">
          <cell r="A1114">
            <v>1200</v>
          </cell>
          <cell r="B1114" t="str">
            <v>CAP PVC, SOLDAVEL, DN 100 MM, SERIE NORMAL, PARA ESGOTO PREDIAL</v>
          </cell>
          <cell r="C1114" t="str">
            <v xml:space="preserve">UN    </v>
          </cell>
          <cell r="D1114" t="str">
            <v>CR</v>
          </cell>
          <cell r="E1114" t="str">
            <v>7,38</v>
          </cell>
        </row>
        <row r="1115">
          <cell r="A1115">
            <v>12909</v>
          </cell>
          <cell r="B1115" t="str">
            <v>CAP PVC, SOLDAVEL, DN 50 MM, SERIE NORMAL, PARA ESGOTO PREDIAL</v>
          </cell>
          <cell r="C1115" t="str">
            <v xml:space="preserve">UN    </v>
          </cell>
          <cell r="D1115" t="str">
            <v>CR</v>
          </cell>
          <cell r="E1115" t="str">
            <v>3,35</v>
          </cell>
        </row>
        <row r="1116">
          <cell r="A1116">
            <v>12910</v>
          </cell>
          <cell r="B1116" t="str">
            <v>CAP PVC, SOLDAVEL, DN 75 MM, SERIE NORMAL, PARA ESGOTO PREDIAL</v>
          </cell>
          <cell r="C1116" t="str">
            <v xml:space="preserve">UN    </v>
          </cell>
          <cell r="D1116" t="str">
            <v>CR</v>
          </cell>
          <cell r="E1116" t="str">
            <v>5,59</v>
          </cell>
        </row>
        <row r="1117">
          <cell r="A1117">
            <v>1184</v>
          </cell>
          <cell r="B1117" t="str">
            <v>CAP PVC, SOLDAVEL, 110 MM, PARA AGUA FRIA PREDIAL</v>
          </cell>
          <cell r="C1117" t="str">
            <v xml:space="preserve">UN    </v>
          </cell>
          <cell r="D1117" t="str">
            <v>CR</v>
          </cell>
          <cell r="E1117" t="str">
            <v>80,30</v>
          </cell>
        </row>
        <row r="1118">
          <cell r="A1118">
            <v>1191</v>
          </cell>
          <cell r="B1118" t="str">
            <v>CAP PVC, SOLDAVEL, 20 MM, PARA AGUA FRIA PREDIAL</v>
          </cell>
          <cell r="C1118" t="str">
            <v xml:space="preserve">UN    </v>
          </cell>
          <cell r="D1118" t="str">
            <v>CR</v>
          </cell>
          <cell r="E1118" t="str">
            <v>1,14</v>
          </cell>
        </row>
        <row r="1119">
          <cell r="A1119">
            <v>1185</v>
          </cell>
          <cell r="B1119" t="str">
            <v>CAP PVC, SOLDAVEL, 25 MM, PARA AGUA FRIA PREDIAL</v>
          </cell>
          <cell r="C1119" t="str">
            <v xml:space="preserve">UN    </v>
          </cell>
          <cell r="D1119" t="str">
            <v>CR</v>
          </cell>
          <cell r="E1119" t="str">
            <v>1,30</v>
          </cell>
        </row>
        <row r="1120">
          <cell r="A1120">
            <v>1189</v>
          </cell>
          <cell r="B1120" t="str">
            <v>CAP PVC, SOLDAVEL, 32 MM, PARA AGUA FRIA PREDIAL</v>
          </cell>
          <cell r="C1120" t="str">
            <v xml:space="preserve">UN    </v>
          </cell>
          <cell r="D1120" t="str">
            <v>CR</v>
          </cell>
          <cell r="E1120" t="str">
            <v>2,26</v>
          </cell>
        </row>
        <row r="1121">
          <cell r="A1121">
            <v>1193</v>
          </cell>
          <cell r="B1121" t="str">
            <v>CAP PVC, SOLDAVEL, 40 MM, PARA AGUA FRIA PREDIAL</v>
          </cell>
          <cell r="C1121" t="str">
            <v xml:space="preserve">UN    </v>
          </cell>
          <cell r="D1121" t="str">
            <v>CR</v>
          </cell>
          <cell r="E1121" t="str">
            <v>4,35</v>
          </cell>
        </row>
        <row r="1122">
          <cell r="A1122">
            <v>1194</v>
          </cell>
          <cell r="B1122" t="str">
            <v>CAP PVC, SOLDAVEL, 50 MM, PARA AGUA FRIA PREDIAL</v>
          </cell>
          <cell r="C1122" t="str">
            <v xml:space="preserve">UN    </v>
          </cell>
          <cell r="D1122" t="str">
            <v>CR</v>
          </cell>
          <cell r="E1122" t="str">
            <v>8,23</v>
          </cell>
        </row>
        <row r="1123">
          <cell r="A1123">
            <v>1195</v>
          </cell>
          <cell r="B1123" t="str">
            <v>CAP PVC, SOLDAVEL, 60 MM, PARA AGUA FRIA PREDIAL</v>
          </cell>
          <cell r="C1123" t="str">
            <v xml:space="preserve">UN    </v>
          </cell>
          <cell r="D1123" t="str">
            <v>CR</v>
          </cell>
          <cell r="E1123" t="str">
            <v>12,38</v>
          </cell>
        </row>
        <row r="1124">
          <cell r="A1124">
            <v>1204</v>
          </cell>
          <cell r="B1124" t="str">
            <v>CAP PVC, SOLDAVEL, 75 MM, PARA AGUA FRIA PREDIAL</v>
          </cell>
          <cell r="C1124" t="str">
            <v xml:space="preserve">UN    </v>
          </cell>
          <cell r="D1124" t="str">
            <v>CR</v>
          </cell>
          <cell r="E1124" t="str">
            <v>22,52</v>
          </cell>
        </row>
        <row r="1125">
          <cell r="A1125">
            <v>1205</v>
          </cell>
          <cell r="B1125" t="str">
            <v>CAP PVC, SOLDAVEL, 85 MM, PARA AGUA FRIA PREDIAL</v>
          </cell>
          <cell r="C1125" t="str">
            <v xml:space="preserve">UN    </v>
          </cell>
          <cell r="D1125" t="str">
            <v>CR</v>
          </cell>
          <cell r="E1125" t="str">
            <v>53,43</v>
          </cell>
        </row>
        <row r="1126">
          <cell r="A1126">
            <v>1207</v>
          </cell>
          <cell r="B1126" t="str">
            <v>CAP, PVC PBA, JE, DN 100 / DE 110 MM,  PARA REDE DE AGUA (NBR 10351)</v>
          </cell>
          <cell r="C1126" t="str">
            <v xml:space="preserve">UN    </v>
          </cell>
          <cell r="D1126" t="str">
            <v>AS</v>
          </cell>
          <cell r="E1126" t="str">
            <v>32,23</v>
          </cell>
        </row>
        <row r="1127">
          <cell r="A1127">
            <v>1206</v>
          </cell>
          <cell r="B1127" t="str">
            <v>CAP, PVC PBA, JE, DN 50 / DE 60 MM,  PARA REDE DE AGUA (NBR 10351)</v>
          </cell>
          <cell r="C1127" t="str">
            <v xml:space="preserve">UN    </v>
          </cell>
          <cell r="D1127" t="str">
            <v>AS</v>
          </cell>
          <cell r="E1127" t="str">
            <v>8,08</v>
          </cell>
        </row>
        <row r="1128">
          <cell r="A1128">
            <v>1183</v>
          </cell>
          <cell r="B1128" t="str">
            <v>CAP, PVC PBA, JE, DN 75 / DE 85 MM,  PARA REDE DE AGUA (NBR 10351)</v>
          </cell>
          <cell r="C1128" t="str">
            <v xml:space="preserve">UN    </v>
          </cell>
          <cell r="D1128" t="str">
            <v>AS</v>
          </cell>
          <cell r="E1128" t="str">
            <v>21,04</v>
          </cell>
        </row>
        <row r="1129">
          <cell r="A1129">
            <v>42685</v>
          </cell>
          <cell r="B1129" t="str">
            <v>CAP, PVC, JE, OCRE, DN 150 MM (CONEXAO PARA TUBO COLETOR DE ESGOTO)</v>
          </cell>
          <cell r="C1129" t="str">
            <v xml:space="preserve">UN    </v>
          </cell>
          <cell r="D1129" t="str">
            <v>AS</v>
          </cell>
          <cell r="E1129" t="str">
            <v>84,09</v>
          </cell>
        </row>
        <row r="1130">
          <cell r="A1130">
            <v>42686</v>
          </cell>
          <cell r="B1130" t="str">
            <v>CAP, PVC, JE, OCRE, DN 200 MM (CONEXAO PARA TUBO COLETOR DE ESGOTO)</v>
          </cell>
          <cell r="C1130" t="str">
            <v xml:space="preserve">UN    </v>
          </cell>
          <cell r="D1130" t="str">
            <v>AS</v>
          </cell>
          <cell r="E1130" t="str">
            <v>130,92</v>
          </cell>
        </row>
        <row r="1131">
          <cell r="A1131">
            <v>12894</v>
          </cell>
          <cell r="B1131" t="str">
            <v>CAPA PARA CHUVA EM PVC COM FORRO DE POLIESTER, COM CAPUZ (AMARELA OU AZUL)</v>
          </cell>
          <cell r="C1131" t="str">
            <v xml:space="preserve">UN    </v>
          </cell>
          <cell r="D1131" t="str">
            <v>CR</v>
          </cell>
          <cell r="E1131" t="str">
            <v>16,09</v>
          </cell>
        </row>
        <row r="1132">
          <cell r="A1132">
            <v>12895</v>
          </cell>
          <cell r="B1132" t="str">
            <v>CAPACETE DE SEGURANCA ABA FRONTAL COM SUSPENSAO DE POLIETILENO, SEM JUGULAR (CLASSE B)</v>
          </cell>
          <cell r="C1132" t="str">
            <v xml:space="preserve">UN    </v>
          </cell>
          <cell r="D1132" t="str">
            <v xml:space="preserve">C </v>
          </cell>
          <cell r="E1132" t="str">
            <v>12,38</v>
          </cell>
        </row>
        <row r="1133">
          <cell r="A1133">
            <v>1631</v>
          </cell>
          <cell r="B1133" t="str">
            <v>CAPACITOR TRIFASICO, POTENCIA 2,5 KVAR, TENSAO 220 V, FORNECIDO COM CAPA PROTETORA, RESISTOR INTERNO A UNIDADE CAPACITIVA</v>
          </cell>
          <cell r="C1133" t="str">
            <v xml:space="preserve">UN    </v>
          </cell>
          <cell r="D1133" t="str">
            <v>AS</v>
          </cell>
          <cell r="E1133" t="str">
            <v>145,89</v>
          </cell>
        </row>
        <row r="1134">
          <cell r="A1134">
            <v>1633</v>
          </cell>
          <cell r="B1134" t="str">
            <v>CAPACITOR TRIFASICO, POTENCIA 5 KVAR, TENSAO 220 V, FORNECIDO COM CAPA PROTETORA, RESISTOR INTERNO A UNIDADE CAPACITIVA</v>
          </cell>
          <cell r="C1134" t="str">
            <v xml:space="preserve">UN    </v>
          </cell>
          <cell r="D1134" t="str">
            <v>AS</v>
          </cell>
          <cell r="E1134" t="str">
            <v>247,88</v>
          </cell>
        </row>
        <row r="1135">
          <cell r="A1135">
            <v>10818</v>
          </cell>
          <cell r="B1135" t="str">
            <v>CAPIM BRAQUIARIA DECUMBENS/ BRAQUIARINHA, VC *70*% MINIMO</v>
          </cell>
          <cell r="C1135" t="str">
            <v xml:space="preserve">KG    </v>
          </cell>
          <cell r="D1135" t="str">
            <v>CR</v>
          </cell>
          <cell r="E1135" t="str">
            <v>16,42</v>
          </cell>
        </row>
        <row r="1136">
          <cell r="A1136">
            <v>39359</v>
          </cell>
          <cell r="B1136" t="str">
            <v>CARENAGEM /TAMPA, EM PLASTICO, COR BRANCA, UTILIZADO EM KIT CHASSI METALICO PARA INSTALACAO HIDRAULICA DE CUBA SIMPLES SEM MAQUINA DE LAVAR ROUPA, LARGURA *355* MM X ALTURA *670* MM (COM FUROS E DEMAIS ENCAIXES)</v>
          </cell>
          <cell r="C1136" t="str">
            <v xml:space="preserve">UN    </v>
          </cell>
          <cell r="D1136" t="str">
            <v>AS</v>
          </cell>
          <cell r="E1136" t="str">
            <v>30,57</v>
          </cell>
        </row>
        <row r="1137">
          <cell r="A1137">
            <v>39360</v>
          </cell>
          <cell r="B1137" t="str">
            <v>CARENAGEM /TAMPA, EM PLASTICO, COR BRANCA, UTILIZADO EM KIT CHASSI METALICO PARA INSTALACAO HIDRAULICA DE TANQUE COM MAQUINA DE LAVAR ROUPA, LARGURA *360* MM X ALTURA *470* MM (COM FUROS E DEMAIS ENCAIXES)</v>
          </cell>
          <cell r="C1137" t="str">
            <v xml:space="preserve">UN    </v>
          </cell>
          <cell r="D1137" t="str">
            <v>AS</v>
          </cell>
          <cell r="E1137" t="str">
            <v>27,79</v>
          </cell>
        </row>
        <row r="1138">
          <cell r="A1138">
            <v>10710</v>
          </cell>
          <cell r="B1138" t="str">
            <v>CARPETE DE NYLON EM MANTA PARA TRAFEGO COMERCIAL PESADO, E = 6 A 7 MM (INSTALADO)</v>
          </cell>
          <cell r="C1138" t="str">
            <v xml:space="preserve">M2    </v>
          </cell>
          <cell r="D1138" t="str">
            <v>AS</v>
          </cell>
          <cell r="E1138" t="str">
            <v>126,50</v>
          </cell>
        </row>
        <row r="1139">
          <cell r="A1139">
            <v>10709</v>
          </cell>
          <cell r="B1139" t="str">
            <v>CARPETE DE NYLON EM MANTA PARA TRAFEGO COMERCIAL PESADO, E = 9 A 10 MM (INSTALADO)</v>
          </cell>
          <cell r="C1139" t="str">
            <v xml:space="preserve">M2    </v>
          </cell>
          <cell r="D1139" t="str">
            <v>AS</v>
          </cell>
          <cell r="E1139" t="str">
            <v>155,41</v>
          </cell>
        </row>
        <row r="1140">
          <cell r="A1140">
            <v>39636</v>
          </cell>
          <cell r="B1140" t="str">
            <v>CARPETE DE NYLON EM PLACAS 50 X 50 CM PARA TRAFEGO COMERCIAL PESADO, E = 6,5 MM (INSTALADO)</v>
          </cell>
          <cell r="C1140" t="str">
            <v xml:space="preserve">M2    </v>
          </cell>
          <cell r="D1140" t="str">
            <v>AS</v>
          </cell>
          <cell r="E1140" t="str">
            <v>158,70</v>
          </cell>
        </row>
        <row r="1141">
          <cell r="A1141">
            <v>10708</v>
          </cell>
          <cell r="B1141" t="str">
            <v>CARPETE DE POLIESTER EM MANTA PARA TRAFEGO COMERCIAL PESADO, E = 4 A 5 MM (INSTALADO)</v>
          </cell>
          <cell r="C1141" t="str">
            <v xml:space="preserve">M2    </v>
          </cell>
          <cell r="D1141" t="str">
            <v>AS</v>
          </cell>
          <cell r="E1141" t="str">
            <v>48,97</v>
          </cell>
        </row>
        <row r="1142">
          <cell r="A1142">
            <v>39635</v>
          </cell>
          <cell r="B1142" t="str">
            <v>CARPETE DE POLIPROPILENO EM MANTA PARA TRAFEGO COMERCIAL MEDIO, E = 5 A 6 MM (INSTALADO)</v>
          </cell>
          <cell r="C1142" t="str">
            <v xml:space="preserve">M2    </v>
          </cell>
          <cell r="D1142" t="str">
            <v>AS</v>
          </cell>
          <cell r="E1142" t="str">
            <v>83,37</v>
          </cell>
        </row>
        <row r="1143">
          <cell r="A1143">
            <v>6117</v>
          </cell>
          <cell r="B1143" t="str">
            <v>CARPINTEIRO AUXILIAR</v>
          </cell>
          <cell r="C1143" t="str">
            <v xml:space="preserve">H     </v>
          </cell>
          <cell r="D1143" t="str">
            <v>CR</v>
          </cell>
          <cell r="E1143" t="str">
            <v>9,64</v>
          </cell>
        </row>
        <row r="1144">
          <cell r="A1144">
            <v>40913</v>
          </cell>
          <cell r="B1144" t="str">
            <v>CARPINTEIRO AUXILIAR (MENSALISTA)</v>
          </cell>
          <cell r="C1144" t="str">
            <v xml:space="preserve">MES   </v>
          </cell>
          <cell r="D1144" t="str">
            <v>CR</v>
          </cell>
          <cell r="E1144" t="str">
            <v>1.701,30</v>
          </cell>
        </row>
        <row r="1145">
          <cell r="A1145">
            <v>1214</v>
          </cell>
          <cell r="B1145" t="str">
            <v>CARPINTEIRO DE ESQUADRIAS</v>
          </cell>
          <cell r="C1145" t="str">
            <v xml:space="preserve">H     </v>
          </cell>
          <cell r="D1145" t="str">
            <v>CR</v>
          </cell>
          <cell r="E1145" t="str">
            <v>13,37</v>
          </cell>
        </row>
        <row r="1146">
          <cell r="A1146">
            <v>40915</v>
          </cell>
          <cell r="B1146" t="str">
            <v>CARPINTEIRO DE ESQUADRIAS (MENSALISTA)</v>
          </cell>
          <cell r="C1146" t="str">
            <v xml:space="preserve">MES   </v>
          </cell>
          <cell r="D1146" t="str">
            <v>CR</v>
          </cell>
          <cell r="E1146" t="str">
            <v>2.357,88</v>
          </cell>
        </row>
        <row r="1147">
          <cell r="A1147">
            <v>1213</v>
          </cell>
          <cell r="B1147" t="str">
            <v>CARPINTEIRO DE FORMAS</v>
          </cell>
          <cell r="C1147" t="str">
            <v xml:space="preserve">H     </v>
          </cell>
          <cell r="D1147" t="str">
            <v xml:space="preserve">C </v>
          </cell>
          <cell r="E1147" t="str">
            <v>12,26</v>
          </cell>
        </row>
        <row r="1148">
          <cell r="A1148">
            <v>40914</v>
          </cell>
          <cell r="B1148" t="str">
            <v>CARPINTEIRO DE FORMAS (MENSALISTA)</v>
          </cell>
          <cell r="C1148" t="str">
            <v xml:space="preserve">MES   </v>
          </cell>
          <cell r="D1148" t="str">
            <v>CR</v>
          </cell>
          <cell r="E1148" t="str">
            <v>2.159,41</v>
          </cell>
        </row>
        <row r="1149">
          <cell r="A1149">
            <v>5091</v>
          </cell>
          <cell r="B1149" t="str">
            <v>CARRANCA PARA JANELA VENEZIANA DE ABRIR, EM LATAO CROMADO, SIMPLES, PARA APARAFUSAR NA PAREDE</v>
          </cell>
          <cell r="C1149" t="str">
            <v xml:space="preserve">UN    </v>
          </cell>
          <cell r="D1149" t="str">
            <v>CR</v>
          </cell>
          <cell r="E1149" t="str">
            <v>15,88</v>
          </cell>
        </row>
        <row r="1150">
          <cell r="A1150">
            <v>14615</v>
          </cell>
          <cell r="B1150" t="str">
            <v>CARRINHO COM 2 PNEUS PARA TRANSPORTAR TUBO CONCRETO, ALTURA ATE 1,0 M E DIAMETRO ATE 1000MM, COM ESTRUTURA EM PERFIL OU TUBO METALICO</v>
          </cell>
          <cell r="C1150" t="str">
            <v xml:space="preserve">UN    </v>
          </cell>
          <cell r="D1150" t="str">
            <v>CR</v>
          </cell>
          <cell r="E1150" t="str">
            <v>3.252,08</v>
          </cell>
        </row>
        <row r="1151">
          <cell r="A1151">
            <v>2711</v>
          </cell>
          <cell r="B1151" t="str">
            <v>CARRINHO DE MAO DE ACO CAPACIDADE 50 A 60 L, PNEU COM CAMARA</v>
          </cell>
          <cell r="C1151" t="str">
            <v xml:space="preserve">UN    </v>
          </cell>
          <cell r="D1151" t="str">
            <v xml:space="preserve">C </v>
          </cell>
          <cell r="E1151" t="str">
            <v>159,99</v>
          </cell>
        </row>
        <row r="1152">
          <cell r="A1152">
            <v>37727</v>
          </cell>
          <cell r="B1152" t="str">
            <v>CARROCERIA FIXA ABERTA DE MADEIRA PARA TRANSPORTE GERAL DE CARGA SECA DIMENSOES APROXIMADAS 2,25 X 4,10 X 0,50 M (INCLUI MONTAGEM, NAO INCLUI CAMINHAO)</v>
          </cell>
          <cell r="C1152" t="str">
            <v xml:space="preserve">UN    </v>
          </cell>
          <cell r="D1152" t="str">
            <v>AS</v>
          </cell>
          <cell r="E1152" t="str">
            <v>14.000,00</v>
          </cell>
        </row>
        <row r="1153">
          <cell r="A1153">
            <v>37728</v>
          </cell>
          <cell r="B1153" t="str">
            <v>CARROCERIA FIXA ABERTA DE MADEIRA PARA TRANSPORTE GERAL DE CARGA SECA DIMENSOES APROXIMADAS 2,5 X 5,5 X 0,50 M (INCLUI MONTAGEM, NAO INCLUI CAMINHAO)</v>
          </cell>
          <cell r="C1153" t="str">
            <v xml:space="preserve">UN    </v>
          </cell>
          <cell r="D1153" t="str">
            <v>AS</v>
          </cell>
          <cell r="E1153" t="str">
            <v>18.993,00</v>
          </cell>
        </row>
        <row r="1154">
          <cell r="A1154">
            <v>37729</v>
          </cell>
          <cell r="B1154" t="str">
            <v>CARROCERIA FIXA ABERTA DE MADEIRA PARA TRANSPORTE GERAL DE CARGA SECA DIMENSOES APROXIMADAS 2,5 X 6,00 X 0,50 M (INCLUI MONTAGEM, NAO INCLUI CAMINHAO)</v>
          </cell>
          <cell r="C1154" t="str">
            <v xml:space="preserve">UN    </v>
          </cell>
          <cell r="D1154" t="str">
            <v>AS</v>
          </cell>
          <cell r="E1154" t="str">
            <v>20.559,44</v>
          </cell>
        </row>
        <row r="1155">
          <cell r="A1155">
            <v>37730</v>
          </cell>
          <cell r="B1155" t="str">
            <v>CARROCERIA FIXA ABERTA DE MADEIRA PARA TRANSPORTE GERAL DE CARGA SECA DIMENSOES APROXIMADAS 2,5 X 6,5 X 0,50 M (INCLUI MONTAGEM, NAO INCLUI CAMINHAO)</v>
          </cell>
          <cell r="C1155" t="str">
            <v xml:space="preserve">UN    </v>
          </cell>
          <cell r="D1155" t="str">
            <v>AS</v>
          </cell>
          <cell r="E1155" t="str">
            <v>22.125,87</v>
          </cell>
        </row>
        <row r="1156">
          <cell r="A1156">
            <v>37731</v>
          </cell>
          <cell r="B1156" t="str">
            <v>CARROCERIA FIXA ABERTA DE MADEIRA PARA TRANSPORTE GERAL DE CARGA SECA DIMENSOES APROXIMADAS 2,5 X 7,00 X 0,50 M (INCLUI MONTAGEM, NAO INCLUI CAMINHAO)</v>
          </cell>
          <cell r="C1156" t="str">
            <v xml:space="preserve">UN    </v>
          </cell>
          <cell r="D1156" t="str">
            <v>AS</v>
          </cell>
          <cell r="E1156" t="str">
            <v>23.692,30</v>
          </cell>
        </row>
        <row r="1157">
          <cell r="A1157">
            <v>37732</v>
          </cell>
          <cell r="B1157" t="str">
            <v>CARROCERIA FIXA ABERTA DE MADEIRA PARA TRANSPORTE GERAL DE CARGA SECA DIMENSOES APROXIMADAS 2,5 X 7,5 X 0,50 M (INCLUI MONTAGEM, NAO INCLUI CAMINHAO)</v>
          </cell>
          <cell r="C1157" t="str">
            <v xml:space="preserve">UN    </v>
          </cell>
          <cell r="D1157" t="str">
            <v>AS</v>
          </cell>
          <cell r="E1157" t="str">
            <v>27.020,97</v>
          </cell>
        </row>
        <row r="1158">
          <cell r="A1158">
            <v>42250</v>
          </cell>
          <cell r="B1158" t="str">
            <v>CARVAO ANTRACITO PARA FILTRO, GRAO VARIANDO DE 0,8 ATE 1,1 MM, COEFICIENTE DE UNIFORMIDADE MENOR QUE 1,7 MM</v>
          </cell>
          <cell r="C1158" t="str">
            <v xml:space="preserve">T     </v>
          </cell>
          <cell r="D1158" t="str">
            <v>CR</v>
          </cell>
          <cell r="E1158" t="str">
            <v>1.529,22</v>
          </cell>
        </row>
        <row r="1159">
          <cell r="A1159">
            <v>42256</v>
          </cell>
          <cell r="B1159" t="str">
            <v>CARVAO ANTRACITO PARA FILTRO, GRAO VARIANDO DE 0,8 ATE 1,1 MM, COEFICIENTE DE UNIFORMIDADE MENOR QUE 1,7 MM (DISTRIBUIDOR)</v>
          </cell>
          <cell r="C1159" t="str">
            <v xml:space="preserve">KG    </v>
          </cell>
          <cell r="D1159" t="str">
            <v>CR</v>
          </cell>
          <cell r="E1159" t="str">
            <v>4,30</v>
          </cell>
        </row>
        <row r="1160">
          <cell r="A1160">
            <v>4743</v>
          </cell>
          <cell r="B1160" t="str">
            <v>CASCALHO DE CAVA</v>
          </cell>
          <cell r="C1160" t="str">
            <v xml:space="preserve">M3    </v>
          </cell>
          <cell r="D1160" t="str">
            <v>CR</v>
          </cell>
          <cell r="E1160" t="str">
            <v>33,17</v>
          </cell>
        </row>
        <row r="1161">
          <cell r="A1161">
            <v>4744</v>
          </cell>
          <cell r="B1161" t="str">
            <v>CASCALHO DE RIO</v>
          </cell>
          <cell r="C1161" t="str">
            <v xml:space="preserve">M3    </v>
          </cell>
          <cell r="D1161" t="str">
            <v>CR</v>
          </cell>
          <cell r="E1161" t="str">
            <v>53,08</v>
          </cell>
        </row>
        <row r="1162">
          <cell r="A1162">
            <v>4745</v>
          </cell>
          <cell r="B1162" t="str">
            <v>CASCALHO LAVADO</v>
          </cell>
          <cell r="C1162" t="str">
            <v xml:space="preserve">M3    </v>
          </cell>
          <cell r="D1162" t="str">
            <v>CR</v>
          </cell>
          <cell r="E1162" t="str">
            <v>63,66</v>
          </cell>
        </row>
        <row r="1163">
          <cell r="A1163">
            <v>36496</v>
          </cell>
          <cell r="B1163" t="str">
            <v>CAVALETE PARA TALHA COM ESTRUTURA EM TUBO METALICO ALTURA MINIMA 3,2 M EQUIPADO COM RODAS DE BORRACHA PARA MOVIMENTACAO DE TUBOS DE CONCRETO NA CENTRAL DE PREMOLDADOS COM CAPACIDADE DE CARGA DE 3 TONELADAS</v>
          </cell>
          <cell r="C1163" t="str">
            <v xml:space="preserve">UN    </v>
          </cell>
          <cell r="D1163" t="str">
            <v>CR</v>
          </cell>
          <cell r="E1163" t="str">
            <v>8.256,98</v>
          </cell>
        </row>
        <row r="1164">
          <cell r="A1164">
            <v>10630</v>
          </cell>
          <cell r="B1164" t="str">
            <v>CAVALO MECANICO TRACAO 4X2, PESO BRUTO TOTAL COMBINADO 49000 KG, CAPACIDADE MAXIMA DE TRACAO *66000* KG, POTENCIA *360* CV (INCLUI CABINE E CHASSI, NAO INCLUI SEMIRREBOQUE)</v>
          </cell>
          <cell r="C1164" t="str">
            <v xml:space="preserve">UN    </v>
          </cell>
          <cell r="D1164" t="str">
            <v>CR</v>
          </cell>
          <cell r="E1164" t="str">
            <v>567.487,59</v>
          </cell>
        </row>
        <row r="1165">
          <cell r="A1165">
            <v>37762</v>
          </cell>
          <cell r="B1165" t="str">
            <v>CAVALO MECANICO TRACAO 4X2, PESO BRUTO TOTAL 16000 KG, CAPACIDADE MAXIMA DE TRACAO *36000* KG, DISTANCIA ENTRE EIXOS *3,56* M, POTENCIA *286* CV (INCLUI CABINE E CHASSI, NAO INCLUI SEMIRREBOQUE)</v>
          </cell>
          <cell r="C1165" t="str">
            <v xml:space="preserve">UN    </v>
          </cell>
          <cell r="D1165" t="str">
            <v>CR</v>
          </cell>
          <cell r="E1165" t="str">
            <v>486.699,52</v>
          </cell>
        </row>
        <row r="1166">
          <cell r="A1166">
            <v>37763</v>
          </cell>
          <cell r="B1166" t="str">
            <v>CAVALO MECANICO TRACAO 4X2, PESO BRUTO TOTAL 16000 KG, CAPACIDADE MAXIMA DE TRACAO *45000* KG, DISTANCIA ENTRE EIXOS *3,56* M, POTENCIA *330* CV (INCLUI CABINE E CHASSI, NAO INCLUI SEMIRREBOQUE)</v>
          </cell>
          <cell r="C1166" t="str">
            <v xml:space="preserve">UN    </v>
          </cell>
          <cell r="D1166" t="str">
            <v>CR</v>
          </cell>
          <cell r="E1166" t="str">
            <v>492.610,77</v>
          </cell>
        </row>
        <row r="1167">
          <cell r="A1167">
            <v>41992</v>
          </cell>
          <cell r="B1167" t="str">
            <v>CAVALO MECANICO TRACAO 4X2, PESO BRUTO TOTAL 16000 KG, CAPACIDADE MAXIMA DE TRACAO *80000* KG, POTENCIA *380* CV (INCLUI CABINE E CHASSI, NAO INCLUI SEMIRREBOQUE)</v>
          </cell>
          <cell r="C1167" t="str">
            <v xml:space="preserve">UN    </v>
          </cell>
          <cell r="D1167" t="str">
            <v xml:space="preserve">C </v>
          </cell>
          <cell r="E1167" t="str">
            <v>560.000,00</v>
          </cell>
        </row>
        <row r="1168">
          <cell r="A1168">
            <v>13215</v>
          </cell>
          <cell r="B1168" t="str">
            <v>CAVALO MECANICO TRACAO 6X2, PESO BRUTO TOTAL COMBINADO 56000 KG, CAPACIDADE MAXIMA DE TRACAO *66000* KG, POTENCIA *360* CV (INCLUI CABINE E CHASSI, NAO INCLUI SEMIRREBOQUE)</v>
          </cell>
          <cell r="C1168" t="str">
            <v xml:space="preserve">UN    </v>
          </cell>
          <cell r="D1168" t="str">
            <v>CR</v>
          </cell>
          <cell r="E1168" t="str">
            <v>686.699,44</v>
          </cell>
        </row>
        <row r="1169">
          <cell r="A1169">
            <v>4235</v>
          </cell>
          <cell r="B1169" t="str">
            <v>CAVOUQUEIRO OU OPERADOR DE PERFURATRIZ / ROMPEDOR</v>
          </cell>
          <cell r="C1169" t="str">
            <v xml:space="preserve">H     </v>
          </cell>
          <cell r="D1169" t="str">
            <v>CR</v>
          </cell>
          <cell r="E1169" t="str">
            <v>11,63</v>
          </cell>
        </row>
        <row r="1170">
          <cell r="A1170">
            <v>40976</v>
          </cell>
          <cell r="B1170" t="str">
            <v>CAVOUQUEIRO OU OPERADOR DE PERFURATRIZ / ROMPEDOR (MENSALISTA)</v>
          </cell>
          <cell r="C1170" t="str">
            <v xml:space="preserve">MES   </v>
          </cell>
          <cell r="D1170" t="str">
            <v>CR</v>
          </cell>
          <cell r="E1170" t="str">
            <v>2.050,78</v>
          </cell>
        </row>
        <row r="1171">
          <cell r="A1171">
            <v>39013</v>
          </cell>
          <cell r="B1171" t="str">
            <v>CENTRALIZADOR DE BARRA DE ACO (CHUMBADOR TIPO CARAMBOLA), PARA ACO ATE 20 MM</v>
          </cell>
          <cell r="C1171" t="str">
            <v xml:space="preserve">UN    </v>
          </cell>
          <cell r="D1171" t="str">
            <v>AS</v>
          </cell>
          <cell r="E1171" t="str">
            <v>1,22</v>
          </cell>
        </row>
        <row r="1172">
          <cell r="A1172">
            <v>43091</v>
          </cell>
          <cell r="B1172" t="str">
            <v>CENTRO DE MEDICAO AGRUPADA, EM POLICARBONATO / PVC, COM 12 MEDIDORES E PROTECAO GERAL (INCLUI BARRAMENTO, DISJUNTORES E ACESSORIOS DE FIXACAO) (PADRAO CONCESSIONARIA LOCAL)</v>
          </cell>
          <cell r="C1172" t="str">
            <v xml:space="preserve">UN    </v>
          </cell>
          <cell r="D1172" t="str">
            <v>CR</v>
          </cell>
          <cell r="E1172" t="str">
            <v>4.604,14</v>
          </cell>
        </row>
        <row r="1173">
          <cell r="A1173">
            <v>43092</v>
          </cell>
          <cell r="B1173" t="str">
            <v>CENTRO DE MEDICAO AGRUPADA, EM POLICARBONATO / PVC, COM 16 MEDIDORES E PROTECAO GERAL (INCLUI BARRAMENTO, DISJUNTORES E ACESSORIOS DE FIXACAO) (PADRAO CONCESSIONARIA LOCAL)</v>
          </cell>
          <cell r="C1173" t="str">
            <v xml:space="preserve">UN    </v>
          </cell>
          <cell r="D1173" t="str">
            <v>CR</v>
          </cell>
          <cell r="E1173" t="str">
            <v>6.138,86</v>
          </cell>
        </row>
        <row r="1174">
          <cell r="A1174">
            <v>43089</v>
          </cell>
          <cell r="B1174" t="str">
            <v>CENTRO DE MEDICAO AGRUPADA, EM POLICARBONATO / PVC, COM 4 MEDIDORES E PROTECAO GERAL (INCLUI BARRAMENTO, DISJUNTORES E ACESSORIOS DE FIXACAO) (PADRAO CONCESSIONARIA LOCAL)</v>
          </cell>
          <cell r="C1174" t="str">
            <v xml:space="preserve">UN    </v>
          </cell>
          <cell r="D1174" t="str">
            <v>CR</v>
          </cell>
          <cell r="E1174" t="str">
            <v>1.069,87</v>
          </cell>
        </row>
        <row r="1175">
          <cell r="A1175">
            <v>43090</v>
          </cell>
          <cell r="B1175" t="str">
            <v>CENTRO DE MEDICAO AGRUPADA, EM POLICARBONATO / PVC, COM 8 MEDIDORES E PROTECAO GERAL (INCLUI BARRAMENTO, DISJUNTORES E ACESSORIOS DE FIXACAO) (PADRAO CONCESSIONARIA LOCAL)</v>
          </cell>
          <cell r="C1175" t="str">
            <v xml:space="preserve">UN    </v>
          </cell>
          <cell r="D1175" t="str">
            <v>CR</v>
          </cell>
          <cell r="E1175" t="str">
            <v>2.361,10</v>
          </cell>
        </row>
        <row r="1176">
          <cell r="A1176">
            <v>41967</v>
          </cell>
          <cell r="B1176" t="str">
            <v>CERA  LIQUIDA</v>
          </cell>
          <cell r="C1176" t="str">
            <v xml:space="preserve">L     </v>
          </cell>
          <cell r="D1176" t="str">
            <v>CR</v>
          </cell>
          <cell r="E1176" t="str">
            <v>7,02</v>
          </cell>
        </row>
        <row r="1177">
          <cell r="A1177">
            <v>12760</v>
          </cell>
          <cell r="B1177" t="str">
            <v>CHAPA ACO INOX AISI 304 NUMERO 4 (E = 6 MM), ACABAMENTO NUMERO 1 (LAMINADO A QUENTE, FOSCO)</v>
          </cell>
          <cell r="C1177" t="str">
            <v xml:space="preserve">M2    </v>
          </cell>
          <cell r="D1177" t="str">
            <v>CR</v>
          </cell>
          <cell r="E1177" t="str">
            <v>1.157,18</v>
          </cell>
        </row>
        <row r="1178">
          <cell r="A1178">
            <v>12759</v>
          </cell>
          <cell r="B1178" t="str">
            <v>CHAPA ACO INOX AISI 304 NUMERO 9 (E = 4 MM), ACABAMENTO NUMERO 1 (LAMINADO A QUENTE, FOSCO)</v>
          </cell>
          <cell r="C1178" t="str">
            <v xml:space="preserve">M2    </v>
          </cell>
          <cell r="D1178" t="str">
            <v>CR</v>
          </cell>
          <cell r="E1178" t="str">
            <v>771,44</v>
          </cell>
        </row>
        <row r="1179">
          <cell r="A1179">
            <v>43105</v>
          </cell>
          <cell r="B1179" t="str">
            <v>CHAPA DE ACO CARBONO GALVANIZADA, PERFURADA (GRADE FUROS) E = 1,5 MM, DIAMETRO DO FURO = 9,52 MM (FUROS ALTERNADOS HORIZ.)</v>
          </cell>
          <cell r="C1179" t="str">
            <v xml:space="preserve">KG    </v>
          </cell>
          <cell r="D1179" t="str">
            <v>AS</v>
          </cell>
          <cell r="E1179" t="str">
            <v>45,13</v>
          </cell>
        </row>
        <row r="1180">
          <cell r="A1180">
            <v>40424</v>
          </cell>
          <cell r="B1180" t="str">
            <v>CHAPA DE ACO CARBONO LAMINADO A QUENTE, QUALIDADE ESTRUTURAL, BITOLA 3/16", E =4,75 MM (37,29 KG/M2)</v>
          </cell>
          <cell r="C1180" t="str">
            <v xml:space="preserve">KG    </v>
          </cell>
          <cell r="D1180" t="str">
            <v>AS</v>
          </cell>
          <cell r="E1180" t="str">
            <v>11,46</v>
          </cell>
        </row>
        <row r="1181">
          <cell r="A1181">
            <v>1325</v>
          </cell>
          <cell r="B1181" t="str">
            <v>CHAPA DE ACO FINA A FRIO BITOLA MSG 20, E = 0,90 MM (7,20 KG/M2)</v>
          </cell>
          <cell r="C1181" t="str">
            <v xml:space="preserve">KG    </v>
          </cell>
          <cell r="D1181" t="str">
            <v>AS</v>
          </cell>
          <cell r="E1181" t="str">
            <v>12,56</v>
          </cell>
        </row>
        <row r="1182">
          <cell r="A1182">
            <v>1327</v>
          </cell>
          <cell r="B1182" t="str">
            <v>CHAPA DE ACO FINA A FRIO BITOLA MSG 24, E = 0,60 MM (4,80 KG/M2)</v>
          </cell>
          <cell r="C1182" t="str">
            <v xml:space="preserve">KG    </v>
          </cell>
          <cell r="D1182" t="str">
            <v>AS</v>
          </cell>
          <cell r="E1182" t="str">
            <v>13,37</v>
          </cell>
        </row>
        <row r="1183">
          <cell r="A1183">
            <v>1328</v>
          </cell>
          <cell r="B1183" t="str">
            <v>CHAPA DE ACO FINA A FRIO BITOLA MSG 26, E = 0,45 MM (3,60 KG/M2)</v>
          </cell>
          <cell r="C1183" t="str">
            <v xml:space="preserve">KG    </v>
          </cell>
          <cell r="D1183" t="str">
            <v>AS</v>
          </cell>
          <cell r="E1183" t="str">
            <v>12,59</v>
          </cell>
        </row>
        <row r="1184">
          <cell r="A1184">
            <v>1321</v>
          </cell>
          <cell r="B1184" t="str">
            <v>CHAPA DE ACO FINA A QUENTE BITOLA MSG 13, E = 2,25 MM (18,00 KG/M2)</v>
          </cell>
          <cell r="C1184" t="str">
            <v xml:space="preserve">KG    </v>
          </cell>
          <cell r="D1184" t="str">
            <v>AS</v>
          </cell>
          <cell r="E1184" t="str">
            <v>11,66</v>
          </cell>
        </row>
        <row r="1185">
          <cell r="A1185">
            <v>1318</v>
          </cell>
          <cell r="B1185" t="str">
            <v>CHAPA DE ACO FINA A QUENTE BITOLA MSG 14, E = 2,00 MM (16,0 KG/M2)</v>
          </cell>
          <cell r="C1185" t="str">
            <v xml:space="preserve">KG    </v>
          </cell>
          <cell r="D1185" t="str">
            <v>AS</v>
          </cell>
          <cell r="E1185" t="str">
            <v>11,67</v>
          </cell>
        </row>
        <row r="1186">
          <cell r="A1186">
            <v>1322</v>
          </cell>
          <cell r="B1186" t="str">
            <v>CHAPA DE ACO FINA A QUENTE BITOLA MSG 16, E = 1,50 MM (12,00 KG/M2)</v>
          </cell>
          <cell r="C1186" t="str">
            <v xml:space="preserve">KG    </v>
          </cell>
          <cell r="D1186" t="str">
            <v>AS</v>
          </cell>
          <cell r="E1186" t="str">
            <v>12,32</v>
          </cell>
        </row>
        <row r="1187">
          <cell r="A1187">
            <v>1323</v>
          </cell>
          <cell r="B1187" t="str">
            <v>CHAPA DE ACO FINA A QUENTE BITOLA MSG 18, E = 1,20 MM (9,60 KG/M2)</v>
          </cell>
          <cell r="C1187" t="str">
            <v xml:space="preserve">KG    </v>
          </cell>
          <cell r="D1187" t="str">
            <v>AS</v>
          </cell>
          <cell r="E1187" t="str">
            <v>12,32</v>
          </cell>
        </row>
        <row r="1188">
          <cell r="A1188">
            <v>1319</v>
          </cell>
          <cell r="B1188" t="str">
            <v>CHAPA DE ACO FINA A QUENTE BITOLA MSG 3/16 ", E = 4,75 MM (38,00 KG/M2)</v>
          </cell>
          <cell r="C1188" t="str">
            <v xml:space="preserve">KG    </v>
          </cell>
          <cell r="D1188" t="str">
            <v>AS</v>
          </cell>
          <cell r="E1188" t="str">
            <v>10,38</v>
          </cell>
        </row>
        <row r="1189">
          <cell r="A1189">
            <v>11026</v>
          </cell>
          <cell r="B1189" t="str">
            <v>CHAPA DE ACO GALVANIZADA BITOLA GSG 14, E = 1,95 MM (15,60 KG/M2)</v>
          </cell>
          <cell r="C1189" t="str">
            <v xml:space="preserve">KG    </v>
          </cell>
          <cell r="D1189" t="str">
            <v>AS</v>
          </cell>
          <cell r="E1189" t="str">
            <v>14,28</v>
          </cell>
        </row>
        <row r="1190">
          <cell r="A1190">
            <v>11027</v>
          </cell>
          <cell r="B1190" t="str">
            <v>CHAPA DE ACO GALVANIZADA BITOLA GSG 16, E = 1,55 MM (12,40 KG/M2)</v>
          </cell>
          <cell r="C1190" t="str">
            <v xml:space="preserve">KG    </v>
          </cell>
          <cell r="D1190" t="str">
            <v>AS</v>
          </cell>
          <cell r="E1190" t="str">
            <v>14,87</v>
          </cell>
        </row>
        <row r="1191">
          <cell r="A1191">
            <v>11046</v>
          </cell>
          <cell r="B1191" t="str">
            <v>CHAPA DE ACO GALVANIZADA BITOLA GSG 18, E = 1,25 MM (10,00 KG/M2)</v>
          </cell>
          <cell r="C1191" t="str">
            <v xml:space="preserve">KG    </v>
          </cell>
          <cell r="D1191" t="str">
            <v>AS</v>
          </cell>
          <cell r="E1191" t="str">
            <v>14,24</v>
          </cell>
        </row>
        <row r="1192">
          <cell r="A1192">
            <v>11047</v>
          </cell>
          <cell r="B1192" t="str">
            <v>CHAPA DE ACO GALVANIZADA BITOLA GSG 19, E = 1,11 MM (8,88 KG/M2)</v>
          </cell>
          <cell r="C1192" t="str">
            <v xml:space="preserve">KG    </v>
          </cell>
          <cell r="D1192" t="str">
            <v>AS</v>
          </cell>
          <cell r="E1192" t="str">
            <v>15,52</v>
          </cell>
        </row>
        <row r="1193">
          <cell r="A1193">
            <v>43668</v>
          </cell>
          <cell r="B1193" t="str">
            <v>CHAPA DE ACO GALVANIZADA BITOLA GSG 20, E = 0,95 MM (7,60 KG/M2)</v>
          </cell>
          <cell r="C1193" t="str">
            <v xml:space="preserve">KG    </v>
          </cell>
          <cell r="D1193" t="str">
            <v>AS</v>
          </cell>
          <cell r="E1193" t="str">
            <v>13,70</v>
          </cell>
        </row>
        <row r="1194">
          <cell r="A1194">
            <v>11049</v>
          </cell>
          <cell r="B1194" t="str">
            <v>CHAPA DE ACO GALVANIZADA BITOLA GSG 22, E = 0,80 MM (6,40 KG/M2)</v>
          </cell>
          <cell r="C1194" t="str">
            <v xml:space="preserve">KG    </v>
          </cell>
          <cell r="D1194" t="str">
            <v>AS</v>
          </cell>
          <cell r="E1194" t="str">
            <v>14,84</v>
          </cell>
        </row>
        <row r="1195">
          <cell r="A1195">
            <v>43106</v>
          </cell>
          <cell r="B1195" t="str">
            <v>CHAPA DE ACO GALVANIZADA BITOLA GSG 24, E = 0,64 (5,12 KG/M2)</v>
          </cell>
          <cell r="C1195" t="str">
            <v xml:space="preserve">KG    </v>
          </cell>
          <cell r="D1195" t="str">
            <v>AS</v>
          </cell>
          <cell r="E1195" t="str">
            <v>14,93</v>
          </cell>
        </row>
        <row r="1196">
          <cell r="A1196">
            <v>11051</v>
          </cell>
          <cell r="B1196" t="str">
            <v>CHAPA DE ACO GALVANIZADA BITOLA GSG 26, E = 0,50 MM (4,00 KG/M2)</v>
          </cell>
          <cell r="C1196" t="str">
            <v xml:space="preserve">KG    </v>
          </cell>
          <cell r="D1196" t="str">
            <v>AS</v>
          </cell>
          <cell r="E1196" t="str">
            <v>15,58</v>
          </cell>
        </row>
        <row r="1197">
          <cell r="A1197">
            <v>11061</v>
          </cell>
          <cell r="B1197" t="str">
            <v>CHAPA DE ACO GALVANIZADA BITOLA GSG 30, E = 0,35 MM (2,80 KG/M2)</v>
          </cell>
          <cell r="C1197" t="str">
            <v xml:space="preserve">KG    </v>
          </cell>
          <cell r="D1197" t="str">
            <v>AS</v>
          </cell>
          <cell r="E1197" t="str">
            <v>18,69</v>
          </cell>
        </row>
        <row r="1198">
          <cell r="A1198">
            <v>43667</v>
          </cell>
          <cell r="B1198" t="str">
            <v>CHAPA DE ACO GROSSA, ASTM A36, E = 1 " (25,40 MM) 199,18 KG/M2</v>
          </cell>
          <cell r="C1198" t="str">
            <v xml:space="preserve">KG    </v>
          </cell>
          <cell r="D1198" t="str">
            <v>AS</v>
          </cell>
          <cell r="E1198" t="str">
            <v>13,58</v>
          </cell>
        </row>
        <row r="1199">
          <cell r="A1199">
            <v>1333</v>
          </cell>
          <cell r="B1199" t="str">
            <v>CHAPA DE ACO GROSSA, ASTM A36, E = 1/2 " (12,70 MM) 99,59 KG/M2</v>
          </cell>
          <cell r="C1199" t="str">
            <v xml:space="preserve">KG    </v>
          </cell>
          <cell r="D1199" t="str">
            <v>AS</v>
          </cell>
          <cell r="E1199" t="str">
            <v>11,32</v>
          </cell>
        </row>
        <row r="1200">
          <cell r="A1200">
            <v>1330</v>
          </cell>
          <cell r="B1200" t="str">
            <v>CHAPA DE ACO GROSSA, ASTM A36, E = 1/4 " (6,35 MM) 49,79 KG/M2</v>
          </cell>
          <cell r="C1200" t="str">
            <v xml:space="preserve">KG    </v>
          </cell>
          <cell r="D1200" t="str">
            <v>AS</v>
          </cell>
          <cell r="E1200" t="str">
            <v>11,21</v>
          </cell>
        </row>
        <row r="1201">
          <cell r="A1201">
            <v>10957</v>
          </cell>
          <cell r="B1201" t="str">
            <v>CHAPA DE ACO GROSSA, ASTM A36, E = 3/4 " (19,05 MM) 149,39 KG/M2</v>
          </cell>
          <cell r="C1201" t="str">
            <v xml:space="preserve">KG    </v>
          </cell>
          <cell r="D1201" t="str">
            <v>AS</v>
          </cell>
          <cell r="E1201" t="str">
            <v>12,93</v>
          </cell>
        </row>
        <row r="1202">
          <cell r="A1202">
            <v>1332</v>
          </cell>
          <cell r="B1202" t="str">
            <v>CHAPA DE ACO GROSSA, ASTM A36, E = 3/8 " (9,53 MM) 74,69 KG/M2</v>
          </cell>
          <cell r="C1202" t="str">
            <v xml:space="preserve">KG    </v>
          </cell>
          <cell r="D1202" t="str">
            <v>AS</v>
          </cell>
          <cell r="E1202" t="str">
            <v>11,50</v>
          </cell>
        </row>
        <row r="1203">
          <cell r="A1203">
            <v>1334</v>
          </cell>
          <cell r="B1203" t="str">
            <v>CHAPA DE ACO GROSSA, ASTM A36, E = 5/8 " (15,88 MM) 124,49 KG/M2</v>
          </cell>
          <cell r="C1203" t="str">
            <v xml:space="preserve">KG    </v>
          </cell>
          <cell r="D1203" t="str">
            <v>AS</v>
          </cell>
          <cell r="E1203" t="str">
            <v>12,75</v>
          </cell>
        </row>
        <row r="1204">
          <cell r="A1204">
            <v>1335</v>
          </cell>
          <cell r="B1204" t="str">
            <v>CHAPA DE ACO GROSSA, ASTM A36, E = 7/8 " (22,23 MM) 174,28 KG/M2</v>
          </cell>
          <cell r="C1204" t="str">
            <v xml:space="preserve">KG    </v>
          </cell>
          <cell r="D1204" t="str">
            <v>AS</v>
          </cell>
          <cell r="E1204" t="str">
            <v>13,17</v>
          </cell>
        </row>
        <row r="1205">
          <cell r="A1205">
            <v>40425</v>
          </cell>
          <cell r="B1205" t="str">
            <v>CHAPA DE ACO GROSSA, SAE 1020, BITOLA 1/4", E = 6,35 MM (49,85 KG/M2)</v>
          </cell>
          <cell r="C1205" t="str">
            <v xml:space="preserve">KG    </v>
          </cell>
          <cell r="D1205" t="str">
            <v>AS</v>
          </cell>
          <cell r="E1205" t="str">
            <v>11,27</v>
          </cell>
        </row>
        <row r="1206">
          <cell r="A1206">
            <v>1337</v>
          </cell>
          <cell r="B1206" t="str">
            <v>CHAPA DE ACO XADREZ PARA PISOS, E = 1/4 " (6,30 MM) 54,53 KG/M2</v>
          </cell>
          <cell r="C1206" t="str">
            <v xml:space="preserve">KG    </v>
          </cell>
          <cell r="D1206" t="str">
            <v>AS</v>
          </cell>
          <cell r="E1206" t="str">
            <v>12,93</v>
          </cell>
        </row>
        <row r="1207">
          <cell r="A1207">
            <v>1338</v>
          </cell>
          <cell r="B1207" t="str">
            <v>CHAPA DE LAMINADO MELAMINICO, LISO BRILHANTE, DE *1,25 X 3,08* M, E = 0,8 MM</v>
          </cell>
          <cell r="C1207" t="str">
            <v xml:space="preserve">M2    </v>
          </cell>
          <cell r="D1207" t="str">
            <v xml:space="preserve">C </v>
          </cell>
          <cell r="E1207" t="str">
            <v>31,42</v>
          </cell>
        </row>
        <row r="1208">
          <cell r="A1208">
            <v>1340</v>
          </cell>
          <cell r="B1208" t="str">
            <v>CHAPA DE LAMINADO MELAMINICO, LISO FOSCO, DE *1,25 X 3,08* M, E = 0,8 MM</v>
          </cell>
          <cell r="C1208" t="str">
            <v xml:space="preserve">M2    </v>
          </cell>
          <cell r="D1208" t="str">
            <v>CR</v>
          </cell>
          <cell r="E1208" t="str">
            <v>36,32</v>
          </cell>
        </row>
        <row r="1209">
          <cell r="A1209">
            <v>1341</v>
          </cell>
          <cell r="B1209" t="str">
            <v>CHAPA DE LAMINADO MELAMINICO, TEXTURIZADO, DE *1,25 X 3,08* M, E = 0,8 MM</v>
          </cell>
          <cell r="C1209" t="str">
            <v xml:space="preserve">M2    </v>
          </cell>
          <cell r="D1209" t="str">
            <v>CR</v>
          </cell>
          <cell r="E1209" t="str">
            <v>34,98</v>
          </cell>
        </row>
        <row r="1210">
          <cell r="A1210">
            <v>11134</v>
          </cell>
          <cell r="B1210" t="str">
            <v>CHAPA DE MADEIRA COMPENSADA NAVAL (COM COLA FENOLICA), E = 10 MM, DE *1,60 X 2,20* M</v>
          </cell>
          <cell r="C1210" t="str">
            <v xml:space="preserve">M2    </v>
          </cell>
          <cell r="D1210" t="str">
            <v xml:space="preserve">C </v>
          </cell>
          <cell r="E1210" t="str">
            <v>33,71</v>
          </cell>
        </row>
        <row r="1211">
          <cell r="A1211">
            <v>11135</v>
          </cell>
          <cell r="B1211" t="str">
            <v>CHAPA DE MADEIRA COMPENSADA NAVAL (COM COLA FENOLICA), E = 12 MM, DE *1,60 X 2,20* M</v>
          </cell>
          <cell r="C1211" t="str">
            <v xml:space="preserve">M2    </v>
          </cell>
          <cell r="D1211" t="str">
            <v>CR</v>
          </cell>
          <cell r="E1211" t="str">
            <v>41,09</v>
          </cell>
        </row>
        <row r="1212">
          <cell r="A1212">
            <v>11136</v>
          </cell>
          <cell r="B1212" t="str">
            <v>CHAPA DE MADEIRA COMPENSADA NAVAL (COM COLA FENOLICA), E = 15 MM, DE *1,60 X 2,20* M</v>
          </cell>
          <cell r="C1212" t="str">
            <v xml:space="preserve">M2    </v>
          </cell>
          <cell r="D1212" t="str">
            <v>CR</v>
          </cell>
          <cell r="E1212" t="str">
            <v>44,45</v>
          </cell>
        </row>
        <row r="1213">
          <cell r="A1213">
            <v>34743</v>
          </cell>
          <cell r="B1213" t="str">
            <v>CHAPA DE MADEIRA COMPENSADA NAVAL (COM COLA FENOLICA), E = 18 MM, DE *1,60 X 2,20* M</v>
          </cell>
          <cell r="C1213" t="str">
            <v xml:space="preserve">M2    </v>
          </cell>
          <cell r="D1213" t="str">
            <v>CR</v>
          </cell>
          <cell r="E1213" t="str">
            <v>56,58</v>
          </cell>
        </row>
        <row r="1214">
          <cell r="A1214">
            <v>11137</v>
          </cell>
          <cell r="B1214" t="str">
            <v>CHAPA DE MADEIRA COMPENSADA NAVAL (COM COLA FENOLICA), E = 20 MM, DE *1,60 X 2,20* M</v>
          </cell>
          <cell r="C1214" t="str">
            <v xml:space="preserve">M2    </v>
          </cell>
          <cell r="D1214" t="str">
            <v>CR</v>
          </cell>
          <cell r="E1214" t="str">
            <v>63,10</v>
          </cell>
        </row>
        <row r="1215">
          <cell r="A1215">
            <v>34745</v>
          </cell>
          <cell r="B1215" t="str">
            <v>CHAPA DE MADEIRA COMPENSADA NAVAL (COM COLA FENOLICA), E = 25 MM, DE *1,60 X 2,20* M</v>
          </cell>
          <cell r="C1215" t="str">
            <v xml:space="preserve">M2    </v>
          </cell>
          <cell r="D1215" t="str">
            <v>CR</v>
          </cell>
          <cell r="E1215" t="str">
            <v>71,91</v>
          </cell>
        </row>
        <row r="1216">
          <cell r="A1216">
            <v>34746</v>
          </cell>
          <cell r="B1216" t="str">
            <v>CHAPA DE MADEIRA COMPENSADA NAVAL (COM COLA FENOLICA), E = 4 MM, DE *1,60 X 2,20* M</v>
          </cell>
          <cell r="C1216" t="str">
            <v xml:space="preserve">M2    </v>
          </cell>
          <cell r="D1216" t="str">
            <v>CR</v>
          </cell>
          <cell r="E1216" t="str">
            <v>18,52</v>
          </cell>
        </row>
        <row r="1217">
          <cell r="A1217">
            <v>1360</v>
          </cell>
          <cell r="B1217" t="str">
            <v>CHAPA DE MADEIRA COMPENSADA NAVAL (COM COLA FENOLICA), E = 6 MM, DE *1,60 X 2,20* M</v>
          </cell>
          <cell r="C1217" t="str">
            <v xml:space="preserve">M2    </v>
          </cell>
          <cell r="D1217" t="str">
            <v>CR</v>
          </cell>
          <cell r="E1217" t="str">
            <v>22,87</v>
          </cell>
        </row>
        <row r="1218">
          <cell r="A1218">
            <v>1346</v>
          </cell>
          <cell r="B1218" t="str">
            <v>CHAPA DE MADEIRA COMPENSADA PLASTIFICADA PARA FORMA DE CONCRETO, DE 2,20 x 1,10 M, E = 10 MM</v>
          </cell>
          <cell r="C1218" t="str">
            <v xml:space="preserve">M2    </v>
          </cell>
          <cell r="D1218" t="str">
            <v>CR</v>
          </cell>
          <cell r="E1218" t="str">
            <v>24,17</v>
          </cell>
        </row>
        <row r="1219">
          <cell r="A1219">
            <v>1345</v>
          </cell>
          <cell r="B1219" t="str">
            <v>CHAPA DE MADEIRA COMPENSADA PLASTIFICADA PARA FORMA DE CONCRETO, DE 2,20 x 1,10 M, E = 18 MM</v>
          </cell>
          <cell r="C1219" t="str">
            <v xml:space="preserve">M2    </v>
          </cell>
          <cell r="D1219" t="str">
            <v>CR</v>
          </cell>
          <cell r="E1219" t="str">
            <v>39,16</v>
          </cell>
        </row>
        <row r="1220">
          <cell r="A1220">
            <v>1347</v>
          </cell>
          <cell r="B1220" t="str">
            <v>CHAPA DE MADEIRA COMPENSADA PLASTIFICADA PARA FORMA DE CONCRETO, DE 2,20 X 1,10 M, E = 12 MM</v>
          </cell>
          <cell r="C1220" t="str">
            <v xml:space="preserve">M2    </v>
          </cell>
          <cell r="D1220" t="str">
            <v xml:space="preserve">C </v>
          </cell>
          <cell r="E1220" t="str">
            <v>28,88</v>
          </cell>
        </row>
        <row r="1221">
          <cell r="A1221">
            <v>1355</v>
          </cell>
          <cell r="B1221" t="str">
            <v>CHAPA DE MADEIRA COMPENSADA RESINADA PARA FORMA DE CONCRETO, DE *2,2 X 1,1* M, E = 14 MM</v>
          </cell>
          <cell r="C1221" t="str">
            <v xml:space="preserve">M2    </v>
          </cell>
          <cell r="D1221" t="str">
            <v>CR</v>
          </cell>
          <cell r="E1221" t="str">
            <v>28,23</v>
          </cell>
        </row>
        <row r="1222">
          <cell r="A1222">
            <v>1358</v>
          </cell>
          <cell r="B1222" t="str">
            <v>CHAPA DE MADEIRA COMPENSADA RESINADA PARA FORMA DE CONCRETO, DE *2,2 X 1,1* M, E = 17 MM</v>
          </cell>
          <cell r="C1222" t="str">
            <v xml:space="preserve">M2    </v>
          </cell>
          <cell r="D1222" t="str">
            <v>CR</v>
          </cell>
          <cell r="E1222" t="str">
            <v>32,70</v>
          </cell>
        </row>
        <row r="1223">
          <cell r="A1223">
            <v>34659</v>
          </cell>
          <cell r="B1223" t="str">
            <v>CHAPA DE MDF BRANCO LISO 1 FACE, E = 12 MM, DE *2,75 X 1,85* M</v>
          </cell>
          <cell r="C1223" t="str">
            <v xml:space="preserve">M2    </v>
          </cell>
          <cell r="D1223" t="str">
            <v>CR</v>
          </cell>
          <cell r="E1223" t="str">
            <v>30,27</v>
          </cell>
        </row>
        <row r="1224">
          <cell r="A1224">
            <v>34514</v>
          </cell>
          <cell r="B1224" t="str">
            <v>CHAPA DE MDF BRANCO LISO 1 FACE, E = 15 MM, DE *2,75 X 1,85* M</v>
          </cell>
          <cell r="C1224" t="str">
            <v xml:space="preserve">M2    </v>
          </cell>
          <cell r="D1224" t="str">
            <v xml:space="preserve">C </v>
          </cell>
          <cell r="E1224" t="str">
            <v>33,53</v>
          </cell>
        </row>
        <row r="1225">
          <cell r="A1225">
            <v>34660</v>
          </cell>
          <cell r="B1225" t="str">
            <v>CHAPA DE MDF BRANCO LISO 1 FACE, E = 18 MM, DE *2,75 X 1,85* M</v>
          </cell>
          <cell r="C1225" t="str">
            <v xml:space="preserve">M2    </v>
          </cell>
          <cell r="D1225" t="str">
            <v>CR</v>
          </cell>
          <cell r="E1225" t="str">
            <v>42,55</v>
          </cell>
        </row>
        <row r="1226">
          <cell r="A1226">
            <v>34661</v>
          </cell>
          <cell r="B1226" t="str">
            <v>CHAPA DE MDF BRANCO LISO 1 FACE, E = 25 MM, DE *2,75 X 1,85* M</v>
          </cell>
          <cell r="C1226" t="str">
            <v xml:space="preserve">M2    </v>
          </cell>
          <cell r="D1226" t="str">
            <v>CR</v>
          </cell>
          <cell r="E1226" t="str">
            <v>61,11</v>
          </cell>
        </row>
        <row r="1227">
          <cell r="A1227">
            <v>34667</v>
          </cell>
          <cell r="B1227" t="str">
            <v>CHAPA DE MDF BRANCO LISO 1 FACE, E = 6 MM, DE *2,75 X 1,85* M</v>
          </cell>
          <cell r="C1227" t="str">
            <v xml:space="preserve">M2    </v>
          </cell>
          <cell r="D1227" t="str">
            <v>CR</v>
          </cell>
          <cell r="E1227" t="str">
            <v>22,13</v>
          </cell>
        </row>
        <row r="1228">
          <cell r="A1228">
            <v>34668</v>
          </cell>
          <cell r="B1228" t="str">
            <v>CHAPA DE MDF BRANCO LISO 1 FACE, E = 9 MM, DE *2,75 X 1,85* M</v>
          </cell>
          <cell r="C1228" t="str">
            <v xml:space="preserve">M2    </v>
          </cell>
          <cell r="D1228" t="str">
            <v>CR</v>
          </cell>
          <cell r="E1228" t="str">
            <v>28,92</v>
          </cell>
        </row>
        <row r="1229">
          <cell r="A1229">
            <v>34741</v>
          </cell>
          <cell r="B1229" t="str">
            <v>CHAPA DE MDF BRANCO LISO 2 FACES, E = 12 MM, DE *2,75 X 1,85* M</v>
          </cell>
          <cell r="C1229" t="str">
            <v xml:space="preserve">M2    </v>
          </cell>
          <cell r="D1229" t="str">
            <v>CR</v>
          </cell>
          <cell r="E1229" t="str">
            <v>31,82</v>
          </cell>
        </row>
        <row r="1230">
          <cell r="A1230">
            <v>34664</v>
          </cell>
          <cell r="B1230" t="str">
            <v>CHAPA DE MDF BRANCO LISO 2 FACES, E = 15 MM, DE *2,75 X 1,85* M</v>
          </cell>
          <cell r="C1230" t="str">
            <v xml:space="preserve">M2    </v>
          </cell>
          <cell r="D1230" t="str">
            <v>CR</v>
          </cell>
          <cell r="E1230" t="str">
            <v>34,72</v>
          </cell>
        </row>
        <row r="1231">
          <cell r="A1231">
            <v>34665</v>
          </cell>
          <cell r="B1231" t="str">
            <v>CHAPA DE MDF BRANCO LISO 2 FACES, E = 18 MM, DE *2,75 X 1,85* M</v>
          </cell>
          <cell r="C1231" t="str">
            <v xml:space="preserve">M2    </v>
          </cell>
          <cell r="D1231" t="str">
            <v>CR</v>
          </cell>
          <cell r="E1231" t="str">
            <v>43,11</v>
          </cell>
        </row>
        <row r="1232">
          <cell r="A1232">
            <v>34666</v>
          </cell>
          <cell r="B1232" t="str">
            <v>CHAPA DE MDF BRANCO LISO 2 FACES, E = 25 MM, DE *2,75 X 1,85* M</v>
          </cell>
          <cell r="C1232" t="str">
            <v xml:space="preserve">M2    </v>
          </cell>
          <cell r="D1232" t="str">
            <v>CR</v>
          </cell>
          <cell r="E1232" t="str">
            <v>65,11</v>
          </cell>
        </row>
        <row r="1233">
          <cell r="A1233">
            <v>34669</v>
          </cell>
          <cell r="B1233" t="str">
            <v>CHAPA DE MDF BRANCO LISO 2 FACES, E = 6 MM, DE *2,75 X 1,85* M</v>
          </cell>
          <cell r="C1233" t="str">
            <v xml:space="preserve">M2    </v>
          </cell>
          <cell r="D1233" t="str">
            <v>CR</v>
          </cell>
          <cell r="E1233" t="str">
            <v>23,87</v>
          </cell>
        </row>
        <row r="1234">
          <cell r="A1234">
            <v>34670</v>
          </cell>
          <cell r="B1234" t="str">
            <v>CHAPA DE MDF BRANCO LISO 2 FACES, E = 9 MM, DE *2,75 X 1,85* M</v>
          </cell>
          <cell r="C1234" t="str">
            <v xml:space="preserve">M2    </v>
          </cell>
          <cell r="D1234" t="str">
            <v>CR</v>
          </cell>
          <cell r="E1234" t="str">
            <v>29,20</v>
          </cell>
        </row>
        <row r="1235">
          <cell r="A1235">
            <v>34671</v>
          </cell>
          <cell r="B1235" t="str">
            <v>CHAPA DE MDF CRU, E = 12 MM, DE *2,75 X 1,85* M</v>
          </cell>
          <cell r="C1235" t="str">
            <v xml:space="preserve">M2    </v>
          </cell>
          <cell r="D1235" t="str">
            <v>CR</v>
          </cell>
          <cell r="E1235" t="str">
            <v>24,37</v>
          </cell>
        </row>
        <row r="1236">
          <cell r="A1236">
            <v>34672</v>
          </cell>
          <cell r="B1236" t="str">
            <v>CHAPA DE MDF CRU, E = 15 MM, DE *2,75 X 1,85* M</v>
          </cell>
          <cell r="C1236" t="str">
            <v xml:space="preserve">M2    </v>
          </cell>
          <cell r="D1236" t="str">
            <v>CR</v>
          </cell>
          <cell r="E1236" t="str">
            <v>25,70</v>
          </cell>
        </row>
        <row r="1237">
          <cell r="A1237">
            <v>34673</v>
          </cell>
          <cell r="B1237" t="str">
            <v>CHAPA DE MDF CRU, E = 18 MM, DE *2,75 X 1,85* M</v>
          </cell>
          <cell r="C1237" t="str">
            <v xml:space="preserve">M2    </v>
          </cell>
          <cell r="D1237" t="str">
            <v>CR</v>
          </cell>
          <cell r="E1237" t="str">
            <v>31,36</v>
          </cell>
        </row>
        <row r="1238">
          <cell r="A1238">
            <v>34674</v>
          </cell>
          <cell r="B1238" t="str">
            <v>CHAPA DE MDF CRU, E = 20 MM, DE *2,75 X 1,85* M</v>
          </cell>
          <cell r="C1238" t="str">
            <v xml:space="preserve">M2    </v>
          </cell>
          <cell r="D1238" t="str">
            <v>CR</v>
          </cell>
          <cell r="E1238" t="str">
            <v>41,69</v>
          </cell>
        </row>
        <row r="1239">
          <cell r="A1239">
            <v>34675</v>
          </cell>
          <cell r="B1239" t="str">
            <v>CHAPA DE MDF CRU, E = 25 MM, DE *2,75 X 1,85* M</v>
          </cell>
          <cell r="C1239" t="str">
            <v xml:space="preserve">M2    </v>
          </cell>
          <cell r="D1239" t="str">
            <v>CR</v>
          </cell>
          <cell r="E1239" t="str">
            <v>50,83</v>
          </cell>
        </row>
        <row r="1240">
          <cell r="A1240">
            <v>34676</v>
          </cell>
          <cell r="B1240" t="str">
            <v>CHAPA DE MDF CRU, E = 6 MM, DE *2,75 X 1,85* M</v>
          </cell>
          <cell r="C1240" t="str">
            <v xml:space="preserve">M2    </v>
          </cell>
          <cell r="D1240" t="str">
            <v>CR</v>
          </cell>
          <cell r="E1240" t="str">
            <v>14,63</v>
          </cell>
        </row>
        <row r="1241">
          <cell r="A1241">
            <v>34677</v>
          </cell>
          <cell r="B1241" t="str">
            <v>CHAPA DE MDF CRU, E = 9 MM, DE *2,75 X 1,85* M</v>
          </cell>
          <cell r="C1241" t="str">
            <v xml:space="preserve">M2    </v>
          </cell>
          <cell r="D1241" t="str">
            <v>CR</v>
          </cell>
          <cell r="E1241" t="str">
            <v>19,67</v>
          </cell>
        </row>
        <row r="1242">
          <cell r="A1242">
            <v>43126</v>
          </cell>
          <cell r="B1242" t="str">
            <v>CHAPA EM ACO GALVANIZADO PARA STEEL DECK, COM NERVURAS TRAPEZOIDAIS, LARGURA UTIL DE 915 MM E ESPESSURA DE 0,80 MM</v>
          </cell>
          <cell r="C1242" t="str">
            <v xml:space="preserve">M2    </v>
          </cell>
          <cell r="D1242" t="str">
            <v>AS</v>
          </cell>
          <cell r="E1242" t="str">
            <v>130,33</v>
          </cell>
        </row>
        <row r="1243">
          <cell r="A1243">
            <v>43124</v>
          </cell>
          <cell r="B1243" t="str">
            <v>CHAPA EM ACO GALVANIZADO PARA STEEL DECK, COM NERVURAS TRAPEZOIDAIS, LARGURA UTIL DE 915 MM E ESPESSURA DE 0,95 MM</v>
          </cell>
          <cell r="C1243" t="str">
            <v xml:space="preserve">M2    </v>
          </cell>
          <cell r="D1243" t="str">
            <v>AS</v>
          </cell>
          <cell r="E1243" t="str">
            <v>152,17</v>
          </cell>
        </row>
        <row r="1244">
          <cell r="A1244">
            <v>43125</v>
          </cell>
          <cell r="B1244" t="str">
            <v>CHAPA EM ACO GALVANIZADO PARA STEEL DECK, COM NERVURAS TRAPEZOIDAIS, LARGURA UTIL DE 915 MM E ESPESSURA DE 1,25 MM</v>
          </cell>
          <cell r="C1244" t="str">
            <v xml:space="preserve">M2    </v>
          </cell>
          <cell r="D1244" t="str">
            <v>AS</v>
          </cell>
          <cell r="E1244" t="str">
            <v>197,35</v>
          </cell>
        </row>
        <row r="1245">
          <cell r="A1245">
            <v>40623</v>
          </cell>
          <cell r="B1245" t="str">
            <v>CHAPA PARA EMENDA DE VIGA, EM ACO GROSSO, QUALIDADE ESTRUTURAL, BITOLA 3/16 ", E= 4,75 MM, 4 FUROS, LARGURA 45 MM, COMPRIMENTO 500 MM</v>
          </cell>
          <cell r="C1245" t="str">
            <v xml:space="preserve">PAR   </v>
          </cell>
          <cell r="D1245" t="str">
            <v>AS</v>
          </cell>
          <cell r="E1245" t="str">
            <v>125,87</v>
          </cell>
        </row>
        <row r="1246">
          <cell r="A1246">
            <v>43701</v>
          </cell>
          <cell r="B1246" t="str">
            <v>CHAPA/BOBINA LISA EM ALUMINIO, LIGA 1.200 - H14, QUALQUER ESPESSURA, QUALQUER LARGURA</v>
          </cell>
          <cell r="C1246" t="str">
            <v xml:space="preserve">KG    </v>
          </cell>
          <cell r="D1246" t="str">
            <v>AS</v>
          </cell>
          <cell r="E1246" t="str">
            <v>33,86</v>
          </cell>
        </row>
        <row r="1247">
          <cell r="A1247">
            <v>12083</v>
          </cell>
          <cell r="B1247" t="str">
            <v>CHAVE BLINDADA TRIPOLAR PARA MOTORES, DO TIPO FACA, COM PORTA FUSIVEL DO TIPO CARTUCHO, CORRENTE NOMINAL DE 100 A, TENSAO NOMINAL DE 250 V</v>
          </cell>
          <cell r="C1247" t="str">
            <v xml:space="preserve">UN    </v>
          </cell>
          <cell r="D1247" t="str">
            <v>AS</v>
          </cell>
          <cell r="E1247" t="str">
            <v>698,79</v>
          </cell>
        </row>
        <row r="1248">
          <cell r="A1248">
            <v>12081</v>
          </cell>
          <cell r="B1248" t="str">
            <v>CHAVE BLINDADA TRIPOLAR PARA MOTORES, DO TIPO FACA, COM PORTA FUSIVEL DO TIPO CARTUCHO, CORRENTE NOMINAL DE 30 A, TENSAO NOMINAL DE 250 V</v>
          </cell>
          <cell r="C1248" t="str">
            <v xml:space="preserve">UN    </v>
          </cell>
          <cell r="D1248" t="str">
            <v>AS</v>
          </cell>
          <cell r="E1248" t="str">
            <v>236,31</v>
          </cell>
        </row>
        <row r="1249">
          <cell r="A1249">
            <v>12082</v>
          </cell>
          <cell r="B1249" t="str">
            <v>CHAVE BLINDADA TRIPOLAR PARA MOTORES, DO TIPO FACA, COM PORTA FUSIVEL DO TIPO CARTUCHO, CORRENTE NOMINAL DE 60 A, TENSAO NOMINAL DE 250 V</v>
          </cell>
          <cell r="C1249" t="str">
            <v xml:space="preserve">UN    </v>
          </cell>
          <cell r="D1249" t="str">
            <v>AS</v>
          </cell>
          <cell r="E1249" t="str">
            <v>371,39</v>
          </cell>
        </row>
        <row r="1250">
          <cell r="A1250">
            <v>13354</v>
          </cell>
          <cell r="B1250" t="str">
            <v>CHAVE DE PARTIDA DIRETA TRIFASICA, COM CAIXA TERMOPLASTICA, COM FUSIVEL DE 25 A, PARA MOTOR COM POTENCIA DE 7,5 CV E TENSAO DE 380 V</v>
          </cell>
          <cell r="C1250" t="str">
            <v xml:space="preserve">UN    </v>
          </cell>
          <cell r="D1250" t="str">
            <v>AS</v>
          </cell>
          <cell r="E1250" t="str">
            <v>554,68</v>
          </cell>
        </row>
        <row r="1251">
          <cell r="A1251">
            <v>14057</v>
          </cell>
          <cell r="B1251" t="str">
            <v>CHAVE DE PARTIDA DIRETA TRIFASICA, COM CAIXA TERMOPLASTICA, COM FUSIVEL DE 35 A, PARA MOTOR COM POTENCIA DE 5 CV E TENSAO DE 220 V</v>
          </cell>
          <cell r="C1251" t="str">
            <v xml:space="preserve">UN    </v>
          </cell>
          <cell r="D1251" t="str">
            <v>AS</v>
          </cell>
          <cell r="E1251" t="str">
            <v>309,69</v>
          </cell>
        </row>
        <row r="1252">
          <cell r="A1252">
            <v>14058</v>
          </cell>
          <cell r="B1252" t="str">
            <v>CHAVE DE PARTIDA DIRETA TRIFASICA, COM CAIXA TERMOPLASTICA, COM FUSIVEL DE 63 A, PARA MOTOR COM POTENCIA DE 10 CV E TENSAO DE 220 V</v>
          </cell>
          <cell r="C1252" t="str">
            <v xml:space="preserve">UN    </v>
          </cell>
          <cell r="D1252" t="str">
            <v>AS</v>
          </cell>
          <cell r="E1252" t="str">
            <v>488,52</v>
          </cell>
        </row>
        <row r="1253">
          <cell r="A1253">
            <v>20971</v>
          </cell>
          <cell r="B1253" t="str">
            <v>CHAVE DUPLA PARA CONEXOES TIPO STORZ, ENGATE RAPIDO 1 1/2" X 2 1/2", EM LATAO, PARA INSTALACAO PREDIAL COMBATE A INCENDIO</v>
          </cell>
          <cell r="C1253" t="str">
            <v xml:space="preserve">UN    </v>
          </cell>
          <cell r="D1253" t="str">
            <v>CR</v>
          </cell>
          <cell r="E1253" t="str">
            <v>14,28</v>
          </cell>
        </row>
        <row r="1254">
          <cell r="A1254">
            <v>5047</v>
          </cell>
          <cell r="B1254" t="str">
            <v>CHAVE FUSIVEL PARA REDES DE DISTRIBUICAO, TENSAO DE 15,0 KV, CORRENTE NOMINAL DO PORTA FUSIVEL DE 100 A, CAPACIDADE DE INTERRUPCAO SIMETRICA DE 7,10 KA, CAPACIDADE DE INTERRUPCAO ASSIMETRICA 10,00 KA</v>
          </cell>
          <cell r="C1254" t="str">
            <v xml:space="preserve">UN    </v>
          </cell>
          <cell r="D1254" t="str">
            <v>AS</v>
          </cell>
          <cell r="E1254" t="str">
            <v>332,83</v>
          </cell>
        </row>
        <row r="1255">
          <cell r="A1255">
            <v>13369</v>
          </cell>
          <cell r="B1255" t="str">
            <v>CHAVE SECCIONADORA-FUSIVEL BLINDADA TRIPOLAR, ABERTURA COM CARGA, PARA FUSIVEL NH00, CORRENTE NOMINAL DE 160 A, TENSAO DE 500 V</v>
          </cell>
          <cell r="C1255" t="str">
            <v xml:space="preserve">UN    </v>
          </cell>
          <cell r="D1255" t="str">
            <v>AS</v>
          </cell>
          <cell r="E1255" t="str">
            <v>361,04</v>
          </cell>
        </row>
        <row r="1256">
          <cell r="A1256">
            <v>13370</v>
          </cell>
          <cell r="B1256" t="str">
            <v>CHAVE SECCIONADORA-FUSIVEL BLINDADA TRIPOLAR, ABERTURA COM CARGA, PARA FUSIVEL NH01, CORRENTE NOMINAL DE 250 A, TENSAO DE 500 V</v>
          </cell>
          <cell r="C1256" t="str">
            <v xml:space="preserve">UN    </v>
          </cell>
          <cell r="D1256" t="str">
            <v>AS</v>
          </cell>
          <cell r="E1256" t="str">
            <v>500,48</v>
          </cell>
        </row>
        <row r="1257">
          <cell r="A1257">
            <v>13279</v>
          </cell>
          <cell r="B1257" t="str">
            <v>CHUMBADOR DE ACO TIPO PARABOLT, * 5/8" X 200* MM,  COM PORCA E ARRUELA</v>
          </cell>
          <cell r="C1257" t="str">
            <v xml:space="preserve">KG    </v>
          </cell>
          <cell r="D1257" t="str">
            <v>AS</v>
          </cell>
          <cell r="E1257" t="str">
            <v>10,61</v>
          </cell>
        </row>
        <row r="1258">
          <cell r="A1258">
            <v>11977</v>
          </cell>
          <cell r="B1258" t="str">
            <v>CHUMBADOR DE ACO, DIAMETRO 1/2", COMPRIMENTO 75 MM</v>
          </cell>
          <cell r="C1258" t="str">
            <v xml:space="preserve">UN    </v>
          </cell>
          <cell r="D1258" t="str">
            <v>AS</v>
          </cell>
          <cell r="E1258" t="str">
            <v>5,50</v>
          </cell>
        </row>
        <row r="1259">
          <cell r="A1259">
            <v>11975</v>
          </cell>
          <cell r="B1259" t="str">
            <v>CHUMBADOR DE ACO, DIAMETRO 5/8", COMPRIMENTO 6", COM PORCA</v>
          </cell>
          <cell r="C1259" t="str">
            <v xml:space="preserve">UN    </v>
          </cell>
          <cell r="D1259" t="str">
            <v>AS</v>
          </cell>
          <cell r="E1259" t="str">
            <v>12,05</v>
          </cell>
        </row>
        <row r="1260">
          <cell r="A1260">
            <v>39746</v>
          </cell>
          <cell r="B1260" t="str">
            <v>CHUMBADOR DE ACO, 1" X 600 MM, PARA POSTES DE ACO COM BASE, INCLUSO PORCA E ARRUELA</v>
          </cell>
          <cell r="C1260" t="str">
            <v xml:space="preserve">UN    </v>
          </cell>
          <cell r="D1260" t="str">
            <v>AS</v>
          </cell>
          <cell r="E1260" t="str">
            <v>134,14</v>
          </cell>
        </row>
        <row r="1261">
          <cell r="A1261">
            <v>11976</v>
          </cell>
          <cell r="B1261" t="str">
            <v>CHUMBADOR, DIAMETRO 1/4" COM PARAFUSO 1/4" X 40 MM</v>
          </cell>
          <cell r="C1261" t="str">
            <v xml:space="preserve">UN    </v>
          </cell>
          <cell r="D1261" t="str">
            <v>AS</v>
          </cell>
          <cell r="E1261" t="str">
            <v>0,61</v>
          </cell>
        </row>
        <row r="1262">
          <cell r="A1262">
            <v>1368</v>
          </cell>
          <cell r="B1262" t="str">
            <v>CHUVEIRO COMUM EM PLASTICO BRANCO, COM CANO, 3 TEMPERATURAS, 5500 W (110/220 V)</v>
          </cell>
          <cell r="C1262" t="str">
            <v xml:space="preserve">UN    </v>
          </cell>
          <cell r="D1262" t="str">
            <v xml:space="preserve">C </v>
          </cell>
          <cell r="E1262" t="str">
            <v>64,90</v>
          </cell>
        </row>
        <row r="1263">
          <cell r="A1263">
            <v>1367</v>
          </cell>
          <cell r="B1263" t="str">
            <v>CHUVEIRO COMUM EM PLASTICO CROMADO, COM CANO, 4 TEMPERATURAS (110/220 V)</v>
          </cell>
          <cell r="C1263" t="str">
            <v xml:space="preserve">UN    </v>
          </cell>
          <cell r="D1263" t="str">
            <v>CR</v>
          </cell>
          <cell r="E1263" t="str">
            <v>209,93</v>
          </cell>
        </row>
        <row r="1264">
          <cell r="A1264">
            <v>7608</v>
          </cell>
          <cell r="B1264" t="str">
            <v>CHUVEIRO PLASTICO BRANCO SIMPLES 5 '' PARA ACOPLAR EM HASTE 1/2 ", AGUA FRIA</v>
          </cell>
          <cell r="C1264" t="str">
            <v xml:space="preserve">UN    </v>
          </cell>
          <cell r="D1264" t="str">
            <v>CR</v>
          </cell>
          <cell r="E1264" t="str">
            <v>5,50</v>
          </cell>
        </row>
        <row r="1265">
          <cell r="A1265">
            <v>41900</v>
          </cell>
          <cell r="B1265" t="str">
            <v>CIMENTO ASFALTICO DE PETROLEO A GRANEL (CAP) 30/45 (COLETADO CAIXA NA ANP ACRESCIDO DE ICMS)</v>
          </cell>
          <cell r="C1265" t="str">
            <v xml:space="preserve">KG    </v>
          </cell>
          <cell r="D1265" t="str">
            <v xml:space="preserve">C </v>
          </cell>
          <cell r="E1265" t="str">
            <v>3,22</v>
          </cell>
        </row>
        <row r="1266">
          <cell r="A1266">
            <v>41899</v>
          </cell>
          <cell r="B1266" t="str">
            <v>CIMENTO ASFALTICO DE PETROLEO A GRANEL (CAP) 50/70 (COLETADO CAIXA NA ANP ACRESCIDO DE ICMS)</v>
          </cell>
          <cell r="C1266" t="str">
            <v xml:space="preserve">T     </v>
          </cell>
          <cell r="D1266" t="str">
            <v>AS</v>
          </cell>
          <cell r="E1266" t="str">
            <v>3.475,62</v>
          </cell>
        </row>
        <row r="1267">
          <cell r="A1267">
            <v>1380</v>
          </cell>
          <cell r="B1267" t="str">
            <v>CIMENTO BRANCO</v>
          </cell>
          <cell r="C1267" t="str">
            <v xml:space="preserve">KG    </v>
          </cell>
          <cell r="D1267" t="str">
            <v>CR</v>
          </cell>
          <cell r="E1267" t="str">
            <v>1,88</v>
          </cell>
        </row>
        <row r="1268">
          <cell r="A1268">
            <v>1375</v>
          </cell>
          <cell r="B1268" t="str">
            <v>CIMENTO IMPERMEABILIZANTE DE PEGA ULTRARRAPIDA PARA TAMPONAMENTOS</v>
          </cell>
          <cell r="C1268" t="str">
            <v xml:space="preserve">KG    </v>
          </cell>
          <cell r="D1268" t="str">
            <v>CR</v>
          </cell>
          <cell r="E1268" t="str">
            <v>12,53</v>
          </cell>
        </row>
        <row r="1269">
          <cell r="A1269">
            <v>1379</v>
          </cell>
          <cell r="B1269" t="str">
            <v>CIMENTO PORTLAND COMPOSTO CP II-32</v>
          </cell>
          <cell r="C1269" t="str">
            <v xml:space="preserve">KG    </v>
          </cell>
          <cell r="D1269" t="str">
            <v xml:space="preserve">C </v>
          </cell>
          <cell r="E1269" t="str">
            <v>0,60</v>
          </cell>
        </row>
        <row r="1270">
          <cell r="A1270">
            <v>13284</v>
          </cell>
          <cell r="B1270" t="str">
            <v>CIMENTO PORTLAND DE ALTO FORNO (AF) CP III-40</v>
          </cell>
          <cell r="C1270" t="str">
            <v xml:space="preserve">KG    </v>
          </cell>
          <cell r="D1270" t="str">
            <v>CR</v>
          </cell>
          <cell r="E1270" t="str">
            <v>0,60</v>
          </cell>
        </row>
        <row r="1271">
          <cell r="A1271">
            <v>25974</v>
          </cell>
          <cell r="B1271" t="str">
            <v>CIMENTO PORTLAND ESTRUTURAL BRANCO CPB-32</v>
          </cell>
          <cell r="C1271" t="str">
            <v xml:space="preserve">KG    </v>
          </cell>
          <cell r="D1271" t="str">
            <v>CR</v>
          </cell>
          <cell r="E1271" t="str">
            <v>2,26</v>
          </cell>
        </row>
        <row r="1272">
          <cell r="A1272">
            <v>34753</v>
          </cell>
          <cell r="B1272" t="str">
            <v>CIMENTO PORTLAND POZOLANICO CP IV-32</v>
          </cell>
          <cell r="C1272" t="str">
            <v xml:space="preserve">KG    </v>
          </cell>
          <cell r="D1272" t="str">
            <v>CR</v>
          </cell>
          <cell r="E1272" t="str">
            <v>0,66</v>
          </cell>
        </row>
        <row r="1273">
          <cell r="A1273">
            <v>420</v>
          </cell>
          <cell r="B1273" t="str">
            <v>CINTA CIRCULAR EM ACO GALVANIZADO DE 150 MM DE DIAMETRO PARA FIXACAO DE CAIXA MEDICAO, INCLUI PARAFUSOS E PORCAS</v>
          </cell>
          <cell r="C1273" t="str">
            <v xml:space="preserve">UN    </v>
          </cell>
          <cell r="D1273" t="str">
            <v>CR</v>
          </cell>
          <cell r="E1273" t="str">
            <v>34,47</v>
          </cell>
        </row>
        <row r="1274">
          <cell r="A1274">
            <v>12327</v>
          </cell>
          <cell r="B1274" t="str">
            <v>CINTA CIRCULAR EM ACO GALVANIZADO DE 210 MM DE DIAMETRO PARA INSTALACAO DE TRANSFORMADOR EM POSTE DE CONCRETO</v>
          </cell>
          <cell r="C1274" t="str">
            <v xml:space="preserve">UN    </v>
          </cell>
          <cell r="D1274" t="str">
            <v>CR</v>
          </cell>
          <cell r="E1274" t="str">
            <v>41,06</v>
          </cell>
        </row>
        <row r="1275">
          <cell r="A1275">
            <v>36148</v>
          </cell>
          <cell r="B1275" t="str">
            <v>CINTURAO DE SEGURANCA TIPO PARAQUEDISTA, FIVELA EM ACO, AJUSTE NO SUSPENSARIO, CINTURA E PERNAS</v>
          </cell>
          <cell r="C1275" t="str">
            <v xml:space="preserve">UN    </v>
          </cell>
          <cell r="D1275" t="str">
            <v>CR</v>
          </cell>
          <cell r="E1275" t="str">
            <v>59,42</v>
          </cell>
        </row>
        <row r="1276">
          <cell r="A1276">
            <v>12329</v>
          </cell>
          <cell r="B1276" t="str">
            <v>COBRE ELETROLITICO EM BARRA OU CHAPA</v>
          </cell>
          <cell r="C1276" t="str">
            <v xml:space="preserve">KG    </v>
          </cell>
          <cell r="D1276" t="str">
            <v>CR</v>
          </cell>
          <cell r="E1276" t="str">
            <v>88,32</v>
          </cell>
        </row>
        <row r="1277">
          <cell r="A1277">
            <v>1339</v>
          </cell>
          <cell r="B1277" t="str">
            <v>COLA A BASE DE RESINA SINTETICA PARA CHAPA DE LAMINADO MELAMINICO</v>
          </cell>
          <cell r="C1277" t="str">
            <v xml:space="preserve">KG    </v>
          </cell>
          <cell r="D1277" t="str">
            <v>CR</v>
          </cell>
          <cell r="E1277" t="str">
            <v>31,50</v>
          </cell>
        </row>
        <row r="1278">
          <cell r="A1278">
            <v>11849</v>
          </cell>
          <cell r="B1278" t="str">
            <v>COLA BRANCA BASE PVA</v>
          </cell>
          <cell r="C1278" t="str">
            <v xml:space="preserve">L     </v>
          </cell>
          <cell r="D1278" t="str">
            <v>CR</v>
          </cell>
          <cell r="E1278" t="str">
            <v>15,06</v>
          </cell>
        </row>
        <row r="1279">
          <cell r="A1279">
            <v>37418</v>
          </cell>
          <cell r="B1279" t="str">
            <v>COLAR DE TOMADA EM POLIPROPILENO, PP, COM PARAFUSOS, PARA PEAD, 63 X 1/2" - LIGACAO PREDIAL DE AGUA</v>
          </cell>
          <cell r="C1279" t="str">
            <v xml:space="preserve">UN    </v>
          </cell>
          <cell r="D1279" t="str">
            <v>AS</v>
          </cell>
          <cell r="E1279" t="str">
            <v>16,71</v>
          </cell>
        </row>
        <row r="1280">
          <cell r="A1280">
            <v>37419</v>
          </cell>
          <cell r="B1280" t="str">
            <v>COLAR DE TOMADA EM POLIPROPILENO, PP, COM PARAFUSOS, PARA PEAD, 63 X 3/4" - LIGACAO PREDIAL DE AGUA</v>
          </cell>
          <cell r="C1280" t="str">
            <v xml:space="preserve">UN    </v>
          </cell>
          <cell r="D1280" t="str">
            <v>AS</v>
          </cell>
          <cell r="E1280" t="str">
            <v>17,16</v>
          </cell>
        </row>
        <row r="1281">
          <cell r="A1281">
            <v>1427</v>
          </cell>
          <cell r="B1281" t="str">
            <v>COLAR TOMADA PVC, COM TRAVAS, SAIDA COM ROSCA, DE 110 MM X 1/2" OU 110 MM X 3/4", PARA LIGACAO PREDIAL DE AGUA</v>
          </cell>
          <cell r="C1281" t="str">
            <v xml:space="preserve">UN    </v>
          </cell>
          <cell r="D1281" t="str">
            <v>AS</v>
          </cell>
          <cell r="E1281" t="str">
            <v>18,95</v>
          </cell>
        </row>
        <row r="1282">
          <cell r="A1282">
            <v>1402</v>
          </cell>
          <cell r="B1282" t="str">
            <v>COLAR TOMADA PVC, COM TRAVAS, SAIDA COM ROSCA, DE 32 MM X 1/2" OU 32 MM X 3/4", PARA LIGACAO PREDIAL DE AGUA</v>
          </cell>
          <cell r="C1282" t="str">
            <v xml:space="preserve">UN    </v>
          </cell>
          <cell r="D1282" t="str">
            <v>AS</v>
          </cell>
          <cell r="E1282" t="str">
            <v>6,56</v>
          </cell>
        </row>
        <row r="1283">
          <cell r="A1283">
            <v>1420</v>
          </cell>
          <cell r="B1283" t="str">
            <v>COLAR TOMADA PVC, COM TRAVAS, SAIDA COM ROSCA, DE 40 MM X 1/2" OU 40 MM X 3/4", PARA LIGACAO PREDIAL DE AGUA</v>
          </cell>
          <cell r="C1283" t="str">
            <v xml:space="preserve">UN    </v>
          </cell>
          <cell r="D1283" t="str">
            <v>AS</v>
          </cell>
          <cell r="E1283" t="str">
            <v>8,43</v>
          </cell>
        </row>
        <row r="1284">
          <cell r="A1284">
            <v>1419</v>
          </cell>
          <cell r="B1284" t="str">
            <v>COLAR TOMADA PVC, COM TRAVAS, SAIDA COM ROSCA, DE 50 MM X 1/2" OU 50 MM X 3/4", PARA LIGACAO PREDIAL DE AGUA</v>
          </cell>
          <cell r="C1284" t="str">
            <v xml:space="preserve">UN    </v>
          </cell>
          <cell r="D1284" t="str">
            <v>AS</v>
          </cell>
          <cell r="E1284" t="str">
            <v>10,19</v>
          </cell>
        </row>
        <row r="1285">
          <cell r="A1285">
            <v>1414</v>
          </cell>
          <cell r="B1285" t="str">
            <v>COLAR TOMADA PVC, COM TRAVAS, SAIDA COM ROSCA, DE 60 MM X 1/2" OU 60 MM X 3/4", PARA LIGACAO PREDIAL DE AGUA</v>
          </cell>
          <cell r="C1285" t="str">
            <v xml:space="preserve">UN    </v>
          </cell>
          <cell r="D1285" t="str">
            <v>AS</v>
          </cell>
          <cell r="E1285" t="str">
            <v>9,97</v>
          </cell>
        </row>
        <row r="1286">
          <cell r="A1286">
            <v>1413</v>
          </cell>
          <cell r="B1286" t="str">
            <v>COLAR TOMADA PVC, COM TRAVAS, SAIDA COM ROSCA, DE 75 MM X 1/2" OU 75 MM X 3/4", PARA LIGACAO PREDIAL DE AGUA</v>
          </cell>
          <cell r="C1286" t="str">
            <v xml:space="preserve">UN    </v>
          </cell>
          <cell r="D1286" t="str">
            <v>AS</v>
          </cell>
          <cell r="E1286" t="str">
            <v>14,72</v>
          </cell>
        </row>
        <row r="1287">
          <cell r="A1287">
            <v>1412</v>
          </cell>
          <cell r="B1287" t="str">
            <v>COLAR TOMADA PVC, COM TRAVAS, SAIDA COM ROSCA, DE 85 MM X 1/2" OU 85 MM X 3/4", PARA LIGACAO PREDIAL DE AGUA</v>
          </cell>
          <cell r="C1287" t="str">
            <v xml:space="preserve">UN    </v>
          </cell>
          <cell r="D1287" t="str">
            <v>AS</v>
          </cell>
          <cell r="E1287" t="str">
            <v>12,47</v>
          </cell>
        </row>
        <row r="1288">
          <cell r="A1288">
            <v>1411</v>
          </cell>
          <cell r="B1288" t="str">
            <v>COLAR TOMADA PVC, COM TRAVAS, SAIDA ROSCAVEL COM BUCHA DE LATAO, DE 110 MM X 1/2" OU 110 MM X 3/4", PARA LIGACAO PREDIAL DE AGUA</v>
          </cell>
          <cell r="C1288" t="str">
            <v xml:space="preserve">UN    </v>
          </cell>
          <cell r="D1288" t="str">
            <v>AS</v>
          </cell>
          <cell r="E1288" t="str">
            <v>22,69</v>
          </cell>
        </row>
        <row r="1289">
          <cell r="A1289">
            <v>1406</v>
          </cell>
          <cell r="B1289" t="str">
            <v>COLAR TOMADA PVC, COM TRAVAS, SAIDA ROSCAVEL COM BUCHA DE LATAO, DE 60 MM X 1/2" OU 60 MM X 3/4", PARA LIGACAO PREDIAL DE AGUA</v>
          </cell>
          <cell r="C1289" t="str">
            <v xml:space="preserve">UN    </v>
          </cell>
          <cell r="D1289" t="str">
            <v>AS</v>
          </cell>
          <cell r="E1289" t="str">
            <v>15,05</v>
          </cell>
        </row>
        <row r="1290">
          <cell r="A1290">
            <v>1407</v>
          </cell>
          <cell r="B1290" t="str">
            <v>COLAR TOMADA PVC, COM TRAVAS, SAIDA ROSCAVEL COM BUCHA DE LATAO, DE 75 MM X 1/2" OU 75 MM X 3/4", PARA LIGACAO PREDIAL DE AGUA</v>
          </cell>
          <cell r="C1290" t="str">
            <v xml:space="preserve">UN    </v>
          </cell>
          <cell r="D1290" t="str">
            <v>AS</v>
          </cell>
          <cell r="E1290" t="str">
            <v>18,77</v>
          </cell>
        </row>
        <row r="1291">
          <cell r="A1291">
            <v>1404</v>
          </cell>
          <cell r="B1291" t="str">
            <v>COLAR TOMADA PVC, COM TRAVAS, SAIDA ROSCAVEL COM BUCHA DE LATAO, DE 85 MM X 1/2" OU 85 MM X 3/4", PARA LIGACAO PREDIAL DE AGUA</v>
          </cell>
          <cell r="C1291" t="str">
            <v xml:space="preserve">UN    </v>
          </cell>
          <cell r="D1291" t="str">
            <v>AS</v>
          </cell>
          <cell r="E1291" t="str">
            <v>19,95</v>
          </cell>
        </row>
        <row r="1292">
          <cell r="A1292">
            <v>11281</v>
          </cell>
          <cell r="B1292" t="str">
            <v>COMPACTADOR DE SOLO A PERCUSSAO (SOQUETE), COM MOTOR GASOLINA DE 4 TEMPOS, PESO ENTRE 55 E 65 KG, FORCA DE IMPACTO DE 1.000 A 1.500 KGF, FREQUENCIA DE 600 A 700 GOLPES POR MINUTO, VELOCIDADE DE TRABALHO ENTRE 10 E 15 M/MIN, POTENCIA ENTRE 2,00 E 3,00 HP</v>
          </cell>
          <cell r="C1292" t="str">
            <v xml:space="preserve">UN    </v>
          </cell>
          <cell r="D1292" t="str">
            <v>AS</v>
          </cell>
          <cell r="E1292" t="str">
            <v>10.685,00</v>
          </cell>
        </row>
        <row r="1293">
          <cell r="A1293">
            <v>1442</v>
          </cell>
          <cell r="B1293" t="str">
            <v>COMPACTADOR DE SOLO TIPO PLACA VIBRATORIA REVERSIVEL, A GASOLINA, 4 TEMPOS, PESO DE 125 A 150 KG, FORCA CENTRIFUGA DE 2500 A 2800 KGF, LARG. TRABALHO DE 400 A 450 MM, FREQ VIBRACAO DE 4300 A 4500 RPM, VELOC. TRABALHO DE 15 A 20 M/MIN, POT. DE 5,5 A 6,0 HP</v>
          </cell>
          <cell r="C1293" t="str">
            <v xml:space="preserve">UN    </v>
          </cell>
          <cell r="D1293" t="str">
            <v>AS</v>
          </cell>
          <cell r="E1293" t="str">
            <v>8.969,97</v>
          </cell>
        </row>
        <row r="1294">
          <cell r="A1294">
            <v>13457</v>
          </cell>
          <cell r="B1294" t="str">
            <v>COMPACTADOR DE SOLO TIPO PLACA VIBRATORIA REVERSIVEL, A GASOLINA, 4 TEMPOS, PESO DE 150 A 175 KG, FORCA CENTRIFUGA DE 2800 A 3100 KGF, LARG. TRABALHO DE 450 A 520 MM, FREQ VIBRACAO DE 4000 A 4300 RPM, VELOC. TRABALHO DE 15 A 20 M/MIN, POT. DE 6,0 A 7,0 HP</v>
          </cell>
          <cell r="C1294" t="str">
            <v xml:space="preserve">UN    </v>
          </cell>
          <cell r="D1294" t="str">
            <v>AS</v>
          </cell>
          <cell r="E1294" t="str">
            <v>7.742,75</v>
          </cell>
        </row>
        <row r="1295">
          <cell r="A1295">
            <v>40699</v>
          </cell>
          <cell r="B1295" t="str">
            <v>COMPACTADOR DE SOLO, TIPO PLACA VIBRATORIA NAO REVERSIVEL, COM MOTOR A GASOLINA DE 4 TEMPOS, PESO ENTRE 80 E 120 KG, FORCA CENTRIFUGA ENTRE 1300 E 2000 KGF, LARGURA DE TRABALHO ENTRE 400 E 500 MM, FREQUENCIA DE VIBRACAO ENTRE 4800 E 6000 RPM, VELOCIDADEDE</v>
          </cell>
          <cell r="C1295" t="str">
            <v xml:space="preserve">UN    </v>
          </cell>
          <cell r="D1295" t="str">
            <v>AS</v>
          </cell>
          <cell r="E1295" t="str">
            <v>5.985,44</v>
          </cell>
        </row>
        <row r="1296">
          <cell r="A1296">
            <v>40701</v>
          </cell>
          <cell r="B1296" t="str">
            <v>COMPACTADOR DE SOLO, TIPO PLACA VIBRATORIA REVERSIVEL, COM MOTOR A DIESEL, PESO ENTRE 700 E 820 KG, FORCA CENTRIFUGA ENTRE 6.200 E 10.000 KGF, LARGURA DE TRABALHO ENTRE 650 E 720 MM, FREQUENCIA DE VIBRACAO ENTRE 3.000 E 3.500 RPM, VELOCIDADE DE TRABALHOEN</v>
          </cell>
          <cell r="C1296" t="str">
            <v xml:space="preserve">UN    </v>
          </cell>
          <cell r="D1296" t="str">
            <v>AS</v>
          </cell>
          <cell r="E1296" t="str">
            <v>105.830,81</v>
          </cell>
        </row>
        <row r="1297">
          <cell r="A1297">
            <v>40700</v>
          </cell>
          <cell r="B1297" t="str">
            <v>COMPACTADOR DE SOLO, TIPO PLACA VIBRATORIA REVERSIVEL, COM MOTOR A GASOLINA DE 4 TEMPOS, PESO ENTRE 160 E 265 KG, FORCA CENTRIFUGA ENTRE 2750 E 4000 KGF, LARGURA DE TRABALHO ENTRE 430 E 550 MM, FREQUENCIA DE VIBRACAO ENTRE 4000 E 5500 RPM, VELOCIDADE DETR</v>
          </cell>
          <cell r="C1297" t="str">
            <v xml:space="preserve">UN    </v>
          </cell>
          <cell r="D1297" t="str">
            <v>AS</v>
          </cell>
          <cell r="E1297" t="str">
            <v>13.933,32</v>
          </cell>
        </row>
        <row r="1298">
          <cell r="A1298">
            <v>13458</v>
          </cell>
          <cell r="B1298" t="str">
            <v>COMPACTADOR DE SOLOS DE PERCURSAO (SOQUETE) COM MOTOR A GASOLINA 4 TEMPOS DE 4 HP (4 CV)</v>
          </cell>
          <cell r="C1298" t="str">
            <v xml:space="preserve">UN    </v>
          </cell>
          <cell r="D1298" t="str">
            <v>AS</v>
          </cell>
          <cell r="E1298" t="str">
            <v>13.240,10</v>
          </cell>
        </row>
        <row r="1299">
          <cell r="A1299">
            <v>36524</v>
          </cell>
          <cell r="B1299" t="str">
            <v>COMPRESSOR DE AR ESTACIONARIO, VAZAO 620 PCM, PRESSAO EFETIVA DE TRABALHO 109 PSI, MOTOR ELETRICO, POTENCIA 127 CV</v>
          </cell>
          <cell r="C1299" t="str">
            <v xml:space="preserve">UN    </v>
          </cell>
          <cell r="D1299" t="str">
            <v>AS</v>
          </cell>
          <cell r="E1299" t="str">
            <v>108.616,89</v>
          </cell>
        </row>
        <row r="1300">
          <cell r="A1300">
            <v>36526</v>
          </cell>
          <cell r="B1300" t="str">
            <v>COMPRESSOR DE AR REBOCAVEL VAZAO 400 PCM, PRESSAO EFETIVA DE TRABALHO 102 PSI, MOTOR DIESEL, POTENCIA 110 CV</v>
          </cell>
          <cell r="C1300" t="str">
            <v xml:space="preserve">UN    </v>
          </cell>
          <cell r="D1300" t="str">
            <v>AS</v>
          </cell>
          <cell r="E1300" t="str">
            <v>87.527,91</v>
          </cell>
        </row>
        <row r="1301">
          <cell r="A1301">
            <v>36523</v>
          </cell>
          <cell r="B1301" t="str">
            <v>COMPRESSOR DE AR REBOCAVEL VAZAO 748 PCM, PRESSAO EFETIVA DE TRABALHO 102 PSI, MOTOR DIESEL, POTENCIA 210 CV</v>
          </cell>
          <cell r="C1301" t="str">
            <v xml:space="preserve">UN    </v>
          </cell>
          <cell r="D1301" t="str">
            <v>AS</v>
          </cell>
          <cell r="E1301" t="str">
            <v>187.385,45</v>
          </cell>
        </row>
        <row r="1302">
          <cell r="A1302">
            <v>36527</v>
          </cell>
          <cell r="B1302" t="str">
            <v>COMPRESSOR DE AR REBOCAVEL VAZAO 860 PCM, PRESSAO EFETIVA DE TRABALHO 102 PSI, MOTOR DIESEL, POTENCIA 250 CV</v>
          </cell>
          <cell r="C1302" t="str">
            <v xml:space="preserve">UN    </v>
          </cell>
          <cell r="D1302" t="str">
            <v>AS</v>
          </cell>
          <cell r="E1302" t="str">
            <v>203.539,19</v>
          </cell>
        </row>
        <row r="1303">
          <cell r="A1303">
            <v>13803</v>
          </cell>
          <cell r="B1303" t="str">
            <v>COMPRESSOR DE AR REBOCAVEL, VAZAO *89* PCM, PRESSAO EFETIVA DE TRABALHO *102* PSI, MOTOR DIESEL, POTENCIA *20* CV</v>
          </cell>
          <cell r="C1303" t="str">
            <v xml:space="preserve">UN    </v>
          </cell>
          <cell r="D1303" t="str">
            <v>AS</v>
          </cell>
          <cell r="E1303" t="str">
            <v>73.598,00</v>
          </cell>
        </row>
        <row r="1304">
          <cell r="A1304">
            <v>38642</v>
          </cell>
          <cell r="B1304" t="str">
            <v>COMPRESSOR DE AR REBOCAVEL, VAZAO 152 PCM, PRESSAO EFETIVA DE TRABALHO 102 PSI, MOTOR DIESEL, POTENCIA 31,5 KW</v>
          </cell>
          <cell r="C1304" t="str">
            <v xml:space="preserve">UN    </v>
          </cell>
          <cell r="D1304" t="str">
            <v>AS</v>
          </cell>
          <cell r="E1304" t="str">
            <v>47.389,14</v>
          </cell>
        </row>
        <row r="1305">
          <cell r="A1305">
            <v>36522</v>
          </cell>
          <cell r="B1305" t="str">
            <v>COMPRESSOR DE AR REBOCAVEL, VAZAO 189 PCM, PRESSAO EFETIVA DE TRABALHO 102 PSI, MOTOR DIESEL, POTENCIA 63 CV</v>
          </cell>
          <cell r="C1305" t="str">
            <v xml:space="preserve">UN    </v>
          </cell>
          <cell r="D1305" t="str">
            <v>AS</v>
          </cell>
          <cell r="E1305" t="str">
            <v>55.113,01</v>
          </cell>
        </row>
        <row r="1306">
          <cell r="A1306">
            <v>36525</v>
          </cell>
          <cell r="B1306" t="str">
            <v>COMPRESSOR DE AR REBOCAVEL, VAZAO 250 PCM, PRESSAO EFETIVA DE TRABALHO 102 PSI, MOTOR DIESEL, POTENCIA 81 CV</v>
          </cell>
          <cell r="C1306" t="str">
            <v xml:space="preserve">UN    </v>
          </cell>
          <cell r="D1306" t="str">
            <v>AS</v>
          </cell>
          <cell r="E1306" t="str">
            <v>73.809,19</v>
          </cell>
        </row>
        <row r="1307">
          <cell r="A1307">
            <v>41991</v>
          </cell>
          <cell r="B1307" t="str">
            <v>COMPRESSOR DE AR, VAZAO DE 10 PCM, RESERVATORIO 100 L, PRESSAO DE TRABALHO ENTRE 6,9 E 9,7 BAR,  POTENCIA 2 HP, TENSAO 110/220 V (COLETADO CAIXA)</v>
          </cell>
          <cell r="C1307" t="str">
            <v xml:space="preserve">UN    </v>
          </cell>
          <cell r="D1307" t="str">
            <v>AS</v>
          </cell>
          <cell r="E1307" t="str">
            <v>2.727,35</v>
          </cell>
        </row>
        <row r="1308">
          <cell r="A1308">
            <v>34348</v>
          </cell>
          <cell r="B1308" t="str">
            <v>CONCERTINA CLIPADA (DUPLA) EM ACO GALVANIZADO DE ALTA RESISTENCIA, COM ESPIRAL DE 300 MM, D = 2,76 MM</v>
          </cell>
          <cell r="C1308" t="str">
            <v xml:space="preserve">M     </v>
          </cell>
          <cell r="D1308" t="str">
            <v>CR</v>
          </cell>
          <cell r="E1308" t="str">
            <v>19,09</v>
          </cell>
        </row>
        <row r="1309">
          <cell r="A1309">
            <v>34347</v>
          </cell>
          <cell r="B1309" t="str">
            <v>CONCERTINA SIMPLES EM ACO GALVANIZADO DE ALTA RESISTENCIA, COM ESPIRAL DE 300 MM, D = 2,76 MM</v>
          </cell>
          <cell r="C1309" t="str">
            <v xml:space="preserve">M     </v>
          </cell>
          <cell r="D1309" t="str">
            <v>CR</v>
          </cell>
          <cell r="E1309" t="str">
            <v>13,65</v>
          </cell>
        </row>
        <row r="1310">
          <cell r="A1310">
            <v>11146</v>
          </cell>
          <cell r="B1310" t="str">
            <v>CONCRETO AUTOADENSAVEL (CAA) CLASSE DE RESISTENCIA C15, ESPALHAMENTO SF2, INCLUI SERVICO DE BOMBEAMENTO (NBR 15823)</v>
          </cell>
          <cell r="C1310" t="str">
            <v xml:space="preserve">M3    </v>
          </cell>
          <cell r="D1310" t="str">
            <v>CR</v>
          </cell>
          <cell r="E1310" t="str">
            <v>359,58</v>
          </cell>
        </row>
        <row r="1311">
          <cell r="A1311">
            <v>11147</v>
          </cell>
          <cell r="B1311" t="str">
            <v>CONCRETO AUTOADENSAVEL (CAA) CLASSE DE RESISTENCIA C20, ESPALHAMENTO SF2, INCLUI SERVICO DE BOMBEAMENTO (NBR 15823)</v>
          </cell>
          <cell r="C1311" t="str">
            <v xml:space="preserve">M3    </v>
          </cell>
          <cell r="D1311" t="str">
            <v>CR</v>
          </cell>
          <cell r="E1311" t="str">
            <v>373,66</v>
          </cell>
        </row>
        <row r="1312">
          <cell r="A1312">
            <v>34872</v>
          </cell>
          <cell r="B1312" t="str">
            <v>CONCRETO AUTOADENSAVEL (CAA) CLASSE DE RESISTENCIA C25, ESPALHAMENTO SF2, INCLUI SERVICO DE BOMBEAMENTO (NBR 15823)</v>
          </cell>
          <cell r="C1312" t="str">
            <v xml:space="preserve">M3    </v>
          </cell>
          <cell r="D1312" t="str">
            <v>CR</v>
          </cell>
          <cell r="E1312" t="str">
            <v>377,85</v>
          </cell>
        </row>
        <row r="1313">
          <cell r="A1313">
            <v>34491</v>
          </cell>
          <cell r="B1313" t="str">
            <v>CONCRETO AUTOADENSAVEL (CAA) CLASSE DE RESISTENCIA C30, ESPALHAMENTO SF2, INCLUI SERVICO DE BOMBEAMENTO (NBR 15823)</v>
          </cell>
          <cell r="C1313" t="str">
            <v xml:space="preserve">M3    </v>
          </cell>
          <cell r="D1313" t="str">
            <v>CR</v>
          </cell>
          <cell r="E1313" t="str">
            <v>388,80</v>
          </cell>
        </row>
        <row r="1314">
          <cell r="A1314">
            <v>34770</v>
          </cell>
          <cell r="B1314" t="str">
            <v>CONCRETO BETUMINOSO USINADO A QUENTE (CBUQ) PARA PAVIMENTACAO ASFALTICA, PADRAO DNIT, FAIXA C, COM CAP 30/45 - AQUISICAO POSTO USINA</v>
          </cell>
          <cell r="C1314" t="str">
            <v xml:space="preserve">T     </v>
          </cell>
          <cell r="D1314" t="str">
            <v>CR</v>
          </cell>
          <cell r="E1314" t="str">
            <v>411,86</v>
          </cell>
        </row>
        <row r="1315">
          <cell r="A1315">
            <v>1518</v>
          </cell>
          <cell r="B1315" t="str">
            <v>CONCRETO BETUMINOSO USINADO A QUENTE (CBUQ) PARA PAVIMENTACAO ASFALTICA, PADRAO DNIT, FAIXA C, COM CAP 50/70 - AQUISICAO POSTO USINA</v>
          </cell>
          <cell r="C1315" t="str">
            <v xml:space="preserve">T     </v>
          </cell>
          <cell r="D1315" t="str">
            <v xml:space="preserve">C </v>
          </cell>
          <cell r="E1315" t="str">
            <v>419,89</v>
          </cell>
        </row>
        <row r="1316">
          <cell r="A1316">
            <v>41965</v>
          </cell>
          <cell r="B1316" t="str">
            <v>CONCRETO BETUMINOSO USINADO A QUENTE (CBUQ) PARA PAVIMENTACAO ASFALTICA, PADRAO DNIT, PARA BINDER, COM CAP 50/70 - AQUISICAO POSTO USINA</v>
          </cell>
          <cell r="C1316" t="str">
            <v xml:space="preserve">T     </v>
          </cell>
          <cell r="D1316" t="str">
            <v>CR</v>
          </cell>
          <cell r="E1316" t="str">
            <v>406,79</v>
          </cell>
        </row>
        <row r="1317">
          <cell r="A1317">
            <v>34492</v>
          </cell>
          <cell r="B1317" t="str">
            <v>CONCRETO USINADO BOMBEAVEL, CLASSE DE RESISTENCIA C20, COM BRITA 0 E 1, SLUMP = 100 +/- 20 MM, EXCLUI SERVICO DE BOMBEAMENTO (NBR 8953)</v>
          </cell>
          <cell r="C1317" t="str">
            <v xml:space="preserve">M3    </v>
          </cell>
          <cell r="D1317" t="str">
            <v>CR</v>
          </cell>
          <cell r="E1317" t="str">
            <v>319,56</v>
          </cell>
        </row>
        <row r="1318">
          <cell r="A1318">
            <v>1524</v>
          </cell>
          <cell r="B1318" t="str">
            <v>CONCRETO USINADO BOMBEAVEL, CLASSE DE RESISTENCIA C20, COM BRITA 0 E 1, SLUMP = 100 +/- 20 MM, INCLUI SERVICO DE BOMBEAMENTO (NBR 8953)</v>
          </cell>
          <cell r="C1318" t="str">
            <v xml:space="preserve">M3    </v>
          </cell>
          <cell r="D1318" t="str">
            <v xml:space="preserve">C </v>
          </cell>
          <cell r="E1318" t="str">
            <v>345,00</v>
          </cell>
        </row>
        <row r="1319">
          <cell r="A1319">
            <v>38404</v>
          </cell>
          <cell r="B1319" t="str">
            <v>CONCRETO USINADO BOMBEAVEL, CLASSE DE RESISTENCIA C20, COM BRITA 0 E 1, SLUMP = 130 +/- 20 MM, EXCLUI SERVICO DE BOMBEAMENTO (NBR 8953)</v>
          </cell>
          <cell r="C1319" t="str">
            <v xml:space="preserve">M3    </v>
          </cell>
          <cell r="D1319" t="str">
            <v>CR</v>
          </cell>
          <cell r="E1319" t="str">
            <v>331,00</v>
          </cell>
        </row>
        <row r="1320">
          <cell r="A1320">
            <v>39849</v>
          </cell>
          <cell r="B1320" t="str">
            <v>CONCRETO USINADO BOMBEAVEL, CLASSE DE RESISTENCIA C20, COM BRITA 0 E 1, SLUMP = 190 +/- 20 MM, INCLUI SERVICO DE BOMBEAMENTO (NBR 8953)</v>
          </cell>
          <cell r="C1320" t="str">
            <v xml:space="preserve">M3    </v>
          </cell>
          <cell r="D1320" t="str">
            <v>CR</v>
          </cell>
          <cell r="E1320" t="str">
            <v>379,33</v>
          </cell>
        </row>
        <row r="1321">
          <cell r="A1321">
            <v>38464</v>
          </cell>
          <cell r="B1321" t="str">
            <v>CONCRETO USINADO BOMBEAVEL, CLASSE DE RESISTENCIA C20, COM BRITA 0, SLUMP = 220 +/- 20 MM, INCLUI SERVICO DE BOMBEAMENTO (NBR 8953)</v>
          </cell>
          <cell r="C1321" t="str">
            <v xml:space="preserve">M3    </v>
          </cell>
          <cell r="D1321" t="str">
            <v>CR</v>
          </cell>
          <cell r="E1321" t="str">
            <v>384,83</v>
          </cell>
        </row>
        <row r="1322">
          <cell r="A1322">
            <v>34493</v>
          </cell>
          <cell r="B1322" t="str">
            <v>CONCRETO USINADO BOMBEAVEL, CLASSE DE RESISTENCIA C25, COM BRITA 0 E 1, SLUMP = 100 +/- 20 MM, EXCLUI SERVICO DE BOMBEAMENTO (NBR 8953)</v>
          </cell>
          <cell r="C1322" t="str">
            <v xml:space="preserve">M3    </v>
          </cell>
          <cell r="D1322" t="str">
            <v>CR</v>
          </cell>
          <cell r="E1322" t="str">
            <v>328,57</v>
          </cell>
        </row>
        <row r="1323">
          <cell r="A1323">
            <v>1527</v>
          </cell>
          <cell r="B1323" t="str">
            <v>CONCRETO USINADO BOMBEAVEL, CLASSE DE RESISTENCIA C25, COM BRITA 0 E 1, SLUMP = 100 +/- 20 MM, INCLUI SERVICO DE BOMBEAMENTO (NBR 8953)</v>
          </cell>
          <cell r="C1323" t="str">
            <v xml:space="preserve">M3    </v>
          </cell>
          <cell r="D1323" t="str">
            <v>CR</v>
          </cell>
          <cell r="E1323" t="str">
            <v>355,95</v>
          </cell>
        </row>
        <row r="1324">
          <cell r="A1324">
            <v>38405</v>
          </cell>
          <cell r="B1324" t="str">
            <v>CONCRETO USINADO BOMBEAVEL, CLASSE DE RESISTENCIA C25, COM BRITA 0 E 1, SLUMP = 130 +/- 20 MM, EXCLUI SERVICO DE BOMBEAMENTO (NBR 8953)</v>
          </cell>
          <cell r="C1324" t="str">
            <v xml:space="preserve">M3    </v>
          </cell>
          <cell r="D1324" t="str">
            <v>CR</v>
          </cell>
          <cell r="E1324" t="str">
            <v>341,21</v>
          </cell>
        </row>
        <row r="1325">
          <cell r="A1325">
            <v>38408</v>
          </cell>
          <cell r="B1325" t="str">
            <v>CONCRETO USINADO BOMBEAVEL, CLASSE DE RESISTENCIA C25, COM BRITA 0 E 1, SLUMP = 190 +/- 20 MM, EXCLUI SERVICO DE BOMBEAMENTO (NBR 8953)</v>
          </cell>
          <cell r="C1325" t="str">
            <v xml:space="preserve">M3    </v>
          </cell>
          <cell r="D1325" t="str">
            <v>CR</v>
          </cell>
          <cell r="E1325" t="str">
            <v>377,69</v>
          </cell>
        </row>
        <row r="1326">
          <cell r="A1326">
            <v>34494</v>
          </cell>
          <cell r="B1326" t="str">
            <v>CONCRETO USINADO BOMBEAVEL, CLASSE DE RESISTENCIA C30, COM BRITA 0 E 1, SLUMP = 100 +/- 20 MM, EXCLUI SERVICO DE BOMBEAMENTO (NBR 8953)</v>
          </cell>
          <cell r="C1326" t="str">
            <v xml:space="preserve">M3    </v>
          </cell>
          <cell r="D1326" t="str">
            <v>CR</v>
          </cell>
          <cell r="E1326" t="str">
            <v>339,52</v>
          </cell>
        </row>
        <row r="1327">
          <cell r="A1327">
            <v>1525</v>
          </cell>
          <cell r="B1327" t="str">
            <v>CONCRETO USINADO BOMBEAVEL, CLASSE DE RESISTENCIA C30, COM BRITA 0 E 1, SLUMP = 100 +/- 20 MM, INCLUI SERVICO DE BOMBEAMENTO (NBR 8953)</v>
          </cell>
          <cell r="C1327" t="str">
            <v xml:space="preserve">M3    </v>
          </cell>
          <cell r="D1327" t="str">
            <v>CR</v>
          </cell>
          <cell r="E1327" t="str">
            <v>366,90</v>
          </cell>
        </row>
        <row r="1328">
          <cell r="A1328">
            <v>38406</v>
          </cell>
          <cell r="B1328" t="str">
            <v>CONCRETO USINADO BOMBEAVEL, CLASSE DE RESISTENCIA C30, COM BRITA 0 E 1, SLUMP = 130 +/- 20 MM, EXCLUI SERVICO DE BOMBEAMENTO (NBR 8953)</v>
          </cell>
          <cell r="C1328" t="str">
            <v xml:space="preserve">M3    </v>
          </cell>
          <cell r="D1328" t="str">
            <v>CR</v>
          </cell>
          <cell r="E1328" t="str">
            <v>360,30</v>
          </cell>
        </row>
        <row r="1329">
          <cell r="A1329">
            <v>38409</v>
          </cell>
          <cell r="B1329" t="str">
            <v>CONCRETO USINADO BOMBEAVEL, CLASSE DE RESISTENCIA C30, COM BRITA 0 E 1, SLUMP = 190 +/- 20 MM, EXCLUI SERVICO DE BOMBEAMENTO (NBR 8953)</v>
          </cell>
          <cell r="C1329" t="str">
            <v xml:space="preserve">M3    </v>
          </cell>
          <cell r="D1329" t="str">
            <v>CR</v>
          </cell>
          <cell r="E1329" t="str">
            <v>380,26</v>
          </cell>
        </row>
        <row r="1330">
          <cell r="A1330">
            <v>43360</v>
          </cell>
          <cell r="B1330" t="str">
            <v>CONCRETO USINADO BOMBEAVEL, CLASSE DE RESISTENCIA C30, COM BRITA 0 E 1, SLUMP = 220 +/- 30 MM, EXCLUI SERVICO DE BOMBEAMENTO (NBR 8953)</v>
          </cell>
          <cell r="C1330" t="str">
            <v xml:space="preserve">M3    </v>
          </cell>
          <cell r="D1330" t="str">
            <v>CR</v>
          </cell>
          <cell r="E1330" t="str">
            <v>396,50</v>
          </cell>
        </row>
        <row r="1331">
          <cell r="A1331">
            <v>34495</v>
          </cell>
          <cell r="B1331" t="str">
            <v>CONCRETO USINADO BOMBEAVEL, CLASSE DE RESISTENCIA C35, COM BRITA 0 E 1, SLUMP = 100 +/- 20 MM, EXCLUI SERVICO DE BOMBEAMENTO (NBR 8953)</v>
          </cell>
          <cell r="C1331" t="str">
            <v xml:space="preserve">M3    </v>
          </cell>
          <cell r="D1331" t="str">
            <v>CR</v>
          </cell>
          <cell r="E1331" t="str">
            <v>350,47</v>
          </cell>
        </row>
        <row r="1332">
          <cell r="A1332">
            <v>11145</v>
          </cell>
          <cell r="B1332" t="str">
            <v>CONCRETO USINADO BOMBEAVEL, CLASSE DE RESISTENCIA C35, COM BRITA 0 E 1, SLUMP = 100 +/- 20 MM, INCLUI SERVICO DE BOMBEAMENTO (NBR 8953)</v>
          </cell>
          <cell r="C1332" t="str">
            <v xml:space="preserve">M3    </v>
          </cell>
          <cell r="D1332" t="str">
            <v>CR</v>
          </cell>
          <cell r="E1332" t="str">
            <v>377,85</v>
          </cell>
        </row>
        <row r="1333">
          <cell r="A1333">
            <v>34496</v>
          </cell>
          <cell r="B1333" t="str">
            <v>CONCRETO USINADO BOMBEAVEL, CLASSE DE RESISTENCIA C40, COM BRITA 0 E 1, SLUMP = 100 +/- 20 MM, EXCLUI SERVICO DE BOMBEAMENTO (NBR 8953)</v>
          </cell>
          <cell r="C1333" t="str">
            <v xml:space="preserve">M3    </v>
          </cell>
          <cell r="D1333" t="str">
            <v>CR</v>
          </cell>
          <cell r="E1333" t="str">
            <v>365,60</v>
          </cell>
        </row>
        <row r="1334">
          <cell r="A1334">
            <v>34479</v>
          </cell>
          <cell r="B1334" t="str">
            <v>CONCRETO USINADO BOMBEAVEL, CLASSE DE RESISTENCIA C40, COM BRITA 0 E 1, SLUMP = 100 +/- 20 MM, INCLUI SERVICO DE BOMBEAMENTO (NBR 8953)</v>
          </cell>
          <cell r="C1334" t="str">
            <v xml:space="preserve">M3    </v>
          </cell>
          <cell r="D1334" t="str">
            <v>CR</v>
          </cell>
          <cell r="E1334" t="str">
            <v>388,80</v>
          </cell>
        </row>
        <row r="1335">
          <cell r="A1335">
            <v>34481</v>
          </cell>
          <cell r="B1335" t="str">
            <v>CONCRETO USINADO BOMBEAVEL, CLASSE DE RESISTENCIA C45, COM BRITA 0 E 1, SLUMP = 100 +/- 20 MM, INCLUI SERVICO DE BOMBEAMENTO (NBR 8953)</v>
          </cell>
          <cell r="C1335" t="str">
            <v xml:space="preserve">M3    </v>
          </cell>
          <cell r="D1335" t="str">
            <v>CR</v>
          </cell>
          <cell r="E1335" t="str">
            <v>406,25</v>
          </cell>
        </row>
        <row r="1336">
          <cell r="A1336">
            <v>34483</v>
          </cell>
          <cell r="B1336" t="str">
            <v>CONCRETO USINADO BOMBEAVEL, CLASSE DE RESISTENCIA C50, COM BRITA 0 E 1, SLUMP = 100 +/- 20 MM, INCLUI SERVICO DE BOMBEAMENTO (NBR 8953)</v>
          </cell>
          <cell r="C1336" t="str">
            <v xml:space="preserve">M3    </v>
          </cell>
          <cell r="D1336" t="str">
            <v>CR</v>
          </cell>
          <cell r="E1336" t="str">
            <v>434,05</v>
          </cell>
        </row>
        <row r="1337">
          <cell r="A1337">
            <v>34485</v>
          </cell>
          <cell r="B1337" t="str">
            <v>CONCRETO USINADO BOMBEAVEL, CLASSE DE RESISTENCIA C60, COM BRITA 0 E 1, SLUMP = 100 +/- 20 MM, INCLUI SERVICO DE BOMBEAMENTO (NBR 8953)</v>
          </cell>
          <cell r="C1337" t="str">
            <v xml:space="preserve">M3    </v>
          </cell>
          <cell r="D1337" t="str">
            <v>CR</v>
          </cell>
          <cell r="E1337" t="str">
            <v>464,17</v>
          </cell>
        </row>
        <row r="1338">
          <cell r="A1338">
            <v>14041</v>
          </cell>
          <cell r="B1338" t="str">
            <v>CONCRETO USINADO CONVENCIONAL (NAO BOMBEAVEL) CLASSE DE RESISTENCIA C10, COM BRITA 1 E 2, SLUMP = 80 MM +/- 10 MM (NBR 8953)</v>
          </cell>
          <cell r="C1338" t="str">
            <v xml:space="preserve">M3    </v>
          </cell>
          <cell r="D1338" t="str">
            <v>CR</v>
          </cell>
          <cell r="E1338" t="str">
            <v>301,73</v>
          </cell>
        </row>
        <row r="1339">
          <cell r="A1339">
            <v>1523</v>
          </cell>
          <cell r="B1339" t="str">
            <v>CONCRETO USINADO CONVENCIONAL (NAO BOMBEAVEL) CLASSE DE RESISTENCIA C15, COM BRITA 1 E 2, SLUMP = 80 MM +/- 10 MM (NBR 8953)</v>
          </cell>
          <cell r="C1339" t="str">
            <v xml:space="preserve">M3    </v>
          </cell>
          <cell r="D1339" t="str">
            <v>CR</v>
          </cell>
          <cell r="E1339" t="str">
            <v>306,66</v>
          </cell>
        </row>
        <row r="1340">
          <cell r="A1340">
            <v>14052</v>
          </cell>
          <cell r="B1340" t="str">
            <v>CONDULETE DE ALUMINIO TIPO B, PARA ELETRODUTO ROSCAVEL DE 1/2", COM TAMPA CEGA</v>
          </cell>
          <cell r="C1340" t="str">
            <v xml:space="preserve">UN    </v>
          </cell>
          <cell r="D1340" t="str">
            <v>AS</v>
          </cell>
          <cell r="E1340" t="str">
            <v>9,29</v>
          </cell>
        </row>
        <row r="1341">
          <cell r="A1341">
            <v>14054</v>
          </cell>
          <cell r="B1341" t="str">
            <v>CONDULETE DE ALUMINIO TIPO B, PARA ELETRODUTO ROSCAVEL DE 1", COM TAMPA CEGA</v>
          </cell>
          <cell r="C1341" t="str">
            <v xml:space="preserve">UN    </v>
          </cell>
          <cell r="D1341" t="str">
            <v>AS</v>
          </cell>
          <cell r="E1341" t="str">
            <v>12,08</v>
          </cell>
        </row>
        <row r="1342">
          <cell r="A1342">
            <v>14053</v>
          </cell>
          <cell r="B1342" t="str">
            <v>CONDULETE DE ALUMINIO TIPO B, PARA ELETRODUTO ROSCAVEL DE 3/4", COM TAMPA CEGA</v>
          </cell>
          <cell r="C1342" t="str">
            <v xml:space="preserve">UN    </v>
          </cell>
          <cell r="D1342" t="str">
            <v>AS</v>
          </cell>
          <cell r="E1342" t="str">
            <v>9,43</v>
          </cell>
        </row>
        <row r="1343">
          <cell r="A1343">
            <v>2558</v>
          </cell>
          <cell r="B1343" t="str">
            <v>CONDULETE DE ALUMINIO TIPO C, PARA ELETRODUTO ROSCAVEL DE 1/2", COM TAMPA CEGA</v>
          </cell>
          <cell r="C1343" t="str">
            <v xml:space="preserve">UN    </v>
          </cell>
          <cell r="D1343" t="str">
            <v>AS</v>
          </cell>
          <cell r="E1343" t="str">
            <v>7,10</v>
          </cell>
        </row>
        <row r="1344">
          <cell r="A1344">
            <v>2560</v>
          </cell>
          <cell r="B1344" t="str">
            <v>CONDULETE DE ALUMINIO TIPO C, PARA ELETRODUTO ROSCAVEL DE 1", COM TAMPA CEGA</v>
          </cell>
          <cell r="C1344" t="str">
            <v xml:space="preserve">UN    </v>
          </cell>
          <cell r="D1344" t="str">
            <v>AS</v>
          </cell>
          <cell r="E1344" t="str">
            <v>12,50</v>
          </cell>
        </row>
        <row r="1345">
          <cell r="A1345">
            <v>2559</v>
          </cell>
          <cell r="B1345" t="str">
            <v>CONDULETE DE ALUMINIO TIPO C, PARA ELETRODUTO ROSCAVEL DE 3/4", COM TAMPA CEGA</v>
          </cell>
          <cell r="C1345" t="str">
            <v xml:space="preserve">UN    </v>
          </cell>
          <cell r="D1345" t="str">
            <v>AS</v>
          </cell>
          <cell r="E1345" t="str">
            <v>10,00</v>
          </cell>
        </row>
        <row r="1346">
          <cell r="A1346">
            <v>2592</v>
          </cell>
          <cell r="B1346" t="str">
            <v>CONDULETE DE ALUMINIO TIPO C, PARA ELETRODUTO ROSCAVEL DE 4", COM TAMPA CEGA</v>
          </cell>
          <cell r="C1346" t="str">
            <v xml:space="preserve">UN    </v>
          </cell>
          <cell r="D1346" t="str">
            <v>AS</v>
          </cell>
          <cell r="E1346" t="str">
            <v>165,77</v>
          </cell>
        </row>
        <row r="1347">
          <cell r="A1347">
            <v>2566</v>
          </cell>
          <cell r="B1347" t="str">
            <v>CONDULETE DE ALUMINIO TIPO E, PARA ELETRODUTO ROSCAVEL DE 1  1/4", COM TAMPA CEGA</v>
          </cell>
          <cell r="C1347" t="str">
            <v xml:space="preserve">UN    </v>
          </cell>
          <cell r="D1347" t="str">
            <v>AS</v>
          </cell>
          <cell r="E1347" t="str">
            <v>16,68</v>
          </cell>
        </row>
        <row r="1348">
          <cell r="A1348">
            <v>2589</v>
          </cell>
          <cell r="B1348" t="str">
            <v>CONDULETE DE ALUMINIO TIPO E, PARA ELETRODUTO ROSCAVEL DE 1 1/2", COM TAMPA CEGA</v>
          </cell>
          <cell r="C1348" t="str">
            <v xml:space="preserve">UN    </v>
          </cell>
          <cell r="D1348" t="str">
            <v>AS</v>
          </cell>
          <cell r="E1348" t="str">
            <v>22,17</v>
          </cell>
        </row>
        <row r="1349">
          <cell r="A1349">
            <v>2591</v>
          </cell>
          <cell r="B1349" t="str">
            <v>CONDULETE DE ALUMINIO TIPO E, PARA ELETRODUTO ROSCAVEL DE 1/2", COM TAMPA CEGA</v>
          </cell>
          <cell r="C1349" t="str">
            <v xml:space="preserve">UN    </v>
          </cell>
          <cell r="D1349" t="str">
            <v>AS</v>
          </cell>
          <cell r="E1349" t="str">
            <v>8,08</v>
          </cell>
        </row>
        <row r="1350">
          <cell r="A1350">
            <v>2590</v>
          </cell>
          <cell r="B1350" t="str">
            <v>CONDULETE DE ALUMINIO TIPO E, PARA ELETRODUTO ROSCAVEL DE 1", COM TAMPA CEGA</v>
          </cell>
          <cell r="C1350" t="str">
            <v xml:space="preserve">UN    </v>
          </cell>
          <cell r="D1350" t="str">
            <v>AS</v>
          </cell>
          <cell r="E1350" t="str">
            <v>13,60</v>
          </cell>
        </row>
        <row r="1351">
          <cell r="A1351">
            <v>2567</v>
          </cell>
          <cell r="B1351" t="str">
            <v>CONDULETE DE ALUMINIO TIPO E, PARA ELETRODUTO ROSCAVEL DE 2", COM TAMPA CEGA</v>
          </cell>
          <cell r="C1351" t="str">
            <v xml:space="preserve">UN    </v>
          </cell>
          <cell r="D1351" t="str">
            <v>AS</v>
          </cell>
          <cell r="E1351" t="str">
            <v>32,52</v>
          </cell>
        </row>
        <row r="1352">
          <cell r="A1352">
            <v>2565</v>
          </cell>
          <cell r="B1352" t="str">
            <v>CONDULETE DE ALUMINIO TIPO E, PARA ELETRODUTO ROSCAVEL DE 3/4", COM TAMPA CEGA</v>
          </cell>
          <cell r="C1352" t="str">
            <v xml:space="preserve">UN    </v>
          </cell>
          <cell r="D1352" t="str">
            <v>AS</v>
          </cell>
          <cell r="E1352" t="str">
            <v>8,10</v>
          </cell>
        </row>
        <row r="1353">
          <cell r="A1353">
            <v>2568</v>
          </cell>
          <cell r="B1353" t="str">
            <v>CONDULETE DE ALUMINIO TIPO E, PARA ELETRODUTO ROSCAVEL DE 3", COM TAMPA CEGA</v>
          </cell>
          <cell r="C1353" t="str">
            <v xml:space="preserve">UN    </v>
          </cell>
          <cell r="D1353" t="str">
            <v>AS</v>
          </cell>
          <cell r="E1353" t="str">
            <v>90,32</v>
          </cell>
        </row>
        <row r="1354">
          <cell r="A1354">
            <v>2594</v>
          </cell>
          <cell r="B1354" t="str">
            <v>CONDULETE DE ALUMINIO TIPO E, PARA ELETRODUTO ROSCAVEL DE 4", COM TAMPA CEGA</v>
          </cell>
          <cell r="C1354" t="str">
            <v xml:space="preserve">UN    </v>
          </cell>
          <cell r="D1354" t="str">
            <v>AS</v>
          </cell>
          <cell r="E1354" t="str">
            <v>150,47</v>
          </cell>
        </row>
        <row r="1355">
          <cell r="A1355">
            <v>2587</v>
          </cell>
          <cell r="B1355" t="str">
            <v>CONDULETE DE ALUMINIO TIPO LR, PARA ELETRODUTO ROSCAVEL DE 1 1/2", COM TAMPA CEGA</v>
          </cell>
          <cell r="C1355" t="str">
            <v xml:space="preserve">UN    </v>
          </cell>
          <cell r="D1355" t="str">
            <v>AS</v>
          </cell>
          <cell r="E1355" t="str">
            <v>25,64</v>
          </cell>
        </row>
        <row r="1356">
          <cell r="A1356">
            <v>2588</v>
          </cell>
          <cell r="B1356" t="str">
            <v>CONDULETE DE ALUMINIO TIPO LR, PARA ELETRODUTO ROSCAVEL DE 1 1/4", COM TAMPA CEGA</v>
          </cell>
          <cell r="C1356" t="str">
            <v xml:space="preserve">UN    </v>
          </cell>
          <cell r="D1356" t="str">
            <v>AS</v>
          </cell>
          <cell r="E1356" t="str">
            <v>20,37</v>
          </cell>
        </row>
        <row r="1357">
          <cell r="A1357">
            <v>2569</v>
          </cell>
          <cell r="B1357" t="str">
            <v>CONDULETE DE ALUMINIO TIPO LR, PARA ELETRODUTO ROSCAVEL DE 1/2", COM TAMPA CEGA</v>
          </cell>
          <cell r="C1357" t="str">
            <v xml:space="preserve">UN    </v>
          </cell>
          <cell r="D1357" t="str">
            <v>AS</v>
          </cell>
          <cell r="E1357" t="str">
            <v>7,85</v>
          </cell>
        </row>
        <row r="1358">
          <cell r="A1358">
            <v>2570</v>
          </cell>
          <cell r="B1358" t="str">
            <v>CONDULETE DE ALUMINIO TIPO LR, PARA ELETRODUTO ROSCAVEL DE 1", COM TAMPA CEGA</v>
          </cell>
          <cell r="C1358" t="str">
            <v xml:space="preserve">UN    </v>
          </cell>
          <cell r="D1358" t="str">
            <v>AS</v>
          </cell>
          <cell r="E1358" t="str">
            <v>13,16</v>
          </cell>
        </row>
        <row r="1359">
          <cell r="A1359">
            <v>2571</v>
          </cell>
          <cell r="B1359" t="str">
            <v>CONDULETE DE ALUMINIO TIPO LR, PARA ELETRODUTO ROSCAVEL DE 2", COM TAMPA CEGA</v>
          </cell>
          <cell r="C1359" t="str">
            <v xml:space="preserve">UN    </v>
          </cell>
          <cell r="D1359" t="str">
            <v>AS</v>
          </cell>
          <cell r="E1359" t="str">
            <v>39,05</v>
          </cell>
        </row>
        <row r="1360">
          <cell r="A1360">
            <v>2593</v>
          </cell>
          <cell r="B1360" t="str">
            <v>CONDULETE DE ALUMINIO TIPO LR, PARA ELETRODUTO ROSCAVEL DE 3/4", COM TAMPA CEGA</v>
          </cell>
          <cell r="C1360" t="str">
            <v xml:space="preserve">UN    </v>
          </cell>
          <cell r="D1360" t="str">
            <v>AS</v>
          </cell>
          <cell r="E1360" t="str">
            <v>8,37</v>
          </cell>
        </row>
        <row r="1361">
          <cell r="A1361">
            <v>2572</v>
          </cell>
          <cell r="B1361" t="str">
            <v>CONDULETE DE ALUMINIO TIPO LR, PARA ELETRODUTO ROSCAVEL DE 3", COM TAMPA CEGA</v>
          </cell>
          <cell r="C1361" t="str">
            <v xml:space="preserve">UN    </v>
          </cell>
          <cell r="D1361" t="str">
            <v>AS</v>
          </cell>
          <cell r="E1361" t="str">
            <v>115,50</v>
          </cell>
        </row>
        <row r="1362">
          <cell r="A1362">
            <v>2595</v>
          </cell>
          <cell r="B1362" t="str">
            <v>CONDULETE DE ALUMINIO TIPO LR, PARA ELETRODUTO ROSCAVEL DE 4", COM TAMPA CEGA</v>
          </cell>
          <cell r="C1362" t="str">
            <v xml:space="preserve">UN    </v>
          </cell>
          <cell r="D1362" t="str">
            <v>AS</v>
          </cell>
          <cell r="E1362" t="str">
            <v>180,21</v>
          </cell>
        </row>
        <row r="1363">
          <cell r="A1363">
            <v>2576</v>
          </cell>
          <cell r="B1363" t="str">
            <v>CONDULETE DE ALUMINIO TIPO T, PARA ELETRODUTO ROSCAVEL DE 1 1/2", COM TAMPA CEGA</v>
          </cell>
          <cell r="C1363" t="str">
            <v xml:space="preserve">UN    </v>
          </cell>
          <cell r="D1363" t="str">
            <v>AS</v>
          </cell>
          <cell r="E1363" t="str">
            <v>30,72</v>
          </cell>
        </row>
        <row r="1364">
          <cell r="A1364">
            <v>2575</v>
          </cell>
          <cell r="B1364" t="str">
            <v>CONDULETE DE ALUMINIO TIPO T, PARA ELETRODUTO ROSCAVEL DE 1 1/4", COM TAMPA CEGA</v>
          </cell>
          <cell r="C1364" t="str">
            <v xml:space="preserve">UN    </v>
          </cell>
          <cell r="D1364" t="str">
            <v>AS</v>
          </cell>
          <cell r="E1364" t="str">
            <v>23,09</v>
          </cell>
        </row>
        <row r="1365">
          <cell r="A1365">
            <v>2573</v>
          </cell>
          <cell r="B1365" t="str">
            <v>CONDULETE DE ALUMINIO TIPO T, PARA ELETRODUTO ROSCAVEL DE 1/2", COM TAMPA CEGA</v>
          </cell>
          <cell r="C1365" t="str">
            <v xml:space="preserve">UN    </v>
          </cell>
          <cell r="D1365" t="str">
            <v>AS</v>
          </cell>
          <cell r="E1365" t="str">
            <v>9,59</v>
          </cell>
        </row>
        <row r="1366">
          <cell r="A1366">
            <v>2586</v>
          </cell>
          <cell r="B1366" t="str">
            <v>CONDULETE DE ALUMINIO TIPO T, PARA ELETRODUTO ROSCAVEL DE 1", COM TAMPA CEGA</v>
          </cell>
          <cell r="C1366" t="str">
            <v xml:space="preserve">UN    </v>
          </cell>
          <cell r="D1366" t="str">
            <v>AS</v>
          </cell>
          <cell r="E1366" t="str">
            <v>15,54</v>
          </cell>
        </row>
        <row r="1367">
          <cell r="A1367">
            <v>2577</v>
          </cell>
          <cell r="B1367" t="str">
            <v>CONDULETE DE ALUMINIO TIPO T, PARA ELETRODUTO ROSCAVEL DE 2", COM TAMPA CEGA</v>
          </cell>
          <cell r="C1367" t="str">
            <v xml:space="preserve">UN    </v>
          </cell>
          <cell r="D1367" t="str">
            <v>AS</v>
          </cell>
          <cell r="E1367" t="str">
            <v>41,62</v>
          </cell>
        </row>
        <row r="1368">
          <cell r="A1368">
            <v>2574</v>
          </cell>
          <cell r="B1368" t="str">
            <v>CONDULETE DE ALUMINIO TIPO T, PARA ELETRODUTO ROSCAVEL DE 3/4", COM TAMPA CEGA</v>
          </cell>
          <cell r="C1368" t="str">
            <v xml:space="preserve">UN    </v>
          </cell>
          <cell r="D1368" t="str">
            <v>AS</v>
          </cell>
          <cell r="E1368" t="str">
            <v>9,65</v>
          </cell>
        </row>
        <row r="1369">
          <cell r="A1369">
            <v>2578</v>
          </cell>
          <cell r="B1369" t="str">
            <v>CONDULETE DE ALUMINIO TIPO T, PARA ELETRODUTO ROSCAVEL DE 3", COM TAMPA CEGA</v>
          </cell>
          <cell r="C1369" t="str">
            <v xml:space="preserve">UN    </v>
          </cell>
          <cell r="D1369" t="str">
            <v>AS</v>
          </cell>
          <cell r="E1369" t="str">
            <v>129,96</v>
          </cell>
        </row>
        <row r="1370">
          <cell r="A1370">
            <v>2585</v>
          </cell>
          <cell r="B1370" t="str">
            <v>CONDULETE DE ALUMINIO TIPO T, PARA ELETRODUTO ROSCAVEL DE 4", COM TAMPA CEGA</v>
          </cell>
          <cell r="C1370" t="str">
            <v xml:space="preserve">UN    </v>
          </cell>
          <cell r="D1370" t="str">
            <v>AS</v>
          </cell>
          <cell r="E1370" t="str">
            <v>178,34</v>
          </cell>
        </row>
        <row r="1371">
          <cell r="A1371">
            <v>12008</v>
          </cell>
          <cell r="B1371" t="str">
            <v>CONDULETE DE ALUMINIO TIPO TB, PARA ELETRODUTO ROSCAVEL DE 3", COM TAMPA CEGA</v>
          </cell>
          <cell r="C1371" t="str">
            <v xml:space="preserve">UN    </v>
          </cell>
          <cell r="D1371" t="str">
            <v>AS</v>
          </cell>
          <cell r="E1371" t="str">
            <v>95,68</v>
          </cell>
        </row>
        <row r="1372">
          <cell r="A1372">
            <v>2582</v>
          </cell>
          <cell r="B1372" t="str">
            <v>CONDULETE DE ALUMINIO TIPO X, PARA ELETRODUTO ROSCAVEL DE 1 1/2", COM TAMPA CEGA</v>
          </cell>
          <cell r="C1372" t="str">
            <v xml:space="preserve">UN    </v>
          </cell>
          <cell r="D1372" t="str">
            <v>AS</v>
          </cell>
          <cell r="E1372" t="str">
            <v>28,49</v>
          </cell>
        </row>
        <row r="1373">
          <cell r="A1373">
            <v>2597</v>
          </cell>
          <cell r="B1373" t="str">
            <v>CONDULETE DE ALUMINIO TIPO X, PARA ELETRODUTO ROSCAVEL DE 1 1/4", COM TAMPA CEGA</v>
          </cell>
          <cell r="C1373" t="str">
            <v xml:space="preserve">UN    </v>
          </cell>
          <cell r="D1373" t="str">
            <v>AS</v>
          </cell>
          <cell r="E1373" t="str">
            <v>24,42</v>
          </cell>
        </row>
        <row r="1374">
          <cell r="A1374">
            <v>2579</v>
          </cell>
          <cell r="B1374" t="str">
            <v>CONDULETE DE ALUMINIO TIPO X, PARA ELETRODUTO ROSCAVEL DE 1/2", COM TAMPA CEGA</v>
          </cell>
          <cell r="C1374" t="str">
            <v xml:space="preserve">UN    </v>
          </cell>
          <cell r="D1374" t="str">
            <v>AS</v>
          </cell>
          <cell r="E1374" t="str">
            <v>11,62</v>
          </cell>
        </row>
        <row r="1375">
          <cell r="A1375">
            <v>2581</v>
          </cell>
          <cell r="B1375" t="str">
            <v>CONDULETE DE ALUMINIO TIPO X, PARA ELETRODUTO ROSCAVEL DE 1", COM TAMPA CEGA</v>
          </cell>
          <cell r="C1375" t="str">
            <v xml:space="preserve">UN    </v>
          </cell>
          <cell r="D1375" t="str">
            <v>AS</v>
          </cell>
          <cell r="E1375" t="str">
            <v>14,88</v>
          </cell>
        </row>
        <row r="1376">
          <cell r="A1376">
            <v>2596</v>
          </cell>
          <cell r="B1376" t="str">
            <v>CONDULETE DE ALUMINIO TIPO X, PARA ELETRODUTO ROSCAVEL DE 2", COM TAMPA CEGA</v>
          </cell>
          <cell r="C1376" t="str">
            <v xml:space="preserve">UN    </v>
          </cell>
          <cell r="D1376" t="str">
            <v>AS</v>
          </cell>
          <cell r="E1376" t="str">
            <v>44,00</v>
          </cell>
        </row>
        <row r="1377">
          <cell r="A1377">
            <v>2580</v>
          </cell>
          <cell r="B1377" t="str">
            <v>CONDULETE DE ALUMINIO TIPO X, PARA ELETRODUTO ROSCAVEL DE 3/4", COM TAMPA CEGA</v>
          </cell>
          <cell r="C1377" t="str">
            <v xml:space="preserve">UN    </v>
          </cell>
          <cell r="D1377" t="str">
            <v>AS</v>
          </cell>
          <cell r="E1377" t="str">
            <v>12,74</v>
          </cell>
        </row>
        <row r="1378">
          <cell r="A1378">
            <v>2583</v>
          </cell>
          <cell r="B1378" t="str">
            <v>CONDULETE DE ALUMINIO TIPO X, PARA ELETRODUTO ROSCAVEL DE 3", COM TAMPA CEGA</v>
          </cell>
          <cell r="C1378" t="str">
            <v xml:space="preserve">UN    </v>
          </cell>
          <cell r="D1378" t="str">
            <v>AS</v>
          </cell>
          <cell r="E1378" t="str">
            <v>107,02</v>
          </cell>
        </row>
        <row r="1379">
          <cell r="A1379">
            <v>2584</v>
          </cell>
          <cell r="B1379" t="str">
            <v>CONDULETE DE ALUMINIO TIPO X, PARA ELETRODUTO ROSCAVEL DE 4", COM TAMPA CEGA</v>
          </cell>
          <cell r="C1379" t="str">
            <v xml:space="preserve">UN    </v>
          </cell>
          <cell r="D1379" t="str">
            <v>AS</v>
          </cell>
          <cell r="E1379" t="str">
            <v>178,16</v>
          </cell>
        </row>
        <row r="1380">
          <cell r="A1380">
            <v>12010</v>
          </cell>
          <cell r="B1380" t="str">
            <v>CONDULETE EM PVC, TIPO "B", SEM TAMPA, DE 1/2" OU 3/4"</v>
          </cell>
          <cell r="C1380" t="str">
            <v xml:space="preserve">UN    </v>
          </cell>
          <cell r="D1380" t="str">
            <v>CR</v>
          </cell>
          <cell r="E1380" t="str">
            <v>7,53</v>
          </cell>
        </row>
        <row r="1381">
          <cell r="A1381">
            <v>39329</v>
          </cell>
          <cell r="B1381" t="str">
            <v>CONDULETE EM PVC, TIPO "B", SEM TAMPA, DE 1"</v>
          </cell>
          <cell r="C1381" t="str">
            <v xml:space="preserve">UN    </v>
          </cell>
          <cell r="D1381" t="str">
            <v>CR</v>
          </cell>
          <cell r="E1381" t="str">
            <v>7,87</v>
          </cell>
        </row>
        <row r="1382">
          <cell r="A1382">
            <v>39330</v>
          </cell>
          <cell r="B1382" t="str">
            <v>CONDULETE EM PVC, TIPO "C", SEM TAMPA, DE 1/2"</v>
          </cell>
          <cell r="C1382" t="str">
            <v xml:space="preserve">UN    </v>
          </cell>
          <cell r="D1382" t="str">
            <v>CR</v>
          </cell>
          <cell r="E1382" t="str">
            <v>8,28</v>
          </cell>
        </row>
        <row r="1383">
          <cell r="A1383">
            <v>39332</v>
          </cell>
          <cell r="B1383" t="str">
            <v>CONDULETE EM PVC, TIPO "C", SEM TAMPA, DE 1"</v>
          </cell>
          <cell r="C1383" t="str">
            <v xml:space="preserve">UN    </v>
          </cell>
          <cell r="D1383" t="str">
            <v>CR</v>
          </cell>
          <cell r="E1383" t="str">
            <v>9,26</v>
          </cell>
        </row>
        <row r="1384">
          <cell r="A1384">
            <v>39331</v>
          </cell>
          <cell r="B1384" t="str">
            <v>CONDULETE EM PVC, TIPO "C", SEM TAMPA, DE 3/4"</v>
          </cell>
          <cell r="C1384" t="str">
            <v xml:space="preserve">UN    </v>
          </cell>
          <cell r="D1384" t="str">
            <v>CR</v>
          </cell>
          <cell r="E1384" t="str">
            <v>7,37</v>
          </cell>
        </row>
        <row r="1385">
          <cell r="A1385">
            <v>39333</v>
          </cell>
          <cell r="B1385" t="str">
            <v>CONDULETE EM PVC, TIPO "E", SEM TAMPA, DE 1/2"</v>
          </cell>
          <cell r="C1385" t="str">
            <v xml:space="preserve">UN    </v>
          </cell>
          <cell r="D1385" t="str">
            <v>CR</v>
          </cell>
          <cell r="E1385" t="str">
            <v>7,18</v>
          </cell>
        </row>
        <row r="1386">
          <cell r="A1386">
            <v>39335</v>
          </cell>
          <cell r="B1386" t="str">
            <v>CONDULETE EM PVC, TIPO "E", SEM TAMPA, DE 1"</v>
          </cell>
          <cell r="C1386" t="str">
            <v xml:space="preserve">UN    </v>
          </cell>
          <cell r="D1386" t="str">
            <v>CR</v>
          </cell>
          <cell r="E1386" t="str">
            <v>8,31</v>
          </cell>
        </row>
        <row r="1387">
          <cell r="A1387">
            <v>39334</v>
          </cell>
          <cell r="B1387" t="str">
            <v>CONDULETE EM PVC, TIPO "E", SEM TAMPA, DE 3/4"</v>
          </cell>
          <cell r="C1387" t="str">
            <v xml:space="preserve">UN    </v>
          </cell>
          <cell r="D1387" t="str">
            <v>CR</v>
          </cell>
          <cell r="E1387" t="str">
            <v>6,61</v>
          </cell>
        </row>
        <row r="1388">
          <cell r="A1388">
            <v>12016</v>
          </cell>
          <cell r="B1388" t="str">
            <v>CONDULETE EM PVC, TIPO "LB", SEM TAMPA, DE 1/2" OU 3/4"</v>
          </cell>
          <cell r="C1388" t="str">
            <v xml:space="preserve">UN    </v>
          </cell>
          <cell r="D1388" t="str">
            <v>CR</v>
          </cell>
          <cell r="E1388" t="str">
            <v>8,30</v>
          </cell>
        </row>
        <row r="1389">
          <cell r="A1389">
            <v>12015</v>
          </cell>
          <cell r="B1389" t="str">
            <v>CONDULETE EM PVC, TIPO "LB", SEM TAMPA, DE 1"</v>
          </cell>
          <cell r="C1389" t="str">
            <v xml:space="preserve">UN    </v>
          </cell>
          <cell r="D1389" t="str">
            <v>CR</v>
          </cell>
          <cell r="E1389" t="str">
            <v>9,66</v>
          </cell>
        </row>
        <row r="1390">
          <cell r="A1390">
            <v>12020</v>
          </cell>
          <cell r="B1390" t="str">
            <v>CONDULETE EM PVC, TIPO "LL", SEM TAMPA, DE 1/2" OU 3/4"</v>
          </cell>
          <cell r="C1390" t="str">
            <v xml:space="preserve">UN    </v>
          </cell>
          <cell r="D1390" t="str">
            <v>CR</v>
          </cell>
          <cell r="E1390" t="str">
            <v>8,30</v>
          </cell>
        </row>
        <row r="1391">
          <cell r="A1391">
            <v>12019</v>
          </cell>
          <cell r="B1391" t="str">
            <v>CONDULETE EM PVC, TIPO "LL", SEM TAMPA, DE 1"</v>
          </cell>
          <cell r="C1391" t="str">
            <v xml:space="preserve">UN    </v>
          </cell>
          <cell r="D1391" t="str">
            <v>CR</v>
          </cell>
          <cell r="E1391" t="str">
            <v>9,66</v>
          </cell>
        </row>
        <row r="1392">
          <cell r="A1392">
            <v>39336</v>
          </cell>
          <cell r="B1392" t="str">
            <v>CONDULETE EM PVC, TIPO "LR", SEM TAMPA, DE 1/2"</v>
          </cell>
          <cell r="C1392" t="str">
            <v xml:space="preserve">UN    </v>
          </cell>
          <cell r="D1392" t="str">
            <v>CR</v>
          </cell>
          <cell r="E1392" t="str">
            <v>8,28</v>
          </cell>
        </row>
        <row r="1393">
          <cell r="A1393">
            <v>39338</v>
          </cell>
          <cell r="B1393" t="str">
            <v>CONDULETE EM PVC, TIPO "LR", SEM TAMPA, DE 1"</v>
          </cell>
          <cell r="C1393" t="str">
            <v xml:space="preserve">UN    </v>
          </cell>
          <cell r="D1393" t="str">
            <v>CR</v>
          </cell>
          <cell r="E1393" t="str">
            <v>9,26</v>
          </cell>
        </row>
        <row r="1394">
          <cell r="A1394">
            <v>39337</v>
          </cell>
          <cell r="B1394" t="str">
            <v>CONDULETE EM PVC, TIPO "LR", SEM TAMPA, DE 3/4"</v>
          </cell>
          <cell r="C1394" t="str">
            <v xml:space="preserve">UN    </v>
          </cell>
          <cell r="D1394" t="str">
            <v>CR</v>
          </cell>
          <cell r="E1394" t="str">
            <v>7,37</v>
          </cell>
        </row>
        <row r="1395">
          <cell r="A1395">
            <v>39341</v>
          </cell>
          <cell r="B1395" t="str">
            <v>CONDULETE EM PVC, TIPO "T", SEM TAMPA, DE 1"</v>
          </cell>
          <cell r="C1395" t="str">
            <v xml:space="preserve">UN    </v>
          </cell>
          <cell r="D1395" t="str">
            <v>CR</v>
          </cell>
          <cell r="E1395" t="str">
            <v>12,07</v>
          </cell>
        </row>
        <row r="1396">
          <cell r="A1396">
            <v>39340</v>
          </cell>
          <cell r="B1396" t="str">
            <v>CONDULETE EM PVC, TIPO "T", SEM TAMPA, DE 3/4"</v>
          </cell>
          <cell r="C1396" t="str">
            <v xml:space="preserve">UN    </v>
          </cell>
          <cell r="D1396" t="str">
            <v>CR</v>
          </cell>
          <cell r="E1396" t="str">
            <v>8,86</v>
          </cell>
        </row>
        <row r="1397">
          <cell r="A1397">
            <v>12025</v>
          </cell>
          <cell r="B1397" t="str">
            <v>CONDULETE EM PVC, TIPO "TB", SEM TAMPA, DE 1/2" OU 3/4"</v>
          </cell>
          <cell r="C1397" t="str">
            <v xml:space="preserve">UN    </v>
          </cell>
          <cell r="D1397" t="str">
            <v>CR</v>
          </cell>
          <cell r="E1397" t="str">
            <v>9,15</v>
          </cell>
        </row>
        <row r="1398">
          <cell r="A1398">
            <v>39342</v>
          </cell>
          <cell r="B1398" t="str">
            <v>CONDULETE EM PVC, TIPO "TB", SEM TAMPA, DE 1"</v>
          </cell>
          <cell r="C1398" t="str">
            <v xml:space="preserve">UN    </v>
          </cell>
          <cell r="D1398" t="str">
            <v>CR</v>
          </cell>
          <cell r="E1398" t="str">
            <v>12,07</v>
          </cell>
        </row>
        <row r="1399">
          <cell r="A1399">
            <v>39343</v>
          </cell>
          <cell r="B1399" t="str">
            <v>CONDULETE EM PVC, TIPO "X", SEM TAMPA, DE 1/2"</v>
          </cell>
          <cell r="C1399" t="str">
            <v xml:space="preserve">UN    </v>
          </cell>
          <cell r="D1399" t="str">
            <v>CR</v>
          </cell>
          <cell r="E1399" t="str">
            <v>10,19</v>
          </cell>
        </row>
        <row r="1400">
          <cell r="A1400">
            <v>39345</v>
          </cell>
          <cell r="B1400" t="str">
            <v>CONDULETE EM PVC, TIPO "X", SEM TAMPA, DE 1"</v>
          </cell>
          <cell r="C1400" t="str">
            <v xml:space="preserve">UN    </v>
          </cell>
          <cell r="D1400" t="str">
            <v>CR</v>
          </cell>
          <cell r="E1400" t="str">
            <v>13,79</v>
          </cell>
        </row>
        <row r="1401">
          <cell r="A1401">
            <v>39344</v>
          </cell>
          <cell r="B1401" t="str">
            <v>CONDULETE EM PVC, TIPO "X", SEM TAMPA, DE 3/4"</v>
          </cell>
          <cell r="C1401" t="str">
            <v xml:space="preserve">UN    </v>
          </cell>
          <cell r="D1401" t="str">
            <v>CR</v>
          </cell>
          <cell r="E1401" t="str">
            <v>9,85</v>
          </cell>
        </row>
        <row r="1402">
          <cell r="A1402">
            <v>12623</v>
          </cell>
          <cell r="B1402" t="str">
            <v>CONDUTOR PLUVIAL, PVC, CIRCULAR, DIAMETRO ENTRE 80 E 100 MM, PARA DRENAGEM PREDIAL</v>
          </cell>
          <cell r="C1402" t="str">
            <v xml:space="preserve">M     </v>
          </cell>
          <cell r="D1402" t="str">
            <v>AS</v>
          </cell>
          <cell r="E1402" t="str">
            <v>11,53</v>
          </cell>
        </row>
        <row r="1403">
          <cell r="A1403">
            <v>34498</v>
          </cell>
          <cell r="B1403" t="str">
            <v>CONE DE SINALIZACAO EM PVC FLEXIVEL, H = 70 / 76 CM (NBR 15071)</v>
          </cell>
          <cell r="C1403" t="str">
            <v xml:space="preserve">UN    </v>
          </cell>
          <cell r="D1403" t="str">
            <v>CR</v>
          </cell>
          <cell r="E1403" t="str">
            <v>112,72</v>
          </cell>
        </row>
        <row r="1404">
          <cell r="A1404">
            <v>13244</v>
          </cell>
          <cell r="B1404" t="str">
            <v>CONE DE SINALIZACAO EM PVC RIGIDO COM FAIXA REFLETIVA, H = 70 / 76 CM</v>
          </cell>
          <cell r="C1404" t="str">
            <v xml:space="preserve">UN    </v>
          </cell>
          <cell r="D1404" t="str">
            <v xml:space="preserve">C </v>
          </cell>
          <cell r="E1404" t="str">
            <v>47,45</v>
          </cell>
        </row>
        <row r="1405">
          <cell r="A1405">
            <v>38998</v>
          </cell>
          <cell r="B1405" t="str">
            <v>CONECTOR / ADAPTADOR FEMEA, COM INSERTO METALICO, PPR, DN 25 MM X 1/2", PARA AGUA QUENTE E FRIA PREDIAL</v>
          </cell>
          <cell r="C1405" t="str">
            <v xml:space="preserve">UN    </v>
          </cell>
          <cell r="D1405" t="str">
            <v>AS</v>
          </cell>
          <cell r="E1405" t="str">
            <v>12,42</v>
          </cell>
        </row>
        <row r="1406">
          <cell r="A1406">
            <v>38999</v>
          </cell>
          <cell r="B1406" t="str">
            <v>CONECTOR / ADAPTADOR FEMEA, COM INSERTO METALICO, PPR, DN 32 MM X 3/4", PARA AGUA QUENTE E FRIA PREDIAL</v>
          </cell>
          <cell r="C1406" t="str">
            <v xml:space="preserve">UN    </v>
          </cell>
          <cell r="D1406" t="str">
            <v>AS</v>
          </cell>
          <cell r="E1406" t="str">
            <v>20,55</v>
          </cell>
        </row>
        <row r="1407">
          <cell r="A1407">
            <v>38996</v>
          </cell>
          <cell r="B1407" t="str">
            <v>CONECTOR / ADAPTADOR MACHO, COM INSERTO METALICO, PPR, DN 25 MM X 1/2", PARA AGUA QUENTE E FRIA PREDIAL</v>
          </cell>
          <cell r="C1407" t="str">
            <v xml:space="preserve">UN    </v>
          </cell>
          <cell r="D1407" t="str">
            <v>AS</v>
          </cell>
          <cell r="E1407" t="str">
            <v>17,94</v>
          </cell>
        </row>
        <row r="1408">
          <cell r="A1408">
            <v>38997</v>
          </cell>
          <cell r="B1408" t="str">
            <v>CONECTOR / ADAPTADOR MACHO, COM INSERTO METALICO, PPR, DN 32 MM X 3/4", PARA AGUA QUENTE E FRIA PREDIAL</v>
          </cell>
          <cell r="C1408" t="str">
            <v xml:space="preserve">UN    </v>
          </cell>
          <cell r="D1408" t="str">
            <v>AS</v>
          </cell>
          <cell r="E1408" t="str">
            <v>29,04</v>
          </cell>
        </row>
        <row r="1409">
          <cell r="A1409">
            <v>39862</v>
          </cell>
          <cell r="B1409" t="str">
            <v>CONECTOR BRONZE/LATAO (REF 603) SEM ANEL DE SOLDA, BOLSA X ROSCA F, 15 MM X 1/2"</v>
          </cell>
          <cell r="C1409" t="str">
            <v xml:space="preserve">UN    </v>
          </cell>
          <cell r="D1409" t="str">
            <v>CR</v>
          </cell>
          <cell r="E1409" t="str">
            <v>9,38</v>
          </cell>
        </row>
        <row r="1410">
          <cell r="A1410">
            <v>39863</v>
          </cell>
          <cell r="B1410" t="str">
            <v>CONECTOR BRONZE/LATAO (REF 603) SEM ANEL DE SOLDA, BOLSA X ROSCA F, 22 MM X 1/2"</v>
          </cell>
          <cell r="C1410" t="str">
            <v xml:space="preserve">UN    </v>
          </cell>
          <cell r="D1410" t="str">
            <v>CR</v>
          </cell>
          <cell r="E1410" t="str">
            <v>9,51</v>
          </cell>
        </row>
        <row r="1411">
          <cell r="A1411">
            <v>39864</v>
          </cell>
          <cell r="B1411" t="str">
            <v>CONECTOR BRONZE/LATAO (REF 603) SEM ANEL DE SOLDA, BOLSA X ROSCA F, 22 MM X 3/4"</v>
          </cell>
          <cell r="C1411" t="str">
            <v xml:space="preserve">UN    </v>
          </cell>
          <cell r="D1411" t="str">
            <v>CR</v>
          </cell>
          <cell r="E1411" t="str">
            <v>11,81</v>
          </cell>
        </row>
        <row r="1412">
          <cell r="A1412">
            <v>39865</v>
          </cell>
          <cell r="B1412" t="str">
            <v>CONECTOR BRONZE/LATAO (REF 603) SEM ANEL DE SOLDA, BOLSA X ROSCA F, 28 MM X 1/2"</v>
          </cell>
          <cell r="C1412" t="str">
            <v xml:space="preserve">UN    </v>
          </cell>
          <cell r="D1412" t="str">
            <v>CR</v>
          </cell>
          <cell r="E1412" t="str">
            <v>16,64</v>
          </cell>
        </row>
        <row r="1413">
          <cell r="A1413">
            <v>2517</v>
          </cell>
          <cell r="B1413" t="str">
            <v>CONECTOR CURVO 90 GRAUS DE ALUMINIO, BITOLA 1 1/2", PARA ADAPTAR ENTRADA DE ELETRODUTO METALICO FLEXIVEL EM QUADROS</v>
          </cell>
          <cell r="C1413" t="str">
            <v xml:space="preserve">UN    </v>
          </cell>
          <cell r="D1413" t="str">
            <v>AS</v>
          </cell>
          <cell r="E1413" t="str">
            <v>17,75</v>
          </cell>
        </row>
        <row r="1414">
          <cell r="A1414">
            <v>2522</v>
          </cell>
          <cell r="B1414" t="str">
            <v>CONECTOR CURVO 90 GRAUS DE ALUMINIO, BITOLA 1 1/4", PARA ADAPTAR ENTRADA DE ELETRODUTO METALICO FLEXIVEL EM QUADROS</v>
          </cell>
          <cell r="C1414" t="str">
            <v xml:space="preserve">UN    </v>
          </cell>
          <cell r="D1414" t="str">
            <v>AS</v>
          </cell>
          <cell r="E1414" t="str">
            <v>11,47</v>
          </cell>
        </row>
        <row r="1415">
          <cell r="A1415">
            <v>2548</v>
          </cell>
          <cell r="B1415" t="str">
            <v>CONECTOR CURVO 90 GRAUS DE ALUMINIO, BITOLA 1/2", PARA ADAPTAR ENTRADA DE ELETRODUTO METALICO FLEXIVEL EM QUADROS</v>
          </cell>
          <cell r="C1415" t="str">
            <v xml:space="preserve">UN    </v>
          </cell>
          <cell r="D1415" t="str">
            <v>AS</v>
          </cell>
          <cell r="E1415" t="str">
            <v>7,05</v>
          </cell>
        </row>
        <row r="1416">
          <cell r="A1416">
            <v>2516</v>
          </cell>
          <cell r="B1416" t="str">
            <v>CONECTOR CURVO 90 GRAUS DE ALUMINIO, BITOLA 1", PARA ADAPTAR ENTRADA DE ELETRODUTO METALICO FLEXIVEL EM QUADROS</v>
          </cell>
          <cell r="C1416" t="str">
            <v xml:space="preserve">UN    </v>
          </cell>
          <cell r="D1416" t="str">
            <v>AS</v>
          </cell>
          <cell r="E1416" t="str">
            <v>9,21</v>
          </cell>
        </row>
        <row r="1417">
          <cell r="A1417">
            <v>2518</v>
          </cell>
          <cell r="B1417" t="str">
            <v>CONECTOR CURVO 90 GRAUS DE ALUMINIO, BITOLA 2 1/2", PARA ADAPTAR ENTRADA DE ELETRODUTO METALICO FLEXIVEL EM QUADROS</v>
          </cell>
          <cell r="C1417" t="str">
            <v xml:space="preserve">UN    </v>
          </cell>
          <cell r="D1417" t="str">
            <v>AS</v>
          </cell>
          <cell r="E1417" t="str">
            <v>84,49</v>
          </cell>
        </row>
        <row r="1418">
          <cell r="A1418">
            <v>2521</v>
          </cell>
          <cell r="B1418" t="str">
            <v>CONECTOR CURVO 90 GRAUS DE ALUMINIO, BITOLA 2", PARA ADAPTAR ENTRADA DE ELETRODUTO METALICO FLEXIVEL EM QUADROS</v>
          </cell>
          <cell r="C1418" t="str">
            <v xml:space="preserve">UN    </v>
          </cell>
          <cell r="D1418" t="str">
            <v>AS</v>
          </cell>
          <cell r="E1418" t="str">
            <v>35,96</v>
          </cell>
        </row>
        <row r="1419">
          <cell r="A1419">
            <v>2515</v>
          </cell>
          <cell r="B1419" t="str">
            <v>CONECTOR CURVO 90 GRAUS DE ALUMINIO, BITOLA 3/4", PARA ADAPTAR ENTRADA DE ELETRODUTO METALICO FLEXIVEL EM QUADROS</v>
          </cell>
          <cell r="C1419" t="str">
            <v xml:space="preserve">UN    </v>
          </cell>
          <cell r="D1419" t="str">
            <v>AS</v>
          </cell>
          <cell r="E1419" t="str">
            <v>7,66</v>
          </cell>
        </row>
        <row r="1420">
          <cell r="A1420">
            <v>2519</v>
          </cell>
          <cell r="B1420" t="str">
            <v>CONECTOR CURVO 90 GRAUS DE ALUMINIO, BITOLA 3", PARA ADAPTAR ENTRADA DE ELETRODUTO METALICO FLEXIVEL EM QUADROS</v>
          </cell>
          <cell r="C1420" t="str">
            <v xml:space="preserve">UN    </v>
          </cell>
          <cell r="D1420" t="str">
            <v>AS</v>
          </cell>
          <cell r="E1420" t="str">
            <v>101,88</v>
          </cell>
        </row>
        <row r="1421">
          <cell r="A1421">
            <v>2520</v>
          </cell>
          <cell r="B1421" t="str">
            <v>CONECTOR CURVO 90 GRAUS DE ALUMINIO, BITOLA 4", PARA ADAPTAR ENTRADA DE ELETRODUTO METALICO FLEXIVEL EM QUADROS</v>
          </cell>
          <cell r="C1421" t="str">
            <v xml:space="preserve">UN    </v>
          </cell>
          <cell r="D1421" t="str">
            <v>AS</v>
          </cell>
          <cell r="E1421" t="str">
            <v>187,51</v>
          </cell>
        </row>
        <row r="1422">
          <cell r="A1422">
            <v>1602</v>
          </cell>
          <cell r="B1422" t="str">
            <v>CONECTOR DE ALUMINIO TIPO PRENSA CABO, BITOLA 1 1/2", PARA CABOS DE DIAMETRO DE 37 A 40 MM</v>
          </cell>
          <cell r="C1422" t="str">
            <v xml:space="preserve">UN    </v>
          </cell>
          <cell r="D1422" t="str">
            <v>CR</v>
          </cell>
          <cell r="E1422" t="str">
            <v>42,71</v>
          </cell>
        </row>
        <row r="1423">
          <cell r="A1423">
            <v>1601</v>
          </cell>
          <cell r="B1423" t="str">
            <v>CONECTOR DE ALUMINIO TIPO PRENSA CABO, BITOLA 1 1/4", PARA CABOS DE DIAMETRO DE 31 A 34 MM</v>
          </cell>
          <cell r="C1423" t="str">
            <v xml:space="preserve">UN    </v>
          </cell>
          <cell r="D1423" t="str">
            <v>CR</v>
          </cell>
          <cell r="E1423" t="str">
            <v>38,07</v>
          </cell>
        </row>
        <row r="1424">
          <cell r="A1424">
            <v>1598</v>
          </cell>
          <cell r="B1424" t="str">
            <v>CONECTOR DE ALUMINIO TIPO PRENSA CABO, BITOLA 1/2", PARA CABOS DE DIAMETRO DE 12,5 A 15 MM</v>
          </cell>
          <cell r="C1424" t="str">
            <v xml:space="preserve">UN    </v>
          </cell>
          <cell r="D1424" t="str">
            <v>CR</v>
          </cell>
          <cell r="E1424" t="str">
            <v>11,26</v>
          </cell>
        </row>
        <row r="1425">
          <cell r="A1425">
            <v>1600</v>
          </cell>
          <cell r="B1425" t="str">
            <v>CONECTOR DE ALUMINIO TIPO PRENSA CABO, BITOLA 1", PARA CABOS DE DIAMETRO DE 22,5 A 25 MM</v>
          </cell>
          <cell r="C1425" t="str">
            <v xml:space="preserve">UN    </v>
          </cell>
          <cell r="D1425" t="str">
            <v>CR</v>
          </cell>
          <cell r="E1425" t="str">
            <v>16,63</v>
          </cell>
        </row>
        <row r="1426">
          <cell r="A1426">
            <v>1603</v>
          </cell>
          <cell r="B1426" t="str">
            <v>CONECTOR DE ALUMINIO TIPO PRENSA CABO, BITOLA 2", PARA CABOS DE DIAMETRO DE 47,5 A 50 MM</v>
          </cell>
          <cell r="C1426" t="str">
            <v xml:space="preserve">UN    </v>
          </cell>
          <cell r="D1426" t="str">
            <v>CR</v>
          </cell>
          <cell r="E1426" t="str">
            <v>64,49</v>
          </cell>
        </row>
        <row r="1427">
          <cell r="A1427">
            <v>1599</v>
          </cell>
          <cell r="B1427" t="str">
            <v>CONECTOR DE ALUMINIO TIPO PRENSA CABO, BITOLA 3/4", PARA CABOS DE DIAMETRO DE 17,5 A 20 MM</v>
          </cell>
          <cell r="C1427" t="str">
            <v xml:space="preserve">UN    </v>
          </cell>
          <cell r="D1427" t="str">
            <v>CR</v>
          </cell>
          <cell r="E1427" t="str">
            <v>13,07</v>
          </cell>
        </row>
        <row r="1428">
          <cell r="A1428">
            <v>1597</v>
          </cell>
          <cell r="B1428" t="str">
            <v>CONECTOR DE ALUMINIO TIPO PRENSA CABO, BITOLA 3/8", PARA CABOS DE DIAMETRO DE 9 A 10 MM</v>
          </cell>
          <cell r="C1428" t="str">
            <v xml:space="preserve">UN    </v>
          </cell>
          <cell r="D1428" t="str">
            <v>CR</v>
          </cell>
          <cell r="E1428" t="str">
            <v>10,59</v>
          </cell>
        </row>
        <row r="1429">
          <cell r="A1429">
            <v>39600</v>
          </cell>
          <cell r="B1429" t="str">
            <v>CONECTOR FEMEA RJ - 45, CATEGORIA 5 E</v>
          </cell>
          <cell r="C1429" t="str">
            <v xml:space="preserve">UN    </v>
          </cell>
          <cell r="D1429" t="str">
            <v>AS</v>
          </cell>
          <cell r="E1429" t="str">
            <v>12,03</v>
          </cell>
        </row>
        <row r="1430">
          <cell r="A1430">
            <v>39601</v>
          </cell>
          <cell r="B1430" t="str">
            <v>CONECTOR FEMEA RJ - 45, CATEGORIA 6</v>
          </cell>
          <cell r="C1430" t="str">
            <v xml:space="preserve">UN    </v>
          </cell>
          <cell r="D1430" t="str">
            <v>AS</v>
          </cell>
          <cell r="E1430" t="str">
            <v>20,92</v>
          </cell>
        </row>
        <row r="1431">
          <cell r="A1431">
            <v>39602</v>
          </cell>
          <cell r="B1431" t="str">
            <v>CONECTOR MACHO RJ - 45, CATEGORIA 5 E</v>
          </cell>
          <cell r="C1431" t="str">
            <v xml:space="preserve">UN    </v>
          </cell>
          <cell r="D1431" t="str">
            <v>AS</v>
          </cell>
          <cell r="E1431" t="str">
            <v>1,37</v>
          </cell>
        </row>
        <row r="1432">
          <cell r="A1432">
            <v>39603</v>
          </cell>
          <cell r="B1432" t="str">
            <v>CONECTOR MACHO RJ - 45, CATEGORIA 6</v>
          </cell>
          <cell r="C1432" t="str">
            <v xml:space="preserve">UN    </v>
          </cell>
          <cell r="D1432" t="str">
            <v>AS</v>
          </cell>
          <cell r="E1432" t="str">
            <v>2,36</v>
          </cell>
        </row>
        <row r="1433">
          <cell r="A1433">
            <v>11821</v>
          </cell>
          <cell r="B1433" t="str">
            <v>CONECTOR METALICO TIPO PARAFUSO FENDIDO (SPLIT BOLT), COM SEPARADOR DE CABOS BIMETALICOS, PARA CABOS ATE 25 MM2</v>
          </cell>
          <cell r="C1433" t="str">
            <v xml:space="preserve">UN    </v>
          </cell>
          <cell r="D1433" t="str">
            <v>CR</v>
          </cell>
          <cell r="E1433" t="str">
            <v>8,70</v>
          </cell>
        </row>
        <row r="1434">
          <cell r="A1434">
            <v>1562</v>
          </cell>
          <cell r="B1434" t="str">
            <v>CONECTOR METALICO TIPO PARAFUSO FENDIDO (SPLIT BOLT), COM SEPARADOR DE CABOS BIMETALICOS, PARA CABOS ATE 50 MM2</v>
          </cell>
          <cell r="C1434" t="str">
            <v xml:space="preserve">UN    </v>
          </cell>
          <cell r="D1434" t="str">
            <v>CR</v>
          </cell>
          <cell r="E1434" t="str">
            <v>14,25</v>
          </cell>
        </row>
        <row r="1435">
          <cell r="A1435">
            <v>1563</v>
          </cell>
          <cell r="B1435" t="str">
            <v>CONECTOR METALICO TIPO PARAFUSO FENDIDO (SPLIT BOLT), COM SEPARADOR DE CABOS BIMETALICOS, PARA CABOS ATE 70 MM2</v>
          </cell>
          <cell r="C1435" t="str">
            <v xml:space="preserve">UN    </v>
          </cell>
          <cell r="D1435" t="str">
            <v>CR</v>
          </cell>
          <cell r="E1435" t="str">
            <v>19,12</v>
          </cell>
        </row>
        <row r="1436">
          <cell r="A1436">
            <v>11856</v>
          </cell>
          <cell r="B1436" t="str">
            <v>CONECTOR METALICO TIPO PARAFUSO FENDIDO (SPLIT BOLT), PARA CABOS ATE 10 MM2</v>
          </cell>
          <cell r="C1436" t="str">
            <v xml:space="preserve">UN    </v>
          </cell>
          <cell r="D1436" t="str">
            <v xml:space="preserve">C </v>
          </cell>
          <cell r="E1436" t="str">
            <v>5,70</v>
          </cell>
        </row>
        <row r="1437">
          <cell r="A1437">
            <v>11857</v>
          </cell>
          <cell r="B1437" t="str">
            <v>CONECTOR METALICO TIPO PARAFUSO FENDIDO (SPLIT BOLT), PARA CABOS ATE 120 MM2</v>
          </cell>
          <cell r="C1437" t="str">
            <v xml:space="preserve">UN    </v>
          </cell>
          <cell r="D1437" t="str">
            <v>CR</v>
          </cell>
          <cell r="E1437" t="str">
            <v>30,00</v>
          </cell>
        </row>
        <row r="1438">
          <cell r="A1438">
            <v>11858</v>
          </cell>
          <cell r="B1438" t="str">
            <v>CONECTOR METALICO TIPO PARAFUSO FENDIDO (SPLIT BOLT), PARA CABOS ATE 150 MM2</v>
          </cell>
          <cell r="C1438" t="str">
            <v xml:space="preserve">UN    </v>
          </cell>
          <cell r="D1438" t="str">
            <v>CR</v>
          </cell>
          <cell r="E1438" t="str">
            <v>37,23</v>
          </cell>
        </row>
        <row r="1439">
          <cell r="A1439">
            <v>1539</v>
          </cell>
          <cell r="B1439" t="str">
            <v>CONECTOR METALICO TIPO PARAFUSO FENDIDO (SPLIT BOLT), PARA CABOS ATE 16 MM2</v>
          </cell>
          <cell r="C1439" t="str">
            <v xml:space="preserve">UN    </v>
          </cell>
          <cell r="D1439" t="str">
            <v>CR</v>
          </cell>
          <cell r="E1439" t="str">
            <v>6,70</v>
          </cell>
        </row>
        <row r="1440">
          <cell r="A1440">
            <v>11859</v>
          </cell>
          <cell r="B1440" t="str">
            <v>CONECTOR METALICO TIPO PARAFUSO FENDIDO (SPLIT BOLT), PARA CABOS ATE 185 MM2</v>
          </cell>
          <cell r="C1440" t="str">
            <v xml:space="preserve">UN    </v>
          </cell>
          <cell r="D1440" t="str">
            <v>CR</v>
          </cell>
          <cell r="E1440" t="str">
            <v>50,65</v>
          </cell>
        </row>
        <row r="1441">
          <cell r="A1441">
            <v>1550</v>
          </cell>
          <cell r="B1441" t="str">
            <v>CONECTOR METALICO TIPO PARAFUSO FENDIDO (SPLIT BOLT), PARA CABOS ATE 25 MM2</v>
          </cell>
          <cell r="C1441" t="str">
            <v xml:space="preserve">UN    </v>
          </cell>
          <cell r="D1441" t="str">
            <v>CR</v>
          </cell>
          <cell r="E1441" t="str">
            <v>7,07</v>
          </cell>
        </row>
        <row r="1442">
          <cell r="A1442">
            <v>11854</v>
          </cell>
          <cell r="B1442" t="str">
            <v>CONECTOR METALICO TIPO PARAFUSO FENDIDO (SPLIT BOLT), PARA CABOS ATE 35 MM2</v>
          </cell>
          <cell r="C1442" t="str">
            <v xml:space="preserve">UN    </v>
          </cell>
          <cell r="D1442" t="str">
            <v>CR</v>
          </cell>
          <cell r="E1442" t="str">
            <v>8,83</v>
          </cell>
        </row>
        <row r="1443">
          <cell r="A1443">
            <v>11862</v>
          </cell>
          <cell r="B1443" t="str">
            <v>CONECTOR METALICO TIPO PARAFUSO FENDIDO (SPLIT BOLT), PARA CABOS ATE 50 MM2</v>
          </cell>
          <cell r="C1443" t="str">
            <v xml:space="preserve">UN    </v>
          </cell>
          <cell r="D1443" t="str">
            <v>CR</v>
          </cell>
          <cell r="E1443" t="str">
            <v>12,38</v>
          </cell>
        </row>
        <row r="1444">
          <cell r="A1444">
            <v>11863</v>
          </cell>
          <cell r="B1444" t="str">
            <v>CONECTOR METALICO TIPO PARAFUSO FENDIDO (SPLIT BOLT), PARA CABOS ATE 6 MM2</v>
          </cell>
          <cell r="C1444" t="str">
            <v xml:space="preserve">UN    </v>
          </cell>
          <cell r="D1444" t="str">
            <v>CR</v>
          </cell>
          <cell r="E1444" t="str">
            <v>5,00</v>
          </cell>
        </row>
        <row r="1445">
          <cell r="A1445">
            <v>11855</v>
          </cell>
          <cell r="B1445" t="str">
            <v>CONECTOR METALICO TIPO PARAFUSO FENDIDO (SPLIT BOLT), PARA CABOS ATE 70 MM2</v>
          </cell>
          <cell r="C1445" t="str">
            <v xml:space="preserve">UN    </v>
          </cell>
          <cell r="D1445" t="str">
            <v>CR</v>
          </cell>
          <cell r="E1445" t="str">
            <v>18,49</v>
          </cell>
        </row>
        <row r="1446">
          <cell r="A1446">
            <v>11864</v>
          </cell>
          <cell r="B1446" t="str">
            <v>CONECTOR METALICO TIPO PARAFUSO FENDIDO (SPLIT BOLT), PARA CABOS ATE 95 MM2</v>
          </cell>
          <cell r="C1446" t="str">
            <v xml:space="preserve">UN    </v>
          </cell>
          <cell r="D1446" t="str">
            <v>CR</v>
          </cell>
          <cell r="E1446" t="str">
            <v>27,95</v>
          </cell>
        </row>
        <row r="1447">
          <cell r="A1447">
            <v>2527</v>
          </cell>
          <cell r="B1447" t="str">
            <v>CONECTOR RETO DE ALUMINIO PARA ELETRODUTO DE 1 1/2", PARA ADAPTAR ENTRADA DE ELETRODUTO METALICO FLEXIVEL EM QUADROS</v>
          </cell>
          <cell r="C1447" t="str">
            <v xml:space="preserve">UN    </v>
          </cell>
          <cell r="D1447" t="str">
            <v>AS</v>
          </cell>
          <cell r="E1447" t="str">
            <v>6,35</v>
          </cell>
        </row>
        <row r="1448">
          <cell r="A1448">
            <v>2526</v>
          </cell>
          <cell r="B1448" t="str">
            <v>CONECTOR RETO DE ALUMINIO PARA ELETRODUTO DE 1 1/4", PARA ADAPTAR ENTRADA DE ELETRODUTO METALICO FLEXIVEL EM QUADROS</v>
          </cell>
          <cell r="C1448" t="str">
            <v xml:space="preserve">UN    </v>
          </cell>
          <cell r="D1448" t="str">
            <v>AS</v>
          </cell>
          <cell r="E1448" t="str">
            <v>4,07</v>
          </cell>
        </row>
        <row r="1449">
          <cell r="A1449">
            <v>2487</v>
          </cell>
          <cell r="B1449" t="str">
            <v>CONECTOR RETO DE ALUMINIO PARA ELETRODUTO DE 1/2", PARA ADAPTAR ENTRADA DE ELETRODUTO METALICO FLEXIVEL EM QUADROS</v>
          </cell>
          <cell r="C1449" t="str">
            <v xml:space="preserve">UN    </v>
          </cell>
          <cell r="D1449" t="str">
            <v>AS</v>
          </cell>
          <cell r="E1449" t="str">
            <v>1,39</v>
          </cell>
        </row>
        <row r="1450">
          <cell r="A1450">
            <v>2483</v>
          </cell>
          <cell r="B1450" t="str">
            <v>CONECTOR RETO DE ALUMINIO PARA ELETRODUTO DE 1", PARA ADAPTAR ENTRADA DE ELETRODUTO METALICO FLEXIVEL EM QUADROS</v>
          </cell>
          <cell r="C1450" t="str">
            <v xml:space="preserve">UN    </v>
          </cell>
          <cell r="D1450" t="str">
            <v>AS</v>
          </cell>
          <cell r="E1450" t="str">
            <v>2,90</v>
          </cell>
        </row>
        <row r="1451">
          <cell r="A1451">
            <v>2528</v>
          </cell>
          <cell r="B1451" t="str">
            <v>CONECTOR RETO DE ALUMINIO PARA ELETRODUTO DE 2 1/2", PARA ADAPTAR ENTRADA DE ELETRODUTO METALICO FLEXIVEL EM QUADROS</v>
          </cell>
          <cell r="C1451" t="str">
            <v xml:space="preserve">UN    </v>
          </cell>
          <cell r="D1451" t="str">
            <v>AS</v>
          </cell>
          <cell r="E1451" t="str">
            <v>15,99</v>
          </cell>
        </row>
        <row r="1452">
          <cell r="A1452">
            <v>2489</v>
          </cell>
          <cell r="B1452" t="str">
            <v>CONECTOR RETO DE ALUMINIO PARA ELETRODUTO DE 2", PARA ADAPTAR ENTRADA DE ELETRODUTO METALICO FLEXIVEL EM QUADROS</v>
          </cell>
          <cell r="C1452" t="str">
            <v xml:space="preserve">UN    </v>
          </cell>
          <cell r="D1452" t="str">
            <v>AS</v>
          </cell>
          <cell r="E1452" t="str">
            <v>7,04</v>
          </cell>
        </row>
        <row r="1453">
          <cell r="A1453">
            <v>2488</v>
          </cell>
          <cell r="B1453" t="str">
            <v>CONECTOR RETO DE ALUMINIO PARA ELETRODUTO DE 3/4", PARA ADAPTAR ENTRADA DE ELETRODUTO METALICO FLEXIVEL EM QUADROS</v>
          </cell>
          <cell r="C1453" t="str">
            <v xml:space="preserve">UN    </v>
          </cell>
          <cell r="D1453" t="str">
            <v>AS</v>
          </cell>
          <cell r="E1453" t="str">
            <v>1,62</v>
          </cell>
        </row>
        <row r="1454">
          <cell r="A1454">
            <v>2484</v>
          </cell>
          <cell r="B1454" t="str">
            <v>CONECTOR RETO DE ALUMINIO PARA ELETRODUTO DE 3", PARA ADAPTAR ENTRADA DE ELETRODUTO METALICO FLEXIVEL EM QUADROS</v>
          </cell>
          <cell r="C1454" t="str">
            <v xml:space="preserve">UN    </v>
          </cell>
          <cell r="D1454" t="str">
            <v>AS</v>
          </cell>
          <cell r="E1454" t="str">
            <v>23,22</v>
          </cell>
        </row>
        <row r="1455">
          <cell r="A1455">
            <v>2485</v>
          </cell>
          <cell r="B1455" t="str">
            <v>CONECTOR RETO DE ALUMINIO PARA ELETRODUTO DE 4", PARA ADAPTAR ENTRADA DE ELETRODUTO METALICO FLEXIVEL EM QUADROS</v>
          </cell>
          <cell r="C1455" t="str">
            <v xml:space="preserve">UN    </v>
          </cell>
          <cell r="D1455" t="str">
            <v>AS</v>
          </cell>
          <cell r="E1455" t="str">
            <v>36,39</v>
          </cell>
        </row>
        <row r="1456">
          <cell r="A1456">
            <v>38005</v>
          </cell>
          <cell r="B1456" t="str">
            <v>CONECTOR, CPVC, SOLDAVEL, 15 MM X 1/2", PARA AGUA QUENTE</v>
          </cell>
          <cell r="C1456" t="str">
            <v xml:space="preserve">UN    </v>
          </cell>
          <cell r="D1456" t="str">
            <v>CR</v>
          </cell>
          <cell r="E1456" t="str">
            <v>17,38</v>
          </cell>
        </row>
        <row r="1457">
          <cell r="A1457">
            <v>38006</v>
          </cell>
          <cell r="B1457" t="str">
            <v>CONECTOR, CPVC, SOLDAVEL, 22 MM X 1/2", PARA AGUA QUENTE</v>
          </cell>
          <cell r="C1457" t="str">
            <v xml:space="preserve">UN    </v>
          </cell>
          <cell r="D1457" t="str">
            <v>CR</v>
          </cell>
          <cell r="E1457" t="str">
            <v>21,33</v>
          </cell>
        </row>
        <row r="1458">
          <cell r="A1458">
            <v>38428</v>
          </cell>
          <cell r="B1458" t="str">
            <v>CONECTOR, CPVC, SOLDAVEL, 22 MM X 3/4", PARA AGUA QUENTE</v>
          </cell>
          <cell r="C1458" t="str">
            <v xml:space="preserve">UN    </v>
          </cell>
          <cell r="D1458" t="str">
            <v>CR</v>
          </cell>
          <cell r="E1458" t="str">
            <v>19,98</v>
          </cell>
        </row>
        <row r="1459">
          <cell r="A1459">
            <v>38007</v>
          </cell>
          <cell r="B1459" t="str">
            <v>CONECTOR, CPVC, SOLDAVEL, 28 MM X 1", PARA AGUA QUENTE</v>
          </cell>
          <cell r="C1459" t="str">
            <v xml:space="preserve">UN    </v>
          </cell>
          <cell r="D1459" t="str">
            <v>CR</v>
          </cell>
          <cell r="E1459" t="str">
            <v>32,65</v>
          </cell>
        </row>
        <row r="1460">
          <cell r="A1460">
            <v>38008</v>
          </cell>
          <cell r="B1460" t="str">
            <v>CONECTOR, CPVC, SOLDAVEL, 35 MM X 1 1/4", PARA AGUA QUENTE</v>
          </cell>
          <cell r="C1460" t="str">
            <v xml:space="preserve">UN    </v>
          </cell>
          <cell r="D1460" t="str">
            <v>CR</v>
          </cell>
          <cell r="E1460" t="str">
            <v>131,51</v>
          </cell>
        </row>
        <row r="1461">
          <cell r="A1461">
            <v>38009</v>
          </cell>
          <cell r="B1461" t="str">
            <v>CONECTOR, CPVC, SOLDAVEL, 42 MM X 1 1/2", PARA AGUA QUENTE</v>
          </cell>
          <cell r="C1461" t="str">
            <v xml:space="preserve">UN    </v>
          </cell>
          <cell r="D1461" t="str">
            <v>CR</v>
          </cell>
          <cell r="E1461" t="str">
            <v>160,72</v>
          </cell>
        </row>
        <row r="1462">
          <cell r="A1462">
            <v>39279</v>
          </cell>
          <cell r="B1462" t="str">
            <v>CONEXAO FIXA, ROSCA FEMEA, EM PLASTICO, DN 16 MM X 1/2", PARA CONEXAO COM CRIMPAGEM EM TUBO PEX</v>
          </cell>
          <cell r="C1462" t="str">
            <v xml:space="preserve">UN    </v>
          </cell>
          <cell r="D1462" t="str">
            <v>AS</v>
          </cell>
          <cell r="E1462" t="str">
            <v>13,59</v>
          </cell>
        </row>
        <row r="1463">
          <cell r="A1463">
            <v>38845</v>
          </cell>
          <cell r="B1463" t="str">
            <v>CONEXAO FIXA, ROSCA FEMEA, EM PLASTICO, DN 16 MM X 3/4", PARA CONEXAO COM CRIMPAGEM EM TUBO PEX</v>
          </cell>
          <cell r="C1463" t="str">
            <v xml:space="preserve">UN    </v>
          </cell>
          <cell r="D1463" t="str">
            <v>AS</v>
          </cell>
          <cell r="E1463" t="str">
            <v>19,66</v>
          </cell>
        </row>
        <row r="1464">
          <cell r="A1464">
            <v>39280</v>
          </cell>
          <cell r="B1464" t="str">
            <v>CONEXAO FIXA, ROSCA FEMEA, EM PLASTICO, DN 20 MM X 1/2", PARA CONEXAO COM CRIMPAGEM EM TUBO PEX</v>
          </cell>
          <cell r="C1464" t="str">
            <v xml:space="preserve">UN    </v>
          </cell>
          <cell r="D1464" t="str">
            <v>AS</v>
          </cell>
          <cell r="E1464" t="str">
            <v>17,62</v>
          </cell>
        </row>
        <row r="1465">
          <cell r="A1465">
            <v>39281</v>
          </cell>
          <cell r="B1465" t="str">
            <v>CONEXAO FIXA, ROSCA FEMEA, EM PLASTICO, DN 20 MM X 3/4", PARA CONEXAO COM CRIMPAGEM EM TUBO PEX</v>
          </cell>
          <cell r="C1465" t="str">
            <v xml:space="preserve">UN    </v>
          </cell>
          <cell r="D1465" t="str">
            <v>AS</v>
          </cell>
          <cell r="E1465" t="str">
            <v>23,20</v>
          </cell>
        </row>
        <row r="1466">
          <cell r="A1466">
            <v>38849</v>
          </cell>
          <cell r="B1466" t="str">
            <v>CONEXAO FIXA, ROSCA FEMEA, EM PLASTICO, DN 25 MM X 1/2", PARA CONEXAO COM CRIMPAGEM EM TUBO PEX</v>
          </cell>
          <cell r="C1466" t="str">
            <v xml:space="preserve">UN    </v>
          </cell>
          <cell r="D1466" t="str">
            <v>AS</v>
          </cell>
          <cell r="E1466" t="str">
            <v>19,87</v>
          </cell>
        </row>
        <row r="1467">
          <cell r="A1467">
            <v>39282</v>
          </cell>
          <cell r="B1467" t="str">
            <v>CONEXAO FIXA, ROSCA FEMEA, EM PLASTICO, DN 25 MM X 3/4", PARA CONEXAO COM CRIMPAGEM EM TUBO PEX</v>
          </cell>
          <cell r="C1467" t="str">
            <v xml:space="preserve">UN    </v>
          </cell>
          <cell r="D1467" t="str">
            <v>AS</v>
          </cell>
          <cell r="E1467" t="str">
            <v>23,75</v>
          </cell>
        </row>
        <row r="1468">
          <cell r="A1468">
            <v>38852</v>
          </cell>
          <cell r="B1468" t="str">
            <v>CONEXAO FIXA, ROSCA FEMEA, EM PLASTICO, DN 32 MM X 3/4", PARA CONEXAO COM CRIMPAGEM EM TUBO PEX</v>
          </cell>
          <cell r="C1468" t="str">
            <v xml:space="preserve">UN    </v>
          </cell>
          <cell r="D1468" t="str">
            <v>AS</v>
          </cell>
          <cell r="E1468" t="str">
            <v>32,31</v>
          </cell>
        </row>
        <row r="1469">
          <cell r="A1469">
            <v>38844</v>
          </cell>
          <cell r="B1469" t="str">
            <v>CONEXAO FIXA, ROSCA FEMEA, METALICA, COM ANEL DESLIZANTE, DN 16 MM X 1/2", PARA TUBO PEX</v>
          </cell>
          <cell r="C1469" t="str">
            <v xml:space="preserve">UN    </v>
          </cell>
          <cell r="D1469" t="str">
            <v>AS</v>
          </cell>
          <cell r="E1469" t="str">
            <v>9,93</v>
          </cell>
        </row>
        <row r="1470">
          <cell r="A1470">
            <v>38846</v>
          </cell>
          <cell r="B1470" t="str">
            <v>CONEXAO FIXA, ROSCA FEMEA, METALICA, COM ANEL DESLIZANTE, DN 20 MM X 1/2", PARA TUBO PEX</v>
          </cell>
          <cell r="C1470" t="str">
            <v xml:space="preserve">UN    </v>
          </cell>
          <cell r="D1470" t="str">
            <v>AS</v>
          </cell>
          <cell r="E1470" t="str">
            <v>10,86</v>
          </cell>
        </row>
        <row r="1471">
          <cell r="A1471">
            <v>38847</v>
          </cell>
          <cell r="B1471" t="str">
            <v>CONEXAO FIXA, ROSCA FEMEA, METALICA, COM ANEL DESLIZANTE, DN 20 MM X 3/4", PARA TUBO PEX</v>
          </cell>
          <cell r="C1471" t="str">
            <v xml:space="preserve">UN    </v>
          </cell>
          <cell r="D1471" t="str">
            <v>AS</v>
          </cell>
          <cell r="E1471" t="str">
            <v>13,36</v>
          </cell>
        </row>
        <row r="1472">
          <cell r="A1472">
            <v>38850</v>
          </cell>
          <cell r="B1472" t="str">
            <v>CONEXAO FIXA, ROSCA FEMEA, METALICA, COM ANEL DESLIZANTE, DN 25 MM X 1", PARA TUBO PEX</v>
          </cell>
          <cell r="C1472" t="str">
            <v xml:space="preserve">UN    </v>
          </cell>
          <cell r="D1472" t="str">
            <v>AS</v>
          </cell>
          <cell r="E1472" t="str">
            <v>18,57</v>
          </cell>
        </row>
        <row r="1473">
          <cell r="A1473">
            <v>38848</v>
          </cell>
          <cell r="B1473" t="str">
            <v>CONEXAO FIXA, ROSCA FEMEA, METALICA, COM ANEL DESLIZANTE, DN 25 MM X 3/4", PARA TUBO PEX</v>
          </cell>
          <cell r="C1473" t="str">
            <v xml:space="preserve">UN    </v>
          </cell>
          <cell r="D1473" t="str">
            <v>AS</v>
          </cell>
          <cell r="E1473" t="str">
            <v>15,53</v>
          </cell>
        </row>
        <row r="1474">
          <cell r="A1474">
            <v>38851</v>
          </cell>
          <cell r="B1474" t="str">
            <v>CONEXAO FIXA, ROSCA FEMEA, METALICA, COM ANEL DESLIZANTE, DN 32 MM X 1", PARA TUBO PEX</v>
          </cell>
          <cell r="C1474" t="str">
            <v xml:space="preserve">UN    </v>
          </cell>
          <cell r="D1474" t="str">
            <v>AS</v>
          </cell>
          <cell r="E1474" t="str">
            <v>28,24</v>
          </cell>
        </row>
        <row r="1475">
          <cell r="A1475">
            <v>38860</v>
          </cell>
          <cell r="B1475" t="str">
            <v>CONEXAO FIXA, ROSCA MACHO, METALICA, PARA TUBO PEX, DN 16 MM X 1/2"</v>
          </cell>
          <cell r="C1475" t="str">
            <v xml:space="preserve">UN    </v>
          </cell>
          <cell r="D1475" t="str">
            <v>AS</v>
          </cell>
          <cell r="E1475" t="str">
            <v>7,98</v>
          </cell>
        </row>
        <row r="1476">
          <cell r="A1476">
            <v>38861</v>
          </cell>
          <cell r="B1476" t="str">
            <v>CONEXAO FIXA, ROSCA MACHO, METALICA, PARA TUBO PEX, DN 16 MM X 3/4"</v>
          </cell>
          <cell r="C1476" t="str">
            <v xml:space="preserve">UN    </v>
          </cell>
          <cell r="D1476" t="str">
            <v>AS</v>
          </cell>
          <cell r="E1476" t="str">
            <v>10,74</v>
          </cell>
        </row>
        <row r="1477">
          <cell r="A1477">
            <v>38862</v>
          </cell>
          <cell r="B1477" t="str">
            <v>CONEXAO FIXA, ROSCA MACHO, METALICA, PARA TUBO PEX, DN 20 MM X 1/2"</v>
          </cell>
          <cell r="C1477" t="str">
            <v xml:space="preserve">UN    </v>
          </cell>
          <cell r="D1477" t="str">
            <v>AS</v>
          </cell>
          <cell r="E1477" t="str">
            <v>9,05</v>
          </cell>
        </row>
        <row r="1478">
          <cell r="A1478">
            <v>38863</v>
          </cell>
          <cell r="B1478" t="str">
            <v>CONEXAO FIXA, ROSCA MACHO, METALICA, PARA TUBO PEX, DN 20 MM X 3/4"</v>
          </cell>
          <cell r="C1478" t="str">
            <v xml:space="preserve">UN    </v>
          </cell>
          <cell r="D1478" t="str">
            <v>AS</v>
          </cell>
          <cell r="E1478" t="str">
            <v>10,40</v>
          </cell>
        </row>
        <row r="1479">
          <cell r="A1479">
            <v>38865</v>
          </cell>
          <cell r="B1479" t="str">
            <v>CONEXAO FIXA, ROSCA MACHO, METALICA, PARA TUBO PEX, DN 25 MM X 1/2"</v>
          </cell>
          <cell r="C1479" t="str">
            <v xml:space="preserve">UN    </v>
          </cell>
          <cell r="D1479" t="str">
            <v>AS</v>
          </cell>
          <cell r="E1479" t="str">
            <v>14,12</v>
          </cell>
        </row>
        <row r="1480">
          <cell r="A1480">
            <v>38864</v>
          </cell>
          <cell r="B1480" t="str">
            <v>CONEXAO FIXA, ROSCA MACHO, METALICA, PARA TUBO PEX, DN 25 MM X 1"</v>
          </cell>
          <cell r="C1480" t="str">
            <v xml:space="preserve">UN    </v>
          </cell>
          <cell r="D1480" t="str">
            <v>AS</v>
          </cell>
          <cell r="E1480" t="str">
            <v>21,59</v>
          </cell>
        </row>
        <row r="1481">
          <cell r="A1481">
            <v>38866</v>
          </cell>
          <cell r="B1481" t="str">
            <v>CONEXAO FIXA, ROSCA MACHO, METALICA, PARA TUBO PEX, DN 25 MM X 3/4"</v>
          </cell>
          <cell r="C1481" t="str">
            <v xml:space="preserve">UN    </v>
          </cell>
          <cell r="D1481" t="str">
            <v>AS</v>
          </cell>
          <cell r="E1481" t="str">
            <v>15,20</v>
          </cell>
        </row>
        <row r="1482">
          <cell r="A1482">
            <v>38868</v>
          </cell>
          <cell r="B1482" t="str">
            <v>CONEXAO FIXA, ROSCA MACHO, METALICA, PARA TUBO PEX, DN 32 MM X 1"</v>
          </cell>
          <cell r="C1482" t="str">
            <v xml:space="preserve">UN    </v>
          </cell>
          <cell r="D1482" t="str">
            <v>AS</v>
          </cell>
          <cell r="E1482" t="str">
            <v>25,34</v>
          </cell>
        </row>
        <row r="1483">
          <cell r="A1483">
            <v>38853</v>
          </cell>
          <cell r="B1483" t="str">
            <v>CONEXAO MOVEL, ROSCA FEMEA, METALICA, COM ANEL DESLIZANTE, PARA TUBO PEX, DN 16 MM X 1/2"</v>
          </cell>
          <cell r="C1483" t="str">
            <v xml:space="preserve">UN    </v>
          </cell>
          <cell r="D1483" t="str">
            <v>AS</v>
          </cell>
          <cell r="E1483" t="str">
            <v>8,18</v>
          </cell>
        </row>
        <row r="1484">
          <cell r="A1484">
            <v>38854</v>
          </cell>
          <cell r="B1484" t="str">
            <v>CONEXAO MOVEL, ROSCA FEMEA, METALICA, COM ANEL DESLIZANTE, PARA TUBO PEX, DN 16 MM X 3/4"</v>
          </cell>
          <cell r="C1484" t="str">
            <v xml:space="preserve">UN    </v>
          </cell>
          <cell r="D1484" t="str">
            <v>AS</v>
          </cell>
          <cell r="E1484" t="str">
            <v>11,19</v>
          </cell>
        </row>
        <row r="1485">
          <cell r="A1485">
            <v>38855</v>
          </cell>
          <cell r="B1485" t="str">
            <v>CONEXAO MOVEL, ROSCA FEMEA, METALICA, COM ANEL DESLIZANTE, PARA TUBO PEX, DN 20 MM X 1/2"</v>
          </cell>
          <cell r="C1485" t="str">
            <v xml:space="preserve">UN    </v>
          </cell>
          <cell r="D1485" t="str">
            <v>AS</v>
          </cell>
          <cell r="E1485" t="str">
            <v>8,30</v>
          </cell>
        </row>
        <row r="1486">
          <cell r="A1486">
            <v>38856</v>
          </cell>
          <cell r="B1486" t="str">
            <v>CONEXAO MOVEL, ROSCA FEMEA, METALICA, COM ANEL DESLIZANTE, PARA TUBO PEX, DN 20 MM X 3/4"</v>
          </cell>
          <cell r="C1486" t="str">
            <v xml:space="preserve">UN    </v>
          </cell>
          <cell r="D1486" t="str">
            <v>AS</v>
          </cell>
          <cell r="E1486" t="str">
            <v>13,33</v>
          </cell>
        </row>
        <row r="1487">
          <cell r="A1487">
            <v>38857</v>
          </cell>
          <cell r="B1487" t="str">
            <v>CONEXAO MOVEL, ROSCA FEMEA, METALICA, COM ANEL DESLIZANTE, PARA TUBO PEX, DN 25 MM X 1"</v>
          </cell>
          <cell r="C1487" t="str">
            <v xml:space="preserve">UN    </v>
          </cell>
          <cell r="D1487" t="str">
            <v>AS</v>
          </cell>
          <cell r="E1487" t="str">
            <v>17,63</v>
          </cell>
        </row>
        <row r="1488">
          <cell r="A1488">
            <v>38858</v>
          </cell>
          <cell r="B1488" t="str">
            <v>CONEXAO MOVEL, ROSCA FEMEA, METALICA, COM ANEL DESLIZANTE, PARA TUBO PEX, DN 25 MM X 3/4"</v>
          </cell>
          <cell r="C1488" t="str">
            <v xml:space="preserve">UN    </v>
          </cell>
          <cell r="D1488" t="str">
            <v>AS</v>
          </cell>
          <cell r="E1488" t="str">
            <v>16,03</v>
          </cell>
        </row>
        <row r="1489">
          <cell r="A1489">
            <v>38859</v>
          </cell>
          <cell r="B1489" t="str">
            <v>CONEXAO MOVEL, ROSCA FEMEA, METALICA, COM ANEL DESLIZANTE, PARA TUBO PEX, DN 32 MM X 1"</v>
          </cell>
          <cell r="C1489" t="str">
            <v xml:space="preserve">UN    </v>
          </cell>
          <cell r="D1489" t="str">
            <v>AS</v>
          </cell>
          <cell r="E1489" t="str">
            <v>25,96</v>
          </cell>
        </row>
        <row r="1490">
          <cell r="A1490">
            <v>3104</v>
          </cell>
          <cell r="B1490" t="str">
            <v>CONJ. DE FERRAGENS PARA PORTA DE VIDRO TEMPERADO, EM ZAMAC CROMADO, CONTEMPLANDO: DOBRADICA INF.; DOBRADICA SUP.; PIVO PARA DOBRADICA INF.; PIVO PARA DOBRADICA SUP.; FECHADURA CENTRAL EM ZAMC CROMADO; CONTRA FECHADURA DE PRESSAO</v>
          </cell>
          <cell r="C1490" t="str">
            <v xml:space="preserve">CJ    </v>
          </cell>
          <cell r="D1490" t="str">
            <v>CR</v>
          </cell>
          <cell r="E1490" t="str">
            <v>92,19</v>
          </cell>
        </row>
        <row r="1491">
          <cell r="A1491">
            <v>1607</v>
          </cell>
          <cell r="B1491" t="str">
            <v>CONJUNTO ARRUELAS DE VEDACAO 5/16" PARA TELHA FIBROCIMENTO (UMA ARRUELA METALICA E UMA ARRUELA PVC - CONICAS)</v>
          </cell>
          <cell r="C1491" t="str">
            <v xml:space="preserve">CJ    </v>
          </cell>
          <cell r="D1491" t="str">
            <v>CR</v>
          </cell>
          <cell r="E1491" t="str">
            <v>0,15</v>
          </cell>
        </row>
        <row r="1492">
          <cell r="A1492">
            <v>38169</v>
          </cell>
          <cell r="B1492" t="str">
            <v>CONJUNTO DE FERRAGENS PIVO, PARA PORTA PIVOTANTE DE ATE 100 KG, REGULAVEL COM ESFERA , CROMADO - SUPERIOR E INFERIOR - COMPLETO</v>
          </cell>
          <cell r="C1492" t="str">
            <v xml:space="preserve">CJ    </v>
          </cell>
          <cell r="D1492" t="str">
            <v>CR</v>
          </cell>
          <cell r="E1492" t="str">
            <v>64,30</v>
          </cell>
        </row>
        <row r="1493">
          <cell r="A1493">
            <v>6142</v>
          </cell>
          <cell r="B1493" t="str">
            <v>CONJUNTO DE LIGACAO PARA BACIA SANITARIA AJUSTAVEL, EM PLASTICO BRANCO, COM TUBO, CANOPLA E ESPUDE</v>
          </cell>
          <cell r="C1493" t="str">
            <v xml:space="preserve">UN    </v>
          </cell>
          <cell r="D1493" t="str">
            <v>CR</v>
          </cell>
          <cell r="E1493" t="str">
            <v>5,96</v>
          </cell>
        </row>
        <row r="1494">
          <cell r="A1494">
            <v>11686</v>
          </cell>
          <cell r="B1494" t="str">
            <v>CONJUNTO DE LIGACAO PARA BACIA SANITARIA EM PLASTICO BRANCO COM TUBO, CANOPLA E ANEL DE EXPANSAO (TUBO 1.1/2 '' X 20 CM)</v>
          </cell>
          <cell r="C1494" t="str">
            <v xml:space="preserve">UN    </v>
          </cell>
          <cell r="D1494" t="str">
            <v>CR</v>
          </cell>
          <cell r="E1494" t="str">
            <v>8,28</v>
          </cell>
        </row>
        <row r="1495">
          <cell r="A1495">
            <v>37598</v>
          </cell>
          <cell r="B1495" t="str">
            <v>CONJUNTO MONTADO ESTOPIM COM ESPOLETA COMUM NUMERO 8, COM CABECA ACENDEDORA, 1,5 M</v>
          </cell>
          <cell r="C1495" t="str">
            <v xml:space="preserve">UN    </v>
          </cell>
          <cell r="D1495" t="str">
            <v>AS</v>
          </cell>
          <cell r="E1495" t="str">
            <v>22,83</v>
          </cell>
        </row>
        <row r="1496">
          <cell r="A1496">
            <v>25398</v>
          </cell>
          <cell r="B1496" t="str">
            <v>CONJUNTO PARA FUTSAL COM TRAVES OFICIAIS DE 3,00 X 2,00 M EM TUBO DE ACO GALVANIZADO 3" COM REQUADRO EM TUBO DE 1", PINTURA EM PRIMER COM TINTA ESMALTE SINTETICO E REDES DE POLIETILENO FIO 4 MM</v>
          </cell>
          <cell r="C1496" t="str">
            <v xml:space="preserve">UN    </v>
          </cell>
          <cell r="D1496" t="str">
            <v>AS</v>
          </cell>
          <cell r="E1496" t="str">
            <v>3.691,33</v>
          </cell>
        </row>
        <row r="1497">
          <cell r="A1497">
            <v>25399</v>
          </cell>
          <cell r="B1497" t="str">
            <v>CONJUNTO PARA QUADRA DE  VOLEI COM POSTES EM TUBO DE ACO GALVANIZADO 3", H = *255* CM, PINTURA EM TINTA ESMALTE SINTETICO, REDE DE NYLON COM 2 MM, MALHA 10 X 10 CM E ANTENAS OFICIAIS EM FIBRA DE VIDRO</v>
          </cell>
          <cell r="C1497" t="str">
            <v xml:space="preserve">UN    </v>
          </cell>
          <cell r="D1497" t="str">
            <v>AS</v>
          </cell>
          <cell r="E1497" t="str">
            <v>2.240,96</v>
          </cell>
        </row>
        <row r="1498">
          <cell r="A1498">
            <v>43440</v>
          </cell>
          <cell r="B1498" t="str">
            <v>CONJUNTO PRE-MOLDADO COMPOSTO POR GRELHA (0,99 X 0,45 M), QUADRO (1,10 X 0,52 M) E CANTONEIRA (1,10 X 0,35 M), EM CONCRETO ARMADO, COM FCK DE 21 MPA</v>
          </cell>
          <cell r="C1498" t="str">
            <v xml:space="preserve">UN    </v>
          </cell>
          <cell r="D1498" t="str">
            <v>CR</v>
          </cell>
          <cell r="E1498" t="str">
            <v>317,60</v>
          </cell>
        </row>
        <row r="1499">
          <cell r="A1499">
            <v>10667</v>
          </cell>
          <cell r="B1499" t="str">
            <v>CONTAINER ALMOXARIFADO, DE *2,40* X *6,00* M, PADRAO SIMPLES, SEM REVESTIMENTO E SEM DIVISORIAS INTERNOS E SEM SANITARIO, PARA USO EM CANTEIRO DE OBRAS</v>
          </cell>
          <cell r="C1499" t="str">
            <v xml:space="preserve">UN    </v>
          </cell>
          <cell r="D1499" t="str">
            <v>AS</v>
          </cell>
          <cell r="E1499" t="str">
            <v>13.115,00</v>
          </cell>
        </row>
        <row r="1500">
          <cell r="A1500">
            <v>1613</v>
          </cell>
          <cell r="B1500" t="str">
            <v>CONTATOR TRIPOLAR, CORRENTE DE *110* A, TENSAO NOMINAL DE *500* V, CATEGORIA AC-2 E AC-3</v>
          </cell>
          <cell r="C1500" t="str">
            <v xml:space="preserve">UN    </v>
          </cell>
          <cell r="D1500" t="str">
            <v>AS</v>
          </cell>
          <cell r="E1500" t="str">
            <v>1.464,30</v>
          </cell>
        </row>
        <row r="1501">
          <cell r="A1501">
            <v>1626</v>
          </cell>
          <cell r="B1501" t="str">
            <v>CONTATOR TRIPOLAR, CORRENTE DE *185* A, TENSAO NOMINAL DE *500* V, CATEGORIA AC-2 E AC-3</v>
          </cell>
          <cell r="C1501" t="str">
            <v xml:space="preserve">UN    </v>
          </cell>
          <cell r="D1501" t="str">
            <v>AS</v>
          </cell>
          <cell r="E1501" t="str">
            <v>2.190,04</v>
          </cell>
        </row>
        <row r="1502">
          <cell r="A1502">
            <v>1625</v>
          </cell>
          <cell r="B1502" t="str">
            <v>CONTATOR TRIPOLAR, CORRENTE DE *22* A, TENSAO NOMINAL DE *500* V, CATEGORIA AC-2 E AC-3</v>
          </cell>
          <cell r="C1502" t="str">
            <v xml:space="preserve">UN    </v>
          </cell>
          <cell r="D1502" t="str">
            <v>AS</v>
          </cell>
          <cell r="E1502" t="str">
            <v>152,96</v>
          </cell>
        </row>
        <row r="1503">
          <cell r="A1503">
            <v>1622</v>
          </cell>
          <cell r="B1503" t="str">
            <v>CONTATOR TRIPOLAR, CORRENTE DE *265* A, TENSAO NOMINAL DE *500* V, CATEGORIA AC-2 E AC-3</v>
          </cell>
          <cell r="C1503" t="str">
            <v xml:space="preserve">UN    </v>
          </cell>
          <cell r="D1503" t="str">
            <v>AS</v>
          </cell>
          <cell r="E1503" t="str">
            <v>4.942,02</v>
          </cell>
        </row>
        <row r="1504">
          <cell r="A1504">
            <v>1620</v>
          </cell>
          <cell r="B1504" t="str">
            <v>CONTATOR TRIPOLAR, CORRENTE DE *38* A, TENSAO NOMINAL DE *500* V, CATEGORIA AC-2 E AC-3</v>
          </cell>
          <cell r="C1504" t="str">
            <v xml:space="preserve">UN    </v>
          </cell>
          <cell r="D1504" t="str">
            <v>AS</v>
          </cell>
          <cell r="E1504" t="str">
            <v>322,23</v>
          </cell>
        </row>
        <row r="1505">
          <cell r="A1505">
            <v>1629</v>
          </cell>
          <cell r="B1505" t="str">
            <v>CONTATOR TRIPOLAR, CORRENTE DE *500* A, TENSAO NOMINAL DE *500* V, CATEGORIA AC-2 E AC-3</v>
          </cell>
          <cell r="C1505" t="str">
            <v xml:space="preserve">UN    </v>
          </cell>
          <cell r="D1505" t="str">
            <v>AS</v>
          </cell>
          <cell r="E1505" t="str">
            <v>12.027,71</v>
          </cell>
        </row>
        <row r="1506">
          <cell r="A1506">
            <v>1627</v>
          </cell>
          <cell r="B1506" t="str">
            <v>CONTATOR TRIPOLAR, CORRENTE DE *65* A, TENSAO NOMINAL DE *500* V, CATEGORIA AC-2 E AC-3</v>
          </cell>
          <cell r="C1506" t="str">
            <v xml:space="preserve">UN    </v>
          </cell>
          <cell r="D1506" t="str">
            <v>AS</v>
          </cell>
          <cell r="E1506" t="str">
            <v>615,93</v>
          </cell>
        </row>
        <row r="1507">
          <cell r="A1507">
            <v>1623</v>
          </cell>
          <cell r="B1507" t="str">
            <v>CONTATOR TRIPOLAR, CORRENTE DE 12 A, TENSAO NOMINAL DE *500* V, CATEGORIA AC-2 E AC-3</v>
          </cell>
          <cell r="C1507" t="str">
            <v xml:space="preserve">UN    </v>
          </cell>
          <cell r="D1507" t="str">
            <v>AS</v>
          </cell>
          <cell r="E1507" t="str">
            <v>124,75</v>
          </cell>
        </row>
        <row r="1508">
          <cell r="A1508">
            <v>1619</v>
          </cell>
          <cell r="B1508" t="str">
            <v>CONTATOR TRIPOLAR, CORRENTE DE 25 A, TENSAO NOMINAL DE *500* V, CATEGORIA AC-2 E AC-3</v>
          </cell>
          <cell r="C1508" t="str">
            <v xml:space="preserve">UN    </v>
          </cell>
          <cell r="D1508" t="str">
            <v>AS</v>
          </cell>
          <cell r="E1508" t="str">
            <v>171,60</v>
          </cell>
        </row>
        <row r="1509">
          <cell r="A1509">
            <v>1630</v>
          </cell>
          <cell r="B1509" t="str">
            <v>CONTATOR TRIPOLAR, CORRENTE DE 250 A, TENSAO NOMINAL DE *500* V, PARA ACIONAMENTO DE CAPACITORES</v>
          </cell>
          <cell r="C1509" t="str">
            <v xml:space="preserve">UN    </v>
          </cell>
          <cell r="D1509" t="str">
            <v>AS</v>
          </cell>
          <cell r="E1509" t="str">
            <v>3.778,28</v>
          </cell>
        </row>
        <row r="1510">
          <cell r="A1510">
            <v>1616</v>
          </cell>
          <cell r="B1510" t="str">
            <v>CONTATOR TRIPOLAR, CORRENTE DE 300 A, TENSAO NOMINAL DE *500* V, CATEGORIA AC-2 E AC-3</v>
          </cell>
          <cell r="C1510" t="str">
            <v xml:space="preserve">UN    </v>
          </cell>
          <cell r="D1510" t="str">
            <v>AS</v>
          </cell>
          <cell r="E1510" t="str">
            <v>5.811,06</v>
          </cell>
        </row>
        <row r="1511">
          <cell r="A1511">
            <v>1614</v>
          </cell>
          <cell r="B1511" t="str">
            <v>CONTATOR TRIPOLAR, CORRENTE DE 32 A, TENSAO NOMINAL DE *500* V, CATEGORIA AC-2 E AC-3</v>
          </cell>
          <cell r="C1511" t="str">
            <v xml:space="preserve">UN    </v>
          </cell>
          <cell r="D1511" t="str">
            <v>AS</v>
          </cell>
          <cell r="E1511" t="str">
            <v>265,58</v>
          </cell>
        </row>
        <row r="1512">
          <cell r="A1512">
            <v>1617</v>
          </cell>
          <cell r="B1512" t="str">
            <v>CONTATOR TRIPOLAR, CORRENTE DE 400 A, TENSAO NOMINAL DE *500* V, CATEGORIA AC-2 E AC-3</v>
          </cell>
          <cell r="C1512" t="str">
            <v xml:space="preserve">UN    </v>
          </cell>
          <cell r="D1512" t="str">
            <v>AS</v>
          </cell>
          <cell r="E1512" t="str">
            <v>6.937,15</v>
          </cell>
        </row>
        <row r="1513">
          <cell r="A1513">
            <v>1621</v>
          </cell>
          <cell r="B1513" t="str">
            <v>CONTATOR TRIPOLAR, CORRENTE DE 45 A, TENSAO NOMINAL DE *500* V, CATEGORIA AC-2 E AC-3</v>
          </cell>
          <cell r="C1513" t="str">
            <v xml:space="preserve">UN    </v>
          </cell>
          <cell r="D1513" t="str">
            <v>AS</v>
          </cell>
          <cell r="E1513" t="str">
            <v>474,99</v>
          </cell>
        </row>
        <row r="1514">
          <cell r="A1514">
            <v>1624</v>
          </cell>
          <cell r="B1514" t="str">
            <v>CONTATOR TRIPOLAR, CORRENTE DE 630 A, TENSAO NOMINAL DE *500* V, CATEGORIA AC-2 E AC-3</v>
          </cell>
          <cell r="C1514" t="str">
            <v xml:space="preserve">UN    </v>
          </cell>
          <cell r="D1514" t="str">
            <v>AS</v>
          </cell>
          <cell r="E1514" t="str">
            <v>17.051,85</v>
          </cell>
        </row>
        <row r="1515">
          <cell r="A1515">
            <v>1615</v>
          </cell>
          <cell r="B1515" t="str">
            <v>CONTATOR TRIPOLAR, CORRENTE DE 75 A, TENSAO NOMINAL DE *500* V, CATEGORIA AC-2 E AC-3</v>
          </cell>
          <cell r="C1515" t="str">
            <v xml:space="preserve">UN    </v>
          </cell>
          <cell r="D1515" t="str">
            <v>AS</v>
          </cell>
          <cell r="E1515" t="str">
            <v>891,96</v>
          </cell>
        </row>
        <row r="1516">
          <cell r="A1516">
            <v>1612</v>
          </cell>
          <cell r="B1516" t="str">
            <v>CONTATOR TRIPOLAR, CORRENTE DE 9 A, TENSAO NOMINAL DE *500* V, CATEGORIA AC-2 E AC-3</v>
          </cell>
          <cell r="C1516" t="str">
            <v xml:space="preserve">UN    </v>
          </cell>
          <cell r="D1516" t="str">
            <v>AS</v>
          </cell>
          <cell r="E1516" t="str">
            <v>117,48</v>
          </cell>
        </row>
        <row r="1517">
          <cell r="A1517">
            <v>1618</v>
          </cell>
          <cell r="B1517" t="str">
            <v>CONTATOR TRIPOLAR, CORRENTE DE 95 A, TENSAO NOMINAL DE *500* V, CATEGORIA AC-2 E AC-3</v>
          </cell>
          <cell r="C1517" t="str">
            <v xml:space="preserve">UN    </v>
          </cell>
          <cell r="D1517" t="str">
            <v>AS</v>
          </cell>
          <cell r="E1517" t="str">
            <v>1.225,69</v>
          </cell>
        </row>
        <row r="1518">
          <cell r="A1518">
            <v>14211</v>
          </cell>
          <cell r="B1518" t="str">
            <v>CONTRA-PORCA SEXTAVADA, DIAMETRO NOMINAL 1 3/8", ALTURA 35 MM</v>
          </cell>
          <cell r="C1518" t="str">
            <v xml:space="preserve">UN    </v>
          </cell>
          <cell r="D1518" t="str">
            <v>AS</v>
          </cell>
          <cell r="E1518" t="str">
            <v>22,97</v>
          </cell>
        </row>
        <row r="1519">
          <cell r="A1519">
            <v>34500</v>
          </cell>
          <cell r="B1519" t="str">
            <v>COORDENADOR / GERENTE DE OBRA</v>
          </cell>
          <cell r="C1519" t="str">
            <v xml:space="preserve">H     </v>
          </cell>
          <cell r="D1519" t="str">
            <v>CR</v>
          </cell>
          <cell r="E1519" t="str">
            <v>114,00</v>
          </cell>
        </row>
        <row r="1520">
          <cell r="A1520">
            <v>40934</v>
          </cell>
          <cell r="B1520" t="str">
            <v>COORDENADOR / GERENTE DE OBRA (MENSALISTA)</v>
          </cell>
          <cell r="C1520" t="str">
            <v xml:space="preserve">MES   </v>
          </cell>
          <cell r="D1520" t="str">
            <v>CR</v>
          </cell>
          <cell r="E1520" t="str">
            <v>20.079,65</v>
          </cell>
        </row>
        <row r="1521">
          <cell r="A1521">
            <v>38200</v>
          </cell>
          <cell r="B1521" t="str">
            <v>CORDA DE POLIAMIDA 12 MM TIPO BOMBEIRO, PARA TRABALHO EM ALTURA</v>
          </cell>
          <cell r="C1521" t="str">
            <v xml:space="preserve">100M  </v>
          </cell>
          <cell r="D1521" t="str">
            <v>CR</v>
          </cell>
          <cell r="E1521" t="str">
            <v>528,41</v>
          </cell>
        </row>
        <row r="1522">
          <cell r="A1522">
            <v>39269</v>
          </cell>
          <cell r="B1522" t="str">
            <v>CORDAO DE COBRE, FLEXIVEL, TORCIDO, CLASSE 4 OU 5, ISOLACAO EM PVC/D, 300 V, 2 CONDUTORES DE 0,5 MM2</v>
          </cell>
          <cell r="C1522" t="str">
            <v xml:space="preserve">M     </v>
          </cell>
          <cell r="D1522" t="str">
            <v>CR</v>
          </cell>
          <cell r="E1522" t="str">
            <v>1,24</v>
          </cell>
        </row>
        <row r="1523">
          <cell r="A1523">
            <v>11889</v>
          </cell>
          <cell r="B1523" t="str">
            <v>CORDAO DE COBRE, FLEXIVEL, TORCIDO, CLASSE 4 OU 5, ISOLACAO EM PVC/D, 300 V, 2 CONDUTORES DE 0,75 MM2</v>
          </cell>
          <cell r="C1523" t="str">
            <v xml:space="preserve">M     </v>
          </cell>
          <cell r="D1523" t="str">
            <v>CR</v>
          </cell>
          <cell r="E1523" t="str">
            <v>1,73</v>
          </cell>
        </row>
        <row r="1524">
          <cell r="A1524">
            <v>39270</v>
          </cell>
          <cell r="B1524" t="str">
            <v>CORDAO DE COBRE, FLEXIVEL, TORCIDO, CLASSE 4 OU 5, ISOLACAO EM PVC/D, 300 V, 2 CONDUTORES DE 1,0 MM2</v>
          </cell>
          <cell r="C1524" t="str">
            <v xml:space="preserve">M     </v>
          </cell>
          <cell r="D1524" t="str">
            <v>CR</v>
          </cell>
          <cell r="E1524" t="str">
            <v>2,06</v>
          </cell>
        </row>
        <row r="1525">
          <cell r="A1525">
            <v>11890</v>
          </cell>
          <cell r="B1525" t="str">
            <v>CORDAO DE COBRE, FLEXIVEL, TORCIDO, CLASSE 4 OU 5, ISOLACAO EM PVC/D, 300 V, 2 CONDUTORES DE 1,5 MM2</v>
          </cell>
          <cell r="C1525" t="str">
            <v xml:space="preserve">M     </v>
          </cell>
          <cell r="D1525" t="str">
            <v>CR</v>
          </cell>
          <cell r="E1525" t="str">
            <v>2,67</v>
          </cell>
        </row>
        <row r="1526">
          <cell r="A1526">
            <v>11891</v>
          </cell>
          <cell r="B1526" t="str">
            <v>CORDAO DE COBRE, FLEXIVEL, TORCIDO, CLASSE 4 OU 5, ISOLACAO EM PVC/D, 300 V, 2 CONDUTORES DE 2,5 MM2</v>
          </cell>
          <cell r="C1526" t="str">
            <v xml:space="preserve">M     </v>
          </cell>
          <cell r="D1526" t="str">
            <v>CR</v>
          </cell>
          <cell r="E1526" t="str">
            <v>4,42</v>
          </cell>
        </row>
        <row r="1527">
          <cell r="A1527">
            <v>11892</v>
          </cell>
          <cell r="B1527" t="str">
            <v>CORDAO DE COBRE, FLEXIVEL, TORCIDO, CLASSE 4 OU 5, ISOLACAO EM PVC/D, 300 V, 2 CONDUTORES DE 4 MM2</v>
          </cell>
          <cell r="C1527" t="str">
            <v xml:space="preserve">M     </v>
          </cell>
          <cell r="D1527" t="str">
            <v>CR</v>
          </cell>
          <cell r="E1527" t="str">
            <v>6,82</v>
          </cell>
        </row>
        <row r="1528">
          <cell r="A1528">
            <v>37601</v>
          </cell>
          <cell r="B1528" t="str">
            <v>CORDEL DETONANTE, NP 05 G/M</v>
          </cell>
          <cell r="C1528" t="str">
            <v xml:space="preserve">M     </v>
          </cell>
          <cell r="D1528" t="str">
            <v>AS</v>
          </cell>
          <cell r="E1528" t="str">
            <v>5,07</v>
          </cell>
        </row>
        <row r="1529">
          <cell r="A1529">
            <v>1634</v>
          </cell>
          <cell r="B1529" t="str">
            <v>CORDEL DETONANTE, NP 10 G/M</v>
          </cell>
          <cell r="C1529" t="str">
            <v xml:space="preserve">M     </v>
          </cell>
          <cell r="D1529" t="str">
            <v>AS</v>
          </cell>
          <cell r="E1529" t="str">
            <v>5,24</v>
          </cell>
        </row>
        <row r="1530">
          <cell r="A1530">
            <v>5086</v>
          </cell>
          <cell r="B1530" t="str">
            <v>CORRENTE DE ELO CURTO COMUM, SOLDADA, GALVANIZADA, ESPESSURA DO ELO = 1/2" (12,5 MM)</v>
          </cell>
          <cell r="C1530" t="str">
            <v xml:space="preserve">KG    </v>
          </cell>
          <cell r="D1530" t="str">
            <v>CR</v>
          </cell>
          <cell r="E1530" t="str">
            <v>26,62</v>
          </cell>
        </row>
        <row r="1531">
          <cell r="A1531">
            <v>11280</v>
          </cell>
          <cell r="B1531" t="str">
            <v>CORTADEIRA DE PISO DE CONCRETO E ASFALTO, PARA DISCO PADRAO DE DIAMETRO 350 MM (14") OU 450 MM (18") , MOTOR A GASOLINA, POTENCIA 13 HP, SEM DISCO</v>
          </cell>
          <cell r="C1531" t="str">
            <v xml:space="preserve">UN    </v>
          </cell>
          <cell r="D1531" t="str">
            <v>CR</v>
          </cell>
          <cell r="E1531" t="str">
            <v>10.562,96</v>
          </cell>
        </row>
        <row r="1532">
          <cell r="A1532">
            <v>40519</v>
          </cell>
          <cell r="B1532" t="str">
            <v>CORTADEIRA HIDRAULICA DE VERGALHAO, PARA ACO DE DIAMETRO ATE 50 MM, MOTOR ELETRICO TRIFASICO, POTENCIA DE 5,5 HP A 7,5 HP</v>
          </cell>
          <cell r="C1532" t="str">
            <v xml:space="preserve">UN    </v>
          </cell>
          <cell r="D1532" t="str">
            <v>CR</v>
          </cell>
          <cell r="E1532" t="str">
            <v>87.077,45</v>
          </cell>
        </row>
        <row r="1533">
          <cell r="A1533">
            <v>39869</v>
          </cell>
          <cell r="B1533" t="str">
            <v>COTOVELO BRONZE/LATAO (REF 707-3) SEM ANEL DE SOLDA, BOLSA X ROSCA F, 15MM X 1/2"</v>
          </cell>
          <cell r="C1533" t="str">
            <v xml:space="preserve">UN    </v>
          </cell>
          <cell r="D1533" t="str">
            <v>CR</v>
          </cell>
          <cell r="E1533" t="str">
            <v>9,32</v>
          </cell>
        </row>
        <row r="1534">
          <cell r="A1534">
            <v>39870</v>
          </cell>
          <cell r="B1534" t="str">
            <v>COTOVELO BRONZE/LATAO (REF 707-3) SEM ANEL DE SOLDA, BOLSA X ROSCA F, 22MM X 1/2"</v>
          </cell>
          <cell r="C1534" t="str">
            <v xml:space="preserve">UN    </v>
          </cell>
          <cell r="D1534" t="str">
            <v>CR</v>
          </cell>
          <cell r="E1534" t="str">
            <v>14,25</v>
          </cell>
        </row>
        <row r="1535">
          <cell r="A1535">
            <v>39871</v>
          </cell>
          <cell r="B1535" t="str">
            <v>COTOVELO BRONZE/LATAO (REF 707-3) SEM ANEL DE SOLDA, BOLSA X ROSCA F, 22MM X 3/4"</v>
          </cell>
          <cell r="C1535" t="str">
            <v xml:space="preserve">UN    </v>
          </cell>
          <cell r="D1535" t="str">
            <v>CR</v>
          </cell>
          <cell r="E1535" t="str">
            <v>15,97</v>
          </cell>
        </row>
        <row r="1536">
          <cell r="A1536">
            <v>12722</v>
          </cell>
          <cell r="B1536" t="str">
            <v>COTOVELO DE COBRE 90 GRAUS (REF 607) SEM ANEL DE SOLDA, BOLSA X BOLSA, 104 MM</v>
          </cell>
          <cell r="C1536" t="str">
            <v xml:space="preserve">UN    </v>
          </cell>
          <cell r="D1536" t="str">
            <v>CR</v>
          </cell>
          <cell r="E1536" t="str">
            <v>534,63</v>
          </cell>
        </row>
        <row r="1537">
          <cell r="A1537">
            <v>12714</v>
          </cell>
          <cell r="B1537" t="str">
            <v>COTOVELO DE COBRE 90 GRAUS (REF 607) SEM ANEL DE SOLDA, BOLSA X BOLSA, 15 MM</v>
          </cell>
          <cell r="C1537" t="str">
            <v xml:space="preserve">UN    </v>
          </cell>
          <cell r="D1537" t="str">
            <v>CR</v>
          </cell>
          <cell r="E1537" t="str">
            <v>3,49</v>
          </cell>
        </row>
        <row r="1538">
          <cell r="A1538">
            <v>12715</v>
          </cell>
          <cell r="B1538" t="str">
            <v>COTOVELO DE COBRE 90 GRAUS (REF 607) SEM ANEL DE SOLDA, BOLSA X BOLSA, 22 MM</v>
          </cell>
          <cell r="C1538" t="str">
            <v xml:space="preserve">UN    </v>
          </cell>
          <cell r="D1538" t="str">
            <v>CR</v>
          </cell>
          <cell r="E1538" t="str">
            <v>7,88</v>
          </cell>
        </row>
        <row r="1539">
          <cell r="A1539">
            <v>12716</v>
          </cell>
          <cell r="B1539" t="str">
            <v>COTOVELO DE COBRE 90 GRAUS (REF 607) SEM ANEL DE SOLDA, BOLSA X BOLSA, 28 MM</v>
          </cell>
          <cell r="C1539" t="str">
            <v xml:space="preserve">UN    </v>
          </cell>
          <cell r="D1539" t="str">
            <v>CR</v>
          </cell>
          <cell r="E1539" t="str">
            <v>13,53</v>
          </cell>
        </row>
        <row r="1540">
          <cell r="A1540">
            <v>12717</v>
          </cell>
          <cell r="B1540" t="str">
            <v>COTOVELO DE COBRE 90 GRAUS (REF 607) SEM ANEL DE SOLDA, BOLSA X BOLSA, 35 MM</v>
          </cell>
          <cell r="C1540" t="str">
            <v xml:space="preserve">UN    </v>
          </cell>
          <cell r="D1540" t="str">
            <v>CR</v>
          </cell>
          <cell r="E1540" t="str">
            <v>26,59</v>
          </cell>
        </row>
        <row r="1541">
          <cell r="A1541">
            <v>12718</v>
          </cell>
          <cell r="B1541" t="str">
            <v>COTOVELO DE COBRE 90 GRAUS (REF 607) SEM ANEL DE SOLDA, BOLSA X BOLSA, 42 MM</v>
          </cell>
          <cell r="C1541" t="str">
            <v xml:space="preserve">UN    </v>
          </cell>
          <cell r="D1541" t="str">
            <v>CR</v>
          </cell>
          <cell r="E1541" t="str">
            <v>40,82</v>
          </cell>
        </row>
        <row r="1542">
          <cell r="A1542">
            <v>12719</v>
          </cell>
          <cell r="B1542" t="str">
            <v>COTOVELO DE COBRE 90 GRAUS (REF 607) SEM ANEL DE SOLDA, BOLSA X BOLSA, 54 MM</v>
          </cell>
          <cell r="C1542" t="str">
            <v xml:space="preserve">UN    </v>
          </cell>
          <cell r="D1542" t="str">
            <v>CR</v>
          </cell>
          <cell r="E1542" t="str">
            <v>64,80</v>
          </cell>
        </row>
        <row r="1543">
          <cell r="A1543">
            <v>12720</v>
          </cell>
          <cell r="B1543" t="str">
            <v>COTOVELO DE COBRE 90 GRAUS (REF 607) SEM ANEL DE SOLDA, BOLSA X BOLSA, 66 MM</v>
          </cell>
          <cell r="C1543" t="str">
            <v xml:space="preserve">UN    </v>
          </cell>
          <cell r="D1543" t="str">
            <v>CR</v>
          </cell>
          <cell r="E1543" t="str">
            <v>225,63</v>
          </cell>
        </row>
        <row r="1544">
          <cell r="A1544">
            <v>12721</v>
          </cell>
          <cell r="B1544" t="str">
            <v>COTOVELO DE COBRE 90 GRAUS (REF 607) SEM ANEL DE SOLDA, BOLSA X BOLSA, 79 MM</v>
          </cell>
          <cell r="C1544" t="str">
            <v xml:space="preserve">UN    </v>
          </cell>
          <cell r="D1544" t="str">
            <v>CR</v>
          </cell>
          <cell r="E1544" t="str">
            <v>216,36</v>
          </cell>
        </row>
        <row r="1545">
          <cell r="A1545">
            <v>3468</v>
          </cell>
          <cell r="B1545" t="str">
            <v>COTOVELO DE REDUCAO 90 GRAUS DE FERRO GALVANIZADO, COM ROSCA BSP, DE 1 1/2" X 1"</v>
          </cell>
          <cell r="C1545" t="str">
            <v xml:space="preserve">UN    </v>
          </cell>
          <cell r="D1545" t="str">
            <v>CR</v>
          </cell>
          <cell r="E1545" t="str">
            <v>24,56</v>
          </cell>
        </row>
        <row r="1546">
          <cell r="A1546">
            <v>3465</v>
          </cell>
          <cell r="B1546" t="str">
            <v>COTOVELO DE REDUCAO 90 GRAUS DE FERRO GALVANIZADO, COM ROSCA BSP, DE 1 1/2" X 3/4"</v>
          </cell>
          <cell r="C1546" t="str">
            <v xml:space="preserve">UN    </v>
          </cell>
          <cell r="D1546" t="str">
            <v>CR</v>
          </cell>
          <cell r="E1546" t="str">
            <v>24,55</v>
          </cell>
        </row>
        <row r="1547">
          <cell r="A1547">
            <v>12403</v>
          </cell>
          <cell r="B1547" t="str">
            <v>COTOVELO DE REDUCAO 90 GRAUS DE FERRO GALVANIZADO, COM ROSCA BSP, DE 1 1/4" X 1"</v>
          </cell>
          <cell r="C1547" t="str">
            <v xml:space="preserve">UN    </v>
          </cell>
          <cell r="D1547" t="str">
            <v>CR</v>
          </cell>
          <cell r="E1547" t="str">
            <v>17,50</v>
          </cell>
        </row>
        <row r="1548">
          <cell r="A1548">
            <v>3463</v>
          </cell>
          <cell r="B1548" t="str">
            <v>COTOVELO DE REDUCAO 90 GRAUS DE FERRO GALVANIZADO, COM ROSCA BSP, DE 1" X 1/2"</v>
          </cell>
          <cell r="C1548" t="str">
            <v xml:space="preserve">UN    </v>
          </cell>
          <cell r="D1548" t="str">
            <v>CR</v>
          </cell>
          <cell r="E1548" t="str">
            <v>10,22</v>
          </cell>
        </row>
        <row r="1549">
          <cell r="A1549">
            <v>3464</v>
          </cell>
          <cell r="B1549" t="str">
            <v>COTOVELO DE REDUCAO 90 GRAUS DE FERRO GALVANIZADO, COM ROSCA BSP, DE 1" X 3/4"</v>
          </cell>
          <cell r="C1549" t="str">
            <v xml:space="preserve">UN    </v>
          </cell>
          <cell r="D1549" t="str">
            <v>CR</v>
          </cell>
          <cell r="E1549" t="str">
            <v>10,22</v>
          </cell>
        </row>
        <row r="1550">
          <cell r="A1550">
            <v>3466</v>
          </cell>
          <cell r="B1550" t="str">
            <v>COTOVELO DE REDUCAO 90 GRAUS DE FERRO GALVANIZADO, COM ROSCA BSP, DE 2 1/2" X 2"</v>
          </cell>
          <cell r="C1550" t="str">
            <v xml:space="preserve">UN    </v>
          </cell>
          <cell r="D1550" t="str">
            <v>CR</v>
          </cell>
          <cell r="E1550" t="str">
            <v>62,36</v>
          </cell>
        </row>
        <row r="1551">
          <cell r="A1551">
            <v>3467</v>
          </cell>
          <cell r="B1551" t="str">
            <v>COTOVELO DE REDUCAO 90 GRAUS DE FERRO GALVANIZADO, COM ROSCA BSP, DE 2" X 1 1/2"</v>
          </cell>
          <cell r="C1551" t="str">
            <v xml:space="preserve">UN    </v>
          </cell>
          <cell r="D1551" t="str">
            <v>CR</v>
          </cell>
          <cell r="E1551" t="str">
            <v>35,22</v>
          </cell>
        </row>
        <row r="1552">
          <cell r="A1552">
            <v>3462</v>
          </cell>
          <cell r="B1552" t="str">
            <v>COTOVELO DE REDUCAO 90 GRAUS DE FERRO GALVANIZADO, COM ROSCA BSP, DE 3/4" X 1/2"</v>
          </cell>
          <cell r="C1552" t="str">
            <v xml:space="preserve">UN    </v>
          </cell>
          <cell r="D1552" t="str">
            <v>CR</v>
          </cell>
          <cell r="E1552" t="str">
            <v>6,74</v>
          </cell>
        </row>
        <row r="1553">
          <cell r="A1553">
            <v>3446</v>
          </cell>
          <cell r="B1553" t="str">
            <v>COTOVELO 45 GRAUS DE FERRO GALVANIZADO, COM ROSCA BSP, DE 1 1/2"</v>
          </cell>
          <cell r="C1553" t="str">
            <v xml:space="preserve">UN    </v>
          </cell>
          <cell r="D1553" t="str">
            <v>CR</v>
          </cell>
          <cell r="E1553" t="str">
            <v>20,76</v>
          </cell>
        </row>
        <row r="1554">
          <cell r="A1554">
            <v>3445</v>
          </cell>
          <cell r="B1554" t="str">
            <v>COTOVELO 45 GRAUS DE FERRO GALVANIZADO, COM ROSCA BSP, DE 1 1/4"</v>
          </cell>
          <cell r="C1554" t="str">
            <v xml:space="preserve">UN    </v>
          </cell>
          <cell r="D1554" t="str">
            <v>CR</v>
          </cell>
          <cell r="E1554" t="str">
            <v>16,95</v>
          </cell>
        </row>
        <row r="1555">
          <cell r="A1555">
            <v>3441</v>
          </cell>
          <cell r="B1555" t="str">
            <v>COTOVELO 45 GRAUS DE FERRO GALVANIZADO, COM ROSCA BSP, DE 1/2"</v>
          </cell>
          <cell r="C1555" t="str">
            <v xml:space="preserve">UN    </v>
          </cell>
          <cell r="D1555" t="str">
            <v>CR</v>
          </cell>
          <cell r="E1555" t="str">
            <v>4,78</v>
          </cell>
        </row>
        <row r="1556">
          <cell r="A1556">
            <v>3444</v>
          </cell>
          <cell r="B1556" t="str">
            <v>COTOVELO 45 GRAUS DE FERRO GALVANIZADO, COM ROSCA BSP, DE 1"</v>
          </cell>
          <cell r="C1556" t="str">
            <v xml:space="preserve">UN    </v>
          </cell>
          <cell r="D1556" t="str">
            <v>CR</v>
          </cell>
          <cell r="E1556" t="str">
            <v>10,43</v>
          </cell>
        </row>
        <row r="1557">
          <cell r="A1557">
            <v>12402</v>
          </cell>
          <cell r="B1557" t="str">
            <v>COTOVELO 45 GRAUS DE FERRO GALVANIZADO, COM ROSCA BSP, DE 2 1/2"</v>
          </cell>
          <cell r="C1557" t="str">
            <v xml:space="preserve">UN    </v>
          </cell>
          <cell r="D1557" t="str">
            <v>CR</v>
          </cell>
          <cell r="E1557" t="str">
            <v>58,36</v>
          </cell>
        </row>
        <row r="1558">
          <cell r="A1558">
            <v>3447</v>
          </cell>
          <cell r="B1558" t="str">
            <v>COTOVELO 45 GRAUS DE FERRO GALVANIZADO, COM ROSCA BSP, DE 2"</v>
          </cell>
          <cell r="C1558" t="str">
            <v xml:space="preserve">UN    </v>
          </cell>
          <cell r="D1558" t="str">
            <v>CR</v>
          </cell>
          <cell r="E1558" t="str">
            <v>30,19</v>
          </cell>
        </row>
        <row r="1559">
          <cell r="A1559">
            <v>3442</v>
          </cell>
          <cell r="B1559" t="str">
            <v>COTOVELO 45 GRAUS DE FERRO GALVANIZADO, COM ROSCA BSP, DE 3/4"</v>
          </cell>
          <cell r="C1559" t="str">
            <v xml:space="preserve">UN    </v>
          </cell>
          <cell r="D1559" t="str">
            <v>CR</v>
          </cell>
          <cell r="E1559" t="str">
            <v>7,15</v>
          </cell>
        </row>
        <row r="1560">
          <cell r="A1560">
            <v>3448</v>
          </cell>
          <cell r="B1560" t="str">
            <v>COTOVELO 45 GRAUS DE FERRO GALVANIZADO, COM ROSCA BSP, DE 3"</v>
          </cell>
          <cell r="C1560" t="str">
            <v xml:space="preserve">UN    </v>
          </cell>
          <cell r="D1560" t="str">
            <v>CR</v>
          </cell>
          <cell r="E1560" t="str">
            <v>85,33</v>
          </cell>
        </row>
        <row r="1561">
          <cell r="A1561">
            <v>3449</v>
          </cell>
          <cell r="B1561" t="str">
            <v>COTOVELO 45 GRAUS DE FERRO GALVANIZADO, COM ROSCA BSP, DE 4"</v>
          </cell>
          <cell r="C1561" t="str">
            <v xml:space="preserve">UN    </v>
          </cell>
          <cell r="D1561" t="str">
            <v>CR</v>
          </cell>
          <cell r="E1561" t="str">
            <v>149,52</v>
          </cell>
        </row>
        <row r="1562">
          <cell r="A1562">
            <v>37438</v>
          </cell>
          <cell r="B1562" t="str">
            <v>COTOVELO 45 GRAUS, PEAD PE 100, DE 125 MM, PARA ELETROFUSAO</v>
          </cell>
          <cell r="C1562" t="str">
            <v xml:space="preserve">UN    </v>
          </cell>
          <cell r="D1562" t="str">
            <v>AS</v>
          </cell>
          <cell r="E1562" t="str">
            <v>177,30</v>
          </cell>
        </row>
        <row r="1563">
          <cell r="A1563">
            <v>37439</v>
          </cell>
          <cell r="B1563" t="str">
            <v>COTOVELO 45 GRAUS, PEAD PE 100, DE 200 MM, PARA ELETROFUSAO</v>
          </cell>
          <cell r="C1563" t="str">
            <v xml:space="preserve">UN    </v>
          </cell>
          <cell r="D1563" t="str">
            <v>AS</v>
          </cell>
          <cell r="E1563" t="str">
            <v>1.159,18</v>
          </cell>
        </row>
        <row r="1564">
          <cell r="A1564">
            <v>37435</v>
          </cell>
          <cell r="B1564" t="str">
            <v>COTOVELO 45 GRAUS, PEAD PE 100, DE 32 MM, PARA ELETROFUSAO</v>
          </cell>
          <cell r="C1564" t="str">
            <v xml:space="preserve">UN    </v>
          </cell>
          <cell r="D1564" t="str">
            <v>AS</v>
          </cell>
          <cell r="E1564" t="str">
            <v>20,83</v>
          </cell>
        </row>
        <row r="1565">
          <cell r="A1565">
            <v>37436</v>
          </cell>
          <cell r="B1565" t="str">
            <v>COTOVELO 45 GRAUS, PEAD PE 100, DE 40 MM, PARA ELETROFUSAO</v>
          </cell>
          <cell r="C1565" t="str">
            <v xml:space="preserve">UN    </v>
          </cell>
          <cell r="D1565" t="str">
            <v>AS</v>
          </cell>
          <cell r="E1565" t="str">
            <v>24,59</v>
          </cell>
        </row>
        <row r="1566">
          <cell r="A1566">
            <v>37437</v>
          </cell>
          <cell r="B1566" t="str">
            <v>COTOVELO 45 GRAUS, PEAD PE 100, DE 63 MM, PARA ELETROFUSAO</v>
          </cell>
          <cell r="C1566" t="str">
            <v xml:space="preserve">UN    </v>
          </cell>
          <cell r="D1566" t="str">
            <v>AS</v>
          </cell>
          <cell r="E1566" t="str">
            <v>35,56</v>
          </cell>
        </row>
        <row r="1567">
          <cell r="A1567">
            <v>3473</v>
          </cell>
          <cell r="B1567" t="str">
            <v>COTOVELO 90 GRAUS DE FERRO GALVANIZADO, COM ROSCA BSP MACHO/FEMEA, DE 1 1/2"</v>
          </cell>
          <cell r="C1567" t="str">
            <v xml:space="preserve">UN    </v>
          </cell>
          <cell r="D1567" t="str">
            <v>CR</v>
          </cell>
          <cell r="E1567" t="str">
            <v>23,47</v>
          </cell>
        </row>
        <row r="1568">
          <cell r="A1568">
            <v>3474</v>
          </cell>
          <cell r="B1568" t="str">
            <v>COTOVELO 90 GRAUS DE FERRO GALVANIZADO, COM ROSCA BSP MACHO/FEMEA, DE 1 1/4"</v>
          </cell>
          <cell r="C1568" t="str">
            <v xml:space="preserve">UN    </v>
          </cell>
          <cell r="D1568" t="str">
            <v>CR</v>
          </cell>
          <cell r="E1568" t="str">
            <v>19,35</v>
          </cell>
        </row>
        <row r="1569">
          <cell r="A1569">
            <v>3450</v>
          </cell>
          <cell r="B1569" t="str">
            <v>COTOVELO 90 GRAUS DE FERRO GALVANIZADO, COM ROSCA BSP MACHO/FEMEA, DE 1/2"</v>
          </cell>
          <cell r="C1569" t="str">
            <v xml:space="preserve">UN    </v>
          </cell>
          <cell r="D1569" t="str">
            <v>CR</v>
          </cell>
          <cell r="E1569" t="str">
            <v>5,61</v>
          </cell>
        </row>
        <row r="1570">
          <cell r="A1570">
            <v>3443</v>
          </cell>
          <cell r="B1570" t="str">
            <v>COTOVELO 90 GRAUS DE FERRO GALVANIZADO, COM ROSCA BSP MACHO/FEMEA, DE 1"</v>
          </cell>
          <cell r="C1570" t="str">
            <v xml:space="preserve">UN    </v>
          </cell>
          <cell r="D1570" t="str">
            <v>CR</v>
          </cell>
          <cell r="E1570" t="str">
            <v>12,04</v>
          </cell>
        </row>
        <row r="1571">
          <cell r="A1571">
            <v>3453</v>
          </cell>
          <cell r="B1571" t="str">
            <v>COTOVELO 90 GRAUS DE FERRO GALVANIZADO, COM ROSCA BSP MACHO/FEMEA, DE 2 1/2"</v>
          </cell>
          <cell r="C1571" t="str">
            <v xml:space="preserve">UN    </v>
          </cell>
          <cell r="D1571" t="str">
            <v>CR</v>
          </cell>
          <cell r="E1571" t="str">
            <v>68,52</v>
          </cell>
        </row>
        <row r="1572">
          <cell r="A1572">
            <v>3452</v>
          </cell>
          <cell r="B1572" t="str">
            <v>COTOVELO 90 GRAUS DE FERRO GALVANIZADO, COM ROSCA BSP MACHO/FEMEA, DE 2"</v>
          </cell>
          <cell r="C1572" t="str">
            <v xml:space="preserve">UN    </v>
          </cell>
          <cell r="D1572" t="str">
            <v>CR</v>
          </cell>
          <cell r="E1572" t="str">
            <v>33,82</v>
          </cell>
        </row>
        <row r="1573">
          <cell r="A1573">
            <v>3451</v>
          </cell>
          <cell r="B1573" t="str">
            <v>COTOVELO 90 GRAUS DE FERRO GALVANIZADO, COM ROSCA BSP MACHO/FEMEA, DE 3/4"</v>
          </cell>
          <cell r="C1573" t="str">
            <v xml:space="preserve">UN    </v>
          </cell>
          <cell r="D1573" t="str">
            <v>CR</v>
          </cell>
          <cell r="E1573" t="str">
            <v>6,71</v>
          </cell>
        </row>
        <row r="1574">
          <cell r="A1574">
            <v>3454</v>
          </cell>
          <cell r="B1574" t="str">
            <v>COTOVELO 90 GRAUS DE FERRO GALVANIZADO, COM ROSCA BSP MACHO/FEMEA, DE 3"</v>
          </cell>
          <cell r="C1574" t="str">
            <v xml:space="preserve">UN    </v>
          </cell>
          <cell r="D1574" t="str">
            <v>CR</v>
          </cell>
          <cell r="E1574" t="str">
            <v>104,22</v>
          </cell>
        </row>
        <row r="1575">
          <cell r="A1575">
            <v>3458</v>
          </cell>
          <cell r="B1575" t="str">
            <v>COTOVELO 90 GRAUS DE FERRO GALVANIZADO, COM ROSCA BSP, DE 1 1/2"</v>
          </cell>
          <cell r="C1575" t="str">
            <v xml:space="preserve">UN    </v>
          </cell>
          <cell r="D1575" t="str">
            <v>CR</v>
          </cell>
          <cell r="E1575" t="str">
            <v>18,81</v>
          </cell>
        </row>
        <row r="1576">
          <cell r="A1576">
            <v>3457</v>
          </cell>
          <cell r="B1576" t="str">
            <v>COTOVELO 90 GRAUS DE FERRO GALVANIZADO, COM ROSCA BSP, DE 1 1/4"</v>
          </cell>
          <cell r="C1576" t="str">
            <v xml:space="preserve">UN    </v>
          </cell>
          <cell r="D1576" t="str">
            <v>CR</v>
          </cell>
          <cell r="E1576" t="str">
            <v>14,12</v>
          </cell>
        </row>
        <row r="1577">
          <cell r="A1577">
            <v>3455</v>
          </cell>
          <cell r="B1577" t="str">
            <v>COTOVELO 90 GRAUS DE FERRO GALVANIZADO, COM ROSCA BSP, DE 1/2"</v>
          </cell>
          <cell r="C1577" t="str">
            <v xml:space="preserve">UN    </v>
          </cell>
          <cell r="D1577" t="str">
            <v>CR</v>
          </cell>
          <cell r="E1577" t="str">
            <v>4,01</v>
          </cell>
        </row>
        <row r="1578">
          <cell r="A1578">
            <v>3472</v>
          </cell>
          <cell r="B1578" t="str">
            <v>COTOVELO 90 GRAUS DE FERRO GALVANIZADO, COM ROSCA BSP, DE 1"</v>
          </cell>
          <cell r="C1578" t="str">
            <v xml:space="preserve">UN    </v>
          </cell>
          <cell r="D1578" t="str">
            <v>CR</v>
          </cell>
          <cell r="E1578" t="str">
            <v>9,01</v>
          </cell>
        </row>
        <row r="1579">
          <cell r="A1579">
            <v>3470</v>
          </cell>
          <cell r="B1579" t="str">
            <v>COTOVELO 90 GRAUS DE FERRO GALVANIZADO, COM ROSCA BSP, DE 2 1/2"</v>
          </cell>
          <cell r="C1579" t="str">
            <v xml:space="preserve">UN    </v>
          </cell>
          <cell r="D1579" t="str">
            <v>CR</v>
          </cell>
          <cell r="E1579" t="str">
            <v>52,54</v>
          </cell>
        </row>
        <row r="1580">
          <cell r="A1580">
            <v>3471</v>
          </cell>
          <cell r="B1580" t="str">
            <v>COTOVELO 90 GRAUS DE FERRO GALVANIZADO, COM ROSCA BSP, DE 2"</v>
          </cell>
          <cell r="C1580" t="str">
            <v xml:space="preserve">UN    </v>
          </cell>
          <cell r="D1580" t="str">
            <v>CR</v>
          </cell>
          <cell r="E1580" t="str">
            <v>28,87</v>
          </cell>
        </row>
        <row r="1581">
          <cell r="A1581">
            <v>3456</v>
          </cell>
          <cell r="B1581" t="str">
            <v>COTOVELO 90 GRAUS DE FERRO GALVANIZADO, COM ROSCA BSP, DE 3/4"</v>
          </cell>
          <cell r="C1581" t="str">
            <v xml:space="preserve">UN    </v>
          </cell>
          <cell r="D1581" t="str">
            <v>CR</v>
          </cell>
          <cell r="E1581" t="str">
            <v>6,00</v>
          </cell>
        </row>
        <row r="1582">
          <cell r="A1582">
            <v>3459</v>
          </cell>
          <cell r="B1582" t="str">
            <v>COTOVELO 90 GRAUS DE FERRO GALVANIZADO, COM ROSCA BSP, DE 3"</v>
          </cell>
          <cell r="C1582" t="str">
            <v xml:space="preserve">UN    </v>
          </cell>
          <cell r="D1582" t="str">
            <v>CR</v>
          </cell>
          <cell r="E1582" t="str">
            <v>74,11</v>
          </cell>
        </row>
        <row r="1583">
          <cell r="A1583">
            <v>3469</v>
          </cell>
          <cell r="B1583" t="str">
            <v>COTOVELO 90 GRAUS DE FERRO GALVANIZADO, COM ROSCA BSP, DE 4"</v>
          </cell>
          <cell r="C1583" t="str">
            <v xml:space="preserve">UN    </v>
          </cell>
          <cell r="D1583" t="str">
            <v>CR</v>
          </cell>
          <cell r="E1583" t="str">
            <v>140,95</v>
          </cell>
        </row>
        <row r="1584">
          <cell r="A1584">
            <v>3460</v>
          </cell>
          <cell r="B1584" t="str">
            <v>COTOVELO 90 GRAUS DE FERRO GALVANIZADO, COM ROSCA BSP, DE 5"</v>
          </cell>
          <cell r="C1584" t="str">
            <v xml:space="preserve">UN    </v>
          </cell>
          <cell r="D1584" t="str">
            <v>CR</v>
          </cell>
          <cell r="E1584" t="str">
            <v>205,66</v>
          </cell>
        </row>
        <row r="1585">
          <cell r="A1585">
            <v>3461</v>
          </cell>
          <cell r="B1585" t="str">
            <v>COTOVELO 90 GRAUS DE FERRO GALVANIZADO, COM ROSCA BSP, DE 6"</v>
          </cell>
          <cell r="C1585" t="str">
            <v xml:space="preserve">UN    </v>
          </cell>
          <cell r="D1585" t="str">
            <v>CR</v>
          </cell>
          <cell r="E1585" t="str">
            <v>525,67</v>
          </cell>
        </row>
        <row r="1586">
          <cell r="A1586">
            <v>37433</v>
          </cell>
          <cell r="B1586" t="str">
            <v>COTOVELO 90 GRAUS, PEAD PE 100, DE 125 MM, PARA ELETROFUSAO</v>
          </cell>
          <cell r="C1586" t="str">
            <v xml:space="preserve">UN    </v>
          </cell>
          <cell r="D1586" t="str">
            <v>AS</v>
          </cell>
          <cell r="E1586" t="str">
            <v>177,30</v>
          </cell>
        </row>
        <row r="1587">
          <cell r="A1587">
            <v>37430</v>
          </cell>
          <cell r="B1587" t="str">
            <v>COTOVELO 90 GRAUS, PEAD PE 100, DE 20 MM, PARA ELETROFUSAO</v>
          </cell>
          <cell r="C1587" t="str">
            <v xml:space="preserve">UN    </v>
          </cell>
          <cell r="D1587" t="str">
            <v>AS</v>
          </cell>
          <cell r="E1587" t="str">
            <v>22,22</v>
          </cell>
        </row>
        <row r="1588">
          <cell r="A1588">
            <v>37434</v>
          </cell>
          <cell r="B1588" t="str">
            <v>COTOVELO 90 GRAUS, PEAD PE 100, DE 200 MM, PARA ELETROFUSAO</v>
          </cell>
          <cell r="C1588" t="str">
            <v xml:space="preserve">UN    </v>
          </cell>
          <cell r="D1588" t="str">
            <v>AS</v>
          </cell>
          <cell r="E1588" t="str">
            <v>1.653,15</v>
          </cell>
        </row>
        <row r="1589">
          <cell r="A1589">
            <v>37431</v>
          </cell>
          <cell r="B1589" t="str">
            <v>COTOVELO 90 GRAUS, PEAD PE 100, DE 32 MM, PARA ELETROFUSAO</v>
          </cell>
          <cell r="C1589" t="str">
            <v xml:space="preserve">UN    </v>
          </cell>
          <cell r="D1589" t="str">
            <v>AS</v>
          </cell>
          <cell r="E1589" t="str">
            <v>30,14</v>
          </cell>
        </row>
        <row r="1590">
          <cell r="A1590">
            <v>37432</v>
          </cell>
          <cell r="B1590" t="str">
            <v>COTOVELO 90 GRAUS, PEAD PE 100, DE 63 MM, PARA ELETROFUSAO</v>
          </cell>
          <cell r="C1590" t="str">
            <v xml:space="preserve">UN    </v>
          </cell>
          <cell r="D1590" t="str">
            <v>AS</v>
          </cell>
          <cell r="E1590" t="str">
            <v>55,59</v>
          </cell>
        </row>
        <row r="1591">
          <cell r="A1591">
            <v>37413</v>
          </cell>
          <cell r="B1591" t="str">
            <v>COTOVELO/JOELHO COM ADAPTADOR, 90 GRAUS, EM POLIPROPILENO, PN 16, PARA TUBOS PEAD, 20 MM X 1/2" - LIGACAO PREDIAL DE AGUA</v>
          </cell>
          <cell r="C1591" t="str">
            <v xml:space="preserve">UN    </v>
          </cell>
          <cell r="D1591" t="str">
            <v>AS</v>
          </cell>
          <cell r="E1591" t="str">
            <v>3,83</v>
          </cell>
        </row>
        <row r="1592">
          <cell r="A1592">
            <v>37414</v>
          </cell>
          <cell r="B1592" t="str">
            <v>COTOVELO/JOELHO COM ADAPTADOR, 90 GRAUS, EM POLIPROPILENO, PN 16, PARA TUBOS PEAD, 20 MM X 3/4" - LIGACAO PREDIAL DE AGUA</v>
          </cell>
          <cell r="C1592" t="str">
            <v xml:space="preserve">UN    </v>
          </cell>
          <cell r="D1592" t="str">
            <v>AS</v>
          </cell>
          <cell r="E1592" t="str">
            <v>4,34</v>
          </cell>
        </row>
        <row r="1593">
          <cell r="A1593">
            <v>37415</v>
          </cell>
          <cell r="B1593" t="str">
            <v>COTOVELO/JOELHO COM ADAPTADOR, 90 GRAUS, EM POLIPROPILENO, PN 16, PARA TUBOS PEAD, 32 MM X 1" - LIGACAO PREDIAL DE AGUA</v>
          </cell>
          <cell r="C1593" t="str">
            <v xml:space="preserve">UN    </v>
          </cell>
          <cell r="D1593" t="str">
            <v>AS</v>
          </cell>
          <cell r="E1593" t="str">
            <v>7,90</v>
          </cell>
        </row>
        <row r="1594">
          <cell r="A1594">
            <v>37416</v>
          </cell>
          <cell r="B1594" t="str">
            <v>COTOVELO/JOELHO 90 GRAUS, EM POLIPROPILENO, PN 16, PARA TUBOS PEAD, 20 X 20 MM - LIGACAO PREDIAL DE AGUA</v>
          </cell>
          <cell r="C1594" t="str">
            <v xml:space="preserve">UN    </v>
          </cell>
          <cell r="D1594" t="str">
            <v>AS</v>
          </cell>
          <cell r="E1594" t="str">
            <v>3,58</v>
          </cell>
        </row>
        <row r="1595">
          <cell r="A1595">
            <v>37417</v>
          </cell>
          <cell r="B1595" t="str">
            <v>COTOVELO/JOELHO 90 GRAUS, EM POLIPROPILENO, PN 16, PARA TUBOS PEAD, 32 X 32 MM - LIGACAO PREDIAL DE AGUA</v>
          </cell>
          <cell r="C1595" t="str">
            <v xml:space="preserve">UN    </v>
          </cell>
          <cell r="D1595" t="str">
            <v>AS</v>
          </cell>
          <cell r="E1595" t="str">
            <v>5,15</v>
          </cell>
        </row>
        <row r="1596">
          <cell r="A1596">
            <v>43590</v>
          </cell>
          <cell r="B1596" t="str">
            <v>CREMONA RETANGULAR INJETADA LISA COM CHAVE, COM CASTANHA / ALCA, EM LATAO, COM ACABAMENTO CROMADO, DE SOBREPOR / EMBUTIR</v>
          </cell>
          <cell r="C1596" t="str">
            <v xml:space="preserve">UN    </v>
          </cell>
          <cell r="D1596" t="str">
            <v>CR</v>
          </cell>
          <cell r="E1596" t="str">
            <v>123,76</v>
          </cell>
        </row>
        <row r="1597">
          <cell r="A1597">
            <v>43589</v>
          </cell>
          <cell r="B1597" t="str">
            <v>CREMONA RETANGULAR INJETADA LISA, COM CASTANHA / ALCA, EM LATAO, COM ACABAMENTO CROMADO, DE SOBREPOR / EMBUTIR</v>
          </cell>
          <cell r="C1597" t="str">
            <v xml:space="preserve">UN    </v>
          </cell>
          <cell r="D1597" t="str">
            <v>CR</v>
          </cell>
          <cell r="E1597" t="str">
            <v>22,39</v>
          </cell>
        </row>
        <row r="1598">
          <cell r="A1598">
            <v>34519</v>
          </cell>
          <cell r="B1598" t="str">
            <v>CRUZETA DE CONCRETO LEVE, COMP. 2000 MM SECAO, 90 X 90 MM</v>
          </cell>
          <cell r="C1598" t="str">
            <v xml:space="preserve">UN    </v>
          </cell>
          <cell r="D1598" t="str">
            <v>CR</v>
          </cell>
          <cell r="E1598" t="str">
            <v>86,43</v>
          </cell>
        </row>
        <row r="1599">
          <cell r="A1599">
            <v>1649</v>
          </cell>
          <cell r="B1599" t="str">
            <v>CRUZETA DE FERRO GALVANIZADO, COM ROSCA BSP, DE 1 1/2"</v>
          </cell>
          <cell r="C1599" t="str">
            <v xml:space="preserve">UN    </v>
          </cell>
          <cell r="D1599" t="str">
            <v>CR</v>
          </cell>
          <cell r="E1599" t="str">
            <v>44,38</v>
          </cell>
        </row>
        <row r="1600">
          <cell r="A1600">
            <v>1653</v>
          </cell>
          <cell r="B1600" t="str">
            <v>CRUZETA DE FERRO GALVANIZADO, COM ROSCA BSP, DE 1 1/4"</v>
          </cell>
          <cell r="C1600" t="str">
            <v xml:space="preserve">UN    </v>
          </cell>
          <cell r="D1600" t="str">
            <v>CR</v>
          </cell>
          <cell r="E1600" t="str">
            <v>34,76</v>
          </cell>
        </row>
        <row r="1601">
          <cell r="A1601">
            <v>1647</v>
          </cell>
          <cell r="B1601" t="str">
            <v>CRUZETA DE FERRO GALVANIZADO, COM ROSCA BSP, DE 1/2"</v>
          </cell>
          <cell r="C1601" t="str">
            <v xml:space="preserve">UN    </v>
          </cell>
          <cell r="D1601" t="str">
            <v>CR</v>
          </cell>
          <cell r="E1601" t="str">
            <v>12,44</v>
          </cell>
        </row>
        <row r="1602">
          <cell r="A1602">
            <v>1648</v>
          </cell>
          <cell r="B1602" t="str">
            <v>CRUZETA DE FERRO GALVANIZADO, COM ROSCA BSP, DE 1"</v>
          </cell>
          <cell r="C1602" t="str">
            <v xml:space="preserve">UN    </v>
          </cell>
          <cell r="D1602" t="str">
            <v>CR</v>
          </cell>
          <cell r="E1602" t="str">
            <v>23,90</v>
          </cell>
        </row>
        <row r="1603">
          <cell r="A1603">
            <v>1651</v>
          </cell>
          <cell r="B1603" t="str">
            <v>CRUZETA DE FERRO GALVANIZADO, COM ROSCA BSP, DE 2 1/2"</v>
          </cell>
          <cell r="C1603" t="str">
            <v xml:space="preserve">UN    </v>
          </cell>
          <cell r="D1603" t="str">
            <v>CR</v>
          </cell>
          <cell r="E1603" t="str">
            <v>110,87</v>
          </cell>
        </row>
        <row r="1604">
          <cell r="A1604">
            <v>1650</v>
          </cell>
          <cell r="B1604" t="str">
            <v>CRUZETA DE FERRO GALVANIZADO, COM ROSCA BSP, DE 2"</v>
          </cell>
          <cell r="C1604" t="str">
            <v xml:space="preserve">UN    </v>
          </cell>
          <cell r="D1604" t="str">
            <v>CR</v>
          </cell>
          <cell r="E1604" t="str">
            <v>61,28</v>
          </cell>
        </row>
        <row r="1605">
          <cell r="A1605">
            <v>1654</v>
          </cell>
          <cell r="B1605" t="str">
            <v>CRUZETA DE FERRO GALVANIZADO, COM ROSCA BSP, DE 3/4"</v>
          </cell>
          <cell r="C1605" t="str">
            <v xml:space="preserve">UN    </v>
          </cell>
          <cell r="D1605" t="str">
            <v>CR</v>
          </cell>
          <cell r="E1605" t="str">
            <v>17,08</v>
          </cell>
        </row>
        <row r="1606">
          <cell r="A1606">
            <v>1652</v>
          </cell>
          <cell r="B1606" t="str">
            <v>CRUZETA DE FERRO GALVANIZADO, COM ROSCA BSP, DE 3"</v>
          </cell>
          <cell r="C1606" t="str">
            <v xml:space="preserve">UN    </v>
          </cell>
          <cell r="D1606" t="str">
            <v>CR</v>
          </cell>
          <cell r="E1606" t="str">
            <v>159,13</v>
          </cell>
        </row>
        <row r="1607">
          <cell r="A1607">
            <v>10510</v>
          </cell>
          <cell r="B1607" t="str">
            <v>CRUZETA DE MADEIRA TRATADA, *90 X 115 X 2400* MM, EM EUCALIPTO OU EQUIVALENTE DA REGIAO</v>
          </cell>
          <cell r="C1607" t="str">
            <v xml:space="preserve">UN    </v>
          </cell>
          <cell r="D1607" t="str">
            <v>CR</v>
          </cell>
          <cell r="E1607" t="str">
            <v>163,63</v>
          </cell>
        </row>
        <row r="1608">
          <cell r="A1608">
            <v>1747</v>
          </cell>
          <cell r="B1608" t="str">
            <v>CUBA ACO INOX (AISI 304) DE EMBUTIR COM VALVULA DE 3 1/2 ", DE *56 X 33 X 12* CM</v>
          </cell>
          <cell r="C1608" t="str">
            <v xml:space="preserve">UN    </v>
          </cell>
          <cell r="D1608" t="str">
            <v>CR</v>
          </cell>
          <cell r="E1608" t="str">
            <v>158,74</v>
          </cell>
        </row>
        <row r="1609">
          <cell r="A1609">
            <v>1744</v>
          </cell>
          <cell r="B1609" t="str">
            <v>CUBA ACO INOX (AISI 304) DE EMBUTIR COM VALVULA 3 1/2 ", DE *40 X 34 X 12* CM</v>
          </cell>
          <cell r="C1609" t="str">
            <v xml:space="preserve">UN    </v>
          </cell>
          <cell r="D1609" t="str">
            <v>CR</v>
          </cell>
          <cell r="E1609" t="str">
            <v>109,95</v>
          </cell>
        </row>
        <row r="1610">
          <cell r="A1610">
            <v>1743</v>
          </cell>
          <cell r="B1610" t="str">
            <v>CUBA ACO INOX (AISI 304) DE EMBUTIR COM VALVULA 3 1/2 ", DE *46 X 30 X 12* CM</v>
          </cell>
          <cell r="C1610" t="str">
            <v xml:space="preserve">UN    </v>
          </cell>
          <cell r="D1610" t="str">
            <v>CR</v>
          </cell>
          <cell r="E1610" t="str">
            <v>144,38</v>
          </cell>
        </row>
        <row r="1611">
          <cell r="A1611">
            <v>39640</v>
          </cell>
          <cell r="B1611" t="str">
            <v>CUMEEIRA ARTICULADA (ABA INFERIOR) PARA TELHA ONDULADA DE FIBROCIMENTO E = 4 MM, ABA *330* MM, COMPRIMENTO 500 MM (SEM AMIANTO)</v>
          </cell>
          <cell r="C1611" t="str">
            <v xml:space="preserve">UN    </v>
          </cell>
          <cell r="D1611" t="str">
            <v>CR</v>
          </cell>
          <cell r="E1611" t="str">
            <v>6,34</v>
          </cell>
        </row>
        <row r="1612">
          <cell r="A1612">
            <v>11013</v>
          </cell>
          <cell r="B1612" t="str">
            <v>CUMEEIRA ARTICULADA (ABA INTERNA INFERIOR OU EXTERNA SUPERIOR) PARA TELHA ESTRUTURAL DE FIBROCIMENTO, 1 ABA, E = 6 MM (SEM AMIANTO)</v>
          </cell>
          <cell r="C1612" t="str">
            <v xml:space="preserve">UN    </v>
          </cell>
          <cell r="D1612" t="str">
            <v>CR</v>
          </cell>
          <cell r="E1612" t="str">
            <v>13,05</v>
          </cell>
        </row>
        <row r="1613">
          <cell r="A1613">
            <v>11017</v>
          </cell>
          <cell r="B1613" t="str">
            <v>CUMEEIRA ARTICULADA (ABA SUPERIOR) PARA TELHA ONDULADA DE FIBROCIMENTO E = 4 MM, ABA *330* MM, COMPRIMENTO 500 MM (SEM AMIANTO)</v>
          </cell>
          <cell r="C1613" t="str">
            <v xml:space="preserve">UN    </v>
          </cell>
          <cell r="D1613" t="str">
            <v>CR</v>
          </cell>
          <cell r="E1613" t="str">
            <v>5,57</v>
          </cell>
        </row>
        <row r="1614">
          <cell r="A1614">
            <v>20236</v>
          </cell>
          <cell r="B1614" t="str">
            <v>CUMEEIRA ARTICULADA (PAR) PARA TELHA ONDULADA DE FIBROCIMENTO, E = 6 MM, ABA 350 MM, COMPRIMENTO 1100 MM (SEM AMIANTO)</v>
          </cell>
          <cell r="C1614" t="str">
            <v xml:space="preserve">UN    </v>
          </cell>
          <cell r="D1614" t="str">
            <v>CR</v>
          </cell>
          <cell r="E1614" t="str">
            <v>24,53</v>
          </cell>
        </row>
        <row r="1615">
          <cell r="A1615">
            <v>7215</v>
          </cell>
          <cell r="B1615" t="str">
            <v>CUMEEIRA NORMAL PARA TELHA ESTRUTURAL DE FIBROCIMENTO 1 ABA, E = 6 MM, COMPRIMENTO 608 MM (SEM AMIANTO)</v>
          </cell>
          <cell r="C1615" t="str">
            <v xml:space="preserve">UN    </v>
          </cell>
          <cell r="D1615" t="str">
            <v>CR</v>
          </cell>
          <cell r="E1615" t="str">
            <v>21,01</v>
          </cell>
        </row>
        <row r="1616">
          <cell r="A1616">
            <v>7216</v>
          </cell>
          <cell r="B1616" t="str">
            <v>CUMEEIRA NORMAL PARA TELHA ESTRUTURAL DE FIBROCIMENTO 2 ABAS, E = 6 MM, DE 1050 X 935 MM (SEM AMIANTO)</v>
          </cell>
          <cell r="C1616" t="str">
            <v xml:space="preserve">UN    </v>
          </cell>
          <cell r="D1616" t="str">
            <v>CR</v>
          </cell>
          <cell r="E1616" t="str">
            <v>87,81</v>
          </cell>
        </row>
        <row r="1617">
          <cell r="A1617">
            <v>20235</v>
          </cell>
          <cell r="B1617" t="str">
            <v>CUMEEIRA NORMAL PARA TELHA ONDULADA DE FIBROCIMENTO, E = 6 MM, ABA 300 MM, COMPRIMENTO 1100 MM (SEM AMIANTO)</v>
          </cell>
          <cell r="C1617" t="str">
            <v xml:space="preserve">UN    </v>
          </cell>
          <cell r="D1617" t="str">
            <v>CR</v>
          </cell>
          <cell r="E1617" t="str">
            <v>44,39</v>
          </cell>
        </row>
        <row r="1618">
          <cell r="A1618">
            <v>7181</v>
          </cell>
          <cell r="B1618" t="str">
            <v>CUMEEIRA PARA TELHA CERAMICA, COMPRIMENTO DE *41* CM, RENDIMENTO DE *3* TELHAS/M</v>
          </cell>
          <cell r="C1618" t="str">
            <v xml:space="preserve">UN    </v>
          </cell>
          <cell r="D1618" t="str">
            <v>CR</v>
          </cell>
          <cell r="E1618" t="str">
            <v>3,06</v>
          </cell>
        </row>
        <row r="1619">
          <cell r="A1619">
            <v>40742</v>
          </cell>
          <cell r="B1619" t="str">
            <v>CUMEEIRA PARA TELHA DE CONCRETO, PARA 2 AGUAS DE TELHADO, COR CINZA, RENDIMENTO DE *3* TELHAS/M</v>
          </cell>
          <cell r="C1619" t="str">
            <v xml:space="preserve">UN    </v>
          </cell>
          <cell r="D1619" t="str">
            <v>CR</v>
          </cell>
          <cell r="E1619" t="str">
            <v>7,85</v>
          </cell>
        </row>
        <row r="1620">
          <cell r="A1620">
            <v>7214</v>
          </cell>
          <cell r="B1620" t="str">
            <v>CUMEEIRA SHED PARA TELHA ONDULADA DE FIBROCIMENTO, E = 6 MM, ABA 280 MM, COMPRIMENTO 1100 MM (SEM AMIANTO)</v>
          </cell>
          <cell r="C1620" t="str">
            <v xml:space="preserve">UN    </v>
          </cell>
          <cell r="D1620" t="str">
            <v>CR</v>
          </cell>
          <cell r="E1620" t="str">
            <v>30,08</v>
          </cell>
        </row>
        <row r="1621">
          <cell r="A1621">
            <v>7219</v>
          </cell>
          <cell r="B1621" t="str">
            <v>CUMEEIRA UNIVERSAL PARA TELHA ONDULADA DE FIBROCIMENTO, E = 6 MM, ABA 210 MM, COMPRIMENTO 1100 MM (SEM AMIANTO)</v>
          </cell>
          <cell r="C1621" t="str">
            <v xml:space="preserve">UN    </v>
          </cell>
          <cell r="D1621" t="str">
            <v>CR</v>
          </cell>
          <cell r="E1621" t="str">
            <v>31,14</v>
          </cell>
        </row>
        <row r="1622">
          <cell r="A1622">
            <v>37972</v>
          </cell>
          <cell r="B1622" t="str">
            <v>CURVA CPVC, 90 GRAUS, SOLDAVEL, 22 MM, PARA AGUA QUENTE</v>
          </cell>
          <cell r="C1622" t="str">
            <v xml:space="preserve">UN    </v>
          </cell>
          <cell r="D1622" t="str">
            <v>CR</v>
          </cell>
          <cell r="E1622" t="str">
            <v>6,22</v>
          </cell>
        </row>
        <row r="1623">
          <cell r="A1623">
            <v>37973</v>
          </cell>
          <cell r="B1623" t="str">
            <v>CURVA CPVC, 90 GRAUS, SOLDAVEL, 28 MM, PARA AGUA QUENTE</v>
          </cell>
          <cell r="C1623" t="str">
            <v xml:space="preserve">UN    </v>
          </cell>
          <cell r="D1623" t="str">
            <v>CR</v>
          </cell>
          <cell r="E1623" t="str">
            <v>9,97</v>
          </cell>
        </row>
        <row r="1624">
          <cell r="A1624">
            <v>37971</v>
          </cell>
          <cell r="B1624" t="str">
            <v>CURVA CPVC, 90 GRAUS, SOLDAVEL,15 MM, PARA AGUA QUENTE</v>
          </cell>
          <cell r="C1624" t="str">
            <v xml:space="preserve">UN    </v>
          </cell>
          <cell r="D1624" t="str">
            <v>CR</v>
          </cell>
          <cell r="E1624" t="str">
            <v>3,74</v>
          </cell>
        </row>
        <row r="1625">
          <cell r="A1625">
            <v>20094</v>
          </cell>
          <cell r="B1625" t="str">
            <v>CURVA CURTA PVC, PB, JE, 45 GRAUS, DN 100 MM, PARA REDE COLETORA ESGOTO (NBR 10569)</v>
          </cell>
          <cell r="C1625" t="str">
            <v xml:space="preserve">UN    </v>
          </cell>
          <cell r="D1625" t="str">
            <v>AS</v>
          </cell>
          <cell r="E1625" t="str">
            <v>27,18</v>
          </cell>
        </row>
        <row r="1626">
          <cell r="A1626">
            <v>20095</v>
          </cell>
          <cell r="B1626" t="str">
            <v>CURVA CURTA PVC, PB, JE, 90 GRAUS, DN 100 MM, PARA REDE COLETORA ESGOTO (NBR 10569)</v>
          </cell>
          <cell r="C1626" t="str">
            <v xml:space="preserve">UN    </v>
          </cell>
          <cell r="D1626" t="str">
            <v>AS</v>
          </cell>
          <cell r="E1626" t="str">
            <v>34,61</v>
          </cell>
        </row>
        <row r="1627">
          <cell r="A1627">
            <v>1954</v>
          </cell>
          <cell r="B1627" t="str">
            <v>CURVA DE PVC 45 GRAUS, SOLDAVEL, 110 MM, PARA AGUA FRIA PREDIAL (NBR 5648)</v>
          </cell>
          <cell r="C1627" t="str">
            <v xml:space="preserve">UN    </v>
          </cell>
          <cell r="D1627" t="str">
            <v>CR</v>
          </cell>
          <cell r="E1627" t="str">
            <v>143,23</v>
          </cell>
        </row>
        <row r="1628">
          <cell r="A1628">
            <v>1926</v>
          </cell>
          <cell r="B1628" t="str">
            <v>CURVA DE PVC 45 GRAUS, SOLDAVEL, 20 MM, PARA AGUA FRIA PREDIAL (NBR 5648)</v>
          </cell>
          <cell r="C1628" t="str">
            <v xml:space="preserve">UN    </v>
          </cell>
          <cell r="D1628" t="str">
            <v>CR</v>
          </cell>
          <cell r="E1628" t="str">
            <v>1,89</v>
          </cell>
        </row>
        <row r="1629">
          <cell r="A1629">
            <v>1927</v>
          </cell>
          <cell r="B1629" t="str">
            <v>CURVA DE PVC 45 GRAUS, SOLDAVEL, 25 MM, PARA AGUA FRIA PREDIAL (NBR 5648)</v>
          </cell>
          <cell r="C1629" t="str">
            <v xml:space="preserve">UN    </v>
          </cell>
          <cell r="D1629" t="str">
            <v>CR</v>
          </cell>
          <cell r="E1629" t="str">
            <v>2,49</v>
          </cell>
        </row>
        <row r="1630">
          <cell r="A1630">
            <v>1923</v>
          </cell>
          <cell r="B1630" t="str">
            <v>CURVA DE PVC 45 GRAUS, SOLDAVEL, 32 MM, PARA AGUA FRIA PREDIAL (NBR 5648)</v>
          </cell>
          <cell r="C1630" t="str">
            <v xml:space="preserve">UN    </v>
          </cell>
          <cell r="D1630" t="str">
            <v>CR</v>
          </cell>
          <cell r="E1630" t="str">
            <v>4,08</v>
          </cell>
        </row>
        <row r="1631">
          <cell r="A1631">
            <v>1929</v>
          </cell>
          <cell r="B1631" t="str">
            <v>CURVA DE PVC 45 GRAUS, SOLDAVEL, 40 MM, PARA AGUA FRIA PREDIAL (NBR 5648)</v>
          </cell>
          <cell r="C1631" t="str">
            <v xml:space="preserve">UN    </v>
          </cell>
          <cell r="D1631" t="str">
            <v>CR</v>
          </cell>
          <cell r="E1631" t="str">
            <v>6,69</v>
          </cell>
        </row>
        <row r="1632">
          <cell r="A1632">
            <v>1930</v>
          </cell>
          <cell r="B1632" t="str">
            <v>CURVA DE PVC 45 GRAUS, SOLDAVEL, 50 MM, PARA AGUA FRIA PREDIAL (NBR 5648)</v>
          </cell>
          <cell r="C1632" t="str">
            <v xml:space="preserve">UN    </v>
          </cell>
          <cell r="D1632" t="str">
            <v>CR</v>
          </cell>
          <cell r="E1632" t="str">
            <v>12,97</v>
          </cell>
        </row>
        <row r="1633">
          <cell r="A1633">
            <v>1924</v>
          </cell>
          <cell r="B1633" t="str">
            <v>CURVA DE PVC 45 GRAUS, SOLDAVEL, 60 MM, PARA AGUA FRIA PREDIAL (NBR 5648)</v>
          </cell>
          <cell r="C1633" t="str">
            <v xml:space="preserve">UN    </v>
          </cell>
          <cell r="D1633" t="str">
            <v>CR</v>
          </cell>
          <cell r="E1633" t="str">
            <v>22,36</v>
          </cell>
        </row>
        <row r="1634">
          <cell r="A1634">
            <v>1922</v>
          </cell>
          <cell r="B1634" t="str">
            <v>CURVA DE PVC 45 GRAUS, SOLDAVEL, 75 MM, PARA AGUA FRIA PREDIAL (NBR 5648)</v>
          </cell>
          <cell r="C1634" t="str">
            <v xml:space="preserve">UN    </v>
          </cell>
          <cell r="D1634" t="str">
            <v>CR</v>
          </cell>
          <cell r="E1634" t="str">
            <v>33,21</v>
          </cell>
        </row>
        <row r="1635">
          <cell r="A1635">
            <v>1953</v>
          </cell>
          <cell r="B1635" t="str">
            <v>CURVA DE PVC 45 GRAUS, SOLDAVEL, 85 MM, PARA AGUA FRIA PREDIAL (NBR 5648)</v>
          </cell>
          <cell r="C1635" t="str">
            <v xml:space="preserve">UN    </v>
          </cell>
          <cell r="D1635" t="str">
            <v>CR</v>
          </cell>
          <cell r="E1635" t="str">
            <v>58,03</v>
          </cell>
        </row>
        <row r="1636">
          <cell r="A1636">
            <v>1962</v>
          </cell>
          <cell r="B1636" t="str">
            <v>CURVA DE PVC 90 GRAUS, SOLDAVEL, 110 MM, PARA AGUA FRIA PREDIAL (NBR 5648)</v>
          </cell>
          <cell r="C1636" t="str">
            <v xml:space="preserve">UN    </v>
          </cell>
          <cell r="D1636" t="str">
            <v>CR</v>
          </cell>
          <cell r="E1636" t="str">
            <v>189,86</v>
          </cell>
        </row>
        <row r="1637">
          <cell r="A1637">
            <v>1955</v>
          </cell>
          <cell r="B1637" t="str">
            <v>CURVA DE PVC 90 GRAUS, SOLDAVEL, 20 MM, PARA AGUA FRIA PREDIAL (NBR 5648)</v>
          </cell>
          <cell r="C1637" t="str">
            <v xml:space="preserve">UN    </v>
          </cell>
          <cell r="D1637" t="str">
            <v>CR</v>
          </cell>
          <cell r="E1637" t="str">
            <v>2,51</v>
          </cell>
        </row>
        <row r="1638">
          <cell r="A1638">
            <v>1956</v>
          </cell>
          <cell r="B1638" t="str">
            <v>CURVA DE PVC 90 GRAUS, SOLDAVEL, 25 MM, PARA AGUA FRIA PREDIAL (NBR 5648)</v>
          </cell>
          <cell r="C1638" t="str">
            <v xml:space="preserve">UN    </v>
          </cell>
          <cell r="D1638" t="str">
            <v>CR</v>
          </cell>
          <cell r="E1638" t="str">
            <v>3,23</v>
          </cell>
        </row>
        <row r="1639">
          <cell r="A1639">
            <v>1957</v>
          </cell>
          <cell r="B1639" t="str">
            <v>CURVA DE PVC 90 GRAUS, SOLDAVEL, 32 MM, PARA AGUA FRIA PREDIAL (NBR 5648)</v>
          </cell>
          <cell r="C1639" t="str">
            <v xml:space="preserve">UN    </v>
          </cell>
          <cell r="D1639" t="str">
            <v>CR</v>
          </cell>
          <cell r="E1639" t="str">
            <v>7,36</v>
          </cell>
        </row>
        <row r="1640">
          <cell r="A1640">
            <v>1958</v>
          </cell>
          <cell r="B1640" t="str">
            <v>CURVA DE PVC 90 GRAUS, SOLDAVEL, 40 MM, PARA AGUA FRIA PREDIAL (NBR 5648)</v>
          </cell>
          <cell r="C1640" t="str">
            <v xml:space="preserve">UN    </v>
          </cell>
          <cell r="D1640" t="str">
            <v>CR</v>
          </cell>
          <cell r="E1640" t="str">
            <v>13,06</v>
          </cell>
        </row>
        <row r="1641">
          <cell r="A1641">
            <v>1959</v>
          </cell>
          <cell r="B1641" t="str">
            <v>CURVA DE PVC 90 GRAUS, SOLDAVEL, 50 MM, PARA AGUA FRIA PREDIAL (NBR 5648)</v>
          </cell>
          <cell r="C1641" t="str">
            <v xml:space="preserve">UN    </v>
          </cell>
          <cell r="D1641" t="str">
            <v>CR</v>
          </cell>
          <cell r="E1641" t="str">
            <v>15,92</v>
          </cell>
        </row>
        <row r="1642">
          <cell r="A1642">
            <v>1925</v>
          </cell>
          <cell r="B1642" t="str">
            <v>CURVA DE PVC 90 GRAUS, SOLDAVEL, 60 MM, PARA AGUA FRIA PREDIAL (NBR 5648)</v>
          </cell>
          <cell r="C1642" t="str">
            <v xml:space="preserve">UN    </v>
          </cell>
          <cell r="D1642" t="str">
            <v>CR</v>
          </cell>
          <cell r="E1642" t="str">
            <v>39,37</v>
          </cell>
        </row>
        <row r="1643">
          <cell r="A1643">
            <v>1960</v>
          </cell>
          <cell r="B1643" t="str">
            <v>CURVA DE PVC 90 GRAUS, SOLDAVEL, 75 MM, PARA AGUA FRIA PREDIAL (NBR 5648)</v>
          </cell>
          <cell r="C1643" t="str">
            <v xml:space="preserve">UN    </v>
          </cell>
          <cell r="D1643" t="str">
            <v>CR</v>
          </cell>
          <cell r="E1643" t="str">
            <v>55,97</v>
          </cell>
        </row>
        <row r="1644">
          <cell r="A1644">
            <v>1961</v>
          </cell>
          <cell r="B1644" t="str">
            <v>CURVA DE PVC 90 GRAUS, SOLDAVEL, 85 MM, PARA AGUA FRIA PREDIAL (NBR 5648)</v>
          </cell>
          <cell r="C1644" t="str">
            <v xml:space="preserve">UN    </v>
          </cell>
          <cell r="D1644" t="str">
            <v>CR</v>
          </cell>
          <cell r="E1644" t="str">
            <v>80,42</v>
          </cell>
        </row>
        <row r="1645">
          <cell r="A1645">
            <v>38426</v>
          </cell>
          <cell r="B1645" t="str">
            <v>CURVA DE PVC, 45 GRAUS, SERIE R, DN 100 MM, PARA ESGOTO OU AGUAS PLUVIAIS PREDIAIS</v>
          </cell>
          <cell r="C1645" t="str">
            <v xml:space="preserve">UN    </v>
          </cell>
          <cell r="D1645" t="str">
            <v>CR</v>
          </cell>
          <cell r="E1645" t="str">
            <v>20,68</v>
          </cell>
        </row>
        <row r="1646">
          <cell r="A1646">
            <v>38423</v>
          </cell>
          <cell r="B1646" t="str">
            <v>CURVA DE PVC, 90 GRAUS, SERIE R, DN 100 MM, PARA ESGOTO OU AGUAS PLUVIAIS PREDIAIS</v>
          </cell>
          <cell r="C1646" t="str">
            <v xml:space="preserve">UN    </v>
          </cell>
          <cell r="D1646" t="str">
            <v>CR</v>
          </cell>
          <cell r="E1646" t="str">
            <v>46,91</v>
          </cell>
        </row>
        <row r="1647">
          <cell r="A1647">
            <v>38421</v>
          </cell>
          <cell r="B1647" t="str">
            <v>CURVA DE PVC, 90 GRAUS, SERIE R, DN 50 MM, PARA ESGOTO OU AGUAS PLUVIAIS PREDIAIS</v>
          </cell>
          <cell r="C1647" t="str">
            <v xml:space="preserve">UN    </v>
          </cell>
          <cell r="D1647" t="str">
            <v>CR</v>
          </cell>
          <cell r="E1647" t="str">
            <v>22,14</v>
          </cell>
        </row>
        <row r="1648">
          <cell r="A1648">
            <v>38422</v>
          </cell>
          <cell r="B1648" t="str">
            <v>CURVA DE PVC, 90 GRAUS, SERIE R, DN 75 MM, PARA ESGOTO OU AGUAS PLUVIAIS PREDIAIS</v>
          </cell>
          <cell r="C1648" t="str">
            <v xml:space="preserve">UN    </v>
          </cell>
          <cell r="D1648" t="str">
            <v>CR</v>
          </cell>
          <cell r="E1648" t="str">
            <v>32,37</v>
          </cell>
        </row>
        <row r="1649">
          <cell r="A1649">
            <v>39866</v>
          </cell>
          <cell r="B1649" t="str">
            <v>CURVA DE TRANSPOSICAO BRONZE/LATAO (REF 736) SEM ANEL DE SOLDA, BOLSA X BOLSA, 15 MM</v>
          </cell>
          <cell r="C1649" t="str">
            <v xml:space="preserve">UN    </v>
          </cell>
          <cell r="D1649" t="str">
            <v>CR</v>
          </cell>
          <cell r="E1649" t="str">
            <v>12,34</v>
          </cell>
        </row>
        <row r="1650">
          <cell r="A1650">
            <v>39867</v>
          </cell>
          <cell r="B1650" t="str">
            <v>CURVA DE TRANSPOSICAO BRONZE/LATAO (REF 736) SEM ANEL DE SOLDA, BOLSA X BOLSA, 22 MM</v>
          </cell>
          <cell r="C1650" t="str">
            <v xml:space="preserve">UN    </v>
          </cell>
          <cell r="D1650" t="str">
            <v>CR</v>
          </cell>
          <cell r="E1650" t="str">
            <v>27,44</v>
          </cell>
        </row>
        <row r="1651">
          <cell r="A1651">
            <v>39868</v>
          </cell>
          <cell r="B1651" t="str">
            <v>CURVA DE TRANSPOSICAO BRONZE/LATAO (REF 736) SEM ANEL DE SOLDA, BOLSA X BOLSA, 28 MM</v>
          </cell>
          <cell r="C1651" t="str">
            <v xml:space="preserve">UN    </v>
          </cell>
          <cell r="D1651" t="str">
            <v>CR</v>
          </cell>
          <cell r="E1651" t="str">
            <v>49,43</v>
          </cell>
        </row>
        <row r="1652">
          <cell r="A1652">
            <v>37999</v>
          </cell>
          <cell r="B1652" t="str">
            <v>CURVA DE TRANSPOSICAO, CPVC, SOLDAVEL, 15 MM</v>
          </cell>
          <cell r="C1652" t="str">
            <v xml:space="preserve">UN    </v>
          </cell>
          <cell r="D1652" t="str">
            <v>CR</v>
          </cell>
          <cell r="E1652" t="str">
            <v>5,97</v>
          </cell>
        </row>
        <row r="1653">
          <cell r="A1653">
            <v>38000</v>
          </cell>
          <cell r="B1653" t="str">
            <v>CURVA DE TRANSPOSICAO, CPVC, SOLDAVEL, 22 MM</v>
          </cell>
          <cell r="C1653" t="str">
            <v xml:space="preserve">UN    </v>
          </cell>
          <cell r="D1653" t="str">
            <v>CR</v>
          </cell>
          <cell r="E1653" t="str">
            <v>7,90</v>
          </cell>
        </row>
        <row r="1654">
          <cell r="A1654">
            <v>38129</v>
          </cell>
          <cell r="B1654" t="str">
            <v>CURVA DE TRANSPOSICAO, PVC SOLDAVEL, 20 MM, PARA AGUA FRIA PREDIAL</v>
          </cell>
          <cell r="C1654" t="str">
            <v xml:space="preserve">UN    </v>
          </cell>
          <cell r="D1654" t="str">
            <v>CR</v>
          </cell>
          <cell r="E1654" t="str">
            <v>4,35</v>
          </cell>
        </row>
        <row r="1655">
          <cell r="A1655">
            <v>38025</v>
          </cell>
          <cell r="B1655" t="str">
            <v>CURVA DE TRANSPOSICAO, PVC, SOLDAVEL, 25 MM, PARA AGUA FRIA PREDIAL</v>
          </cell>
          <cell r="C1655" t="str">
            <v xml:space="preserve">UN    </v>
          </cell>
          <cell r="D1655" t="str">
            <v>CR</v>
          </cell>
          <cell r="E1655" t="str">
            <v>7,27</v>
          </cell>
        </row>
        <row r="1656">
          <cell r="A1656">
            <v>38026</v>
          </cell>
          <cell r="B1656" t="str">
            <v>CURVA DE TRANSPOSICAO, PVC, SOLDAVEL, 32 MM, PARA AGUA FRIA PREDIAL</v>
          </cell>
          <cell r="C1656" t="str">
            <v xml:space="preserve">UN    </v>
          </cell>
          <cell r="D1656" t="str">
            <v>CR</v>
          </cell>
          <cell r="E1656" t="str">
            <v>19,46</v>
          </cell>
        </row>
        <row r="1657">
          <cell r="A1657">
            <v>1858</v>
          </cell>
          <cell r="B1657" t="str">
            <v>CURVA LONGA PVC, PB, JE, 45 GRAUS, DN 100 MM, PARA REDE COLETORA ESGOTO (NBR 10569)</v>
          </cell>
          <cell r="C1657" t="str">
            <v xml:space="preserve">UN    </v>
          </cell>
          <cell r="D1657" t="str">
            <v>AS</v>
          </cell>
          <cell r="E1657" t="str">
            <v>38,05</v>
          </cell>
        </row>
        <row r="1658">
          <cell r="A1658">
            <v>1844</v>
          </cell>
          <cell r="B1658" t="str">
            <v>CURVA LONGA PVC, PB, JE, 45 GRAUS, DN 150 MM, PARA REDE COLETORA ESGOTO (NBR 10569)</v>
          </cell>
          <cell r="C1658" t="str">
            <v xml:space="preserve">UN    </v>
          </cell>
          <cell r="D1658" t="str">
            <v>AS</v>
          </cell>
          <cell r="E1658" t="str">
            <v>140,30</v>
          </cell>
        </row>
        <row r="1659">
          <cell r="A1659">
            <v>1863</v>
          </cell>
          <cell r="B1659" t="str">
            <v>CURVA LONGA PVC, PB, JE, 90 GRAUS, DN 100 MM, PARA REDE COLETORA ESGOTO (NBR 10569)</v>
          </cell>
          <cell r="C1659" t="str">
            <v xml:space="preserve">UN    </v>
          </cell>
          <cell r="D1659" t="str">
            <v>AS</v>
          </cell>
          <cell r="E1659" t="str">
            <v>55,22</v>
          </cell>
        </row>
        <row r="1660">
          <cell r="A1660">
            <v>1865</v>
          </cell>
          <cell r="B1660" t="str">
            <v>CURVA LONGA PVC, PB, JE, 90 GRAUS, DN 150 MM, PARA REDE COLETORA ESGOTO (NBR 10569)</v>
          </cell>
          <cell r="C1660" t="str">
            <v xml:space="preserve">UN    </v>
          </cell>
          <cell r="D1660" t="str">
            <v>AS</v>
          </cell>
          <cell r="E1660" t="str">
            <v>201,47</v>
          </cell>
        </row>
        <row r="1661">
          <cell r="A1661">
            <v>36355</v>
          </cell>
          <cell r="B1661" t="str">
            <v>CURVA PPR 90 GRAUS, DN 20 MM, PARA AGUA QUENTE PREDIAL</v>
          </cell>
          <cell r="C1661" t="str">
            <v xml:space="preserve">UN    </v>
          </cell>
          <cell r="D1661" t="str">
            <v>AS</v>
          </cell>
          <cell r="E1661" t="str">
            <v>6,87</v>
          </cell>
        </row>
        <row r="1662">
          <cell r="A1662">
            <v>36356</v>
          </cell>
          <cell r="B1662" t="str">
            <v>CURVA PPR 90 GRAUS, DN 25 MM, PARA AGUA QUENTE PREDIAL</v>
          </cell>
          <cell r="C1662" t="str">
            <v xml:space="preserve">UN    </v>
          </cell>
          <cell r="D1662" t="str">
            <v>AS</v>
          </cell>
          <cell r="E1662" t="str">
            <v>11,55</v>
          </cell>
        </row>
        <row r="1663">
          <cell r="A1663">
            <v>1932</v>
          </cell>
          <cell r="B1663" t="str">
            <v>CURVA PVC CURTA 90 G, DN 50 MM, PARA ESGOTO PREDIAL</v>
          </cell>
          <cell r="C1663" t="str">
            <v xml:space="preserve">UN    </v>
          </cell>
          <cell r="D1663" t="str">
            <v>CR</v>
          </cell>
          <cell r="E1663" t="str">
            <v>7,99</v>
          </cell>
        </row>
        <row r="1664">
          <cell r="A1664">
            <v>1933</v>
          </cell>
          <cell r="B1664" t="str">
            <v>CURVA PVC CURTA 90 GRAUS, DN 40 MM, PARA ESGOTO PREDIAL</v>
          </cell>
          <cell r="C1664" t="str">
            <v xml:space="preserve">UN    </v>
          </cell>
          <cell r="D1664" t="str">
            <v>CR</v>
          </cell>
          <cell r="E1664" t="str">
            <v>3,51</v>
          </cell>
        </row>
        <row r="1665">
          <cell r="A1665">
            <v>1951</v>
          </cell>
          <cell r="B1665" t="str">
            <v>CURVA PVC CURTA 90 GRAUS, DN 75 MM, PARA ESGOTO PREDIAL</v>
          </cell>
          <cell r="C1665" t="str">
            <v xml:space="preserve">UN    </v>
          </cell>
          <cell r="D1665" t="str">
            <v>CR</v>
          </cell>
          <cell r="E1665" t="str">
            <v>15,63</v>
          </cell>
        </row>
        <row r="1666">
          <cell r="A1666">
            <v>1966</v>
          </cell>
          <cell r="B1666" t="str">
            <v>CURVA PVC CURTA 90 GRAUS, 100 MM, PARA ESGOTO PREDIAL</v>
          </cell>
          <cell r="C1666" t="str">
            <v xml:space="preserve">UN    </v>
          </cell>
          <cell r="D1666" t="str">
            <v>CR</v>
          </cell>
          <cell r="E1666" t="str">
            <v>17,98</v>
          </cell>
        </row>
        <row r="1667">
          <cell r="A1667">
            <v>1952</v>
          </cell>
          <cell r="B1667" t="str">
            <v>CURVA PVC LEVE, 90 GRAUS, COM PONTA E BOLSA LISA, DN 150 MM</v>
          </cell>
          <cell r="C1667" t="str">
            <v xml:space="preserve">UN    </v>
          </cell>
          <cell r="D1667" t="str">
            <v>CR</v>
          </cell>
          <cell r="E1667" t="str">
            <v>67,54</v>
          </cell>
        </row>
        <row r="1668">
          <cell r="A1668">
            <v>20104</v>
          </cell>
          <cell r="B1668" t="str">
            <v>CURVA PVC LEVE, 90 GRAUS, COM PONTA E BOLSA LISA, DN 250 MM</v>
          </cell>
          <cell r="C1668" t="str">
            <v xml:space="preserve">UN    </v>
          </cell>
          <cell r="D1668" t="str">
            <v>CR</v>
          </cell>
          <cell r="E1668" t="str">
            <v>499,08</v>
          </cell>
        </row>
        <row r="1669">
          <cell r="A1669">
            <v>20105</v>
          </cell>
          <cell r="B1669" t="str">
            <v>CURVA PVC LEVE, 90 GRAUS, COM PONTA E BOLSA LISA, DN 300 MM</v>
          </cell>
          <cell r="C1669" t="str">
            <v xml:space="preserve">UN    </v>
          </cell>
          <cell r="D1669" t="str">
            <v>CR</v>
          </cell>
          <cell r="E1669" t="str">
            <v>777,37</v>
          </cell>
        </row>
        <row r="1670">
          <cell r="A1670">
            <v>1965</v>
          </cell>
          <cell r="B1670" t="str">
            <v>CURVA PVC LONGA 45 GRAUS, 100 MM, PARA ESGOTO PREDIAL</v>
          </cell>
          <cell r="C1670" t="str">
            <v xml:space="preserve">UN    </v>
          </cell>
          <cell r="D1670" t="str">
            <v>CR</v>
          </cell>
          <cell r="E1670" t="str">
            <v>36,46</v>
          </cell>
        </row>
        <row r="1671">
          <cell r="A1671">
            <v>10765</v>
          </cell>
          <cell r="B1671" t="str">
            <v>CURVA PVC LONGA 45G, DN 50 MM, PARA ESGOTO PREDIAL</v>
          </cell>
          <cell r="C1671" t="str">
            <v xml:space="preserve">UN    </v>
          </cell>
          <cell r="D1671" t="str">
            <v>CR</v>
          </cell>
          <cell r="E1671" t="str">
            <v>9,21</v>
          </cell>
        </row>
        <row r="1672">
          <cell r="A1672">
            <v>10767</v>
          </cell>
          <cell r="B1672" t="str">
            <v>CURVA PVC LONGA 45G, DN 75 MM, PARA ESGOTO PREDIAL</v>
          </cell>
          <cell r="C1672" t="str">
            <v xml:space="preserve">UN    </v>
          </cell>
          <cell r="D1672" t="str">
            <v>CR</v>
          </cell>
          <cell r="E1672" t="str">
            <v>30,20</v>
          </cell>
        </row>
        <row r="1673">
          <cell r="A1673">
            <v>1970</v>
          </cell>
          <cell r="B1673" t="str">
            <v>CURVA PVC LONGA 90 GRAUS, 100 MM, PARA ESGOTO PREDIAL</v>
          </cell>
          <cell r="C1673" t="str">
            <v xml:space="preserve">UN    </v>
          </cell>
          <cell r="D1673" t="str">
            <v>CR</v>
          </cell>
          <cell r="E1673" t="str">
            <v>37,84</v>
          </cell>
        </row>
        <row r="1674">
          <cell r="A1674">
            <v>1967</v>
          </cell>
          <cell r="B1674" t="str">
            <v>CURVA PVC LONGA 90 GRAUS, 40 MM, PARA ESGOTO PREDIAL</v>
          </cell>
          <cell r="C1674" t="str">
            <v xml:space="preserve">UN    </v>
          </cell>
          <cell r="D1674" t="str">
            <v>CR</v>
          </cell>
          <cell r="E1674" t="str">
            <v>4,21</v>
          </cell>
        </row>
        <row r="1675">
          <cell r="A1675">
            <v>1968</v>
          </cell>
          <cell r="B1675" t="str">
            <v>CURVA PVC LONGA 90 GRAUS, 50 MM, PARA ESGOTO PREDIAL</v>
          </cell>
          <cell r="C1675" t="str">
            <v xml:space="preserve">UN    </v>
          </cell>
          <cell r="D1675" t="str">
            <v>CR</v>
          </cell>
          <cell r="E1675" t="str">
            <v>8,82</v>
          </cell>
        </row>
        <row r="1676">
          <cell r="A1676">
            <v>1969</v>
          </cell>
          <cell r="B1676" t="str">
            <v>CURVA PVC LONGA 90 GRAUS, 75 MM, PARA ESGOTO PREDIAL</v>
          </cell>
          <cell r="C1676" t="str">
            <v xml:space="preserve">UN    </v>
          </cell>
          <cell r="D1676" t="str">
            <v>CR</v>
          </cell>
          <cell r="E1676" t="str">
            <v>25,96</v>
          </cell>
        </row>
        <row r="1677">
          <cell r="A1677">
            <v>1839</v>
          </cell>
          <cell r="B1677" t="str">
            <v>CURVA PVC PBA, JE, PB, 22 GRAUS, DN 100 / DE 110 MM, PARA REDE AGUA (NBR 10351)</v>
          </cell>
          <cell r="C1677" t="str">
            <v xml:space="preserve">UN    </v>
          </cell>
          <cell r="D1677" t="str">
            <v>AS</v>
          </cell>
          <cell r="E1677" t="str">
            <v>135,82</v>
          </cell>
        </row>
        <row r="1678">
          <cell r="A1678">
            <v>1835</v>
          </cell>
          <cell r="B1678" t="str">
            <v>CURVA PVC PBA, JE, PB, 22 GRAUS, DN 50 / DE 60 MM, PARA REDE AGUA (NBR 10351)</v>
          </cell>
          <cell r="C1678" t="str">
            <v xml:space="preserve">UN    </v>
          </cell>
          <cell r="D1678" t="str">
            <v>AS</v>
          </cell>
          <cell r="E1678" t="str">
            <v>28,87</v>
          </cell>
        </row>
        <row r="1679">
          <cell r="A1679">
            <v>1823</v>
          </cell>
          <cell r="B1679" t="str">
            <v>CURVA PVC PBA, JE, PB, 22 GRAUS, DN 75 / DE 85 MM, PARA REDE AGUA (NBR 10351)</v>
          </cell>
          <cell r="C1679" t="str">
            <v xml:space="preserve">UN    </v>
          </cell>
          <cell r="D1679" t="str">
            <v>AS</v>
          </cell>
          <cell r="E1679" t="str">
            <v>55,83</v>
          </cell>
        </row>
        <row r="1680">
          <cell r="A1680">
            <v>1827</v>
          </cell>
          <cell r="B1680" t="str">
            <v>CURVA PVC PBA, JE, PB, 45 GRAUS, DN 100 / DE 110 MM, PARA REDE AGUA (NBR 10351)</v>
          </cell>
          <cell r="C1680" t="str">
            <v xml:space="preserve">UN    </v>
          </cell>
          <cell r="D1680" t="str">
            <v>AS</v>
          </cell>
          <cell r="E1680" t="str">
            <v>134,50</v>
          </cell>
        </row>
        <row r="1681">
          <cell r="A1681">
            <v>1831</v>
          </cell>
          <cell r="B1681" t="str">
            <v>CURVA PVC PBA, JE, PB, 45 GRAUS, DN 50 / DE 60 MM, PARA REDE AGUA (NBR 10351)</v>
          </cell>
          <cell r="C1681" t="str">
            <v xml:space="preserve">UN    </v>
          </cell>
          <cell r="D1681" t="str">
            <v>AS</v>
          </cell>
          <cell r="E1681" t="str">
            <v>29,36</v>
          </cell>
        </row>
        <row r="1682">
          <cell r="A1682">
            <v>1825</v>
          </cell>
          <cell r="B1682" t="str">
            <v>CURVA PVC PBA, JE, PB, 45 GRAUS, DN 75 / DE 85 MM, PARA REDE AGUA (NBR 10351)</v>
          </cell>
          <cell r="C1682" t="str">
            <v xml:space="preserve">UN    </v>
          </cell>
          <cell r="D1682" t="str">
            <v>AS</v>
          </cell>
          <cell r="E1682" t="str">
            <v>72,46</v>
          </cell>
        </row>
        <row r="1683">
          <cell r="A1683">
            <v>1828</v>
          </cell>
          <cell r="B1683" t="str">
            <v>CURVA PVC PBA, JE, PB, 90 GRAUS, DN 100 / DE 110 MM, PARA REDE AGUA (NBR 10351)</v>
          </cell>
          <cell r="C1683" t="str">
            <v xml:space="preserve">UN    </v>
          </cell>
          <cell r="D1683" t="str">
            <v>AS</v>
          </cell>
          <cell r="E1683" t="str">
            <v>164,13</v>
          </cell>
        </row>
        <row r="1684">
          <cell r="A1684">
            <v>1845</v>
          </cell>
          <cell r="B1684" t="str">
            <v>CURVA PVC PBA, JE, PB, 90 GRAUS, DN 50 / DE 60 MM, PARA REDE AGUA (NBR 10351)</v>
          </cell>
          <cell r="C1684" t="str">
            <v xml:space="preserve">UN    </v>
          </cell>
          <cell r="D1684" t="str">
            <v>AS</v>
          </cell>
          <cell r="E1684" t="str">
            <v>36,79</v>
          </cell>
        </row>
        <row r="1685">
          <cell r="A1685">
            <v>1824</v>
          </cell>
          <cell r="B1685" t="str">
            <v>CURVA PVC PBA, JE, PB, 90 GRAUS, DN 75 / DE 85 MM, PARA REDE AGUA (NBR 10351)</v>
          </cell>
          <cell r="C1685" t="str">
            <v xml:space="preserve">UN    </v>
          </cell>
          <cell r="D1685" t="str">
            <v>AS</v>
          </cell>
          <cell r="E1685" t="str">
            <v>86,86</v>
          </cell>
        </row>
        <row r="1686">
          <cell r="A1686">
            <v>1941</v>
          </cell>
          <cell r="B1686" t="str">
            <v>CURVA PVC 90 GRAUS, ROSCAVEL, 1 1/2",  AGUA FRIA PREDIAL</v>
          </cell>
          <cell r="C1686" t="str">
            <v xml:space="preserve">UN    </v>
          </cell>
          <cell r="D1686" t="str">
            <v>CR</v>
          </cell>
          <cell r="E1686" t="str">
            <v>28,06</v>
          </cell>
        </row>
        <row r="1687">
          <cell r="A1687">
            <v>1940</v>
          </cell>
          <cell r="B1687" t="str">
            <v>CURVA PVC 90 GRAUS, ROSCAVEL, 1 1/4",  AGUA FRIA PREDIAL</v>
          </cell>
          <cell r="C1687" t="str">
            <v xml:space="preserve">UN    </v>
          </cell>
          <cell r="D1687" t="str">
            <v>CR</v>
          </cell>
          <cell r="E1687" t="str">
            <v>21,21</v>
          </cell>
        </row>
        <row r="1688">
          <cell r="A1688">
            <v>1937</v>
          </cell>
          <cell r="B1688" t="str">
            <v>CURVA PVC 90 GRAUS, ROSCAVEL, 1/2",  AGUA FRIA PREDIAL</v>
          </cell>
          <cell r="C1688" t="str">
            <v xml:space="preserve">UN    </v>
          </cell>
          <cell r="D1688" t="str">
            <v>CR</v>
          </cell>
          <cell r="E1688" t="str">
            <v>4,40</v>
          </cell>
        </row>
        <row r="1689">
          <cell r="A1689">
            <v>1939</v>
          </cell>
          <cell r="B1689" t="str">
            <v>CURVA PVC 90 GRAUS, ROSCAVEL, 1",  AGUA FRIA PREDIAL</v>
          </cell>
          <cell r="C1689" t="str">
            <v xml:space="preserve">UN    </v>
          </cell>
          <cell r="D1689" t="str">
            <v>CR</v>
          </cell>
          <cell r="E1689" t="str">
            <v>8,72</v>
          </cell>
        </row>
        <row r="1690">
          <cell r="A1690">
            <v>1942</v>
          </cell>
          <cell r="B1690" t="str">
            <v>CURVA PVC 90 GRAUS, ROSCAVEL, 2",  AGUA FRIA PREDIAL</v>
          </cell>
          <cell r="C1690" t="str">
            <v xml:space="preserve">UN    </v>
          </cell>
          <cell r="D1690" t="str">
            <v>CR</v>
          </cell>
          <cell r="E1690" t="str">
            <v>40,04</v>
          </cell>
        </row>
        <row r="1691">
          <cell r="A1691">
            <v>1938</v>
          </cell>
          <cell r="B1691" t="str">
            <v>CURVA PVC 90 GRAUS, ROSCAVEL, 3/4",  AGUA FRIA PREDIAL</v>
          </cell>
          <cell r="C1691" t="str">
            <v xml:space="preserve">UN    </v>
          </cell>
          <cell r="D1691" t="str">
            <v>CR</v>
          </cell>
          <cell r="E1691" t="str">
            <v>5,58</v>
          </cell>
        </row>
        <row r="1692">
          <cell r="A1692">
            <v>42692</v>
          </cell>
          <cell r="B1692" t="str">
            <v>CURVA PVC, BB, JE, 45 GRAUS, DN 200 MM, PARA TUBO CORRUGADO E/OU LISO, REDE COLETORA ESGOTO (NBR 10569)</v>
          </cell>
          <cell r="C1692" t="str">
            <v xml:space="preserve">UN    </v>
          </cell>
          <cell r="D1692" t="str">
            <v>AS</v>
          </cell>
          <cell r="E1692" t="str">
            <v>446,99</v>
          </cell>
        </row>
        <row r="1693">
          <cell r="A1693">
            <v>42693</v>
          </cell>
          <cell r="B1693" t="str">
            <v>CURVA PVC, BB, JE, 45 GRAUS, DN 250 MM, PARA TUBO CORRUGADO E/OU LISO, REDE COLETORA ESGOTO (NBR 10569)</v>
          </cell>
          <cell r="C1693" t="str">
            <v xml:space="preserve">UN    </v>
          </cell>
          <cell r="D1693" t="str">
            <v>AS</v>
          </cell>
          <cell r="E1693" t="str">
            <v>735,26</v>
          </cell>
        </row>
        <row r="1694">
          <cell r="A1694">
            <v>42695</v>
          </cell>
          <cell r="B1694" t="str">
            <v>CURVA PVC, BB, JE, 90 GRAUS, DN 200 MM, PARA TUBO CORRUGADO E/OU LISO, REDE COLETORA ESGOTO (NBR 10569)</v>
          </cell>
          <cell r="C1694" t="str">
            <v xml:space="preserve">UN    </v>
          </cell>
          <cell r="D1694" t="str">
            <v>AS</v>
          </cell>
          <cell r="E1694" t="str">
            <v>559,06</v>
          </cell>
        </row>
        <row r="1695">
          <cell r="A1695">
            <v>42694</v>
          </cell>
          <cell r="B1695" t="str">
            <v>CURVA PVC, BB, JE, 90 GRAUS, DN 250 MM, PARA TUBO CORRUGADO E/OU LISO, REDE COLETORA ESGOTO (NBR 10569)</v>
          </cell>
          <cell r="C1695" t="str">
            <v xml:space="preserve">UN    </v>
          </cell>
          <cell r="D1695" t="str">
            <v>AS</v>
          </cell>
          <cell r="E1695" t="str">
            <v>826,50</v>
          </cell>
        </row>
        <row r="1696">
          <cell r="A1696">
            <v>20097</v>
          </cell>
          <cell r="B1696" t="str">
            <v>CURVA PVC, SERIE R, 87.30 GRAUS, CURTA, 100 MM, PARA ESGOTO OU AGUAS PLUVIAIS PREDIAIS (PARA PE-DE-COLUNA)</v>
          </cell>
          <cell r="C1696" t="str">
            <v xml:space="preserve">UN    </v>
          </cell>
          <cell r="D1696" t="str">
            <v>CR</v>
          </cell>
          <cell r="E1696" t="str">
            <v>35,75</v>
          </cell>
        </row>
        <row r="1697">
          <cell r="A1697">
            <v>20098</v>
          </cell>
          <cell r="B1697" t="str">
            <v>CURVA PVC, SERIE R, 87.30 GRAUS, CURTA, 150 MM, PARA ESGOTO OU AGUAS PLUVIAIS PREDIAIS (PARA PE-DE-COLUNA)</v>
          </cell>
          <cell r="C1697" t="str">
            <v xml:space="preserve">UN    </v>
          </cell>
          <cell r="D1697" t="str">
            <v>CR</v>
          </cell>
          <cell r="E1697" t="str">
            <v>120,55</v>
          </cell>
        </row>
        <row r="1698">
          <cell r="A1698">
            <v>20096</v>
          </cell>
          <cell r="B1698" t="str">
            <v>CURVA PVC, SERIE R, 87.30 GRAUS, CURTA, 75 MM, PARA ESGOTO OU AGUAS PLUVIAIS PREDIAIS (PARA PE-DE-COLUNA)</v>
          </cell>
          <cell r="C1698" t="str">
            <v xml:space="preserve">UN    </v>
          </cell>
          <cell r="D1698" t="str">
            <v>CR</v>
          </cell>
          <cell r="E1698" t="str">
            <v>23,39</v>
          </cell>
        </row>
        <row r="1699">
          <cell r="A1699">
            <v>1964</v>
          </cell>
          <cell r="B1699" t="str">
            <v>CURVA PVC, 45 GRAUS, CURTA, PB, DN 100 MM, PARA ESGOTO PREDIAL</v>
          </cell>
          <cell r="C1699" t="str">
            <v xml:space="preserve">UN    </v>
          </cell>
          <cell r="D1699" t="str">
            <v>CR</v>
          </cell>
          <cell r="E1699" t="str">
            <v>21,62</v>
          </cell>
        </row>
        <row r="1700">
          <cell r="A1700">
            <v>1880</v>
          </cell>
          <cell r="B1700" t="str">
            <v>CURVA 135 GRAUS, DE PVC RIGIDO ROSCAVEL, DE 1", PARA ELETRODUTO</v>
          </cell>
          <cell r="C1700" t="str">
            <v xml:space="preserve">UN    </v>
          </cell>
          <cell r="D1700" t="str">
            <v>CR</v>
          </cell>
          <cell r="E1700" t="str">
            <v>2,46</v>
          </cell>
        </row>
        <row r="1701">
          <cell r="A1701">
            <v>39274</v>
          </cell>
          <cell r="B1701" t="str">
            <v>CURVA 135 GRAUS, DE PVC RIGIDO ROSCAVEL, DE 3/4", PARA ELETRODUTO</v>
          </cell>
          <cell r="C1701" t="str">
            <v xml:space="preserve">UN    </v>
          </cell>
          <cell r="D1701" t="str">
            <v>CR</v>
          </cell>
          <cell r="E1701" t="str">
            <v>1,91</v>
          </cell>
        </row>
        <row r="1702">
          <cell r="A1702">
            <v>2628</v>
          </cell>
          <cell r="B1702" t="str">
            <v>CURVA 135 GRAUS, PARA ELETRODUTO, EM ACO GALVANIZADO ELETROLITICO, DIAMETRO DE 100 MM (4")</v>
          </cell>
          <cell r="C1702" t="str">
            <v xml:space="preserve">UN    </v>
          </cell>
          <cell r="D1702" t="str">
            <v>CR</v>
          </cell>
          <cell r="E1702" t="str">
            <v>93,76</v>
          </cell>
        </row>
        <row r="1703">
          <cell r="A1703">
            <v>2622</v>
          </cell>
          <cell r="B1703" t="str">
            <v>CURVA 135 GRAUS, PARA ELETRODUTO, EM ACO GALVANIZADO ELETROLITICO, DIAMETRO DE 15 MM (1/2")</v>
          </cell>
          <cell r="C1703" t="str">
            <v xml:space="preserve">UN    </v>
          </cell>
          <cell r="D1703" t="str">
            <v>CR</v>
          </cell>
          <cell r="E1703" t="str">
            <v>2,22</v>
          </cell>
        </row>
        <row r="1704">
          <cell r="A1704">
            <v>2623</v>
          </cell>
          <cell r="B1704" t="str">
            <v>CURVA 135 GRAUS, PARA ELETRODUTO, EM ACO GALVANIZADO ELETROLITICO, DIAMETRO DE 20 MM (3/4")</v>
          </cell>
          <cell r="C1704" t="str">
            <v xml:space="preserve">UN    </v>
          </cell>
          <cell r="D1704" t="str">
            <v>CR</v>
          </cell>
          <cell r="E1704" t="str">
            <v>2,68</v>
          </cell>
        </row>
        <row r="1705">
          <cell r="A1705">
            <v>2624</v>
          </cell>
          <cell r="B1705" t="str">
            <v>CURVA 135 GRAUS, PARA ELETRODUTO, EM ACO GALVANIZADO ELETROLITICO, DIAMETRO DE 25 MM (1")</v>
          </cell>
          <cell r="C1705" t="str">
            <v xml:space="preserve">UN    </v>
          </cell>
          <cell r="D1705" t="str">
            <v>CR</v>
          </cell>
          <cell r="E1705" t="str">
            <v>4,26</v>
          </cell>
        </row>
        <row r="1706">
          <cell r="A1706">
            <v>2625</v>
          </cell>
          <cell r="B1706" t="str">
            <v>CURVA 135 GRAUS, PARA ELETRODUTO, EM ACO GALVANIZADO ELETROLITICO, DIAMETRO DE 32 MM (1 1/4")</v>
          </cell>
          <cell r="C1706" t="str">
            <v xml:space="preserve">UN    </v>
          </cell>
          <cell r="D1706" t="str">
            <v>CR</v>
          </cell>
          <cell r="E1706" t="str">
            <v>8,99</v>
          </cell>
        </row>
        <row r="1707">
          <cell r="A1707">
            <v>2626</v>
          </cell>
          <cell r="B1707" t="str">
            <v>CURVA 135 GRAUS, PARA ELETRODUTO, EM ACO GALVANIZADO ELETROLITICO, DIAMETRO DE 40 MM (1 1/2")</v>
          </cell>
          <cell r="C1707" t="str">
            <v xml:space="preserve">UN    </v>
          </cell>
          <cell r="D1707" t="str">
            <v>CR</v>
          </cell>
          <cell r="E1707" t="str">
            <v>13,18</v>
          </cell>
        </row>
        <row r="1708">
          <cell r="A1708">
            <v>2630</v>
          </cell>
          <cell r="B1708" t="str">
            <v>CURVA 135 GRAUS, PARA ELETRODUTO, EM ACO GALVANIZADO ELETROLITICO, DIAMETRO DE 50 MM (2")</v>
          </cell>
          <cell r="C1708" t="str">
            <v xml:space="preserve">UN    </v>
          </cell>
          <cell r="D1708" t="str">
            <v>CR</v>
          </cell>
          <cell r="E1708" t="str">
            <v>20,05</v>
          </cell>
        </row>
        <row r="1709">
          <cell r="A1709">
            <v>2627</v>
          </cell>
          <cell r="B1709" t="str">
            <v>CURVA 135 GRAUS, PARA ELETRODUTO, EM ACO GALVANIZADO ELETROLITICO, DIAMETRO DE 65 MM (2 1/2")</v>
          </cell>
          <cell r="C1709" t="str">
            <v xml:space="preserve">UN    </v>
          </cell>
          <cell r="D1709" t="str">
            <v>CR</v>
          </cell>
          <cell r="E1709" t="str">
            <v>35,31</v>
          </cell>
        </row>
        <row r="1710">
          <cell r="A1710">
            <v>2629</v>
          </cell>
          <cell r="B1710" t="str">
            <v>CURVA 135 GRAUS, PARA ELETRODUTO, EM ACO GALVANIZADO ELETROLITICO, DIAMETRO DE 80 MM (3")</v>
          </cell>
          <cell r="C1710" t="str">
            <v xml:space="preserve">UN    </v>
          </cell>
          <cell r="D1710" t="str">
            <v>CR</v>
          </cell>
          <cell r="E1710" t="str">
            <v>47,76</v>
          </cell>
        </row>
        <row r="1711">
          <cell r="A1711">
            <v>12033</v>
          </cell>
          <cell r="B1711" t="str">
            <v>CURVA 180 GRAUS, DE PVC RIGIDO ROSCAVEL, DE 1 1/2", PARA ELETRODUTO</v>
          </cell>
          <cell r="C1711" t="str">
            <v xml:space="preserve">UN    </v>
          </cell>
          <cell r="D1711" t="str">
            <v>CR</v>
          </cell>
          <cell r="E1711" t="str">
            <v>7,86</v>
          </cell>
        </row>
        <row r="1712">
          <cell r="A1712">
            <v>40408</v>
          </cell>
          <cell r="B1712" t="str">
            <v>CURVA 180 GRAUS, DE PVC RIGIDO ROSCAVEL, DE 1 1/4", PARA ELETRODUTO</v>
          </cell>
          <cell r="C1712" t="str">
            <v xml:space="preserve">UN    </v>
          </cell>
          <cell r="D1712" t="str">
            <v>CR</v>
          </cell>
          <cell r="E1712" t="str">
            <v>5,16</v>
          </cell>
        </row>
        <row r="1713">
          <cell r="A1713">
            <v>40409</v>
          </cell>
          <cell r="B1713" t="str">
            <v>CURVA 180 GRAUS, DE PVC RIGIDO ROSCAVEL, DE 1/2", PARA ELETRODUTO</v>
          </cell>
          <cell r="C1713" t="str">
            <v xml:space="preserve">UN    </v>
          </cell>
          <cell r="D1713" t="str">
            <v>CR</v>
          </cell>
          <cell r="E1713" t="str">
            <v>1,83</v>
          </cell>
        </row>
        <row r="1714">
          <cell r="A1714">
            <v>39276</v>
          </cell>
          <cell r="B1714" t="str">
            <v>CURVA 180 GRAUS, DE PVC RIGIDO ROSCAVEL, DE 1", PARA ELETRODUTO</v>
          </cell>
          <cell r="C1714" t="str">
            <v xml:space="preserve">UN    </v>
          </cell>
          <cell r="D1714" t="str">
            <v>CR</v>
          </cell>
          <cell r="E1714" t="str">
            <v>4,65</v>
          </cell>
        </row>
        <row r="1715">
          <cell r="A1715">
            <v>39277</v>
          </cell>
          <cell r="B1715" t="str">
            <v>CURVA 180 GRAUS, DE PVC RIGIDO ROSCAVEL, DE 2", PARA ELETRODUTO</v>
          </cell>
          <cell r="C1715" t="str">
            <v xml:space="preserve">UN    </v>
          </cell>
          <cell r="D1715" t="str">
            <v>CR</v>
          </cell>
          <cell r="E1715" t="str">
            <v>12,57</v>
          </cell>
        </row>
        <row r="1716">
          <cell r="A1716">
            <v>12034</v>
          </cell>
          <cell r="B1716" t="str">
            <v>CURVA 180 GRAUS, DE PVC RIGIDO ROSCAVEL, DE 3/4", PARA ELETRODUTO</v>
          </cell>
          <cell r="C1716" t="str">
            <v xml:space="preserve">UN    </v>
          </cell>
          <cell r="D1716" t="str">
            <v>CR</v>
          </cell>
          <cell r="E1716" t="str">
            <v>3,56</v>
          </cell>
        </row>
        <row r="1717">
          <cell r="A1717">
            <v>39879</v>
          </cell>
          <cell r="B1717" t="str">
            <v>CURVA 45 GRAUS DE COBRE (REF 606) SEM ANEL DE SOLDA, BOLSA X BOLSA, 15 MM</v>
          </cell>
          <cell r="C1717" t="str">
            <v xml:space="preserve">UN    </v>
          </cell>
          <cell r="D1717" t="str">
            <v>CR</v>
          </cell>
          <cell r="E1717" t="str">
            <v>3,47</v>
          </cell>
        </row>
        <row r="1718">
          <cell r="A1718">
            <v>39880</v>
          </cell>
          <cell r="B1718" t="str">
            <v>CURVA 45 GRAUS DE COBRE (REF 606) SEM ANEL DE SOLDA, BOLSA X BOLSA, 22 MM</v>
          </cell>
          <cell r="C1718" t="str">
            <v xml:space="preserve">UN    </v>
          </cell>
          <cell r="D1718" t="str">
            <v>CR</v>
          </cell>
          <cell r="E1718" t="str">
            <v>7,68</v>
          </cell>
        </row>
        <row r="1719">
          <cell r="A1719">
            <v>39881</v>
          </cell>
          <cell r="B1719" t="str">
            <v>CURVA 45 GRAUS DE COBRE (REF 606) SEM ANEL DE SOLDA, BOLSA X BOLSA, 28 MM</v>
          </cell>
          <cell r="C1719" t="str">
            <v xml:space="preserve">UN    </v>
          </cell>
          <cell r="D1719" t="str">
            <v>CR</v>
          </cell>
          <cell r="E1719" t="str">
            <v>12,33</v>
          </cell>
        </row>
        <row r="1720">
          <cell r="A1720">
            <v>39882</v>
          </cell>
          <cell r="B1720" t="str">
            <v>CURVA 45 GRAUS DE COBRE (REF 606) SEM ANEL DE SOLDA, BOLSA X BOLSA, 35 MM</v>
          </cell>
          <cell r="C1720" t="str">
            <v xml:space="preserve">UN    </v>
          </cell>
          <cell r="D1720" t="str">
            <v>CR</v>
          </cell>
          <cell r="E1720" t="str">
            <v>32,48</v>
          </cell>
        </row>
        <row r="1721">
          <cell r="A1721">
            <v>39883</v>
          </cell>
          <cell r="B1721" t="str">
            <v>CURVA 45 GRAUS DE COBRE (REF 606) SEM ANEL DE SOLDA, BOLSA X BOLSA, 42 MM</v>
          </cell>
          <cell r="C1721" t="str">
            <v xml:space="preserve">UN    </v>
          </cell>
          <cell r="D1721" t="str">
            <v>CR</v>
          </cell>
          <cell r="E1721" t="str">
            <v>51,86</v>
          </cell>
        </row>
        <row r="1722">
          <cell r="A1722">
            <v>39884</v>
          </cell>
          <cell r="B1722" t="str">
            <v>CURVA 45 GRAUS DE COBRE (REF 606) SEM ANEL DE SOLDA, BOLSA X BOLSA, 54 MM</v>
          </cell>
          <cell r="C1722" t="str">
            <v xml:space="preserve">UN    </v>
          </cell>
          <cell r="D1722" t="str">
            <v>CR</v>
          </cell>
          <cell r="E1722" t="str">
            <v>77,03</v>
          </cell>
        </row>
        <row r="1723">
          <cell r="A1723">
            <v>39885</v>
          </cell>
          <cell r="B1723" t="str">
            <v>CURVA 45 GRAUS DE COBRE (REF 606) SEM ANEL DE SOLDA, BOLSA X BOLSA, 66 MM</v>
          </cell>
          <cell r="C1723" t="str">
            <v xml:space="preserve">UN    </v>
          </cell>
          <cell r="D1723" t="str">
            <v>CR</v>
          </cell>
          <cell r="E1723" t="str">
            <v>183,08</v>
          </cell>
        </row>
        <row r="1724">
          <cell r="A1724">
            <v>1777</v>
          </cell>
          <cell r="B1724" t="str">
            <v>CURVA 45 GRAUS DE FERRO GALVANIZADO, COM ROSCA BSP FEMEA, DE 1 1/2"</v>
          </cell>
          <cell r="C1724" t="str">
            <v xml:space="preserve">UN    </v>
          </cell>
          <cell r="D1724" t="str">
            <v>CR</v>
          </cell>
          <cell r="E1724" t="str">
            <v>47,85</v>
          </cell>
        </row>
        <row r="1725">
          <cell r="A1725">
            <v>1819</v>
          </cell>
          <cell r="B1725" t="str">
            <v>CURVA 45 GRAUS DE FERRO GALVANIZADO, COM ROSCA BSP FEMEA, DE 1 1/4"</v>
          </cell>
          <cell r="C1725" t="str">
            <v xml:space="preserve">UN    </v>
          </cell>
          <cell r="D1725" t="str">
            <v>CR</v>
          </cell>
          <cell r="E1725" t="str">
            <v>34,81</v>
          </cell>
        </row>
        <row r="1726">
          <cell r="A1726">
            <v>1775</v>
          </cell>
          <cell r="B1726" t="str">
            <v>CURVA 45 GRAUS DE FERRO GALVANIZADO, COM ROSCA BSP FEMEA, DE 1/2"</v>
          </cell>
          <cell r="C1726" t="str">
            <v xml:space="preserve">UN    </v>
          </cell>
          <cell r="D1726" t="str">
            <v>CR</v>
          </cell>
          <cell r="E1726" t="str">
            <v>10,41</v>
          </cell>
        </row>
        <row r="1727">
          <cell r="A1727">
            <v>1776</v>
          </cell>
          <cell r="B1727" t="str">
            <v>CURVA 45 GRAUS DE FERRO GALVANIZADO, COM ROSCA BSP FEMEA, DE 1"</v>
          </cell>
          <cell r="C1727" t="str">
            <v xml:space="preserve">UN    </v>
          </cell>
          <cell r="D1727" t="str">
            <v>CR</v>
          </cell>
          <cell r="E1727" t="str">
            <v>28,32</v>
          </cell>
        </row>
        <row r="1728">
          <cell r="A1728">
            <v>1778</v>
          </cell>
          <cell r="B1728" t="str">
            <v>CURVA 45 GRAUS DE FERRO GALVANIZADO, COM ROSCA BSP FEMEA, DE 2 1/2"</v>
          </cell>
          <cell r="C1728" t="str">
            <v xml:space="preserve">UN    </v>
          </cell>
          <cell r="D1728" t="str">
            <v>CR</v>
          </cell>
          <cell r="E1728" t="str">
            <v>115,82</v>
          </cell>
        </row>
        <row r="1729">
          <cell r="A1729">
            <v>1818</v>
          </cell>
          <cell r="B1729" t="str">
            <v>CURVA 45 GRAUS DE FERRO GALVANIZADO, COM ROSCA BSP FEMEA, DE 2"</v>
          </cell>
          <cell r="C1729" t="str">
            <v xml:space="preserve">UN    </v>
          </cell>
          <cell r="D1729" t="str">
            <v>CR</v>
          </cell>
          <cell r="E1729" t="str">
            <v>76,88</v>
          </cell>
        </row>
        <row r="1730">
          <cell r="A1730">
            <v>1820</v>
          </cell>
          <cell r="B1730" t="str">
            <v>CURVA 45 GRAUS DE FERRO GALVANIZADO, COM ROSCA BSP FEMEA, DE 3/4"</v>
          </cell>
          <cell r="C1730" t="str">
            <v xml:space="preserve">UN    </v>
          </cell>
          <cell r="D1730" t="str">
            <v>CR</v>
          </cell>
          <cell r="E1730" t="str">
            <v>15,03</v>
          </cell>
        </row>
        <row r="1731">
          <cell r="A1731">
            <v>1779</v>
          </cell>
          <cell r="B1731" t="str">
            <v>CURVA 45 GRAUS DE FERRO GALVANIZADO, COM ROSCA BSP FEMEA, DE 3"</v>
          </cell>
          <cell r="C1731" t="str">
            <v xml:space="preserve">UN    </v>
          </cell>
          <cell r="D1731" t="str">
            <v>CR</v>
          </cell>
          <cell r="E1731" t="str">
            <v>168,44</v>
          </cell>
        </row>
        <row r="1732">
          <cell r="A1732">
            <v>1780</v>
          </cell>
          <cell r="B1732" t="str">
            <v>CURVA 45 GRAUS DE FERRO GALVANIZADO, COM ROSCA BSP FEMEA, DE 4"</v>
          </cell>
          <cell r="C1732" t="str">
            <v xml:space="preserve">UN    </v>
          </cell>
          <cell r="D1732" t="str">
            <v>CR</v>
          </cell>
          <cell r="E1732" t="str">
            <v>347,25</v>
          </cell>
        </row>
        <row r="1733">
          <cell r="A1733">
            <v>1783</v>
          </cell>
          <cell r="B1733" t="str">
            <v>CURVA 45 GRAUS DE FERRO GALVANIZADO, COM ROSCA BSP MACHO/FEMEA, DE 1 1/2"</v>
          </cell>
          <cell r="C1733" t="str">
            <v xml:space="preserve">UN    </v>
          </cell>
          <cell r="D1733" t="str">
            <v>CR</v>
          </cell>
          <cell r="E1733" t="str">
            <v>36,71</v>
          </cell>
        </row>
        <row r="1734">
          <cell r="A1734">
            <v>1782</v>
          </cell>
          <cell r="B1734" t="str">
            <v>CURVA 45 GRAUS DE FERRO GALVANIZADO, COM ROSCA BSP MACHO/FEMEA, DE 1 1/4"</v>
          </cell>
          <cell r="C1734" t="str">
            <v xml:space="preserve">UN    </v>
          </cell>
          <cell r="D1734" t="str">
            <v>CR</v>
          </cell>
          <cell r="E1734" t="str">
            <v>29,03</v>
          </cell>
        </row>
        <row r="1735">
          <cell r="A1735">
            <v>1817</v>
          </cell>
          <cell r="B1735" t="str">
            <v>CURVA 45 GRAUS DE FERRO GALVANIZADO, COM ROSCA BSP MACHO/FEMEA, DE 1/2"</v>
          </cell>
          <cell r="C1735" t="str">
            <v xml:space="preserve">UN    </v>
          </cell>
          <cell r="D1735" t="str">
            <v>CR</v>
          </cell>
          <cell r="E1735" t="str">
            <v>8,65</v>
          </cell>
        </row>
        <row r="1736">
          <cell r="A1736">
            <v>1781</v>
          </cell>
          <cell r="B1736" t="str">
            <v>CURVA 45 GRAUS DE FERRO GALVANIZADO, COM ROSCA BSP MACHO/FEMEA, DE 1"</v>
          </cell>
          <cell r="C1736" t="str">
            <v xml:space="preserve">UN    </v>
          </cell>
          <cell r="D1736" t="str">
            <v>CR</v>
          </cell>
          <cell r="E1736" t="str">
            <v>18,91</v>
          </cell>
        </row>
        <row r="1737">
          <cell r="A1737">
            <v>1784</v>
          </cell>
          <cell r="B1737" t="str">
            <v>CURVA 45 GRAUS DE FERRO GALVANIZADO, COM ROSCA BSP MACHO/FEMEA, DE 2 1/2"</v>
          </cell>
          <cell r="C1737" t="str">
            <v xml:space="preserve">UN    </v>
          </cell>
          <cell r="D1737" t="str">
            <v>CR</v>
          </cell>
          <cell r="E1737" t="str">
            <v>103,67</v>
          </cell>
        </row>
        <row r="1738">
          <cell r="A1738">
            <v>1810</v>
          </cell>
          <cell r="B1738" t="str">
            <v>CURVA 45 GRAUS DE FERRO GALVANIZADO, COM ROSCA BSP MACHO/FEMEA, DE 2"</v>
          </cell>
          <cell r="C1738" t="str">
            <v xml:space="preserve">UN    </v>
          </cell>
          <cell r="D1738" t="str">
            <v>CR</v>
          </cell>
          <cell r="E1738" t="str">
            <v>57,50</v>
          </cell>
        </row>
        <row r="1739">
          <cell r="A1739">
            <v>1811</v>
          </cell>
          <cell r="B1739" t="str">
            <v>CURVA 45 GRAUS DE FERRO GALVANIZADO, COM ROSCA BSP MACHO/FEMEA, DE 3/4"</v>
          </cell>
          <cell r="C1739" t="str">
            <v xml:space="preserve">UN    </v>
          </cell>
          <cell r="D1739" t="str">
            <v>CR</v>
          </cell>
          <cell r="E1739" t="str">
            <v>12,44</v>
          </cell>
        </row>
        <row r="1740">
          <cell r="A1740">
            <v>1812</v>
          </cell>
          <cell r="B1740" t="str">
            <v>CURVA 45 GRAUS DE FERRO GALVANIZADO, COM ROSCA BSP MACHO/FEMEA, DE 3"</v>
          </cell>
          <cell r="C1740" t="str">
            <v xml:space="preserve">UN    </v>
          </cell>
          <cell r="D1740" t="str">
            <v>CR</v>
          </cell>
          <cell r="E1740" t="str">
            <v>145,16</v>
          </cell>
        </row>
        <row r="1741">
          <cell r="A1741">
            <v>40386</v>
          </cell>
          <cell r="B1741" t="str">
            <v>CURVA 45 GRAUS EM ACO CARBONO, SOLDAVEL, PRESSAO 3.000 LBS, DN 1 1/2"</v>
          </cell>
          <cell r="C1741" t="str">
            <v xml:space="preserve">UN    </v>
          </cell>
          <cell r="D1741" t="str">
            <v>AS</v>
          </cell>
          <cell r="E1741" t="str">
            <v>59,12</v>
          </cell>
        </row>
        <row r="1742">
          <cell r="A1742">
            <v>40384</v>
          </cell>
          <cell r="B1742" t="str">
            <v>CURVA 45 GRAUS EM ACO CARBONO, SOLDAVEL, PRESSAO 3.000 LBS, DN 1 1/4"</v>
          </cell>
          <cell r="C1742" t="str">
            <v xml:space="preserve">UN    </v>
          </cell>
          <cell r="D1742" t="str">
            <v>AS</v>
          </cell>
          <cell r="E1742" t="str">
            <v>40,47</v>
          </cell>
        </row>
        <row r="1743">
          <cell r="A1743">
            <v>40379</v>
          </cell>
          <cell r="B1743" t="str">
            <v>CURVA 45 GRAUS EM ACO CARBONO, SOLDAVEL, PRESSAO 3.000 LBS, DN 1/2"</v>
          </cell>
          <cell r="C1743" t="str">
            <v xml:space="preserve">UN    </v>
          </cell>
          <cell r="D1743" t="str">
            <v>AS</v>
          </cell>
          <cell r="E1743" t="str">
            <v>13,99</v>
          </cell>
        </row>
        <row r="1744">
          <cell r="A1744">
            <v>40423</v>
          </cell>
          <cell r="B1744" t="str">
            <v>CURVA 45 GRAUS EM ACO CARBONO, SOLDAVEL, PRESSAO 3.000 LBS, DN 1"</v>
          </cell>
          <cell r="C1744" t="str">
            <v xml:space="preserve">UN    </v>
          </cell>
          <cell r="D1744" t="str">
            <v>AS</v>
          </cell>
          <cell r="E1744" t="str">
            <v>26,48</v>
          </cell>
        </row>
        <row r="1745">
          <cell r="A1745">
            <v>40389</v>
          </cell>
          <cell r="B1745" t="str">
            <v>CURVA 45 GRAUS EM ACO CARBONO, SOLDAVEL, PRESSAO 3.000 LBS, DN 2 1/2"</v>
          </cell>
          <cell r="C1745" t="str">
            <v xml:space="preserve">UN    </v>
          </cell>
          <cell r="D1745" t="str">
            <v>AS</v>
          </cell>
          <cell r="E1745" t="str">
            <v>167,93</v>
          </cell>
        </row>
        <row r="1746">
          <cell r="A1746">
            <v>40388</v>
          </cell>
          <cell r="B1746" t="str">
            <v>CURVA 45 GRAUS EM ACO CARBONO, SOLDAVEL, PRESSAO 3.000 LBS, DN 2"</v>
          </cell>
          <cell r="C1746" t="str">
            <v xml:space="preserve">UN    </v>
          </cell>
          <cell r="D1746" t="str">
            <v>AS</v>
          </cell>
          <cell r="E1746" t="str">
            <v>84,06</v>
          </cell>
        </row>
        <row r="1747">
          <cell r="A1747">
            <v>40381</v>
          </cell>
          <cell r="B1747" t="str">
            <v>CURVA 45 GRAUS EM ACO CARBONO, SOLDAVEL, PRESSAO 3.000 LBS, DN 3/4"</v>
          </cell>
          <cell r="C1747" t="str">
            <v xml:space="preserve">UN    </v>
          </cell>
          <cell r="D1747" t="str">
            <v>AS</v>
          </cell>
          <cell r="E1747" t="str">
            <v>18,66</v>
          </cell>
        </row>
        <row r="1748">
          <cell r="A1748">
            <v>40391</v>
          </cell>
          <cell r="B1748" t="str">
            <v>CURVA 45 GRAUS EM ACO CARBONO, SOLDAVEL, PRESSAO 3.000 LBS, DN 3"</v>
          </cell>
          <cell r="C1748" t="str">
            <v xml:space="preserve">UN    </v>
          </cell>
          <cell r="D1748" t="str">
            <v>AS</v>
          </cell>
          <cell r="E1748" t="str">
            <v>435,87</v>
          </cell>
        </row>
        <row r="1749">
          <cell r="A1749">
            <v>40414</v>
          </cell>
          <cell r="B1749" t="str">
            <v>CURVA 45 GRAUS RANHURADA EM FERRO FUNDIDO, DN 50 MM (2")</v>
          </cell>
          <cell r="C1749" t="str">
            <v xml:space="preserve">UN    </v>
          </cell>
          <cell r="D1749" t="str">
            <v>AS</v>
          </cell>
          <cell r="E1749" t="str">
            <v>20,71</v>
          </cell>
        </row>
        <row r="1750">
          <cell r="A1750">
            <v>40416</v>
          </cell>
          <cell r="B1750" t="str">
            <v>CURVA 45 GRAUS RANHURADA EM FERRO FUNDIDO, DN 65 MM (2 1/2")</v>
          </cell>
          <cell r="C1750" t="str">
            <v xml:space="preserve">UN    </v>
          </cell>
          <cell r="D1750" t="str">
            <v>AS</v>
          </cell>
          <cell r="E1750" t="str">
            <v>28,63</v>
          </cell>
        </row>
        <row r="1751">
          <cell r="A1751">
            <v>40418</v>
          </cell>
          <cell r="B1751" t="str">
            <v>CURVA 45 GRAUS RANHURADA EM FERRO FUNDIDO, DN 80 MM (3")</v>
          </cell>
          <cell r="C1751" t="str">
            <v xml:space="preserve">UN    </v>
          </cell>
          <cell r="D1751" t="str">
            <v>AS</v>
          </cell>
          <cell r="E1751" t="str">
            <v>34,15</v>
          </cell>
        </row>
        <row r="1752">
          <cell r="A1752">
            <v>2609</v>
          </cell>
          <cell r="B1752" t="str">
            <v>CURVA 45 GRAUS, PARA ELETRODUTO, EM ACO GALVANIZADO ELETROLITICO, DIAMETRO DE 20 MM (3/4")</v>
          </cell>
          <cell r="C1752" t="str">
            <v xml:space="preserve">UN    </v>
          </cell>
          <cell r="D1752" t="str">
            <v>CR</v>
          </cell>
          <cell r="E1752" t="str">
            <v>2,09</v>
          </cell>
        </row>
        <row r="1753">
          <cell r="A1753">
            <v>2634</v>
          </cell>
          <cell r="B1753" t="str">
            <v>CURVA 45 GRAUS, PARA ELETRODUTO, EM ACO GALVANIZADO ELETROLITICO, DIAMETRO DE 25 MM (1")</v>
          </cell>
          <cell r="C1753" t="str">
            <v xml:space="preserve">UN    </v>
          </cell>
          <cell r="D1753" t="str">
            <v>CR</v>
          </cell>
          <cell r="E1753" t="str">
            <v>2,74</v>
          </cell>
        </row>
        <row r="1754">
          <cell r="A1754">
            <v>2611</v>
          </cell>
          <cell r="B1754" t="str">
            <v>CURVA 45 GRAUS, PARA ELETRODUTO, EM ACO GALVANIZADO ELETROLITICO, DIAMETRO DE 40 MM (1 1/2")</v>
          </cell>
          <cell r="C1754" t="str">
            <v xml:space="preserve">UN    </v>
          </cell>
          <cell r="D1754" t="str">
            <v>CR</v>
          </cell>
          <cell r="E1754" t="str">
            <v>7,74</v>
          </cell>
        </row>
        <row r="1755">
          <cell r="A1755">
            <v>34359</v>
          </cell>
          <cell r="B1755" t="str">
            <v>CURVA 90 GRAUS DE BARRA CHATA EM ALUMINIO 3/4 " X 1/4 " X 300 MM</v>
          </cell>
          <cell r="C1755" t="str">
            <v xml:space="preserve">UN    </v>
          </cell>
          <cell r="D1755" t="str">
            <v>CR</v>
          </cell>
          <cell r="E1755" t="str">
            <v>10,74</v>
          </cell>
        </row>
        <row r="1756">
          <cell r="A1756">
            <v>1789</v>
          </cell>
          <cell r="B1756" t="str">
            <v>CURVA 90 GRAUS DE FERRO GALVANIZADO, COM ROSCA BSP FEMEA, DE 1 1/2"</v>
          </cell>
          <cell r="C1756" t="str">
            <v xml:space="preserve">UN    </v>
          </cell>
          <cell r="D1756" t="str">
            <v>CR</v>
          </cell>
          <cell r="E1756" t="str">
            <v>45,92</v>
          </cell>
        </row>
        <row r="1757">
          <cell r="A1757">
            <v>1788</v>
          </cell>
          <cell r="B1757" t="str">
            <v>CURVA 90 GRAUS DE FERRO GALVANIZADO, COM ROSCA BSP FEMEA, DE 1 1/4"</v>
          </cell>
          <cell r="C1757" t="str">
            <v xml:space="preserve">UN    </v>
          </cell>
          <cell r="D1757" t="str">
            <v>CR</v>
          </cell>
          <cell r="E1757" t="str">
            <v>36,81</v>
          </cell>
        </row>
        <row r="1758">
          <cell r="A1758">
            <v>1786</v>
          </cell>
          <cell r="B1758" t="str">
            <v>CURVA 90 GRAUS DE FERRO GALVANIZADO, COM ROSCA BSP FEMEA, DE 1/2"</v>
          </cell>
          <cell r="C1758" t="str">
            <v xml:space="preserve">UN    </v>
          </cell>
          <cell r="D1758" t="str">
            <v>CR</v>
          </cell>
          <cell r="E1758" t="str">
            <v>9,14</v>
          </cell>
        </row>
        <row r="1759">
          <cell r="A1759">
            <v>1787</v>
          </cell>
          <cell r="B1759" t="str">
            <v>CURVA 90 GRAUS DE FERRO GALVANIZADO, COM ROSCA BSP FEMEA, DE 1"</v>
          </cell>
          <cell r="C1759" t="str">
            <v xml:space="preserve">UN    </v>
          </cell>
          <cell r="D1759" t="str">
            <v>CR</v>
          </cell>
          <cell r="E1759" t="str">
            <v>21,88</v>
          </cell>
        </row>
        <row r="1760">
          <cell r="A1760">
            <v>1791</v>
          </cell>
          <cell r="B1760" t="str">
            <v>CURVA 90 GRAUS DE FERRO GALVANIZADO, COM ROSCA BSP FEMEA, DE 2 1/2"</v>
          </cell>
          <cell r="C1760" t="str">
            <v xml:space="preserve">UN    </v>
          </cell>
          <cell r="D1760" t="str">
            <v>CR</v>
          </cell>
          <cell r="E1760" t="str">
            <v>132,72</v>
          </cell>
        </row>
        <row r="1761">
          <cell r="A1761">
            <v>1790</v>
          </cell>
          <cell r="B1761" t="str">
            <v>CURVA 90 GRAUS DE FERRO GALVANIZADO, COM ROSCA BSP FEMEA, DE 2"</v>
          </cell>
          <cell r="C1761" t="str">
            <v xml:space="preserve">UN    </v>
          </cell>
          <cell r="D1761" t="str">
            <v>CR</v>
          </cell>
          <cell r="E1761" t="str">
            <v>76,48</v>
          </cell>
        </row>
        <row r="1762">
          <cell r="A1762">
            <v>1813</v>
          </cell>
          <cell r="B1762" t="str">
            <v>CURVA 90 GRAUS DE FERRO GALVANIZADO, COM ROSCA BSP FEMEA, DE 3/4"</v>
          </cell>
          <cell r="C1762" t="str">
            <v xml:space="preserve">UN    </v>
          </cell>
          <cell r="D1762" t="str">
            <v>CR</v>
          </cell>
          <cell r="E1762" t="str">
            <v>14,50</v>
          </cell>
        </row>
        <row r="1763">
          <cell r="A1763">
            <v>1792</v>
          </cell>
          <cell r="B1763" t="str">
            <v>CURVA 90 GRAUS DE FERRO GALVANIZADO, COM ROSCA BSP FEMEA, DE 3"</v>
          </cell>
          <cell r="C1763" t="str">
            <v xml:space="preserve">UN    </v>
          </cell>
          <cell r="D1763" t="str">
            <v>CR</v>
          </cell>
          <cell r="E1763" t="str">
            <v>179,15</v>
          </cell>
        </row>
        <row r="1764">
          <cell r="A1764">
            <v>1793</v>
          </cell>
          <cell r="B1764" t="str">
            <v>CURVA 90 GRAUS DE FERRO GALVANIZADO, COM ROSCA BSP FEMEA, DE 4"</v>
          </cell>
          <cell r="C1764" t="str">
            <v xml:space="preserve">UN    </v>
          </cell>
          <cell r="D1764" t="str">
            <v>CR</v>
          </cell>
          <cell r="E1764" t="str">
            <v>362,01</v>
          </cell>
        </row>
        <row r="1765">
          <cell r="A1765">
            <v>1809</v>
          </cell>
          <cell r="B1765" t="str">
            <v>CURVA 90 GRAUS DE FERRO GALVANIZADO, COM ROSCA BSP MACHO/FEMEA, DE 1 1/2"</v>
          </cell>
          <cell r="C1765" t="str">
            <v xml:space="preserve">UN    </v>
          </cell>
          <cell r="D1765" t="str">
            <v>CR</v>
          </cell>
          <cell r="E1765" t="str">
            <v>43,05</v>
          </cell>
        </row>
        <row r="1766">
          <cell r="A1766">
            <v>1814</v>
          </cell>
          <cell r="B1766" t="str">
            <v>CURVA 90 GRAUS DE FERRO GALVANIZADO, COM ROSCA BSP MACHO/FEMEA, DE 1 1/4"</v>
          </cell>
          <cell r="C1766" t="str">
            <v xml:space="preserve">UN    </v>
          </cell>
          <cell r="D1766" t="str">
            <v>CR</v>
          </cell>
          <cell r="E1766" t="str">
            <v>35,37</v>
          </cell>
        </row>
        <row r="1767">
          <cell r="A1767">
            <v>1803</v>
          </cell>
          <cell r="B1767" t="str">
            <v>CURVA 90 GRAUS DE FERRO GALVANIZADO, COM ROSCA BSP MACHO/FEMEA, DE 1/2"</v>
          </cell>
          <cell r="C1767" t="str">
            <v xml:space="preserve">UN    </v>
          </cell>
          <cell r="D1767" t="str">
            <v>CR</v>
          </cell>
          <cell r="E1767" t="str">
            <v>8,94</v>
          </cell>
        </row>
        <row r="1768">
          <cell r="A1768">
            <v>1805</v>
          </cell>
          <cell r="B1768" t="str">
            <v>CURVA 90 GRAUS DE FERRO GALVANIZADO, COM ROSCA BSP MACHO/FEMEA, DE 1"</v>
          </cell>
          <cell r="C1768" t="str">
            <v xml:space="preserve">UN    </v>
          </cell>
          <cell r="D1768" t="str">
            <v>CR</v>
          </cell>
          <cell r="E1768" t="str">
            <v>20,52</v>
          </cell>
        </row>
        <row r="1769">
          <cell r="A1769">
            <v>1821</v>
          </cell>
          <cell r="B1769" t="str">
            <v>CURVA 90 GRAUS DE FERRO GALVANIZADO, COM ROSCA BSP MACHO/FEMEA, DE 2 1/2"</v>
          </cell>
          <cell r="C1769" t="str">
            <v xml:space="preserve">UN    </v>
          </cell>
          <cell r="D1769" t="str">
            <v>CR</v>
          </cell>
          <cell r="E1769" t="str">
            <v>121,26</v>
          </cell>
        </row>
        <row r="1770">
          <cell r="A1770">
            <v>1806</v>
          </cell>
          <cell r="B1770" t="str">
            <v>CURVA 90 GRAUS DE FERRO GALVANIZADO, COM ROSCA BSP MACHO/FEMEA, DE 2"</v>
          </cell>
          <cell r="C1770" t="str">
            <v xml:space="preserve">UN    </v>
          </cell>
          <cell r="D1770" t="str">
            <v>CR</v>
          </cell>
          <cell r="E1770" t="str">
            <v>72,17</v>
          </cell>
        </row>
        <row r="1771">
          <cell r="A1771">
            <v>1804</v>
          </cell>
          <cell r="B1771" t="str">
            <v>CURVA 90 GRAUS DE FERRO GALVANIZADO, COM ROSCA BSP MACHO/FEMEA, DE 3/4"</v>
          </cell>
          <cell r="C1771" t="str">
            <v xml:space="preserve">UN    </v>
          </cell>
          <cell r="D1771" t="str">
            <v>CR</v>
          </cell>
          <cell r="E1771" t="str">
            <v>12,72</v>
          </cell>
        </row>
        <row r="1772">
          <cell r="A1772">
            <v>1807</v>
          </cell>
          <cell r="B1772" t="str">
            <v>CURVA 90 GRAUS DE FERRO GALVANIZADO, COM ROSCA BSP MACHO/FEMEA, DE 3"</v>
          </cell>
          <cell r="C1772" t="str">
            <v xml:space="preserve">UN    </v>
          </cell>
          <cell r="D1772" t="str">
            <v>CR</v>
          </cell>
          <cell r="E1772" t="str">
            <v>173,42</v>
          </cell>
        </row>
        <row r="1773">
          <cell r="A1773">
            <v>1808</v>
          </cell>
          <cell r="B1773" t="str">
            <v>CURVA 90 GRAUS DE FERRO GALVANIZADO, COM ROSCA BSP MACHO/FEMEA, DE 4"</v>
          </cell>
          <cell r="C1773" t="str">
            <v xml:space="preserve">UN    </v>
          </cell>
          <cell r="D1773" t="str">
            <v>CR</v>
          </cell>
          <cell r="E1773" t="str">
            <v>347,68</v>
          </cell>
        </row>
        <row r="1774">
          <cell r="A1774">
            <v>1797</v>
          </cell>
          <cell r="B1774" t="str">
            <v>CURVA 90 GRAUS DE FERRO GALVANIZADO, COM ROSCA BSP MACHO, DE 1 1/2"</v>
          </cell>
          <cell r="C1774" t="str">
            <v xml:space="preserve">UN    </v>
          </cell>
          <cell r="D1774" t="str">
            <v>CR</v>
          </cell>
          <cell r="E1774" t="str">
            <v>52,14</v>
          </cell>
        </row>
        <row r="1775">
          <cell r="A1775">
            <v>1796</v>
          </cell>
          <cell r="B1775" t="str">
            <v>CURVA 90 GRAUS DE FERRO GALVANIZADO, COM ROSCA BSP MACHO, DE 1 1/4"</v>
          </cell>
          <cell r="C1775" t="str">
            <v xml:space="preserve">UN    </v>
          </cell>
          <cell r="D1775" t="str">
            <v>CR</v>
          </cell>
          <cell r="E1775" t="str">
            <v>40,00</v>
          </cell>
        </row>
        <row r="1776">
          <cell r="A1776">
            <v>1794</v>
          </cell>
          <cell r="B1776" t="str">
            <v>CURVA 90 GRAUS DE FERRO GALVANIZADO, COM ROSCA BSP MACHO, DE 1/2"</v>
          </cell>
          <cell r="C1776" t="str">
            <v xml:space="preserve">UN    </v>
          </cell>
          <cell r="D1776" t="str">
            <v>CR</v>
          </cell>
          <cell r="E1776" t="str">
            <v>9,55</v>
          </cell>
        </row>
        <row r="1777">
          <cell r="A1777">
            <v>1816</v>
          </cell>
          <cell r="B1777" t="str">
            <v>CURVA 90 GRAUS DE FERRO GALVANIZADO, COM ROSCA BSP MACHO, DE 1"</v>
          </cell>
          <cell r="C1777" t="str">
            <v xml:space="preserve">UN    </v>
          </cell>
          <cell r="D1777" t="str">
            <v>CR</v>
          </cell>
          <cell r="E1777" t="str">
            <v>21,53</v>
          </cell>
        </row>
        <row r="1778">
          <cell r="A1778">
            <v>1815</v>
          </cell>
          <cell r="B1778" t="str">
            <v>CURVA 90 GRAUS DE FERRO GALVANIZADO, COM ROSCA BSP MACHO, DE 2 1/2"</v>
          </cell>
          <cell r="C1778" t="str">
            <v xml:space="preserve">UN    </v>
          </cell>
          <cell r="D1778" t="str">
            <v>CR</v>
          </cell>
          <cell r="E1778" t="str">
            <v>165,33</v>
          </cell>
        </row>
        <row r="1779">
          <cell r="A1779">
            <v>1798</v>
          </cell>
          <cell r="B1779" t="str">
            <v>CURVA 90 GRAUS DE FERRO GALVANIZADO, COM ROSCA BSP MACHO, DE 2"</v>
          </cell>
          <cell r="C1779" t="str">
            <v xml:space="preserve">UN    </v>
          </cell>
          <cell r="D1779" t="str">
            <v>CR</v>
          </cell>
          <cell r="E1779" t="str">
            <v>73,98</v>
          </cell>
        </row>
        <row r="1780">
          <cell r="A1780">
            <v>1795</v>
          </cell>
          <cell r="B1780" t="str">
            <v>CURVA 90 GRAUS DE FERRO GALVANIZADO, COM ROSCA BSP MACHO, DE 3/4"</v>
          </cell>
          <cell r="C1780" t="str">
            <v xml:space="preserve">UN    </v>
          </cell>
          <cell r="D1780" t="str">
            <v>CR</v>
          </cell>
          <cell r="E1780" t="str">
            <v>13,23</v>
          </cell>
        </row>
        <row r="1781">
          <cell r="A1781">
            <v>1799</v>
          </cell>
          <cell r="B1781" t="str">
            <v>CURVA 90 GRAUS DE FERRO GALVANIZADO, COM ROSCA BSP MACHO, DE 3"</v>
          </cell>
          <cell r="C1781" t="str">
            <v xml:space="preserve">UN    </v>
          </cell>
          <cell r="D1781" t="str">
            <v>CR</v>
          </cell>
          <cell r="E1781" t="str">
            <v>215,33</v>
          </cell>
        </row>
        <row r="1782">
          <cell r="A1782">
            <v>1800</v>
          </cell>
          <cell r="B1782" t="str">
            <v>CURVA 90 GRAUS DE FERRO GALVANIZADO, COM ROSCA BSP MACHO, DE 4"</v>
          </cell>
          <cell r="C1782" t="str">
            <v xml:space="preserve">UN    </v>
          </cell>
          <cell r="D1782" t="str">
            <v>CR</v>
          </cell>
          <cell r="E1782" t="str">
            <v>411,11</v>
          </cell>
        </row>
        <row r="1783">
          <cell r="A1783">
            <v>1802</v>
          </cell>
          <cell r="B1783" t="str">
            <v>CURVA 90 GRAUS DE FERRO GALVANIZADO, COM ROSCA BSP MACHO, DE 6"</v>
          </cell>
          <cell r="C1783" t="str">
            <v xml:space="preserve">UN    </v>
          </cell>
          <cell r="D1783" t="str">
            <v>CR</v>
          </cell>
          <cell r="E1783" t="str">
            <v>1.028,35</v>
          </cell>
        </row>
        <row r="1784">
          <cell r="A1784">
            <v>40385</v>
          </cell>
          <cell r="B1784" t="str">
            <v>CURVA 90 GRAUS EM ACO CARBONO, RAIO CURTO, SOLDAVEL, PRESSAO 3.000 LBS, DN 1 1/2"</v>
          </cell>
          <cell r="C1784" t="str">
            <v xml:space="preserve">UN    </v>
          </cell>
          <cell r="D1784" t="str">
            <v>AS</v>
          </cell>
          <cell r="E1784" t="str">
            <v>59,12</v>
          </cell>
        </row>
        <row r="1785">
          <cell r="A1785">
            <v>40383</v>
          </cell>
          <cell r="B1785" t="str">
            <v>CURVA 90 GRAUS EM ACO CARBONO, RAIO CURTO, SOLDAVEL, PRESSAO 3.000 LBS, DN 1 1/4"</v>
          </cell>
          <cell r="C1785" t="str">
            <v xml:space="preserve">UN    </v>
          </cell>
          <cell r="D1785" t="str">
            <v>AS</v>
          </cell>
          <cell r="E1785" t="str">
            <v>40,47</v>
          </cell>
        </row>
        <row r="1786">
          <cell r="A1786">
            <v>40378</v>
          </cell>
          <cell r="B1786" t="str">
            <v>CURVA 90 GRAUS EM ACO CARBONO, RAIO CURTO, SOLDAVEL, PRESSAO 3.000 LBS, DN 1/2"</v>
          </cell>
          <cell r="C1786" t="str">
            <v xml:space="preserve">UN    </v>
          </cell>
          <cell r="D1786" t="str">
            <v>AS</v>
          </cell>
          <cell r="E1786" t="str">
            <v>13,99</v>
          </cell>
        </row>
        <row r="1787">
          <cell r="A1787">
            <v>40382</v>
          </cell>
          <cell r="B1787" t="str">
            <v>CURVA 90 GRAUS EM ACO CARBONO, RAIO CURTO, SOLDAVEL, PRESSAO 3.000 LBS, DN 1"</v>
          </cell>
          <cell r="C1787" t="str">
            <v xml:space="preserve">UN    </v>
          </cell>
          <cell r="D1787" t="str">
            <v>AS</v>
          </cell>
          <cell r="E1787" t="str">
            <v>26,48</v>
          </cell>
        </row>
        <row r="1788">
          <cell r="A1788">
            <v>40422</v>
          </cell>
          <cell r="B1788" t="str">
            <v>CURVA 90 GRAUS EM ACO CARBONO, RAIO CURTO, SOLDAVEL, PRESSAO 3.000 LBS, DN 2 1/2"</v>
          </cell>
          <cell r="C1788" t="str">
            <v xml:space="preserve">UN    </v>
          </cell>
          <cell r="D1788" t="str">
            <v>AS</v>
          </cell>
          <cell r="E1788" t="str">
            <v>180,40</v>
          </cell>
        </row>
        <row r="1789">
          <cell r="A1789">
            <v>40387</v>
          </cell>
          <cell r="B1789" t="str">
            <v>CURVA 90 GRAUS EM ACO CARBONO, RAIO CURTO, SOLDAVEL, PRESSAO 3.000 LBS, DN 2"</v>
          </cell>
          <cell r="C1789" t="str">
            <v xml:space="preserve">UN    </v>
          </cell>
          <cell r="D1789" t="str">
            <v>AS</v>
          </cell>
          <cell r="E1789" t="str">
            <v>91,85</v>
          </cell>
        </row>
        <row r="1790">
          <cell r="A1790">
            <v>40380</v>
          </cell>
          <cell r="B1790" t="str">
            <v>CURVA 90 GRAUS EM ACO CARBONO, RAIO CURTO, SOLDAVEL, PRESSAO 3.000 LBS, DN 3/4"</v>
          </cell>
          <cell r="C1790" t="str">
            <v xml:space="preserve">UN    </v>
          </cell>
          <cell r="D1790" t="str">
            <v>AS</v>
          </cell>
          <cell r="E1790" t="str">
            <v>18,66</v>
          </cell>
        </row>
        <row r="1791">
          <cell r="A1791">
            <v>40390</v>
          </cell>
          <cell r="B1791" t="str">
            <v>CURVA 90 GRAUS EM ACO CARBONO, RAIO CURTO, SOLDAVEL, PRESSAO 3.000 LBS, DN 3"</v>
          </cell>
          <cell r="C1791" t="str">
            <v xml:space="preserve">UN    </v>
          </cell>
          <cell r="D1791" t="str">
            <v>AS</v>
          </cell>
          <cell r="E1791" t="str">
            <v>379,94</v>
          </cell>
        </row>
        <row r="1792">
          <cell r="A1792">
            <v>40413</v>
          </cell>
          <cell r="B1792" t="str">
            <v>CURVA 90 GRAUS RANHURADA EM FERRO FUNDIDO, DN 50 MM (2")</v>
          </cell>
          <cell r="C1792" t="str">
            <v xml:space="preserve">UN    </v>
          </cell>
          <cell r="D1792" t="str">
            <v>AS</v>
          </cell>
          <cell r="E1792" t="str">
            <v>22,50</v>
          </cell>
        </row>
        <row r="1793">
          <cell r="A1793">
            <v>40415</v>
          </cell>
          <cell r="B1793" t="str">
            <v>CURVA 90 GRAUS RANHURADA EM FERRO FUNDIDO, DN 65 MM (2 1/2")</v>
          </cell>
          <cell r="C1793" t="str">
            <v xml:space="preserve">UN    </v>
          </cell>
          <cell r="D1793" t="str">
            <v>AS</v>
          </cell>
          <cell r="E1793" t="str">
            <v>32,06</v>
          </cell>
        </row>
        <row r="1794">
          <cell r="A1794">
            <v>40417</v>
          </cell>
          <cell r="B1794" t="str">
            <v>CURVA 90 GRAUS RANHURADA EM FERRO FUNDIDO, DN 80 MM (3")</v>
          </cell>
          <cell r="C1794" t="str">
            <v xml:space="preserve">UN    </v>
          </cell>
          <cell r="D1794" t="str">
            <v>AS</v>
          </cell>
          <cell r="E1794" t="str">
            <v>37,82</v>
          </cell>
        </row>
        <row r="1795">
          <cell r="A1795">
            <v>39271</v>
          </cell>
          <cell r="B1795" t="str">
            <v>CURVA 90 GRAUS, CURTA, DE PVC RIGIDO ROSCAVEL, DE 1/2", PARA ELETRODUTO</v>
          </cell>
          <cell r="C1795" t="str">
            <v xml:space="preserve">UN    </v>
          </cell>
          <cell r="D1795" t="str">
            <v>CR</v>
          </cell>
          <cell r="E1795" t="str">
            <v>1,58</v>
          </cell>
        </row>
        <row r="1796">
          <cell r="A1796">
            <v>39273</v>
          </cell>
          <cell r="B1796" t="str">
            <v>CURVA 90 GRAUS, CURTA, DE PVC RIGIDO ROSCAVEL, DE 1", PARA ELETRODUTO</v>
          </cell>
          <cell r="C1796" t="str">
            <v xml:space="preserve">UN    </v>
          </cell>
          <cell r="D1796" t="str">
            <v>CR</v>
          </cell>
          <cell r="E1796" t="str">
            <v>2,69</v>
          </cell>
        </row>
        <row r="1797">
          <cell r="A1797">
            <v>39272</v>
          </cell>
          <cell r="B1797" t="str">
            <v>CURVA 90 GRAUS, CURTA, DE PVC RIGIDO ROSCAVEL, DE 3/4", PARA ELETRODUTO</v>
          </cell>
          <cell r="C1797" t="str">
            <v xml:space="preserve">UN    </v>
          </cell>
          <cell r="D1797" t="str">
            <v>CR</v>
          </cell>
          <cell r="E1797" t="str">
            <v>1,94</v>
          </cell>
        </row>
        <row r="1798">
          <cell r="A1798">
            <v>1875</v>
          </cell>
          <cell r="B1798" t="str">
            <v>CURVA 90 GRAUS, LONGA, DE PVC RIGIDO ROSCAVEL, DE 1 1/2", PARA ELETRODUTO</v>
          </cell>
          <cell r="C1798" t="str">
            <v xml:space="preserve">UN    </v>
          </cell>
          <cell r="D1798" t="str">
            <v>CR</v>
          </cell>
          <cell r="E1798" t="str">
            <v>4,30</v>
          </cell>
        </row>
        <row r="1799">
          <cell r="A1799">
            <v>1874</v>
          </cell>
          <cell r="B1799" t="str">
            <v>CURVA 90 GRAUS, LONGA, DE PVC RIGIDO ROSCAVEL, DE 1 1/4", PARA ELETRODUTO</v>
          </cell>
          <cell r="C1799" t="str">
            <v xml:space="preserve">UN    </v>
          </cell>
          <cell r="D1799" t="str">
            <v>CR</v>
          </cell>
          <cell r="E1799" t="str">
            <v>3,55</v>
          </cell>
        </row>
        <row r="1800">
          <cell r="A1800">
            <v>1870</v>
          </cell>
          <cell r="B1800" t="str">
            <v>CURVA 90 GRAUS, LONGA, DE PVC RIGIDO ROSCAVEL, DE 1/2", PARA ELETRODUTO</v>
          </cell>
          <cell r="C1800" t="str">
            <v xml:space="preserve">UN    </v>
          </cell>
          <cell r="D1800" t="str">
            <v xml:space="preserve">C </v>
          </cell>
          <cell r="E1800" t="str">
            <v>2,05</v>
          </cell>
        </row>
        <row r="1801">
          <cell r="A1801">
            <v>1884</v>
          </cell>
          <cell r="B1801" t="str">
            <v>CURVA 90 GRAUS, LONGA, DE PVC RIGIDO ROSCAVEL, DE 1", PARA ELETRODUTO</v>
          </cell>
          <cell r="C1801" t="str">
            <v xml:space="preserve">UN    </v>
          </cell>
          <cell r="D1801" t="str">
            <v>CR</v>
          </cell>
          <cell r="E1801" t="str">
            <v>3,14</v>
          </cell>
        </row>
        <row r="1802">
          <cell r="A1802">
            <v>1887</v>
          </cell>
          <cell r="B1802" t="str">
            <v>CURVA 90 GRAUS, LONGA, DE PVC RIGIDO ROSCAVEL, DE 2 1/2", PARA ELETRODUTO</v>
          </cell>
          <cell r="C1802" t="str">
            <v xml:space="preserve">UN    </v>
          </cell>
          <cell r="D1802" t="str">
            <v>CR</v>
          </cell>
          <cell r="E1802" t="str">
            <v>17,82</v>
          </cell>
        </row>
        <row r="1803">
          <cell r="A1803">
            <v>1876</v>
          </cell>
          <cell r="B1803" t="str">
            <v>CURVA 90 GRAUS, LONGA, DE PVC RIGIDO ROSCAVEL, DE 2", PARA ELETRODUTO</v>
          </cell>
          <cell r="C1803" t="str">
            <v xml:space="preserve">UN    </v>
          </cell>
          <cell r="D1803" t="str">
            <v>CR</v>
          </cell>
          <cell r="E1803" t="str">
            <v>6,98</v>
          </cell>
        </row>
        <row r="1804">
          <cell r="A1804">
            <v>1879</v>
          </cell>
          <cell r="B1804" t="str">
            <v>CURVA 90 GRAUS, LONGA, DE PVC RIGIDO ROSCAVEL, DE 3/4", PARA ELETRODUTO</v>
          </cell>
          <cell r="C1804" t="str">
            <v xml:space="preserve">UN    </v>
          </cell>
          <cell r="D1804" t="str">
            <v>CR</v>
          </cell>
          <cell r="E1804" t="str">
            <v>2,07</v>
          </cell>
        </row>
        <row r="1805">
          <cell r="A1805">
            <v>1877</v>
          </cell>
          <cell r="B1805" t="str">
            <v>CURVA 90 GRAUS, LONGA, DE PVC RIGIDO ROSCAVEL, DE 3", PARA ELETRODUTO</v>
          </cell>
          <cell r="C1805" t="str">
            <v xml:space="preserve">UN    </v>
          </cell>
          <cell r="D1805" t="str">
            <v>CR</v>
          </cell>
          <cell r="E1805" t="str">
            <v>17,84</v>
          </cell>
        </row>
        <row r="1806">
          <cell r="A1806">
            <v>1878</v>
          </cell>
          <cell r="B1806" t="str">
            <v>CURVA 90 GRAUS, LONGA, DE PVC RIGIDO ROSCAVEL, DE 4", PARA ELETRODUTO</v>
          </cell>
          <cell r="C1806" t="str">
            <v xml:space="preserve">UN    </v>
          </cell>
          <cell r="D1806" t="str">
            <v>CR</v>
          </cell>
          <cell r="E1806" t="str">
            <v>35,86</v>
          </cell>
        </row>
        <row r="1807">
          <cell r="A1807">
            <v>2621</v>
          </cell>
          <cell r="B1807" t="str">
            <v>CURVA 90 GRAUS, PARA ELETRODUTO, EM ACO GALVANIZADO ELETROLITICO, DIAMETRO DE 100 MM (4")</v>
          </cell>
          <cell r="C1807" t="str">
            <v xml:space="preserve">UN    </v>
          </cell>
          <cell r="D1807" t="str">
            <v>CR</v>
          </cell>
          <cell r="E1807" t="str">
            <v>66,24</v>
          </cell>
        </row>
        <row r="1808">
          <cell r="A1808">
            <v>2616</v>
          </cell>
          <cell r="B1808" t="str">
            <v>CURVA 90 GRAUS, PARA ELETRODUTO, EM ACO GALVANIZADO ELETROLITICO, DIAMETRO DE 15 MM (1/2")</v>
          </cell>
          <cell r="C1808" t="str">
            <v xml:space="preserve">UN    </v>
          </cell>
          <cell r="D1808" t="str">
            <v>CR</v>
          </cell>
          <cell r="E1808" t="str">
            <v>1,87</v>
          </cell>
        </row>
        <row r="1809">
          <cell r="A1809">
            <v>2633</v>
          </cell>
          <cell r="B1809" t="str">
            <v>CURVA 90 GRAUS, PARA ELETRODUTO, EM ACO GALVANIZADO ELETROLITICO, DIAMETRO DE 20 MM (3/4")</v>
          </cell>
          <cell r="C1809" t="str">
            <v xml:space="preserve">UN    </v>
          </cell>
          <cell r="D1809" t="str">
            <v>CR</v>
          </cell>
          <cell r="E1809" t="str">
            <v>2,12</v>
          </cell>
        </row>
        <row r="1810">
          <cell r="A1810">
            <v>2617</v>
          </cell>
          <cell r="B1810" t="str">
            <v>CURVA 90 GRAUS, PARA ELETRODUTO, EM ACO GALVANIZADO ELETROLITICO, DIAMETRO DE 25 MM (1")</v>
          </cell>
          <cell r="C1810" t="str">
            <v xml:space="preserve">UN    </v>
          </cell>
          <cell r="D1810" t="str">
            <v>CR</v>
          </cell>
          <cell r="E1810" t="str">
            <v>2,88</v>
          </cell>
        </row>
        <row r="1811">
          <cell r="A1811">
            <v>2618</v>
          </cell>
          <cell r="B1811" t="str">
            <v>CURVA 90 GRAUS, PARA ELETRODUTO, EM ACO GALVANIZADO ELETROLITICO, DIAMETRO DE 32 MM (1 1/4")</v>
          </cell>
          <cell r="C1811" t="str">
            <v xml:space="preserve">UN    </v>
          </cell>
          <cell r="D1811" t="str">
            <v>CR</v>
          </cell>
          <cell r="E1811" t="str">
            <v>6,56</v>
          </cell>
        </row>
        <row r="1812">
          <cell r="A1812">
            <v>2632</v>
          </cell>
          <cell r="B1812" t="str">
            <v>CURVA 90 GRAUS, PARA ELETRODUTO, EM ACO GALVANIZADO ELETROLITICO, DIAMETRO DE 40 MM (1 1/2")</v>
          </cell>
          <cell r="C1812" t="str">
            <v xml:space="preserve">UN    </v>
          </cell>
          <cell r="D1812" t="str">
            <v>CR</v>
          </cell>
          <cell r="E1812" t="str">
            <v>8,00</v>
          </cell>
        </row>
        <row r="1813">
          <cell r="A1813">
            <v>2631</v>
          </cell>
          <cell r="B1813" t="str">
            <v>CURVA 90 GRAUS, PARA ELETRODUTO, EM ACO GALVANIZADO ELETROLITICO, DIAMETRO DE 50 MM (2")</v>
          </cell>
          <cell r="C1813" t="str">
            <v xml:space="preserve">UN    </v>
          </cell>
          <cell r="D1813" t="str">
            <v>CR</v>
          </cell>
          <cell r="E1813" t="str">
            <v>11,75</v>
          </cell>
        </row>
        <row r="1814">
          <cell r="A1814">
            <v>2619</v>
          </cell>
          <cell r="B1814" t="str">
            <v>CURVA 90 GRAUS, PARA ELETRODUTO, EM ACO GALVANIZADO ELETROLITICO, DIAMETRO DE 65 MM (2 1/2")</v>
          </cell>
          <cell r="C1814" t="str">
            <v xml:space="preserve">UN    </v>
          </cell>
          <cell r="D1814" t="str">
            <v>CR</v>
          </cell>
          <cell r="E1814" t="str">
            <v>29,75</v>
          </cell>
        </row>
        <row r="1815">
          <cell r="A1815">
            <v>2620</v>
          </cell>
          <cell r="B1815" t="str">
            <v>CURVA 90 GRAUS, PARA ELETRODUTO, EM ACO GALVANIZADO ELETROLITICO, DIAMETRO DE 80 MM (3")</v>
          </cell>
          <cell r="C1815" t="str">
            <v xml:space="preserve">UN    </v>
          </cell>
          <cell r="D1815" t="str">
            <v>CR</v>
          </cell>
          <cell r="E1815" t="str">
            <v>39,06</v>
          </cell>
        </row>
        <row r="1816">
          <cell r="A1816">
            <v>25968</v>
          </cell>
          <cell r="B1816" t="str">
            <v>DENTE PARA FRESADORA</v>
          </cell>
          <cell r="C1816" t="str">
            <v xml:space="preserve">UN    </v>
          </cell>
          <cell r="D1816" t="str">
            <v>AS</v>
          </cell>
          <cell r="E1816" t="str">
            <v>38,25</v>
          </cell>
        </row>
        <row r="1817">
          <cell r="A1817">
            <v>38369</v>
          </cell>
          <cell r="B1817" t="str">
            <v>DESEMPENADEIRA DE ACO DENTADA 12 X *25* CM, DENTES 8 X 8 MM, CABO FECHADO DE MADEIRA</v>
          </cell>
          <cell r="C1817" t="str">
            <v xml:space="preserve">UN    </v>
          </cell>
          <cell r="D1817" t="str">
            <v>CR</v>
          </cell>
          <cell r="E1817" t="str">
            <v>16,01</v>
          </cell>
        </row>
        <row r="1818">
          <cell r="A1818">
            <v>38370</v>
          </cell>
          <cell r="B1818" t="str">
            <v>DESEMPENADEIRA DE ACO LISA 12 X *25* CM COM CABO FECHADO DE MADEIRA</v>
          </cell>
          <cell r="C1818" t="str">
            <v xml:space="preserve">UN    </v>
          </cell>
          <cell r="D1818" t="str">
            <v>CR</v>
          </cell>
          <cell r="E1818" t="str">
            <v>16,01</v>
          </cell>
        </row>
        <row r="1819">
          <cell r="A1819">
            <v>38372</v>
          </cell>
          <cell r="B1819" t="str">
            <v>DESEMPENADEIRA PLASTICA LISA *14 X 27* CM</v>
          </cell>
          <cell r="C1819" t="str">
            <v xml:space="preserve">UN    </v>
          </cell>
          <cell r="D1819" t="str">
            <v>CR</v>
          </cell>
          <cell r="E1819" t="str">
            <v>16,69</v>
          </cell>
        </row>
        <row r="1820">
          <cell r="A1820">
            <v>2357</v>
          </cell>
          <cell r="B1820" t="str">
            <v>DESENHISTA COPISTA</v>
          </cell>
          <cell r="C1820" t="str">
            <v xml:space="preserve">H     </v>
          </cell>
          <cell r="D1820" t="str">
            <v>CR</v>
          </cell>
          <cell r="E1820" t="str">
            <v>19,74</v>
          </cell>
        </row>
        <row r="1821">
          <cell r="A1821">
            <v>40806</v>
          </cell>
          <cell r="B1821" t="str">
            <v>DESENHISTA COPISTA (MENSALISTA)</v>
          </cell>
          <cell r="C1821" t="str">
            <v xml:space="preserve">MES   </v>
          </cell>
          <cell r="D1821" t="str">
            <v>CR</v>
          </cell>
          <cell r="E1821" t="str">
            <v>3.479,37</v>
          </cell>
        </row>
        <row r="1822">
          <cell r="A1822">
            <v>2355</v>
          </cell>
          <cell r="B1822" t="str">
            <v>DESENHISTA DETALHISTA</v>
          </cell>
          <cell r="C1822" t="str">
            <v xml:space="preserve">H     </v>
          </cell>
          <cell r="D1822" t="str">
            <v>CR</v>
          </cell>
          <cell r="E1822" t="str">
            <v>26,18</v>
          </cell>
        </row>
        <row r="1823">
          <cell r="A1823">
            <v>40805</v>
          </cell>
          <cell r="B1823" t="str">
            <v>DESENHISTA DETALHISTA (MENSALISTA)</v>
          </cell>
          <cell r="C1823" t="str">
            <v xml:space="preserve">MES   </v>
          </cell>
          <cell r="D1823" t="str">
            <v>CR</v>
          </cell>
          <cell r="E1823" t="str">
            <v>4.612,74</v>
          </cell>
        </row>
        <row r="1824">
          <cell r="A1824">
            <v>2358</v>
          </cell>
          <cell r="B1824" t="str">
            <v>DESENHISTA PROJETISTA</v>
          </cell>
          <cell r="C1824" t="str">
            <v xml:space="preserve">H     </v>
          </cell>
          <cell r="D1824" t="str">
            <v>CR</v>
          </cell>
          <cell r="E1824" t="str">
            <v>14,73</v>
          </cell>
        </row>
        <row r="1825">
          <cell r="A1825">
            <v>40807</v>
          </cell>
          <cell r="B1825" t="str">
            <v>DESENHISTA PROJETISTA (MENSALISTA)</v>
          </cell>
          <cell r="C1825" t="str">
            <v xml:space="preserve">MES   </v>
          </cell>
          <cell r="D1825" t="str">
            <v>CR</v>
          </cell>
          <cell r="E1825" t="str">
            <v>2.594,57</v>
          </cell>
        </row>
        <row r="1826">
          <cell r="A1826">
            <v>2359</v>
          </cell>
          <cell r="B1826" t="str">
            <v>DESENHISTA TECNICO AUXILIAR</v>
          </cell>
          <cell r="C1826" t="str">
            <v xml:space="preserve">H     </v>
          </cell>
          <cell r="D1826" t="str">
            <v>CR</v>
          </cell>
          <cell r="E1826" t="str">
            <v>18,72</v>
          </cell>
        </row>
        <row r="1827">
          <cell r="A1827">
            <v>40808</v>
          </cell>
          <cell r="B1827" t="str">
            <v>DESENHISTA TECNICO AUXILIAR (MENSALISTA)</v>
          </cell>
          <cell r="C1827" t="str">
            <v xml:space="preserve">MES   </v>
          </cell>
          <cell r="D1827" t="str">
            <v>CR</v>
          </cell>
          <cell r="E1827" t="str">
            <v>3.300,24</v>
          </cell>
        </row>
        <row r="1828">
          <cell r="A1828">
            <v>43144</v>
          </cell>
          <cell r="B1828" t="str">
            <v>DESMOLDANTE PARA CONCRETO ESTAMPADO</v>
          </cell>
          <cell r="C1828" t="str">
            <v xml:space="preserve">KG    </v>
          </cell>
          <cell r="D1828" t="str">
            <v>CR</v>
          </cell>
          <cell r="E1828" t="str">
            <v>27,80</v>
          </cell>
        </row>
        <row r="1829">
          <cell r="A1829">
            <v>39397</v>
          </cell>
          <cell r="B1829" t="str">
            <v>DESMOLDANTE PARA FORMAS METALICAS A BASE DE OLEO VEGETAL</v>
          </cell>
          <cell r="C1829" t="str">
            <v xml:space="preserve">L     </v>
          </cell>
          <cell r="D1829" t="str">
            <v>CR</v>
          </cell>
          <cell r="E1829" t="str">
            <v>12,67</v>
          </cell>
        </row>
        <row r="1830">
          <cell r="A1830">
            <v>2692</v>
          </cell>
          <cell r="B1830" t="str">
            <v>DESMOLDANTE PROTETOR PARA FORMAS DE MADEIRA, DE BASE OLEOSA EMULSIONADA EM AGUA</v>
          </cell>
          <cell r="C1830" t="str">
            <v xml:space="preserve">L     </v>
          </cell>
          <cell r="D1830" t="str">
            <v>CR</v>
          </cell>
          <cell r="E1830" t="str">
            <v>5,11</v>
          </cell>
        </row>
        <row r="1831">
          <cell r="A1831">
            <v>5330</v>
          </cell>
          <cell r="B1831" t="str">
            <v>DILUENTE EPOXI</v>
          </cell>
          <cell r="C1831" t="str">
            <v xml:space="preserve">L     </v>
          </cell>
          <cell r="D1831" t="str">
            <v>CR</v>
          </cell>
          <cell r="E1831" t="str">
            <v>35,43</v>
          </cell>
        </row>
        <row r="1832">
          <cell r="A1832">
            <v>26017</v>
          </cell>
          <cell r="B1832" t="str">
            <v>DISCO DE BORRACHA PARA LIXADEIRA RIGIDO 7 " COM ARRUELA CENTRAL</v>
          </cell>
          <cell r="C1832" t="str">
            <v xml:space="preserve">UN    </v>
          </cell>
          <cell r="D1832" t="str">
            <v>CR</v>
          </cell>
          <cell r="E1832" t="str">
            <v>23,44</v>
          </cell>
        </row>
        <row r="1833">
          <cell r="A1833">
            <v>25931</v>
          </cell>
          <cell r="B1833" t="str">
            <v>DISCO DE CORTE DIAMANTADO SEGMENTADO DIAMETRO DE 180 MM PARA ESMERILHADEIRA 7 "</v>
          </cell>
          <cell r="C1833" t="str">
            <v xml:space="preserve">UN    </v>
          </cell>
          <cell r="D1833" t="str">
            <v>CR</v>
          </cell>
          <cell r="E1833" t="str">
            <v>74,51</v>
          </cell>
        </row>
        <row r="1834">
          <cell r="A1834">
            <v>38140</v>
          </cell>
          <cell r="B1834" t="str">
            <v>DISCO DE CORTE DIAMANTADO SEGMENTADO PARA CONCRETO, DIAMETRO DE 110 MM, FURO DE 20 MM</v>
          </cell>
          <cell r="C1834" t="str">
            <v xml:space="preserve">UN    </v>
          </cell>
          <cell r="D1834" t="str">
            <v xml:space="preserve">C </v>
          </cell>
          <cell r="E1834" t="str">
            <v>18,07</v>
          </cell>
        </row>
        <row r="1835">
          <cell r="A1835">
            <v>13887</v>
          </cell>
          <cell r="B1835" t="str">
            <v>DISCO DE CORTE DIAMANTADO SEGMENTADO PARA CONCRETO, DIAMETRO DE 350 MM, FURO DE 1 " (14 X 1 ")</v>
          </cell>
          <cell r="C1835" t="str">
            <v xml:space="preserve">UN    </v>
          </cell>
          <cell r="D1835" t="str">
            <v>CR</v>
          </cell>
          <cell r="E1835" t="str">
            <v>427,82</v>
          </cell>
        </row>
        <row r="1836">
          <cell r="A1836">
            <v>26018</v>
          </cell>
          <cell r="B1836" t="str">
            <v>DISCO DE CORTE PARA METAL COM DUAS TELAS 12 X 1/8 X 3/4 " (300 X 3,2 X 19,05 MM)</v>
          </cell>
          <cell r="C1836" t="str">
            <v xml:space="preserve">UN    </v>
          </cell>
          <cell r="D1836" t="str">
            <v>CR</v>
          </cell>
          <cell r="E1836" t="str">
            <v>19,04</v>
          </cell>
        </row>
        <row r="1837">
          <cell r="A1837">
            <v>26019</v>
          </cell>
          <cell r="B1837" t="str">
            <v>DISCO DE DESBASTE PARA METAL FERROSO EM GERAL, COM TRES TELAS,  9 X 1/4 X 7/8 " (228,6 X 6,4 X 22,2 MM)</v>
          </cell>
          <cell r="C1837" t="str">
            <v xml:space="preserve">UN    </v>
          </cell>
          <cell r="D1837" t="str">
            <v>CR</v>
          </cell>
          <cell r="E1837" t="str">
            <v>17,98</v>
          </cell>
        </row>
        <row r="1838">
          <cell r="A1838">
            <v>26020</v>
          </cell>
          <cell r="B1838" t="str">
            <v>DISCO DE LIXA PARA METAL, DIAMETRO = 180 MM, GRAO 120</v>
          </cell>
          <cell r="C1838" t="str">
            <v xml:space="preserve">UN    </v>
          </cell>
          <cell r="D1838" t="str">
            <v>CR</v>
          </cell>
          <cell r="E1838" t="str">
            <v>4,68</v>
          </cell>
        </row>
        <row r="1839">
          <cell r="A1839">
            <v>34544</v>
          </cell>
          <cell r="B1839" t="str">
            <v>DISJUNTOR  TERMOMAGNETICO TRIPOLAR 3 X 400 A / ICC - 25 KA</v>
          </cell>
          <cell r="C1839" t="str">
            <v xml:space="preserve">UN    </v>
          </cell>
          <cell r="D1839" t="str">
            <v>CR</v>
          </cell>
          <cell r="E1839" t="str">
            <v>1.520,79</v>
          </cell>
        </row>
        <row r="1840">
          <cell r="A1840">
            <v>34729</v>
          </cell>
          <cell r="B1840" t="str">
            <v>DISJUNTOR TERMICO E MAGNETICO AJUSTAVEIS, TRIPOLAR DE 100 ATE 250A, CAPACIDADE DE INTERRUPCAO DE 35KA</v>
          </cell>
          <cell r="C1840" t="str">
            <v xml:space="preserve">UN    </v>
          </cell>
          <cell r="D1840" t="str">
            <v>CR</v>
          </cell>
          <cell r="E1840" t="str">
            <v>1.196,33</v>
          </cell>
        </row>
        <row r="1841">
          <cell r="A1841">
            <v>34734</v>
          </cell>
          <cell r="B1841" t="str">
            <v>DISJUNTOR TERMICO E MAGNETICO AJUSTAVEIS, TRIPOLAR DE 300 ATE 400A, CAPACIDADE DE INTERRUPCAO DE 35KA</v>
          </cell>
          <cell r="C1841" t="str">
            <v xml:space="preserve">UN    </v>
          </cell>
          <cell r="D1841" t="str">
            <v>CR</v>
          </cell>
          <cell r="E1841" t="str">
            <v>1.852,31</v>
          </cell>
        </row>
        <row r="1842">
          <cell r="A1842">
            <v>34738</v>
          </cell>
          <cell r="B1842" t="str">
            <v>DISJUNTOR TERMICO E MAGNETICO AJUSTAVEIS, TRIPOLAR DE 450 ATE 600A, CAPACIDADE DE INTERRUPCAO DE 35KA</v>
          </cell>
          <cell r="C1842" t="str">
            <v xml:space="preserve">UN    </v>
          </cell>
          <cell r="D1842" t="str">
            <v>CR</v>
          </cell>
          <cell r="E1842" t="str">
            <v>4.327,57</v>
          </cell>
        </row>
        <row r="1843">
          <cell r="A1843">
            <v>2391</v>
          </cell>
          <cell r="B1843" t="str">
            <v>DISJUNTOR TERMOMAGNETICO TRIPOLAR 125A</v>
          </cell>
          <cell r="C1843" t="str">
            <v xml:space="preserve">UN    </v>
          </cell>
          <cell r="D1843" t="str">
            <v>CR</v>
          </cell>
          <cell r="E1843" t="str">
            <v>351,97</v>
          </cell>
        </row>
        <row r="1844">
          <cell r="A1844">
            <v>2374</v>
          </cell>
          <cell r="B1844" t="str">
            <v>DISJUNTOR TERMOMAGNETICO TRIPOLAR 150 A / 600 V, TIPO FXD / ICC - 35 KA</v>
          </cell>
          <cell r="C1844" t="str">
            <v xml:space="preserve">UN    </v>
          </cell>
          <cell r="D1844" t="str">
            <v>CR</v>
          </cell>
          <cell r="E1844" t="str">
            <v>399,30</v>
          </cell>
        </row>
        <row r="1845">
          <cell r="A1845">
            <v>2377</v>
          </cell>
          <cell r="B1845" t="str">
            <v>DISJUNTOR TERMOMAGNETICO TRIPOLAR 200 A / 600 V, TIPO FXD / ICC - 35 KA</v>
          </cell>
          <cell r="C1845" t="str">
            <v xml:space="preserve">UN    </v>
          </cell>
          <cell r="D1845" t="str">
            <v>CR</v>
          </cell>
          <cell r="E1845" t="str">
            <v>560,38</v>
          </cell>
        </row>
        <row r="1846">
          <cell r="A1846">
            <v>2393</v>
          </cell>
          <cell r="B1846" t="str">
            <v>DISJUNTOR TERMOMAGNETICO TRIPOLAR 250 A / 600 V, TIPO FXD</v>
          </cell>
          <cell r="C1846" t="str">
            <v xml:space="preserve">UN    </v>
          </cell>
          <cell r="D1846" t="str">
            <v>CR</v>
          </cell>
          <cell r="E1846" t="str">
            <v>938,43</v>
          </cell>
        </row>
        <row r="1847">
          <cell r="A1847">
            <v>34705</v>
          </cell>
          <cell r="B1847" t="str">
            <v>DISJUNTOR TERMOMAGNETICO TRIPOLAR 3  X 250 A/ICC - 25 KA</v>
          </cell>
          <cell r="C1847" t="str">
            <v xml:space="preserve">UN    </v>
          </cell>
          <cell r="D1847" t="str">
            <v>CR</v>
          </cell>
          <cell r="E1847" t="str">
            <v>820,79</v>
          </cell>
        </row>
        <row r="1848">
          <cell r="A1848">
            <v>34707</v>
          </cell>
          <cell r="B1848" t="str">
            <v>DISJUNTOR TERMOMAGNETICO TRIPOLAR 3 X 350 A/ICC - 25 KA</v>
          </cell>
          <cell r="C1848" t="str">
            <v xml:space="preserve">UN    </v>
          </cell>
          <cell r="D1848" t="str">
            <v>CR</v>
          </cell>
          <cell r="E1848" t="str">
            <v>1.520,94</v>
          </cell>
        </row>
        <row r="1849">
          <cell r="A1849">
            <v>2378</v>
          </cell>
          <cell r="B1849" t="str">
            <v>DISJUNTOR TERMOMAGNETICO TRIPOLAR 300 A / 600 V, TIPO JXD / ICC - 40 KA</v>
          </cell>
          <cell r="C1849" t="str">
            <v xml:space="preserve">UN    </v>
          </cell>
          <cell r="D1849" t="str">
            <v>CR</v>
          </cell>
          <cell r="E1849" t="str">
            <v>1.289,06</v>
          </cell>
        </row>
        <row r="1850">
          <cell r="A1850">
            <v>2379</v>
          </cell>
          <cell r="B1850" t="str">
            <v>DISJUNTOR TERMOMAGNETICO TRIPOLAR 400 A / 600 V, TIPO JXD / ICC - 40 KA</v>
          </cell>
          <cell r="C1850" t="str">
            <v xml:space="preserve">UN    </v>
          </cell>
          <cell r="D1850" t="str">
            <v>CR</v>
          </cell>
          <cell r="E1850" t="str">
            <v>1.289,06</v>
          </cell>
        </row>
        <row r="1851">
          <cell r="A1851">
            <v>2376</v>
          </cell>
          <cell r="B1851" t="str">
            <v>DISJUNTOR TERMOMAGNETICO TRIPOLAR 600 A / 600 V, TIPO LXD / ICC - 40 KA</v>
          </cell>
          <cell r="C1851" t="str">
            <v xml:space="preserve">UN    </v>
          </cell>
          <cell r="D1851" t="str">
            <v>CR</v>
          </cell>
          <cell r="E1851" t="str">
            <v>2.123,08</v>
          </cell>
        </row>
        <row r="1852">
          <cell r="A1852">
            <v>2394</v>
          </cell>
          <cell r="B1852" t="str">
            <v>DISJUNTOR TERMOMAGNETICO TRIPOLAR 800 A / 600 V, TIPO LMXD</v>
          </cell>
          <cell r="C1852" t="str">
            <v xml:space="preserve">UN    </v>
          </cell>
          <cell r="D1852" t="str">
            <v>CR</v>
          </cell>
          <cell r="E1852" t="str">
            <v>4.538,75</v>
          </cell>
        </row>
        <row r="1853">
          <cell r="A1853">
            <v>34686</v>
          </cell>
          <cell r="B1853" t="str">
            <v>DISJUNTOR TIPO DIN / IEC, MONOPOLAR DE 40  ATE 50A</v>
          </cell>
          <cell r="C1853" t="str">
            <v xml:space="preserve">UN    </v>
          </cell>
          <cell r="D1853" t="str">
            <v>CR</v>
          </cell>
          <cell r="E1853" t="str">
            <v>13,62</v>
          </cell>
        </row>
        <row r="1854">
          <cell r="A1854">
            <v>34616</v>
          </cell>
          <cell r="B1854" t="str">
            <v>DISJUNTOR TIPO DIN/IEC, BIPOLAR DE 6 ATE 32A</v>
          </cell>
          <cell r="C1854" t="str">
            <v xml:space="preserve">UN    </v>
          </cell>
          <cell r="D1854" t="str">
            <v>CR</v>
          </cell>
          <cell r="E1854" t="str">
            <v>52,67</v>
          </cell>
        </row>
        <row r="1855">
          <cell r="A1855">
            <v>34623</v>
          </cell>
          <cell r="B1855" t="str">
            <v>DISJUNTOR TIPO DIN/IEC, BIPOLAR 40 ATE 50A</v>
          </cell>
          <cell r="C1855" t="str">
            <v xml:space="preserve">UN    </v>
          </cell>
          <cell r="D1855" t="str">
            <v>CR</v>
          </cell>
          <cell r="E1855" t="str">
            <v>51,86</v>
          </cell>
        </row>
        <row r="1856">
          <cell r="A1856">
            <v>34628</v>
          </cell>
          <cell r="B1856" t="str">
            <v>DISJUNTOR TIPO DIN/IEC, BIPOLAR 63 A</v>
          </cell>
          <cell r="C1856" t="str">
            <v xml:space="preserve">UN    </v>
          </cell>
          <cell r="D1856" t="str">
            <v>CR</v>
          </cell>
          <cell r="E1856" t="str">
            <v>74,28</v>
          </cell>
        </row>
        <row r="1857">
          <cell r="A1857">
            <v>34653</v>
          </cell>
          <cell r="B1857" t="str">
            <v>DISJUNTOR TIPO DIN/IEC, MONOPOLAR DE 6  ATE  32A</v>
          </cell>
          <cell r="C1857" t="str">
            <v xml:space="preserve">UN    </v>
          </cell>
          <cell r="D1857" t="str">
            <v>CR</v>
          </cell>
          <cell r="E1857" t="str">
            <v>9,19</v>
          </cell>
        </row>
        <row r="1858">
          <cell r="A1858">
            <v>34688</v>
          </cell>
          <cell r="B1858" t="str">
            <v>DISJUNTOR TIPO DIN/IEC, MONOPOLAR DE 63 A</v>
          </cell>
          <cell r="C1858" t="str">
            <v xml:space="preserve">UN    </v>
          </cell>
          <cell r="D1858" t="str">
            <v>CR</v>
          </cell>
          <cell r="E1858" t="str">
            <v>16,65</v>
          </cell>
        </row>
        <row r="1859">
          <cell r="A1859">
            <v>34709</v>
          </cell>
          <cell r="B1859" t="str">
            <v>DISJUNTOR TIPO DIN/IEC, TRIPOLAR DE 10 ATE 50A</v>
          </cell>
          <cell r="C1859" t="str">
            <v xml:space="preserve">UN    </v>
          </cell>
          <cell r="D1859" t="str">
            <v>CR</v>
          </cell>
          <cell r="E1859" t="str">
            <v>64,53</v>
          </cell>
        </row>
        <row r="1860">
          <cell r="A1860">
            <v>34714</v>
          </cell>
          <cell r="B1860" t="str">
            <v>DISJUNTOR TIPO DIN/IEC, TRIPOLAR 63 A</v>
          </cell>
          <cell r="C1860" t="str">
            <v xml:space="preserve">UN    </v>
          </cell>
          <cell r="D1860" t="str">
            <v>CR</v>
          </cell>
          <cell r="E1860" t="str">
            <v>77,07</v>
          </cell>
        </row>
        <row r="1861">
          <cell r="A1861">
            <v>2388</v>
          </cell>
          <cell r="B1861" t="str">
            <v>DISJUNTOR TIPO NEMA, BIPOLAR 10  ATE  50 A, TENSAO MAXIMA 415 V</v>
          </cell>
          <cell r="C1861" t="str">
            <v xml:space="preserve">UN    </v>
          </cell>
          <cell r="D1861" t="str">
            <v>CR</v>
          </cell>
          <cell r="E1861" t="str">
            <v>64,04</v>
          </cell>
        </row>
        <row r="1862">
          <cell r="A1862">
            <v>34606</v>
          </cell>
          <cell r="B1862" t="str">
            <v>DISJUNTOR TIPO NEMA, BIPOLAR 60 ATE 100A, TENSAO MAXIMA 415 V</v>
          </cell>
          <cell r="C1862" t="str">
            <v xml:space="preserve">UN    </v>
          </cell>
          <cell r="D1862" t="str">
            <v>CR</v>
          </cell>
          <cell r="E1862" t="str">
            <v>98,24</v>
          </cell>
        </row>
        <row r="1863">
          <cell r="A1863">
            <v>34689</v>
          </cell>
          <cell r="B1863" t="str">
            <v>DISJUNTOR TIPO NEMA, MONOPOLAR DE 60 ATE 70A, TENSAO MAXIMA DE 240 V</v>
          </cell>
          <cell r="C1863" t="str">
            <v xml:space="preserve">UN    </v>
          </cell>
          <cell r="D1863" t="str">
            <v>CR</v>
          </cell>
          <cell r="E1863" t="str">
            <v>31,27</v>
          </cell>
        </row>
        <row r="1864">
          <cell r="A1864">
            <v>2370</v>
          </cell>
          <cell r="B1864" t="str">
            <v>DISJUNTOR TIPO NEMA, MONOPOLAR 10 ATE 30A, TENSAO MAXIMA DE 240 V</v>
          </cell>
          <cell r="C1864" t="str">
            <v xml:space="preserve">UN    </v>
          </cell>
          <cell r="D1864" t="str">
            <v xml:space="preserve">C </v>
          </cell>
          <cell r="E1864" t="str">
            <v>11,90</v>
          </cell>
        </row>
        <row r="1865">
          <cell r="A1865">
            <v>2386</v>
          </cell>
          <cell r="B1865" t="str">
            <v>DISJUNTOR TIPO NEMA, MONOPOLAR 35  ATE  50 A, TENSAO MAXIMA DE 240 V</v>
          </cell>
          <cell r="C1865" t="str">
            <v xml:space="preserve">UN    </v>
          </cell>
          <cell r="D1865" t="str">
            <v>CR</v>
          </cell>
          <cell r="E1865" t="str">
            <v>19,96</v>
          </cell>
        </row>
        <row r="1866">
          <cell r="A1866">
            <v>2392</v>
          </cell>
          <cell r="B1866" t="str">
            <v>DISJUNTOR TIPO NEMA, TRIPOLAR 10  ATE  50A, TENSAO MAXIMA DE 415 V</v>
          </cell>
          <cell r="C1866" t="str">
            <v xml:space="preserve">UN    </v>
          </cell>
          <cell r="D1866" t="str">
            <v>CR</v>
          </cell>
          <cell r="E1866" t="str">
            <v>79,88</v>
          </cell>
        </row>
        <row r="1867">
          <cell r="A1867">
            <v>2373</v>
          </cell>
          <cell r="B1867" t="str">
            <v>DISJUNTOR TIPO NEMA, TRIPOLAR 60 ATE 100 A, TENSAO MAXIMA DE 415 V</v>
          </cell>
          <cell r="C1867" t="str">
            <v xml:space="preserve">UN    </v>
          </cell>
          <cell r="D1867" t="str">
            <v>CR</v>
          </cell>
          <cell r="E1867" t="str">
            <v>112,55</v>
          </cell>
        </row>
        <row r="1868">
          <cell r="A1868">
            <v>39465</v>
          </cell>
          <cell r="B1868" t="str">
            <v>DISPOSITIVO DPS CLASSE II, 1 POLO, TENSAO MAXIMA DE 175 V, CORRENTE MAXIMA DE *20* KA (TIPO AC)</v>
          </cell>
          <cell r="C1868" t="str">
            <v xml:space="preserve">UN    </v>
          </cell>
          <cell r="D1868" t="str">
            <v>CR</v>
          </cell>
          <cell r="E1868" t="str">
            <v>68,75</v>
          </cell>
        </row>
        <row r="1869">
          <cell r="A1869">
            <v>39466</v>
          </cell>
          <cell r="B1869" t="str">
            <v>DISPOSITIVO DPS CLASSE II, 1 POLO, TENSAO MAXIMA DE 175 V, CORRENTE MAXIMA DE *30* KA (TIPO AC)</v>
          </cell>
          <cell r="C1869" t="str">
            <v xml:space="preserve">UN    </v>
          </cell>
          <cell r="D1869" t="str">
            <v>CR</v>
          </cell>
          <cell r="E1869" t="str">
            <v>77,35</v>
          </cell>
        </row>
        <row r="1870">
          <cell r="A1870">
            <v>39467</v>
          </cell>
          <cell r="B1870" t="str">
            <v>DISPOSITIVO DPS CLASSE II, 1 POLO, TENSAO MAXIMA DE 175 V, CORRENTE MAXIMA DE *45* KA (TIPO AC)</v>
          </cell>
          <cell r="C1870" t="str">
            <v xml:space="preserve">UN    </v>
          </cell>
          <cell r="D1870" t="str">
            <v>CR</v>
          </cell>
          <cell r="E1870" t="str">
            <v>98,94</v>
          </cell>
        </row>
        <row r="1871">
          <cell r="A1871">
            <v>39468</v>
          </cell>
          <cell r="B1871" t="str">
            <v>DISPOSITIVO DPS CLASSE II, 1 POLO, TENSAO MAXIMA DE 175 V, CORRENTE MAXIMA DE *90* KA (TIPO AC)</v>
          </cell>
          <cell r="C1871" t="str">
            <v xml:space="preserve">UN    </v>
          </cell>
          <cell r="D1871" t="str">
            <v>CR</v>
          </cell>
          <cell r="E1871" t="str">
            <v>175,86</v>
          </cell>
        </row>
        <row r="1872">
          <cell r="A1872">
            <v>39469</v>
          </cell>
          <cell r="B1872" t="str">
            <v>DISPOSITIVO DPS CLASSE II, 1 POLO, TENSAO MAXIMA DE 275 V, CORRENTE MAXIMA DE *20* KA (TIPO AC)</v>
          </cell>
          <cell r="C1872" t="str">
            <v xml:space="preserve">UN    </v>
          </cell>
          <cell r="D1872" t="str">
            <v>CR</v>
          </cell>
          <cell r="E1872" t="str">
            <v>71,63</v>
          </cell>
        </row>
        <row r="1873">
          <cell r="A1873">
            <v>39470</v>
          </cell>
          <cell r="B1873" t="str">
            <v>DISPOSITIVO DPS CLASSE II, 1 POLO, TENSAO MAXIMA DE 275 V, CORRENTE MAXIMA DE *30* KA (TIPO AC)</v>
          </cell>
          <cell r="C1873" t="str">
            <v xml:space="preserve">UN    </v>
          </cell>
          <cell r="D1873" t="str">
            <v>CR</v>
          </cell>
          <cell r="E1873" t="str">
            <v>88,02</v>
          </cell>
        </row>
        <row r="1874">
          <cell r="A1874">
            <v>39471</v>
          </cell>
          <cell r="B1874" t="str">
            <v>DISPOSITIVO DPS CLASSE II, 1 POLO, TENSAO MAXIMA DE 275 V, CORRENTE MAXIMA DE *45* KA (TIPO AC)</v>
          </cell>
          <cell r="C1874" t="str">
            <v xml:space="preserve">UN    </v>
          </cell>
          <cell r="D1874" t="str">
            <v>CR</v>
          </cell>
          <cell r="E1874" t="str">
            <v>105,77</v>
          </cell>
        </row>
        <row r="1875">
          <cell r="A1875">
            <v>39472</v>
          </cell>
          <cell r="B1875" t="str">
            <v>DISPOSITIVO DPS CLASSE II, 1 POLO, TENSAO MAXIMA DE 275 V, CORRENTE MAXIMA DE *90* KA (TIPO AC)</v>
          </cell>
          <cell r="C1875" t="str">
            <v xml:space="preserve">UN    </v>
          </cell>
          <cell r="D1875" t="str">
            <v>CR</v>
          </cell>
          <cell r="E1875" t="str">
            <v>183,78</v>
          </cell>
        </row>
        <row r="1876">
          <cell r="A1876">
            <v>39473</v>
          </cell>
          <cell r="B1876" t="str">
            <v>DISPOSITIVO DPS CLASSE II, 1 POLO, TENSAO MAXIMA DE 385 V, CORRENTE MAXIMA DE *20* KA (TIPO AC)</v>
          </cell>
          <cell r="C1876" t="str">
            <v xml:space="preserve">UN    </v>
          </cell>
          <cell r="D1876" t="str">
            <v>CR</v>
          </cell>
          <cell r="E1876" t="str">
            <v>118,72</v>
          </cell>
        </row>
        <row r="1877">
          <cell r="A1877">
            <v>39474</v>
          </cell>
          <cell r="B1877" t="str">
            <v>DISPOSITIVO DPS CLASSE II, 1 POLO, TENSAO MAXIMA DE 385 V, CORRENTE MAXIMA DE *30* KA (TIPO AC)</v>
          </cell>
          <cell r="C1877" t="str">
            <v xml:space="preserve">UN    </v>
          </cell>
          <cell r="D1877" t="str">
            <v>CR</v>
          </cell>
          <cell r="E1877" t="str">
            <v>126,56</v>
          </cell>
        </row>
        <row r="1878">
          <cell r="A1878">
            <v>39475</v>
          </cell>
          <cell r="B1878" t="str">
            <v>DISPOSITIVO DPS CLASSE II, 1 POLO, TENSAO MAXIMA DE 385 V, CORRENTE MAXIMA DE *45* KA (TIPO AC)</v>
          </cell>
          <cell r="C1878" t="str">
            <v xml:space="preserve">UN    </v>
          </cell>
          <cell r="D1878" t="str">
            <v>CR</v>
          </cell>
          <cell r="E1878" t="str">
            <v>143,60</v>
          </cell>
        </row>
        <row r="1879">
          <cell r="A1879">
            <v>39476</v>
          </cell>
          <cell r="B1879" t="str">
            <v>DISPOSITIVO DPS CLASSE II, 1 POLO, TENSAO MAXIMA DE 385 V, CORRENTE MAXIMA DE *90* KA (TIPO AC)</v>
          </cell>
          <cell r="C1879" t="str">
            <v xml:space="preserve">UN    </v>
          </cell>
          <cell r="D1879" t="str">
            <v>CR</v>
          </cell>
          <cell r="E1879" t="str">
            <v>270,32</v>
          </cell>
        </row>
        <row r="1880">
          <cell r="A1880">
            <v>39477</v>
          </cell>
          <cell r="B1880" t="str">
            <v>DISPOSITIVO DPS CLASSE II, 1 POLO, TENSAO MAXIMA DE 460 V, CORRENTE MAXIMA DE *20* KA (TIPO AC)</v>
          </cell>
          <cell r="C1880" t="str">
            <v xml:space="preserve">UN    </v>
          </cell>
          <cell r="D1880" t="str">
            <v>CR</v>
          </cell>
          <cell r="E1880" t="str">
            <v>132,45</v>
          </cell>
        </row>
        <row r="1881">
          <cell r="A1881">
            <v>39478</v>
          </cell>
          <cell r="B1881" t="str">
            <v>DISPOSITIVO DPS CLASSE II, 1 POLO, TENSAO MAXIMA DE 460 V, CORRENTE MAXIMA DE *30* KA (TIPO AC)</v>
          </cell>
          <cell r="C1881" t="str">
            <v xml:space="preserve">UN    </v>
          </cell>
          <cell r="D1881" t="str">
            <v>CR</v>
          </cell>
          <cell r="E1881" t="str">
            <v>136,55</v>
          </cell>
        </row>
        <row r="1882">
          <cell r="A1882">
            <v>39479</v>
          </cell>
          <cell r="B1882" t="str">
            <v>DISPOSITIVO DPS CLASSE II, 1 POLO, TENSAO MAXIMA DE 460 V, CORRENTE MAXIMA DE *45* KA (TIPO AC)</v>
          </cell>
          <cell r="C1882" t="str">
            <v xml:space="preserve">UN    </v>
          </cell>
          <cell r="D1882" t="str">
            <v>CR</v>
          </cell>
          <cell r="E1882" t="str">
            <v>160,88</v>
          </cell>
        </row>
        <row r="1883">
          <cell r="A1883">
            <v>39480</v>
          </cell>
          <cell r="B1883" t="str">
            <v>DISPOSITIVO DPS CLASSE II, 1 POLO, TENSAO MAXIMA DE 460 V, CORRENTE MAXIMA DE *90* KA (TIPO AC)</v>
          </cell>
          <cell r="C1883" t="str">
            <v xml:space="preserve">UN    </v>
          </cell>
          <cell r="D1883" t="str">
            <v>CR</v>
          </cell>
          <cell r="E1883" t="str">
            <v>331,98</v>
          </cell>
        </row>
        <row r="1884">
          <cell r="A1884">
            <v>39459</v>
          </cell>
          <cell r="B1884" t="str">
            <v>DISPOSITIVO DR, 2 POLOS, SENSIBILIDADE DE 30 MA, CORRENTE DE 100 A, TIPO AC</v>
          </cell>
          <cell r="C1884" t="str">
            <v xml:space="preserve">UN    </v>
          </cell>
          <cell r="D1884" t="str">
            <v>CR</v>
          </cell>
          <cell r="E1884" t="str">
            <v>281,77</v>
          </cell>
        </row>
        <row r="1885">
          <cell r="A1885">
            <v>39445</v>
          </cell>
          <cell r="B1885" t="str">
            <v>DISPOSITIVO DR, 2 POLOS, SENSIBILIDADE DE 30 MA, CORRENTE DE 25 A, TIPO AC</v>
          </cell>
          <cell r="C1885" t="str">
            <v xml:space="preserve">UN    </v>
          </cell>
          <cell r="D1885" t="str">
            <v>CR</v>
          </cell>
          <cell r="E1885" t="str">
            <v>141,47</v>
          </cell>
        </row>
        <row r="1886">
          <cell r="A1886">
            <v>39446</v>
          </cell>
          <cell r="B1886" t="str">
            <v>DISPOSITIVO DR, 2 POLOS, SENSIBILIDADE DE 30 MA, CORRENTE DE 40 A, TIPO AC</v>
          </cell>
          <cell r="C1886" t="str">
            <v xml:space="preserve">UN    </v>
          </cell>
          <cell r="D1886" t="str">
            <v>CR</v>
          </cell>
          <cell r="E1886" t="str">
            <v>143,99</v>
          </cell>
        </row>
        <row r="1887">
          <cell r="A1887">
            <v>39447</v>
          </cell>
          <cell r="B1887" t="str">
            <v>DISPOSITIVO DR, 2 POLOS, SENSIBILIDADE DE 30 MA, CORRENTE DE 63 A, TIPO AC</v>
          </cell>
          <cell r="C1887" t="str">
            <v xml:space="preserve">UN    </v>
          </cell>
          <cell r="D1887" t="str">
            <v>CR</v>
          </cell>
          <cell r="E1887" t="str">
            <v>153,98</v>
          </cell>
        </row>
        <row r="1888">
          <cell r="A1888">
            <v>39448</v>
          </cell>
          <cell r="B1888" t="str">
            <v>DISPOSITIVO DR, 2 POLOS, SENSIBILIDADE DE 30 MA, CORRENTE DE 80 A, TIPO AC</v>
          </cell>
          <cell r="C1888" t="str">
            <v xml:space="preserve">UN    </v>
          </cell>
          <cell r="D1888" t="str">
            <v>CR</v>
          </cell>
          <cell r="E1888" t="str">
            <v>262,57</v>
          </cell>
        </row>
        <row r="1889">
          <cell r="A1889">
            <v>39450</v>
          </cell>
          <cell r="B1889" t="str">
            <v>DISPOSITIVO DR, 2 POLOS, SENSIBILIDADE DE 300 MA, CORRENTE DE 25 A, TIPO AC</v>
          </cell>
          <cell r="C1889" t="str">
            <v xml:space="preserve">UN    </v>
          </cell>
          <cell r="D1889" t="str">
            <v>CR</v>
          </cell>
          <cell r="E1889" t="str">
            <v>160,20</v>
          </cell>
        </row>
        <row r="1890">
          <cell r="A1890">
            <v>39451</v>
          </cell>
          <cell r="B1890" t="str">
            <v>DISPOSITIVO DR, 2 POLOS, SENSIBILIDADE DE 300 MA, CORRENTE DE 40 A, TIPO AC</v>
          </cell>
          <cell r="C1890" t="str">
            <v xml:space="preserve">UN    </v>
          </cell>
          <cell r="D1890" t="str">
            <v>CR</v>
          </cell>
          <cell r="E1890" t="str">
            <v>174,73</v>
          </cell>
        </row>
        <row r="1891">
          <cell r="A1891">
            <v>39452</v>
          </cell>
          <cell r="B1891" t="str">
            <v>DISPOSITIVO DR, 2 POLOS, SENSIBILIDADE DE 300 MA, CORRENTE DE 63 A, TIPO AC</v>
          </cell>
          <cell r="C1891" t="str">
            <v xml:space="preserve">UN    </v>
          </cell>
          <cell r="D1891" t="str">
            <v>CR</v>
          </cell>
          <cell r="E1891" t="str">
            <v>175,77</v>
          </cell>
        </row>
        <row r="1892">
          <cell r="A1892">
            <v>39523</v>
          </cell>
          <cell r="B1892" t="str">
            <v>DISPOSITIVO DR, 2 POLOS, SENSIBILIDADE DE 300 MA, CORRENTE DE 80 A, TIPO  AC</v>
          </cell>
          <cell r="C1892" t="str">
            <v xml:space="preserve">UN    </v>
          </cell>
          <cell r="D1892" t="str">
            <v>CR</v>
          </cell>
          <cell r="E1892" t="str">
            <v>294,15</v>
          </cell>
        </row>
        <row r="1893">
          <cell r="A1893">
            <v>39449</v>
          </cell>
          <cell r="B1893" t="str">
            <v>DISPOSITIVO DR, 4 POLOS, SENSIBILIDADE DE 30 MA, CORRENTE DE 100 A, TIPO AC</v>
          </cell>
          <cell r="C1893" t="str">
            <v xml:space="preserve">UN    </v>
          </cell>
          <cell r="D1893" t="str">
            <v>CR</v>
          </cell>
          <cell r="E1893" t="str">
            <v>325,75</v>
          </cell>
        </row>
        <row r="1894">
          <cell r="A1894">
            <v>39455</v>
          </cell>
          <cell r="B1894" t="str">
            <v>DISPOSITIVO DR, 4 POLOS, SENSIBILIDADE DE 30 MA, CORRENTE DE 25 A, TIPO AC</v>
          </cell>
          <cell r="C1894" t="str">
            <v xml:space="preserve">UN    </v>
          </cell>
          <cell r="D1894" t="str">
            <v>CR</v>
          </cell>
          <cell r="E1894" t="str">
            <v>161,19</v>
          </cell>
        </row>
        <row r="1895">
          <cell r="A1895">
            <v>39456</v>
          </cell>
          <cell r="B1895" t="str">
            <v>DISPOSITIVO DR, 4 POLOS, SENSIBILIDADE DE 30 MA, CORRENTE DE 40 A, TIPO AC</v>
          </cell>
          <cell r="C1895" t="str">
            <v xml:space="preserve">UN    </v>
          </cell>
          <cell r="D1895" t="str">
            <v>CR</v>
          </cell>
          <cell r="E1895" t="str">
            <v>161,31</v>
          </cell>
        </row>
        <row r="1896">
          <cell r="A1896">
            <v>39457</v>
          </cell>
          <cell r="B1896" t="str">
            <v>DISPOSITIVO DR, 4 POLOS, SENSIBILIDADE DE 30 MA, CORRENTE DE 63 A, TIPO AC</v>
          </cell>
          <cell r="C1896" t="str">
            <v xml:space="preserve">UN    </v>
          </cell>
          <cell r="D1896" t="str">
            <v>CR</v>
          </cell>
          <cell r="E1896" t="str">
            <v>175,85</v>
          </cell>
        </row>
        <row r="1897">
          <cell r="A1897">
            <v>39458</v>
          </cell>
          <cell r="B1897" t="str">
            <v>DISPOSITIVO DR, 4 POLOS, SENSIBILIDADE DE 30 MA, CORRENTE DE 80 A, TIPO AC</v>
          </cell>
          <cell r="C1897" t="str">
            <v xml:space="preserve">UN    </v>
          </cell>
          <cell r="D1897" t="str">
            <v>CR</v>
          </cell>
          <cell r="E1897" t="str">
            <v>328,15</v>
          </cell>
        </row>
        <row r="1898">
          <cell r="A1898">
            <v>39464</v>
          </cell>
          <cell r="B1898" t="str">
            <v>DISPOSITIVO DR, 4 POLOS, SENSIBILIDADE DE 300 MA, CORRENTE DE 100 A, TIPO AC</v>
          </cell>
          <cell r="C1898" t="str">
            <v xml:space="preserve">UN    </v>
          </cell>
          <cell r="D1898" t="str">
            <v>CR</v>
          </cell>
          <cell r="E1898" t="str">
            <v>527,69</v>
          </cell>
        </row>
        <row r="1899">
          <cell r="A1899">
            <v>39460</v>
          </cell>
          <cell r="B1899" t="str">
            <v>DISPOSITIVO DR, 4 POLOS, SENSIBILIDADE DE 300 MA, CORRENTE DE 25 A, TIPO AC</v>
          </cell>
          <cell r="C1899" t="str">
            <v xml:space="preserve">UN    </v>
          </cell>
          <cell r="D1899" t="str">
            <v>CR</v>
          </cell>
          <cell r="E1899" t="str">
            <v>200,14</v>
          </cell>
        </row>
        <row r="1900">
          <cell r="A1900">
            <v>39461</v>
          </cell>
          <cell r="B1900" t="str">
            <v>DISPOSITIVO DR, 4 POLOS, SENSIBILIDADE DE 300 MA, CORRENTE DE 40 A, TIPO AC</v>
          </cell>
          <cell r="C1900" t="str">
            <v xml:space="preserve">UN    </v>
          </cell>
          <cell r="D1900" t="str">
            <v>CR</v>
          </cell>
          <cell r="E1900" t="str">
            <v>234,52</v>
          </cell>
        </row>
        <row r="1901">
          <cell r="A1901">
            <v>39462</v>
          </cell>
          <cell r="B1901" t="str">
            <v>DISPOSITIVO DR, 4 POLOS, SENSIBILIDADE DE 300 MA, CORRENTE DE 63 A, TIPO AC</v>
          </cell>
          <cell r="C1901" t="str">
            <v xml:space="preserve">UN    </v>
          </cell>
          <cell r="D1901" t="str">
            <v>CR</v>
          </cell>
          <cell r="E1901" t="str">
            <v>226,02</v>
          </cell>
        </row>
        <row r="1902">
          <cell r="A1902">
            <v>39463</v>
          </cell>
          <cell r="B1902" t="str">
            <v>DISPOSITIVO DR, 4 POLOS, SENSIBILIDADE DE 300 MA, CORRENTE DE 80 A, TIPO AC</v>
          </cell>
          <cell r="C1902" t="str">
            <v xml:space="preserve">UN    </v>
          </cell>
          <cell r="D1902" t="str">
            <v>CR</v>
          </cell>
          <cell r="E1902" t="str">
            <v>523,60</v>
          </cell>
        </row>
        <row r="1903">
          <cell r="A1903">
            <v>26039</v>
          </cell>
          <cell r="B1903" t="str">
            <v>DISTRIBUIDOR DE AGREGADOS AUTOPROPELIDO, CAP 3 M3, A DIESEL, 6 CC, 176 CV</v>
          </cell>
          <cell r="C1903" t="str">
            <v xml:space="preserve">UN    </v>
          </cell>
          <cell r="D1903" t="str">
            <v>AS</v>
          </cell>
          <cell r="E1903" t="str">
            <v>282.304,85</v>
          </cell>
        </row>
        <row r="1904">
          <cell r="A1904">
            <v>2401</v>
          </cell>
          <cell r="B1904" t="str">
            <v>DISTRIBUIDOR DE AGREGADOS REBOCAVEL, CAPACIDADE 1,9 M3, LARGURA DE TRABALHO 3,66 M</v>
          </cell>
          <cell r="C1904" t="str">
            <v xml:space="preserve">UN    </v>
          </cell>
          <cell r="D1904" t="str">
            <v>AS</v>
          </cell>
          <cell r="E1904" t="str">
            <v>64.933,24</v>
          </cell>
        </row>
        <row r="1905">
          <cell r="A1905">
            <v>38870</v>
          </cell>
          <cell r="B1905" t="str">
            <v>DISTRIBUIDOR METALICO, COM ROSCA, 2 SAIDAS, DN 1" X 1/2", PARA CONEXAO COM ANEL DESLIZANTE EM TUBO PEX</v>
          </cell>
          <cell r="C1905" t="str">
            <v xml:space="preserve">UN    </v>
          </cell>
          <cell r="D1905" t="str">
            <v>AS</v>
          </cell>
          <cell r="E1905" t="str">
            <v>46,47</v>
          </cell>
        </row>
        <row r="1906">
          <cell r="A1906">
            <v>38869</v>
          </cell>
          <cell r="B1906" t="str">
            <v>DISTRIBUIDOR METALICO, COM ROSCA, 2 SAIDAS, DN 3/4" X 1/2", PARA CONEXAO COM ANEL DESLIZANTE EM TUBO PEX</v>
          </cell>
          <cell r="C1906" t="str">
            <v xml:space="preserve">UN    </v>
          </cell>
          <cell r="D1906" t="str">
            <v>AS</v>
          </cell>
          <cell r="E1906" t="str">
            <v>40,99</v>
          </cell>
        </row>
        <row r="1907">
          <cell r="A1907">
            <v>38872</v>
          </cell>
          <cell r="B1907" t="str">
            <v>DISTRIBUIDOR METALICO, COM ROSCA, 3 SAIDAS, DN 1" X 1/2", PARA CONEXAO COM ANEL DESLIZANTE EM TUBO PEX</v>
          </cell>
          <cell r="C1907" t="str">
            <v xml:space="preserve">UN    </v>
          </cell>
          <cell r="D1907" t="str">
            <v>AS</v>
          </cell>
          <cell r="E1907" t="str">
            <v>63,47</v>
          </cell>
        </row>
        <row r="1908">
          <cell r="A1908">
            <v>38871</v>
          </cell>
          <cell r="B1908" t="str">
            <v>DISTRIBUIDOR METALICO, COM ROSCA, 3 SAIDAS, DN 3/4" X 1/2", PARA CONEXAO COM ANEL DESLIZANTE EM TUBO PEX</v>
          </cell>
          <cell r="C1908" t="str">
            <v xml:space="preserve">UN    </v>
          </cell>
          <cell r="D1908" t="str">
            <v>AS</v>
          </cell>
          <cell r="E1908" t="str">
            <v>51,06</v>
          </cell>
        </row>
        <row r="1909">
          <cell r="A1909">
            <v>39283</v>
          </cell>
          <cell r="B1909" t="str">
            <v>DISTRIBUIDOR, PLASTICO, 2 SAIDAS, DN 32 X 16 MM, PARA CONEXAO COM CRIMPAGEM EM TUBO PEX</v>
          </cell>
          <cell r="C1909" t="str">
            <v xml:space="preserve">UN    </v>
          </cell>
          <cell r="D1909" t="str">
            <v>AS</v>
          </cell>
          <cell r="E1909" t="str">
            <v>159,03</v>
          </cell>
        </row>
        <row r="1910">
          <cell r="A1910">
            <v>39284</v>
          </cell>
          <cell r="B1910" t="str">
            <v>DISTRIBUIDOR, PLASTICO, 2 SAIDAS, DN 32 X 20 MM, PARA CONEXAO COM CRIMPAGEM EM TUBO PEX</v>
          </cell>
          <cell r="C1910" t="str">
            <v xml:space="preserve">UN    </v>
          </cell>
          <cell r="D1910" t="str">
            <v>AS</v>
          </cell>
          <cell r="E1910" t="str">
            <v>172,34</v>
          </cell>
        </row>
        <row r="1911">
          <cell r="A1911">
            <v>39285</v>
          </cell>
          <cell r="B1911" t="str">
            <v>DISTRIBUIDOR, PLASTICO, 2 SAIDAS, DN 32 X 25 MM, PARA CONEXAO COM CRIMPAGEM EM TUBO PEX</v>
          </cell>
          <cell r="C1911" t="str">
            <v xml:space="preserve">UN    </v>
          </cell>
          <cell r="D1911" t="str">
            <v>AS</v>
          </cell>
          <cell r="E1911" t="str">
            <v>174,82</v>
          </cell>
        </row>
        <row r="1912">
          <cell r="A1912">
            <v>39286</v>
          </cell>
          <cell r="B1912" t="str">
            <v>DISTRIBUIDOR, PLASTICO, 3 SAIDAS, DN 32 X 16 MM, PARA CONEXAO COM CRIMPAGEM EM TUBO PEX</v>
          </cell>
          <cell r="C1912" t="str">
            <v xml:space="preserve">UN    </v>
          </cell>
          <cell r="D1912" t="str">
            <v>AS</v>
          </cell>
          <cell r="E1912" t="str">
            <v>171,01</v>
          </cell>
        </row>
        <row r="1913">
          <cell r="A1913">
            <v>39287</v>
          </cell>
          <cell r="B1913" t="str">
            <v>DISTRIBUIDOR, PLASTICO, 3 SAIDAS, DN 32 X 20 MM, PARA CONEXAO COM CRIMPAGEM EM TUBO PEX</v>
          </cell>
          <cell r="C1913" t="str">
            <v xml:space="preserve">UN    </v>
          </cell>
          <cell r="D1913" t="str">
            <v>AS</v>
          </cell>
          <cell r="E1913" t="str">
            <v>200,80</v>
          </cell>
        </row>
        <row r="1914">
          <cell r="A1914">
            <v>39288</v>
          </cell>
          <cell r="B1914" t="str">
            <v>DISTRIBUIDOR, PLASTICO, 3 SAIDAS, DN 32 X 25 MM, PARA CONEXAO COM CRIMPAGEM EM TUBO PEX</v>
          </cell>
          <cell r="C1914" t="str">
            <v xml:space="preserve">UN    </v>
          </cell>
          <cell r="D1914" t="str">
            <v>AS</v>
          </cell>
          <cell r="E1914" t="str">
            <v>214,30</v>
          </cell>
        </row>
        <row r="1915">
          <cell r="A1915">
            <v>2414</v>
          </cell>
          <cell r="B1915" t="str">
            <v>DIVISORIA (N2) PAINEL/VIDRO - PAINEL C/ MSO/COMEIA E=35MM - MONTANTE/RODAPE DUPLO ACO GALV PINTADO - COLOCADA</v>
          </cell>
          <cell r="C1915" t="str">
            <v xml:space="preserve">M2    </v>
          </cell>
          <cell r="D1915" t="str">
            <v>AS</v>
          </cell>
          <cell r="E1915" t="str">
            <v>102,13</v>
          </cell>
        </row>
        <row r="1916">
          <cell r="A1916">
            <v>2413</v>
          </cell>
          <cell r="B1916" t="str">
            <v>DIVISORIA (N2) PAINEL/VIDRO - PAINEL C/ MSO/COMEIA E=35MM - PERFIS SIMPLES ACO GALV PINTADO - COLOCADA</v>
          </cell>
          <cell r="C1916" t="str">
            <v xml:space="preserve">M2    </v>
          </cell>
          <cell r="D1916" t="str">
            <v>AS</v>
          </cell>
          <cell r="E1916" t="str">
            <v>98,25</v>
          </cell>
        </row>
        <row r="1917">
          <cell r="A1917">
            <v>2405</v>
          </cell>
          <cell r="B1917" t="str">
            <v>DIVISORIA (N2) PAINEL/VIDRO - PAINEL MSO/COMEIA E=35MM - MONTANTE/RODAPE DUPLO ALUMINIO ANOD NAT - COLOCADA</v>
          </cell>
          <cell r="C1917" t="str">
            <v xml:space="preserve">M2    </v>
          </cell>
          <cell r="D1917" t="str">
            <v>AS</v>
          </cell>
          <cell r="E1917" t="str">
            <v>114,36</v>
          </cell>
        </row>
        <row r="1918">
          <cell r="A1918">
            <v>13361</v>
          </cell>
          <cell r="B1918" t="str">
            <v>DIVISORIA (N2) PAINEL/VIDRO - PAINEL MSO/COMEIA E=35MM - PERFIS SIMPLES ALUMINIO ANOD NAT - COLOCADA</v>
          </cell>
          <cell r="C1918" t="str">
            <v xml:space="preserve">M2    </v>
          </cell>
          <cell r="D1918" t="str">
            <v>AS</v>
          </cell>
          <cell r="E1918" t="str">
            <v>95,67</v>
          </cell>
        </row>
        <row r="1919">
          <cell r="A1919">
            <v>11987</v>
          </cell>
          <cell r="B1919" t="str">
            <v>DIVISORIA (N2) PAINEL/VIDRO - PAINEL VERMICULITA E=35MM - PERFIS SIMPLES ALUMINIO ANOD NATURAL - COLOCADA</v>
          </cell>
          <cell r="C1919" t="str">
            <v xml:space="preserve">M2    </v>
          </cell>
          <cell r="D1919" t="str">
            <v>AS</v>
          </cell>
          <cell r="E1919" t="str">
            <v>255,98</v>
          </cell>
        </row>
        <row r="1920">
          <cell r="A1920">
            <v>2416</v>
          </cell>
          <cell r="B1920" t="str">
            <v>DIVISORIA (N3) PAINEL/VIDRO/PAINEL MSO/COMEIA E=35MM - MONTANTE/RODAPE DUPLO ACO GALV PINTADO - COLOCADA</v>
          </cell>
          <cell r="C1920" t="str">
            <v xml:space="preserve">M2    </v>
          </cell>
          <cell r="D1920" t="str">
            <v>AS</v>
          </cell>
          <cell r="E1920" t="str">
            <v>113,25</v>
          </cell>
        </row>
        <row r="1921">
          <cell r="A1921">
            <v>2412</v>
          </cell>
          <cell r="B1921" t="str">
            <v>DIVISORIA (N3) PAINEL/VIDRO/PAINEL MSO/COMEIA E=35MM - MONTANTE/RODAPE DUPLO ALUMINIO ANOD NAT - COLOCADA</v>
          </cell>
          <cell r="C1921" t="str">
            <v xml:space="preserve">M2    </v>
          </cell>
          <cell r="D1921" t="str">
            <v>AS</v>
          </cell>
          <cell r="E1921" t="str">
            <v>109,37</v>
          </cell>
        </row>
        <row r="1922">
          <cell r="A1922">
            <v>2411</v>
          </cell>
          <cell r="B1922" t="str">
            <v>DIVISORIA (N3) PAINEL/VIDRO/PAINEL MSO/COMEIA E=35MM - PERFIS SIMPLES ACO GALV PINTADO - COLOCADA</v>
          </cell>
          <cell r="C1922" t="str">
            <v xml:space="preserve">M2    </v>
          </cell>
          <cell r="D1922" t="str">
            <v>AS</v>
          </cell>
          <cell r="E1922" t="str">
            <v>95,67</v>
          </cell>
        </row>
        <row r="1923">
          <cell r="A1923">
            <v>2406</v>
          </cell>
          <cell r="B1923" t="str">
            <v>DIVISORIA (N3) PAINEL/VIDRO/PAINEL MSO/COMEIA E=35MM - PERFIS SIMPLES ALUMINIO ANOD NAT - COLOCADA</v>
          </cell>
          <cell r="C1923" t="str">
            <v xml:space="preserve">M2    </v>
          </cell>
          <cell r="D1923" t="str">
            <v>AS</v>
          </cell>
          <cell r="E1923" t="str">
            <v>93,08</v>
          </cell>
        </row>
        <row r="1924">
          <cell r="A1924">
            <v>10571</v>
          </cell>
          <cell r="B1924" t="str">
            <v>DIVISORIA (N3) PAINEL/VIDRO/PAINEL VERMICULITA E=35MM - MONTANTE/RODAPE DUPLO ALUMINIO ANOD NATURAL - COLOCADA</v>
          </cell>
          <cell r="C1924" t="str">
            <v xml:space="preserve">M2    </v>
          </cell>
          <cell r="D1924" t="str">
            <v>AS</v>
          </cell>
          <cell r="E1924" t="str">
            <v>227,54</v>
          </cell>
        </row>
        <row r="1925">
          <cell r="A1925">
            <v>11985</v>
          </cell>
          <cell r="B1925" t="str">
            <v>DIVISORIA (N3) PAINEL/VIDRO/PAINEL VERMICULITA E=35MM - MONTANTE/RODAPE PERFIL DUPLO ACO GALV PINTADO - COLOCADA</v>
          </cell>
          <cell r="C1925" t="str">
            <v xml:space="preserve">M2    </v>
          </cell>
          <cell r="D1925" t="str">
            <v>AS</v>
          </cell>
          <cell r="E1925" t="str">
            <v>219,78</v>
          </cell>
        </row>
        <row r="1926">
          <cell r="A1926">
            <v>2410</v>
          </cell>
          <cell r="B1926" t="str">
            <v>DIVISORIA CEGA (N1) - PAINEL MSO/COMEIA E=35MM - MONTANTE/RODAPE DUPLO   ACO GALV PINTADO - COLOCADA</v>
          </cell>
          <cell r="C1926" t="str">
            <v xml:space="preserve">M2    </v>
          </cell>
          <cell r="D1926" t="str">
            <v>AS</v>
          </cell>
          <cell r="E1926" t="str">
            <v>96,96</v>
          </cell>
        </row>
        <row r="1927">
          <cell r="A1927">
            <v>2417</v>
          </cell>
          <cell r="B1927" t="str">
            <v>DIVISORIA CEGA (N1) - PAINEL MSO/COMEIA E=35MM - MONTANTE/RODAPE DUPLO ALUMINIO ANOD NAT - COLOCADA</v>
          </cell>
          <cell r="C1927" t="str">
            <v xml:space="preserve">M2    </v>
          </cell>
          <cell r="D1927" t="str">
            <v>AS</v>
          </cell>
          <cell r="E1927" t="str">
            <v>103,42</v>
          </cell>
        </row>
        <row r="1928">
          <cell r="A1928">
            <v>2415</v>
          </cell>
          <cell r="B1928" t="str">
            <v>DIVISORIA CEGA (N1) - PAINEL MSO/COMEIA E=35MM - PERFIS SIMPLES ACO GALV PINTADO   - COLOCADA</v>
          </cell>
          <cell r="C1928" t="str">
            <v xml:space="preserve">M2    </v>
          </cell>
          <cell r="D1928" t="str">
            <v>AS</v>
          </cell>
          <cell r="E1928" t="str">
            <v>82,74</v>
          </cell>
        </row>
        <row r="1929">
          <cell r="A1929">
            <v>13360</v>
          </cell>
          <cell r="B1929" t="str">
            <v>DIVISORIA CEGA (N1) - PAINEL MSO/COMEIA E=35MM - PERFIS SIMPLES ALUMINIO ANOD NAT - COLOCADA</v>
          </cell>
          <cell r="C1929" t="str">
            <v xml:space="preserve">M2    </v>
          </cell>
          <cell r="D1929" t="str">
            <v>AS</v>
          </cell>
          <cell r="E1929" t="str">
            <v>82,74</v>
          </cell>
        </row>
        <row r="1930">
          <cell r="A1930">
            <v>11983</v>
          </cell>
          <cell r="B1930" t="str">
            <v>DIVISORIA CEGA (N1) - PAINEL VERMICULITA E=35MM - MONTANTE/RODAPE PERFIS SIMPLES ACO GALV PINTADO - COLOCADA</v>
          </cell>
          <cell r="C1930" t="str">
            <v xml:space="preserve">M2    </v>
          </cell>
          <cell r="D1930" t="str">
            <v>AS</v>
          </cell>
          <cell r="E1930" t="str">
            <v>201,68</v>
          </cell>
        </row>
        <row r="1931">
          <cell r="A1931">
            <v>11986</v>
          </cell>
          <cell r="B1931" t="str">
            <v>DIVISORIA CEGA (N1) - PAINEL VERMICULITA E=35MM - PERFIS SIMPLES ALUMINIO ANOD NATURAL - COLOCADA</v>
          </cell>
          <cell r="C1931" t="str">
            <v xml:space="preserve">M2    </v>
          </cell>
          <cell r="D1931" t="str">
            <v>AS</v>
          </cell>
          <cell r="E1931" t="str">
            <v>245,64</v>
          </cell>
        </row>
        <row r="1932">
          <cell r="A1932">
            <v>25976</v>
          </cell>
          <cell r="B1932" t="str">
            <v>DIVISORIA EM GRANITO, COM DUAS FACES POLIDAS, TIPO ANDORINHA/ QUARTZ/ CASTELO/ CORUMBA OU OUTROS EQUIVALENTES DA REGIAO, E=  *3,0* CM</v>
          </cell>
          <cell r="C1932" t="str">
            <v xml:space="preserve">M2    </v>
          </cell>
          <cell r="D1932" t="str">
            <v>CR</v>
          </cell>
          <cell r="E1932" t="str">
            <v>535,34</v>
          </cell>
        </row>
        <row r="1933">
          <cell r="A1933">
            <v>10629</v>
          </cell>
          <cell r="B1933" t="str">
            <v>DIVISORIA EM MARMORE, COM DUAS FACES POLIDAS, BRANCO COMUM, E=  *3,0* CM</v>
          </cell>
          <cell r="C1933" t="str">
            <v xml:space="preserve">M2    </v>
          </cell>
          <cell r="D1933" t="str">
            <v>CR</v>
          </cell>
          <cell r="E1933" t="str">
            <v>609,72</v>
          </cell>
        </row>
        <row r="1934">
          <cell r="A1934">
            <v>10698</v>
          </cell>
          <cell r="B1934" t="str">
            <v>DIVISORIA, PLACA  PRE-MOLDADA EM GRANILITE, MARMORITE OU GRANITINA,  E = *3 CM</v>
          </cell>
          <cell r="C1934" t="str">
            <v xml:space="preserve">M2    </v>
          </cell>
          <cell r="D1934" t="str">
            <v>AS</v>
          </cell>
          <cell r="E1934" t="str">
            <v>158,78</v>
          </cell>
        </row>
        <row r="1935">
          <cell r="A1935">
            <v>40521</v>
          </cell>
          <cell r="B1935" t="str">
            <v>DOBRADEIRA ELETROMECANICA DE VERGALHAO, PARA ACO DE DIAMETRO ATE 1 1/2 "Â, MOTOR ELETRICO TRIFASICO, POTENCIA DE 3 HP ATE 5 HP</v>
          </cell>
          <cell r="C1935" t="str">
            <v xml:space="preserve">UN    </v>
          </cell>
          <cell r="D1935" t="str">
            <v>CR</v>
          </cell>
          <cell r="E1935" t="str">
            <v>92.288,09</v>
          </cell>
        </row>
        <row r="1936">
          <cell r="A1936">
            <v>2432</v>
          </cell>
          <cell r="B1936" t="str">
            <v>DOBRADICA EM ACO/FERRO, 3 1/2" X  3", E= 1,9  A 2 MM, COM ANEL,  CROMADO OU ZINCADO, TAMPA BOLA, COM PARAFUSOS</v>
          </cell>
          <cell r="C1936" t="str">
            <v xml:space="preserve">UN    </v>
          </cell>
          <cell r="D1936" t="str">
            <v>CR</v>
          </cell>
          <cell r="E1936" t="str">
            <v>10,78</v>
          </cell>
        </row>
        <row r="1937">
          <cell r="A1937">
            <v>2433</v>
          </cell>
          <cell r="B1937" t="str">
            <v>DOBRADICA EM ACO/FERRO, 3" X 2 1/2", E= 1,2 A 1,8 MM, SEM ANEL,  CROMADO OU ZINCADO, TAMPA CHATA, COM PARAFUSOS</v>
          </cell>
          <cell r="C1937" t="str">
            <v xml:space="preserve">UN    </v>
          </cell>
          <cell r="D1937" t="str">
            <v>CR</v>
          </cell>
          <cell r="E1937" t="str">
            <v>3,65</v>
          </cell>
        </row>
        <row r="1938">
          <cell r="A1938">
            <v>2420</v>
          </cell>
          <cell r="B1938" t="str">
            <v>DOBRADICA EM ACO/FERRO, 3" X 2 1/2", E= 1,9 A 2 MM, SEM ANEL,  CROMADO OU ZINCADO, TAMPA BOLA, COM PARAFUSOS</v>
          </cell>
          <cell r="C1938" t="str">
            <v xml:space="preserve">UN    </v>
          </cell>
          <cell r="D1938" t="str">
            <v>CR</v>
          </cell>
          <cell r="E1938" t="str">
            <v>6,27</v>
          </cell>
        </row>
        <row r="1939">
          <cell r="A1939">
            <v>11447</v>
          </cell>
          <cell r="B1939" t="str">
            <v>DOBRADICA EM LATAO, 3 " X 2 1/2 ", E= 1,9 A 2 MM, COM ANEL, CROMADO, TAMPA BOLA, COM PARAFUSOS</v>
          </cell>
          <cell r="C1939" t="str">
            <v xml:space="preserve">UN    </v>
          </cell>
          <cell r="D1939" t="str">
            <v>CR</v>
          </cell>
          <cell r="E1939" t="str">
            <v>12,39</v>
          </cell>
        </row>
        <row r="1940">
          <cell r="A1940">
            <v>11451</v>
          </cell>
          <cell r="B1940" t="str">
            <v>DOBRADICA TIPO VAI-E-VEM EM ACO/FERRO, TAMANHO 3'', GALVANIZADO, COM PARAFUSOS</v>
          </cell>
          <cell r="C1940" t="str">
            <v xml:space="preserve">UN    </v>
          </cell>
          <cell r="D1940" t="str">
            <v>CR</v>
          </cell>
          <cell r="E1940" t="str">
            <v>33,22</v>
          </cell>
        </row>
        <row r="1941">
          <cell r="A1941">
            <v>11116</v>
          </cell>
          <cell r="B1941" t="str">
            <v>DOMOS INDIVIDUAL EM ACRILICO BRANCO *95 X 95* CM, SEM INSTALACAO</v>
          </cell>
          <cell r="C1941" t="str">
            <v xml:space="preserve">UN    </v>
          </cell>
          <cell r="D1941" t="str">
            <v>AS</v>
          </cell>
          <cell r="E1941" t="str">
            <v>496,91</v>
          </cell>
        </row>
        <row r="1942">
          <cell r="A1942">
            <v>38411</v>
          </cell>
          <cell r="B1942" t="str">
            <v>DOSADOR DE AREIA, CAPACIDADE DE *26* LITROS</v>
          </cell>
          <cell r="C1942" t="str">
            <v xml:space="preserve">UN    </v>
          </cell>
          <cell r="D1942" t="str">
            <v>CR</v>
          </cell>
          <cell r="E1942" t="str">
            <v>1.308,67</v>
          </cell>
        </row>
        <row r="1943">
          <cell r="A1943">
            <v>1370</v>
          </cell>
          <cell r="B1943" t="str">
            <v>DUCHA HIGIENICA PLASTICA COM REGISTRO METALICO 1/2 "</v>
          </cell>
          <cell r="C1943" t="str">
            <v xml:space="preserve">UN    </v>
          </cell>
          <cell r="D1943" t="str">
            <v>CR</v>
          </cell>
          <cell r="E1943" t="str">
            <v>88,38</v>
          </cell>
        </row>
        <row r="1944">
          <cell r="A1944">
            <v>38189</v>
          </cell>
          <cell r="B1944" t="str">
            <v>DUCHA METALICA DE PAREDE, ARTICULAVEL, COM BRACO/CANO, SEM DESVIADOR</v>
          </cell>
          <cell r="C1944" t="str">
            <v xml:space="preserve">UN    </v>
          </cell>
          <cell r="D1944" t="str">
            <v>CR</v>
          </cell>
          <cell r="E1944" t="str">
            <v>162,80</v>
          </cell>
        </row>
        <row r="1945">
          <cell r="A1945">
            <v>38190</v>
          </cell>
          <cell r="B1945" t="str">
            <v>DUCHA METALICA DE PAREDE, ARTICULAVEL, COM DESVIADOR E DUCHA MANUAL</v>
          </cell>
          <cell r="C1945" t="str">
            <v xml:space="preserve">UN    </v>
          </cell>
          <cell r="D1945" t="str">
            <v>CR</v>
          </cell>
          <cell r="E1945" t="str">
            <v>366,11</v>
          </cell>
        </row>
        <row r="1946">
          <cell r="A1946">
            <v>36516</v>
          </cell>
          <cell r="B1946" t="str">
            <v>DUMPER COM CAPACIDADE DE CARGA DE 1700 KG, PARTIDA ELETRICA, MOTOR DIESEL COM POTENCIA DE 16 CV</v>
          </cell>
          <cell r="C1946" t="str">
            <v xml:space="preserve">UN    </v>
          </cell>
          <cell r="D1946" t="str">
            <v>AS</v>
          </cell>
          <cell r="E1946" t="str">
            <v>93.726,62</v>
          </cell>
        </row>
        <row r="1947">
          <cell r="A1947">
            <v>34777</v>
          </cell>
          <cell r="B1947" t="str">
            <v>ELEMENTO VAZADO CERAMICO DIAGONAL (TIPO FLOR/QUADRADO/XIS) 25 X 18 X 7 CM</v>
          </cell>
          <cell r="C1947" t="str">
            <v xml:space="preserve">UN    </v>
          </cell>
          <cell r="D1947" t="str">
            <v>CR</v>
          </cell>
          <cell r="E1947" t="str">
            <v>3,52</v>
          </cell>
        </row>
        <row r="1948">
          <cell r="A1948">
            <v>7272</v>
          </cell>
          <cell r="B1948" t="str">
            <v>ELEMENTO VAZADO CERAMICO QUADRADO (RETO OU REDONDO), *7 A 9 X 20 X 20* CM (L X A X C)</v>
          </cell>
          <cell r="C1948" t="str">
            <v xml:space="preserve">UN    </v>
          </cell>
          <cell r="D1948" t="str">
            <v>CR</v>
          </cell>
          <cell r="E1948" t="str">
            <v>2,97</v>
          </cell>
        </row>
        <row r="1949">
          <cell r="A1949">
            <v>10605</v>
          </cell>
          <cell r="B1949" t="str">
            <v>ELEMENTO VAZADO DE CONCRETO, QUADRICULADO, 1 FURO *10 X 10 X 10* CM</v>
          </cell>
          <cell r="C1949" t="str">
            <v xml:space="preserve">UN    </v>
          </cell>
          <cell r="D1949" t="str">
            <v>CR</v>
          </cell>
          <cell r="E1949" t="str">
            <v>3,67</v>
          </cell>
        </row>
        <row r="1950">
          <cell r="A1950">
            <v>10604</v>
          </cell>
          <cell r="B1950" t="str">
            <v>ELEMENTO VAZADO DE CONCRETO, QUADRICULADO, 1 FURO *20 X 10 X 7* CM</v>
          </cell>
          <cell r="C1950" t="str">
            <v xml:space="preserve">UN    </v>
          </cell>
          <cell r="D1950" t="str">
            <v>CR</v>
          </cell>
          <cell r="E1950" t="str">
            <v>8,57</v>
          </cell>
        </row>
        <row r="1951">
          <cell r="A1951">
            <v>672</v>
          </cell>
          <cell r="B1951" t="str">
            <v>ELEMENTO VAZADO DE CONCRETO, QUADRICULADO, 1 FURO *20 X 20 X 6,5* CM</v>
          </cell>
          <cell r="C1951" t="str">
            <v xml:space="preserve">UN    </v>
          </cell>
          <cell r="D1951" t="str">
            <v>CR</v>
          </cell>
          <cell r="E1951" t="str">
            <v>11,78</v>
          </cell>
        </row>
        <row r="1952">
          <cell r="A1952">
            <v>668</v>
          </cell>
          <cell r="B1952" t="str">
            <v>ELEMENTO VAZADO DE CONCRETO, QUADRICULADO, 16 FUROS *29 X 29 X 6* CM</v>
          </cell>
          <cell r="C1952" t="str">
            <v xml:space="preserve">UN    </v>
          </cell>
          <cell r="D1952" t="str">
            <v>CR</v>
          </cell>
          <cell r="E1952" t="str">
            <v>14,22</v>
          </cell>
        </row>
        <row r="1953">
          <cell r="A1953">
            <v>10578</v>
          </cell>
          <cell r="B1953" t="str">
            <v>ELEMENTO VAZADO DE CONCRETO, QUADRICULADO, 16 FUROS *33 X 33 X 10* CM</v>
          </cell>
          <cell r="C1953" t="str">
            <v xml:space="preserve">UN    </v>
          </cell>
          <cell r="D1953" t="str">
            <v>CR</v>
          </cell>
          <cell r="E1953" t="str">
            <v>16,57</v>
          </cell>
        </row>
        <row r="1954">
          <cell r="A1954">
            <v>666</v>
          </cell>
          <cell r="B1954" t="str">
            <v>ELEMENTO VAZADO DE CONCRETO, QUADRICULADO, 16 FUROS *40 X 40 X 7* CM</v>
          </cell>
          <cell r="C1954" t="str">
            <v xml:space="preserve">UN    </v>
          </cell>
          <cell r="D1954" t="str">
            <v>CR</v>
          </cell>
          <cell r="E1954" t="str">
            <v>18,42</v>
          </cell>
        </row>
        <row r="1955">
          <cell r="A1955">
            <v>665</v>
          </cell>
          <cell r="B1955" t="str">
            <v>ELEMENTO VAZADO DE CONCRETO, QUADRICULADO, 16 FUROS *50 X 50 X 7* CM</v>
          </cell>
          <cell r="C1955" t="str">
            <v xml:space="preserve">UN    </v>
          </cell>
          <cell r="D1955" t="str">
            <v>CR</v>
          </cell>
          <cell r="E1955" t="str">
            <v>24,64</v>
          </cell>
        </row>
        <row r="1956">
          <cell r="A1956">
            <v>10577</v>
          </cell>
          <cell r="B1956" t="str">
            <v>ELEMENTO VAZADO DE CONCRETO, QUADRICULADO, 25 FUROS *50 X 50 X 5* CM</v>
          </cell>
          <cell r="C1956" t="str">
            <v xml:space="preserve">UN    </v>
          </cell>
          <cell r="D1956" t="str">
            <v>CR</v>
          </cell>
          <cell r="E1956" t="str">
            <v>21,85</v>
          </cell>
        </row>
        <row r="1957">
          <cell r="A1957">
            <v>10583</v>
          </cell>
          <cell r="B1957" t="str">
            <v>ELEMENTO VAZADO DE CONCRETO, VENEZIANA *39 X 22 X 15* CM</v>
          </cell>
          <cell r="C1957" t="str">
            <v xml:space="preserve">UN    </v>
          </cell>
          <cell r="D1957" t="str">
            <v>CR</v>
          </cell>
          <cell r="E1957" t="str">
            <v>11,35</v>
          </cell>
        </row>
        <row r="1958">
          <cell r="A1958">
            <v>10579</v>
          </cell>
          <cell r="B1958" t="str">
            <v>ELEMENTO VAZADO DE CONCRETO, VENEZIANA *39 X 29 X 10* CM</v>
          </cell>
          <cell r="C1958" t="str">
            <v xml:space="preserve">UN    </v>
          </cell>
          <cell r="D1958" t="str">
            <v>CR</v>
          </cell>
          <cell r="E1958" t="str">
            <v>19,79</v>
          </cell>
        </row>
        <row r="1959">
          <cell r="A1959">
            <v>10582</v>
          </cell>
          <cell r="B1959" t="str">
            <v>ELEMENTO VAZADO DE CONCRETO, VENEZIANA *40 X 10 X 10* CM</v>
          </cell>
          <cell r="C1959" t="str">
            <v xml:space="preserve">UN    </v>
          </cell>
          <cell r="D1959" t="str">
            <v>CR</v>
          </cell>
          <cell r="E1959" t="str">
            <v>10,00</v>
          </cell>
        </row>
        <row r="1960">
          <cell r="A1960">
            <v>2436</v>
          </cell>
          <cell r="B1960" t="str">
            <v>ELETRICISTA</v>
          </cell>
          <cell r="C1960" t="str">
            <v xml:space="preserve">H     </v>
          </cell>
          <cell r="D1960" t="str">
            <v xml:space="preserve">C </v>
          </cell>
          <cell r="E1960" t="str">
            <v>13,90</v>
          </cell>
        </row>
        <row r="1961">
          <cell r="A1961">
            <v>40918</v>
          </cell>
          <cell r="B1961" t="str">
            <v>ELETRICISTA (MENSALISTA)</v>
          </cell>
          <cell r="C1961" t="str">
            <v xml:space="preserve">MES   </v>
          </cell>
          <cell r="D1961" t="str">
            <v>CR</v>
          </cell>
          <cell r="E1961" t="str">
            <v>2.449,48</v>
          </cell>
        </row>
        <row r="1962">
          <cell r="A1962">
            <v>2439</v>
          </cell>
          <cell r="B1962" t="str">
            <v>ELETRICISTA DE MANUTENCAO INDUSTRIAL</v>
          </cell>
          <cell r="C1962" t="str">
            <v xml:space="preserve">H     </v>
          </cell>
          <cell r="D1962" t="str">
            <v>CR</v>
          </cell>
          <cell r="E1962" t="str">
            <v>13,15</v>
          </cell>
        </row>
        <row r="1963">
          <cell r="A1963">
            <v>40923</v>
          </cell>
          <cell r="B1963" t="str">
            <v>ELETRICISTA DE MANUTENCAO INDUSTRIAL (MENSALISTA)</v>
          </cell>
          <cell r="C1963" t="str">
            <v xml:space="preserve">MES   </v>
          </cell>
          <cell r="D1963" t="str">
            <v>CR</v>
          </cell>
          <cell r="E1963" t="str">
            <v>2.318,23</v>
          </cell>
        </row>
        <row r="1964">
          <cell r="A1964">
            <v>10998</v>
          </cell>
          <cell r="B1964" t="str">
            <v>ELETRODO REVESTIDO AWS - E-6010, DIAMETRO IGUAL A 4,00 MM</v>
          </cell>
          <cell r="C1964" t="str">
            <v xml:space="preserve">KG    </v>
          </cell>
          <cell r="D1964" t="str">
            <v>CR</v>
          </cell>
          <cell r="E1964" t="str">
            <v>23,06</v>
          </cell>
        </row>
        <row r="1965">
          <cell r="A1965">
            <v>11002</v>
          </cell>
          <cell r="B1965" t="str">
            <v>ELETRODO REVESTIDO AWS - E6013, DIAMETRO IGUAL A 2,50 MM</v>
          </cell>
          <cell r="C1965" t="str">
            <v xml:space="preserve">KG    </v>
          </cell>
          <cell r="D1965" t="str">
            <v>CR</v>
          </cell>
          <cell r="E1965" t="str">
            <v>21,12</v>
          </cell>
        </row>
        <row r="1966">
          <cell r="A1966">
            <v>10999</v>
          </cell>
          <cell r="B1966" t="str">
            <v>ELETRODO REVESTIDO AWS - E6013, DIAMETRO IGUAL A 4,00 MM</v>
          </cell>
          <cell r="C1966" t="str">
            <v xml:space="preserve">KG    </v>
          </cell>
          <cell r="D1966" t="str">
            <v>CR</v>
          </cell>
          <cell r="E1966" t="str">
            <v>20,29</v>
          </cell>
        </row>
        <row r="1967">
          <cell r="A1967">
            <v>10997</v>
          </cell>
          <cell r="B1967" t="str">
            <v>ELETRODO REVESTIDO AWS - E7018, DIAMETRO IGUAL A 4,00 MM</v>
          </cell>
          <cell r="C1967" t="str">
            <v xml:space="preserve">KG    </v>
          </cell>
          <cell r="D1967" t="str">
            <v xml:space="preserve">C </v>
          </cell>
          <cell r="E1967" t="str">
            <v>22,00</v>
          </cell>
        </row>
        <row r="1968">
          <cell r="A1968">
            <v>2685</v>
          </cell>
          <cell r="B1968" t="str">
            <v>ELETRODUTO DE PVC RIGIDO ROSCAVEL DE 1 ", SEM LUVA</v>
          </cell>
          <cell r="C1968" t="str">
            <v xml:space="preserve">M     </v>
          </cell>
          <cell r="D1968" t="str">
            <v>CR</v>
          </cell>
          <cell r="E1968" t="str">
            <v>4,74</v>
          </cell>
        </row>
        <row r="1969">
          <cell r="A1969">
            <v>2680</v>
          </cell>
          <cell r="B1969" t="str">
            <v>ELETRODUTO DE PVC RIGIDO ROSCAVEL DE 1 1/2 ", SEM LUVA</v>
          </cell>
          <cell r="C1969" t="str">
            <v xml:space="preserve">M     </v>
          </cell>
          <cell r="D1969" t="str">
            <v>CR</v>
          </cell>
          <cell r="E1969" t="str">
            <v>6,94</v>
          </cell>
        </row>
        <row r="1970">
          <cell r="A1970">
            <v>2684</v>
          </cell>
          <cell r="B1970" t="str">
            <v>ELETRODUTO DE PVC RIGIDO ROSCAVEL DE 1 1/4 ", SEM LUVA</v>
          </cell>
          <cell r="C1970" t="str">
            <v xml:space="preserve">M     </v>
          </cell>
          <cell r="D1970" t="str">
            <v>CR</v>
          </cell>
          <cell r="E1970" t="str">
            <v>6,32</v>
          </cell>
        </row>
        <row r="1971">
          <cell r="A1971">
            <v>2673</v>
          </cell>
          <cell r="B1971" t="str">
            <v>ELETRODUTO DE PVC RIGIDO ROSCAVEL DE 1/2 ", SEM LUVA</v>
          </cell>
          <cell r="C1971" t="str">
            <v xml:space="preserve">M     </v>
          </cell>
          <cell r="D1971" t="str">
            <v xml:space="preserve">C </v>
          </cell>
          <cell r="E1971" t="str">
            <v>2,44</v>
          </cell>
        </row>
        <row r="1972">
          <cell r="A1972">
            <v>2681</v>
          </cell>
          <cell r="B1972" t="str">
            <v>ELETRODUTO DE PVC RIGIDO ROSCAVEL DE 2 ", SEM LUVA</v>
          </cell>
          <cell r="C1972" t="str">
            <v xml:space="preserve">M     </v>
          </cell>
          <cell r="D1972" t="str">
            <v>CR</v>
          </cell>
          <cell r="E1972" t="str">
            <v>11,35</v>
          </cell>
        </row>
        <row r="1973">
          <cell r="A1973">
            <v>2682</v>
          </cell>
          <cell r="B1973" t="str">
            <v>ELETRODUTO DE PVC RIGIDO ROSCAVEL DE 2 1/2 ", SEM LUVA</v>
          </cell>
          <cell r="C1973" t="str">
            <v xml:space="preserve">M     </v>
          </cell>
          <cell r="D1973" t="str">
            <v>CR</v>
          </cell>
          <cell r="E1973" t="str">
            <v>16,56</v>
          </cell>
        </row>
        <row r="1974">
          <cell r="A1974">
            <v>2686</v>
          </cell>
          <cell r="B1974" t="str">
            <v>ELETRODUTO DE PVC RIGIDO ROSCAVEL DE 3 ", SEM LUVA</v>
          </cell>
          <cell r="C1974" t="str">
            <v xml:space="preserve">M     </v>
          </cell>
          <cell r="D1974" t="str">
            <v>CR</v>
          </cell>
          <cell r="E1974" t="str">
            <v>20,77</v>
          </cell>
        </row>
        <row r="1975">
          <cell r="A1975">
            <v>2674</v>
          </cell>
          <cell r="B1975" t="str">
            <v>ELETRODUTO DE PVC RIGIDO ROSCAVEL DE 3/4 ", SEM LUVA</v>
          </cell>
          <cell r="C1975" t="str">
            <v xml:space="preserve">M     </v>
          </cell>
          <cell r="D1975" t="str">
            <v>CR</v>
          </cell>
          <cell r="E1975" t="str">
            <v>3,03</v>
          </cell>
        </row>
        <row r="1976">
          <cell r="A1976">
            <v>2683</v>
          </cell>
          <cell r="B1976" t="str">
            <v>ELETRODUTO DE PVC RIGIDO ROSCAVEL DE 4 ", SEM LUVA</v>
          </cell>
          <cell r="C1976" t="str">
            <v xml:space="preserve">M     </v>
          </cell>
          <cell r="D1976" t="str">
            <v>CR</v>
          </cell>
          <cell r="E1976" t="str">
            <v>32,73</v>
          </cell>
        </row>
        <row r="1977">
          <cell r="A1977">
            <v>2676</v>
          </cell>
          <cell r="B1977" t="str">
            <v>ELETRODUTO DE PVC RIGIDO SOLDAVEL, CLASSE B, DE 20 MM</v>
          </cell>
          <cell r="C1977" t="str">
            <v xml:space="preserve">M     </v>
          </cell>
          <cell r="D1977" t="str">
            <v>CR</v>
          </cell>
          <cell r="E1977" t="str">
            <v>1,42</v>
          </cell>
        </row>
        <row r="1978">
          <cell r="A1978">
            <v>2678</v>
          </cell>
          <cell r="B1978" t="str">
            <v>ELETRODUTO DE PVC RIGIDO SOLDAVEL, CLASSE B, DE 25 MM</v>
          </cell>
          <cell r="C1978" t="str">
            <v xml:space="preserve">M     </v>
          </cell>
          <cell r="D1978" t="str">
            <v>CR</v>
          </cell>
          <cell r="E1978" t="str">
            <v>1,77</v>
          </cell>
        </row>
        <row r="1979">
          <cell r="A1979">
            <v>2679</v>
          </cell>
          <cell r="B1979" t="str">
            <v>ELETRODUTO DE PVC RIGIDO SOLDAVEL, CLASSE B, DE 32 MM</v>
          </cell>
          <cell r="C1979" t="str">
            <v xml:space="preserve">M     </v>
          </cell>
          <cell r="D1979" t="str">
            <v>CR</v>
          </cell>
          <cell r="E1979" t="str">
            <v>2,74</v>
          </cell>
        </row>
        <row r="1980">
          <cell r="A1980">
            <v>12070</v>
          </cell>
          <cell r="B1980" t="str">
            <v>ELETRODUTO DE PVC RIGIDO SOLDAVEL, CLASSE B, DE 40 MM</v>
          </cell>
          <cell r="C1980" t="str">
            <v xml:space="preserve">M     </v>
          </cell>
          <cell r="D1980" t="str">
            <v>CR</v>
          </cell>
          <cell r="E1980" t="str">
            <v>3,81</v>
          </cell>
        </row>
        <row r="1981">
          <cell r="A1981">
            <v>2675</v>
          </cell>
          <cell r="B1981" t="str">
            <v>ELETRODUTO DE PVC RIGIDO SOLDAVEL, CLASSE B, DE 50 MM</v>
          </cell>
          <cell r="C1981" t="str">
            <v xml:space="preserve">M     </v>
          </cell>
          <cell r="D1981" t="str">
            <v>CR</v>
          </cell>
          <cell r="E1981" t="str">
            <v>4,95</v>
          </cell>
        </row>
        <row r="1982">
          <cell r="A1982">
            <v>12067</v>
          </cell>
          <cell r="B1982" t="str">
            <v>ELETRODUTO DE PVC RIGIDO SOLDAVEL, CLASSE B, DE 60 MM</v>
          </cell>
          <cell r="C1982" t="str">
            <v xml:space="preserve">M     </v>
          </cell>
          <cell r="D1982" t="str">
            <v>CR</v>
          </cell>
          <cell r="E1982" t="str">
            <v>6,72</v>
          </cell>
        </row>
        <row r="1983">
          <cell r="A1983">
            <v>40401</v>
          </cell>
          <cell r="B1983" t="str">
            <v>ELETRODUTO FLEXIVEL PLANO EM PEAD, COR PRETA E LARANJA,  DIAMETRO 32 MM</v>
          </cell>
          <cell r="C1983" t="str">
            <v xml:space="preserve">M     </v>
          </cell>
          <cell r="D1983" t="str">
            <v>AS</v>
          </cell>
          <cell r="E1983" t="str">
            <v>2,16</v>
          </cell>
        </row>
        <row r="1984">
          <cell r="A1984">
            <v>40402</v>
          </cell>
          <cell r="B1984" t="str">
            <v>ELETRODUTO FLEXIVEL PLANO EM PEAD, COR PRETA E LARANJA,  DIAMETRO 40 MM</v>
          </cell>
          <cell r="C1984" t="str">
            <v xml:space="preserve">M     </v>
          </cell>
          <cell r="D1984" t="str">
            <v>AS</v>
          </cell>
          <cell r="E1984" t="str">
            <v>2,78</v>
          </cell>
        </row>
        <row r="1985">
          <cell r="A1985">
            <v>40400</v>
          </cell>
          <cell r="B1985" t="str">
            <v>ELETRODUTO FLEXIVEL PLANO EM PEAD, COR PRETA E LARANJA, DIAMETRO 25 MM</v>
          </cell>
          <cell r="C1985" t="str">
            <v xml:space="preserve">M     </v>
          </cell>
          <cell r="D1985" t="str">
            <v>AS</v>
          </cell>
          <cell r="E1985" t="str">
            <v>1,47</v>
          </cell>
        </row>
        <row r="1986">
          <cell r="A1986">
            <v>2504</v>
          </cell>
          <cell r="B1986" t="str">
            <v>ELETRODUTO FLEXIVEL, EM ACO GALVANIZADO, REVESTIDO EXTERNAMENTE COM PVC PRETO, DIAMETRO EXTERNO DE 25 MM (3/4"), TIPO SEALTUBO</v>
          </cell>
          <cell r="C1986" t="str">
            <v xml:space="preserve">M     </v>
          </cell>
          <cell r="D1986" t="str">
            <v>CR</v>
          </cell>
          <cell r="E1986" t="str">
            <v>4,81</v>
          </cell>
        </row>
        <row r="1987">
          <cell r="A1987">
            <v>2501</v>
          </cell>
          <cell r="B1987" t="str">
            <v>ELETRODUTO FLEXIVEL, EM ACO GALVANIZADO, REVESTIDO EXTERNAMENTE COM PVC PRETO, DIAMETRO EXTERNO DE 32 MM (1"), TIPO SEALTUBO</v>
          </cell>
          <cell r="C1987" t="str">
            <v xml:space="preserve">M     </v>
          </cell>
          <cell r="D1987" t="str">
            <v>CR</v>
          </cell>
          <cell r="E1987" t="str">
            <v>6,31</v>
          </cell>
        </row>
        <row r="1988">
          <cell r="A1988">
            <v>2502</v>
          </cell>
          <cell r="B1988" t="str">
            <v>ELETRODUTO FLEXIVEL, EM ACO GALVANIZADO, REVESTIDO EXTERNAMENTE COM PVC PRETO, DIAMETRO EXTERNO DE 40 MM (1 1/4"), TIPO SEALTUBO</v>
          </cell>
          <cell r="C1988" t="str">
            <v xml:space="preserve">M     </v>
          </cell>
          <cell r="D1988" t="str">
            <v>CR</v>
          </cell>
          <cell r="E1988" t="str">
            <v>9,53</v>
          </cell>
        </row>
        <row r="1989">
          <cell r="A1989">
            <v>2503</v>
          </cell>
          <cell r="B1989" t="str">
            <v>ELETRODUTO FLEXIVEL, EM ACO GALVANIZADO, REVESTIDO EXTERNAMENTE COM PVC PRETO, DIAMETRO EXTERNO DE 50 MM( 1 1/2"), TIPO SEALTUBO</v>
          </cell>
          <cell r="C1989" t="str">
            <v xml:space="preserve">M     </v>
          </cell>
          <cell r="D1989" t="str">
            <v>CR</v>
          </cell>
          <cell r="E1989" t="str">
            <v>12,26</v>
          </cell>
        </row>
        <row r="1990">
          <cell r="A1990">
            <v>2500</v>
          </cell>
          <cell r="B1990" t="str">
            <v>ELETRODUTO FLEXIVEL, EM ACO GALVANIZADO, REVESTIDO EXTERNAMENTE COM PVC PRETO, DIAMETRO EXTERNO DE 60 MM (2"), TIPO SEALTUBO</v>
          </cell>
          <cell r="C1990" t="str">
            <v xml:space="preserve">M     </v>
          </cell>
          <cell r="D1990" t="str">
            <v>CR</v>
          </cell>
          <cell r="E1990" t="str">
            <v>16,33</v>
          </cell>
        </row>
        <row r="1991">
          <cell r="A1991">
            <v>2505</v>
          </cell>
          <cell r="B1991" t="str">
            <v>ELETRODUTO FLEXIVEL, EM ACO GALVANIZADO, REVESTIDO EXTERNAMENTE COM PVC PRETO, DIAMETRO EXTERNO DE 75 MM (2 1/2"), TIPO SEALTUBO</v>
          </cell>
          <cell r="C1991" t="str">
            <v xml:space="preserve">M     </v>
          </cell>
          <cell r="D1991" t="str">
            <v>CR</v>
          </cell>
          <cell r="E1991" t="str">
            <v>25,45</v>
          </cell>
        </row>
        <row r="1992">
          <cell r="A1992">
            <v>12056</v>
          </cell>
          <cell r="B1992" t="str">
            <v>ELETRODUTO FLEXIVEL, EM ACO, TIPO CONDUITE, DIAMETRO DE 1 1/2"</v>
          </cell>
          <cell r="C1992" t="str">
            <v xml:space="preserve">M     </v>
          </cell>
          <cell r="D1992" t="str">
            <v>CR</v>
          </cell>
          <cell r="E1992" t="str">
            <v>10,28</v>
          </cell>
        </row>
        <row r="1993">
          <cell r="A1993">
            <v>12057</v>
          </cell>
          <cell r="B1993" t="str">
            <v>ELETRODUTO FLEXIVEL, EM ACO, TIPO CONDUITE, DIAMETRO DE 1 1/4"</v>
          </cell>
          <cell r="C1993" t="str">
            <v xml:space="preserve">M     </v>
          </cell>
          <cell r="D1993" t="str">
            <v>CR</v>
          </cell>
          <cell r="E1993" t="str">
            <v>8,73</v>
          </cell>
        </row>
        <row r="1994">
          <cell r="A1994">
            <v>12059</v>
          </cell>
          <cell r="B1994" t="str">
            <v>ELETRODUTO FLEXIVEL, EM ACO, TIPO CONDUITE, DIAMETRO DE 1/2"</v>
          </cell>
          <cell r="C1994" t="str">
            <v xml:space="preserve">M     </v>
          </cell>
          <cell r="D1994" t="str">
            <v>CR</v>
          </cell>
          <cell r="E1994" t="str">
            <v>3,06</v>
          </cell>
        </row>
        <row r="1995">
          <cell r="A1995">
            <v>12058</v>
          </cell>
          <cell r="B1995" t="str">
            <v>ELETRODUTO FLEXIVEL, EM ACO, TIPO CONDUITE, DIAMETRO DE 1"</v>
          </cell>
          <cell r="C1995" t="str">
            <v xml:space="preserve">M     </v>
          </cell>
          <cell r="D1995" t="str">
            <v>CR</v>
          </cell>
          <cell r="E1995" t="str">
            <v>5,44</v>
          </cell>
        </row>
        <row r="1996">
          <cell r="A1996">
            <v>12060</v>
          </cell>
          <cell r="B1996" t="str">
            <v>ELETRODUTO FLEXIVEL, EM ACO, TIPO CONDUITE, DIAMETRO DE 2 1/2"</v>
          </cell>
          <cell r="C1996" t="str">
            <v xml:space="preserve">M     </v>
          </cell>
          <cell r="D1996" t="str">
            <v>CR</v>
          </cell>
          <cell r="E1996" t="str">
            <v>22,70</v>
          </cell>
        </row>
        <row r="1997">
          <cell r="A1997">
            <v>12061</v>
          </cell>
          <cell r="B1997" t="str">
            <v>ELETRODUTO FLEXIVEL, EM ACO, TIPO CONDUITE, DIAMETRO DE 2"</v>
          </cell>
          <cell r="C1997" t="str">
            <v xml:space="preserve">M     </v>
          </cell>
          <cell r="D1997" t="str">
            <v>CR</v>
          </cell>
          <cell r="E1997" t="str">
            <v>13,86</v>
          </cell>
        </row>
        <row r="1998">
          <cell r="A1998">
            <v>12062</v>
          </cell>
          <cell r="B1998" t="str">
            <v>ELETRODUTO FLEXIVEL, EM ACO, TIPO CONDUITE, DIAMETRO DE 3"</v>
          </cell>
          <cell r="C1998" t="str">
            <v xml:space="preserve">M     </v>
          </cell>
          <cell r="D1998" t="str">
            <v>CR</v>
          </cell>
          <cell r="E1998" t="str">
            <v>25,56</v>
          </cell>
        </row>
        <row r="1999">
          <cell r="A1999">
            <v>21137</v>
          </cell>
          <cell r="B1999" t="str">
            <v>ELETRODUTO METALICO FLEXIVEL REVESTIDO COM PVC PRETO, DIAMETRO EXTERNO DE 15 MM (3/8"), TIPO COPEX</v>
          </cell>
          <cell r="C1999" t="str">
            <v xml:space="preserve">M     </v>
          </cell>
          <cell r="D1999" t="str">
            <v>CR</v>
          </cell>
          <cell r="E1999" t="str">
            <v>4,44</v>
          </cell>
        </row>
        <row r="2000">
          <cell r="A2000">
            <v>2687</v>
          </cell>
          <cell r="B2000" t="str">
            <v>ELETRODUTO PVC FLEXIVEL CORRUGADO, COR AMARELA, DE 16 MM</v>
          </cell>
          <cell r="C2000" t="str">
            <v xml:space="preserve">M     </v>
          </cell>
          <cell r="D2000" t="str">
            <v>CR</v>
          </cell>
          <cell r="E2000" t="str">
            <v>1,24</v>
          </cell>
        </row>
        <row r="2001">
          <cell r="A2001">
            <v>2689</v>
          </cell>
          <cell r="B2001" t="str">
            <v>ELETRODUTO PVC FLEXIVEL CORRUGADO, COR AMARELA, DE 20 MM</v>
          </cell>
          <cell r="C2001" t="str">
            <v xml:space="preserve">M     </v>
          </cell>
          <cell r="D2001" t="str">
            <v>CR</v>
          </cell>
          <cell r="E2001" t="str">
            <v>1,47</v>
          </cell>
        </row>
        <row r="2002">
          <cell r="A2002">
            <v>2688</v>
          </cell>
          <cell r="B2002" t="str">
            <v>ELETRODUTO PVC FLEXIVEL CORRUGADO, COR AMARELA, DE 25 MM</v>
          </cell>
          <cell r="C2002" t="str">
            <v xml:space="preserve">M     </v>
          </cell>
          <cell r="D2002" t="str">
            <v>CR</v>
          </cell>
          <cell r="E2002" t="str">
            <v>1,59</v>
          </cell>
        </row>
        <row r="2003">
          <cell r="A2003">
            <v>2690</v>
          </cell>
          <cell r="B2003" t="str">
            <v>ELETRODUTO PVC FLEXIVEL CORRUGADO, COR AMARELA, DE 32 MM</v>
          </cell>
          <cell r="C2003" t="str">
            <v xml:space="preserve">M     </v>
          </cell>
          <cell r="D2003" t="str">
            <v>CR</v>
          </cell>
          <cell r="E2003" t="str">
            <v>2,73</v>
          </cell>
        </row>
        <row r="2004">
          <cell r="A2004">
            <v>39243</v>
          </cell>
          <cell r="B2004" t="str">
            <v>ELETRODUTO PVC FLEXIVEL CORRUGADO, REFORCADO, COR LARANJA, DE 20 MM, PARA LAJES E PISOS</v>
          </cell>
          <cell r="C2004" t="str">
            <v xml:space="preserve">M     </v>
          </cell>
          <cell r="D2004" t="str">
            <v>CR</v>
          </cell>
          <cell r="E2004" t="str">
            <v>1,80</v>
          </cell>
        </row>
        <row r="2005">
          <cell r="A2005">
            <v>39244</v>
          </cell>
          <cell r="B2005" t="str">
            <v>ELETRODUTO PVC FLEXIVEL CORRUGADO, REFORCADO, COR LARANJA, DE 25 MM, PARA LAJES E PISOS</v>
          </cell>
          <cell r="C2005" t="str">
            <v xml:space="preserve">M     </v>
          </cell>
          <cell r="D2005" t="str">
            <v>CR</v>
          </cell>
          <cell r="E2005" t="str">
            <v>2,43</v>
          </cell>
        </row>
        <row r="2006">
          <cell r="A2006">
            <v>39245</v>
          </cell>
          <cell r="B2006" t="str">
            <v>ELETRODUTO PVC FLEXIVEL CORRUGADO, REFORCADO, COR LARANJA, DE 32 MM, PARA LAJES E PISOS</v>
          </cell>
          <cell r="C2006" t="str">
            <v xml:space="preserve">M     </v>
          </cell>
          <cell r="D2006" t="str">
            <v>CR</v>
          </cell>
          <cell r="E2006" t="str">
            <v>4,68</v>
          </cell>
        </row>
        <row r="2007">
          <cell r="A2007">
            <v>39254</v>
          </cell>
          <cell r="B2007" t="str">
            <v>ELETRODUTO/CONDULETE DE PVC RIGIDO, LISO, COR CINZA, DE 1/2", PARA INSTALACOES APARENTES (NBR 5410)</v>
          </cell>
          <cell r="C2007" t="str">
            <v xml:space="preserve">M     </v>
          </cell>
          <cell r="D2007" t="str">
            <v>CR</v>
          </cell>
          <cell r="E2007" t="str">
            <v>7,00</v>
          </cell>
        </row>
        <row r="2008">
          <cell r="A2008">
            <v>39255</v>
          </cell>
          <cell r="B2008" t="str">
            <v>ELETRODUTO/CONDULETE DE PVC RIGIDO, LISO, COR CINZA, DE 1", PARA INSTALACOES APARENTES (NBR 5410)</v>
          </cell>
          <cell r="C2008" t="str">
            <v xml:space="preserve">M     </v>
          </cell>
          <cell r="D2008" t="str">
            <v>CR</v>
          </cell>
          <cell r="E2008" t="str">
            <v>12,96</v>
          </cell>
        </row>
        <row r="2009">
          <cell r="A2009">
            <v>39253</v>
          </cell>
          <cell r="B2009" t="str">
            <v>ELETRODUTO/CONDULETE DE PVC RIGIDO, LISO, COR CINZA, DE 3/4", PARA INSTALACOES APARENTES (NBR 5410)</v>
          </cell>
          <cell r="C2009" t="str">
            <v xml:space="preserve">M     </v>
          </cell>
          <cell r="D2009" t="str">
            <v>CR</v>
          </cell>
          <cell r="E2009" t="str">
            <v>8,93</v>
          </cell>
        </row>
        <row r="2010">
          <cell r="A2010">
            <v>2446</v>
          </cell>
          <cell r="B2010" t="str">
            <v>ELETRODUTO/DUTO PEAD FLEXIVEL PAREDE SIMPLES, CORRUGACAO HELICOIDAL, COR PRETA, SEM ROSCA, DE 2",  PARA CABEAMENTO SUBTERRANEO (NBR 15715)</v>
          </cell>
          <cell r="C2010" t="str">
            <v xml:space="preserve">M     </v>
          </cell>
          <cell r="D2010" t="str">
            <v>AS</v>
          </cell>
          <cell r="E2010" t="str">
            <v>5,40</v>
          </cell>
        </row>
        <row r="2011">
          <cell r="A2011">
            <v>2442</v>
          </cell>
          <cell r="B2011" t="str">
            <v>ELETRODUTO/DUTO PEAD FLEXIVEL PAREDE SIMPLES, CORRUGACAO HELICOIDAL, COR PRETA, SEM ROSCA, DE 3",  PARA CABEAMENTO SUBTERRANEO (NBR 15715)</v>
          </cell>
          <cell r="C2011" t="str">
            <v xml:space="preserve">M     </v>
          </cell>
          <cell r="D2011" t="str">
            <v>AS</v>
          </cell>
          <cell r="E2011" t="str">
            <v>7,56</v>
          </cell>
        </row>
        <row r="2012">
          <cell r="A2012">
            <v>39246</v>
          </cell>
          <cell r="B2012" t="str">
            <v>ELETRODUTODUTO PEAD FLEXIVEL PAREDE SIMPLES, CORRUGACAO HELICOIDAL, COR PRETA, SEM ROSCA, DE 1 1/2",  PARA CABEAMENTO SUBTERRANEO (NBR 15715)</v>
          </cell>
          <cell r="C2012" t="str">
            <v xml:space="preserve">M     </v>
          </cell>
          <cell r="D2012" t="str">
            <v>AS</v>
          </cell>
          <cell r="E2012" t="str">
            <v>3,76</v>
          </cell>
        </row>
        <row r="2013">
          <cell r="A2013">
            <v>39247</v>
          </cell>
          <cell r="B2013" t="str">
            <v>ELETRODUTODUTO PEAD FLEXIVEL PAREDE SIMPLES, CORRUGACAO HELICOIDAL, COR PRETA, SEM ROSCA, DE 1 1/4",  PARA CABEAMENTO SUBTERRANEO (NBR 15715)</v>
          </cell>
          <cell r="C2013" t="str">
            <v xml:space="preserve">M     </v>
          </cell>
          <cell r="D2013" t="str">
            <v>AS</v>
          </cell>
          <cell r="E2013" t="str">
            <v>3,28</v>
          </cell>
        </row>
        <row r="2014">
          <cell r="A2014">
            <v>39248</v>
          </cell>
          <cell r="B2014" t="str">
            <v>ELETRODUTODUTO PEAD FLEXIVEL PAREDE SIMPLES, CORRUGACAO HELICOIDAL, COR PRETA, SEM ROSCA, DE 4",  PARA CABEAMENTO SUBTERRANEO (NBR 15715)</v>
          </cell>
          <cell r="C2014" t="str">
            <v xml:space="preserve">M     </v>
          </cell>
          <cell r="D2014" t="str">
            <v>AS</v>
          </cell>
          <cell r="E2014" t="str">
            <v>10,54</v>
          </cell>
        </row>
        <row r="2015">
          <cell r="A2015">
            <v>2438</v>
          </cell>
          <cell r="B2015" t="str">
            <v>ELETROTECNICO</v>
          </cell>
          <cell r="C2015" t="str">
            <v xml:space="preserve">H     </v>
          </cell>
          <cell r="D2015" t="str">
            <v>CR</v>
          </cell>
          <cell r="E2015" t="str">
            <v>22,69</v>
          </cell>
        </row>
        <row r="2016">
          <cell r="A2016">
            <v>40922</v>
          </cell>
          <cell r="B2016" t="str">
            <v>ELETROTECNICO (MENSALISTA)</v>
          </cell>
          <cell r="C2016" t="str">
            <v xml:space="preserve">MES   </v>
          </cell>
          <cell r="D2016" t="str">
            <v>CR</v>
          </cell>
          <cell r="E2016" t="str">
            <v>3.999,14</v>
          </cell>
        </row>
        <row r="2017">
          <cell r="A2017">
            <v>36486</v>
          </cell>
          <cell r="B2017" t="str">
            <v>ELEVADOR DE CARGA A CABO, CABINE SEMI FECHADA 2,0 X 1,5 X 2,0 M, CAPACIDADE DE CARGA 1000 KG, TORRE  2,38 X 2,21 X 15 M, GUINCHO DE EMBREAGEM, FREIO DE SEGURANCA, LIMITADOR DE VELOCIDADE E CANCELA</v>
          </cell>
          <cell r="C2017" t="str">
            <v xml:space="preserve">UN    </v>
          </cell>
          <cell r="D2017" t="str">
            <v>AS</v>
          </cell>
          <cell r="E2017" t="str">
            <v>43.193,83</v>
          </cell>
        </row>
        <row r="2018">
          <cell r="A2018">
            <v>37777</v>
          </cell>
          <cell r="B2018" t="str">
            <v>ELEVADOR DE CREMALHEIRA CABINE FECHADA 1,5 X 2,5 X 2,35 M (UMA POR TORRE), CAPACIDADE DE CARGA 1200 KG (15 PESSOAS), TORRE  24 M (16 MODULOS), FREIO DE SEGURANCA, LIMITADOR DE CARGA</v>
          </cell>
          <cell r="C2018" t="str">
            <v xml:space="preserve">UN    </v>
          </cell>
          <cell r="D2018" t="str">
            <v>AS</v>
          </cell>
          <cell r="E2018" t="str">
            <v>203.355,73</v>
          </cell>
        </row>
        <row r="2019">
          <cell r="A2019">
            <v>12624</v>
          </cell>
          <cell r="B2019" t="str">
            <v>EMENDA PARA CALHA PLUVIAL, PVC, DIAMETRO ENTRE 119 E 170 MM, PARA DRENAGEM PREDIAL</v>
          </cell>
          <cell r="C2019" t="str">
            <v xml:space="preserve">UN    </v>
          </cell>
          <cell r="D2019" t="str">
            <v>AS</v>
          </cell>
          <cell r="E2019" t="str">
            <v>11,07</v>
          </cell>
        </row>
        <row r="2020">
          <cell r="A2020">
            <v>517</v>
          </cell>
          <cell r="B2020" t="str">
            <v>EMULSAO ASFALTICA ANIONICA</v>
          </cell>
          <cell r="C2020" t="str">
            <v xml:space="preserve">L     </v>
          </cell>
          <cell r="D2020" t="str">
            <v>CR</v>
          </cell>
          <cell r="E2020" t="str">
            <v>5,87</v>
          </cell>
        </row>
        <row r="2021">
          <cell r="A2021">
            <v>41904</v>
          </cell>
          <cell r="B2021" t="str">
            <v>EMULSAO ASFALTICA CATIONICA RL-1C PARA USO EM PAVIMENTACAO ASFALTICA (COLETADO CAIXA NA ANP ACRESCIDO DE ICMS)</v>
          </cell>
          <cell r="C2021" t="str">
            <v xml:space="preserve">T     </v>
          </cell>
          <cell r="D2021" t="str">
            <v>AS</v>
          </cell>
          <cell r="E2021" t="str">
            <v>2.587,24</v>
          </cell>
        </row>
        <row r="2022">
          <cell r="A2022">
            <v>41905</v>
          </cell>
          <cell r="B2022" t="str">
            <v>EMULSAO ASFALTICA CATIONICA RR-1C PARA USO EM PAVIMENTACAO ASFALTICA (COLETADO CAIXA NA ANP ACRESCIDO DE ICMS)</v>
          </cell>
          <cell r="C2022" t="str">
            <v xml:space="preserve">KG    </v>
          </cell>
          <cell r="D2022" t="str">
            <v>AS</v>
          </cell>
          <cell r="E2022" t="str">
            <v>2,44</v>
          </cell>
        </row>
        <row r="2023">
          <cell r="A2023">
            <v>41903</v>
          </cell>
          <cell r="B2023" t="str">
            <v>EMULSAO ASFALTICA CATIONICA RR-2C PARA USO EM PAVIMENTACAO ASFALTICA (COLETADO CAIXA NA ANP ACRESCIDO DE ICMS)</v>
          </cell>
          <cell r="C2023" t="str">
            <v xml:space="preserve">KG    </v>
          </cell>
          <cell r="D2023" t="str">
            <v>AS</v>
          </cell>
          <cell r="E2023" t="str">
            <v>2,95</v>
          </cell>
        </row>
        <row r="2024">
          <cell r="A2024">
            <v>37534</v>
          </cell>
          <cell r="B2024" t="str">
            <v>EMULSAO EXPLOSIVA EM CARTUCHOS DE 1" X 12", DENSIDADE 1.15 G/CM3, INICIACAO ESPOLETA N. 8 / CORDEL</v>
          </cell>
          <cell r="C2024" t="str">
            <v xml:space="preserve">KG    </v>
          </cell>
          <cell r="D2024" t="str">
            <v>AS</v>
          </cell>
          <cell r="E2024" t="str">
            <v>15,19</v>
          </cell>
        </row>
        <row r="2025">
          <cell r="A2025">
            <v>37535</v>
          </cell>
          <cell r="B2025" t="str">
            <v>EMULSAO EXPLOSIVA EM CARTUCHOS DE 1" X 24", DENSIDADE 1.15 G/CM3, INICIACAO ESPOLETA N. 8 / CORDEL</v>
          </cell>
          <cell r="C2025" t="str">
            <v xml:space="preserve">KG    </v>
          </cell>
          <cell r="D2025" t="str">
            <v>AS</v>
          </cell>
          <cell r="E2025" t="str">
            <v>15,19</v>
          </cell>
        </row>
        <row r="2026">
          <cell r="A2026">
            <v>37533</v>
          </cell>
          <cell r="B2026" t="str">
            <v>EMULSAO EXPLOSIVA EM CARTUCHOS DE 1" X 8", DENSIDADE 1.15 G/CM3, INICIACAO ESPOLETA N. 8 / CORDEL</v>
          </cell>
          <cell r="C2026" t="str">
            <v xml:space="preserve">KG    </v>
          </cell>
          <cell r="D2026" t="str">
            <v>AS</v>
          </cell>
          <cell r="E2026" t="str">
            <v>15,19</v>
          </cell>
        </row>
        <row r="2027">
          <cell r="A2027">
            <v>37537</v>
          </cell>
          <cell r="B2027" t="str">
            <v>EMULSAO EXPLOSIVA EM CARTUCHOS DE 2 1/2" X 24", DENSIDADE 1.15 G/CM3, INICIACAO ESPOLETA N. 8 / CORDEL</v>
          </cell>
          <cell r="C2027" t="str">
            <v xml:space="preserve">KG    </v>
          </cell>
          <cell r="D2027" t="str">
            <v>AS</v>
          </cell>
          <cell r="E2027" t="str">
            <v>11,50</v>
          </cell>
        </row>
        <row r="2028">
          <cell r="A2028">
            <v>37536</v>
          </cell>
          <cell r="B2028" t="str">
            <v>EMULSAO EXPLOSIVA EM CARTUCHOS DE 2 1/4" X 24", DENSIDADE 1.15 G/CM3, INICIACAO ESPOLETA N. 8 / CORDEL</v>
          </cell>
          <cell r="C2028" t="str">
            <v xml:space="preserve">KG    </v>
          </cell>
          <cell r="D2028" t="str">
            <v>AS</v>
          </cell>
          <cell r="E2028" t="str">
            <v>11,50</v>
          </cell>
        </row>
        <row r="2029">
          <cell r="A2029">
            <v>37532</v>
          </cell>
          <cell r="B2029" t="str">
            <v>EMULSAO EXPLOSIVA EM CARTUCHOS DE 2" X 24", DENSIDADE 1.15 G/CM3, INICIACAO ESPOLETA N. 8 / CORDEL</v>
          </cell>
          <cell r="C2029" t="str">
            <v xml:space="preserve">KG    </v>
          </cell>
          <cell r="D2029" t="str">
            <v>AS</v>
          </cell>
          <cell r="E2029" t="str">
            <v>11,50</v>
          </cell>
        </row>
        <row r="2030">
          <cell r="A2030">
            <v>2696</v>
          </cell>
          <cell r="B2030" t="str">
            <v>ENCANADOR OU BOMBEIRO HIDRAULICO</v>
          </cell>
          <cell r="C2030" t="str">
            <v xml:space="preserve">H     </v>
          </cell>
          <cell r="D2030" t="str">
            <v xml:space="preserve">C </v>
          </cell>
          <cell r="E2030" t="str">
            <v>12,51</v>
          </cell>
        </row>
        <row r="2031">
          <cell r="A2031">
            <v>40928</v>
          </cell>
          <cell r="B2031" t="str">
            <v>ENCANADOR OU BOMBEIRO HIDRAULICO (MENSALISTA)</v>
          </cell>
          <cell r="C2031" t="str">
            <v xml:space="preserve">MES   </v>
          </cell>
          <cell r="D2031" t="str">
            <v>CR</v>
          </cell>
          <cell r="E2031" t="str">
            <v>2.204,53</v>
          </cell>
        </row>
        <row r="2032">
          <cell r="A2032">
            <v>4083</v>
          </cell>
          <cell r="B2032" t="str">
            <v>ENCARREGADO GERAL DE OBRAS</v>
          </cell>
          <cell r="C2032" t="str">
            <v xml:space="preserve">H     </v>
          </cell>
          <cell r="D2032" t="str">
            <v xml:space="preserve">C </v>
          </cell>
          <cell r="E2032" t="str">
            <v>14,10</v>
          </cell>
        </row>
        <row r="2033">
          <cell r="A2033">
            <v>40818</v>
          </cell>
          <cell r="B2033" t="str">
            <v>ENCARREGADO GERAL DE OBRAS (MENSALISTA)</v>
          </cell>
          <cell r="C2033" t="str">
            <v xml:space="preserve">MES   </v>
          </cell>
          <cell r="D2033" t="str">
            <v>CR</v>
          </cell>
          <cell r="E2033" t="str">
            <v>2.484,93</v>
          </cell>
        </row>
        <row r="2034">
          <cell r="A2034">
            <v>43146</v>
          </cell>
          <cell r="B2034" t="str">
            <v>ENDURECEDOR MINERAL DE BASE CIMENTICIA PARA PISO DE CONCRETO</v>
          </cell>
          <cell r="C2034" t="str">
            <v xml:space="preserve">KG    </v>
          </cell>
          <cell r="D2034" t="str">
            <v>CR</v>
          </cell>
          <cell r="E2034" t="str">
            <v>6,55</v>
          </cell>
        </row>
        <row r="2035">
          <cell r="A2035">
            <v>2705</v>
          </cell>
          <cell r="B2035" t="str">
            <v>ENERGIA ELETRICA ATE 2000 KWH INDUSTRIAL, SEM DEMANDA</v>
          </cell>
          <cell r="C2035" t="str">
            <v xml:space="preserve">KW/H  </v>
          </cell>
          <cell r="D2035" t="str">
            <v>CR</v>
          </cell>
          <cell r="E2035" t="str">
            <v>0,85</v>
          </cell>
        </row>
        <row r="2036">
          <cell r="A2036">
            <v>14250</v>
          </cell>
          <cell r="B2036" t="str">
            <v>ENERGIA ELETRICA COMERCIAL, BAIXA TENSAO, RELATIVA AO CONSUMO DE ATE 100 KWH, INCLUINDO ICMS, PIS/PASEP E COFINS</v>
          </cell>
          <cell r="C2036" t="str">
            <v xml:space="preserve">KW/H  </v>
          </cell>
          <cell r="D2036" t="str">
            <v xml:space="preserve">C </v>
          </cell>
          <cell r="E2036" t="str">
            <v>0,87</v>
          </cell>
        </row>
        <row r="2037">
          <cell r="A2037">
            <v>11683</v>
          </cell>
          <cell r="B2037" t="str">
            <v>ENGATE / RABICHO FLEXIVEL INOX 1/2 " X 30 CM</v>
          </cell>
          <cell r="C2037" t="str">
            <v xml:space="preserve">UN    </v>
          </cell>
          <cell r="D2037" t="str">
            <v>CR</v>
          </cell>
          <cell r="E2037" t="str">
            <v>41,88</v>
          </cell>
        </row>
        <row r="2038">
          <cell r="A2038">
            <v>11684</v>
          </cell>
          <cell r="B2038" t="str">
            <v>ENGATE / RABICHO FLEXIVEL INOX 1/2 " X 40 CM</v>
          </cell>
          <cell r="C2038" t="str">
            <v xml:space="preserve">UN    </v>
          </cell>
          <cell r="D2038" t="str">
            <v>CR</v>
          </cell>
          <cell r="E2038" t="str">
            <v>45,84</v>
          </cell>
        </row>
        <row r="2039">
          <cell r="A2039">
            <v>6141</v>
          </cell>
          <cell r="B2039" t="str">
            <v>ENGATE/RABICHO FLEXIVEL PLASTICO (PVC OU ABS) BRANCO 1/2 " X 30 CM</v>
          </cell>
          <cell r="C2039" t="str">
            <v xml:space="preserve">UN    </v>
          </cell>
          <cell r="D2039" t="str">
            <v>CR</v>
          </cell>
          <cell r="E2039" t="str">
            <v>3,60</v>
          </cell>
        </row>
        <row r="2040">
          <cell r="A2040">
            <v>11681</v>
          </cell>
          <cell r="B2040" t="str">
            <v>ENGATE/RABICHO FLEXIVEL PLASTICO (PVC OU ABS) BRANCO 1/2 " X 40 CM</v>
          </cell>
          <cell r="C2040" t="str">
            <v xml:space="preserve">UN    </v>
          </cell>
          <cell r="D2040" t="str">
            <v>CR</v>
          </cell>
          <cell r="E2040" t="str">
            <v>6,29</v>
          </cell>
        </row>
        <row r="2041">
          <cell r="A2041">
            <v>2706</v>
          </cell>
          <cell r="B2041" t="str">
            <v>ENGENHEIRO CIVIL DE OBRA JUNIOR</v>
          </cell>
          <cell r="C2041" t="str">
            <v xml:space="preserve">H     </v>
          </cell>
          <cell r="D2041" t="str">
            <v xml:space="preserve">C </v>
          </cell>
          <cell r="E2041" t="str">
            <v>77,77</v>
          </cell>
        </row>
        <row r="2042">
          <cell r="A2042">
            <v>40811</v>
          </cell>
          <cell r="B2042" t="str">
            <v>ENGENHEIRO CIVIL DE OBRA JUNIOR (MENSALISTA)</v>
          </cell>
          <cell r="C2042" t="str">
            <v xml:space="preserve">MES   </v>
          </cell>
          <cell r="D2042" t="str">
            <v>CR</v>
          </cell>
          <cell r="E2042" t="str">
            <v>13.697,75</v>
          </cell>
        </row>
        <row r="2043">
          <cell r="A2043">
            <v>2707</v>
          </cell>
          <cell r="B2043" t="str">
            <v>ENGENHEIRO CIVIL DE OBRA PLENO</v>
          </cell>
          <cell r="C2043" t="str">
            <v xml:space="preserve">H     </v>
          </cell>
          <cell r="D2043" t="str">
            <v>CR</v>
          </cell>
          <cell r="E2043" t="str">
            <v>88,51</v>
          </cell>
        </row>
        <row r="2044">
          <cell r="A2044">
            <v>40813</v>
          </cell>
          <cell r="B2044" t="str">
            <v>ENGENHEIRO CIVIL DE OBRA PLENO (MENSALISTA)</v>
          </cell>
          <cell r="C2044" t="str">
            <v xml:space="preserve">MES   </v>
          </cell>
          <cell r="D2044" t="str">
            <v>CR</v>
          </cell>
          <cell r="E2044" t="str">
            <v>15.590,85</v>
          </cell>
        </row>
        <row r="2045">
          <cell r="A2045">
            <v>2708</v>
          </cell>
          <cell r="B2045" t="str">
            <v>ENGENHEIRO CIVIL DE OBRA SENIOR</v>
          </cell>
          <cell r="C2045" t="str">
            <v xml:space="preserve">H     </v>
          </cell>
          <cell r="D2045" t="str">
            <v>CR</v>
          </cell>
          <cell r="E2045" t="str">
            <v>120,99</v>
          </cell>
        </row>
        <row r="2046">
          <cell r="A2046">
            <v>40814</v>
          </cell>
          <cell r="B2046" t="str">
            <v>ENGENHEIRO CIVIL DE OBRA SENIOR (MENSALISTA)</v>
          </cell>
          <cell r="C2046" t="str">
            <v xml:space="preserve">MES   </v>
          </cell>
          <cell r="D2046" t="str">
            <v>CR</v>
          </cell>
          <cell r="E2046" t="str">
            <v>21.312,27</v>
          </cell>
        </row>
        <row r="2047">
          <cell r="A2047">
            <v>34779</v>
          </cell>
          <cell r="B2047" t="str">
            <v>ENGENHEIRO CIVIL JUNIOR</v>
          </cell>
          <cell r="C2047" t="str">
            <v xml:space="preserve">H     </v>
          </cell>
          <cell r="D2047" t="str">
            <v>CR</v>
          </cell>
          <cell r="E2047" t="str">
            <v>78,90</v>
          </cell>
        </row>
        <row r="2048">
          <cell r="A2048">
            <v>40936</v>
          </cell>
          <cell r="B2048" t="str">
            <v>ENGENHEIRO CIVIL JUNIOR (MENSALISTA)</v>
          </cell>
          <cell r="C2048" t="str">
            <v xml:space="preserve">MES   </v>
          </cell>
          <cell r="D2048" t="str">
            <v>CR</v>
          </cell>
          <cell r="E2048" t="str">
            <v>13.897,57</v>
          </cell>
        </row>
        <row r="2049">
          <cell r="A2049">
            <v>34780</v>
          </cell>
          <cell r="B2049" t="str">
            <v>ENGENHEIRO CIVIL PLENO</v>
          </cell>
          <cell r="C2049" t="str">
            <v xml:space="preserve">H     </v>
          </cell>
          <cell r="D2049" t="str">
            <v>CR</v>
          </cell>
          <cell r="E2049" t="str">
            <v>89,01</v>
          </cell>
        </row>
        <row r="2050">
          <cell r="A2050">
            <v>40937</v>
          </cell>
          <cell r="B2050" t="str">
            <v>ENGENHEIRO CIVIL PLENO (MENSALISTA)</v>
          </cell>
          <cell r="C2050" t="str">
            <v xml:space="preserve">MES   </v>
          </cell>
          <cell r="D2050" t="str">
            <v>CR</v>
          </cell>
          <cell r="E2050" t="str">
            <v>15.679,20</v>
          </cell>
        </row>
        <row r="2051">
          <cell r="A2051">
            <v>34782</v>
          </cell>
          <cell r="B2051" t="str">
            <v>ENGENHEIRO CIVIL SENIOR</v>
          </cell>
          <cell r="C2051" t="str">
            <v xml:space="preserve">H     </v>
          </cell>
          <cell r="D2051" t="str">
            <v>CR</v>
          </cell>
          <cell r="E2051" t="str">
            <v>121,98</v>
          </cell>
        </row>
        <row r="2052">
          <cell r="A2052">
            <v>40938</v>
          </cell>
          <cell r="B2052" t="str">
            <v>ENGENHEIRO CIVIL SENIOR (MENSALISTA)</v>
          </cell>
          <cell r="C2052" t="str">
            <v xml:space="preserve">MES   </v>
          </cell>
          <cell r="D2052" t="str">
            <v>CR</v>
          </cell>
          <cell r="E2052" t="str">
            <v>21.486,86</v>
          </cell>
        </row>
        <row r="2053">
          <cell r="A2053">
            <v>34783</v>
          </cell>
          <cell r="B2053" t="str">
            <v>ENGENHEIRO ELETRICISTA</v>
          </cell>
          <cell r="C2053" t="str">
            <v xml:space="preserve">H     </v>
          </cell>
          <cell r="D2053" t="str">
            <v>CR</v>
          </cell>
          <cell r="E2053" t="str">
            <v>79,34</v>
          </cell>
        </row>
        <row r="2054">
          <cell r="A2054">
            <v>40939</v>
          </cell>
          <cell r="B2054" t="str">
            <v>ENGENHEIRO ELETRICISTA (MENSALISTA)</v>
          </cell>
          <cell r="C2054" t="str">
            <v xml:space="preserve">MES   </v>
          </cell>
          <cell r="D2054" t="str">
            <v>CR</v>
          </cell>
          <cell r="E2054" t="str">
            <v>13.975,77</v>
          </cell>
        </row>
        <row r="2055">
          <cell r="A2055">
            <v>34785</v>
          </cell>
          <cell r="B2055" t="str">
            <v>ENGENHEIRO SANITARISTA</v>
          </cell>
          <cell r="C2055" t="str">
            <v xml:space="preserve">H     </v>
          </cell>
          <cell r="D2055" t="str">
            <v>CR</v>
          </cell>
          <cell r="E2055" t="str">
            <v>78,56</v>
          </cell>
        </row>
        <row r="2056">
          <cell r="A2056">
            <v>40940</v>
          </cell>
          <cell r="B2056" t="str">
            <v>ENGENHEIRO SANITARISTA (MENSALISTA)</v>
          </cell>
          <cell r="C2056" t="str">
            <v xml:space="preserve">MES   </v>
          </cell>
          <cell r="D2056" t="str">
            <v>CR</v>
          </cell>
          <cell r="E2056" t="str">
            <v>13.838,14</v>
          </cell>
        </row>
        <row r="2057">
          <cell r="A2057">
            <v>38403</v>
          </cell>
          <cell r="B2057" t="str">
            <v>ENXADA ESTREITA *25 X 23* CM COM CABO</v>
          </cell>
          <cell r="C2057" t="str">
            <v xml:space="preserve">UN    </v>
          </cell>
          <cell r="D2057" t="str">
            <v>CR</v>
          </cell>
          <cell r="E2057" t="str">
            <v>39,63</v>
          </cell>
        </row>
        <row r="2058">
          <cell r="A2058">
            <v>43482</v>
          </cell>
          <cell r="B2058" t="str">
            <v>EPI - FAMILIA ALMOXARIFE - HORISTA (ENCARGOS COMPLEMENTARES - COLETADO CAIXA)</v>
          </cell>
          <cell r="C2058" t="str">
            <v xml:space="preserve">H     </v>
          </cell>
          <cell r="D2058" t="str">
            <v xml:space="preserve">C </v>
          </cell>
          <cell r="E2058" t="str">
            <v>0,58</v>
          </cell>
        </row>
        <row r="2059">
          <cell r="A2059">
            <v>43494</v>
          </cell>
          <cell r="B2059" t="str">
            <v>EPI - FAMILIA ALMOXARIFE - MENSALISTA (ENCARGOS COMPLEMENTARES - COLETADO CAIXA)</v>
          </cell>
          <cell r="C2059" t="str">
            <v xml:space="preserve">MES   </v>
          </cell>
          <cell r="D2059" t="str">
            <v xml:space="preserve">C </v>
          </cell>
          <cell r="E2059" t="str">
            <v>108,80</v>
          </cell>
        </row>
        <row r="2060">
          <cell r="A2060">
            <v>43483</v>
          </cell>
          <cell r="B2060" t="str">
            <v>EPI - FAMILIA CARPINTEIRO DE FORMAS - HORISTA (ENCARGOS COMPLEMENTARES - COLETADO CAIXA)</v>
          </cell>
          <cell r="C2060" t="str">
            <v xml:space="preserve">H     </v>
          </cell>
          <cell r="D2060" t="str">
            <v xml:space="preserve">C </v>
          </cell>
          <cell r="E2060" t="str">
            <v>1,05</v>
          </cell>
        </row>
        <row r="2061">
          <cell r="A2061">
            <v>43495</v>
          </cell>
          <cell r="B2061" t="str">
            <v>EPI - FAMILIA CARPINTEIRO DE FORMAS - MENSALISTA (ENCARGOS COMPLEMENTARES - COLETADO CAIXA)</v>
          </cell>
          <cell r="C2061" t="str">
            <v xml:space="preserve">MES   </v>
          </cell>
          <cell r="D2061" t="str">
            <v xml:space="preserve">C </v>
          </cell>
          <cell r="E2061" t="str">
            <v>197,14</v>
          </cell>
        </row>
        <row r="2062">
          <cell r="A2062">
            <v>43484</v>
          </cell>
          <cell r="B2062" t="str">
            <v>EPI - FAMILIA ELETRICISTA - HORISTA (ENCARGOS COMPLEMENTARES - COLETADO CAIXA)</v>
          </cell>
          <cell r="C2062" t="str">
            <v xml:space="preserve">H     </v>
          </cell>
          <cell r="D2062" t="str">
            <v xml:space="preserve">C </v>
          </cell>
          <cell r="E2062" t="str">
            <v>0,91</v>
          </cell>
        </row>
        <row r="2063">
          <cell r="A2063">
            <v>43496</v>
          </cell>
          <cell r="B2063" t="str">
            <v>EPI - FAMILIA ELETRICISTA - MENSALISTA (ENCARGOS COMPLEMENTARES - COLETADO CAIXA)</v>
          </cell>
          <cell r="C2063" t="str">
            <v xml:space="preserve">MES   </v>
          </cell>
          <cell r="D2063" t="str">
            <v xml:space="preserve">C </v>
          </cell>
          <cell r="E2063" t="str">
            <v>171,87</v>
          </cell>
        </row>
        <row r="2064">
          <cell r="A2064">
            <v>43485</v>
          </cell>
          <cell r="B2064" t="str">
            <v>EPI - FAMILIA ENCANADOR - HORISTA (ENCARGOS COMPLEMENTARES - COLETADO CAIXA)</v>
          </cell>
          <cell r="C2064" t="str">
            <v xml:space="preserve">H     </v>
          </cell>
          <cell r="D2064" t="str">
            <v xml:space="preserve">C </v>
          </cell>
          <cell r="E2064" t="str">
            <v>0,80</v>
          </cell>
        </row>
        <row r="2065">
          <cell r="A2065">
            <v>43497</v>
          </cell>
          <cell r="B2065" t="str">
            <v>EPI - FAMILIA ENCANADOR - MENSALISTA (ENCARGOS COMPLEMENTARES - COLETADO CAIXA)</v>
          </cell>
          <cell r="C2065" t="str">
            <v xml:space="preserve">MES   </v>
          </cell>
          <cell r="D2065" t="str">
            <v xml:space="preserve">C </v>
          </cell>
          <cell r="E2065" t="str">
            <v>151,31</v>
          </cell>
        </row>
        <row r="2066">
          <cell r="A2066">
            <v>43487</v>
          </cell>
          <cell r="B2066" t="str">
            <v>EPI - FAMILIA ENCARREGADO GERAL - HORISTA (ENCARGOS COMPLEMENTARES - COLETADO CAIXA)</v>
          </cell>
          <cell r="C2066" t="str">
            <v xml:space="preserve">H     </v>
          </cell>
          <cell r="D2066" t="str">
            <v xml:space="preserve">C </v>
          </cell>
          <cell r="E2066" t="str">
            <v>0,94</v>
          </cell>
        </row>
        <row r="2067">
          <cell r="A2067">
            <v>43499</v>
          </cell>
          <cell r="B2067" t="str">
            <v>EPI - FAMILIA ENCARREGADO GERAL - MENSALISTA (ENCARGOS COMPLEMENTARES - COLETADO CAIXA)</v>
          </cell>
          <cell r="C2067" t="str">
            <v xml:space="preserve">MES   </v>
          </cell>
          <cell r="D2067" t="str">
            <v xml:space="preserve">C </v>
          </cell>
          <cell r="E2067" t="str">
            <v>177,24</v>
          </cell>
        </row>
        <row r="2068">
          <cell r="A2068">
            <v>43486</v>
          </cell>
          <cell r="B2068" t="str">
            <v>EPI - FAMILIA ENGENHEIRO CIVIL - HORISTA (ENCARGOS COMPLEMENTARES - COLETADO CAIXA)</v>
          </cell>
          <cell r="C2068" t="str">
            <v xml:space="preserve">H     </v>
          </cell>
          <cell r="D2068" t="str">
            <v xml:space="preserve">C </v>
          </cell>
          <cell r="E2068" t="str">
            <v>0,55</v>
          </cell>
        </row>
        <row r="2069">
          <cell r="A2069">
            <v>43498</v>
          </cell>
          <cell r="B2069" t="str">
            <v>EPI - FAMILIA ENGENHEIRO CIVIL - MENSALISTA (ENCARGOS COMPLEMENTARES - COLETADO CAIXA)</v>
          </cell>
          <cell r="C2069" t="str">
            <v xml:space="preserve">MES   </v>
          </cell>
          <cell r="D2069" t="str">
            <v xml:space="preserve">C </v>
          </cell>
          <cell r="E2069" t="str">
            <v>103,22</v>
          </cell>
        </row>
        <row r="2070">
          <cell r="A2070">
            <v>43488</v>
          </cell>
          <cell r="B2070" t="str">
            <v>EPI - FAMILIA OPERADOR ESCAVADEIRA - HORISTA (ENCARGOS COMPLEMENTARES - COLETADO CAIXA)</v>
          </cell>
          <cell r="C2070" t="str">
            <v xml:space="preserve">H     </v>
          </cell>
          <cell r="D2070" t="str">
            <v xml:space="preserve">C </v>
          </cell>
          <cell r="E2070" t="str">
            <v>0,63</v>
          </cell>
        </row>
        <row r="2071">
          <cell r="A2071">
            <v>43500</v>
          </cell>
          <cell r="B2071" t="str">
            <v>EPI - FAMILIA OPERADOR ESCAVADEIRA - MENSALISTA (ENCARGOS COMPLEMENTARES - COLETADO CAIXA)</v>
          </cell>
          <cell r="C2071" t="str">
            <v xml:space="preserve">MES   </v>
          </cell>
          <cell r="D2071" t="str">
            <v xml:space="preserve">C </v>
          </cell>
          <cell r="E2071" t="str">
            <v>119,49</v>
          </cell>
        </row>
        <row r="2072">
          <cell r="A2072">
            <v>43489</v>
          </cell>
          <cell r="B2072" t="str">
            <v>EPI - FAMILIA PEDREIRO - HORISTA (ENCARGOS COMPLEMENTARES - COLETADO CAIXA)</v>
          </cell>
          <cell r="C2072" t="str">
            <v xml:space="preserve">H     </v>
          </cell>
          <cell r="D2072" t="str">
            <v xml:space="preserve">C </v>
          </cell>
          <cell r="E2072" t="str">
            <v>0,95</v>
          </cell>
        </row>
        <row r="2073">
          <cell r="A2073">
            <v>43501</v>
          </cell>
          <cell r="B2073" t="str">
            <v>EPI - FAMILIA PEDREIRO - MENSALISTA (ENCARGOS COMPLEMENTARES - COLETADO CAIXA)</v>
          </cell>
          <cell r="C2073" t="str">
            <v xml:space="preserve">MES   </v>
          </cell>
          <cell r="D2073" t="str">
            <v xml:space="preserve">C </v>
          </cell>
          <cell r="E2073" t="str">
            <v>178,44</v>
          </cell>
        </row>
        <row r="2074">
          <cell r="A2074">
            <v>43490</v>
          </cell>
          <cell r="B2074" t="str">
            <v>EPI - FAMILIA PINTOR - HORISTA (ENCARGOS COMPLEMENTARES - COLETADO CAIXA)</v>
          </cell>
          <cell r="C2074" t="str">
            <v xml:space="preserve">H     </v>
          </cell>
          <cell r="D2074" t="str">
            <v xml:space="preserve">C </v>
          </cell>
          <cell r="E2074" t="str">
            <v>1,33</v>
          </cell>
        </row>
        <row r="2075">
          <cell r="A2075">
            <v>43502</v>
          </cell>
          <cell r="B2075" t="str">
            <v>EPI - FAMILIA PINTOR - MENSALISTA (ENCARGOS COMPLEMENTARES - COLETADO CAIXA)</v>
          </cell>
          <cell r="C2075" t="str">
            <v xml:space="preserve">MES   </v>
          </cell>
          <cell r="D2075" t="str">
            <v xml:space="preserve">C </v>
          </cell>
          <cell r="E2075" t="str">
            <v>250,26</v>
          </cell>
        </row>
        <row r="2076">
          <cell r="A2076">
            <v>43491</v>
          </cell>
          <cell r="B2076" t="str">
            <v>EPI - FAMILIA SERVENTE - HORISTA (ENCARGOS COMPLEMENTARES - COLETADO CAIXA)</v>
          </cell>
          <cell r="C2076" t="str">
            <v xml:space="preserve">H     </v>
          </cell>
          <cell r="D2076" t="str">
            <v xml:space="preserve">C </v>
          </cell>
          <cell r="E2076" t="str">
            <v>1,01</v>
          </cell>
        </row>
        <row r="2077">
          <cell r="A2077">
            <v>43503</v>
          </cell>
          <cell r="B2077" t="str">
            <v>EPI - FAMILIA SERVENTE - MENSALISTA (ENCARGOS COMPLEMENTARES - COLETADO CAIXA)</v>
          </cell>
          <cell r="C2077" t="str">
            <v xml:space="preserve">MES   </v>
          </cell>
          <cell r="D2077" t="str">
            <v xml:space="preserve">C </v>
          </cell>
          <cell r="E2077" t="str">
            <v>191,25</v>
          </cell>
        </row>
        <row r="2078">
          <cell r="A2078">
            <v>43492</v>
          </cell>
          <cell r="B2078" t="str">
            <v>EPI - FAMILIA SOLDADOR - HORISTA (ENCARGOS COMPLEMENTARES - COLETADO CAIXA)</v>
          </cell>
          <cell r="C2078" t="str">
            <v xml:space="preserve">H     </v>
          </cell>
          <cell r="D2078" t="str">
            <v xml:space="preserve">C </v>
          </cell>
          <cell r="E2078" t="str">
            <v>1,30</v>
          </cell>
        </row>
        <row r="2079">
          <cell r="A2079">
            <v>43504</v>
          </cell>
          <cell r="B2079" t="str">
            <v>EPI - FAMILIA SOLDADOR - MENSALISTA (ENCARGOS COMPLEMENTARES - COLETADO CAIXA)</v>
          </cell>
          <cell r="C2079" t="str">
            <v xml:space="preserve">MES   </v>
          </cell>
          <cell r="D2079" t="str">
            <v xml:space="preserve">C </v>
          </cell>
          <cell r="E2079" t="str">
            <v>244,54</v>
          </cell>
        </row>
        <row r="2080">
          <cell r="A2080">
            <v>43493</v>
          </cell>
          <cell r="B2080" t="str">
            <v>EPI - FAMILIA TOPOGRAFO - HORISTA (ENCARGOS COMPLEMENTARES - COLETADO CAIXA)</v>
          </cell>
          <cell r="C2080" t="str">
            <v xml:space="preserve">H     </v>
          </cell>
          <cell r="D2080" t="str">
            <v xml:space="preserve">C </v>
          </cell>
          <cell r="E2080" t="str">
            <v>0,52</v>
          </cell>
        </row>
        <row r="2081">
          <cell r="A2081">
            <v>43505</v>
          </cell>
          <cell r="B2081" t="str">
            <v>EPI - FAMILIA TOPOGRAFO - MENSALISTA (ENCARGOS COMPLEMENTARES - COLETADO CAIXA)</v>
          </cell>
          <cell r="C2081" t="str">
            <v xml:space="preserve">MES   </v>
          </cell>
          <cell r="D2081" t="str">
            <v xml:space="preserve">C </v>
          </cell>
          <cell r="E2081" t="str">
            <v>98,01</v>
          </cell>
        </row>
        <row r="2082">
          <cell r="A2082">
            <v>37774</v>
          </cell>
          <cell r="B2082" t="str">
            <v>EQUIPAMENTO DE LIMPEZA COMBINADO (VACUO/ALTA PRESSAO) 95% VACUO, TANQUE 7000 L, BOMBA 140 KGF/CM2 66 L/MIN COM MOTOR INDEPENDENTE A DIESEL DE 60 CV (INCLUI MONTAGEM, NAO INCLUI CAMINHAO)</v>
          </cell>
          <cell r="C2082" t="str">
            <v xml:space="preserve">UN    </v>
          </cell>
          <cell r="D2082" t="str">
            <v>AS</v>
          </cell>
          <cell r="E2082" t="str">
            <v>229.881,24</v>
          </cell>
        </row>
        <row r="2083">
          <cell r="A2083">
            <v>38630</v>
          </cell>
          <cell r="B2083" t="str">
            <v>EQUIPAMENTO PARA DEMARCACAO DE FAIXAS DE TRAFEGO A FRIO, A SER MONTADO SOBRE CAMINHAO DE PBT MINIMO DE 9 T E DISTANCIA MINIMA ENTRE EIXOS DE 4,3 M, CAPACIDADE PARA 800 L DE TINTA (INCLUI MONTAGEM, NAO INCLUI CAMINHAO)</v>
          </cell>
          <cell r="C2083" t="str">
            <v xml:space="preserve">UN    </v>
          </cell>
          <cell r="D2083" t="str">
            <v>AS</v>
          </cell>
          <cell r="E2083" t="str">
            <v>1.432.812,50</v>
          </cell>
        </row>
        <row r="2084">
          <cell r="A2084">
            <v>38629</v>
          </cell>
          <cell r="B2084" t="str">
            <v>EQUIPAMENTO PARA DEMARCACAO DE FAIXAS DE TRAFEGO A QUENTE, A SER MONTADO SOBRE CAMINHAO DE PBT MINIMO DE 17 T E DISTANCIA MINIMA ENTRE EIXOS DE 5,2 M, CAPACIDADE PARA 1.000 KG DE MATERIAL TERMOPLASTICO (INCLUI MONTAGEM, NAO INCLUI CAMINHAO E NEM COMPRESSO</v>
          </cell>
          <cell r="C2084" t="str">
            <v xml:space="preserve">UN    </v>
          </cell>
          <cell r="D2084" t="str">
            <v>AS</v>
          </cell>
          <cell r="E2084" t="str">
            <v>2.132.812,50</v>
          </cell>
        </row>
        <row r="2085">
          <cell r="A2085">
            <v>38476</v>
          </cell>
          <cell r="B2085" t="str">
            <v>ESCADA DUPLA DE ABRIR EM ALUMINIO, MODELO PINTOR, 8 DEGRAUS</v>
          </cell>
          <cell r="C2085" t="str">
            <v xml:space="preserve">UN    </v>
          </cell>
          <cell r="D2085" t="str">
            <v>CR</v>
          </cell>
          <cell r="E2085" t="str">
            <v>297,87</v>
          </cell>
        </row>
        <row r="2086">
          <cell r="A2086">
            <v>38477</v>
          </cell>
          <cell r="B2086" t="str">
            <v>ESCADA EXTENSIVEL EM ALUMINIO COM 6,00 M ESTENDIDA</v>
          </cell>
          <cell r="C2086" t="str">
            <v xml:space="preserve">UN    </v>
          </cell>
          <cell r="D2086" t="str">
            <v>CR</v>
          </cell>
          <cell r="E2086" t="str">
            <v>843,59</v>
          </cell>
        </row>
        <row r="2087">
          <cell r="A2087">
            <v>40635</v>
          </cell>
          <cell r="B2087" t="str">
            <v>ESCAVADEIRA HIDRAULICA SOBRE ESTEIRA, COM GARRA GIRATORIA DE MANDIBULAS, PESO OPERACIONAL ENTRE 22,00 E 25,50 TON, POTENCIA LIQUIDA ENTRE 150 E 160 HP</v>
          </cell>
          <cell r="C2087" t="str">
            <v xml:space="preserve">UN    </v>
          </cell>
          <cell r="D2087" t="str">
            <v>CR</v>
          </cell>
          <cell r="E2087" t="str">
            <v>685.930,05</v>
          </cell>
        </row>
        <row r="2088">
          <cell r="A2088">
            <v>36483</v>
          </cell>
          <cell r="B2088" t="str">
            <v>ESCAVADEIRA HIDRAULICA SOBRE ESTEIRAS CACAMBA 0,40 A 1,20 M3, PESO OPERACIONAL 21,19 T, POTENCIA LIQUIDA 173 HP</v>
          </cell>
          <cell r="C2088" t="str">
            <v xml:space="preserve">UN    </v>
          </cell>
          <cell r="D2088" t="str">
            <v>CR</v>
          </cell>
          <cell r="E2088" t="str">
            <v>621.562,50</v>
          </cell>
        </row>
        <row r="2089">
          <cell r="A2089">
            <v>14525</v>
          </cell>
          <cell r="B2089" t="str">
            <v>ESCAVADEIRA HIDRAULICA SOBRE ESTEIRAS COM CACAMBA DE 1,20 M3, PESO OPERACIONAL 21 T, POTENCIA BRUTA 155 HP</v>
          </cell>
          <cell r="C2089" t="str">
            <v xml:space="preserve">UN    </v>
          </cell>
          <cell r="D2089" t="str">
            <v>CR</v>
          </cell>
          <cell r="E2089" t="str">
            <v>650.812,50</v>
          </cell>
        </row>
        <row r="2090">
          <cell r="A2090">
            <v>36482</v>
          </cell>
          <cell r="B2090" t="str">
            <v>ESCAVADEIRA HIDRAULICA SOBRE ESTEIRAS, CACAMBA  0,80 M3, PESO OPERACIONAL 17,8 T, POTENCIA LIQUIDA 110 HP</v>
          </cell>
          <cell r="C2090" t="str">
            <v xml:space="preserve">UN    </v>
          </cell>
          <cell r="D2090" t="str">
            <v>CR</v>
          </cell>
          <cell r="E2090" t="str">
            <v>558.162,36</v>
          </cell>
        </row>
        <row r="2091">
          <cell r="A2091">
            <v>36408</v>
          </cell>
          <cell r="B2091" t="str">
            <v>ESCAVADEIRA HIDRAULICA SOBRE ESTEIRAS, CACAMBA 0,4 A 1,70 M3, PESO OPERACIONAL 23,2 T, POTENCIA BRUTA 183 HP</v>
          </cell>
          <cell r="C2091" t="str">
            <v xml:space="preserve">UN    </v>
          </cell>
          <cell r="D2091" t="str">
            <v>CR</v>
          </cell>
          <cell r="E2091" t="str">
            <v>666.900,00</v>
          </cell>
        </row>
        <row r="2092">
          <cell r="A2092">
            <v>2723</v>
          </cell>
          <cell r="B2092" t="str">
            <v>ESCAVADEIRA HIDRAULICA SOBRE ESTEIRAS, CACAMBA 0,62M3, PESO OPERACIONAL 12,61T, POTENCIA LIQUIDA 95HP</v>
          </cell>
          <cell r="C2092" t="str">
            <v xml:space="preserve">UN    </v>
          </cell>
          <cell r="D2092" t="str">
            <v>CR</v>
          </cell>
          <cell r="E2092" t="str">
            <v>511.875,00</v>
          </cell>
        </row>
        <row r="2093">
          <cell r="A2093">
            <v>36481</v>
          </cell>
          <cell r="B2093" t="str">
            <v>ESCAVADEIRA HIDRAULICA SOBRE ESTEIRAS, CACAMBA 0,80 A 1,30 M3, PESO OPERACIONAL 22,18 T, POTENCIA LIQUIDA 170 HP</v>
          </cell>
          <cell r="C2093" t="str">
            <v xml:space="preserve">UN    </v>
          </cell>
          <cell r="D2093" t="str">
            <v>CR</v>
          </cell>
          <cell r="E2093" t="str">
            <v>610.593,75</v>
          </cell>
        </row>
        <row r="2094">
          <cell r="A2094">
            <v>10685</v>
          </cell>
          <cell r="B2094" t="str">
            <v>ESCAVADEIRA HIDRAULICA SOBRE ESTEIRAS, CACAMBA 0,80M3, PESO OPERACIONAL 17T, POTENCIA BRUTA 111HP</v>
          </cell>
          <cell r="C2094" t="str">
            <v xml:space="preserve">UN    </v>
          </cell>
          <cell r="D2094" t="str">
            <v xml:space="preserve">C </v>
          </cell>
          <cell r="E2094" t="str">
            <v>585.000,00</v>
          </cell>
        </row>
        <row r="2095">
          <cell r="A2095">
            <v>40636</v>
          </cell>
          <cell r="B2095" t="str">
            <v>ESCAVADEIRA HIDRAULICA SOBRE ESTEIRAS, CAPACIDADE DA CACAMBA ENTRE 1,20 E 1,50 M3, PESO OPERACIONAL ENTRE 20,00 E 22,00 TON, POTENCIA LIQUIDA ENTRE 150 E 155 HP, EQUIPADA COM CLAMSHELL</v>
          </cell>
          <cell r="C2095" t="str">
            <v xml:space="preserve">UN    </v>
          </cell>
          <cell r="D2095" t="str">
            <v>CR</v>
          </cell>
          <cell r="E2095" t="str">
            <v>660.336,30</v>
          </cell>
        </row>
        <row r="2096">
          <cell r="A2096">
            <v>4111</v>
          </cell>
          <cell r="B2096" t="str">
            <v>ESCORA PRE-MOLDADA EM CONCRETO, *10 X 10* CM, H = 2,30M</v>
          </cell>
          <cell r="C2096" t="str">
            <v xml:space="preserve">UN    </v>
          </cell>
          <cell r="D2096" t="str">
            <v>CR</v>
          </cell>
          <cell r="E2096" t="str">
            <v>34,02</v>
          </cell>
        </row>
        <row r="2097">
          <cell r="A2097">
            <v>26021</v>
          </cell>
          <cell r="B2097" t="str">
            <v>ESCOVA CIRCULAR EM ACO LATONADO, 6 X 1 " (DIAMETRO X ESPESSURA), FURO DE 1 1/4 ", FIO ONDULADO *0,30* MM</v>
          </cell>
          <cell r="C2097" t="str">
            <v xml:space="preserve">UN    </v>
          </cell>
          <cell r="D2097" t="str">
            <v>CR</v>
          </cell>
          <cell r="E2097" t="str">
            <v>43,29</v>
          </cell>
        </row>
        <row r="2098">
          <cell r="A2098">
            <v>12</v>
          </cell>
          <cell r="B2098" t="str">
            <v>ESCOVA DE ACO, COM CABO, *4  X 15* FILEIRAS DE CERDAS</v>
          </cell>
          <cell r="C2098" t="str">
            <v xml:space="preserve">UN    </v>
          </cell>
          <cell r="D2098" t="str">
            <v xml:space="preserve">C </v>
          </cell>
          <cell r="E2098" t="str">
            <v>11,92</v>
          </cell>
        </row>
        <row r="2099">
          <cell r="A2099">
            <v>37554</v>
          </cell>
          <cell r="B2099" t="str">
            <v>ESGUICHO JATO REGULAVEL, TIPO ELKHART, ENGATE RAPIDO 1 1/2", PARA COMBATE A INCENDIO</v>
          </cell>
          <cell r="C2099" t="str">
            <v xml:space="preserve">UN    </v>
          </cell>
          <cell r="D2099" t="str">
            <v>CR</v>
          </cell>
          <cell r="E2099" t="str">
            <v>176,15</v>
          </cell>
        </row>
        <row r="2100">
          <cell r="A2100">
            <v>37555</v>
          </cell>
          <cell r="B2100" t="str">
            <v>ESGUICHO JATO REGULAVEL, TIPO ELKHART, ENGATE RAPIDO 2 1/2", PARA COMBATE A INCENDIO</v>
          </cell>
          <cell r="C2100" t="str">
            <v xml:space="preserve">UN    </v>
          </cell>
          <cell r="D2100" t="str">
            <v>CR</v>
          </cell>
          <cell r="E2100" t="str">
            <v>214,28</v>
          </cell>
        </row>
        <row r="2101">
          <cell r="A2101">
            <v>10902</v>
          </cell>
          <cell r="B2101" t="str">
            <v>ESGUICHO TIPO JATO SOLIDO, EM LATAO, ENGATE RAPIDO 1 1/2" X 13 MM, PARA MANGUEIRA EM INSTALACAO PREDIAL COMBATE A INCENDIO</v>
          </cell>
          <cell r="C2101" t="str">
            <v xml:space="preserve">UN    </v>
          </cell>
          <cell r="D2101" t="str">
            <v>CR</v>
          </cell>
          <cell r="E2101" t="str">
            <v>53,77</v>
          </cell>
        </row>
        <row r="2102">
          <cell r="A2102">
            <v>20965</v>
          </cell>
          <cell r="B2102" t="str">
            <v>ESGUICHO TIPO JATO SOLIDO, EM LATAO, ENGATE RAPIDO 1 1/2" X 16 MM, PARA MANGUEIRA EM INSTALACAO PREDIAL COMBATE A INCENDIO</v>
          </cell>
          <cell r="C2102" t="str">
            <v xml:space="preserve">UN    </v>
          </cell>
          <cell r="D2102" t="str">
            <v>CR</v>
          </cell>
          <cell r="E2102" t="str">
            <v>54,27</v>
          </cell>
        </row>
        <row r="2103">
          <cell r="A2103">
            <v>20966</v>
          </cell>
          <cell r="B2103" t="str">
            <v>ESGUICHO TIPO JATO SOLIDO, EM LATAO, ENGATE RAPIDO 1 1/2" X 19 MM, PARA MANGUEIRA EM INSTALACAO PREDIAL COMBATE A INCENDIO</v>
          </cell>
          <cell r="C2103" t="str">
            <v xml:space="preserve">UN    </v>
          </cell>
          <cell r="D2103" t="str">
            <v>CR</v>
          </cell>
          <cell r="E2103" t="str">
            <v>58,43</v>
          </cell>
        </row>
        <row r="2104">
          <cell r="A2104">
            <v>10903</v>
          </cell>
          <cell r="B2104" t="str">
            <v>ESGUICHO TIPO JATO SOLIDO, EM LATAO, ENGATE RAPIDO 2 1/2" X 13 MM, PARA MANGUEIRA EM INSTALACAO PREDIAL COMBATE A INCENDIO</v>
          </cell>
          <cell r="C2104" t="str">
            <v xml:space="preserve">UN    </v>
          </cell>
          <cell r="D2104" t="str">
            <v>CR</v>
          </cell>
          <cell r="E2104" t="str">
            <v>88,57</v>
          </cell>
        </row>
        <row r="2105">
          <cell r="A2105">
            <v>20967</v>
          </cell>
          <cell r="B2105" t="str">
            <v>ESGUICHO TIPO JATO SOLIDO, EM LATAO, ENGATE RAPIDO 2 1/2" X 16 MM, PARA MANGUEIRA EM INSTALACAO PREDIAL COMBATE A INCENDIO</v>
          </cell>
          <cell r="C2105" t="str">
            <v xml:space="preserve">UN    </v>
          </cell>
          <cell r="D2105" t="str">
            <v>CR</v>
          </cell>
          <cell r="E2105" t="str">
            <v>88,57</v>
          </cell>
        </row>
        <row r="2106">
          <cell r="A2106">
            <v>20968</v>
          </cell>
          <cell r="B2106" t="str">
            <v>ESGUICHO TIPO JATO SOLIDO, EM LATAO, ENGATE RAPIDO 2 1/2" X 19 MM, PARA MANGUEIRA EM INSTALACAO PREDIAL COMBATE A INCENDIO</v>
          </cell>
          <cell r="C2106" t="str">
            <v xml:space="preserve">UN    </v>
          </cell>
          <cell r="D2106" t="str">
            <v>CR</v>
          </cell>
          <cell r="E2106" t="str">
            <v>97,14</v>
          </cell>
        </row>
        <row r="2107">
          <cell r="A2107">
            <v>11359</v>
          </cell>
          <cell r="B2107" t="str">
            <v>ESMERILHADEIRA ANGULAR ELETRICA, DIAMETRO DO DISCO 7 '' (180 MM), ROTACAO 8500 RPM, POTENCIA 2400 W</v>
          </cell>
          <cell r="C2107" t="str">
            <v xml:space="preserve">UN    </v>
          </cell>
          <cell r="D2107" t="str">
            <v xml:space="preserve">C </v>
          </cell>
          <cell r="E2107" t="str">
            <v>764,57</v>
          </cell>
        </row>
        <row r="2108">
          <cell r="A2108">
            <v>39017</v>
          </cell>
          <cell r="B2108" t="str">
            <v>ESPACADOR / DISTANCIADOR CIRCULAR COM ENTRADA LATERAL, EM PLASTICO, PARA VERGALHAO *4,2 A 12,5* MM, COBRIMENTO 20 MM</v>
          </cell>
          <cell r="C2108" t="str">
            <v xml:space="preserve">UN    </v>
          </cell>
          <cell r="D2108" t="str">
            <v>AS</v>
          </cell>
          <cell r="E2108" t="str">
            <v>0,18</v>
          </cell>
        </row>
        <row r="2109">
          <cell r="A2109">
            <v>39315</v>
          </cell>
          <cell r="B2109" t="str">
            <v>ESPACADOR / DISTANCIADOR TIPO GARRA DUPLA, EM PLASTICO, COBRIMENTO *20* MM, PARA FERRAGENS DE LAJES E FUNDO DE VIGAS</v>
          </cell>
          <cell r="C2109" t="str">
            <v xml:space="preserve">UN    </v>
          </cell>
          <cell r="D2109" t="str">
            <v>AS</v>
          </cell>
          <cell r="E2109" t="str">
            <v>0,29</v>
          </cell>
        </row>
        <row r="2110">
          <cell r="A2110">
            <v>39016</v>
          </cell>
          <cell r="B2110" t="str">
            <v>ESPACADOR / DISTANCIADOR TIPO PINO EM PLASTICO, PARA VERGALHAO ATE 10 MM, PARA APOIO DE ARMADURA</v>
          </cell>
          <cell r="C2110" t="str">
            <v xml:space="preserve">UN    </v>
          </cell>
          <cell r="D2110" t="str">
            <v>AS</v>
          </cell>
          <cell r="E2110" t="str">
            <v>0,29</v>
          </cell>
        </row>
        <row r="2111">
          <cell r="A2111">
            <v>40432</v>
          </cell>
          <cell r="B2111" t="str">
            <v>ESPACADOR / SEPARADOR DE BARRA , METALICO, TIPO CARAMBOLA, PARA TIRANTES, 25 X 84 MM</v>
          </cell>
          <cell r="C2111" t="str">
            <v xml:space="preserve">UN    </v>
          </cell>
          <cell r="D2111" t="str">
            <v>AS</v>
          </cell>
          <cell r="E2111" t="str">
            <v>2,28</v>
          </cell>
        </row>
        <row r="2112">
          <cell r="A2112">
            <v>39481</v>
          </cell>
          <cell r="B2112" t="str">
            <v>ESPACADOR OU DISTANCIADOR, EM PLASTICO, TIPO APOIO DE CORDOALHA (CARANGUEJO), PARA ARMADURA NEGATIVA E PROTENSAO, COBRIMENTO 50 MM</v>
          </cell>
          <cell r="C2112" t="str">
            <v xml:space="preserve">UN    </v>
          </cell>
          <cell r="D2112" t="str">
            <v>AS</v>
          </cell>
          <cell r="E2112" t="str">
            <v>1,43</v>
          </cell>
        </row>
        <row r="2113">
          <cell r="A2113">
            <v>40433</v>
          </cell>
          <cell r="B2113" t="str">
            <v>ESPACADOR/SEPARADOR DE CORDOALHA TIPO DISCO 12 FUROS DE 14 MM, PARA TIRANTES</v>
          </cell>
          <cell r="C2113" t="str">
            <v xml:space="preserve">UN    </v>
          </cell>
          <cell r="D2113" t="str">
            <v>AS</v>
          </cell>
          <cell r="E2113" t="str">
            <v>1,26</v>
          </cell>
        </row>
        <row r="2114">
          <cell r="A2114">
            <v>20219</v>
          </cell>
          <cell r="B2114" t="str">
            <v>ESPARGIDOR DE ASFALTO PRESSURIZADO, REBOCAVEL, TANQUE DE 2500 L, PNEUMATICO,  COM MOTOR A GASOLINA 3,4HP</v>
          </cell>
          <cell r="C2114" t="str">
            <v xml:space="preserve">UN    </v>
          </cell>
          <cell r="D2114" t="str">
            <v>AS</v>
          </cell>
          <cell r="E2114" t="str">
            <v>83.700,00</v>
          </cell>
        </row>
        <row r="2115">
          <cell r="A2115">
            <v>36484</v>
          </cell>
          <cell r="B2115" t="str">
            <v>ESPARGIDOR DE ASFALTO PRESSURIZADO, TANQUE 6 M3 COM ISOLACAO TERMICA, AQUECIDO COM 2 MACARICOS, COM BARRA ESPARGIDORA 3,60 M, A SER MONTADO SOBRE CAMINHAO</v>
          </cell>
          <cell r="C2115" t="str">
            <v xml:space="preserve">UN    </v>
          </cell>
          <cell r="D2115" t="str">
            <v>AS</v>
          </cell>
          <cell r="E2115" t="str">
            <v>177.679,85</v>
          </cell>
        </row>
        <row r="2116">
          <cell r="A2116">
            <v>38367</v>
          </cell>
          <cell r="B2116" t="str">
            <v>ESPATULA DE ACO INOX COM CABO DE MADEIRA, LARGURA 8 CM</v>
          </cell>
          <cell r="C2116" t="str">
            <v xml:space="preserve">UN    </v>
          </cell>
          <cell r="D2116" t="str">
            <v>CR</v>
          </cell>
          <cell r="E2116" t="str">
            <v>16,00</v>
          </cell>
        </row>
        <row r="2117">
          <cell r="A2117">
            <v>38368</v>
          </cell>
          <cell r="B2117" t="str">
            <v>ESPATULA DE PLASTICO LISA, LARGURA 10 CM</v>
          </cell>
          <cell r="C2117" t="str">
            <v xml:space="preserve">UN    </v>
          </cell>
          <cell r="D2117" t="str">
            <v>CR</v>
          </cell>
          <cell r="E2117" t="str">
            <v>6,49</v>
          </cell>
        </row>
        <row r="2118">
          <cell r="A2118">
            <v>38091</v>
          </cell>
          <cell r="B2118" t="str">
            <v>ESPELHO / PLACA CEGA 4" X 2", PARA INSTALACAO DE TOMADAS E INTERRUPTORES</v>
          </cell>
          <cell r="C2118" t="str">
            <v xml:space="preserve">UN    </v>
          </cell>
          <cell r="D2118" t="str">
            <v>CR</v>
          </cell>
          <cell r="E2118" t="str">
            <v>2,35</v>
          </cell>
        </row>
        <row r="2119">
          <cell r="A2119">
            <v>38095</v>
          </cell>
          <cell r="B2119" t="str">
            <v>ESPELHO / PLACA CEGA 4" X 4", PARA INSTALACAO DE TOMADAS E INTERRUPTORES</v>
          </cell>
          <cell r="C2119" t="str">
            <v xml:space="preserve">UN    </v>
          </cell>
          <cell r="D2119" t="str">
            <v>CR</v>
          </cell>
          <cell r="E2119" t="str">
            <v>4,97</v>
          </cell>
        </row>
        <row r="2120">
          <cell r="A2120">
            <v>38092</v>
          </cell>
          <cell r="B2120" t="str">
            <v>ESPELHO / PLACA DE 1 POSTO 4" X 2", PARA INSTALACAO DE TOMADAS E INTERRUPTORES</v>
          </cell>
          <cell r="C2120" t="str">
            <v xml:space="preserve">UN    </v>
          </cell>
          <cell r="D2120" t="str">
            <v>CR</v>
          </cell>
          <cell r="E2120" t="str">
            <v>2,22</v>
          </cell>
        </row>
        <row r="2121">
          <cell r="A2121">
            <v>38093</v>
          </cell>
          <cell r="B2121" t="str">
            <v>ESPELHO / PLACA DE 2 POSTOS 4" X 2", PARA INSTALACAO DE TOMADAS E INTERRUPTORES</v>
          </cell>
          <cell r="C2121" t="str">
            <v xml:space="preserve">UN    </v>
          </cell>
          <cell r="D2121" t="str">
            <v>CR</v>
          </cell>
          <cell r="E2121" t="str">
            <v>2,30</v>
          </cell>
        </row>
        <row r="2122">
          <cell r="A2122">
            <v>38096</v>
          </cell>
          <cell r="B2122" t="str">
            <v>ESPELHO / PLACA DE 2 POSTOS 4" X 4", PARA INSTALACAO DE TOMADAS E INTERRUPTORES</v>
          </cell>
          <cell r="C2122" t="str">
            <v xml:space="preserve">UN    </v>
          </cell>
          <cell r="D2122" t="str">
            <v>CR</v>
          </cell>
          <cell r="E2122" t="str">
            <v>5,34</v>
          </cell>
        </row>
        <row r="2123">
          <cell r="A2123">
            <v>38094</v>
          </cell>
          <cell r="B2123" t="str">
            <v>ESPELHO / PLACA DE 3 POSTOS 4" X 2", PARA INSTALACAO DE TOMADAS E INTERRUPTORES</v>
          </cell>
          <cell r="C2123" t="str">
            <v xml:space="preserve">UN    </v>
          </cell>
          <cell r="D2123" t="str">
            <v>CR</v>
          </cell>
          <cell r="E2123" t="str">
            <v>2,82</v>
          </cell>
        </row>
        <row r="2124">
          <cell r="A2124">
            <v>38097</v>
          </cell>
          <cell r="B2124" t="str">
            <v>ESPELHO / PLACA DE 4 POSTOS 4" X 4", PARA INSTALACAO DE TOMADAS E INTERRUPTORES</v>
          </cell>
          <cell r="C2124" t="str">
            <v xml:space="preserve">UN    </v>
          </cell>
          <cell r="D2124" t="str">
            <v>CR</v>
          </cell>
          <cell r="E2124" t="str">
            <v>5,73</v>
          </cell>
        </row>
        <row r="2125">
          <cell r="A2125">
            <v>38098</v>
          </cell>
          <cell r="B2125" t="str">
            <v>ESPELHO / PLACA DE 6 POSTOS 4" X 4", PARA INSTALACAO DE TOMADAS E INTERRUPTORES</v>
          </cell>
          <cell r="C2125" t="str">
            <v xml:space="preserve">UN    </v>
          </cell>
          <cell r="D2125" t="str">
            <v>CR</v>
          </cell>
          <cell r="E2125" t="str">
            <v>5,73</v>
          </cell>
        </row>
        <row r="2126">
          <cell r="A2126">
            <v>11186</v>
          </cell>
          <cell r="B2126" t="str">
            <v>ESPELHO CRISTAL E = 4 MM</v>
          </cell>
          <cell r="C2126" t="str">
            <v xml:space="preserve">M2    </v>
          </cell>
          <cell r="D2126" t="str">
            <v>CR</v>
          </cell>
          <cell r="E2126" t="str">
            <v>363,11</v>
          </cell>
        </row>
        <row r="2127">
          <cell r="A2127">
            <v>11558</v>
          </cell>
          <cell r="B2127" t="str">
            <v>ESPELHO, RETO OU CURVO, EM LATAO CROMADO, ESPESSURA ATE 6 MM, LARGURA *40*MM, ALTURA *180*MM - PARA FECHADURA DE EMBUTIR</v>
          </cell>
          <cell r="C2127" t="str">
            <v xml:space="preserve">PAR   </v>
          </cell>
          <cell r="D2127" t="str">
            <v>CR</v>
          </cell>
          <cell r="E2127" t="str">
            <v>11,66</v>
          </cell>
        </row>
        <row r="2128">
          <cell r="A2128">
            <v>11557</v>
          </cell>
          <cell r="B2128" t="str">
            <v>ESPELHO, RETO OU CURVO, EM LATAO CROMADO, ESPESSURA MINIMA 6 MM, LARGURA *43*MM, ALTURA *230*MM - PARA FECHADURA DE EMBUTIR</v>
          </cell>
          <cell r="C2128" t="str">
            <v xml:space="preserve">PAR   </v>
          </cell>
          <cell r="D2128" t="str">
            <v>CR</v>
          </cell>
          <cell r="E2128" t="str">
            <v>29,52</v>
          </cell>
        </row>
        <row r="2129">
          <cell r="A2129">
            <v>2759</v>
          </cell>
          <cell r="B2129" t="str">
            <v>ESPOLETA SIMPLES N 8.</v>
          </cell>
          <cell r="C2129" t="str">
            <v xml:space="preserve">UN    </v>
          </cell>
          <cell r="D2129" t="str">
            <v>AS</v>
          </cell>
          <cell r="E2129" t="str">
            <v>5,80</v>
          </cell>
        </row>
        <row r="2130">
          <cell r="A2130">
            <v>38124</v>
          </cell>
          <cell r="B2130" t="str">
            <v>ESPUMA EXPANSIVA DE POLIURETANO, APLICACAO MANUAL - 500 ML</v>
          </cell>
          <cell r="C2130" t="str">
            <v xml:space="preserve">UN    </v>
          </cell>
          <cell r="D2130" t="str">
            <v xml:space="preserve">C </v>
          </cell>
          <cell r="E2130" t="str">
            <v>24,99</v>
          </cell>
        </row>
        <row r="2131">
          <cell r="A2131">
            <v>38380</v>
          </cell>
          <cell r="B2131" t="str">
            <v>ESQUADRO DE ACO 12 " (300 MM), CABO DE ALUMINIO</v>
          </cell>
          <cell r="C2131" t="str">
            <v xml:space="preserve">UN    </v>
          </cell>
          <cell r="D2131" t="str">
            <v>CR</v>
          </cell>
          <cell r="E2131" t="str">
            <v>25,43</v>
          </cell>
        </row>
        <row r="2132">
          <cell r="A2132">
            <v>20059</v>
          </cell>
          <cell r="B2132" t="str">
            <v>ESQUADRO INTERNO OU EXTERNO PARA CALHA PLUVIAL, PVC, DIAMETRO ENTRE 119 E 170 MM, PARA DRENAGEM PREDIAL</v>
          </cell>
          <cell r="C2132" t="str">
            <v xml:space="preserve">UN    </v>
          </cell>
          <cell r="D2132" t="str">
            <v>AS</v>
          </cell>
          <cell r="E2132" t="str">
            <v>15,71</v>
          </cell>
        </row>
        <row r="2133">
          <cell r="A2133">
            <v>42429</v>
          </cell>
          <cell r="B2133" t="str">
            <v>ESQUI TRIPLO, EM TUBO DE ACO CARBONO, PINTURA NO PROCESSO ELETROSTATICO - EQUIPAMENTO DE GINASTICA PARA ACADEMIA AO AR LIVRE / ACADEMIA DA TERCEIRA IDADE - ATI</v>
          </cell>
          <cell r="C2133" t="str">
            <v xml:space="preserve">UN    </v>
          </cell>
          <cell r="D2133" t="str">
            <v>AS</v>
          </cell>
          <cell r="E2133" t="str">
            <v>4.775,51</v>
          </cell>
        </row>
        <row r="2134">
          <cell r="A2134">
            <v>39616</v>
          </cell>
          <cell r="B2134" t="str">
            <v>ESTABILIZADOR BIVOLT AUTOMATICO, 1000 VA</v>
          </cell>
          <cell r="C2134" t="str">
            <v xml:space="preserve">UN    </v>
          </cell>
          <cell r="D2134" t="str">
            <v>AS</v>
          </cell>
          <cell r="E2134" t="str">
            <v>424,25</v>
          </cell>
        </row>
        <row r="2135">
          <cell r="A2135">
            <v>39618</v>
          </cell>
          <cell r="B2135" t="str">
            <v>ESTABILIZADOR BIVOLT AUTOMATICO, 1500 VA</v>
          </cell>
          <cell r="C2135" t="str">
            <v xml:space="preserve">UN    </v>
          </cell>
          <cell r="D2135" t="str">
            <v>AS</v>
          </cell>
          <cell r="E2135" t="str">
            <v>769,52</v>
          </cell>
        </row>
        <row r="2136">
          <cell r="A2136">
            <v>39619</v>
          </cell>
          <cell r="B2136" t="str">
            <v>ESTABILIZADOR BIVOLT AUTOMATICO, 2000 VA</v>
          </cell>
          <cell r="C2136" t="str">
            <v xml:space="preserve">UN    </v>
          </cell>
          <cell r="D2136" t="str">
            <v>AS</v>
          </cell>
          <cell r="E2136" t="str">
            <v>1.053,93</v>
          </cell>
        </row>
        <row r="2137">
          <cell r="A2137">
            <v>39613</v>
          </cell>
          <cell r="B2137" t="str">
            <v>ESTABILIZADOR BIVOLT AUTOMATICO, 300 VA</v>
          </cell>
          <cell r="C2137" t="str">
            <v xml:space="preserve">UN    </v>
          </cell>
          <cell r="D2137" t="str">
            <v>AS</v>
          </cell>
          <cell r="E2137" t="str">
            <v>168,52</v>
          </cell>
        </row>
        <row r="2138">
          <cell r="A2138">
            <v>39614</v>
          </cell>
          <cell r="B2138" t="str">
            <v>ESTABILIZADOR BIVOLT AUTOMATICO, 500 VA</v>
          </cell>
          <cell r="C2138" t="str">
            <v xml:space="preserve">UN    </v>
          </cell>
          <cell r="D2138" t="str">
            <v>AS</v>
          </cell>
          <cell r="E2138" t="str">
            <v>245,86</v>
          </cell>
        </row>
        <row r="2139">
          <cell r="A2139">
            <v>38538</v>
          </cell>
          <cell r="B2139" t="str">
            <v>ESTACA PRE-MOLDADA MACICA DE CONCRETO VIBRADO ARMADO, PARA CARGA DE 25 T, SECAO QUADRADA DE *16 X 16*, COM ANEL METALICO INCORPORADO A PECA (SOMENTE FORNECIMENTO)</v>
          </cell>
          <cell r="C2139" t="str">
            <v xml:space="preserve">M     </v>
          </cell>
          <cell r="D2139" t="str">
            <v>AS</v>
          </cell>
          <cell r="E2139" t="str">
            <v>56,00</v>
          </cell>
        </row>
        <row r="2140">
          <cell r="A2140">
            <v>38539</v>
          </cell>
          <cell r="B2140" t="str">
            <v>ESTACA PRE-MOLDADA MACICA DE CONCRETO VIBRADO ARMADO, PARA CARGA DE 50 T, SECAO QUADRADA, COM ANEL METALICO INCORPORADO A PECA (SOMENTE FORNECIMENTO)</v>
          </cell>
          <cell r="C2140" t="str">
            <v xml:space="preserve">M     </v>
          </cell>
          <cell r="D2140" t="str">
            <v>AS</v>
          </cell>
          <cell r="E2140" t="str">
            <v>76,15</v>
          </cell>
        </row>
        <row r="2141">
          <cell r="A2141">
            <v>38540</v>
          </cell>
          <cell r="B2141" t="str">
            <v>ESTACA PRE-MOLDADA VAZADA DE CONCRETO CENTRIFUGADO, PARA CARGA DE 100 T, SECAO CIRCULAR, COM ANEL METALICO INCORPORADO A PECA (SOMENTE FORNECIMENTO)</v>
          </cell>
          <cell r="C2141" t="str">
            <v xml:space="preserve">M     </v>
          </cell>
          <cell r="D2141" t="str">
            <v>AS</v>
          </cell>
          <cell r="E2141" t="str">
            <v>195,16</v>
          </cell>
        </row>
        <row r="2142">
          <cell r="A2142">
            <v>38384</v>
          </cell>
          <cell r="B2142" t="str">
            <v>ESTILETE DE METAL, LAMINA 18 MM</v>
          </cell>
          <cell r="C2142" t="str">
            <v xml:space="preserve">UN    </v>
          </cell>
          <cell r="D2142" t="str">
            <v>CR</v>
          </cell>
          <cell r="E2142" t="str">
            <v>16,81</v>
          </cell>
        </row>
        <row r="2143">
          <cell r="A2143">
            <v>13</v>
          </cell>
          <cell r="B2143" t="str">
            <v>ESTOPA</v>
          </cell>
          <cell r="C2143" t="str">
            <v xml:space="preserve">KG    </v>
          </cell>
          <cell r="D2143" t="str">
            <v>CR</v>
          </cell>
          <cell r="E2143" t="str">
            <v>18,35</v>
          </cell>
        </row>
        <row r="2144">
          <cell r="A2144">
            <v>2762</v>
          </cell>
          <cell r="B2144" t="str">
            <v>ESTOPIM SIMPLES</v>
          </cell>
          <cell r="C2144" t="str">
            <v xml:space="preserve">M     </v>
          </cell>
          <cell r="D2144" t="str">
            <v>AS</v>
          </cell>
          <cell r="E2144" t="str">
            <v>7,25</v>
          </cell>
        </row>
        <row r="2145">
          <cell r="A2145">
            <v>21142</v>
          </cell>
          <cell r="B2145" t="str">
            <v>ESTRIBO COM PARAFUSO EM CHAPA DE FERRO FUNDIDO DE 2" X 3/16" X 35 CM, SECAO "U", PARA MADEIRAMENTO DE TELHADO</v>
          </cell>
          <cell r="C2145" t="str">
            <v xml:space="preserve">UN    </v>
          </cell>
          <cell r="D2145" t="str">
            <v>CR</v>
          </cell>
          <cell r="E2145" t="str">
            <v>19,09</v>
          </cell>
        </row>
        <row r="2146">
          <cell r="A2146">
            <v>4223</v>
          </cell>
          <cell r="B2146" t="str">
            <v>ETANOL</v>
          </cell>
          <cell r="C2146" t="str">
            <v xml:space="preserve">L     </v>
          </cell>
          <cell r="D2146" t="str">
            <v xml:space="preserve">C </v>
          </cell>
          <cell r="E2146" t="str">
            <v>4,21</v>
          </cell>
        </row>
        <row r="2147">
          <cell r="A2147">
            <v>37372</v>
          </cell>
          <cell r="B2147" t="str">
            <v>EXAMES - HORISTA (COLETADO CAIXA)</v>
          </cell>
          <cell r="C2147" t="str">
            <v xml:space="preserve">H     </v>
          </cell>
          <cell r="D2147" t="str">
            <v xml:space="preserve">C </v>
          </cell>
          <cell r="E2147" t="str">
            <v>0,55</v>
          </cell>
        </row>
        <row r="2148">
          <cell r="A2148">
            <v>40863</v>
          </cell>
          <cell r="B2148" t="str">
            <v>EXAMES - MENSALISTA (COLETADO CAIXA)</v>
          </cell>
          <cell r="C2148" t="str">
            <v xml:space="preserve">MES   </v>
          </cell>
          <cell r="D2148" t="str">
            <v xml:space="preserve">C </v>
          </cell>
          <cell r="E2148" t="str">
            <v>103,70</v>
          </cell>
        </row>
        <row r="2149">
          <cell r="A2149">
            <v>38475</v>
          </cell>
          <cell r="B2149" t="str">
            <v>EXTENSAO DE SOLDA 201 ACETILENO, E = *1,5 A 2,5* MM</v>
          </cell>
          <cell r="C2149" t="str">
            <v xml:space="preserve">UN    </v>
          </cell>
          <cell r="D2149" t="str">
            <v>CR</v>
          </cell>
          <cell r="E2149" t="str">
            <v>22,61</v>
          </cell>
        </row>
        <row r="2150">
          <cell r="A2150">
            <v>38474</v>
          </cell>
          <cell r="B2150" t="str">
            <v>EXTENSAO DE SOLDA 201 GLP, E = *2,5 A 4,0* MM</v>
          </cell>
          <cell r="C2150" t="str">
            <v xml:space="preserve">UN    </v>
          </cell>
          <cell r="D2150" t="str">
            <v>CR</v>
          </cell>
          <cell r="E2150" t="str">
            <v>27,96</v>
          </cell>
        </row>
        <row r="2151">
          <cell r="A2151">
            <v>10886</v>
          </cell>
          <cell r="B2151" t="str">
            <v>EXTINTOR DE INCENDIO PORTATIL COM CARGA DE AGUA PRESSURIZADA DE 10 L, CLASSE A</v>
          </cell>
          <cell r="C2151" t="str">
            <v xml:space="preserve">UN    </v>
          </cell>
          <cell r="D2151" t="str">
            <v>CR</v>
          </cell>
          <cell r="E2151" t="str">
            <v>166,25</v>
          </cell>
        </row>
        <row r="2152">
          <cell r="A2152">
            <v>10888</v>
          </cell>
          <cell r="B2152" t="str">
            <v>EXTINTOR DE INCENDIO PORTATIL COM CARGA DE GAS CARBONICO CO2 DE 4 KG, CLASSE BC</v>
          </cell>
          <cell r="C2152" t="str">
            <v xml:space="preserve">UN    </v>
          </cell>
          <cell r="D2152" t="str">
            <v>CR</v>
          </cell>
          <cell r="E2152" t="str">
            <v>526,15</v>
          </cell>
        </row>
        <row r="2153">
          <cell r="A2153">
            <v>10889</v>
          </cell>
          <cell r="B2153" t="str">
            <v>EXTINTOR DE INCENDIO PORTATIL COM CARGA DE GAS CARBONICO CO2 DE 6 KG, CLASSE BC</v>
          </cell>
          <cell r="C2153" t="str">
            <v xml:space="preserve">UN    </v>
          </cell>
          <cell r="D2153" t="str">
            <v>CR</v>
          </cell>
          <cell r="E2153" t="str">
            <v>570,00</v>
          </cell>
        </row>
        <row r="2154">
          <cell r="A2154">
            <v>10890</v>
          </cell>
          <cell r="B2154" t="str">
            <v>EXTINTOR DE INCENDIO PORTATIL COM CARGA DE PO QUIMICO SECO (PQS) DE 12 KG, CLASSE BC</v>
          </cell>
          <cell r="C2154" t="str">
            <v xml:space="preserve">UN    </v>
          </cell>
          <cell r="D2154" t="str">
            <v>CR</v>
          </cell>
          <cell r="E2154" t="str">
            <v>263,07</v>
          </cell>
        </row>
        <row r="2155">
          <cell r="A2155">
            <v>10891</v>
          </cell>
          <cell r="B2155" t="str">
            <v>EXTINTOR DE INCENDIO PORTATIL COM CARGA DE PO QUIMICO SECO (PQS) DE 4 KG, CLASSE BC</v>
          </cell>
          <cell r="C2155" t="str">
            <v xml:space="preserve">UN    </v>
          </cell>
          <cell r="D2155" t="str">
            <v>CR</v>
          </cell>
          <cell r="E2155" t="str">
            <v>160,76</v>
          </cell>
        </row>
        <row r="2156">
          <cell r="A2156">
            <v>10892</v>
          </cell>
          <cell r="B2156" t="str">
            <v>EXTINTOR DE INCENDIO PORTATIL COM CARGA DE PO QUIMICO SECO (PQS) DE 6 KG, CLASSE BC</v>
          </cell>
          <cell r="C2156" t="str">
            <v xml:space="preserve">UN    </v>
          </cell>
          <cell r="D2156" t="str">
            <v xml:space="preserve">C </v>
          </cell>
          <cell r="E2156" t="str">
            <v>190,00</v>
          </cell>
        </row>
        <row r="2157">
          <cell r="A2157">
            <v>20977</v>
          </cell>
          <cell r="B2157" t="str">
            <v>EXTINTOR DE INCENDIO PORTATIL COM CARGA DE PO QUIMICO SECO (PQS) DE 8 KG, CLASSE BC</v>
          </cell>
          <cell r="C2157" t="str">
            <v xml:space="preserve">UN    </v>
          </cell>
          <cell r="D2157" t="str">
            <v>CR</v>
          </cell>
          <cell r="E2157" t="str">
            <v>226,53</v>
          </cell>
        </row>
        <row r="2158">
          <cell r="A2158">
            <v>3073</v>
          </cell>
          <cell r="B2158" t="str">
            <v>EXTREMIDADE PVC PBA, BF, JE, DN 100/ DE 110 MM (NBR 10351)</v>
          </cell>
          <cell r="C2158" t="str">
            <v xml:space="preserve">UN    </v>
          </cell>
          <cell r="D2158" t="str">
            <v>AS</v>
          </cell>
          <cell r="E2158" t="str">
            <v>197,82</v>
          </cell>
        </row>
        <row r="2159">
          <cell r="A2159">
            <v>3068</v>
          </cell>
          <cell r="B2159" t="str">
            <v>EXTREMIDADE PVC PBA, BF, JE, DN 50 / DE 60 MM (NBR 10351)</v>
          </cell>
          <cell r="C2159" t="str">
            <v xml:space="preserve">UN    </v>
          </cell>
          <cell r="D2159" t="str">
            <v>AS</v>
          </cell>
          <cell r="E2159" t="str">
            <v>39,55</v>
          </cell>
        </row>
        <row r="2160">
          <cell r="A2160">
            <v>3074</v>
          </cell>
          <cell r="B2160" t="str">
            <v>EXTREMIDADE PVC PBA, BF, JE, DN 75/ DE 85 MM (NBR 10351)</v>
          </cell>
          <cell r="C2160" t="str">
            <v xml:space="preserve">UN    </v>
          </cell>
          <cell r="D2160" t="str">
            <v>AS</v>
          </cell>
          <cell r="E2160" t="str">
            <v>124,89</v>
          </cell>
        </row>
        <row r="2161">
          <cell r="A2161">
            <v>3076</v>
          </cell>
          <cell r="B2161" t="str">
            <v>EXTREMIDADE PVC PBA, PF, JE, DN 100 / DE 110 MM (NBR 10351)</v>
          </cell>
          <cell r="C2161" t="str">
            <v xml:space="preserve">UN    </v>
          </cell>
          <cell r="D2161" t="str">
            <v>AS</v>
          </cell>
          <cell r="E2161" t="str">
            <v>162,63</v>
          </cell>
        </row>
        <row r="2162">
          <cell r="A2162">
            <v>3072</v>
          </cell>
          <cell r="B2162" t="str">
            <v>EXTREMIDADE PVC PBA, PF, JE, DN 50/ DE 60 MM (NBR 10351)</v>
          </cell>
          <cell r="C2162" t="str">
            <v xml:space="preserve">UN    </v>
          </cell>
          <cell r="D2162" t="str">
            <v>AS</v>
          </cell>
          <cell r="E2162" t="str">
            <v>40,97</v>
          </cell>
        </row>
        <row r="2163">
          <cell r="A2163">
            <v>3075</v>
          </cell>
          <cell r="B2163" t="str">
            <v>EXTREMIDADE PVC PBA, PF, JE, DN 75 / DE 85 MM (NBR 10351)</v>
          </cell>
          <cell r="C2163" t="str">
            <v xml:space="preserve">UN    </v>
          </cell>
          <cell r="D2163" t="str">
            <v>AS</v>
          </cell>
          <cell r="E2163" t="str">
            <v>102,77</v>
          </cell>
        </row>
        <row r="2164">
          <cell r="A2164">
            <v>10780</v>
          </cell>
          <cell r="B2164" t="str">
            <v>EXTREMIDADE/TUBETE PARA HIDROMETRO PVC, COM ROSCA, CURTA, COM BUCHA LATAO, 1/2"</v>
          </cell>
          <cell r="C2164" t="str">
            <v xml:space="preserve">UN    </v>
          </cell>
          <cell r="D2164" t="str">
            <v>AS</v>
          </cell>
          <cell r="E2164" t="str">
            <v>8,68</v>
          </cell>
        </row>
        <row r="2165">
          <cell r="A2165">
            <v>10781</v>
          </cell>
          <cell r="B2165" t="str">
            <v>EXTREMIDADE/TUBETE PARA HIDROMETRO PVC, COM ROSCA, CURTA, COM BUCHA LATAO, 3/4"</v>
          </cell>
          <cell r="C2165" t="str">
            <v xml:space="preserve">UN    </v>
          </cell>
          <cell r="D2165" t="str">
            <v>AS</v>
          </cell>
          <cell r="E2165" t="str">
            <v>13,93</v>
          </cell>
        </row>
        <row r="2166">
          <cell r="A2166">
            <v>20106</v>
          </cell>
          <cell r="B2166" t="str">
            <v>EXTREMIDADE/TUBETE PARA HIDROMETRO PVC, COM ROSCA, CURTA, SEM BUCHA LATAO, 1/2"</v>
          </cell>
          <cell r="C2166" t="str">
            <v xml:space="preserve">UN    </v>
          </cell>
          <cell r="D2166" t="str">
            <v>AS</v>
          </cell>
          <cell r="E2166" t="str">
            <v>4,59</v>
          </cell>
        </row>
        <row r="2167">
          <cell r="A2167">
            <v>20107</v>
          </cell>
          <cell r="B2167" t="str">
            <v>EXTREMIDADE/TUBETE PARA HIDROMETRO PVC, COM ROSCA, CURTA, SEM BUCHA LATAO, 3/4"</v>
          </cell>
          <cell r="C2167" t="str">
            <v xml:space="preserve">UN    </v>
          </cell>
          <cell r="D2167" t="str">
            <v>AS</v>
          </cell>
          <cell r="E2167" t="str">
            <v>5,26</v>
          </cell>
        </row>
        <row r="2168">
          <cell r="A2168">
            <v>20108</v>
          </cell>
          <cell r="B2168" t="str">
            <v>EXTREMIDADE/TUBETE PARA HIDROMETRO PVC, COM ROSCA, LONGA, SEM BUCHA LATAO, 1/2"</v>
          </cell>
          <cell r="C2168" t="str">
            <v xml:space="preserve">UN    </v>
          </cell>
          <cell r="D2168" t="str">
            <v>AS</v>
          </cell>
          <cell r="E2168" t="str">
            <v>6,94</v>
          </cell>
        </row>
        <row r="2169">
          <cell r="A2169">
            <v>20109</v>
          </cell>
          <cell r="B2169" t="str">
            <v>EXTREMIDADE/TUBETE PARA HIDROMETRO PVC, COM ROSCA, LONGA, SEM BUCHA LATAO, 3/4"</v>
          </cell>
          <cell r="C2169" t="str">
            <v xml:space="preserve">UN    </v>
          </cell>
          <cell r="D2169" t="str">
            <v>AS</v>
          </cell>
          <cell r="E2169" t="str">
            <v>8,68</v>
          </cell>
        </row>
        <row r="2170">
          <cell r="A2170">
            <v>43612</v>
          </cell>
          <cell r="B2170" t="str">
            <v>FECHADRUA BICO DE PAPAGAIO PARA PORTA DE CORRER EXTERNA, EM ACO INOX COM ACABAMENTO CROMADO, MAQUINA COM 45 MM, INCLUINDO CHAVE TIPO CILINDRO</v>
          </cell>
          <cell r="C2170" t="str">
            <v xml:space="preserve">CJ    </v>
          </cell>
          <cell r="D2170" t="str">
            <v>CR</v>
          </cell>
          <cell r="E2170" t="str">
            <v>58,23</v>
          </cell>
        </row>
        <row r="2171">
          <cell r="A2171">
            <v>43613</v>
          </cell>
          <cell r="B2171" t="str">
            <v>FECHADRUA BICO DE PAPAGAIO PARA PORTA DE CORRER INTERNA, EM ACO INOX COM ACABAMENTO CROMADO, MAQUINA COM 45 MM, INCLUINDO CHAVE TIPO BIPARTIDA</v>
          </cell>
          <cell r="C2171" t="str">
            <v xml:space="preserve">CJ    </v>
          </cell>
          <cell r="D2171" t="str">
            <v>CR</v>
          </cell>
          <cell r="E2171" t="str">
            <v>48,21</v>
          </cell>
        </row>
        <row r="2172">
          <cell r="A2172">
            <v>11480</v>
          </cell>
          <cell r="B2172" t="str">
            <v>FECHADURA AUXILIAR DE SEGURANÃA PARA PORTA EXTERNA, EM ACO INOX, BROCA DE 45 A 55 MM, LINGUETA COM 3 AVANCOS, INCLUINDO 2 CHAVES TIPO CILINDRO</v>
          </cell>
          <cell r="C2172" t="str">
            <v xml:space="preserve">CJ    </v>
          </cell>
          <cell r="D2172" t="str">
            <v>CR</v>
          </cell>
          <cell r="E2172" t="str">
            <v>73,98</v>
          </cell>
        </row>
        <row r="2173">
          <cell r="A2173">
            <v>11469</v>
          </cell>
          <cell r="B2173" t="str">
            <v>FECHADURA DE EMBUTIR PARA GAVETA E MOVEIS DE MADEIRA, EM ACO INOX COM ACABAMENTO CROMADO, COM ABAS LATERAIS, CILINDRO COM 22 MM DE DIAMETRO, INCLUINDO CHAVE COM PERFIL METALICO E CAPA ESCAMOTEAVEL</v>
          </cell>
          <cell r="C2173" t="str">
            <v xml:space="preserve">UN    </v>
          </cell>
          <cell r="D2173" t="str">
            <v>CR</v>
          </cell>
          <cell r="E2173" t="str">
            <v>7,89</v>
          </cell>
        </row>
        <row r="2174">
          <cell r="A2174">
            <v>11468</v>
          </cell>
          <cell r="B2174" t="str">
            <v>FECHADURA DE SOBREPOR PARA GAVETAS E ARMARIOS, EM ACO INOX COM ACABAMENTO CROMADO, COM CILINDRO DE APROX 20 MM</v>
          </cell>
          <cell r="C2174" t="str">
            <v xml:space="preserve">UN    </v>
          </cell>
          <cell r="D2174" t="str">
            <v>CR</v>
          </cell>
          <cell r="E2174" t="str">
            <v>7,90</v>
          </cell>
        </row>
        <row r="2175">
          <cell r="A2175">
            <v>11484</v>
          </cell>
          <cell r="B2175" t="str">
            <v>FECHADURA DE SOBREPOR PARA PORTAO, EM ACO INOX COM ACABAMENTO CROMADO, CAIXA DE 100 MM, INCLUINDO CHAVE TIPO CILINDRO</v>
          </cell>
          <cell r="C2175" t="str">
            <v xml:space="preserve">UN    </v>
          </cell>
          <cell r="D2175" t="str">
            <v>CR</v>
          </cell>
          <cell r="E2175" t="str">
            <v>34,71</v>
          </cell>
        </row>
        <row r="2176">
          <cell r="A2176">
            <v>38155</v>
          </cell>
          <cell r="B2176" t="str">
            <v>FECHADURA DE SOBREPOR PARA PORTAO, EM ACO INOX COM ACABAMENTO CROMADO, CAIXA DE 100 MM, INCLUINDO CHAVE TIPO TETRA</v>
          </cell>
          <cell r="C2176" t="str">
            <v xml:space="preserve">UN    </v>
          </cell>
          <cell r="D2176" t="str">
            <v>CR</v>
          </cell>
          <cell r="E2176" t="str">
            <v>53,89</v>
          </cell>
        </row>
        <row r="2177">
          <cell r="A2177">
            <v>11467</v>
          </cell>
          <cell r="B2177" t="str">
            <v>FECHADURA DE SOBREPOR TIPO CAIXAO, EM FERRO COM ACABAMENTO RESINADO, SEM MACANETA, SEM CILINDRO, INCLUINDO CHAVE TIPO SIMPLES</v>
          </cell>
          <cell r="C2177" t="str">
            <v xml:space="preserve">UN    </v>
          </cell>
          <cell r="D2177" t="str">
            <v>CR</v>
          </cell>
          <cell r="E2177" t="str">
            <v>12,31</v>
          </cell>
        </row>
        <row r="2178">
          <cell r="A2178">
            <v>38153</v>
          </cell>
          <cell r="B2178" t="str">
            <v>FECHADURA ESPELHO PARA PORTA DE BANHEIRO, EM ACO INOX (MAQUINA, TESTA E CONTRA-TESTA) E EM ZAMAC (MACANETA, LINGUETA E TRINCOS) COM ACABAMENTO CROMADO, MAQUINA DE 40 MM, INCLUINDO CHAVE TIPO TRANQUETA</v>
          </cell>
          <cell r="C2178" t="str">
            <v xml:space="preserve">CJ    </v>
          </cell>
          <cell r="D2178" t="str">
            <v>CR</v>
          </cell>
          <cell r="E2178" t="str">
            <v>31,45</v>
          </cell>
        </row>
        <row r="2179">
          <cell r="A2179">
            <v>43607</v>
          </cell>
          <cell r="B2179" t="str">
            <v>FECHADURA ESPELHO PARA PORTA DE BANHEIRO, EM ACO INOX (MAQUINA, TESTA E CONTRA-TESTA) E EM ZAMAC (MACANETA, LINGUETA E TRINCOS) COM ACABAMENTO CROMADO, MAQUINA DE 55 MM, INCLUINDO CHAVE TIPO TRANQUETA</v>
          </cell>
          <cell r="C2179" t="str">
            <v xml:space="preserve">UN    </v>
          </cell>
          <cell r="D2179" t="str">
            <v>CR</v>
          </cell>
          <cell r="E2179" t="str">
            <v>59,49</v>
          </cell>
        </row>
        <row r="2180">
          <cell r="A2180">
            <v>3080</v>
          </cell>
          <cell r="B2180" t="str">
            <v>FECHADURA ESPELHO PARA PORTA EXTERNA, EM ACO INOX (MAQUINA, TESTA E CONTRA-TESTA) E EM ZAMAC (MACANETA, LINGUETA E TRINCOS) COM ACABAMENTO CROMADO, MAQUINA DE 40 MM, INCLUINDO CHAVE TIPO CILINDRO</v>
          </cell>
          <cell r="C2180" t="str">
            <v xml:space="preserve">CJ    </v>
          </cell>
          <cell r="D2180" t="str">
            <v xml:space="preserve">C </v>
          </cell>
          <cell r="E2180" t="str">
            <v>40,00</v>
          </cell>
        </row>
        <row r="2181">
          <cell r="A2181">
            <v>3081</v>
          </cell>
          <cell r="B2181" t="str">
            <v>FECHADURA ESPELHO PARA PORTA EXTERNA, EM ACO INOX (MAQUINA, TESTA E CONTRA-TESTA) E EM ZAMAC (MACANETA, LINGUETA E TRINCOS) COM ACABAMENTO CROMADO, MAQUINA DE 55 MM, INCLUINDO CHAVE TIPO CILINDRO</v>
          </cell>
          <cell r="C2181" t="str">
            <v xml:space="preserve">CJ    </v>
          </cell>
          <cell r="D2181" t="str">
            <v>CR</v>
          </cell>
          <cell r="E2181" t="str">
            <v>79,14</v>
          </cell>
        </row>
        <row r="2182">
          <cell r="A2182">
            <v>3090</v>
          </cell>
          <cell r="B2182" t="str">
            <v>FECHADURA ESPELHO PARA PORTA INTERNA, EM ACO INOX (MAQUINA, TESTA E CONTRA-TESTA) E EM ZAMAC (MACANETA, LINGUETA E TRINCOS) COM ACABAMENTO CROMADO, MAQUINA DE 40 MM, INCLUINDO CHAVE TIPO INTERNA</v>
          </cell>
          <cell r="C2182" t="str">
            <v xml:space="preserve">CJ    </v>
          </cell>
          <cell r="D2182" t="str">
            <v>CR</v>
          </cell>
          <cell r="E2182" t="str">
            <v>35,70</v>
          </cell>
        </row>
        <row r="2183">
          <cell r="A2183">
            <v>43611</v>
          </cell>
          <cell r="B2183" t="str">
            <v>FECHADURA ESPELHO PARA PORTA INTERNA, EM ACO INOX (MAQUINA, TESTA E CONTRA-TESTA) E EM ZAMAC (MACANETA, LINGUETA E TRINCOS) COM ACABAMENTO CROMADO, MAQUINA DE 55 MM, INCLUINDO CHAVE TIPO INTERNA</v>
          </cell>
          <cell r="C2183" t="str">
            <v xml:space="preserve">CJ    </v>
          </cell>
          <cell r="D2183" t="str">
            <v>CR</v>
          </cell>
          <cell r="E2183" t="str">
            <v>59,24</v>
          </cell>
        </row>
        <row r="2184">
          <cell r="A2184">
            <v>3103</v>
          </cell>
          <cell r="B2184" t="str">
            <v>FECHADURA PARA PORTA PIVOTANTE DE VIDRO TEMPERADO, EM ACO INOX COM ACABAMENTO CROMADO, RECORTE PADRAO SANTA MARINA, COM CILINDRO EM LATAO, INCLUINDO CHAVE TIPO CILINDRO</v>
          </cell>
          <cell r="C2184" t="str">
            <v xml:space="preserve">UN    </v>
          </cell>
          <cell r="D2184" t="str">
            <v>CR</v>
          </cell>
          <cell r="E2184" t="str">
            <v>29,60</v>
          </cell>
        </row>
        <row r="2185">
          <cell r="A2185">
            <v>3097</v>
          </cell>
          <cell r="B2185" t="str">
            <v>FECHADURA ROSETA REDONDA PARA PORTA DE BANHEIRO, EM ACO INOX (MAQUINA, TESTA E CONTRA-TESTA) E EM ZAMAC (MACANETA, LINGUETA E TRINCOS) COM ACABAMENTO CROMADO, MAQUINA DE 40 MM, INCLUINDO CHAVE TIPO TRANQUETA</v>
          </cell>
          <cell r="C2185" t="str">
            <v xml:space="preserve">CJ    </v>
          </cell>
          <cell r="D2185" t="str">
            <v>CR</v>
          </cell>
          <cell r="E2185" t="str">
            <v>44,78</v>
          </cell>
        </row>
        <row r="2186">
          <cell r="A2186">
            <v>3099</v>
          </cell>
          <cell r="B2186" t="str">
            <v>FECHADURA ROSETA REDONDA PARA PORTA DE BANHEIRO, EM ACO INOX (MAQUINA, TESTA E CONTRA-TESTA) E EM ZAMAC (MACANETA, LINGUETA E TRINCOS) COM ACABAMENTO CROMADO, MAQUINA DE 55 MM, INCLUINDO CHAVE TIPO TRANQUETA</v>
          </cell>
          <cell r="C2186" t="str">
            <v xml:space="preserve">CJ    </v>
          </cell>
          <cell r="D2186" t="str">
            <v>CR</v>
          </cell>
          <cell r="E2186" t="str">
            <v>71,71</v>
          </cell>
        </row>
        <row r="2187">
          <cell r="A2187">
            <v>38151</v>
          </cell>
          <cell r="B2187" t="str">
            <v>FECHADURA ROSETA REDONDA PARA PORTA EXTERNA, EM ACO INOX (MAQUINA, TESTA E CONTRA-TESTA) E EM ZAMAC (MACANETA, LINGUETA E TRINCOS) COM ACABAMENTO CROMADO, MAQUINA DE 40 MM, INCLUINDO CHAVE TIPO CILINDRO</v>
          </cell>
          <cell r="C2187" t="str">
            <v xml:space="preserve">CJ    </v>
          </cell>
          <cell r="D2187" t="str">
            <v>CR</v>
          </cell>
          <cell r="E2187" t="str">
            <v>51,99</v>
          </cell>
        </row>
        <row r="2188">
          <cell r="A2188">
            <v>38152</v>
          </cell>
          <cell r="B2188" t="str">
            <v>FECHADURA ROSETA REDONDA PARA PORTA EXTERNA, EM ACO INOX (MAQUINA, TESTA E CONTRA-TESTA) E EM ZAMAC (MACANETA, LINGUETA E TRINCOS) COM ACABAMENTO CROMADO, MAQUINA DE 55 MM, INCLUINDO CHAVE TIPO CILINDRO</v>
          </cell>
          <cell r="C2188" t="str">
            <v xml:space="preserve">CJ    </v>
          </cell>
          <cell r="D2188" t="str">
            <v>CR</v>
          </cell>
          <cell r="E2188" t="str">
            <v>83,86</v>
          </cell>
        </row>
        <row r="2189">
          <cell r="A2189">
            <v>43610</v>
          </cell>
          <cell r="B2189" t="str">
            <v>FECHADURA ROSETA REDONDA PARA PORTA INTERNA, EM ACO INOX (MAQUINA, TESTA E CONTRA-TESTA) E EM ZAMAC (MACANETA, LINGUETA E TRINCOS) COM ACABAMENTO CROMADO, MAQUINA DE 40 MM, INCLUINDO CHAVE TIPO INTERNA</v>
          </cell>
          <cell r="C2189" t="str">
            <v xml:space="preserve">UN    </v>
          </cell>
          <cell r="D2189" t="str">
            <v>CR</v>
          </cell>
          <cell r="E2189" t="str">
            <v>44,43</v>
          </cell>
        </row>
        <row r="2190">
          <cell r="A2190">
            <v>3093</v>
          </cell>
          <cell r="B2190" t="str">
            <v>FECHADURA ROSETA REDONDA PARA PORTA INTERNA, EM ACO INOX (MAQUINA, TESTA E CONTRA-TESTA) E EM ZAMAC (MACANETA, LINGUETA E TRINCOS) COM ACABAMENTO CROMADO, MAQUINA DE 55 MM, INCLUINDO CHAVE TIPO INTERNA</v>
          </cell>
          <cell r="C2190" t="str">
            <v xml:space="preserve">CJ    </v>
          </cell>
          <cell r="D2190" t="str">
            <v>CR</v>
          </cell>
          <cell r="E2190" t="str">
            <v>71,71</v>
          </cell>
        </row>
        <row r="2191">
          <cell r="A2191">
            <v>38165</v>
          </cell>
          <cell r="B2191" t="str">
            <v>FECHO / FECHADURA COM PUXADOR CONCHA, COM TRANCA TIPO TRAVA, PARA JANELA / PORTA DE CORRER (INCLUI TESTA, FECHADURA, PUXADOR) - COMPLETA</v>
          </cell>
          <cell r="C2191" t="str">
            <v xml:space="preserve">CJ    </v>
          </cell>
          <cell r="D2191" t="str">
            <v>CR</v>
          </cell>
          <cell r="E2191" t="str">
            <v>56,11</v>
          </cell>
        </row>
        <row r="2192">
          <cell r="A2192">
            <v>38177</v>
          </cell>
          <cell r="B2192" t="str">
            <v>FECHO / TRINCO TIPO AVIAO, EM ZAMAC CROMADO, *60* MM, PARA JANELAS - INCLUI PARAFUSOS</v>
          </cell>
          <cell r="C2192" t="str">
            <v xml:space="preserve">UN    </v>
          </cell>
          <cell r="D2192" t="str">
            <v>CR</v>
          </cell>
          <cell r="E2192" t="str">
            <v>16,67</v>
          </cell>
        </row>
        <row r="2193">
          <cell r="A2193">
            <v>11458</v>
          </cell>
          <cell r="B2193" t="str">
            <v>FECHO DE SEGURANCA, TIPO BATOM, EM LATAO / ZAMAC, CROMADO, PARA PORTAS E JANELAS - INCLUI PARAFUSOS</v>
          </cell>
          <cell r="C2193" t="str">
            <v xml:space="preserve">UN    </v>
          </cell>
          <cell r="D2193" t="str">
            <v>CR</v>
          </cell>
          <cell r="E2193" t="str">
            <v>19,90</v>
          </cell>
        </row>
        <row r="2194">
          <cell r="A2194">
            <v>3108</v>
          </cell>
          <cell r="B2194" t="str">
            <v>FECHO QUEBRA UNHA, EM LATAO COM ACABAMENTO CROMADO, DE EMBUTIR, COM COMANDO ALAVANCA, ALTURA DE DE 22 CM, LARGURA MINIMA DE 1,90 CM E ESPESSURA MINIMA DE 1,90 MM, PARA PORTAS E JANELAS (INCLUI PARAFUSOS)</v>
          </cell>
          <cell r="C2194" t="str">
            <v xml:space="preserve">UN    </v>
          </cell>
          <cell r="D2194" t="str">
            <v>CR</v>
          </cell>
          <cell r="E2194" t="str">
            <v>84,61</v>
          </cell>
        </row>
        <row r="2195">
          <cell r="A2195">
            <v>3105</v>
          </cell>
          <cell r="B2195" t="str">
            <v>FECHO QUEBRA UNHA, EM LATAO COM ACABAMENTO CROMADO, DE EMBUTIR, COM COMANDO ALAVANCA, ALTURA DE DE 40 CM, LARGURA MINIMA DE 1,90 CM E ESPESSURA MINIMA DE 1,90 MM, PARA PORTAS E JANELAS (INCLUI PARAFUSOS)</v>
          </cell>
          <cell r="C2195" t="str">
            <v xml:space="preserve">UN    </v>
          </cell>
          <cell r="D2195" t="str">
            <v>CR</v>
          </cell>
          <cell r="E2195" t="str">
            <v>110,67</v>
          </cell>
        </row>
        <row r="2196">
          <cell r="A2196">
            <v>38178</v>
          </cell>
          <cell r="B2196" t="str">
            <v>FECHO QUEBRA UNHA, EM LATAO COM ACABAMENTO CROMADO, DE EMBUTIR, COM COMANDO DESLIZANTE, ALTURA DE 12 CM, LARGURA MINIMA DE 1,90 CM E ESPESSURA MINIMA DE 1,90 MM</v>
          </cell>
          <cell r="C2196" t="str">
            <v xml:space="preserve">UN    </v>
          </cell>
          <cell r="D2196" t="str">
            <v>CR</v>
          </cell>
          <cell r="E2196" t="str">
            <v>18,34</v>
          </cell>
        </row>
        <row r="2197">
          <cell r="A2197">
            <v>43575</v>
          </cell>
          <cell r="B2197" t="str">
            <v>FECHO QUEBRA UNHA, EM LATAO COM ACABAMENTO CROMADO, DE EMBUTIR, COM COMANDO DESLIZANTE, ALTURA DE 22 CM, LARGURA MINIMA DE 1,90 CM E ESPESSURA MINIMA DE 1,90 MM</v>
          </cell>
          <cell r="C2197" t="str">
            <v xml:space="preserve">UN    </v>
          </cell>
          <cell r="D2197" t="str">
            <v>CR</v>
          </cell>
          <cell r="E2197" t="str">
            <v>39,74</v>
          </cell>
        </row>
        <row r="2198">
          <cell r="A2198">
            <v>43577</v>
          </cell>
          <cell r="B2198" t="str">
            <v>FECHO QUEBRA UNHA, EM LATAO COM ACABAMENTO CROMADO, DE EMBUTIR, COM COMANDO DESLIZANTE, ALTURA DE 40 CM, LARGURA MINIMA DE 1,90 CM E ESPESSURA MINIMA DE 1,90 MM</v>
          </cell>
          <cell r="C2198" t="str">
            <v xml:space="preserve">UN    </v>
          </cell>
          <cell r="D2198" t="str">
            <v>CR</v>
          </cell>
          <cell r="E2198" t="str">
            <v>69,10</v>
          </cell>
        </row>
        <row r="2199">
          <cell r="A2199">
            <v>42481</v>
          </cell>
          <cell r="B2199" t="str">
            <v>FELTRO EM LA DE ROCHA, 1 FACE REVESTIDA COM PAPEL ALUMINIZADO, EM ROLO, DENSIDADE = 32 KG/M3, E=*50* MM (COLETADO CAIXA)</v>
          </cell>
          <cell r="C2199" t="str">
            <v xml:space="preserve">M2    </v>
          </cell>
          <cell r="D2199" t="str">
            <v>AS</v>
          </cell>
          <cell r="E2199" t="str">
            <v>29,26</v>
          </cell>
        </row>
        <row r="2200">
          <cell r="A2200">
            <v>43458</v>
          </cell>
          <cell r="B2200" t="str">
            <v>FERRAMENTAS - FAMILIA ALMOXARIFE - HORISTA (ENCARGOS COMPLEMENTARES - COLETADO CAIXA)</v>
          </cell>
          <cell r="C2200" t="str">
            <v xml:space="preserve">H     </v>
          </cell>
          <cell r="D2200" t="str">
            <v xml:space="preserve">C </v>
          </cell>
          <cell r="E2200" t="str">
            <v>0,04</v>
          </cell>
        </row>
        <row r="2201">
          <cell r="A2201">
            <v>43470</v>
          </cell>
          <cell r="B2201" t="str">
            <v>FERRAMENTAS - FAMILIA ALMOXARIFE - MENSALISTA (ENCARGOS COMPLEMENTARES - COLETADO CAIXA)</v>
          </cell>
          <cell r="C2201" t="str">
            <v xml:space="preserve">MES   </v>
          </cell>
          <cell r="D2201" t="str">
            <v xml:space="preserve">C </v>
          </cell>
          <cell r="E2201" t="str">
            <v>7,90</v>
          </cell>
        </row>
        <row r="2202">
          <cell r="A2202">
            <v>43459</v>
          </cell>
          <cell r="B2202" t="str">
            <v>FERRAMENTAS - FAMILIA CARPINTEIRO DE FORMAS - HORISTA (ENCARGOS COMPLEMENTARES - COLETADO CAIXA)</v>
          </cell>
          <cell r="C2202" t="str">
            <v xml:space="preserve">H     </v>
          </cell>
          <cell r="D2202" t="str">
            <v xml:space="preserve">C </v>
          </cell>
          <cell r="E2202" t="str">
            <v>0,38</v>
          </cell>
        </row>
        <row r="2203">
          <cell r="A2203">
            <v>43471</v>
          </cell>
          <cell r="B2203" t="str">
            <v>FERRAMENTAS - FAMILIA CARPINTEIRO DE FORMAS - MENSALISTA (ENCARGOS COMPLEMENTARES - COLETADO CAIXA)</v>
          </cell>
          <cell r="C2203" t="str">
            <v xml:space="preserve">MES   </v>
          </cell>
          <cell r="D2203" t="str">
            <v xml:space="preserve">C </v>
          </cell>
          <cell r="E2203" t="str">
            <v>71,44</v>
          </cell>
        </row>
        <row r="2204">
          <cell r="A2204">
            <v>43460</v>
          </cell>
          <cell r="B2204" t="str">
            <v>FERRAMENTAS - FAMILIA ELETRICISTA - HORISTA (ENCARGOS COMPLEMENTARES - COLETADO CAIXA)</v>
          </cell>
          <cell r="C2204" t="str">
            <v xml:space="preserve">H     </v>
          </cell>
          <cell r="D2204" t="str">
            <v xml:space="preserve">C </v>
          </cell>
          <cell r="E2204" t="str">
            <v>0,62</v>
          </cell>
        </row>
        <row r="2205">
          <cell r="A2205">
            <v>43472</v>
          </cell>
          <cell r="B2205" t="str">
            <v>FERRAMENTAS - FAMILIA ELETRICISTA - MENSALISTA (ENCARGOS COMPLEMENTARES - COLETADO CAIXA)</v>
          </cell>
          <cell r="C2205" t="str">
            <v xml:space="preserve">MES   </v>
          </cell>
          <cell r="D2205" t="str">
            <v xml:space="preserve">C </v>
          </cell>
          <cell r="E2205" t="str">
            <v>117,38</v>
          </cell>
        </row>
        <row r="2206">
          <cell r="A2206">
            <v>43461</v>
          </cell>
          <cell r="B2206" t="str">
            <v>FERRAMENTAS - FAMILIA ENCANADOR - HORISTA (ENCARGOS COMPLEMENTARES - COLETADO CAIXA)</v>
          </cell>
          <cell r="C2206" t="str">
            <v xml:space="preserve">H     </v>
          </cell>
          <cell r="D2206" t="str">
            <v xml:space="preserve">C </v>
          </cell>
          <cell r="E2206" t="str">
            <v>0,28</v>
          </cell>
        </row>
        <row r="2207">
          <cell r="A2207">
            <v>43473</v>
          </cell>
          <cell r="B2207" t="str">
            <v>FERRAMENTAS - FAMILIA ENCANADOR - MENSALISTA (ENCARGOS COMPLEMENTARES - COLETADO CAIXA)</v>
          </cell>
          <cell r="C2207" t="str">
            <v xml:space="preserve">MES   </v>
          </cell>
          <cell r="D2207" t="str">
            <v xml:space="preserve">C </v>
          </cell>
          <cell r="E2207" t="str">
            <v>53,34</v>
          </cell>
        </row>
        <row r="2208">
          <cell r="A2208">
            <v>43463</v>
          </cell>
          <cell r="B2208" t="str">
            <v>FERRAMENTAS - FAMILIA ENCARREGADO GERAL - HORISTA (ENCARGOS COMPLEMENTARES - COLETADO CAIXA)</v>
          </cell>
          <cell r="C2208" t="str">
            <v xml:space="preserve">H     </v>
          </cell>
          <cell r="D2208" t="str">
            <v xml:space="preserve">C </v>
          </cell>
          <cell r="E2208" t="str">
            <v>0,08</v>
          </cell>
        </row>
        <row r="2209">
          <cell r="A2209">
            <v>43475</v>
          </cell>
          <cell r="B2209" t="str">
            <v>FERRAMENTAS - FAMILIA ENCARREGADO GERAL - MENSALISTA (ENCARGOS COMPLEMENTARES - COLETADO CAIXA)</v>
          </cell>
          <cell r="C2209" t="str">
            <v xml:space="preserve">MES   </v>
          </cell>
          <cell r="D2209" t="str">
            <v xml:space="preserve">C </v>
          </cell>
          <cell r="E2209" t="str">
            <v>14,97</v>
          </cell>
        </row>
        <row r="2210">
          <cell r="A2210">
            <v>43462</v>
          </cell>
          <cell r="B2210" t="str">
            <v>FERRAMENTAS - FAMILIA ENGENHEIRO CIVIL - HORISTA (ENCARGOS COMPLEMENTARES - COLETADO CAIXA)</v>
          </cell>
          <cell r="C2210" t="str">
            <v xml:space="preserve">H     </v>
          </cell>
          <cell r="D2210" t="str">
            <v xml:space="preserve">C </v>
          </cell>
          <cell r="E2210" t="str">
            <v>0,01</v>
          </cell>
        </row>
        <row r="2211">
          <cell r="A2211">
            <v>43474</v>
          </cell>
          <cell r="B2211" t="str">
            <v>FERRAMENTAS - FAMILIA ENGENHEIRO CIVIL - MENSALISTA (ENCARGOS COMPLEMENTARES - COLETADO CAIXA)</v>
          </cell>
          <cell r="C2211" t="str">
            <v xml:space="preserve">MES   </v>
          </cell>
          <cell r="D2211" t="str">
            <v xml:space="preserve">C </v>
          </cell>
          <cell r="E2211" t="str">
            <v>1,60</v>
          </cell>
        </row>
        <row r="2212">
          <cell r="A2212">
            <v>43464</v>
          </cell>
          <cell r="B2212" t="str">
            <v>FERRAMENTAS - FAMILIA OPERADOR ESCAVADEIRA - HORISTA (ENCARGOS COMPLEMENTARES - COLETADO CAIXA)</v>
          </cell>
          <cell r="C2212" t="str">
            <v xml:space="preserve">H     </v>
          </cell>
          <cell r="D2212" t="str">
            <v xml:space="preserve">C </v>
          </cell>
          <cell r="E2212" t="str">
            <v>0,01</v>
          </cell>
        </row>
        <row r="2213">
          <cell r="A2213">
            <v>43476</v>
          </cell>
          <cell r="B2213" t="str">
            <v>FERRAMENTAS - FAMILIA OPERADOR ESCAVADEIRA - MENSALISTA (ENCARGOS COMPLEMENTARES - COLETADO CAIXA)</v>
          </cell>
          <cell r="C2213" t="str">
            <v xml:space="preserve">MES   </v>
          </cell>
          <cell r="D2213" t="str">
            <v xml:space="preserve">C </v>
          </cell>
          <cell r="E2213" t="str">
            <v>0,01</v>
          </cell>
        </row>
        <row r="2214">
          <cell r="A2214">
            <v>43465</v>
          </cell>
          <cell r="B2214" t="str">
            <v>FERRAMENTAS - FAMILIA PEDREIRO - HORISTA (ENCARGOS COMPLEMENTARES - COLETADO CAIXA)</v>
          </cell>
          <cell r="C2214" t="str">
            <v xml:space="preserve">H     </v>
          </cell>
          <cell r="D2214" t="str">
            <v xml:space="preserve">C </v>
          </cell>
          <cell r="E2214" t="str">
            <v>0,58</v>
          </cell>
        </row>
        <row r="2215">
          <cell r="A2215">
            <v>43477</v>
          </cell>
          <cell r="B2215" t="str">
            <v>FERRAMENTAS - FAMILIA PEDREIRO - MENSALISTA (ENCARGOS COMPLEMENTARES - COLETADO CAIXA)</v>
          </cell>
          <cell r="C2215" t="str">
            <v xml:space="preserve">MES   </v>
          </cell>
          <cell r="D2215" t="str">
            <v xml:space="preserve">C </v>
          </cell>
          <cell r="E2215" t="str">
            <v>110,22</v>
          </cell>
        </row>
        <row r="2216">
          <cell r="A2216">
            <v>43466</v>
          </cell>
          <cell r="B2216" t="str">
            <v>FERRAMENTAS - FAMILIA PINTOR - HORISTA (ENCARGOS COMPLEMENTARES - COLETADO CAIXA)</v>
          </cell>
          <cell r="C2216" t="str">
            <v xml:space="preserve">H     </v>
          </cell>
          <cell r="D2216" t="str">
            <v xml:space="preserve">C </v>
          </cell>
          <cell r="E2216" t="str">
            <v>1,27</v>
          </cell>
        </row>
        <row r="2217">
          <cell r="A2217">
            <v>43478</v>
          </cell>
          <cell r="B2217" t="str">
            <v>FERRAMENTAS - FAMILIA PINTOR - MENSALISTA (ENCARGOS COMPLEMENTARES - COLETADO CAIXA)</v>
          </cell>
          <cell r="C2217" t="str">
            <v xml:space="preserve">MES   </v>
          </cell>
          <cell r="D2217" t="str">
            <v xml:space="preserve">C </v>
          </cell>
          <cell r="E2217" t="str">
            <v>240,10</v>
          </cell>
        </row>
        <row r="2218">
          <cell r="A2218">
            <v>43467</v>
          </cell>
          <cell r="B2218" t="str">
            <v>FERRAMENTAS - FAMILIA SERVENTE - HORISTA (ENCARGOS COMPLEMENTARES - COLETADO CAIXA)</v>
          </cell>
          <cell r="C2218" t="str">
            <v xml:space="preserve">H     </v>
          </cell>
          <cell r="D2218" t="str">
            <v xml:space="preserve">C </v>
          </cell>
          <cell r="E2218" t="str">
            <v>0,41</v>
          </cell>
        </row>
        <row r="2219">
          <cell r="A2219">
            <v>43479</v>
          </cell>
          <cell r="B2219" t="str">
            <v>FERRAMENTAS - FAMILIA SERVENTE - MENSALISTA (ENCARGOS COMPLEMENTARES - COLETADO CAIXA)</v>
          </cell>
          <cell r="C2219" t="str">
            <v xml:space="preserve">MES   </v>
          </cell>
          <cell r="D2219" t="str">
            <v xml:space="preserve">C </v>
          </cell>
          <cell r="E2219" t="str">
            <v>76,97</v>
          </cell>
        </row>
        <row r="2220">
          <cell r="A2220">
            <v>43468</v>
          </cell>
          <cell r="B2220" t="str">
            <v>FERRAMENTAS - FAMILIA SOLDADOR - HORISTA (ENCARGOS COMPLEMENTARES - COLETADO CAIXA)</v>
          </cell>
          <cell r="C2220" t="str">
            <v xml:space="preserve">H     </v>
          </cell>
          <cell r="D2220" t="str">
            <v xml:space="preserve">C </v>
          </cell>
          <cell r="E2220" t="str">
            <v>0,89</v>
          </cell>
        </row>
        <row r="2221">
          <cell r="A2221">
            <v>43480</v>
          </cell>
          <cell r="B2221" t="str">
            <v>FERRAMENTAS - FAMILIA SOLDADOR - MENSALISTA (ENCARGOS COMPLEMENTARES - COLETADO CAIXA)</v>
          </cell>
          <cell r="C2221" t="str">
            <v xml:space="preserve">MES   </v>
          </cell>
          <cell r="D2221" t="str">
            <v xml:space="preserve">C </v>
          </cell>
          <cell r="E2221" t="str">
            <v>167,28</v>
          </cell>
        </row>
        <row r="2222">
          <cell r="A2222">
            <v>43469</v>
          </cell>
          <cell r="B2222" t="str">
            <v>FERRAMENTAS - FAMILIA TOPOGRAFO - HORISTA (ENCARGOS COMPLEMENTARES - COLETADO CAIXA)</v>
          </cell>
          <cell r="C2222" t="str">
            <v xml:space="preserve">H     </v>
          </cell>
          <cell r="D2222" t="str">
            <v xml:space="preserve">C </v>
          </cell>
          <cell r="E2222" t="str">
            <v>0,06</v>
          </cell>
        </row>
        <row r="2223">
          <cell r="A2223">
            <v>43481</v>
          </cell>
          <cell r="B2223" t="str">
            <v>FERRAMENTAS - FAMILIA TOPOGRAFO - MENSALISTA (ENCARGOS COMPLEMENTARES - COLETADO CAIXA)</v>
          </cell>
          <cell r="C2223" t="str">
            <v xml:space="preserve">MES   </v>
          </cell>
          <cell r="D2223" t="str">
            <v xml:space="preserve">C </v>
          </cell>
          <cell r="E2223" t="str">
            <v>10,78</v>
          </cell>
        </row>
        <row r="2224">
          <cell r="A2224">
            <v>3119</v>
          </cell>
          <cell r="B2224" t="str">
            <v>FERROLHO COM FECHO / TRINCO REDONDO, EM ACO GALVANIZADO / ZINCADO, DE SOBREPOR, COM COMPRIMENTO DE 2" E ESPESSURA MINIMA DA CHAPA DE 0,90 MM, PARA PORTAS E JANELAS</v>
          </cell>
          <cell r="C2224" t="str">
            <v xml:space="preserve">UN    </v>
          </cell>
          <cell r="D2224" t="str">
            <v>CR</v>
          </cell>
          <cell r="E2224" t="str">
            <v>2,15</v>
          </cell>
        </row>
        <row r="2225">
          <cell r="A2225">
            <v>3122</v>
          </cell>
          <cell r="B2225" t="str">
            <v>FERROLHO COM FECHO / TRINCO REDONDO, EM ACO GALVANIZADO / ZINCADO, DE SOBREPOR, COM COMPRIMENTO DE 3" A 4" E ESPESSURA MINIMA DA CHAPA DE 0,90 MM</v>
          </cell>
          <cell r="C2225" t="str">
            <v xml:space="preserve">UN    </v>
          </cell>
          <cell r="D2225" t="str">
            <v>CR</v>
          </cell>
          <cell r="E2225" t="str">
            <v>4,38</v>
          </cell>
        </row>
        <row r="2226">
          <cell r="A2226">
            <v>3121</v>
          </cell>
          <cell r="B2226" t="str">
            <v>FERROLHO COM FECHO / TRINCO REDONDO, EM ACO GALVANIZADO / ZINCADO, DE SOBREPOR, COM COMPRIMENTO DE 5" E ESPESSURA MINIMA DA CHAPA DE 0,90 MM</v>
          </cell>
          <cell r="C2226" t="str">
            <v xml:space="preserve">UN    </v>
          </cell>
          <cell r="D2226" t="str">
            <v>CR</v>
          </cell>
          <cell r="E2226" t="str">
            <v>4,97</v>
          </cell>
        </row>
        <row r="2227">
          <cell r="A2227">
            <v>3120</v>
          </cell>
          <cell r="B2227" t="str">
            <v>FERROLHO COM FECHO / TRINCO REDONDO, EM ACO GALVANIZADO / ZINCADO, DE SOBREPOR, COM COMPRIMENTO DE 6" E ESPESSURA MINIMA DA CHAPA DE 1,50 MM</v>
          </cell>
          <cell r="C2227" t="str">
            <v xml:space="preserve">UN    </v>
          </cell>
          <cell r="D2227" t="str">
            <v>CR</v>
          </cell>
          <cell r="E2227" t="str">
            <v>9,42</v>
          </cell>
        </row>
        <row r="2228">
          <cell r="A2228">
            <v>11455</v>
          </cell>
          <cell r="B2228" t="str">
            <v>FERROLHO COM FECHO / TRINCO REDONDO, EM ACO GALVANIZADO / ZINCADO, DE SOBREPOR, COM COMPRIMENTO DE 8" E ESPESSURA MINIMA DA CHAPA DE 1,50 MM</v>
          </cell>
          <cell r="C2228" t="str">
            <v xml:space="preserve">UN    </v>
          </cell>
          <cell r="D2228" t="str">
            <v>CR</v>
          </cell>
          <cell r="E2228" t="str">
            <v>13,62</v>
          </cell>
        </row>
        <row r="2229">
          <cell r="A2229">
            <v>11456</v>
          </cell>
          <cell r="B2229" t="str">
            <v>FERROLHO COM FECHO /TRINCO REDONDO, EM ACO GALVANIZADO / ZINCADO, DE SOBREPOR, COM COMPRIMENTO DE 10" A 12" E ESPESSURA MINIMA DA CHAPA DE 1,50 MM</v>
          </cell>
          <cell r="C2229" t="str">
            <v xml:space="preserve">UN    </v>
          </cell>
          <cell r="D2229" t="str">
            <v>CR</v>
          </cell>
          <cell r="E2229" t="str">
            <v>16,29</v>
          </cell>
        </row>
        <row r="2230">
          <cell r="A2230">
            <v>3107</v>
          </cell>
          <cell r="B2230" t="str">
            <v>FERROLHO COM FECHO CHATO E PORTA CADEADO , EM ACO GALVANIZADO / ZINCADO, DE SOBREPOR, COM COMPRIMENTO DE 3" A 4", CHAPA COM ESPESSURA MINIMA DE 0,90 MM E LARGURA MINIMA DE 3,20 CM (FECHO SIMPLES / LEVE) (INCLUI PARAFUSOS)</v>
          </cell>
          <cell r="C2230" t="str">
            <v xml:space="preserve">UN    </v>
          </cell>
          <cell r="D2230" t="str">
            <v>CR</v>
          </cell>
          <cell r="E2230" t="str">
            <v>6,87</v>
          </cell>
        </row>
        <row r="2231">
          <cell r="A2231">
            <v>43583</v>
          </cell>
          <cell r="B2231" t="str">
            <v>FERROLHO COM FECHO CHATO E PORTA CADEADO , EM ACO GALVANIZADO / ZINCADO, DE SOBREPOR, COM COMPRIMENTO DE 3" A 4", CHAPA COM ESPESSURA MINIMA DE 1,70 MM E LARGURA MINIMA DE 5,00 CM (FECHO REFORCADO)</v>
          </cell>
          <cell r="C2231" t="str">
            <v xml:space="preserve">UN    </v>
          </cell>
          <cell r="D2231" t="str">
            <v>CR</v>
          </cell>
          <cell r="E2231" t="str">
            <v>7,75</v>
          </cell>
        </row>
        <row r="2232">
          <cell r="A2232">
            <v>43586</v>
          </cell>
          <cell r="B2232" t="str">
            <v>FERROLHO COM FECHO CHATO E PORTA CADEADO , EM ACO GALVANIZADO / ZINCADO, DE SOBREPOR, COM COMPRIMENTO DE 5", CHAPA COM ESPESSURA MINIMA DE 0,90 MM E LARGURA MINIMA DE 3,20 CM (FECHO SIMPLES)</v>
          </cell>
          <cell r="C2232" t="str">
            <v xml:space="preserve">UN    </v>
          </cell>
          <cell r="D2232" t="str">
            <v>CR</v>
          </cell>
          <cell r="E2232" t="str">
            <v>7,94</v>
          </cell>
        </row>
        <row r="2233">
          <cell r="A2233">
            <v>11461</v>
          </cell>
          <cell r="B2233" t="str">
            <v>FERROLHO COM FECHO CHATO E PORTA CADEADO , EM ACO GALVANIZADO / ZINCADO, DE SOBREPOR, COM COMPRIMENTO DE 5", CHAPA COM ESPESSURA MINIMA DE 1,70 MM E LARGURA MINIMA DE 5,00 CM (FECHO REFORCADO)</v>
          </cell>
          <cell r="C2233" t="str">
            <v xml:space="preserve">UN    </v>
          </cell>
          <cell r="D2233" t="str">
            <v>CR</v>
          </cell>
          <cell r="E2233" t="str">
            <v>8,65</v>
          </cell>
        </row>
        <row r="2234">
          <cell r="A2234">
            <v>43587</v>
          </cell>
          <cell r="B2234" t="str">
            <v>FERROLHO COM FECHO CHATO E PORTA CADEADO , EM ACO GALVANIZADO / ZINCADO, DE SOBREPOR, COM COMPRIMENTO DE 6", CHAPA COM ESPESSURA MINIMA DE 0,90 MM E LARGURA MINIMA DE 3,80 CM (FECHO SIMPLES)</v>
          </cell>
          <cell r="C2234" t="str">
            <v xml:space="preserve">UN    </v>
          </cell>
          <cell r="D2234" t="str">
            <v>CR</v>
          </cell>
          <cell r="E2234" t="str">
            <v>9,98</v>
          </cell>
        </row>
        <row r="2235">
          <cell r="A2235">
            <v>3106</v>
          </cell>
          <cell r="B2235" t="str">
            <v>FERROLHO COM FECHO CHATO E PORTA CADEADO , EM ACO GALVANIZADO / ZINCADO, DE SOBREPOR, COM COMPRIMENTO DE 6", CHAPA COM ESPESSURA MINIMA DE 1,70 MM E LARGURA /MINIMA DE 5,00 CM (FECHO REFORCADO) (INCLUI PARAFUSOS)</v>
          </cell>
          <cell r="C2235" t="str">
            <v xml:space="preserve">UN    </v>
          </cell>
          <cell r="D2235" t="str">
            <v>CR</v>
          </cell>
          <cell r="E2235" t="str">
            <v>12,67</v>
          </cell>
        </row>
        <row r="2236">
          <cell r="A2236">
            <v>25951</v>
          </cell>
          <cell r="B2236" t="str">
            <v>FERTILIZANTE NPK - 10:10:10</v>
          </cell>
          <cell r="C2236" t="str">
            <v xml:space="preserve">KG    </v>
          </cell>
          <cell r="D2236" t="str">
            <v>CR</v>
          </cell>
          <cell r="E2236" t="str">
            <v>2,25</v>
          </cell>
        </row>
        <row r="2237">
          <cell r="A2237">
            <v>3123</v>
          </cell>
          <cell r="B2237" t="str">
            <v>FERTILIZANTE NPK - 4: 14: 8</v>
          </cell>
          <cell r="C2237" t="str">
            <v xml:space="preserve">KG    </v>
          </cell>
          <cell r="D2237" t="str">
            <v xml:space="preserve">C </v>
          </cell>
          <cell r="E2237" t="str">
            <v>2,10</v>
          </cell>
        </row>
        <row r="2238">
          <cell r="A2238">
            <v>38125</v>
          </cell>
          <cell r="B2238" t="str">
            <v>FERTILIZANTE ORGANICO COMPOSTO, CLASSE A</v>
          </cell>
          <cell r="C2238" t="str">
            <v xml:space="preserve">KG    </v>
          </cell>
          <cell r="D2238" t="str">
            <v>CR</v>
          </cell>
          <cell r="E2238" t="str">
            <v>1,79</v>
          </cell>
        </row>
        <row r="2239">
          <cell r="A2239">
            <v>39014</v>
          </cell>
          <cell r="B2239" t="str">
            <v>FIBRA DE ACO PARA REFORCO DO CONCRETO, SOLTA, TIPO A-I, FATOR DE FORMA *50* L / D, COMPRIMENTO DE *30* MM E RESISTENCIA A TRACAO DO ACO MAIOR 1000 MPA</v>
          </cell>
          <cell r="C2239" t="str">
            <v xml:space="preserve">KG    </v>
          </cell>
          <cell r="D2239" t="str">
            <v>CR</v>
          </cell>
          <cell r="E2239" t="str">
            <v>5,36</v>
          </cell>
        </row>
        <row r="2240">
          <cell r="A2240">
            <v>39365</v>
          </cell>
          <cell r="B2240" t="str">
            <v>FILTRO ANAEROBIO, EM POLIETILENO DE ALTA DENSIDADE (PEAD), CAPACIDADE *1100* LITROS (NBR 13969)</v>
          </cell>
          <cell r="C2240" t="str">
            <v xml:space="preserve">UN    </v>
          </cell>
          <cell r="D2240" t="str">
            <v>CR</v>
          </cell>
          <cell r="E2240" t="str">
            <v>1.155,73</v>
          </cell>
        </row>
        <row r="2241">
          <cell r="A2241">
            <v>39366</v>
          </cell>
          <cell r="B2241" t="str">
            <v>FILTRO ANAEROBIO, EM POLIETILENO DE ALTA DENSIDADE (PEAD), CAPACIDADE *2800* LITROS (NBR 13969)</v>
          </cell>
          <cell r="C2241" t="str">
            <v xml:space="preserve">UN    </v>
          </cell>
          <cell r="D2241" t="str">
            <v>CR</v>
          </cell>
          <cell r="E2241" t="str">
            <v>2.959,16</v>
          </cell>
        </row>
        <row r="2242">
          <cell r="A2242">
            <v>39367</v>
          </cell>
          <cell r="B2242" t="str">
            <v>FILTRO ANAEROBIO, EM POLIETILENO DE ALTA DENSIDADE (PEAD), CAPACIDADE *5000* LITROS (NBR 13969)</v>
          </cell>
          <cell r="C2242" t="str">
            <v xml:space="preserve">UN    </v>
          </cell>
          <cell r="D2242" t="str">
            <v>CR</v>
          </cell>
          <cell r="E2242" t="str">
            <v>4.044,64</v>
          </cell>
        </row>
        <row r="2243">
          <cell r="A2243">
            <v>37394</v>
          </cell>
          <cell r="B2243" t="str">
            <v>FINCAPINO CURTO CALIBRE 22 VERMELHO, CARGA MEDIA (ACAO DIRETA)</v>
          </cell>
          <cell r="C2243" t="str">
            <v xml:space="preserve">CENTO </v>
          </cell>
          <cell r="D2243" t="str">
            <v>AS</v>
          </cell>
          <cell r="E2243" t="str">
            <v>40,57</v>
          </cell>
        </row>
        <row r="2244">
          <cell r="A2244">
            <v>14146</v>
          </cell>
          <cell r="B2244" t="str">
            <v>FINCAPINO LONGO CALIBRE 22, CARGA FORTE (ACAO DIRETA)</v>
          </cell>
          <cell r="C2244" t="str">
            <v xml:space="preserve">CENTO </v>
          </cell>
          <cell r="D2244" t="str">
            <v>AS</v>
          </cell>
          <cell r="E2244" t="str">
            <v>65,24</v>
          </cell>
        </row>
        <row r="2245">
          <cell r="A2245">
            <v>38134</v>
          </cell>
          <cell r="B2245" t="str">
            <v>FIO COBRE NU DE 150 A 500 MM2, PARA TENSOES DE ATE 600 V</v>
          </cell>
          <cell r="C2245" t="str">
            <v xml:space="preserve">KG    </v>
          </cell>
          <cell r="D2245" t="str">
            <v>CR</v>
          </cell>
          <cell r="E2245" t="str">
            <v>62,58</v>
          </cell>
        </row>
        <row r="2246">
          <cell r="A2246">
            <v>38132</v>
          </cell>
          <cell r="B2246" t="str">
            <v>FIO COBRE NU DE 16 A 35 MM2, PARA TENSOES DE ATE 600 V</v>
          </cell>
          <cell r="C2246" t="str">
            <v xml:space="preserve">KG    </v>
          </cell>
          <cell r="D2246" t="str">
            <v>CR</v>
          </cell>
          <cell r="E2246" t="str">
            <v>63,83</v>
          </cell>
        </row>
        <row r="2247">
          <cell r="A2247">
            <v>38133</v>
          </cell>
          <cell r="B2247" t="str">
            <v>FIO COBRE NU DE 50 A 120 MM2, PARA TENSOES DE ATE 600 V</v>
          </cell>
          <cell r="C2247" t="str">
            <v xml:space="preserve">KG    </v>
          </cell>
          <cell r="D2247" t="str">
            <v>CR</v>
          </cell>
          <cell r="E2247" t="str">
            <v>61,74</v>
          </cell>
        </row>
        <row r="2248">
          <cell r="A2248">
            <v>938</v>
          </cell>
          <cell r="B2248" t="str">
            <v>FIO DE COBRE, SOLIDO, CLASSE 1, ISOLACAO EM PVC/A, ANTICHAMA BWF-B, 450/750V, SECAO NOMINAL 1,5 MM2</v>
          </cell>
          <cell r="C2248" t="str">
            <v xml:space="preserve">M     </v>
          </cell>
          <cell r="D2248" t="str">
            <v>CR</v>
          </cell>
          <cell r="E2248" t="str">
            <v>1,32</v>
          </cell>
        </row>
        <row r="2249">
          <cell r="A2249">
            <v>937</v>
          </cell>
          <cell r="B2249" t="str">
            <v>FIO DE COBRE, SOLIDO, CLASSE 1, ISOLACAO EM PVC/A, ANTICHAMA BWF-B, 450/750V, SECAO NOMINAL 10 MM2</v>
          </cell>
          <cell r="C2249" t="str">
            <v xml:space="preserve">M     </v>
          </cell>
          <cell r="D2249" t="str">
            <v>CR</v>
          </cell>
          <cell r="E2249" t="str">
            <v>8,20</v>
          </cell>
        </row>
        <row r="2250">
          <cell r="A2250">
            <v>939</v>
          </cell>
          <cell r="B2250" t="str">
            <v>FIO DE COBRE, SOLIDO, CLASSE 1, ISOLACAO EM PVC/A, ANTICHAMA BWF-B, 450/750V, SECAO NOMINAL 2,5 MM2</v>
          </cell>
          <cell r="C2250" t="str">
            <v xml:space="preserve">M     </v>
          </cell>
          <cell r="D2250" t="str">
            <v>CR</v>
          </cell>
          <cell r="E2250" t="str">
            <v>2,12</v>
          </cell>
        </row>
        <row r="2251">
          <cell r="A2251">
            <v>944</v>
          </cell>
          <cell r="B2251" t="str">
            <v>FIO DE COBRE, SOLIDO, CLASSE 1, ISOLACAO EM PVC/A, ANTICHAMA BWF-B, 450/750V, SECAO NOMINAL 4 MM2</v>
          </cell>
          <cell r="C2251" t="str">
            <v xml:space="preserve">M     </v>
          </cell>
          <cell r="D2251" t="str">
            <v>CR</v>
          </cell>
          <cell r="E2251" t="str">
            <v>3,62</v>
          </cell>
        </row>
        <row r="2252">
          <cell r="A2252">
            <v>940</v>
          </cell>
          <cell r="B2252" t="str">
            <v>FIO DE COBRE, SOLIDO, CLASSE 1, ISOLACAO EM PVC/A, ANTICHAMA BWF-B, 450/750V, SECAO NOMINAL 6 MM2</v>
          </cell>
          <cell r="C2252" t="str">
            <v xml:space="preserve">M     </v>
          </cell>
          <cell r="D2252" t="str">
            <v>CR</v>
          </cell>
          <cell r="E2252" t="str">
            <v>5,01</v>
          </cell>
        </row>
        <row r="2253">
          <cell r="A2253">
            <v>936</v>
          </cell>
          <cell r="B2253" t="str">
            <v>FIO TELEFONICO EXTERNO (FE) EM ACO COBREADO, ISOLACAO EM PEAD OU PVC ANTI-CHAMA, 2 CONDUTORES</v>
          </cell>
          <cell r="C2253" t="str">
            <v xml:space="preserve">M     </v>
          </cell>
          <cell r="D2253" t="str">
            <v>AS</v>
          </cell>
          <cell r="E2253" t="str">
            <v>1,28</v>
          </cell>
        </row>
        <row r="2254">
          <cell r="A2254">
            <v>935</v>
          </cell>
          <cell r="B2254" t="str">
            <v>FIO TELEFONICO INTERNO (FI) EM COBRE ESTANHADO, ISOLACAO EM PVC ANTICHAMA, 2 CONDUTORES DE 0,6 MM (NBR 9115:2005)</v>
          </cell>
          <cell r="C2254" t="str">
            <v xml:space="preserve">M     </v>
          </cell>
          <cell r="D2254" t="str">
            <v>AS</v>
          </cell>
          <cell r="E2254" t="str">
            <v>0,98</v>
          </cell>
        </row>
        <row r="2255">
          <cell r="A2255">
            <v>406</v>
          </cell>
          <cell r="B2255" t="str">
            <v>FITA ACO INOX PARA CINTAR POSTE, L = 19 MM, E = 0,5 MM (ROLO DE 30M)</v>
          </cell>
          <cell r="C2255" t="str">
            <v xml:space="preserve">UN    </v>
          </cell>
          <cell r="D2255" t="str">
            <v>CR</v>
          </cell>
          <cell r="E2255" t="str">
            <v>68,59</v>
          </cell>
        </row>
        <row r="2256">
          <cell r="A2256">
            <v>42529</v>
          </cell>
          <cell r="B2256" t="str">
            <v>FITA ADESIVA ALUMINIZADA, PARA INSTALACAO DE MANTAS DE SUBCOBERTURA,  L = *5* CM</v>
          </cell>
          <cell r="C2256" t="str">
            <v xml:space="preserve">M     </v>
          </cell>
          <cell r="D2256" t="str">
            <v>AS</v>
          </cell>
          <cell r="E2256" t="str">
            <v>1,09</v>
          </cell>
        </row>
        <row r="2257">
          <cell r="A2257">
            <v>39634</v>
          </cell>
          <cell r="B2257" t="str">
            <v>FITA ADESIVA ANTICORROSIVA DE PVC FLEXIVEL, COR PRETA, PARA PROTECAO TUBULACAO, 50 MM X 30 M (L X C), E= *0,25* MM</v>
          </cell>
          <cell r="C2257" t="str">
            <v xml:space="preserve">M     </v>
          </cell>
          <cell r="D2257" t="str">
            <v>CR</v>
          </cell>
          <cell r="E2257" t="str">
            <v>9,72</v>
          </cell>
        </row>
        <row r="2258">
          <cell r="A2258">
            <v>39701</v>
          </cell>
          <cell r="B2258" t="str">
            <v>FITA ADESIVA ASFALTICA ALUMINIZADA MULTIUSO, L = 10 CM, ROLO DE 10 M</v>
          </cell>
          <cell r="C2258" t="str">
            <v xml:space="preserve">UN    </v>
          </cell>
          <cell r="D2258" t="str">
            <v>AS</v>
          </cell>
          <cell r="E2258" t="str">
            <v>63,15</v>
          </cell>
        </row>
        <row r="2259">
          <cell r="A2259">
            <v>12815</v>
          </cell>
          <cell r="B2259" t="str">
            <v>FITA CREPE ROLO DE 25 MM X 50 M</v>
          </cell>
          <cell r="C2259" t="str">
            <v xml:space="preserve">UN    </v>
          </cell>
          <cell r="D2259" t="str">
            <v>CR</v>
          </cell>
          <cell r="E2259" t="str">
            <v>7,40</v>
          </cell>
        </row>
        <row r="2260">
          <cell r="A2260">
            <v>407</v>
          </cell>
          <cell r="B2260" t="str">
            <v>FITA DE ALUMINIO PARA PROTECAO DO CONDUTOR LARGURA 10 MM</v>
          </cell>
          <cell r="C2260" t="str">
            <v xml:space="preserve">KG    </v>
          </cell>
          <cell r="D2260" t="str">
            <v>CR</v>
          </cell>
          <cell r="E2260" t="str">
            <v>57,96</v>
          </cell>
        </row>
        <row r="2261">
          <cell r="A2261">
            <v>39431</v>
          </cell>
          <cell r="B2261" t="str">
            <v>FITA DE PAPEL MICROPERFURADO, 50 X 150 MM, PARA TRATAMENTO DE JUNTAS DE CHAPA DE GESSO PARA DRYWALL</v>
          </cell>
          <cell r="C2261" t="str">
            <v xml:space="preserve">M     </v>
          </cell>
          <cell r="D2261" t="str">
            <v>AS</v>
          </cell>
          <cell r="E2261" t="str">
            <v>0,14</v>
          </cell>
        </row>
        <row r="2262">
          <cell r="A2262">
            <v>39432</v>
          </cell>
          <cell r="B2262" t="str">
            <v>FITA DE PAPEL REFORCADA COM LAMINA DE METAL PARA REFORCO DE CANTOS DE CHAPA DE GESSO PARA DRYWALL</v>
          </cell>
          <cell r="C2262" t="str">
            <v xml:space="preserve">M     </v>
          </cell>
          <cell r="D2262" t="str">
            <v>AS</v>
          </cell>
          <cell r="E2262" t="str">
            <v>1,81</v>
          </cell>
        </row>
        <row r="2263">
          <cell r="A2263">
            <v>20111</v>
          </cell>
          <cell r="B2263" t="str">
            <v>FITA ISOLANTE ADESIVA ANTICHAMA, USO ATE 750 V, EM ROLO DE 19 MM X 20 M</v>
          </cell>
          <cell r="C2263" t="str">
            <v xml:space="preserve">UN    </v>
          </cell>
          <cell r="D2263" t="str">
            <v xml:space="preserve">C </v>
          </cell>
          <cell r="E2263" t="str">
            <v>5,99</v>
          </cell>
        </row>
        <row r="2264">
          <cell r="A2264">
            <v>21127</v>
          </cell>
          <cell r="B2264" t="str">
            <v>FITA ISOLANTE ADESIVA ANTICHAMA, USO ATE 750 V, EM ROLO DE 19 MM X 5 M</v>
          </cell>
          <cell r="C2264" t="str">
            <v xml:space="preserve">UN    </v>
          </cell>
          <cell r="D2264" t="str">
            <v>CR</v>
          </cell>
          <cell r="E2264" t="str">
            <v>2,26</v>
          </cell>
        </row>
        <row r="2265">
          <cell r="A2265">
            <v>404</v>
          </cell>
          <cell r="B2265" t="str">
            <v>FITA ISOLANTE DE BORRACHA AUTOFUSAO, USO ATE 69 KV (ALTA TENSAO)</v>
          </cell>
          <cell r="C2265" t="str">
            <v xml:space="preserve">M     </v>
          </cell>
          <cell r="D2265" t="str">
            <v>CR</v>
          </cell>
          <cell r="E2265" t="str">
            <v>0,81</v>
          </cell>
        </row>
        <row r="2266">
          <cell r="A2266">
            <v>14151</v>
          </cell>
          <cell r="B2266" t="str">
            <v>FITA METALICA GRAVADA, L = 17 MM, ROLO DE 25 M, CARGA RECOMENDADA = *120* KGF</v>
          </cell>
          <cell r="C2266" t="str">
            <v xml:space="preserve">UN    </v>
          </cell>
          <cell r="D2266" t="str">
            <v>AS</v>
          </cell>
          <cell r="E2266" t="str">
            <v>46,89</v>
          </cell>
        </row>
        <row r="2267">
          <cell r="A2267">
            <v>14153</v>
          </cell>
          <cell r="B2267" t="str">
            <v>FITA METALICA PERFURADA, L = *18* MM, ROLO DE 30 M, CARGA RECOMENDADA = *30* KGF</v>
          </cell>
          <cell r="C2267" t="str">
            <v xml:space="preserve">UN    </v>
          </cell>
          <cell r="D2267" t="str">
            <v>AS</v>
          </cell>
          <cell r="E2267" t="str">
            <v>53,00</v>
          </cell>
        </row>
        <row r="2268">
          <cell r="A2268">
            <v>14152</v>
          </cell>
          <cell r="B2268" t="str">
            <v>FITA METALICA PERFURADA, L = 17 MM, ROLO DE 30 M, CARGA RECOMENDADA = *19* KGF</v>
          </cell>
          <cell r="C2268" t="str">
            <v xml:space="preserve">UN    </v>
          </cell>
          <cell r="D2268" t="str">
            <v>AS</v>
          </cell>
          <cell r="E2268" t="str">
            <v>40,69</v>
          </cell>
        </row>
        <row r="2269">
          <cell r="A2269">
            <v>14154</v>
          </cell>
          <cell r="B2269" t="str">
            <v>FITA METALICA PERFURADA, L = 25 MM, ROLO DE 30 M, CARGA RECOMENDADA = *222,5* KGF</v>
          </cell>
          <cell r="C2269" t="str">
            <v xml:space="preserve">UN    </v>
          </cell>
          <cell r="D2269" t="str">
            <v>AS</v>
          </cell>
          <cell r="E2269" t="str">
            <v>142,42</v>
          </cell>
        </row>
        <row r="2270">
          <cell r="A2270">
            <v>42015</v>
          </cell>
          <cell r="B2270" t="str">
            <v>FITA PLASTICA ZEBRADA PARA DEMARCACAO DE AREAS, LARGURA = 7 CM, SEM ADESIVO (COLETADO CAIXA)</v>
          </cell>
          <cell r="C2270" t="str">
            <v xml:space="preserve">M     </v>
          </cell>
          <cell r="D2270" t="str">
            <v>CR</v>
          </cell>
          <cell r="E2270" t="str">
            <v>0,95</v>
          </cell>
        </row>
        <row r="2271">
          <cell r="A2271">
            <v>3146</v>
          </cell>
          <cell r="B2271" t="str">
            <v>FITA VEDA ROSCA EM ROLOS DE 18 MM X 10 M (L X C)</v>
          </cell>
          <cell r="C2271" t="str">
            <v xml:space="preserve">UN    </v>
          </cell>
          <cell r="D2271" t="str">
            <v xml:space="preserve">C </v>
          </cell>
          <cell r="E2271" t="str">
            <v>4,99</v>
          </cell>
        </row>
        <row r="2272">
          <cell r="A2272">
            <v>3143</v>
          </cell>
          <cell r="B2272" t="str">
            <v>FITA VEDA ROSCA EM ROLOS DE 18 MM X 25 M (L X C)</v>
          </cell>
          <cell r="C2272" t="str">
            <v xml:space="preserve">UN    </v>
          </cell>
          <cell r="D2272" t="str">
            <v>CR</v>
          </cell>
          <cell r="E2272" t="str">
            <v>11,35</v>
          </cell>
        </row>
        <row r="2273">
          <cell r="A2273">
            <v>3148</v>
          </cell>
          <cell r="B2273" t="str">
            <v>FITA VEDA ROSCA EM ROLOS DE 18 MM X 50 M (L X C)</v>
          </cell>
          <cell r="C2273" t="str">
            <v xml:space="preserve">UN    </v>
          </cell>
          <cell r="D2273" t="str">
            <v>CR</v>
          </cell>
          <cell r="E2273" t="str">
            <v>18,40</v>
          </cell>
        </row>
        <row r="2274">
          <cell r="A2274">
            <v>4310</v>
          </cell>
          <cell r="B2274" t="str">
            <v>FIXADOR DE ABA AUTOTRAVANTE PARA TELHA DE FIBROCIMENTO, TIPO CANALETE 90 OU KALHETAO</v>
          </cell>
          <cell r="C2274" t="str">
            <v xml:space="preserve">UN    </v>
          </cell>
          <cell r="D2274" t="str">
            <v>CR</v>
          </cell>
          <cell r="E2274" t="str">
            <v>1,82</v>
          </cell>
        </row>
        <row r="2275">
          <cell r="A2275">
            <v>4311</v>
          </cell>
          <cell r="B2275" t="str">
            <v>FIXADOR DE ABA SIMPLES PARA TELHA DE FIBROCIMENTO, TIPO CANALETA 49 OU KALHETA</v>
          </cell>
          <cell r="C2275" t="str">
            <v xml:space="preserve">UN    </v>
          </cell>
          <cell r="D2275" t="str">
            <v>CR</v>
          </cell>
          <cell r="E2275" t="str">
            <v>1,28</v>
          </cell>
        </row>
        <row r="2276">
          <cell r="A2276">
            <v>4312</v>
          </cell>
          <cell r="B2276" t="str">
            <v>FIXADOR DE ABA SIMPLES PARA TELHA DE FIBROCIMENTO, TIPO CANALETA 90 OU KALHETAO</v>
          </cell>
          <cell r="C2276" t="str">
            <v xml:space="preserve">UN    </v>
          </cell>
          <cell r="D2276" t="str">
            <v>CR</v>
          </cell>
          <cell r="E2276" t="str">
            <v>1,79</v>
          </cell>
        </row>
        <row r="2277">
          <cell r="A2277">
            <v>13261</v>
          </cell>
          <cell r="B2277" t="str">
            <v>FLANELA *30 X 40* CM</v>
          </cell>
          <cell r="C2277" t="str">
            <v xml:space="preserve">UN    </v>
          </cell>
          <cell r="D2277" t="str">
            <v>CR</v>
          </cell>
          <cell r="E2277" t="str">
            <v>2,82</v>
          </cell>
        </row>
        <row r="2278">
          <cell r="A2278">
            <v>3255</v>
          </cell>
          <cell r="B2278" t="str">
            <v>FLANGE PVC, ROSCAVEL SEXTAVADO SEM FUROS 3/4"</v>
          </cell>
          <cell r="C2278" t="str">
            <v xml:space="preserve">UN    </v>
          </cell>
          <cell r="D2278" t="str">
            <v>CR</v>
          </cell>
          <cell r="E2278" t="str">
            <v>8,00</v>
          </cell>
        </row>
        <row r="2279">
          <cell r="A2279">
            <v>3254</v>
          </cell>
          <cell r="B2279" t="str">
            <v>FLANGE PVC, ROSCAVEL, SEXTAVADO, SEM FUROS 3"</v>
          </cell>
          <cell r="C2279" t="str">
            <v xml:space="preserve">UN    </v>
          </cell>
          <cell r="D2279" t="str">
            <v>CR</v>
          </cell>
          <cell r="E2279" t="str">
            <v>130,01</v>
          </cell>
        </row>
        <row r="2280">
          <cell r="A2280">
            <v>3259</v>
          </cell>
          <cell r="B2280" t="str">
            <v>FLANGE PVC, ROSCAVEL, SEXTAVADO, SEM FUROS, 1 1/2"</v>
          </cell>
          <cell r="C2280" t="str">
            <v xml:space="preserve">UN    </v>
          </cell>
          <cell r="D2280" t="str">
            <v>CR</v>
          </cell>
          <cell r="E2280" t="str">
            <v>15,62</v>
          </cell>
        </row>
        <row r="2281">
          <cell r="A2281">
            <v>3258</v>
          </cell>
          <cell r="B2281" t="str">
            <v>FLANGE PVC, ROSCAVEL, SEXTAVADO, SEM FUROS, 1 1/4"</v>
          </cell>
          <cell r="C2281" t="str">
            <v xml:space="preserve">UN    </v>
          </cell>
          <cell r="D2281" t="str">
            <v>CR</v>
          </cell>
          <cell r="E2281" t="str">
            <v>9,44</v>
          </cell>
        </row>
        <row r="2282">
          <cell r="A2282">
            <v>3251</v>
          </cell>
          <cell r="B2282" t="str">
            <v>FLANGE PVC, ROSCAVEL, SEXTAVADO, SEM FUROS, 1/2"</v>
          </cell>
          <cell r="C2282" t="str">
            <v xml:space="preserve">UN    </v>
          </cell>
          <cell r="D2282" t="str">
            <v>CR</v>
          </cell>
          <cell r="E2282" t="str">
            <v>5,56</v>
          </cell>
        </row>
        <row r="2283">
          <cell r="A2283">
            <v>3256</v>
          </cell>
          <cell r="B2283" t="str">
            <v>FLANGE PVC, ROSCAVEL, SEXTAVADO, SEM FUROS, 1"</v>
          </cell>
          <cell r="C2283" t="str">
            <v xml:space="preserve">UN    </v>
          </cell>
          <cell r="D2283" t="str">
            <v>CR</v>
          </cell>
          <cell r="E2283" t="str">
            <v>10,54</v>
          </cell>
        </row>
        <row r="2284">
          <cell r="A2284">
            <v>3261</v>
          </cell>
          <cell r="B2284" t="str">
            <v>FLANGE PVC, ROSCAVEL, SEXTAVADO, SEM FUROS, 2 1/2"</v>
          </cell>
          <cell r="C2284" t="str">
            <v xml:space="preserve">UN    </v>
          </cell>
          <cell r="D2284" t="str">
            <v>CR</v>
          </cell>
          <cell r="E2284" t="str">
            <v>114,98</v>
          </cell>
        </row>
        <row r="2285">
          <cell r="A2285">
            <v>3260</v>
          </cell>
          <cell r="B2285" t="str">
            <v>FLANGE PVC, ROSCAVEL, SEXTAVADO, SEM FUROS, 2"</v>
          </cell>
          <cell r="C2285" t="str">
            <v xml:space="preserve">UN    </v>
          </cell>
          <cell r="D2285" t="str">
            <v>CR</v>
          </cell>
          <cell r="E2285" t="str">
            <v>19,75</v>
          </cell>
        </row>
        <row r="2286">
          <cell r="A2286">
            <v>3272</v>
          </cell>
          <cell r="B2286" t="str">
            <v>FLANGE SEXTAVADO DE FERRO GALVANIZADO, COM ROSCA BSP, DE 1 1/2"</v>
          </cell>
          <cell r="C2286" t="str">
            <v xml:space="preserve">UN    </v>
          </cell>
          <cell r="D2286" t="str">
            <v>CR</v>
          </cell>
          <cell r="E2286" t="str">
            <v>30,60</v>
          </cell>
        </row>
        <row r="2287">
          <cell r="A2287">
            <v>3265</v>
          </cell>
          <cell r="B2287" t="str">
            <v>FLANGE SEXTAVADO DE FERRO GALVANIZADO, COM ROSCA BSP, DE 1 1/4"</v>
          </cell>
          <cell r="C2287" t="str">
            <v xml:space="preserve">UN    </v>
          </cell>
          <cell r="D2287" t="str">
            <v>CR</v>
          </cell>
          <cell r="E2287" t="str">
            <v>24,31</v>
          </cell>
        </row>
        <row r="2288">
          <cell r="A2288">
            <v>3262</v>
          </cell>
          <cell r="B2288" t="str">
            <v>FLANGE SEXTAVADO DE FERRO GALVANIZADO, COM ROSCA BSP, DE 1/2"</v>
          </cell>
          <cell r="C2288" t="str">
            <v xml:space="preserve">UN    </v>
          </cell>
          <cell r="D2288" t="str">
            <v>CR</v>
          </cell>
          <cell r="E2288" t="str">
            <v>10,64</v>
          </cell>
        </row>
        <row r="2289">
          <cell r="A2289">
            <v>3264</v>
          </cell>
          <cell r="B2289" t="str">
            <v>FLANGE SEXTAVADO DE FERRO GALVANIZADO, COM ROSCA BSP, DE 1"</v>
          </cell>
          <cell r="C2289" t="str">
            <v xml:space="preserve">UN    </v>
          </cell>
          <cell r="D2289" t="str">
            <v>CR</v>
          </cell>
          <cell r="E2289" t="str">
            <v>17,48</v>
          </cell>
        </row>
        <row r="2290">
          <cell r="A2290">
            <v>3267</v>
          </cell>
          <cell r="B2290" t="str">
            <v>FLANGE SEXTAVADO DE FERRO GALVANIZADO, COM ROSCA BSP, DE 2 1/2"</v>
          </cell>
          <cell r="C2290" t="str">
            <v xml:space="preserve">UN    </v>
          </cell>
          <cell r="D2290" t="str">
            <v>CR</v>
          </cell>
          <cell r="E2290" t="str">
            <v>57,08</v>
          </cell>
        </row>
        <row r="2291">
          <cell r="A2291">
            <v>3266</v>
          </cell>
          <cell r="B2291" t="str">
            <v>FLANGE SEXTAVADO DE FERRO GALVANIZADO, COM ROSCA BSP, DE 2"</v>
          </cell>
          <cell r="C2291" t="str">
            <v xml:space="preserve">UN    </v>
          </cell>
          <cell r="D2291" t="str">
            <v>CR</v>
          </cell>
          <cell r="E2291" t="str">
            <v>36,32</v>
          </cell>
        </row>
        <row r="2292">
          <cell r="A2292">
            <v>3263</v>
          </cell>
          <cell r="B2292" t="str">
            <v>FLANGE SEXTAVADO DE FERRO GALVANIZADO, COM ROSCA BSP, DE 3/4"</v>
          </cell>
          <cell r="C2292" t="str">
            <v xml:space="preserve">UN    </v>
          </cell>
          <cell r="D2292" t="str">
            <v>CR</v>
          </cell>
          <cell r="E2292" t="str">
            <v>14,53</v>
          </cell>
        </row>
        <row r="2293">
          <cell r="A2293">
            <v>3268</v>
          </cell>
          <cell r="B2293" t="str">
            <v>FLANGE SEXTAVADO DE FERRO GALVANIZADO, COM ROSCA BSP, DE 3"</v>
          </cell>
          <cell r="C2293" t="str">
            <v xml:space="preserve">UN    </v>
          </cell>
          <cell r="D2293" t="str">
            <v>CR</v>
          </cell>
          <cell r="E2293" t="str">
            <v>77,18</v>
          </cell>
        </row>
        <row r="2294">
          <cell r="A2294">
            <v>3271</v>
          </cell>
          <cell r="B2294" t="str">
            <v>FLANGE SEXTAVADO DE FERRO GALVANIZADO, COM ROSCA BSP, DE 4"</v>
          </cell>
          <cell r="C2294" t="str">
            <v xml:space="preserve">UN    </v>
          </cell>
          <cell r="D2294" t="str">
            <v>CR</v>
          </cell>
          <cell r="E2294" t="str">
            <v>114,11</v>
          </cell>
        </row>
        <row r="2295">
          <cell r="A2295">
            <v>3270</v>
          </cell>
          <cell r="B2295" t="str">
            <v>FLANGE SEXTAVADO DE FERRO GALVANIZADO, COM ROSCA BSP, DE 6"</v>
          </cell>
          <cell r="C2295" t="str">
            <v xml:space="preserve">UN    </v>
          </cell>
          <cell r="D2295" t="str">
            <v>CR</v>
          </cell>
          <cell r="E2295" t="str">
            <v>191,71</v>
          </cell>
        </row>
        <row r="2296">
          <cell r="A2296">
            <v>3275</v>
          </cell>
          <cell r="B2296" t="str">
            <v>FORRO COMPOSTO POR PAINEIS DE LA DE VIDRO, REVESTIDOS EM PVC MICROPERFURADO, DE *1250 X 625* MM, ESPESSURA 15 MM (COM COLOCACAO)</v>
          </cell>
          <cell r="C2296" t="str">
            <v xml:space="preserve">M2    </v>
          </cell>
          <cell r="D2296" t="str">
            <v>CR</v>
          </cell>
          <cell r="E2296" t="str">
            <v>129,49</v>
          </cell>
        </row>
        <row r="2297">
          <cell r="A2297">
            <v>39512</v>
          </cell>
          <cell r="B2297" t="str">
            <v>FORRO DE FIBRA MINERAL EM PLACAS DE 1250 X 625 MM, E = 15 MM, BORDA RETA, COM PINTURA ANTIMOFO, APOIADO EM PERFIL DE ACO GALVANIZADO COM 24 MM DE BASE - INSTALADO</v>
          </cell>
          <cell r="C2297" t="str">
            <v xml:space="preserve">M2    </v>
          </cell>
          <cell r="D2297" t="str">
            <v>AS</v>
          </cell>
          <cell r="E2297" t="str">
            <v>110,96</v>
          </cell>
        </row>
        <row r="2298">
          <cell r="A2298">
            <v>39511</v>
          </cell>
          <cell r="B2298" t="str">
            <v>FORRO DE FIBRA MINERAL EM PLACAS DE 625 X 625 MM, E = 15 MM, BORDA RETA, COM PINTURA ANTIMOFO, APOIADO EM PERFIL DE ACO GALVANIZADO COM 24 MM DE BASE - INSTALADO</v>
          </cell>
          <cell r="C2298" t="str">
            <v xml:space="preserve">M2    </v>
          </cell>
          <cell r="D2298" t="str">
            <v>AS</v>
          </cell>
          <cell r="E2298" t="str">
            <v>121,03</v>
          </cell>
        </row>
        <row r="2299">
          <cell r="A2299">
            <v>39513</v>
          </cell>
          <cell r="B2299" t="str">
            <v>FORRO DE FIBRA MINERAL EM PLACAS DE 625 X 625 MM, E = 15/16 MM, BORDA REBAIXADA, COM PINTURA ANTIMOFO, APOIADO EM PERFIL DE ACO GALVANIZADO COM 24 MM DE BASE - INSTALADO</v>
          </cell>
          <cell r="C2299" t="str">
            <v xml:space="preserve">M2    </v>
          </cell>
          <cell r="D2299" t="str">
            <v>AS</v>
          </cell>
          <cell r="E2299" t="str">
            <v>129,81</v>
          </cell>
        </row>
        <row r="2300">
          <cell r="A2300">
            <v>3286</v>
          </cell>
          <cell r="B2300" t="str">
            <v>FORRO DE MADEIRA CEDRINHO OU EQUIVALENTE DA REGIAO, ENCAIXE MACHO/FEMEA COM FRISO, *10 X 1* CM (SEM COLOCACAO)</v>
          </cell>
          <cell r="C2300" t="str">
            <v xml:space="preserve">M2    </v>
          </cell>
          <cell r="D2300" t="str">
            <v>CR</v>
          </cell>
          <cell r="E2300" t="str">
            <v>57,17</v>
          </cell>
        </row>
        <row r="2301">
          <cell r="A2301">
            <v>3287</v>
          </cell>
          <cell r="B2301" t="str">
            <v>FORRO DE MADEIRA CUMARU/IPE CHAMPANHE OU EQUIVALENTE DA REGIAO, ENCAIXE MACHO/FEMEA COM FRISO, *10 X 1* CM (SEM COLOCACAO)</v>
          </cell>
          <cell r="C2301" t="str">
            <v xml:space="preserve">M2    </v>
          </cell>
          <cell r="D2301" t="str">
            <v>CR</v>
          </cell>
          <cell r="E2301" t="str">
            <v>86,40</v>
          </cell>
        </row>
        <row r="2302">
          <cell r="A2302">
            <v>3283</v>
          </cell>
          <cell r="B2302" t="str">
            <v>FORRO DE MADEIRA PINUS OU EQUIVALENTE DA REGIAO, ENCAIXE MACHO/FEMEA COM FRISO, *10 X 1* CM (SEM COLOCACAO)</v>
          </cell>
          <cell r="C2302" t="str">
            <v xml:space="preserve">M2    </v>
          </cell>
          <cell r="D2302" t="str">
            <v>CR</v>
          </cell>
          <cell r="E2302" t="str">
            <v>18,15</v>
          </cell>
        </row>
        <row r="2303">
          <cell r="A2303">
            <v>11587</v>
          </cell>
          <cell r="B2303" t="str">
            <v>FORRO DE PVC LISO, BRANCO, REGUA DE 10 CM, ESPESSURA DE 8 MM A 10 MM (COM COLOCACAO / SEM ESTRUTURA METALICA)</v>
          </cell>
          <cell r="C2303" t="str">
            <v xml:space="preserve">M2    </v>
          </cell>
          <cell r="D2303" t="str">
            <v>CR</v>
          </cell>
          <cell r="E2303" t="str">
            <v>88,79</v>
          </cell>
        </row>
        <row r="2304">
          <cell r="A2304">
            <v>36225</v>
          </cell>
          <cell r="B2304" t="str">
            <v>FORRO DE PVC LISO, BRANCO, REGUA DE 20 CM, ESPESSURA DE 8 MM A 10 MM, COMPRIMENTO 6 M (SEM COLOCACAO)</v>
          </cell>
          <cell r="C2304" t="str">
            <v xml:space="preserve">M2    </v>
          </cell>
          <cell r="D2304" t="str">
            <v>CR</v>
          </cell>
          <cell r="E2304" t="str">
            <v>36,07</v>
          </cell>
        </row>
        <row r="2305">
          <cell r="A2305">
            <v>36230</v>
          </cell>
          <cell r="B2305" t="str">
            <v>FORRO DE PVC, FRISADO, BRANCO, REGUA DE 10 CM, ESPESSURA DE 8 MM A 10 MM E COMPRIMENTO 6 M (SEM COLOCACAO)</v>
          </cell>
          <cell r="C2305" t="str">
            <v xml:space="preserve">M2    </v>
          </cell>
          <cell r="D2305" t="str">
            <v xml:space="preserve">C </v>
          </cell>
          <cell r="E2305" t="str">
            <v>26,50</v>
          </cell>
        </row>
        <row r="2306">
          <cell r="A2306">
            <v>36238</v>
          </cell>
          <cell r="B2306" t="str">
            <v>FORRO DE PVC, FRISADO, BRANCO, REGUA DE 20 CM, ESPESSURA DE 8 MM A 10 MM E COMPRIMENTO 6 M (SEM COLOCACAO)</v>
          </cell>
          <cell r="C2306" t="str">
            <v xml:space="preserve">M2    </v>
          </cell>
          <cell r="D2306" t="str">
            <v>CR</v>
          </cell>
          <cell r="E2306" t="str">
            <v>25,89</v>
          </cell>
        </row>
        <row r="2307">
          <cell r="A2307">
            <v>39363</v>
          </cell>
          <cell r="B2307" t="str">
            <v>FOSSA SEPTICA, SEM FILTRO, PARA 15 A 30 CONTRIBUINTES, CILINDRICA, COM TAMPA, EM POLIETILENO DE ALTA DENSIDADE (PEAD), CAPACIDADE APROXIMADA DE 5500 LITROS (NBR 7229)</v>
          </cell>
          <cell r="C2307" t="str">
            <v xml:space="preserve">UN    </v>
          </cell>
          <cell r="D2307" t="str">
            <v>CR</v>
          </cell>
          <cell r="E2307" t="str">
            <v>4.707,76</v>
          </cell>
        </row>
        <row r="2308">
          <cell r="A2308">
            <v>39361</v>
          </cell>
          <cell r="B2308" t="str">
            <v>FOSSA SEPTICA, SEM FILTRO, PARA 4 A 7 CONTRIBUINTES, CILINDRICA,  COM TAMPA, EM POLIETILENO DE ALTA DENSIDADE (PEAD), CAPACIDADE APROXIMADA DE 1100 LITROS (NBR 7229)</v>
          </cell>
          <cell r="C2308" t="str">
            <v xml:space="preserve">UN    </v>
          </cell>
          <cell r="D2308" t="str">
            <v>CR</v>
          </cell>
          <cell r="E2308" t="str">
            <v>1.210,56</v>
          </cell>
        </row>
        <row r="2309">
          <cell r="A2309">
            <v>39362</v>
          </cell>
          <cell r="B2309" t="str">
            <v>FOSSA SEPTICA, SEM FILTRO, PARA 8 A 14 CONTRIBUINTES, CILINDRICA, COM TAMPA, EM POLIETILENO DE ALTA DENSIDADE (PEAD), CAPACIDADE APROXIMADA DE 3000 LITROS (NBR 7229)</v>
          </cell>
          <cell r="C2309" t="str">
            <v xml:space="preserve">UN    </v>
          </cell>
          <cell r="D2309" t="str">
            <v>CR</v>
          </cell>
          <cell r="E2309" t="str">
            <v>3.725,23</v>
          </cell>
        </row>
        <row r="2310">
          <cell r="A2310">
            <v>39364</v>
          </cell>
          <cell r="B2310" t="str">
            <v>FOSSA SEPTICA,SEM FILTRO, PARA 40 A 52 CONTRIBUINTES, CILINDRICA, COM TAMPA, EM POLIETILENO DE ALTA DENSIDADE (PEAD), CAPACIDADE APROXIMADA DE 10000 LITROS (NBR 7229)</v>
          </cell>
          <cell r="C2310" t="str">
            <v xml:space="preserve">UN    </v>
          </cell>
          <cell r="D2310" t="str">
            <v>CR</v>
          </cell>
          <cell r="E2310" t="str">
            <v>10.760,61</v>
          </cell>
        </row>
        <row r="2311">
          <cell r="A2311">
            <v>14576</v>
          </cell>
          <cell r="B2311" t="str">
            <v>FRESADORA DE ASFALTO A FRIO SOBRE ESTEIRAS, LARG. FRESAGEM 2,00 M, POT. 410 KW/550 HP</v>
          </cell>
          <cell r="C2311" t="str">
            <v xml:space="preserve">UN    </v>
          </cell>
          <cell r="D2311" t="str">
            <v>AS</v>
          </cell>
          <cell r="E2311" t="str">
            <v>4.186.460,85</v>
          </cell>
        </row>
        <row r="2312">
          <cell r="A2312">
            <v>13877</v>
          </cell>
          <cell r="B2312" t="str">
            <v>FRESADORA DE ASFALTO A FRIO SOBRE RODAS, LARG. FRESAGEM 1,00 M, POT. 155 KW/208 HP</v>
          </cell>
          <cell r="C2312" t="str">
            <v xml:space="preserve">UN    </v>
          </cell>
          <cell r="D2312" t="str">
            <v>AS</v>
          </cell>
          <cell r="E2312" t="str">
            <v>1.792.161,45</v>
          </cell>
        </row>
        <row r="2313">
          <cell r="A2313">
            <v>7307</v>
          </cell>
          <cell r="B2313" t="str">
            <v>FUNDO ANTICORROSIVO PARA METAIS FERROSOS (ZARCAO)</v>
          </cell>
          <cell r="C2313" t="str">
            <v xml:space="preserve">L     </v>
          </cell>
          <cell r="D2313" t="str">
            <v>CR</v>
          </cell>
          <cell r="E2313" t="str">
            <v>26,26</v>
          </cell>
        </row>
        <row r="2314">
          <cell r="A2314">
            <v>38122</v>
          </cell>
          <cell r="B2314" t="str">
            <v>FUNDO PREPARADOR ACRILICO BASE AGUA</v>
          </cell>
          <cell r="C2314" t="str">
            <v xml:space="preserve">L     </v>
          </cell>
          <cell r="D2314" t="str">
            <v>CR</v>
          </cell>
          <cell r="E2314" t="str">
            <v>11,43</v>
          </cell>
        </row>
        <row r="2315">
          <cell r="A2315">
            <v>38633</v>
          </cell>
          <cell r="B2315" t="str">
            <v>FURO PARA TORNEIRA OU OUTROS ACESSORIOS  EM BANCADA DE MARMORE/ GRANITO OU OUTRO TIPO DE PEDRA NATURAL</v>
          </cell>
          <cell r="C2315" t="str">
            <v xml:space="preserve">UN    </v>
          </cell>
          <cell r="D2315" t="str">
            <v>CR</v>
          </cell>
          <cell r="E2315" t="str">
            <v>21,32</v>
          </cell>
        </row>
        <row r="2316">
          <cell r="A2316">
            <v>12344</v>
          </cell>
          <cell r="B2316" t="str">
            <v>FUSIVEL DIAZED 20 A TAMANHO DII, CAPACIDADE DE INTERRUPCAO DE 50 KA EM VCA E 8 KA EM VCC, TENSAO NOMIMNAL DE 500 V</v>
          </cell>
          <cell r="C2316" t="str">
            <v xml:space="preserve">UN    </v>
          </cell>
          <cell r="D2316" t="str">
            <v>CR</v>
          </cell>
          <cell r="E2316" t="str">
            <v>2,31</v>
          </cell>
        </row>
        <row r="2317">
          <cell r="A2317">
            <v>12343</v>
          </cell>
          <cell r="B2317" t="str">
            <v>FUSIVEL DIAZED 35 A TAMANHO DIII, CAPACIDADE DE INTERRUPCAO DE 50 KA EM VCA E 8 KA EM VCC, TENSAO NOMIMNAL DE 500 V</v>
          </cell>
          <cell r="C2317" t="str">
            <v xml:space="preserve">UN    </v>
          </cell>
          <cell r="D2317" t="str">
            <v>CR</v>
          </cell>
          <cell r="E2317" t="str">
            <v>3,58</v>
          </cell>
        </row>
        <row r="2318">
          <cell r="A2318">
            <v>3295</v>
          </cell>
          <cell r="B2318" t="str">
            <v>FUSIVEL NH *36* A 80 AMPERES, TAMANHO 00, CAPACIDADE DE INTERRUPCAO DE 120 KA, TENSAO NOMIMNAL DE 500 V</v>
          </cell>
          <cell r="C2318" t="str">
            <v xml:space="preserve">UN    </v>
          </cell>
          <cell r="D2318" t="str">
            <v>CR</v>
          </cell>
          <cell r="E2318" t="str">
            <v>12,52</v>
          </cell>
        </row>
        <row r="2319">
          <cell r="A2319">
            <v>3302</v>
          </cell>
          <cell r="B2319" t="str">
            <v>FUSIVEL NH 100 A TAMANHO 00, CAPACIDADE DE INTERRUPCAO DE 120 KA, TENSAO NOMIMNAL DE 500 V</v>
          </cell>
          <cell r="C2319" t="str">
            <v xml:space="preserve">UN    </v>
          </cell>
          <cell r="D2319" t="str">
            <v>CR</v>
          </cell>
          <cell r="E2319" t="str">
            <v>13,09</v>
          </cell>
        </row>
        <row r="2320">
          <cell r="A2320">
            <v>3297</v>
          </cell>
          <cell r="B2320" t="str">
            <v>FUSIVEL NH 125 A TAMANHO 00, CAPACIDADE DE INTERRUPCAO DE 120 KA, TENSAO NOMIMNAL DE 500 V</v>
          </cell>
          <cell r="C2320" t="str">
            <v xml:space="preserve">UN    </v>
          </cell>
          <cell r="D2320" t="str">
            <v>CR</v>
          </cell>
          <cell r="E2320" t="str">
            <v>13,97</v>
          </cell>
        </row>
        <row r="2321">
          <cell r="A2321">
            <v>3294</v>
          </cell>
          <cell r="B2321" t="str">
            <v>FUSIVEL NH 160 A TAMANHO 00, CAPACIDADE DE INTERRUPCAO DE 120 KA, TENSAO NOMIMNAL DE 500 V</v>
          </cell>
          <cell r="C2321" t="str">
            <v xml:space="preserve">UN    </v>
          </cell>
          <cell r="D2321" t="str">
            <v>CR</v>
          </cell>
          <cell r="E2321" t="str">
            <v>14,19</v>
          </cell>
        </row>
        <row r="2322">
          <cell r="A2322">
            <v>3292</v>
          </cell>
          <cell r="B2322" t="str">
            <v>FUSIVEL NH 20 A TAMANHO 000, CAPACIDADE DE INTERRUPCAO DE 120 KA, TENSAO NOMIMNAL DE 500 V</v>
          </cell>
          <cell r="C2322" t="str">
            <v xml:space="preserve">UN    </v>
          </cell>
          <cell r="D2322" t="str">
            <v xml:space="preserve">C </v>
          </cell>
          <cell r="E2322" t="str">
            <v>13,33</v>
          </cell>
        </row>
        <row r="2323">
          <cell r="A2323">
            <v>3298</v>
          </cell>
          <cell r="B2323" t="str">
            <v>FUSIVEL NH 200 A 250 AMPERES, TAMANHO 1, CAPACIDADE DE INTERRUPCAO DE 120 KA, TENSAO NOMIMNAL DE 500 V</v>
          </cell>
          <cell r="C2323" t="str">
            <v xml:space="preserve">UN    </v>
          </cell>
          <cell r="D2323" t="str">
            <v>CR</v>
          </cell>
          <cell r="E2323" t="str">
            <v>31,24</v>
          </cell>
        </row>
        <row r="2324">
          <cell r="A2324">
            <v>11596</v>
          </cell>
          <cell r="B2324" t="str">
            <v>GABIAO  TIPO CAIXA, MALHA HEXAGONAL 8 X 10 CM (ZN/AL), FIO 2,7 MM, DIMENSOES 2,0 X 1,0 X 0,5 M (C X L X A)</v>
          </cell>
          <cell r="C2324" t="str">
            <v xml:space="preserve">UN    </v>
          </cell>
          <cell r="D2324" t="str">
            <v>AS</v>
          </cell>
          <cell r="E2324" t="str">
            <v>427,37</v>
          </cell>
        </row>
        <row r="2325">
          <cell r="A2325">
            <v>34802</v>
          </cell>
          <cell r="B2325" t="str">
            <v>GABIAO MANTA (COLCHAO) MALHA HEXAGONAL 6 X 8 CM (ZN/AL REVESTIDO COM POLIMERO), DIMENSOES 4,0 X 2,0 X 0,17 M (C X L X A) FIO 2 MM</v>
          </cell>
          <cell r="C2325" t="str">
            <v xml:space="preserve">UN    </v>
          </cell>
          <cell r="D2325" t="str">
            <v>AS</v>
          </cell>
          <cell r="E2325" t="str">
            <v>1.173,69</v>
          </cell>
        </row>
        <row r="2326">
          <cell r="A2326">
            <v>11588</v>
          </cell>
          <cell r="B2326" t="str">
            <v>GABIAO MANTA (COLCHAO) MALHA HEXAGONAL 6 X 8 CM (ZN/AL REVESTIDO COM POLIMERO), FIO 2 MM, DIMENSOES 4,0 X 2,0 X 0,23 M (C X L X A)</v>
          </cell>
          <cell r="C2326" t="str">
            <v xml:space="preserve">UN    </v>
          </cell>
          <cell r="D2326" t="str">
            <v>AS</v>
          </cell>
          <cell r="E2326" t="str">
            <v>1.266,23</v>
          </cell>
        </row>
        <row r="2327">
          <cell r="A2327">
            <v>34383</v>
          </cell>
          <cell r="B2327" t="str">
            <v>GABIAO MANTA (COLCHAO) MALHA HEXAGONAL 6 X 8 CM (ZN/AL REVESTIDO COM POLIMERO), FIO 2 MM, DIMENSOES 4,0 X 2,0 X 0,3 M (C X L X A)</v>
          </cell>
          <cell r="C2327" t="str">
            <v xml:space="preserve">UN    </v>
          </cell>
          <cell r="D2327" t="str">
            <v>AS</v>
          </cell>
          <cell r="E2327" t="str">
            <v>1.392,94</v>
          </cell>
        </row>
        <row r="2328">
          <cell r="A2328">
            <v>40451</v>
          </cell>
          <cell r="B2328" t="str">
            <v>GABIAO MANTA (COLCHAO) MALHA HEXAGONAL 6 X 8 CM (ZN/AL REVESTIDO COM POLIMERO), FIO 2,0 MM, DIMENSOES 5,0 X 2,0 X 0,17 M (C X L X A)</v>
          </cell>
          <cell r="C2328" t="str">
            <v xml:space="preserve">M2    </v>
          </cell>
          <cell r="D2328" t="str">
            <v>AS</v>
          </cell>
          <cell r="E2328" t="str">
            <v>112,60</v>
          </cell>
        </row>
        <row r="2329">
          <cell r="A2329">
            <v>40453</v>
          </cell>
          <cell r="B2329" t="str">
            <v>GABIAO MANTA (COLCHAO) MALHA HEXAGONAL 6 X 8 CM (ZN/AL REVESTIDO COM POLIMERO), FIO 2,0 MM, DIMENSOES 5,0 X 2,0 X 0,23 M (C X L X A)</v>
          </cell>
          <cell r="C2329" t="str">
            <v xml:space="preserve">M2    </v>
          </cell>
          <cell r="D2329" t="str">
            <v>AS</v>
          </cell>
          <cell r="E2329" t="str">
            <v>121,83</v>
          </cell>
        </row>
        <row r="2330">
          <cell r="A2330">
            <v>40452</v>
          </cell>
          <cell r="B2330" t="str">
            <v>GABIAO MANTA (COLCHAO) MALHA HEXAGONAL 6 X 8 CM (ZN/AL REVESTIDO COM POLIMERO), FIO 2,0 MM, DIMENSOES 5,0 X 2,0 X 0,30 M (C X L X A)</v>
          </cell>
          <cell r="C2330" t="str">
            <v xml:space="preserve">M2    </v>
          </cell>
          <cell r="D2330" t="str">
            <v>AS</v>
          </cell>
          <cell r="E2330" t="str">
            <v>133,63</v>
          </cell>
        </row>
        <row r="2331">
          <cell r="A2331">
            <v>11594</v>
          </cell>
          <cell r="B2331" t="str">
            <v>GABIAO SACO MALHA HEXAGONAL 8 X 10 CM (ZN/AL REVESTIDO COM POLIMERO),  FIO 2,4 MM, DIMENSOES 3,0 X 0,65 M</v>
          </cell>
          <cell r="C2331" t="str">
            <v xml:space="preserve">UN    </v>
          </cell>
          <cell r="D2331" t="str">
            <v>AS</v>
          </cell>
          <cell r="E2331" t="str">
            <v>403,58</v>
          </cell>
        </row>
        <row r="2332">
          <cell r="A2332">
            <v>3311</v>
          </cell>
          <cell r="B2332" t="str">
            <v>GABIAO SACO MALHA HEXAGONAL 8 X 10 CM (ZN/AL REVESTIDO COM POLIMERO), FIO 2,4 MM, H = 0,65 M</v>
          </cell>
          <cell r="C2332" t="str">
            <v xml:space="preserve">M3    </v>
          </cell>
          <cell r="D2332" t="str">
            <v>AS</v>
          </cell>
          <cell r="E2332" t="str">
            <v>403,58</v>
          </cell>
        </row>
        <row r="2333">
          <cell r="A2333">
            <v>11599</v>
          </cell>
          <cell r="B2333" t="str">
            <v>GABIAO SACO MALHA HEXAGONAL 8 X 10 CM (ZN/AL), FIO 2,7 MM, DIMENSOES 4,0 X 0,65 M</v>
          </cell>
          <cell r="C2333" t="str">
            <v xml:space="preserve">UN    </v>
          </cell>
          <cell r="D2333" t="str">
            <v>AS</v>
          </cell>
          <cell r="E2333" t="str">
            <v>536,72</v>
          </cell>
        </row>
        <row r="2334">
          <cell r="A2334">
            <v>11593</v>
          </cell>
          <cell r="B2334" t="str">
            <v>GABIAO TIPO CAIXA MALHA HEXAGONAL 8 X 10 CM (ZN/AL REVESTIDO COM POLIMERO),  FIO 2,4 MM, DIMENSOES 2,0 X 1,0 X 1,0 M (C X L X A)</v>
          </cell>
          <cell r="C2334" t="str">
            <v xml:space="preserve">UN    </v>
          </cell>
          <cell r="D2334" t="str">
            <v>AS</v>
          </cell>
          <cell r="E2334" t="str">
            <v>752,44</v>
          </cell>
        </row>
        <row r="2335">
          <cell r="A2335">
            <v>3314</v>
          </cell>
          <cell r="B2335" t="str">
            <v>GABIAO TIPO CAIXA MALHA HEXAGONAL 8 X 10 CM (ZN/AL REVESTIDO COM POLIMERO),  FIO 2,4 MM, H = 0,50 M</v>
          </cell>
          <cell r="C2335" t="str">
            <v xml:space="preserve">M3    </v>
          </cell>
          <cell r="D2335" t="str">
            <v>AS</v>
          </cell>
          <cell r="E2335" t="str">
            <v>538,15</v>
          </cell>
        </row>
        <row r="2336">
          <cell r="A2336">
            <v>11597</v>
          </cell>
          <cell r="B2336" t="str">
            <v>GABIAO TIPO CAIXA MALHA HEXAGONAL 8 X 10 CM (ZN/AL), FIO 2,7 MM, DIMENSOES 2,0 X 1,0 X 1,0 M (C X L X A)</v>
          </cell>
          <cell r="C2336" t="str">
            <v xml:space="preserve">UN    </v>
          </cell>
          <cell r="D2336" t="str">
            <v>AS</v>
          </cell>
          <cell r="E2336" t="str">
            <v>625,80</v>
          </cell>
        </row>
        <row r="2337">
          <cell r="A2337">
            <v>3309</v>
          </cell>
          <cell r="B2337" t="str">
            <v>GABIAO TIPO CAIXA MALHA HEXAGONAL 8 X 10 CM (ZN/AL), FIO 2,7 MM, H = 0,50 M</v>
          </cell>
          <cell r="C2337" t="str">
            <v xml:space="preserve">M3    </v>
          </cell>
          <cell r="D2337" t="str">
            <v>AS</v>
          </cell>
          <cell r="E2337" t="str">
            <v>427,37</v>
          </cell>
        </row>
        <row r="2338">
          <cell r="A2338">
            <v>34612</v>
          </cell>
          <cell r="B2338" t="str">
            <v>GABIAO TIPO CAIXA PARA SOLO REFORCADO, MALHA HEXAGONAL DE DUPLA TORCAO 8 X 10 CM (ZN/AL REVESTIDO COM POLIMERO), FIO 2,7 MM, DIMENSOES 2,0 X 1,0 X 0,5 M, COM CAUDA DE 3,0 M</v>
          </cell>
          <cell r="C2338" t="str">
            <v xml:space="preserve">UN    </v>
          </cell>
          <cell r="D2338" t="str">
            <v>AS</v>
          </cell>
          <cell r="E2338" t="str">
            <v>774,01</v>
          </cell>
        </row>
        <row r="2339">
          <cell r="A2339">
            <v>34635</v>
          </cell>
          <cell r="B2339" t="str">
            <v>GABIAO TIPO CAIXA PARA SOLO REFORCADO, MALHA HEXAGONAL DE DUPLA TORCAO 8 X 10 CM (ZN/AL REVESTIDO COM POLIMERO), FIO 2,7 MM, DIMENSOES 2,0 X 1,0 X 1,0 M, COM CAUDA DE 3,0 M</v>
          </cell>
          <cell r="C2339" t="str">
            <v xml:space="preserve">UN    </v>
          </cell>
          <cell r="D2339" t="str">
            <v>AS</v>
          </cell>
          <cell r="E2339" t="str">
            <v>995,34</v>
          </cell>
        </row>
        <row r="2340">
          <cell r="A2340">
            <v>34633</v>
          </cell>
          <cell r="B2340" t="str">
            <v>GABIAO TIPO CAIXA PARA SOLO REFORCADO, MALHA HEXAGONAL DE DUPLA TORCAO 8 X 10 CM (ZN/AL REVESTIDO COM POLIMERO), FIO 2,7 MM, DIMENSOES 2,0 X 1,0 X 1,0 M, COM CAUDA DE 4,0 M</v>
          </cell>
          <cell r="C2340" t="str">
            <v xml:space="preserve">UN    </v>
          </cell>
          <cell r="D2340" t="str">
            <v>AS</v>
          </cell>
          <cell r="E2340" t="str">
            <v>1.097,13</v>
          </cell>
        </row>
        <row r="2341">
          <cell r="A2341">
            <v>40440</v>
          </cell>
          <cell r="B2341" t="str">
            <v>GABIAO TIPO CAIXA PARA SOLO REFORCADO, MALHA HEXAGONAL 8 X 10 CM (ZN/AL REVESTIDO COM POLIMERO), FIO 2,7 MM, DIMENSOES 2,0 X 1,0 X 0,5 M, COM CAUDA DE 4,0 M</v>
          </cell>
          <cell r="C2341" t="str">
            <v xml:space="preserve">M3    </v>
          </cell>
          <cell r="D2341" t="str">
            <v>AS</v>
          </cell>
          <cell r="E2341" t="str">
            <v>560,54</v>
          </cell>
        </row>
        <row r="2342">
          <cell r="A2342">
            <v>40441</v>
          </cell>
          <cell r="B2342" t="str">
            <v>GABIAO TIPO CAIXA PARA SOLO REFORCADO, MALHA HEXAGONAL 8 X 10 CM (ZN/AL REVESTIDO COM POLIMERO), FIO 2,7 MM, DIMENSOES 2,0 X 1,0 X 1,0 M, COM CAUDA DE 4,0 M</v>
          </cell>
          <cell r="C2342" t="str">
            <v xml:space="preserve">M3    </v>
          </cell>
          <cell r="D2342" t="str">
            <v>AS</v>
          </cell>
          <cell r="E2342" t="str">
            <v>357,87</v>
          </cell>
        </row>
        <row r="2343">
          <cell r="A2343">
            <v>40449</v>
          </cell>
          <cell r="B2343" t="str">
            <v>GABIAO TIPO CAIXA TRAPEZOIDAL, MALHA HEXAGONAL 10 X 12 CM (ZN/AL REVESTIDO COM POLIMERO) FIO 2,7 MM, FACE COM 65 GRAUS, COM GEOSSINTETICO, DIMENSOES 2,0 X 1,5 X 1,0 M (C X L X A)</v>
          </cell>
          <cell r="C2343" t="str">
            <v xml:space="preserve">M3    </v>
          </cell>
          <cell r="D2343" t="str">
            <v>AS</v>
          </cell>
          <cell r="E2343" t="str">
            <v>300,85</v>
          </cell>
        </row>
        <row r="2344">
          <cell r="A2344">
            <v>34800</v>
          </cell>
          <cell r="B2344" t="str">
            <v>GABIAO TIPO CAIXA, MALHA HEXAGONAL 8 X 10 CM (ZN/AL REVESTIDO COM POLIMERO), FIO DE 2,4 MM, DIMENSOES 2,0 x 1,0 x 1,0 M (C X L X A)</v>
          </cell>
          <cell r="C2344" t="str">
            <v xml:space="preserve">M3    </v>
          </cell>
          <cell r="D2344" t="str">
            <v>AS</v>
          </cell>
          <cell r="E2344" t="str">
            <v>376,22</v>
          </cell>
        </row>
        <row r="2345">
          <cell r="A2345">
            <v>11592</v>
          </cell>
          <cell r="B2345" t="str">
            <v>GABIAO TIPO CAIXA, MALHA HEXAGONAL 8 X 10 CM (ZN/AL REVESTIDO COM POLIMERO), FIO 2,4 MM, DIMENSOES 2,0 X 1,0 X 0,5 M (C X L X A)</v>
          </cell>
          <cell r="C2345" t="str">
            <v xml:space="preserve">UN    </v>
          </cell>
          <cell r="D2345" t="str">
            <v>AS</v>
          </cell>
          <cell r="E2345" t="str">
            <v>538,15</v>
          </cell>
        </row>
        <row r="2346">
          <cell r="A2346">
            <v>40438</v>
          </cell>
          <cell r="B2346" t="str">
            <v>GABIAO TIPO CAIXA, MALHA HEXAGONAL 8 X 10 CM (ZN/AL), FIO DE 2,7 MM, DIMENSOES 2,0 X 1,0 X 1,0 M (C X L X A)</v>
          </cell>
          <cell r="C2346" t="str">
            <v xml:space="preserve">M3    </v>
          </cell>
          <cell r="D2346" t="str">
            <v>AS</v>
          </cell>
          <cell r="E2346" t="str">
            <v>250,64</v>
          </cell>
        </row>
        <row r="2347">
          <cell r="A2347">
            <v>40436</v>
          </cell>
          <cell r="B2347" t="str">
            <v>GABIAO TIPO CAIXA, MALHA HEXAGONAL 8 X 10 CM (ZN/AL), FIO DE 2,7 MM, DIMENSOES 5,0 X 1,0 X 1,0 M (C X L X A)</v>
          </cell>
          <cell r="C2347" t="str">
            <v xml:space="preserve">M3    </v>
          </cell>
          <cell r="D2347" t="str">
            <v>AS</v>
          </cell>
          <cell r="E2347" t="str">
            <v>312,53</v>
          </cell>
        </row>
        <row r="2348">
          <cell r="A2348">
            <v>4315</v>
          </cell>
          <cell r="B2348" t="str">
            <v>GANCHO CHATO EM FERRO GALVANIZADO,  L = 110 MM, RECOBRIMENTO = 100MM, SECAO 1/8 X 1/2" (3 MM X 12 MM), PARA FIXAR TELHA DE FIBROCIMENTO ONDULADA</v>
          </cell>
          <cell r="C2348" t="str">
            <v xml:space="preserve">UN    </v>
          </cell>
          <cell r="D2348" t="str">
            <v>CR</v>
          </cell>
          <cell r="E2348" t="str">
            <v>1,32</v>
          </cell>
        </row>
        <row r="2349">
          <cell r="A2349">
            <v>42482</v>
          </cell>
          <cell r="B2349" t="str">
            <v>GANCHO L COM ROSCA, PARA FIXAR TELHA EM MADEIRA, 1/4" X 350 MM (COLETADO CAIXA)</v>
          </cell>
          <cell r="C2349" t="str">
            <v xml:space="preserve">UN    </v>
          </cell>
          <cell r="D2349" t="str">
            <v>CR</v>
          </cell>
          <cell r="E2349" t="str">
            <v>1,76</v>
          </cell>
        </row>
        <row r="2350">
          <cell r="A2350">
            <v>402</v>
          </cell>
          <cell r="B2350" t="str">
            <v>GANCHO OLHAL EM ACO GALVANIZADO, ESPESSURA 16MM, ABERTURA 21MM</v>
          </cell>
          <cell r="C2350" t="str">
            <v xml:space="preserve">UN    </v>
          </cell>
          <cell r="D2350" t="str">
            <v>CR</v>
          </cell>
          <cell r="E2350" t="str">
            <v>15,35</v>
          </cell>
        </row>
        <row r="2351">
          <cell r="A2351">
            <v>4226</v>
          </cell>
          <cell r="B2351" t="str">
            <v>GAS DE COZINHA - GLP</v>
          </cell>
          <cell r="C2351" t="str">
            <v xml:space="preserve">KG    </v>
          </cell>
          <cell r="D2351" t="str">
            <v xml:space="preserve">C </v>
          </cell>
          <cell r="E2351" t="str">
            <v>6,34</v>
          </cell>
        </row>
        <row r="2352">
          <cell r="A2352">
            <v>4222</v>
          </cell>
          <cell r="B2352" t="str">
            <v>GASOLINA COMUM</v>
          </cell>
          <cell r="C2352" t="str">
            <v xml:space="preserve">L     </v>
          </cell>
          <cell r="D2352" t="str">
            <v xml:space="preserve">C </v>
          </cell>
          <cell r="E2352" t="str">
            <v>5,60</v>
          </cell>
        </row>
        <row r="2353">
          <cell r="A2353">
            <v>34804</v>
          </cell>
          <cell r="B2353" t="str">
            <v>GEOGRELHA TECIDA COM FILAMENTOS DE POLIESTER + PVC, RESISTENCIA LONGITUDINAL: 90 KN/M, RESISTENCIA TRANSVERSAL: 30 KN/M, ALONGAMENTO = 12 POR CENTO</v>
          </cell>
          <cell r="C2353" t="str">
            <v xml:space="preserve">M2    </v>
          </cell>
          <cell r="D2353" t="str">
            <v>AS</v>
          </cell>
          <cell r="E2353" t="str">
            <v>45,43</v>
          </cell>
        </row>
        <row r="2354">
          <cell r="A2354">
            <v>4013</v>
          </cell>
          <cell r="B2354" t="str">
            <v>GEOTEXTIL NAO TECIDO AGULHADO DE FILAMENTOS CONTINUOS 100% POLIESTER, RESITENCIA A TRACAO = 09 KN/M</v>
          </cell>
          <cell r="C2354" t="str">
            <v xml:space="preserve">M2    </v>
          </cell>
          <cell r="D2354" t="str">
            <v>AS</v>
          </cell>
          <cell r="E2354" t="str">
            <v>4,45</v>
          </cell>
        </row>
        <row r="2355">
          <cell r="A2355">
            <v>4011</v>
          </cell>
          <cell r="B2355" t="str">
            <v>GEOTEXTIL NAO TECIDO AGULHADO DE FILAMENTOS CONTINUOS 100% POLIESTER, RESITENCIA A TRACAO = 10 KN/M</v>
          </cell>
          <cell r="C2355" t="str">
            <v xml:space="preserve">M2    </v>
          </cell>
          <cell r="D2355" t="str">
            <v>AS</v>
          </cell>
          <cell r="E2355" t="str">
            <v>4,97</v>
          </cell>
        </row>
        <row r="2356">
          <cell r="A2356">
            <v>4021</v>
          </cell>
          <cell r="B2356" t="str">
            <v>GEOTEXTIL NAO TECIDO AGULHADO DE FILAMENTOS CONTINUOS 100% POLIESTER, RESITENCIA A TRACAO = 14 KN/M</v>
          </cell>
          <cell r="C2356" t="str">
            <v xml:space="preserve">M2    </v>
          </cell>
          <cell r="D2356" t="str">
            <v>AS</v>
          </cell>
          <cell r="E2356" t="str">
            <v>6,20</v>
          </cell>
        </row>
        <row r="2357">
          <cell r="A2357">
            <v>4019</v>
          </cell>
          <cell r="B2357" t="str">
            <v>GEOTEXTIL NAO TECIDO AGULHADO DE FILAMENTOS CONTINUOS 100% POLIESTER, RESITENCIA A TRACAO = 16 KN/M</v>
          </cell>
          <cell r="C2357" t="str">
            <v xml:space="preserve">M2    </v>
          </cell>
          <cell r="D2357" t="str">
            <v>AS</v>
          </cell>
          <cell r="E2357" t="str">
            <v>7,45</v>
          </cell>
        </row>
        <row r="2358">
          <cell r="A2358">
            <v>4012</v>
          </cell>
          <cell r="B2358" t="str">
            <v>GEOTEXTIL NAO TECIDO AGULHADO DE FILAMENTOS CONTINUOS 100% POLIESTER, RESITENCIA A TRACAO = 21 KN/M</v>
          </cell>
          <cell r="C2358" t="str">
            <v xml:space="preserve">M2    </v>
          </cell>
          <cell r="D2358" t="str">
            <v>AS</v>
          </cell>
          <cell r="E2358" t="str">
            <v>9,98</v>
          </cell>
        </row>
        <row r="2359">
          <cell r="A2359">
            <v>4020</v>
          </cell>
          <cell r="B2359" t="str">
            <v>GEOTEXTIL NAO TECIDO AGULHADO DE FILAMENTOS CONTINUOS 100% POLIESTER, RESITENCIA A TRACAO = 26 KN/M</v>
          </cell>
          <cell r="C2359" t="str">
            <v xml:space="preserve">M2    </v>
          </cell>
          <cell r="D2359" t="str">
            <v>AS</v>
          </cell>
          <cell r="E2359" t="str">
            <v>12,50</v>
          </cell>
        </row>
        <row r="2360">
          <cell r="A2360">
            <v>4018</v>
          </cell>
          <cell r="B2360" t="str">
            <v>GEOTEXTIL NAO TECIDO AGULHADO DE FILAMENTOS CONTINUOS 100% POLIESTER, RESITENCIA A TRACAO = 31 KN/M</v>
          </cell>
          <cell r="C2360" t="str">
            <v xml:space="preserve">M2    </v>
          </cell>
          <cell r="D2360" t="str">
            <v>AS</v>
          </cell>
          <cell r="E2360" t="str">
            <v>14,97</v>
          </cell>
        </row>
        <row r="2361">
          <cell r="A2361">
            <v>36498</v>
          </cell>
          <cell r="B2361" t="str">
            <v>GERADOR PORTATIL MONOFASICO, POTENCIA 5500 VA, MOTOR A GASOLINA, POTENCIA DO MOTOR 13 CV</v>
          </cell>
          <cell r="C2361" t="str">
            <v xml:space="preserve">UN    </v>
          </cell>
          <cell r="D2361" t="str">
            <v>AS</v>
          </cell>
          <cell r="E2361" t="str">
            <v>4.384,34</v>
          </cell>
        </row>
        <row r="2362">
          <cell r="A2362">
            <v>12872</v>
          </cell>
          <cell r="B2362" t="str">
            <v>GESSEIRO</v>
          </cell>
          <cell r="C2362" t="str">
            <v xml:space="preserve">H     </v>
          </cell>
          <cell r="D2362" t="str">
            <v>CR</v>
          </cell>
          <cell r="E2362" t="str">
            <v>14,51</v>
          </cell>
        </row>
        <row r="2363">
          <cell r="A2363">
            <v>41075</v>
          </cell>
          <cell r="B2363" t="str">
            <v>GESSEIRO (MENSALISTA)</v>
          </cell>
          <cell r="C2363" t="str">
            <v xml:space="preserve">MES   </v>
          </cell>
          <cell r="D2363" t="str">
            <v>CR</v>
          </cell>
          <cell r="E2363" t="str">
            <v>2.558,68</v>
          </cell>
        </row>
        <row r="2364">
          <cell r="A2364">
            <v>3315</v>
          </cell>
          <cell r="B2364" t="str">
            <v>GESSO EM PO PARA REVESTIMENTOS/MOLDURAS/SANCAS E USO GERAL</v>
          </cell>
          <cell r="C2364" t="str">
            <v xml:space="preserve">KG    </v>
          </cell>
          <cell r="D2364" t="str">
            <v>AS</v>
          </cell>
          <cell r="E2364" t="str">
            <v>0,35</v>
          </cell>
        </row>
        <row r="2365">
          <cell r="A2365">
            <v>36870</v>
          </cell>
          <cell r="B2365" t="str">
            <v>GESSO PROJETADO</v>
          </cell>
          <cell r="C2365" t="str">
            <v xml:space="preserve">KG    </v>
          </cell>
          <cell r="D2365" t="str">
            <v>AS</v>
          </cell>
          <cell r="E2365" t="str">
            <v>0,52</v>
          </cell>
        </row>
        <row r="2366">
          <cell r="A2366">
            <v>5092</v>
          </cell>
          <cell r="B2366" t="str">
            <v>GONZO DE EMBUTIR, EM LATAO / ZAMAC, *20 X 48* MM, PARA JANELA BASCULANTE / PIVOTANTE -  INCLUI PARAFUSOS</v>
          </cell>
          <cell r="C2366" t="str">
            <v xml:space="preserve">PAR   </v>
          </cell>
          <cell r="D2366" t="str">
            <v>CR</v>
          </cell>
          <cell r="E2366" t="str">
            <v>14,27</v>
          </cell>
        </row>
        <row r="2367">
          <cell r="A2367">
            <v>11462</v>
          </cell>
          <cell r="B2367" t="str">
            <v>GONZO DE SOBREPOR, EM LATAO / ZAMAC, PARA JANELA PIVOTANTE - INCLUI PARAFUSOS</v>
          </cell>
          <cell r="C2367" t="str">
            <v xml:space="preserve">PAR   </v>
          </cell>
          <cell r="D2367" t="str">
            <v>CR</v>
          </cell>
          <cell r="E2367" t="str">
            <v>14,60</v>
          </cell>
        </row>
        <row r="2368">
          <cell r="A2368">
            <v>36529</v>
          </cell>
          <cell r="B2368" t="str">
            <v>GRADE DE DISCOS COM CONTROLE REMOTO, REBOCAVEL, COM 24 DISCOS 24" X 6 MM, COM PNEUS PARA TRANSPORTE</v>
          </cell>
          <cell r="C2368" t="str">
            <v xml:space="preserve">UN    </v>
          </cell>
          <cell r="D2368" t="str">
            <v>AS</v>
          </cell>
          <cell r="E2368" t="str">
            <v>43.367,34</v>
          </cell>
        </row>
        <row r="2369">
          <cell r="A2369">
            <v>3318</v>
          </cell>
          <cell r="B2369" t="str">
            <v>GRADE DE DISCOS MECANICA 20X24" COM 20 DISCOS 24" X 6MM  COM PNEUS PARA TRANSPORTE</v>
          </cell>
          <cell r="C2369" t="str">
            <v xml:space="preserve">UN    </v>
          </cell>
          <cell r="D2369" t="str">
            <v>AS</v>
          </cell>
          <cell r="E2369" t="str">
            <v>34.000,00</v>
          </cell>
        </row>
        <row r="2370">
          <cell r="A2370">
            <v>3324</v>
          </cell>
          <cell r="B2370" t="str">
            <v>GRAMA BATATAIS EM PLACAS, SEM PLANTIO</v>
          </cell>
          <cell r="C2370" t="str">
            <v xml:space="preserve">M2    </v>
          </cell>
          <cell r="D2370" t="str">
            <v>CR</v>
          </cell>
          <cell r="E2370" t="str">
            <v>3,57</v>
          </cell>
        </row>
        <row r="2371">
          <cell r="A2371">
            <v>3322</v>
          </cell>
          <cell r="B2371" t="str">
            <v>GRAMA ESMERALDA OU SAO CARLOS OU CURITIBANA, EM PLACAS, SEM PLANTIO</v>
          </cell>
          <cell r="C2371" t="str">
            <v xml:space="preserve">M2    </v>
          </cell>
          <cell r="D2371" t="str">
            <v xml:space="preserve">C </v>
          </cell>
          <cell r="E2371" t="str">
            <v>5,00</v>
          </cell>
        </row>
        <row r="2372">
          <cell r="A2372">
            <v>5076</v>
          </cell>
          <cell r="B2372" t="str">
            <v>GRAMPO DE ACO POLIDO 1 " X 9</v>
          </cell>
          <cell r="C2372" t="str">
            <v xml:space="preserve">KG    </v>
          </cell>
          <cell r="D2372" t="str">
            <v>CR</v>
          </cell>
          <cell r="E2372" t="str">
            <v>14,28</v>
          </cell>
        </row>
        <row r="2373">
          <cell r="A2373">
            <v>5077</v>
          </cell>
          <cell r="B2373" t="str">
            <v>GRAMPO DE ACO POLIDO 7/8 " X 9</v>
          </cell>
          <cell r="C2373" t="str">
            <v xml:space="preserve">KG    </v>
          </cell>
          <cell r="D2373" t="str">
            <v>CR</v>
          </cell>
          <cell r="E2373" t="str">
            <v>15,78</v>
          </cell>
        </row>
        <row r="2374">
          <cell r="A2374">
            <v>11837</v>
          </cell>
          <cell r="B2374" t="str">
            <v>GRAMPO LINHA VIVA DE LATAO ESTANHADO, DIAMETRO DO CONDUTOR PRINCIPAL DE 10 A 120 MM2, DIAMETRO DA DERIVACAO DE 10 A 70 MM2</v>
          </cell>
          <cell r="C2374" t="str">
            <v xml:space="preserve">UN    </v>
          </cell>
          <cell r="D2374" t="str">
            <v>CR</v>
          </cell>
          <cell r="E2374" t="str">
            <v>46,32</v>
          </cell>
        </row>
        <row r="2375">
          <cell r="A2375">
            <v>38055</v>
          </cell>
          <cell r="B2375" t="str">
            <v>GRAMPO METALICO TIPO OLHAL PARA HASTE DE ATERRAMENTO DE 1/2'', CONDUTOR DE *10* A 50 MM2</v>
          </cell>
          <cell r="C2375" t="str">
            <v xml:space="preserve">UN    </v>
          </cell>
          <cell r="D2375" t="str">
            <v>CR</v>
          </cell>
          <cell r="E2375" t="str">
            <v>4,20</v>
          </cell>
        </row>
        <row r="2376">
          <cell r="A2376">
            <v>415</v>
          </cell>
          <cell r="B2376" t="str">
            <v>GRAMPO METALICO TIPO OLHAL PARA HASTE DE ATERRAMENTO DE 1'', CONDUTOR DE *10* A 50 MM2</v>
          </cell>
          <cell r="C2376" t="str">
            <v xml:space="preserve">UN    </v>
          </cell>
          <cell r="D2376" t="str">
            <v>CR</v>
          </cell>
          <cell r="E2376" t="str">
            <v>18,99</v>
          </cell>
        </row>
        <row r="2377">
          <cell r="A2377">
            <v>416</v>
          </cell>
          <cell r="B2377" t="str">
            <v>GRAMPO METALICO TIPO OLHAL PARA HASTE DE ATERRAMENTO DE 3/4'', CONDUTOR DE *10* A 50 MM2</v>
          </cell>
          <cell r="C2377" t="str">
            <v xml:space="preserve">UN    </v>
          </cell>
          <cell r="D2377" t="str">
            <v>CR</v>
          </cell>
          <cell r="E2377" t="str">
            <v>6,95</v>
          </cell>
        </row>
        <row r="2378">
          <cell r="A2378">
            <v>425</v>
          </cell>
          <cell r="B2378" t="str">
            <v>GRAMPO METALICO TIPO OLHAL PARA HASTE DE ATERRAMENTO DE 5/8'', CONDUTOR DE *10* A 50 MM2</v>
          </cell>
          <cell r="C2378" t="str">
            <v xml:space="preserve">UN    </v>
          </cell>
          <cell r="D2378" t="str">
            <v>CR</v>
          </cell>
          <cell r="E2378" t="str">
            <v>4,31</v>
          </cell>
        </row>
        <row r="2379">
          <cell r="A2379">
            <v>426</v>
          </cell>
          <cell r="B2379" t="str">
            <v>GRAMPO METALICO TIPO U PARA HASTE DE ATERRAMENTO DE ATE 3/4'', CONDUTOR DE 10 A 25 MM2</v>
          </cell>
          <cell r="C2379" t="str">
            <v xml:space="preserve">UN    </v>
          </cell>
          <cell r="D2379" t="str">
            <v>CR</v>
          </cell>
          <cell r="E2379" t="str">
            <v>23,74</v>
          </cell>
        </row>
        <row r="2380">
          <cell r="A2380">
            <v>38056</v>
          </cell>
          <cell r="B2380" t="str">
            <v>GRAMPO METALICO TIPO U PARA HASTE DE ATERRAMENTO DE ATE 5/8'', CONDUTOR DE 10 A 25 MM2</v>
          </cell>
          <cell r="C2380" t="str">
            <v xml:space="preserve">UN    </v>
          </cell>
          <cell r="D2380" t="str">
            <v>CR</v>
          </cell>
          <cell r="E2380" t="str">
            <v>23,18</v>
          </cell>
        </row>
        <row r="2381">
          <cell r="A2381">
            <v>1564</v>
          </cell>
          <cell r="B2381" t="str">
            <v>GRAMPO PARALELO METALICO PARA CABO DE 6 A 50 MM2, COM 2 PARAFUSOS</v>
          </cell>
          <cell r="C2381" t="str">
            <v xml:space="preserve">UN    </v>
          </cell>
          <cell r="D2381" t="str">
            <v>CR</v>
          </cell>
          <cell r="E2381" t="str">
            <v>8,84</v>
          </cell>
        </row>
        <row r="2382">
          <cell r="A2382">
            <v>11032</v>
          </cell>
          <cell r="B2382" t="str">
            <v>GRAMPO U DE 5/8 " N8 EM FERRO GALVANIZADO</v>
          </cell>
          <cell r="C2382" t="str">
            <v xml:space="preserve">UN    </v>
          </cell>
          <cell r="D2382" t="str">
            <v>CR</v>
          </cell>
          <cell r="E2382" t="str">
            <v>7,45</v>
          </cell>
        </row>
        <row r="2383">
          <cell r="A2383">
            <v>36786</v>
          </cell>
          <cell r="B2383" t="str">
            <v>GRANALHA DE ACO, ANGULAR (GRIT), PARA JATEAMENTO, PENEIRA 0,117 A 1,00 MM, (SAE G-40 A G-80)</v>
          </cell>
          <cell r="C2383" t="str">
            <v>SC25KG</v>
          </cell>
          <cell r="D2383" t="str">
            <v>AS</v>
          </cell>
          <cell r="E2383" t="str">
            <v>142,68</v>
          </cell>
        </row>
        <row r="2384">
          <cell r="A2384">
            <v>36785</v>
          </cell>
          <cell r="B2384" t="str">
            <v>GRANALHA DE ACO, ANGULAR (GRIT), PARA JATEAMENTO, PENEIRA 1,41 A 1,19 MM (SAE G16)</v>
          </cell>
          <cell r="C2384" t="str">
            <v>SC25KG</v>
          </cell>
          <cell r="D2384" t="str">
            <v>AS</v>
          </cell>
          <cell r="E2384" t="str">
            <v>123,98</v>
          </cell>
        </row>
        <row r="2385">
          <cell r="A2385">
            <v>36782</v>
          </cell>
          <cell r="B2385" t="str">
            <v>GRANALHA DE ACO, ESFERICA (SHOT), PARA JATEAMENTO, PENEIRA 0,40 A 1,00 MM (SAE S-170 A S-280)</v>
          </cell>
          <cell r="C2385" t="str">
            <v>SC25KG</v>
          </cell>
          <cell r="D2385" t="str">
            <v>AS</v>
          </cell>
          <cell r="E2385" t="str">
            <v>147,99</v>
          </cell>
        </row>
        <row r="2386">
          <cell r="A2386">
            <v>25930</v>
          </cell>
          <cell r="B2386" t="str">
            <v>GRANALHA DE ACO, ESFERICA (SHOT), PARA JATEAMENTO, PENEIRA 1,19 A 1,00 MM (SAE S390)</v>
          </cell>
          <cell r="C2386" t="str">
            <v>SC25KG</v>
          </cell>
          <cell r="D2386" t="str">
            <v>AS</v>
          </cell>
          <cell r="E2386" t="str">
            <v>166,69</v>
          </cell>
        </row>
        <row r="2387">
          <cell r="A2387">
            <v>4824</v>
          </cell>
          <cell r="B2387" t="str">
            <v>GRANILHA/ GRANA/ PEDRISCO OU AGREGADO EM MARMORE/ GRANITO/ QUARTZO E CALCARIO, PRETO, CINZA, PALHA OU BRANCO</v>
          </cell>
          <cell r="C2387" t="str">
            <v xml:space="preserve">KG    </v>
          </cell>
          <cell r="D2387" t="str">
            <v>CR</v>
          </cell>
          <cell r="E2387" t="str">
            <v>0,56</v>
          </cell>
        </row>
        <row r="2388">
          <cell r="A2388">
            <v>11795</v>
          </cell>
          <cell r="B2388" t="str">
            <v>GRANITO PARA BANCADA, POLIDO, TIPO ANDORINHA/ QUARTZ/ CASTELO/ CORUMBA OU OUTROS EQUIVALENTES DA REGIAO, E=  *2,5* CM</v>
          </cell>
          <cell r="C2388" t="str">
            <v xml:space="preserve">M2    </v>
          </cell>
          <cell r="D2388" t="str">
            <v>CR</v>
          </cell>
          <cell r="E2388" t="str">
            <v>483,01</v>
          </cell>
        </row>
        <row r="2389">
          <cell r="A2389">
            <v>134</v>
          </cell>
          <cell r="B2389" t="str">
            <v>GRAUTE CIMENTICIO PARA USO GERAL</v>
          </cell>
          <cell r="C2389" t="str">
            <v xml:space="preserve">KG    </v>
          </cell>
          <cell r="D2389" t="str">
            <v>CR</v>
          </cell>
          <cell r="E2389" t="str">
            <v>1,25</v>
          </cell>
        </row>
        <row r="2390">
          <cell r="A2390">
            <v>4229</v>
          </cell>
          <cell r="B2390" t="str">
            <v>GRAXA LUBRIFICANTE</v>
          </cell>
          <cell r="C2390" t="str">
            <v xml:space="preserve">KG    </v>
          </cell>
          <cell r="D2390" t="str">
            <v>CR</v>
          </cell>
          <cell r="E2390" t="str">
            <v>35,23</v>
          </cell>
        </row>
        <row r="2391">
          <cell r="A2391">
            <v>11244</v>
          </cell>
          <cell r="B2391" t="str">
            <v>GRELHA FOFO ARTICULADA, CARGA MAXIMA 1,5 T, *300 X 1000* MM, E= *15* MM</v>
          </cell>
          <cell r="C2391" t="str">
            <v xml:space="preserve">UN    </v>
          </cell>
          <cell r="D2391" t="str">
            <v>AS</v>
          </cell>
          <cell r="E2391" t="str">
            <v>219,41</v>
          </cell>
        </row>
        <row r="2392">
          <cell r="A2392">
            <v>11245</v>
          </cell>
          <cell r="B2392" t="str">
            <v>GRELHA FOFO SIMPLES COM REQUADRO, CARGA MAXIMA  12,5 T, *300 X 1000* MM, E= *15* MM, AREA ESTACIONAMENTO CARRO PASSEIO</v>
          </cell>
          <cell r="C2392" t="str">
            <v xml:space="preserve">UN    </v>
          </cell>
          <cell r="D2392" t="str">
            <v>AS</v>
          </cell>
          <cell r="E2392" t="str">
            <v>303,48</v>
          </cell>
        </row>
        <row r="2393">
          <cell r="A2393">
            <v>11235</v>
          </cell>
          <cell r="B2393" t="str">
            <v>GRELHA FOFO SIMPLES COM REQUADRO, CARGA MAXIMA 1,5 T, 150 X 1000 MM, E= *15* MM</v>
          </cell>
          <cell r="C2393" t="str">
            <v xml:space="preserve">UN    </v>
          </cell>
          <cell r="D2393" t="str">
            <v>AS</v>
          </cell>
          <cell r="E2393" t="str">
            <v>167,44</v>
          </cell>
        </row>
        <row r="2394">
          <cell r="A2394">
            <v>11236</v>
          </cell>
          <cell r="B2394" t="str">
            <v>GRELHA FOFO SIMPLES COM REQUADRO, CARGA MAXIMA 1,5 T, 200 X 1000 MM, E= *15* MM</v>
          </cell>
          <cell r="C2394" t="str">
            <v xml:space="preserve">UN    </v>
          </cell>
          <cell r="D2394" t="str">
            <v>AS</v>
          </cell>
          <cell r="E2394" t="str">
            <v>212,79</v>
          </cell>
        </row>
        <row r="2395">
          <cell r="A2395">
            <v>11731</v>
          </cell>
          <cell r="B2395" t="str">
            <v>GRELHA PVC BRANCA QUADRADA, 150 X 150 MM</v>
          </cell>
          <cell r="C2395" t="str">
            <v xml:space="preserve">UN    </v>
          </cell>
          <cell r="D2395" t="str">
            <v>CR</v>
          </cell>
          <cell r="E2395" t="str">
            <v>5,16</v>
          </cell>
        </row>
        <row r="2396">
          <cell r="A2396">
            <v>11732</v>
          </cell>
          <cell r="B2396" t="str">
            <v>GRELHA PVC CROMADA REDONDA, 150 MM</v>
          </cell>
          <cell r="C2396" t="str">
            <v xml:space="preserve">UN    </v>
          </cell>
          <cell r="D2396" t="str">
            <v>CR</v>
          </cell>
          <cell r="E2396" t="str">
            <v>26,20</v>
          </cell>
        </row>
        <row r="2397">
          <cell r="A2397">
            <v>36494</v>
          </cell>
          <cell r="B2397" t="str">
            <v>GRUA ASCENCIONAL, LANCA DE 30 M, CAPACIDADE DE 1,0 T A 30 M, ALTURA ATE 39 M</v>
          </cell>
          <cell r="C2397" t="str">
            <v xml:space="preserve">UN    </v>
          </cell>
          <cell r="D2397" t="str">
            <v>AS</v>
          </cell>
          <cell r="E2397" t="str">
            <v>443.168,75</v>
          </cell>
        </row>
        <row r="2398">
          <cell r="A2398">
            <v>36493</v>
          </cell>
          <cell r="B2398" t="str">
            <v>GRUA ASCENCIONAL, LANCA DE 42 M, CAPACIDADE DE 1,5 T A 30 M, ALTURA ATE 39 M</v>
          </cell>
          <cell r="C2398" t="str">
            <v xml:space="preserve">UN    </v>
          </cell>
          <cell r="D2398" t="str">
            <v>AS</v>
          </cell>
          <cell r="E2398" t="str">
            <v>502.092,19</v>
          </cell>
        </row>
        <row r="2399">
          <cell r="A2399">
            <v>36492</v>
          </cell>
          <cell r="B2399" t="str">
            <v>GRUA ASCENCIONAL, LANCA DE 50 M, CAPACIDADE DE 2,33 T A 30 M, ALTURA ATE 48 M</v>
          </cell>
          <cell r="C2399" t="str">
            <v xml:space="preserve">UN    </v>
          </cell>
          <cell r="D2399" t="str">
            <v>AS</v>
          </cell>
          <cell r="E2399" t="str">
            <v>932.696,87</v>
          </cell>
        </row>
        <row r="2400">
          <cell r="A2400">
            <v>13333</v>
          </cell>
          <cell r="B2400" t="str">
            <v>GRUPO DE SOLDAGEM C/ GERADOR A DIESEL 60 CV PARA SOLDA ELETRICA, SOBRE 04 RODAS, COM MOTOR 4 CILINDROS</v>
          </cell>
          <cell r="C2400" t="str">
            <v xml:space="preserve">UN    </v>
          </cell>
          <cell r="D2400" t="str">
            <v>AS</v>
          </cell>
          <cell r="E2400" t="str">
            <v>121.412,60</v>
          </cell>
        </row>
        <row r="2401">
          <cell r="A2401">
            <v>13533</v>
          </cell>
          <cell r="B2401" t="str">
            <v>GRUPO DE SOLDAGEM COM GERADOR A DIESEL 30 CV, PARA SOLDA ELETRICA, SOBRE DUAS RODAS</v>
          </cell>
          <cell r="C2401" t="str">
            <v xml:space="preserve">UN    </v>
          </cell>
          <cell r="D2401" t="str">
            <v>AS</v>
          </cell>
          <cell r="E2401" t="str">
            <v>108.529,37</v>
          </cell>
        </row>
        <row r="2402">
          <cell r="A2402">
            <v>36499</v>
          </cell>
          <cell r="B2402" t="str">
            <v>GRUPO GERADOR A GASOLINA, POTENCIA NOMINAL 2,2 KW, TENSAO DE SAIDA 110/220 V, MOTOR POTENCIA 6,5 HP</v>
          </cell>
          <cell r="C2402" t="str">
            <v xml:space="preserve">UN    </v>
          </cell>
          <cell r="D2402" t="str">
            <v>AS</v>
          </cell>
          <cell r="E2402" t="str">
            <v>2.367,54</v>
          </cell>
        </row>
        <row r="2403">
          <cell r="A2403">
            <v>39585</v>
          </cell>
          <cell r="B2403" t="str">
            <v>GRUPO GERADOR DIESEL, COM CARENAGEM, POTENCIA STANDART ENTRE 100 E 110 KVA, VELOCIDADE DE 1800 RPM, FREQUENCIA DE 60 HZ</v>
          </cell>
          <cell r="C2403" t="str">
            <v xml:space="preserve">UN    </v>
          </cell>
          <cell r="D2403" t="str">
            <v>AS</v>
          </cell>
          <cell r="E2403" t="str">
            <v>78.396,11</v>
          </cell>
        </row>
        <row r="2404">
          <cell r="A2404">
            <v>39586</v>
          </cell>
          <cell r="B2404" t="str">
            <v>GRUPO GERADOR DIESEL, COM CARENAGEM, POTENCIA STANDART ENTRE 140 E 150 KVA, VELOCIDADE DE 1800 RPM, FREQUENCIA DE 60 HZ</v>
          </cell>
          <cell r="C2404" t="str">
            <v xml:space="preserve">UN    </v>
          </cell>
          <cell r="D2404" t="str">
            <v>AS</v>
          </cell>
          <cell r="E2404" t="str">
            <v>91.953,33</v>
          </cell>
        </row>
        <row r="2405">
          <cell r="A2405">
            <v>39587</v>
          </cell>
          <cell r="B2405" t="str">
            <v>GRUPO GERADOR DIESEL, COM CARENAGEM, POTENCIA STANDART ENTRE 210 E 220 KVA, VELOCIDADE DE 1800 RPM, FREQUENCIA DE 60 HZ</v>
          </cell>
          <cell r="C2405" t="str">
            <v xml:space="preserve">UN    </v>
          </cell>
          <cell r="D2405" t="str">
            <v>AS</v>
          </cell>
          <cell r="E2405" t="str">
            <v>111.994,44</v>
          </cell>
        </row>
        <row r="2406">
          <cell r="A2406">
            <v>39588</v>
          </cell>
          <cell r="B2406" t="str">
            <v>GRUPO GERADOR DIESEL, COM CARENAGEM, POTENCIA STANDART ENTRE 250 E 260 KVA, VELOCIDADE DE 1800 RPM, FREQUENCIA DE 60 HZ</v>
          </cell>
          <cell r="C2406" t="str">
            <v xml:space="preserve">UN    </v>
          </cell>
          <cell r="D2406" t="str">
            <v>AS</v>
          </cell>
          <cell r="E2406" t="str">
            <v>129.677,77</v>
          </cell>
        </row>
        <row r="2407">
          <cell r="A2407">
            <v>39584</v>
          </cell>
          <cell r="B2407" t="str">
            <v>GRUPO GERADOR DIESEL, COM CARENAGEM, POTENCIA STANDART ENTRE 50 E 55 KVA, VELOCIDADE DE 1800 RPM, FREQUENCIA DE 60 HZ</v>
          </cell>
          <cell r="C2407" t="str">
            <v xml:space="preserve">UN    </v>
          </cell>
          <cell r="D2407" t="str">
            <v>AS</v>
          </cell>
          <cell r="E2407" t="str">
            <v>69.813,80</v>
          </cell>
        </row>
        <row r="2408">
          <cell r="A2408">
            <v>39590</v>
          </cell>
          <cell r="B2408" t="str">
            <v>GRUPO GERADOR DIESEL, SEM CARENAGEM, POTENCIA STANDART ENTRE 100 E 110 KVA, VELOCIDADE DE 1800 RPM, FREQUENCIA DE 60 HZ</v>
          </cell>
          <cell r="C2408" t="str">
            <v xml:space="preserve">UN    </v>
          </cell>
          <cell r="D2408" t="str">
            <v>AS</v>
          </cell>
          <cell r="E2408" t="str">
            <v>68.139,77</v>
          </cell>
        </row>
        <row r="2409">
          <cell r="A2409">
            <v>39592</v>
          </cell>
          <cell r="B2409" t="str">
            <v>GRUPO GERADOR DIESEL, SEM CARENAGEM, POTENCIA STANDART ENTRE 210 E 220 KVA, VELOCIDADE DE 1800 RPM, FREQUENCIA DE 60 HZ</v>
          </cell>
          <cell r="C2409" t="str">
            <v xml:space="preserve">UN    </v>
          </cell>
          <cell r="D2409" t="str">
            <v>AS</v>
          </cell>
          <cell r="E2409" t="str">
            <v>97.918,50</v>
          </cell>
        </row>
        <row r="2410">
          <cell r="A2410">
            <v>39593</v>
          </cell>
          <cell r="B2410" t="str">
            <v>GRUPO GERADOR DIESEL, SEM CARENAGEM, POTENCIA STANDART ENTRE 250 E 260 KVA, VELOCIDADE DE 1800 RPM, FREQUENCIA DE 60 HZ</v>
          </cell>
          <cell r="C2410" t="str">
            <v xml:space="preserve">UN    </v>
          </cell>
          <cell r="D2410" t="str">
            <v>AS</v>
          </cell>
          <cell r="E2410" t="str">
            <v>111.994,44</v>
          </cell>
        </row>
        <row r="2411">
          <cell r="A2411">
            <v>14254</v>
          </cell>
          <cell r="B2411" t="str">
            <v>GRUPO GERADOR DIESEL, SEM CARENAGEM, POTENCIA STANDART ENTRE 80 E 90 KVA, VELOCIDADE DE 1800 RPM, FREQUENCIA DE 60 HZ</v>
          </cell>
          <cell r="C2411" t="str">
            <v xml:space="preserve">UN    </v>
          </cell>
          <cell r="D2411" t="str">
            <v>AS</v>
          </cell>
          <cell r="E2411" t="str">
            <v>63.660,00</v>
          </cell>
        </row>
        <row r="2412">
          <cell r="A2412">
            <v>25987</v>
          </cell>
          <cell r="B2412" t="str">
            <v>GRUPO GERADOR ESTACIONARIO SILENCIADO, POTENCIA 50 KVA, MOTOR DIESEL</v>
          </cell>
          <cell r="C2412" t="str">
            <v xml:space="preserve">UN    </v>
          </cell>
          <cell r="D2412" t="str">
            <v>AS</v>
          </cell>
          <cell r="E2412" t="str">
            <v>53.161,18</v>
          </cell>
        </row>
        <row r="2413">
          <cell r="A2413">
            <v>25019</v>
          </cell>
          <cell r="B2413" t="str">
            <v>GRUPO GERADOR ESTACIONARIO, MOTOR DIESEL POTENCIA 170 KVA</v>
          </cell>
          <cell r="C2413" t="str">
            <v xml:space="preserve">UN    </v>
          </cell>
          <cell r="D2413" t="str">
            <v>AS</v>
          </cell>
          <cell r="E2413" t="str">
            <v>91.124,20</v>
          </cell>
        </row>
        <row r="2414">
          <cell r="A2414">
            <v>36501</v>
          </cell>
          <cell r="B2414" t="str">
            <v>GRUPO GERADOR ESTACIONARIO, POTENCIA 150 KVA, MOTOR DIESEL</v>
          </cell>
          <cell r="C2414" t="str">
            <v xml:space="preserve">UN    </v>
          </cell>
          <cell r="D2414" t="str">
            <v>AS</v>
          </cell>
          <cell r="E2414" t="str">
            <v>81.131,94</v>
          </cell>
        </row>
        <row r="2415">
          <cell r="A2415">
            <v>25986</v>
          </cell>
          <cell r="B2415" t="str">
            <v>GRUPO GERADOR ESTACIONARIO, SILENCIADO, POTENCIA 180 KVA, MOTOR DIESEL</v>
          </cell>
          <cell r="C2415" t="str">
            <v xml:space="preserve">UN    </v>
          </cell>
          <cell r="D2415" t="str">
            <v>AS</v>
          </cell>
          <cell r="E2415" t="str">
            <v>97.536,14</v>
          </cell>
        </row>
        <row r="2416">
          <cell r="A2416">
            <v>36500</v>
          </cell>
          <cell r="B2416" t="str">
            <v>GRUPO GERADOR REBOCAVEL, POTENCIA *66* KVA, MOTOR A DIESEL</v>
          </cell>
          <cell r="C2416" t="str">
            <v xml:space="preserve">UN    </v>
          </cell>
          <cell r="D2416" t="str">
            <v>AS</v>
          </cell>
          <cell r="E2416" t="str">
            <v>57.333,73</v>
          </cell>
        </row>
        <row r="2417">
          <cell r="A2417">
            <v>20017</v>
          </cell>
          <cell r="B2417" t="str">
            <v>GUARNICAO/ ALIZAR/ VISTA MACICA, E= *1* CM, L= *4,5* CM, EM CEDRINHO/ ANGELIM COMERCIAL/  EUCALIPTO/ CURUPIXA/ PEROBA/ CUMARU OU EQUIVALENTE DA REGIAO</v>
          </cell>
          <cell r="C2417" t="str">
            <v xml:space="preserve">M     </v>
          </cell>
          <cell r="D2417" t="str">
            <v>CR</v>
          </cell>
          <cell r="E2417" t="str">
            <v>3,17</v>
          </cell>
        </row>
        <row r="2418">
          <cell r="A2418">
            <v>20007</v>
          </cell>
          <cell r="B2418" t="str">
            <v>GUARNICAO/ ALIZAR/ VISTA MACICA, E= *1* CM, L= *4,5* CM, EM PINUS/ TAUARI/ VIROLA OU EQUIVALENTE DA REGIAO</v>
          </cell>
          <cell r="C2418" t="str">
            <v xml:space="preserve">M     </v>
          </cell>
          <cell r="D2418" t="str">
            <v>CR</v>
          </cell>
          <cell r="E2418" t="str">
            <v>2,44</v>
          </cell>
        </row>
        <row r="2419">
          <cell r="A2419">
            <v>39836</v>
          </cell>
          <cell r="B2419" t="str">
            <v>GUARNICAO/ALIZAR/VISTA, E = *1,3* CM, L = *5,0* CM HASTE REGULAVEL = *35* MM, EM MDF/PVC WOOD/ POLIESTIRENO OU MADEIRA LAMINADA, PRIMER BRANCO</v>
          </cell>
          <cell r="C2419" t="str">
            <v xml:space="preserve">JG    </v>
          </cell>
          <cell r="D2419" t="str">
            <v>CR</v>
          </cell>
          <cell r="E2419" t="str">
            <v>232,01</v>
          </cell>
        </row>
        <row r="2420">
          <cell r="A2420">
            <v>39830</v>
          </cell>
          <cell r="B2420" t="str">
            <v>GUARNICAO/ALIZAR/VISTA, E = *1,3* CM, L = *7,0* CM, EM POLIESTIRENO, BRANCO</v>
          </cell>
          <cell r="C2420" t="str">
            <v xml:space="preserve">JG    </v>
          </cell>
          <cell r="D2420" t="str">
            <v>CR</v>
          </cell>
          <cell r="E2420" t="str">
            <v>264,60</v>
          </cell>
        </row>
        <row r="2421">
          <cell r="A2421">
            <v>39831</v>
          </cell>
          <cell r="B2421" t="str">
            <v>GUARNICAO/ALIZAR/VISTA, E = *1,5* CM, L = *5,0* CM, EM POLIESTIRENO, BRANCO</v>
          </cell>
          <cell r="C2421" t="str">
            <v xml:space="preserve">JG    </v>
          </cell>
          <cell r="D2421" t="str">
            <v>CR</v>
          </cell>
          <cell r="E2421" t="str">
            <v>264,04</v>
          </cell>
        </row>
        <row r="2422">
          <cell r="A2422">
            <v>36888</v>
          </cell>
          <cell r="B2422" t="str">
            <v>GUARNICAO/MOLDURA DE ACABAMENTO PARA ESQUADRIA DE ALUMINIO ANODIZADO NATURAL, PARA 1 FACE</v>
          </cell>
          <cell r="C2422" t="str">
            <v xml:space="preserve">M     </v>
          </cell>
          <cell r="D2422" t="str">
            <v>CR</v>
          </cell>
          <cell r="E2422" t="str">
            <v>7,60</v>
          </cell>
        </row>
        <row r="2423">
          <cell r="A2423">
            <v>40527</v>
          </cell>
          <cell r="B2423" t="str">
            <v>GUINCHO DE ALAVANCA MANUAL, CAPACIDADE DE 1,6 T, COM 20 M DE CABO DE ACO (AQUISICAO)</v>
          </cell>
          <cell r="C2423" t="str">
            <v xml:space="preserve">UN    </v>
          </cell>
          <cell r="D2423" t="str">
            <v>CR</v>
          </cell>
          <cell r="E2423" t="str">
            <v>2.122,67</v>
          </cell>
        </row>
        <row r="2424">
          <cell r="A2424">
            <v>36497</v>
          </cell>
          <cell r="B2424" t="str">
            <v>GUINCHO DE ALAVANCA MANUAL, CAPACIDADE 3,2 T COM 20 M DE CABO DE ACO DIAMETRO 16,3 MM</v>
          </cell>
          <cell r="C2424" t="str">
            <v xml:space="preserve">UN    </v>
          </cell>
          <cell r="D2424" t="str">
            <v>CR</v>
          </cell>
          <cell r="E2424" t="str">
            <v>2.423,25</v>
          </cell>
        </row>
        <row r="2425">
          <cell r="A2425">
            <v>36487</v>
          </cell>
          <cell r="B2425" t="str">
            <v>GUINCHO ELETRICO DE COLUNA, CAPACIDADE 400 KG, COM MOTO FREIO, MOTOR TRIFASICO DE 1,25 CV</v>
          </cell>
          <cell r="C2425" t="str">
            <v xml:space="preserve">UN    </v>
          </cell>
          <cell r="D2425" t="str">
            <v>CR</v>
          </cell>
          <cell r="E2425" t="str">
            <v>4.219,26</v>
          </cell>
        </row>
        <row r="2426">
          <cell r="A2426">
            <v>25952</v>
          </cell>
          <cell r="B2426" t="str">
            <v>GUINDASTE HIDRAULICO AUTOPROPELIDO, COM LANCA TELESCOPICA 28,80 M, CAPACIDADE MAXIMA 30 T, POTENCIA 97 KW, TRACAO 4 X 4</v>
          </cell>
          <cell r="C2426" t="str">
            <v xml:space="preserve">UN    </v>
          </cell>
          <cell r="D2426" t="str">
            <v>AS</v>
          </cell>
          <cell r="E2426" t="str">
            <v>774.948,69</v>
          </cell>
        </row>
        <row r="2427">
          <cell r="A2427">
            <v>25954</v>
          </cell>
          <cell r="B2427" t="str">
            <v>GUINDASTE HIDRAULICO AUTOPROPELIDO, COM LANCA TELESCOPICA 40 M, CAPACIDADE MAXIMA 60 T, POTENCIA 260 KW, TRACAO 6 X 6</v>
          </cell>
          <cell r="C2427" t="str">
            <v xml:space="preserve">UN    </v>
          </cell>
          <cell r="D2427" t="str">
            <v>AS</v>
          </cell>
          <cell r="E2427" t="str">
            <v>1.490.285,94</v>
          </cell>
        </row>
        <row r="2428">
          <cell r="A2428">
            <v>25953</v>
          </cell>
          <cell r="B2428" t="str">
            <v>GUINDASTE HIDRAULICO AUTOPROPELIDO, COM LANCA TELESCOPICA 50 M, CAPACIDADE MAXIMA 100 T, POTENCIA 350 KW, TRACAO 10 X 6</v>
          </cell>
          <cell r="C2428" t="str">
            <v xml:space="preserve">UN    </v>
          </cell>
          <cell r="D2428" t="str">
            <v>AS</v>
          </cell>
          <cell r="E2428" t="str">
            <v>2.533.486,09</v>
          </cell>
        </row>
        <row r="2429">
          <cell r="A2429">
            <v>37776</v>
          </cell>
          <cell r="B2429" t="str">
            <v>GUINDAUTO HIDRAULICO, CAPACIDADE MAXIMA DE CARGA 10000 KG, MOMENTO MAXIMO DE CARGA 23 TM , ALCANCE MAXIMO HORIZONTAL 11,80 M, PARA MONTAGEM SOBRE CHASSI DE CAMINHAO PBT MINIMO 15000 KG (INCLUI MONTAGEM, NAO INCLUI CAMINHAO)</v>
          </cell>
          <cell r="C2429" t="str">
            <v xml:space="preserve">UN    </v>
          </cell>
          <cell r="D2429" t="str">
            <v>AS</v>
          </cell>
          <cell r="E2429" t="str">
            <v>155.270,31</v>
          </cell>
        </row>
        <row r="2430">
          <cell r="A2430">
            <v>37775</v>
          </cell>
          <cell r="B2430" t="str">
            <v>GUINDAUTO HIDRAULICO, CAPACIDADE MAXIMA DE CARGA 14340 KG, MOMENTO MAXIMO DE CARGA 42,3 TM, ALCANCE MAXIMO HORIZONTAL 16,80 M, PARA MONTAGEM SOBRE CHASSI DE CAMINHAO PBT MINIMO 23000 KG (INCLUI MONTAGEM, NAO INCLUI CAMINHAO)</v>
          </cell>
          <cell r="C2430" t="str">
            <v xml:space="preserve">UN    </v>
          </cell>
          <cell r="D2430" t="str">
            <v>AS</v>
          </cell>
          <cell r="E2430" t="str">
            <v>244.562,50</v>
          </cell>
        </row>
        <row r="2431">
          <cell r="A2431">
            <v>36491</v>
          </cell>
          <cell r="B2431" t="str">
            <v>GUINDAUTO HIDRAULICO, CAPACIDADE MAXIMA DE CARGA 30000 KG, MOMENTO MAXIMO DE CARGA 92,2 TM , ALCANCE MAXIMO HORIZONTAL  22,00 M, PARA MONTAGEM SOBRE CHASSI DE CAMINHAO PBT MINIMO 30000 KG (INCLUI MONTAGEM, NAO INCLUI CAMINHAO)</v>
          </cell>
          <cell r="C2431" t="str">
            <v xml:space="preserve">UN    </v>
          </cell>
          <cell r="D2431" t="str">
            <v>AS</v>
          </cell>
          <cell r="E2431" t="str">
            <v>905.687,50</v>
          </cell>
        </row>
        <row r="2432">
          <cell r="A2432">
            <v>10712</v>
          </cell>
          <cell r="B2432" t="str">
            <v>GUINDAUTO HIDRAULICO, CAPACIDADE MAXIMA DE CARGA 3300 KG, MOMENTO MAXIMO DE CARGA 5,8 TM , ALCANCE MAXIMO HORIZONTAL  7,60 M, PARA MONTAGEM SOBRE CHASSI DE CAMINHAO PBT MINIMO 8000 KG (INCLUI MONTAGEM, NAO INCLUI CAMINHAO)</v>
          </cell>
          <cell r="C2432" t="str">
            <v xml:space="preserve">UN    </v>
          </cell>
          <cell r="D2432" t="str">
            <v>AS</v>
          </cell>
          <cell r="E2432" t="str">
            <v>61.140,62</v>
          </cell>
        </row>
        <row r="2433">
          <cell r="A2433">
            <v>3363</v>
          </cell>
          <cell r="B2433" t="str">
            <v>GUINDAUTO HIDRAULICO, CAPACIDADE MAXIMA DE CARGA 6200 KG, MOMENTO MAXIMO DE CARGA 11,7 TM , ALCANCE MAXIMO HORIZONTAL  9,70 M, PARA MONTAGEM SOBRE CHASSI DE CAMINHAO PBT MINIMO 13000 KG (INCLUI MONTAGEM, NAO INCLUI CAMINHAO)</v>
          </cell>
          <cell r="C2433" t="str">
            <v xml:space="preserve">UN    </v>
          </cell>
          <cell r="D2433" t="str">
            <v>AS</v>
          </cell>
          <cell r="E2433" t="str">
            <v>86.000,00</v>
          </cell>
        </row>
        <row r="2434">
          <cell r="A2434">
            <v>3365</v>
          </cell>
          <cell r="B2434" t="str">
            <v>GUINDAUTO HIDRAULICO, CAPACIDADE MAXIMA DE CARGA 8500 KG, MOMENTO MAXIMO DE CARGA 30,4 TM , ALCANCE MAXIMO HORIZONTAL  14,30 M, PARA MONTAGEM SOBRE CHASSI DE CAMINHAO PBT MINIMO 23000 KG (INCLUI MONTAGEM, NAO INCLUI CAMINHAO)</v>
          </cell>
          <cell r="C2434" t="str">
            <v xml:space="preserve">UN    </v>
          </cell>
          <cell r="D2434" t="str">
            <v>AS</v>
          </cell>
          <cell r="E2434" t="str">
            <v>201.025,00</v>
          </cell>
        </row>
        <row r="2435">
          <cell r="A2435">
            <v>7569</v>
          </cell>
          <cell r="B2435" t="str">
            <v>HASTE ANCORA EM ACO GALVANIZADO, DIMENSOES 16 MM X 2000 MM</v>
          </cell>
          <cell r="C2435" t="str">
            <v xml:space="preserve">UN    </v>
          </cell>
          <cell r="D2435" t="str">
            <v>CR</v>
          </cell>
          <cell r="E2435" t="str">
            <v>71,69</v>
          </cell>
        </row>
        <row r="2436">
          <cell r="A2436">
            <v>34349</v>
          </cell>
          <cell r="B2436" t="str">
            <v>HASTE DE ACO GALVANIZADO PARA FIXACAO DE CONCERTINA 2 "/3 M</v>
          </cell>
          <cell r="C2436" t="str">
            <v xml:space="preserve">UN    </v>
          </cell>
          <cell r="D2436" t="str">
            <v>CR</v>
          </cell>
          <cell r="E2436" t="str">
            <v>23,37</v>
          </cell>
        </row>
        <row r="2437">
          <cell r="A2437">
            <v>11991</v>
          </cell>
          <cell r="B2437" t="str">
            <v>HASTE DE ATERRAMENTO EM ACO GALVANIZADO TIPO CANTONEIRA COM 2,00 M DE COMPRIMENTO, 25 X 25 MM E CHAPA DE 3/16"</v>
          </cell>
          <cell r="C2437" t="str">
            <v xml:space="preserve">UN    </v>
          </cell>
          <cell r="D2437" t="str">
            <v>CR</v>
          </cell>
          <cell r="E2437" t="str">
            <v>52,76</v>
          </cell>
        </row>
        <row r="2438">
          <cell r="A2438">
            <v>20062</v>
          </cell>
          <cell r="B2438" t="str">
            <v>HASTE METALICA PARA FIXACAO DE CALHA PLUVIAL,  ZINCADA, DOBRADA 90 GRAUS</v>
          </cell>
          <cell r="C2438" t="str">
            <v xml:space="preserve">UN    </v>
          </cell>
          <cell r="D2438" t="str">
            <v>AS</v>
          </cell>
          <cell r="E2438" t="str">
            <v>13,75</v>
          </cell>
        </row>
        <row r="2439">
          <cell r="A2439">
            <v>11029</v>
          </cell>
          <cell r="B2439" t="str">
            <v>HASTE RETA PARA GANCHO DE FERRO GALVANIZADO, COM ROSCA 1/4 " X 30 CM PARA FIXACAO DE TELHA METALICA, INCLUI PORCA E ARRUELAS DE VEDACAO</v>
          </cell>
          <cell r="C2439" t="str">
            <v xml:space="preserve">CJ    </v>
          </cell>
          <cell r="D2439" t="str">
            <v>CR</v>
          </cell>
          <cell r="E2439" t="str">
            <v>1,14</v>
          </cell>
        </row>
        <row r="2440">
          <cell r="A2440">
            <v>4316</v>
          </cell>
          <cell r="B2440" t="str">
            <v>HASTE RETA PARA GANCHO DE FERRO GALVANIZADO, COM ROSCA 1/4 " X 40 CM PARA FIXACAO DE TELHA DE FIBROCIMENTO, INCLUI PORCA SEXTAVADA DE  ZINCO</v>
          </cell>
          <cell r="C2440" t="str">
            <v xml:space="preserve">UN    </v>
          </cell>
          <cell r="D2440" t="str">
            <v>CR</v>
          </cell>
          <cell r="E2440" t="str">
            <v>1,15</v>
          </cell>
        </row>
        <row r="2441">
          <cell r="A2441">
            <v>4313</v>
          </cell>
          <cell r="B2441" t="str">
            <v>HASTE RETA PARA GANCHO DE FERRO GALVANIZADO, COM ROSCA 5/16" X 35 CM PARA FIXACAO DE TELHA DE FIBROCIMENTO, INCLUI PORCA E ARRUELAS DE VEDACAO</v>
          </cell>
          <cell r="C2441" t="str">
            <v xml:space="preserve">CJ    </v>
          </cell>
          <cell r="D2441" t="str">
            <v>CR</v>
          </cell>
          <cell r="E2441" t="str">
            <v>1,65</v>
          </cell>
        </row>
        <row r="2442">
          <cell r="A2442">
            <v>4317</v>
          </cell>
          <cell r="B2442" t="str">
            <v>HASTE RETA PARA GANCHO DE FERRO GALVANIZADO, COM ROSCA 5/16" X 40 CM PARA FIXACAO DE TELHA DE FIBROCIMENTO, INCLUI PORCA SEXTAVADA DE  ZINCO</v>
          </cell>
          <cell r="C2442" t="str">
            <v xml:space="preserve">UN    </v>
          </cell>
          <cell r="D2442" t="str">
            <v>CR</v>
          </cell>
          <cell r="E2442" t="str">
            <v>1,88</v>
          </cell>
        </row>
        <row r="2443">
          <cell r="A2443">
            <v>4314</v>
          </cell>
          <cell r="B2443" t="str">
            <v>HASTE RETA PARA GANCHO DE FERRO GALVANIZADO, COM ROSCA 5/16" X 45 CM PARA FIXACAO DE TELHA DE FIBROCIMENTO, INCLUI PORCA E ARRUELAS DE VEDACAO</v>
          </cell>
          <cell r="C2443" t="str">
            <v xml:space="preserve">CJ    </v>
          </cell>
          <cell r="D2443" t="str">
            <v>CR</v>
          </cell>
          <cell r="E2443" t="str">
            <v>2,21</v>
          </cell>
        </row>
        <row r="2444">
          <cell r="A2444">
            <v>10921</v>
          </cell>
          <cell r="B2444" t="str">
            <v>HIDRANTE DE COLUNA COMPLETO, EM FERRO FUNDIDO, DN = 100 MM, COM REGISTRO, CUNHA DE BORRACHA, CURVA DESSIMETRICA, EXTREMIDADE E TAMPAS (INCLUI KIT FIXACAO)</v>
          </cell>
          <cell r="C2444" t="str">
            <v xml:space="preserve">UN    </v>
          </cell>
          <cell r="D2444" t="str">
            <v>AS</v>
          </cell>
          <cell r="E2444" t="str">
            <v>4.065,00</v>
          </cell>
        </row>
        <row r="2445">
          <cell r="A2445">
            <v>10922</v>
          </cell>
          <cell r="B2445" t="str">
            <v>HIDRANTE DE COLUNA COMPLETO, EM FERRO FUNDIDO, DN = 75 MM, COM REGISTRO, CUNHA DE BORRACHA, CURVA DESSIMETRICA, EXTREMIDADE E TAMPAS (INCLUI KIT FIXACAO)</v>
          </cell>
          <cell r="C2445" t="str">
            <v xml:space="preserve">UN    </v>
          </cell>
          <cell r="D2445" t="str">
            <v>AS</v>
          </cell>
          <cell r="E2445" t="str">
            <v>3.681,97</v>
          </cell>
        </row>
        <row r="2446">
          <cell r="A2446">
            <v>10923</v>
          </cell>
          <cell r="B2446" t="str">
            <v>HIDRANTE SUBTERRANEO, EM FERRO FUNDIDO, COM CURVA CURTA E CAIXA, DN 75 MM</v>
          </cell>
          <cell r="C2446" t="str">
            <v xml:space="preserve">UN    </v>
          </cell>
          <cell r="D2446" t="str">
            <v>AS</v>
          </cell>
          <cell r="E2446" t="str">
            <v>2.176,20</v>
          </cell>
        </row>
        <row r="2447">
          <cell r="A2447">
            <v>10924</v>
          </cell>
          <cell r="B2447" t="str">
            <v>HIDRANTE SUBTERRANEO, EM FERRO FUNDIDO, COM CURVA LONGA E CAIXA, DN 75 MM</v>
          </cell>
          <cell r="C2447" t="str">
            <v xml:space="preserve">UN    </v>
          </cell>
          <cell r="D2447" t="str">
            <v>AS</v>
          </cell>
          <cell r="E2447" t="str">
            <v>2.291,96</v>
          </cell>
        </row>
        <row r="2448">
          <cell r="A2448">
            <v>37772</v>
          </cell>
          <cell r="B2448" t="str">
            <v>HIDROJATEADORA PARA DESOBSTRUCAO DE REDES E GALERIAS, TANQUE 7000 L, BOMBA TRIPLEX 120 KGF/CM2 128 L/MIN (INCLUI MONTAGEM, NAO INCLUI CAMINHAO)</v>
          </cell>
          <cell r="C2448" t="str">
            <v xml:space="preserve">UN    </v>
          </cell>
          <cell r="D2448" t="str">
            <v>AS</v>
          </cell>
          <cell r="E2448" t="str">
            <v>139.524,93</v>
          </cell>
        </row>
        <row r="2449">
          <cell r="A2449">
            <v>37771</v>
          </cell>
          <cell r="B2449" t="str">
            <v>HIDROJATEADORA PARA DESOBSTRUCAO DE REDES E GALERIAS, TANQUE 7000 L, BOMBA TRIPLEX 140 KGF/CM2 260 L/MIN ALIMENTADA POR MOTOR INDEPENDENTE A DIESEL POTENCIA 125 CV (INCLUI MONTAGEM, NAO INCLUI CAMINHAO)</v>
          </cell>
          <cell r="C2449" t="str">
            <v xml:space="preserve">UN    </v>
          </cell>
          <cell r="D2449" t="str">
            <v>AS</v>
          </cell>
          <cell r="E2449" t="str">
            <v>148.432,30</v>
          </cell>
        </row>
        <row r="2450">
          <cell r="A2450">
            <v>12770</v>
          </cell>
          <cell r="B2450" t="str">
            <v>HIDROMETRO MULTIJATO, VAZAO MAXIMA DE 10,0 M3/H, DE 1"</v>
          </cell>
          <cell r="C2450" t="str">
            <v xml:space="preserve">UN    </v>
          </cell>
          <cell r="D2450" t="str">
            <v>AS</v>
          </cell>
          <cell r="E2450" t="str">
            <v>440,19</v>
          </cell>
        </row>
        <row r="2451">
          <cell r="A2451">
            <v>12772</v>
          </cell>
          <cell r="B2451" t="str">
            <v>HIDROMETRO MULTIJATO, VAZAO MAXIMA DE 20,0 M3/H, DE 1 1/2"</v>
          </cell>
          <cell r="C2451" t="str">
            <v xml:space="preserve">UN    </v>
          </cell>
          <cell r="D2451" t="str">
            <v>AS</v>
          </cell>
          <cell r="E2451" t="str">
            <v>731,60</v>
          </cell>
        </row>
        <row r="2452">
          <cell r="A2452">
            <v>12768</v>
          </cell>
          <cell r="B2452" t="str">
            <v>HIDROMETRO MULTIJATO, VAZAO MAXIMA DE 30,0 M3/H, DE 2"</v>
          </cell>
          <cell r="C2452" t="str">
            <v xml:space="preserve">UN    </v>
          </cell>
          <cell r="D2452" t="str">
            <v>AS</v>
          </cell>
          <cell r="E2452" t="str">
            <v>1.029,20</v>
          </cell>
        </row>
        <row r="2453">
          <cell r="A2453">
            <v>12775</v>
          </cell>
          <cell r="B2453" t="str">
            <v>HIDROMETRO MULTIJATO, VAZAO MAXIMA DE 7,0 M3/H, DE 1"</v>
          </cell>
          <cell r="C2453" t="str">
            <v xml:space="preserve">UN    </v>
          </cell>
          <cell r="D2453" t="str">
            <v>AS</v>
          </cell>
          <cell r="E2453" t="str">
            <v>322,39</v>
          </cell>
        </row>
        <row r="2454">
          <cell r="A2454">
            <v>12769</v>
          </cell>
          <cell r="B2454" t="str">
            <v>HIDROMETRO UNIJATO, VAZAO MAXIMA DE 1,5 M3/H, DE 1/2"</v>
          </cell>
          <cell r="C2454" t="str">
            <v xml:space="preserve">UN    </v>
          </cell>
          <cell r="D2454" t="str">
            <v>AS</v>
          </cell>
          <cell r="E2454" t="str">
            <v>84,32</v>
          </cell>
        </row>
        <row r="2455">
          <cell r="A2455">
            <v>12773</v>
          </cell>
          <cell r="B2455" t="str">
            <v>HIDROMETRO UNIJATO, VAZAO MAXIMA DE 3,0 M3/H, DE 1/2"</v>
          </cell>
          <cell r="C2455" t="str">
            <v xml:space="preserve">UN    </v>
          </cell>
          <cell r="D2455" t="str">
            <v>AS</v>
          </cell>
          <cell r="E2455" t="str">
            <v>90,51</v>
          </cell>
        </row>
        <row r="2456">
          <cell r="A2456">
            <v>12774</v>
          </cell>
          <cell r="B2456" t="str">
            <v>HIDROMETRO UNIJATO, VAZAO MAXIMA DE 5,0 M3/H, DE 3/4"</v>
          </cell>
          <cell r="C2456" t="str">
            <v xml:space="preserve">UN    </v>
          </cell>
          <cell r="D2456" t="str">
            <v>AS</v>
          </cell>
          <cell r="E2456" t="str">
            <v>111,59</v>
          </cell>
        </row>
        <row r="2457">
          <cell r="A2457">
            <v>12776</v>
          </cell>
          <cell r="B2457" t="str">
            <v>HIDROMETRO WOLTMANN, VAZAO MAXIMA DE 50,0 M3/H, DE 2"</v>
          </cell>
          <cell r="C2457" t="str">
            <v xml:space="preserve">UN    </v>
          </cell>
          <cell r="D2457" t="str">
            <v>AS</v>
          </cell>
          <cell r="E2457" t="str">
            <v>1.661,60</v>
          </cell>
        </row>
        <row r="2458">
          <cell r="A2458">
            <v>12777</v>
          </cell>
          <cell r="B2458" t="str">
            <v>HIDROMETRO WOLTMANN, VAZAO MAXIMA DE 80,0 M3/H, DE 3"</v>
          </cell>
          <cell r="C2458" t="str">
            <v xml:space="preserve">UN    </v>
          </cell>
          <cell r="D2458" t="str">
            <v>AS</v>
          </cell>
          <cell r="E2458" t="str">
            <v>2.169,99</v>
          </cell>
        </row>
        <row r="2459">
          <cell r="A2459">
            <v>3391</v>
          </cell>
          <cell r="B2459" t="str">
            <v>IGNITOR PARA LAMPADA DE VAPOR DE SODIO / VAPOR METALICO ATE 2000 W, TENSAO DE PULSO ENTRE 600 A 750 V</v>
          </cell>
          <cell r="C2459" t="str">
            <v xml:space="preserve">UN    </v>
          </cell>
          <cell r="D2459" t="str">
            <v>AS</v>
          </cell>
          <cell r="E2459" t="str">
            <v>23,71</v>
          </cell>
        </row>
        <row r="2460">
          <cell r="A2460">
            <v>3389</v>
          </cell>
          <cell r="B2460" t="str">
            <v>IGNITOR PARA LAMPADA DE VAPOR DE SODIO / VAPOR METALICO ATE 400 W, TENSAO DE PULSO ENTRE 3000 A 4500 V</v>
          </cell>
          <cell r="C2460" t="str">
            <v xml:space="preserve">UN    </v>
          </cell>
          <cell r="D2460" t="str">
            <v>AS</v>
          </cell>
          <cell r="E2460" t="str">
            <v>12,30</v>
          </cell>
        </row>
        <row r="2461">
          <cell r="A2461">
            <v>3390</v>
          </cell>
          <cell r="B2461" t="str">
            <v>IGNITOR PARA LAMPADA DE VAPOR DE SODIO / VAPOR METALICO ATE 400 W, TENSAO DE PULSO ENTRE 580 A 750 V</v>
          </cell>
          <cell r="C2461" t="str">
            <v xml:space="preserve">UN    </v>
          </cell>
          <cell r="D2461" t="str">
            <v>AS</v>
          </cell>
          <cell r="E2461" t="str">
            <v>13,84</v>
          </cell>
        </row>
        <row r="2462">
          <cell r="A2462">
            <v>12873</v>
          </cell>
          <cell r="B2462" t="str">
            <v>IMPERMEABILIZADOR</v>
          </cell>
          <cell r="C2462" t="str">
            <v xml:space="preserve">H     </v>
          </cell>
          <cell r="D2462" t="str">
            <v>CR</v>
          </cell>
          <cell r="E2462" t="str">
            <v>12,73</v>
          </cell>
        </row>
        <row r="2463">
          <cell r="A2463">
            <v>41076</v>
          </cell>
          <cell r="B2463" t="str">
            <v>IMPERMEABILIZADOR (MENSALISTA)</v>
          </cell>
          <cell r="C2463" t="str">
            <v xml:space="preserve">MES   </v>
          </cell>
          <cell r="D2463" t="str">
            <v>CR</v>
          </cell>
          <cell r="E2463" t="str">
            <v>2.246,13</v>
          </cell>
        </row>
        <row r="2464">
          <cell r="A2464">
            <v>140</v>
          </cell>
          <cell r="B2464" t="str">
            <v>IMPERMEABILIZANTE FLEXIVEL BRANCO DE BASE ACRILICA PARA COBERTURAS</v>
          </cell>
          <cell r="C2464" t="str">
            <v xml:space="preserve">KG    </v>
          </cell>
          <cell r="D2464" t="str">
            <v>CR</v>
          </cell>
          <cell r="E2464" t="str">
            <v>13,98</v>
          </cell>
        </row>
        <row r="2465">
          <cell r="A2465">
            <v>151</v>
          </cell>
          <cell r="B2465" t="str">
            <v>IMPERMEABILIZANTE INCOLOR PARA TRATAMENTO DE FACHADAS E TELHAS, BASE SILICONE</v>
          </cell>
          <cell r="C2465" t="str">
            <v xml:space="preserve">L     </v>
          </cell>
          <cell r="D2465" t="str">
            <v>CR</v>
          </cell>
          <cell r="E2465" t="str">
            <v>20,64</v>
          </cell>
        </row>
        <row r="2466">
          <cell r="A2466">
            <v>7340</v>
          </cell>
          <cell r="B2466" t="str">
            <v>IMUNIZANTE PARA MADEIRA, INCOLOR</v>
          </cell>
          <cell r="C2466" t="str">
            <v xml:space="preserve">L     </v>
          </cell>
          <cell r="D2466" t="str">
            <v>CR</v>
          </cell>
          <cell r="E2466" t="str">
            <v>21,83</v>
          </cell>
        </row>
        <row r="2467">
          <cell r="A2467">
            <v>2701</v>
          </cell>
          <cell r="B2467" t="str">
            <v>INSTALADOR DE TUBULACOES (TUBOS/EQUIPAMENTOS)</v>
          </cell>
          <cell r="C2467" t="str">
            <v xml:space="preserve">H     </v>
          </cell>
          <cell r="D2467" t="str">
            <v>CR</v>
          </cell>
          <cell r="E2467" t="str">
            <v>14,53</v>
          </cell>
        </row>
        <row r="2468">
          <cell r="A2468">
            <v>40929</v>
          </cell>
          <cell r="B2468" t="str">
            <v>INSTALADOR DE TUBULACOES (TUBOS/EQUIPAMENTOS) (MENSALISTA)</v>
          </cell>
          <cell r="C2468" t="str">
            <v xml:space="preserve">MES   </v>
          </cell>
          <cell r="D2468" t="str">
            <v>CR</v>
          </cell>
          <cell r="E2468" t="str">
            <v>2.560,14</v>
          </cell>
        </row>
        <row r="2469">
          <cell r="A2469">
            <v>38114</v>
          </cell>
          <cell r="B2469" t="str">
            <v>INTERRUPTOR BIPOLAR SIMPLES 10 A, 250 V (APENAS MODULO)</v>
          </cell>
          <cell r="C2469" t="str">
            <v xml:space="preserve">UN    </v>
          </cell>
          <cell r="D2469" t="str">
            <v>CR</v>
          </cell>
          <cell r="E2469" t="str">
            <v>17,24</v>
          </cell>
        </row>
        <row r="2470">
          <cell r="A2470">
            <v>38064</v>
          </cell>
          <cell r="B2470" t="str">
            <v>INTERRUPTOR BIPOLAR 10A, 250V, CONJUNTO MONTADO PARA EMBUTIR 4" X 2" (PLACA + SUPORTE + MODULO)</v>
          </cell>
          <cell r="C2470" t="str">
            <v xml:space="preserve">UN    </v>
          </cell>
          <cell r="D2470" t="str">
            <v>CR</v>
          </cell>
          <cell r="E2470" t="str">
            <v>19,28</v>
          </cell>
        </row>
        <row r="2471">
          <cell r="A2471">
            <v>38115</v>
          </cell>
          <cell r="B2471" t="str">
            <v>INTERRUPTOR INTERMEDIARIO 10 A, 250 V (APENAS MODULO)</v>
          </cell>
          <cell r="C2471" t="str">
            <v xml:space="preserve">UN    </v>
          </cell>
          <cell r="D2471" t="str">
            <v>CR</v>
          </cell>
          <cell r="E2471" t="str">
            <v>18,41</v>
          </cell>
        </row>
        <row r="2472">
          <cell r="A2472">
            <v>38065</v>
          </cell>
          <cell r="B2472" t="str">
            <v>INTERRUPTOR INTERMEDIARIO 10A, 250V, CONJUNTO MONTADO PARA EMBUTIR 4" X 2" (PLACA + SUPORTE + MODULO)</v>
          </cell>
          <cell r="C2472" t="str">
            <v xml:space="preserve">UN    </v>
          </cell>
          <cell r="D2472" t="str">
            <v>CR</v>
          </cell>
          <cell r="E2472" t="str">
            <v>27,35</v>
          </cell>
        </row>
        <row r="2473">
          <cell r="A2473">
            <v>38078</v>
          </cell>
          <cell r="B2473" t="str">
            <v>INTERRUPTOR PARALELO + TOMADA 2P+T 10A, 250V, CONJUNTO MONTADO PARA EMBUTIR 4" X 2" (PLACA + SUPORTE + MODULOS)</v>
          </cell>
          <cell r="C2473" t="str">
            <v xml:space="preserve">UN    </v>
          </cell>
          <cell r="D2473" t="str">
            <v>CR</v>
          </cell>
          <cell r="E2473" t="str">
            <v>15,96</v>
          </cell>
        </row>
        <row r="2474">
          <cell r="A2474">
            <v>38113</v>
          </cell>
          <cell r="B2474" t="str">
            <v>INTERRUPTOR PARALELO 10A, 250V (APENAS MODULO)</v>
          </cell>
          <cell r="C2474" t="str">
            <v xml:space="preserve">UN    </v>
          </cell>
          <cell r="D2474" t="str">
            <v>CR</v>
          </cell>
          <cell r="E2474" t="str">
            <v>8,67</v>
          </cell>
        </row>
        <row r="2475">
          <cell r="A2475">
            <v>38063</v>
          </cell>
          <cell r="B2475" t="str">
            <v>INTERRUPTOR PARALELO 10A, 250V, CONJUNTO MONTADO PARA EMBUTIR 4" X 2" (PLACA + SUPORTE + MODULO)</v>
          </cell>
          <cell r="C2475" t="str">
            <v xml:space="preserve">UN    </v>
          </cell>
          <cell r="D2475" t="str">
            <v>CR</v>
          </cell>
          <cell r="E2475" t="str">
            <v>9,30</v>
          </cell>
        </row>
        <row r="2476">
          <cell r="A2476">
            <v>38080</v>
          </cell>
          <cell r="B2476" t="str">
            <v>INTERRUPTOR SIMPLES + INTERRUPTOR PARALELO + TOMADA 2P+T 10A, 250V, CONJUNTO MONTADO PARA EMBUTIR 4" X 2" (PLACA + SUPORTE + MODULOS)</v>
          </cell>
          <cell r="C2476" t="str">
            <v xml:space="preserve">UN    </v>
          </cell>
          <cell r="D2476" t="str">
            <v>CR</v>
          </cell>
          <cell r="E2476" t="str">
            <v>27,71</v>
          </cell>
        </row>
        <row r="2477">
          <cell r="A2477">
            <v>38069</v>
          </cell>
          <cell r="B2477" t="str">
            <v>INTERRUPTOR SIMPLES + INTERRUPTOR PARALELO 10A, 250V, CONJUNTO MONTADO PARA EMBUTIR 4" X 2" (PLACA + SUPORTE + MODULOS)</v>
          </cell>
          <cell r="C2477" t="str">
            <v xml:space="preserve">UN    </v>
          </cell>
          <cell r="D2477" t="str">
            <v>CR</v>
          </cell>
          <cell r="E2477" t="str">
            <v>15,16</v>
          </cell>
        </row>
        <row r="2478">
          <cell r="A2478">
            <v>38077</v>
          </cell>
          <cell r="B2478" t="str">
            <v>INTERRUPTOR SIMPLES + TOMADA 2P+T 10A, 250V, CONJUNTO MONTADO PARA EMBUTIR 4" X 2" (PLACA + SUPORTE + MODULOS)</v>
          </cell>
          <cell r="C2478" t="str">
            <v xml:space="preserve">UN    </v>
          </cell>
          <cell r="D2478" t="str">
            <v>CR</v>
          </cell>
          <cell r="E2478" t="str">
            <v>14,81</v>
          </cell>
        </row>
        <row r="2479">
          <cell r="A2479">
            <v>38073</v>
          </cell>
          <cell r="B2479" t="str">
            <v>INTERRUPTOR SIMPLES + 2 INTERRUPTORES PARALELOS 10A, 250V, CONJUNTO MONTADO PARA EMBUTIR 4" X 2" (PLACA + SUPORTE + MODULOS)</v>
          </cell>
          <cell r="C2479" t="str">
            <v xml:space="preserve">UN    </v>
          </cell>
          <cell r="D2479" t="str">
            <v>CR</v>
          </cell>
          <cell r="E2479" t="str">
            <v>22,57</v>
          </cell>
        </row>
        <row r="2480">
          <cell r="A2480">
            <v>38112</v>
          </cell>
          <cell r="B2480" t="str">
            <v>INTERRUPTOR SIMPLES 10A, 250V (APENAS MODULO)</v>
          </cell>
          <cell r="C2480" t="str">
            <v xml:space="preserve">UN    </v>
          </cell>
          <cell r="D2480" t="str">
            <v>CR</v>
          </cell>
          <cell r="E2480" t="str">
            <v>6,65</v>
          </cell>
        </row>
        <row r="2481">
          <cell r="A2481">
            <v>38062</v>
          </cell>
          <cell r="B2481" t="str">
            <v>INTERRUPTOR SIMPLES 10A, 250V, CONJUNTO MONTADO PARA EMBUTIR 4" X 2" (PLACA + SUPORTE + MODULO)</v>
          </cell>
          <cell r="C2481" t="str">
            <v xml:space="preserve">UN    </v>
          </cell>
          <cell r="D2481" t="str">
            <v>CR</v>
          </cell>
          <cell r="E2481" t="str">
            <v>6,83</v>
          </cell>
        </row>
        <row r="2482">
          <cell r="A2482">
            <v>12128</v>
          </cell>
          <cell r="B2482" t="str">
            <v>INTERRUPTOR SIMPLES 10A, 250V, CONJUNTO MONTADO PARA SOBREPOR 4" X 2" (CAIXA + MODULO)</v>
          </cell>
          <cell r="C2482" t="str">
            <v xml:space="preserve">UN    </v>
          </cell>
          <cell r="D2482" t="str">
            <v>CR</v>
          </cell>
          <cell r="E2482" t="str">
            <v>9,13</v>
          </cell>
        </row>
        <row r="2483">
          <cell r="A2483">
            <v>12129</v>
          </cell>
          <cell r="B2483" t="str">
            <v>INTERRUPTOR SIMPLES 10A, 250V, CONJUNTO MONTADO PARA SOBREPOR 4" X 2" (CAIXA + 2 MODULOS)</v>
          </cell>
          <cell r="C2483" t="str">
            <v xml:space="preserve">UN    </v>
          </cell>
          <cell r="D2483" t="str">
            <v>CR</v>
          </cell>
          <cell r="E2483" t="str">
            <v>12,07</v>
          </cell>
        </row>
        <row r="2484">
          <cell r="A2484">
            <v>38081</v>
          </cell>
          <cell r="B2484" t="str">
            <v>INTERRUPTORES PARALELOS (2 MODULOS) + TOMADA 2P+T 10A, 250V, CONJUNTO MONTADO PARA EMBUTIR 4" X 2" (PLACA + SUPORTE + MODULOS)</v>
          </cell>
          <cell r="C2484" t="str">
            <v xml:space="preserve">UN    </v>
          </cell>
          <cell r="D2484" t="str">
            <v>CR</v>
          </cell>
          <cell r="E2484" t="str">
            <v>23,51</v>
          </cell>
        </row>
        <row r="2485">
          <cell r="A2485">
            <v>38070</v>
          </cell>
          <cell r="B2485" t="str">
            <v>INTERRUPTORES PARALELOS (2 MODULOS) 10A, 250V, CONJUNTO MONTADO PARA EMBUTIR 4" X 2" (PLACA + SUPORTE + MODULOS)</v>
          </cell>
          <cell r="C2485" t="str">
            <v xml:space="preserve">UN    </v>
          </cell>
          <cell r="D2485" t="str">
            <v>CR</v>
          </cell>
          <cell r="E2485" t="str">
            <v>16,20</v>
          </cell>
        </row>
        <row r="2486">
          <cell r="A2486">
            <v>38074</v>
          </cell>
          <cell r="B2486" t="str">
            <v>INTERRUPTORES PARALELOS (3 MODULOS) 10A, 250V, CONJUNTO MONTADO PARA EMBUTIR 4" X 2" (PLACA + SUPORTE + MODULO)</v>
          </cell>
          <cell r="C2486" t="str">
            <v xml:space="preserve">UN    </v>
          </cell>
          <cell r="D2486" t="str">
            <v>CR</v>
          </cell>
          <cell r="E2486" t="str">
            <v>24,63</v>
          </cell>
        </row>
        <row r="2487">
          <cell r="A2487">
            <v>38079</v>
          </cell>
          <cell r="B2487" t="str">
            <v>INTERRUPTORES SIMPLES (2 MODULOS) + TOMADA 2P+T 10A, 250V, CONJUNTO MONTADO PARA EMBUTIR 4" X 2" (PLACA + SUPORTE + MODULOS)</v>
          </cell>
          <cell r="C2487" t="str">
            <v xml:space="preserve">UN    </v>
          </cell>
          <cell r="D2487" t="str">
            <v>CR</v>
          </cell>
          <cell r="E2487" t="str">
            <v>21,14</v>
          </cell>
        </row>
        <row r="2488">
          <cell r="A2488">
            <v>38072</v>
          </cell>
          <cell r="B2488" t="str">
            <v>INTERRUPTORES SIMPLES (2 MODULOS) + 1 INTERRUPTOR PARALELO 10A, 250V, CONJUNTO MONTADO PARA EMBUTIR 4" X 2" (PLACA + SUPORTE + MODULOS)</v>
          </cell>
          <cell r="C2488" t="str">
            <v xml:space="preserve">UN    </v>
          </cell>
          <cell r="D2488" t="str">
            <v>CR</v>
          </cell>
          <cell r="E2488" t="str">
            <v>20,31</v>
          </cell>
        </row>
        <row r="2489">
          <cell r="A2489">
            <v>38068</v>
          </cell>
          <cell r="B2489" t="str">
            <v>INTERRUPTORES SIMPLES (2 MODULOS) 10A, 250V, CONJUNTO MONTADO PARA EMBUTIR 4" X 2" (PLACA + SUPORTE + MODULOS)</v>
          </cell>
          <cell r="C2489" t="str">
            <v xml:space="preserve">UN    </v>
          </cell>
          <cell r="D2489" t="str">
            <v>CR</v>
          </cell>
          <cell r="E2489" t="str">
            <v>14,02</v>
          </cell>
        </row>
        <row r="2490">
          <cell r="A2490">
            <v>38071</v>
          </cell>
          <cell r="B2490" t="str">
            <v>INTERRUPTORES SIMPLES (3 MODULOS) 10A, 250V, CONJUNTO MONTADO PARA EMBUTIR 4" X 2" (PLACA + SUPORTE + MODULOS)</v>
          </cell>
          <cell r="C2490" t="str">
            <v xml:space="preserve">UN    </v>
          </cell>
          <cell r="D2490" t="str">
            <v>CR</v>
          </cell>
          <cell r="E2490" t="str">
            <v>16,77</v>
          </cell>
        </row>
        <row r="2491">
          <cell r="A2491">
            <v>38412</v>
          </cell>
          <cell r="B2491" t="str">
            <v>INVERSOR DE SOLDA MONOFASICO DE 160 A, POTENCIA DE 5400 W, TENSAO DE 220 V, TURBO VENTILADO, PROTECAO POR FUSIVEL TERMICO, PARA ELETRODOS DE 2,0 A 4,0 MM</v>
          </cell>
          <cell r="C2491" t="str">
            <v xml:space="preserve">UN    </v>
          </cell>
          <cell r="D2491" t="str">
            <v xml:space="preserve">C </v>
          </cell>
          <cell r="E2491" t="str">
            <v>1.098,17</v>
          </cell>
        </row>
        <row r="2492">
          <cell r="A2492">
            <v>3405</v>
          </cell>
          <cell r="B2492" t="str">
            <v>ISOLADOR DE PORCELANA SUSPENSO, DISCO TIPO GARFO OLHAL, DIAMETRO DE 152 MM, PARA TENSAO DE *15* KV</v>
          </cell>
          <cell r="C2492" t="str">
            <v xml:space="preserve">UN    </v>
          </cell>
          <cell r="D2492" t="str">
            <v>AS</v>
          </cell>
          <cell r="E2492" t="str">
            <v>68,18</v>
          </cell>
        </row>
        <row r="2493">
          <cell r="A2493">
            <v>3394</v>
          </cell>
          <cell r="B2493" t="str">
            <v>ISOLADOR DE PORCELANA, TIPO BUCHA, PARA TENSAO DE *15* KV</v>
          </cell>
          <cell r="C2493" t="str">
            <v xml:space="preserve">UN    </v>
          </cell>
          <cell r="D2493" t="str">
            <v>AS</v>
          </cell>
          <cell r="E2493" t="str">
            <v>359,91</v>
          </cell>
        </row>
        <row r="2494">
          <cell r="A2494">
            <v>3393</v>
          </cell>
          <cell r="B2494" t="str">
            <v>ISOLADOR DE PORCELANA, TIPO BUCHA, PARA TENSAO DE *35* KV</v>
          </cell>
          <cell r="C2494" t="str">
            <v xml:space="preserve">UN    </v>
          </cell>
          <cell r="D2494" t="str">
            <v>AS</v>
          </cell>
          <cell r="E2494" t="str">
            <v>612,79</v>
          </cell>
        </row>
        <row r="2495">
          <cell r="A2495">
            <v>3406</v>
          </cell>
          <cell r="B2495" t="str">
            <v>ISOLADOR DE PORCELANA, TIPO PINO MONOCORPO, PARA TENSAO DE *15* KV</v>
          </cell>
          <cell r="C2495" t="str">
            <v xml:space="preserve">UN    </v>
          </cell>
          <cell r="D2495" t="str">
            <v>AS</v>
          </cell>
          <cell r="E2495" t="str">
            <v>20,87</v>
          </cell>
        </row>
        <row r="2496">
          <cell r="A2496">
            <v>3395</v>
          </cell>
          <cell r="B2496" t="str">
            <v>ISOLADOR DE PORCELANA, TIPO PINO MONOCORPO, PARA TENSAO DE *35* KV</v>
          </cell>
          <cell r="C2496" t="str">
            <v xml:space="preserve">UN    </v>
          </cell>
          <cell r="D2496" t="str">
            <v>AS</v>
          </cell>
          <cell r="E2496" t="str">
            <v>88,04</v>
          </cell>
        </row>
        <row r="2497">
          <cell r="A2497">
            <v>3398</v>
          </cell>
          <cell r="B2497" t="str">
            <v>ISOLADOR DE PORCELANA, TIPO ROLDANA, DIMENSOES DE *72* X *72* MM, PARA USO EM BAIXA TENSAO</v>
          </cell>
          <cell r="C2497" t="str">
            <v xml:space="preserve">UN    </v>
          </cell>
          <cell r="D2497" t="str">
            <v>AS</v>
          </cell>
          <cell r="E2497" t="str">
            <v>4,18</v>
          </cell>
        </row>
        <row r="2498">
          <cell r="A2498">
            <v>34379</v>
          </cell>
          <cell r="B2498" t="str">
            <v>JANELA BASCULANTE EM ALUMINIO, 100 X 100 CM (A X L), ACABAMENTO ACET OU BRILHANTE, BATENTE/REQUADRO DE 3 A 14 CM, COM VIDRO, SEM GUARNICAO/ALIZAR</v>
          </cell>
          <cell r="C2498" t="str">
            <v xml:space="preserve">UN    </v>
          </cell>
          <cell r="D2498" t="str">
            <v>CR</v>
          </cell>
          <cell r="E2498" t="str">
            <v>231,81</v>
          </cell>
        </row>
        <row r="2499">
          <cell r="A2499">
            <v>34377</v>
          </cell>
          <cell r="B2499" t="str">
            <v>JANELA BASCULANTE EM ALUMINIO, 80 X 60 CM (A X L), ACABAMENTO ACET OU BRILHANTE, BATENTE/REQUADRO DE 3 A 14 CM, COM VIDRO, SEM GUARNICAO/ALIZAR</v>
          </cell>
          <cell r="C2499" t="str">
            <v xml:space="preserve">UN    </v>
          </cell>
          <cell r="D2499" t="str">
            <v>CR</v>
          </cell>
          <cell r="E2499" t="str">
            <v>172,19</v>
          </cell>
        </row>
        <row r="2500">
          <cell r="A2500">
            <v>40662</v>
          </cell>
          <cell r="B2500" t="str">
            <v>JANELA BASCULANTE EM MADEIRA PINUS/ EUCALIPTO/ TAUARI/ VIROLA OU EQUIVALENTE DA REGIAO, *60 X 60*, CAIXA DO BATENTE/ MARCO E = *10* CM, 2 BASCULAS PARA VIDRO, COM FERRAGENS (SEM VIDRO, SEM GUARNICAO/ALIZAR E SEM ACABAMENTO)</v>
          </cell>
          <cell r="C2500" t="str">
            <v xml:space="preserve">UN    </v>
          </cell>
          <cell r="D2500" t="str">
            <v>AS</v>
          </cell>
          <cell r="E2500" t="str">
            <v>201,19</v>
          </cell>
        </row>
        <row r="2501">
          <cell r="A2501">
            <v>3437</v>
          </cell>
          <cell r="B2501" t="str">
            <v>JANELA BASCULANTE EM MADEIRA PINUS/ EUCALIPTO/ TAUARI/ VIROLA OU EQUIVALENTE DA REGIAO, CAIXA DO BATENTE/ MARCO *10* CM, *2* FOLHAS BASCULANTES PARA VIDRO, COM FERRAGENS (SEM VIDRO, SEM GUARNICAO/ALIZAR E SEM ACABAMENTO)</v>
          </cell>
          <cell r="C2501" t="str">
            <v xml:space="preserve">M2    </v>
          </cell>
          <cell r="D2501" t="str">
            <v>AS</v>
          </cell>
          <cell r="E2501" t="str">
            <v>558,88</v>
          </cell>
        </row>
        <row r="2502">
          <cell r="A2502">
            <v>11190</v>
          </cell>
          <cell r="B2502" t="str">
            <v>JANELA BASCULANTE, ACO, COM BATENTE/REQUADRO, 60 X 60 CM (SEM VIDROS)</v>
          </cell>
          <cell r="C2502" t="str">
            <v xml:space="preserve">UN    </v>
          </cell>
          <cell r="D2502" t="str">
            <v>AS</v>
          </cell>
          <cell r="E2502" t="str">
            <v>158,00</v>
          </cell>
        </row>
        <row r="2503">
          <cell r="A2503">
            <v>3428</v>
          </cell>
          <cell r="B2503" t="str">
            <v>JANELA DE ABRIR EM MADEIRA IMBUIA/CEDRO ARANA/CEDRO ROSA OU EQUIVALENTE DA REGIAO, CAIXA DO BATENTE/MARCO *10* CM, 2 FOLHAS DE ABRIR TIPO VENEZIANA E 2 FOLHAS DE ABRIR PARA VIDRO, COM GUARNICAO/ALIZAR, COM FERRAGENS, (SEM VIDRO E SEM ACABAMENTO)</v>
          </cell>
          <cell r="C2503" t="str">
            <v xml:space="preserve">M2    </v>
          </cell>
          <cell r="D2503" t="str">
            <v>AS</v>
          </cell>
          <cell r="E2503" t="str">
            <v>829,00</v>
          </cell>
        </row>
        <row r="2504">
          <cell r="A2504">
            <v>3429</v>
          </cell>
          <cell r="B2504" t="str">
            <v>JANELA DE ABRIR EM MADEIRA PINUS/EUCALIPTO/ TAUARI/ VIROLA OU EQUIVALENTE DA REGIAO, CAIXA DO BATENTE/MARCO *10* CM, 2 FOLHAS DE ABRIR TIPO VENEZIANA E 2 FOLHAS GUILHOTINA PARA VIDRO, COM FERRAGENS (SEM VIDRO,SEM GUARNICAO/ALIZAR E SEM ACABAMENTO)</v>
          </cell>
          <cell r="C2504" t="str">
            <v xml:space="preserve">M2    </v>
          </cell>
          <cell r="D2504" t="str">
            <v>AS</v>
          </cell>
          <cell r="E2504" t="str">
            <v>473,64</v>
          </cell>
        </row>
        <row r="2505">
          <cell r="A2505">
            <v>34370</v>
          </cell>
          <cell r="B2505" t="str">
            <v>JANELA DE CORRER EM ALUMINIO, VENEZIANA, 120 X 120 CM (A X L), 3 FLS (2 VENEZIANAS E 1 VIDRO), SEM BANDEIRA, ACABAMENTO ACET OU BRILHANTE, BATENTE/REQUADRO DE 6 A 14 CM, COM VIDRO, SEM GUARNICAO/ALIZAR</v>
          </cell>
          <cell r="C2505" t="str">
            <v xml:space="preserve">UN    </v>
          </cell>
          <cell r="D2505" t="str">
            <v>CR</v>
          </cell>
          <cell r="E2505" t="str">
            <v>522,67</v>
          </cell>
        </row>
        <row r="2506">
          <cell r="A2506">
            <v>34372</v>
          </cell>
          <cell r="B2506" t="str">
            <v>JANELA DE CORRER EM ALUMINIO, VENEZIANA, 120 X 150 CM (A X L), 6 FLS (4 VENEZIANAS E 2 VIDROS), SEM BANDEIRA, ACABAMENTO ACET OU BRILHANTE, BATENTE/REQUADRO DE 6 A 14 CM, COM VIDRO, SEM GUARNICAO/ALIZAR</v>
          </cell>
          <cell r="C2506" t="str">
            <v xml:space="preserve">UN    </v>
          </cell>
          <cell r="D2506" t="str">
            <v>CR</v>
          </cell>
          <cell r="E2506" t="str">
            <v>727,11</v>
          </cell>
        </row>
        <row r="2507">
          <cell r="A2507">
            <v>36896</v>
          </cell>
          <cell r="B2507" t="str">
            <v>JANELA DE CORRER EM ALUMINIO, 100 X 120 CM (A X L), 2 FLS,  SEM BANDEIRA,  ACABAMENTO ACET OU BRILHANTE, BATENTE/REQUADRO DE 6 A 14 CM, COM VIDRO, SEM GUARNICAO</v>
          </cell>
          <cell r="C2507" t="str">
            <v xml:space="preserve">UN    </v>
          </cell>
          <cell r="D2507" t="str">
            <v xml:space="preserve">C </v>
          </cell>
          <cell r="E2507" t="str">
            <v>299,90</v>
          </cell>
        </row>
        <row r="2508">
          <cell r="A2508">
            <v>34367</v>
          </cell>
          <cell r="B2508" t="str">
            <v>JANELA DE CORRER EM ALUMINIO, 100 X 150 CM (A X L), 2 FLS,  SEM BANDEIRA,  ACABAMENTO ACET OU BRILHANTE, BATENTE/REQUADRO DE 6 A 14 CM, COM VIDRO, SEM GUARNICAO/ALIZAR</v>
          </cell>
          <cell r="C2508" t="str">
            <v xml:space="preserve">UN    </v>
          </cell>
          <cell r="D2508" t="str">
            <v>CR</v>
          </cell>
          <cell r="E2508" t="str">
            <v>352,27</v>
          </cell>
        </row>
        <row r="2509">
          <cell r="A2509">
            <v>36897</v>
          </cell>
          <cell r="B2509" t="str">
            <v>JANELA DE CORRER EM ALUMINIO, 100 X 150 CM (A X L), 4 FLS, SEM BANDEIRA, ACABAMENTO ACET OU BRILHANTE, BATENTE/REQUADRO DE 6 A 14 CM, COM VIDRO, SEM GUARNICAO/ALIZAR</v>
          </cell>
          <cell r="C2509" t="str">
            <v xml:space="preserve">UN    </v>
          </cell>
          <cell r="D2509" t="str">
            <v>CR</v>
          </cell>
          <cell r="E2509" t="str">
            <v>415,41</v>
          </cell>
        </row>
        <row r="2510">
          <cell r="A2510">
            <v>597</v>
          </cell>
          <cell r="B2510" t="str">
            <v>JANELA DE CORRER EM ALUMINIO, 100 X 150 CM (A X L), 4 FLS, SEM BANDEIRA, ACABAMENTO ACET OU BRILHANTE, COM VIDRO, COM GUARNICAO PARA 1 FACE</v>
          </cell>
          <cell r="C2510" t="str">
            <v xml:space="preserve">M2    </v>
          </cell>
          <cell r="D2510" t="str">
            <v>CR</v>
          </cell>
          <cell r="E2510" t="str">
            <v>306,83</v>
          </cell>
        </row>
        <row r="2511">
          <cell r="A2511">
            <v>34369</v>
          </cell>
          <cell r="B2511" t="str">
            <v>JANELA DE CORRER EM ALUMINIO, 100 X 200 CM, 4 FLS,  BANDEIRA COM BASCULA,  ACABAMENTO ACET OU BRILHANTE, BATENTE/REQUADRO DE 6 A 14 CM, COM VIDRO, SEM GUARNICAO/ALIZAR</v>
          </cell>
          <cell r="C2511" t="str">
            <v xml:space="preserve">UN    </v>
          </cell>
          <cell r="D2511" t="str">
            <v>CR</v>
          </cell>
          <cell r="E2511" t="str">
            <v>492,18</v>
          </cell>
        </row>
        <row r="2512">
          <cell r="A2512">
            <v>34362</v>
          </cell>
          <cell r="B2512" t="str">
            <v>JANELA DE CORRER EM ALUMINIO, 120 X 120 CM (A X L), 2 FLS, SEM BANDEIRA, ACABAMENTO ACET OU BRILHANTE,  BATENTE/REQUADRO DE 6 A 14 CM, COM VIDRO, SEM GUARNICAO/ALIZAR</v>
          </cell>
          <cell r="C2512" t="str">
            <v xml:space="preserve">UN    </v>
          </cell>
          <cell r="D2512" t="str">
            <v>CR</v>
          </cell>
          <cell r="E2512" t="str">
            <v>341,51</v>
          </cell>
        </row>
        <row r="2513">
          <cell r="A2513">
            <v>34364</v>
          </cell>
          <cell r="B2513" t="str">
            <v>JANELA DE CORRER EM ALUMINIO, 120 X 150 CM (A X L), 4 FLS, BANDEIRA COM BASCULA,  ACABAMENTO ACET OU BRILHANTE, BATENTE/REQUADRO DE 6 A 14 CM, COM VIDRO, SEM GUARNICAO/ALIZAR</v>
          </cell>
          <cell r="C2513" t="str">
            <v xml:space="preserve">UN    </v>
          </cell>
          <cell r="D2513" t="str">
            <v>CR</v>
          </cell>
          <cell r="E2513" t="str">
            <v>481,41</v>
          </cell>
        </row>
        <row r="2514">
          <cell r="A2514">
            <v>40659</v>
          </cell>
          <cell r="B2514" t="str">
            <v>JANELA DE 6 FOLHAS DE CORRER EM MADEIRA CEDRINHO/ ANGELIM COMERCIAL/ CURUPIXA/ CUMARU OU EQUIVALENTE DA REGIAO, CAIXA DO BATENTE/MARCO *10* CM, 2 FOLHAS DE CORRER VENEZIANA, 2 FOLHAS FIXAS VENEZIANA E 2 FOLHAS DE CORRER PARA VIDRO, COM FERRAGENS (SEM VIDR</v>
          </cell>
          <cell r="C2514" t="str">
            <v xml:space="preserve">M2    </v>
          </cell>
          <cell r="D2514" t="str">
            <v>AS</v>
          </cell>
          <cell r="E2514" t="str">
            <v>790,73</v>
          </cell>
        </row>
        <row r="2515">
          <cell r="A2515">
            <v>40660</v>
          </cell>
          <cell r="B2515" t="str">
            <v>JANELA DE 6 FOLHAS DE CORRER EM MADEIRA IMBUIA/CEDRO ARANA/CEDRO ROSA OU EQUIVALENTE DA REGIAO, CAIXA DO BATENTE/MARCO *10* CM, 2 FOLHAS DE CORRER VENEZIANA, 2 FOLHAS FIXAS VENEZIANA E 2 FOLHAS DE CORRER PARA VIDRO, COM FERRAGENS (SEM VIDRO, SEM ACABAMENT</v>
          </cell>
          <cell r="C2515" t="str">
            <v xml:space="preserve">M2    </v>
          </cell>
          <cell r="D2515" t="str">
            <v>AS</v>
          </cell>
          <cell r="E2515" t="str">
            <v>1.002,16</v>
          </cell>
        </row>
        <row r="2516">
          <cell r="A2516">
            <v>40661</v>
          </cell>
          <cell r="B2516" t="str">
            <v>JANELA DE 6 FOLHAS DE CORRER EM MADEIRA PINUS/ EUCALIPTO/ TAUARI/ VIROLA OU  EQUIVALENTE DA REGIAO, CAIXA DO BATENTE/MARCO *10* CM, 2 FOLHAS DE CORRER VENEZIANA, 2 FOLHAS FIXAS VENEZIANA E 2 FOLHAS DE CORRER PARA VIDRO, COM FERRAGENS (SEM VIDRO, SEM ACABA</v>
          </cell>
          <cell r="C2516" t="str">
            <v xml:space="preserve">M2    </v>
          </cell>
          <cell r="D2516" t="str">
            <v>AS</v>
          </cell>
          <cell r="E2516" t="str">
            <v>616,15</v>
          </cell>
        </row>
        <row r="2517">
          <cell r="A2517">
            <v>3421</v>
          </cell>
          <cell r="B2517" t="str">
            <v>JANELA EM MADEIRA CEDRINHO/ ANGELIM COMERCIAL/ CURUPIXA/ CUMARU OU EQUIVALENTE DA REGIAO, CAIXA DO BATENTE/MARCO *10* CM, 2 FOLHAS DE ABRIR TIPO VENEZIANA E 2 FOLHAS GUILHOTINA PARA VIDRO, COM GUARNICAO/ALIZAR, COM FERRAGENS (SEM VIDRO E SEM ACABAMENTO)</v>
          </cell>
          <cell r="C2517" t="str">
            <v xml:space="preserve">M2    </v>
          </cell>
          <cell r="D2517" t="str">
            <v>AS</v>
          </cell>
          <cell r="E2517" t="str">
            <v>620,87</v>
          </cell>
        </row>
        <row r="2518">
          <cell r="A2518">
            <v>599</v>
          </cell>
          <cell r="B2518" t="str">
            <v>JANELA FIXA EM ALUMINIO, 60  X 80 CM (A X L), BATENTE/REQUADRO DE 3 A 14 CM, COM VIDRO, SEM GUARNICAO/ALIZAR</v>
          </cell>
          <cell r="C2518" t="str">
            <v xml:space="preserve">M2    </v>
          </cell>
          <cell r="D2518" t="str">
            <v>CR</v>
          </cell>
          <cell r="E2518" t="str">
            <v>260,08</v>
          </cell>
        </row>
        <row r="2519">
          <cell r="A2519">
            <v>601</v>
          </cell>
          <cell r="B2519" t="str">
            <v>JANELA MAXIM AR EM ALUMINIO, 80 X 60 CM (A X L), BATENTE/REQUADRO DE 4 A 14 CM, COM VIDRO, SEM GUARNICAO/ALIZAR</v>
          </cell>
          <cell r="C2519" t="str">
            <v xml:space="preserve">M2    </v>
          </cell>
          <cell r="D2519" t="str">
            <v>CR</v>
          </cell>
          <cell r="E2519" t="str">
            <v>350,84</v>
          </cell>
        </row>
        <row r="2520">
          <cell r="A2520">
            <v>34381</v>
          </cell>
          <cell r="B2520" t="str">
            <v>JANELA MAXIM AR EM ALUMINIO, 80 X 60 CM (A X L), BATENTE/REQUADRO DE 4 A 14 CM, COM VIDRO, SEM GUARNICAO/ALIZAR</v>
          </cell>
          <cell r="C2520" t="str">
            <v xml:space="preserve">UN    </v>
          </cell>
          <cell r="D2520" t="str">
            <v>CR</v>
          </cell>
          <cell r="E2520" t="str">
            <v>175,77</v>
          </cell>
        </row>
        <row r="2521">
          <cell r="A2521">
            <v>3423</v>
          </cell>
          <cell r="B2521" t="str">
            <v>JANELA MAXIM AR EM MADEIRA CEDRINHO/ ANGELIM COMERCIAL/ CURUPIXA/ CUMARU OU EQUIVALENTE DA REGIAO, CAIXA DO BATENTE/MARCO *10* CM, 1 FOLHA  PARA VIDRO, COM GUARNICAO/ALIZAR, COM FERRAGENS, (SEM VIDRO E SEM ACABAMENTO)</v>
          </cell>
          <cell r="C2521" t="str">
            <v xml:space="preserve">M2    </v>
          </cell>
          <cell r="D2521" t="str">
            <v>AS</v>
          </cell>
          <cell r="E2521" t="str">
            <v>875,57</v>
          </cell>
        </row>
        <row r="2522">
          <cell r="A2522">
            <v>34797</v>
          </cell>
          <cell r="B2522" t="str">
            <v>JANELA MAXIMO AR, ACO, BATENTE / REQUADRO DE 6 A 14 CM, PINT ANTICORROSIVA, SEM VIDRO, COM GRADE, 1 FL, 60  X 80 CM (A X L)</v>
          </cell>
          <cell r="C2522" t="str">
            <v xml:space="preserve">UN    </v>
          </cell>
          <cell r="D2522" t="str">
            <v>AS</v>
          </cell>
          <cell r="E2522" t="str">
            <v>344,15</v>
          </cell>
        </row>
        <row r="2523">
          <cell r="A2523">
            <v>25964</v>
          </cell>
          <cell r="B2523" t="str">
            <v>JARDINEIRO</v>
          </cell>
          <cell r="C2523" t="str">
            <v xml:space="preserve">H     </v>
          </cell>
          <cell r="D2523" t="str">
            <v>CR</v>
          </cell>
          <cell r="E2523" t="str">
            <v>11,85</v>
          </cell>
        </row>
        <row r="2524">
          <cell r="A2524">
            <v>41077</v>
          </cell>
          <cell r="B2524" t="str">
            <v>JARDINEIRO (MENSALISTA)</v>
          </cell>
          <cell r="C2524" t="str">
            <v xml:space="preserve">MES   </v>
          </cell>
          <cell r="D2524" t="str">
            <v>CR</v>
          </cell>
          <cell r="E2524" t="str">
            <v>2.090,08</v>
          </cell>
        </row>
        <row r="2525">
          <cell r="A2525">
            <v>20159</v>
          </cell>
          <cell r="B2525" t="str">
            <v>JOELHO COM VISITA, PVC SERIE R, 90 GRAUS, 100 X 75 MM, PARA ESGOTO OU AGUAS PLUVIAIS PREDIAIS</v>
          </cell>
          <cell r="C2525" t="str">
            <v xml:space="preserve">UN    </v>
          </cell>
          <cell r="D2525" t="str">
            <v>CR</v>
          </cell>
          <cell r="E2525" t="str">
            <v>44,63</v>
          </cell>
        </row>
        <row r="2526">
          <cell r="A2526">
            <v>37963</v>
          </cell>
          <cell r="B2526" t="str">
            <v>JOELHO CPVC, SOLDAVEL, 45 GRAUS, 15 MM, PARA AGUA QUENTE</v>
          </cell>
          <cell r="C2526" t="str">
            <v xml:space="preserve">UN    </v>
          </cell>
          <cell r="D2526" t="str">
            <v>CR</v>
          </cell>
          <cell r="E2526" t="str">
            <v>3,41</v>
          </cell>
        </row>
        <row r="2527">
          <cell r="A2527">
            <v>37964</v>
          </cell>
          <cell r="B2527" t="str">
            <v>JOELHO CPVC, SOLDAVEL, 45 GRAUS, 22 MM, PARA AGUA QUENTE</v>
          </cell>
          <cell r="C2527" t="str">
            <v xml:space="preserve">UN    </v>
          </cell>
          <cell r="D2527" t="str">
            <v>CR</v>
          </cell>
          <cell r="E2527" t="str">
            <v>5,69</v>
          </cell>
        </row>
        <row r="2528">
          <cell r="A2528">
            <v>37965</v>
          </cell>
          <cell r="B2528" t="str">
            <v>JOELHO CPVC, SOLDAVEL, 45 GRAUS, 28 MM, PARA AGUA QUENTE</v>
          </cell>
          <cell r="C2528" t="str">
            <v xml:space="preserve">UN    </v>
          </cell>
          <cell r="D2528" t="str">
            <v>CR</v>
          </cell>
          <cell r="E2528" t="str">
            <v>8,25</v>
          </cell>
        </row>
        <row r="2529">
          <cell r="A2529">
            <v>37966</v>
          </cell>
          <cell r="B2529" t="str">
            <v>JOELHO CPVC, SOLDAVEL, 45 GRAUS, 35 MM, PARA AGUA QUENTE</v>
          </cell>
          <cell r="C2529" t="str">
            <v xml:space="preserve">UN    </v>
          </cell>
          <cell r="D2529" t="str">
            <v>CR</v>
          </cell>
          <cell r="E2529" t="str">
            <v>14,94</v>
          </cell>
        </row>
        <row r="2530">
          <cell r="A2530">
            <v>37967</v>
          </cell>
          <cell r="B2530" t="str">
            <v>JOELHO CPVC, SOLDAVEL, 45 GRAUS, 42 MM, PARA AGUA QUENTE</v>
          </cell>
          <cell r="C2530" t="str">
            <v xml:space="preserve">UN    </v>
          </cell>
          <cell r="D2530" t="str">
            <v>CR</v>
          </cell>
          <cell r="E2530" t="str">
            <v>23,96</v>
          </cell>
        </row>
        <row r="2531">
          <cell r="A2531">
            <v>37968</v>
          </cell>
          <cell r="B2531" t="str">
            <v>JOELHO CPVC, SOLDAVEL, 45 GRAUS, 54 MM, PARA AGUA QUENTE</v>
          </cell>
          <cell r="C2531" t="str">
            <v xml:space="preserve">UN    </v>
          </cell>
          <cell r="D2531" t="str">
            <v>CR</v>
          </cell>
          <cell r="E2531" t="str">
            <v>52,55</v>
          </cell>
        </row>
        <row r="2532">
          <cell r="A2532">
            <v>37969</v>
          </cell>
          <cell r="B2532" t="str">
            <v>JOELHO CPVC, SOLDAVEL, 45 GRAUS, 73 MM, PARA AGUA QUENTE</v>
          </cell>
          <cell r="C2532" t="str">
            <v xml:space="preserve">UN    </v>
          </cell>
          <cell r="D2532" t="str">
            <v>CR</v>
          </cell>
          <cell r="E2532" t="str">
            <v>140,38</v>
          </cell>
        </row>
        <row r="2533">
          <cell r="A2533">
            <v>37970</v>
          </cell>
          <cell r="B2533" t="str">
            <v>JOELHO CPVC, SOLDAVEL, 45 GRAUS, 89 MM, PARA AGUA QUENTE</v>
          </cell>
          <cell r="C2533" t="str">
            <v xml:space="preserve">UN    </v>
          </cell>
          <cell r="D2533" t="str">
            <v>CR</v>
          </cell>
          <cell r="E2533" t="str">
            <v>163,77</v>
          </cell>
        </row>
        <row r="2534">
          <cell r="A2534">
            <v>21118</v>
          </cell>
          <cell r="B2534" t="str">
            <v>JOELHO CPVC, SOLDAVEL, 90 GRAUS, 15 MM, PARA AGUA QUENTE</v>
          </cell>
          <cell r="C2534" t="str">
            <v xml:space="preserve">UN    </v>
          </cell>
          <cell r="D2534" t="str">
            <v xml:space="preserve">C </v>
          </cell>
          <cell r="E2534" t="str">
            <v>2,58</v>
          </cell>
        </row>
        <row r="2535">
          <cell r="A2535">
            <v>37956</v>
          </cell>
          <cell r="B2535" t="str">
            <v>JOELHO CPVC, SOLDAVEL, 90 GRAUS, 22 MM, PARA AGUA QUENTE</v>
          </cell>
          <cell r="C2535" t="str">
            <v xml:space="preserve">UN    </v>
          </cell>
          <cell r="D2535" t="str">
            <v>CR</v>
          </cell>
          <cell r="E2535" t="str">
            <v>4,09</v>
          </cell>
        </row>
        <row r="2536">
          <cell r="A2536">
            <v>37957</v>
          </cell>
          <cell r="B2536" t="str">
            <v>JOELHO CPVC, SOLDAVEL, 90 GRAUS, 28 MM, PARA AGUA QUENTE</v>
          </cell>
          <cell r="C2536" t="str">
            <v xml:space="preserve">UN    </v>
          </cell>
          <cell r="D2536" t="str">
            <v>CR</v>
          </cell>
          <cell r="E2536" t="str">
            <v>8,62</v>
          </cell>
        </row>
        <row r="2537">
          <cell r="A2537">
            <v>37958</v>
          </cell>
          <cell r="B2537" t="str">
            <v>JOELHO CPVC, SOLDAVEL, 90 GRAUS, 35 MM, PARA AGUA QUENTE</v>
          </cell>
          <cell r="C2537" t="str">
            <v xml:space="preserve">UN    </v>
          </cell>
          <cell r="D2537" t="str">
            <v>CR</v>
          </cell>
          <cell r="E2537" t="str">
            <v>14,94</v>
          </cell>
        </row>
        <row r="2538">
          <cell r="A2538">
            <v>37959</v>
          </cell>
          <cell r="B2538" t="str">
            <v>JOELHO CPVC, SOLDAVEL, 90 GRAUS, 42 MM, PARA AGUA QUENTE</v>
          </cell>
          <cell r="C2538" t="str">
            <v xml:space="preserve">UN    </v>
          </cell>
          <cell r="D2538" t="str">
            <v>CR</v>
          </cell>
          <cell r="E2538" t="str">
            <v>23,96</v>
          </cell>
        </row>
        <row r="2539">
          <cell r="A2539">
            <v>37960</v>
          </cell>
          <cell r="B2539" t="str">
            <v>JOELHO CPVC, SOLDAVEL, 90 GRAUS, 54 MM, PARA AGUA QUENTE</v>
          </cell>
          <cell r="C2539" t="str">
            <v xml:space="preserve">UN    </v>
          </cell>
          <cell r="D2539" t="str">
            <v>CR</v>
          </cell>
          <cell r="E2539" t="str">
            <v>51,60</v>
          </cell>
        </row>
        <row r="2540">
          <cell r="A2540">
            <v>37961</v>
          </cell>
          <cell r="B2540" t="str">
            <v>JOELHO CPVC, SOLDAVEL, 90 GRAUS, 73 MM, PARA AGUA QUENTE</v>
          </cell>
          <cell r="C2540" t="str">
            <v xml:space="preserve">UN    </v>
          </cell>
          <cell r="D2540" t="str">
            <v>CR</v>
          </cell>
          <cell r="E2540" t="str">
            <v>136,90</v>
          </cell>
        </row>
        <row r="2541">
          <cell r="A2541">
            <v>37962</v>
          </cell>
          <cell r="B2541" t="str">
            <v>JOELHO CPVC, SOLDAVEL, 90 GRAUS, 89 MM, PARA AGUA QUENTE</v>
          </cell>
          <cell r="C2541" t="str">
            <v xml:space="preserve">UN    </v>
          </cell>
          <cell r="D2541" t="str">
            <v>CR</v>
          </cell>
          <cell r="E2541" t="str">
            <v>159,07</v>
          </cell>
        </row>
        <row r="2542">
          <cell r="A2542">
            <v>3533</v>
          </cell>
          <cell r="B2542" t="str">
            <v>JOELHO DE REDUCAO, PVC SOLDAVEL, 90 GRAUS,  25 MM X 20 MM, PARA AGUA FRIA PREDIAL</v>
          </cell>
          <cell r="C2542" t="str">
            <v xml:space="preserve">UN    </v>
          </cell>
          <cell r="D2542" t="str">
            <v>CR</v>
          </cell>
          <cell r="E2542" t="str">
            <v>2,40</v>
          </cell>
        </row>
        <row r="2543">
          <cell r="A2543">
            <v>3538</v>
          </cell>
          <cell r="B2543" t="str">
            <v>JOELHO DE REDUCAO, PVC SOLDAVEL, 90 GRAUS,  32 MM X 25 MM, PARA AGUA FRIA PREDIAL</v>
          </cell>
          <cell r="C2543" t="str">
            <v xml:space="preserve">UN    </v>
          </cell>
          <cell r="D2543" t="str">
            <v>CR</v>
          </cell>
          <cell r="E2543" t="str">
            <v>4,14</v>
          </cell>
        </row>
        <row r="2544">
          <cell r="A2544">
            <v>3497</v>
          </cell>
          <cell r="B2544" t="str">
            <v>JOELHO DE REDUCAO, PVC, ROSCAVEL COM BUCHA DE LATAO, 90 GRAUS,  3/4" X 1/2", PARA AGUA FRIA PREDIAL</v>
          </cell>
          <cell r="C2544" t="str">
            <v xml:space="preserve">UN    </v>
          </cell>
          <cell r="D2544" t="str">
            <v>CR</v>
          </cell>
          <cell r="E2544" t="str">
            <v>15,46</v>
          </cell>
        </row>
        <row r="2545">
          <cell r="A2545">
            <v>3498</v>
          </cell>
          <cell r="B2545" t="str">
            <v>JOELHO DE REDUCAO, PVC, ROSCAVEL, 90 GRAUS, 1" X 3/4", PARA AGUA FRIA PREDIAL</v>
          </cell>
          <cell r="C2545" t="str">
            <v xml:space="preserve">UN    </v>
          </cell>
          <cell r="D2545" t="str">
            <v>CR</v>
          </cell>
          <cell r="E2545" t="str">
            <v>4,91</v>
          </cell>
        </row>
        <row r="2546">
          <cell r="A2546">
            <v>3496</v>
          </cell>
          <cell r="B2546" t="str">
            <v>JOELHO DE REDUCAO, PVC, ROSCAVEL, 90 GRAUS, 3/4" X 1/2", PARA AGUA FRIA PREDIAL</v>
          </cell>
          <cell r="C2546" t="str">
            <v xml:space="preserve">UN    </v>
          </cell>
          <cell r="D2546" t="str">
            <v>CR</v>
          </cell>
          <cell r="E2546" t="str">
            <v>3,96</v>
          </cell>
        </row>
        <row r="2547">
          <cell r="A2547">
            <v>38429</v>
          </cell>
          <cell r="B2547" t="str">
            <v>JOELHO DE TRANSICAO, CPVC, SOLDAVEL, 90 GRAUS, 15 MM X 1/2", PARA AGUA QUENTE</v>
          </cell>
          <cell r="C2547" t="str">
            <v xml:space="preserve">UN    </v>
          </cell>
          <cell r="D2547" t="str">
            <v>CR</v>
          </cell>
          <cell r="E2547" t="str">
            <v>8,71</v>
          </cell>
        </row>
        <row r="2548">
          <cell r="A2548">
            <v>38431</v>
          </cell>
          <cell r="B2548" t="str">
            <v>JOELHO DE TRANSICAO, CPVC, SOLDAVEL, 90 GRAUS, 22 MM X 1/2", PARA AGUA QUENTE</v>
          </cell>
          <cell r="C2548" t="str">
            <v xml:space="preserve">UN    </v>
          </cell>
          <cell r="D2548" t="str">
            <v>CR</v>
          </cell>
          <cell r="E2548" t="str">
            <v>13,80</v>
          </cell>
        </row>
        <row r="2549">
          <cell r="A2549">
            <v>38430</v>
          </cell>
          <cell r="B2549" t="str">
            <v>JOELHO DE TRANSICAO, CPVC, SOLDAVEL, 90 GRAUS, 22 MM X 3/4", PARA AGUA QUENTE</v>
          </cell>
          <cell r="C2549" t="str">
            <v xml:space="preserve">UN    </v>
          </cell>
          <cell r="D2549" t="str">
            <v>CR</v>
          </cell>
          <cell r="E2549" t="str">
            <v>17,64</v>
          </cell>
        </row>
        <row r="2550">
          <cell r="A2550">
            <v>36348</v>
          </cell>
          <cell r="B2550" t="str">
            <v>JOELHO PPR 45 GRAUS, SOLDAVEL,  DN 20 MM, PARA AGUA QUENTE PREDIAL</v>
          </cell>
          <cell r="C2550" t="str">
            <v xml:space="preserve">UN    </v>
          </cell>
          <cell r="D2550" t="str">
            <v>AS</v>
          </cell>
          <cell r="E2550" t="str">
            <v>1,64</v>
          </cell>
        </row>
        <row r="2551">
          <cell r="A2551">
            <v>36349</v>
          </cell>
          <cell r="B2551" t="str">
            <v>JOELHO PPR 45 GRAUS, SOLDAVEL, DN 25 MM, PARA AGUA QUENTE PREDIAL</v>
          </cell>
          <cell r="C2551" t="str">
            <v xml:space="preserve">UN    </v>
          </cell>
          <cell r="D2551" t="str">
            <v>AS</v>
          </cell>
          <cell r="E2551" t="str">
            <v>2,46</v>
          </cell>
        </row>
        <row r="2552">
          <cell r="A2552">
            <v>38433</v>
          </cell>
          <cell r="B2552" t="str">
            <v>JOELHO PPR, 45 GRAUS, SOLDAVEL, DN 32 MM, PARA AGUA QUENTE PREDIAL</v>
          </cell>
          <cell r="C2552" t="str">
            <v xml:space="preserve">UN    </v>
          </cell>
          <cell r="D2552" t="str">
            <v>AS</v>
          </cell>
          <cell r="E2552" t="str">
            <v>4,55</v>
          </cell>
        </row>
        <row r="2553">
          <cell r="A2553">
            <v>38440</v>
          </cell>
          <cell r="B2553" t="str">
            <v>JOELHO PPR, 90 GRAUS, SOLDAVEL, DN 110 MM, PARA AGUA QUENTE PREDIAL</v>
          </cell>
          <cell r="C2553" t="str">
            <v xml:space="preserve">UN    </v>
          </cell>
          <cell r="D2553" t="str">
            <v>AS</v>
          </cell>
          <cell r="E2553" t="str">
            <v>157,04</v>
          </cell>
        </row>
        <row r="2554">
          <cell r="A2554">
            <v>36359</v>
          </cell>
          <cell r="B2554" t="str">
            <v>JOELHO PPR, 90 GRAUS, SOLDAVEL, DN 20 MM, PARA AGUA QUENTE PREDIAL</v>
          </cell>
          <cell r="C2554" t="str">
            <v xml:space="preserve">UN    </v>
          </cell>
          <cell r="D2554" t="str">
            <v>AS</v>
          </cell>
          <cell r="E2554" t="str">
            <v>1,95</v>
          </cell>
        </row>
        <row r="2555">
          <cell r="A2555">
            <v>36360</v>
          </cell>
          <cell r="B2555" t="str">
            <v>JOELHO PPR, 90 GRAUS, SOLDAVEL, DN 25 MM, PARA AGUA QUENTE PREDIAL</v>
          </cell>
          <cell r="C2555" t="str">
            <v xml:space="preserve">UN    </v>
          </cell>
          <cell r="D2555" t="str">
            <v>AS</v>
          </cell>
          <cell r="E2555" t="str">
            <v>3,01</v>
          </cell>
        </row>
        <row r="2556">
          <cell r="A2556">
            <v>38434</v>
          </cell>
          <cell r="B2556" t="str">
            <v>JOELHO PPR, 90 GRAUS, SOLDAVEL, DN 32 MM, PARA AGUA QUENTE PREDIAL</v>
          </cell>
          <cell r="C2556" t="str">
            <v xml:space="preserve">UN    </v>
          </cell>
          <cell r="D2556" t="str">
            <v>AS</v>
          </cell>
          <cell r="E2556" t="str">
            <v>4,61</v>
          </cell>
        </row>
        <row r="2557">
          <cell r="A2557">
            <v>38435</v>
          </cell>
          <cell r="B2557" t="str">
            <v>JOELHO PPR, 90 GRAUS, SOLDAVEL, DN 40 MM, PARA AGUA QUENTE PREDIAL</v>
          </cell>
          <cell r="C2557" t="str">
            <v xml:space="preserve">UN    </v>
          </cell>
          <cell r="D2557" t="str">
            <v>AS</v>
          </cell>
          <cell r="E2557" t="str">
            <v>8,76</v>
          </cell>
        </row>
        <row r="2558">
          <cell r="A2558">
            <v>38436</v>
          </cell>
          <cell r="B2558" t="str">
            <v>JOELHO PPR, 90 GRAUS, SOLDAVEL, DN 50 MM, PARA AGUA QUENTE PREDIAL</v>
          </cell>
          <cell r="C2558" t="str">
            <v xml:space="preserve">UN    </v>
          </cell>
          <cell r="D2558" t="str">
            <v>AS</v>
          </cell>
          <cell r="E2558" t="str">
            <v>18,10</v>
          </cell>
        </row>
        <row r="2559">
          <cell r="A2559">
            <v>38437</v>
          </cell>
          <cell r="B2559" t="str">
            <v>JOELHO PPR, 90 GRAUS, SOLDAVEL, DN 63 MM, PARA AGUA QUENTE PREDIAL</v>
          </cell>
          <cell r="C2559" t="str">
            <v xml:space="preserve">UN    </v>
          </cell>
          <cell r="D2559" t="str">
            <v>AS</v>
          </cell>
          <cell r="E2559" t="str">
            <v>27,19</v>
          </cell>
        </row>
        <row r="2560">
          <cell r="A2560">
            <v>38438</v>
          </cell>
          <cell r="B2560" t="str">
            <v>JOELHO PPR, 90 GRAUS, SOLDAVEL, DN 75 MM, PARA AGUA QUENTE PREDIAL</v>
          </cell>
          <cell r="C2560" t="str">
            <v xml:space="preserve">UN    </v>
          </cell>
          <cell r="D2560" t="str">
            <v>AS</v>
          </cell>
          <cell r="E2560" t="str">
            <v>68,70</v>
          </cell>
        </row>
        <row r="2561">
          <cell r="A2561">
            <v>38439</v>
          </cell>
          <cell r="B2561" t="str">
            <v>JOELHO PPR, 90 GRAUS, SOLDAVEL, DN 90 MM, PARA AGUA QUENTE PREDIAL</v>
          </cell>
          <cell r="C2561" t="str">
            <v xml:space="preserve">UN    </v>
          </cell>
          <cell r="D2561" t="str">
            <v>AS</v>
          </cell>
          <cell r="E2561" t="str">
            <v>104,71</v>
          </cell>
        </row>
        <row r="2562">
          <cell r="A2562">
            <v>10836</v>
          </cell>
          <cell r="B2562" t="str">
            <v>JOELHO PVC COM VISITA, 90 GRAUS, DN 100 X 50 MM, SERIE NORMAL, PARA ESGOTO PREDIAL</v>
          </cell>
          <cell r="C2562" t="str">
            <v xml:space="preserve">UN    </v>
          </cell>
          <cell r="D2562" t="str">
            <v>CR</v>
          </cell>
          <cell r="E2562" t="str">
            <v>15,65</v>
          </cell>
        </row>
        <row r="2563">
          <cell r="A2563">
            <v>20128</v>
          </cell>
          <cell r="B2563" t="str">
            <v>JOELHO PVC LEVE, 45 GRAUS, DN 150 MM, PARA ESGOTO PREDIAL</v>
          </cell>
          <cell r="C2563" t="str">
            <v xml:space="preserve">UN    </v>
          </cell>
          <cell r="D2563" t="str">
            <v>CR</v>
          </cell>
          <cell r="E2563" t="str">
            <v>45,86</v>
          </cell>
        </row>
        <row r="2564">
          <cell r="A2564">
            <v>20131</v>
          </cell>
          <cell r="B2564" t="str">
            <v>JOELHO PVC LEVE, 90 GRAUS, DN 150 MM, PARA ESGOTO PREDIAL</v>
          </cell>
          <cell r="C2564" t="str">
            <v xml:space="preserve">UN    </v>
          </cell>
          <cell r="D2564" t="str">
            <v>CR</v>
          </cell>
          <cell r="E2564" t="str">
            <v>41,86</v>
          </cell>
        </row>
        <row r="2565">
          <cell r="A2565">
            <v>3521</v>
          </cell>
          <cell r="B2565" t="str">
            <v>JOELHO PVC,  SOLDAVEL COM ROSCA, 90 GRAUS, 20 MM X 1/2", PARA AGUA FRIA PREDIAL</v>
          </cell>
          <cell r="C2565" t="str">
            <v xml:space="preserve">UN    </v>
          </cell>
          <cell r="D2565" t="str">
            <v>CR</v>
          </cell>
          <cell r="E2565" t="str">
            <v>2,08</v>
          </cell>
        </row>
        <row r="2566">
          <cell r="A2566">
            <v>3531</v>
          </cell>
          <cell r="B2566" t="str">
            <v>JOELHO PVC,  SOLDAVEL COM ROSCA, 90 GRAUS, 25 MM X 1/2", PARA AGUA FRIA PREDIAL</v>
          </cell>
          <cell r="C2566" t="str">
            <v xml:space="preserve">UN    </v>
          </cell>
          <cell r="D2566" t="str">
            <v>CR</v>
          </cell>
          <cell r="E2566" t="str">
            <v>2,36</v>
          </cell>
        </row>
        <row r="2567">
          <cell r="A2567">
            <v>3522</v>
          </cell>
          <cell r="B2567" t="str">
            <v>JOELHO PVC,  SOLDAVEL COM ROSCA, 90 GRAUS, 25 MM X 3/4", PARA AGUA FRIA PREDIAL</v>
          </cell>
          <cell r="C2567" t="str">
            <v xml:space="preserve">UN    </v>
          </cell>
          <cell r="D2567" t="str">
            <v>CR</v>
          </cell>
          <cell r="E2567" t="str">
            <v>3,51</v>
          </cell>
        </row>
        <row r="2568">
          <cell r="A2568">
            <v>3527</v>
          </cell>
          <cell r="B2568" t="str">
            <v>JOELHO PVC,  SOLDAVEL COM ROSCA, 90 GRAUS, 32 MM X 3/4", PARA AGUA FRIA PREDIAL</v>
          </cell>
          <cell r="C2568" t="str">
            <v xml:space="preserve">UN    </v>
          </cell>
          <cell r="D2568" t="str">
            <v>CR</v>
          </cell>
          <cell r="E2568" t="str">
            <v>12,07</v>
          </cell>
        </row>
        <row r="2569">
          <cell r="A2569">
            <v>10835</v>
          </cell>
          <cell r="B2569" t="str">
            <v>JOELHO PVC, COM BOLSA E ANEL, 90 GRAUS, DN 40 X *38* MM, SERIE NORMAL, PARA ESGOTO PREDIAL</v>
          </cell>
          <cell r="C2569" t="str">
            <v xml:space="preserve">UN    </v>
          </cell>
          <cell r="D2569" t="str">
            <v>CR</v>
          </cell>
          <cell r="E2569" t="str">
            <v>3,27</v>
          </cell>
        </row>
        <row r="2570">
          <cell r="A2570">
            <v>3475</v>
          </cell>
          <cell r="B2570" t="str">
            <v>JOELHO PVC, ROSCAVEL, 45 GRAUS, 1/2", PARA AGUA FRIA PREDIAL</v>
          </cell>
          <cell r="C2570" t="str">
            <v xml:space="preserve">UN    </v>
          </cell>
          <cell r="D2570" t="str">
            <v>CR</v>
          </cell>
          <cell r="E2570" t="str">
            <v>4,05</v>
          </cell>
        </row>
        <row r="2571">
          <cell r="A2571">
            <v>3485</v>
          </cell>
          <cell r="B2571" t="str">
            <v>JOELHO PVC, ROSCAVEL, 45 GRAUS, 1", PARA AGUA FRIA PREDIAL</v>
          </cell>
          <cell r="C2571" t="str">
            <v xml:space="preserve">UN    </v>
          </cell>
          <cell r="D2571" t="str">
            <v>CR</v>
          </cell>
          <cell r="E2571" t="str">
            <v>12,95</v>
          </cell>
        </row>
        <row r="2572">
          <cell r="A2572">
            <v>3534</v>
          </cell>
          <cell r="B2572" t="str">
            <v>JOELHO PVC, ROSCAVEL, 45 GRAUS, 3/4", PARA AGUA FRIA PREDIAL</v>
          </cell>
          <cell r="C2572" t="str">
            <v xml:space="preserve">UN    </v>
          </cell>
          <cell r="D2572" t="str">
            <v>CR</v>
          </cell>
          <cell r="E2572" t="str">
            <v>5,12</v>
          </cell>
        </row>
        <row r="2573">
          <cell r="A2573">
            <v>3543</v>
          </cell>
          <cell r="B2573" t="str">
            <v>JOELHO PVC, ROSCAVEL, 90 GRAUS, 1/2", PARA AGUA FRIA PREDIAL</v>
          </cell>
          <cell r="C2573" t="str">
            <v xml:space="preserve">UN    </v>
          </cell>
          <cell r="D2573" t="str">
            <v>CR</v>
          </cell>
          <cell r="E2573" t="str">
            <v>2,57</v>
          </cell>
        </row>
        <row r="2574">
          <cell r="A2574">
            <v>3482</v>
          </cell>
          <cell r="B2574" t="str">
            <v>JOELHO PVC, ROSCAVEL, 90 GRAUS, 1", PARA AGUA FRIA PREDIAL</v>
          </cell>
          <cell r="C2574" t="str">
            <v xml:space="preserve">UN    </v>
          </cell>
          <cell r="D2574" t="str">
            <v>CR</v>
          </cell>
          <cell r="E2574" t="str">
            <v>6,51</v>
          </cell>
        </row>
        <row r="2575">
          <cell r="A2575">
            <v>3505</v>
          </cell>
          <cell r="B2575" t="str">
            <v>JOELHO PVC, ROSCAVEL, 90 GRAUS, 3/4", PARA AGUA FRIA PREDIAL</v>
          </cell>
          <cell r="C2575" t="str">
            <v xml:space="preserve">UN    </v>
          </cell>
          <cell r="D2575" t="str">
            <v>CR</v>
          </cell>
          <cell r="E2575" t="str">
            <v>3,69</v>
          </cell>
        </row>
        <row r="2576">
          <cell r="A2576">
            <v>3516</v>
          </cell>
          <cell r="B2576" t="str">
            <v>JOELHO PVC, SOLDAVEL, BB, 45 GRAUS, DN 40 MM, PARA ESGOTO PREDIAL</v>
          </cell>
          <cell r="C2576" t="str">
            <v xml:space="preserve">UN    </v>
          </cell>
          <cell r="D2576" t="str">
            <v>CR</v>
          </cell>
          <cell r="E2576" t="str">
            <v>0,85</v>
          </cell>
        </row>
        <row r="2577">
          <cell r="A2577">
            <v>3517</v>
          </cell>
          <cell r="B2577" t="str">
            <v>JOELHO PVC, SOLDAVEL, BB, 90 GRAUS, DN 40 MM, PARA ESGOTO PREDIAL</v>
          </cell>
          <cell r="C2577" t="str">
            <v xml:space="preserve">UN    </v>
          </cell>
          <cell r="D2577" t="str">
            <v>CR</v>
          </cell>
          <cell r="E2577" t="str">
            <v>2,99</v>
          </cell>
        </row>
        <row r="2578">
          <cell r="A2578">
            <v>3515</v>
          </cell>
          <cell r="B2578" t="str">
            <v>JOELHO PVC, SOLDAVEL, COM BUCHA DE LATAO, 90 GRAUS, 20 MM X 1/2", PARA AGUA FRIA PREDIAL</v>
          </cell>
          <cell r="C2578" t="str">
            <v xml:space="preserve">UN    </v>
          </cell>
          <cell r="D2578" t="str">
            <v>CR</v>
          </cell>
          <cell r="E2578" t="str">
            <v>5,98</v>
          </cell>
        </row>
        <row r="2579">
          <cell r="A2579">
            <v>20147</v>
          </cell>
          <cell r="B2579" t="str">
            <v>JOELHO PVC, SOLDAVEL, COM BUCHA DE LATAO, 90 GRAUS, 25 MM X 1/2", PARA AGUA FRIA PREDIAL</v>
          </cell>
          <cell r="C2579" t="str">
            <v xml:space="preserve">UN    </v>
          </cell>
          <cell r="D2579" t="str">
            <v>CR</v>
          </cell>
          <cell r="E2579" t="str">
            <v>6,44</v>
          </cell>
        </row>
        <row r="2580">
          <cell r="A2580">
            <v>3524</v>
          </cell>
          <cell r="B2580" t="str">
            <v>JOELHO PVC, SOLDAVEL, COM BUCHA DE LATAO, 90 GRAUS, 25 MM X 3/4", PARA AGUA FRIA PREDIAL</v>
          </cell>
          <cell r="C2580" t="str">
            <v xml:space="preserve">UN    </v>
          </cell>
          <cell r="D2580" t="str">
            <v>CR</v>
          </cell>
          <cell r="E2580" t="str">
            <v>7,63</v>
          </cell>
        </row>
        <row r="2581">
          <cell r="A2581">
            <v>3532</v>
          </cell>
          <cell r="B2581" t="str">
            <v>JOELHO PVC, SOLDAVEL, COM BUCHA DE LATAO, 90 GRAUS, 32 MM X 3/4", PARA AGUA FRIA PREDIAL</v>
          </cell>
          <cell r="C2581" t="str">
            <v xml:space="preserve">UN    </v>
          </cell>
          <cell r="D2581" t="str">
            <v>CR</v>
          </cell>
          <cell r="E2581" t="str">
            <v>13,96</v>
          </cell>
        </row>
        <row r="2582">
          <cell r="A2582">
            <v>3528</v>
          </cell>
          <cell r="B2582" t="str">
            <v>JOELHO PVC, SOLDAVEL, PB, 45 GRAUS, DN 100 MM, PARA ESGOTO PREDIAL</v>
          </cell>
          <cell r="C2582" t="str">
            <v xml:space="preserve">UN    </v>
          </cell>
          <cell r="D2582" t="str">
            <v>CR</v>
          </cell>
          <cell r="E2582" t="str">
            <v>6,75</v>
          </cell>
        </row>
        <row r="2583">
          <cell r="A2583">
            <v>37952</v>
          </cell>
          <cell r="B2583" t="str">
            <v>JOELHO PVC, SOLDAVEL, PB, 45 GRAUS, DN 150 MM, PARA ESGOTO PREDIAL</v>
          </cell>
          <cell r="C2583" t="str">
            <v xml:space="preserve">UN    </v>
          </cell>
          <cell r="D2583" t="str">
            <v>CR</v>
          </cell>
          <cell r="E2583" t="str">
            <v>48,08</v>
          </cell>
        </row>
        <row r="2584">
          <cell r="A2584">
            <v>37951</v>
          </cell>
          <cell r="B2584" t="str">
            <v>JOELHO PVC, SOLDAVEL, PB, 45 GRAUS, DN 40 MM, PARA ESGOTO PREDIAL</v>
          </cell>
          <cell r="C2584" t="str">
            <v xml:space="preserve">UN    </v>
          </cell>
          <cell r="D2584" t="str">
            <v>CR</v>
          </cell>
          <cell r="E2584" t="str">
            <v>1,75</v>
          </cell>
        </row>
        <row r="2585">
          <cell r="A2585">
            <v>3518</v>
          </cell>
          <cell r="B2585" t="str">
            <v>JOELHO PVC, SOLDAVEL, PB, 45 GRAUS, DN 50 MM, PARA ESGOTO PREDIAL</v>
          </cell>
          <cell r="C2585" t="str">
            <v xml:space="preserve">UN    </v>
          </cell>
          <cell r="D2585" t="str">
            <v>CR</v>
          </cell>
          <cell r="E2585" t="str">
            <v>2,56</v>
          </cell>
        </row>
        <row r="2586">
          <cell r="A2586">
            <v>3519</v>
          </cell>
          <cell r="B2586" t="str">
            <v>JOELHO PVC, SOLDAVEL, PB, 45 GRAUS, DN 75 MM, PARA ESGOTO PREDIAL</v>
          </cell>
          <cell r="C2586" t="str">
            <v xml:space="preserve">UN    </v>
          </cell>
          <cell r="D2586" t="str">
            <v>CR</v>
          </cell>
          <cell r="E2586" t="str">
            <v>6,06</v>
          </cell>
        </row>
        <row r="2587">
          <cell r="A2587">
            <v>3520</v>
          </cell>
          <cell r="B2587" t="str">
            <v>JOELHO PVC, SOLDAVEL, PB, 90 GRAUS, DN 100 MM, PARA ESGOTO PREDIAL</v>
          </cell>
          <cell r="C2587" t="str">
            <v xml:space="preserve">UN    </v>
          </cell>
          <cell r="D2587" t="str">
            <v>CR</v>
          </cell>
          <cell r="E2587" t="str">
            <v>6,79</v>
          </cell>
        </row>
        <row r="2588">
          <cell r="A2588">
            <v>37950</v>
          </cell>
          <cell r="B2588" t="str">
            <v>JOELHO PVC, SOLDAVEL, PB, 90 GRAUS, DN 150 MM, PARA ESGOTO PREDIAL</v>
          </cell>
          <cell r="C2588" t="str">
            <v xml:space="preserve">UN    </v>
          </cell>
          <cell r="D2588" t="str">
            <v>CR</v>
          </cell>
          <cell r="E2588" t="str">
            <v>41,86</v>
          </cell>
        </row>
        <row r="2589">
          <cell r="A2589">
            <v>37949</v>
          </cell>
          <cell r="B2589" t="str">
            <v>JOELHO PVC, SOLDAVEL, PB, 90 GRAUS, DN 40 MM, PARA ESGOTO PREDIAL</v>
          </cell>
          <cell r="C2589" t="str">
            <v xml:space="preserve">UN    </v>
          </cell>
          <cell r="D2589" t="str">
            <v>CR</v>
          </cell>
          <cell r="E2589" t="str">
            <v>1,53</v>
          </cell>
        </row>
        <row r="2590">
          <cell r="A2590">
            <v>3526</v>
          </cell>
          <cell r="B2590" t="str">
            <v>JOELHO PVC, SOLDAVEL, PB, 90 GRAUS, DN 50 MM, PARA ESGOTO PREDIAL</v>
          </cell>
          <cell r="C2590" t="str">
            <v xml:space="preserve">UN    </v>
          </cell>
          <cell r="D2590" t="str">
            <v>CR</v>
          </cell>
          <cell r="E2590" t="str">
            <v>2,05</v>
          </cell>
        </row>
        <row r="2591">
          <cell r="A2591">
            <v>3509</v>
          </cell>
          <cell r="B2591" t="str">
            <v>JOELHO PVC, SOLDAVEL, PB, 90 GRAUS, DN 75 MM, PARA ESGOTO PREDIAL</v>
          </cell>
          <cell r="C2591" t="str">
            <v xml:space="preserve">UN    </v>
          </cell>
          <cell r="D2591" t="str">
            <v>CR</v>
          </cell>
          <cell r="E2591" t="str">
            <v>5,34</v>
          </cell>
        </row>
        <row r="2592">
          <cell r="A2592">
            <v>3530</v>
          </cell>
          <cell r="B2592" t="str">
            <v>JOELHO PVC, SOLDAVEL, 90 GRAUS, 110 MM, PARA AGUA FRIA PREDIAL</v>
          </cell>
          <cell r="C2592" t="str">
            <v xml:space="preserve">UN    </v>
          </cell>
          <cell r="D2592" t="str">
            <v>CR</v>
          </cell>
          <cell r="E2592" t="str">
            <v>240,42</v>
          </cell>
        </row>
        <row r="2593">
          <cell r="A2593">
            <v>3542</v>
          </cell>
          <cell r="B2593" t="str">
            <v>JOELHO PVC, SOLDAVEL, 90 GRAUS, 20 MM, PARA AGUA FRIA PREDIAL</v>
          </cell>
          <cell r="C2593" t="str">
            <v xml:space="preserve">UN    </v>
          </cell>
          <cell r="D2593" t="str">
            <v>CR</v>
          </cell>
          <cell r="E2593" t="str">
            <v>0,56</v>
          </cell>
        </row>
        <row r="2594">
          <cell r="A2594">
            <v>3529</v>
          </cell>
          <cell r="B2594" t="str">
            <v>JOELHO PVC, SOLDAVEL, 90 GRAUS, 25 MM, PARA AGUA FRIA PREDIAL</v>
          </cell>
          <cell r="C2594" t="str">
            <v xml:space="preserve">UN    </v>
          </cell>
          <cell r="D2594" t="str">
            <v>CR</v>
          </cell>
          <cell r="E2594" t="str">
            <v>0,77</v>
          </cell>
        </row>
        <row r="2595">
          <cell r="A2595">
            <v>3536</v>
          </cell>
          <cell r="B2595" t="str">
            <v>JOELHO PVC, SOLDAVEL, 90 GRAUS, 32 MM, PARA AGUA FRIA PREDIAL</v>
          </cell>
          <cell r="C2595" t="str">
            <v xml:space="preserve">UN    </v>
          </cell>
          <cell r="D2595" t="str">
            <v>CR</v>
          </cell>
          <cell r="E2595" t="str">
            <v>2,30</v>
          </cell>
        </row>
        <row r="2596">
          <cell r="A2596">
            <v>3535</v>
          </cell>
          <cell r="B2596" t="str">
            <v>JOELHO PVC, SOLDAVEL, 90 GRAUS, 40 MM, PARA AGUA FRIA PREDIAL</v>
          </cell>
          <cell r="C2596" t="str">
            <v xml:space="preserve">UN    </v>
          </cell>
          <cell r="D2596" t="str">
            <v>CR</v>
          </cell>
          <cell r="E2596" t="str">
            <v>5,46</v>
          </cell>
        </row>
        <row r="2597">
          <cell r="A2597">
            <v>3540</v>
          </cell>
          <cell r="B2597" t="str">
            <v>JOELHO PVC, SOLDAVEL, 90 GRAUS, 50 MM, PARA AGUA FRIA PREDIAL</v>
          </cell>
          <cell r="C2597" t="str">
            <v xml:space="preserve">UN    </v>
          </cell>
          <cell r="D2597" t="str">
            <v>CR</v>
          </cell>
          <cell r="E2597" t="str">
            <v>5,91</v>
          </cell>
        </row>
        <row r="2598">
          <cell r="A2598">
            <v>3539</v>
          </cell>
          <cell r="B2598" t="str">
            <v>JOELHO PVC, SOLDAVEL, 90 GRAUS, 60 MM, PARA AGUA FRIA PREDIAL</v>
          </cell>
          <cell r="C2598" t="str">
            <v xml:space="preserve">UN    </v>
          </cell>
          <cell r="D2598" t="str">
            <v>CR</v>
          </cell>
          <cell r="E2598" t="str">
            <v>25,64</v>
          </cell>
        </row>
        <row r="2599">
          <cell r="A2599">
            <v>3513</v>
          </cell>
          <cell r="B2599" t="str">
            <v>JOELHO PVC, SOLDAVEL, 90 GRAUS, 85 MM, PARA AGUA FRIA PREDIAL</v>
          </cell>
          <cell r="C2599" t="str">
            <v xml:space="preserve">UN    </v>
          </cell>
          <cell r="D2599" t="str">
            <v>CR</v>
          </cell>
          <cell r="E2599" t="str">
            <v>113,97</v>
          </cell>
        </row>
        <row r="2600">
          <cell r="A2600">
            <v>3492</v>
          </cell>
          <cell r="B2600" t="str">
            <v>JOELHO PVC, 45 GRAUS, ROSCAVEL,  1 1/2", AGUA FRIA PREDIAL</v>
          </cell>
          <cell r="C2600" t="str">
            <v xml:space="preserve">UN    </v>
          </cell>
          <cell r="D2600" t="str">
            <v>CR</v>
          </cell>
          <cell r="E2600" t="str">
            <v>21,94</v>
          </cell>
        </row>
        <row r="2601">
          <cell r="A2601">
            <v>3491</v>
          </cell>
          <cell r="B2601" t="str">
            <v>JOELHO PVC, 45 GRAUS, ROSCAVEL, 1 1/4",  AGUA FRIA PREDIAL</v>
          </cell>
          <cell r="C2601" t="str">
            <v xml:space="preserve">UN    </v>
          </cell>
          <cell r="D2601" t="str">
            <v>CR</v>
          </cell>
          <cell r="E2601" t="str">
            <v>12,51</v>
          </cell>
        </row>
        <row r="2602">
          <cell r="A2602">
            <v>3493</v>
          </cell>
          <cell r="B2602" t="str">
            <v>JOELHO PVC, 45 GRAUS, ROSCAVEL, 2", AGUA FRIA PREDIAL</v>
          </cell>
          <cell r="C2602" t="str">
            <v xml:space="preserve">UN    </v>
          </cell>
          <cell r="D2602" t="str">
            <v>CR</v>
          </cell>
          <cell r="E2602" t="str">
            <v>29,99</v>
          </cell>
        </row>
        <row r="2603">
          <cell r="A2603">
            <v>12628</v>
          </cell>
          <cell r="B2603" t="str">
            <v>JOELHO PVC, 60 GRAUS, DIAMETRO ENTRE 80 E 100 MM, PARA DRENAGEM PLUVIAL PREDIAL</v>
          </cell>
          <cell r="C2603" t="str">
            <v xml:space="preserve">UN    </v>
          </cell>
          <cell r="D2603" t="str">
            <v>AS</v>
          </cell>
          <cell r="E2603" t="str">
            <v>6,97</v>
          </cell>
        </row>
        <row r="2604">
          <cell r="A2604">
            <v>12629</v>
          </cell>
          <cell r="B2604" t="str">
            <v>JOELHO PVC, 90 GRAUS, DIAMETRO ENTRE 80 E 100 MM, PARA DRENAGEM PLUVIAL PREDIAL</v>
          </cell>
          <cell r="C2604" t="str">
            <v xml:space="preserve">UN    </v>
          </cell>
          <cell r="D2604" t="str">
            <v>AS</v>
          </cell>
          <cell r="E2604" t="str">
            <v>7,56</v>
          </cell>
        </row>
        <row r="2605">
          <cell r="A2605">
            <v>3481</v>
          </cell>
          <cell r="B2605" t="str">
            <v>JOELHO PVC, 90 GRAUS, ROSCAVEL, 1 1/2",  AGUA FRIA PREDIAL</v>
          </cell>
          <cell r="C2605" t="str">
            <v xml:space="preserve">UN    </v>
          </cell>
          <cell r="D2605" t="str">
            <v>CR</v>
          </cell>
          <cell r="E2605" t="str">
            <v>15,19</v>
          </cell>
        </row>
        <row r="2606">
          <cell r="A2606">
            <v>3510</v>
          </cell>
          <cell r="B2606" t="str">
            <v>JOELHO PVC, 90 GRAUS, ROSCAVEL, 1 1/4", AGUA FRIA PREDIAL</v>
          </cell>
          <cell r="C2606" t="str">
            <v xml:space="preserve">UN    </v>
          </cell>
          <cell r="D2606" t="str">
            <v>CR</v>
          </cell>
          <cell r="E2606" t="str">
            <v>14,20</v>
          </cell>
        </row>
        <row r="2607">
          <cell r="A2607">
            <v>3508</v>
          </cell>
          <cell r="B2607" t="str">
            <v>JOELHO PVC, 90 GRAUS, ROSCAVEL, 2", AGUA FRIA PREDIAL</v>
          </cell>
          <cell r="C2607" t="str">
            <v xml:space="preserve">UN    </v>
          </cell>
          <cell r="D2607" t="str">
            <v>CR</v>
          </cell>
          <cell r="E2607" t="str">
            <v>37,12</v>
          </cell>
        </row>
        <row r="2608">
          <cell r="A2608">
            <v>38939</v>
          </cell>
          <cell r="B2608" t="str">
            <v>JOELHO ROSCA FEMEA MOVEL, METALICO, PARA CONEXAO COM ANEL DESLIZANTE EM TUBO PEX, DN 16 MM X 1/2"</v>
          </cell>
          <cell r="C2608" t="str">
            <v xml:space="preserve">UN    </v>
          </cell>
          <cell r="D2608" t="str">
            <v>AS</v>
          </cell>
          <cell r="E2608" t="str">
            <v>16,45</v>
          </cell>
        </row>
        <row r="2609">
          <cell r="A2609">
            <v>38940</v>
          </cell>
          <cell r="B2609" t="str">
            <v>JOELHO ROSCA FEMEA MOVEL, METALICO, PARA CONEXAO COM ANEL DESLIZANTE EM TUBO PEX, DN 20 MM X 1/2"</v>
          </cell>
          <cell r="C2609" t="str">
            <v xml:space="preserve">UN    </v>
          </cell>
          <cell r="D2609" t="str">
            <v>AS</v>
          </cell>
          <cell r="E2609" t="str">
            <v>25,12</v>
          </cell>
        </row>
        <row r="2610">
          <cell r="A2610">
            <v>38941</v>
          </cell>
          <cell r="B2610" t="str">
            <v>JOELHO ROSCA FEMEA MOVEL, METALICO, PARA CONEXAO COM ANEL DESLIZANTE EM TUBO PEX, DN 20 MM X 3/4"</v>
          </cell>
          <cell r="C2610" t="str">
            <v xml:space="preserve">UN    </v>
          </cell>
          <cell r="D2610" t="str">
            <v>AS</v>
          </cell>
          <cell r="E2610" t="str">
            <v>29,67</v>
          </cell>
        </row>
        <row r="2611">
          <cell r="A2611">
            <v>38942</v>
          </cell>
          <cell r="B2611" t="str">
            <v>JOELHO ROSCA FEMEA MOVEL, METALICO, PARA CONEXAO COM ANEL DESLIZANTE EM TUBO PEX, DN 25 MM X 3/4"</v>
          </cell>
          <cell r="C2611" t="str">
            <v xml:space="preserve">UN    </v>
          </cell>
          <cell r="D2611" t="str">
            <v>AS</v>
          </cell>
          <cell r="E2611" t="str">
            <v>33,24</v>
          </cell>
        </row>
        <row r="2612">
          <cell r="A2612">
            <v>38987</v>
          </cell>
          <cell r="B2612" t="str">
            <v>JOELHO 45 GRAUS, PPR, SOLDAVEL, F/ F, DN 40 MM, PARA AQUA QUENTE E FRIA PREDIAL</v>
          </cell>
          <cell r="C2612" t="str">
            <v xml:space="preserve">UN    </v>
          </cell>
          <cell r="D2612" t="str">
            <v>AS</v>
          </cell>
          <cell r="E2612" t="str">
            <v>8,15</v>
          </cell>
        </row>
        <row r="2613">
          <cell r="A2613">
            <v>38988</v>
          </cell>
          <cell r="B2613" t="str">
            <v>JOELHO 45 GRAUS, PPR, SOLDAVEL, F/ F, DN 50 MM, PARA AQUA QUENTE E FRIA PREDIAL</v>
          </cell>
          <cell r="C2613" t="str">
            <v xml:space="preserve">UN    </v>
          </cell>
          <cell r="D2613" t="str">
            <v>AS</v>
          </cell>
          <cell r="E2613" t="str">
            <v>18,93</v>
          </cell>
        </row>
        <row r="2614">
          <cell r="A2614">
            <v>38989</v>
          </cell>
          <cell r="B2614" t="str">
            <v>JOELHO 45 GRAUS, PPR, SOLDAVEL, F/ F, DN 63 MM, PARA AQUA QUENTE E FRIA PREDIAL</v>
          </cell>
          <cell r="C2614" t="str">
            <v xml:space="preserve">UN    </v>
          </cell>
          <cell r="D2614" t="str">
            <v>AS</v>
          </cell>
          <cell r="E2614" t="str">
            <v>25,16</v>
          </cell>
        </row>
        <row r="2615">
          <cell r="A2615">
            <v>38990</v>
          </cell>
          <cell r="B2615" t="str">
            <v>JOELHO 45 GRAUS, PPR, SOLDAVEL, F/ F, DN 75 MM, PARA AQUA QUENTE E FRIA PREDIAL</v>
          </cell>
          <cell r="C2615" t="str">
            <v xml:space="preserve">UN    </v>
          </cell>
          <cell r="D2615" t="str">
            <v>AS</v>
          </cell>
          <cell r="E2615" t="str">
            <v>66,32</v>
          </cell>
        </row>
        <row r="2616">
          <cell r="A2616">
            <v>38991</v>
          </cell>
          <cell r="B2616" t="str">
            <v>JOELHO 45 GRAUS, PPR, SOLDAVEL, F/ F, DN 90 MM, PARA AQUA QUENTE E FRIA PREDIAL</v>
          </cell>
          <cell r="C2616" t="str">
            <v xml:space="preserve">UN    </v>
          </cell>
          <cell r="D2616" t="str">
            <v>AS</v>
          </cell>
          <cell r="E2616" t="str">
            <v>133,99</v>
          </cell>
        </row>
        <row r="2617">
          <cell r="A2617">
            <v>38913</v>
          </cell>
          <cell r="B2617" t="str">
            <v>JOELHO 90 GRAUS, METALICO, PARA CONEXAO COM ANEL DESLIZANTE EM TUBO PEX, DN 16 MM</v>
          </cell>
          <cell r="C2617" t="str">
            <v xml:space="preserve">UN    </v>
          </cell>
          <cell r="D2617" t="str">
            <v>AS</v>
          </cell>
          <cell r="E2617" t="str">
            <v>15,27</v>
          </cell>
        </row>
        <row r="2618">
          <cell r="A2618">
            <v>38914</v>
          </cell>
          <cell r="B2618" t="str">
            <v>JOELHO 90 GRAUS, METALICO, PARA CONEXAO COM ANEL DESLIZANTE EM TUBO PEX, DN 20 MM</v>
          </cell>
          <cell r="C2618" t="str">
            <v xml:space="preserve">UN    </v>
          </cell>
          <cell r="D2618" t="str">
            <v>AS</v>
          </cell>
          <cell r="E2618" t="str">
            <v>17,71</v>
          </cell>
        </row>
        <row r="2619">
          <cell r="A2619">
            <v>38915</v>
          </cell>
          <cell r="B2619" t="str">
            <v>JOELHO 90 GRAUS, METALICO, PARA CONEXAO COM ANEL DESLIZANTE EM TUBO PEX, DN 25 MM</v>
          </cell>
          <cell r="C2619" t="str">
            <v xml:space="preserve">UN    </v>
          </cell>
          <cell r="D2619" t="str">
            <v>AS</v>
          </cell>
          <cell r="E2619" t="str">
            <v>30,75</v>
          </cell>
        </row>
        <row r="2620">
          <cell r="A2620">
            <v>38916</v>
          </cell>
          <cell r="B2620" t="str">
            <v>JOELHO 90 GRAUS, METALICO, PARA CONEXAO COM ANEL DESLIZANTE EM TUBO PEX, DN 32 MM</v>
          </cell>
          <cell r="C2620" t="str">
            <v xml:space="preserve">UN    </v>
          </cell>
          <cell r="D2620" t="str">
            <v>AS</v>
          </cell>
          <cell r="E2620" t="str">
            <v>40,56</v>
          </cell>
        </row>
        <row r="2621">
          <cell r="A2621">
            <v>39300</v>
          </cell>
          <cell r="B2621" t="str">
            <v>JOELHO 90 GRAUS, PLASTICO, PARA CONEXAO COM CRIMPAGEM EM TUBO PEX, DN 16 MM</v>
          </cell>
          <cell r="C2621" t="str">
            <v xml:space="preserve">UN    </v>
          </cell>
          <cell r="D2621" t="str">
            <v>AS</v>
          </cell>
          <cell r="E2621" t="str">
            <v>13,79</v>
          </cell>
        </row>
        <row r="2622">
          <cell r="A2622">
            <v>39301</v>
          </cell>
          <cell r="B2622" t="str">
            <v>JOELHO 90 GRAUS, PLASTICO, PARA CONEXAO COM CRIMPAGEM EM TUBO PEX, DN 20 MM</v>
          </cell>
          <cell r="C2622" t="str">
            <v xml:space="preserve">UN    </v>
          </cell>
          <cell r="D2622" t="str">
            <v>AS</v>
          </cell>
          <cell r="E2622" t="str">
            <v>19,14</v>
          </cell>
        </row>
        <row r="2623">
          <cell r="A2623">
            <v>39302</v>
          </cell>
          <cell r="B2623" t="str">
            <v>JOELHO 90 GRAUS, PLASTICO, PARA CONEXAO COM CRIMPAGEM EM TUBO PEX, DN 25 MM</v>
          </cell>
          <cell r="C2623" t="str">
            <v xml:space="preserve">UN    </v>
          </cell>
          <cell r="D2623" t="str">
            <v>AS</v>
          </cell>
          <cell r="E2623" t="str">
            <v>24,05</v>
          </cell>
        </row>
        <row r="2624">
          <cell r="A2624">
            <v>39303</v>
          </cell>
          <cell r="B2624" t="str">
            <v>JOELHO 90 GRAUS, PLASTICO, PARA CONEXAO COM CRIMPAGEM EM TUBO PEX, DN 32 MM</v>
          </cell>
          <cell r="C2624" t="str">
            <v xml:space="preserve">UN    </v>
          </cell>
          <cell r="D2624" t="str">
            <v>AS</v>
          </cell>
          <cell r="E2624" t="str">
            <v>42,28</v>
          </cell>
        </row>
        <row r="2625">
          <cell r="A2625">
            <v>38923</v>
          </cell>
          <cell r="B2625" t="str">
            <v>JOELHO 90 GRAUS, ROSCA FEMEA TERMINAL, METALICO, PARA CONEXAO COM ANEL DESLIZANTE EM TUBO PEX, DN 16 MM X 1/2"</v>
          </cell>
          <cell r="C2625" t="str">
            <v xml:space="preserve">UN    </v>
          </cell>
          <cell r="D2625" t="str">
            <v>AS</v>
          </cell>
          <cell r="E2625" t="str">
            <v>13,47</v>
          </cell>
        </row>
        <row r="2626">
          <cell r="A2626">
            <v>38925</v>
          </cell>
          <cell r="B2626" t="str">
            <v>JOELHO 90 GRAUS, ROSCA FEMEA TERMINAL, METALICO, PARA CONEXAO COM ANEL DESLIZANTE EM TUBO PEX, DN 20 MM X 1/2"</v>
          </cell>
          <cell r="C2626" t="str">
            <v xml:space="preserve">UN    </v>
          </cell>
          <cell r="D2626" t="str">
            <v>AS</v>
          </cell>
          <cell r="E2626" t="str">
            <v>14,47</v>
          </cell>
        </row>
        <row r="2627">
          <cell r="A2627">
            <v>38926</v>
          </cell>
          <cell r="B2627" t="str">
            <v>JOELHO 90 GRAUS, ROSCA FEMEA TERMINAL, METALICO, PARA CONEXAO COM ANEL DESLIZANTE EM TUBO PEX, DN 20 MM X 3/4"</v>
          </cell>
          <cell r="C2627" t="str">
            <v xml:space="preserve">UN    </v>
          </cell>
          <cell r="D2627" t="str">
            <v>AS</v>
          </cell>
          <cell r="E2627" t="str">
            <v>20,67</v>
          </cell>
        </row>
        <row r="2628">
          <cell r="A2628">
            <v>38927</v>
          </cell>
          <cell r="B2628" t="str">
            <v>JOELHO 90 GRAUS, ROSCA FEMEA TERMINAL, METALICO, PARA CONEXAO COM ANEL DESLIZANTE EM TUBO PEX, DN 25 MM X 3/4"</v>
          </cell>
          <cell r="C2628" t="str">
            <v xml:space="preserve">UN    </v>
          </cell>
          <cell r="D2628" t="str">
            <v>AS</v>
          </cell>
          <cell r="E2628" t="str">
            <v>22,11</v>
          </cell>
        </row>
        <row r="2629">
          <cell r="A2629">
            <v>39304</v>
          </cell>
          <cell r="B2629" t="str">
            <v>JOELHO 90 GRAUS, ROSCA FEMEA TERMINAL, PLASTICO, PARA CONEXAO COM CRIMPAGEM EM TUBO PEX, DN 16 MM X 1/2"</v>
          </cell>
          <cell r="C2629" t="str">
            <v xml:space="preserve">UN    </v>
          </cell>
          <cell r="D2629" t="str">
            <v>AS</v>
          </cell>
          <cell r="E2629" t="str">
            <v>17,03</v>
          </cell>
        </row>
        <row r="2630">
          <cell r="A2630">
            <v>38924</v>
          </cell>
          <cell r="B2630" t="str">
            <v>JOELHO 90 GRAUS, ROSCA FEMEA TERMINAL, PLASTICO, PARA CONEXAO COM CRIMPAGEM EM TUBO PEX, DN 16 MM X 3/4"</v>
          </cell>
          <cell r="C2630" t="str">
            <v xml:space="preserve">UN    </v>
          </cell>
          <cell r="D2630" t="str">
            <v>AS</v>
          </cell>
          <cell r="E2630" t="str">
            <v>24,27</v>
          </cell>
        </row>
        <row r="2631">
          <cell r="A2631">
            <v>39305</v>
          </cell>
          <cell r="B2631" t="str">
            <v>JOELHO 90 GRAUS, ROSCA FEMEA TERMINAL, PLASTICO, PARA CONEXAO COM CRIMPAGEM EM TUBO PEX, DN 20 MM X 1/2"</v>
          </cell>
          <cell r="C2631" t="str">
            <v xml:space="preserve">UN    </v>
          </cell>
          <cell r="D2631" t="str">
            <v>AS</v>
          </cell>
          <cell r="E2631" t="str">
            <v>22,30</v>
          </cell>
        </row>
        <row r="2632">
          <cell r="A2632">
            <v>39306</v>
          </cell>
          <cell r="B2632" t="str">
            <v>JOELHO 90 GRAUS, ROSCA FEMEA TERMINAL, PLASTICO, PARA CONEXAO COM CRIMPAGEM EM TUBO PEX, DN 20 MM X 3/4"</v>
          </cell>
          <cell r="C2632" t="str">
            <v xml:space="preserve">UN    </v>
          </cell>
          <cell r="D2632" t="str">
            <v>AS</v>
          </cell>
          <cell r="E2632" t="str">
            <v>27,90</v>
          </cell>
        </row>
        <row r="2633">
          <cell r="A2633">
            <v>38928</v>
          </cell>
          <cell r="B2633" t="str">
            <v>JOELHO 90 GRAUS, ROSCA FEMEA TERMINAL, PLASTICO, PARA CONEXAO COM CRIMPAGEM EM TUBO PEX, DN 25 MM X 1/2"</v>
          </cell>
          <cell r="C2633" t="str">
            <v xml:space="preserve">UN    </v>
          </cell>
          <cell r="D2633" t="str">
            <v>AS</v>
          </cell>
          <cell r="E2633" t="str">
            <v>24,50</v>
          </cell>
        </row>
        <row r="2634">
          <cell r="A2634">
            <v>38929</v>
          </cell>
          <cell r="B2634" t="str">
            <v>JOELHO 90 GRAUS, ROSCA FEMEA TERMINAL, PLASTICO, PARA CONEXAO COM CRIMPAGEM EM TUBO PEX, DN 25 MM X 1"</v>
          </cell>
          <cell r="C2634" t="str">
            <v xml:space="preserve">UN    </v>
          </cell>
          <cell r="D2634" t="str">
            <v>AS</v>
          </cell>
          <cell r="E2634" t="str">
            <v>43,45</v>
          </cell>
        </row>
        <row r="2635">
          <cell r="A2635">
            <v>39307</v>
          </cell>
          <cell r="B2635" t="str">
            <v>JOELHO 90 GRAUS, ROSCA FEMEA TERMINAL, PLASTICO, PARA CONEXAO COM CRIMPAGEM EM TUBO PEX, DN 25 MM X 3/4"</v>
          </cell>
          <cell r="C2635" t="str">
            <v xml:space="preserve">UN    </v>
          </cell>
          <cell r="D2635" t="str">
            <v>AS</v>
          </cell>
          <cell r="E2635" t="str">
            <v>32,11</v>
          </cell>
        </row>
        <row r="2636">
          <cell r="A2636">
            <v>38930</v>
          </cell>
          <cell r="B2636" t="str">
            <v>JOELHO 90 GRAUS, ROSCA FEMEA TERMINAL, PLASTICO, PARA CONEXAO COM CRIMPAGEM EM TUBO PEX, DN 32 MM X 1"</v>
          </cell>
          <cell r="C2636" t="str">
            <v xml:space="preserve">UN    </v>
          </cell>
          <cell r="D2636" t="str">
            <v>AS</v>
          </cell>
          <cell r="E2636" t="str">
            <v>54,58</v>
          </cell>
        </row>
        <row r="2637">
          <cell r="A2637">
            <v>38931</v>
          </cell>
          <cell r="B2637" t="str">
            <v>JOELHO 90 GRAUS, ROSCA MACHO TERMINAL, METALICO, PARA CONEXAO COM ANEL DESLIZANTE EM TUBO PEX, DN 16 MM X 1/2"</v>
          </cell>
          <cell r="C2637" t="str">
            <v xml:space="preserve">UN    </v>
          </cell>
          <cell r="D2637" t="str">
            <v>AS</v>
          </cell>
          <cell r="E2637" t="str">
            <v>13,74</v>
          </cell>
        </row>
        <row r="2638">
          <cell r="A2638">
            <v>38932</v>
          </cell>
          <cell r="B2638" t="str">
            <v>JOELHO 90 GRAUS, ROSCA MACHO TERMINAL, METALICO, PARA CONEXAO COM ANEL DESLIZANTE EM TUBO PEX, DN 20 MM X 1/2"</v>
          </cell>
          <cell r="C2638" t="str">
            <v xml:space="preserve">UN    </v>
          </cell>
          <cell r="D2638" t="str">
            <v>AS</v>
          </cell>
          <cell r="E2638" t="str">
            <v>13,88</v>
          </cell>
        </row>
        <row r="2639">
          <cell r="A2639">
            <v>38934</v>
          </cell>
          <cell r="B2639" t="str">
            <v>JOELHO 90 GRAUS, ROSCA MACHO TERMINAL, METALICO, PARA CONEXAO COM ANEL DESLIZANTE EM TUBO PEX, DN 20 MM X 3/4"</v>
          </cell>
          <cell r="C2639" t="str">
            <v xml:space="preserve">UN    </v>
          </cell>
          <cell r="D2639" t="str">
            <v>AS</v>
          </cell>
          <cell r="E2639" t="str">
            <v>20,51</v>
          </cell>
        </row>
        <row r="2640">
          <cell r="A2640">
            <v>38935</v>
          </cell>
          <cell r="B2640" t="str">
            <v>JOELHO 90 GRAUS, ROSCA MACHO TERMINAL, METALICO, PARA CONEXAO COM ANEL DESLIZANTE EM TUBO PEX, DN 25 MM X 3/4"</v>
          </cell>
          <cell r="C2640" t="str">
            <v xml:space="preserve">UN    </v>
          </cell>
          <cell r="D2640" t="str">
            <v>AS</v>
          </cell>
          <cell r="E2640" t="str">
            <v>21,95</v>
          </cell>
        </row>
        <row r="2641">
          <cell r="A2641">
            <v>38936</v>
          </cell>
          <cell r="B2641" t="str">
            <v>JOELHO 90 GRAUS, ROSCA MACHO TERMINAL, PLASTICO, PARA CONEXAO COM CRIMPAGEM EM TUBO PEX, DN 25 MM X 1/2"</v>
          </cell>
          <cell r="C2641" t="str">
            <v xml:space="preserve">UN    </v>
          </cell>
          <cell r="D2641" t="str">
            <v>AS</v>
          </cell>
          <cell r="E2641" t="str">
            <v>23,51</v>
          </cell>
        </row>
        <row r="2642">
          <cell r="A2642">
            <v>38937</v>
          </cell>
          <cell r="B2642" t="str">
            <v>JOELHO 90 GRAUS, ROSCA MACHO TERMINAL, PLASTICO, PARA CONEXAO COM CRIMPAGEM EM TUBO PEX, DN 25 MM X 1"</v>
          </cell>
          <cell r="C2642" t="str">
            <v xml:space="preserve">UN    </v>
          </cell>
          <cell r="D2642" t="str">
            <v>AS</v>
          </cell>
          <cell r="E2642" t="str">
            <v>28,65</v>
          </cell>
        </row>
        <row r="2643">
          <cell r="A2643">
            <v>38938</v>
          </cell>
          <cell r="B2643" t="str">
            <v>JOELHO 90 GRAUS, ROSCA MACHO TERMINAL, PLASTICO, PARA CONEXAO COM CRIMPAGEM EM TUBO PEX, DN 32 MM X 1"</v>
          </cell>
          <cell r="C2643" t="str">
            <v xml:space="preserve">UN    </v>
          </cell>
          <cell r="D2643" t="str">
            <v>AS</v>
          </cell>
          <cell r="E2643" t="str">
            <v>42,60</v>
          </cell>
        </row>
        <row r="2644">
          <cell r="A2644">
            <v>3489</v>
          </cell>
          <cell r="B2644" t="str">
            <v>JOELHO, PVC COM ROSCA E BUCHA LATAO, 90 GRAUS,  3/4", PARA AGUA FRIA PREDIAL</v>
          </cell>
          <cell r="C2644" t="str">
            <v xml:space="preserve">UN    </v>
          </cell>
          <cell r="D2644" t="str">
            <v>CR</v>
          </cell>
          <cell r="E2644" t="str">
            <v>14,03</v>
          </cell>
        </row>
        <row r="2645">
          <cell r="A2645">
            <v>20151</v>
          </cell>
          <cell r="B2645" t="str">
            <v>JOELHO, PVC SERIE R, 45 GRAUS, DN 100 MM, PARA ESGOTO OU AGUAS PLUVIAIS PREDIAIS</v>
          </cell>
          <cell r="C2645" t="str">
            <v xml:space="preserve">UN    </v>
          </cell>
          <cell r="D2645" t="str">
            <v>CR</v>
          </cell>
          <cell r="E2645" t="str">
            <v>18,85</v>
          </cell>
        </row>
        <row r="2646">
          <cell r="A2646">
            <v>20152</v>
          </cell>
          <cell r="B2646" t="str">
            <v>JOELHO, PVC SERIE R, 45 GRAUS, DN 150 MM, PARA ESGOTO OU AGUAS PLUVIAIS PREDIAIS</v>
          </cell>
          <cell r="C2646" t="str">
            <v xml:space="preserve">UN    </v>
          </cell>
          <cell r="D2646" t="str">
            <v>CR</v>
          </cell>
          <cell r="E2646" t="str">
            <v>65,59</v>
          </cell>
        </row>
        <row r="2647">
          <cell r="A2647">
            <v>20148</v>
          </cell>
          <cell r="B2647" t="str">
            <v>JOELHO, PVC SERIE R, 45 GRAUS, DN 40 MM, PARA ESGOTO OU AGUAS PLUVIAIS PREDIAIS</v>
          </cell>
          <cell r="C2647" t="str">
            <v xml:space="preserve">UN    </v>
          </cell>
          <cell r="D2647" t="str">
            <v>CR</v>
          </cell>
          <cell r="E2647" t="str">
            <v>3,75</v>
          </cell>
        </row>
        <row r="2648">
          <cell r="A2648">
            <v>20149</v>
          </cell>
          <cell r="B2648" t="str">
            <v>JOELHO, PVC SERIE R, 45 GRAUS, DN 50 MM, PARA ESGOTO OU AGUAS PLUVIAIS PREDIAIS</v>
          </cell>
          <cell r="C2648" t="str">
            <v xml:space="preserve">UN    </v>
          </cell>
          <cell r="D2648" t="str">
            <v>CR</v>
          </cell>
          <cell r="E2648" t="str">
            <v>5,80</v>
          </cell>
        </row>
        <row r="2649">
          <cell r="A2649">
            <v>20150</v>
          </cell>
          <cell r="B2649" t="str">
            <v>JOELHO, PVC SERIE R, 45 GRAUS, DN 75 MM, PARA ESGOTO OU AGUAS PLUVIAIS PREDIAIS</v>
          </cell>
          <cell r="C2649" t="str">
            <v xml:space="preserve">UN    </v>
          </cell>
          <cell r="D2649" t="str">
            <v>CR</v>
          </cell>
          <cell r="E2649" t="str">
            <v>13,53</v>
          </cell>
        </row>
        <row r="2650">
          <cell r="A2650">
            <v>20157</v>
          </cell>
          <cell r="B2650" t="str">
            <v>JOELHO, PVC SERIE R, 90 GRAUS, DN 100 MM, PARA ESGOTO OU AGUAS PLUVIAIS PREDIAIS</v>
          </cell>
          <cell r="C2650" t="str">
            <v xml:space="preserve">UN    </v>
          </cell>
          <cell r="D2650" t="str">
            <v>CR</v>
          </cell>
          <cell r="E2650" t="str">
            <v>25,43</v>
          </cell>
        </row>
        <row r="2651">
          <cell r="A2651">
            <v>20158</v>
          </cell>
          <cell r="B2651" t="str">
            <v>JOELHO, PVC SERIE R, 90 GRAUS, DN 150 MM, PARA ESGOTO OU AGUAS PLUVIAIS PREDIAIS</v>
          </cell>
          <cell r="C2651" t="str">
            <v xml:space="preserve">UN    </v>
          </cell>
          <cell r="D2651" t="str">
            <v>CR</v>
          </cell>
          <cell r="E2651" t="str">
            <v>84,49</v>
          </cell>
        </row>
        <row r="2652">
          <cell r="A2652">
            <v>20154</v>
          </cell>
          <cell r="B2652" t="str">
            <v>JOELHO, PVC SERIE R, 90 GRAUS, DN 40 MM, PARA ESGOTO OU AGUAS PLUVIAIS PREDIAIS</v>
          </cell>
          <cell r="C2652" t="str">
            <v xml:space="preserve">UN    </v>
          </cell>
          <cell r="D2652" t="str">
            <v>CR</v>
          </cell>
          <cell r="E2652" t="str">
            <v>4,82</v>
          </cell>
        </row>
        <row r="2653">
          <cell r="A2653">
            <v>20155</v>
          </cell>
          <cell r="B2653" t="str">
            <v>JOELHO, PVC SERIE R, 90 GRAUS, DN 50 MM, PARA ESGOTO OU AGUAS PLUVIAIS PREDIAIS</v>
          </cell>
          <cell r="C2653" t="str">
            <v xml:space="preserve">UN    </v>
          </cell>
          <cell r="D2653" t="str">
            <v>CR</v>
          </cell>
          <cell r="E2653" t="str">
            <v>7,21</v>
          </cell>
        </row>
        <row r="2654">
          <cell r="A2654">
            <v>20156</v>
          </cell>
          <cell r="B2654" t="str">
            <v>JOELHO, PVC SERIE R, 90 GRAUS, DN 75 MM, PARA ESGOTO OU AGUAS PLUVIAIS PREDIAIS</v>
          </cell>
          <cell r="C2654" t="str">
            <v xml:space="preserve">UN    </v>
          </cell>
          <cell r="D2654" t="str">
            <v>CR</v>
          </cell>
          <cell r="E2654" t="str">
            <v>16,24</v>
          </cell>
        </row>
        <row r="2655">
          <cell r="A2655">
            <v>3512</v>
          </cell>
          <cell r="B2655" t="str">
            <v>JOELHO, PVC SOLDAVEL, 45 GRAUS, 110 MM, PARA AGUA FRIA PREDIAL</v>
          </cell>
          <cell r="C2655" t="str">
            <v xml:space="preserve">UN    </v>
          </cell>
          <cell r="D2655" t="str">
            <v>CR</v>
          </cell>
          <cell r="E2655" t="str">
            <v>219,86</v>
          </cell>
        </row>
        <row r="2656">
          <cell r="A2656">
            <v>3499</v>
          </cell>
          <cell r="B2656" t="str">
            <v>JOELHO, PVC SOLDAVEL, 45 GRAUS, 20 MM, PARA AGUA FRIA PREDIAL</v>
          </cell>
          <cell r="C2656" t="str">
            <v xml:space="preserve">UN    </v>
          </cell>
          <cell r="D2656" t="str">
            <v>CR</v>
          </cell>
          <cell r="E2656" t="str">
            <v>0,93</v>
          </cell>
        </row>
        <row r="2657">
          <cell r="A2657">
            <v>3500</v>
          </cell>
          <cell r="B2657" t="str">
            <v>JOELHO, PVC SOLDAVEL, 45 GRAUS, 25 MM, PARA AGUA FRIA PREDIAL</v>
          </cell>
          <cell r="C2657" t="str">
            <v xml:space="preserve">UN    </v>
          </cell>
          <cell r="D2657" t="str">
            <v>CR</v>
          </cell>
          <cell r="E2657" t="str">
            <v>1,57</v>
          </cell>
        </row>
        <row r="2658">
          <cell r="A2658">
            <v>3501</v>
          </cell>
          <cell r="B2658" t="str">
            <v>JOELHO, PVC SOLDAVEL, 45 GRAUS, 32 MM, PARA AGUA FRIA PREDIAL</v>
          </cell>
          <cell r="C2658" t="str">
            <v xml:space="preserve">UN    </v>
          </cell>
          <cell r="D2658" t="str">
            <v>CR</v>
          </cell>
          <cell r="E2658" t="str">
            <v>4,56</v>
          </cell>
        </row>
        <row r="2659">
          <cell r="A2659">
            <v>3502</v>
          </cell>
          <cell r="B2659" t="str">
            <v>JOELHO, PVC SOLDAVEL, 45 GRAUS, 40 MM, PARA AGUA FRIA PREDIAL</v>
          </cell>
          <cell r="C2659" t="str">
            <v xml:space="preserve">UN    </v>
          </cell>
          <cell r="D2659" t="str">
            <v>CR</v>
          </cell>
          <cell r="E2659" t="str">
            <v>6,49</v>
          </cell>
        </row>
        <row r="2660">
          <cell r="A2660">
            <v>3503</v>
          </cell>
          <cell r="B2660" t="str">
            <v>JOELHO, PVC SOLDAVEL, 45 GRAUS, 50 MM, PARA AGUA FRIA PREDIAL</v>
          </cell>
          <cell r="C2660" t="str">
            <v xml:space="preserve">UN    </v>
          </cell>
          <cell r="D2660" t="str">
            <v>CR</v>
          </cell>
          <cell r="E2660" t="str">
            <v>7,77</v>
          </cell>
        </row>
        <row r="2661">
          <cell r="A2661">
            <v>3477</v>
          </cell>
          <cell r="B2661" t="str">
            <v>JOELHO, PVC SOLDAVEL, 45 GRAUS, 60 MM, PARA AGUA FRIA PREDIAL</v>
          </cell>
          <cell r="C2661" t="str">
            <v xml:space="preserve">UN    </v>
          </cell>
          <cell r="D2661" t="str">
            <v>CR</v>
          </cell>
          <cell r="E2661" t="str">
            <v>30,09</v>
          </cell>
        </row>
        <row r="2662">
          <cell r="A2662">
            <v>3478</v>
          </cell>
          <cell r="B2662" t="str">
            <v>JOELHO, PVC SOLDAVEL, 45 GRAUS, 75 MM, PARA AGUA FRIA PREDIAL</v>
          </cell>
          <cell r="C2662" t="str">
            <v xml:space="preserve">UN    </v>
          </cell>
          <cell r="D2662" t="str">
            <v>CR</v>
          </cell>
          <cell r="E2662" t="str">
            <v>69,15</v>
          </cell>
        </row>
        <row r="2663">
          <cell r="A2663">
            <v>3525</v>
          </cell>
          <cell r="B2663" t="str">
            <v>JOELHO, PVC SOLDAVEL, 45 GRAUS, 85 MM, PARA AGUA FRIA PREDIAL</v>
          </cell>
          <cell r="C2663" t="str">
            <v xml:space="preserve">UN    </v>
          </cell>
          <cell r="D2663" t="str">
            <v>CR</v>
          </cell>
          <cell r="E2663" t="str">
            <v>82,04</v>
          </cell>
        </row>
        <row r="2664">
          <cell r="A2664">
            <v>3511</v>
          </cell>
          <cell r="B2664" t="str">
            <v>JOELHO, PVC SOLDAVEL, 90 GRAUS, 75 MM, PARA AGUA FRIA PREDIAL</v>
          </cell>
          <cell r="C2664" t="str">
            <v xml:space="preserve">UN    </v>
          </cell>
          <cell r="D2664" t="str">
            <v>CR</v>
          </cell>
          <cell r="E2664" t="str">
            <v>96,27</v>
          </cell>
        </row>
        <row r="2665">
          <cell r="A2665">
            <v>38917</v>
          </cell>
          <cell r="B2665" t="str">
            <v>JOELHO, ROSCA FEMEA, COM BASE FIXA, METALICO, PARA CONEXAO COM ANEL DESLIZANTE EM TUBO PEX, DN 16 MM X 1/2"</v>
          </cell>
          <cell r="C2665" t="str">
            <v xml:space="preserve">UN    </v>
          </cell>
          <cell r="D2665" t="str">
            <v>AS</v>
          </cell>
          <cell r="E2665" t="str">
            <v>13,15</v>
          </cell>
        </row>
        <row r="2666">
          <cell r="A2666">
            <v>38919</v>
          </cell>
          <cell r="B2666" t="str">
            <v>JOELHO, ROSCA FEMEA, COM BASE FIXA, METALICO, PARA CONEXAO COM ANEL DESLIZANTE EM TUBO PEX, DN 20 MM X 1/2"</v>
          </cell>
          <cell r="C2666" t="str">
            <v xml:space="preserve">UN    </v>
          </cell>
          <cell r="D2666" t="str">
            <v>AS</v>
          </cell>
          <cell r="E2666" t="str">
            <v>19,56</v>
          </cell>
        </row>
        <row r="2667">
          <cell r="A2667">
            <v>38922</v>
          </cell>
          <cell r="B2667" t="str">
            <v>JOELHO, ROSCA FEMEA, COM BASE FIXA, METALICO, PARA CONEXAO COM ANEL DESLIZANTE EM TUBO PEX, DN 25 MM X 3/4"</v>
          </cell>
          <cell r="C2667" t="str">
            <v xml:space="preserve">UN    </v>
          </cell>
          <cell r="D2667" t="str">
            <v>AS</v>
          </cell>
          <cell r="E2667" t="str">
            <v>25,27</v>
          </cell>
        </row>
        <row r="2668">
          <cell r="A2668">
            <v>38921</v>
          </cell>
          <cell r="B2668" t="str">
            <v>JOELHO, ROSCA FEMEA, COM BASE FIXA, PLASTICO, PARA CONEXAO COM CRIMPAGEM EM TUBO PEX, DN 25 MM X 1/2"</v>
          </cell>
          <cell r="C2668" t="str">
            <v xml:space="preserve">UN    </v>
          </cell>
          <cell r="D2668" t="str">
            <v>AS</v>
          </cell>
          <cell r="E2668" t="str">
            <v>31,25</v>
          </cell>
        </row>
        <row r="2669">
          <cell r="A2669">
            <v>38918</v>
          </cell>
          <cell r="B2669" t="str">
            <v>JOELHO, ROSCA FEMEA, COM BASE FIXA, PLASTICO, PARA CONEXAO POR CRIMPAGEM EM TUBO PEX, DN 16 MM X 3/4"</v>
          </cell>
          <cell r="C2669" t="str">
            <v xml:space="preserve">UN    </v>
          </cell>
          <cell r="D2669" t="str">
            <v>AS</v>
          </cell>
          <cell r="E2669" t="str">
            <v>29,70</v>
          </cell>
        </row>
        <row r="2670">
          <cell r="A2670">
            <v>38920</v>
          </cell>
          <cell r="B2670" t="str">
            <v>JOELHO, ROSCA FEMEA, COM BASE FIXA, PLASTICO, PARA CONEXAO POR CRIMPAGEM EM TUBO PEX, DN 20 MM X 3/4"</v>
          </cell>
          <cell r="C2670" t="str">
            <v xml:space="preserve">UN    </v>
          </cell>
          <cell r="D2670" t="str">
            <v>AS</v>
          </cell>
          <cell r="E2670" t="str">
            <v>37,13</v>
          </cell>
        </row>
        <row r="2671">
          <cell r="A2671">
            <v>12032</v>
          </cell>
          <cell r="B2671" t="str">
            <v>JOGO DE TRANQUETA E ROSETA QUADRADA DE SOBREPOR SEM FUROS, EM LATAO CROMADO, *50 X 50* MM, PARA FECHADURA DE PORTA DE BANHEIRO</v>
          </cell>
          <cell r="C2671" t="str">
            <v xml:space="preserve">JG    </v>
          </cell>
          <cell r="D2671" t="str">
            <v>CR</v>
          </cell>
          <cell r="E2671" t="str">
            <v>44,43</v>
          </cell>
        </row>
        <row r="2672">
          <cell r="A2672">
            <v>12030</v>
          </cell>
          <cell r="B2672" t="str">
            <v>JOGO DE TRANQUETA E ROSETA REDONDA DE SOBREPOR SEM FUROS, EM LATAO CROMADO, DIAMETRO *50* MM, PARA FECHADURA DE PORTA DE BANHEIRO</v>
          </cell>
          <cell r="C2672" t="str">
            <v xml:space="preserve">JG    </v>
          </cell>
          <cell r="D2672" t="str">
            <v>CR</v>
          </cell>
          <cell r="E2672" t="str">
            <v>41,74</v>
          </cell>
        </row>
        <row r="2673">
          <cell r="A2673">
            <v>10908</v>
          </cell>
          <cell r="B2673" t="str">
            <v>JUNCAO DE REDUCAO INVERTIDA, PVC SOLDAVEL, 100 X 50 MM, SERIE NORMAL PARA ESGOTO PREDIAL</v>
          </cell>
          <cell r="C2673" t="str">
            <v xml:space="preserve">UN    </v>
          </cell>
          <cell r="D2673" t="str">
            <v>CR</v>
          </cell>
          <cell r="E2673" t="str">
            <v>14,24</v>
          </cell>
        </row>
        <row r="2674">
          <cell r="A2674">
            <v>10909</v>
          </cell>
          <cell r="B2674" t="str">
            <v>JUNCAO DE REDUCAO INVERTIDA, PVC SOLDAVEL, 100 X 75 MM, SERIE NORMAL PARA ESGOTO PREDIAL</v>
          </cell>
          <cell r="C2674" t="str">
            <v xml:space="preserve">UN    </v>
          </cell>
          <cell r="D2674" t="str">
            <v>CR</v>
          </cell>
          <cell r="E2674" t="str">
            <v>22,71</v>
          </cell>
        </row>
        <row r="2675">
          <cell r="A2675">
            <v>3669</v>
          </cell>
          <cell r="B2675" t="str">
            <v>JUNCAO DE REDUCAO INVERTIDA, PVC SOLDAVEL, 75 X 50 MM, SERIE NORMAL PARA ESGOTO PREDIAL</v>
          </cell>
          <cell r="C2675" t="str">
            <v xml:space="preserve">UN    </v>
          </cell>
          <cell r="D2675" t="str">
            <v>CR</v>
          </cell>
          <cell r="E2675" t="str">
            <v>9,73</v>
          </cell>
        </row>
        <row r="2676">
          <cell r="A2676">
            <v>20138</v>
          </cell>
          <cell r="B2676" t="str">
            <v>JUNCAO DE REDUCAO SIMPLES, COM BOLSA PARA ANEL, PVC LEVE,  150 X 100 MM, PARA ESGOTO PREDIAL</v>
          </cell>
          <cell r="C2676" t="str">
            <v xml:space="preserve">UN    </v>
          </cell>
          <cell r="D2676" t="str">
            <v>CR</v>
          </cell>
          <cell r="E2676" t="str">
            <v>48,34</v>
          </cell>
        </row>
        <row r="2677">
          <cell r="A2677">
            <v>20139</v>
          </cell>
          <cell r="B2677" t="str">
            <v>JUNCAO DUPLA, PVC SERIE R, DN 100 X 100 X 100 MM, PARA ESGOTO OU AGUAS PLUVIAIS PREDIAIS</v>
          </cell>
          <cell r="C2677" t="str">
            <v xml:space="preserve">UN    </v>
          </cell>
          <cell r="D2677" t="str">
            <v>CR</v>
          </cell>
          <cell r="E2677" t="str">
            <v>81,22</v>
          </cell>
        </row>
        <row r="2678">
          <cell r="A2678">
            <v>3668</v>
          </cell>
          <cell r="B2678" t="str">
            <v>JUNCAO DUPLA, PVC SOLDAVEL, DN 100 X 100 X 100 MM , SERIE NORMAL PARA ESGOTO PREDIAL</v>
          </cell>
          <cell r="C2678" t="str">
            <v xml:space="preserve">UN    </v>
          </cell>
          <cell r="D2678" t="str">
            <v>CR</v>
          </cell>
          <cell r="E2678" t="str">
            <v>32,20</v>
          </cell>
        </row>
        <row r="2679">
          <cell r="A2679">
            <v>3656</v>
          </cell>
          <cell r="B2679" t="str">
            <v>JUNCAO DUPLA, PVC SOLDAVEL, DN 75 X 75 X 75 MM , SERIE NORMAL PARA ESGOTO PREDIAL</v>
          </cell>
          <cell r="C2679" t="str">
            <v xml:space="preserve">UN    </v>
          </cell>
          <cell r="D2679" t="str">
            <v>CR</v>
          </cell>
          <cell r="E2679" t="str">
            <v>15,96</v>
          </cell>
        </row>
        <row r="2680">
          <cell r="A2680">
            <v>10911</v>
          </cell>
          <cell r="B2680" t="str">
            <v>JUNCAO INVERTIDA, PVC SOLDAVEL, 75 X 75 MM, SERIE NORMAL PARA ESGOTO PREDIAL</v>
          </cell>
          <cell r="C2680" t="str">
            <v xml:space="preserve">UN    </v>
          </cell>
          <cell r="D2680" t="str">
            <v>CR</v>
          </cell>
          <cell r="E2680" t="str">
            <v>17,71</v>
          </cell>
        </row>
        <row r="2681">
          <cell r="A2681">
            <v>3654</v>
          </cell>
          <cell r="B2681" t="str">
            <v>JUNCAO PVC  ROSCAVEL, 45 GRAUS, 1/2", PARA AGUA FRIA PREDIAL</v>
          </cell>
          <cell r="C2681" t="str">
            <v xml:space="preserve">UN    </v>
          </cell>
          <cell r="D2681" t="str">
            <v>CR</v>
          </cell>
          <cell r="E2681" t="str">
            <v>4,88</v>
          </cell>
        </row>
        <row r="2682">
          <cell r="A2682">
            <v>3664</v>
          </cell>
          <cell r="B2682" t="str">
            <v>JUNCAO PVC  ROSCAVEL, 45 GRAUS, 3/4", PARA AGUA FRIA PREDIAL</v>
          </cell>
          <cell r="C2682" t="str">
            <v xml:space="preserve">UN    </v>
          </cell>
          <cell r="D2682" t="str">
            <v>CR</v>
          </cell>
          <cell r="E2682" t="str">
            <v>6,06</v>
          </cell>
        </row>
        <row r="2683">
          <cell r="A2683">
            <v>3657</v>
          </cell>
          <cell r="B2683" t="str">
            <v>JUNCAO PVC, 45 GRAUS, ROSCAVEL, 1 1/4", AGUA FRIA PREDIAL</v>
          </cell>
          <cell r="C2683" t="str">
            <v xml:space="preserve">UN    </v>
          </cell>
          <cell r="D2683" t="str">
            <v>CR</v>
          </cell>
          <cell r="E2683" t="str">
            <v>6,53</v>
          </cell>
        </row>
        <row r="2684">
          <cell r="A2684">
            <v>12625</v>
          </cell>
          <cell r="B2684" t="str">
            <v>JUNCAO PVC, 60 GRAUS, CIRCULAR,  DIAMETRO ENTRE 80 E 100 MM, PARA DRENAGEM PLUVIAL PREDIAL</v>
          </cell>
          <cell r="C2684" t="str">
            <v xml:space="preserve">UN    </v>
          </cell>
          <cell r="D2684" t="str">
            <v>AS</v>
          </cell>
          <cell r="E2684" t="str">
            <v>9,56</v>
          </cell>
        </row>
        <row r="2685">
          <cell r="A2685">
            <v>20136</v>
          </cell>
          <cell r="B2685" t="str">
            <v>JUNCAO SIMPLES, PVC LEVE, 150 MM, PARA ESGOTO PREDIAL</v>
          </cell>
          <cell r="C2685" t="str">
            <v xml:space="preserve">UN    </v>
          </cell>
          <cell r="D2685" t="str">
            <v>CR</v>
          </cell>
          <cell r="E2685" t="str">
            <v>109,09</v>
          </cell>
        </row>
        <row r="2686">
          <cell r="A2686">
            <v>20144</v>
          </cell>
          <cell r="B2686" t="str">
            <v>JUNCAO SIMPLES, PVC SERIE R, DN 100 X 100 MM, PARA ESGOTO OU AGUAS PLUVIAIS PREDIAIS</v>
          </cell>
          <cell r="C2686" t="str">
            <v xml:space="preserve">UN    </v>
          </cell>
          <cell r="D2686" t="str">
            <v>CR</v>
          </cell>
          <cell r="E2686" t="str">
            <v>47,92</v>
          </cell>
        </row>
        <row r="2687">
          <cell r="A2687">
            <v>20143</v>
          </cell>
          <cell r="B2687" t="str">
            <v>JUNCAO SIMPLES, PVC SERIE R, DN 100 X 75 MM, PARA ESGOTO OU AGUAS PLUVIAIS PREDIAIS</v>
          </cell>
          <cell r="C2687" t="str">
            <v xml:space="preserve">UN    </v>
          </cell>
          <cell r="D2687" t="str">
            <v>CR</v>
          </cell>
          <cell r="E2687" t="str">
            <v>44,75</v>
          </cell>
        </row>
        <row r="2688">
          <cell r="A2688">
            <v>20145</v>
          </cell>
          <cell r="B2688" t="str">
            <v>JUNCAO SIMPLES, PVC SERIE R, DN 150 X 100 MM, PARA ESGOTO OU AGUAS PLUVIAIS PREDIAIS</v>
          </cell>
          <cell r="C2688" t="str">
            <v xml:space="preserve">UN    </v>
          </cell>
          <cell r="D2688" t="str">
            <v>CR</v>
          </cell>
          <cell r="E2688" t="str">
            <v>127,00</v>
          </cell>
        </row>
        <row r="2689">
          <cell r="A2689">
            <v>20146</v>
          </cell>
          <cell r="B2689" t="str">
            <v>JUNCAO SIMPLES, PVC SERIE R, DN 150 X 150 MM, PARA ESGOTO OU AGUAS PLUVIAIS PREDIAIS</v>
          </cell>
          <cell r="C2689" t="str">
            <v xml:space="preserve">UN    </v>
          </cell>
          <cell r="D2689" t="str">
            <v>CR</v>
          </cell>
          <cell r="E2689" t="str">
            <v>143,21</v>
          </cell>
        </row>
        <row r="2690">
          <cell r="A2690">
            <v>20140</v>
          </cell>
          <cell r="B2690" t="str">
            <v>JUNCAO SIMPLES, PVC SERIE R, DN 40 X 40 MM, PARA ESGOTO OU AGUAS PLUVIAIS PREDIAIS</v>
          </cell>
          <cell r="C2690" t="str">
            <v xml:space="preserve">UN    </v>
          </cell>
          <cell r="D2690" t="str">
            <v>CR</v>
          </cell>
          <cell r="E2690" t="str">
            <v>5,70</v>
          </cell>
        </row>
        <row r="2691">
          <cell r="A2691">
            <v>20141</v>
          </cell>
          <cell r="B2691" t="str">
            <v>JUNCAO SIMPLES, PVC SERIE R, DN 50 X 50 MM, PARA ESGOTO OU AGUAS PLUVIAIS PREDIAIS</v>
          </cell>
          <cell r="C2691" t="str">
            <v xml:space="preserve">UN    </v>
          </cell>
          <cell r="D2691" t="str">
            <v>CR</v>
          </cell>
          <cell r="E2691" t="str">
            <v>10,01</v>
          </cell>
        </row>
        <row r="2692">
          <cell r="A2692">
            <v>20142</v>
          </cell>
          <cell r="B2692" t="str">
            <v>JUNCAO SIMPLES, PVC SERIE R, DN 75 X 75 MM, PARA ESGOTO OU AGUAS PLUVIAIS PREDIAIS</v>
          </cell>
          <cell r="C2692" t="str">
            <v xml:space="preserve">UN    </v>
          </cell>
          <cell r="D2692" t="str">
            <v>CR</v>
          </cell>
          <cell r="E2692" t="str">
            <v>30,62</v>
          </cell>
        </row>
        <row r="2693">
          <cell r="A2693">
            <v>3659</v>
          </cell>
          <cell r="B2693" t="str">
            <v>JUNCAO SIMPLES, PVC, DN 100 X 50 MM, SERIE NORMAL PARA ESGOTO PREDIAL</v>
          </cell>
          <cell r="C2693" t="str">
            <v xml:space="preserve">UN    </v>
          </cell>
          <cell r="D2693" t="str">
            <v>CR</v>
          </cell>
          <cell r="E2693" t="str">
            <v>13,28</v>
          </cell>
        </row>
        <row r="2694">
          <cell r="A2694">
            <v>3660</v>
          </cell>
          <cell r="B2694" t="str">
            <v>JUNCAO SIMPLES, PVC, DN 100 X 75 MM, SERIE NORMAL PARA ESGOTO PREDIAL</v>
          </cell>
          <cell r="C2694" t="str">
            <v xml:space="preserve">UN    </v>
          </cell>
          <cell r="D2694" t="str">
            <v>CR</v>
          </cell>
          <cell r="E2694" t="str">
            <v>19,15</v>
          </cell>
        </row>
        <row r="2695">
          <cell r="A2695">
            <v>3662</v>
          </cell>
          <cell r="B2695" t="str">
            <v>JUNCAO SIMPLES, PVC, DN 50 X 50 MM, SERIE NORMAL PARA ESGOTO PREDIAL</v>
          </cell>
          <cell r="C2695" t="str">
            <v xml:space="preserve">UN    </v>
          </cell>
          <cell r="D2695" t="str">
            <v>CR</v>
          </cell>
          <cell r="E2695" t="str">
            <v>7,23</v>
          </cell>
        </row>
        <row r="2696">
          <cell r="A2696">
            <v>3661</v>
          </cell>
          <cell r="B2696" t="str">
            <v>JUNCAO SIMPLES, PVC, DN 75 X 50 MM, SERIE NORMAL PARA ESGOTO PREDIAL</v>
          </cell>
          <cell r="C2696" t="str">
            <v xml:space="preserve">UN    </v>
          </cell>
          <cell r="D2696" t="str">
            <v>CR</v>
          </cell>
          <cell r="E2696" t="str">
            <v>10,64</v>
          </cell>
        </row>
        <row r="2697">
          <cell r="A2697">
            <v>3658</v>
          </cell>
          <cell r="B2697" t="str">
            <v>JUNCAO SIMPLES, PVC, DN 75 X 75 MM, SERIE NORMAL PARA ESGOTO PREDIAL</v>
          </cell>
          <cell r="C2697" t="str">
            <v xml:space="preserve">UN    </v>
          </cell>
          <cell r="D2697" t="str">
            <v>CR</v>
          </cell>
          <cell r="E2697" t="str">
            <v>13,54</v>
          </cell>
        </row>
        <row r="2698">
          <cell r="A2698">
            <v>3670</v>
          </cell>
          <cell r="B2698" t="str">
            <v>JUNCAO SIMPLES, PVC, 45 GRAUS, DN 100 X 100 MM, SERIE NORMAL PARA ESGOTO PREDIAL</v>
          </cell>
          <cell r="C2698" t="str">
            <v xml:space="preserve">UN    </v>
          </cell>
          <cell r="D2698" t="str">
            <v>CR</v>
          </cell>
          <cell r="E2698" t="str">
            <v>17,67</v>
          </cell>
        </row>
        <row r="2699">
          <cell r="A2699">
            <v>3666</v>
          </cell>
          <cell r="B2699" t="str">
            <v>JUNCAO SIMPLES, PVC, 45 GRAUS, DN 40 X 40 MM, SERIE NORMAL PARA ESGOTO PREDIAL</v>
          </cell>
          <cell r="C2699" t="str">
            <v xml:space="preserve">UN    </v>
          </cell>
          <cell r="D2699" t="str">
            <v>CR</v>
          </cell>
          <cell r="E2699" t="str">
            <v>2,99</v>
          </cell>
        </row>
        <row r="2700">
          <cell r="A2700">
            <v>14157</v>
          </cell>
          <cell r="B2700" t="str">
            <v>JUNCAO 2 GARRAS PARA FITA PERFURADA</v>
          </cell>
          <cell r="C2700" t="str">
            <v xml:space="preserve">UN    </v>
          </cell>
          <cell r="D2700" t="str">
            <v>AS</v>
          </cell>
          <cell r="E2700" t="str">
            <v>1,21</v>
          </cell>
        </row>
        <row r="2701">
          <cell r="A2701">
            <v>3653</v>
          </cell>
          <cell r="B2701" t="str">
            <v>JUNCAO, PVC, 45 GRAUS, JE, BBB, DN 100 MM, PARA REDE COLETORA DE ESGOTO (NBR 10569)</v>
          </cell>
          <cell r="C2701" t="str">
            <v xml:space="preserve">UN    </v>
          </cell>
          <cell r="D2701" t="str">
            <v>AS</v>
          </cell>
          <cell r="E2701" t="str">
            <v>112,55</v>
          </cell>
        </row>
        <row r="2702">
          <cell r="A2702">
            <v>3649</v>
          </cell>
          <cell r="B2702" t="str">
            <v>JUNCAO, PVC, 45 GRAUS, JE, BBB, DN 150 MM, PARA REDE COLETORA DE ESGOTO (NBR 10569)</v>
          </cell>
          <cell r="C2702" t="str">
            <v xml:space="preserve">UN    </v>
          </cell>
          <cell r="D2702" t="str">
            <v>AS</v>
          </cell>
          <cell r="E2702" t="str">
            <v>233,12</v>
          </cell>
        </row>
        <row r="2703">
          <cell r="A2703">
            <v>42696</v>
          </cell>
          <cell r="B2703" t="str">
            <v>JUNCAO, PVC, 45 GRAUS, JE, BBB, DN 150 MM, PARA TUBO CORRUGADO E/OU LISO, REDE COLETORA DE ESGOTO (NBR 10569)</v>
          </cell>
          <cell r="C2703" t="str">
            <v xml:space="preserve">UN    </v>
          </cell>
          <cell r="D2703" t="str">
            <v>AS</v>
          </cell>
          <cell r="E2703" t="str">
            <v>652,25</v>
          </cell>
        </row>
        <row r="2704">
          <cell r="A2704">
            <v>42697</v>
          </cell>
          <cell r="B2704" t="str">
            <v>JUNCAO, PVC, 45 GRAUS, JE, BBB, DN 200 MM, PARA TUBO CORRUGADO E/OU LISO, REDE COLETORA DE ESGOTO (NBR 10569)</v>
          </cell>
          <cell r="C2704" t="str">
            <v xml:space="preserve">UN    </v>
          </cell>
          <cell r="D2704" t="str">
            <v>AS</v>
          </cell>
          <cell r="E2704" t="str">
            <v>982,31</v>
          </cell>
        </row>
        <row r="2705">
          <cell r="A2705">
            <v>42698</v>
          </cell>
          <cell r="B2705" t="str">
            <v>JUNCAO, PVC, 45 GRAUS, JE, BBB, DN 250 MM, PARA TUBO CORRUGADO E/OU LISO, REDE COLETORA DE ESGOTO (NBR 10569)</v>
          </cell>
          <cell r="C2705" t="str">
            <v xml:space="preserve">UN    </v>
          </cell>
          <cell r="D2705" t="str">
            <v>AS</v>
          </cell>
          <cell r="E2705" t="str">
            <v>1.368,32</v>
          </cell>
        </row>
        <row r="2706">
          <cell r="A2706">
            <v>39875</v>
          </cell>
          <cell r="B2706" t="str">
            <v>JUNTA DE EXPANSAO BRONZE/LATAO (REF 900), PONTA X PONTA, 35 MM</v>
          </cell>
          <cell r="C2706" t="str">
            <v xml:space="preserve">UN    </v>
          </cell>
          <cell r="D2706" t="str">
            <v>CR</v>
          </cell>
          <cell r="E2706" t="str">
            <v>438,85</v>
          </cell>
        </row>
        <row r="2707">
          <cell r="A2707">
            <v>39876</v>
          </cell>
          <cell r="B2707" t="str">
            <v>JUNTA DE EXPANSAO BRONZE/LATAO (REF 900), PONTA X PONTA, 42 MM</v>
          </cell>
          <cell r="C2707" t="str">
            <v xml:space="preserve">UN    </v>
          </cell>
          <cell r="D2707" t="str">
            <v>CR</v>
          </cell>
          <cell r="E2707" t="str">
            <v>549,45</v>
          </cell>
        </row>
        <row r="2708">
          <cell r="A2708">
            <v>39877</v>
          </cell>
          <cell r="B2708" t="str">
            <v>JUNTA DE EXPANSAO BRONZE/LATAO (REF 900), PONTA X PONTA, 54 MM</v>
          </cell>
          <cell r="C2708" t="str">
            <v xml:space="preserve">UN    </v>
          </cell>
          <cell r="D2708" t="str">
            <v>CR</v>
          </cell>
          <cell r="E2708" t="str">
            <v>762,06</v>
          </cell>
        </row>
        <row r="2709">
          <cell r="A2709">
            <v>39878</v>
          </cell>
          <cell r="B2709" t="str">
            <v>JUNTA DE EXPANSAO BRONZE/LATAO (REF 900), PONTA X PONTA, 66 MM</v>
          </cell>
          <cell r="C2709" t="str">
            <v xml:space="preserve">UN    </v>
          </cell>
          <cell r="D2709" t="str">
            <v>CR</v>
          </cell>
          <cell r="E2709" t="str">
            <v>1.006,56</v>
          </cell>
        </row>
        <row r="2710">
          <cell r="A2710">
            <v>39872</v>
          </cell>
          <cell r="B2710" t="str">
            <v>JUNTA DE EXPANSAO DE COBRE (REF 900), PONTA X PONTA, 15 MM</v>
          </cell>
          <cell r="C2710" t="str">
            <v xml:space="preserve">UN    </v>
          </cell>
          <cell r="D2710" t="str">
            <v>CR</v>
          </cell>
          <cell r="E2710" t="str">
            <v>300,95</v>
          </cell>
        </row>
        <row r="2711">
          <cell r="A2711">
            <v>39873</v>
          </cell>
          <cell r="B2711" t="str">
            <v>JUNTA DE EXPANSAO DE COBRE (REF 900), PONTA X PONTA, 22 MM</v>
          </cell>
          <cell r="C2711" t="str">
            <v xml:space="preserve">UN    </v>
          </cell>
          <cell r="D2711" t="str">
            <v>CR</v>
          </cell>
          <cell r="E2711" t="str">
            <v>349,09</v>
          </cell>
        </row>
        <row r="2712">
          <cell r="A2712">
            <v>39874</v>
          </cell>
          <cell r="B2712" t="str">
            <v>JUNTA DE EXPANSAO DE COBRE (REF 900), PONTA X PONTA, 28 MM</v>
          </cell>
          <cell r="C2712" t="str">
            <v xml:space="preserve">UN    </v>
          </cell>
          <cell r="D2712" t="str">
            <v>CR</v>
          </cell>
          <cell r="E2712" t="str">
            <v>383,43</v>
          </cell>
        </row>
        <row r="2713">
          <cell r="A2713">
            <v>3674</v>
          </cell>
          <cell r="B2713" t="str">
            <v>JUNTA DILATACAO ELASTICA PARA CONCRETO (FUGENBAND) O-12, ATE 5 MCA</v>
          </cell>
          <cell r="C2713" t="str">
            <v xml:space="preserve">M     </v>
          </cell>
          <cell r="D2713" t="str">
            <v>AS</v>
          </cell>
          <cell r="E2713" t="str">
            <v>53,01</v>
          </cell>
        </row>
        <row r="2714">
          <cell r="A2714">
            <v>3681</v>
          </cell>
          <cell r="B2714" t="str">
            <v>JUNTA DILATACAO ELASTICA PARA CONCRETO (FUGENBAND) O-22, ATE 30 MCA</v>
          </cell>
          <cell r="C2714" t="str">
            <v xml:space="preserve">M     </v>
          </cell>
          <cell r="D2714" t="str">
            <v>AS</v>
          </cell>
          <cell r="E2714" t="str">
            <v>78,87</v>
          </cell>
        </row>
        <row r="2715">
          <cell r="A2715">
            <v>3676</v>
          </cell>
          <cell r="B2715" t="str">
            <v>JUNTA DILATACAO ELASTICA PARA CONCRETO (FUGENBAND) O-35/10, ATE 100 MCA</v>
          </cell>
          <cell r="C2715" t="str">
            <v xml:space="preserve">M     </v>
          </cell>
          <cell r="D2715" t="str">
            <v>AS</v>
          </cell>
          <cell r="E2715" t="str">
            <v>296,81</v>
          </cell>
        </row>
        <row r="2716">
          <cell r="A2716">
            <v>3679</v>
          </cell>
          <cell r="B2716" t="str">
            <v>JUNTA DILATACAO ELASTICA PARA CONCRETO (FUGENBAND) O-35/6, ATE 100 MCA</v>
          </cell>
          <cell r="C2716" t="str">
            <v xml:space="preserve">M     </v>
          </cell>
          <cell r="D2716" t="str">
            <v>AS</v>
          </cell>
          <cell r="E2716" t="str">
            <v>245,56</v>
          </cell>
        </row>
        <row r="2717">
          <cell r="A2717">
            <v>3672</v>
          </cell>
          <cell r="B2717" t="str">
            <v>JUNTA PLASTICA DE DILATACAO PARA PISOS, COR CINZA, 10 X 4,5 MM (ALTURA X ESPESSURA)</v>
          </cell>
          <cell r="C2717" t="str">
            <v xml:space="preserve">M     </v>
          </cell>
          <cell r="D2717" t="str">
            <v>AS</v>
          </cell>
          <cell r="E2717" t="str">
            <v>0,83</v>
          </cell>
        </row>
        <row r="2718">
          <cell r="A2718">
            <v>3671</v>
          </cell>
          <cell r="B2718" t="str">
            <v>JUNTA PLASTICA DE DILATACAO PARA PISOS, COR CINZA, 17 X 3 MM (ALTURA X ESPESSURA)</v>
          </cell>
          <cell r="C2718" t="str">
            <v xml:space="preserve">M     </v>
          </cell>
          <cell r="D2718" t="str">
            <v>AS</v>
          </cell>
          <cell r="E2718" t="str">
            <v>0,79</v>
          </cell>
        </row>
        <row r="2719">
          <cell r="A2719">
            <v>3673</v>
          </cell>
          <cell r="B2719" t="str">
            <v>JUNTA PLASTICA DE DILATACAO PARA PISOS, COR CINZA, 27 X 3 MM (ALTURA X ESPESSURA)</v>
          </cell>
          <cell r="C2719" t="str">
            <v xml:space="preserve">M     </v>
          </cell>
          <cell r="D2719" t="str">
            <v>AS</v>
          </cell>
          <cell r="E2719" t="str">
            <v>1,24</v>
          </cell>
        </row>
        <row r="2720">
          <cell r="A2720">
            <v>38394</v>
          </cell>
          <cell r="B2720" t="str">
            <v>KIT ACESSORIOS PARA COMPRESSOR DE AR, 5 PECAS (PISTOLAS PINTURA, LIMPEZA E PULVERIZACAO, CALIBRADOR E MANGUEIRA)</v>
          </cell>
          <cell r="C2720" t="str">
            <v xml:space="preserve">UN    </v>
          </cell>
          <cell r="D2720" t="str">
            <v>CR</v>
          </cell>
          <cell r="E2720" t="str">
            <v>265,35</v>
          </cell>
        </row>
        <row r="2721">
          <cell r="A2721">
            <v>3729</v>
          </cell>
          <cell r="B2721" t="str">
            <v>KIT CAVALETE, PVC, COM REGISTRO, PARA HIDROMETRO, BITOLAS 1/2" OU 3/4" - COMPLETO</v>
          </cell>
          <cell r="C2721" t="str">
            <v xml:space="preserve">UN    </v>
          </cell>
          <cell r="D2721" t="str">
            <v>CR</v>
          </cell>
          <cell r="E2721" t="str">
            <v>81,63</v>
          </cell>
        </row>
        <row r="2722">
          <cell r="A2722">
            <v>39357</v>
          </cell>
          <cell r="B2722" t="str">
            <v>KIT CHASSI COZINHA, CUBA SIMPLES SEM MAQUINA LAVAR LOUCA PARA INSTALACAO PEX, QUADRO METALICO COM TRAVESSA COM FURO PARA ESGOTO DN 50 MM E FUROS SUPERIORES PARA AGUA, LARGURA *340* MM X ALTURA *650* MM, PARA CONEXAO COM ANEL DESLIZANTE (INCLUI TUBOS E CON</v>
          </cell>
          <cell r="C2722" t="str">
            <v xml:space="preserve">UN    </v>
          </cell>
          <cell r="D2722" t="str">
            <v>AS</v>
          </cell>
          <cell r="E2722" t="str">
            <v>119,45</v>
          </cell>
        </row>
        <row r="2723">
          <cell r="A2723">
            <v>39358</v>
          </cell>
          <cell r="B2723" t="str">
            <v>KIT CHASSI COZINHA, CUBA SIMPLES SEM MAQUINA LAVAR LOUCA PARA INSTALACAO PEX, QUADRO METALICO COM TRAVESSA COM FURO PARA ESGOTO DN 50 MM E FUROS SUPERIORES PARA AGUA, LARGURA *340* MM X ALTURA *650* MM, PARA CONEXAO COM CRIMPAGEM (INCLUI TUBOS E CONEXOESP</v>
          </cell>
          <cell r="C2723" t="str">
            <v xml:space="preserve">UN    </v>
          </cell>
          <cell r="D2723" t="str">
            <v>AS</v>
          </cell>
          <cell r="E2723" t="str">
            <v>130,98</v>
          </cell>
        </row>
        <row r="2724">
          <cell r="A2724">
            <v>39356</v>
          </cell>
          <cell r="B2724" t="str">
            <v>KIT CHASSI TANQUE COM MAQUINA LAVAR ROUPA PARA INSTALACAO PEX, QUADRO METALICO COM TRAVESSA COM  FURO PARA ESGOTO DN 50 MM, FURO LATERAL PARA MAQUINA E FUROS SUPERIORES PARA AGUA, LARGURA *344* MM X ALTURA *442* MM, PARA CONEXAO COM CRIMPAGEM (INCLUI TUBO</v>
          </cell>
          <cell r="C2724" t="str">
            <v xml:space="preserve">UN    </v>
          </cell>
          <cell r="D2724" t="str">
            <v>AS</v>
          </cell>
          <cell r="E2724" t="str">
            <v>223,46</v>
          </cell>
        </row>
        <row r="2725">
          <cell r="A2725">
            <v>39355</v>
          </cell>
          <cell r="B2725" t="str">
            <v>KIT CHASSI TANQUE COM MAQUINA LAVAR ROUPA PARA INSTALACAO PEX, QUADRO METALICO COM TRAVESSA COM FURO PARA ESGOTO DN 50 MM, FURO LATERAL PARA MAQUINA E FUROS SUPERIORES PARA AGUA, LARGURA *344* MM X ALTURA *442* MM, PARA CONEXAO COM ANEL DESLIZANTE (INCLUI</v>
          </cell>
          <cell r="C2725" t="str">
            <v xml:space="preserve">UN    </v>
          </cell>
          <cell r="D2725" t="str">
            <v>AS</v>
          </cell>
          <cell r="E2725" t="str">
            <v>192,29</v>
          </cell>
        </row>
        <row r="2726">
          <cell r="A2726">
            <v>39353</v>
          </cell>
          <cell r="B2726" t="str">
            <v>KIT CHUVEIRO PARA INSTALACAO PEX, QUADRO METALICO COM 2 TRAVESSAS, SUPERIOR COM ESPERA PARA CHUVEIRO E INFERIOR COM 2 REGISTROS DE PRESSAO DE 1/2 ", LARGURA DE *390* MM X ALTURA DE *900* MM, PARA CONEXAO COM ANEL DESLIZANTE (INCLUI REGISTROS PRESSAO E TUB</v>
          </cell>
          <cell r="C2726" t="str">
            <v xml:space="preserve">UN    </v>
          </cell>
          <cell r="D2726" t="str">
            <v>AS</v>
          </cell>
          <cell r="E2726" t="str">
            <v>263,70</v>
          </cell>
        </row>
        <row r="2727">
          <cell r="A2727">
            <v>39354</v>
          </cell>
          <cell r="B2727" t="str">
            <v>KIT CHUVEIRO PARA INSTALACAO PEX, QUADRO METALICO COM 2 TRAVESSAS, SUPERIOR COM ESPERA PARA CHUVEIRO E INFERIOR COM 2 REGISTROS DE PRESSAO DE 1/2 ", LARGURA DE *390* MM X ALTURA DE *900* MM, PARA CONEXAO COM CRIMPAGEM (INCLUI REGISTROS PRESSAO E TUBOS PEX</v>
          </cell>
          <cell r="C2727" t="str">
            <v xml:space="preserve">UN    </v>
          </cell>
          <cell r="D2727" t="str">
            <v>AS</v>
          </cell>
          <cell r="E2727" t="str">
            <v>262,82</v>
          </cell>
        </row>
        <row r="2728">
          <cell r="A2728">
            <v>39398</v>
          </cell>
          <cell r="B2728" t="str">
            <v>KIT DE ACESSORIOS PARA BANHEIRO EM METAL CROMADO, 5 PECAS</v>
          </cell>
          <cell r="C2728" t="str">
            <v xml:space="preserve">UN    </v>
          </cell>
          <cell r="D2728" t="str">
            <v>CR</v>
          </cell>
          <cell r="E2728" t="str">
            <v>61,32</v>
          </cell>
        </row>
        <row r="2729">
          <cell r="A2729">
            <v>13343</v>
          </cell>
          <cell r="B2729" t="str">
            <v>KIT DE MATERIAIS PARA BRACADEIRA PARA FIXACAO EM POSTE CIRCULAR, CONTEM TRES FIXADORES E UM ROLO DE FITA DE 3 M EM ACO CARBONO</v>
          </cell>
          <cell r="C2729" t="str">
            <v xml:space="preserve">UN    </v>
          </cell>
          <cell r="D2729" t="str">
            <v>AS</v>
          </cell>
          <cell r="E2729" t="str">
            <v>22,87</v>
          </cell>
        </row>
        <row r="2730">
          <cell r="A2730">
            <v>12118</v>
          </cell>
          <cell r="B2730" t="str">
            <v>KIT DE PROTECAO ARSTOP PARA AR CONDICIONADO, TOMADA PADRAO 2P+T 20 A, COM DISJUNTOR UNIPOLAR DIN 20A</v>
          </cell>
          <cell r="C2730" t="str">
            <v xml:space="preserve">UN    </v>
          </cell>
          <cell r="D2730" t="str">
            <v>CR</v>
          </cell>
          <cell r="E2730" t="str">
            <v>21,91</v>
          </cell>
        </row>
        <row r="2731">
          <cell r="A2731">
            <v>39482</v>
          </cell>
          <cell r="B2731" t="str">
            <v>KIT PORTA PRONTA DE MADEIRA, FOLHA LEVE (NBR 15930) DE 600 X 2100 MM OU 700 X 2100 MM, DE 35 MM A 40 MM DE ESPESSURA, COM MARCO EM ACO, NUCLEO COLMEIA, CAPA LISA EM HDF, ACABAMENTO MELAMINICO BRANCO (INCLUI MARCO, ALIZARES, DOBRADICAS E FECHADURA)</v>
          </cell>
          <cell r="C2731" t="str">
            <v xml:space="preserve">UN    </v>
          </cell>
          <cell r="D2731" t="str">
            <v>CR</v>
          </cell>
          <cell r="E2731" t="str">
            <v>408,01</v>
          </cell>
        </row>
        <row r="2732">
          <cell r="A2732">
            <v>39486</v>
          </cell>
          <cell r="B2732" t="str">
            <v>KIT PORTA PRONTA DE MADEIRA, FOLHA LEVE (NBR 15930) DE 600 X 2100 MM OU 700 X 2100 MM, DE 35 MM A 40 MM DE ESPESSURA, NUCLEO COLMEIA, ESTRUTURA USINADA PARA FECHADURA, CAPA LISA EM HDF, ACABAMENTO EM PRIMER PARA PINTURA (INCLUI MARCO, ALIZARES E DOBRADICA</v>
          </cell>
          <cell r="C2732" t="str">
            <v xml:space="preserve">UN    </v>
          </cell>
          <cell r="D2732" t="str">
            <v>CR</v>
          </cell>
          <cell r="E2732" t="str">
            <v>332,99</v>
          </cell>
        </row>
        <row r="2733">
          <cell r="A2733">
            <v>39484</v>
          </cell>
          <cell r="B2733" t="str">
            <v>KIT PORTA PRONTA DE MADEIRA, FOLHA LEVE (NBR 15930) DE 800 X 2100 MM, DE 35 MM A 40 MM DE ESPESSURA, COM MARCO EM ACO, NUCLEO COLMEIA, CAPA LISA EM HDF, ACABAMENTO MELAMINICO BRANCO (INCLUI MARCO, ALIZARES, DOBRADICAS E FECHADURA)</v>
          </cell>
          <cell r="C2733" t="str">
            <v xml:space="preserve">UN    </v>
          </cell>
          <cell r="D2733" t="str">
            <v>CR</v>
          </cell>
          <cell r="E2733" t="str">
            <v>408,01</v>
          </cell>
        </row>
        <row r="2734">
          <cell r="A2734">
            <v>39488</v>
          </cell>
          <cell r="B2734" t="str">
            <v>KIT PORTA PRONTA DE MADEIRA, FOLHA LEVE (NBR 15930) DE 800 X 2100 MM, DE 35 MM A 40 MM DE ESPESSURA, NUCLEO COLMEIA, ESTRUTURA USINADA PARA FECHADURA, CAPA LISA EM HDF, ACABAMENTO EM PRIMER PARA PINTURA (INCLUI MARCO, ALIZARES E DOBRADICAS)</v>
          </cell>
          <cell r="C2734" t="str">
            <v xml:space="preserve">UN    </v>
          </cell>
          <cell r="D2734" t="str">
            <v>CR</v>
          </cell>
          <cell r="E2734" t="str">
            <v>338,44</v>
          </cell>
        </row>
        <row r="2735">
          <cell r="A2735">
            <v>39485</v>
          </cell>
          <cell r="B2735" t="str">
            <v>KIT PORTA PRONTA DE MADEIRA, FOLHA LEVE (NBR 15930) DE 900 X 2100 MM, DE 35 MM A 40 MM DE ESPESSURA, COM MARCO EM ACO, NUCLEO COLMEIA, CAPA LISA EM HDF, ACABAMENTO MELAMINICO BRANCO (INCLUI MARCO, ALIZARES, DOBRADICAS E FECHADURA)</v>
          </cell>
          <cell r="C2735" t="str">
            <v xml:space="preserve">UN    </v>
          </cell>
          <cell r="D2735" t="str">
            <v>CR</v>
          </cell>
          <cell r="E2735" t="str">
            <v>408,01</v>
          </cell>
        </row>
        <row r="2736">
          <cell r="A2736">
            <v>39489</v>
          </cell>
          <cell r="B2736" t="str">
            <v>KIT PORTA PRONTA DE MADEIRA, FOLHA LEVE (NBR 15930) DE 900 X 2100 MM, DE 35 MM A 40 MM DE ESPESSURA, NUCLEO COLMEIA, ESTRUTURA USINADA PARA FECHADURA, CAPA LISA EM HDF, ACABAMENTO EM PRIMER PARA PINTURA (INCLUI MARCO, ALIZARES E DOBRADICAS)</v>
          </cell>
          <cell r="C2736" t="str">
            <v xml:space="preserve">UN    </v>
          </cell>
          <cell r="D2736" t="str">
            <v>CR</v>
          </cell>
          <cell r="E2736" t="str">
            <v>344,18</v>
          </cell>
        </row>
        <row r="2737">
          <cell r="A2737">
            <v>39490</v>
          </cell>
          <cell r="B2737" t="str">
            <v>KIT PORTA PRONTA DE MADEIRA, FOLHA MEDIA (NBR 15930) DE 600 X 2100 MM OU 700 X 2100 MM, DE 35 MM A 40 MM DE ESPESSURA, NUCLEO SEMI-SOLIDO (SARRAFEADO), ESTRUTURA USINADA PARA FECHADURA, CAPA LISA EM HDF, ACABAMENTO MELAMINICO BRANCO (INCLUI MARCO, ALIZARE</v>
          </cell>
          <cell r="C2737" t="str">
            <v xml:space="preserve">UN    </v>
          </cell>
          <cell r="D2737" t="str">
            <v>CR</v>
          </cell>
          <cell r="E2737" t="str">
            <v>512,88</v>
          </cell>
        </row>
        <row r="2738">
          <cell r="A2738">
            <v>39494</v>
          </cell>
          <cell r="B2738" t="str">
            <v>KIT PORTA PRONTA DE MADEIRA, FOLHA MEDIA (NBR 15930) DE 600 X 2100 MM, DE 35 MM A 40 MM DE ESPESSURA, NUCLEO SEMI-SOLIDO (SARRAFEADO), ESTRUTURA USINADA PARA FECHADURA, CAPA LISA EM HDF, ACABAMENTO EM PRIMER PARA PINTURA (INCLUI MARCO, ALIZARES E DOBRADIC</v>
          </cell>
          <cell r="C2738" t="str">
            <v xml:space="preserve">UN    </v>
          </cell>
          <cell r="D2738" t="str">
            <v>CR</v>
          </cell>
          <cell r="E2738" t="str">
            <v>368,29</v>
          </cell>
        </row>
        <row r="2739">
          <cell r="A2739">
            <v>39495</v>
          </cell>
          <cell r="B2739" t="str">
            <v>KIT PORTA PRONTA DE MADEIRA, FOLHA MEDIA (NBR 15930) DE 700 X 2100 MM, DE 35 MM A 40 MM DE ESPESSURA, NUCLEO SEMI-SOLIDO (SARRAFEADO), ESTRUTURA USINADA PARA FECHADURA, CAPA LISA EM HDF, ACABAMENTO EM PRIMER PARA PINTURA (INCLUI MARCO, ALIZARES E DOBRADIC</v>
          </cell>
          <cell r="C2739" t="str">
            <v xml:space="preserve">UN    </v>
          </cell>
          <cell r="D2739" t="str">
            <v>CR</v>
          </cell>
          <cell r="E2739" t="str">
            <v>415,01</v>
          </cell>
        </row>
        <row r="2740">
          <cell r="A2740">
            <v>39496</v>
          </cell>
          <cell r="B2740" t="str">
            <v>KIT PORTA PRONTA DE MADEIRA, FOLHA MEDIA (NBR 15930) DE 800 X 2100 MM, DE 35 MM A 40 MM DE ESPESSURA,  NUCLEO SEMI-SOLIDO (SARRAFEADO), ESTRUTURA USINADA PARA FECHADURA, CAPA LISA EM HDF, ACABAMENTO EM PRIMER PARA PINTURA (INCLUI MARCO, ALIZARES E DOBRADI</v>
          </cell>
          <cell r="C2740" t="str">
            <v xml:space="preserve">UN    </v>
          </cell>
          <cell r="D2740" t="str">
            <v>CR</v>
          </cell>
          <cell r="E2740" t="str">
            <v>456,51</v>
          </cell>
        </row>
        <row r="2741">
          <cell r="A2741">
            <v>39492</v>
          </cell>
          <cell r="B2741" t="str">
            <v>KIT PORTA PRONTA DE MADEIRA, FOLHA MEDIA (NBR 15930) DE 800 X 2100 MM, DE 35 MM A 40 MM DE ESPESSURA, NUCLEO SEMI-SOLIDO (SARRAFEADO), ESTRUTURA USINADA PARA FECHADURA, CAPA LISA EM HDF, ACABAMENTO MELAMINICO BRANCO (INCLUI MARCO, ALIZARES E DOBRADICAS)</v>
          </cell>
          <cell r="C2741" t="str">
            <v xml:space="preserve">UN    </v>
          </cell>
          <cell r="D2741" t="str">
            <v>CR</v>
          </cell>
          <cell r="E2741" t="str">
            <v>528,52</v>
          </cell>
        </row>
        <row r="2742">
          <cell r="A2742">
            <v>39497</v>
          </cell>
          <cell r="B2742" t="str">
            <v>KIT PORTA PRONTA DE MADEIRA, FOLHA MEDIA (NBR 15930) DE 900 X 2100 MM, DE 35 MM A 40 MM DE ESPESSURA, NUCLEO SEMI-SOLIDO (SARRAFEADO), ESTRUTURA USINADA PARA FECHADURA, CAPA LISA EM HDF, ACABAMENTO EM PRIMER PARA PINTURA (INCLUI MARCO, ALIZARES E DOBRADIC</v>
          </cell>
          <cell r="C2742" t="str">
            <v xml:space="preserve">UN    </v>
          </cell>
          <cell r="D2742" t="str">
            <v>CR</v>
          </cell>
          <cell r="E2742" t="str">
            <v>477,39</v>
          </cell>
        </row>
        <row r="2743">
          <cell r="A2743">
            <v>39493</v>
          </cell>
          <cell r="B2743" t="str">
            <v>KIT PORTA PRONTA DE MADEIRA, FOLHA MEDIA (NBR 15930) DE 900 X 2100 MM, DE 35 MM A 40 MM DE ESPESSURA, NUCLEO SEMI-SOLIDO (SARRAFEADO), ESTRUTURA USINADA PARA FECHADURA, CAPA LISA EM HDF, ACABAMENTO MELAMINICO BRANCO (INCLUI MARCO, ALIZARES E DOBRADICAS)</v>
          </cell>
          <cell r="C2743" t="str">
            <v xml:space="preserve">UN    </v>
          </cell>
          <cell r="D2743" t="str">
            <v>CR</v>
          </cell>
          <cell r="E2743" t="str">
            <v>566,89</v>
          </cell>
        </row>
        <row r="2744">
          <cell r="A2744">
            <v>39500</v>
          </cell>
          <cell r="B2744" t="str">
            <v>KIT PORTA PRONTA DE MADEIRA, FOLHA PESADA (NBR 15930) DE 800 X 2100 MM, DE 40 MM  A 45 MM DE ESPESSURA, NUCLEO SOLIDO, CAPA LISA EM HDF, ACABAMENTO MELAMINICO BRANCO (INCLUI MARCO, ALIZARES, DOBRADICAS E FECHADURA EXTERNA)</v>
          </cell>
          <cell r="C2744" t="str">
            <v xml:space="preserve">UN    </v>
          </cell>
          <cell r="D2744" t="str">
            <v>CR</v>
          </cell>
          <cell r="E2744" t="str">
            <v>618,52</v>
          </cell>
        </row>
        <row r="2745">
          <cell r="A2745">
            <v>39498</v>
          </cell>
          <cell r="B2745" t="str">
            <v>KIT PORTA PRONTA DE MADEIRA, FOLHA PESADA (NBR 15930) DE 800 X 2100 MM, DE 40 MM A 45 MM DE ESPESSURA , NUCLEO SOLIDO, ESTRUTURA USINADA PARA FECHADURA, CAPA LISA EM HDF, ACABAMENTO EM LAMINADO NATURAL COM VERNIZ (INCLUI MARCO, ALIZARES E DOBRADICAS)</v>
          </cell>
          <cell r="C2745" t="str">
            <v xml:space="preserve">UN    </v>
          </cell>
          <cell r="D2745" t="str">
            <v>CR</v>
          </cell>
          <cell r="E2745" t="str">
            <v>762,84</v>
          </cell>
        </row>
        <row r="2746">
          <cell r="A2746">
            <v>43628</v>
          </cell>
          <cell r="B2746" t="str">
            <v>KIT PORTA PRONTA DE MADEIRA, FOLHA PESADA (NBR 15930) DE 800 X 2100 MM, DE 40 MM A 45 MM DE ESPESSURA, COM MARCO EM ACO, NUCLEO SOLIDO, CAPA LISA EM HDF, ACABAMENTO MELAMINICO BRANCO (INCLUI MARCO, ALIZARES, DOBRADICAS E FECHADURA)</v>
          </cell>
          <cell r="C2746" t="str">
            <v xml:space="preserve">UN    </v>
          </cell>
          <cell r="D2746" t="str">
            <v>CR</v>
          </cell>
          <cell r="E2746" t="str">
            <v>601,28</v>
          </cell>
        </row>
        <row r="2747">
          <cell r="A2747">
            <v>39501</v>
          </cell>
          <cell r="B2747" t="str">
            <v>KIT PORTA PRONTA DE MADEIRA, FOLHA PESADA (NBR 15930) DE 900 X 2100 MM, DE 40 MM  A 45 MM DE ESPESSURA, NUCLEO SOLIDO, CAPA LISA EM HDF, ACABAMENTO MELAMINICO BRANCO (INCLUI MARCO, ALIZARES, DOBRADICAS E FECHADURA EXTERNA)</v>
          </cell>
          <cell r="C2747" t="str">
            <v xml:space="preserve">UN    </v>
          </cell>
          <cell r="D2747" t="str">
            <v>CR</v>
          </cell>
          <cell r="E2747" t="str">
            <v>635,27</v>
          </cell>
        </row>
        <row r="2748">
          <cell r="A2748">
            <v>39499</v>
          </cell>
          <cell r="B2748" t="str">
            <v>KIT PORTA PRONTA DE MADEIRA, FOLHA PESADA (NBR 15930) DE 900 X 2100 MM, DE 40 MM A 45 MM DE ESPESSURA , NUCLEO SOLIDO, ESTRUTURA USINADA PARA FECHADURA, CAPA LISA EM HDF, ACABAMENTO EM LAMINADO NATURAL COM VERNIZ (INCLUI MARCO, ALIZARES E DOBRADICAS)</v>
          </cell>
          <cell r="C2748" t="str">
            <v xml:space="preserve">UN    </v>
          </cell>
          <cell r="D2748" t="str">
            <v>CR</v>
          </cell>
          <cell r="E2748" t="str">
            <v>773,67</v>
          </cell>
        </row>
        <row r="2749">
          <cell r="A2749">
            <v>43621</v>
          </cell>
          <cell r="B2749" t="str">
            <v>KIT PORTA PRONTA DE MADEIRA, FOLHA PESADA (NBR 15930) DE 900 X 2100 MM, DE 40 MM A 45 MM DE ESPESSURA, COM MARCO EM ACO, NUCLEO SOLIDO, CAPA LISA EM HDF, ACABAMENTO MELAMINICO BRANCO (INCLUI MARCO, ALIZARES, DOBRADICAS E FECHADURA)</v>
          </cell>
          <cell r="C2749" t="str">
            <v xml:space="preserve">UN    </v>
          </cell>
          <cell r="D2749" t="str">
            <v>CR</v>
          </cell>
          <cell r="E2749" t="str">
            <v>638,86</v>
          </cell>
        </row>
        <row r="2750">
          <cell r="A2750">
            <v>3733</v>
          </cell>
          <cell r="B2750" t="str">
            <v>LADRILHO HIDRAULICO, *20 x 20* CM, E= 2 CM, PADRAO COPACABANA, 2 CORES (PRETO E BRANCO)</v>
          </cell>
          <cell r="C2750" t="str">
            <v xml:space="preserve">M2    </v>
          </cell>
          <cell r="D2750" t="str">
            <v>AS</v>
          </cell>
          <cell r="E2750" t="str">
            <v>54,83</v>
          </cell>
        </row>
        <row r="2751">
          <cell r="A2751">
            <v>3731</v>
          </cell>
          <cell r="B2751" t="str">
            <v>LADRILHO HIDRAULICO, *20 X 20* CM, E= 2 CM, DADOS, COR NATURAL</v>
          </cell>
          <cell r="C2751" t="str">
            <v xml:space="preserve">M2    </v>
          </cell>
          <cell r="D2751" t="str">
            <v>AS</v>
          </cell>
          <cell r="E2751" t="str">
            <v>50,90</v>
          </cell>
        </row>
        <row r="2752">
          <cell r="A2752">
            <v>38137</v>
          </cell>
          <cell r="B2752" t="str">
            <v>LADRILHO HIDRAULICO, *20 X 20* CM, E= 2 CM, RAMPA, NATURAL</v>
          </cell>
          <cell r="C2752" t="str">
            <v xml:space="preserve">M2    </v>
          </cell>
          <cell r="D2752" t="str">
            <v>AS</v>
          </cell>
          <cell r="E2752" t="str">
            <v>51,20</v>
          </cell>
        </row>
        <row r="2753">
          <cell r="A2753">
            <v>38135</v>
          </cell>
          <cell r="B2753" t="str">
            <v>LADRILHO HIDRAULICO, *20 X 20* CM, E= 2 CM, TATIL ALERTA OU DIRECIONAL, AMARELO</v>
          </cell>
          <cell r="C2753" t="str">
            <v xml:space="preserve">M2    </v>
          </cell>
          <cell r="D2753" t="str">
            <v>AS</v>
          </cell>
          <cell r="E2753" t="str">
            <v>64,90</v>
          </cell>
        </row>
        <row r="2754">
          <cell r="A2754">
            <v>38138</v>
          </cell>
          <cell r="B2754" t="str">
            <v>LADRILHO HIDRAULICO, *30 X 30* CM, E= 2 CM, MILANO, NATURAL</v>
          </cell>
          <cell r="C2754" t="str">
            <v xml:space="preserve">M2    </v>
          </cell>
          <cell r="D2754" t="str">
            <v>AS</v>
          </cell>
          <cell r="E2754" t="str">
            <v>50,27</v>
          </cell>
        </row>
        <row r="2755">
          <cell r="A2755">
            <v>3736</v>
          </cell>
          <cell r="B2755" t="str">
            <v>LAJE PRE-MOLDADA CONVENCIONAL (LAJOTAS + VIGOTAS) PARA FORRO, UNIDIRECIONAL, SOBRECARGA DE 100 KG/M2, VAO ATE 4,00 M (SEM COLOCACAO)</v>
          </cell>
          <cell r="C2755" t="str">
            <v xml:space="preserve">M2    </v>
          </cell>
          <cell r="D2755" t="str">
            <v xml:space="preserve">C </v>
          </cell>
          <cell r="E2755" t="str">
            <v>39,00</v>
          </cell>
        </row>
        <row r="2756">
          <cell r="A2756">
            <v>3741</v>
          </cell>
          <cell r="B2756" t="str">
            <v>LAJE PRE-MOLDADA CONVENCIONAL (LAJOTAS + VIGOTAS) PARA FORRO, UNIDIRECIONAL, SOBRECARGA DE 100 KG/M2, VAO ATE 4,50 M (SEM COLOCACAO)</v>
          </cell>
          <cell r="C2756" t="str">
            <v xml:space="preserve">M2    </v>
          </cell>
          <cell r="D2756" t="str">
            <v>CR</v>
          </cell>
          <cell r="E2756" t="str">
            <v>40,65</v>
          </cell>
        </row>
        <row r="2757">
          <cell r="A2757">
            <v>3745</v>
          </cell>
          <cell r="B2757" t="str">
            <v>LAJE PRE-MOLDADA CONVENCIONAL (LAJOTAS + VIGOTAS) PARA FORRO, UNIDIRECIONAL, SOBRECARGA 100 KG/M2, VAO ATE 5,00 M (SEM COLOCACAO)</v>
          </cell>
          <cell r="C2757" t="str">
            <v xml:space="preserve">M2    </v>
          </cell>
          <cell r="D2757" t="str">
            <v>CR</v>
          </cell>
          <cell r="E2757" t="str">
            <v>43,83</v>
          </cell>
        </row>
        <row r="2758">
          <cell r="A2758">
            <v>3743</v>
          </cell>
          <cell r="B2758" t="str">
            <v>LAJE PRE-MOLDADA CONVENCIONAL (LAJOTAS + VIGOTAS) PARA PISO, UNIDIRECIONAL, SOBRECARGA DE 200 KG/M2, VAO ATE 3,50 M (SEM COLOCACAO)</v>
          </cell>
          <cell r="C2758" t="str">
            <v xml:space="preserve">M2    </v>
          </cell>
          <cell r="D2758" t="str">
            <v>CR</v>
          </cell>
          <cell r="E2758" t="str">
            <v>40,51</v>
          </cell>
        </row>
        <row r="2759">
          <cell r="A2759">
            <v>3744</v>
          </cell>
          <cell r="B2759" t="str">
            <v>LAJE PRE-MOLDADA CONVENCIONAL (LAJOTAS + VIGOTAS) PARA PISO, UNIDIRECIONAL, SOBRECARGA DE 200 KG/M2, VAO ATE 4,50 M (SEM COLOCACAO)</v>
          </cell>
          <cell r="C2759" t="str">
            <v xml:space="preserve">M2    </v>
          </cell>
          <cell r="D2759" t="str">
            <v>CR</v>
          </cell>
          <cell r="E2759" t="str">
            <v>44,59</v>
          </cell>
        </row>
        <row r="2760">
          <cell r="A2760">
            <v>3739</v>
          </cell>
          <cell r="B2760" t="str">
            <v>LAJE PRE-MOLDADA CONVENCIONAL (LAJOTAS + VIGOTAS) PARA PISO, UNIDIRECIONAL, SOBRECARGA DE 200 KG/M2, VAO ATE 5,00 M (SEM COLOCACAO)</v>
          </cell>
          <cell r="C2760" t="str">
            <v xml:space="preserve">M2    </v>
          </cell>
          <cell r="D2760" t="str">
            <v>CR</v>
          </cell>
          <cell r="E2760" t="str">
            <v>46,86</v>
          </cell>
        </row>
        <row r="2761">
          <cell r="A2761">
            <v>3737</v>
          </cell>
          <cell r="B2761" t="str">
            <v>LAJE PRE-MOLDADA CONVENCIONAL (LAJOTAS + VIGOTAS) PARA PISO, UNIDIRECIONAL, SOBRECARGA DE 350 KG/M2, VAO ATE 4,50 M (SEM COLOCACAO)</v>
          </cell>
          <cell r="C2761" t="str">
            <v xml:space="preserve">M2    </v>
          </cell>
          <cell r="D2761" t="str">
            <v>CR</v>
          </cell>
          <cell r="E2761" t="str">
            <v>49,12</v>
          </cell>
        </row>
        <row r="2762">
          <cell r="A2762">
            <v>3738</v>
          </cell>
          <cell r="B2762" t="str">
            <v>LAJE PRE-MOLDADA CONVENCIONAL (LAJOTAS + VIGOTAS) PARA PISO, UNIDIRECIONAL, SOBRECARGA DE 350 KG/M2, VAO ATE 5,00 M (SEM COLOCACAO)</v>
          </cell>
          <cell r="C2762" t="str">
            <v xml:space="preserve">M2    </v>
          </cell>
          <cell r="D2762" t="str">
            <v>CR</v>
          </cell>
          <cell r="E2762" t="str">
            <v>56,68</v>
          </cell>
        </row>
        <row r="2763">
          <cell r="A2763">
            <v>3747</v>
          </cell>
          <cell r="B2763" t="str">
            <v>LAJE PRE-MOLDADA CONVENCIONAL (LAJOTAS + VIGOTAS) PARA PISO, UNIDIRECIONAL, SOBRECARGA 350 KG/M2 VAO ATE 3,50 M (SEM COLOCACAO)</v>
          </cell>
          <cell r="C2763" t="str">
            <v xml:space="preserve">M2    </v>
          </cell>
          <cell r="D2763" t="str">
            <v>CR</v>
          </cell>
          <cell r="E2763" t="str">
            <v>44,59</v>
          </cell>
        </row>
        <row r="2764">
          <cell r="A2764">
            <v>11649</v>
          </cell>
          <cell r="B2764" t="str">
            <v>LAJE PRE-MOLDADA DE TRANSICAO EXCENTRICA EM CONCRETO ARMADO, DN 1200 MM, FURO CIRCULAR DN 600 MM, ESPESSURA 12 CM</v>
          </cell>
          <cell r="C2764" t="str">
            <v xml:space="preserve">UN    </v>
          </cell>
          <cell r="D2764" t="str">
            <v>CR</v>
          </cell>
          <cell r="E2764" t="str">
            <v>323,48</v>
          </cell>
        </row>
        <row r="2765">
          <cell r="A2765">
            <v>11650</v>
          </cell>
          <cell r="B2765" t="str">
            <v>LAJE PRE-MOLDADA DE TRANSICAO EXCENTRICA EM CONCRETO ARMADO, DN 1500 MM, FURO CIRCULAR DN 530 MM, ESPESSURA 15 CM</v>
          </cell>
          <cell r="C2765" t="str">
            <v xml:space="preserve">UN    </v>
          </cell>
          <cell r="D2765" t="str">
            <v>CR</v>
          </cell>
          <cell r="E2765" t="str">
            <v>551,36</v>
          </cell>
        </row>
        <row r="2766">
          <cell r="A2766">
            <v>3742</v>
          </cell>
          <cell r="B2766" t="str">
            <v>LAJE PRE-MOLDADA TRELICADA (LAJOTAS + VIGOTAS) PARA FORRO, UNIDIRECIONAL, SOBRECARGA DE 100 KG/M2, VAO ATE 6,00 M (SEM COLOCACAO)</v>
          </cell>
          <cell r="C2766" t="str">
            <v xml:space="preserve">M2    </v>
          </cell>
          <cell r="D2766" t="str">
            <v>CR</v>
          </cell>
          <cell r="E2766" t="str">
            <v>58,80</v>
          </cell>
        </row>
        <row r="2767">
          <cell r="A2767">
            <v>3746</v>
          </cell>
          <cell r="B2767" t="str">
            <v>LAJE PRE-MOLDADA TRELICADA (LAJOTAS + VIGOTAS) PARA PISO, UNIDIRECIONAL, SOBRECARGA DE 200 KG/M2, VAO ATE 6,00 M (SEM COLOCACAO)</v>
          </cell>
          <cell r="C2767" t="str">
            <v xml:space="preserve">M2    </v>
          </cell>
          <cell r="D2767" t="str">
            <v>CR</v>
          </cell>
          <cell r="E2767" t="str">
            <v>68,65</v>
          </cell>
        </row>
        <row r="2768">
          <cell r="A2768">
            <v>21106</v>
          </cell>
          <cell r="B2768" t="str">
            <v>LAMBRI EM ALUMINIO, DE APROXIMADAMENTE 0,6 KG/M, COM APROXIMADAMENTE 168,0 MM DE LARGURA, 6,0 MM DE ALTURA E 6,0 M DE EXTENSAO</v>
          </cell>
          <cell r="C2768" t="str">
            <v xml:space="preserve">KG    </v>
          </cell>
          <cell r="D2768" t="str">
            <v>AS</v>
          </cell>
          <cell r="E2768" t="str">
            <v>33,47</v>
          </cell>
        </row>
        <row r="2769">
          <cell r="A2769">
            <v>3755</v>
          </cell>
          <cell r="B2769" t="str">
            <v>LAMPADA DE LUZ MISTA 160 W, BASE E27 (220 V)</v>
          </cell>
          <cell r="C2769" t="str">
            <v xml:space="preserve">UN    </v>
          </cell>
          <cell r="D2769" t="str">
            <v>CR</v>
          </cell>
          <cell r="E2769" t="str">
            <v>15,10</v>
          </cell>
        </row>
        <row r="2770">
          <cell r="A2770">
            <v>3750</v>
          </cell>
          <cell r="B2770" t="str">
            <v>LAMPADA DE LUZ MISTA 250 W, BASE E27 (220 V)</v>
          </cell>
          <cell r="C2770" t="str">
            <v xml:space="preserve">UN    </v>
          </cell>
          <cell r="D2770" t="str">
            <v>CR</v>
          </cell>
          <cell r="E2770" t="str">
            <v>20,30</v>
          </cell>
        </row>
        <row r="2771">
          <cell r="A2771">
            <v>3756</v>
          </cell>
          <cell r="B2771" t="str">
            <v>LAMPADA DE LUZ MISTA 500 W, BASE E40 (220 V)</v>
          </cell>
          <cell r="C2771" t="str">
            <v xml:space="preserve">UN    </v>
          </cell>
          <cell r="D2771" t="str">
            <v>CR</v>
          </cell>
          <cell r="E2771" t="str">
            <v>37,93</v>
          </cell>
        </row>
        <row r="2772">
          <cell r="A2772">
            <v>39377</v>
          </cell>
          <cell r="B2772" t="str">
            <v>LAMPADA FLUORESCENTE COMPACTA BRANCA 135 W, BASE E40 (127/220 V)</v>
          </cell>
          <cell r="C2772" t="str">
            <v xml:space="preserve">UN    </v>
          </cell>
          <cell r="D2772" t="str">
            <v>CR</v>
          </cell>
          <cell r="E2772" t="str">
            <v>112,38</v>
          </cell>
        </row>
        <row r="2773">
          <cell r="A2773">
            <v>38191</v>
          </cell>
          <cell r="B2773" t="str">
            <v>LAMPADA FLUORESCENTE COMPACTA 2U BRANCA 15 W, BASE E27 (127/220 V)</v>
          </cell>
          <cell r="C2773" t="str">
            <v xml:space="preserve">UN    </v>
          </cell>
          <cell r="D2773" t="str">
            <v>CR</v>
          </cell>
          <cell r="E2773" t="str">
            <v>8,36</v>
          </cell>
        </row>
        <row r="2774">
          <cell r="A2774">
            <v>39381</v>
          </cell>
          <cell r="B2774" t="str">
            <v>LAMPADA FLUORESCENTE COMPACTA 2U/3U BRANCA 9/10 W, BASE E27 (127/220 V)</v>
          </cell>
          <cell r="C2774" t="str">
            <v xml:space="preserve">UN    </v>
          </cell>
          <cell r="D2774" t="str">
            <v>CR</v>
          </cell>
          <cell r="E2774" t="str">
            <v>7,80</v>
          </cell>
        </row>
        <row r="2775">
          <cell r="A2775">
            <v>38780</v>
          </cell>
          <cell r="B2775" t="str">
            <v>LAMPADA FLUORESCENTE COMPACTA 3U BRANCA 20 W, BASE E27 (127/220 V)</v>
          </cell>
          <cell r="C2775" t="str">
            <v xml:space="preserve">UN    </v>
          </cell>
          <cell r="D2775" t="str">
            <v>CR</v>
          </cell>
          <cell r="E2775" t="str">
            <v>9,54</v>
          </cell>
        </row>
        <row r="2776">
          <cell r="A2776">
            <v>38781</v>
          </cell>
          <cell r="B2776" t="str">
            <v>LAMPADA FLUORESCENTE ESPIRAL BRANCA 45 W, BASE E27 (127/220 V)</v>
          </cell>
          <cell r="C2776" t="str">
            <v xml:space="preserve">UN    </v>
          </cell>
          <cell r="D2776" t="str">
            <v>CR</v>
          </cell>
          <cell r="E2776" t="str">
            <v>32,23</v>
          </cell>
        </row>
        <row r="2777">
          <cell r="A2777">
            <v>38192</v>
          </cell>
          <cell r="B2777" t="str">
            <v>LAMPADA FLUORESCENTE ESPIRAL BRANCA 65 W, BASE E27 (127/220 V)</v>
          </cell>
          <cell r="C2777" t="str">
            <v xml:space="preserve">UN    </v>
          </cell>
          <cell r="D2777" t="str">
            <v>CR</v>
          </cell>
          <cell r="E2777" t="str">
            <v>58,32</v>
          </cell>
        </row>
        <row r="2778">
          <cell r="A2778">
            <v>3753</v>
          </cell>
          <cell r="B2778" t="str">
            <v>LAMPADA FLUORESCENTE TUBULAR T10, DE 20 OU 40 W, BIVOLT</v>
          </cell>
          <cell r="C2778" t="str">
            <v xml:space="preserve">UN    </v>
          </cell>
          <cell r="D2778" t="str">
            <v>CR</v>
          </cell>
          <cell r="E2778" t="str">
            <v>5,10</v>
          </cell>
        </row>
        <row r="2779">
          <cell r="A2779">
            <v>38782</v>
          </cell>
          <cell r="B2779" t="str">
            <v>LAMPADA FLUORESCENTE TUBULAR T5 DE 14 W, BIVOLT</v>
          </cell>
          <cell r="C2779" t="str">
            <v xml:space="preserve">UN    </v>
          </cell>
          <cell r="D2779" t="str">
            <v>CR</v>
          </cell>
          <cell r="E2779" t="str">
            <v>6,64</v>
          </cell>
        </row>
        <row r="2780">
          <cell r="A2780">
            <v>38778</v>
          </cell>
          <cell r="B2780" t="str">
            <v>LAMPADA FLUORESCENTE TUBULAR T8 DE 16/18 W, BIVOLT</v>
          </cell>
          <cell r="C2780" t="str">
            <v xml:space="preserve">UN    </v>
          </cell>
          <cell r="D2780" t="str">
            <v>CR</v>
          </cell>
          <cell r="E2780" t="str">
            <v>4,99</v>
          </cell>
        </row>
        <row r="2781">
          <cell r="A2781">
            <v>38779</v>
          </cell>
          <cell r="B2781" t="str">
            <v>LAMPADA FLUORESCENTE TUBULAR T8 DE 32/36 W, BIVOLT</v>
          </cell>
          <cell r="C2781" t="str">
            <v xml:space="preserve">UN    </v>
          </cell>
          <cell r="D2781" t="str">
            <v>CR</v>
          </cell>
          <cell r="E2781" t="str">
            <v>5,29</v>
          </cell>
        </row>
        <row r="2782">
          <cell r="A2782">
            <v>39388</v>
          </cell>
          <cell r="B2782" t="str">
            <v>LAMPADA LED TIPO DICROICA BIVOLT, LUZ BRANCA, 5 W (BASE GU10)</v>
          </cell>
          <cell r="C2782" t="str">
            <v xml:space="preserve">UN    </v>
          </cell>
          <cell r="D2782" t="str">
            <v>CR</v>
          </cell>
          <cell r="E2782" t="str">
            <v>11,93</v>
          </cell>
        </row>
        <row r="2783">
          <cell r="A2783">
            <v>39387</v>
          </cell>
          <cell r="B2783" t="str">
            <v>LAMPADA LED TUBULAR BIVOLT 18/20 W, BASE G13</v>
          </cell>
          <cell r="C2783" t="str">
            <v xml:space="preserve">UN    </v>
          </cell>
          <cell r="D2783" t="str">
            <v>CR</v>
          </cell>
          <cell r="E2783" t="str">
            <v>18,60</v>
          </cell>
        </row>
        <row r="2784">
          <cell r="A2784">
            <v>39386</v>
          </cell>
          <cell r="B2784" t="str">
            <v>LAMPADA LED TUBULAR BIVOLT 9/10 W, BASE G13</v>
          </cell>
          <cell r="C2784" t="str">
            <v xml:space="preserve">UN    </v>
          </cell>
          <cell r="D2784" t="str">
            <v>CR</v>
          </cell>
          <cell r="E2784" t="str">
            <v>12,97</v>
          </cell>
        </row>
        <row r="2785">
          <cell r="A2785">
            <v>38194</v>
          </cell>
          <cell r="B2785" t="str">
            <v>LAMPADA LED 10 W BIVOLT BRANCA, FORMATO TRADICIONAL (BASE E27)</v>
          </cell>
          <cell r="C2785" t="str">
            <v xml:space="preserve">UN    </v>
          </cell>
          <cell r="D2785" t="str">
            <v xml:space="preserve">C </v>
          </cell>
          <cell r="E2785" t="str">
            <v>9,70</v>
          </cell>
        </row>
        <row r="2786">
          <cell r="A2786">
            <v>38193</v>
          </cell>
          <cell r="B2786" t="str">
            <v>LAMPADA LED 6 W BIVOLT BRANCA, FORMATO TRADICIONAL (BASE E27)</v>
          </cell>
          <cell r="C2786" t="str">
            <v xml:space="preserve">UN    </v>
          </cell>
          <cell r="D2786" t="str">
            <v>CR</v>
          </cell>
          <cell r="E2786" t="str">
            <v>8,43</v>
          </cell>
        </row>
        <row r="2787">
          <cell r="A2787">
            <v>12216</v>
          </cell>
          <cell r="B2787" t="str">
            <v>LAMPADA VAPOR DE SODIO OVOIDE 150 W (BASE E40)</v>
          </cell>
          <cell r="C2787" t="str">
            <v xml:space="preserve">UN    </v>
          </cell>
          <cell r="D2787" t="str">
            <v>CR</v>
          </cell>
          <cell r="E2787" t="str">
            <v>29,17</v>
          </cell>
        </row>
        <row r="2788">
          <cell r="A2788">
            <v>3757</v>
          </cell>
          <cell r="B2788" t="str">
            <v>LAMPADA VAPOR DE SODIO OVOIDE 250 W (BASE E40)</v>
          </cell>
          <cell r="C2788" t="str">
            <v xml:space="preserve">UN    </v>
          </cell>
          <cell r="D2788" t="str">
            <v>CR</v>
          </cell>
          <cell r="E2788" t="str">
            <v>33,72</v>
          </cell>
        </row>
        <row r="2789">
          <cell r="A2789">
            <v>3758</v>
          </cell>
          <cell r="B2789" t="str">
            <v>LAMPADA VAPOR DE SODIO OVOIDE 400 W (BASE E40)</v>
          </cell>
          <cell r="C2789" t="str">
            <v xml:space="preserve">UN    </v>
          </cell>
          <cell r="D2789" t="str">
            <v>CR</v>
          </cell>
          <cell r="E2789" t="str">
            <v>39,32</v>
          </cell>
        </row>
        <row r="2790">
          <cell r="A2790">
            <v>12214</v>
          </cell>
          <cell r="B2790" t="str">
            <v>LAMPADA VAPOR MERCURIO 125 W (BASE E27)</v>
          </cell>
          <cell r="C2790" t="str">
            <v xml:space="preserve">UN    </v>
          </cell>
          <cell r="D2790" t="str">
            <v>CR</v>
          </cell>
          <cell r="E2790" t="str">
            <v>13,46</v>
          </cell>
        </row>
        <row r="2791">
          <cell r="A2791">
            <v>3749</v>
          </cell>
          <cell r="B2791" t="str">
            <v>LAMPADA VAPOR MERCURIO 250 W (BASE E40)</v>
          </cell>
          <cell r="C2791" t="str">
            <v xml:space="preserve">UN    </v>
          </cell>
          <cell r="D2791" t="str">
            <v xml:space="preserve">C </v>
          </cell>
          <cell r="E2791" t="str">
            <v>24,00</v>
          </cell>
        </row>
        <row r="2792">
          <cell r="A2792">
            <v>3751</v>
          </cell>
          <cell r="B2792" t="str">
            <v>LAMPADA VAPOR MERCURIO 400 W (BASE E40)</v>
          </cell>
          <cell r="C2792" t="str">
            <v xml:space="preserve">UN    </v>
          </cell>
          <cell r="D2792" t="str">
            <v>CR</v>
          </cell>
          <cell r="E2792" t="str">
            <v>32,75</v>
          </cell>
        </row>
        <row r="2793">
          <cell r="A2793">
            <v>39376</v>
          </cell>
          <cell r="B2793" t="str">
            <v>LAMPADA VAPOR METALICO OVOIDE 150 W, BASE E27/E40</v>
          </cell>
          <cell r="C2793" t="str">
            <v xml:space="preserve">UN    </v>
          </cell>
          <cell r="D2793" t="str">
            <v>CR</v>
          </cell>
          <cell r="E2793" t="str">
            <v>27,61</v>
          </cell>
        </row>
        <row r="2794">
          <cell r="A2794">
            <v>3752</v>
          </cell>
          <cell r="B2794" t="str">
            <v>LAMPADA VAPOR METALICO TUBULAR 400 W (BASE E40)</v>
          </cell>
          <cell r="C2794" t="str">
            <v xml:space="preserve">UN    </v>
          </cell>
          <cell r="D2794" t="str">
            <v>CR</v>
          </cell>
          <cell r="E2794" t="str">
            <v>54,03</v>
          </cell>
        </row>
        <row r="2795">
          <cell r="A2795">
            <v>746</v>
          </cell>
          <cell r="B2795" t="str">
            <v>LAVADORA DE ALTA PRESSAO (LAVA-JATO) PARA AGUA FRIA, PRESSAO DE OPERACAO ENTRE 1400 E 1900 LIB/POL2, VAZAO MAXIMA ENTRE  400 E 700 L/H</v>
          </cell>
          <cell r="C2795" t="str">
            <v xml:space="preserve">UN    </v>
          </cell>
          <cell r="D2795" t="str">
            <v xml:space="preserve">C </v>
          </cell>
          <cell r="E2795" t="str">
            <v>1.550,00</v>
          </cell>
        </row>
        <row r="2796">
          <cell r="A2796">
            <v>36521</v>
          </cell>
          <cell r="B2796" t="str">
            <v>LAVATORIO DE CANTO LOUCA BRANCA SUSPENSO *40 X 30* CM</v>
          </cell>
          <cell r="C2796" t="str">
            <v xml:space="preserve">UN    </v>
          </cell>
          <cell r="D2796" t="str">
            <v>CR</v>
          </cell>
          <cell r="E2796" t="str">
            <v>130,93</v>
          </cell>
        </row>
        <row r="2797">
          <cell r="A2797">
            <v>36794</v>
          </cell>
          <cell r="B2797" t="str">
            <v>LAVATORIO LOUCA BRANCA COM COLUNA *44 X 35,5* CM</v>
          </cell>
          <cell r="C2797" t="str">
            <v xml:space="preserve">UN    </v>
          </cell>
          <cell r="D2797" t="str">
            <v>CR</v>
          </cell>
          <cell r="E2797" t="str">
            <v>133,47</v>
          </cell>
        </row>
        <row r="2798">
          <cell r="A2798">
            <v>10426</v>
          </cell>
          <cell r="B2798" t="str">
            <v>LAVATORIO LOUCA BRANCA COM COLUNA *54 X 44* CM</v>
          </cell>
          <cell r="C2798" t="str">
            <v xml:space="preserve">UN    </v>
          </cell>
          <cell r="D2798" t="str">
            <v>CR</v>
          </cell>
          <cell r="E2798" t="str">
            <v>192,23</v>
          </cell>
        </row>
        <row r="2799">
          <cell r="A2799">
            <v>10425</v>
          </cell>
          <cell r="B2799" t="str">
            <v>LAVATORIO LOUCA BRANCA SUSPENSO *40 X 30* CM</v>
          </cell>
          <cell r="C2799" t="str">
            <v xml:space="preserve">UN    </v>
          </cell>
          <cell r="D2799" t="str">
            <v>CR</v>
          </cell>
          <cell r="E2799" t="str">
            <v>84,77</v>
          </cell>
        </row>
        <row r="2800">
          <cell r="A2800">
            <v>10431</v>
          </cell>
          <cell r="B2800" t="str">
            <v>LAVATORIO LOUCA COR COM COLUNA *54 X 44* CM</v>
          </cell>
          <cell r="C2800" t="str">
            <v xml:space="preserve">UN    </v>
          </cell>
          <cell r="D2800" t="str">
            <v>CR</v>
          </cell>
          <cell r="E2800" t="str">
            <v>210,89</v>
          </cell>
        </row>
        <row r="2801">
          <cell r="A2801">
            <v>10429</v>
          </cell>
          <cell r="B2801" t="str">
            <v>LAVATORIO LOUCA COR SUSPENSO *40 X 30* CM</v>
          </cell>
          <cell r="C2801" t="str">
            <v xml:space="preserve">UN    </v>
          </cell>
          <cell r="D2801" t="str">
            <v>CR</v>
          </cell>
          <cell r="E2801" t="str">
            <v>101,10</v>
          </cell>
        </row>
        <row r="2802">
          <cell r="A2802">
            <v>20269</v>
          </cell>
          <cell r="B2802" t="str">
            <v>LAVATORIO/CUBA DE EMBUTIR OVAL LOUCA BRANCA SEM LADRAO *50 X 35* CM</v>
          </cell>
          <cell r="C2802" t="str">
            <v xml:space="preserve">UN    </v>
          </cell>
          <cell r="D2802" t="str">
            <v>CR</v>
          </cell>
          <cell r="E2802" t="str">
            <v>83,32</v>
          </cell>
        </row>
        <row r="2803">
          <cell r="A2803">
            <v>20270</v>
          </cell>
          <cell r="B2803" t="str">
            <v>LAVATORIO/CUBA DE EMBUTIR OVAL LOUCA COR SEM LADRAO *50 X 35* CM</v>
          </cell>
          <cell r="C2803" t="str">
            <v xml:space="preserve">UN    </v>
          </cell>
          <cell r="D2803" t="str">
            <v>CR</v>
          </cell>
          <cell r="E2803" t="str">
            <v>90,73</v>
          </cell>
        </row>
        <row r="2804">
          <cell r="A2804">
            <v>11696</v>
          </cell>
          <cell r="B2804" t="str">
            <v>LAVATORIO/CUBA DE SOBREPOR OVAL PEQUENA LOUCA BRANCA SEM LADRAO *31 X 44*</v>
          </cell>
          <cell r="C2804" t="str">
            <v xml:space="preserve">UN    </v>
          </cell>
          <cell r="D2804" t="str">
            <v>CR</v>
          </cell>
          <cell r="E2804" t="str">
            <v>132,56</v>
          </cell>
        </row>
        <row r="2805">
          <cell r="A2805">
            <v>10427</v>
          </cell>
          <cell r="B2805" t="str">
            <v>LAVATORIO/CUBA DE SOBREPOR RETANGULAR LOUCA BRANCA COM LADRAO *52 X 45* CM</v>
          </cell>
          <cell r="C2805" t="str">
            <v xml:space="preserve">UN    </v>
          </cell>
          <cell r="D2805" t="str">
            <v>CR</v>
          </cell>
          <cell r="E2805" t="str">
            <v>237,68</v>
          </cell>
        </row>
        <row r="2806">
          <cell r="A2806">
            <v>10428</v>
          </cell>
          <cell r="B2806" t="str">
            <v>LAVATORIO/CUBA DE SOBREPOR RETANGULAR LOUCA COR COM LADRAO *52 X 45* CM</v>
          </cell>
          <cell r="C2806" t="str">
            <v xml:space="preserve">UN    </v>
          </cell>
          <cell r="D2806" t="str">
            <v>CR</v>
          </cell>
          <cell r="E2806" t="str">
            <v>241,23</v>
          </cell>
        </row>
        <row r="2807">
          <cell r="A2807">
            <v>2354</v>
          </cell>
          <cell r="B2807" t="str">
            <v>LEITURISTA OU CADASTRISTA DE REDES DE AGUA E ESGOTO</v>
          </cell>
          <cell r="C2807" t="str">
            <v xml:space="preserve">H     </v>
          </cell>
          <cell r="D2807" t="str">
            <v>CR</v>
          </cell>
          <cell r="E2807" t="str">
            <v>9,53</v>
          </cell>
        </row>
        <row r="2808">
          <cell r="A2808">
            <v>40932</v>
          </cell>
          <cell r="B2808" t="str">
            <v>LEITURISTA OU CADASTRISTA DE REDES DE AGUA E ESGOTO (MENSALISTA)</v>
          </cell>
          <cell r="C2808" t="str">
            <v xml:space="preserve">MES   </v>
          </cell>
          <cell r="D2808" t="str">
            <v>CR</v>
          </cell>
          <cell r="E2808" t="str">
            <v>1.681,93</v>
          </cell>
        </row>
        <row r="2809">
          <cell r="A2809">
            <v>10853</v>
          </cell>
          <cell r="B2809" t="str">
            <v>LETRA ACO INOX (AISI 304), CHAPA NUM. 22, RECORTADO, H= 20 CM (SEM RELEVO)</v>
          </cell>
          <cell r="C2809" t="str">
            <v xml:space="preserve">UN    </v>
          </cell>
          <cell r="D2809" t="str">
            <v>CR</v>
          </cell>
          <cell r="E2809" t="str">
            <v>81,05</v>
          </cell>
        </row>
        <row r="2810">
          <cell r="A2810">
            <v>5093</v>
          </cell>
          <cell r="B2810" t="str">
            <v>LEVANTADOR DE JANELA GUILHOTINA, EM LATAO CROMADO</v>
          </cell>
          <cell r="C2810" t="str">
            <v xml:space="preserve">PAR   </v>
          </cell>
          <cell r="D2810" t="str">
            <v>CR</v>
          </cell>
          <cell r="E2810" t="str">
            <v>14,12</v>
          </cell>
        </row>
        <row r="2811">
          <cell r="A2811">
            <v>37768</v>
          </cell>
          <cell r="B2811" t="str">
            <v>LIMPADORA A SUCCAO, TANQUE 12000 L, BASCULAMENTO HIDRAULICO, BOMBA 12 M3/MIN 95% VACUO (INCLUI MONTAGEM, NAO INCLUI CAMINHAO)</v>
          </cell>
          <cell r="C2811" t="str">
            <v xml:space="preserve">UN    </v>
          </cell>
          <cell r="D2811" t="str">
            <v>AS</v>
          </cell>
          <cell r="E2811" t="str">
            <v>120.000,00</v>
          </cell>
        </row>
        <row r="2812">
          <cell r="A2812">
            <v>37773</v>
          </cell>
          <cell r="B2812" t="str">
            <v>LIMPADORA DE SUCCAO TANQUE 7000 L, BOMBA 12 M3/MIN 95% VACUO (INCLUI MONTAGEM, NAO INCLUI CAMINHAO)</v>
          </cell>
          <cell r="C2812" t="str">
            <v xml:space="preserve">UN    </v>
          </cell>
          <cell r="D2812" t="str">
            <v>AS</v>
          </cell>
          <cell r="E2812" t="str">
            <v>101.900,23</v>
          </cell>
        </row>
        <row r="2813">
          <cell r="A2813">
            <v>37769</v>
          </cell>
          <cell r="B2813" t="str">
            <v>LIMPADORA DE SUCCAO, TANQUE 11000 L, BOMBA 340 M3/MIN (INCLUI MONTAGEM, NAO INCLUI CAMINHAO)</v>
          </cell>
          <cell r="C2813" t="str">
            <v xml:space="preserve">UN    </v>
          </cell>
          <cell r="D2813" t="str">
            <v>AS</v>
          </cell>
          <cell r="E2813" t="str">
            <v>170.593,82</v>
          </cell>
        </row>
        <row r="2814">
          <cell r="A2814">
            <v>37770</v>
          </cell>
          <cell r="B2814" t="str">
            <v>LIMPADORA DE SUCCAO, TANQUE 5500 L, BOMBA 60M3/MIN, VACUO 500 MBAR (INCLUI MONTAGEM, NAO INCLUI CAMINHAO)</v>
          </cell>
          <cell r="C2814" t="str">
            <v xml:space="preserve">UN    </v>
          </cell>
          <cell r="D2814" t="str">
            <v>AS</v>
          </cell>
          <cell r="E2814" t="str">
            <v>289.524,93</v>
          </cell>
        </row>
        <row r="2815">
          <cell r="A2815">
            <v>38382</v>
          </cell>
          <cell r="B2815" t="str">
            <v>LINHA DE PEDREIRO LISA 100 M</v>
          </cell>
          <cell r="C2815" t="str">
            <v xml:space="preserve">UN    </v>
          </cell>
          <cell r="D2815" t="str">
            <v>CR</v>
          </cell>
          <cell r="E2815" t="str">
            <v>9,65</v>
          </cell>
        </row>
        <row r="2816">
          <cell r="A2816">
            <v>38383</v>
          </cell>
          <cell r="B2816" t="str">
            <v>LIXA D'AGUA EM FOLHA, GRAO 100</v>
          </cell>
          <cell r="C2816" t="str">
            <v xml:space="preserve">UN    </v>
          </cell>
          <cell r="D2816" t="str">
            <v>CR</v>
          </cell>
          <cell r="E2816" t="str">
            <v>1,80</v>
          </cell>
        </row>
        <row r="2817">
          <cell r="A2817">
            <v>3768</v>
          </cell>
          <cell r="B2817" t="str">
            <v>LIXA EM FOLHA PARA FERRO, NUMERO 150</v>
          </cell>
          <cell r="C2817" t="str">
            <v xml:space="preserve">UN    </v>
          </cell>
          <cell r="D2817" t="str">
            <v>CR</v>
          </cell>
          <cell r="E2817" t="str">
            <v>3,01</v>
          </cell>
        </row>
        <row r="2818">
          <cell r="A2818">
            <v>3767</v>
          </cell>
          <cell r="B2818" t="str">
            <v>LIXA EM FOLHA PARA PAREDE OU MADEIRA, NUMERO 120 (COR VERMELHA)</v>
          </cell>
          <cell r="C2818" t="str">
            <v xml:space="preserve">UN    </v>
          </cell>
          <cell r="D2818" t="str">
            <v>CR</v>
          </cell>
          <cell r="E2818" t="str">
            <v>0,71</v>
          </cell>
        </row>
        <row r="2819">
          <cell r="A2819">
            <v>13192</v>
          </cell>
          <cell r="B2819" t="str">
            <v>LIXADEIRA ELETRICA ANGULAR PARA CONCRETO, POTENCIA 1.400 W, PRATO DIAMANTADO DE 5''</v>
          </cell>
          <cell r="C2819" t="str">
            <v xml:space="preserve">UN    </v>
          </cell>
          <cell r="D2819" t="str">
            <v>CR</v>
          </cell>
          <cell r="E2819" t="str">
            <v>4.766,23</v>
          </cell>
        </row>
        <row r="2820">
          <cell r="A2820">
            <v>38413</v>
          </cell>
          <cell r="B2820" t="str">
            <v>LIXADEIRA ELETRICA ANGULAR, PARA DISCO DE 7 " (180 MM), POTENCIA DE 2.200 W, *5.000* RPM, 220 V</v>
          </cell>
          <cell r="C2820" t="str">
            <v xml:space="preserve">UN    </v>
          </cell>
          <cell r="D2820" t="str">
            <v>CR</v>
          </cell>
          <cell r="E2820" t="str">
            <v>788,26</v>
          </cell>
        </row>
        <row r="2821">
          <cell r="A2821">
            <v>42440</v>
          </cell>
          <cell r="B2821" t="str">
            <v>LIXEIRA DUPLA, COM CAPACIDADE VOLUMETRICA DE 60L*, FABRICADA EM TUBO DE ACO CARBONO, CESTOS EM CHAPA DE ACO E PINTURA NO PROCESSO ELETROSTATICO - PARA ACADEMIA AO AR LIVRE / ACADEMIA DA TERCEIRA IDADE - ATI</v>
          </cell>
          <cell r="C2821" t="str">
            <v xml:space="preserve">UN    </v>
          </cell>
          <cell r="D2821" t="str">
            <v>AS</v>
          </cell>
          <cell r="E2821" t="str">
            <v>979,59</v>
          </cell>
        </row>
        <row r="2822">
          <cell r="A2822">
            <v>20193</v>
          </cell>
          <cell r="B2822" t="str">
            <v>LOCACAO DE ANDAIME METALICO TIPO FACHADEIRO, LARGURA DE 1,20 M, ALTURA POR PECA DE 2,0 M, INCLUINDO SAPATAS E ITENS NECESSARIOS A INSTALACAO</v>
          </cell>
          <cell r="C2822" t="str">
            <v>M2XMES</v>
          </cell>
          <cell r="D2822" t="str">
            <v>CR</v>
          </cell>
          <cell r="E2822" t="str">
            <v>4,83</v>
          </cell>
        </row>
        <row r="2823">
          <cell r="A2823">
            <v>10527</v>
          </cell>
          <cell r="B2823" t="str">
            <v>LOCACAO DE ANDAIME METALICO TUBULAR DE ENCAIXE, TIPO DE TORRE, COM LARGURA DE 1 ATE 1,5 M E ALTURA DE *1,00* M (INCLUSO SAPATAS FIXAS OU RODIZIOS)</v>
          </cell>
          <cell r="C2823" t="str">
            <v xml:space="preserve">MXMES </v>
          </cell>
          <cell r="D2823" t="str">
            <v xml:space="preserve">C </v>
          </cell>
          <cell r="E2823" t="str">
            <v>14,50</v>
          </cell>
        </row>
        <row r="2824">
          <cell r="A2824">
            <v>41805</v>
          </cell>
          <cell r="B2824" t="str">
            <v>LOCACAO DE ANDAIME SUSPENSO OU BALANCIM MANUAL, CAPACIDADE DE CARGA TOTAL DE APROXIMADAMENTE 250 KG/M2, PLATAFORMA DE 1,50 M X 0,80 M (C X L), CABO DE 45 M</v>
          </cell>
          <cell r="C2824" t="str">
            <v xml:space="preserve">MES   </v>
          </cell>
          <cell r="D2824" t="str">
            <v>AS</v>
          </cell>
          <cell r="E2824" t="str">
            <v>422,50</v>
          </cell>
        </row>
        <row r="2825">
          <cell r="A2825">
            <v>40271</v>
          </cell>
          <cell r="B2825" t="str">
            <v>LOCACAO DE APRUMADOR METALICO DE PILAR, COM ALTURA E ANGULO REGULAVEIS, EXTENSAO DE *1,50* A *2,80* M</v>
          </cell>
          <cell r="C2825" t="str">
            <v xml:space="preserve">MES   </v>
          </cell>
          <cell r="D2825" t="str">
            <v>CR</v>
          </cell>
          <cell r="E2825" t="str">
            <v>9,42</v>
          </cell>
        </row>
        <row r="2826">
          <cell r="A2826">
            <v>40287</v>
          </cell>
          <cell r="B2826" t="str">
            <v>LOCACAO DE BARRA DE ANCORAGEM DE 0,80 A 1,20 M DE EXTENSAO, COM ROSCA DE 5/8", INCLUINDO PORCA E FLANGE</v>
          </cell>
          <cell r="C2826" t="str">
            <v xml:space="preserve">MES   </v>
          </cell>
          <cell r="D2826" t="str">
            <v>CR</v>
          </cell>
          <cell r="E2826" t="str">
            <v>3,62</v>
          </cell>
        </row>
        <row r="2827">
          <cell r="A2827">
            <v>40295</v>
          </cell>
          <cell r="B2827" t="str">
            <v>LOCACAO DE BOMBA MANUAL PARA TESTE HIDROSTATICO ATE 30 BAR</v>
          </cell>
          <cell r="C2827" t="str">
            <v xml:space="preserve">H     </v>
          </cell>
          <cell r="D2827" t="str">
            <v>AS</v>
          </cell>
          <cell r="E2827" t="str">
            <v>2,72</v>
          </cell>
        </row>
        <row r="2828">
          <cell r="A2828">
            <v>745</v>
          </cell>
          <cell r="B2828" t="str">
            <v>LOCACAO DE BOMBA MANUAL PARA TESTE HIDROSTATICO ATE 60 BAR</v>
          </cell>
          <cell r="C2828" t="str">
            <v xml:space="preserve">H     </v>
          </cell>
          <cell r="D2828" t="str">
            <v>AS</v>
          </cell>
          <cell r="E2828" t="str">
            <v>2,88</v>
          </cell>
        </row>
        <row r="2829">
          <cell r="A2829">
            <v>4084</v>
          </cell>
          <cell r="B2829" t="str">
            <v>LOCACAO DE BOMBA SUBMERSIVEL PARA DRENAGEM E ESGOTAMENTO, MOTOR ELETRICO TRIFASICO, POTENCIA DE 1 CV, DIAMETRO DE RECALQUE DE 2". FAIXA DE OPERACAO: Q=25 M3/H (+ OU - 1 M3/H) E AMT=2 M; Q=12 M3/H (+ OU - 2 M3/H) E AMT = 12 M (+ OU - 2 M)</v>
          </cell>
          <cell r="C2829" t="str">
            <v xml:space="preserve">H     </v>
          </cell>
          <cell r="D2829" t="str">
            <v>CR</v>
          </cell>
          <cell r="E2829" t="str">
            <v>1,51</v>
          </cell>
        </row>
        <row r="2830">
          <cell r="A2830">
            <v>743</v>
          </cell>
          <cell r="B2830" t="str">
            <v>LOCACAO DE BOMBA SUBMERSIVEL PARA DRENAGEM E ESGOTAMENTO, MOTOR ELETRICO TRIFASICO, POTENCIA DE 2 CV, DIAMETRO DE RECALQUE DE 2". FAIXA DE OPERACAO: Q=35 M3/H (+ OU - 3 M3/H) E AMT=2 M; Q=13 M3/H (+ OU - 3 M3/H) E AMT = 17 M (+ OU - 3 M)</v>
          </cell>
          <cell r="C2830" t="str">
            <v xml:space="preserve">H     </v>
          </cell>
          <cell r="D2830" t="str">
            <v xml:space="preserve">C </v>
          </cell>
          <cell r="E2830" t="str">
            <v>1,51</v>
          </cell>
        </row>
        <row r="2831">
          <cell r="A2831">
            <v>40293</v>
          </cell>
          <cell r="B2831" t="str">
            <v>LOCACAO DE BOMBA SUBMERSIVEL PARA DRENAGEM E ESGOTAMENTO, MOTOR ELETRICO TRIFASICO, POTENCIA DE 2 CV, DIAMETRO DE RECALQUE DE 3". FAIXA DE OPERACAO: Q=70 M3/H (+ OU - 2 M3/H) E AMT=2 M; Q=9,5 M3/H (+ OU - 3,5 M3/H) E AMT = 10 M (+ OU - 2 M)</v>
          </cell>
          <cell r="C2831" t="str">
            <v xml:space="preserve">H     </v>
          </cell>
          <cell r="D2831" t="str">
            <v>CR</v>
          </cell>
          <cell r="E2831" t="str">
            <v>1,81</v>
          </cell>
        </row>
        <row r="2832">
          <cell r="A2832">
            <v>40294</v>
          </cell>
          <cell r="B2832" t="str">
            <v>LOCACAO DE BOMBA SUBMERSIVEL PARA DRENAGEM E ESGOTAMENTO, MOTOR ELETRICO TRIFASICO, POTENCIA DE 3 CV, DIAMETRO DE RECALQUE DE 2". FAIXA DE OPERACAO: Q=84 M3/H (+ OU - 2,5 M3/H) E AMT=2 M; Q=9,1 M3/H (+ OU - 2 M3/H) E AMT = 12 M (+ OU - 2 M)</v>
          </cell>
          <cell r="C2832" t="str">
            <v xml:space="preserve">H     </v>
          </cell>
          <cell r="D2832" t="str">
            <v>CR</v>
          </cell>
          <cell r="E2832" t="str">
            <v>1,51</v>
          </cell>
        </row>
        <row r="2833">
          <cell r="A2833">
            <v>4085</v>
          </cell>
          <cell r="B2833" t="str">
            <v>LOCACAO DE BOMBA SUBMERSIVEL PARA DRENAGEM E ESGOTAMENTO, MOTOR ELETRICO TRIFASICO, POTENCIA DE 4 CV, DIAMETRO DE RECALQUE DE 3". FAIXA DE OPERACAO: Q=60 M3/H (+ OU - 1 M3/H) E AMT=2 M; Q=11 M3/H (+ OU - 1 M3/H) E AMT = 23 M (+ OU - 1 M)</v>
          </cell>
          <cell r="C2833" t="str">
            <v xml:space="preserve">H     </v>
          </cell>
          <cell r="D2833" t="str">
            <v>CR</v>
          </cell>
          <cell r="E2833" t="str">
            <v>2,11</v>
          </cell>
        </row>
        <row r="2834">
          <cell r="A2834">
            <v>10775</v>
          </cell>
          <cell r="B2834" t="str">
            <v>LOCACAO DE CONTAINER 2,30  X  6,00 M, ALT. 2,50 M, COM 1 SANITARIO, PARA ESCRITORIO, COMPLETO, SEM DIVISORIAS INTERNAS</v>
          </cell>
          <cell r="C2834" t="str">
            <v xml:space="preserve">MES   </v>
          </cell>
          <cell r="D2834" t="str">
            <v>AS</v>
          </cell>
          <cell r="E2834" t="str">
            <v>545,00</v>
          </cell>
        </row>
        <row r="2835">
          <cell r="A2835">
            <v>10776</v>
          </cell>
          <cell r="B2835" t="str">
            <v>LOCACAO DE CONTAINER 2,30  X  6,00 M, ALT. 2,50 M, PARA ESCRITORIO, SEM DIVISORIAS INTERNAS E SEM SANITARIO</v>
          </cell>
          <cell r="C2835" t="str">
            <v xml:space="preserve">MES   </v>
          </cell>
          <cell r="D2835" t="str">
            <v>AS</v>
          </cell>
          <cell r="E2835" t="str">
            <v>425,78</v>
          </cell>
        </row>
        <row r="2836">
          <cell r="A2836">
            <v>10779</v>
          </cell>
          <cell r="B2836" t="str">
            <v>LOCACAO DE CONTAINER 2,30 X 4,30 M, ALT. 2,50 M, P/ SANITARIO, C/ 5 BACIAS, 1 LAVATORIO E 4 MICTORIOS</v>
          </cell>
          <cell r="C2836" t="str">
            <v xml:space="preserve">MES   </v>
          </cell>
          <cell r="D2836" t="str">
            <v>AS</v>
          </cell>
          <cell r="E2836" t="str">
            <v>681,25</v>
          </cell>
        </row>
        <row r="2837">
          <cell r="A2837">
            <v>10777</v>
          </cell>
          <cell r="B2837" t="str">
            <v>LOCACAO DE CONTAINER 2,30 X 4,30 M, ALT. 2,50 M, PARA SANITARIO, COM 3 BACIAS, 4 CHUVEIROS, 1 LAVATORIO E 1 MICTORIO</v>
          </cell>
          <cell r="C2837" t="str">
            <v xml:space="preserve">MES   </v>
          </cell>
          <cell r="D2837" t="str">
            <v>AS</v>
          </cell>
          <cell r="E2837" t="str">
            <v>618,80</v>
          </cell>
        </row>
        <row r="2838">
          <cell r="A2838">
            <v>10778</v>
          </cell>
          <cell r="B2838" t="str">
            <v>LOCACAO DE CONTAINER 2,30 X 6,00 M, ALT. 2,50 M,  PARA SANITARIO,  COM 4 BACIAS, 8 CHUVEIROS,1 LAVATORIO E 1 MICTORIO</v>
          </cell>
          <cell r="C2838" t="str">
            <v xml:space="preserve">MES   </v>
          </cell>
          <cell r="D2838" t="str">
            <v>AS</v>
          </cell>
          <cell r="E2838" t="str">
            <v>681,25</v>
          </cell>
        </row>
        <row r="2839">
          <cell r="A2839">
            <v>40339</v>
          </cell>
          <cell r="B2839" t="str">
            <v>LOCACAO DE CRUZETA PARA ESCORA METALICA</v>
          </cell>
          <cell r="C2839" t="str">
            <v xml:space="preserve">MES   </v>
          </cell>
          <cell r="D2839" t="str">
            <v>CR</v>
          </cell>
          <cell r="E2839" t="str">
            <v>3,62</v>
          </cell>
        </row>
        <row r="2840">
          <cell r="A2840">
            <v>3355</v>
          </cell>
          <cell r="B2840" t="str">
            <v>LOCACAO DE ELEVADOR DE CARGA A CABO, CABINE SEMI FECHADA *2,0* X *1,5* X *2,0* M, CAPACIDADE DE CARGA 1000 KG, TORRE  *2,38* X *2,21* X 15 M, GUINCHO DE EMBREAGEM, FREIO DE SEGURANCA, LIMITADOR DE VELOCIDADE E CANCELA</v>
          </cell>
          <cell r="C2840" t="str">
            <v xml:space="preserve">H     </v>
          </cell>
          <cell r="D2840" t="str">
            <v>AS</v>
          </cell>
          <cell r="E2840" t="str">
            <v>24,30</v>
          </cell>
        </row>
        <row r="2841">
          <cell r="A2841">
            <v>39814</v>
          </cell>
          <cell r="B2841" t="str">
            <v>LOCACAO DE ELEVADOR DE CREMALHEIRA CABINE SIMPLES FECHADA 1,5 X 2,5 X 2,35 M (UMA POR TORRE), CAPACIDADE DE CARGA *1200* KG (15 PESSOAS), TORRE DE 24 M (16 MODULOS), 16 PARADAS, FREIO DE SEGURANCA, LIMITADOR DE CARGA</v>
          </cell>
          <cell r="C2841" t="str">
            <v xml:space="preserve">H     </v>
          </cell>
          <cell r="D2841" t="str">
            <v>AS</v>
          </cell>
          <cell r="E2841" t="str">
            <v>45,56</v>
          </cell>
        </row>
        <row r="2842">
          <cell r="A2842">
            <v>10749</v>
          </cell>
          <cell r="B2842" t="str">
            <v>LOCACAO DE ESCORA METALICA TELESCOPICA, COM ALTURA REGULAVEL DE *1,80* A *3,20* M, COM CAPACIDADE DE CARGA DE NO MINIMO 1000 KGF (10 KN), INCLUSO TRIPE E FORCADO</v>
          </cell>
          <cell r="C2842" t="str">
            <v xml:space="preserve">MES   </v>
          </cell>
          <cell r="D2842" t="str">
            <v>CR</v>
          </cell>
          <cell r="E2842" t="str">
            <v>6,64</v>
          </cell>
        </row>
        <row r="2843">
          <cell r="A2843">
            <v>40290</v>
          </cell>
          <cell r="B2843" t="str">
            <v>LOCACAO DE FORMA PLASTICA PARA LAJE NERVURADA, DIMENSOES *60* X *60* X *16* CM</v>
          </cell>
          <cell r="C2843" t="str">
            <v xml:space="preserve">MES   </v>
          </cell>
          <cell r="D2843" t="str">
            <v>CR</v>
          </cell>
          <cell r="E2843" t="str">
            <v>9,57</v>
          </cell>
        </row>
        <row r="2844">
          <cell r="A2844">
            <v>3346</v>
          </cell>
          <cell r="B2844" t="str">
            <v>LOCACAO DE GRUPO GERADOR *80 A 125* KVA, MOTOR DIESEL, REBOCAVEL, ACIONAMENTO MANUAL</v>
          </cell>
          <cell r="C2844" t="str">
            <v xml:space="preserve">H     </v>
          </cell>
          <cell r="D2844" t="str">
            <v>AS</v>
          </cell>
          <cell r="E2844" t="str">
            <v>13,50</v>
          </cell>
        </row>
        <row r="2845">
          <cell r="A2845">
            <v>3348</v>
          </cell>
          <cell r="B2845" t="str">
            <v>LOCACAO DE GRUPO GERADOR ACIMA DE * 125 ATE 180* KVA, MOTOR DIESEL, REBOCAVEL, ACIONAMENTO MANUAL</v>
          </cell>
          <cell r="C2845" t="str">
            <v xml:space="preserve">H     </v>
          </cell>
          <cell r="D2845" t="str">
            <v>AS</v>
          </cell>
          <cell r="E2845" t="str">
            <v>16,15</v>
          </cell>
        </row>
        <row r="2846">
          <cell r="A2846">
            <v>39833</v>
          </cell>
          <cell r="B2846" t="str">
            <v>LOCACAO DE GRUPO GERADOR DE *260* KVA, DIESEL REBOCAVEL, ACIONAMENTO MANUAL</v>
          </cell>
          <cell r="C2846" t="str">
            <v xml:space="preserve">H     </v>
          </cell>
          <cell r="D2846" t="str">
            <v>AS</v>
          </cell>
          <cell r="E2846" t="str">
            <v>22,12</v>
          </cell>
        </row>
        <row r="2847">
          <cell r="A2847">
            <v>7252</v>
          </cell>
          <cell r="B2847" t="str">
            <v>LOCACAO DE NIVEL OPTICO, COM PRECISAO DE 0,7 MM, AUMENTO DE 32X</v>
          </cell>
          <cell r="C2847" t="str">
            <v xml:space="preserve">H     </v>
          </cell>
          <cell r="D2847" t="str">
            <v>AS</v>
          </cell>
          <cell r="E2847" t="str">
            <v>2,25</v>
          </cell>
        </row>
        <row r="2848">
          <cell r="A2848">
            <v>4778</v>
          </cell>
          <cell r="B2848" t="str">
            <v>LOCACAO DE PERFURATRIZ PNEUMATICA DE PESO MEDIO, * 18 * KG, PARA ROCHA</v>
          </cell>
          <cell r="C2848" t="str">
            <v xml:space="preserve">H     </v>
          </cell>
          <cell r="D2848" t="str">
            <v>AS</v>
          </cell>
          <cell r="E2848" t="str">
            <v>2,70</v>
          </cell>
        </row>
        <row r="2849">
          <cell r="A2849">
            <v>4780</v>
          </cell>
          <cell r="B2849" t="str">
            <v>LOCACAO DE PERFURATRIZ PNEUMATICA DE PESO MEDIO, * 24 * KG, PARA ROCHA</v>
          </cell>
          <cell r="C2849" t="str">
            <v xml:space="preserve">H     </v>
          </cell>
          <cell r="D2849" t="str">
            <v>AS</v>
          </cell>
          <cell r="E2849" t="str">
            <v>2,92</v>
          </cell>
        </row>
        <row r="2850">
          <cell r="A2850">
            <v>10809</v>
          </cell>
          <cell r="B2850" t="str">
            <v>LOCACAO DE TALHA ELETRICA 3 T, VELOCIDADE  2,1 M / MIN, POTENCIA 1,3 KW</v>
          </cell>
          <cell r="C2850" t="str">
            <v xml:space="preserve">H     </v>
          </cell>
          <cell r="D2850" t="str">
            <v>CR</v>
          </cell>
          <cell r="E2850" t="str">
            <v>1,62</v>
          </cell>
        </row>
        <row r="2851">
          <cell r="A2851">
            <v>10811</v>
          </cell>
          <cell r="B2851" t="str">
            <v>LOCACAO DE TALHA MANUAL DE CORRENTE, CAPACIDADE DE 2 T COM ELEVACAO DE 3 M</v>
          </cell>
          <cell r="C2851" t="str">
            <v xml:space="preserve">H     </v>
          </cell>
          <cell r="D2851" t="str">
            <v xml:space="preserve">C </v>
          </cell>
          <cell r="E2851" t="str">
            <v>1,39</v>
          </cell>
        </row>
        <row r="2852">
          <cell r="A2852">
            <v>7247</v>
          </cell>
          <cell r="B2852" t="str">
            <v>LOCACAO DE TEODOLITO ELETRONICO, PRECISAO ANGULAR DE 5 A 7 SEGUNDOS, INCLUINDO TRIPE</v>
          </cell>
          <cell r="C2852" t="str">
            <v xml:space="preserve">H     </v>
          </cell>
          <cell r="D2852" t="str">
            <v>AS</v>
          </cell>
          <cell r="E2852" t="str">
            <v>2,25</v>
          </cell>
        </row>
        <row r="2853">
          <cell r="A2853">
            <v>40291</v>
          </cell>
          <cell r="B2853" t="str">
            <v>LOCACAO DE TORRE METALICA COMPLETA PARA UMA CARGA DE 8 TF (80 KN)  E PE DIREITO DE 6 M, INCLUINDO MODULOS , DIAGONAIS, SAPATAS E FORCADOS</v>
          </cell>
          <cell r="C2853" t="str">
            <v xml:space="preserve">MES   </v>
          </cell>
          <cell r="D2853" t="str">
            <v>CR</v>
          </cell>
          <cell r="E2853" t="str">
            <v>505,82</v>
          </cell>
        </row>
        <row r="2854">
          <cell r="A2854">
            <v>40275</v>
          </cell>
          <cell r="B2854" t="str">
            <v>LOCACAO DE VIGA SANDUICHE METALICA VAZADA PARA TRAVAMENTO DE PILARES, ALTURA DE *8* CM, LARGURA DE *6* CM E EXTENSAO DE 2 M</v>
          </cell>
          <cell r="C2854" t="str">
            <v xml:space="preserve">MES   </v>
          </cell>
          <cell r="D2854" t="str">
            <v>CR</v>
          </cell>
          <cell r="E2854" t="str">
            <v>14,50</v>
          </cell>
        </row>
        <row r="2855">
          <cell r="A2855">
            <v>42408</v>
          </cell>
          <cell r="B2855" t="str">
            <v>LONA PLASTICA EXTRA FORTE PRETA, E = 200 MICRA</v>
          </cell>
          <cell r="C2855" t="str">
            <v xml:space="preserve">M2    </v>
          </cell>
          <cell r="D2855" t="str">
            <v>CR</v>
          </cell>
          <cell r="E2855" t="str">
            <v>1,42</v>
          </cell>
        </row>
        <row r="2856">
          <cell r="A2856">
            <v>3777</v>
          </cell>
          <cell r="B2856" t="str">
            <v>LONA PLASTICA PESADA PRETA, E = 150 MICRA</v>
          </cell>
          <cell r="C2856" t="str">
            <v xml:space="preserve">M2    </v>
          </cell>
          <cell r="D2856" t="str">
            <v xml:space="preserve">C </v>
          </cell>
          <cell r="E2856" t="str">
            <v>1,03</v>
          </cell>
        </row>
        <row r="2857">
          <cell r="A2857">
            <v>3798</v>
          </cell>
          <cell r="B2857" t="str">
            <v>LUMINARIA ABERTA P/ ILUMINACAO PUBLICA, TIPO X-57 PETERCO OU EQUIV</v>
          </cell>
          <cell r="C2857" t="str">
            <v xml:space="preserve">UN    </v>
          </cell>
          <cell r="D2857" t="str">
            <v>AS</v>
          </cell>
          <cell r="E2857" t="str">
            <v>59,19</v>
          </cell>
        </row>
        <row r="2858">
          <cell r="A2858">
            <v>38769</v>
          </cell>
          <cell r="B2858" t="str">
            <v>LUMINARIA ARANDELA TIPO MEIA-LUA COM VIDRO FOSCO *30 X 15* CM, PARA 1 LAMPADA, BASE E27, POTENCIA MAXIMA 40/60 W (NAO INCLUI LAMPADA)</v>
          </cell>
          <cell r="C2858" t="str">
            <v xml:space="preserve">UN    </v>
          </cell>
          <cell r="D2858" t="str">
            <v>AS</v>
          </cell>
          <cell r="E2858" t="str">
            <v>46,22</v>
          </cell>
        </row>
        <row r="2859">
          <cell r="A2859">
            <v>39510</v>
          </cell>
          <cell r="B2859" t="str">
            <v>LUMINARIA DE EMBUTIR EM CHAPA DE ACO PARA 2 LAMPADAS FLUORESCENTES DE 14 W COM REFLETOR E ALETAS EM ALUMINIO, COMPLETA (INCLUI REATOR E LAMPADAS)</v>
          </cell>
          <cell r="C2859" t="str">
            <v xml:space="preserve">UN    </v>
          </cell>
          <cell r="D2859" t="str">
            <v>AS</v>
          </cell>
          <cell r="E2859" t="str">
            <v>187,08</v>
          </cell>
        </row>
        <row r="2860">
          <cell r="A2860">
            <v>38776</v>
          </cell>
          <cell r="B2860" t="str">
            <v>LUMINARIA DE EMBUTIR EM CHAPA DE ACO PARA 4 LAMPADAS FLUORESCENTES DE 14 W *60 X 60 CM* ALETADA (NAO INCLUI REATOR E LAMPADAS)</v>
          </cell>
          <cell r="C2860" t="str">
            <v xml:space="preserve">UN    </v>
          </cell>
          <cell r="D2860" t="str">
            <v>AS</v>
          </cell>
          <cell r="E2860" t="str">
            <v>198,55</v>
          </cell>
        </row>
        <row r="2861">
          <cell r="A2861">
            <v>38774</v>
          </cell>
          <cell r="B2861" t="str">
            <v>LUMINARIA DE EMERGENCIA 30 LEDS, POTENCIA 2 W, BATERIA DE LITIO, AUTONOMIA DE 6 HORAS</v>
          </cell>
          <cell r="C2861" t="str">
            <v xml:space="preserve">UN    </v>
          </cell>
          <cell r="D2861" t="str">
            <v>CR</v>
          </cell>
          <cell r="E2861" t="str">
            <v>24,37</v>
          </cell>
        </row>
        <row r="2862">
          <cell r="A2862">
            <v>42247</v>
          </cell>
          <cell r="B2862" t="str">
            <v>LUMINARIA DE LED PARA ILUMINACAO PUBLICA, DE 138 W ATE 180 W, INVOLUCRO EM ALUMINIO OU ACO INOX</v>
          </cell>
          <cell r="C2862" t="str">
            <v xml:space="preserve">UN    </v>
          </cell>
          <cell r="D2862" t="str">
            <v>CR</v>
          </cell>
          <cell r="E2862" t="str">
            <v>831,76</v>
          </cell>
        </row>
        <row r="2863">
          <cell r="A2863">
            <v>42248</v>
          </cell>
          <cell r="B2863" t="str">
            <v>LUMINARIA DE LED PARA ILUMINACAO PUBLICA, DE 181 W ATE 239 W, INVOLUCRO EM ALUMINIO OU ACO INOX</v>
          </cell>
          <cell r="C2863" t="str">
            <v xml:space="preserve">UN    </v>
          </cell>
          <cell r="D2863" t="str">
            <v>CR</v>
          </cell>
          <cell r="E2863" t="str">
            <v>966,15</v>
          </cell>
        </row>
        <row r="2864">
          <cell r="A2864">
            <v>42249</v>
          </cell>
          <cell r="B2864" t="str">
            <v>LUMINARIA DE LED PARA ILUMINACAO PUBLICA, DE 240 W ATE 350 W, INVOLUCRO EM ALUMINIO OU ACO INOX</v>
          </cell>
          <cell r="C2864" t="str">
            <v xml:space="preserve">UN    </v>
          </cell>
          <cell r="D2864" t="str">
            <v>CR</v>
          </cell>
          <cell r="E2864" t="str">
            <v>1.600,58</v>
          </cell>
        </row>
        <row r="2865">
          <cell r="A2865">
            <v>42244</v>
          </cell>
          <cell r="B2865" t="str">
            <v>LUMINARIA DE LED PARA ILUMINACAO PUBLICA, DE 33 W ATE 50 W, INVOLUCRO EM ALUMINIO OU ACO INOX</v>
          </cell>
          <cell r="C2865" t="str">
            <v xml:space="preserve">UN    </v>
          </cell>
          <cell r="D2865" t="str">
            <v>CR</v>
          </cell>
          <cell r="E2865" t="str">
            <v>249,96</v>
          </cell>
        </row>
        <row r="2866">
          <cell r="A2866">
            <v>42245</v>
          </cell>
          <cell r="B2866" t="str">
            <v>LUMINARIA DE LED PARA ILUMINACAO PUBLICA, DE 51 W ATE 67 W, INVOLUCRO EM ALUMINIO OU ACO INOX</v>
          </cell>
          <cell r="C2866" t="str">
            <v xml:space="preserve">UN    </v>
          </cell>
          <cell r="D2866" t="str">
            <v>CR</v>
          </cell>
          <cell r="E2866" t="str">
            <v>461,26</v>
          </cell>
        </row>
        <row r="2867">
          <cell r="A2867">
            <v>42246</v>
          </cell>
          <cell r="B2867" t="str">
            <v>LUMINARIA DE LED PARA ILUMINACAO PUBLICA, DE 68 W ATE 97 W, INVOLUCRO EM ALUMINIO OU ACO INOX</v>
          </cell>
          <cell r="C2867" t="str">
            <v xml:space="preserve">UN    </v>
          </cell>
          <cell r="D2867" t="str">
            <v>CR</v>
          </cell>
          <cell r="E2867" t="str">
            <v>510,59</v>
          </cell>
        </row>
        <row r="2868">
          <cell r="A2868">
            <v>42243</v>
          </cell>
          <cell r="B2868" t="str">
            <v>LUMINARIA DE LED PARA ILUMINACAO PUBLICA, DE 98 W ATE 137 W, INVOLUCRO EM ALUMINIO OU ACO INOX</v>
          </cell>
          <cell r="C2868" t="str">
            <v xml:space="preserve">UN    </v>
          </cell>
          <cell r="D2868" t="str">
            <v>CR</v>
          </cell>
          <cell r="E2868" t="str">
            <v>615,68</v>
          </cell>
        </row>
        <row r="2869">
          <cell r="A2869">
            <v>38889</v>
          </cell>
          <cell r="B2869" t="str">
            <v>LUMINARIA DE SOBREPOR EM CHAPA DE ACO COM ALETAS PLASTICAS, PARA 1 LAMPADA, BASE E27, POTENCIA MAXIMA 40/60 W (NAO INCLUI LAMPADA)</v>
          </cell>
          <cell r="C2869" t="str">
            <v xml:space="preserve">UN    </v>
          </cell>
          <cell r="D2869" t="str">
            <v>AS</v>
          </cell>
          <cell r="E2869" t="str">
            <v>35,43</v>
          </cell>
        </row>
        <row r="2870">
          <cell r="A2870">
            <v>38784</v>
          </cell>
          <cell r="B2870" t="str">
            <v>LUMINARIA DE SOBREPOR EM CHAPA DE ACO COM ALETAS PLASTICAS, PARA 2 LAMPADAS, BASE E27, POTENCIA MAXIMA 40/60 W (NAO INCLUI LAMPADAS)</v>
          </cell>
          <cell r="C2870" t="str">
            <v xml:space="preserve">UN    </v>
          </cell>
          <cell r="D2870" t="str">
            <v>AS</v>
          </cell>
          <cell r="E2870" t="str">
            <v>47,40</v>
          </cell>
        </row>
        <row r="2871">
          <cell r="A2871">
            <v>3788</v>
          </cell>
          <cell r="B2871" t="str">
            <v>LUMINARIA DE SOBREPOR EM CHAPA DE ACO PARA 1 LAMPADA FLUORESCENTE DE *18* W, ALETADA, COMPLETA (LAMPADA E REATOR INCLUSOS)</v>
          </cell>
          <cell r="C2871" t="str">
            <v xml:space="preserve">UN    </v>
          </cell>
          <cell r="D2871" t="str">
            <v>AS</v>
          </cell>
          <cell r="E2871" t="str">
            <v>49,39</v>
          </cell>
        </row>
        <row r="2872">
          <cell r="A2872">
            <v>12230</v>
          </cell>
          <cell r="B2872" t="str">
            <v>LUMINARIA DE SOBREPOR EM CHAPA DE ACO PARA 1 LAMPADA FLUORESCENTE DE *18* W, PERFIL COMERCIAL (NAO INCLUI REATOR E LAMPADA)</v>
          </cell>
          <cell r="C2872" t="str">
            <v xml:space="preserve">UN    </v>
          </cell>
          <cell r="D2872" t="str">
            <v>AS</v>
          </cell>
          <cell r="E2872" t="str">
            <v>12,70</v>
          </cell>
        </row>
        <row r="2873">
          <cell r="A2873">
            <v>3780</v>
          </cell>
          <cell r="B2873" t="str">
            <v>LUMINARIA DE SOBREPOR EM CHAPA DE ACO PARA 1 LAMPADA FLUORESCENTE DE *36* W, ALETADA, COMPLETA (LAMPADA E REATOR INCLUSOS)</v>
          </cell>
          <cell r="C2873" t="str">
            <v xml:space="preserve">UN    </v>
          </cell>
          <cell r="D2873" t="str">
            <v>AS</v>
          </cell>
          <cell r="E2873" t="str">
            <v>72,88</v>
          </cell>
        </row>
        <row r="2874">
          <cell r="A2874">
            <v>12231</v>
          </cell>
          <cell r="B2874" t="str">
            <v>LUMINARIA DE SOBREPOR EM CHAPA DE ACO PARA 1 LAMPADA FLUORESCENTE DE *36* W, PERFIL COMERCIAL (NAO INCLUI REATOR E LAMPADA)</v>
          </cell>
          <cell r="C2874" t="str">
            <v xml:space="preserve">UN    </v>
          </cell>
          <cell r="D2874" t="str">
            <v>AS</v>
          </cell>
          <cell r="E2874" t="str">
            <v>21,13</v>
          </cell>
        </row>
        <row r="2875">
          <cell r="A2875">
            <v>3811</v>
          </cell>
          <cell r="B2875" t="str">
            <v>LUMINARIA DE SOBREPOR EM CHAPA DE ACO PARA 2 LAMPADAS FLUORESCENTES DE *18* W, ALETADA, COMPLETA (LAMPADAS E REATOR INCLUSOS)</v>
          </cell>
          <cell r="C2875" t="str">
            <v xml:space="preserve">UN    </v>
          </cell>
          <cell r="D2875" t="str">
            <v>AS</v>
          </cell>
          <cell r="E2875" t="str">
            <v>68,45</v>
          </cell>
        </row>
        <row r="2876">
          <cell r="A2876">
            <v>12232</v>
          </cell>
          <cell r="B2876" t="str">
            <v>LUMINARIA DE SOBREPOR EM CHAPA DE ACO PARA 2 LAMPADAS FLUORESCENTES DE *18* W, PERFIL COMERCIAL (NAO INCLUI REATOR E LAMPADAS)</v>
          </cell>
          <cell r="C2876" t="str">
            <v xml:space="preserve">UN    </v>
          </cell>
          <cell r="D2876" t="str">
            <v>AS</v>
          </cell>
          <cell r="E2876" t="str">
            <v>22,13</v>
          </cell>
        </row>
        <row r="2877">
          <cell r="A2877">
            <v>3799</v>
          </cell>
          <cell r="B2877" t="str">
            <v>LUMINARIA DE SOBREPOR EM CHAPA DE ACO PARA 2 LAMPADAS FLUORESCENTES DE *36* W, ALETADA, COMPLETA (LAMPADAS E REATOR INCLUSOS)</v>
          </cell>
          <cell r="C2877" t="str">
            <v xml:space="preserve">UN    </v>
          </cell>
          <cell r="D2877" t="str">
            <v>AS</v>
          </cell>
          <cell r="E2877" t="str">
            <v>96,81</v>
          </cell>
        </row>
        <row r="2878">
          <cell r="A2878">
            <v>12239</v>
          </cell>
          <cell r="B2878" t="str">
            <v>LUMINARIA DE SOBREPOR EM CHAPA DE ACO PARA 2 LAMPADAS FLUORESCENTES DE *36* W, PERFIL COMERCIAL (NAO INCLUI REATOR E LAMPADAS)</v>
          </cell>
          <cell r="C2878" t="str">
            <v xml:space="preserve">UN    </v>
          </cell>
          <cell r="D2878" t="str">
            <v>AS</v>
          </cell>
          <cell r="E2878" t="str">
            <v>28,98</v>
          </cell>
        </row>
        <row r="2879">
          <cell r="A2879">
            <v>38773</v>
          </cell>
          <cell r="B2879" t="str">
            <v>LUMINARIA DE TETO PLAFON/PLAFONIER EM PLASTICO COM BASE E27, POTENCIA MAXIMA 60 W (NAO INCLUI LAMPADA)</v>
          </cell>
          <cell r="C2879" t="str">
            <v xml:space="preserve">UN    </v>
          </cell>
          <cell r="D2879" t="str">
            <v>AS</v>
          </cell>
          <cell r="E2879" t="str">
            <v>4,65</v>
          </cell>
        </row>
        <row r="2880">
          <cell r="A2880">
            <v>12271</v>
          </cell>
          <cell r="B2880" t="str">
            <v>LUMINARIA DUPLA P/SINALIZACAO, TIPO WETZEL AS-2/110 OU EQUIV</v>
          </cell>
          <cell r="C2880" t="str">
            <v xml:space="preserve">UN    </v>
          </cell>
          <cell r="D2880" t="str">
            <v>AS</v>
          </cell>
          <cell r="E2880" t="str">
            <v>259,22</v>
          </cell>
        </row>
        <row r="2881">
          <cell r="A2881">
            <v>38785</v>
          </cell>
          <cell r="B2881" t="str">
            <v>LUMINARIA HERMETICA IP-65 PARA 2 DUAS LAMPADAS DE 14/16/18/20 W (NAO INCLUI REATOR E LAMPADAS)</v>
          </cell>
          <cell r="C2881" t="str">
            <v xml:space="preserve">UN    </v>
          </cell>
          <cell r="D2881" t="str">
            <v>AS</v>
          </cell>
          <cell r="E2881" t="str">
            <v>122,72</v>
          </cell>
        </row>
        <row r="2882">
          <cell r="A2882">
            <v>38786</v>
          </cell>
          <cell r="B2882" t="str">
            <v>LUMINARIA HERMETICA IP-65 PARA 2 DUAS LAMPADAS DE 28/32/36/40 W (NAO INCLUI REATOR E LAMPADAS)</v>
          </cell>
          <cell r="C2882" t="str">
            <v xml:space="preserve">UN    </v>
          </cell>
          <cell r="D2882" t="str">
            <v>AS</v>
          </cell>
          <cell r="E2882" t="str">
            <v>151,17</v>
          </cell>
        </row>
        <row r="2883">
          <cell r="A2883">
            <v>39385</v>
          </cell>
          <cell r="B2883" t="str">
            <v>LUMINARIA LED PLAFON REDONDO DE SOBREPOR BIVOLT 12/13 W,  D = *17* CM</v>
          </cell>
          <cell r="C2883" t="str">
            <v xml:space="preserve">UN    </v>
          </cell>
          <cell r="D2883" t="str">
            <v>CR</v>
          </cell>
          <cell r="E2883" t="str">
            <v>22,29</v>
          </cell>
        </row>
        <row r="2884">
          <cell r="A2884">
            <v>39389</v>
          </cell>
          <cell r="B2884" t="str">
            <v>LUMINARIA LED REFLETOR RETANGULAR BIVOLT, LUZ BRANCA, 10 W</v>
          </cell>
          <cell r="C2884" t="str">
            <v xml:space="preserve">UN    </v>
          </cell>
          <cell r="D2884" t="str">
            <v>CR</v>
          </cell>
          <cell r="E2884" t="str">
            <v>24,18</v>
          </cell>
        </row>
        <row r="2885">
          <cell r="A2885">
            <v>39390</v>
          </cell>
          <cell r="B2885" t="str">
            <v>LUMINARIA LED REFLETOR RETANGULAR BIVOLT, LUZ BRANCA, 30 W</v>
          </cell>
          <cell r="C2885" t="str">
            <v xml:space="preserve">UN    </v>
          </cell>
          <cell r="D2885" t="str">
            <v>CR</v>
          </cell>
          <cell r="E2885" t="str">
            <v>50,69</v>
          </cell>
        </row>
        <row r="2886">
          <cell r="A2886">
            <v>39391</v>
          </cell>
          <cell r="B2886" t="str">
            <v>LUMINARIA LED REFLETOR RETANGULAR BIVOLT, LUZ BRANCA, 50 W</v>
          </cell>
          <cell r="C2886" t="str">
            <v xml:space="preserve">UN    </v>
          </cell>
          <cell r="D2886" t="str">
            <v>CR</v>
          </cell>
          <cell r="E2886" t="str">
            <v>56,91</v>
          </cell>
        </row>
        <row r="2887">
          <cell r="A2887">
            <v>3803</v>
          </cell>
          <cell r="B2887" t="str">
            <v>LUMINARIA PLAFON REDONDO COM VIDRO FOSCO DIAMETRO *25* CM, PARA 1 LAMPADA, BASE E27, POTENCIA MAXIMA 40/60 W (NAO INCLUI LAMPADA)</v>
          </cell>
          <cell r="C2887" t="str">
            <v xml:space="preserve">UN    </v>
          </cell>
          <cell r="D2887" t="str">
            <v>AS</v>
          </cell>
          <cell r="E2887" t="str">
            <v>43,83</v>
          </cell>
        </row>
        <row r="2888">
          <cell r="A2888">
            <v>38770</v>
          </cell>
          <cell r="B2888" t="str">
            <v>LUMINARIA PLAFON REDONDO COM VIDRO FOSCO DIAMETRO *30* CM, PARA 2 LAMPADAS, BASE E27, POTENCIA MAXIMA 40/60 W (NAO INCLUI LAMPADAS)</v>
          </cell>
          <cell r="C2888" t="str">
            <v xml:space="preserve">UN    </v>
          </cell>
          <cell r="D2888" t="str">
            <v>AS</v>
          </cell>
          <cell r="E2888" t="str">
            <v>50,75</v>
          </cell>
        </row>
        <row r="2889">
          <cell r="A2889">
            <v>12267</v>
          </cell>
          <cell r="B2889" t="str">
            <v>LUMINARIA PROVA DE TEMPO PETERCO Y.31/1</v>
          </cell>
          <cell r="C2889" t="str">
            <v xml:space="preserve">UN    </v>
          </cell>
          <cell r="D2889" t="str">
            <v>AS</v>
          </cell>
          <cell r="E2889" t="str">
            <v>148,73</v>
          </cell>
        </row>
        <row r="2890">
          <cell r="A2890">
            <v>43265</v>
          </cell>
          <cell r="B2890" t="str">
            <v>LUMINARIA SOLAR LED EXTERNA, TIPO ARANDELA DE PAREDE, EM ALUMINIO, 16 LEDS, LUZ BRANCA, *180* LUMENS, CAPACIDADE DE ILUMINACAO ATE 36 H, RETANGULAR, *13 X 9 X 7* (C X L X A), COM SENSOR DE MOVIMENTO / PRESENCA, BATERIA RECARREGAVEL COM LUZ SOLAR, RESISTEN</v>
          </cell>
          <cell r="C2890" t="str">
            <v xml:space="preserve">UN    </v>
          </cell>
          <cell r="D2890" t="str">
            <v>CR</v>
          </cell>
          <cell r="E2890" t="str">
            <v>69,70</v>
          </cell>
        </row>
        <row r="2891">
          <cell r="A2891">
            <v>12266</v>
          </cell>
          <cell r="B2891" t="str">
            <v>LUMINARIA SPOT DE SOBREPOR EM ALUMINIO COM ALETA PLASTICA PARA 1 LAMPADA, BASE E27, POTENCIA MAXIMA 40/60 W (NAO INCLUI LAMPADA)</v>
          </cell>
          <cell r="C2891" t="str">
            <v xml:space="preserve">UN    </v>
          </cell>
          <cell r="D2891" t="str">
            <v>AS</v>
          </cell>
          <cell r="E2891" t="str">
            <v>76,12</v>
          </cell>
        </row>
        <row r="2892">
          <cell r="A2892">
            <v>39378</v>
          </cell>
          <cell r="B2892" t="str">
            <v>LUMINARIA SPOT DE SOBREPOR EM ALUMINIO COM ALETA PLASTICA PARA 2 LAMPADAS, BASE E27, POTENCIA MAXIMA 40/60 W (NAO INCLUI LAMPADA)</v>
          </cell>
          <cell r="C2892" t="str">
            <v xml:space="preserve">UN    </v>
          </cell>
          <cell r="D2892" t="str">
            <v>AS</v>
          </cell>
          <cell r="E2892" t="str">
            <v>53,97</v>
          </cell>
        </row>
        <row r="2893">
          <cell r="A2893">
            <v>43543</v>
          </cell>
          <cell r="B2893" t="str">
            <v>LUMINARIA TIPO TARTARUGA A PROVA DE TEMPO, GASES, VAPOR E PO, EM ALUMINIO, COM GRADE, BASE E27, POTENCIA MAXIMA 100 W - REF Y 25/1 (NAO INCLUI LAMPADA)</v>
          </cell>
          <cell r="C2893" t="str">
            <v xml:space="preserve">UN    </v>
          </cell>
          <cell r="D2893" t="str">
            <v>AS</v>
          </cell>
          <cell r="E2893" t="str">
            <v>112,44</v>
          </cell>
        </row>
        <row r="2894">
          <cell r="A2894">
            <v>38775</v>
          </cell>
          <cell r="B2894" t="str">
            <v>LUMINARIA TIPO TARTARUGA PARA AREA EXTERNA EM ALUMINIO, COM GRADE, PARA 1 LAMPADA, BASE E27, POTENCIA MAXIMA 40/60 W (NAO INCLUI LAMPADA)</v>
          </cell>
          <cell r="C2894" t="str">
            <v xml:space="preserve">UN    </v>
          </cell>
          <cell r="D2894" t="str">
            <v>AS</v>
          </cell>
          <cell r="E2894" t="str">
            <v>57,22</v>
          </cell>
        </row>
        <row r="2895">
          <cell r="A2895">
            <v>21119</v>
          </cell>
          <cell r="B2895" t="str">
            <v>LUVA CPVC, SOLDAVEL, 15 MM, PARA AGUA QUENTE PREDIAL</v>
          </cell>
          <cell r="C2895" t="str">
            <v xml:space="preserve">UN    </v>
          </cell>
          <cell r="D2895" t="str">
            <v>CR</v>
          </cell>
          <cell r="E2895" t="str">
            <v>1,53</v>
          </cell>
        </row>
        <row r="2896">
          <cell r="A2896">
            <v>37974</v>
          </cell>
          <cell r="B2896" t="str">
            <v>LUVA CPVC, SOLDAVEL, 22 MM, PARA AGUA QUENTE PREDIAL</v>
          </cell>
          <cell r="C2896" t="str">
            <v xml:space="preserve">UN    </v>
          </cell>
          <cell r="D2896" t="str">
            <v>CR</v>
          </cell>
          <cell r="E2896" t="str">
            <v>2,27</v>
          </cell>
        </row>
        <row r="2897">
          <cell r="A2897">
            <v>37975</v>
          </cell>
          <cell r="B2897" t="str">
            <v>LUVA CPVC, SOLDAVEL, 28 MM, PARA AGUA QUENTE PREDIAL</v>
          </cell>
          <cell r="C2897" t="str">
            <v xml:space="preserve">UN    </v>
          </cell>
          <cell r="D2897" t="str">
            <v>CR</v>
          </cell>
          <cell r="E2897" t="str">
            <v>4,62</v>
          </cell>
        </row>
        <row r="2898">
          <cell r="A2898">
            <v>37976</v>
          </cell>
          <cell r="B2898" t="str">
            <v>LUVA CPVC, SOLDAVEL, 35 MM, PARA AGUA QUENTE PREDIAL</v>
          </cell>
          <cell r="C2898" t="str">
            <v xml:space="preserve">UN    </v>
          </cell>
          <cell r="D2898" t="str">
            <v>CR</v>
          </cell>
          <cell r="E2898" t="str">
            <v>9,48</v>
          </cell>
        </row>
        <row r="2899">
          <cell r="A2899">
            <v>37977</v>
          </cell>
          <cell r="B2899" t="str">
            <v>LUVA CPVC, SOLDAVEL, 42 MM, PARA AGUA QUENTE PREDIAL</v>
          </cell>
          <cell r="C2899" t="str">
            <v xml:space="preserve">UN    </v>
          </cell>
          <cell r="D2899" t="str">
            <v>CR</v>
          </cell>
          <cell r="E2899" t="str">
            <v>13,03</v>
          </cell>
        </row>
        <row r="2900">
          <cell r="A2900">
            <v>37978</v>
          </cell>
          <cell r="B2900" t="str">
            <v>LUVA CPVC, SOLDAVEL, 54 MM, PARA AGUA QUENTE PREDIAL</v>
          </cell>
          <cell r="C2900" t="str">
            <v xml:space="preserve">UN    </v>
          </cell>
          <cell r="D2900" t="str">
            <v>CR</v>
          </cell>
          <cell r="E2900" t="str">
            <v>26,42</v>
          </cell>
        </row>
        <row r="2901">
          <cell r="A2901">
            <v>37979</v>
          </cell>
          <cell r="B2901" t="str">
            <v>LUVA CPVC, SOLDAVEL, 73 MM, PARA AGUA QUENTE PREDIAL</v>
          </cell>
          <cell r="C2901" t="str">
            <v xml:space="preserve">UN    </v>
          </cell>
          <cell r="D2901" t="str">
            <v>CR</v>
          </cell>
          <cell r="E2901" t="str">
            <v>113,52</v>
          </cell>
        </row>
        <row r="2902">
          <cell r="A2902">
            <v>37980</v>
          </cell>
          <cell r="B2902" t="str">
            <v>LUVA CPVC, SOLDAVEL, 89 MM, PARA AGUA QUENTE PREDIAL</v>
          </cell>
          <cell r="C2902" t="str">
            <v xml:space="preserve">UN    </v>
          </cell>
          <cell r="D2902" t="str">
            <v>CR</v>
          </cell>
          <cell r="E2902" t="str">
            <v>127,58</v>
          </cell>
        </row>
        <row r="2903">
          <cell r="A2903">
            <v>36147</v>
          </cell>
          <cell r="B2903" t="str">
            <v>LUVA DE BORRACHA ISOLANTE PARA ALTA TENSAO, RESISTENTE A OZONIO, TENSAO DE ENSAIO 2,5 KV (PAR)</v>
          </cell>
          <cell r="C2903" t="str">
            <v xml:space="preserve">PAR   </v>
          </cell>
          <cell r="D2903" t="str">
            <v>CR</v>
          </cell>
          <cell r="E2903" t="str">
            <v>320,35</v>
          </cell>
        </row>
        <row r="2904">
          <cell r="A2904">
            <v>12731</v>
          </cell>
          <cell r="B2904" t="str">
            <v>LUVA DE COBRE (REF 600) SEM ANEL DE SOLDA, BOLSA X BOLSA, 104 MM</v>
          </cell>
          <cell r="C2904" t="str">
            <v xml:space="preserve">UN    </v>
          </cell>
          <cell r="D2904" t="str">
            <v>CR</v>
          </cell>
          <cell r="E2904" t="str">
            <v>250,45</v>
          </cell>
        </row>
        <row r="2905">
          <cell r="A2905">
            <v>12723</v>
          </cell>
          <cell r="B2905" t="str">
            <v>LUVA DE COBRE (REF 600) SEM ANEL DE SOLDA, BOLSA X BOLSA, 15 MM</v>
          </cell>
          <cell r="C2905" t="str">
            <v xml:space="preserve">UN    </v>
          </cell>
          <cell r="D2905" t="str">
            <v>CR</v>
          </cell>
          <cell r="E2905" t="str">
            <v>1,94</v>
          </cell>
        </row>
        <row r="2906">
          <cell r="A2906">
            <v>12724</v>
          </cell>
          <cell r="B2906" t="str">
            <v>LUVA DE COBRE (REF 600) SEM ANEL DE SOLDA, BOLSA X BOLSA, 22 MM</v>
          </cell>
          <cell r="C2906" t="str">
            <v xml:space="preserve">UN    </v>
          </cell>
          <cell r="D2906" t="str">
            <v>CR</v>
          </cell>
          <cell r="E2906" t="str">
            <v>3,73</v>
          </cell>
        </row>
        <row r="2907">
          <cell r="A2907">
            <v>12725</v>
          </cell>
          <cell r="B2907" t="str">
            <v>LUVA DE COBRE (REF 600) SEM ANEL DE SOLDA, BOLSA X BOLSA, 28 MM</v>
          </cell>
          <cell r="C2907" t="str">
            <v xml:space="preserve">UN    </v>
          </cell>
          <cell r="D2907" t="str">
            <v>CR</v>
          </cell>
          <cell r="E2907" t="str">
            <v>7,48</v>
          </cell>
        </row>
        <row r="2908">
          <cell r="A2908">
            <v>12726</v>
          </cell>
          <cell r="B2908" t="str">
            <v>LUVA DE COBRE (REF 600) SEM ANEL DE SOLDA, BOLSA X BOLSA, 35 MM</v>
          </cell>
          <cell r="C2908" t="str">
            <v xml:space="preserve">UN    </v>
          </cell>
          <cell r="D2908" t="str">
            <v>CR</v>
          </cell>
          <cell r="E2908" t="str">
            <v>16,52</v>
          </cell>
        </row>
        <row r="2909">
          <cell r="A2909">
            <v>12727</v>
          </cell>
          <cell r="B2909" t="str">
            <v>LUVA DE COBRE (REF 600) SEM ANEL DE SOLDA, BOLSA X BOLSA, 42 MM</v>
          </cell>
          <cell r="C2909" t="str">
            <v xml:space="preserve">UN    </v>
          </cell>
          <cell r="D2909" t="str">
            <v>CR</v>
          </cell>
          <cell r="E2909" t="str">
            <v>20,95</v>
          </cell>
        </row>
        <row r="2910">
          <cell r="A2910">
            <v>12728</v>
          </cell>
          <cell r="B2910" t="str">
            <v>LUVA DE COBRE (REF 600) SEM ANEL DE SOLDA, BOLSA X BOLSA, 54 MM</v>
          </cell>
          <cell r="C2910" t="str">
            <v xml:space="preserve">UN    </v>
          </cell>
          <cell r="D2910" t="str">
            <v>CR</v>
          </cell>
          <cell r="E2910" t="str">
            <v>34,22</v>
          </cell>
        </row>
        <row r="2911">
          <cell r="A2911">
            <v>12729</v>
          </cell>
          <cell r="B2911" t="str">
            <v>LUVA DE COBRE (REF 600) SEM ANEL DE SOLDA, BOLSA X BOLSA, 66 MM</v>
          </cell>
          <cell r="C2911" t="str">
            <v xml:space="preserve">UN    </v>
          </cell>
          <cell r="D2911" t="str">
            <v>CR</v>
          </cell>
          <cell r="E2911" t="str">
            <v>112,18</v>
          </cell>
        </row>
        <row r="2912">
          <cell r="A2912">
            <v>12730</v>
          </cell>
          <cell r="B2912" t="str">
            <v>LUVA DE COBRE (REF 600) SEM ANEL DE SOLDA, BOLSA X BOLSA, 79 MM</v>
          </cell>
          <cell r="C2912" t="str">
            <v xml:space="preserve">UN    </v>
          </cell>
          <cell r="D2912" t="str">
            <v>CR</v>
          </cell>
          <cell r="E2912" t="str">
            <v>171,75</v>
          </cell>
        </row>
        <row r="2913">
          <cell r="A2913">
            <v>3840</v>
          </cell>
          <cell r="B2913" t="str">
            <v>LUVA DE CORRER DEFOFO, PVC, JE, DN 100 MM</v>
          </cell>
          <cell r="C2913" t="str">
            <v xml:space="preserve">UN    </v>
          </cell>
          <cell r="D2913" t="str">
            <v>AS</v>
          </cell>
          <cell r="E2913" t="str">
            <v>52,00</v>
          </cell>
        </row>
        <row r="2914">
          <cell r="A2914">
            <v>3838</v>
          </cell>
          <cell r="B2914" t="str">
            <v>LUVA DE CORRER DEFOFO, PVC, JE, DN 150 MM</v>
          </cell>
          <cell r="C2914" t="str">
            <v xml:space="preserve">UN    </v>
          </cell>
          <cell r="D2914" t="str">
            <v>AS</v>
          </cell>
          <cell r="E2914" t="str">
            <v>114,77</v>
          </cell>
        </row>
        <row r="2915">
          <cell r="A2915">
            <v>3844</v>
          </cell>
          <cell r="B2915" t="str">
            <v>LUVA DE CORRER DEFOFO, PVC, JE, DN 200 MM</v>
          </cell>
          <cell r="C2915" t="str">
            <v xml:space="preserve">UN    </v>
          </cell>
          <cell r="D2915" t="str">
            <v>AS</v>
          </cell>
          <cell r="E2915" t="str">
            <v>204,72</v>
          </cell>
        </row>
        <row r="2916">
          <cell r="A2916">
            <v>3839</v>
          </cell>
          <cell r="B2916" t="str">
            <v>LUVA DE CORRER DEFOFO, PVC, JE, DN 250 MM</v>
          </cell>
          <cell r="C2916" t="str">
            <v xml:space="preserve">UN    </v>
          </cell>
          <cell r="D2916" t="str">
            <v>AS</v>
          </cell>
          <cell r="E2916" t="str">
            <v>372,89</v>
          </cell>
        </row>
        <row r="2917">
          <cell r="A2917">
            <v>3843</v>
          </cell>
          <cell r="B2917" t="str">
            <v>LUVA DE CORRER DEFOFO, PVC, JE, DN 300 MM</v>
          </cell>
          <cell r="C2917" t="str">
            <v xml:space="preserve">UN    </v>
          </cell>
          <cell r="D2917" t="str">
            <v>AS</v>
          </cell>
          <cell r="E2917" t="str">
            <v>511,80</v>
          </cell>
        </row>
        <row r="2918">
          <cell r="A2918">
            <v>3900</v>
          </cell>
          <cell r="B2918" t="str">
            <v>LUVA DE CORRER PARA TUBO ROSCAVEL, PVC, 1 1/2", PARA AGUA FRIA PREDIAL</v>
          </cell>
          <cell r="C2918" t="str">
            <v xml:space="preserve">UN    </v>
          </cell>
          <cell r="D2918" t="str">
            <v>CR</v>
          </cell>
          <cell r="E2918" t="str">
            <v>44,04</v>
          </cell>
        </row>
        <row r="2919">
          <cell r="A2919">
            <v>3846</v>
          </cell>
          <cell r="B2919" t="str">
            <v>LUVA DE CORRER PARA TUBO ROSCAVEL, PVC, 1/2", PARA AGUA FRIA PREDIAL</v>
          </cell>
          <cell r="C2919" t="str">
            <v xml:space="preserve">UN    </v>
          </cell>
          <cell r="D2919" t="str">
            <v>CR</v>
          </cell>
          <cell r="E2919" t="str">
            <v>13,88</v>
          </cell>
        </row>
        <row r="2920">
          <cell r="A2920">
            <v>3886</v>
          </cell>
          <cell r="B2920" t="str">
            <v>LUVA DE CORRER PARA TUBO ROSCAVEL, PVC, 3/4", PARA AGUA FRIA PREDIAL</v>
          </cell>
          <cell r="C2920" t="str">
            <v xml:space="preserve">UN    </v>
          </cell>
          <cell r="D2920" t="str">
            <v>CR</v>
          </cell>
          <cell r="E2920" t="str">
            <v>14,62</v>
          </cell>
        </row>
        <row r="2921">
          <cell r="A2921">
            <v>3854</v>
          </cell>
          <cell r="B2921" t="str">
            <v>LUVA DE CORRER PARA TUBO SOLDAVEL, PVC, 20 MM, PARA AGUA FRIA PREDIAL</v>
          </cell>
          <cell r="C2921" t="str">
            <v xml:space="preserve">UN    </v>
          </cell>
          <cell r="D2921" t="str">
            <v>CR</v>
          </cell>
          <cell r="E2921" t="str">
            <v>8,12</v>
          </cell>
        </row>
        <row r="2922">
          <cell r="A2922">
            <v>3873</v>
          </cell>
          <cell r="B2922" t="str">
            <v>LUVA DE CORRER PARA TUBO SOLDAVEL, PVC, 25 MM, PARA AGUA FRIA PREDIAL</v>
          </cell>
          <cell r="C2922" t="str">
            <v xml:space="preserve">UN    </v>
          </cell>
          <cell r="D2922" t="str">
            <v>CR</v>
          </cell>
          <cell r="E2922" t="str">
            <v>10,75</v>
          </cell>
        </row>
        <row r="2923">
          <cell r="A2923">
            <v>38021</v>
          </cell>
          <cell r="B2923" t="str">
            <v>LUVA DE CORRER PARA TUBO SOLDAVEL, PVC, 32 MM, PARA AGUA FRIA PREDIAL</v>
          </cell>
          <cell r="C2923" t="str">
            <v xml:space="preserve">UN    </v>
          </cell>
          <cell r="D2923" t="str">
            <v>CR</v>
          </cell>
          <cell r="E2923" t="str">
            <v>25,71</v>
          </cell>
        </row>
        <row r="2924">
          <cell r="A2924">
            <v>3847</v>
          </cell>
          <cell r="B2924" t="str">
            <v>LUVA DE CORRER PARA TUBO SOLDAVEL, PVC, 50 MM, PARA AGUA FRIA PREDIAL</v>
          </cell>
          <cell r="C2924" t="str">
            <v xml:space="preserve">UN    </v>
          </cell>
          <cell r="D2924" t="str">
            <v>CR</v>
          </cell>
          <cell r="E2924" t="str">
            <v>29,19</v>
          </cell>
        </row>
        <row r="2925">
          <cell r="A2925">
            <v>38022</v>
          </cell>
          <cell r="B2925" t="str">
            <v>LUVA DE CORRER PARA TUBO SOLDAVEL, PVC, 60 MM, PARA AGUA FRIA PREDIAL</v>
          </cell>
          <cell r="C2925" t="str">
            <v xml:space="preserve">UN    </v>
          </cell>
          <cell r="D2925" t="str">
            <v>CR</v>
          </cell>
          <cell r="E2925" t="str">
            <v>45,60</v>
          </cell>
        </row>
        <row r="2926">
          <cell r="A2926">
            <v>3833</v>
          </cell>
          <cell r="B2926" t="str">
            <v>LUVA DE CORRER PVC, JE, DN 100 MM, PARA REDE COLETORA DE ESGOTO (NBR 10569)</v>
          </cell>
          <cell r="C2926" t="str">
            <v xml:space="preserve">UN    </v>
          </cell>
          <cell r="D2926" t="str">
            <v>AS</v>
          </cell>
          <cell r="E2926" t="str">
            <v>23,62</v>
          </cell>
        </row>
        <row r="2927">
          <cell r="A2927">
            <v>3835</v>
          </cell>
          <cell r="B2927" t="str">
            <v>LUVA DE CORRER PVC, JE, DN 150 MM, PARA REDE COLETORA DE ESGOTO (NBR 10569)</v>
          </cell>
          <cell r="C2927" t="str">
            <v xml:space="preserve">UN    </v>
          </cell>
          <cell r="D2927" t="str">
            <v>AS</v>
          </cell>
          <cell r="E2927" t="str">
            <v>76,90</v>
          </cell>
        </row>
        <row r="2928">
          <cell r="A2928">
            <v>3836</v>
          </cell>
          <cell r="B2928" t="str">
            <v>LUVA DE CORRER PVC, JE, DN 200 MM, PARA REDE COLETORA DE ESGOTO (NBR 10569)</v>
          </cell>
          <cell r="C2928" t="str">
            <v xml:space="preserve">UN    </v>
          </cell>
          <cell r="D2928" t="str">
            <v>AS</v>
          </cell>
          <cell r="E2928" t="str">
            <v>165,51</v>
          </cell>
        </row>
        <row r="2929">
          <cell r="A2929">
            <v>3830</v>
          </cell>
          <cell r="B2929" t="str">
            <v>LUVA DE CORRER PVC, JE, DN 250 MM, PARA REDE COLETORA DE ESGOTO (NBR 10569)</v>
          </cell>
          <cell r="C2929" t="str">
            <v xml:space="preserve">UN    </v>
          </cell>
          <cell r="D2929" t="str">
            <v>AS</v>
          </cell>
          <cell r="E2929" t="str">
            <v>270,61</v>
          </cell>
        </row>
        <row r="2930">
          <cell r="A2930">
            <v>3831</v>
          </cell>
          <cell r="B2930" t="str">
            <v>LUVA DE CORRER PVC, JE, DN 300 MM, PARA REDE COLETORA DE ESGOTO (NBR 10569)</v>
          </cell>
          <cell r="C2930" t="str">
            <v xml:space="preserve">UN    </v>
          </cell>
          <cell r="D2930" t="str">
            <v>AS</v>
          </cell>
          <cell r="E2930" t="str">
            <v>452,37</v>
          </cell>
        </row>
        <row r="2931">
          <cell r="A2931">
            <v>37981</v>
          </cell>
          <cell r="B2931" t="str">
            <v>LUVA DE CORRER, CPVC, SOLDAVEL, 15 MM, PARA AGUA QUENTE PREDIAL</v>
          </cell>
          <cell r="C2931" t="str">
            <v xml:space="preserve">UN    </v>
          </cell>
          <cell r="D2931" t="str">
            <v>CR</v>
          </cell>
          <cell r="E2931" t="str">
            <v>5,20</v>
          </cell>
        </row>
        <row r="2932">
          <cell r="A2932">
            <v>37982</v>
          </cell>
          <cell r="B2932" t="str">
            <v>LUVA DE CORRER, CPVC, SOLDAVEL, 22 MM, PARA AGUA QUENTE PREDIAL</v>
          </cell>
          <cell r="C2932" t="str">
            <v xml:space="preserve">UN    </v>
          </cell>
          <cell r="D2932" t="str">
            <v>CR</v>
          </cell>
          <cell r="E2932" t="str">
            <v>7,90</v>
          </cell>
        </row>
        <row r="2933">
          <cell r="A2933">
            <v>37983</v>
          </cell>
          <cell r="B2933" t="str">
            <v>LUVA DE CORRER, CPVC, SOLDAVEL, 28 MM, PARA AGUA QUENTE PREDIAL</v>
          </cell>
          <cell r="C2933" t="str">
            <v xml:space="preserve">UN    </v>
          </cell>
          <cell r="D2933" t="str">
            <v>CR</v>
          </cell>
          <cell r="E2933" t="str">
            <v>11,06</v>
          </cell>
        </row>
        <row r="2934">
          <cell r="A2934">
            <v>37984</v>
          </cell>
          <cell r="B2934" t="str">
            <v>LUVA DE CORRER, CPVC, SOLDAVEL, 35 MM, PARA AGUA QUENTE PREDIAL</v>
          </cell>
          <cell r="C2934" t="str">
            <v xml:space="preserve">UN    </v>
          </cell>
          <cell r="D2934" t="str">
            <v>CR</v>
          </cell>
          <cell r="E2934" t="str">
            <v>19,10</v>
          </cell>
        </row>
        <row r="2935">
          <cell r="A2935">
            <v>37985</v>
          </cell>
          <cell r="B2935" t="str">
            <v>LUVA DE CORRER, CPVC, SOLDAVEL, 42 MM, PARA AGUA QUENTE PREDIAL</v>
          </cell>
          <cell r="C2935" t="str">
            <v xml:space="preserve">UN    </v>
          </cell>
          <cell r="D2935" t="str">
            <v>CR</v>
          </cell>
          <cell r="E2935" t="str">
            <v>26,75</v>
          </cell>
        </row>
        <row r="2936">
          <cell r="A2936">
            <v>3826</v>
          </cell>
          <cell r="B2936" t="str">
            <v>LUVA DE CORRER, PVC PBA, JE, DN 100 / DE 110 MM, PARA REDE AGUA (NBR 10351)</v>
          </cell>
          <cell r="C2936" t="str">
            <v xml:space="preserve">UN    </v>
          </cell>
          <cell r="D2936" t="str">
            <v>AS</v>
          </cell>
          <cell r="E2936" t="str">
            <v>51,60</v>
          </cell>
        </row>
        <row r="2937">
          <cell r="A2937">
            <v>3825</v>
          </cell>
          <cell r="B2937" t="str">
            <v>LUVA DE CORRER, PVC PBA, JE, DN 50 / DE 60 MM, PARA REDE AGUA (NBR 10351)</v>
          </cell>
          <cell r="C2937" t="str">
            <v xml:space="preserve">UN    </v>
          </cell>
          <cell r="D2937" t="str">
            <v>AS</v>
          </cell>
          <cell r="E2937" t="str">
            <v>14,84</v>
          </cell>
        </row>
        <row r="2938">
          <cell r="A2938">
            <v>3827</v>
          </cell>
          <cell r="B2938" t="str">
            <v>LUVA DE CORRER, PVC PBA, JE, DN 75 / DE 85 MM, PARA REDE AGUA (NBR 10351)</v>
          </cell>
          <cell r="C2938" t="str">
            <v xml:space="preserve">UN    </v>
          </cell>
          <cell r="D2938" t="str">
            <v>AS</v>
          </cell>
          <cell r="E2938" t="str">
            <v>32,42</v>
          </cell>
        </row>
        <row r="2939">
          <cell r="A2939">
            <v>20165</v>
          </cell>
          <cell r="B2939" t="str">
            <v>LUVA DE CORRER, PVC SERIE R, 100 MM, PARA ESGOTO OU AGUAS PLUVIAIS PREDIAIS</v>
          </cell>
          <cell r="C2939" t="str">
            <v xml:space="preserve">UN    </v>
          </cell>
          <cell r="D2939" t="str">
            <v>CR</v>
          </cell>
          <cell r="E2939" t="str">
            <v>21,07</v>
          </cell>
        </row>
        <row r="2940">
          <cell r="A2940">
            <v>20166</v>
          </cell>
          <cell r="B2940" t="str">
            <v>LUVA DE CORRER, PVC SERIE R, 150 MM, PARA ESGOTO OU AGUAS PLUVIAIS PREDIAIS</v>
          </cell>
          <cell r="C2940" t="str">
            <v xml:space="preserve">UN    </v>
          </cell>
          <cell r="D2940" t="str">
            <v>CR</v>
          </cell>
          <cell r="E2940" t="str">
            <v>68,10</v>
          </cell>
        </row>
        <row r="2941">
          <cell r="A2941">
            <v>20164</v>
          </cell>
          <cell r="B2941" t="str">
            <v>LUVA DE CORRER, PVC SERIE R, 75 MM, PARA ESGOTO OU AGUAS PLUVIAIS PREDIAIS</v>
          </cell>
          <cell r="C2941" t="str">
            <v xml:space="preserve">UN    </v>
          </cell>
          <cell r="D2941" t="str">
            <v>CR</v>
          </cell>
          <cell r="E2941" t="str">
            <v>11,13</v>
          </cell>
        </row>
        <row r="2942">
          <cell r="A2942">
            <v>3893</v>
          </cell>
          <cell r="B2942" t="str">
            <v>LUVA DE CORRER, PVC, DN 100 MM, PARA ESGOTO PREDIAL</v>
          </cell>
          <cell r="C2942" t="str">
            <v xml:space="preserve">UN    </v>
          </cell>
          <cell r="D2942" t="str">
            <v>CR</v>
          </cell>
          <cell r="E2942" t="str">
            <v>13,81</v>
          </cell>
        </row>
        <row r="2943">
          <cell r="A2943">
            <v>3848</v>
          </cell>
          <cell r="B2943" t="str">
            <v>LUVA DE CORRER, PVC, DN 50 MM, PARA ESGOTO PREDIAL</v>
          </cell>
          <cell r="C2943" t="str">
            <v xml:space="preserve">UN    </v>
          </cell>
          <cell r="D2943" t="str">
            <v>CR</v>
          </cell>
          <cell r="E2943" t="str">
            <v>8,39</v>
          </cell>
        </row>
        <row r="2944">
          <cell r="A2944">
            <v>3895</v>
          </cell>
          <cell r="B2944" t="str">
            <v>LUVA DE CORRER, PVC, DN 75 MM, PARA ESGOTO PREDIAL</v>
          </cell>
          <cell r="C2944" t="str">
            <v xml:space="preserve">UN    </v>
          </cell>
          <cell r="D2944" t="str">
            <v>CR</v>
          </cell>
          <cell r="E2944" t="str">
            <v>9,13</v>
          </cell>
        </row>
        <row r="2945">
          <cell r="A2945">
            <v>12404</v>
          </cell>
          <cell r="B2945" t="str">
            <v>LUVA DE FERRO GALVANIZADO, COM ROSCA BSP MACHO/FEMEA, DE 3/4"</v>
          </cell>
          <cell r="C2945" t="str">
            <v xml:space="preserve">UN    </v>
          </cell>
          <cell r="D2945" t="str">
            <v>CR</v>
          </cell>
          <cell r="E2945" t="str">
            <v>6,44</v>
          </cell>
        </row>
        <row r="2946">
          <cell r="A2946">
            <v>3939</v>
          </cell>
          <cell r="B2946" t="str">
            <v>LUVA DE FERRO GALVANIZADO, COM ROSCA BSP, DE 1 1/2"</v>
          </cell>
          <cell r="C2946" t="str">
            <v xml:space="preserve">UN    </v>
          </cell>
          <cell r="D2946" t="str">
            <v>CR</v>
          </cell>
          <cell r="E2946" t="str">
            <v>13,27</v>
          </cell>
        </row>
        <row r="2947">
          <cell r="A2947">
            <v>3911</v>
          </cell>
          <cell r="B2947" t="str">
            <v>LUVA DE FERRO GALVANIZADO, COM ROSCA BSP, DE 1 1/4"</v>
          </cell>
          <cell r="C2947" t="str">
            <v xml:space="preserve">UN    </v>
          </cell>
          <cell r="D2947" t="str">
            <v>CR</v>
          </cell>
          <cell r="E2947" t="str">
            <v>10,84</v>
          </cell>
        </row>
        <row r="2948">
          <cell r="A2948">
            <v>3908</v>
          </cell>
          <cell r="B2948" t="str">
            <v>LUVA DE FERRO GALVANIZADO, COM ROSCA BSP, DE 1/2"</v>
          </cell>
          <cell r="C2948" t="str">
            <v xml:space="preserve">UN    </v>
          </cell>
          <cell r="D2948" t="str">
            <v>CR</v>
          </cell>
          <cell r="E2948" t="str">
            <v>3,50</v>
          </cell>
        </row>
        <row r="2949">
          <cell r="A2949">
            <v>3910</v>
          </cell>
          <cell r="B2949" t="str">
            <v>LUVA DE FERRO GALVANIZADO, COM ROSCA BSP, DE 1"</v>
          </cell>
          <cell r="C2949" t="str">
            <v xml:space="preserve">UN    </v>
          </cell>
          <cell r="D2949" t="str">
            <v>CR</v>
          </cell>
          <cell r="E2949" t="str">
            <v>7,75</v>
          </cell>
        </row>
        <row r="2950">
          <cell r="A2950">
            <v>3913</v>
          </cell>
          <cell r="B2950" t="str">
            <v>LUVA DE FERRO GALVANIZADO, COM ROSCA BSP, DE 2 1/2"</v>
          </cell>
          <cell r="C2950" t="str">
            <v xml:space="preserve">UN    </v>
          </cell>
          <cell r="D2950" t="str">
            <v>CR</v>
          </cell>
          <cell r="E2950" t="str">
            <v>37,08</v>
          </cell>
        </row>
        <row r="2951">
          <cell r="A2951">
            <v>3912</v>
          </cell>
          <cell r="B2951" t="str">
            <v>LUVA DE FERRO GALVANIZADO, COM ROSCA BSP, DE 2"</v>
          </cell>
          <cell r="C2951" t="str">
            <v xml:space="preserve">UN    </v>
          </cell>
          <cell r="D2951" t="str">
            <v>CR</v>
          </cell>
          <cell r="E2951" t="str">
            <v>20,32</v>
          </cell>
        </row>
        <row r="2952">
          <cell r="A2952">
            <v>3909</v>
          </cell>
          <cell r="B2952" t="str">
            <v>LUVA DE FERRO GALVANIZADO, COM ROSCA BSP, DE 3/4"</v>
          </cell>
          <cell r="C2952" t="str">
            <v xml:space="preserve">UN    </v>
          </cell>
          <cell r="D2952" t="str">
            <v>CR</v>
          </cell>
          <cell r="E2952" t="str">
            <v>4,77</v>
          </cell>
        </row>
        <row r="2953">
          <cell r="A2953">
            <v>3914</v>
          </cell>
          <cell r="B2953" t="str">
            <v>LUVA DE FERRO GALVANIZADO, COM ROSCA BSP, DE 3"</v>
          </cell>
          <cell r="C2953" t="str">
            <v xml:space="preserve">UN    </v>
          </cell>
          <cell r="D2953" t="str">
            <v>CR</v>
          </cell>
          <cell r="E2953" t="str">
            <v>55,93</v>
          </cell>
        </row>
        <row r="2954">
          <cell r="A2954">
            <v>3915</v>
          </cell>
          <cell r="B2954" t="str">
            <v>LUVA DE FERRO GALVANIZADO, COM ROSCA BSP, DE 4"</v>
          </cell>
          <cell r="C2954" t="str">
            <v xml:space="preserve">UN    </v>
          </cell>
          <cell r="D2954" t="str">
            <v>CR</v>
          </cell>
          <cell r="E2954" t="str">
            <v>88,21</v>
          </cell>
        </row>
        <row r="2955">
          <cell r="A2955">
            <v>3916</v>
          </cell>
          <cell r="B2955" t="str">
            <v>LUVA DE FERRO GALVANIZADO, COM ROSCA BSP, DE 5"</v>
          </cell>
          <cell r="C2955" t="str">
            <v xml:space="preserve">UN    </v>
          </cell>
          <cell r="D2955" t="str">
            <v>CR</v>
          </cell>
          <cell r="E2955" t="str">
            <v>160,70</v>
          </cell>
        </row>
        <row r="2956">
          <cell r="A2956">
            <v>3917</v>
          </cell>
          <cell r="B2956" t="str">
            <v>LUVA DE FERRO GALVANIZADO, COM ROSCA BSP, DE 6"</v>
          </cell>
          <cell r="C2956" t="str">
            <v xml:space="preserve">UN    </v>
          </cell>
          <cell r="D2956" t="str">
            <v>CR</v>
          </cell>
          <cell r="E2956" t="str">
            <v>265,05</v>
          </cell>
        </row>
        <row r="2957">
          <cell r="A2957">
            <v>1904</v>
          </cell>
          <cell r="B2957" t="str">
            <v>LUVA DE PRESSAO, EM PVC, DE 20 MM, PARA ELETRODUTO FLEXIVEL</v>
          </cell>
          <cell r="C2957" t="str">
            <v xml:space="preserve">UN    </v>
          </cell>
          <cell r="D2957" t="str">
            <v>CR</v>
          </cell>
          <cell r="E2957" t="str">
            <v>0,71</v>
          </cell>
        </row>
        <row r="2958">
          <cell r="A2958">
            <v>1899</v>
          </cell>
          <cell r="B2958" t="str">
            <v>LUVA DE PRESSAO, EM PVC, DE 25 MM, PARA ELETRODUTO FLEXIVEL</v>
          </cell>
          <cell r="C2958" t="str">
            <v xml:space="preserve">UN    </v>
          </cell>
          <cell r="D2958" t="str">
            <v>CR</v>
          </cell>
          <cell r="E2958" t="str">
            <v>0,80</v>
          </cell>
        </row>
        <row r="2959">
          <cell r="A2959">
            <v>1900</v>
          </cell>
          <cell r="B2959" t="str">
            <v>LUVA DE PRESSAO, EM PVC, DE 32 MM, PARA ELETRODUTO FLEXIVEL</v>
          </cell>
          <cell r="C2959" t="str">
            <v xml:space="preserve">UN    </v>
          </cell>
          <cell r="D2959" t="str">
            <v>CR</v>
          </cell>
          <cell r="E2959" t="str">
            <v>1,30</v>
          </cell>
        </row>
        <row r="2960">
          <cell r="A2960">
            <v>12407</v>
          </cell>
          <cell r="B2960" t="str">
            <v>LUVA DE REDUCAO DE FERRO GALVANIZADO, COM ROSCA BSP MACHO/FEMEA, DE 1 1/2" X 1"</v>
          </cell>
          <cell r="C2960" t="str">
            <v xml:space="preserve">UN    </v>
          </cell>
          <cell r="D2960" t="str">
            <v>CR</v>
          </cell>
          <cell r="E2960" t="str">
            <v>20,06</v>
          </cell>
        </row>
        <row r="2961">
          <cell r="A2961">
            <v>12408</v>
          </cell>
          <cell r="B2961" t="str">
            <v>LUVA DE REDUCAO DE FERRO GALVANIZADO, COM ROSCA BSP MACHO/FEMEA, DE 1" X 1/2"</v>
          </cell>
          <cell r="C2961" t="str">
            <v xml:space="preserve">UN    </v>
          </cell>
          <cell r="D2961" t="str">
            <v>CR</v>
          </cell>
          <cell r="E2961" t="str">
            <v>11,32</v>
          </cell>
        </row>
        <row r="2962">
          <cell r="A2962">
            <v>12409</v>
          </cell>
          <cell r="B2962" t="str">
            <v>LUVA DE REDUCAO DE FERRO GALVANIZADO, COM ROSCA BSP MACHO/FEMEA, DE 1" X 3/4"</v>
          </cell>
          <cell r="C2962" t="str">
            <v xml:space="preserve">UN    </v>
          </cell>
          <cell r="D2962" t="str">
            <v>CR</v>
          </cell>
          <cell r="E2962" t="str">
            <v>11,32</v>
          </cell>
        </row>
        <row r="2963">
          <cell r="A2963">
            <v>12410</v>
          </cell>
          <cell r="B2963" t="str">
            <v>LUVA DE REDUCAO DE FERRO GALVANIZADO, COM ROSCA BSP MACHO/FEMEA, DE 3/4" X 1/2"</v>
          </cell>
          <cell r="C2963" t="str">
            <v xml:space="preserve">UN    </v>
          </cell>
          <cell r="D2963" t="str">
            <v>CR</v>
          </cell>
          <cell r="E2963" t="str">
            <v>7,80</v>
          </cell>
        </row>
        <row r="2964">
          <cell r="A2964">
            <v>3936</v>
          </cell>
          <cell r="B2964" t="str">
            <v>LUVA DE REDUCAO DE FERRO GALVANIZADO, COM ROSCA BSP, DE 1 1/2" X 1 1/4"</v>
          </cell>
          <cell r="C2964" t="str">
            <v xml:space="preserve">UN    </v>
          </cell>
          <cell r="D2964" t="str">
            <v>CR</v>
          </cell>
          <cell r="E2964" t="str">
            <v>14,09</v>
          </cell>
        </row>
        <row r="2965">
          <cell r="A2965">
            <v>3922</v>
          </cell>
          <cell r="B2965" t="str">
            <v>LUVA DE REDUCAO DE FERRO GALVANIZADO, COM ROSCA BSP, DE 1 1/2" X 1/2"</v>
          </cell>
          <cell r="C2965" t="str">
            <v xml:space="preserve">UN    </v>
          </cell>
          <cell r="D2965" t="str">
            <v>CR</v>
          </cell>
          <cell r="E2965" t="str">
            <v>12,96</v>
          </cell>
        </row>
        <row r="2966">
          <cell r="A2966">
            <v>3924</v>
          </cell>
          <cell r="B2966" t="str">
            <v>LUVA DE REDUCAO DE FERRO GALVANIZADO, COM ROSCA BSP, DE 1 1/2" X 1"</v>
          </cell>
          <cell r="C2966" t="str">
            <v xml:space="preserve">UN    </v>
          </cell>
          <cell r="D2966" t="str">
            <v>CR</v>
          </cell>
          <cell r="E2966" t="str">
            <v>14,09</v>
          </cell>
        </row>
        <row r="2967">
          <cell r="A2967">
            <v>3923</v>
          </cell>
          <cell r="B2967" t="str">
            <v>LUVA DE REDUCAO DE FERRO GALVANIZADO, COM ROSCA BSP, DE 1 1/2" X 3/4"</v>
          </cell>
          <cell r="C2967" t="str">
            <v xml:space="preserve">UN    </v>
          </cell>
          <cell r="D2967" t="str">
            <v>CR</v>
          </cell>
          <cell r="E2967" t="str">
            <v>14,09</v>
          </cell>
        </row>
        <row r="2968">
          <cell r="A2968">
            <v>3937</v>
          </cell>
          <cell r="B2968" t="str">
            <v>LUVA DE REDUCAO DE FERRO GALVANIZADO, COM ROSCA BSP, DE 1 1/4" X 1/2"</v>
          </cell>
          <cell r="C2968" t="str">
            <v xml:space="preserve">UN    </v>
          </cell>
          <cell r="D2968" t="str">
            <v>CR</v>
          </cell>
          <cell r="E2968" t="str">
            <v>11,63</v>
          </cell>
        </row>
        <row r="2969">
          <cell r="A2969">
            <v>3921</v>
          </cell>
          <cell r="B2969" t="str">
            <v>LUVA DE REDUCAO DE FERRO GALVANIZADO, COM ROSCA BSP, DE 1 1/4" X 1"</v>
          </cell>
          <cell r="C2969" t="str">
            <v xml:space="preserve">UN    </v>
          </cell>
          <cell r="D2969" t="str">
            <v>CR</v>
          </cell>
          <cell r="E2969" t="str">
            <v>11,63</v>
          </cell>
        </row>
        <row r="2970">
          <cell r="A2970">
            <v>3920</v>
          </cell>
          <cell r="B2970" t="str">
            <v>LUVA DE REDUCAO DE FERRO GALVANIZADO, COM ROSCA BSP, DE 1 1/4" X 3/4"</v>
          </cell>
          <cell r="C2970" t="str">
            <v xml:space="preserve">UN    </v>
          </cell>
          <cell r="D2970" t="str">
            <v>CR</v>
          </cell>
          <cell r="E2970" t="str">
            <v>11,63</v>
          </cell>
        </row>
        <row r="2971">
          <cell r="A2971">
            <v>3938</v>
          </cell>
          <cell r="B2971" t="str">
            <v>LUVA DE REDUCAO DE FERRO GALVANIZADO, COM ROSCA BSP, DE 1" X 1/2"</v>
          </cell>
          <cell r="C2971" t="str">
            <v xml:space="preserve">UN    </v>
          </cell>
          <cell r="D2971" t="str">
            <v>CR</v>
          </cell>
          <cell r="E2971" t="str">
            <v>7,67</v>
          </cell>
        </row>
        <row r="2972">
          <cell r="A2972">
            <v>3919</v>
          </cell>
          <cell r="B2972" t="str">
            <v>LUVA DE REDUCAO DE FERRO GALVANIZADO, COM ROSCA BSP, DE 1" X 3/4"</v>
          </cell>
          <cell r="C2972" t="str">
            <v xml:space="preserve">UN    </v>
          </cell>
          <cell r="D2972" t="str">
            <v>CR</v>
          </cell>
          <cell r="E2972" t="str">
            <v>7,81</v>
          </cell>
        </row>
        <row r="2973">
          <cell r="A2973">
            <v>3927</v>
          </cell>
          <cell r="B2973" t="str">
            <v>LUVA DE REDUCAO DE FERRO GALVANIZADO, COM ROSCA BSP, DE 2 1/2" X 1 1/2"</v>
          </cell>
          <cell r="C2973" t="str">
            <v xml:space="preserve">UN    </v>
          </cell>
          <cell r="D2973" t="str">
            <v>CR</v>
          </cell>
          <cell r="E2973" t="str">
            <v>39,59</v>
          </cell>
        </row>
        <row r="2974">
          <cell r="A2974">
            <v>3928</v>
          </cell>
          <cell r="B2974" t="str">
            <v>LUVA DE REDUCAO DE FERRO GALVANIZADO, COM ROSCA BSP, DE 2 1/2" X 2"</v>
          </cell>
          <cell r="C2974" t="str">
            <v xml:space="preserve">UN    </v>
          </cell>
          <cell r="D2974" t="str">
            <v>CR</v>
          </cell>
          <cell r="E2974" t="str">
            <v>39,59</v>
          </cell>
        </row>
        <row r="2975">
          <cell r="A2975">
            <v>3926</v>
          </cell>
          <cell r="B2975" t="str">
            <v>LUVA DE REDUCAO DE FERRO GALVANIZADO, COM ROSCA BSP, DE 2" X 1 1/2"</v>
          </cell>
          <cell r="C2975" t="str">
            <v xml:space="preserve">UN    </v>
          </cell>
          <cell r="D2975" t="str">
            <v>CR</v>
          </cell>
          <cell r="E2975" t="str">
            <v>22,57</v>
          </cell>
        </row>
        <row r="2976">
          <cell r="A2976">
            <v>3935</v>
          </cell>
          <cell r="B2976" t="str">
            <v>LUVA DE REDUCAO DE FERRO GALVANIZADO, COM ROSCA BSP, DE 2" X 1 1/4"</v>
          </cell>
          <cell r="C2976" t="str">
            <v xml:space="preserve">UN    </v>
          </cell>
          <cell r="D2976" t="str">
            <v>CR</v>
          </cell>
          <cell r="E2976" t="str">
            <v>22,57</v>
          </cell>
        </row>
        <row r="2977">
          <cell r="A2977">
            <v>3925</v>
          </cell>
          <cell r="B2977" t="str">
            <v>LUVA DE REDUCAO DE FERRO GALVANIZADO, COM ROSCA BSP, DE 2" X 1"</v>
          </cell>
          <cell r="C2977" t="str">
            <v xml:space="preserve">UN    </v>
          </cell>
          <cell r="D2977" t="str">
            <v>CR</v>
          </cell>
          <cell r="E2977" t="str">
            <v>22,57</v>
          </cell>
        </row>
        <row r="2978">
          <cell r="A2978">
            <v>12406</v>
          </cell>
          <cell r="B2978" t="str">
            <v>LUVA DE REDUCAO DE FERRO GALVANIZADO, COM ROSCA BSP, DE 3/4" X 1/2"</v>
          </cell>
          <cell r="C2978" t="str">
            <v xml:space="preserve">UN    </v>
          </cell>
          <cell r="D2978" t="str">
            <v>CR</v>
          </cell>
          <cell r="E2978" t="str">
            <v>5,54</v>
          </cell>
        </row>
        <row r="2979">
          <cell r="A2979">
            <v>3929</v>
          </cell>
          <cell r="B2979" t="str">
            <v>LUVA DE REDUCAO DE FERRO GALVANIZADO, COM ROSCA BSP, DE 3" X 1 1/2"</v>
          </cell>
          <cell r="C2979" t="str">
            <v xml:space="preserve">UN    </v>
          </cell>
          <cell r="D2979" t="str">
            <v>CR</v>
          </cell>
          <cell r="E2979" t="str">
            <v>60,32</v>
          </cell>
        </row>
        <row r="2980">
          <cell r="A2980">
            <v>3931</v>
          </cell>
          <cell r="B2980" t="str">
            <v>LUVA DE REDUCAO DE FERRO GALVANIZADO, COM ROSCA BSP, DE 3" X 2 1/2"</v>
          </cell>
          <cell r="C2980" t="str">
            <v xml:space="preserve">UN    </v>
          </cell>
          <cell r="D2980" t="str">
            <v>CR</v>
          </cell>
          <cell r="E2980" t="str">
            <v>60,32</v>
          </cell>
        </row>
        <row r="2981">
          <cell r="A2981">
            <v>3930</v>
          </cell>
          <cell r="B2981" t="str">
            <v>LUVA DE REDUCAO DE FERRO GALVANIZADO, COM ROSCA BSP, DE 3" X 2"</v>
          </cell>
          <cell r="C2981" t="str">
            <v xml:space="preserve">UN    </v>
          </cell>
          <cell r="D2981" t="str">
            <v>CR</v>
          </cell>
          <cell r="E2981" t="str">
            <v>60,32</v>
          </cell>
        </row>
        <row r="2982">
          <cell r="A2982">
            <v>3932</v>
          </cell>
          <cell r="B2982" t="str">
            <v>LUVA DE REDUCAO DE FERRO GALVANIZADO, COM ROSCA BSP, DE 4" X 2 1/2"</v>
          </cell>
          <cell r="C2982" t="str">
            <v xml:space="preserve">UN    </v>
          </cell>
          <cell r="D2982" t="str">
            <v>CR</v>
          </cell>
          <cell r="E2982" t="str">
            <v>104,16</v>
          </cell>
        </row>
        <row r="2983">
          <cell r="A2983">
            <v>3933</v>
          </cell>
          <cell r="B2983" t="str">
            <v>LUVA DE REDUCAO DE FERRO GALVANIZADO, COM ROSCA BSP, DE 4" X 2"</v>
          </cell>
          <cell r="C2983" t="str">
            <v xml:space="preserve">UN    </v>
          </cell>
          <cell r="D2983" t="str">
            <v>CR</v>
          </cell>
          <cell r="E2983" t="str">
            <v>104,16</v>
          </cell>
        </row>
        <row r="2984">
          <cell r="A2984">
            <v>3934</v>
          </cell>
          <cell r="B2984" t="str">
            <v>LUVA DE REDUCAO DE FERRO GALVANIZADO, COM ROSCA BSP, DE 4" X 3"</v>
          </cell>
          <cell r="C2984" t="str">
            <v xml:space="preserve">UN    </v>
          </cell>
          <cell r="D2984" t="str">
            <v>CR</v>
          </cell>
          <cell r="E2984" t="str">
            <v>104,16</v>
          </cell>
        </row>
        <row r="2985">
          <cell r="A2985">
            <v>40355</v>
          </cell>
          <cell r="B2985" t="str">
            <v>LUVA DE REDUCAO EM ACO CARBONO, COM ENCAIXE PARA SOLDA DN SW, PRESSAO 3.000 LBS,  3/4 " X 1/2"</v>
          </cell>
          <cell r="C2985" t="str">
            <v xml:space="preserve">UN    </v>
          </cell>
          <cell r="D2985" t="str">
            <v>AS</v>
          </cell>
          <cell r="E2985" t="str">
            <v>8,38</v>
          </cell>
        </row>
        <row r="2986">
          <cell r="A2986">
            <v>40364</v>
          </cell>
          <cell r="B2986" t="str">
            <v>LUVA DE REDUCAO EM ACO CARBONO, COM ENCAIXE PARA SOLDA DN SW, PRESSAO 3.000 LBS, DN 1 1/2" X 1 1/4"</v>
          </cell>
          <cell r="C2986" t="str">
            <v xml:space="preserve">UN    </v>
          </cell>
          <cell r="D2986" t="str">
            <v>AS</v>
          </cell>
          <cell r="E2986" t="str">
            <v>39,26</v>
          </cell>
        </row>
        <row r="2987">
          <cell r="A2987">
            <v>40361</v>
          </cell>
          <cell r="B2987" t="str">
            <v>LUVA DE REDUCAO EM ACO CARBONO, COM ENCAIXE PARA SOLDA DN SW, PRESSAO 3.000 LBS, DN 1 1/4"  X 1"</v>
          </cell>
          <cell r="C2987" t="str">
            <v xml:space="preserve">UN    </v>
          </cell>
          <cell r="D2987" t="str">
            <v>AS</v>
          </cell>
          <cell r="E2987" t="str">
            <v>30,70</v>
          </cell>
        </row>
        <row r="2988">
          <cell r="A2988">
            <v>40358</v>
          </cell>
          <cell r="B2988" t="str">
            <v>LUVA DE REDUCAO EM ACO CARBONO, COM ENCAIXE PARA SOLDA DN SW, PRESSAO 3.000 LBS, DN 1" X 3/4"</v>
          </cell>
          <cell r="C2988" t="str">
            <v xml:space="preserve">UN    </v>
          </cell>
          <cell r="D2988" t="str">
            <v>AS</v>
          </cell>
          <cell r="E2988" t="str">
            <v>11,70</v>
          </cell>
        </row>
        <row r="2989">
          <cell r="A2989">
            <v>40370</v>
          </cell>
          <cell r="B2989" t="str">
            <v>LUVA DE REDUCAO EM ACO CARBONO, COM ENCAIXE PARA SOLDA DN SW, PRESSAO 3.000 LBS, DN 2 1/2" X 2"</v>
          </cell>
          <cell r="C2989" t="str">
            <v xml:space="preserve">UN    </v>
          </cell>
          <cell r="D2989" t="str">
            <v>AS</v>
          </cell>
          <cell r="E2989" t="str">
            <v>124,59</v>
          </cell>
        </row>
        <row r="2990">
          <cell r="A2990">
            <v>40367</v>
          </cell>
          <cell r="B2990" t="str">
            <v>LUVA DE REDUCAO EM ACO CARBONO, COM ENCAIXE PARA SOLDA DN SW, PRESSAO 3.000 LBS, DN 2" X 1 1/2"</v>
          </cell>
          <cell r="C2990" t="str">
            <v xml:space="preserve">UN    </v>
          </cell>
          <cell r="D2990" t="str">
            <v>AS</v>
          </cell>
          <cell r="E2990" t="str">
            <v>61,93</v>
          </cell>
        </row>
        <row r="2991">
          <cell r="A2991">
            <v>40373</v>
          </cell>
          <cell r="B2991" t="str">
            <v>LUVA DE REDUCAO EM ACO CARBONO, COM ENCAIXE PARA SOLDA DN SW, PRESSAO 3.000 LBS, DN 3" X 2 1/2"</v>
          </cell>
          <cell r="C2991" t="str">
            <v xml:space="preserve">UN    </v>
          </cell>
          <cell r="D2991" t="str">
            <v>AS</v>
          </cell>
          <cell r="E2991" t="str">
            <v>168,48</v>
          </cell>
        </row>
        <row r="2992">
          <cell r="A2992">
            <v>38947</v>
          </cell>
          <cell r="B2992" t="str">
            <v>LUVA DE REDUCAO PARA TUBO PEX, METALICA, PARA CONEXAO COM ANEL DESLIZANTE, DN 20 X 16 MM</v>
          </cell>
          <cell r="C2992" t="str">
            <v xml:space="preserve">UN    </v>
          </cell>
          <cell r="D2992" t="str">
            <v>AS</v>
          </cell>
          <cell r="E2992" t="str">
            <v>7,73</v>
          </cell>
        </row>
        <row r="2993">
          <cell r="A2993">
            <v>38948</v>
          </cell>
          <cell r="B2993" t="str">
            <v>LUVA DE REDUCAO PARA TUBO PEX, METALICA, PARA CONEXAO COM ANEL DESLIZANTE, DN 25 X 16 MM</v>
          </cell>
          <cell r="C2993" t="str">
            <v xml:space="preserve">UN    </v>
          </cell>
          <cell r="D2993" t="str">
            <v>AS</v>
          </cell>
          <cell r="E2993" t="str">
            <v>12,34</v>
          </cell>
        </row>
        <row r="2994">
          <cell r="A2994">
            <v>38949</v>
          </cell>
          <cell r="B2994" t="str">
            <v>LUVA DE REDUCAO PARA TUBO PEX, METALICA, PARA CONEXAO COM ANEL DESLIZANTE, DN 25 X 20 MM</v>
          </cell>
          <cell r="C2994" t="str">
            <v xml:space="preserve">UN    </v>
          </cell>
          <cell r="D2994" t="str">
            <v>AS</v>
          </cell>
          <cell r="E2994" t="str">
            <v>13,69</v>
          </cell>
        </row>
        <row r="2995">
          <cell r="A2995">
            <v>38951</v>
          </cell>
          <cell r="B2995" t="str">
            <v>LUVA DE REDUCAO PARA TUBO PEX, METALICA, PARA CONEXAO COM ANEL DESLIZANTE, DN 32 X 25 MM</v>
          </cell>
          <cell r="C2995" t="str">
            <v xml:space="preserve">UN    </v>
          </cell>
          <cell r="D2995" t="str">
            <v>AS</v>
          </cell>
          <cell r="E2995" t="str">
            <v>21,66</v>
          </cell>
        </row>
        <row r="2996">
          <cell r="A2996">
            <v>39312</v>
          </cell>
          <cell r="B2996" t="str">
            <v>LUVA DE REDUCAO PARA TUBO PEX, PLASTICA, PARA CONEXAO COM CRIMPAGEM, DN 20 X 16 MM</v>
          </cell>
          <cell r="C2996" t="str">
            <v xml:space="preserve">UN    </v>
          </cell>
          <cell r="D2996" t="str">
            <v>AS</v>
          </cell>
          <cell r="E2996" t="str">
            <v>16,80</v>
          </cell>
        </row>
        <row r="2997">
          <cell r="A2997">
            <v>39313</v>
          </cell>
          <cell r="B2997" t="str">
            <v>LUVA DE REDUCAO PARA TUBO PEX, PLASTICA, PARA CONEXAO COM CRIMPAGEM, DN 25 X 16 MM</v>
          </cell>
          <cell r="C2997" t="str">
            <v xml:space="preserve">UN    </v>
          </cell>
          <cell r="D2997" t="str">
            <v>AS</v>
          </cell>
          <cell r="E2997" t="str">
            <v>21,92</v>
          </cell>
        </row>
        <row r="2998">
          <cell r="A2998">
            <v>38950</v>
          </cell>
          <cell r="B2998" t="str">
            <v>LUVA DE REDUCAO PARA TUBO PEX, PLASTICA, PARA CONEXAO COM CRIMPAGEM, DN 32 X 20 MM</v>
          </cell>
          <cell r="C2998" t="str">
            <v xml:space="preserve">UN    </v>
          </cell>
          <cell r="D2998" t="str">
            <v>AS</v>
          </cell>
          <cell r="E2998" t="str">
            <v>33,00</v>
          </cell>
        </row>
        <row r="2999">
          <cell r="A2999">
            <v>39314</v>
          </cell>
          <cell r="B2999" t="str">
            <v>LUVA DE REDUCAO PARA TUBO PEX, PLASTICA, PARA CONEXAO COM CRIMPAGEM, DN 32 X 25 MM</v>
          </cell>
          <cell r="C2999" t="str">
            <v xml:space="preserve">UN    </v>
          </cell>
          <cell r="D2999" t="str">
            <v>AS</v>
          </cell>
          <cell r="E2999" t="str">
            <v>34,81</v>
          </cell>
        </row>
        <row r="3000">
          <cell r="A3000">
            <v>3907</v>
          </cell>
          <cell r="B3000" t="str">
            <v>LUVA DE REDUCAO ROSCAVEL, PVC, 1" X 3/4", PARA AGUA FRIA PREDIAL</v>
          </cell>
          <cell r="C3000" t="str">
            <v xml:space="preserve">UN    </v>
          </cell>
          <cell r="D3000" t="str">
            <v>CR</v>
          </cell>
          <cell r="E3000" t="str">
            <v>4,56</v>
          </cell>
        </row>
        <row r="3001">
          <cell r="A3001">
            <v>3889</v>
          </cell>
          <cell r="B3001" t="str">
            <v>LUVA DE REDUCAO ROSCAVEL, PVC, 3/4" X 1/2", PARA AGUA FRIA PREDIAL</v>
          </cell>
          <cell r="C3001" t="str">
            <v xml:space="preserve">UN    </v>
          </cell>
          <cell r="D3001" t="str">
            <v>CR</v>
          </cell>
          <cell r="E3001" t="str">
            <v>3,48</v>
          </cell>
        </row>
        <row r="3002">
          <cell r="A3002">
            <v>3868</v>
          </cell>
          <cell r="B3002" t="str">
            <v>LUVA DE REDUCAO SOLDAVEL, PVC, 25 MM X 20 MM, PARA AGUA FRIA PREDIAL</v>
          </cell>
          <cell r="C3002" t="str">
            <v xml:space="preserve">UN    </v>
          </cell>
          <cell r="D3002" t="str">
            <v>CR</v>
          </cell>
          <cell r="E3002" t="str">
            <v>1,35</v>
          </cell>
        </row>
        <row r="3003">
          <cell r="A3003">
            <v>3869</v>
          </cell>
          <cell r="B3003" t="str">
            <v>LUVA DE REDUCAO SOLDAVEL, PVC, 32 MM X 25 MM, PARA AGUA FRIA PREDIAL</v>
          </cell>
          <cell r="C3003" t="str">
            <v xml:space="preserve">UN    </v>
          </cell>
          <cell r="D3003" t="str">
            <v>CR</v>
          </cell>
          <cell r="E3003" t="str">
            <v>3,87</v>
          </cell>
        </row>
        <row r="3004">
          <cell r="A3004">
            <v>3872</v>
          </cell>
          <cell r="B3004" t="str">
            <v>LUVA DE REDUCAO SOLDAVEL, PVC, 40 MM X 32 MM, PARA AGUA FRIA PREDIAL</v>
          </cell>
          <cell r="C3004" t="str">
            <v xml:space="preserve">UN    </v>
          </cell>
          <cell r="D3004" t="str">
            <v>CR</v>
          </cell>
          <cell r="E3004" t="str">
            <v>4,70</v>
          </cell>
        </row>
        <row r="3005">
          <cell r="A3005">
            <v>3850</v>
          </cell>
          <cell r="B3005" t="str">
            <v>LUVA DE REDUCAO SOLDAVEL, PVC, 60 MM X 50 MM, PARA AGUA FRIA PREDIAL</v>
          </cell>
          <cell r="C3005" t="str">
            <v xml:space="preserve">UN    </v>
          </cell>
          <cell r="D3005" t="str">
            <v>CR</v>
          </cell>
          <cell r="E3005" t="str">
            <v>12,12</v>
          </cell>
        </row>
        <row r="3006">
          <cell r="A3006">
            <v>38023</v>
          </cell>
          <cell r="B3006" t="str">
            <v>LUVA DE REDUCAO, PVC, SOLDAVEL, 50 X 25 MM, PARA AGUA FRIA PREDIAL</v>
          </cell>
          <cell r="C3006" t="str">
            <v xml:space="preserve">UN    </v>
          </cell>
          <cell r="D3006" t="str">
            <v>CR</v>
          </cell>
          <cell r="E3006" t="str">
            <v>5,11</v>
          </cell>
        </row>
        <row r="3007">
          <cell r="A3007">
            <v>37986</v>
          </cell>
          <cell r="B3007" t="str">
            <v>LUVA DE TRANSICAO DE CPVC X PVC, SOLDAVEL, 22 X 25 MM, PARA AGUA QUENTE</v>
          </cell>
          <cell r="C3007" t="str">
            <v xml:space="preserve">UN    </v>
          </cell>
          <cell r="D3007" t="str">
            <v>CR</v>
          </cell>
          <cell r="E3007" t="str">
            <v>1,78</v>
          </cell>
        </row>
        <row r="3008">
          <cell r="A3008">
            <v>37987</v>
          </cell>
          <cell r="B3008" t="str">
            <v>LUVA DE TRANSICAO, CPVC, SOLDAVEL, 42 MM X 1 1/2", PARA AGUA QUENTE</v>
          </cell>
          <cell r="C3008" t="str">
            <v xml:space="preserve">UN    </v>
          </cell>
          <cell r="D3008" t="str">
            <v>CR</v>
          </cell>
          <cell r="E3008" t="str">
            <v>133,50</v>
          </cell>
        </row>
        <row r="3009">
          <cell r="A3009">
            <v>37988</v>
          </cell>
          <cell r="B3009" t="str">
            <v>LUVA DE TRANSICAO, CPVC, SOLDAVEL, 54 MM X 2", PARA AGUA QUENTE PREDIAL</v>
          </cell>
          <cell r="C3009" t="str">
            <v xml:space="preserve">UN    </v>
          </cell>
          <cell r="D3009" t="str">
            <v>CR</v>
          </cell>
          <cell r="E3009" t="str">
            <v>217,76</v>
          </cell>
        </row>
        <row r="3010">
          <cell r="A3010">
            <v>21120</v>
          </cell>
          <cell r="B3010" t="str">
            <v>LUVA DE TRANSICAO, CPVC, 15 MM X 1/2", PARA AGUA QUENTE PREDIAL</v>
          </cell>
          <cell r="C3010" t="str">
            <v xml:space="preserve">UN    </v>
          </cell>
          <cell r="D3010" t="str">
            <v>CR</v>
          </cell>
          <cell r="E3010" t="str">
            <v>10,85</v>
          </cell>
        </row>
        <row r="3011">
          <cell r="A3011">
            <v>39318</v>
          </cell>
          <cell r="B3011" t="str">
            <v>LUVA DE TRANSICAO, CPVC, 22 MM X 1/2", PARA AGUA QUENTE</v>
          </cell>
          <cell r="C3011" t="str">
            <v xml:space="preserve">UN    </v>
          </cell>
          <cell r="D3011" t="str">
            <v>CR</v>
          </cell>
          <cell r="E3011" t="str">
            <v>8,95</v>
          </cell>
        </row>
        <row r="3012">
          <cell r="A3012">
            <v>20162</v>
          </cell>
          <cell r="B3012" t="str">
            <v>LUVA DUPLA, PVC LEVE, DN 150 MM</v>
          </cell>
          <cell r="C3012" t="str">
            <v xml:space="preserve">UN    </v>
          </cell>
          <cell r="D3012" t="str">
            <v>CR</v>
          </cell>
          <cell r="E3012" t="str">
            <v>14,63</v>
          </cell>
        </row>
        <row r="3013">
          <cell r="A3013">
            <v>40366</v>
          </cell>
          <cell r="B3013" t="str">
            <v>LUVA EM ACO CARBONO, SOLDAVEL, PRESSAO 3.000 LBS, DN 1 1/2"</v>
          </cell>
          <cell r="C3013" t="str">
            <v xml:space="preserve">UN    </v>
          </cell>
          <cell r="D3013" t="str">
            <v>AS</v>
          </cell>
          <cell r="E3013" t="str">
            <v>30,63</v>
          </cell>
        </row>
        <row r="3014">
          <cell r="A3014">
            <v>40363</v>
          </cell>
          <cell r="B3014" t="str">
            <v>LUVA EM ACO CARBONO, SOLDAVEL, PRESSAO 3.000 LBS, DN 1 1/4"</v>
          </cell>
          <cell r="C3014" t="str">
            <v xml:space="preserve">UN    </v>
          </cell>
          <cell r="D3014" t="str">
            <v>AS</v>
          </cell>
          <cell r="E3014" t="str">
            <v>23,96</v>
          </cell>
        </row>
        <row r="3015">
          <cell r="A3015">
            <v>40354</v>
          </cell>
          <cell r="B3015" t="str">
            <v>LUVA EM ACO CARBONO, SOLDAVEL, PRESSAO 3.000 LBS, DN 1/2"</v>
          </cell>
          <cell r="C3015" t="str">
            <v xml:space="preserve">UN    </v>
          </cell>
          <cell r="D3015" t="str">
            <v>AS</v>
          </cell>
          <cell r="E3015" t="str">
            <v>10,43</v>
          </cell>
        </row>
        <row r="3016">
          <cell r="A3016">
            <v>40360</v>
          </cell>
          <cell r="B3016" t="str">
            <v>LUVA EM ACO CARBONO, SOLDAVEL, PRESSAO 3.000 LBS, DN 1"</v>
          </cell>
          <cell r="C3016" t="str">
            <v xml:space="preserve">UN    </v>
          </cell>
          <cell r="D3016" t="str">
            <v>AS</v>
          </cell>
          <cell r="E3016" t="str">
            <v>15,70</v>
          </cell>
        </row>
        <row r="3017">
          <cell r="A3017">
            <v>40372</v>
          </cell>
          <cell r="B3017" t="str">
            <v>LUVA EM ACO CARBONO, SOLDAVEL, PRESSAO 3.000 LBS, DN 2 1/2"</v>
          </cell>
          <cell r="C3017" t="str">
            <v xml:space="preserve">UN    </v>
          </cell>
          <cell r="D3017" t="str">
            <v>AS</v>
          </cell>
          <cell r="E3017" t="str">
            <v>96,99</v>
          </cell>
        </row>
        <row r="3018">
          <cell r="A3018">
            <v>40369</v>
          </cell>
          <cell r="B3018" t="str">
            <v>LUVA EM ACO CARBONO, SOLDAVEL, PRESSAO 3.000 LBS, DN 2"</v>
          </cell>
          <cell r="C3018" t="str">
            <v xml:space="preserve">UN    </v>
          </cell>
          <cell r="D3018" t="str">
            <v>AS</v>
          </cell>
          <cell r="E3018" t="str">
            <v>48,27</v>
          </cell>
        </row>
        <row r="3019">
          <cell r="A3019">
            <v>40357</v>
          </cell>
          <cell r="B3019" t="str">
            <v>LUVA EM ACO CARBONO, SOLDAVEL, PRESSAO 3.000 LBS, DN 3/4"</v>
          </cell>
          <cell r="C3019" t="str">
            <v xml:space="preserve">UN    </v>
          </cell>
          <cell r="D3019" t="str">
            <v>AS</v>
          </cell>
          <cell r="E3019" t="str">
            <v>11,70</v>
          </cell>
        </row>
        <row r="3020">
          <cell r="A3020">
            <v>40375</v>
          </cell>
          <cell r="B3020" t="str">
            <v>LUVA EM ACO CARBONO, SOLDAVEL, PRESSAO 3.000 LBS, DN 3"</v>
          </cell>
          <cell r="C3020" t="str">
            <v xml:space="preserve">UN    </v>
          </cell>
          <cell r="D3020" t="str">
            <v>AS</v>
          </cell>
          <cell r="E3020" t="str">
            <v>131,30</v>
          </cell>
        </row>
        <row r="3021">
          <cell r="A3021">
            <v>1893</v>
          </cell>
          <cell r="B3021" t="str">
            <v>LUVA EM PVC RIGIDO ROSCAVEL, DE 1 1/2", PARA ELETRODUTO</v>
          </cell>
          <cell r="C3021" t="str">
            <v xml:space="preserve">UN    </v>
          </cell>
          <cell r="D3021" t="str">
            <v>CR</v>
          </cell>
          <cell r="E3021" t="str">
            <v>2,68</v>
          </cell>
        </row>
        <row r="3022">
          <cell r="A3022">
            <v>1902</v>
          </cell>
          <cell r="B3022" t="str">
            <v>LUVA EM PVC RIGIDO ROSCAVEL, DE 1 1/4", PARA ELETRODUTO</v>
          </cell>
          <cell r="C3022" t="str">
            <v xml:space="preserve">UN    </v>
          </cell>
          <cell r="D3022" t="str">
            <v>CR</v>
          </cell>
          <cell r="E3022" t="str">
            <v>1,95</v>
          </cell>
        </row>
        <row r="3023">
          <cell r="A3023">
            <v>1901</v>
          </cell>
          <cell r="B3023" t="str">
            <v>LUVA EM PVC RIGIDO ROSCAVEL, DE 1/2", PARA ELETRODUTO</v>
          </cell>
          <cell r="C3023" t="str">
            <v xml:space="preserve">UN    </v>
          </cell>
          <cell r="D3023" t="str">
            <v>CR</v>
          </cell>
          <cell r="E3023" t="str">
            <v>0,61</v>
          </cell>
        </row>
        <row r="3024">
          <cell r="A3024">
            <v>1892</v>
          </cell>
          <cell r="B3024" t="str">
            <v>LUVA EM PVC RIGIDO ROSCAVEL, DE 1", PARA ELETRODUTO</v>
          </cell>
          <cell r="C3024" t="str">
            <v xml:space="preserve">UN    </v>
          </cell>
          <cell r="D3024" t="str">
            <v>CR</v>
          </cell>
          <cell r="E3024" t="str">
            <v>1,25</v>
          </cell>
        </row>
        <row r="3025">
          <cell r="A3025">
            <v>1907</v>
          </cell>
          <cell r="B3025" t="str">
            <v>LUVA EM PVC RIGIDO ROSCAVEL, DE 2 1/2", PARA ELETRODUTO</v>
          </cell>
          <cell r="C3025" t="str">
            <v xml:space="preserve">UN    </v>
          </cell>
          <cell r="D3025" t="str">
            <v>CR</v>
          </cell>
          <cell r="E3025" t="str">
            <v>8,63</v>
          </cell>
        </row>
        <row r="3026">
          <cell r="A3026">
            <v>1894</v>
          </cell>
          <cell r="B3026" t="str">
            <v>LUVA EM PVC RIGIDO ROSCAVEL, DE 2", PARA ELETRODUTO</v>
          </cell>
          <cell r="C3026" t="str">
            <v xml:space="preserve">UN    </v>
          </cell>
          <cell r="D3026" t="str">
            <v>CR</v>
          </cell>
          <cell r="E3026" t="str">
            <v>3,88</v>
          </cell>
        </row>
        <row r="3027">
          <cell r="A3027">
            <v>1891</v>
          </cell>
          <cell r="B3027" t="str">
            <v>LUVA EM PVC RIGIDO ROSCAVEL, DE 3/4", PARA ELETRODUTO</v>
          </cell>
          <cell r="C3027" t="str">
            <v xml:space="preserve">UN    </v>
          </cell>
          <cell r="D3027" t="str">
            <v>CR</v>
          </cell>
          <cell r="E3027" t="str">
            <v>0,90</v>
          </cell>
        </row>
        <row r="3028">
          <cell r="A3028">
            <v>1896</v>
          </cell>
          <cell r="B3028" t="str">
            <v>LUVA EM PVC RIGIDO ROSCAVEL, DE 3", PARA ELETRODUTO</v>
          </cell>
          <cell r="C3028" t="str">
            <v xml:space="preserve">UN    </v>
          </cell>
          <cell r="D3028" t="str">
            <v>CR</v>
          </cell>
          <cell r="E3028" t="str">
            <v>11,59</v>
          </cell>
        </row>
        <row r="3029">
          <cell r="A3029">
            <v>1895</v>
          </cell>
          <cell r="B3029" t="str">
            <v>LUVA EM PVC RIGIDO ROSCAVEL, DE 4", PARA ELETRODUTO</v>
          </cell>
          <cell r="C3029" t="str">
            <v xml:space="preserve">UN    </v>
          </cell>
          <cell r="D3029" t="str">
            <v>CR</v>
          </cell>
          <cell r="E3029" t="str">
            <v>20,38</v>
          </cell>
        </row>
        <row r="3030">
          <cell r="A3030">
            <v>2641</v>
          </cell>
          <cell r="B3030" t="str">
            <v>LUVA PARA ELETRODUTO, EM ACO GALVANIZADO ELETROLITICO, DIAMETRO DE 100 MM (4")</v>
          </cell>
          <cell r="C3030" t="str">
            <v xml:space="preserve">UN    </v>
          </cell>
          <cell r="D3030" t="str">
            <v>CR</v>
          </cell>
          <cell r="E3030" t="str">
            <v>11,66</v>
          </cell>
        </row>
        <row r="3031">
          <cell r="A3031">
            <v>2636</v>
          </cell>
          <cell r="B3031" t="str">
            <v>LUVA PARA ELETRODUTO, EM ACO GALVANIZADO ELETROLITICO, DIAMETRO DE 15 MM (1/2")</v>
          </cell>
          <cell r="C3031" t="str">
            <v xml:space="preserve">UN    </v>
          </cell>
          <cell r="D3031" t="str">
            <v>CR</v>
          </cell>
          <cell r="E3031" t="str">
            <v>0,75</v>
          </cell>
        </row>
        <row r="3032">
          <cell r="A3032">
            <v>2637</v>
          </cell>
          <cell r="B3032" t="str">
            <v>LUVA PARA ELETRODUTO, EM ACO GALVANIZADO ELETROLITICO, DIAMETRO DE 20 MM (3/4")</v>
          </cell>
          <cell r="C3032" t="str">
            <v xml:space="preserve">UN    </v>
          </cell>
          <cell r="D3032" t="str">
            <v>CR</v>
          </cell>
          <cell r="E3032" t="str">
            <v>0,80</v>
          </cell>
        </row>
        <row r="3033">
          <cell r="A3033">
            <v>2638</v>
          </cell>
          <cell r="B3033" t="str">
            <v>LUVA PARA ELETRODUTO, EM ACO GALVANIZADO ELETROLITICO, DIAMETRO DE 25 MM (1")</v>
          </cell>
          <cell r="C3033" t="str">
            <v xml:space="preserve">UN    </v>
          </cell>
          <cell r="D3033" t="str">
            <v>CR</v>
          </cell>
          <cell r="E3033" t="str">
            <v>0,93</v>
          </cell>
        </row>
        <row r="3034">
          <cell r="A3034">
            <v>2639</v>
          </cell>
          <cell r="B3034" t="str">
            <v>LUVA PARA ELETRODUTO, EM ACO GALVANIZADO ELETROLITICO, DIAMETRO DE 32 MM (1 1/4")</v>
          </cell>
          <cell r="C3034" t="str">
            <v xml:space="preserve">UN    </v>
          </cell>
          <cell r="D3034" t="str">
            <v>CR</v>
          </cell>
          <cell r="E3034" t="str">
            <v>1,64</v>
          </cell>
        </row>
        <row r="3035">
          <cell r="A3035">
            <v>2644</v>
          </cell>
          <cell r="B3035" t="str">
            <v>LUVA PARA ELETRODUTO, EM ACO GALVANIZADO ELETROLITICO, DIAMETRO DE 40 MM (1 1/2")</v>
          </cell>
          <cell r="C3035" t="str">
            <v xml:space="preserve">UN    </v>
          </cell>
          <cell r="D3035" t="str">
            <v>CR</v>
          </cell>
          <cell r="E3035" t="str">
            <v>2,38</v>
          </cell>
        </row>
        <row r="3036">
          <cell r="A3036">
            <v>2643</v>
          </cell>
          <cell r="B3036" t="str">
            <v>LUVA PARA ELETRODUTO, EM ACO GALVANIZADO ELETROLITICO, DIAMETRO DE 50 MM (2")</v>
          </cell>
          <cell r="C3036" t="str">
            <v xml:space="preserve">UN    </v>
          </cell>
          <cell r="D3036" t="str">
            <v>CR</v>
          </cell>
          <cell r="E3036" t="str">
            <v>3,32</v>
          </cell>
        </row>
        <row r="3037">
          <cell r="A3037">
            <v>2640</v>
          </cell>
          <cell r="B3037" t="str">
            <v>LUVA PARA ELETRODUTO, EM ACO GALVANIZADO ELETROLITICO, DIAMETRO DE 65 MM (2 1/2")</v>
          </cell>
          <cell r="C3037" t="str">
            <v xml:space="preserve">UN    </v>
          </cell>
          <cell r="D3037" t="str">
            <v>CR</v>
          </cell>
          <cell r="E3037" t="str">
            <v>4,85</v>
          </cell>
        </row>
        <row r="3038">
          <cell r="A3038">
            <v>2642</v>
          </cell>
          <cell r="B3038" t="str">
            <v>LUVA PARA ELETRODUTO, EM ACO GALVANIZADO ELETROLITICO, DIAMETRO DE 80 MM (3")</v>
          </cell>
          <cell r="C3038" t="str">
            <v xml:space="preserve">UN    </v>
          </cell>
          <cell r="D3038" t="str">
            <v>CR</v>
          </cell>
          <cell r="E3038" t="str">
            <v>7,39</v>
          </cell>
        </row>
        <row r="3039">
          <cell r="A3039">
            <v>38943</v>
          </cell>
          <cell r="B3039" t="str">
            <v>LUVA PARA TUBO PEX, METALICO, PARA CONEXAO COM ANEL DESLIZANTE, DN 16 MM</v>
          </cell>
          <cell r="C3039" t="str">
            <v xml:space="preserve">UN    </v>
          </cell>
          <cell r="D3039" t="str">
            <v>AS</v>
          </cell>
          <cell r="E3039" t="str">
            <v>5,71</v>
          </cell>
        </row>
        <row r="3040">
          <cell r="A3040">
            <v>38944</v>
          </cell>
          <cell r="B3040" t="str">
            <v>LUVA PARA TUBO PEX, METALICO, PARA CONEXAO COM ANEL DESLIZANTE, DN 20 MM</v>
          </cell>
          <cell r="C3040" t="str">
            <v xml:space="preserve">UN    </v>
          </cell>
          <cell r="D3040" t="str">
            <v>AS</v>
          </cell>
          <cell r="E3040" t="str">
            <v>8,83</v>
          </cell>
        </row>
        <row r="3041">
          <cell r="A3041">
            <v>38945</v>
          </cell>
          <cell r="B3041" t="str">
            <v>LUVA PARA TUBO PEX, METALICO, PARA CONEXAO COM ANEL DESLIZANTE, DN 25 MM</v>
          </cell>
          <cell r="C3041" t="str">
            <v xml:space="preserve">UN    </v>
          </cell>
          <cell r="D3041" t="str">
            <v>AS</v>
          </cell>
          <cell r="E3041" t="str">
            <v>17,90</v>
          </cell>
        </row>
        <row r="3042">
          <cell r="A3042">
            <v>38946</v>
          </cell>
          <cell r="B3042" t="str">
            <v>LUVA PARA TUBO PEX, METALICO, PARA CONEXAO COM ANEL DESLIZANTE, DN 32 MM</v>
          </cell>
          <cell r="C3042" t="str">
            <v xml:space="preserve">UN    </v>
          </cell>
          <cell r="D3042" t="str">
            <v>AS</v>
          </cell>
          <cell r="E3042" t="str">
            <v>26,69</v>
          </cell>
        </row>
        <row r="3043">
          <cell r="A3043">
            <v>39308</v>
          </cell>
          <cell r="B3043" t="str">
            <v>LUVA PARA TUBO PEX, PLASTICA, PARA CONEXAO COM CRIMPAGEM, DN 16 MM</v>
          </cell>
          <cell r="C3043" t="str">
            <v xml:space="preserve">UN    </v>
          </cell>
          <cell r="D3043" t="str">
            <v>AS</v>
          </cell>
          <cell r="E3043" t="str">
            <v>11,64</v>
          </cell>
        </row>
        <row r="3044">
          <cell r="A3044">
            <v>39309</v>
          </cell>
          <cell r="B3044" t="str">
            <v>LUVA PARA TUBO PEX, PLASTICA, PARA CONEXAO COM CRIMPAGEM, DN 20 MM</v>
          </cell>
          <cell r="C3044" t="str">
            <v xml:space="preserve">UN    </v>
          </cell>
          <cell r="D3044" t="str">
            <v>AS</v>
          </cell>
          <cell r="E3044" t="str">
            <v>16,83</v>
          </cell>
        </row>
        <row r="3045">
          <cell r="A3045">
            <v>39310</v>
          </cell>
          <cell r="B3045" t="str">
            <v>LUVA PARA TUBO PEX, PLASTICA, PARA CONEXAO COM CRIMPAGEM, DN 25 MM</v>
          </cell>
          <cell r="C3045" t="str">
            <v xml:space="preserve">UN    </v>
          </cell>
          <cell r="D3045" t="str">
            <v>AS</v>
          </cell>
          <cell r="E3045" t="str">
            <v>25,51</v>
          </cell>
        </row>
        <row r="3046">
          <cell r="A3046">
            <v>39311</v>
          </cell>
          <cell r="B3046" t="str">
            <v>LUVA PARA TUBO PEX, PLASTICA, PARA CONEXAO COM CRIMPAGEM, DN 32 MM</v>
          </cell>
          <cell r="C3046" t="str">
            <v xml:space="preserve">UN    </v>
          </cell>
          <cell r="D3046" t="str">
            <v>AS</v>
          </cell>
          <cell r="E3046" t="str">
            <v>38,34</v>
          </cell>
        </row>
        <row r="3047">
          <cell r="A3047">
            <v>39855</v>
          </cell>
          <cell r="B3047" t="str">
            <v>LUVA PASSANTE DE COBRE (REF 601) SEM ANEL DE SOLDA, BOLSA 15 MM</v>
          </cell>
          <cell r="C3047" t="str">
            <v xml:space="preserve">UN    </v>
          </cell>
          <cell r="D3047" t="str">
            <v>CR</v>
          </cell>
          <cell r="E3047" t="str">
            <v>1,96</v>
          </cell>
        </row>
        <row r="3048">
          <cell r="A3048">
            <v>39856</v>
          </cell>
          <cell r="B3048" t="str">
            <v>LUVA PASSANTE DE COBRE (REF 601) SEM ANEL DE SOLDA, BOLSA 22 MM</v>
          </cell>
          <cell r="C3048" t="str">
            <v xml:space="preserve">UN    </v>
          </cell>
          <cell r="D3048" t="str">
            <v>CR</v>
          </cell>
          <cell r="E3048" t="str">
            <v>4,62</v>
          </cell>
        </row>
        <row r="3049">
          <cell r="A3049">
            <v>39857</v>
          </cell>
          <cell r="B3049" t="str">
            <v>LUVA PASSANTE DE COBRE (REF 601) SEM ANEL DE SOLDA, BOLSA 28 MM</v>
          </cell>
          <cell r="C3049" t="str">
            <v xml:space="preserve">UN    </v>
          </cell>
          <cell r="D3049" t="str">
            <v>CR</v>
          </cell>
          <cell r="E3049" t="str">
            <v>7,48</v>
          </cell>
        </row>
        <row r="3050">
          <cell r="A3050">
            <v>39858</v>
          </cell>
          <cell r="B3050" t="str">
            <v>LUVA PASSANTE DE COBRE (REF 601) SEM ANEL DE SOLDA, BOLSA 35 MM</v>
          </cell>
          <cell r="C3050" t="str">
            <v xml:space="preserve">UN    </v>
          </cell>
          <cell r="D3050" t="str">
            <v>CR</v>
          </cell>
          <cell r="E3050" t="str">
            <v>16,61</v>
          </cell>
        </row>
        <row r="3051">
          <cell r="A3051">
            <v>39859</v>
          </cell>
          <cell r="B3051" t="str">
            <v>LUVA PASSANTE DE COBRE (REF 601) SEM ANEL DE SOLDA, BOLSA 42 MM</v>
          </cell>
          <cell r="C3051" t="str">
            <v xml:space="preserve">UN    </v>
          </cell>
          <cell r="D3051" t="str">
            <v>CR</v>
          </cell>
          <cell r="E3051" t="str">
            <v>25,60</v>
          </cell>
        </row>
        <row r="3052">
          <cell r="A3052">
            <v>39860</v>
          </cell>
          <cell r="B3052" t="str">
            <v>LUVA PASSANTE DE COBRE (REF 601) SEM ANEL DE SOLDA, BOLSA 54 MM</v>
          </cell>
          <cell r="C3052" t="str">
            <v xml:space="preserve">UN    </v>
          </cell>
          <cell r="D3052" t="str">
            <v>CR</v>
          </cell>
          <cell r="E3052" t="str">
            <v>39,29</v>
          </cell>
        </row>
        <row r="3053">
          <cell r="A3053">
            <v>39861</v>
          </cell>
          <cell r="B3053" t="str">
            <v>LUVA PASSANTE DE COBRE (REF 601) SEM ANEL DE SOLDA, BOLSA 66 MM</v>
          </cell>
          <cell r="C3053" t="str">
            <v xml:space="preserve">UN    </v>
          </cell>
          <cell r="D3053" t="str">
            <v>CR</v>
          </cell>
          <cell r="E3053" t="str">
            <v>112,18</v>
          </cell>
        </row>
        <row r="3054">
          <cell r="A3054">
            <v>38447</v>
          </cell>
          <cell r="B3054" t="str">
            <v>LUVA PPR, SOLDAVEL, DN 110 MM, PARA AGUA QUENTE PREDIAL</v>
          </cell>
          <cell r="C3054" t="str">
            <v xml:space="preserve">UN    </v>
          </cell>
          <cell r="D3054" t="str">
            <v>AS</v>
          </cell>
          <cell r="E3054" t="str">
            <v>113,03</v>
          </cell>
        </row>
        <row r="3055">
          <cell r="A3055">
            <v>36320</v>
          </cell>
          <cell r="B3055" t="str">
            <v>LUVA PPR, SOLDAVEL, DN 20 MM, PARA AGUA QUENTE PREDIAL</v>
          </cell>
          <cell r="C3055" t="str">
            <v xml:space="preserve">UN    </v>
          </cell>
          <cell r="D3055" t="str">
            <v>AS</v>
          </cell>
          <cell r="E3055" t="str">
            <v>1,64</v>
          </cell>
        </row>
        <row r="3056">
          <cell r="A3056">
            <v>36324</v>
          </cell>
          <cell r="B3056" t="str">
            <v>LUVA PPR, SOLDAVEL, DN 25 MM, PARA AGUA QUENTE PREDIAL</v>
          </cell>
          <cell r="C3056" t="str">
            <v xml:space="preserve">UN    </v>
          </cell>
          <cell r="D3056" t="str">
            <v>AS</v>
          </cell>
          <cell r="E3056" t="str">
            <v>2,48</v>
          </cell>
        </row>
        <row r="3057">
          <cell r="A3057">
            <v>38441</v>
          </cell>
          <cell r="B3057" t="str">
            <v>LUVA PPR, SOLDAVEL, DN 32 MM, PARA AGUA QUENTE PREDIAL</v>
          </cell>
          <cell r="C3057" t="str">
            <v xml:space="preserve">UN    </v>
          </cell>
          <cell r="D3057" t="str">
            <v>AS</v>
          </cell>
          <cell r="E3057" t="str">
            <v>3,26</v>
          </cell>
        </row>
        <row r="3058">
          <cell r="A3058">
            <v>38442</v>
          </cell>
          <cell r="B3058" t="str">
            <v>LUVA PPR, SOLDAVEL, DN 40 MM, PARA AGUA QUENTE PREDIAL</v>
          </cell>
          <cell r="C3058" t="str">
            <v xml:space="preserve">UN    </v>
          </cell>
          <cell r="D3058" t="str">
            <v>AS</v>
          </cell>
          <cell r="E3058" t="str">
            <v>8,29</v>
          </cell>
        </row>
        <row r="3059">
          <cell r="A3059">
            <v>38443</v>
          </cell>
          <cell r="B3059" t="str">
            <v>LUVA PPR, SOLDAVEL, DN 50 MM, PARA AGUA QUENTE PREDIAL</v>
          </cell>
          <cell r="C3059" t="str">
            <v xml:space="preserve">UN    </v>
          </cell>
          <cell r="D3059" t="str">
            <v>AS</v>
          </cell>
          <cell r="E3059" t="str">
            <v>12,52</v>
          </cell>
        </row>
        <row r="3060">
          <cell r="A3060">
            <v>38444</v>
          </cell>
          <cell r="B3060" t="str">
            <v>LUVA PPR, SOLDAVEL, DN 63 MM, PARA AGUA QUENTE PREDIAL</v>
          </cell>
          <cell r="C3060" t="str">
            <v xml:space="preserve">UN    </v>
          </cell>
          <cell r="D3060" t="str">
            <v>AS</v>
          </cell>
          <cell r="E3060" t="str">
            <v>18,63</v>
          </cell>
        </row>
        <row r="3061">
          <cell r="A3061">
            <v>38445</v>
          </cell>
          <cell r="B3061" t="str">
            <v>LUVA PPR, SOLDAVEL, DN 75 MM, PARA AGUA QUENTE PREDIAL</v>
          </cell>
          <cell r="C3061" t="str">
            <v xml:space="preserve">UN    </v>
          </cell>
          <cell r="D3061" t="str">
            <v>AS</v>
          </cell>
          <cell r="E3061" t="str">
            <v>43,77</v>
          </cell>
        </row>
        <row r="3062">
          <cell r="A3062">
            <v>38446</v>
          </cell>
          <cell r="B3062" t="str">
            <v>LUVA PPR, SOLDAVEL, DN 90 MM, PARA AGUA QUENTE PREDIAL</v>
          </cell>
          <cell r="C3062" t="str">
            <v xml:space="preserve">UN    </v>
          </cell>
          <cell r="D3062" t="str">
            <v>AS</v>
          </cell>
          <cell r="E3062" t="str">
            <v>70,64</v>
          </cell>
        </row>
        <row r="3063">
          <cell r="A3063">
            <v>3867</v>
          </cell>
          <cell r="B3063" t="str">
            <v>LUVA PVC SOLDAVEL, 110 MM, PARA AGUA FRIA PREDIAL</v>
          </cell>
          <cell r="C3063" t="str">
            <v xml:space="preserve">UN    </v>
          </cell>
          <cell r="D3063" t="str">
            <v>CR</v>
          </cell>
          <cell r="E3063" t="str">
            <v>81,45</v>
          </cell>
        </row>
        <row r="3064">
          <cell r="A3064">
            <v>3861</v>
          </cell>
          <cell r="B3064" t="str">
            <v>LUVA PVC SOLDAVEL, 20 MM, PARA AGUA FRIA PREDIAL</v>
          </cell>
          <cell r="C3064" t="str">
            <v xml:space="preserve">UN    </v>
          </cell>
          <cell r="D3064" t="str">
            <v>CR</v>
          </cell>
          <cell r="E3064" t="str">
            <v>0,67</v>
          </cell>
        </row>
        <row r="3065">
          <cell r="A3065">
            <v>3904</v>
          </cell>
          <cell r="B3065" t="str">
            <v>LUVA PVC SOLDAVEL, 25 MM, PARA AGUA FRIA PREDIAL</v>
          </cell>
          <cell r="C3065" t="str">
            <v xml:space="preserve">UN    </v>
          </cell>
          <cell r="D3065" t="str">
            <v>CR</v>
          </cell>
          <cell r="E3065" t="str">
            <v>0,82</v>
          </cell>
        </row>
        <row r="3066">
          <cell r="A3066">
            <v>3903</v>
          </cell>
          <cell r="B3066" t="str">
            <v>LUVA PVC SOLDAVEL, 32 MM, PARA AGUA FRIA PREDIAL</v>
          </cell>
          <cell r="C3066" t="str">
            <v xml:space="preserve">UN    </v>
          </cell>
          <cell r="D3066" t="str">
            <v>CR</v>
          </cell>
          <cell r="E3066" t="str">
            <v>2,03</v>
          </cell>
        </row>
        <row r="3067">
          <cell r="A3067">
            <v>3862</v>
          </cell>
          <cell r="B3067" t="str">
            <v>LUVA PVC SOLDAVEL, 40 MM, PARA AGUA FRIA PREDIAL</v>
          </cell>
          <cell r="C3067" t="str">
            <v xml:space="preserve">UN    </v>
          </cell>
          <cell r="D3067" t="str">
            <v>CR</v>
          </cell>
          <cell r="E3067" t="str">
            <v>4,13</v>
          </cell>
        </row>
        <row r="3068">
          <cell r="A3068">
            <v>3863</v>
          </cell>
          <cell r="B3068" t="str">
            <v>LUVA PVC SOLDAVEL, 50 MM, PARA AGUA FRIA PREDIAL</v>
          </cell>
          <cell r="C3068" t="str">
            <v xml:space="preserve">UN    </v>
          </cell>
          <cell r="D3068" t="str">
            <v>CR</v>
          </cell>
          <cell r="E3068" t="str">
            <v>4,84</v>
          </cell>
        </row>
        <row r="3069">
          <cell r="A3069">
            <v>3864</v>
          </cell>
          <cell r="B3069" t="str">
            <v>LUVA PVC SOLDAVEL, 60 MM, PARA AGUA FRIA PREDIAL</v>
          </cell>
          <cell r="C3069" t="str">
            <v xml:space="preserve">UN    </v>
          </cell>
          <cell r="D3069" t="str">
            <v>CR</v>
          </cell>
          <cell r="E3069" t="str">
            <v>12,61</v>
          </cell>
        </row>
        <row r="3070">
          <cell r="A3070">
            <v>3865</v>
          </cell>
          <cell r="B3070" t="str">
            <v>LUVA PVC SOLDAVEL, 75 MM, PARA AGUA FRIA PREDIAL</v>
          </cell>
          <cell r="C3070" t="str">
            <v xml:space="preserve">UN    </v>
          </cell>
          <cell r="D3070" t="str">
            <v>CR</v>
          </cell>
          <cell r="E3070" t="str">
            <v>21,94</v>
          </cell>
        </row>
        <row r="3071">
          <cell r="A3071">
            <v>3866</v>
          </cell>
          <cell r="B3071" t="str">
            <v>LUVA PVC SOLDAVEL, 85 MM, PARA AGUA FRIA PREDIAL</v>
          </cell>
          <cell r="C3071" t="str">
            <v xml:space="preserve">UN    </v>
          </cell>
          <cell r="D3071" t="str">
            <v>CR</v>
          </cell>
          <cell r="E3071" t="str">
            <v>50,21</v>
          </cell>
        </row>
        <row r="3072">
          <cell r="A3072">
            <v>3902</v>
          </cell>
          <cell r="B3072" t="str">
            <v>LUVA PVC, ROSCAVEL,  2 1/2",  AGUA FRIA PREDIAL</v>
          </cell>
          <cell r="C3072" t="str">
            <v xml:space="preserve">UN    </v>
          </cell>
          <cell r="D3072" t="str">
            <v>CR</v>
          </cell>
          <cell r="E3072" t="str">
            <v>24,41</v>
          </cell>
        </row>
        <row r="3073">
          <cell r="A3073">
            <v>3878</v>
          </cell>
          <cell r="B3073" t="str">
            <v>LUVA PVC, ROSCAVEL, 1 1/2",  AGUA FRIA PREDIAL</v>
          </cell>
          <cell r="C3073" t="str">
            <v xml:space="preserve">UN    </v>
          </cell>
          <cell r="D3073" t="str">
            <v>CR</v>
          </cell>
          <cell r="E3073" t="str">
            <v>7,71</v>
          </cell>
        </row>
        <row r="3074">
          <cell r="A3074">
            <v>3877</v>
          </cell>
          <cell r="B3074" t="str">
            <v>LUVA PVC, ROSCAVEL, 1 1/4", AGUA FRIA PREDIAL</v>
          </cell>
          <cell r="C3074" t="str">
            <v xml:space="preserve">UN    </v>
          </cell>
          <cell r="D3074" t="str">
            <v>CR</v>
          </cell>
          <cell r="E3074" t="str">
            <v>7,05</v>
          </cell>
        </row>
        <row r="3075">
          <cell r="A3075">
            <v>3879</v>
          </cell>
          <cell r="B3075" t="str">
            <v>LUVA PVC, ROSCAVEL, 2",  AGUA FRIA PREDIAL</v>
          </cell>
          <cell r="C3075" t="str">
            <v xml:space="preserve">UN    </v>
          </cell>
          <cell r="D3075" t="str">
            <v>CR</v>
          </cell>
          <cell r="E3075" t="str">
            <v>15,56</v>
          </cell>
        </row>
        <row r="3076">
          <cell r="A3076">
            <v>3880</v>
          </cell>
          <cell r="B3076" t="str">
            <v>LUVA PVC, ROSCAVEL, 3", AGUA FRIA PREDIAL</v>
          </cell>
          <cell r="C3076" t="str">
            <v xml:space="preserve">UN    </v>
          </cell>
          <cell r="D3076" t="str">
            <v>CR</v>
          </cell>
          <cell r="E3076" t="str">
            <v>35,11</v>
          </cell>
        </row>
        <row r="3077">
          <cell r="A3077">
            <v>12892</v>
          </cell>
          <cell r="B3077" t="str">
            <v>LUVA RASPA DE COURO, CANO CURTO (PUNHO *7* CM)</v>
          </cell>
          <cell r="C3077" t="str">
            <v xml:space="preserve">PAR   </v>
          </cell>
          <cell r="D3077" t="str">
            <v>CR</v>
          </cell>
          <cell r="E3077" t="str">
            <v>11,14</v>
          </cell>
        </row>
        <row r="3078">
          <cell r="A3078">
            <v>3883</v>
          </cell>
          <cell r="B3078" t="str">
            <v>LUVA ROSCAVEL, PVC, 1/2", AGUA FRIA PREDIAL</v>
          </cell>
          <cell r="C3078" t="str">
            <v xml:space="preserve">UN    </v>
          </cell>
          <cell r="D3078" t="str">
            <v>CR</v>
          </cell>
          <cell r="E3078" t="str">
            <v>1,62</v>
          </cell>
        </row>
        <row r="3079">
          <cell r="A3079">
            <v>3876</v>
          </cell>
          <cell r="B3079" t="str">
            <v>LUVA ROSCAVEL, PVC, 1", AGUA FRIA PREDIAL</v>
          </cell>
          <cell r="C3079" t="str">
            <v xml:space="preserve">UN    </v>
          </cell>
          <cell r="D3079" t="str">
            <v>CR</v>
          </cell>
          <cell r="E3079" t="str">
            <v>4,06</v>
          </cell>
        </row>
        <row r="3080">
          <cell r="A3080">
            <v>3884</v>
          </cell>
          <cell r="B3080" t="str">
            <v>LUVA ROSCAVEL, PVC, 3/4", AGUA FRIA PREDIAL</v>
          </cell>
          <cell r="C3080" t="str">
            <v xml:space="preserve">UN    </v>
          </cell>
          <cell r="D3080" t="str">
            <v>CR</v>
          </cell>
          <cell r="E3080" t="str">
            <v>2,43</v>
          </cell>
        </row>
        <row r="3081">
          <cell r="A3081">
            <v>3837</v>
          </cell>
          <cell r="B3081" t="str">
            <v>LUVA SIMPLES, PVC PBA, JE, DN 100 / DE 110 MM, PARA REDE AGUA (NBR 10351)</v>
          </cell>
          <cell r="C3081" t="str">
            <v xml:space="preserve">UN    </v>
          </cell>
          <cell r="D3081" t="str">
            <v>AS</v>
          </cell>
          <cell r="E3081" t="str">
            <v>44,79</v>
          </cell>
        </row>
        <row r="3082">
          <cell r="A3082">
            <v>3845</v>
          </cell>
          <cell r="B3082" t="str">
            <v>LUVA SIMPLES, PVC PBA, JE, DN 50 / DE 60 MM, PARA REDE AGUA (NBR 10351)</v>
          </cell>
          <cell r="C3082" t="str">
            <v xml:space="preserve">UN    </v>
          </cell>
          <cell r="D3082" t="str">
            <v>AS</v>
          </cell>
          <cell r="E3082" t="str">
            <v>16,36</v>
          </cell>
        </row>
        <row r="3083">
          <cell r="A3083">
            <v>11045</v>
          </cell>
          <cell r="B3083" t="str">
            <v>LUVA SIMPLES, PVC PBA, JE, DN 75 / DE 85 MM, PARA REDE AGUA (NBR 10351)</v>
          </cell>
          <cell r="C3083" t="str">
            <v xml:space="preserve">UN    </v>
          </cell>
          <cell r="D3083" t="str">
            <v>AS</v>
          </cell>
          <cell r="E3083" t="str">
            <v>31,56</v>
          </cell>
        </row>
        <row r="3084">
          <cell r="A3084">
            <v>20170</v>
          </cell>
          <cell r="B3084" t="str">
            <v>LUVA SIMPLES, PVC SERIE R, 100 MM, PARA ESGOTO OU AGUAS PLUVIAIS PREDIAIS</v>
          </cell>
          <cell r="C3084" t="str">
            <v xml:space="preserve">UN    </v>
          </cell>
          <cell r="D3084" t="str">
            <v>CR</v>
          </cell>
          <cell r="E3084" t="str">
            <v>11,86</v>
          </cell>
        </row>
        <row r="3085">
          <cell r="A3085">
            <v>20171</v>
          </cell>
          <cell r="B3085" t="str">
            <v>LUVA SIMPLES, PVC SERIE R, 150 MM, PARA ESGOTO OU AGUAS PLUVIAIS PREDIAIS</v>
          </cell>
          <cell r="C3085" t="str">
            <v xml:space="preserve">UN    </v>
          </cell>
          <cell r="D3085" t="str">
            <v>CR</v>
          </cell>
          <cell r="E3085" t="str">
            <v>35,23</v>
          </cell>
        </row>
        <row r="3086">
          <cell r="A3086">
            <v>20167</v>
          </cell>
          <cell r="B3086" t="str">
            <v>LUVA SIMPLES, PVC SERIE R, 40 MM, PARA ESGOTO OU AGUAS PLUVIAIS PREDIAIS</v>
          </cell>
          <cell r="C3086" t="str">
            <v xml:space="preserve">UN    </v>
          </cell>
          <cell r="D3086" t="str">
            <v>CR</v>
          </cell>
          <cell r="E3086" t="str">
            <v>4,40</v>
          </cell>
        </row>
        <row r="3087">
          <cell r="A3087">
            <v>20168</v>
          </cell>
          <cell r="B3087" t="str">
            <v>LUVA SIMPLES, PVC SERIE R, 50 MM, PARA ESGOTO OU AGUAS PLUVIAIS PREDIAIS</v>
          </cell>
          <cell r="C3087" t="str">
            <v xml:space="preserve">UN    </v>
          </cell>
          <cell r="D3087" t="str">
            <v>CR</v>
          </cell>
          <cell r="E3087" t="str">
            <v>6,91</v>
          </cell>
        </row>
        <row r="3088">
          <cell r="A3088">
            <v>20169</v>
          </cell>
          <cell r="B3088" t="str">
            <v>LUVA SIMPLES, PVC SERIE R, 75 MM, PARA ESGOTO OU AGUAS PLUVIAIS PREDIAIS</v>
          </cell>
          <cell r="C3088" t="str">
            <v xml:space="preserve">UN    </v>
          </cell>
          <cell r="D3088" t="str">
            <v>CR</v>
          </cell>
          <cell r="E3088" t="str">
            <v>9,78</v>
          </cell>
        </row>
        <row r="3089">
          <cell r="A3089">
            <v>3899</v>
          </cell>
          <cell r="B3089" t="str">
            <v>LUVA SIMPLES, PVC, SOLDAVEL, DN 100 MM, SERIE NORMAL, PARA ESGOTO PREDIAL</v>
          </cell>
          <cell r="C3089" t="str">
            <v xml:space="preserve">UN    </v>
          </cell>
          <cell r="D3089" t="str">
            <v>CR</v>
          </cell>
          <cell r="E3089" t="str">
            <v>5,18</v>
          </cell>
        </row>
        <row r="3090">
          <cell r="A3090">
            <v>38676</v>
          </cell>
          <cell r="B3090" t="str">
            <v>LUVA SIMPLES, PVC, SOLDAVEL, DN 150 MM, SERIE NORMAL, PARA ESGOTO PREDIAL</v>
          </cell>
          <cell r="C3090" t="str">
            <v xml:space="preserve">UN    </v>
          </cell>
          <cell r="D3090" t="str">
            <v>CR</v>
          </cell>
          <cell r="E3090" t="str">
            <v>25,07</v>
          </cell>
        </row>
        <row r="3091">
          <cell r="A3091">
            <v>3897</v>
          </cell>
          <cell r="B3091" t="str">
            <v>LUVA SIMPLES, PVC, SOLDAVEL, DN 40 MM, SERIE NORMAL, PARA ESGOTO PREDIAL</v>
          </cell>
          <cell r="C3091" t="str">
            <v xml:space="preserve">UN    </v>
          </cell>
          <cell r="D3091" t="str">
            <v>CR</v>
          </cell>
          <cell r="E3091" t="str">
            <v>1,09</v>
          </cell>
        </row>
        <row r="3092">
          <cell r="A3092">
            <v>3875</v>
          </cell>
          <cell r="B3092" t="str">
            <v>LUVA SIMPLES, PVC, SOLDAVEL, DN 50 MM, SERIE NORMAL, PARA ESGOTO PREDIAL</v>
          </cell>
          <cell r="C3092" t="str">
            <v xml:space="preserve">UN    </v>
          </cell>
          <cell r="D3092" t="str">
            <v>CR</v>
          </cell>
          <cell r="E3092" t="str">
            <v>2,36</v>
          </cell>
        </row>
        <row r="3093">
          <cell r="A3093">
            <v>3898</v>
          </cell>
          <cell r="B3093" t="str">
            <v>LUVA SIMPLES, PVC, SOLDAVEL, DN 75 MM, SERIE NORMAL, PARA ESGOTO PREDIAL</v>
          </cell>
          <cell r="C3093" t="str">
            <v xml:space="preserve">UN    </v>
          </cell>
          <cell r="D3093" t="str">
            <v>CR</v>
          </cell>
          <cell r="E3093" t="str">
            <v>4,46</v>
          </cell>
        </row>
        <row r="3094">
          <cell r="A3094">
            <v>3855</v>
          </cell>
          <cell r="B3094" t="str">
            <v>LUVA SOLDAVEL COM BUCHA DE LATAO, PVC, 20 MM X 1/2"</v>
          </cell>
          <cell r="C3094" t="str">
            <v xml:space="preserve">UN    </v>
          </cell>
          <cell r="D3094" t="str">
            <v>CR</v>
          </cell>
          <cell r="E3094" t="str">
            <v>5,39</v>
          </cell>
        </row>
        <row r="3095">
          <cell r="A3095">
            <v>3874</v>
          </cell>
          <cell r="B3095" t="str">
            <v>LUVA SOLDAVEL COM BUCHA DE LATAO, PVC, 25 MM X 1/2"</v>
          </cell>
          <cell r="C3095" t="str">
            <v xml:space="preserve">UN    </v>
          </cell>
          <cell r="D3095" t="str">
            <v>CR</v>
          </cell>
          <cell r="E3095" t="str">
            <v>5,72</v>
          </cell>
        </row>
        <row r="3096">
          <cell r="A3096">
            <v>3870</v>
          </cell>
          <cell r="B3096" t="str">
            <v>LUVA SOLDAVEL COM BUCHA DE LATAO, PVC, 25 MM X 3/4"</v>
          </cell>
          <cell r="C3096" t="str">
            <v xml:space="preserve">UN    </v>
          </cell>
          <cell r="D3096" t="str">
            <v>CR</v>
          </cell>
          <cell r="E3096" t="str">
            <v>7,10</v>
          </cell>
        </row>
        <row r="3097">
          <cell r="A3097">
            <v>38678</v>
          </cell>
          <cell r="B3097" t="str">
            <v>LUVA SOLDAVEL COM BUCHA DE LATAO, PVC, 32 MM X 1"</v>
          </cell>
          <cell r="C3097" t="str">
            <v xml:space="preserve">UN    </v>
          </cell>
          <cell r="D3097" t="str">
            <v>CR</v>
          </cell>
          <cell r="E3097" t="str">
            <v>19,33</v>
          </cell>
        </row>
        <row r="3098">
          <cell r="A3098">
            <v>3859</v>
          </cell>
          <cell r="B3098" t="str">
            <v>LUVA SOLDAVEL COM ROSCA, PVC, 20 MM X 1/2", PARA AGUA FRIA PREDIAL</v>
          </cell>
          <cell r="C3098" t="str">
            <v xml:space="preserve">UN    </v>
          </cell>
          <cell r="D3098" t="str">
            <v>CR</v>
          </cell>
          <cell r="E3098" t="str">
            <v>1,43</v>
          </cell>
        </row>
        <row r="3099">
          <cell r="A3099">
            <v>3856</v>
          </cell>
          <cell r="B3099" t="str">
            <v>LUVA SOLDAVEL COM ROSCA, PVC, 25 MM X 1/2", PARA AGUA FRIA PREDIAL</v>
          </cell>
          <cell r="C3099" t="str">
            <v xml:space="preserve">UN    </v>
          </cell>
          <cell r="D3099" t="str">
            <v>CR</v>
          </cell>
          <cell r="E3099" t="str">
            <v>1,82</v>
          </cell>
        </row>
        <row r="3100">
          <cell r="A3100">
            <v>3906</v>
          </cell>
          <cell r="B3100" t="str">
            <v>LUVA SOLDAVEL COM ROSCA, PVC, 25 MM X 3/4", PARA AGUA FRIA PREDIAL</v>
          </cell>
          <cell r="C3100" t="str">
            <v xml:space="preserve">UN    </v>
          </cell>
          <cell r="D3100" t="str">
            <v>CR</v>
          </cell>
          <cell r="E3100" t="str">
            <v>1,71</v>
          </cell>
        </row>
        <row r="3101">
          <cell r="A3101">
            <v>3860</v>
          </cell>
          <cell r="B3101" t="str">
            <v>LUVA SOLDAVEL COM ROSCA, PVC, 32 MM X 1", PARA AGUA FRIA PREDIAL</v>
          </cell>
          <cell r="C3101" t="str">
            <v xml:space="preserve">UN    </v>
          </cell>
          <cell r="D3101" t="str">
            <v>CR</v>
          </cell>
          <cell r="E3101" t="str">
            <v>5,62</v>
          </cell>
        </row>
        <row r="3102">
          <cell r="A3102">
            <v>3905</v>
          </cell>
          <cell r="B3102" t="str">
            <v>LUVA SOLDAVEL COM ROSCA, PVC, 40 MM X 1 1/4", PARA AGUA FRIA PREDIAL</v>
          </cell>
          <cell r="C3102" t="str">
            <v xml:space="preserve">UN    </v>
          </cell>
          <cell r="D3102" t="str">
            <v>CR</v>
          </cell>
          <cell r="E3102" t="str">
            <v>12,44</v>
          </cell>
        </row>
        <row r="3103">
          <cell r="A3103">
            <v>3871</v>
          </cell>
          <cell r="B3103" t="str">
            <v>LUVA SOLDAVEL COM ROSCA, PVC, 50 MM X 1 1/2", PARA AGUA FRIA PREDIAL</v>
          </cell>
          <cell r="C3103" t="str">
            <v xml:space="preserve">UN    </v>
          </cell>
          <cell r="D3103" t="str">
            <v>CR</v>
          </cell>
          <cell r="E3103" t="str">
            <v>25,82</v>
          </cell>
        </row>
        <row r="3104">
          <cell r="A3104">
            <v>37429</v>
          </cell>
          <cell r="B3104" t="str">
            <v>LUVA, PEAD PE 100,  DE 400 MM, PARA ELETROFUSAO</v>
          </cell>
          <cell r="C3104" t="str">
            <v xml:space="preserve">UN    </v>
          </cell>
          <cell r="D3104" t="str">
            <v>AS</v>
          </cell>
          <cell r="E3104" t="str">
            <v>2.035,36</v>
          </cell>
        </row>
        <row r="3105">
          <cell r="A3105">
            <v>37426</v>
          </cell>
          <cell r="B3105" t="str">
            <v>LUVA, PEAD PE 100,  DE 63 MM, PARA ELETROFUSAO</v>
          </cell>
          <cell r="C3105" t="str">
            <v xml:space="preserve">UN    </v>
          </cell>
          <cell r="D3105" t="str">
            <v>AS</v>
          </cell>
          <cell r="E3105" t="str">
            <v>19,58</v>
          </cell>
        </row>
        <row r="3106">
          <cell r="A3106">
            <v>37427</v>
          </cell>
          <cell r="B3106" t="str">
            <v>LUVA, PEAD PE 100, DE 125 MM, PARA ELETROFUSAO</v>
          </cell>
          <cell r="C3106" t="str">
            <v xml:space="preserve">UN    </v>
          </cell>
          <cell r="D3106" t="str">
            <v>AS</v>
          </cell>
          <cell r="E3106" t="str">
            <v>46,70</v>
          </cell>
        </row>
        <row r="3107">
          <cell r="A3107">
            <v>37424</v>
          </cell>
          <cell r="B3107" t="str">
            <v>LUVA, PEAD PE 100, DE 20 MM, PARA ELETROFUSAO</v>
          </cell>
          <cell r="C3107" t="str">
            <v xml:space="preserve">UN    </v>
          </cell>
          <cell r="D3107" t="str">
            <v>AS</v>
          </cell>
          <cell r="E3107" t="str">
            <v>8,99</v>
          </cell>
        </row>
        <row r="3108">
          <cell r="A3108">
            <v>37428</v>
          </cell>
          <cell r="B3108" t="str">
            <v>LUVA, PEAD PE 100, DE 200 MM, PARA ELETROFUSAO</v>
          </cell>
          <cell r="C3108" t="str">
            <v xml:space="preserve">UN    </v>
          </cell>
          <cell r="D3108" t="str">
            <v>AS</v>
          </cell>
          <cell r="E3108" t="str">
            <v>160,95</v>
          </cell>
        </row>
        <row r="3109">
          <cell r="A3109">
            <v>37425</v>
          </cell>
          <cell r="B3109" t="str">
            <v>LUVA, PEAD PE 100, DE 32 MM, PARA ELETROFUSAO</v>
          </cell>
          <cell r="C3109" t="str">
            <v xml:space="preserve">UN    </v>
          </cell>
          <cell r="D3109" t="str">
            <v>AS</v>
          </cell>
          <cell r="E3109" t="str">
            <v>9,70</v>
          </cell>
        </row>
        <row r="3110">
          <cell r="A3110">
            <v>11519</v>
          </cell>
          <cell r="B3110" t="str">
            <v>MACANETA ALAVANCA RETA OCA, EM ZAMAC COM ACABAMENTO CROMADO, COMPRIMENTO APROX DE 15 CM</v>
          </cell>
          <cell r="C3110" t="str">
            <v xml:space="preserve">PAR   </v>
          </cell>
          <cell r="D3110" t="str">
            <v>CR</v>
          </cell>
          <cell r="E3110" t="str">
            <v>29,93</v>
          </cell>
        </row>
        <row r="3111">
          <cell r="A3111">
            <v>11520</v>
          </cell>
          <cell r="B3111" t="str">
            <v>MACANETA ALAVANCA, RETA SIMPLES / OCA, CROMADA, COMPRIMENTO DE 10 A 16 CM, ACABAMENTO PADRAO POPULAR - SOMENTE MACANETAS</v>
          </cell>
          <cell r="C3111" t="str">
            <v xml:space="preserve">PAR   </v>
          </cell>
          <cell r="D3111" t="str">
            <v>CR</v>
          </cell>
          <cell r="E3111" t="str">
            <v>13,84</v>
          </cell>
        </row>
        <row r="3112">
          <cell r="A3112">
            <v>11518</v>
          </cell>
          <cell r="B3112" t="str">
            <v>MACANETA BOLA, EM ZAMAC COM ACABAMENTO CROMADO, DIAMETRO DE APROX 2 1/2"</v>
          </cell>
          <cell r="C3112" t="str">
            <v xml:space="preserve">PAR   </v>
          </cell>
          <cell r="D3112" t="str">
            <v>CR</v>
          </cell>
          <cell r="E3112" t="str">
            <v>50,32</v>
          </cell>
        </row>
        <row r="3113">
          <cell r="A3113">
            <v>38473</v>
          </cell>
          <cell r="B3113" t="str">
            <v>MACARICO DE SOLDA 201 PARA EXTENSAO GLP OU ACETILENO</v>
          </cell>
          <cell r="C3113" t="str">
            <v xml:space="preserve">UN    </v>
          </cell>
          <cell r="D3113" t="str">
            <v>CR</v>
          </cell>
          <cell r="E3113" t="str">
            <v>94,11</v>
          </cell>
        </row>
        <row r="3114">
          <cell r="A3114">
            <v>4244</v>
          </cell>
          <cell r="B3114" t="str">
            <v>MACARIQUEIRO</v>
          </cell>
          <cell r="C3114" t="str">
            <v xml:space="preserve">H     </v>
          </cell>
          <cell r="D3114" t="str">
            <v>CR</v>
          </cell>
          <cell r="E3114" t="str">
            <v>13,28</v>
          </cell>
        </row>
        <row r="3115">
          <cell r="A3115">
            <v>40977</v>
          </cell>
          <cell r="B3115" t="str">
            <v>MACARIQUEIRO (MENSALISTA)</v>
          </cell>
          <cell r="C3115" t="str">
            <v xml:space="preserve">MES   </v>
          </cell>
          <cell r="D3115" t="str">
            <v>CR</v>
          </cell>
          <cell r="E3115" t="str">
            <v>2.341,40</v>
          </cell>
        </row>
        <row r="3116">
          <cell r="A3116">
            <v>4115</v>
          </cell>
          <cell r="B3116" t="str">
            <v>MADEIRA ROLICA TRATADA, D = 12 A 15 CM, H = 3,00 M, EM EUCALIPTO OU EQUIVALENTE DA REGIAO</v>
          </cell>
          <cell r="C3116" t="str">
            <v xml:space="preserve">M     </v>
          </cell>
          <cell r="D3116" t="str">
            <v>CR</v>
          </cell>
          <cell r="E3116" t="str">
            <v>30,92</v>
          </cell>
        </row>
        <row r="3117">
          <cell r="A3117">
            <v>4119</v>
          </cell>
          <cell r="B3117" t="str">
            <v>MADEIRA ROLICA TRATADA, D = 16 A 20 CM, H = 6,00 M, EM EUCALIPTO OU EQUIVALENTE DA REGIAO</v>
          </cell>
          <cell r="C3117" t="str">
            <v xml:space="preserve">M     </v>
          </cell>
          <cell r="D3117" t="str">
            <v>CR</v>
          </cell>
          <cell r="E3117" t="str">
            <v>62,45</v>
          </cell>
        </row>
        <row r="3118">
          <cell r="A3118">
            <v>2794</v>
          </cell>
          <cell r="B3118" t="str">
            <v>MADEIRA ROLICA TRATADA, D = 25 A 29 CM, H = 6,50 M, EM EUCALIPTO OU EQUIVALENTE DA REGIAO</v>
          </cell>
          <cell r="C3118" t="str">
            <v xml:space="preserve">M     </v>
          </cell>
          <cell r="D3118" t="str">
            <v>CR</v>
          </cell>
          <cell r="E3118" t="str">
            <v>165,67</v>
          </cell>
        </row>
        <row r="3119">
          <cell r="A3119">
            <v>2788</v>
          </cell>
          <cell r="B3119" t="str">
            <v>MADEIRA ROLICA TRATADA, D = 30 A 34 CM, H = 6,50 M, EM EUCALIPTO OU EQUIVALENTE DA REGIAO</v>
          </cell>
          <cell r="C3119" t="str">
            <v xml:space="preserve">M     </v>
          </cell>
          <cell r="D3119" t="str">
            <v>CR</v>
          </cell>
          <cell r="E3119" t="str">
            <v>241,35</v>
          </cell>
        </row>
        <row r="3120">
          <cell r="A3120">
            <v>4006</v>
          </cell>
          <cell r="B3120" t="str">
            <v>MADEIRA SERRADA EM PINUS, MISTA OU EQUIVALENTE DA REGIAO - BRUTA</v>
          </cell>
          <cell r="C3120" t="str">
            <v xml:space="preserve">M3    </v>
          </cell>
          <cell r="D3120" t="str">
            <v>CR</v>
          </cell>
          <cell r="E3120" t="str">
            <v>1.043,85</v>
          </cell>
        </row>
        <row r="3121">
          <cell r="A3121">
            <v>36151</v>
          </cell>
          <cell r="B3121" t="str">
            <v>MANGOTE DE SEGURANCA EM RASPA DE COURO</v>
          </cell>
          <cell r="C3121" t="str">
            <v xml:space="preserve">UN    </v>
          </cell>
          <cell r="D3121" t="str">
            <v>CR</v>
          </cell>
          <cell r="E3121" t="str">
            <v>24,76</v>
          </cell>
        </row>
        <row r="3122">
          <cell r="A3122">
            <v>37457</v>
          </cell>
          <cell r="B3122" t="str">
            <v>MANGUEIRA CRISTAL PARA NIVEL, LISA, PVC TRANSPARENTE, 3/8" X1,5 MM</v>
          </cell>
          <cell r="C3122" t="str">
            <v xml:space="preserve">M     </v>
          </cell>
          <cell r="D3122" t="str">
            <v>AS</v>
          </cell>
          <cell r="E3122" t="str">
            <v>3,16</v>
          </cell>
        </row>
        <row r="3123">
          <cell r="A3123">
            <v>37456</v>
          </cell>
          <cell r="B3123" t="str">
            <v>MANGUEIRA CRISTAL PARA NIVEL, LISA, PVC TRANSPARENTE, 5/16" X1 MM</v>
          </cell>
          <cell r="C3123" t="str">
            <v xml:space="preserve">M     </v>
          </cell>
          <cell r="D3123" t="str">
            <v>AS</v>
          </cell>
          <cell r="E3123" t="str">
            <v>1,66</v>
          </cell>
        </row>
        <row r="3124">
          <cell r="A3124">
            <v>37461</v>
          </cell>
          <cell r="B3124" t="str">
            <v>MANGUEIRA CRISTAL TRANCADA, PVC COM REFORCO, COM PRESSAO DE TRABALHO (PT) 250 LBS/POL2, DE 3/4" X *2,8* MM</v>
          </cell>
          <cell r="C3124" t="str">
            <v xml:space="preserve">M     </v>
          </cell>
          <cell r="D3124" t="str">
            <v>AS</v>
          </cell>
          <cell r="E3124" t="str">
            <v>11,74</v>
          </cell>
        </row>
        <row r="3125">
          <cell r="A3125">
            <v>37460</v>
          </cell>
          <cell r="B3125" t="str">
            <v>MANGUEIRA CRISTAL TRANCADA, PVC COM REFORCO, PRESSAO DE TRABALHO (PT) 250 LBS/POL2, DE 1" X *3,4* MM</v>
          </cell>
          <cell r="C3125" t="str">
            <v xml:space="preserve">M     </v>
          </cell>
          <cell r="D3125" t="str">
            <v>AS</v>
          </cell>
          <cell r="E3125" t="str">
            <v>16,03</v>
          </cell>
        </row>
        <row r="3126">
          <cell r="A3126">
            <v>37458</v>
          </cell>
          <cell r="B3126" t="str">
            <v>MANGUEIRA CRISTAL, LISA, PVC TRANSPARENTE, 1/2" X 2 MM</v>
          </cell>
          <cell r="C3126" t="str">
            <v xml:space="preserve">M     </v>
          </cell>
          <cell r="D3126" t="str">
            <v>AS</v>
          </cell>
          <cell r="E3126" t="str">
            <v>4,70</v>
          </cell>
        </row>
        <row r="3127">
          <cell r="A3127">
            <v>37454</v>
          </cell>
          <cell r="B3127" t="str">
            <v>MANGUEIRA CRISTAL, LISA, PVC TRANSPARENTE, 1/4" X1 MM</v>
          </cell>
          <cell r="C3127" t="str">
            <v xml:space="preserve">M     </v>
          </cell>
          <cell r="D3127" t="str">
            <v>AS</v>
          </cell>
          <cell r="E3127" t="str">
            <v>1,23</v>
          </cell>
        </row>
        <row r="3128">
          <cell r="A3128">
            <v>37455</v>
          </cell>
          <cell r="B3128" t="str">
            <v>MANGUEIRA CRISTAL, LISA, PVC TRANSPARENTE, 1/4" X1,5 MM</v>
          </cell>
          <cell r="C3128" t="str">
            <v xml:space="preserve">M     </v>
          </cell>
          <cell r="D3128" t="str">
            <v>AS</v>
          </cell>
          <cell r="E3128" t="str">
            <v>2,07</v>
          </cell>
        </row>
        <row r="3129">
          <cell r="A3129">
            <v>37459</v>
          </cell>
          <cell r="B3129" t="str">
            <v>MANGUEIRA CRISTAL, LISA, PVC TRANSPARENTE, 3/4" X 2 MM</v>
          </cell>
          <cell r="C3129" t="str">
            <v xml:space="preserve">M     </v>
          </cell>
          <cell r="D3129" t="str">
            <v>AS</v>
          </cell>
          <cell r="E3129" t="str">
            <v>6,60</v>
          </cell>
        </row>
        <row r="3130">
          <cell r="A3130">
            <v>21029</v>
          </cell>
          <cell r="B3130" t="str">
            <v>MANGUEIRA DE INCENDIO, TIPO 1, DE 1 1/2", COMPRIMENTO = 15 M, TECIDO EM FIO DE POLIESTER E TUBO INTERNO EM BORRACHA SINTETICA, COM UNIOES ENGATE RAPIDO</v>
          </cell>
          <cell r="C3130" t="str">
            <v xml:space="preserve">UN    </v>
          </cell>
          <cell r="D3130" t="str">
            <v xml:space="preserve">C </v>
          </cell>
          <cell r="E3130" t="str">
            <v>342,50</v>
          </cell>
        </row>
        <row r="3131">
          <cell r="A3131">
            <v>21030</v>
          </cell>
          <cell r="B3131" t="str">
            <v>MANGUEIRA DE INCENDIO, TIPO 1, DE 1 1/2", COMPRIMENTO = 20 M, TECIDO EM FIO DE POLIESTER E TUBO INTERNO EM BORRACHA SINTETICA, COM UNIOES ENGATE RAPIDO</v>
          </cell>
          <cell r="C3131" t="str">
            <v xml:space="preserve">UN    </v>
          </cell>
          <cell r="D3131" t="str">
            <v>CR</v>
          </cell>
          <cell r="E3131" t="str">
            <v>422,19</v>
          </cell>
        </row>
        <row r="3132">
          <cell r="A3132">
            <v>21031</v>
          </cell>
          <cell r="B3132" t="str">
            <v>MANGUEIRA DE INCENDIO, TIPO 1, DE 1 1/2", COMPRIMENTO = 25 M, TECIDO EM FIO DE POLIESTER E TUBO INTERNO EM BORRACHA SINTETICA, COM UNIOES ENGATE RAPIDO</v>
          </cell>
          <cell r="C3132" t="str">
            <v xml:space="preserve">UN    </v>
          </cell>
          <cell r="D3132" t="str">
            <v>CR</v>
          </cell>
          <cell r="E3132" t="str">
            <v>525,61</v>
          </cell>
        </row>
        <row r="3133">
          <cell r="A3133">
            <v>21032</v>
          </cell>
          <cell r="B3133" t="str">
            <v>MANGUEIRA DE INCENDIO, TIPO 1, DE 1 1/2", COMPRIMENTO = 30 M, TECIDO EM FIO DE POLIESTER E TUBO INTERNO EM BORRACHA SINTETICA, COM UNIOES ENGATE RAPIDO</v>
          </cell>
          <cell r="C3133" t="str">
            <v xml:space="preserve">UN    </v>
          </cell>
          <cell r="D3133" t="str">
            <v>CR</v>
          </cell>
          <cell r="E3133" t="str">
            <v>561,22</v>
          </cell>
        </row>
        <row r="3134">
          <cell r="A3134">
            <v>37527</v>
          </cell>
          <cell r="B3134" t="str">
            <v>MANGUEIRA DE INCENDIO, TIPO 2, DE 1 1/2", COMPRIMENTO = 15 M, TECIDO EM FIO DE POLIESTER E TUBO INTERNO EM BORRACHA SINTETICA, COM UNIOES ENGATE RAPIDO</v>
          </cell>
          <cell r="C3134" t="str">
            <v xml:space="preserve">UN    </v>
          </cell>
          <cell r="D3134" t="str">
            <v>CR</v>
          </cell>
          <cell r="E3134" t="str">
            <v>506,96</v>
          </cell>
        </row>
        <row r="3135">
          <cell r="A3135">
            <v>37528</v>
          </cell>
          <cell r="B3135" t="str">
            <v>MANGUEIRA DE INCENDIO, TIPO 2, DE 1 1/2", COMPRIMENTO = 20 M, TECIDO EM FIO DE POLIESTER E TUBO INTERNO EM BORRACHA SINTETICA, COM UNIOES</v>
          </cell>
          <cell r="C3135" t="str">
            <v xml:space="preserve">UN    </v>
          </cell>
          <cell r="D3135" t="str">
            <v>CR</v>
          </cell>
          <cell r="E3135" t="str">
            <v>604,46</v>
          </cell>
        </row>
        <row r="3136">
          <cell r="A3136">
            <v>37529</v>
          </cell>
          <cell r="B3136" t="str">
            <v>MANGUEIRA DE INCENDIO, TIPO 2, DE 1 1/2", COMPRIMENTO = 25 M, TECIDO EM FIO DE POLIESTER E TUBO INTERNO EM BORRACHA SINTETICA, COM UNIOES</v>
          </cell>
          <cell r="C3136" t="str">
            <v xml:space="preserve">UN    </v>
          </cell>
          <cell r="D3136" t="str">
            <v>CR</v>
          </cell>
          <cell r="E3136" t="str">
            <v>610,39</v>
          </cell>
        </row>
        <row r="3137">
          <cell r="A3137">
            <v>37530</v>
          </cell>
          <cell r="B3137" t="str">
            <v>MANGUEIRA DE INCENDIO, TIPO 2, DE 1 1/2", COMPRIMENTO = 30 M, TECIDO EM FIO DE POLIESTER E TUBO INTERNO EM BORRACHA SINTETICA, COM UNIOES</v>
          </cell>
          <cell r="C3137" t="str">
            <v xml:space="preserve">UN    </v>
          </cell>
          <cell r="D3137" t="str">
            <v>CR</v>
          </cell>
          <cell r="E3137" t="str">
            <v>796,90</v>
          </cell>
        </row>
        <row r="3138">
          <cell r="A3138">
            <v>21034</v>
          </cell>
          <cell r="B3138" t="str">
            <v>MANGUEIRA DE INCENDIO, TIPO 2, DE 2 1/2", COMPRIMENTO = 15 M, TECIDO EM FIO DE POLIESTER E TUBO INTERNO EM BORRACHA SINTETICA, COM UNIOES ENGATE RAPIDO</v>
          </cell>
          <cell r="C3138" t="str">
            <v xml:space="preserve">UN    </v>
          </cell>
          <cell r="D3138" t="str">
            <v>CR</v>
          </cell>
          <cell r="E3138" t="str">
            <v>679,91</v>
          </cell>
        </row>
        <row r="3139">
          <cell r="A3139">
            <v>37531</v>
          </cell>
          <cell r="B3139" t="str">
            <v>MANGUEIRA DE INCENDIO, TIPO 2, DE 2 1/2", COMPRIMENTO = 20 M, TECIDO EM FIO DE POLIESTER E TUBO INTERNO EM BORRACHA SINTETICA, COM UNIOES</v>
          </cell>
          <cell r="C3139" t="str">
            <v xml:space="preserve">UN    </v>
          </cell>
          <cell r="D3139" t="str">
            <v>CR</v>
          </cell>
          <cell r="E3139" t="str">
            <v>856,25</v>
          </cell>
        </row>
        <row r="3140">
          <cell r="A3140">
            <v>21036</v>
          </cell>
          <cell r="B3140" t="str">
            <v>MANGUEIRA DE INCENDIO, TIPO 2, DE 2 1/2", COMPRIMENTO = 25 M, TECIDO EM FIO DE POLIESTER E TUBO INTERNO EM BORRACHA SINTETICA, COM UNIOES ENGATE RAPIDO</v>
          </cell>
          <cell r="C3140" t="str">
            <v xml:space="preserve">UN    </v>
          </cell>
          <cell r="D3140" t="str">
            <v>CR</v>
          </cell>
          <cell r="E3140" t="str">
            <v>1.041,06</v>
          </cell>
        </row>
        <row r="3141">
          <cell r="A3141">
            <v>21037</v>
          </cell>
          <cell r="B3141" t="str">
            <v>MANGUEIRA DE INCENDIO, TIPO 2, DE 2 1/2", COMPRIMENTO = 30 M, TECIDO EM FIO DE POLIESTER E TUBO INTERNO EM BORRACHA SINTETICA, COM UNIOES ENGATE RAPIDO</v>
          </cell>
          <cell r="C3141" t="str">
            <v xml:space="preserve">UN    </v>
          </cell>
          <cell r="D3141" t="str">
            <v>CR</v>
          </cell>
          <cell r="E3141" t="str">
            <v>1.186,88</v>
          </cell>
        </row>
        <row r="3142">
          <cell r="A3142">
            <v>20185</v>
          </cell>
          <cell r="B3142" t="str">
            <v>MANGUEIRA DE PVC FLEXIVEL,TIPO FLAT/ACHATADA, COR LARANJA, D = 1 1/2" (40 MM), PARA CONDUCAO DE AGUA, SERVICOS LEVES E MEDIOS</v>
          </cell>
          <cell r="C3142" t="str">
            <v xml:space="preserve">M     </v>
          </cell>
          <cell r="D3142" t="str">
            <v>AS</v>
          </cell>
          <cell r="E3142" t="str">
            <v>19,09</v>
          </cell>
        </row>
        <row r="3143">
          <cell r="A3143">
            <v>20260</v>
          </cell>
          <cell r="B3143" t="str">
            <v>MANGUEIRA PARA GAS - GLP, PVC, TRANCADA, DIAMETRO DE 3/8", COMPRIMENTO DE 1M (NORMATIZADA)</v>
          </cell>
          <cell r="C3143" t="str">
            <v xml:space="preserve">UN    </v>
          </cell>
          <cell r="D3143" t="str">
            <v>AS</v>
          </cell>
          <cell r="E3143" t="str">
            <v>15,35</v>
          </cell>
        </row>
        <row r="3144">
          <cell r="A3144">
            <v>37523</v>
          </cell>
          <cell r="B3144" t="str">
            <v>MANIPULADOR TELESCOPICO, POTENCIA DE 101 HP, CAPACIDADE DE CARGA DE 3.500 KG, ALTURA MAXIMA DE ELEVACAO DE 12 M</v>
          </cell>
          <cell r="C3144" t="str">
            <v xml:space="preserve">UN    </v>
          </cell>
          <cell r="D3144" t="str">
            <v>AS</v>
          </cell>
          <cell r="E3144" t="str">
            <v>451.380,11</v>
          </cell>
        </row>
        <row r="3145">
          <cell r="A3145">
            <v>37515</v>
          </cell>
          <cell r="B3145" t="str">
            <v>MANIPULADOR TELESCOPICO, POTENCIA DE 85 HP, CAPACIDADE DE CARGA DE 3.500 KG, ALTURA MAXIMA DE ELEVACAO DE 12,3 M</v>
          </cell>
          <cell r="C3145" t="str">
            <v xml:space="preserve">UN    </v>
          </cell>
          <cell r="D3145" t="str">
            <v>AS</v>
          </cell>
          <cell r="E3145" t="str">
            <v>401.300,00</v>
          </cell>
        </row>
        <row r="3146">
          <cell r="A3146">
            <v>12899</v>
          </cell>
          <cell r="B3146" t="str">
            <v>MANOMETRO COM CAIXA EM ACO PINTADO, ESCALA *10* KGF/CM2 (*10* BAR), DIAMETRO NOMINAL DE *63* MM, CONEXAO DE 1/4"</v>
          </cell>
          <cell r="C3146" t="str">
            <v xml:space="preserve">UN    </v>
          </cell>
          <cell r="D3146" t="str">
            <v>AS</v>
          </cell>
          <cell r="E3146" t="str">
            <v>84,81</v>
          </cell>
        </row>
        <row r="3147">
          <cell r="A3147">
            <v>12898</v>
          </cell>
          <cell r="B3147" t="str">
            <v>MANOMETRO COM CAIXA EM ACO PINTADO, ESCALA *10* KGF/CM2 (*10* BAR), DIAMETRO NOMINAL DE 100 MM, CONEXAO DE 1/2"</v>
          </cell>
          <cell r="C3147" t="str">
            <v xml:space="preserve">UN    </v>
          </cell>
          <cell r="D3147" t="str">
            <v>AS</v>
          </cell>
          <cell r="E3147" t="str">
            <v>134,54</v>
          </cell>
        </row>
        <row r="3148">
          <cell r="A3148">
            <v>42528</v>
          </cell>
          <cell r="B3148" t="str">
            <v>MANTA ALUMINIZADA NAS DUAS FACES, PARA SUBCOBERTURA,  E = *2* MM</v>
          </cell>
          <cell r="C3148" t="str">
            <v xml:space="preserve">M2    </v>
          </cell>
          <cell r="D3148" t="str">
            <v>AS</v>
          </cell>
          <cell r="E3148" t="str">
            <v>7,39</v>
          </cell>
        </row>
        <row r="3149">
          <cell r="A3149">
            <v>39696</v>
          </cell>
          <cell r="B3149" t="str">
            <v>MANTA ALUMINIZADA 1 FACE PARA SUBCOBERTURA, E = *1* MM</v>
          </cell>
          <cell r="C3149" t="str">
            <v xml:space="preserve">M2    </v>
          </cell>
          <cell r="D3149" t="str">
            <v>AS</v>
          </cell>
          <cell r="E3149" t="str">
            <v>5,20</v>
          </cell>
        </row>
        <row r="3150">
          <cell r="A3150">
            <v>39700</v>
          </cell>
          <cell r="B3150" t="str">
            <v>MANTA ANTIRRUIDO DE POLIESTER (PET) PARA CONTRAPISO E = *8* MM</v>
          </cell>
          <cell r="C3150" t="str">
            <v xml:space="preserve">M2    </v>
          </cell>
          <cell r="D3150" t="str">
            <v>AS</v>
          </cell>
          <cell r="E3150" t="str">
            <v>17,11</v>
          </cell>
        </row>
        <row r="3151">
          <cell r="A3151">
            <v>11621</v>
          </cell>
          <cell r="B3151" t="str">
            <v>MANTA ASFALTICA ELASTOMERICA EM POLIESTER ALUMINIZADA 3 MM, TIPO III, CLASSE B (NBR 9952)</v>
          </cell>
          <cell r="C3151" t="str">
            <v xml:space="preserve">M2    </v>
          </cell>
          <cell r="D3151" t="str">
            <v>AS</v>
          </cell>
          <cell r="E3151" t="str">
            <v>34,04</v>
          </cell>
        </row>
        <row r="3152">
          <cell r="A3152">
            <v>4014</v>
          </cell>
          <cell r="B3152" t="str">
            <v>MANTA ASFALTICA ELASTOMERICA EM POLIESTER 3 MM, TIPO III, CLASSE B, ACABAMENTO PP (NBR 9952)</v>
          </cell>
          <cell r="C3152" t="str">
            <v xml:space="preserve">M2    </v>
          </cell>
          <cell r="D3152" t="str">
            <v>AS</v>
          </cell>
          <cell r="E3152" t="str">
            <v>35,22</v>
          </cell>
        </row>
        <row r="3153">
          <cell r="A3153">
            <v>4015</v>
          </cell>
          <cell r="B3153" t="str">
            <v>MANTA ASFALTICA ELASTOMERICA EM POLIESTER 4 MM, TIPO III, CLASSE B, ACABAMENTO PP (NBR 9952)</v>
          </cell>
          <cell r="C3153" t="str">
            <v xml:space="preserve">M2    </v>
          </cell>
          <cell r="D3153" t="str">
            <v>AS</v>
          </cell>
          <cell r="E3153" t="str">
            <v>43,25</v>
          </cell>
        </row>
        <row r="3154">
          <cell r="A3154">
            <v>4017</v>
          </cell>
          <cell r="B3154" t="str">
            <v>MANTA ASFALTICA ELASTOMERICA EM POLIESTER 5 MM, TIPO III, CLASSE B, ACABAMENTO PP (NBR 9952)</v>
          </cell>
          <cell r="C3154" t="str">
            <v xml:space="preserve">M2    </v>
          </cell>
          <cell r="D3154" t="str">
            <v>AS</v>
          </cell>
          <cell r="E3154" t="str">
            <v>62,94</v>
          </cell>
        </row>
        <row r="3155">
          <cell r="A3155">
            <v>4016</v>
          </cell>
          <cell r="B3155" t="str">
            <v>MANTA ASFALTICA ELASTOMERICA TIPO GLASS 3 MM, TIPO II, CLASSE C, ACABAMENTO PP (NBR 9952)</v>
          </cell>
          <cell r="C3155" t="str">
            <v xml:space="preserve">M2    </v>
          </cell>
          <cell r="D3155" t="str">
            <v>AS</v>
          </cell>
          <cell r="E3155" t="str">
            <v>24,86</v>
          </cell>
        </row>
        <row r="3156">
          <cell r="A3156">
            <v>39699</v>
          </cell>
          <cell r="B3156" t="str">
            <v>MANTA DE BORRACHA ANTIRRUIDO 5 MM</v>
          </cell>
          <cell r="C3156" t="str">
            <v xml:space="preserve">M2    </v>
          </cell>
          <cell r="D3156" t="str">
            <v>CR</v>
          </cell>
          <cell r="E3156" t="str">
            <v>12,22</v>
          </cell>
        </row>
        <row r="3157">
          <cell r="A3157">
            <v>38544</v>
          </cell>
          <cell r="B3157" t="str">
            <v>MANTA DE POLIETILENO EXPANDIDO (PEBD) ANTICHAMAS, E = 8 MM</v>
          </cell>
          <cell r="C3157" t="str">
            <v xml:space="preserve">M2    </v>
          </cell>
          <cell r="D3157" t="str">
            <v>AS</v>
          </cell>
          <cell r="E3157" t="str">
            <v>6,38</v>
          </cell>
        </row>
        <row r="3158">
          <cell r="A3158">
            <v>38545</v>
          </cell>
          <cell r="B3158" t="str">
            <v>MANTA DE POLIETILENO EXPANDIDO (PEBD), E = 5 MM</v>
          </cell>
          <cell r="C3158" t="str">
            <v xml:space="preserve">M2    </v>
          </cell>
          <cell r="D3158" t="str">
            <v>AS</v>
          </cell>
          <cell r="E3158" t="str">
            <v>4,10</v>
          </cell>
        </row>
        <row r="3159">
          <cell r="A3159">
            <v>42527</v>
          </cell>
          <cell r="B3159" t="str">
            <v>MANTA DE POLIETILENO EXPANDIDO, COM 1 FACE METALIZADA PARA SUBCOBERTURA,  E = *5* MM</v>
          </cell>
          <cell r="C3159" t="str">
            <v xml:space="preserve">M2    </v>
          </cell>
          <cell r="D3159" t="str">
            <v>AS</v>
          </cell>
          <cell r="E3159" t="str">
            <v>19,54</v>
          </cell>
        </row>
        <row r="3160">
          <cell r="A3160">
            <v>39323</v>
          </cell>
          <cell r="B3160" t="str">
            <v>MANTA GEOTEXTIL TECIDO DE LAMINETES DE POLIPROPILENO, RESISTENCIA A TRACAO = *25* KN/M</v>
          </cell>
          <cell r="C3160" t="str">
            <v xml:space="preserve">M2    </v>
          </cell>
          <cell r="D3160" t="str">
            <v>AS</v>
          </cell>
          <cell r="E3160" t="str">
            <v>15,64</v>
          </cell>
        </row>
        <row r="3161">
          <cell r="A3161">
            <v>626</v>
          </cell>
          <cell r="B3161" t="str">
            <v>MANTA LIQUIDA DE BASE ASFALTICA MODIFICADA COM A ADICAO DE ELASTOMEROS DILUIDOS EM SOLVENTE ORGANICO, APLICACAO A FRIO (MEMBRANA IMPERMEABILIZANTE ASFASTICA)</v>
          </cell>
          <cell r="C3161" t="str">
            <v xml:space="preserve">KG    </v>
          </cell>
          <cell r="D3161" t="str">
            <v xml:space="preserve">C </v>
          </cell>
          <cell r="E3161" t="str">
            <v>14,44</v>
          </cell>
        </row>
        <row r="3162">
          <cell r="A3162">
            <v>25860</v>
          </cell>
          <cell r="B3162" t="str">
            <v>MANTA TERMOPLASTICA, PEAD, GEOMEMBRANA LISA, E = 0,50 MM ( NBR 15352)</v>
          </cell>
          <cell r="C3162" t="str">
            <v xml:space="preserve">M2    </v>
          </cell>
          <cell r="D3162" t="str">
            <v>AS</v>
          </cell>
          <cell r="E3162" t="str">
            <v>10,27</v>
          </cell>
        </row>
        <row r="3163">
          <cell r="A3163">
            <v>25861</v>
          </cell>
          <cell r="B3163" t="str">
            <v>MANTA TERMOPLASTICA, PEAD, GEOMEMBRANA LISA, E = 0,75 MM ( NBR 15352)</v>
          </cell>
          <cell r="C3163" t="str">
            <v xml:space="preserve">M2    </v>
          </cell>
          <cell r="D3163" t="str">
            <v>AS</v>
          </cell>
          <cell r="E3163" t="str">
            <v>15,50</v>
          </cell>
        </row>
        <row r="3164">
          <cell r="A3164">
            <v>25862</v>
          </cell>
          <cell r="B3164" t="str">
            <v>MANTA TERMOPLASTICA, PEAD, GEOMEMBRANA LISA, E = 0,80 MM ( NBR 15352)</v>
          </cell>
          <cell r="C3164" t="str">
            <v xml:space="preserve">M2    </v>
          </cell>
          <cell r="D3164" t="str">
            <v>AS</v>
          </cell>
          <cell r="E3164" t="str">
            <v>16,45</v>
          </cell>
        </row>
        <row r="3165">
          <cell r="A3165">
            <v>25863</v>
          </cell>
          <cell r="B3165" t="str">
            <v>MANTA TERMOPLASTICA, PEAD, GEOMEMBRANA LISA, E = 1,00 MM ( NBR 15352)</v>
          </cell>
          <cell r="C3165" t="str">
            <v xml:space="preserve">M2    </v>
          </cell>
          <cell r="D3165" t="str">
            <v>AS</v>
          </cell>
          <cell r="E3165" t="str">
            <v>20,56</v>
          </cell>
        </row>
        <row r="3166">
          <cell r="A3166">
            <v>25864</v>
          </cell>
          <cell r="B3166" t="str">
            <v>MANTA TERMOPLASTICA, PEAD, GEOMEMBRANA LISA, E = 1,50 MM ( NBR 15352)</v>
          </cell>
          <cell r="C3166" t="str">
            <v xml:space="preserve">M2    </v>
          </cell>
          <cell r="D3166" t="str">
            <v>AS</v>
          </cell>
          <cell r="E3166" t="str">
            <v>30,84</v>
          </cell>
        </row>
        <row r="3167">
          <cell r="A3167">
            <v>25865</v>
          </cell>
          <cell r="B3167" t="str">
            <v>MANTA TERMOPLASTICA, PEAD, GEOMEMBRANA LISA, E = 2,00 MM ( NBR 15352)</v>
          </cell>
          <cell r="C3167" t="str">
            <v xml:space="preserve">M2    </v>
          </cell>
          <cell r="D3167" t="str">
            <v>AS</v>
          </cell>
          <cell r="E3167" t="str">
            <v>41,31</v>
          </cell>
        </row>
        <row r="3168">
          <cell r="A3168">
            <v>25866</v>
          </cell>
          <cell r="B3168" t="str">
            <v>MANTA TERMOPLASTICA, PEAD, GEOMEMBRANA LISA, E = 2,50 MM ( NBR 15352)</v>
          </cell>
          <cell r="C3168" t="str">
            <v xml:space="preserve">M2    </v>
          </cell>
          <cell r="D3168" t="str">
            <v>AS</v>
          </cell>
          <cell r="E3168" t="str">
            <v>51,30</v>
          </cell>
        </row>
        <row r="3169">
          <cell r="A3169">
            <v>25868</v>
          </cell>
          <cell r="B3169" t="str">
            <v>MANTA TERMOPLASTICA, PEAD, GEOMEMBRANA TEXTURIZADA EM AMBAS AS FACES, E = 0,50 MM (NBR 15352)</v>
          </cell>
          <cell r="C3169" t="str">
            <v xml:space="preserve">M2    </v>
          </cell>
          <cell r="D3169" t="str">
            <v>AS</v>
          </cell>
          <cell r="E3169" t="str">
            <v>11,45</v>
          </cell>
        </row>
        <row r="3170">
          <cell r="A3170">
            <v>25869</v>
          </cell>
          <cell r="B3170" t="str">
            <v>MANTA TERMOPLASTICA, PEAD, GEOMEMBRANA TEXTURIZADA EM AMBAS AS FACES, E = 0,75 MM (NBR 15352)</v>
          </cell>
          <cell r="C3170" t="str">
            <v xml:space="preserve">M2    </v>
          </cell>
          <cell r="D3170" t="str">
            <v>AS</v>
          </cell>
          <cell r="E3170" t="str">
            <v>16,16</v>
          </cell>
        </row>
        <row r="3171">
          <cell r="A3171">
            <v>25870</v>
          </cell>
          <cell r="B3171" t="str">
            <v>MANTA TERMOPLASTICA, PEAD, GEOMEMBRANA TEXTURIZADA EM AMBAS AS FACES, E = 0,80 MM (NBR 15352)</v>
          </cell>
          <cell r="C3171" t="str">
            <v xml:space="preserve">M2    </v>
          </cell>
          <cell r="D3171" t="str">
            <v>AS</v>
          </cell>
          <cell r="E3171" t="str">
            <v>18,32</v>
          </cell>
        </row>
        <row r="3172">
          <cell r="A3172">
            <v>25871</v>
          </cell>
          <cell r="B3172" t="str">
            <v>MANTA TERMOPLASTICA, PEAD, GEOMEMBRANA TEXTURIZADA EM AMBAS AS FACES, E = 1,00 MM (NBR 15352)</v>
          </cell>
          <cell r="C3172" t="str">
            <v xml:space="preserve">M2    </v>
          </cell>
          <cell r="D3172" t="str">
            <v>AS</v>
          </cell>
          <cell r="E3172" t="str">
            <v>22,49</v>
          </cell>
        </row>
        <row r="3173">
          <cell r="A3173">
            <v>25867</v>
          </cell>
          <cell r="B3173" t="str">
            <v>MANTA TERMOPLASTICA, PEAD, GEOMEMBRANA TEXTURIZADA EM AMBAS AS FACES, E = 1,50 MM (NBR 15352)</v>
          </cell>
          <cell r="C3173" t="str">
            <v xml:space="preserve">M2    </v>
          </cell>
          <cell r="D3173" t="str">
            <v>AS</v>
          </cell>
          <cell r="E3173" t="str">
            <v>33,30</v>
          </cell>
        </row>
        <row r="3174">
          <cell r="A3174">
            <v>25872</v>
          </cell>
          <cell r="B3174" t="str">
            <v>MANTA TERMOPLASTICA, PEAD, GEOMEMBRANA TEXTURIZADA EM AMBAS AS FACES, E = 2,00 MM (NBR 15352)</v>
          </cell>
          <cell r="C3174" t="str">
            <v xml:space="preserve">M2    </v>
          </cell>
          <cell r="D3174" t="str">
            <v>AS</v>
          </cell>
          <cell r="E3174" t="str">
            <v>45,00</v>
          </cell>
        </row>
        <row r="3175">
          <cell r="A3175">
            <v>25873</v>
          </cell>
          <cell r="B3175" t="str">
            <v>MANTA TERMOPLASTICA, PEAD, GEOMEMBRANA TEXTURIZADA EM AMBAS AS FACES, E = 2,50 MM (NBR 15352)</v>
          </cell>
          <cell r="C3175" t="str">
            <v xml:space="preserve">M2    </v>
          </cell>
          <cell r="D3175" t="str">
            <v>AS</v>
          </cell>
          <cell r="E3175" t="str">
            <v>56,13</v>
          </cell>
        </row>
        <row r="3176">
          <cell r="A3176">
            <v>11479</v>
          </cell>
          <cell r="B3176" t="str">
            <v>MAQUINA DE 40 MM PARA FECHADURA DE EMBUTIR EXTERNA, EM ACO INOX</v>
          </cell>
          <cell r="C3176" t="str">
            <v xml:space="preserve">UN    </v>
          </cell>
          <cell r="D3176" t="str">
            <v>CR</v>
          </cell>
          <cell r="E3176" t="str">
            <v>21,02</v>
          </cell>
        </row>
        <row r="3177">
          <cell r="A3177">
            <v>11481</v>
          </cell>
          <cell r="B3177" t="str">
            <v>MAQUINA DE 40 MM PARA FECHADURA, PARA PORTA DE BANHEIRO, EM ACO INOX</v>
          </cell>
          <cell r="C3177" t="str">
            <v xml:space="preserve">UN    </v>
          </cell>
          <cell r="D3177" t="str">
            <v>CR</v>
          </cell>
          <cell r="E3177" t="str">
            <v>19,01</v>
          </cell>
        </row>
        <row r="3178">
          <cell r="A3178">
            <v>43609</v>
          </cell>
          <cell r="B3178" t="str">
            <v>MAQUINA DE 40 MM PARA FECHADURA, PARA PORTA INTERNA, EM ACO INOX</v>
          </cell>
          <cell r="C3178" t="str">
            <v xml:space="preserve">UN    </v>
          </cell>
          <cell r="D3178" t="str">
            <v>CR</v>
          </cell>
          <cell r="E3178" t="str">
            <v>19,01</v>
          </cell>
        </row>
        <row r="3179">
          <cell r="A3179">
            <v>11478</v>
          </cell>
          <cell r="B3179" t="str">
            <v>MAQUINA DE 55 MM PARA FECHADURA DE EMBUTIR EXTERNA, EM ACO INOX</v>
          </cell>
          <cell r="C3179" t="str">
            <v xml:space="preserve">UN    </v>
          </cell>
          <cell r="D3179" t="str">
            <v>CR</v>
          </cell>
          <cell r="E3179" t="str">
            <v>36,06</v>
          </cell>
        </row>
        <row r="3180">
          <cell r="A3180">
            <v>43608</v>
          </cell>
          <cell r="B3180" t="str">
            <v>MAQUINA DE 55 MM PARA FECHADURA, PARA PORTA DE BANHEIRO, EM ACO INOX</v>
          </cell>
          <cell r="C3180" t="str">
            <v xml:space="preserve">UN    </v>
          </cell>
          <cell r="D3180" t="str">
            <v>CR</v>
          </cell>
          <cell r="E3180" t="str">
            <v>27,52</v>
          </cell>
        </row>
        <row r="3181">
          <cell r="A3181">
            <v>11476</v>
          </cell>
          <cell r="B3181" t="str">
            <v>MAQUINA DE 55 MM PARA FECHADURA, PARA PORTA INTERNA, EM ACO INOX</v>
          </cell>
          <cell r="C3181" t="str">
            <v xml:space="preserve">UN    </v>
          </cell>
          <cell r="D3181" t="str">
            <v>CR</v>
          </cell>
          <cell r="E3181" t="str">
            <v>27,52</v>
          </cell>
        </row>
        <row r="3182">
          <cell r="A3182">
            <v>40637</v>
          </cell>
          <cell r="B3182" t="str">
            <v>MAQUINA DEMARCADORA DE FAIXA DE TRAFEGO A FRIO, AUTOPROPELIDA, MOTOR DIESEL 38 HP</v>
          </cell>
          <cell r="C3182" t="str">
            <v xml:space="preserve">UN    </v>
          </cell>
          <cell r="D3182" t="str">
            <v>AS</v>
          </cell>
          <cell r="E3182" t="str">
            <v>572.242,47</v>
          </cell>
        </row>
        <row r="3183">
          <cell r="A3183">
            <v>13836</v>
          </cell>
          <cell r="B3183" t="str">
            <v>MAQUINA EXTRUSORA DE CONCRETO PARA GUIAS E SARJETAS, COM MOTOR A DIESEL DE 14 CV</v>
          </cell>
          <cell r="C3183" t="str">
            <v xml:space="preserve">UN    </v>
          </cell>
          <cell r="D3183" t="str">
            <v>AS</v>
          </cell>
          <cell r="E3183" t="str">
            <v>55.478,04</v>
          </cell>
        </row>
        <row r="3184">
          <cell r="A3184">
            <v>14534</v>
          </cell>
          <cell r="B3184" t="str">
            <v>MAQUINA MANUAL TIPO PRENSA PARA PRODUCAO DE BLOCOS E PAVIMENTOS DE CONCRETO, COM MOTOR ELETRICO TRIFASICO PARA VIBRACAO, POTENCIA TOTAL INSTALADA DE 1,5 KW</v>
          </cell>
          <cell r="C3184" t="str">
            <v xml:space="preserve">UN    </v>
          </cell>
          <cell r="D3184" t="str">
            <v>AS</v>
          </cell>
          <cell r="E3184" t="str">
            <v>23.224,58</v>
          </cell>
        </row>
        <row r="3185">
          <cell r="A3185">
            <v>14619</v>
          </cell>
          <cell r="B3185" t="str">
            <v>MAQUINA PARA CORTE COM DISCO ABRASIVO DE DIAMETRO DE 18'' (450 MM), COM MOTOR ELETRICO TRIFASICO DE 10 CV</v>
          </cell>
          <cell r="C3185" t="str">
            <v xml:space="preserve">UN    </v>
          </cell>
          <cell r="D3185" t="str">
            <v>CR</v>
          </cell>
          <cell r="E3185" t="str">
            <v>13.472,83</v>
          </cell>
        </row>
        <row r="3186">
          <cell r="A3186">
            <v>14535</v>
          </cell>
          <cell r="B3186" t="str">
            <v>MAQUINA TIPO PRENSA HIDRAULICA, PARA FABRICACAO DE TUBOS DE CONCRETO PARA AGUAS PLUVIAIS, DN 200 A DN 600 MM X 1000 MM DE COMPRIMENTO, COM MOTOR PRINCIPAL DE 20 CV</v>
          </cell>
          <cell r="C3186" t="str">
            <v xml:space="preserve">UN    </v>
          </cell>
          <cell r="D3186" t="str">
            <v>AS</v>
          </cell>
          <cell r="E3186" t="str">
            <v>230.506,14</v>
          </cell>
        </row>
        <row r="3187">
          <cell r="A3187">
            <v>39813</v>
          </cell>
          <cell r="B3187" t="str">
            <v>MAQUINA TIPO VASO/TANQUE/JATO DE PRESSAO PORTATIL PARA JATEAMENTO, CONTROLE AUTOMATICO E REMOTO, CAMARA DE 1 SAIDA, 280 L, DIAM. *670* MM, BICO JATO CURTO VENTURI DE 5/16", MANGUEIRA DE 1" DE 10 M, COMPLETA (VALVULAS POP UP E DOSADORA, FUNDO CONICO ETC)</v>
          </cell>
          <cell r="C3187" t="str">
            <v xml:space="preserve">UN    </v>
          </cell>
          <cell r="D3187" t="str">
            <v>AS</v>
          </cell>
          <cell r="E3187" t="str">
            <v>21.768,41</v>
          </cell>
        </row>
        <row r="3188">
          <cell r="A3188">
            <v>40403</v>
          </cell>
          <cell r="B3188" t="str">
            <v>MAQUINA TRANSFORMADORA MONOFASICA PARA SOLDA ELETRICA, TENSAO DE 220 V, FREQUENCIA DE 60 HZ, FAIXA DE CORRENTE ENTRE 80 A (+/- 10 A) E 250 A, POTENCIA ENTRE 14,00 KVA E 15,0 KVA, CICLO DE TRABALHO ENTRE 10% E 20% A 250 A</v>
          </cell>
          <cell r="C3188" t="str">
            <v xml:space="preserve">UN    </v>
          </cell>
          <cell r="D3188" t="str">
            <v>CR</v>
          </cell>
          <cell r="E3188" t="str">
            <v>532,98</v>
          </cell>
        </row>
        <row r="3189">
          <cell r="A3189">
            <v>12868</v>
          </cell>
          <cell r="B3189" t="str">
            <v>MARCENEIRO</v>
          </cell>
          <cell r="C3189" t="str">
            <v xml:space="preserve">H     </v>
          </cell>
          <cell r="D3189" t="str">
            <v>CR</v>
          </cell>
          <cell r="E3189" t="str">
            <v>12,51</v>
          </cell>
        </row>
        <row r="3190">
          <cell r="A3190">
            <v>40916</v>
          </cell>
          <cell r="B3190" t="str">
            <v>MARCENEIRO (MENSALISTA)</v>
          </cell>
          <cell r="C3190" t="str">
            <v xml:space="preserve">MES   </v>
          </cell>
          <cell r="D3190" t="str">
            <v>CR</v>
          </cell>
          <cell r="E3190" t="str">
            <v>2.207,21</v>
          </cell>
        </row>
        <row r="3191">
          <cell r="A3191">
            <v>4755</v>
          </cell>
          <cell r="B3191" t="str">
            <v>MARMORISTA / GRANITEIRO</v>
          </cell>
          <cell r="C3191" t="str">
            <v xml:space="preserve">H     </v>
          </cell>
          <cell r="D3191" t="str">
            <v>CR</v>
          </cell>
          <cell r="E3191" t="str">
            <v>13,72</v>
          </cell>
        </row>
        <row r="3192">
          <cell r="A3192">
            <v>41067</v>
          </cell>
          <cell r="B3192" t="str">
            <v>MARMORISTA / GRANITEIRO (MENSALISTA)</v>
          </cell>
          <cell r="C3192" t="str">
            <v xml:space="preserve">MES   </v>
          </cell>
          <cell r="D3192" t="str">
            <v>CR</v>
          </cell>
          <cell r="E3192" t="str">
            <v>2.417,44</v>
          </cell>
        </row>
        <row r="3193">
          <cell r="A3193">
            <v>38463</v>
          </cell>
          <cell r="B3193" t="str">
            <v>MARTELO DE SOLDADOR/PICADOR DE SOLDA</v>
          </cell>
          <cell r="C3193" t="str">
            <v xml:space="preserve">UN    </v>
          </cell>
          <cell r="D3193" t="str">
            <v>CR</v>
          </cell>
          <cell r="E3193" t="str">
            <v>22,86</v>
          </cell>
        </row>
        <row r="3194">
          <cell r="A3194">
            <v>40703</v>
          </cell>
          <cell r="B3194" t="str">
            <v>MARTELO DEMOLIDOR ELETRICO, COM POTENCIA DE 2.000 W, FREQUENCIA DE 1.000 IMPACTOS POR MINUTO, FORÇA DE IMPACTO ENTRE 60 E 65 J, PESO DE 30 KG</v>
          </cell>
          <cell r="C3194" t="str">
            <v xml:space="preserve">UN    </v>
          </cell>
          <cell r="D3194" t="str">
            <v xml:space="preserve">C </v>
          </cell>
          <cell r="E3194" t="str">
            <v>11.308,10</v>
          </cell>
        </row>
        <row r="3195">
          <cell r="A3195">
            <v>14531</v>
          </cell>
          <cell r="B3195" t="str">
            <v>MARTELO DEMOLIDOR PNEUMATICO MANUAL, COM REDUCAO DE VIBRACAO, PESO DE 21 KG</v>
          </cell>
          <cell r="C3195" t="str">
            <v xml:space="preserve">UN    </v>
          </cell>
          <cell r="D3195" t="str">
            <v>CR</v>
          </cell>
          <cell r="E3195" t="str">
            <v>21.082,56</v>
          </cell>
        </row>
        <row r="3196">
          <cell r="A3196">
            <v>36533</v>
          </cell>
          <cell r="B3196" t="str">
            <v>MARTELO DEMOLIDOR PNEUMATICO MANUAL, COM REDUCAO DE VIBRACAO, PESO DE 31,5 KG</v>
          </cell>
          <cell r="C3196" t="str">
            <v xml:space="preserve">UN    </v>
          </cell>
          <cell r="D3196" t="str">
            <v>CR</v>
          </cell>
          <cell r="E3196" t="str">
            <v>24.260,63</v>
          </cell>
        </row>
        <row r="3197">
          <cell r="A3197">
            <v>11616</v>
          </cell>
          <cell r="B3197" t="str">
            <v>MARTELO DEMOLIDOR PNEUMATICO MANUAL, PADRAO, PESO DE 32 KG</v>
          </cell>
          <cell r="C3197" t="str">
            <v xml:space="preserve">UN    </v>
          </cell>
          <cell r="D3197" t="str">
            <v>CR</v>
          </cell>
          <cell r="E3197" t="str">
            <v>22.913,81</v>
          </cell>
        </row>
        <row r="3198">
          <cell r="A3198">
            <v>41898</v>
          </cell>
          <cell r="B3198" t="str">
            <v>MARTELO DEMOLIDOR PNEUMATICO MANUAL, PESO  DE 28 KG, COM SILENCIADOR</v>
          </cell>
          <cell r="C3198" t="str">
            <v xml:space="preserve">UN    </v>
          </cell>
          <cell r="D3198" t="str">
            <v>CR</v>
          </cell>
          <cell r="E3198" t="str">
            <v>25.781,15</v>
          </cell>
        </row>
        <row r="3199">
          <cell r="A3199">
            <v>13447</v>
          </cell>
          <cell r="B3199" t="str">
            <v>MARTELO PERFURADOR PNEUMATICO MANUAL, DE SUPERFICIE, COM AVANCO DE COLUNA, PESO DE 22 KG</v>
          </cell>
          <cell r="C3199" t="str">
            <v xml:space="preserve">UN    </v>
          </cell>
          <cell r="D3199" t="str">
            <v>CR</v>
          </cell>
          <cell r="E3199" t="str">
            <v>47.439,09</v>
          </cell>
        </row>
        <row r="3200">
          <cell r="A3200">
            <v>14529</v>
          </cell>
          <cell r="B3200" t="str">
            <v>MARTELO PERFURADOR PNEUMATICO MANUAL, HASTE 25 X 75 MM, 21 KG</v>
          </cell>
          <cell r="C3200" t="str">
            <v xml:space="preserve">UN    </v>
          </cell>
          <cell r="D3200" t="str">
            <v>CR</v>
          </cell>
          <cell r="E3200" t="str">
            <v>26.531,48</v>
          </cell>
        </row>
        <row r="3201">
          <cell r="A3201">
            <v>10747</v>
          </cell>
          <cell r="B3201" t="str">
            <v>MARTELO PERFURADOR PNEUMATICO MANUAL, PESO DE 25 KG, COM SILENCIADOR</v>
          </cell>
          <cell r="C3201" t="str">
            <v xml:space="preserve">UN    </v>
          </cell>
          <cell r="D3201" t="str">
            <v>CR</v>
          </cell>
          <cell r="E3201" t="str">
            <v>26.031,43</v>
          </cell>
        </row>
        <row r="3202">
          <cell r="A3202">
            <v>36141</v>
          </cell>
          <cell r="B3202" t="str">
            <v>MASCARA DE SEGURANCA PARA SOLDA COM ESCUDO DE CELERON E CARNEIRA DE PLASTICO COM REGULAGEM</v>
          </cell>
          <cell r="C3202" t="str">
            <v xml:space="preserve">UN    </v>
          </cell>
          <cell r="D3202" t="str">
            <v>CR</v>
          </cell>
          <cell r="E3202" t="str">
            <v>33,42</v>
          </cell>
        </row>
        <row r="3203">
          <cell r="A3203">
            <v>39434</v>
          </cell>
          <cell r="B3203" t="str">
            <v>MASSA DE REJUNTE EM PO PARA DRYWALL, A BASE DE GESSO, SECAGEM RAPIDA, PARA TRATAMENTO DE JUNTAS DE CHAPA DE GESSO (NECESSITA ADICAO DE AGUA)</v>
          </cell>
          <cell r="C3203" t="str">
            <v xml:space="preserve">KG    </v>
          </cell>
          <cell r="D3203" t="str">
            <v>AS</v>
          </cell>
          <cell r="E3203" t="str">
            <v>2,44</v>
          </cell>
        </row>
        <row r="3204">
          <cell r="A3204">
            <v>39433</v>
          </cell>
          <cell r="B3204" t="str">
            <v>MASSA DE REJUNTE PRONTA PARA TRATAMENTO DE JUNTAS DE CHAPA DE GESSO PARA DRYWALL, SEM ADICAO DE AGUA</v>
          </cell>
          <cell r="C3204" t="str">
            <v xml:space="preserve">KG    </v>
          </cell>
          <cell r="D3204" t="str">
            <v>AS</v>
          </cell>
          <cell r="E3204" t="str">
            <v>1,75</v>
          </cell>
        </row>
        <row r="3205">
          <cell r="A3205">
            <v>4049</v>
          </cell>
          <cell r="B3205" t="str">
            <v>MASSA EPOXI BICOMPONENTE (MASSA + CATALIZADOR)</v>
          </cell>
          <cell r="C3205" t="str">
            <v xml:space="preserve">L     </v>
          </cell>
          <cell r="D3205" t="str">
            <v>CR</v>
          </cell>
          <cell r="E3205" t="str">
            <v>51,31</v>
          </cell>
        </row>
        <row r="3206">
          <cell r="A3206">
            <v>38120</v>
          </cell>
          <cell r="B3206" t="str">
            <v>MASSA EPOXI BICOMPONENTE PARA REPAROS</v>
          </cell>
          <cell r="C3206" t="str">
            <v xml:space="preserve">KG    </v>
          </cell>
          <cell r="D3206" t="str">
            <v>CR</v>
          </cell>
          <cell r="E3206" t="str">
            <v>102,76</v>
          </cell>
        </row>
        <row r="3207">
          <cell r="A3207">
            <v>38877</v>
          </cell>
          <cell r="B3207" t="str">
            <v>MASSA PARA TEXTURA LISA DE BASE ACRILICA, USO INTERNO E EXTERNO</v>
          </cell>
          <cell r="C3207" t="str">
            <v xml:space="preserve">KG    </v>
          </cell>
          <cell r="D3207" t="str">
            <v>CR</v>
          </cell>
          <cell r="E3207" t="str">
            <v>7,04</v>
          </cell>
        </row>
        <row r="3208">
          <cell r="A3208">
            <v>34546</v>
          </cell>
          <cell r="B3208" t="str">
            <v>MASSA PARA TEXTURA RUSTICA DE BASE ACRILICA, COR BRANCA, USO INTERNO E EXTERNO</v>
          </cell>
          <cell r="C3208" t="str">
            <v xml:space="preserve">KG    </v>
          </cell>
          <cell r="D3208" t="str">
            <v>CR</v>
          </cell>
          <cell r="E3208" t="str">
            <v>7,10</v>
          </cell>
        </row>
        <row r="3209">
          <cell r="A3209">
            <v>10498</v>
          </cell>
          <cell r="B3209" t="str">
            <v>MASSA PARA VIDRO</v>
          </cell>
          <cell r="C3209" t="str">
            <v xml:space="preserve">KG    </v>
          </cell>
          <cell r="D3209" t="str">
            <v>CR</v>
          </cell>
          <cell r="E3209" t="str">
            <v>8,05</v>
          </cell>
        </row>
        <row r="3210">
          <cell r="A3210">
            <v>4823</v>
          </cell>
          <cell r="B3210" t="str">
            <v>MASSA PLASTICA PARA MARMORE/GRANITO</v>
          </cell>
          <cell r="C3210" t="str">
            <v xml:space="preserve">KG    </v>
          </cell>
          <cell r="D3210" t="str">
            <v>CR</v>
          </cell>
          <cell r="E3210" t="str">
            <v>31,91</v>
          </cell>
        </row>
        <row r="3211">
          <cell r="A3211">
            <v>12357</v>
          </cell>
          <cell r="B3211" t="str">
            <v>MASTRO SIMPLES GALVANIZADO DIAMETRO NOMINAL 1 1/2", COMPRIMENTO 3 M</v>
          </cell>
          <cell r="C3211" t="str">
            <v xml:space="preserve">UN    </v>
          </cell>
          <cell r="D3211" t="str">
            <v>CR</v>
          </cell>
          <cell r="E3211" t="str">
            <v>185,46</v>
          </cell>
        </row>
        <row r="3212">
          <cell r="A3212">
            <v>12358</v>
          </cell>
          <cell r="B3212" t="str">
            <v>MASTRO SIMPLES GALVANIZADO DIAMETRO NOMINAL 2", COMPRIMENTO 3 M</v>
          </cell>
          <cell r="C3212" t="str">
            <v xml:space="preserve">UN    </v>
          </cell>
          <cell r="D3212" t="str">
            <v>CR</v>
          </cell>
          <cell r="E3212" t="str">
            <v>208,61</v>
          </cell>
        </row>
        <row r="3213">
          <cell r="A3213">
            <v>11079</v>
          </cell>
          <cell r="B3213" t="str">
            <v>MATERIAL FILTRANTE (PEDREGULHO) 0,6 A 25,46 MM (POSTO PEDREIRA/FORNECEDOR, SEM FRETE)</v>
          </cell>
          <cell r="C3213" t="str">
            <v xml:space="preserve">M3    </v>
          </cell>
          <cell r="D3213" t="str">
            <v>CR</v>
          </cell>
          <cell r="E3213" t="str">
            <v>1.185,14</v>
          </cell>
        </row>
        <row r="3214">
          <cell r="A3214">
            <v>11082</v>
          </cell>
          <cell r="B3214" t="str">
            <v>MATERIAL FILTRANTE (PEDREGULHO) 38 A 25,4 MM (POSTO PEDREIRA/FORNECEDOR, SEM FRETE)</v>
          </cell>
          <cell r="C3214" t="str">
            <v xml:space="preserve">M3    </v>
          </cell>
          <cell r="D3214" t="str">
            <v>CR</v>
          </cell>
          <cell r="E3214" t="str">
            <v>1.185,14</v>
          </cell>
        </row>
        <row r="3215">
          <cell r="A3215">
            <v>4058</v>
          </cell>
          <cell r="B3215" t="str">
            <v>MECANICO DE EQUIPAMENTOS PESADOS</v>
          </cell>
          <cell r="C3215" t="str">
            <v xml:space="preserve">H     </v>
          </cell>
          <cell r="D3215" t="str">
            <v>CR</v>
          </cell>
          <cell r="E3215" t="str">
            <v>18,06</v>
          </cell>
        </row>
        <row r="3216">
          <cell r="A3216">
            <v>40974</v>
          </cell>
          <cell r="B3216" t="str">
            <v>MECANICO DE EQUIPAMENTOS PESADOS (MENSALISTA)</v>
          </cell>
          <cell r="C3216" t="str">
            <v xml:space="preserve">MES   </v>
          </cell>
          <cell r="D3216" t="str">
            <v>CR</v>
          </cell>
          <cell r="E3216" t="str">
            <v>3.181,42</v>
          </cell>
        </row>
        <row r="3217">
          <cell r="A3217">
            <v>34794</v>
          </cell>
          <cell r="B3217" t="str">
            <v>MECANICO DE REFRIGERACAO</v>
          </cell>
          <cell r="C3217" t="str">
            <v xml:space="preserve">H     </v>
          </cell>
          <cell r="D3217" t="str">
            <v>CR</v>
          </cell>
          <cell r="E3217" t="str">
            <v>13,24</v>
          </cell>
        </row>
        <row r="3218">
          <cell r="A3218">
            <v>40925</v>
          </cell>
          <cell r="B3218" t="str">
            <v>MECANICO DE REFRIGERACAO (MENSALISTA)</v>
          </cell>
          <cell r="C3218" t="str">
            <v xml:space="preserve">MES   </v>
          </cell>
          <cell r="D3218" t="str">
            <v>CR</v>
          </cell>
          <cell r="E3218" t="str">
            <v>2.336,10</v>
          </cell>
        </row>
        <row r="3219">
          <cell r="A3219">
            <v>13741</v>
          </cell>
          <cell r="B3219" t="str">
            <v>MEDIDOR DE NIVEL ESTATICO E DINAMICO PARA POCO, COMPRIMENTO DE 200 M</v>
          </cell>
          <cell r="C3219" t="str">
            <v xml:space="preserve">UN    </v>
          </cell>
          <cell r="D3219" t="str">
            <v>CR</v>
          </cell>
          <cell r="E3219" t="str">
            <v>2.126,47</v>
          </cell>
        </row>
        <row r="3220">
          <cell r="A3220">
            <v>3288</v>
          </cell>
          <cell r="B3220" t="str">
            <v>MEIA CANA DE MADEIRA CEDRINHO OU EQUIVALENTE DA REGIAO, ACABAMENTO PARA FORRO PAULISTA, *2,5 X 2,5* CM</v>
          </cell>
          <cell r="C3220" t="str">
            <v xml:space="preserve">M     </v>
          </cell>
          <cell r="D3220" t="str">
            <v xml:space="preserve">C </v>
          </cell>
          <cell r="E3220" t="str">
            <v>4,32</v>
          </cell>
        </row>
        <row r="3221">
          <cell r="A3221">
            <v>13587</v>
          </cell>
          <cell r="B3221" t="str">
            <v>MEIA CANA DE MADEIRA PINUS OU EQUIVALENTE DA REGIAO, ACABAMENTO PARA FORRO PAULISTA, *2,5 X 2,5* CM</v>
          </cell>
          <cell r="C3221" t="str">
            <v xml:space="preserve">M     </v>
          </cell>
          <cell r="D3221" t="str">
            <v>CR</v>
          </cell>
          <cell r="E3221" t="str">
            <v>2,61</v>
          </cell>
        </row>
        <row r="3222">
          <cell r="A3222">
            <v>38598</v>
          </cell>
          <cell r="B3222" t="str">
            <v>MEIA CANALETA DE CONCRETO ESTRUTURAL 14 X 19 X 19 CM, FBK 14 MPA (NBR 6136)</v>
          </cell>
          <cell r="C3222" t="str">
            <v xml:space="preserve">UN    </v>
          </cell>
          <cell r="D3222" t="str">
            <v>CR</v>
          </cell>
          <cell r="E3222" t="str">
            <v>2,38</v>
          </cell>
        </row>
        <row r="3223">
          <cell r="A3223">
            <v>38595</v>
          </cell>
          <cell r="B3223" t="str">
            <v>MEIA CANALETA DE CONCRETO ESTRUTURAL 14 X 19 X 19 CM, FBK 4,5 MPA (NBR 6136)</v>
          </cell>
          <cell r="C3223" t="str">
            <v xml:space="preserve">UN    </v>
          </cell>
          <cell r="D3223" t="str">
            <v>CR</v>
          </cell>
          <cell r="E3223" t="str">
            <v>2,02</v>
          </cell>
        </row>
        <row r="3224">
          <cell r="A3224">
            <v>38592</v>
          </cell>
          <cell r="B3224" t="str">
            <v>MEIO BLOCO DE CONCRETO ESTRUTURAL 14 X 19 X 14 CM, FBK 14 MPA (NBR 6136)</v>
          </cell>
          <cell r="C3224" t="str">
            <v xml:space="preserve">UN    </v>
          </cell>
          <cell r="D3224" t="str">
            <v>CR</v>
          </cell>
          <cell r="E3224" t="str">
            <v>2,04</v>
          </cell>
        </row>
        <row r="3225">
          <cell r="A3225">
            <v>38588</v>
          </cell>
          <cell r="B3225" t="str">
            <v>MEIO BLOCO DE CONCRETO ESTRUTURAL 14 X 19 X 14 CM, FBK 4,5 MPA (NBR 6136)</v>
          </cell>
          <cell r="C3225" t="str">
            <v xml:space="preserve">UN    </v>
          </cell>
          <cell r="D3225" t="str">
            <v>CR</v>
          </cell>
          <cell r="E3225" t="str">
            <v>1,63</v>
          </cell>
        </row>
        <row r="3226">
          <cell r="A3226">
            <v>38593</v>
          </cell>
          <cell r="B3226" t="str">
            <v>MEIO BLOCO DE CONCRETO ESTRUTURAL 14 X 19 X 19 CM, FBK 14 MPA (NBR 6136)</v>
          </cell>
          <cell r="C3226" t="str">
            <v xml:space="preserve">UN    </v>
          </cell>
          <cell r="D3226" t="str">
            <v>CR</v>
          </cell>
          <cell r="E3226" t="str">
            <v>2,25</v>
          </cell>
        </row>
        <row r="3227">
          <cell r="A3227">
            <v>38589</v>
          </cell>
          <cell r="B3227" t="str">
            <v>MEIO BLOCO DE CONCRETO ESTRUTURAL 14 X 19 X 19 CM, FBK 4,5 MPA (NBR 6136)</v>
          </cell>
          <cell r="C3227" t="str">
            <v xml:space="preserve">UN    </v>
          </cell>
          <cell r="D3227" t="str">
            <v>CR</v>
          </cell>
          <cell r="E3227" t="str">
            <v>1,71</v>
          </cell>
        </row>
        <row r="3228">
          <cell r="A3228">
            <v>38594</v>
          </cell>
          <cell r="B3228" t="str">
            <v>MEIO BLOCO DE CONCRETO ESTRUTURAL 14 X 19 X 34 CM, FBK 14 MPA (NBR 6136)</v>
          </cell>
          <cell r="C3228" t="str">
            <v xml:space="preserve">UN    </v>
          </cell>
          <cell r="D3228" t="str">
            <v>CR</v>
          </cell>
          <cell r="E3228" t="str">
            <v>3,55</v>
          </cell>
        </row>
        <row r="3229">
          <cell r="A3229">
            <v>34773</v>
          </cell>
          <cell r="B3229" t="str">
            <v>MEIO BLOCO DE VEDACAO DE CONCRETO APARENTE 14 X 19 X 19 CM  (CLASSE C - NBR 6136)</v>
          </cell>
          <cell r="C3229" t="str">
            <v xml:space="preserve">UN    </v>
          </cell>
          <cell r="D3229" t="str">
            <v>CR</v>
          </cell>
          <cell r="E3229" t="str">
            <v>1,68</v>
          </cell>
        </row>
        <row r="3230">
          <cell r="A3230">
            <v>34769</v>
          </cell>
          <cell r="B3230" t="str">
            <v>MEIO BLOCO DE VEDACAO DE CONCRETO APARENTE 19 X 19 X 19 CM (CLASSE C - NBR 6136)</v>
          </cell>
          <cell r="C3230" t="str">
            <v xml:space="preserve">UN    </v>
          </cell>
          <cell r="D3230" t="str">
            <v>CR</v>
          </cell>
          <cell r="E3230" t="str">
            <v>2,08</v>
          </cell>
        </row>
        <row r="3231">
          <cell r="A3231">
            <v>34763</v>
          </cell>
          <cell r="B3231" t="str">
            <v>MEIO BLOCO DE VEDACAO DE CONCRETO APARENTE 9  X 19 X 19 CM (CLASSE C - NBR 6136)</v>
          </cell>
          <cell r="C3231" t="str">
            <v xml:space="preserve">UN    </v>
          </cell>
          <cell r="D3231" t="str">
            <v>CR</v>
          </cell>
          <cell r="E3231" t="str">
            <v>1,28</v>
          </cell>
        </row>
        <row r="3232">
          <cell r="A3232">
            <v>34774</v>
          </cell>
          <cell r="B3232" t="str">
            <v>MEIO BLOCO DE VEDACAO DE CONCRETO 14 X 19 X 19 CM (CLASSE C - NBR 6136)</v>
          </cell>
          <cell r="C3232" t="str">
            <v xml:space="preserve">UN    </v>
          </cell>
          <cell r="D3232" t="str">
            <v>CR</v>
          </cell>
          <cell r="E3232" t="str">
            <v>1,60</v>
          </cell>
        </row>
        <row r="3233">
          <cell r="A3233">
            <v>34771</v>
          </cell>
          <cell r="B3233" t="str">
            <v>MEIO BLOCO DE VEDACAO DE CONCRETO 19 X 19 X 19 CM (CLASSE C - NBR 6136)</v>
          </cell>
          <cell r="C3233" t="str">
            <v xml:space="preserve">UN    </v>
          </cell>
          <cell r="D3233" t="str">
            <v>CR</v>
          </cell>
          <cell r="E3233" t="str">
            <v>1,92</v>
          </cell>
        </row>
        <row r="3234">
          <cell r="A3234">
            <v>34764</v>
          </cell>
          <cell r="B3234" t="str">
            <v>MEIO BLOCO DE VEDACAO DE CONCRETO 9 X 19 X 19 CM (CLASSE C - NBR 6136)</v>
          </cell>
          <cell r="C3234" t="str">
            <v xml:space="preserve">UN    </v>
          </cell>
          <cell r="D3234" t="str">
            <v>CR</v>
          </cell>
          <cell r="E3234" t="str">
            <v>1,26</v>
          </cell>
        </row>
        <row r="3235">
          <cell r="A3235">
            <v>34788</v>
          </cell>
          <cell r="B3235" t="str">
            <v>MEIO BLOCO ESTRUTURAL CERAMICO 14 X 19 X 14 CM, 6,0 MPA (NBR 15270)</v>
          </cell>
          <cell r="C3235" t="str">
            <v xml:space="preserve">UN    </v>
          </cell>
          <cell r="D3235" t="str">
            <v>CR</v>
          </cell>
          <cell r="E3235" t="str">
            <v>1,75</v>
          </cell>
        </row>
        <row r="3236">
          <cell r="A3236">
            <v>34781</v>
          </cell>
          <cell r="B3236" t="str">
            <v>MEIO BLOCO ESTRUTURAL CERAMICO 14 X 19 X 19 CM, 6,0 MPA (NBR 15270)</v>
          </cell>
          <cell r="C3236" t="str">
            <v xml:space="preserve">UN    </v>
          </cell>
          <cell r="D3236" t="str">
            <v>CR</v>
          </cell>
          <cell r="E3236" t="str">
            <v>1,98</v>
          </cell>
        </row>
        <row r="3237">
          <cell r="A3237">
            <v>41682</v>
          </cell>
          <cell r="B3237" t="str">
            <v>MEIO-FIO OU GUIA DE CONCRETO PRE MOLDADO, COMP 1 M, *30 X 10/12* CM (H X L1/L2)</v>
          </cell>
          <cell r="C3237" t="str">
            <v xml:space="preserve">UN    </v>
          </cell>
          <cell r="D3237" t="str">
            <v>CR</v>
          </cell>
          <cell r="E3237" t="str">
            <v>21,07</v>
          </cell>
        </row>
        <row r="3238">
          <cell r="A3238">
            <v>41683</v>
          </cell>
          <cell r="B3238" t="str">
            <v>MEIO-FIO OU GUIA DE CONCRETO PRE MOLDADO, COMP 80 CM, *30 X 10/10* (H X L1/L2)</v>
          </cell>
          <cell r="C3238" t="str">
            <v xml:space="preserve">UN    </v>
          </cell>
          <cell r="D3238" t="str">
            <v>CR</v>
          </cell>
          <cell r="E3238" t="str">
            <v>15,50</v>
          </cell>
        </row>
        <row r="3239">
          <cell r="A3239">
            <v>41680</v>
          </cell>
          <cell r="B3239" t="str">
            <v>MEIO-FIO OU GUIA DE CONCRETO PRE-MOLDADO, COMP *39* CM, *19 X 6,5/6,5* CM (H X L1/L2)</v>
          </cell>
          <cell r="C3239" t="str">
            <v xml:space="preserve">UN    </v>
          </cell>
          <cell r="D3239" t="str">
            <v>CR</v>
          </cell>
          <cell r="E3239" t="str">
            <v>8,34</v>
          </cell>
        </row>
        <row r="3240">
          <cell r="A3240">
            <v>41679</v>
          </cell>
          <cell r="B3240" t="str">
            <v>MEIO-FIO OU GUIA DE CONCRETO PRE-MOLDADO, COMP 1 M, *20 X 12/15* CM (H X L1/L2)</v>
          </cell>
          <cell r="C3240" t="str">
            <v xml:space="preserve">UN    </v>
          </cell>
          <cell r="D3240" t="str">
            <v>CR</v>
          </cell>
          <cell r="E3240" t="str">
            <v>19,08</v>
          </cell>
        </row>
        <row r="3241">
          <cell r="A3241">
            <v>41681</v>
          </cell>
          <cell r="B3241" t="str">
            <v>MEIO-FIO OU GUIA DE CONCRETO PRE-MOLDADO, COMP 80 CM, *25 X 08/08* CM (H X L1/L2)</v>
          </cell>
          <cell r="C3241" t="str">
            <v xml:space="preserve">UN    </v>
          </cell>
          <cell r="D3241" t="str">
            <v>CR</v>
          </cell>
          <cell r="E3241" t="str">
            <v>13,06</v>
          </cell>
        </row>
        <row r="3242">
          <cell r="A3242">
            <v>43386</v>
          </cell>
          <cell r="B3242" t="str">
            <v>MEIO-FIO OU GUIA DE CONCRETO PRE-MOLDADO, TIPO CHAPEU PARA BOCA DE LOBO,  DIMENSOES *1,20* X 0,15 X 0,30 M</v>
          </cell>
          <cell r="C3242" t="str">
            <v xml:space="preserve">UN    </v>
          </cell>
          <cell r="D3242" t="str">
            <v>CR</v>
          </cell>
          <cell r="E3242" t="str">
            <v>29,81</v>
          </cell>
        </row>
        <row r="3243">
          <cell r="A3243">
            <v>4059</v>
          </cell>
          <cell r="B3243" t="str">
            <v>MEIO-FIO OU GUIA DE CONCRETO, PRE-MOLDADO, COMP 1 M, *30 X 12/15* CM (H X L1/L2)</v>
          </cell>
          <cell r="C3243" t="str">
            <v xml:space="preserve">M     </v>
          </cell>
          <cell r="D3243" t="str">
            <v>CR</v>
          </cell>
          <cell r="E3243" t="str">
            <v>21,07</v>
          </cell>
        </row>
        <row r="3244">
          <cell r="A3244">
            <v>4062</v>
          </cell>
          <cell r="B3244" t="str">
            <v>MEIO-FIO OU GUIA DE CONCRETO, PRE-MOLDADO, COMP 1 M, *30 X 15* CM (H X L)</v>
          </cell>
          <cell r="C3244" t="str">
            <v xml:space="preserve">UN    </v>
          </cell>
          <cell r="D3244" t="str">
            <v>CR</v>
          </cell>
          <cell r="E3244" t="str">
            <v>21,07</v>
          </cell>
        </row>
        <row r="3245">
          <cell r="A3245">
            <v>4061</v>
          </cell>
          <cell r="B3245" t="str">
            <v>MEIO-FIO OU GUIA DE CONCRETO, PRE-MOLDADO, COMP 80 CM, *45 X 12/18* CM (H X L1/L2)</v>
          </cell>
          <cell r="C3245" t="str">
            <v xml:space="preserve">UN    </v>
          </cell>
          <cell r="D3245" t="str">
            <v>CR</v>
          </cell>
          <cell r="E3245" t="str">
            <v>26,24</v>
          </cell>
        </row>
        <row r="3246">
          <cell r="A3246">
            <v>41315</v>
          </cell>
          <cell r="B3246" t="str">
            <v>MEMBRANA IMPERMEABILIZANTE A BASE DE POLIUREIA, BICOMPONENTE, APLICACAO A FRIO</v>
          </cell>
          <cell r="C3246" t="str">
            <v xml:space="preserve">KG    </v>
          </cell>
          <cell r="D3246" t="str">
            <v>CR</v>
          </cell>
          <cell r="E3246" t="str">
            <v>65,19</v>
          </cell>
        </row>
        <row r="3247">
          <cell r="A3247">
            <v>43148</v>
          </cell>
          <cell r="B3247" t="str">
            <v>MEMBRANA IMPERMEABILIZANTE A BASE DE POLIURETANO</v>
          </cell>
          <cell r="C3247" t="str">
            <v xml:space="preserve">KG    </v>
          </cell>
          <cell r="D3247" t="str">
            <v>CR</v>
          </cell>
          <cell r="E3247" t="str">
            <v>44,25</v>
          </cell>
        </row>
        <row r="3248">
          <cell r="A3248">
            <v>43147</v>
          </cell>
          <cell r="B3248" t="str">
            <v>MEMBRANA IMPERMEABILIZANTE ACRILICA MONOCOMPONENTE</v>
          </cell>
          <cell r="C3248" t="str">
            <v xml:space="preserve">KG    </v>
          </cell>
          <cell r="D3248" t="str">
            <v>CR</v>
          </cell>
          <cell r="E3248" t="str">
            <v>17,14</v>
          </cell>
        </row>
        <row r="3249">
          <cell r="A3249">
            <v>10608</v>
          </cell>
          <cell r="B3249" t="str">
            <v>MESA VIBRATORIA COM DIMENSOES DE 2,0 X 1,0 M, COM MOTOR ELETRICO DE 2 POLOS E POTENCIA DE 3 CV</v>
          </cell>
          <cell r="C3249" t="str">
            <v xml:space="preserve">UN    </v>
          </cell>
          <cell r="D3249" t="str">
            <v>AS</v>
          </cell>
          <cell r="E3249" t="str">
            <v>7.936,37</v>
          </cell>
        </row>
        <row r="3250">
          <cell r="A3250">
            <v>4069</v>
          </cell>
          <cell r="B3250" t="str">
            <v>MESTRE DE OBRAS</v>
          </cell>
          <cell r="C3250" t="str">
            <v xml:space="preserve">H     </v>
          </cell>
          <cell r="D3250" t="str">
            <v>CR</v>
          </cell>
          <cell r="E3250" t="str">
            <v>21,41</v>
          </cell>
        </row>
        <row r="3251">
          <cell r="A3251">
            <v>40819</v>
          </cell>
          <cell r="B3251" t="str">
            <v>MESTRE DE OBRAS (MENSALISTA)</v>
          </cell>
          <cell r="C3251" t="str">
            <v xml:space="preserve">MES   </v>
          </cell>
          <cell r="D3251" t="str">
            <v>CR</v>
          </cell>
          <cell r="E3251" t="str">
            <v>3.771,49</v>
          </cell>
        </row>
        <row r="3252">
          <cell r="A3252">
            <v>34361</v>
          </cell>
          <cell r="B3252" t="str">
            <v>METACAULIM DE ALTA REATIVIDADE/CAULIM CALCINADO</v>
          </cell>
          <cell r="C3252" t="str">
            <v xml:space="preserve">KG    </v>
          </cell>
          <cell r="D3252" t="str">
            <v>CR</v>
          </cell>
          <cell r="E3252" t="str">
            <v>12,47</v>
          </cell>
        </row>
        <row r="3253">
          <cell r="A3253">
            <v>36512</v>
          </cell>
          <cell r="B3253" t="str">
            <v>MICRO-TRATOR CORTADOR DE GRAMA COM LARGURA DO CORTE DE 107 CM, COM  2 LAMINAS E DESCARTE LATERAL</v>
          </cell>
          <cell r="C3253" t="str">
            <v xml:space="preserve">UN    </v>
          </cell>
          <cell r="D3253" t="str">
            <v>AS</v>
          </cell>
          <cell r="E3253" t="str">
            <v>13.851,62</v>
          </cell>
        </row>
        <row r="3254">
          <cell r="A3254">
            <v>25972</v>
          </cell>
          <cell r="B3254" t="str">
            <v>MICROESFERAS DE VIDRO PARA SINALIZACAO HORIZONTAL VIARIA, TIPO I-B (PREMIX) - NBR 16184</v>
          </cell>
          <cell r="C3254" t="str">
            <v xml:space="preserve">KG    </v>
          </cell>
          <cell r="D3254" t="str">
            <v>CR</v>
          </cell>
          <cell r="E3254" t="str">
            <v>10,55</v>
          </cell>
        </row>
        <row r="3255">
          <cell r="A3255">
            <v>25973</v>
          </cell>
          <cell r="B3255" t="str">
            <v>MICROESFERAS DE VIDRO PARA SINALIZACAO HORIZONTAL VIARIA, TIPO II-A (DROP-ON) - NBR 16184</v>
          </cell>
          <cell r="C3255" t="str">
            <v xml:space="preserve">KG    </v>
          </cell>
          <cell r="D3255" t="str">
            <v>CR</v>
          </cell>
          <cell r="E3255" t="str">
            <v>10,55</v>
          </cell>
        </row>
        <row r="3256">
          <cell r="A3256">
            <v>11697</v>
          </cell>
          <cell r="B3256" t="str">
            <v>MICTORIO COLETIVO ACO INOX (AISI 304), E = 0,8 MM, DE *100 X 40 X 30* CM (C X A X P)</v>
          </cell>
          <cell r="C3256" t="str">
            <v xml:space="preserve">UN    </v>
          </cell>
          <cell r="D3256" t="str">
            <v>CR</v>
          </cell>
          <cell r="E3256" t="str">
            <v>554,59</v>
          </cell>
        </row>
        <row r="3257">
          <cell r="A3257">
            <v>11698</v>
          </cell>
          <cell r="B3257" t="str">
            <v>MICTORIO COLETIVO ACO INOX (AISI 304), E = 0,8 MM, DE *100 X 50 X 35* CM (C X A X P)</v>
          </cell>
          <cell r="C3257" t="str">
            <v xml:space="preserve">UN    </v>
          </cell>
          <cell r="D3257" t="str">
            <v>CR</v>
          </cell>
          <cell r="E3257" t="str">
            <v>661,60</v>
          </cell>
        </row>
        <row r="3258">
          <cell r="A3258">
            <v>11699</v>
          </cell>
          <cell r="B3258" t="str">
            <v>MICTORIO INDIVIDUAL ACO INOX (AISI 304), E = 0,8 MM, DE *50  X 45  X 35* (C X A X P)</v>
          </cell>
          <cell r="C3258" t="str">
            <v xml:space="preserve">UN    </v>
          </cell>
          <cell r="D3258" t="str">
            <v>CR</v>
          </cell>
          <cell r="E3258" t="str">
            <v>731,22</v>
          </cell>
        </row>
        <row r="3259">
          <cell r="A3259">
            <v>10432</v>
          </cell>
          <cell r="B3259" t="str">
            <v>MICTORIO SIFONADO LOUCA BRANCA SEM COMPLEMENTOS</v>
          </cell>
          <cell r="C3259" t="str">
            <v xml:space="preserve">UN    </v>
          </cell>
          <cell r="D3259" t="str">
            <v>CR</v>
          </cell>
          <cell r="E3259" t="str">
            <v>295,31</v>
          </cell>
        </row>
        <row r="3260">
          <cell r="A3260">
            <v>10430</v>
          </cell>
          <cell r="B3260" t="str">
            <v>MICTORIO SIFONADO LOUCA COR SEM COMPLEMENTOS</v>
          </cell>
          <cell r="C3260" t="str">
            <v xml:space="preserve">UN    </v>
          </cell>
          <cell r="D3260" t="str">
            <v>CR</v>
          </cell>
          <cell r="E3260" t="str">
            <v>318,04</v>
          </cell>
        </row>
        <row r="3261">
          <cell r="A3261">
            <v>37514</v>
          </cell>
          <cell r="B3261" t="str">
            <v>MINICARREGADEIRA SOBRE RODAS, POTENCIA LIQUIDA DE *47* HP, CAPACIDADE NOMINAL DE OPERACAO DE *646* KG</v>
          </cell>
          <cell r="C3261" t="str">
            <v xml:space="preserve">UN    </v>
          </cell>
          <cell r="D3261" t="str">
            <v>AS</v>
          </cell>
          <cell r="E3261" t="str">
            <v>147.500,00</v>
          </cell>
        </row>
        <row r="3262">
          <cell r="A3262">
            <v>37519</v>
          </cell>
          <cell r="B3262" t="str">
            <v>MINICARREGADEIRA SOBRE RODAS, POTENCIA LIQUIDA DE *72* HP, CAPACIDADE NOMINAL DE OPERACAO DE *1200* KG</v>
          </cell>
          <cell r="C3262" t="str">
            <v xml:space="preserve">UN    </v>
          </cell>
          <cell r="D3262" t="str">
            <v>AS</v>
          </cell>
          <cell r="E3262" t="str">
            <v>227.635,77</v>
          </cell>
        </row>
        <row r="3263">
          <cell r="A3263">
            <v>37520</v>
          </cell>
          <cell r="B3263" t="str">
            <v>MINIESCAVADEIRA SOBRE ESTEIRAS, POTENCIA LIQUIDA DE *30* HP, PESO OPERACIONAL DE *3.500* KG</v>
          </cell>
          <cell r="C3263" t="str">
            <v xml:space="preserve">UN    </v>
          </cell>
          <cell r="D3263" t="str">
            <v>AS</v>
          </cell>
          <cell r="E3263" t="str">
            <v>223.904,04</v>
          </cell>
        </row>
        <row r="3264">
          <cell r="A3264">
            <v>37521</v>
          </cell>
          <cell r="B3264" t="str">
            <v>MINIESCAVADEIRA SOBRE ESTEIRAS, POTENCIA LIQUIDA DE *42* HP, PESO OPERACIONAL DE *4.500* KG</v>
          </cell>
          <cell r="C3264" t="str">
            <v xml:space="preserve">UN    </v>
          </cell>
          <cell r="D3264" t="str">
            <v>AS</v>
          </cell>
          <cell r="E3264" t="str">
            <v>273.162,93</v>
          </cell>
        </row>
        <row r="3265">
          <cell r="A3265">
            <v>37522</v>
          </cell>
          <cell r="B3265" t="str">
            <v>MINIESCAVADEIRA SOBRE ESTEIRAS, POTENCIA LIQUIDA DE *42* HP, PESO OPERACIONAL DE *5.300* KG</v>
          </cell>
          <cell r="C3265" t="str">
            <v xml:space="preserve">UN    </v>
          </cell>
          <cell r="D3265" t="str">
            <v>AS</v>
          </cell>
          <cell r="E3265" t="str">
            <v>281.381,25</v>
          </cell>
        </row>
        <row r="3266">
          <cell r="A3266">
            <v>21109</v>
          </cell>
          <cell r="B3266" t="str">
            <v>MINUTERIA ELETRONICA COLETIVA COM POTENCIA MAXIMA RESISTIVA PARA LAMPADAS FLUORESCENTES DE *300* W ( 110 V ) / *600* W ( 110 V )</v>
          </cell>
          <cell r="C3266" t="str">
            <v xml:space="preserve">UN    </v>
          </cell>
          <cell r="D3266" t="str">
            <v>AS</v>
          </cell>
          <cell r="E3266" t="str">
            <v>31,97</v>
          </cell>
        </row>
        <row r="3267">
          <cell r="A3267">
            <v>36800</v>
          </cell>
          <cell r="B3267" t="str">
            <v>MISTURADOR BASE PARA CHUVEIRO/BANHEIRA, 1/2 " OU 3/4 ", SOLDAVEL OU ROSCAVEL</v>
          </cell>
          <cell r="C3267" t="str">
            <v xml:space="preserve">UN    </v>
          </cell>
          <cell r="D3267" t="str">
            <v>CR</v>
          </cell>
          <cell r="E3267" t="str">
            <v>72,91</v>
          </cell>
        </row>
        <row r="3268">
          <cell r="A3268">
            <v>11769</v>
          </cell>
          <cell r="B3268" t="str">
            <v>MISTURADOR CROMADO DE MESA BICA BAIXA PARA LAVATORIO (REF 1875)</v>
          </cell>
          <cell r="C3268" t="str">
            <v xml:space="preserve">UN    </v>
          </cell>
          <cell r="D3268" t="str">
            <v>CR</v>
          </cell>
          <cell r="E3268" t="str">
            <v>178,68</v>
          </cell>
        </row>
        <row r="3269">
          <cell r="A3269">
            <v>36793</v>
          </cell>
          <cell r="B3269" t="str">
            <v>MISTURADOR CROMADO DE PAREDE PARA LAVATORIO (REF 1178)</v>
          </cell>
          <cell r="C3269" t="str">
            <v xml:space="preserve">UN    </v>
          </cell>
          <cell r="D3269" t="str">
            <v>CR</v>
          </cell>
          <cell r="E3269" t="str">
            <v>289,29</v>
          </cell>
        </row>
        <row r="3270">
          <cell r="A3270">
            <v>37546</v>
          </cell>
          <cell r="B3270" t="str">
            <v>MISTURADOR DE ARGAMASSA, EIXO HORIZONTAL, CAPACIDADE DE MISTURA 160 KG, MOTOR ELETRICO TRIFASICO 220/380 V, POTENCIA 3 CV</v>
          </cell>
          <cell r="C3270" t="str">
            <v xml:space="preserve">UN    </v>
          </cell>
          <cell r="D3270" t="str">
            <v>CR</v>
          </cell>
          <cell r="E3270" t="str">
            <v>9.898,58</v>
          </cell>
        </row>
        <row r="3271">
          <cell r="A3271">
            <v>37544</v>
          </cell>
          <cell r="B3271" t="str">
            <v>MISTURADOR DE ARGAMASSA, EIXO HORIZONTAL, CAPACIDADE DE MISTURA 300 KG, MOTOR ELETRICO TRIFASICO 220/380 V, POTENCIA 5 CV</v>
          </cell>
          <cell r="C3271" t="str">
            <v xml:space="preserve">UN    </v>
          </cell>
          <cell r="D3271" t="str">
            <v>CR</v>
          </cell>
          <cell r="E3271" t="str">
            <v>10.469,41</v>
          </cell>
        </row>
        <row r="3272">
          <cell r="A3272">
            <v>37545</v>
          </cell>
          <cell r="B3272" t="str">
            <v>MISTURADOR DE ARGAMASSA, EIXO HORIZONTAL, CAPACIDADE DE MISTURA 600 KG, MOTOR ELETRICO TRIFASICO 220/380 V, POTENCIA 7,5 CV</v>
          </cell>
          <cell r="C3272" t="str">
            <v xml:space="preserve">UN    </v>
          </cell>
          <cell r="D3272" t="str">
            <v>CR</v>
          </cell>
          <cell r="E3272" t="str">
            <v>12.457,20</v>
          </cell>
        </row>
        <row r="3273">
          <cell r="A3273">
            <v>11771</v>
          </cell>
          <cell r="B3273" t="str">
            <v>MISTURADOR DE PAREDE CROMADO PARA COZINHA BICA MOVEL COM AREJADOR (REF 1258)</v>
          </cell>
          <cell r="C3273" t="str">
            <v xml:space="preserve">UN    </v>
          </cell>
          <cell r="D3273" t="str">
            <v>CR</v>
          </cell>
          <cell r="E3273" t="str">
            <v>221,63</v>
          </cell>
        </row>
        <row r="3274">
          <cell r="A3274">
            <v>39919</v>
          </cell>
          <cell r="B3274" t="str">
            <v>MISTURADOR DUPLO HORIZONTAL DE ALTA TURBULENCIA, CAPACIDADE / VOLUME 2 X 500 LITROS, MOTORES ELETRICOS MINIMO 5 CV CADA,  PARA NATA CIMENTO, ARGAMASSA E OUTROS</v>
          </cell>
          <cell r="C3274" t="str">
            <v xml:space="preserve">UN    </v>
          </cell>
          <cell r="D3274" t="str">
            <v>CR</v>
          </cell>
          <cell r="E3274" t="str">
            <v>49.547,88</v>
          </cell>
        </row>
        <row r="3275">
          <cell r="A3275">
            <v>38385</v>
          </cell>
          <cell r="B3275" t="str">
            <v>MISTURADOR MANUAL DE TINTAS PARA FURADEIRA, HASTE METALICA *60* CM, COM HELICE  (MEXEDOR DE TINTA)</v>
          </cell>
          <cell r="C3275" t="str">
            <v xml:space="preserve">UN    </v>
          </cell>
          <cell r="D3275" t="str">
            <v>CR</v>
          </cell>
          <cell r="E3275" t="str">
            <v>39,57</v>
          </cell>
        </row>
        <row r="3276">
          <cell r="A3276">
            <v>37587</v>
          </cell>
          <cell r="B3276" t="str">
            <v>MISTURADOR MONOCOMANDO PARA CHUVEIRO, BASE BRUTA E ACABAMENTO CROMADO</v>
          </cell>
          <cell r="C3276" t="str">
            <v xml:space="preserve">UN    </v>
          </cell>
          <cell r="D3276" t="str">
            <v>CR</v>
          </cell>
          <cell r="E3276" t="str">
            <v>201,58</v>
          </cell>
        </row>
        <row r="3277">
          <cell r="A3277">
            <v>11561</v>
          </cell>
          <cell r="B3277" t="str">
            <v>MOLA HIDRAULICA AEREA, PARA PORTAS DE ATE 1.100 MM E PESO DE ATE 85 KG, COM CORPO EM ALUMINIO E BRACO EM ACO, SEM BRACO DE PARADA</v>
          </cell>
          <cell r="C3277" t="str">
            <v xml:space="preserve">UN    </v>
          </cell>
          <cell r="D3277" t="str">
            <v>CR</v>
          </cell>
          <cell r="E3277" t="str">
            <v>188,40</v>
          </cell>
        </row>
        <row r="3278">
          <cell r="A3278">
            <v>43604</v>
          </cell>
          <cell r="B3278" t="str">
            <v>MOLA HIDRAULICA AEREA, PARA PORTAS DE ATE 850 MM E PESO DE ATE 50 KG, COM CORPO EM ALUMINIO E BRACO EM ACO, SEM BRACO DE PARADA</v>
          </cell>
          <cell r="C3278" t="str">
            <v xml:space="preserve">UN    </v>
          </cell>
          <cell r="D3278" t="str">
            <v>CR</v>
          </cell>
          <cell r="E3278" t="str">
            <v>100,44</v>
          </cell>
        </row>
        <row r="3279">
          <cell r="A3279">
            <v>11560</v>
          </cell>
          <cell r="B3279" t="str">
            <v>MOLA HIDRAULICA AEREA, PARA PORTAS DE ATE 950 MM E PESO DE ATE 65 KG, COM CORPO EM ALUMINIO E BRACO EM ACO, SEM BRACO DE PARADA</v>
          </cell>
          <cell r="C3279" t="str">
            <v xml:space="preserve">UN    </v>
          </cell>
          <cell r="D3279" t="str">
            <v>CR</v>
          </cell>
          <cell r="E3279" t="str">
            <v>145,41</v>
          </cell>
        </row>
        <row r="3280">
          <cell r="A3280">
            <v>11499</v>
          </cell>
          <cell r="B3280" t="str">
            <v>MOLA HIDRAULICA DE PISO, PARA PORTAS DE ATE 1100 MM E PESO DE ATE 120 KG, COM CORPO EM ACO INOX</v>
          </cell>
          <cell r="C3280" t="str">
            <v xml:space="preserve">UN    </v>
          </cell>
          <cell r="D3280" t="str">
            <v>CR</v>
          </cell>
          <cell r="E3280" t="str">
            <v>496,84</v>
          </cell>
        </row>
        <row r="3281">
          <cell r="A3281">
            <v>34761</v>
          </cell>
          <cell r="B3281" t="str">
            <v>MONTADOR DE ELETROELETRONICOS</v>
          </cell>
          <cell r="C3281" t="str">
            <v xml:space="preserve">H     </v>
          </cell>
          <cell r="D3281" t="str">
            <v>CR</v>
          </cell>
          <cell r="E3281" t="str">
            <v>14,54</v>
          </cell>
        </row>
        <row r="3282">
          <cell r="A3282">
            <v>40924</v>
          </cell>
          <cell r="B3282" t="str">
            <v>MONTADOR DE ELETROELETRONICOS (MENSALISTA)</v>
          </cell>
          <cell r="C3282" t="str">
            <v xml:space="preserve">MES   </v>
          </cell>
          <cell r="D3282" t="str">
            <v>CR</v>
          </cell>
          <cell r="E3282" t="str">
            <v>2.563,61</v>
          </cell>
        </row>
        <row r="3283">
          <cell r="A3283">
            <v>25957</v>
          </cell>
          <cell r="B3283" t="str">
            <v>MONTADOR DE ESTRUTURAS METALICAS</v>
          </cell>
          <cell r="C3283" t="str">
            <v xml:space="preserve">H     </v>
          </cell>
          <cell r="D3283" t="str">
            <v>CR</v>
          </cell>
          <cell r="E3283" t="str">
            <v>12,66</v>
          </cell>
        </row>
        <row r="3284">
          <cell r="A3284">
            <v>40983</v>
          </cell>
          <cell r="B3284" t="str">
            <v>MONTADOR DE ESTRUTURAS METALICAS (MENSALISTA)</v>
          </cell>
          <cell r="C3284" t="str">
            <v xml:space="preserve">MES   </v>
          </cell>
          <cell r="D3284" t="str">
            <v>CR</v>
          </cell>
          <cell r="E3284" t="str">
            <v>2.232,96</v>
          </cell>
        </row>
        <row r="3285">
          <cell r="A3285">
            <v>2437</v>
          </cell>
          <cell r="B3285" t="str">
            <v>MONTADOR DE MAQUINAS</v>
          </cell>
          <cell r="C3285" t="str">
            <v xml:space="preserve">H     </v>
          </cell>
          <cell r="D3285" t="str">
            <v>CR</v>
          </cell>
          <cell r="E3285" t="str">
            <v>16,21</v>
          </cell>
        </row>
        <row r="3286">
          <cell r="A3286">
            <v>40921</v>
          </cell>
          <cell r="B3286" t="str">
            <v>MONTADOR DE MAQUINAS (MENSALISTA)</v>
          </cell>
          <cell r="C3286" t="str">
            <v xml:space="preserve">MES   </v>
          </cell>
          <cell r="D3286" t="str">
            <v>CR</v>
          </cell>
          <cell r="E3286" t="str">
            <v>2.857,61</v>
          </cell>
        </row>
        <row r="3287">
          <cell r="A3287">
            <v>14252</v>
          </cell>
          <cell r="B3287" t="str">
            <v>MOTOBOMBA AUTOESCORVANTE MOTOR A GASOLINA, POTENCIA 6,0HP, BOCAIS 3" X 3", HM/Q = 5 MCA / 24 M3/H A 52,5 MCA / 5,0 M3/H</v>
          </cell>
          <cell r="C3287" t="str">
            <v xml:space="preserve">UN    </v>
          </cell>
          <cell r="D3287" t="str">
            <v>CR</v>
          </cell>
          <cell r="E3287" t="str">
            <v>2.332,02</v>
          </cell>
        </row>
        <row r="3288">
          <cell r="A3288">
            <v>730</v>
          </cell>
          <cell r="B3288" t="str">
            <v>MOTOBOMBA AUTOESCORVANTE MOTOR ELETRICO TRIFASICO 7,4HP BOCA DIAMETRO DE SUCCAO X RECLAQUE: 2"X2", HM/ Q = 10 M / 73,5 M3/H A 28 M / 8,2 M3 /H</v>
          </cell>
          <cell r="C3288" t="str">
            <v xml:space="preserve">UN    </v>
          </cell>
          <cell r="D3288" t="str">
            <v>CR</v>
          </cell>
          <cell r="E3288" t="str">
            <v>6.230,72</v>
          </cell>
        </row>
        <row r="3289">
          <cell r="A3289">
            <v>723</v>
          </cell>
          <cell r="B3289" t="str">
            <v>MOTOBOMBA AUTOESCORVANTE POTENCIA 5,42 HP, BOCAIS SUCCAO X RECALQUE 2" X 2", A GASOLINA, DIAMETRO DO ROTOR 122 MM HM/Q = 6 MCA / 33,0 M3/H A 28 MCA / 8,0 M3/H</v>
          </cell>
          <cell r="C3289" t="str">
            <v xml:space="preserve">UN    </v>
          </cell>
          <cell r="D3289" t="str">
            <v>CR</v>
          </cell>
          <cell r="E3289" t="str">
            <v>3.096,88</v>
          </cell>
        </row>
        <row r="3290">
          <cell r="A3290">
            <v>36502</v>
          </cell>
          <cell r="B3290" t="str">
            <v>MOTOBOMBA CENTRIFUGA, MOTOR A GASOLINA, POTENCIA 5,42 HP, BOCAIS 1 1/2" X 1", DIAMETRO ROTOR 143 MM HM/Q = 6 MCA / 16,8 M3/H A 38 MCA / 6,6 M3/H</v>
          </cell>
          <cell r="C3290" t="str">
            <v xml:space="preserve">UN    </v>
          </cell>
          <cell r="D3290" t="str">
            <v>CR</v>
          </cell>
          <cell r="E3290" t="str">
            <v>2.910,70</v>
          </cell>
        </row>
        <row r="3291">
          <cell r="A3291">
            <v>36503</v>
          </cell>
          <cell r="B3291" t="str">
            <v>MOTOBOMBA TRASH (PARA AGUA SUJA) AUTO ESCORVANTE, MOTOR GASOLINA DE 6,41 HP, DIAMETROS DE SUCCAO X RECALQUE: 3" X 3", HM/Q: 10/60 A 23/0</v>
          </cell>
          <cell r="C3291" t="str">
            <v xml:space="preserve">UN    </v>
          </cell>
          <cell r="D3291" t="str">
            <v>CR</v>
          </cell>
          <cell r="E3291" t="str">
            <v>3.589,24</v>
          </cell>
        </row>
        <row r="3292">
          <cell r="A3292">
            <v>4090</v>
          </cell>
          <cell r="B3292" t="str">
            <v>MOTONIVELADORA POTENCIA BASICA LIQUIDA (PRIMEIRA MARCHA) 125 HP , PESO BRUTO 13843 KG, LARGURA DA LAMINA DE 3,7 M</v>
          </cell>
          <cell r="C3292" t="str">
            <v xml:space="preserve">UN    </v>
          </cell>
          <cell r="D3292" t="str">
            <v xml:space="preserve">C </v>
          </cell>
          <cell r="E3292" t="str">
            <v>660.000,00</v>
          </cell>
        </row>
        <row r="3293">
          <cell r="A3293">
            <v>13227</v>
          </cell>
          <cell r="B3293" t="str">
            <v>MOTONIVELADORA POTENCIA BASICA LIQUIDA (PRIMEIRA MARCHA) 171 HP, PESO BRUTO 14768 KG, LARGURA DA LAMINA DE 3,7 M</v>
          </cell>
          <cell r="C3293" t="str">
            <v xml:space="preserve">UN    </v>
          </cell>
          <cell r="D3293" t="str">
            <v>CR</v>
          </cell>
          <cell r="E3293" t="str">
            <v>820.132,30</v>
          </cell>
        </row>
        <row r="3294">
          <cell r="A3294">
            <v>10597</v>
          </cell>
          <cell r="B3294" t="str">
            <v>MOTONIVELADORA POTENCIA BASICA LIQUIDA (PRIMEIRA MARCHA) 186 HP, PESO BRUTO 15785 KG, LARGURA DA LAMINA DE 4,3 M</v>
          </cell>
          <cell r="C3294" t="str">
            <v xml:space="preserve">UN    </v>
          </cell>
          <cell r="D3294" t="str">
            <v>CR</v>
          </cell>
          <cell r="E3294" t="str">
            <v>863.295,04</v>
          </cell>
        </row>
        <row r="3295">
          <cell r="A3295">
            <v>39628</v>
          </cell>
          <cell r="B3295" t="str">
            <v>MOTOR A DIESEL PARA VIBRADOR DE IMERSAO, DE *4,7* CV</v>
          </cell>
          <cell r="C3295" t="str">
            <v xml:space="preserve">UN    </v>
          </cell>
          <cell r="D3295" t="str">
            <v>AS</v>
          </cell>
          <cell r="E3295" t="str">
            <v>3.854,78</v>
          </cell>
        </row>
        <row r="3296">
          <cell r="A3296">
            <v>39404</v>
          </cell>
          <cell r="B3296" t="str">
            <v>MOTOR A GASOLINA PARA VIBRADOR DE IMERSAO, 4 TEMPOS, DE 5,5 CV</v>
          </cell>
          <cell r="C3296" t="str">
            <v xml:space="preserve">UN    </v>
          </cell>
          <cell r="D3296" t="str">
            <v>AS</v>
          </cell>
          <cell r="E3296" t="str">
            <v>1.911,46</v>
          </cell>
        </row>
        <row r="3297">
          <cell r="A3297">
            <v>39402</v>
          </cell>
          <cell r="B3297" t="str">
            <v>MOTOR ELETRICO PARA VIBRADOR DE IMERSAO, DE 2 CV, MONOFASICO, 110/220 V</v>
          </cell>
          <cell r="C3297" t="str">
            <v xml:space="preserve">UN    </v>
          </cell>
          <cell r="D3297" t="str">
            <v>AS</v>
          </cell>
          <cell r="E3297" t="str">
            <v>1.574,68</v>
          </cell>
        </row>
        <row r="3298">
          <cell r="A3298">
            <v>39403</v>
          </cell>
          <cell r="B3298" t="str">
            <v>MOTOR ELETRICO PARA VIBRADOR DE IMERSAO, DE 2 CV, TRIFASICO, 220/380 V</v>
          </cell>
          <cell r="C3298" t="str">
            <v xml:space="preserve">UN    </v>
          </cell>
          <cell r="D3298" t="str">
            <v>AS</v>
          </cell>
          <cell r="E3298" t="str">
            <v>1.540,43</v>
          </cell>
        </row>
        <row r="3299">
          <cell r="A3299">
            <v>4093</v>
          </cell>
          <cell r="B3299" t="str">
            <v>MOTORISTA DE CAMINHAO</v>
          </cell>
          <cell r="C3299" t="str">
            <v xml:space="preserve">H     </v>
          </cell>
          <cell r="D3299" t="str">
            <v>CR</v>
          </cell>
          <cell r="E3299" t="str">
            <v>13,10</v>
          </cell>
        </row>
        <row r="3300">
          <cell r="A3300">
            <v>10512</v>
          </cell>
          <cell r="B3300" t="str">
            <v>MOTORISTA DE CAMINHAO (MENSALISTA)</v>
          </cell>
          <cell r="C3300" t="str">
            <v xml:space="preserve">MES   </v>
          </cell>
          <cell r="D3300" t="str">
            <v>CR</v>
          </cell>
          <cell r="E3300" t="str">
            <v>2.309,26</v>
          </cell>
        </row>
        <row r="3301">
          <cell r="A3301">
            <v>20020</v>
          </cell>
          <cell r="B3301" t="str">
            <v>MOTORISTA DE CAMINHAO-BASCULANTE</v>
          </cell>
          <cell r="C3301" t="str">
            <v xml:space="preserve">H     </v>
          </cell>
          <cell r="D3301" t="str">
            <v>CR</v>
          </cell>
          <cell r="E3301" t="str">
            <v>12,35</v>
          </cell>
        </row>
        <row r="3302">
          <cell r="A3302">
            <v>41038</v>
          </cell>
          <cell r="B3302" t="str">
            <v>MOTORISTA DE CAMINHAO-BASCULANTE (MENSALISTA)</v>
          </cell>
          <cell r="C3302" t="str">
            <v xml:space="preserve">MES   </v>
          </cell>
          <cell r="D3302" t="str">
            <v>CR</v>
          </cell>
          <cell r="E3302" t="str">
            <v>2.178,22</v>
          </cell>
        </row>
        <row r="3303">
          <cell r="A3303">
            <v>4094</v>
          </cell>
          <cell r="B3303" t="str">
            <v>MOTORISTA DE CAMINHAO-CARRETA</v>
          </cell>
          <cell r="C3303" t="str">
            <v xml:space="preserve">H     </v>
          </cell>
          <cell r="D3303" t="str">
            <v>CR</v>
          </cell>
          <cell r="E3303" t="str">
            <v>17,49</v>
          </cell>
        </row>
        <row r="3304">
          <cell r="A3304">
            <v>40988</v>
          </cell>
          <cell r="B3304" t="str">
            <v>MOTORISTA DE CAMINHAO-CARRETA (MENSALISTA)</v>
          </cell>
          <cell r="C3304" t="str">
            <v xml:space="preserve">MES   </v>
          </cell>
          <cell r="D3304" t="str">
            <v>CR</v>
          </cell>
          <cell r="E3304" t="str">
            <v>3.083,86</v>
          </cell>
        </row>
        <row r="3305">
          <cell r="A3305">
            <v>4095</v>
          </cell>
          <cell r="B3305" t="str">
            <v>MOTORISTA DE CARRO DE PASSEIO</v>
          </cell>
          <cell r="C3305" t="str">
            <v xml:space="preserve">H     </v>
          </cell>
          <cell r="D3305" t="str">
            <v>CR</v>
          </cell>
          <cell r="E3305" t="str">
            <v>14,03</v>
          </cell>
        </row>
        <row r="3306">
          <cell r="A3306">
            <v>40990</v>
          </cell>
          <cell r="B3306" t="str">
            <v>MOTORISTA DE CARRO DE PASSEIO (MENSALISTA)</v>
          </cell>
          <cell r="C3306" t="str">
            <v xml:space="preserve">MES   </v>
          </cell>
          <cell r="D3306" t="str">
            <v>CR</v>
          </cell>
          <cell r="E3306" t="str">
            <v>2.472,45</v>
          </cell>
        </row>
        <row r="3307">
          <cell r="A3307">
            <v>4097</v>
          </cell>
          <cell r="B3307" t="str">
            <v>MOTORISTA DE ONIBUS / MICRO-ONIBUS</v>
          </cell>
          <cell r="C3307" t="str">
            <v xml:space="preserve">H     </v>
          </cell>
          <cell r="D3307" t="str">
            <v>CR</v>
          </cell>
          <cell r="E3307" t="str">
            <v>16,96</v>
          </cell>
        </row>
        <row r="3308">
          <cell r="A3308">
            <v>40994</v>
          </cell>
          <cell r="B3308" t="str">
            <v>MOTORISTA DE ONIBUS / MICRO-ONIBUS (MENSALISTA)</v>
          </cell>
          <cell r="C3308" t="str">
            <v xml:space="preserve">MES   </v>
          </cell>
          <cell r="D3308" t="str">
            <v>CR</v>
          </cell>
          <cell r="E3308" t="str">
            <v>2.990,54</v>
          </cell>
        </row>
        <row r="3309">
          <cell r="A3309">
            <v>4096</v>
          </cell>
          <cell r="B3309" t="str">
            <v>MOTORISTA OPERADOR DE CAMINHAO COM MUNCK</v>
          </cell>
          <cell r="C3309" t="str">
            <v xml:space="preserve">H     </v>
          </cell>
          <cell r="D3309" t="str">
            <v>CR</v>
          </cell>
          <cell r="E3309" t="str">
            <v>14,05</v>
          </cell>
        </row>
        <row r="3310">
          <cell r="A3310">
            <v>40992</v>
          </cell>
          <cell r="B3310" t="str">
            <v>MOTORISTA OPERADOR DE CAMINHAO COM MUNCK (MENSALISTA)</v>
          </cell>
          <cell r="C3310" t="str">
            <v xml:space="preserve">MES   </v>
          </cell>
          <cell r="D3310" t="str">
            <v>CR</v>
          </cell>
          <cell r="E3310" t="str">
            <v>2.477,18</v>
          </cell>
        </row>
        <row r="3311">
          <cell r="A3311">
            <v>13955</v>
          </cell>
          <cell r="B3311" t="str">
            <v>MOTOSSERRA PORTATIL COM MOTOR A GASOLINA DE *60* CC</v>
          </cell>
          <cell r="C3311" t="str">
            <v xml:space="preserve">UN    </v>
          </cell>
          <cell r="D3311" t="str">
            <v>AS</v>
          </cell>
          <cell r="E3311" t="str">
            <v>2.714,20</v>
          </cell>
        </row>
        <row r="3312">
          <cell r="A3312">
            <v>4114</v>
          </cell>
          <cell r="B3312" t="str">
            <v>MOURAO CONCRETO CURVO, SECAO "T", H = 2,80 M + CURVA COM 0,45 M, COM FUROS PARA FIOS</v>
          </cell>
          <cell r="C3312" t="str">
            <v xml:space="preserve">UN    </v>
          </cell>
          <cell r="D3312" t="str">
            <v>CR</v>
          </cell>
          <cell r="E3312" t="str">
            <v>48,30</v>
          </cell>
        </row>
        <row r="3313">
          <cell r="A3313">
            <v>36797</v>
          </cell>
          <cell r="B3313" t="str">
            <v>MOURAO DE CONCRETO CURVO, *10 X 10* CM, H= *2,60* M + CURVA DE 0,40 M</v>
          </cell>
          <cell r="C3313" t="str">
            <v xml:space="preserve">UN    </v>
          </cell>
          <cell r="D3313" t="str">
            <v>CR</v>
          </cell>
          <cell r="E3313" t="str">
            <v>43,01</v>
          </cell>
        </row>
        <row r="3314">
          <cell r="A3314">
            <v>4107</v>
          </cell>
          <cell r="B3314" t="str">
            <v>MOURAO DE CONCRETO RETO, SECAO QUADARA *10 X 10* CM, H= *2,30* M</v>
          </cell>
          <cell r="C3314" t="str">
            <v xml:space="preserve">UN    </v>
          </cell>
          <cell r="D3314" t="str">
            <v>CR</v>
          </cell>
          <cell r="E3314" t="str">
            <v>40,55</v>
          </cell>
        </row>
        <row r="3315">
          <cell r="A3315">
            <v>4102</v>
          </cell>
          <cell r="B3315" t="str">
            <v>MOURAO DE CONCRETO RETO, SECAO QUADRADA, *10 X 10* CM, H= 3,00 M</v>
          </cell>
          <cell r="C3315" t="str">
            <v xml:space="preserve">UN    </v>
          </cell>
          <cell r="D3315" t="str">
            <v xml:space="preserve">C </v>
          </cell>
          <cell r="E3315" t="str">
            <v>49,50</v>
          </cell>
        </row>
        <row r="3316">
          <cell r="A3316">
            <v>36799</v>
          </cell>
          <cell r="B3316" t="str">
            <v>MOURAO DE CONCRETO RETO, TIPO ESTICADOR, *10 X 10* CM, H= 2,50 M</v>
          </cell>
          <cell r="C3316" t="str">
            <v xml:space="preserve">UN    </v>
          </cell>
          <cell r="D3316" t="str">
            <v>CR</v>
          </cell>
          <cell r="E3316" t="str">
            <v>41,74</v>
          </cell>
        </row>
        <row r="3317">
          <cell r="A3317">
            <v>2747</v>
          </cell>
          <cell r="B3317" t="str">
            <v>MOURAO ROLICO DE MADEIRA TRATADA, D = 16 A 20 CM, H = 2,20 M, EM EUCALIPTO OU EQUIVALENTE DA REGIAO (PARA CERCA)</v>
          </cell>
          <cell r="C3317" t="str">
            <v xml:space="preserve">M     </v>
          </cell>
          <cell r="D3317" t="str">
            <v>CR</v>
          </cell>
          <cell r="E3317" t="str">
            <v>35,04</v>
          </cell>
        </row>
        <row r="3318">
          <cell r="A3318">
            <v>21138</v>
          </cell>
          <cell r="B3318" t="str">
            <v>MOURAO ROLICO DE MADEIRA TRATADA, D = 8 A 11 CM, H = 2,20 M, EM EUCALIPTO OU EQUIVALENTE DA REGIAO (PARA CERCA)</v>
          </cell>
          <cell r="C3318" t="str">
            <v xml:space="preserve">M     </v>
          </cell>
          <cell r="D3318" t="str">
            <v xml:space="preserve">C </v>
          </cell>
          <cell r="E3318" t="str">
            <v>11,11</v>
          </cell>
        </row>
        <row r="3319">
          <cell r="A3319">
            <v>10826</v>
          </cell>
          <cell r="B3319" t="str">
            <v>MUDA DE ARBUSTO FLORIFERO, CLUSIA/GARDENIA/MOREIA BRANCA/ AZALEIA OU EQUIVALENTE DA REGIAO, H= *50 A 70* CM</v>
          </cell>
          <cell r="C3319" t="str">
            <v xml:space="preserve">UN    </v>
          </cell>
          <cell r="D3319" t="str">
            <v>CR</v>
          </cell>
          <cell r="E3319" t="str">
            <v>74,71</v>
          </cell>
        </row>
        <row r="3320">
          <cell r="A3320">
            <v>365</v>
          </cell>
          <cell r="B3320" t="str">
            <v>MUDA DE ARBUSTO FOLHAGEM, SANSAO-DO-CAMPO OU EQUIVALENTE DA REGIAO, H= *50 A 70* CM</v>
          </cell>
          <cell r="C3320" t="str">
            <v xml:space="preserve">UN    </v>
          </cell>
          <cell r="D3320" t="str">
            <v>CR</v>
          </cell>
          <cell r="E3320" t="str">
            <v>46,32</v>
          </cell>
        </row>
        <row r="3321">
          <cell r="A3321">
            <v>38639</v>
          </cell>
          <cell r="B3321" t="str">
            <v>MUDA DE ARBUSTO, BUXINHO, H= *50* M</v>
          </cell>
          <cell r="C3321" t="str">
            <v xml:space="preserve">UN    </v>
          </cell>
          <cell r="D3321" t="str">
            <v>CR</v>
          </cell>
          <cell r="E3321" t="str">
            <v>179,31</v>
          </cell>
        </row>
        <row r="3322">
          <cell r="A3322">
            <v>38640</v>
          </cell>
          <cell r="B3322" t="str">
            <v>MUDA DE ARBUSTO, PINGO DE OURO/ VIOLETEIRA, H = *10 A 20* CM</v>
          </cell>
          <cell r="C3322" t="str">
            <v xml:space="preserve">UN    </v>
          </cell>
          <cell r="D3322" t="str">
            <v>CR</v>
          </cell>
          <cell r="E3322" t="str">
            <v>2,68</v>
          </cell>
        </row>
        <row r="3323">
          <cell r="A3323">
            <v>358</v>
          </cell>
          <cell r="B3323" t="str">
            <v>MUDA DE ARVORE ORNAMENTAL, OITI/AROEIRA SALSA/ANGICO/IPE/JACARANDA OU EQUIVALENTE  DA REGIAO, H= *1* M</v>
          </cell>
          <cell r="C3323" t="str">
            <v xml:space="preserve">UN    </v>
          </cell>
          <cell r="D3323" t="str">
            <v>CR</v>
          </cell>
          <cell r="E3323" t="str">
            <v>55,28</v>
          </cell>
        </row>
        <row r="3324">
          <cell r="A3324">
            <v>359</v>
          </cell>
          <cell r="B3324" t="str">
            <v>MUDA DE ARVORE ORNAMENTAL, OITI/AROEIRA SALSA/ANGICO/IPE/JACARANDA OU EQUIVALENTE  DA REGIAO, H= *2* M</v>
          </cell>
          <cell r="C3324" t="str">
            <v xml:space="preserve">UN    </v>
          </cell>
          <cell r="D3324" t="str">
            <v>CR</v>
          </cell>
          <cell r="E3324" t="str">
            <v>113,56</v>
          </cell>
        </row>
        <row r="3325">
          <cell r="A3325">
            <v>38641</v>
          </cell>
          <cell r="B3325" t="str">
            <v>MUDA DE PALMEIRA, ARECA, H= *1,50* CM</v>
          </cell>
          <cell r="C3325" t="str">
            <v xml:space="preserve">UN    </v>
          </cell>
          <cell r="D3325" t="str">
            <v>CR</v>
          </cell>
          <cell r="E3325" t="str">
            <v>112,06</v>
          </cell>
        </row>
        <row r="3326">
          <cell r="A3326">
            <v>360</v>
          </cell>
          <cell r="B3326" t="str">
            <v>MUDA DE RASTEIRA/FORRACAO, AMENDOIM RASTEIRO/ONZE HORAS/AZULZINHA/IMPATIENS OU EQUIVALENTE DA REGIAO</v>
          </cell>
          <cell r="C3326" t="str">
            <v xml:space="preserve">UN    </v>
          </cell>
          <cell r="D3326" t="str">
            <v xml:space="preserve">C </v>
          </cell>
          <cell r="E3326" t="str">
            <v>2,60</v>
          </cell>
        </row>
        <row r="3327">
          <cell r="A3327">
            <v>42430</v>
          </cell>
          <cell r="B3327" t="str">
            <v>MULTIEXERCITADOR COM SEIS FUNCOES, EM TUBO DE ACO CARBONO, PINTURA NO PROCESSO ELETROSTATICO - EQUIPAMENTO DE GINASTICA PARA ACADEMIA AO AR LIVRE / ACADEMIA DA TERCEIRA IDADE - ATI</v>
          </cell>
          <cell r="C3327" t="str">
            <v xml:space="preserve">UN    </v>
          </cell>
          <cell r="D3327" t="str">
            <v>AS</v>
          </cell>
          <cell r="E3327" t="str">
            <v>5.099,77</v>
          </cell>
        </row>
        <row r="3328">
          <cell r="A3328">
            <v>4214</v>
          </cell>
          <cell r="B3328" t="str">
            <v>NIPEL PVC, ROSCAVEL, 1 1/2",  AGUA FRIA PREDIAL</v>
          </cell>
          <cell r="C3328" t="str">
            <v xml:space="preserve">UN    </v>
          </cell>
          <cell r="D3328" t="str">
            <v>CR</v>
          </cell>
          <cell r="E3328" t="str">
            <v>9,66</v>
          </cell>
        </row>
        <row r="3329">
          <cell r="A3329">
            <v>4215</v>
          </cell>
          <cell r="B3329" t="str">
            <v>NIPEL PVC, ROSCAVEL, 1 1/4",  AGUA FRIA PREDIAL</v>
          </cell>
          <cell r="C3329" t="str">
            <v xml:space="preserve">UN    </v>
          </cell>
          <cell r="D3329" t="str">
            <v>CR</v>
          </cell>
          <cell r="E3329" t="str">
            <v>6,35</v>
          </cell>
        </row>
        <row r="3330">
          <cell r="A3330">
            <v>4210</v>
          </cell>
          <cell r="B3330" t="str">
            <v>NIPEL PVC, ROSCAVEL, 1/2",  AGUA FRIA PREDIAL</v>
          </cell>
          <cell r="C3330" t="str">
            <v xml:space="preserve">UN    </v>
          </cell>
          <cell r="D3330" t="str">
            <v>CR</v>
          </cell>
          <cell r="E3330" t="str">
            <v>1,07</v>
          </cell>
        </row>
        <row r="3331">
          <cell r="A3331">
            <v>4212</v>
          </cell>
          <cell r="B3331" t="str">
            <v>NIPEL PVC, ROSCAVEL, 1",  AGUA FRIA PREDIAL</v>
          </cell>
          <cell r="C3331" t="str">
            <v xml:space="preserve">UN    </v>
          </cell>
          <cell r="D3331" t="str">
            <v>CR</v>
          </cell>
          <cell r="E3331" t="str">
            <v>3,07</v>
          </cell>
        </row>
        <row r="3332">
          <cell r="A3332">
            <v>4213</v>
          </cell>
          <cell r="B3332" t="str">
            <v>NIPEL PVC, ROSCAVEL, 2",  AGUA FRIA PREDIAL</v>
          </cell>
          <cell r="C3332" t="str">
            <v xml:space="preserve">UN    </v>
          </cell>
          <cell r="D3332" t="str">
            <v>CR</v>
          </cell>
          <cell r="E3332" t="str">
            <v>13,72</v>
          </cell>
        </row>
        <row r="3333">
          <cell r="A3333">
            <v>4211</v>
          </cell>
          <cell r="B3333" t="str">
            <v>NIPEL PVC, ROSCAVEL, 3/4",  AGUA FRIA PREDIAL</v>
          </cell>
          <cell r="C3333" t="str">
            <v xml:space="preserve">UN    </v>
          </cell>
          <cell r="D3333" t="str">
            <v>CR</v>
          </cell>
          <cell r="E3333" t="str">
            <v>1,53</v>
          </cell>
        </row>
        <row r="3334">
          <cell r="A3334">
            <v>4209</v>
          </cell>
          <cell r="B3334" t="str">
            <v>NIPLE DE FERRO GALVANIZADO, COM ROSCA BSP, DE 1 1/2"</v>
          </cell>
          <cell r="C3334" t="str">
            <v xml:space="preserve">UN    </v>
          </cell>
          <cell r="D3334" t="str">
            <v>CR</v>
          </cell>
          <cell r="E3334" t="str">
            <v>13,08</v>
          </cell>
        </row>
        <row r="3335">
          <cell r="A3335">
            <v>4180</v>
          </cell>
          <cell r="B3335" t="str">
            <v>NIPLE DE FERRO GALVANIZADO, COM ROSCA BSP, DE 1 1/4"</v>
          </cell>
          <cell r="C3335" t="str">
            <v xml:space="preserve">UN    </v>
          </cell>
          <cell r="D3335" t="str">
            <v>CR</v>
          </cell>
          <cell r="E3335" t="str">
            <v>9,84</v>
          </cell>
        </row>
        <row r="3336">
          <cell r="A3336">
            <v>4177</v>
          </cell>
          <cell r="B3336" t="str">
            <v>NIPLE DE FERRO GALVANIZADO, COM ROSCA BSP, DE 1/2"</v>
          </cell>
          <cell r="C3336" t="str">
            <v xml:space="preserve">UN    </v>
          </cell>
          <cell r="D3336" t="str">
            <v>CR</v>
          </cell>
          <cell r="E3336" t="str">
            <v>3,27</v>
          </cell>
        </row>
        <row r="3337">
          <cell r="A3337">
            <v>4179</v>
          </cell>
          <cell r="B3337" t="str">
            <v>NIPLE DE FERRO GALVANIZADO, COM ROSCA BSP, DE 1"</v>
          </cell>
          <cell r="C3337" t="str">
            <v xml:space="preserve">UN    </v>
          </cell>
          <cell r="D3337" t="str">
            <v>CR</v>
          </cell>
          <cell r="E3337" t="str">
            <v>6,68</v>
          </cell>
        </row>
        <row r="3338">
          <cell r="A3338">
            <v>4208</v>
          </cell>
          <cell r="B3338" t="str">
            <v>NIPLE DE FERRO GALVANIZADO, COM ROSCA BSP, DE 2 1/2"</v>
          </cell>
          <cell r="C3338" t="str">
            <v xml:space="preserve">UN    </v>
          </cell>
          <cell r="D3338" t="str">
            <v>CR</v>
          </cell>
          <cell r="E3338" t="str">
            <v>31,13</v>
          </cell>
        </row>
        <row r="3339">
          <cell r="A3339">
            <v>4181</v>
          </cell>
          <cell r="B3339" t="str">
            <v>NIPLE DE FERRO GALVANIZADO, COM ROSCA BSP, DE 2"</v>
          </cell>
          <cell r="C3339" t="str">
            <v xml:space="preserve">UN    </v>
          </cell>
          <cell r="D3339" t="str">
            <v>CR</v>
          </cell>
          <cell r="E3339" t="str">
            <v>20,34</v>
          </cell>
        </row>
        <row r="3340">
          <cell r="A3340">
            <v>4178</v>
          </cell>
          <cell r="B3340" t="str">
            <v>NIPLE DE FERRO GALVANIZADO, COM ROSCA BSP, DE 3/4"</v>
          </cell>
          <cell r="C3340" t="str">
            <v xml:space="preserve">UN    </v>
          </cell>
          <cell r="D3340" t="str">
            <v>CR</v>
          </cell>
          <cell r="E3340" t="str">
            <v>4,53</v>
          </cell>
        </row>
        <row r="3341">
          <cell r="A3341">
            <v>4182</v>
          </cell>
          <cell r="B3341" t="str">
            <v>NIPLE DE FERRO GALVANIZADO, COM ROSCA BSP, DE 3"</v>
          </cell>
          <cell r="C3341" t="str">
            <v xml:space="preserve">UN    </v>
          </cell>
          <cell r="D3341" t="str">
            <v>CR</v>
          </cell>
          <cell r="E3341" t="str">
            <v>50,64</v>
          </cell>
        </row>
        <row r="3342">
          <cell r="A3342">
            <v>4183</v>
          </cell>
          <cell r="B3342" t="str">
            <v>NIPLE DE FERRO GALVANIZADO, COM ROSCA BSP, DE 4"</v>
          </cell>
          <cell r="C3342" t="str">
            <v xml:space="preserve">UN    </v>
          </cell>
          <cell r="D3342" t="str">
            <v>CR</v>
          </cell>
          <cell r="E3342" t="str">
            <v>81,53</v>
          </cell>
        </row>
        <row r="3343">
          <cell r="A3343">
            <v>4184</v>
          </cell>
          <cell r="B3343" t="str">
            <v>NIPLE DE FERRO GALVANIZADO, COM ROSCA BSP, DE 5"</v>
          </cell>
          <cell r="C3343" t="str">
            <v xml:space="preserve">UN    </v>
          </cell>
          <cell r="D3343" t="str">
            <v>CR</v>
          </cell>
          <cell r="E3343" t="str">
            <v>179,98</v>
          </cell>
        </row>
        <row r="3344">
          <cell r="A3344">
            <v>4185</v>
          </cell>
          <cell r="B3344" t="str">
            <v>NIPLE DE FERRO GALVANIZADO, COM ROSCA BSP, DE 6"</v>
          </cell>
          <cell r="C3344" t="str">
            <v xml:space="preserve">UN    </v>
          </cell>
          <cell r="D3344" t="str">
            <v>CR</v>
          </cell>
          <cell r="E3344" t="str">
            <v>299,04</v>
          </cell>
        </row>
        <row r="3345">
          <cell r="A3345">
            <v>4205</v>
          </cell>
          <cell r="B3345" t="str">
            <v>NIPLE DE REDUCAO DE FERRO GALVANIZADO, COM ROSCA BSP, DE 1 1/2" X 1 1/4"</v>
          </cell>
          <cell r="C3345" t="str">
            <v xml:space="preserve">UN    </v>
          </cell>
          <cell r="D3345" t="str">
            <v>CR</v>
          </cell>
          <cell r="E3345" t="str">
            <v>17,27</v>
          </cell>
        </row>
        <row r="3346">
          <cell r="A3346">
            <v>4192</v>
          </cell>
          <cell r="B3346" t="str">
            <v>NIPLE DE REDUCAO DE FERRO GALVANIZADO, COM ROSCA BSP, DE 1 1/2" X 1"</v>
          </cell>
          <cell r="C3346" t="str">
            <v xml:space="preserve">UN    </v>
          </cell>
          <cell r="D3346" t="str">
            <v>CR</v>
          </cell>
          <cell r="E3346" t="str">
            <v>17,27</v>
          </cell>
        </row>
        <row r="3347">
          <cell r="A3347">
            <v>4191</v>
          </cell>
          <cell r="B3347" t="str">
            <v>NIPLE DE REDUCAO DE FERRO GALVANIZADO, COM ROSCA BSP, DE 1 1/2" X 3/4"</v>
          </cell>
          <cell r="C3347" t="str">
            <v xml:space="preserve">UN    </v>
          </cell>
          <cell r="D3347" t="str">
            <v>CR</v>
          </cell>
          <cell r="E3347" t="str">
            <v>17,27</v>
          </cell>
        </row>
        <row r="3348">
          <cell r="A3348">
            <v>4207</v>
          </cell>
          <cell r="B3348" t="str">
            <v>NIPLE DE REDUCAO DE FERRO GALVANIZADO, COM ROSCA BSP, DE 1 1/4" X 1/2"</v>
          </cell>
          <cell r="C3348" t="str">
            <v xml:space="preserve">UN    </v>
          </cell>
          <cell r="D3348" t="str">
            <v>CR</v>
          </cell>
          <cell r="E3348" t="str">
            <v>13,89</v>
          </cell>
        </row>
        <row r="3349">
          <cell r="A3349">
            <v>4206</v>
          </cell>
          <cell r="B3349" t="str">
            <v>NIPLE DE REDUCAO DE FERRO GALVANIZADO, COM ROSCA BSP, DE 1 1/4" X 1"</v>
          </cell>
          <cell r="C3349" t="str">
            <v xml:space="preserve">UN    </v>
          </cell>
          <cell r="D3349" t="str">
            <v>CR</v>
          </cell>
          <cell r="E3349" t="str">
            <v>13,49</v>
          </cell>
        </row>
        <row r="3350">
          <cell r="A3350">
            <v>4190</v>
          </cell>
          <cell r="B3350" t="str">
            <v>NIPLE DE REDUCAO DE FERRO GALVANIZADO, COM ROSCA BSP, DE 1 1/4" X 3/4"</v>
          </cell>
          <cell r="C3350" t="str">
            <v xml:space="preserve">UN    </v>
          </cell>
          <cell r="D3350" t="str">
            <v>CR</v>
          </cell>
          <cell r="E3350" t="str">
            <v>13,49</v>
          </cell>
        </row>
        <row r="3351">
          <cell r="A3351">
            <v>4186</v>
          </cell>
          <cell r="B3351" t="str">
            <v>NIPLE DE REDUCAO DE FERRO GALVANIZADO, COM ROSCA BSP, DE 1/2" X 1/4"</v>
          </cell>
          <cell r="C3351" t="str">
            <v xml:space="preserve">UN    </v>
          </cell>
          <cell r="D3351" t="str">
            <v>CR</v>
          </cell>
          <cell r="E3351" t="str">
            <v>3,99</v>
          </cell>
        </row>
        <row r="3352">
          <cell r="A3352">
            <v>4188</v>
          </cell>
          <cell r="B3352" t="str">
            <v>NIPLE DE REDUCAO DE FERRO GALVANIZADO, COM ROSCA BSP, DE 1" X 1/2"</v>
          </cell>
          <cell r="C3352" t="str">
            <v xml:space="preserve">UN    </v>
          </cell>
          <cell r="D3352" t="str">
            <v>CR</v>
          </cell>
          <cell r="E3352" t="str">
            <v>8,14</v>
          </cell>
        </row>
        <row r="3353">
          <cell r="A3353">
            <v>4189</v>
          </cell>
          <cell r="B3353" t="str">
            <v>NIPLE DE REDUCAO DE FERRO GALVANIZADO, COM ROSCA BSP, DE 1" X 3/4"</v>
          </cell>
          <cell r="C3353" t="str">
            <v xml:space="preserve">UN    </v>
          </cell>
          <cell r="D3353" t="str">
            <v>CR</v>
          </cell>
          <cell r="E3353" t="str">
            <v>8,14</v>
          </cell>
        </row>
        <row r="3354">
          <cell r="A3354">
            <v>4197</v>
          </cell>
          <cell r="B3354" t="str">
            <v>NIPLE DE REDUCAO DE FERRO GALVANIZADO, COM ROSCA BSP, DE 2 1/2" X 2"</v>
          </cell>
          <cell r="C3354" t="str">
            <v xml:space="preserve">UN    </v>
          </cell>
          <cell r="D3354" t="str">
            <v>CR</v>
          </cell>
          <cell r="E3354" t="str">
            <v>43,12</v>
          </cell>
        </row>
        <row r="3355">
          <cell r="A3355">
            <v>4194</v>
          </cell>
          <cell r="B3355" t="str">
            <v>NIPLE DE REDUCAO DE FERRO GALVANIZADO, COM ROSCA BSP, DE 2" X 1 1/2"</v>
          </cell>
          <cell r="C3355" t="str">
            <v xml:space="preserve">UN    </v>
          </cell>
          <cell r="D3355" t="str">
            <v>CR</v>
          </cell>
          <cell r="E3355" t="str">
            <v>26,05</v>
          </cell>
        </row>
        <row r="3356">
          <cell r="A3356">
            <v>4193</v>
          </cell>
          <cell r="B3356" t="str">
            <v>NIPLE DE REDUCAO DE FERRO GALVANIZADO, COM ROSCA BSP, DE 2" X 1 1/4"</v>
          </cell>
          <cell r="C3356" t="str">
            <v xml:space="preserve">UN    </v>
          </cell>
          <cell r="D3356" t="str">
            <v>CR</v>
          </cell>
          <cell r="E3356" t="str">
            <v>26,05</v>
          </cell>
        </row>
        <row r="3357">
          <cell r="A3357">
            <v>4204</v>
          </cell>
          <cell r="B3357" t="str">
            <v>NIPLE DE REDUCAO DE FERRO GALVANIZADO, COM ROSCA BSP, DE 2" X 1"</v>
          </cell>
          <cell r="C3357" t="str">
            <v xml:space="preserve">UN    </v>
          </cell>
          <cell r="D3357" t="str">
            <v>CR</v>
          </cell>
          <cell r="E3357" t="str">
            <v>26,05</v>
          </cell>
        </row>
        <row r="3358">
          <cell r="A3358">
            <v>4187</v>
          </cell>
          <cell r="B3358" t="str">
            <v>NIPLE DE REDUCAO DE FERRO GALVANIZADO, COM ROSCA BSP, DE 3/4" X 1/2"</v>
          </cell>
          <cell r="C3358" t="str">
            <v xml:space="preserve">UN    </v>
          </cell>
          <cell r="D3358" t="str">
            <v>CR</v>
          </cell>
          <cell r="E3358" t="str">
            <v>5,19</v>
          </cell>
        </row>
        <row r="3359">
          <cell r="A3359">
            <v>4202</v>
          </cell>
          <cell r="B3359" t="str">
            <v>NIPLE DE REDUCAO DE FERRO GALVANIZADO, COM ROSCA BSP, DE 3" X 2 1/2"</v>
          </cell>
          <cell r="C3359" t="str">
            <v xml:space="preserve">UN    </v>
          </cell>
          <cell r="D3359" t="str">
            <v>CR</v>
          </cell>
          <cell r="E3359" t="str">
            <v>78,75</v>
          </cell>
        </row>
        <row r="3360">
          <cell r="A3360">
            <v>4203</v>
          </cell>
          <cell r="B3360" t="str">
            <v>NIPLE DE REDUCAO DE FERRO GALVANIZADO, COM ROSCA BSP, DE 3" X 2"</v>
          </cell>
          <cell r="C3360" t="str">
            <v xml:space="preserve">UN    </v>
          </cell>
          <cell r="D3360" t="str">
            <v>CR</v>
          </cell>
          <cell r="E3360" t="str">
            <v>69,55</v>
          </cell>
        </row>
        <row r="3361">
          <cell r="A3361">
            <v>40368</v>
          </cell>
          <cell r="B3361" t="str">
            <v>NIPLE SEXTAVADO EM ACO CARBONO, COM ROSCA BSP, PRESSAO 3.000 LBS, DN 1 1/2"</v>
          </cell>
          <cell r="C3361" t="str">
            <v xml:space="preserve">UN    </v>
          </cell>
          <cell r="D3361" t="str">
            <v>AS</v>
          </cell>
          <cell r="E3361" t="str">
            <v>37,52</v>
          </cell>
        </row>
        <row r="3362">
          <cell r="A3362">
            <v>40365</v>
          </cell>
          <cell r="B3362" t="str">
            <v>NIPLE SEXTAVADO EM ACO CARBONO, COM ROSCA BSP, PRESSAO 3.000 LBS, DN 1 1/4"</v>
          </cell>
          <cell r="C3362" t="str">
            <v xml:space="preserve">UN    </v>
          </cell>
          <cell r="D3362" t="str">
            <v>AS</v>
          </cell>
          <cell r="E3362" t="str">
            <v>25,31</v>
          </cell>
        </row>
        <row r="3363">
          <cell r="A3363">
            <v>40356</v>
          </cell>
          <cell r="B3363" t="str">
            <v>NIPLE SEXTAVADO EM ACO CARBONO, COM ROSCA BSP, PRESSAO 3.000 LBS, DN 1/2"</v>
          </cell>
          <cell r="C3363" t="str">
            <v xml:space="preserve">UN    </v>
          </cell>
          <cell r="D3363" t="str">
            <v>AS</v>
          </cell>
          <cell r="E3363" t="str">
            <v>8,65</v>
          </cell>
        </row>
        <row r="3364">
          <cell r="A3364">
            <v>40362</v>
          </cell>
          <cell r="B3364" t="str">
            <v>NIPLE SEXTAVADO EM ACO CARBONO, COM ROSCA BSP, PRESSAO 3.000 LBS, DN 1"</v>
          </cell>
          <cell r="C3364" t="str">
            <v xml:space="preserve">UN    </v>
          </cell>
          <cell r="D3364" t="str">
            <v>AS</v>
          </cell>
          <cell r="E3364" t="str">
            <v>16,77</v>
          </cell>
        </row>
        <row r="3365">
          <cell r="A3365">
            <v>40374</v>
          </cell>
          <cell r="B3365" t="str">
            <v>NIPLE SEXTAVADO EM ACO CARBONO, COM ROSCA BSP, PRESSAO 3.000 LBS, DN 2 1/2"</v>
          </cell>
          <cell r="C3365" t="str">
            <v xml:space="preserve">UN    </v>
          </cell>
          <cell r="D3365" t="str">
            <v>AS</v>
          </cell>
          <cell r="E3365" t="str">
            <v>98,07</v>
          </cell>
        </row>
        <row r="3366">
          <cell r="A3366">
            <v>40371</v>
          </cell>
          <cell r="B3366" t="str">
            <v>NIPLE SEXTAVADO EM ACO CARBONO, COM ROSCA BSP, PRESSAO 3.000 LBS, DN 2"</v>
          </cell>
          <cell r="C3366" t="str">
            <v xml:space="preserve">UN    </v>
          </cell>
          <cell r="D3366" t="str">
            <v>AS</v>
          </cell>
          <cell r="E3366" t="str">
            <v>61,73</v>
          </cell>
        </row>
        <row r="3367">
          <cell r="A3367">
            <v>40359</v>
          </cell>
          <cell r="B3367" t="str">
            <v>NIPLE SEXTAVADO EM ACO CARBONO, COM ROSCA BSP, PRESSAO 3.000 LBS, DN 3/4"</v>
          </cell>
          <cell r="C3367" t="str">
            <v xml:space="preserve">UN    </v>
          </cell>
          <cell r="D3367" t="str">
            <v>AS</v>
          </cell>
          <cell r="E3367" t="str">
            <v>11,17</v>
          </cell>
        </row>
        <row r="3368">
          <cell r="A3368">
            <v>7595</v>
          </cell>
          <cell r="B3368" t="str">
            <v>NIVELADOR</v>
          </cell>
          <cell r="C3368" t="str">
            <v xml:space="preserve">H     </v>
          </cell>
          <cell r="D3368" t="str">
            <v>CR</v>
          </cell>
          <cell r="E3368" t="str">
            <v>9,04</v>
          </cell>
        </row>
        <row r="3369">
          <cell r="A3369">
            <v>41094</v>
          </cell>
          <cell r="B3369" t="str">
            <v>NIVELADOR (MENSALISTA)</v>
          </cell>
          <cell r="C3369" t="str">
            <v xml:space="preserve">MES   </v>
          </cell>
          <cell r="D3369" t="str">
            <v>CR</v>
          </cell>
          <cell r="E3369" t="str">
            <v>1.592,17</v>
          </cell>
        </row>
        <row r="3370">
          <cell r="A3370">
            <v>39609</v>
          </cell>
          <cell r="B3370" t="str">
            <v>NOBREAK TRIFASICO, DE 10 KVA FATOR DE POTENCIA DE 0,8, AUTONOMIA MINIMA DE 30 MINUTOS A PLENA CARGA</v>
          </cell>
          <cell r="C3370" t="str">
            <v xml:space="preserve">UN    </v>
          </cell>
          <cell r="D3370" t="str">
            <v>AS</v>
          </cell>
          <cell r="E3370" t="str">
            <v>58.763,46</v>
          </cell>
        </row>
        <row r="3371">
          <cell r="A3371">
            <v>39610</v>
          </cell>
          <cell r="B3371" t="str">
            <v>NOBREAK TRIFASICO, DE 15 KVA FATOR DE POTENCIA DE 0,8, AUTONOMIA MINIMA DE 30 MINUTOS A PLENA CARGA</v>
          </cell>
          <cell r="C3371" t="str">
            <v xml:space="preserve">UN    </v>
          </cell>
          <cell r="D3371" t="str">
            <v>AS</v>
          </cell>
          <cell r="E3371" t="str">
            <v>85.776,32</v>
          </cell>
        </row>
        <row r="3372">
          <cell r="A3372">
            <v>39611</v>
          </cell>
          <cell r="B3372" t="str">
            <v>NOBREAK TRIFASICO, DE 20 KVA FATOR DE POTENCIA DE 0,8, AUTONOMIA MINIMA DE 30 MINUTOS A PLENA CARGA</v>
          </cell>
          <cell r="C3372" t="str">
            <v xml:space="preserve">UN    </v>
          </cell>
          <cell r="D3372" t="str">
            <v>AS</v>
          </cell>
          <cell r="E3372" t="str">
            <v>103.803,38</v>
          </cell>
        </row>
        <row r="3373">
          <cell r="A3373">
            <v>39612</v>
          </cell>
          <cell r="B3373" t="str">
            <v>NOBREAK TRIFASICO, DE 25 KVA FATOR DE POTENCIA DE 0,8, AUTONOMIA MINIMA DE 30 MINUTOS A PLENA CARGA</v>
          </cell>
          <cell r="C3373" t="str">
            <v xml:space="preserve">UN    </v>
          </cell>
          <cell r="D3373" t="str">
            <v>AS</v>
          </cell>
          <cell r="E3373" t="str">
            <v>162.610,34</v>
          </cell>
        </row>
        <row r="3374">
          <cell r="A3374">
            <v>39608</v>
          </cell>
          <cell r="B3374" t="str">
            <v>NOBREAK TRIFASICO, DE 5 KVA FATOR DE POTENCIA DE 0,8, AUTONOMIA MINIMA DE 30 MINUTOS A PLENA CARGA</v>
          </cell>
          <cell r="C3374" t="str">
            <v xml:space="preserve">UN    </v>
          </cell>
          <cell r="D3374" t="str">
            <v>AS</v>
          </cell>
          <cell r="E3374" t="str">
            <v>46.986,64</v>
          </cell>
        </row>
        <row r="3375">
          <cell r="A3375">
            <v>38175</v>
          </cell>
          <cell r="B3375" t="str">
            <v>NUMERO / ALGARISMO PARA RESIDENCIA (FACHADA), EM ZAMAC, COM ALTURA DE APROX *45* MM, INCLUSIVE PARAFUSOS</v>
          </cell>
          <cell r="C3375" t="str">
            <v xml:space="preserve">UN    </v>
          </cell>
          <cell r="D3375" t="str">
            <v>CR</v>
          </cell>
          <cell r="E3375" t="str">
            <v>3,78</v>
          </cell>
        </row>
        <row r="3376">
          <cell r="A3376">
            <v>38176</v>
          </cell>
          <cell r="B3376" t="str">
            <v>NUMERO / ALGARISMO PARA RESIDENCIA (FACHADA), EM ZAMAC, COM ALTURA DE APROX 125 MM, INCLUSIVE PARAFUSOS</v>
          </cell>
          <cell r="C3376" t="str">
            <v xml:space="preserve">UN    </v>
          </cell>
          <cell r="D3376" t="str">
            <v>CR</v>
          </cell>
          <cell r="E3376" t="str">
            <v>11,11</v>
          </cell>
        </row>
        <row r="3377">
          <cell r="A3377">
            <v>36152</v>
          </cell>
          <cell r="B3377" t="str">
            <v>OCULOS DE SEGURANCA CONTRA IMPACTOS COM LENTE INCOLOR, ARMACAO NYLON, COM PROTECAO UVA E UVB</v>
          </cell>
          <cell r="C3377" t="str">
            <v xml:space="preserve">UN    </v>
          </cell>
          <cell r="D3377" t="str">
            <v>CR</v>
          </cell>
          <cell r="E3377" t="str">
            <v>4,82</v>
          </cell>
        </row>
        <row r="3378">
          <cell r="A3378">
            <v>11138</v>
          </cell>
          <cell r="B3378" t="str">
            <v>OLEO COMBUSTIVEL BPF A GRANEL</v>
          </cell>
          <cell r="C3378" t="str">
            <v xml:space="preserve">L     </v>
          </cell>
          <cell r="D3378" t="str">
            <v>CR</v>
          </cell>
          <cell r="E3378" t="str">
            <v>2,74</v>
          </cell>
        </row>
        <row r="3379">
          <cell r="A3379">
            <v>5333</v>
          </cell>
          <cell r="B3379" t="str">
            <v>OLEO DE LINHACA</v>
          </cell>
          <cell r="C3379" t="str">
            <v xml:space="preserve">L     </v>
          </cell>
          <cell r="D3379" t="str">
            <v>CR</v>
          </cell>
          <cell r="E3379" t="str">
            <v>18,20</v>
          </cell>
        </row>
        <row r="3380">
          <cell r="A3380">
            <v>4221</v>
          </cell>
          <cell r="B3380" t="str">
            <v>OLEO DIESEL COMBUSTIVEL COMUM</v>
          </cell>
          <cell r="C3380" t="str">
            <v xml:space="preserve">L     </v>
          </cell>
          <cell r="D3380" t="str">
            <v xml:space="preserve">C </v>
          </cell>
          <cell r="E3380" t="str">
            <v>4,26</v>
          </cell>
        </row>
        <row r="3381">
          <cell r="A3381">
            <v>4227</v>
          </cell>
          <cell r="B3381" t="str">
            <v>OLEO LUBRIFICANTE PARA MOTORES DE EQUIPAMENTOS PESADOS (CAMINHOES, TRATORES, RETROS E ETC)</v>
          </cell>
          <cell r="C3381" t="str">
            <v xml:space="preserve">L     </v>
          </cell>
          <cell r="D3381" t="str">
            <v xml:space="preserve">C </v>
          </cell>
          <cell r="E3381" t="str">
            <v>24,00</v>
          </cell>
        </row>
        <row r="3382">
          <cell r="A3382">
            <v>38170</v>
          </cell>
          <cell r="B3382" t="str">
            <v>OLHO MAGICO PARA PORTAS, EM LATAO, COM LENTE DE POLICARBONATO, ANGULO DE *200* GRAUS, ESPESSURA ENTRE *25 E 46* MM, INCLUINDO FECHO JANELA</v>
          </cell>
          <cell r="C3382" t="str">
            <v xml:space="preserve">UN    </v>
          </cell>
          <cell r="D3382" t="str">
            <v>CR</v>
          </cell>
          <cell r="E3382" t="str">
            <v>16,51</v>
          </cell>
        </row>
        <row r="3383">
          <cell r="A3383">
            <v>4252</v>
          </cell>
          <cell r="B3383" t="str">
            <v>OPERADOR DE BATE-ESTACAS</v>
          </cell>
          <cell r="C3383" t="str">
            <v xml:space="preserve">H     </v>
          </cell>
          <cell r="D3383" t="str">
            <v>CR</v>
          </cell>
          <cell r="E3383" t="str">
            <v>16,36</v>
          </cell>
        </row>
        <row r="3384">
          <cell r="A3384">
            <v>40980</v>
          </cell>
          <cell r="B3384" t="str">
            <v>OPERADOR DE BATE-ESTACAS (MENSALISTA)</v>
          </cell>
          <cell r="C3384" t="str">
            <v xml:space="preserve">MES   </v>
          </cell>
          <cell r="D3384" t="str">
            <v>CR</v>
          </cell>
          <cell r="E3384" t="str">
            <v>2.881,83</v>
          </cell>
        </row>
        <row r="3385">
          <cell r="A3385">
            <v>4243</v>
          </cell>
          <cell r="B3385" t="str">
            <v>OPERADOR DE BETONEIRA (CAMINHAO)</v>
          </cell>
          <cell r="C3385" t="str">
            <v xml:space="preserve">H     </v>
          </cell>
          <cell r="D3385" t="str">
            <v>CR</v>
          </cell>
          <cell r="E3385" t="str">
            <v>11,82</v>
          </cell>
        </row>
        <row r="3386">
          <cell r="A3386">
            <v>41031</v>
          </cell>
          <cell r="B3386" t="str">
            <v>OPERADOR DE BETONEIRA (CAMINHAO) (MENSALISTA)</v>
          </cell>
          <cell r="C3386" t="str">
            <v xml:space="preserve">MES   </v>
          </cell>
          <cell r="D3386" t="str">
            <v>CR</v>
          </cell>
          <cell r="E3386" t="str">
            <v>2.082,11</v>
          </cell>
        </row>
        <row r="3387">
          <cell r="A3387">
            <v>37666</v>
          </cell>
          <cell r="B3387" t="str">
            <v>OPERADOR DE BETONEIRA ESTACIONARIA / MISTURADOR</v>
          </cell>
          <cell r="C3387" t="str">
            <v xml:space="preserve">H     </v>
          </cell>
          <cell r="D3387" t="str">
            <v>CR</v>
          </cell>
          <cell r="E3387" t="str">
            <v>11,40</v>
          </cell>
        </row>
        <row r="3388">
          <cell r="A3388">
            <v>40986</v>
          </cell>
          <cell r="B3388" t="str">
            <v>OPERADOR DE BETONEIRA ESTACIONARIA / MISTURADOR (MENSALISTA)</v>
          </cell>
          <cell r="C3388" t="str">
            <v xml:space="preserve">MES   </v>
          </cell>
          <cell r="D3388" t="str">
            <v>CR</v>
          </cell>
          <cell r="E3388" t="str">
            <v>2.009,32</v>
          </cell>
        </row>
        <row r="3389">
          <cell r="A3389">
            <v>4250</v>
          </cell>
          <cell r="B3389" t="str">
            <v>OPERADOR DE COMPRESSOR DE AR OU COMPRESSORISTA</v>
          </cell>
          <cell r="C3389" t="str">
            <v xml:space="preserve">H     </v>
          </cell>
          <cell r="D3389" t="str">
            <v>CR</v>
          </cell>
          <cell r="E3389" t="str">
            <v>14,74</v>
          </cell>
        </row>
        <row r="3390">
          <cell r="A3390">
            <v>40978</v>
          </cell>
          <cell r="B3390" t="str">
            <v>OPERADOR DE COMPRESSOR DE AR OU COMPRESSORISTA (MENSALISTA)</v>
          </cell>
          <cell r="C3390" t="str">
            <v xml:space="preserve">MES   </v>
          </cell>
          <cell r="D3390" t="str">
            <v>CR</v>
          </cell>
          <cell r="E3390" t="str">
            <v>2.599,40</v>
          </cell>
        </row>
        <row r="3391">
          <cell r="A3391">
            <v>25960</v>
          </cell>
          <cell r="B3391" t="str">
            <v>OPERADOR DE DEMARCADORA DE FAIXAS DE TRAFEGO</v>
          </cell>
          <cell r="C3391" t="str">
            <v xml:space="preserve">H     </v>
          </cell>
          <cell r="D3391" t="str">
            <v>CR</v>
          </cell>
          <cell r="E3391" t="str">
            <v>14,54</v>
          </cell>
        </row>
        <row r="3392">
          <cell r="A3392">
            <v>41043</v>
          </cell>
          <cell r="B3392" t="str">
            <v>OPERADOR DE DEMARCADORA DE FAIXAS DE TRAFEGO (MENSALISTA)</v>
          </cell>
          <cell r="C3392" t="str">
            <v xml:space="preserve">MES   </v>
          </cell>
          <cell r="D3392" t="str">
            <v>CR</v>
          </cell>
          <cell r="E3392" t="str">
            <v>2.562,60</v>
          </cell>
        </row>
        <row r="3393">
          <cell r="A3393">
            <v>4234</v>
          </cell>
          <cell r="B3393" t="str">
            <v>OPERADOR DE ESCAVADEIRA</v>
          </cell>
          <cell r="C3393" t="str">
            <v xml:space="preserve">H     </v>
          </cell>
          <cell r="D3393" t="str">
            <v xml:space="preserve">C </v>
          </cell>
          <cell r="E3393" t="str">
            <v>15,93</v>
          </cell>
        </row>
        <row r="3394">
          <cell r="A3394">
            <v>40987</v>
          </cell>
          <cell r="B3394" t="str">
            <v>OPERADOR DE ESCAVADEIRA (MENSALISTA)</v>
          </cell>
          <cell r="C3394" t="str">
            <v xml:space="preserve">MES   </v>
          </cell>
          <cell r="D3394" t="str">
            <v>CR</v>
          </cell>
          <cell r="E3394" t="str">
            <v>2.807,23</v>
          </cell>
        </row>
        <row r="3395">
          <cell r="A3395">
            <v>4253</v>
          </cell>
          <cell r="B3395" t="str">
            <v>OPERADOR DE GUINCHO OU GUINCHEIRO</v>
          </cell>
          <cell r="C3395" t="str">
            <v xml:space="preserve">H     </v>
          </cell>
          <cell r="D3395" t="str">
            <v>CR</v>
          </cell>
          <cell r="E3395" t="str">
            <v>12,42</v>
          </cell>
        </row>
        <row r="3396">
          <cell r="A3396">
            <v>40981</v>
          </cell>
          <cell r="B3396" t="str">
            <v>OPERADOR DE GUINCHO OU GUINCHEIRO (MENSALISTA)</v>
          </cell>
          <cell r="C3396" t="str">
            <v xml:space="preserve">MES   </v>
          </cell>
          <cell r="D3396" t="str">
            <v>CR</v>
          </cell>
          <cell r="E3396" t="str">
            <v>2.190,80</v>
          </cell>
        </row>
        <row r="3397">
          <cell r="A3397">
            <v>4254</v>
          </cell>
          <cell r="B3397" t="str">
            <v>OPERADOR DE GUINDASTE</v>
          </cell>
          <cell r="C3397" t="str">
            <v xml:space="preserve">H     </v>
          </cell>
          <cell r="D3397" t="str">
            <v>CR</v>
          </cell>
          <cell r="E3397" t="str">
            <v>14,53</v>
          </cell>
        </row>
        <row r="3398">
          <cell r="A3398">
            <v>41036</v>
          </cell>
          <cell r="B3398" t="str">
            <v>OPERADOR DE GUINDASTE (MENSALISTA)</v>
          </cell>
          <cell r="C3398" t="str">
            <v xml:space="preserve">MES   </v>
          </cell>
          <cell r="D3398" t="str">
            <v>CR</v>
          </cell>
          <cell r="E3398" t="str">
            <v>2.560,14</v>
          </cell>
        </row>
        <row r="3399">
          <cell r="A3399">
            <v>4251</v>
          </cell>
          <cell r="B3399" t="str">
            <v>OPERADOR DE JATO ABRASIVO OU JATISTA</v>
          </cell>
          <cell r="C3399" t="str">
            <v xml:space="preserve">H     </v>
          </cell>
          <cell r="D3399" t="str">
            <v>CR</v>
          </cell>
          <cell r="E3399" t="str">
            <v>14,25</v>
          </cell>
        </row>
        <row r="3400">
          <cell r="A3400">
            <v>40979</v>
          </cell>
          <cell r="B3400" t="str">
            <v>OPERADOR DE JATO ABRASIVO OU JATISTA (MENSALISTA)</v>
          </cell>
          <cell r="C3400" t="str">
            <v xml:space="preserve">MES   </v>
          </cell>
          <cell r="D3400" t="str">
            <v>CR</v>
          </cell>
          <cell r="E3400" t="str">
            <v>2.513,10</v>
          </cell>
        </row>
        <row r="3401">
          <cell r="A3401">
            <v>4230</v>
          </cell>
          <cell r="B3401" t="str">
            <v>OPERADOR DE MAQUINAS E TRATORES DIVERSOS (TERRAPLANAGEM)</v>
          </cell>
          <cell r="C3401" t="str">
            <v xml:space="preserve">H     </v>
          </cell>
          <cell r="D3401" t="str">
            <v>CR</v>
          </cell>
          <cell r="E3401" t="str">
            <v>14,03</v>
          </cell>
        </row>
        <row r="3402">
          <cell r="A3402">
            <v>40998</v>
          </cell>
          <cell r="B3402" t="str">
            <v>OPERADOR DE MAQUINAS E TRATORES DIVERSOS (TERRAPLANAGEM) (MENSALISTA)</v>
          </cell>
          <cell r="C3402" t="str">
            <v xml:space="preserve">MES   </v>
          </cell>
          <cell r="D3402" t="str">
            <v>CR</v>
          </cell>
          <cell r="E3402" t="str">
            <v>2.472,45</v>
          </cell>
        </row>
        <row r="3403">
          <cell r="A3403">
            <v>4257</v>
          </cell>
          <cell r="B3403" t="str">
            <v>OPERADOR DE MARTELETE OU MARTELETEIRO</v>
          </cell>
          <cell r="C3403" t="str">
            <v xml:space="preserve">H     </v>
          </cell>
          <cell r="D3403" t="str">
            <v>CR</v>
          </cell>
          <cell r="E3403" t="str">
            <v>14,93</v>
          </cell>
        </row>
        <row r="3404">
          <cell r="A3404">
            <v>40982</v>
          </cell>
          <cell r="B3404" t="str">
            <v>OPERADOR DE MARTELETE OU MARTELETEIRO (MENSALISTA)</v>
          </cell>
          <cell r="C3404" t="str">
            <v xml:space="preserve">MES   </v>
          </cell>
          <cell r="D3404" t="str">
            <v>CR</v>
          </cell>
          <cell r="E3404" t="str">
            <v>2.630,64</v>
          </cell>
        </row>
        <row r="3405">
          <cell r="A3405">
            <v>4240</v>
          </cell>
          <cell r="B3405" t="str">
            <v>OPERADOR DE MOTO SCRAPER</v>
          </cell>
          <cell r="C3405" t="str">
            <v xml:space="preserve">H     </v>
          </cell>
          <cell r="D3405" t="str">
            <v>CR</v>
          </cell>
          <cell r="E3405" t="str">
            <v>14,78</v>
          </cell>
        </row>
        <row r="3406">
          <cell r="A3406">
            <v>41026</v>
          </cell>
          <cell r="B3406" t="str">
            <v>OPERADOR DE MOTO SCRAPER (MENSALISTA)</v>
          </cell>
          <cell r="C3406" t="str">
            <v xml:space="preserve">MES   </v>
          </cell>
          <cell r="D3406" t="str">
            <v>CR</v>
          </cell>
          <cell r="E3406" t="str">
            <v>2.606,29</v>
          </cell>
        </row>
        <row r="3407">
          <cell r="A3407">
            <v>4239</v>
          </cell>
          <cell r="B3407" t="str">
            <v>OPERADOR DE MOTONIVELADORA</v>
          </cell>
          <cell r="C3407" t="str">
            <v xml:space="preserve">H     </v>
          </cell>
          <cell r="D3407" t="str">
            <v>CR</v>
          </cell>
          <cell r="E3407" t="str">
            <v>18,15</v>
          </cell>
        </row>
        <row r="3408">
          <cell r="A3408">
            <v>41024</v>
          </cell>
          <cell r="B3408" t="str">
            <v>OPERADOR DE MOTONIVELADORA (MENSALISTA)</v>
          </cell>
          <cell r="C3408" t="str">
            <v xml:space="preserve">MES   </v>
          </cell>
          <cell r="D3408" t="str">
            <v>CR</v>
          </cell>
          <cell r="E3408" t="str">
            <v>3.197,43</v>
          </cell>
        </row>
        <row r="3409">
          <cell r="A3409">
            <v>4248</v>
          </cell>
          <cell r="B3409" t="str">
            <v>OPERADOR DE PA CARREGADEIRA</v>
          </cell>
          <cell r="C3409" t="str">
            <v xml:space="preserve">H     </v>
          </cell>
          <cell r="D3409" t="str">
            <v>CR</v>
          </cell>
          <cell r="E3409" t="str">
            <v>14,03</v>
          </cell>
        </row>
        <row r="3410">
          <cell r="A3410">
            <v>41033</v>
          </cell>
          <cell r="B3410" t="str">
            <v>OPERADOR DE PA CARREGADEIRA (MENSALISTA)</v>
          </cell>
          <cell r="C3410" t="str">
            <v xml:space="preserve">MES   </v>
          </cell>
          <cell r="D3410" t="str">
            <v>CR</v>
          </cell>
          <cell r="E3410" t="str">
            <v>2.472,45</v>
          </cell>
        </row>
        <row r="3411">
          <cell r="A3411">
            <v>25959</v>
          </cell>
          <cell r="B3411" t="str">
            <v>OPERADOR DE PAVIMENTADORA / MESA VIBROACABADORA</v>
          </cell>
          <cell r="C3411" t="str">
            <v xml:space="preserve">H     </v>
          </cell>
          <cell r="D3411" t="str">
            <v>CR</v>
          </cell>
          <cell r="E3411" t="str">
            <v>15,26</v>
          </cell>
        </row>
        <row r="3412">
          <cell r="A3412">
            <v>41040</v>
          </cell>
          <cell r="B3412" t="str">
            <v>OPERADOR DE PAVIMENTADORA / MESA VIBROACABADORA (MENSALISTA)</v>
          </cell>
          <cell r="C3412" t="str">
            <v xml:space="preserve">MES   </v>
          </cell>
          <cell r="D3412" t="str">
            <v>CR</v>
          </cell>
          <cell r="E3412" t="str">
            <v>2.690,73</v>
          </cell>
        </row>
        <row r="3413">
          <cell r="A3413">
            <v>4238</v>
          </cell>
          <cell r="B3413" t="str">
            <v>OPERADOR DE ROLO COMPACTADOR</v>
          </cell>
          <cell r="C3413" t="str">
            <v xml:space="preserve">H     </v>
          </cell>
          <cell r="D3413" t="str">
            <v>CR</v>
          </cell>
          <cell r="E3413" t="str">
            <v>13,77</v>
          </cell>
        </row>
        <row r="3414">
          <cell r="A3414">
            <v>41012</v>
          </cell>
          <cell r="B3414" t="str">
            <v>OPERADOR DE ROLO COMPACTADOR (MENSALISTA)</v>
          </cell>
          <cell r="C3414" t="str">
            <v xml:space="preserve">MES   </v>
          </cell>
          <cell r="D3414" t="str">
            <v>CR</v>
          </cell>
          <cell r="E3414" t="str">
            <v>2.427,29</v>
          </cell>
        </row>
        <row r="3415">
          <cell r="A3415">
            <v>4237</v>
          </cell>
          <cell r="B3415" t="str">
            <v>OPERADOR DE TRATOR - EXCLUSIVE AGROPECUARIA</v>
          </cell>
          <cell r="C3415" t="str">
            <v xml:space="preserve">H     </v>
          </cell>
          <cell r="D3415" t="str">
            <v>CR</v>
          </cell>
          <cell r="E3415" t="str">
            <v>14,03</v>
          </cell>
        </row>
        <row r="3416">
          <cell r="A3416">
            <v>41002</v>
          </cell>
          <cell r="B3416" t="str">
            <v>OPERADOR DE TRATOR - EXCLUSIVE AGROPECUARIA (MENSALISTA)</v>
          </cell>
          <cell r="C3416" t="str">
            <v xml:space="preserve">MES   </v>
          </cell>
          <cell r="D3416" t="str">
            <v>CR</v>
          </cell>
          <cell r="E3416" t="str">
            <v>2.472,45</v>
          </cell>
        </row>
        <row r="3417">
          <cell r="A3417">
            <v>4233</v>
          </cell>
          <cell r="B3417" t="str">
            <v>OPERADOR DE USINA DE ASFALTO, DE SOLOS OU DE CONCRETO</v>
          </cell>
          <cell r="C3417" t="str">
            <v xml:space="preserve">H     </v>
          </cell>
          <cell r="D3417" t="str">
            <v>CR</v>
          </cell>
          <cell r="E3417" t="str">
            <v>13,10</v>
          </cell>
        </row>
        <row r="3418">
          <cell r="A3418">
            <v>41001</v>
          </cell>
          <cell r="B3418" t="str">
            <v>OPERADOR DE USINA DE ASFALTO, DE SOLOS OU DE CONCRETO (MENSALISTA)</v>
          </cell>
          <cell r="C3418" t="str">
            <v xml:space="preserve">MES   </v>
          </cell>
          <cell r="D3418" t="str">
            <v>CR</v>
          </cell>
          <cell r="E3418" t="str">
            <v>2.310,71</v>
          </cell>
        </row>
        <row r="3419">
          <cell r="A3419">
            <v>2</v>
          </cell>
          <cell r="B3419" t="str">
            <v>OXIGENIO, RECARGA PARA CILINDRO DE CONJUNTO OXICORTE GRANDE</v>
          </cell>
          <cell r="C3419" t="str">
            <v xml:space="preserve">M3    </v>
          </cell>
          <cell r="D3419" t="str">
            <v>CR</v>
          </cell>
          <cell r="E3419" t="str">
            <v>9,86</v>
          </cell>
        </row>
        <row r="3420">
          <cell r="A3420">
            <v>36517</v>
          </cell>
          <cell r="B3420" t="str">
            <v>PA CARREGADEIRA SOBRE RODAS, POTENCIA BRUTA *127* CV, CAPACIDADE DA CACAMBA DE 2,0 A 2,4 M3, PESO OPERACIONAL MAXIMO DE 10330 KG</v>
          </cell>
          <cell r="C3420" t="str">
            <v xml:space="preserve">UN    </v>
          </cell>
          <cell r="D3420" t="str">
            <v>CR</v>
          </cell>
          <cell r="E3420" t="str">
            <v>319.680,00</v>
          </cell>
        </row>
        <row r="3421">
          <cell r="A3421">
            <v>4262</v>
          </cell>
          <cell r="B3421" t="str">
            <v>PA CARREGADEIRA SOBRE RODAS, POTENCIA LIQUIDA 128 HP, CAPACIDADE DA CACAMBA DE 1,7 A 2,8 M3, PESO OPERACIONAL MAXIMO DE 11632 KG</v>
          </cell>
          <cell r="C3421" t="str">
            <v xml:space="preserve">UN    </v>
          </cell>
          <cell r="D3421" t="str">
            <v xml:space="preserve">C </v>
          </cell>
          <cell r="E3421" t="str">
            <v>360.000,00</v>
          </cell>
        </row>
        <row r="3422">
          <cell r="A3422">
            <v>4263</v>
          </cell>
          <cell r="B3422" t="str">
            <v>PA CARREGADEIRA SOBRE RODAS, POTENCIA LIQUIDA 197 HP, CAPACIDADE DA CACAMBA DE 2,5 A 3,5 M3, PESO OPERACIONAL MAXIMO DE 18338 KG</v>
          </cell>
          <cell r="C3422" t="str">
            <v xml:space="preserve">UN    </v>
          </cell>
          <cell r="D3422" t="str">
            <v>CR</v>
          </cell>
          <cell r="E3422" t="str">
            <v>499.199,97</v>
          </cell>
        </row>
        <row r="3423">
          <cell r="A3423">
            <v>36518</v>
          </cell>
          <cell r="B3423" t="str">
            <v>PA CARREGADEIRA SOBRE RODAS, POTENCIA LIQUIDA 213 HP, CAPACIDADE DA CACAMBA DE 1,9 A 3,5 M3, PESO OPERACIONAL MAXIMO DE 19234 KG</v>
          </cell>
          <cell r="C3423" t="str">
            <v xml:space="preserve">UN    </v>
          </cell>
          <cell r="D3423" t="str">
            <v>CR</v>
          </cell>
          <cell r="E3423" t="str">
            <v>568.319,97</v>
          </cell>
        </row>
        <row r="3424">
          <cell r="A3424">
            <v>14221</v>
          </cell>
          <cell r="B3424" t="str">
            <v>PA CARREGADEIRA SOBRE RODAS, POTENCIA 152 HP, CAPACIDADE DA CACAMBA DE 1,53 A 2,30 M3, PESO OPERACIONAL MAXIMO DE 10216 KG</v>
          </cell>
          <cell r="C3424" t="str">
            <v xml:space="preserve">UN    </v>
          </cell>
          <cell r="D3424" t="str">
            <v>CR</v>
          </cell>
          <cell r="E3424" t="str">
            <v>331.679,98</v>
          </cell>
        </row>
        <row r="3425">
          <cell r="A3425">
            <v>38402</v>
          </cell>
          <cell r="B3425" t="str">
            <v>PA DE LIXO PLASTICA, CABO LONGO</v>
          </cell>
          <cell r="C3425" t="str">
            <v xml:space="preserve">UN    </v>
          </cell>
          <cell r="D3425" t="str">
            <v>CR</v>
          </cell>
          <cell r="E3425" t="str">
            <v>11,54</v>
          </cell>
        </row>
        <row r="3426">
          <cell r="A3426">
            <v>3412</v>
          </cell>
          <cell r="B3426" t="str">
            <v>PAINEL DE LA DE VIDRO SEM REVESTIMENTO PSI 20, E = 25 MM, DE 1200 X 600 MM</v>
          </cell>
          <cell r="C3426" t="str">
            <v xml:space="preserve">M2    </v>
          </cell>
          <cell r="D3426" t="str">
            <v>AS</v>
          </cell>
          <cell r="E3426" t="str">
            <v>19,01</v>
          </cell>
        </row>
        <row r="3427">
          <cell r="A3427">
            <v>3413</v>
          </cell>
          <cell r="B3427" t="str">
            <v>PAINEL DE LA DE VIDRO SEM REVESTIMENTO PSI 20, E = 50 MM, DE 1200 X 600 MM</v>
          </cell>
          <cell r="C3427" t="str">
            <v xml:space="preserve">M2    </v>
          </cell>
          <cell r="D3427" t="str">
            <v>AS</v>
          </cell>
          <cell r="E3427" t="str">
            <v>42,80</v>
          </cell>
        </row>
        <row r="3428">
          <cell r="A3428">
            <v>39744</v>
          </cell>
          <cell r="B3428" t="str">
            <v>PAINEL DE LA DE VIDRO SEM REVESTIMENTO PSI 40, E = 25 MM, DE 1200 X 600 MM</v>
          </cell>
          <cell r="C3428" t="str">
            <v xml:space="preserve">M2    </v>
          </cell>
          <cell r="D3428" t="str">
            <v>AS</v>
          </cell>
          <cell r="E3428" t="str">
            <v>33,23</v>
          </cell>
        </row>
        <row r="3429">
          <cell r="A3429">
            <v>39745</v>
          </cell>
          <cell r="B3429" t="str">
            <v>PAINEL DE LA DE VIDRO SEM REVESTIMENTO PSI 40, E = 50 MM, DE 1200 X 600 MM</v>
          </cell>
          <cell r="C3429" t="str">
            <v xml:space="preserve">M2    </v>
          </cell>
          <cell r="D3429" t="str">
            <v>AS</v>
          </cell>
          <cell r="E3429" t="str">
            <v>70,15</v>
          </cell>
        </row>
        <row r="3430">
          <cell r="A3430">
            <v>39637</v>
          </cell>
          <cell r="B3430" t="str">
            <v>PAINEL ESTRUTURAL PARA LAJE SECA REVESTIDO EM PLACA CIMENTICIA, DE 1,20 X 2,50 M, E = 23 MM</v>
          </cell>
          <cell r="C3430" t="str">
            <v xml:space="preserve">M2    </v>
          </cell>
          <cell r="D3430" t="str">
            <v>CR</v>
          </cell>
          <cell r="E3430" t="str">
            <v>70,90</v>
          </cell>
        </row>
        <row r="3431">
          <cell r="A3431">
            <v>39638</v>
          </cell>
          <cell r="B3431" t="str">
            <v>PAINEL ESTRUTURAL PARA LAJE SECA REVESTIDO EM PLACA CIMENTICIA, DE 1,20 X 2,50 M, E = 40 MM</v>
          </cell>
          <cell r="C3431" t="str">
            <v xml:space="preserve">M2    </v>
          </cell>
          <cell r="D3431" t="str">
            <v>CR</v>
          </cell>
          <cell r="E3431" t="str">
            <v>132,02</v>
          </cell>
        </row>
        <row r="3432">
          <cell r="A3432">
            <v>39639</v>
          </cell>
          <cell r="B3432" t="str">
            <v>PAINEL ESTRUTURAL PARA LAJE SECA REVESTIDO EM PLACA CIMENTICIA, DE 1,20 X 2,50 M, E = 55 MM</v>
          </cell>
          <cell r="C3432" t="str">
            <v xml:space="preserve">M2    </v>
          </cell>
          <cell r="D3432" t="str">
            <v>CR</v>
          </cell>
          <cell r="E3432" t="str">
            <v>174,06</v>
          </cell>
        </row>
        <row r="3433">
          <cell r="A3433">
            <v>39517</v>
          </cell>
          <cell r="B3433" t="str">
            <v>PAINEL TERMOISOLANTE PARA FECHAMENTOS VERTICAIS (INCLUI PARAFUSOS DE FIXACAO) REVESTIDO EM ACO GALVALUME, LARGURA UTIL DE 1100 MM, REVESTIMENTO COM ESPESSURA DE 0,50 MM, COM PRE-PINTURA NAS DUAS FACES, NUCLEO EM POLIURETANO (PUR) COM ESPESSURA 40/50 MM</v>
          </cell>
          <cell r="C3433" t="str">
            <v xml:space="preserve">M2    </v>
          </cell>
          <cell r="D3433" t="str">
            <v>AS</v>
          </cell>
          <cell r="E3433" t="str">
            <v>286,94</v>
          </cell>
        </row>
        <row r="3434">
          <cell r="A3434">
            <v>39518</v>
          </cell>
          <cell r="B3434" t="str">
            <v>PAINEL TERMOISOLANTE PARA FECHAMENTOS VERTICAIS (INCLUI PARAFUSOS DE FIXACAO) REVESTIDO EM ACO GALVALUME, LARGURA UTIL DE 1100 MM, REVESTIMENTO COM ESPESSURA DE 0,50 MM, COM PRE-PINTURA NAS DUAS FACES, NUCLEO EM POLIURETANO (PUR) COM ESPESSURA 70/80 MM</v>
          </cell>
          <cell r="C3434" t="str">
            <v xml:space="preserve">M2    </v>
          </cell>
          <cell r="D3434" t="str">
            <v>AS</v>
          </cell>
          <cell r="E3434" t="str">
            <v>340,18</v>
          </cell>
        </row>
        <row r="3435">
          <cell r="A3435">
            <v>38366</v>
          </cell>
          <cell r="B3435" t="str">
            <v>PAPEL KRAFT BETUMADO</v>
          </cell>
          <cell r="C3435" t="str">
            <v xml:space="preserve">M2    </v>
          </cell>
          <cell r="D3435" t="str">
            <v>AS</v>
          </cell>
          <cell r="E3435" t="str">
            <v>3,61</v>
          </cell>
        </row>
        <row r="3436">
          <cell r="A3436">
            <v>11703</v>
          </cell>
          <cell r="B3436" t="str">
            <v>PAPELEIRA DE PAREDE EM METAL CROMADO SEM TAMPA</v>
          </cell>
          <cell r="C3436" t="str">
            <v xml:space="preserve">UN    </v>
          </cell>
          <cell r="D3436" t="str">
            <v>CR</v>
          </cell>
          <cell r="E3436" t="str">
            <v>23,86</v>
          </cell>
        </row>
        <row r="3437">
          <cell r="A3437">
            <v>37400</v>
          </cell>
          <cell r="B3437" t="str">
            <v>PAPELEIRA PLASTICA TIPO DISPENSER PARA PAPEL HIGIENICO ROLAO</v>
          </cell>
          <cell r="C3437" t="str">
            <v xml:space="preserve">UN    </v>
          </cell>
          <cell r="D3437" t="str">
            <v>CR</v>
          </cell>
          <cell r="E3437" t="str">
            <v>52,00</v>
          </cell>
        </row>
        <row r="3438">
          <cell r="A3438">
            <v>25400</v>
          </cell>
          <cell r="B3438" t="str">
            <v>PAR DE TABELAS DE BASQUETE EM COMPENSADO NAVAL DE *1,80 X 1,20* M, COM ARO DE METAL E REDE (SEM SUPORTE DE FIXACAO)</v>
          </cell>
          <cell r="C3438" t="str">
            <v xml:space="preserve">UN    </v>
          </cell>
          <cell r="D3438" t="str">
            <v>CR</v>
          </cell>
          <cell r="E3438" t="str">
            <v>1.358,84</v>
          </cell>
        </row>
        <row r="3439">
          <cell r="A3439">
            <v>4276</v>
          </cell>
          <cell r="B3439" t="str">
            <v>PARA-RAIOS DE DISTRIBUICAO, TENSAO NOMINAL 15 KV, CORRENTE NOMINAL DE DESCARGA 5 KA</v>
          </cell>
          <cell r="C3439" t="str">
            <v xml:space="preserve">UN    </v>
          </cell>
          <cell r="D3439" t="str">
            <v>CR</v>
          </cell>
          <cell r="E3439" t="str">
            <v>314,28</v>
          </cell>
        </row>
        <row r="3440">
          <cell r="A3440">
            <v>4273</v>
          </cell>
          <cell r="B3440" t="str">
            <v>PARA-RAIOS DE DISTRIBUICAO, TENSAO NOMINAL 30 KV, CORRENTE NOMINAL DE DESCARGA 10 KA</v>
          </cell>
          <cell r="C3440" t="str">
            <v xml:space="preserve">UN    </v>
          </cell>
          <cell r="D3440" t="str">
            <v>CR</v>
          </cell>
          <cell r="E3440" t="str">
            <v>522,07</v>
          </cell>
        </row>
        <row r="3441">
          <cell r="A3441">
            <v>4274</v>
          </cell>
          <cell r="B3441" t="str">
            <v>PARA-RAIOS TIPO FRANKLIN 350 MM, EM LATAO CROMADO, DUAS DESCIDAS, PARA PROTECAO DE EDIFICACOES CONTRA DESCARGAS ATMOSFERICAS</v>
          </cell>
          <cell r="C3441" t="str">
            <v xml:space="preserve">UN    </v>
          </cell>
          <cell r="D3441" t="str">
            <v xml:space="preserve">C </v>
          </cell>
          <cell r="E3441" t="str">
            <v>121,06</v>
          </cell>
        </row>
        <row r="3442">
          <cell r="A3442">
            <v>39438</v>
          </cell>
          <cell r="B3442" t="str">
            <v>PARAFUSO CABECA TROMBETA E PONTA AGULHA (GN55), COMPRIMENTO 55 MM, EM ACO FOSFATIZADO, PARA FIXAR CHAPA DE GESSO EM PERFIL DRYWALL METALICO MAXIMO 0,7 MM</v>
          </cell>
          <cell r="C3442" t="str">
            <v xml:space="preserve">UN    </v>
          </cell>
          <cell r="D3442" t="str">
            <v>AS</v>
          </cell>
          <cell r="E3442" t="str">
            <v>0,13</v>
          </cell>
        </row>
        <row r="3443">
          <cell r="A3443">
            <v>11963</v>
          </cell>
          <cell r="B3443" t="str">
            <v>PARAFUSO DE ACO TIPO CHUMBADOR PARABOLT, DIAMETRO 1/2", COMPRIMENTO 75 MM</v>
          </cell>
          <cell r="C3443" t="str">
            <v xml:space="preserve">UN    </v>
          </cell>
          <cell r="D3443" t="str">
            <v>AS</v>
          </cell>
          <cell r="E3443" t="str">
            <v>4,85</v>
          </cell>
        </row>
        <row r="3444">
          <cell r="A3444">
            <v>11964</v>
          </cell>
          <cell r="B3444" t="str">
            <v>PARAFUSO DE ACO TIPO CHUMBADOR PARABOLT, DIAMETRO 3/8", COMPRIMENTO 75 MM</v>
          </cell>
          <cell r="C3444" t="str">
            <v xml:space="preserve">UN    </v>
          </cell>
          <cell r="D3444" t="str">
            <v>AS</v>
          </cell>
          <cell r="E3444" t="str">
            <v>1,22</v>
          </cell>
        </row>
        <row r="3445">
          <cell r="A3445">
            <v>4379</v>
          </cell>
          <cell r="B3445" t="str">
            <v>PARAFUSO DE ACO ZINCADO COM ROSCA SOBERBA, CABECA CHATA E FENDA SIMPLES, DIAMETRO 2,5 MM, COMPRIMENTO * 9,5 * MM</v>
          </cell>
          <cell r="C3445" t="str">
            <v xml:space="preserve">UN    </v>
          </cell>
          <cell r="D3445" t="str">
            <v>AS</v>
          </cell>
          <cell r="E3445" t="str">
            <v>0,02</v>
          </cell>
        </row>
        <row r="3446">
          <cell r="A3446">
            <v>4377</v>
          </cell>
          <cell r="B3446" t="str">
            <v>PARAFUSO DE ACO ZINCADO COM ROSCA SOBERBA, CABECA CHATA E FENDA SIMPLES, DIAMETRO 4,2 MM, COMPRIMENTO * 32 * MM</v>
          </cell>
          <cell r="C3446" t="str">
            <v xml:space="preserve">UN    </v>
          </cell>
          <cell r="D3446" t="str">
            <v>AS</v>
          </cell>
          <cell r="E3446" t="str">
            <v>0,09</v>
          </cell>
        </row>
        <row r="3447">
          <cell r="A3447">
            <v>4356</v>
          </cell>
          <cell r="B3447" t="str">
            <v>PARAFUSO DE ACO ZINCADO COM ROSCA SOBERBA, CABECA CHATA E FENDA SIMPLES, DIAMETRO 4,8 MM, COMPRIMENTO 45 MM</v>
          </cell>
          <cell r="C3447" t="str">
            <v xml:space="preserve">UN    </v>
          </cell>
          <cell r="D3447" t="str">
            <v>AS</v>
          </cell>
          <cell r="E3447" t="str">
            <v>0,13</v>
          </cell>
        </row>
        <row r="3448">
          <cell r="A3448">
            <v>13246</v>
          </cell>
          <cell r="B3448" t="str">
            <v>PARAFUSO DE FERRO POLIDO, SEXTAVADO, COM ROSCA INTEIRA, DIAMETRO 5/16", COMPRIMENTO 3/4", COM PORCA E ARRUELA LISA LEVE</v>
          </cell>
          <cell r="C3448" t="str">
            <v xml:space="preserve">UN    </v>
          </cell>
          <cell r="D3448" t="str">
            <v>AS</v>
          </cell>
          <cell r="E3448" t="str">
            <v>0,23</v>
          </cell>
        </row>
        <row r="3449">
          <cell r="A3449">
            <v>4346</v>
          </cell>
          <cell r="B3449" t="str">
            <v>PARAFUSO DE FERRO POLIDO, SEXTAVADO, COM ROSCA PARCIAL, DIAMETRO 5/8", COMPRIMENTO 6", COM PORCA E ARRUELA DE PRESSAO MEDIA</v>
          </cell>
          <cell r="C3449" t="str">
            <v xml:space="preserve">UN    </v>
          </cell>
          <cell r="D3449" t="str">
            <v>AS</v>
          </cell>
          <cell r="E3449" t="str">
            <v>5,20</v>
          </cell>
        </row>
        <row r="3450">
          <cell r="A3450">
            <v>11955</v>
          </cell>
          <cell r="B3450" t="str">
            <v>PARAFUSO DE LATAO COM ACABAMENTO CROMADO PARA FIXAR PECA SANITARIA, INCLUI PORCA CEGA, ARRUELA E BUCHA DE NYLON TAMANHO S-10</v>
          </cell>
          <cell r="C3450" t="str">
            <v xml:space="preserve">UN    </v>
          </cell>
          <cell r="D3450" t="str">
            <v>AS</v>
          </cell>
          <cell r="E3450" t="str">
            <v>2,27</v>
          </cell>
        </row>
        <row r="3451">
          <cell r="A3451">
            <v>11960</v>
          </cell>
          <cell r="B3451" t="str">
            <v>PARAFUSO DE LATAO COM ROSCA SOBERBA, CABECA CHATA E FENDA SIMPLES, DIAMETRO 2,5 MM, COMPRIMENTO 12 MM</v>
          </cell>
          <cell r="C3451" t="str">
            <v xml:space="preserve">UN    </v>
          </cell>
          <cell r="D3451" t="str">
            <v>AS</v>
          </cell>
          <cell r="E3451" t="str">
            <v>0,07</v>
          </cell>
        </row>
        <row r="3452">
          <cell r="A3452">
            <v>4333</v>
          </cell>
          <cell r="B3452" t="str">
            <v>PARAFUSO DE LATAO COM ROSCA SOBERBA, CABECA CHATA E FENDA SIMPLES, DIAMETRO 3,2 MM, COMPRIMENTO 16 MM</v>
          </cell>
          <cell r="C3452" t="str">
            <v xml:space="preserve">UN    </v>
          </cell>
          <cell r="D3452" t="str">
            <v>AS</v>
          </cell>
          <cell r="E3452" t="str">
            <v>0,13</v>
          </cell>
        </row>
        <row r="3453">
          <cell r="A3453">
            <v>4358</v>
          </cell>
          <cell r="B3453" t="str">
            <v>PARAFUSO DE LATAO COM ROSCA SOBERBA, CABECA CHATA E FENDA SIMPLES, DIAMETRO 4,8 MM, COMPRIMENTO 65 MM</v>
          </cell>
          <cell r="C3453" t="str">
            <v xml:space="preserve">UN    </v>
          </cell>
          <cell r="D3453" t="str">
            <v>AS</v>
          </cell>
          <cell r="E3453" t="str">
            <v>1,04</v>
          </cell>
        </row>
        <row r="3454">
          <cell r="A3454">
            <v>39435</v>
          </cell>
          <cell r="B3454" t="str">
            <v>PARAFUSO DRY WALL, EM ACO FOSFATIZADO, CABECA TROMBETA E PONTA AGULHA (TA), COMPRIMENTO 25 MM</v>
          </cell>
          <cell r="C3454" t="str">
            <v xml:space="preserve">UN    </v>
          </cell>
          <cell r="D3454" t="str">
            <v>AS</v>
          </cell>
          <cell r="E3454" t="str">
            <v>0,05</v>
          </cell>
        </row>
        <row r="3455">
          <cell r="A3455">
            <v>39436</v>
          </cell>
          <cell r="B3455" t="str">
            <v>PARAFUSO DRY WALL, EM ACO FOSFATIZADO, CABECA TROMBETA E PONTA AGULHA (TA), COMPRIMENTO 35 MM</v>
          </cell>
          <cell r="C3455" t="str">
            <v xml:space="preserve">UN    </v>
          </cell>
          <cell r="D3455" t="str">
            <v>AS</v>
          </cell>
          <cell r="E3455" t="str">
            <v>0,09</v>
          </cell>
        </row>
        <row r="3456">
          <cell r="A3456">
            <v>39437</v>
          </cell>
          <cell r="B3456" t="str">
            <v>PARAFUSO DRY WALL, EM ACO FOSFATIZADO, CABECA TROMBETA E PONTA AGULHA (TA), COMPRIMENTO 45 MM</v>
          </cell>
          <cell r="C3456" t="str">
            <v xml:space="preserve">UN    </v>
          </cell>
          <cell r="D3456" t="str">
            <v>AS</v>
          </cell>
          <cell r="E3456" t="str">
            <v>0,11</v>
          </cell>
        </row>
        <row r="3457">
          <cell r="A3457">
            <v>39439</v>
          </cell>
          <cell r="B3457" t="str">
            <v>PARAFUSO DRY WALL, EM ACO FOSFATIZADO, CABECA TROMBETA E PONTA BROCA (TB), COMPRIMENTO 25 MM</v>
          </cell>
          <cell r="C3457" t="str">
            <v xml:space="preserve">UN    </v>
          </cell>
          <cell r="D3457" t="str">
            <v>AS</v>
          </cell>
          <cell r="E3457" t="str">
            <v>0,08</v>
          </cell>
        </row>
        <row r="3458">
          <cell r="A3458">
            <v>39440</v>
          </cell>
          <cell r="B3458" t="str">
            <v>PARAFUSO DRY WALL, EM ACO FOSFATIZADO, CABECA TROMBETA E PONTA BROCA (TB), COMPRIMENTO 35 MM</v>
          </cell>
          <cell r="C3458" t="str">
            <v xml:space="preserve">UN    </v>
          </cell>
          <cell r="D3458" t="str">
            <v>AS</v>
          </cell>
          <cell r="E3458" t="str">
            <v>0,10</v>
          </cell>
        </row>
        <row r="3459">
          <cell r="A3459">
            <v>39441</v>
          </cell>
          <cell r="B3459" t="str">
            <v>PARAFUSO DRY WALL, EM ACO FOSFATIZADO, CABECA TROMBETA E PONTA BROCA (TB), COMPRIMENTO 45 MM</v>
          </cell>
          <cell r="C3459" t="str">
            <v xml:space="preserve">UN    </v>
          </cell>
          <cell r="D3459" t="str">
            <v>AS</v>
          </cell>
          <cell r="E3459" t="str">
            <v>0,13</v>
          </cell>
        </row>
        <row r="3460">
          <cell r="A3460">
            <v>39442</v>
          </cell>
          <cell r="B3460" t="str">
            <v>PARAFUSO DRY WALL, EM ACO ZINCADO, CABECA LENTILHA E PONTA AGULHA (LA), LARGURA 4,2 MM, COMPRIMENTO 13 MM</v>
          </cell>
          <cell r="C3460" t="str">
            <v xml:space="preserve">UN    </v>
          </cell>
          <cell r="D3460" t="str">
            <v>AS</v>
          </cell>
          <cell r="E3460" t="str">
            <v>0,09</v>
          </cell>
        </row>
        <row r="3461">
          <cell r="A3461">
            <v>39443</v>
          </cell>
          <cell r="B3461" t="str">
            <v>PARAFUSO DRY WALL, EM ACO ZINCADO, CABECA LENTILHA E PONTA BROCA (LB), LARGURA 4,2 MM, COMPRIMENTO 13 MM</v>
          </cell>
          <cell r="C3461" t="str">
            <v xml:space="preserve">UN    </v>
          </cell>
          <cell r="D3461" t="str">
            <v>AS</v>
          </cell>
          <cell r="E3461" t="str">
            <v>0,12</v>
          </cell>
        </row>
        <row r="3462">
          <cell r="A3462">
            <v>4329</v>
          </cell>
          <cell r="B3462" t="str">
            <v>PARAFUSO EM ACO GALVANIZADO, TIPO MAQUINA, SEXTAVADO, SEM PORCA, DIAMETRO 1/2", COMPRIMENTO 2"</v>
          </cell>
          <cell r="C3462" t="str">
            <v xml:space="preserve">UN    </v>
          </cell>
          <cell r="D3462" t="str">
            <v>AS</v>
          </cell>
          <cell r="E3462" t="str">
            <v>1,11</v>
          </cell>
        </row>
        <row r="3463">
          <cell r="A3463">
            <v>4383</v>
          </cell>
          <cell r="B3463" t="str">
            <v>PARAFUSO FRANCES METRICO ZINCADO, DIAMETRO 12 MM, COMPRIMENTO 140MM, COM PORCA SEXTAVADA E ARRUELA DE PRESSAO MEDIA</v>
          </cell>
          <cell r="C3463" t="str">
            <v xml:space="preserve">UN    </v>
          </cell>
          <cell r="D3463" t="str">
            <v>AS</v>
          </cell>
          <cell r="E3463" t="str">
            <v>10,03</v>
          </cell>
        </row>
        <row r="3464">
          <cell r="A3464">
            <v>4344</v>
          </cell>
          <cell r="B3464" t="str">
            <v>PARAFUSO FRANCES METRICO ZINCADO, DIAMETRO 12 MM, COMPRIMENTO 150 MM, COM PORCA SEXTAVADA E ARRUELA DE PRESSAO MEDIA</v>
          </cell>
          <cell r="C3464" t="str">
            <v xml:space="preserve">UN    </v>
          </cell>
          <cell r="D3464" t="str">
            <v>AS</v>
          </cell>
          <cell r="E3464" t="str">
            <v>10,52</v>
          </cell>
        </row>
        <row r="3465">
          <cell r="A3465">
            <v>436</v>
          </cell>
          <cell r="B3465" t="str">
            <v>PARAFUSO FRANCES M16 EM ACO GALVANIZADO, COMPRIMENTO = 150 MM, DIAMETRO = 16 MM, CABECA ABAULADA</v>
          </cell>
          <cell r="C3465" t="str">
            <v xml:space="preserve">UN    </v>
          </cell>
          <cell r="D3465" t="str">
            <v>AS</v>
          </cell>
          <cell r="E3465" t="str">
            <v>6,70</v>
          </cell>
        </row>
        <row r="3466">
          <cell r="A3466">
            <v>442</v>
          </cell>
          <cell r="B3466" t="str">
            <v>PARAFUSO FRANCES M16 EM ACO GALVANIZADO, COMPRIMENTO = 45 MM, DIAMETRO = 16 MM, CABECA ABAULADA</v>
          </cell>
          <cell r="C3466" t="str">
            <v xml:space="preserve">UN    </v>
          </cell>
          <cell r="D3466" t="str">
            <v>AS</v>
          </cell>
          <cell r="E3466" t="str">
            <v>3,96</v>
          </cell>
        </row>
        <row r="3467">
          <cell r="A3467">
            <v>11953</v>
          </cell>
          <cell r="B3467" t="str">
            <v>PARAFUSO FRANCES ZINCADO, DIAMETRO 1/2'', COMPRIMENTO 2'', COM PORCA E ARRUELA</v>
          </cell>
          <cell r="C3467" t="str">
            <v xml:space="preserve">UN    </v>
          </cell>
          <cell r="D3467" t="str">
            <v>AS</v>
          </cell>
          <cell r="E3467" t="str">
            <v>1,66</v>
          </cell>
        </row>
        <row r="3468">
          <cell r="A3468">
            <v>4335</v>
          </cell>
          <cell r="B3468" t="str">
            <v>PARAFUSO FRANCES ZINCADO, DIAMETRO 1/2", COMPRIMENTO 12", COM PORCA E ARRUELA LISA MEDIA</v>
          </cell>
          <cell r="C3468" t="str">
            <v xml:space="preserve">UN    </v>
          </cell>
          <cell r="D3468" t="str">
            <v>AS</v>
          </cell>
          <cell r="E3468" t="str">
            <v>7,06</v>
          </cell>
        </row>
        <row r="3469">
          <cell r="A3469">
            <v>4334</v>
          </cell>
          <cell r="B3469" t="str">
            <v>PARAFUSO FRANCES ZINCADO, DIAMETRO 1/2", COMPRIMENTO 15", COM PORCA E ARRUELA LISA MEDIA</v>
          </cell>
          <cell r="C3469" t="str">
            <v xml:space="preserve">UN    </v>
          </cell>
          <cell r="D3469" t="str">
            <v>AS</v>
          </cell>
          <cell r="E3469" t="str">
            <v>9,69</v>
          </cell>
        </row>
        <row r="3470">
          <cell r="A3470">
            <v>4343</v>
          </cell>
          <cell r="B3470" t="str">
            <v>PARAFUSO FRANCES ZINCADO, DIAMETRO 1/2", COMPRIMENTO 4", COM PORCA E ARRUELA</v>
          </cell>
          <cell r="C3470" t="str">
            <v xml:space="preserve">UN    </v>
          </cell>
          <cell r="D3470" t="str">
            <v>AS</v>
          </cell>
          <cell r="E3470" t="str">
            <v>2,38</v>
          </cell>
        </row>
        <row r="3471">
          <cell r="A3471">
            <v>430</v>
          </cell>
          <cell r="B3471" t="str">
            <v>PARAFUSO M16 EM ACO GALVANIZADO, COMPRIMENTO = 125 MM, DIAMETRO = 16 MM, ROSCA MAQUINA, CABECA QUADRADA</v>
          </cell>
          <cell r="C3471" t="str">
            <v xml:space="preserve">UN    </v>
          </cell>
          <cell r="D3471" t="str">
            <v>AS</v>
          </cell>
          <cell r="E3471" t="str">
            <v>5,99</v>
          </cell>
        </row>
        <row r="3472">
          <cell r="A3472">
            <v>441</v>
          </cell>
          <cell r="B3472" t="str">
            <v>PARAFUSO M16 EM ACO GALVANIZADO, COMPRIMENTO = 150 MM, DIAMETRO = 16 MM, ROSCA MAQUINA, CABECA QUADRADA</v>
          </cell>
          <cell r="C3472" t="str">
            <v xml:space="preserve">UN    </v>
          </cell>
          <cell r="D3472" t="str">
            <v>AS</v>
          </cell>
          <cell r="E3472" t="str">
            <v>6,60</v>
          </cell>
        </row>
        <row r="3473">
          <cell r="A3473">
            <v>431</v>
          </cell>
          <cell r="B3473" t="str">
            <v>PARAFUSO M16 EM ACO GALVANIZADO, COMPRIMENTO = 200 MM, DIAMETRO = 16 MM, ROSCA MAQUINA, CABECA QUADRADA</v>
          </cell>
          <cell r="C3473" t="str">
            <v xml:space="preserve">UN    </v>
          </cell>
          <cell r="D3473" t="str">
            <v>AS</v>
          </cell>
          <cell r="E3473" t="str">
            <v>7,96</v>
          </cell>
        </row>
        <row r="3474">
          <cell r="A3474">
            <v>432</v>
          </cell>
          <cell r="B3474" t="str">
            <v>PARAFUSO M16 EM ACO GALVANIZADO, COMPRIMENTO = 250 MM, DIAMETRO = 16 MM, ROSCA MAQUINA, CABECA QUADRADA</v>
          </cell>
          <cell r="C3474" t="str">
            <v xml:space="preserve">UN    </v>
          </cell>
          <cell r="D3474" t="str">
            <v>AS</v>
          </cell>
          <cell r="E3474" t="str">
            <v>8,79</v>
          </cell>
        </row>
        <row r="3475">
          <cell r="A3475">
            <v>429</v>
          </cell>
          <cell r="B3475" t="str">
            <v>PARAFUSO M16 EM ACO GALVANIZADO, COMPRIMENTO = 300 MM, DIAMETRO = 16 MM, ROSCA DUPLA</v>
          </cell>
          <cell r="C3475" t="str">
            <v xml:space="preserve">UN    </v>
          </cell>
          <cell r="D3475" t="str">
            <v>AS</v>
          </cell>
          <cell r="E3475" t="str">
            <v>11,85</v>
          </cell>
        </row>
        <row r="3476">
          <cell r="A3476">
            <v>439</v>
          </cell>
          <cell r="B3476" t="str">
            <v>PARAFUSO M16 EM ACO GALVANIZADO, COMPRIMENTO = 300 MM, DIAMETRO = 16 MM, ROSCA MAQUINA, CABECA QUADRADA</v>
          </cell>
          <cell r="C3476" t="str">
            <v xml:space="preserve">UN    </v>
          </cell>
          <cell r="D3476" t="str">
            <v>AS</v>
          </cell>
          <cell r="E3476" t="str">
            <v>10,10</v>
          </cell>
        </row>
        <row r="3477">
          <cell r="A3477">
            <v>433</v>
          </cell>
          <cell r="B3477" t="str">
            <v>PARAFUSO M16 EM ACO GALVANIZADO, COMPRIMENTO = 350 MM, DIAMETRO = 16 MM, ROSCA MAQUINA, CABECA QUADRADA</v>
          </cell>
          <cell r="C3477" t="str">
            <v xml:space="preserve">UN    </v>
          </cell>
          <cell r="D3477" t="str">
            <v>AS</v>
          </cell>
          <cell r="E3477" t="str">
            <v>11,79</v>
          </cell>
        </row>
        <row r="3478">
          <cell r="A3478">
            <v>437</v>
          </cell>
          <cell r="B3478" t="str">
            <v>PARAFUSO M16 EM ACO GALVANIZADO, COMPRIMENTO = 400 MM, DIAMETRO = 16 MM, ROSCA DUPLA</v>
          </cell>
          <cell r="C3478" t="str">
            <v xml:space="preserve">UN    </v>
          </cell>
          <cell r="D3478" t="str">
            <v>AS</v>
          </cell>
          <cell r="E3478" t="str">
            <v>15,66</v>
          </cell>
        </row>
        <row r="3479">
          <cell r="A3479">
            <v>11790</v>
          </cell>
          <cell r="B3479" t="str">
            <v>PARAFUSO M16 EM ACO GALVANIZADO, COMPRIMENTO = 450 MM, DIAMETRO = 16 MM, ROSCA MAQUINA, CABECA QUADRADA</v>
          </cell>
          <cell r="C3479" t="str">
            <v xml:space="preserve">UN    </v>
          </cell>
          <cell r="D3479" t="str">
            <v>AS</v>
          </cell>
          <cell r="E3479" t="str">
            <v>17,77</v>
          </cell>
        </row>
        <row r="3480">
          <cell r="A3480">
            <v>428</v>
          </cell>
          <cell r="B3480" t="str">
            <v>PARAFUSO M16 EM ACO GALVANIZADO, COMPRIMENTO = 500 MM, DIAMETRO = 16 MM, ROSCA MAQUINA, COM CABECA SEXTAVADA E PORCA</v>
          </cell>
          <cell r="C3480" t="str">
            <v xml:space="preserve">UN    </v>
          </cell>
          <cell r="D3480" t="str">
            <v>AS</v>
          </cell>
          <cell r="E3480" t="str">
            <v>19,32</v>
          </cell>
        </row>
        <row r="3481">
          <cell r="A3481">
            <v>4384</v>
          </cell>
          <cell r="B3481" t="str">
            <v>PARAFUSO NIQUELADO COM ACABAMENTO CROMADO PARA FIXAR PECA SANITARIA, INCLUI PORCA CEGA, ARRUELA E BUCHA DE NYLON TAMANHO S-10</v>
          </cell>
          <cell r="C3481" t="str">
            <v xml:space="preserve">UN    </v>
          </cell>
          <cell r="D3481" t="str">
            <v>AS</v>
          </cell>
          <cell r="E3481" t="str">
            <v>11,53</v>
          </cell>
        </row>
        <row r="3482">
          <cell r="A3482">
            <v>4351</v>
          </cell>
          <cell r="B3482" t="str">
            <v>PARAFUSO NIQUELADO 3 1/2" COM ACABAMENTO CROMADO PARA FIXAR PECA SANITARIA, INCLUI PORCA CEGA, ARRUELA E BUCHA DE NYLON TAMANHO S-8</v>
          </cell>
          <cell r="C3482" t="str">
            <v xml:space="preserve">UN    </v>
          </cell>
          <cell r="D3482" t="str">
            <v>AS</v>
          </cell>
          <cell r="E3482" t="str">
            <v>8,55</v>
          </cell>
        </row>
        <row r="3483">
          <cell r="A3483">
            <v>11054</v>
          </cell>
          <cell r="B3483" t="str">
            <v>PARAFUSO ROSCA SOBERBA ZINCADO CABECA CHATA FENDA SIMPLES 3,2 X 20 MM (3/4 ")</v>
          </cell>
          <cell r="C3483" t="str">
            <v xml:space="preserve">UN    </v>
          </cell>
          <cell r="D3483" t="str">
            <v>CR</v>
          </cell>
          <cell r="E3483" t="str">
            <v>0,02</v>
          </cell>
        </row>
        <row r="3484">
          <cell r="A3484">
            <v>11055</v>
          </cell>
          <cell r="B3484" t="str">
            <v>PARAFUSO ROSCA SOBERBA ZINCADO CABECA CHATA FENDA SIMPLES 3,5 X 25 MM (1 ")</v>
          </cell>
          <cell r="C3484" t="str">
            <v xml:space="preserve">UN    </v>
          </cell>
          <cell r="D3484" t="str">
            <v>CR</v>
          </cell>
          <cell r="E3484" t="str">
            <v>0,04</v>
          </cell>
        </row>
        <row r="3485">
          <cell r="A3485">
            <v>11056</v>
          </cell>
          <cell r="B3485" t="str">
            <v>PARAFUSO ROSCA SOBERBA ZINCADO CABECA CHATA FENDA SIMPLES 3,8 X 30 MM (1.1/4 ")</v>
          </cell>
          <cell r="C3485" t="str">
            <v xml:space="preserve">UN    </v>
          </cell>
          <cell r="D3485" t="str">
            <v>CR</v>
          </cell>
          <cell r="E3485" t="str">
            <v>0,05</v>
          </cell>
        </row>
        <row r="3486">
          <cell r="A3486">
            <v>11057</v>
          </cell>
          <cell r="B3486" t="str">
            <v>PARAFUSO ROSCA SOBERBA ZINCADO CABECA CHATA FENDA SIMPLES 4,8 X 40 MM (1.1/2 ")</v>
          </cell>
          <cell r="C3486" t="str">
            <v xml:space="preserve">UN    </v>
          </cell>
          <cell r="D3486" t="str">
            <v>CR</v>
          </cell>
          <cell r="E3486" t="str">
            <v>0,10</v>
          </cell>
        </row>
        <row r="3487">
          <cell r="A3487">
            <v>11059</v>
          </cell>
          <cell r="B3487" t="str">
            <v>PARAFUSO ROSCA SOBERBA ZINCADO CABECA CHATA FENDA SIMPLES 5,5 X 50 MM (2 ")</v>
          </cell>
          <cell r="C3487" t="str">
            <v xml:space="preserve">UN    </v>
          </cell>
          <cell r="D3487" t="str">
            <v>CR</v>
          </cell>
          <cell r="E3487" t="str">
            <v>0,19</v>
          </cell>
        </row>
        <row r="3488">
          <cell r="A3488">
            <v>11058</v>
          </cell>
          <cell r="B3488" t="str">
            <v>PARAFUSO ROSCA SOBERBA ZINCADO CABECA CHATA FENDA SIMPLES 5,5 X 65 MM (2.1/2 ")</v>
          </cell>
          <cell r="C3488" t="str">
            <v xml:space="preserve">UN    </v>
          </cell>
          <cell r="D3488" t="str">
            <v>CR</v>
          </cell>
          <cell r="E3488" t="str">
            <v>0,25</v>
          </cell>
        </row>
        <row r="3489">
          <cell r="A3489">
            <v>4380</v>
          </cell>
          <cell r="B3489" t="str">
            <v>PARAFUSO ZINCADO ROSCA SOBERBA 5/16 " X 120 MM PARA TELHA FIBROCIMENTO</v>
          </cell>
          <cell r="C3489" t="str">
            <v xml:space="preserve">UN    </v>
          </cell>
          <cell r="D3489" t="str">
            <v>CR</v>
          </cell>
          <cell r="E3489" t="str">
            <v>0,86</v>
          </cell>
        </row>
        <row r="3490">
          <cell r="A3490">
            <v>4299</v>
          </cell>
          <cell r="B3490" t="str">
            <v>PARAFUSO ZINCADO ROSCA SOBERBA, CABECA SEXTAVADA, 5/16 " X 110 MM, PARA FIXACAO DE TELHA EM MADEIRA</v>
          </cell>
          <cell r="C3490" t="str">
            <v xml:space="preserve">UN    </v>
          </cell>
          <cell r="D3490" t="str">
            <v xml:space="preserve">C </v>
          </cell>
          <cell r="E3490" t="str">
            <v>0,81</v>
          </cell>
        </row>
        <row r="3491">
          <cell r="A3491">
            <v>4304</v>
          </cell>
          <cell r="B3491" t="str">
            <v>PARAFUSO ZINCADO ROSCA SOBERBA, CABECA SEXTAVADA, 5/16 " X 150 MM, PARA FIXACAO DE TELHA EM MADEIRA</v>
          </cell>
          <cell r="C3491" t="str">
            <v xml:space="preserve">UN    </v>
          </cell>
          <cell r="D3491" t="str">
            <v>CR</v>
          </cell>
          <cell r="E3491" t="str">
            <v>1,10</v>
          </cell>
        </row>
        <row r="3492">
          <cell r="A3492">
            <v>4305</v>
          </cell>
          <cell r="B3492" t="str">
            <v>PARAFUSO ZINCADO ROSCA SOBERBA, CABECA SEXTAVADA, 5/16 " X 180 MM, PARA FIXACAO DE TELHA EM MADEIRA</v>
          </cell>
          <cell r="C3492" t="str">
            <v xml:space="preserve">UN    </v>
          </cell>
          <cell r="D3492" t="str">
            <v>CR</v>
          </cell>
          <cell r="E3492" t="str">
            <v>1,28</v>
          </cell>
        </row>
        <row r="3493">
          <cell r="A3493">
            <v>4306</v>
          </cell>
          <cell r="B3493" t="str">
            <v>PARAFUSO ZINCADO ROSCA SOBERBA, CABECA SEXTAVADA, 5/16 " X 200 MM, PARA FIXACAO DE TELHA EM MADEIRA</v>
          </cell>
          <cell r="C3493" t="str">
            <v xml:space="preserve">UN    </v>
          </cell>
          <cell r="D3493" t="str">
            <v>CR</v>
          </cell>
          <cell r="E3493" t="str">
            <v>1,49</v>
          </cell>
        </row>
        <row r="3494">
          <cell r="A3494">
            <v>4308</v>
          </cell>
          <cell r="B3494" t="str">
            <v>PARAFUSO ZINCADO ROSCA SOBERBA, CABECA SEXTAVADA, 5/16 " X 230 MM, PARA FIXACAO DE TELHA EM MADEIRA</v>
          </cell>
          <cell r="C3494" t="str">
            <v xml:space="preserve">UN    </v>
          </cell>
          <cell r="D3494" t="str">
            <v>CR</v>
          </cell>
          <cell r="E3494" t="str">
            <v>3,08</v>
          </cell>
        </row>
        <row r="3495">
          <cell r="A3495">
            <v>4302</v>
          </cell>
          <cell r="B3495" t="str">
            <v>PARAFUSO ZINCADO ROSCA SOBERBA, CABECA SEXTAVADA, 5/16 " X 250 MM, PARA FIXACAO DE TELHA EM MADEIRA</v>
          </cell>
          <cell r="C3495" t="str">
            <v xml:space="preserve">UN    </v>
          </cell>
          <cell r="D3495" t="str">
            <v>CR</v>
          </cell>
          <cell r="E3495" t="str">
            <v>2,31</v>
          </cell>
        </row>
        <row r="3496">
          <cell r="A3496">
            <v>4300</v>
          </cell>
          <cell r="B3496" t="str">
            <v>PARAFUSO ZINCADO ROSCA SOBERBA, CABECA SEXTAVADA, 5/16 " X 50 MM, PARA FIXACAO DE TELHA EM MADEIRA</v>
          </cell>
          <cell r="C3496" t="str">
            <v xml:space="preserve">UN    </v>
          </cell>
          <cell r="D3496" t="str">
            <v>CR</v>
          </cell>
          <cell r="E3496" t="str">
            <v>0,55</v>
          </cell>
        </row>
        <row r="3497">
          <cell r="A3497">
            <v>4301</v>
          </cell>
          <cell r="B3497" t="str">
            <v>PARAFUSO ZINCADO ROSCA SOBERBA, CABECA SEXTAVADA, 5/16 " X 85 MM, PARA FIXACAO DE TELHA EM MADEIRA</v>
          </cell>
          <cell r="C3497" t="str">
            <v xml:space="preserve">UN    </v>
          </cell>
          <cell r="D3497" t="str">
            <v>CR</v>
          </cell>
          <cell r="E3497" t="str">
            <v>0,67</v>
          </cell>
        </row>
        <row r="3498">
          <cell r="A3498">
            <v>4320</v>
          </cell>
          <cell r="B3498" t="str">
            <v>PARAFUSO ZINCADO 5/16 " X 250 MM PARA FIXACAO DE TELHA DE FIBROCIMENTO CANALETE 49, INCLUI BUCHA NYLON S-10</v>
          </cell>
          <cell r="C3498" t="str">
            <v xml:space="preserve">UN    </v>
          </cell>
          <cell r="D3498" t="str">
            <v>CR</v>
          </cell>
          <cell r="E3498" t="str">
            <v>2,04</v>
          </cell>
        </row>
        <row r="3499">
          <cell r="A3499">
            <v>4318</v>
          </cell>
          <cell r="B3499" t="str">
            <v>PARAFUSO ZINCADO 5/16 " X 85 MM PARA FIXACAO DE TELHA DE FIBROCIMENTO CANALETE 90, INCLUI BUCHA NYLON S-10</v>
          </cell>
          <cell r="C3499" t="str">
            <v xml:space="preserve">UN    </v>
          </cell>
          <cell r="D3499" t="str">
            <v>CR</v>
          </cell>
          <cell r="E3499" t="str">
            <v>0,99</v>
          </cell>
        </row>
        <row r="3500">
          <cell r="A3500">
            <v>40547</v>
          </cell>
          <cell r="B3500" t="str">
            <v>PARAFUSO ZINCADO, AUTOBROCANTE, FLANGEADO, 4,2 MM X 19 MM</v>
          </cell>
          <cell r="C3500" t="str">
            <v xml:space="preserve">CENTO </v>
          </cell>
          <cell r="D3500" t="str">
            <v>AS</v>
          </cell>
          <cell r="E3500" t="str">
            <v>14,01</v>
          </cell>
        </row>
        <row r="3501">
          <cell r="A3501">
            <v>11962</v>
          </cell>
          <cell r="B3501" t="str">
            <v>PARAFUSO ZINCADO, SEXTAVADO, COM ROSCA INTEIRA, DIAMETRO 1/4", COMPRIMENTO 1/2"</v>
          </cell>
          <cell r="C3501" t="str">
            <v xml:space="preserve">UN    </v>
          </cell>
          <cell r="D3501" t="str">
            <v>AS</v>
          </cell>
          <cell r="E3501" t="str">
            <v>0,11</v>
          </cell>
        </row>
        <row r="3502">
          <cell r="A3502">
            <v>4332</v>
          </cell>
          <cell r="B3502" t="str">
            <v>PARAFUSO ZINCADO, SEXTAVADO, COM ROSCA INTEIRA, DIAMETRO 3/8", COMPRIMENTO 2"</v>
          </cell>
          <cell r="C3502" t="str">
            <v xml:space="preserve">UN    </v>
          </cell>
          <cell r="D3502" t="str">
            <v>AS</v>
          </cell>
          <cell r="E3502" t="str">
            <v>0,55</v>
          </cell>
        </row>
        <row r="3503">
          <cell r="A3503">
            <v>4331</v>
          </cell>
          <cell r="B3503" t="str">
            <v>PARAFUSO ZINCADO, SEXTAVADO, COM ROSCA INTEIRA, DIAMETRO 5/8", COMPRIMENTO 2 1/4"</v>
          </cell>
          <cell r="C3503" t="str">
            <v xml:space="preserve">UN    </v>
          </cell>
          <cell r="D3503" t="str">
            <v>AS</v>
          </cell>
          <cell r="E3503" t="str">
            <v>2,10</v>
          </cell>
        </row>
        <row r="3504">
          <cell r="A3504">
            <v>4336</v>
          </cell>
          <cell r="B3504" t="str">
            <v>PARAFUSO ZINCADO, SEXTAVADO, COM ROSCA INTEIRA, DIAMETRO 5/8", COMPRIMENTO 3", COM PORCA E ARRUELA DE PRESSAO MEDIA</v>
          </cell>
          <cell r="C3504" t="str">
            <v xml:space="preserve">UN    </v>
          </cell>
          <cell r="D3504" t="str">
            <v>AS</v>
          </cell>
          <cell r="E3504" t="str">
            <v>2,69</v>
          </cell>
        </row>
        <row r="3505">
          <cell r="A3505">
            <v>13294</v>
          </cell>
          <cell r="B3505" t="str">
            <v>PARAFUSO ZINCADO, SEXTAVADO, COM ROSCA SOBERBA, DIAMETRO 3/8", COMPRIMENTO 80 MM</v>
          </cell>
          <cell r="C3505" t="str">
            <v xml:space="preserve">UN    </v>
          </cell>
          <cell r="D3505" t="str">
            <v>AS</v>
          </cell>
          <cell r="E3505" t="str">
            <v>0,77</v>
          </cell>
        </row>
        <row r="3506">
          <cell r="A3506">
            <v>11948</v>
          </cell>
          <cell r="B3506" t="str">
            <v>PARAFUSO ZINCADO, SEXTAVADO, COM ROSCA SOBERBA, DIAMETRO 5/16", COMPRIMENTO 40 MM</v>
          </cell>
          <cell r="C3506" t="str">
            <v xml:space="preserve">UN    </v>
          </cell>
          <cell r="D3506" t="str">
            <v>AS</v>
          </cell>
          <cell r="E3506" t="str">
            <v>0,34</v>
          </cell>
        </row>
        <row r="3507">
          <cell r="A3507">
            <v>4382</v>
          </cell>
          <cell r="B3507" t="str">
            <v>PARAFUSO ZINCADO, SEXTAVADO, COM ROSCA SOBERBA, DIAMETRO 5/16", COMPRIMENTO 80 MM</v>
          </cell>
          <cell r="C3507" t="str">
            <v xml:space="preserve">UN    </v>
          </cell>
          <cell r="D3507" t="str">
            <v>AS</v>
          </cell>
          <cell r="E3507" t="str">
            <v>0,57</v>
          </cell>
        </row>
        <row r="3508">
          <cell r="A3508">
            <v>4354</v>
          </cell>
          <cell r="B3508" t="str">
            <v>PARAFUSO ZINCADO, SEXTAVADO, GRAU 5, ROSCA INTEIRA, DIAMETRO 1 1/2", COMPRIMENTO 4"</v>
          </cell>
          <cell r="C3508" t="str">
            <v xml:space="preserve">UN    </v>
          </cell>
          <cell r="D3508" t="str">
            <v>AS</v>
          </cell>
          <cell r="E3508" t="str">
            <v>24,13</v>
          </cell>
        </row>
        <row r="3509">
          <cell r="A3509">
            <v>40839</v>
          </cell>
          <cell r="B3509" t="str">
            <v>PARAFUSO, ASTM A307 - GRAU A, SEXTAVADO, ZINCADO, DIAMETRO 3/8" (9,52 MM), COMPRIMENTO 1 " (25,4 MM)</v>
          </cell>
          <cell r="C3509" t="str">
            <v xml:space="preserve">CENTO </v>
          </cell>
          <cell r="D3509" t="str">
            <v>AS</v>
          </cell>
          <cell r="E3509" t="str">
            <v>58,06</v>
          </cell>
        </row>
        <row r="3510">
          <cell r="A3510">
            <v>40552</v>
          </cell>
          <cell r="B3510" t="str">
            <v>PARAFUSO, AUTO ATARRACHANTE, CABECA CHATA, FENDA SIMPLES, 1/4 (6,35 MM) X 25 MM</v>
          </cell>
          <cell r="C3510" t="str">
            <v xml:space="preserve">CENTO </v>
          </cell>
          <cell r="D3510" t="str">
            <v>AS</v>
          </cell>
          <cell r="E3510" t="str">
            <v>24,02</v>
          </cell>
        </row>
        <row r="3511">
          <cell r="A3511">
            <v>40549</v>
          </cell>
          <cell r="B3511" t="str">
            <v>PARAFUSO, COMUM, ASTM A307, SEXTAVADO, DIAMETRO 1/2" (12,7 MM), COMPRIMENTO 1" (25,4 MM)</v>
          </cell>
          <cell r="C3511" t="str">
            <v xml:space="preserve">CENTO </v>
          </cell>
          <cell r="D3511" t="str">
            <v>AS</v>
          </cell>
          <cell r="E3511" t="str">
            <v>95,10</v>
          </cell>
        </row>
        <row r="3512">
          <cell r="A3512">
            <v>4385</v>
          </cell>
          <cell r="B3512" t="str">
            <v>PARALELEPIPEDO GRANITICO OU BASALTICO, PARA PAVIMENTACAO, SEM FRETE (VARIACAO REGIONAL DE PECAS POR M2)</v>
          </cell>
          <cell r="C3512" t="str">
            <v xml:space="preserve">MIL   </v>
          </cell>
          <cell r="D3512" t="str">
            <v>CR</v>
          </cell>
          <cell r="E3512" t="str">
            <v>2.788,50</v>
          </cell>
        </row>
        <row r="3513">
          <cell r="A3513">
            <v>20078</v>
          </cell>
          <cell r="B3513" t="str">
            <v>PASTA LUBRIFICANTE PARA TUBOS E CONEXOES COM JUNTA ELASTICA (USO EM PVC, ACO, POLIETILENO E OUTROS) ( DE *400* G)</v>
          </cell>
          <cell r="C3513" t="str">
            <v xml:space="preserve">UN    </v>
          </cell>
          <cell r="D3513" t="str">
            <v>CR</v>
          </cell>
          <cell r="E3513" t="str">
            <v>25,63</v>
          </cell>
        </row>
        <row r="3514">
          <cell r="A3514">
            <v>20079</v>
          </cell>
          <cell r="B3514" t="str">
            <v>PASTA LUBRIFICANTE PARA TUBOS E CONEXOES COM JUNTA ELASTICA (USO EM PVC, ACO, POLIETILENO E OUTROS) (POTE DE 3.500* G)</v>
          </cell>
          <cell r="C3514" t="str">
            <v xml:space="preserve">UN    </v>
          </cell>
          <cell r="D3514" t="str">
            <v>CR</v>
          </cell>
          <cell r="E3514" t="str">
            <v>159,87</v>
          </cell>
        </row>
        <row r="3515">
          <cell r="A3515">
            <v>39897</v>
          </cell>
          <cell r="B3515" t="str">
            <v>PASTA PARA SOLDA DE TUBOS E CONEXOES DE COBRE (EMBALAGEM COM 250 G)</v>
          </cell>
          <cell r="C3515" t="str">
            <v xml:space="preserve">UN    </v>
          </cell>
          <cell r="D3515" t="str">
            <v>CR</v>
          </cell>
          <cell r="E3515" t="str">
            <v>36,01</v>
          </cell>
        </row>
        <row r="3516">
          <cell r="A3516">
            <v>118</v>
          </cell>
          <cell r="B3516" t="str">
            <v>PASTA VEDA JUNTAS/ROSCA, LATA DE *500* G, PARA INSTALACOES DE GAS E OUTROS</v>
          </cell>
          <cell r="C3516" t="str">
            <v xml:space="preserve">UN    </v>
          </cell>
          <cell r="D3516" t="str">
            <v>CR</v>
          </cell>
          <cell r="E3516" t="str">
            <v>96,90</v>
          </cell>
        </row>
        <row r="3517">
          <cell r="A3517">
            <v>4396</v>
          </cell>
          <cell r="B3517" t="str">
            <v>PASTILHA CERAMICA/PORCELANA, REVEST INT/EXT E  PISCINA, CORES BRANCA OU FRIAS, *2,5 X 2,5* CM</v>
          </cell>
          <cell r="C3517" t="str">
            <v xml:space="preserve">M2    </v>
          </cell>
          <cell r="D3517" t="str">
            <v xml:space="preserve">C </v>
          </cell>
          <cell r="E3517" t="str">
            <v>165,17</v>
          </cell>
        </row>
        <row r="3518">
          <cell r="A3518">
            <v>36881</v>
          </cell>
          <cell r="B3518" t="str">
            <v>PASTILHA CERAMICA/PORCELANA, REVEST INT/EXT E  PISCINA, CORES FRIAS *5 X 5* CM</v>
          </cell>
          <cell r="C3518" t="str">
            <v xml:space="preserve">M2    </v>
          </cell>
          <cell r="D3518" t="str">
            <v>CR</v>
          </cell>
          <cell r="E3518" t="str">
            <v>147,59</v>
          </cell>
        </row>
        <row r="3519">
          <cell r="A3519">
            <v>36882</v>
          </cell>
          <cell r="B3519" t="str">
            <v>PASTILHA CERAMICA/PORCELANA, REVEST INT/EXT E  PISCINA, CORES QUENTES *5 X 5* CM</v>
          </cell>
          <cell r="C3519" t="str">
            <v xml:space="preserve">M2    </v>
          </cell>
          <cell r="D3519" t="str">
            <v>CR</v>
          </cell>
          <cell r="E3519" t="str">
            <v>172,19</v>
          </cell>
        </row>
        <row r="3520">
          <cell r="A3520">
            <v>4397</v>
          </cell>
          <cell r="B3520" t="str">
            <v>PASTILHA CERAMICA/PORCELANA, REVEST INT/EXT E  PISCINA, CORES QUENTES, *2,5 X 2,5* CM</v>
          </cell>
          <cell r="C3520" t="str">
            <v xml:space="preserve">M2    </v>
          </cell>
          <cell r="D3520" t="str">
            <v>CR</v>
          </cell>
          <cell r="E3520" t="str">
            <v>267,84</v>
          </cell>
        </row>
        <row r="3521">
          <cell r="A3521">
            <v>4751</v>
          </cell>
          <cell r="B3521" t="str">
            <v>PASTILHEIRO</v>
          </cell>
          <cell r="C3521" t="str">
            <v xml:space="preserve">H     </v>
          </cell>
          <cell r="D3521" t="str">
            <v>CR</v>
          </cell>
          <cell r="E3521" t="str">
            <v>15,64</v>
          </cell>
        </row>
        <row r="3522">
          <cell r="A3522">
            <v>41066</v>
          </cell>
          <cell r="B3522" t="str">
            <v>PASTILHEIRO (MENSALISTA)</v>
          </cell>
          <cell r="C3522" t="str">
            <v xml:space="preserve">MES   </v>
          </cell>
          <cell r="D3522" t="str">
            <v>CR</v>
          </cell>
          <cell r="E3522" t="str">
            <v>2.757,52</v>
          </cell>
        </row>
        <row r="3523">
          <cell r="A3523">
            <v>39604</v>
          </cell>
          <cell r="B3523" t="str">
            <v>PATCH CORD, CATEGORIA 5 E, EXTENSAO DE 1,50 M</v>
          </cell>
          <cell r="C3523" t="str">
            <v xml:space="preserve">UN    </v>
          </cell>
          <cell r="D3523" t="str">
            <v>AS</v>
          </cell>
          <cell r="E3523" t="str">
            <v>11,88</v>
          </cell>
        </row>
        <row r="3524">
          <cell r="A3524">
            <v>39605</v>
          </cell>
          <cell r="B3524" t="str">
            <v>PATCH CORD, CATEGORIA 5 E, EXTENSAO DE 2,50 M</v>
          </cell>
          <cell r="C3524" t="str">
            <v xml:space="preserve">UN    </v>
          </cell>
          <cell r="D3524" t="str">
            <v>AS</v>
          </cell>
          <cell r="E3524" t="str">
            <v>16,49</v>
          </cell>
        </row>
        <row r="3525">
          <cell r="A3525">
            <v>39606</v>
          </cell>
          <cell r="B3525" t="str">
            <v>PATCH CORD, CATEGORIA 6, EXTENSAO DE 1,50 M</v>
          </cell>
          <cell r="C3525" t="str">
            <v xml:space="preserve">UN    </v>
          </cell>
          <cell r="D3525" t="str">
            <v>AS</v>
          </cell>
          <cell r="E3525" t="str">
            <v>20,94</v>
          </cell>
        </row>
        <row r="3526">
          <cell r="A3526">
            <v>39607</v>
          </cell>
          <cell r="B3526" t="str">
            <v>PATCH CORD, CATEGORIA 6, EXTENSAO DE 2,50 M</v>
          </cell>
          <cell r="C3526" t="str">
            <v xml:space="preserve">UN    </v>
          </cell>
          <cell r="D3526" t="str">
            <v>AS</v>
          </cell>
          <cell r="E3526" t="str">
            <v>24,03</v>
          </cell>
        </row>
        <row r="3527">
          <cell r="A3527">
            <v>39594</v>
          </cell>
          <cell r="B3527" t="str">
            <v>PATCH PANEL, 24 PORTAS, CATEGORIA 5E, COM RACKS DE 19" E 1 U DE ALTURA</v>
          </cell>
          <cell r="C3527" t="str">
            <v xml:space="preserve">UN    </v>
          </cell>
          <cell r="D3527" t="str">
            <v>AS</v>
          </cell>
          <cell r="E3527" t="str">
            <v>227,50</v>
          </cell>
        </row>
        <row r="3528">
          <cell r="A3528">
            <v>39596</v>
          </cell>
          <cell r="B3528" t="str">
            <v>PATCH PANEL, 24 PORTAS, CATEGORIA 6, COM RACKS DE 19" E 1 U DE ALTURA</v>
          </cell>
          <cell r="C3528" t="str">
            <v xml:space="preserve">UN    </v>
          </cell>
          <cell r="D3528" t="str">
            <v>AS</v>
          </cell>
          <cell r="E3528" t="str">
            <v>396,52</v>
          </cell>
        </row>
        <row r="3529">
          <cell r="A3529">
            <v>39595</v>
          </cell>
          <cell r="B3529" t="str">
            <v>PATCH PANEL, 48 PORTAS, CATEGORIA 5E, COM RACKS DE 19" E 2 U DE ALTURA</v>
          </cell>
          <cell r="C3529" t="str">
            <v xml:space="preserve">UN    </v>
          </cell>
          <cell r="D3529" t="str">
            <v>AS</v>
          </cell>
          <cell r="E3529" t="str">
            <v>332,85</v>
          </cell>
        </row>
        <row r="3530">
          <cell r="A3530">
            <v>39597</v>
          </cell>
          <cell r="B3530" t="str">
            <v>PATCH PANEL, 48 PORTAS, CATEGORIA 6, COM RACKS DE 19" E 2 U DE ALTURA</v>
          </cell>
          <cell r="C3530" t="str">
            <v xml:space="preserve">UN    </v>
          </cell>
          <cell r="D3530" t="str">
            <v>AS</v>
          </cell>
          <cell r="E3530" t="str">
            <v>534,73</v>
          </cell>
        </row>
        <row r="3531">
          <cell r="A3531">
            <v>10731</v>
          </cell>
          <cell r="B3531" t="str">
            <v>PEDRA ARDOSIA, CINZA, *40 X 40* CM, E= *1 CM</v>
          </cell>
          <cell r="C3531" t="str">
            <v xml:space="preserve">M2    </v>
          </cell>
          <cell r="D3531" t="str">
            <v xml:space="preserve">C </v>
          </cell>
          <cell r="E3531" t="str">
            <v>28,98</v>
          </cell>
        </row>
        <row r="3532">
          <cell r="A3532">
            <v>4704</v>
          </cell>
          <cell r="B3532" t="str">
            <v>PEDRA ARDOSIA, CINZA, 20  X  40 CM,  E=  *1 CM</v>
          </cell>
          <cell r="C3532" t="str">
            <v xml:space="preserve">M2    </v>
          </cell>
          <cell r="D3532" t="str">
            <v>CR</v>
          </cell>
          <cell r="E3532" t="str">
            <v>26,15</v>
          </cell>
        </row>
        <row r="3533">
          <cell r="A3533">
            <v>10730</v>
          </cell>
          <cell r="B3533" t="str">
            <v>PEDRA ARDOSIA, CINZA, 30  X  30,  E= *1 CM</v>
          </cell>
          <cell r="C3533" t="str">
            <v xml:space="preserve">M2    </v>
          </cell>
          <cell r="D3533" t="str">
            <v>CR</v>
          </cell>
          <cell r="E3533" t="str">
            <v>28,02</v>
          </cell>
        </row>
        <row r="3534">
          <cell r="A3534">
            <v>4729</v>
          </cell>
          <cell r="B3534" t="str">
            <v>PEDRA BRITADA GRADUADA, CLASSIFICADA (POSTO PEDREIRA/FORNECEDOR, SEM FRETE)</v>
          </cell>
          <cell r="C3534" t="str">
            <v xml:space="preserve">M3    </v>
          </cell>
          <cell r="D3534" t="str">
            <v>CR</v>
          </cell>
          <cell r="E3534" t="str">
            <v>57,33</v>
          </cell>
        </row>
        <row r="3535">
          <cell r="A3535">
            <v>4720</v>
          </cell>
          <cell r="B3535" t="str">
            <v>PEDRA BRITADA N. 0, OU PEDRISCO (4,8 A 9,5 MM) POSTO PEDREIRA/FORNECEDOR, SEM FRETE</v>
          </cell>
          <cell r="C3535" t="str">
            <v xml:space="preserve">M3    </v>
          </cell>
          <cell r="D3535" t="str">
            <v>CR</v>
          </cell>
          <cell r="E3535" t="str">
            <v>65,69</v>
          </cell>
        </row>
        <row r="3536">
          <cell r="A3536">
            <v>4721</v>
          </cell>
          <cell r="B3536" t="str">
            <v>PEDRA BRITADA N. 1 (9,5 a 19 MM) POSTO PEDREIRA/FORNECEDOR, SEM FRETE</v>
          </cell>
          <cell r="C3536" t="str">
            <v xml:space="preserve">M3    </v>
          </cell>
          <cell r="D3536" t="str">
            <v>CR</v>
          </cell>
          <cell r="E3536" t="str">
            <v>56,90</v>
          </cell>
        </row>
        <row r="3537">
          <cell r="A3537">
            <v>4718</v>
          </cell>
          <cell r="B3537" t="str">
            <v>PEDRA BRITADA N. 2 (19 A 38 MM) POSTO PEDREIRA/FORNECEDOR, SEM FRETE</v>
          </cell>
          <cell r="C3537" t="str">
            <v xml:space="preserve">M3    </v>
          </cell>
          <cell r="D3537" t="str">
            <v xml:space="preserve">C </v>
          </cell>
          <cell r="E3537" t="str">
            <v>57,20</v>
          </cell>
        </row>
        <row r="3538">
          <cell r="A3538">
            <v>4722</v>
          </cell>
          <cell r="B3538" t="str">
            <v>PEDRA BRITADA N. 3 (38 A 50 MM) POSTO PEDREIRA/FORNECEDOR, SEM FRETE</v>
          </cell>
          <cell r="C3538" t="str">
            <v xml:space="preserve">M3    </v>
          </cell>
          <cell r="D3538" t="str">
            <v>CR</v>
          </cell>
          <cell r="E3538" t="str">
            <v>53,74</v>
          </cell>
        </row>
        <row r="3539">
          <cell r="A3539">
            <v>4723</v>
          </cell>
          <cell r="B3539" t="str">
            <v>PEDRA BRITADA N. 4 (50 A 76 MM) POSTO PEDREIRA/FORNECEDOR, SEM FRETE</v>
          </cell>
          <cell r="C3539" t="str">
            <v xml:space="preserve">M3    </v>
          </cell>
          <cell r="D3539" t="str">
            <v>CR</v>
          </cell>
          <cell r="E3539" t="str">
            <v>53,28</v>
          </cell>
        </row>
        <row r="3540">
          <cell r="A3540">
            <v>4727</v>
          </cell>
          <cell r="B3540" t="str">
            <v>PEDRA BRITADA N. 5 (76 A 100 MM) POSTO PEDREIRA/FORNECEDOR, SEM FRETE</v>
          </cell>
          <cell r="C3540" t="str">
            <v xml:space="preserve">M3    </v>
          </cell>
          <cell r="D3540" t="str">
            <v>CR</v>
          </cell>
          <cell r="E3540" t="str">
            <v>48,77</v>
          </cell>
        </row>
        <row r="3541">
          <cell r="A3541">
            <v>4748</v>
          </cell>
          <cell r="B3541" t="str">
            <v>PEDRA BRITADA OU BICA CORRIDA, NAO CLASSIFICADA (POSTO PEDREIRA/FORNECEDOR, SEM FRETE)</v>
          </cell>
          <cell r="C3541" t="str">
            <v xml:space="preserve">M3    </v>
          </cell>
          <cell r="D3541" t="str">
            <v>CR</v>
          </cell>
          <cell r="E3541" t="str">
            <v>52,55</v>
          </cell>
        </row>
        <row r="3542">
          <cell r="A3542">
            <v>4730</v>
          </cell>
          <cell r="B3542" t="str">
            <v>PEDRA DE MAO OU PEDRA RACHAO PARA ARRIMO/FUNDACAO (POSTO PEDREIRA/FORNECEDOR, SEM FRETE)</v>
          </cell>
          <cell r="C3542" t="str">
            <v xml:space="preserve">M3    </v>
          </cell>
          <cell r="D3542" t="str">
            <v>CR</v>
          </cell>
          <cell r="E3542" t="str">
            <v>53,48</v>
          </cell>
        </row>
        <row r="3543">
          <cell r="A3543">
            <v>13186</v>
          </cell>
          <cell r="B3543" t="str">
            <v>PEDRA GRANITICA OU BASALTICA IRREGULAR, FAIXA GRANULOMETRICA 100 A 150 MM PARA PAVIMENTACAO OU CALCAMENTO POLIEDRICO, POSTO PEDREIRA / FORNECEDOR (SEM FRETE)</v>
          </cell>
          <cell r="C3543" t="str">
            <v xml:space="preserve">M3    </v>
          </cell>
          <cell r="D3543" t="str">
            <v>CR</v>
          </cell>
          <cell r="E3543" t="str">
            <v>42,13</v>
          </cell>
        </row>
        <row r="3544">
          <cell r="A3544">
            <v>10737</v>
          </cell>
          <cell r="B3544" t="str">
            <v>PEDRA GRANITICA OU BASALTO, CACO, RETALHO, CAVACO, TIPO MIRACEMA, MADEIRA, PADUANA, RACHINHA, SANTA ISABEL OU OUTRAS SIMILARES, E=  *1,0 A *2,0 CM</v>
          </cell>
          <cell r="C3544" t="str">
            <v xml:space="preserve">M2    </v>
          </cell>
          <cell r="D3544" t="str">
            <v>CR</v>
          </cell>
          <cell r="E3544" t="str">
            <v>91,07</v>
          </cell>
        </row>
        <row r="3545">
          <cell r="A3545">
            <v>10734</v>
          </cell>
          <cell r="B3545" t="str">
            <v>PEDRA GRANITICA, SERRADA, TIPO MIRACEMA, MADEIRA, PADUANA, RACHINHA, SANTA ISABEL OU OUTRAS SIMILARES, *11,5 X  *23 CM, E=  *1,0 A *2,0 CM</v>
          </cell>
          <cell r="C3545" t="str">
            <v xml:space="preserve">M2    </v>
          </cell>
          <cell r="D3545" t="str">
            <v>CR</v>
          </cell>
          <cell r="E3545" t="str">
            <v>54,17</v>
          </cell>
        </row>
        <row r="3546">
          <cell r="A3546">
            <v>4708</v>
          </cell>
          <cell r="B3546" t="str">
            <v>PEDRA PORTUGUESA  OU PETIT PAVE, BRANCA OU PRETA</v>
          </cell>
          <cell r="C3546" t="str">
            <v xml:space="preserve">M2    </v>
          </cell>
          <cell r="D3546" t="str">
            <v>CR</v>
          </cell>
          <cell r="E3546" t="str">
            <v>105,08</v>
          </cell>
        </row>
        <row r="3547">
          <cell r="A3547">
            <v>4712</v>
          </cell>
          <cell r="B3547" t="str">
            <v>PEDRA QUARTZITO OU CALCARIO LAMINADO, CACO, TIPO CARIRI, ITACOLOMI, LAGOA SANTA, LUMINARIA, PIRENOPOLIS, SAO TOME OU OUTRAS SIMILARES DA REGIAO, E=  *1,5 A *2,5 CM</v>
          </cell>
          <cell r="C3547" t="str">
            <v xml:space="preserve">M2    </v>
          </cell>
          <cell r="D3547" t="str">
            <v>CR</v>
          </cell>
          <cell r="E3547" t="str">
            <v>51,37</v>
          </cell>
        </row>
        <row r="3548">
          <cell r="A3548">
            <v>4710</v>
          </cell>
          <cell r="B3548" t="str">
            <v>PEDRA QUARTZITO OU CALCARIO LAMINADO, SERRADA, TIPO CARIRI, ITACOLOMI, LAGOA SANTA, LUMINARIA, PIRENOPOLIS, SAO TOME OU OUTRAS SIMILARES DA REGIAO, *20 X *40 CM, E=  *1,5 A *2,5 CM</v>
          </cell>
          <cell r="C3548" t="str">
            <v xml:space="preserve">M2    </v>
          </cell>
          <cell r="D3548" t="str">
            <v>CR</v>
          </cell>
          <cell r="E3548" t="str">
            <v>164,74</v>
          </cell>
        </row>
        <row r="3549">
          <cell r="A3549">
            <v>4746</v>
          </cell>
          <cell r="B3549" t="str">
            <v>PEDREGULHO OU PICARRA DE JAZIDA, AO NATURAL, PARA BASE DE PAVIMENTACAO (RETIRADO NA JAZIDA, SEM TRANSPORTE)</v>
          </cell>
          <cell r="C3549" t="str">
            <v xml:space="preserve">M3    </v>
          </cell>
          <cell r="D3549" t="str">
            <v>CR</v>
          </cell>
          <cell r="E3549" t="str">
            <v>39,94</v>
          </cell>
        </row>
        <row r="3550">
          <cell r="A3550">
            <v>4750</v>
          </cell>
          <cell r="B3550" t="str">
            <v>PEDREIRO</v>
          </cell>
          <cell r="C3550" t="str">
            <v xml:space="preserve">H     </v>
          </cell>
          <cell r="D3550" t="str">
            <v xml:space="preserve">C </v>
          </cell>
          <cell r="E3550" t="str">
            <v>12,26</v>
          </cell>
        </row>
        <row r="3551">
          <cell r="A3551">
            <v>41065</v>
          </cell>
          <cell r="B3551" t="str">
            <v>PEDREIRO (MENSALISTA)</v>
          </cell>
          <cell r="C3551" t="str">
            <v xml:space="preserve">MES   </v>
          </cell>
          <cell r="D3551" t="str">
            <v>CR</v>
          </cell>
          <cell r="E3551" t="str">
            <v>2.159,41</v>
          </cell>
        </row>
        <row r="3552">
          <cell r="A3552">
            <v>34747</v>
          </cell>
          <cell r="B3552" t="str">
            <v>PEITORIL EM MARMORE, POLIDO, BRANCO COMUM, L= *15* CM, E=  *2,0* CM, COM PINGADEIRA</v>
          </cell>
          <cell r="C3552" t="str">
            <v xml:space="preserve">M     </v>
          </cell>
          <cell r="D3552" t="str">
            <v>CR</v>
          </cell>
          <cell r="E3552" t="str">
            <v>94,46</v>
          </cell>
        </row>
        <row r="3553">
          <cell r="A3553">
            <v>4826</v>
          </cell>
          <cell r="B3553" t="str">
            <v>PEITORIL EM MARMORE, POLIDO, BRANCO COMUM, L= *15* CM, E=  *3* CM, CORTE RETO</v>
          </cell>
          <cell r="C3553" t="str">
            <v xml:space="preserve">M     </v>
          </cell>
          <cell r="D3553" t="str">
            <v>CR</v>
          </cell>
          <cell r="E3553" t="str">
            <v>101,57</v>
          </cell>
        </row>
        <row r="3554">
          <cell r="A3554">
            <v>41975</v>
          </cell>
          <cell r="B3554" t="str">
            <v>PEITORIL PRE-MOLDADO EM GRANILITE, MARMORITE OU GRANITINA, L = *15* CM</v>
          </cell>
          <cell r="C3554" t="str">
            <v xml:space="preserve">M2    </v>
          </cell>
          <cell r="D3554" t="str">
            <v>AS</v>
          </cell>
          <cell r="E3554" t="str">
            <v>72,17</v>
          </cell>
        </row>
        <row r="3555">
          <cell r="A3555">
            <v>4825</v>
          </cell>
          <cell r="B3555" t="str">
            <v>PEITORIL/ SOLEIRA EM MARMORE, POLIDO, BRANCO COMUM, L= *25* CM, E=  *3* CM, CORTE RETO</v>
          </cell>
          <cell r="C3555" t="str">
            <v xml:space="preserve">M     </v>
          </cell>
          <cell r="D3555" t="str">
            <v>CR</v>
          </cell>
          <cell r="E3555" t="str">
            <v>140,59</v>
          </cell>
        </row>
        <row r="3556">
          <cell r="A3556">
            <v>34744</v>
          </cell>
          <cell r="B3556" t="str">
            <v>PELICULA REFLETIVA, GT 7 ANOS PARA SINALIZACAO VERTICAL</v>
          </cell>
          <cell r="C3556" t="str">
            <v xml:space="preserve">M2    </v>
          </cell>
          <cell r="D3556" t="str">
            <v>AS</v>
          </cell>
          <cell r="E3556" t="str">
            <v>20,92</v>
          </cell>
        </row>
        <row r="3557">
          <cell r="A3557">
            <v>39430</v>
          </cell>
          <cell r="B3557" t="str">
            <v>PENDURAL OU PRESILHA REGULADORA, EM ACO GALVANIZADO, COM CORPO, MOLA E REBITE, PARA PERFIL TIPO CANALETA DE ESTRUTURA EM FORROS DRYWALL</v>
          </cell>
          <cell r="C3557" t="str">
            <v xml:space="preserve">UN    </v>
          </cell>
          <cell r="D3557" t="str">
            <v>AS</v>
          </cell>
          <cell r="E3557" t="str">
            <v>1,95</v>
          </cell>
        </row>
        <row r="3558">
          <cell r="A3558">
            <v>39573</v>
          </cell>
          <cell r="B3558" t="str">
            <v>PENDURAL OU REGULADOR, COM MOLA, EM ACO GALVANIZADO, PARA PERFIL TIPO T CLICADO DE FORROS REMOVIVEL</v>
          </cell>
          <cell r="C3558" t="str">
            <v xml:space="preserve">UN    </v>
          </cell>
          <cell r="D3558" t="str">
            <v>AS</v>
          </cell>
          <cell r="E3558" t="str">
            <v>1,92</v>
          </cell>
        </row>
        <row r="3559">
          <cell r="A3559">
            <v>38410</v>
          </cell>
          <cell r="B3559" t="str">
            <v>PENEIRA ROTATIVA COM MOTOR ELETRICO TRIFASICO DE 2 CV, CILINDRO DE 1 M X 0,60 M, COM FUROS DE 3,17 MM</v>
          </cell>
          <cell r="C3559" t="str">
            <v xml:space="preserve">UN    </v>
          </cell>
          <cell r="D3559" t="str">
            <v>CR</v>
          </cell>
          <cell r="E3559" t="str">
            <v>11.591,10</v>
          </cell>
        </row>
        <row r="3560">
          <cell r="A3560">
            <v>41596</v>
          </cell>
          <cell r="B3560" t="str">
            <v>PERFIL "H" DE ACO LAMINADO, "HP" 250 X 62,0</v>
          </cell>
          <cell r="C3560" t="str">
            <v xml:space="preserve">KG    </v>
          </cell>
          <cell r="D3560" t="str">
            <v>AS</v>
          </cell>
          <cell r="E3560" t="str">
            <v>8,56</v>
          </cell>
        </row>
        <row r="3561">
          <cell r="A3561">
            <v>41598</v>
          </cell>
          <cell r="B3561" t="str">
            <v>PERFIL "H" DE ACO LAMINADO, "HP" 310 X 79,0</v>
          </cell>
          <cell r="C3561" t="str">
            <v xml:space="preserve">KG    </v>
          </cell>
          <cell r="D3561" t="str">
            <v>AS</v>
          </cell>
          <cell r="E3561" t="str">
            <v>8,56</v>
          </cell>
        </row>
        <row r="3562">
          <cell r="A3562">
            <v>41594</v>
          </cell>
          <cell r="B3562" t="str">
            <v>PERFIL "H" DE ACO LAMINADO, "W" 200 X 35,9</v>
          </cell>
          <cell r="C3562" t="str">
            <v xml:space="preserve">KG    </v>
          </cell>
          <cell r="D3562" t="str">
            <v>AS</v>
          </cell>
          <cell r="E3562" t="str">
            <v>8,70</v>
          </cell>
        </row>
        <row r="3563">
          <cell r="A3563">
            <v>43663</v>
          </cell>
          <cell r="B3563" t="str">
            <v>PERFIL "I" DE ACO LAMINADO, ABAS INCLINADAS, "I" 102 X 12,7</v>
          </cell>
          <cell r="C3563" t="str">
            <v xml:space="preserve">KG    </v>
          </cell>
          <cell r="D3563" t="str">
            <v>AS</v>
          </cell>
          <cell r="E3563" t="str">
            <v>7,16</v>
          </cell>
        </row>
        <row r="3564">
          <cell r="A3564">
            <v>4766</v>
          </cell>
          <cell r="B3564" t="str">
            <v>PERFIL "I" DE ACO LAMINADO, ABAS INCLINADAS, "I" 152 X 22</v>
          </cell>
          <cell r="C3564" t="str">
            <v xml:space="preserve">KG    </v>
          </cell>
          <cell r="D3564" t="str">
            <v>AS</v>
          </cell>
          <cell r="E3564" t="str">
            <v>6,74</v>
          </cell>
        </row>
        <row r="3565">
          <cell r="A3565">
            <v>43664</v>
          </cell>
          <cell r="B3565" t="str">
            <v>PERFIL "I" DE ACO LAMINADO, ABAS INCLINADAS, "I" 203 X 34,3</v>
          </cell>
          <cell r="C3565" t="str">
            <v xml:space="preserve">KG    </v>
          </cell>
          <cell r="D3565" t="str">
            <v>AS</v>
          </cell>
          <cell r="E3565" t="str">
            <v>7,20</v>
          </cell>
        </row>
        <row r="3566">
          <cell r="A3566">
            <v>43082</v>
          </cell>
          <cell r="B3566" t="str">
            <v>PERFIL "I" DE ACO LAMINADO, ABAS PARALELAS, "W", QUALQUER BITOLA</v>
          </cell>
          <cell r="C3566" t="str">
            <v xml:space="preserve">KG    </v>
          </cell>
          <cell r="D3566" t="str">
            <v>AS</v>
          </cell>
          <cell r="E3566" t="str">
            <v>7,85</v>
          </cell>
        </row>
        <row r="3567">
          <cell r="A3567">
            <v>43665</v>
          </cell>
          <cell r="B3567" t="str">
            <v>PERFIL "U" DE ACO LAMINADO, "U" 102 X 9,3</v>
          </cell>
          <cell r="C3567" t="str">
            <v xml:space="preserve">KG    </v>
          </cell>
          <cell r="D3567" t="str">
            <v>AS</v>
          </cell>
          <cell r="E3567" t="str">
            <v>6,74</v>
          </cell>
        </row>
        <row r="3568">
          <cell r="A3568">
            <v>10966</v>
          </cell>
          <cell r="B3568" t="str">
            <v>PERFIL "U" DE ACO LAMINADO, "U" 152 X 15,6</v>
          </cell>
          <cell r="C3568" t="str">
            <v xml:space="preserve">KG    </v>
          </cell>
          <cell r="D3568" t="str">
            <v>AS</v>
          </cell>
          <cell r="E3568" t="str">
            <v>7,16</v>
          </cell>
        </row>
        <row r="3569">
          <cell r="A3569">
            <v>43692</v>
          </cell>
          <cell r="B3569" t="str">
            <v>PERFIL "U" EM CHAPA ACO DOBRADA, E = 3,04 MM, H = 20 CM, ABAS = 5 CM (4,47 KG/M)</v>
          </cell>
          <cell r="C3569" t="str">
            <v xml:space="preserve">KG    </v>
          </cell>
          <cell r="D3569" t="str">
            <v>AS</v>
          </cell>
          <cell r="E3569" t="str">
            <v>7,16</v>
          </cell>
        </row>
        <row r="3570">
          <cell r="A3570">
            <v>43083</v>
          </cell>
          <cell r="B3570" t="str">
            <v>PERFIL "U" ENRIJECIDO DE ACO GALVANIZADO, DOBRADO, 150 X 60 X 20 MM, E = 3,00 MM OU 200 X 75 X 25 MM, E = 3,75 MM</v>
          </cell>
          <cell r="C3570" t="str">
            <v xml:space="preserve">KG    </v>
          </cell>
          <cell r="D3570" t="str">
            <v>AS</v>
          </cell>
          <cell r="E3570" t="str">
            <v>6,80</v>
          </cell>
        </row>
        <row r="3571">
          <cell r="A3571">
            <v>40535</v>
          </cell>
          <cell r="B3571" t="str">
            <v>PERFIL "U" SIMPLES DE ACO GALVANIZADO DOBRADO 75 X *40* MM, E = 2,65 MM</v>
          </cell>
          <cell r="C3571" t="str">
            <v xml:space="preserve">KG    </v>
          </cell>
          <cell r="D3571" t="str">
            <v>AS</v>
          </cell>
          <cell r="E3571" t="str">
            <v>6,80</v>
          </cell>
        </row>
        <row r="3572">
          <cell r="A3572">
            <v>39427</v>
          </cell>
          <cell r="B3572" t="str">
            <v>PERFIL CANALETA, FORMATO C, EM ACO ZINCADO, PARA ESTRUTURA FORRO DRYWALL, E = 0,5 MM, *46 X 18* (L X H), COMPRIMENTO 3 M</v>
          </cell>
          <cell r="C3572" t="str">
            <v xml:space="preserve">M     </v>
          </cell>
          <cell r="D3572" t="str">
            <v>AS</v>
          </cell>
          <cell r="E3572" t="str">
            <v>5,19</v>
          </cell>
        </row>
        <row r="3573">
          <cell r="A3573">
            <v>39424</v>
          </cell>
          <cell r="B3573" t="str">
            <v>PERFIL CANTONEIRA L, LISA, EM ACO, 25 X 30 MM, E = 0,5 MM, PARA ESTRUTURA DRYWALL</v>
          </cell>
          <cell r="C3573" t="str">
            <v xml:space="preserve">M     </v>
          </cell>
          <cell r="D3573" t="str">
            <v>AS</v>
          </cell>
          <cell r="E3573" t="str">
            <v>3,09</v>
          </cell>
        </row>
        <row r="3574">
          <cell r="A3574">
            <v>39425</v>
          </cell>
          <cell r="B3574" t="str">
            <v>PERFIL CANTONEIRA L, PERFURADA, EM ACO, 23 X 23 MM, E = 0,5 MM, PARA ESTRUTURA DRYWALL</v>
          </cell>
          <cell r="C3574" t="str">
            <v xml:space="preserve">M     </v>
          </cell>
          <cell r="D3574" t="str">
            <v>AS</v>
          </cell>
          <cell r="E3574" t="str">
            <v>3,05</v>
          </cell>
        </row>
        <row r="3575">
          <cell r="A3575">
            <v>40664</v>
          </cell>
          <cell r="B3575" t="str">
            <v>PERFIL CARTOLA DE ACO GALVANIZADO, *20 X 30 X 10* MM, E =  0,8 MM</v>
          </cell>
          <cell r="C3575" t="str">
            <v xml:space="preserve">KG    </v>
          </cell>
          <cell r="D3575" t="str">
            <v>AS</v>
          </cell>
          <cell r="E3575" t="str">
            <v>13,95</v>
          </cell>
        </row>
        <row r="3576">
          <cell r="A3576">
            <v>34360</v>
          </cell>
          <cell r="B3576" t="str">
            <v>PERFIL DE ALUMINIO ANODIZADO</v>
          </cell>
          <cell r="C3576" t="str">
            <v xml:space="preserve">KG    </v>
          </cell>
          <cell r="D3576" t="str">
            <v>CR</v>
          </cell>
          <cell r="E3576" t="str">
            <v>42,26</v>
          </cell>
        </row>
        <row r="3577">
          <cell r="A3577">
            <v>20259</v>
          </cell>
          <cell r="B3577" t="str">
            <v>PERFIL DE BORRACHA EPDM MACICO *12 X 15* MM PARA ESQUADRIAS</v>
          </cell>
          <cell r="C3577" t="str">
            <v xml:space="preserve">M     </v>
          </cell>
          <cell r="D3577" t="str">
            <v>AS</v>
          </cell>
          <cell r="E3577" t="str">
            <v>7,90</v>
          </cell>
        </row>
        <row r="3578">
          <cell r="A3578">
            <v>14077</v>
          </cell>
          <cell r="B3578" t="str">
            <v>PERFIL ELASTOMERICO PRE-FORMADO EM EPMD, PARA JUNTA DE DILATACAO DE PISOS COM POUCA SOLICITACAO, 15 MM DE LARGURA, MOVIMENTACAO DE *11 A 19* MM</v>
          </cell>
          <cell r="C3578" t="str">
            <v xml:space="preserve">M     </v>
          </cell>
          <cell r="D3578" t="str">
            <v>AS</v>
          </cell>
          <cell r="E3578" t="str">
            <v>120,91</v>
          </cell>
        </row>
        <row r="3579">
          <cell r="A3579">
            <v>3678</v>
          </cell>
          <cell r="B3579" t="str">
            <v>PERFIL ELASTOMERICO PRE-FORMADO EM EPMD, PARA JUNTA DE DILATACAO DE USO GERAL EM MEDIAS SOLICITACOES, 8 MM DE LARGURA, MOVIMENTACAO DE *5 A 11* MM</v>
          </cell>
          <cell r="C3579" t="str">
            <v xml:space="preserve">M     </v>
          </cell>
          <cell r="D3579" t="str">
            <v>AS</v>
          </cell>
          <cell r="E3579" t="str">
            <v>54,65</v>
          </cell>
        </row>
        <row r="3580">
          <cell r="A3580">
            <v>39418</v>
          </cell>
          <cell r="B3580" t="str">
            <v>PERFIL GUIA, FORMATO U, EM ACO ZINCADO, PARA ESTRUTURA PAREDE DRYWALL, E = 0,5 MM, 48  X 3000 MM (L X C)</v>
          </cell>
          <cell r="C3580" t="str">
            <v xml:space="preserve">M     </v>
          </cell>
          <cell r="D3580" t="str">
            <v>AS</v>
          </cell>
          <cell r="E3580" t="str">
            <v>5,79</v>
          </cell>
        </row>
        <row r="3581">
          <cell r="A3581">
            <v>39419</v>
          </cell>
          <cell r="B3581" t="str">
            <v>PERFIL GUIA, FORMATO U, EM ACO ZINCADO, PARA ESTRUTURA PAREDE DRYWALL, E = 0,5 MM, 70 X 3000 MM (L X C)</v>
          </cell>
          <cell r="C3581" t="str">
            <v xml:space="preserve">M     </v>
          </cell>
          <cell r="D3581" t="str">
            <v>AS</v>
          </cell>
          <cell r="E3581" t="str">
            <v>7,06</v>
          </cell>
        </row>
        <row r="3582">
          <cell r="A3582">
            <v>39420</v>
          </cell>
          <cell r="B3582" t="str">
            <v>PERFIL GUIA, FORMATO U, EM ACO ZINCADO, PARA ESTRUTURA PAREDE DRYWALL, E = 0,5 MM, 90 X 3000 MM (L X C)</v>
          </cell>
          <cell r="C3582" t="str">
            <v xml:space="preserve">M     </v>
          </cell>
          <cell r="D3582" t="str">
            <v>AS</v>
          </cell>
          <cell r="E3582" t="str">
            <v>7,79</v>
          </cell>
        </row>
        <row r="3583">
          <cell r="A3583">
            <v>39571</v>
          </cell>
          <cell r="B3583" t="str">
            <v>PERFIL LONGARINA (PRINCIPAL), T CLICADO, EM ACO, BRANCO, PARA FORRO REMOVIVEL, 24 X 3750 MM (L X C)</v>
          </cell>
          <cell r="C3583" t="str">
            <v xml:space="preserve">M     </v>
          </cell>
          <cell r="D3583" t="str">
            <v>AS</v>
          </cell>
          <cell r="E3583" t="str">
            <v>4,71</v>
          </cell>
        </row>
        <row r="3584">
          <cell r="A3584">
            <v>39421</v>
          </cell>
          <cell r="B3584" t="str">
            <v>PERFIL MONTANTE, FORMATO C, EM ACO ZINCADO, PARA ESTRUTURA PAREDE DRYWALL, E = 0,5 MM, 48 X 3000 MM (L X C)</v>
          </cell>
          <cell r="C3584" t="str">
            <v xml:space="preserve">M     </v>
          </cell>
          <cell r="D3584" t="str">
            <v>AS</v>
          </cell>
          <cell r="E3584" t="str">
            <v>6,86</v>
          </cell>
        </row>
        <row r="3585">
          <cell r="A3585">
            <v>39422</v>
          </cell>
          <cell r="B3585" t="str">
            <v>PERFIL MONTANTE, FORMATO C, EM ACO ZINCADO, PARA ESTRUTURA PAREDE DRYWALL, E = 0,5 MM, 70 X 3000 MM (L X C)</v>
          </cell>
          <cell r="C3585" t="str">
            <v xml:space="preserve">M     </v>
          </cell>
          <cell r="D3585" t="str">
            <v>AS</v>
          </cell>
          <cell r="E3585" t="str">
            <v>8,01</v>
          </cell>
        </row>
        <row r="3586">
          <cell r="A3586">
            <v>39423</v>
          </cell>
          <cell r="B3586" t="str">
            <v>PERFIL MONTANTE, FORMATO C, EM ACO ZINCADO, PARA ESTRUTURA PAREDE DRYWALL, E = 0,5 MM, 90 X 3000 MM (L X C)</v>
          </cell>
          <cell r="C3586" t="str">
            <v xml:space="preserve">M     </v>
          </cell>
          <cell r="D3586" t="str">
            <v>AS</v>
          </cell>
          <cell r="E3586" t="str">
            <v>9,30</v>
          </cell>
        </row>
        <row r="3587">
          <cell r="A3587">
            <v>39426</v>
          </cell>
          <cell r="B3587" t="str">
            <v>PERFIL RODAPE DE IMPERMEABILIZACAO, FORMATO L, EM ACO ZINCADO, PARA ESTRUTURA DRYWALL, E = 0,5 MM, 220 X 3000 MM (H X C)</v>
          </cell>
          <cell r="C3587" t="str">
            <v xml:space="preserve">M     </v>
          </cell>
          <cell r="D3587" t="str">
            <v>AS</v>
          </cell>
          <cell r="E3587" t="str">
            <v>20,91</v>
          </cell>
        </row>
        <row r="3588">
          <cell r="A3588">
            <v>39429</v>
          </cell>
          <cell r="B3588" t="str">
            <v>PERFIL TABICA ABERTA, PERFURADA, FORMATO Z, EM ACO GALVANIZADO NATURAL, LARGURA APROXIMADA 40 MM, PARA ESTRUTURA FORRO DRYWALL</v>
          </cell>
          <cell r="C3588" t="str">
            <v xml:space="preserve">M     </v>
          </cell>
          <cell r="D3588" t="str">
            <v>AS</v>
          </cell>
          <cell r="E3588" t="str">
            <v>6,59</v>
          </cell>
        </row>
        <row r="3589">
          <cell r="A3589">
            <v>39428</v>
          </cell>
          <cell r="B3589" t="str">
            <v>PERFIL TABICA FECHADA, LISA, FORMATO Z, EM ACO GALVANIZADO NATURAL, LARGURA TOTAL NA HORIZONTAL *40* MM, PARA ESTRUTURA FORRO DRYWALL</v>
          </cell>
          <cell r="C3589" t="str">
            <v xml:space="preserve">M     </v>
          </cell>
          <cell r="D3589" t="str">
            <v>AS</v>
          </cell>
          <cell r="E3589" t="str">
            <v>5,04</v>
          </cell>
        </row>
        <row r="3590">
          <cell r="A3590">
            <v>39572</v>
          </cell>
          <cell r="B3590" t="str">
            <v>PERFIL TIPO CANTONEIRA EM L, EM ACO GALVANIZADO, BRANCO, PARA FORRO REMOVIVEL, *23* X 3000 MM (L X C)</v>
          </cell>
          <cell r="C3590" t="str">
            <v xml:space="preserve">M     </v>
          </cell>
          <cell r="D3590" t="str">
            <v>AS</v>
          </cell>
          <cell r="E3590" t="str">
            <v>4,36</v>
          </cell>
        </row>
        <row r="3591">
          <cell r="A3591">
            <v>39570</v>
          </cell>
          <cell r="B3591" t="str">
            <v>PERFIL TRAVESSA (SECUNDARIO), T CLICADO, EM ACO GALVANIZADO , BRANCO, PARA FORRO REMOVIVEL, 24 X 1250 MM (L X C)</v>
          </cell>
          <cell r="C3591" t="str">
            <v xml:space="preserve">M     </v>
          </cell>
          <cell r="D3591" t="str">
            <v>AS</v>
          </cell>
          <cell r="E3591" t="str">
            <v>4,63</v>
          </cell>
        </row>
        <row r="3592">
          <cell r="A3592">
            <v>39569</v>
          </cell>
          <cell r="B3592" t="str">
            <v>PERFIL TRAVESSA (SECUNDARIO), T CLICADO, EM ACO GALVANIZADO, BRANCO, PARA FORRO REMOVIVEL, 24 X 625 MM (L X C)</v>
          </cell>
          <cell r="C3592" t="str">
            <v xml:space="preserve">M     </v>
          </cell>
          <cell r="D3592" t="str">
            <v>AS</v>
          </cell>
          <cell r="E3592" t="str">
            <v>4,57</v>
          </cell>
        </row>
        <row r="3593">
          <cell r="A3593">
            <v>11552</v>
          </cell>
          <cell r="B3593" t="str">
            <v>PERFIL U DE ABAS IGUAIS, EM ALUMINIO, 1/2" (1,27 X 1,27 CM), PARA PORTA OU JANELA DE CORRER</v>
          </cell>
          <cell r="C3593" t="str">
            <v xml:space="preserve">M     </v>
          </cell>
          <cell r="D3593" t="str">
            <v>CR</v>
          </cell>
          <cell r="E3593" t="str">
            <v>5,82</v>
          </cell>
        </row>
        <row r="3594">
          <cell r="A3594">
            <v>40598</v>
          </cell>
          <cell r="B3594" t="str">
            <v>PERFIL UDC ("U" DOBRADO DE CHAPA) SIMPLES DE ACO LAMINADO, GALVANIZADO, ASTM A36, 127 X 50 MM, E= 3 MM</v>
          </cell>
          <cell r="C3594" t="str">
            <v xml:space="preserve">KG    </v>
          </cell>
          <cell r="D3594" t="str">
            <v>AS</v>
          </cell>
          <cell r="E3594" t="str">
            <v>6,63</v>
          </cell>
        </row>
        <row r="3595">
          <cell r="A3595">
            <v>39029</v>
          </cell>
          <cell r="B3595" t="str">
            <v>PERFILADO PERFURADO DUPLO 38 X 76 MM, CHAPA 22</v>
          </cell>
          <cell r="C3595" t="str">
            <v xml:space="preserve">M     </v>
          </cell>
          <cell r="D3595" t="str">
            <v>AS</v>
          </cell>
          <cell r="E3595" t="str">
            <v>14,76</v>
          </cell>
        </row>
        <row r="3596">
          <cell r="A3596">
            <v>39028</v>
          </cell>
          <cell r="B3596" t="str">
            <v>PERFILADO PERFURADO SIMPLES 38 X 38 MM, CHAPA 22</v>
          </cell>
          <cell r="C3596" t="str">
            <v xml:space="preserve">M     </v>
          </cell>
          <cell r="D3596" t="str">
            <v>AS</v>
          </cell>
          <cell r="E3596" t="str">
            <v>8,59</v>
          </cell>
        </row>
        <row r="3597">
          <cell r="A3597">
            <v>39328</v>
          </cell>
          <cell r="B3597" t="str">
            <v>PERFILADO PERFURADO 19 X 38 MM, CHAPA 22</v>
          </cell>
          <cell r="C3597" t="str">
            <v xml:space="preserve">M     </v>
          </cell>
          <cell r="D3597" t="str">
            <v>AS</v>
          </cell>
          <cell r="E3597" t="str">
            <v>4,72</v>
          </cell>
        </row>
        <row r="3598">
          <cell r="A3598">
            <v>38541</v>
          </cell>
          <cell r="B3598" t="str">
            <v>PERFURATRIZ COM TORRE METALICA PARA EXECUCAO DE ESTACA HELICE CONTINUA, PROFUNDIDADE MAXIMA DE 30 M, DIAMETRO MAXIMO DE 800 MM, POTENCIA INSTALADA DE 268 HP, MESA ROTATIVA COM TORQUE MAXIMO DE 170 KNM</v>
          </cell>
          <cell r="C3598" t="str">
            <v xml:space="preserve">UN    </v>
          </cell>
          <cell r="D3598" t="str">
            <v>CR</v>
          </cell>
          <cell r="E3598" t="str">
            <v>2.871.118,39</v>
          </cell>
        </row>
        <row r="3599">
          <cell r="A3599">
            <v>38542</v>
          </cell>
          <cell r="B3599" t="str">
            <v>PERFURATRIZ COM TORRE METALICA PARA EXECUCAO DE ESTACA HELICE CONTINUA, PROFUNDIDADE MAXIMA DE 32 M, DIAMETRO MAXIMO DE 1000 MM, POTENCIA INSTALADA DE 350 HP, MESA ROTATIVA COM TORQUE MAXIMO DE 263 KNM</v>
          </cell>
          <cell r="C3599" t="str">
            <v xml:space="preserve">UN    </v>
          </cell>
          <cell r="D3599" t="str">
            <v>CR</v>
          </cell>
          <cell r="E3599" t="str">
            <v>4.464.473,65</v>
          </cell>
        </row>
        <row r="3600">
          <cell r="A3600">
            <v>38543</v>
          </cell>
          <cell r="B3600" t="str">
            <v>PERFURATRIZ HIDRAULICA COM TRADO CURTO ACOPLADO, PROFUNDIDADE MAXIMA DE 20 M, DIAMETRO MAXIMO DE 1500 MM, POTENCIA INSTALADA DE 137 HP, MESA ROTATIVA COM TORQUE MAXIMO DE 30 KNM (INCLUI MONTAGEM, NAO INCLUI CAMINHAO)</v>
          </cell>
          <cell r="C3600" t="str">
            <v xml:space="preserve">UN    </v>
          </cell>
          <cell r="D3600" t="str">
            <v>CR</v>
          </cell>
          <cell r="E3600" t="str">
            <v>1.093.026,34</v>
          </cell>
        </row>
        <row r="3601">
          <cell r="A3601">
            <v>40406</v>
          </cell>
          <cell r="B3601" t="str">
            <v>PERFURATRIZ MANUAL, TORQUE MAXIMO 55 KGF.M, POTENCIA 5 CV, COM DIAMETRO MAXIMO 8 1/2" (INCLUI SUPORTE/CHASSI TIPO MESA)</v>
          </cell>
          <cell r="C3601" t="str">
            <v xml:space="preserve">UN    </v>
          </cell>
          <cell r="D3601" t="str">
            <v>CR</v>
          </cell>
          <cell r="E3601" t="str">
            <v>76.151,39</v>
          </cell>
        </row>
        <row r="3602">
          <cell r="A3602">
            <v>40789</v>
          </cell>
          <cell r="B3602" t="str">
            <v>PERFURATRIZ MANUAL, TORQUE MAXIMO 83 N.M, POTENCIA 5 CV, COM DIAMETRO MAXIMO 4" (NAO INCLUI SUPORTE / CHASSI)</v>
          </cell>
          <cell r="C3602" t="str">
            <v xml:space="preserve">UN    </v>
          </cell>
          <cell r="D3602" t="str">
            <v>CR</v>
          </cell>
          <cell r="E3602" t="str">
            <v>10.974,19</v>
          </cell>
        </row>
        <row r="3603">
          <cell r="A3603">
            <v>40791</v>
          </cell>
          <cell r="B3603" t="str">
            <v>PERFURATRIZ MANUAL, TORQUE MAXIMO 83 N.M, POTENCIA 5 CV, COM DIAMETRO MAXIMO 4", PARA SOLO GRAMPEADO (INCLUI SUPORTE OU CHASSI TIPO MESA)</v>
          </cell>
          <cell r="C3603" t="str">
            <v xml:space="preserve">UN    </v>
          </cell>
          <cell r="D3603" t="str">
            <v>CR</v>
          </cell>
          <cell r="E3603" t="str">
            <v>34.354,01</v>
          </cell>
        </row>
        <row r="3604">
          <cell r="A3604">
            <v>11651</v>
          </cell>
          <cell r="B3604" t="str">
            <v>PERFURATRIZ PNEUMATICA MANUAL DE PESO MEDIO, 18KG, COMPRIMENTO DE CURSO DE 6 M, DIAMETRO DO PISTAO DE 5,5 CM</v>
          </cell>
          <cell r="C3604" t="str">
            <v xml:space="preserve">UN    </v>
          </cell>
          <cell r="D3604" t="str">
            <v>CR</v>
          </cell>
          <cell r="E3604" t="str">
            <v>18.788,69</v>
          </cell>
        </row>
        <row r="3605">
          <cell r="A3605">
            <v>42002</v>
          </cell>
          <cell r="B3605" t="str">
            <v>PERFURATRIZ ROTATIVA SOBRE ESTEIRA, TORQUE MAXIMO 2500 KGM, POTENCIA 110 HP, MOTOR DIESEL  (COLETADO CAIXA)</v>
          </cell>
          <cell r="C3605" t="str">
            <v xml:space="preserve">UN    </v>
          </cell>
          <cell r="D3605" t="str">
            <v>CR</v>
          </cell>
          <cell r="E3605" t="str">
            <v>936.150,11</v>
          </cell>
        </row>
        <row r="3606">
          <cell r="A3606">
            <v>40435</v>
          </cell>
          <cell r="B3606" t="str">
            <v>PERFURATRIZ SOBRE ESTEIRA, TORQUE MAXIMO DE 600 KGF, POTENCIA ENTRE 50 E 60 HP, DIAMETRO MAXIMO DE 10"</v>
          </cell>
          <cell r="C3606" t="str">
            <v xml:space="preserve">UN    </v>
          </cell>
          <cell r="D3606" t="str">
            <v>CR</v>
          </cell>
          <cell r="E3606" t="str">
            <v>599.625,00</v>
          </cell>
        </row>
        <row r="3607">
          <cell r="A3607">
            <v>39012</v>
          </cell>
          <cell r="B3607" t="str">
            <v>PERFURATRIZ SOBRE ESTEIRA, TORQUE MAXIMO 600 KGF, PESO MEDIO 1000 KG, POTENCIA 20 HP, DIAMETRO MAXIMO 10"</v>
          </cell>
          <cell r="C3607" t="str">
            <v xml:space="preserve">UN    </v>
          </cell>
          <cell r="D3607" t="str">
            <v>CR</v>
          </cell>
          <cell r="E3607" t="str">
            <v>625.625,79</v>
          </cell>
        </row>
        <row r="3608">
          <cell r="A3608">
            <v>13617</v>
          </cell>
          <cell r="B3608" t="str">
            <v>PICAPE CABINE SIMPLES COM MOTOR 1.6 FLEX, CAMBIO MANUAL, POTENCIA 101/104 CV, 2 PORTAS</v>
          </cell>
          <cell r="C3608" t="str">
            <v xml:space="preserve">UN    </v>
          </cell>
          <cell r="D3608" t="str">
            <v>CR</v>
          </cell>
          <cell r="E3608" t="str">
            <v>57.862,29</v>
          </cell>
        </row>
        <row r="3609">
          <cell r="A3609">
            <v>35274</v>
          </cell>
          <cell r="B3609" t="str">
            <v>PILAR QUADRADO NAO APARELHADO *10 X 10* CM, EM MACARANDUBA, ANGELIM OU EQUIVALENTE DA REGIAO - BRUTA</v>
          </cell>
          <cell r="C3609" t="str">
            <v xml:space="preserve">M     </v>
          </cell>
          <cell r="D3609" t="str">
            <v>CR</v>
          </cell>
          <cell r="E3609" t="str">
            <v>33,03</v>
          </cell>
        </row>
        <row r="3610">
          <cell r="A3610">
            <v>35275</v>
          </cell>
          <cell r="B3610" t="str">
            <v>PILAR QUADRADO NAO APARELHADO *15 X 15* CM, EM MACARANDUBA, ANGELIM OU EQUIVALENTE DA REGIAO - BRUTA</v>
          </cell>
          <cell r="C3610" t="str">
            <v xml:space="preserve">M     </v>
          </cell>
          <cell r="D3610" t="str">
            <v>CR</v>
          </cell>
          <cell r="E3610" t="str">
            <v>70,12</v>
          </cell>
        </row>
        <row r="3611">
          <cell r="A3611">
            <v>35276</v>
          </cell>
          <cell r="B3611" t="str">
            <v>PILAR QUADRADO NAO APARELHADO *20 X 20* CM, EM MACARANDUBA, ANGELIM OU EQUIVALENTE DA REGIAO - BRUTA</v>
          </cell>
          <cell r="C3611" t="str">
            <v xml:space="preserve">M     </v>
          </cell>
          <cell r="D3611" t="str">
            <v>CR</v>
          </cell>
          <cell r="E3611" t="str">
            <v>122,01</v>
          </cell>
        </row>
        <row r="3612">
          <cell r="A3612">
            <v>38386</v>
          </cell>
          <cell r="B3612" t="str">
            <v>PINCEL CHATO (TRINCHA) CERDAS GRIS 1.1/2 " (38 MM)</v>
          </cell>
          <cell r="C3612" t="str">
            <v xml:space="preserve">UN    </v>
          </cell>
          <cell r="D3612" t="str">
            <v>CR</v>
          </cell>
          <cell r="E3612" t="str">
            <v>4,24</v>
          </cell>
        </row>
        <row r="3613">
          <cell r="A3613">
            <v>11091</v>
          </cell>
          <cell r="B3613" t="str">
            <v>PINGADEIRA PLASTICA PARA TELHA DE FIBROCIMENTO CANALETE 49/KALHETA OU CANALETE 90/KALHETAO</v>
          </cell>
          <cell r="C3613" t="str">
            <v xml:space="preserve">UN    </v>
          </cell>
          <cell r="D3613" t="str">
            <v>CR</v>
          </cell>
          <cell r="E3613" t="str">
            <v>0,98</v>
          </cell>
        </row>
        <row r="3614">
          <cell r="A3614">
            <v>37586</v>
          </cell>
          <cell r="B3614" t="str">
            <v>PINO DE ACO COM ARRUELA CONICA, DIAMETRO ARRUELA = *23* MM E COMP HASTE = *27* MM (ACAO INDIRETA)</v>
          </cell>
          <cell r="C3614" t="str">
            <v xml:space="preserve">CENTO </v>
          </cell>
          <cell r="D3614" t="str">
            <v>AS</v>
          </cell>
          <cell r="E3614" t="str">
            <v>44,81</v>
          </cell>
        </row>
        <row r="3615">
          <cell r="A3615">
            <v>37395</v>
          </cell>
          <cell r="B3615" t="str">
            <v>PINO DE ACO COM FURO, HASTE = 27 MM (ACAO DIRETA)</v>
          </cell>
          <cell r="C3615" t="str">
            <v xml:space="preserve">CENTO </v>
          </cell>
          <cell r="D3615" t="str">
            <v>AS</v>
          </cell>
          <cell r="E3615" t="str">
            <v>38,53</v>
          </cell>
        </row>
        <row r="3616">
          <cell r="A3616">
            <v>14147</v>
          </cell>
          <cell r="B3616" t="str">
            <v>PINO DE ACO COM ROSCA 1/4 ", COMPRIMENTO DA HASTE = 30 MM E ROSCA = 20 MM (ACAO DIRETA)</v>
          </cell>
          <cell r="C3616" t="str">
            <v xml:space="preserve">CENTO </v>
          </cell>
          <cell r="D3616" t="str">
            <v>AS</v>
          </cell>
          <cell r="E3616" t="str">
            <v>51,11</v>
          </cell>
        </row>
        <row r="3617">
          <cell r="A3617">
            <v>37396</v>
          </cell>
          <cell r="B3617" t="str">
            <v>PINO DE ACO LISO 1/4 ", HASTE = *36,5* MM (ACAO DIRETA)</v>
          </cell>
          <cell r="C3617" t="str">
            <v xml:space="preserve">CENTO </v>
          </cell>
          <cell r="D3617" t="str">
            <v>AS</v>
          </cell>
          <cell r="E3617" t="str">
            <v>31,52</v>
          </cell>
        </row>
        <row r="3618">
          <cell r="A3618">
            <v>37397</v>
          </cell>
          <cell r="B3618" t="str">
            <v>PINO DE ACO LISO 1/4 ", HASTE = *53* MM (ACAO DIRETA)</v>
          </cell>
          <cell r="C3618" t="str">
            <v xml:space="preserve">CENTO </v>
          </cell>
          <cell r="D3618" t="str">
            <v>AS</v>
          </cell>
          <cell r="E3618" t="str">
            <v>33,02</v>
          </cell>
        </row>
        <row r="3619">
          <cell r="A3619">
            <v>43606</v>
          </cell>
          <cell r="B3619" t="str">
            <v>PINO GUIA RETO, EM LATAO, CHAPA COM 3 MM DE ESPESSURA E GUIA COM ROLETE DE 9 MM</v>
          </cell>
          <cell r="C3619" t="str">
            <v xml:space="preserve">UN    </v>
          </cell>
          <cell r="D3619" t="str">
            <v>CR</v>
          </cell>
          <cell r="E3619" t="str">
            <v>6,98</v>
          </cell>
        </row>
        <row r="3620">
          <cell r="A3620">
            <v>444</v>
          </cell>
          <cell r="B3620" t="str">
            <v>PINO ROSCA EXTERNA, EM ACO GALVANIZADO, PARA ISOLADOR DE 15KV, DIAMETRO 25 MM, COMPRIMENTO *290* MM</v>
          </cell>
          <cell r="C3620" t="str">
            <v xml:space="preserve">UN    </v>
          </cell>
          <cell r="D3620" t="str">
            <v>CR</v>
          </cell>
          <cell r="E3620" t="str">
            <v>30,40</v>
          </cell>
        </row>
        <row r="3621">
          <cell r="A3621">
            <v>445</v>
          </cell>
          <cell r="B3621" t="str">
            <v>PINO ROSCA EXTERNA, EM ACO GALVANIZADO, PARA ISOLADOR DE 25KV, DIAMETRO 35MM, COMPRIMENTO *320* MM</v>
          </cell>
          <cell r="C3621" t="str">
            <v xml:space="preserve">UN    </v>
          </cell>
          <cell r="D3621" t="str">
            <v>CR</v>
          </cell>
          <cell r="E3621" t="str">
            <v>41,62</v>
          </cell>
        </row>
        <row r="3622">
          <cell r="A3622">
            <v>4783</v>
          </cell>
          <cell r="B3622" t="str">
            <v>PINTOR</v>
          </cell>
          <cell r="C3622" t="str">
            <v xml:space="preserve">H     </v>
          </cell>
          <cell r="D3622" t="str">
            <v xml:space="preserve">C </v>
          </cell>
          <cell r="E3622" t="str">
            <v>12,26</v>
          </cell>
        </row>
        <row r="3623">
          <cell r="A3623">
            <v>41079</v>
          </cell>
          <cell r="B3623" t="str">
            <v>PINTOR (MENSALISTA)</v>
          </cell>
          <cell r="C3623" t="str">
            <v xml:space="preserve">MES   </v>
          </cell>
          <cell r="D3623" t="str">
            <v>CR</v>
          </cell>
          <cell r="E3623" t="str">
            <v>2.159,41</v>
          </cell>
        </row>
        <row r="3624">
          <cell r="A3624">
            <v>12874</v>
          </cell>
          <cell r="B3624" t="str">
            <v>PINTOR DE LETREIROS</v>
          </cell>
          <cell r="C3624" t="str">
            <v xml:space="preserve">H     </v>
          </cell>
          <cell r="D3624" t="str">
            <v>CR</v>
          </cell>
          <cell r="E3624" t="str">
            <v>15,46</v>
          </cell>
        </row>
        <row r="3625">
          <cell r="A3625">
            <v>41082</v>
          </cell>
          <cell r="B3625" t="str">
            <v>PINTOR DE LETREIROS (MENSALISTA)</v>
          </cell>
          <cell r="C3625" t="str">
            <v xml:space="preserve">MES   </v>
          </cell>
          <cell r="D3625" t="str">
            <v>CR</v>
          </cell>
          <cell r="E3625" t="str">
            <v>2.725,58</v>
          </cell>
        </row>
        <row r="3626">
          <cell r="A3626">
            <v>4785</v>
          </cell>
          <cell r="B3626" t="str">
            <v>PINTOR PARA TINTA EPOXI</v>
          </cell>
          <cell r="C3626" t="str">
            <v xml:space="preserve">H     </v>
          </cell>
          <cell r="D3626" t="str">
            <v>CR</v>
          </cell>
          <cell r="E3626" t="str">
            <v>13,17</v>
          </cell>
        </row>
        <row r="3627">
          <cell r="A3627">
            <v>41081</v>
          </cell>
          <cell r="B3627" t="str">
            <v>PINTOR PARA TINTA EPOXI (MENSALISTA)</v>
          </cell>
          <cell r="C3627" t="str">
            <v xml:space="preserve">MES   </v>
          </cell>
          <cell r="D3627" t="str">
            <v>CR</v>
          </cell>
          <cell r="E3627" t="str">
            <v>2.322,66</v>
          </cell>
        </row>
        <row r="3628">
          <cell r="A3628">
            <v>4801</v>
          </cell>
          <cell r="B3628" t="str">
            <v>PISO DE BORRACHA CANELADO EM PLACAS 50 X 50 CM, E = *3,5* MM, PARA COLA</v>
          </cell>
          <cell r="C3628" t="str">
            <v xml:space="preserve">M2    </v>
          </cell>
          <cell r="D3628" t="str">
            <v>CR</v>
          </cell>
          <cell r="E3628" t="str">
            <v>58,26</v>
          </cell>
        </row>
        <row r="3629">
          <cell r="A3629">
            <v>4794</v>
          </cell>
          <cell r="B3629" t="str">
            <v>PISO DE BORRACHA ESPORTIVO EM PLACAS 50 X 50 CM, E = 15 MM, PARA ARGAMASSA, PRETO</v>
          </cell>
          <cell r="C3629" t="str">
            <v xml:space="preserve">M2    </v>
          </cell>
          <cell r="D3629" t="str">
            <v>CR</v>
          </cell>
          <cell r="E3629" t="str">
            <v>265,37</v>
          </cell>
        </row>
        <row r="3630">
          <cell r="A3630">
            <v>4796</v>
          </cell>
          <cell r="B3630" t="str">
            <v>PISO DE BORRACHA FRISADO OU PASTILHADO, PRETO, EM PLACAS 50 X 50 CM, E = 7 MM, PARA ARGAMASSA</v>
          </cell>
          <cell r="C3630" t="str">
            <v xml:space="preserve">M2    </v>
          </cell>
          <cell r="D3630" t="str">
            <v>CR</v>
          </cell>
          <cell r="E3630" t="str">
            <v>161,18</v>
          </cell>
        </row>
        <row r="3631">
          <cell r="A3631">
            <v>4800</v>
          </cell>
          <cell r="B3631" t="str">
            <v>PISO DE BORRACHA PASTILHADO EM PLACAS 50 X 50 CM, E = *3,5* MM, PARA COLA, PRETO</v>
          </cell>
          <cell r="C3631" t="str">
            <v xml:space="preserve">M2    </v>
          </cell>
          <cell r="D3631" t="str">
            <v>CR</v>
          </cell>
          <cell r="E3631" t="str">
            <v>44,32</v>
          </cell>
        </row>
        <row r="3632">
          <cell r="A3632">
            <v>4795</v>
          </cell>
          <cell r="B3632" t="str">
            <v>PISO DE BORRACHA PASTILHADO EM PLACAS 50 X 50 CM, E = 15 MM, PARA ARGAMASSA, PRETO</v>
          </cell>
          <cell r="C3632" t="str">
            <v xml:space="preserve">M2    </v>
          </cell>
          <cell r="D3632" t="str">
            <v>CR</v>
          </cell>
          <cell r="E3632" t="str">
            <v>258,32</v>
          </cell>
        </row>
        <row r="3633">
          <cell r="A3633">
            <v>39694</v>
          </cell>
          <cell r="B3633" t="str">
            <v>PISO ELEVADO COM 2 PLACAS DE ACO COM ENCHIMENTO DE CONCRETO CELULAR, INCLUSO BASE/HASTE/CRUZETAS, 60 X 60 CM, H = *28* CM, RESISTENCIA CARGA CONCENTRADA 496 KG (COM COLOCACAO)</v>
          </cell>
          <cell r="C3633" t="str">
            <v xml:space="preserve">M2    </v>
          </cell>
          <cell r="D3633" t="str">
            <v>CR</v>
          </cell>
          <cell r="E3633" t="str">
            <v>416,23</v>
          </cell>
        </row>
        <row r="3634">
          <cell r="A3634">
            <v>1292</v>
          </cell>
          <cell r="B3634" t="str">
            <v>PISO EM CERAMICA ESMALTADA EXTRA, PEI MAIOR OU IGUAL A 4, FORMATO MAIOR QUE 2025 CM2</v>
          </cell>
          <cell r="C3634" t="str">
            <v xml:space="preserve">M2    </v>
          </cell>
          <cell r="D3634" t="str">
            <v>CR</v>
          </cell>
          <cell r="E3634" t="str">
            <v>39,73</v>
          </cell>
        </row>
        <row r="3635">
          <cell r="A3635">
            <v>1287</v>
          </cell>
          <cell r="B3635" t="str">
            <v>PISO EM CERAMICA ESMALTADA EXTRA, PEI MAIOR OU IGUAL A 4, FORMATO MENOR OU IGUAL A 2025 CM2</v>
          </cell>
          <cell r="C3635" t="str">
            <v xml:space="preserve">M2    </v>
          </cell>
          <cell r="D3635" t="str">
            <v xml:space="preserve">C </v>
          </cell>
          <cell r="E3635" t="str">
            <v>19,49</v>
          </cell>
        </row>
        <row r="3636">
          <cell r="A3636">
            <v>1297</v>
          </cell>
          <cell r="B3636" t="str">
            <v>PISO EM CERAMICA ESMALTADA, COMERCIAL (PADRAO POPULAR), PEI MAIOR OU IGUAL A 3, FORMATO MENOR OU IGUAL A  2025 CM2</v>
          </cell>
          <cell r="C3636" t="str">
            <v xml:space="preserve">M2    </v>
          </cell>
          <cell r="D3636" t="str">
            <v>CR</v>
          </cell>
          <cell r="E3636" t="str">
            <v>16,16</v>
          </cell>
        </row>
        <row r="3637">
          <cell r="A3637">
            <v>4786</v>
          </cell>
          <cell r="B3637" t="str">
            <v>PISO EM GRANILITE, MARMORITE OU GRANITINA, AGREGADO COR PRETO, CINZA, PALHA OU BRANCO, E=  *8* MM (INCLUSO EXECUCAO)</v>
          </cell>
          <cell r="C3637" t="str">
            <v xml:space="preserve">M2    </v>
          </cell>
          <cell r="D3637" t="str">
            <v>AS</v>
          </cell>
          <cell r="E3637" t="str">
            <v>83,00</v>
          </cell>
        </row>
        <row r="3638">
          <cell r="A3638">
            <v>10840</v>
          </cell>
          <cell r="B3638" t="str">
            <v>PISO EM GRANITO, POLIDO, TIPO AMENDOA/ AMARELO CAPRI/ AMARELO DOURADO CARIOCA OU OUTROS EQUIVALENTES DA REGIAO, FORMATO MENOR OU IGUAL A 3025 CM2, E=  *2* CM</v>
          </cell>
          <cell r="C3638" t="str">
            <v xml:space="preserve">M2    </v>
          </cell>
          <cell r="D3638" t="str">
            <v xml:space="preserve">C </v>
          </cell>
          <cell r="E3638" t="str">
            <v>320,00</v>
          </cell>
        </row>
        <row r="3639">
          <cell r="A3639">
            <v>10841</v>
          </cell>
          <cell r="B3639" t="str">
            <v>PISO EM GRANITO, POLIDO, TIPO ANDORINHA/ QUARTZ/ CASTELO/ CORUMBA OU OUTROS EQUIVALENTES DA REGIAO, FORMATO MENOR OU IGUAL A 3025 CM2, E=  *2* CM</v>
          </cell>
          <cell r="C3639" t="str">
            <v xml:space="preserve">M2    </v>
          </cell>
          <cell r="D3639" t="str">
            <v>CR</v>
          </cell>
          <cell r="E3639" t="str">
            <v>241,50</v>
          </cell>
        </row>
        <row r="3640">
          <cell r="A3640">
            <v>25980</v>
          </cell>
          <cell r="B3640" t="str">
            <v>PISO EM GRANITO, POLIDO, TIPO MARFIM, DALLAS, CARAVELAS OU OUTROS EQUIVALENTES DA REGIAO, FORMATO MENOR OU IGUAL A 3025 CM2, E=  *2* CM</v>
          </cell>
          <cell r="C3640" t="str">
            <v xml:space="preserve">M2    </v>
          </cell>
          <cell r="D3640" t="str">
            <v>CR</v>
          </cell>
          <cell r="E3640" t="str">
            <v>308,59</v>
          </cell>
        </row>
        <row r="3641">
          <cell r="A3641">
            <v>10842</v>
          </cell>
          <cell r="B3641" t="str">
            <v>PISO EM GRANITO, POLIDO, TIPO PRETO SAO GABRIEL/ TIJUCA OU OUTROS EQUIVALENTES DA REGIAO, FORMATO MENOR OU IGUAL A 3025 CM2, E=  *2* CM</v>
          </cell>
          <cell r="C3641" t="str">
            <v xml:space="preserve">M2    </v>
          </cell>
          <cell r="D3641" t="str">
            <v>CR</v>
          </cell>
          <cell r="E3641" t="str">
            <v>348,84</v>
          </cell>
        </row>
        <row r="3642">
          <cell r="A3642">
            <v>21108</v>
          </cell>
          <cell r="B3642" t="str">
            <v>PISO EM PORCELANATO RETIFICADO EXTRA, FORMATO MENOR OU IGUAL A 2025 CM2</v>
          </cell>
          <cell r="C3642" t="str">
            <v xml:space="preserve">M2    </v>
          </cell>
          <cell r="D3642" t="str">
            <v>CR</v>
          </cell>
          <cell r="E3642" t="str">
            <v>52,95</v>
          </cell>
        </row>
        <row r="3643">
          <cell r="A3643">
            <v>38180</v>
          </cell>
          <cell r="B3643" t="str">
            <v>PISO EM REGUA VINILICA SEMIFLEXIVEL, ENCAIXE CLICADO, E = 4 MM (SEM COLOCACAO)</v>
          </cell>
          <cell r="C3643" t="str">
            <v xml:space="preserve">M2    </v>
          </cell>
          <cell r="D3643" t="str">
            <v>CR</v>
          </cell>
          <cell r="E3643" t="str">
            <v>129,77</v>
          </cell>
        </row>
        <row r="3644">
          <cell r="A3644">
            <v>40648</v>
          </cell>
          <cell r="B3644" t="str">
            <v>PISO EPOXI AUTONIVELANTE, ESPESSURA *4* MM (INCLUSO EXECUCAO)</v>
          </cell>
          <cell r="C3644" t="str">
            <v xml:space="preserve">M2    </v>
          </cell>
          <cell r="D3644" t="str">
            <v>AS</v>
          </cell>
          <cell r="E3644" t="str">
            <v>159,36</v>
          </cell>
        </row>
        <row r="3645">
          <cell r="A3645">
            <v>40649</v>
          </cell>
          <cell r="B3645" t="str">
            <v>PISO EPOXI MULTILAYER, ESPESSURA *2* MM (INCLUSO EXECUCAO)</v>
          </cell>
          <cell r="C3645" t="str">
            <v xml:space="preserve">M2    </v>
          </cell>
          <cell r="D3645" t="str">
            <v>AS</v>
          </cell>
          <cell r="E3645" t="str">
            <v>92,82</v>
          </cell>
        </row>
        <row r="3646">
          <cell r="A3646">
            <v>40650</v>
          </cell>
          <cell r="B3646" t="str">
            <v>PISO FULGET (GRANITO LAVADO) EM PLACAS DE *40 X 40* CM (SEM COLOCACAO)</v>
          </cell>
          <cell r="C3646" t="str">
            <v xml:space="preserve">M2    </v>
          </cell>
          <cell r="D3646" t="str">
            <v>AS</v>
          </cell>
          <cell r="E3646" t="str">
            <v>119,52</v>
          </cell>
        </row>
        <row r="3647">
          <cell r="A3647">
            <v>40651</v>
          </cell>
          <cell r="B3647" t="str">
            <v>PISO FULGET (GRANITO LAVADO) EM PLACAS DE *75 X 75* CM (SEM COLOCACAO)</v>
          </cell>
          <cell r="C3647" t="str">
            <v xml:space="preserve">M2    </v>
          </cell>
          <cell r="D3647" t="str">
            <v>AS</v>
          </cell>
          <cell r="E3647" t="str">
            <v>220,44</v>
          </cell>
        </row>
        <row r="3648">
          <cell r="A3648">
            <v>40652</v>
          </cell>
          <cell r="B3648" t="str">
            <v>PISO FULGET (GRANITO LAVADO) MOLDADO IN LOCO (INCLUSO EXECUCAO)</v>
          </cell>
          <cell r="C3648" t="str">
            <v xml:space="preserve">M2    </v>
          </cell>
          <cell r="D3648" t="str">
            <v>AS</v>
          </cell>
          <cell r="E3648" t="str">
            <v>118,19</v>
          </cell>
        </row>
        <row r="3649">
          <cell r="A3649">
            <v>40647</v>
          </cell>
          <cell r="B3649" t="str">
            <v>PISO INDUSTRIAL EM CONCRETO ARMADO DE ACABAMENTO POLIDO, ESPESSURA 12 CM (CIMENTO QUEIMADO) (INCLUSO EXECUCAO)</v>
          </cell>
          <cell r="C3649" t="str">
            <v xml:space="preserve">M2    </v>
          </cell>
          <cell r="D3649" t="str">
            <v>AS</v>
          </cell>
          <cell r="E3649" t="str">
            <v>130,14</v>
          </cell>
        </row>
        <row r="3650">
          <cell r="A3650">
            <v>40653</v>
          </cell>
          <cell r="B3650" t="str">
            <v>PISO KORODUR (INCLUSO EXECUCAO)</v>
          </cell>
          <cell r="C3650" t="str">
            <v xml:space="preserve">M2    </v>
          </cell>
          <cell r="D3650" t="str">
            <v>AS</v>
          </cell>
          <cell r="E3650" t="str">
            <v>99,60</v>
          </cell>
        </row>
        <row r="3651">
          <cell r="A3651">
            <v>36178</v>
          </cell>
          <cell r="B3651" t="str">
            <v>PISO PODOTATIL DE CONCRETO - DIRECIONAL E ALERTA, *40 X 40 X 2,5* CM</v>
          </cell>
          <cell r="C3651" t="str">
            <v xml:space="preserve">UN    </v>
          </cell>
          <cell r="D3651" t="str">
            <v>CR</v>
          </cell>
          <cell r="E3651" t="str">
            <v>7,98</v>
          </cell>
        </row>
        <row r="3652">
          <cell r="A3652">
            <v>38195</v>
          </cell>
          <cell r="B3652" t="str">
            <v>PISO PORCELANATO, BORDA RETA, EXTRA, FORMATO MAIOR QUE 2025 CM2</v>
          </cell>
          <cell r="C3652" t="str">
            <v xml:space="preserve">M2    </v>
          </cell>
          <cell r="D3652" t="str">
            <v>CR</v>
          </cell>
          <cell r="E3652" t="str">
            <v>62,54</v>
          </cell>
        </row>
        <row r="3653">
          <cell r="A3653">
            <v>38181</v>
          </cell>
          <cell r="B3653" t="str">
            <v>PISO TATIL ALERTA OU DIRECIONAL, DE BORRACHA, COLORIDO, 25 X 25 CM, E = 5 MM, PARA COLA</v>
          </cell>
          <cell r="C3653" t="str">
            <v xml:space="preserve">M2    </v>
          </cell>
          <cell r="D3653" t="str">
            <v>CR</v>
          </cell>
          <cell r="E3653" t="str">
            <v>177,16</v>
          </cell>
        </row>
        <row r="3654">
          <cell r="A3654">
            <v>38182</v>
          </cell>
          <cell r="B3654" t="str">
            <v>PISO TATIL DE ALERTA OU DIRECIONAL DE BORRACHA, PRETO, 25 X 25 CM, E = 5 MM, PARA COLA</v>
          </cell>
          <cell r="C3654" t="str">
            <v xml:space="preserve">M2    </v>
          </cell>
          <cell r="D3654" t="str">
            <v>CR</v>
          </cell>
          <cell r="E3654" t="str">
            <v>168,75</v>
          </cell>
        </row>
        <row r="3655">
          <cell r="A3655">
            <v>38186</v>
          </cell>
          <cell r="B3655" t="str">
            <v>PISO TATIL DE ALERTA OU DIRECIONAL, DE BORRACHA, COLORIDO, 25 X 25 CM, E = 12 MM, PARA ARGAMASSA</v>
          </cell>
          <cell r="C3655" t="str">
            <v xml:space="preserve">M2    </v>
          </cell>
          <cell r="D3655" t="str">
            <v>CR</v>
          </cell>
          <cell r="E3655" t="str">
            <v>438,64</v>
          </cell>
        </row>
        <row r="3656">
          <cell r="A3656">
            <v>38185</v>
          </cell>
          <cell r="B3656" t="str">
            <v>PISO TATIL DE ALERTA OU DIRECIONAL, DE BORRACHA, PRETO, 25 X 25 CM, E = 12 MM, PARA ARGAMASSA</v>
          </cell>
          <cell r="C3656" t="str">
            <v xml:space="preserve">M2    </v>
          </cell>
          <cell r="D3656" t="str">
            <v>CR</v>
          </cell>
          <cell r="E3656" t="str">
            <v>390,54</v>
          </cell>
        </row>
        <row r="3657">
          <cell r="A3657">
            <v>40654</v>
          </cell>
          <cell r="B3657" t="str">
            <v>PISO URETANO, VERSAO REVESTIMENTO AUTONIVELANTE, ESPESSURA VARIÁVEL DE 3 A 4 MM (INCLUSO EXECUCAO)</v>
          </cell>
          <cell r="C3657" t="str">
            <v xml:space="preserve">M2    </v>
          </cell>
          <cell r="D3657" t="str">
            <v>AS</v>
          </cell>
          <cell r="E3657" t="str">
            <v>154,71</v>
          </cell>
        </row>
        <row r="3658">
          <cell r="A3658">
            <v>25981</v>
          </cell>
          <cell r="B3658" t="str">
            <v>PISO/ REVESTIMENTO EM GRANITO, POLIDO, TIPO ANDORINHA/ QUARTZ/ CASTELO/ CORUMBA OU OUTROS EQUIVALENTES DA REGIAO, FORMATO MAIOR OU IGUAL A 3025 CM2, E = *2* CM</v>
          </cell>
          <cell r="C3658" t="str">
            <v xml:space="preserve">M2    </v>
          </cell>
          <cell r="D3658" t="str">
            <v>CR</v>
          </cell>
          <cell r="E3658" t="str">
            <v>254,92</v>
          </cell>
        </row>
        <row r="3659">
          <cell r="A3659">
            <v>4822</v>
          </cell>
          <cell r="B3659" t="str">
            <v>PISO/ REVESTIMENTO EM MARMORE, POLIDO, BRANCO COMUM, FORMATO MAIOR OU IGUAL A 3025 CM2, E = *2* CM</v>
          </cell>
          <cell r="C3659" t="str">
            <v xml:space="preserve">M2    </v>
          </cell>
          <cell r="D3659" t="str">
            <v>CR</v>
          </cell>
          <cell r="E3659" t="str">
            <v>389,16</v>
          </cell>
        </row>
        <row r="3660">
          <cell r="A3660">
            <v>4818</v>
          </cell>
          <cell r="B3660" t="str">
            <v>PISO/ REVESTIMENTO EM MARMORE, POLIDO, BRANCO COMUM, FORMATO MENOR OU IGUAL A 3025 CM2, E = *2* CM</v>
          </cell>
          <cell r="C3660" t="str">
            <v xml:space="preserve">M2    </v>
          </cell>
          <cell r="D3660" t="str">
            <v xml:space="preserve">C </v>
          </cell>
          <cell r="E3660" t="str">
            <v>400,00</v>
          </cell>
        </row>
        <row r="3661">
          <cell r="A3661">
            <v>39567</v>
          </cell>
          <cell r="B3661" t="str">
            <v>PLACA / CHAPA DE GESSO ACARTONADO, ACABAMENTO VINILICO LISO EM UMA DAS FACES, COR BRANCA, BORDA QUADRADA, E = 9,5 MM, *625 X 1250* MM (L X C), PARA FORRO REMOVIVEL</v>
          </cell>
          <cell r="C3661" t="str">
            <v xml:space="preserve">M2    </v>
          </cell>
          <cell r="D3661" t="str">
            <v>AS</v>
          </cell>
          <cell r="E3661" t="str">
            <v>29,01</v>
          </cell>
        </row>
        <row r="3662">
          <cell r="A3662">
            <v>39566</v>
          </cell>
          <cell r="B3662" t="str">
            <v>PLACA / CHAPA DE GESSO ACARTONADO, ACABAMENTO VINILICO LISO EM UMA DAS FACES, COR BRANCA, BORDA QUADRADA, E = 9,5 MM, *625 X 625* MM (L X C), PARA FORRO REMOVIVEL</v>
          </cell>
          <cell r="C3662" t="str">
            <v xml:space="preserve">M2    </v>
          </cell>
          <cell r="D3662" t="str">
            <v>AS</v>
          </cell>
          <cell r="E3662" t="str">
            <v>33,51</v>
          </cell>
        </row>
        <row r="3663">
          <cell r="A3663">
            <v>39416</v>
          </cell>
          <cell r="B3663" t="str">
            <v>PLACA / CHAPA DE GESSO ACARTONADO, RESISTENTE A UMIDADE (RU), COR VERDE, E = 12,5 MM, 1200 X 1800 MM (L X C)</v>
          </cell>
          <cell r="C3663" t="str">
            <v xml:space="preserve">M2    </v>
          </cell>
          <cell r="D3663" t="str">
            <v>AS</v>
          </cell>
          <cell r="E3663" t="str">
            <v>17,50</v>
          </cell>
        </row>
        <row r="3664">
          <cell r="A3664">
            <v>39417</v>
          </cell>
          <cell r="B3664" t="str">
            <v>PLACA / CHAPA DE GESSO ACARTONADO, RESISTENTE A UMIDADE (RU), COR VERDE, E = 12,5 MM, 1200 X 2400 MM (L X C)</v>
          </cell>
          <cell r="C3664" t="str">
            <v xml:space="preserve">M2    </v>
          </cell>
          <cell r="D3664" t="str">
            <v>AS</v>
          </cell>
          <cell r="E3664" t="str">
            <v>18,35</v>
          </cell>
        </row>
        <row r="3665">
          <cell r="A3665">
            <v>39414</v>
          </cell>
          <cell r="B3665" t="str">
            <v>PLACA / CHAPA DE GESSO ACARTONADO, RESISTENTE AO FOGO (RF), COR ROSA, E = 12,5 MM, 1200 X 1800 MM (L X C)</v>
          </cell>
          <cell r="C3665" t="str">
            <v xml:space="preserve">M2    </v>
          </cell>
          <cell r="D3665" t="str">
            <v>AS</v>
          </cell>
          <cell r="E3665" t="str">
            <v>16,44</v>
          </cell>
        </row>
        <row r="3666">
          <cell r="A3666">
            <v>39415</v>
          </cell>
          <cell r="B3666" t="str">
            <v>PLACA / CHAPA DE GESSO ACARTONADO, RESISTENTE AO FOGO (RF), COR ROSA, E = 12,5 MM, 1200 X 2400 MM (L X C)</v>
          </cell>
          <cell r="C3666" t="str">
            <v xml:space="preserve">M2    </v>
          </cell>
          <cell r="D3666" t="str">
            <v>AS</v>
          </cell>
          <cell r="E3666" t="str">
            <v>17,42</v>
          </cell>
        </row>
        <row r="3667">
          <cell r="A3667">
            <v>39412</v>
          </cell>
          <cell r="B3667" t="str">
            <v>PLACA / CHAPA DE GESSO ACARTONADO, STANDARD (ST), COR BRANCA, E = 12,5 MM, 1200 X 1800 MM (L X C)</v>
          </cell>
          <cell r="C3667" t="str">
            <v xml:space="preserve">M2    </v>
          </cell>
          <cell r="D3667" t="str">
            <v>AS</v>
          </cell>
          <cell r="E3667" t="str">
            <v>12,38</v>
          </cell>
        </row>
        <row r="3668">
          <cell r="A3668">
            <v>39413</v>
          </cell>
          <cell r="B3668" t="str">
            <v>PLACA / CHAPA DE GESSO ACARTONADO, STANDARD (ST), COR BRANCA, E = 12,5 MM, 1200 X 2400 MM (L X C)</v>
          </cell>
          <cell r="C3668" t="str">
            <v xml:space="preserve">M2    </v>
          </cell>
          <cell r="D3668" t="str">
            <v>AS</v>
          </cell>
          <cell r="E3668" t="str">
            <v>12,26</v>
          </cell>
        </row>
        <row r="3669">
          <cell r="A3669">
            <v>11062</v>
          </cell>
          <cell r="B3669" t="str">
            <v>PLACA CIMENTICIA LISA E = 10 MM, DE 1,20 X 3,00 M (SEM AMIANTO)</v>
          </cell>
          <cell r="C3669" t="str">
            <v xml:space="preserve">M2    </v>
          </cell>
          <cell r="D3669" t="str">
            <v>CR</v>
          </cell>
          <cell r="E3669" t="str">
            <v>50,70</v>
          </cell>
        </row>
        <row r="3670">
          <cell r="A3670">
            <v>11063</v>
          </cell>
          <cell r="B3670" t="str">
            <v>PLACA CIMENTICIA LISA E = 6 MM, DE 1,20 X 3,00 M (SEM AMIANTO)</v>
          </cell>
          <cell r="C3670" t="str">
            <v xml:space="preserve">M2    </v>
          </cell>
          <cell r="D3670" t="str">
            <v>CR</v>
          </cell>
          <cell r="E3670" t="str">
            <v>49,09</v>
          </cell>
        </row>
        <row r="3671">
          <cell r="A3671">
            <v>13521</v>
          </cell>
          <cell r="B3671" t="str">
            <v>PLACA DE ACO ESMALTADA PARA  IDENTIFICACAO DE RUA, *45 CM X 20* CM</v>
          </cell>
          <cell r="C3671" t="str">
            <v xml:space="preserve">UN    </v>
          </cell>
          <cell r="D3671" t="str">
            <v>AS</v>
          </cell>
          <cell r="E3671" t="str">
            <v>74,25</v>
          </cell>
        </row>
        <row r="3672">
          <cell r="A3672">
            <v>10851</v>
          </cell>
          <cell r="B3672" t="str">
            <v>PLACA DE ACRILICO TRANSPARENTE ADESIVADA PARA SINALIZACAO DE PORTAS, BORDA POLIDA, DE *25 X 8*, E = 6 MM (NAO INCLUI ACESSORIOS PARA FIXACAO)</v>
          </cell>
          <cell r="C3672" t="str">
            <v xml:space="preserve">UN    </v>
          </cell>
          <cell r="D3672" t="str">
            <v>AS</v>
          </cell>
          <cell r="E3672" t="str">
            <v>48,94</v>
          </cell>
        </row>
        <row r="3673">
          <cell r="A3673">
            <v>39515</v>
          </cell>
          <cell r="B3673" t="str">
            <v>PLACA DE FIBRA MINERAL PARA FORRO, DE 1250 X 625 MM, E = 15 MM, BORDA RETA, COM PINTURA ANTIMOFO (NAO INCLUI PERFIS)</v>
          </cell>
          <cell r="C3673" t="str">
            <v xml:space="preserve">UN    </v>
          </cell>
          <cell r="D3673" t="str">
            <v>AS</v>
          </cell>
          <cell r="E3673" t="str">
            <v>51,40</v>
          </cell>
        </row>
        <row r="3674">
          <cell r="A3674">
            <v>39516</v>
          </cell>
          <cell r="B3674" t="str">
            <v>PLACA DE FIBRA MINERAL PARA FORRO, DE 625 X 625 MM, E = 15 MM, BORDA REBAIXADA PARA PERFIL 24 MM, COM PINTURA ANTIMOFO (NAO INCLUI PERFIS)</v>
          </cell>
          <cell r="C3674" t="str">
            <v xml:space="preserve">UN    </v>
          </cell>
          <cell r="D3674" t="str">
            <v>AS</v>
          </cell>
          <cell r="E3674" t="str">
            <v>43,33</v>
          </cell>
        </row>
        <row r="3675">
          <cell r="A3675">
            <v>39514</v>
          </cell>
          <cell r="B3675" t="str">
            <v>PLACA DE FIBRA MINERAL PARA FORRO, DE 625 X 625 MM, E = 15 MM, BORDA RETA, COM PINTURA ANTIMOFO (NAO INCLUI PERFIS)</v>
          </cell>
          <cell r="C3675" t="str">
            <v xml:space="preserve">UN    </v>
          </cell>
          <cell r="D3675" t="str">
            <v>AS</v>
          </cell>
          <cell r="E3675" t="str">
            <v>26,96</v>
          </cell>
        </row>
        <row r="3676">
          <cell r="A3676">
            <v>4812</v>
          </cell>
          <cell r="B3676" t="str">
            <v>PLACA DE GESSO PARA FORRO, *60 X 60* CM, ESPESSURA DE 12 MM (SEM COLOCACAO)</v>
          </cell>
          <cell r="C3676" t="str">
            <v xml:space="preserve">M2    </v>
          </cell>
          <cell r="D3676" t="str">
            <v>AS</v>
          </cell>
          <cell r="E3676" t="str">
            <v>8,01</v>
          </cell>
        </row>
        <row r="3677">
          <cell r="A3677">
            <v>10849</v>
          </cell>
          <cell r="B3677" t="str">
            <v>PLACA DE INAUGURACAO EM BRONZE *35X 50*CM</v>
          </cell>
          <cell r="C3677" t="str">
            <v xml:space="preserve">UN    </v>
          </cell>
          <cell r="D3677" t="str">
            <v>AS</v>
          </cell>
          <cell r="E3677" t="str">
            <v>1.080,01</v>
          </cell>
        </row>
        <row r="3678">
          <cell r="A3678">
            <v>10848</v>
          </cell>
          <cell r="B3678" t="str">
            <v>PLACA DE INAUGURACAO METALICA, *40* CM X *60* CM</v>
          </cell>
          <cell r="C3678" t="str">
            <v xml:space="preserve">UN    </v>
          </cell>
          <cell r="D3678" t="str">
            <v>AS</v>
          </cell>
          <cell r="E3678" t="str">
            <v>678,38</v>
          </cell>
        </row>
        <row r="3679">
          <cell r="A3679">
            <v>4813</v>
          </cell>
          <cell r="B3679" t="str">
            <v>PLACA DE OBRA (PARA CONSTRUCAO CIVIL) EM CHAPA GALVANIZADA *N. 22*, ADESIVADA, DE *2,0 X 1,125* M</v>
          </cell>
          <cell r="C3679" t="str">
            <v xml:space="preserve">M2    </v>
          </cell>
          <cell r="D3679" t="str">
            <v>AS</v>
          </cell>
          <cell r="E3679" t="str">
            <v>225,00</v>
          </cell>
        </row>
        <row r="3680">
          <cell r="A3680">
            <v>37560</v>
          </cell>
          <cell r="B3680" t="str">
            <v>PLACA DE SINALIZACAO DE SEGURANCA CONTRA INCENDIO - ALERTA, TRIANGULAR, BASE DE *30* CM, EM PVC *2* MM ANTI-CHAMAS (SIMBOLOS, CORES E PICTOGRAMAS CONFORME NBR 13434)</v>
          </cell>
          <cell r="C3680" t="str">
            <v xml:space="preserve">UN    </v>
          </cell>
          <cell r="D3680" t="str">
            <v>AS</v>
          </cell>
          <cell r="E3680" t="str">
            <v>44,11</v>
          </cell>
        </row>
        <row r="3681">
          <cell r="A3681">
            <v>37557</v>
          </cell>
          <cell r="B3681" t="str">
            <v>PLACA DE SINALIZACAO DE SEGURANCA CONTRA INCENDIO, FOTOLUMINESCENTE, QUADRADA, *14 X 14* CM, EM PVC *2* MM ANTI-CHAMAS (SIMBOLOS, CORES E PICTOGRAMAS CONFORME NBR 13434)</v>
          </cell>
          <cell r="C3681" t="str">
            <v xml:space="preserve">UN    </v>
          </cell>
          <cell r="D3681" t="str">
            <v>AS</v>
          </cell>
          <cell r="E3681" t="str">
            <v>13,39</v>
          </cell>
        </row>
        <row r="3682">
          <cell r="A3682">
            <v>37556</v>
          </cell>
          <cell r="B3682" t="str">
            <v>PLACA DE SINALIZACAO DE SEGURANCA CONTRA INCENDIO, FOTOLUMINESCENTE, QUADRADA, *20 X 20* CM, EM PVC *2* MM ANTI-CHAMAS (SIMBOLOS, CORES E PICTOGRAMAS CONFORME NBR 13434)</v>
          </cell>
          <cell r="C3682" t="str">
            <v xml:space="preserve">UN    </v>
          </cell>
          <cell r="D3682" t="str">
            <v>AS</v>
          </cell>
          <cell r="E3682" t="str">
            <v>25,92</v>
          </cell>
        </row>
        <row r="3683">
          <cell r="A3683">
            <v>37559</v>
          </cell>
          <cell r="B3683" t="str">
            <v>PLACA DE SINALIZACAO DE SEGURANCA CONTRA INCENDIO, FOTOLUMINESCENTE, RETANGULAR, *12 X 40* CM, EM PVC *2* MM ANTI-CHAMAS (SIMBOLOS, CORES E PICTOGRAMAS CONFORME NBR 13434)</v>
          </cell>
          <cell r="C3683" t="str">
            <v xml:space="preserve">UN    </v>
          </cell>
          <cell r="D3683" t="str">
            <v>AS</v>
          </cell>
          <cell r="E3683" t="str">
            <v>31,79</v>
          </cell>
        </row>
        <row r="3684">
          <cell r="A3684">
            <v>37539</v>
          </cell>
          <cell r="B3684" t="str">
            <v>PLACA DE SINALIZACAO DE SEGURANCA CONTRA INCENDIO, FOTOLUMINESCENTE, RETANGULAR, *13 X 26* CM, EM PVC *2* MM ANTI-CHAMAS (SIMBOLOS, CORES E PICTOGRAMAS CONFORME NBR 13434)</v>
          </cell>
          <cell r="C3684" t="str">
            <v xml:space="preserve">UN    </v>
          </cell>
          <cell r="D3684" t="str">
            <v>AS</v>
          </cell>
          <cell r="E3684" t="str">
            <v>22,41</v>
          </cell>
        </row>
        <row r="3685">
          <cell r="A3685">
            <v>37558</v>
          </cell>
          <cell r="B3685" t="str">
            <v>PLACA DE SINALIZACAO DE SEGURANCA CONTRA INCENDIO, FOTOLUMINESCENTE, RETANGULAR, *20 X 40* CM, EM PVC *2* MM ANTI-CHAMAS (SIMBOLOS, CORES E PICTOGRAMAS CONFORME NBR 13434)</v>
          </cell>
          <cell r="C3685" t="str">
            <v xml:space="preserve">UN    </v>
          </cell>
          <cell r="D3685" t="str">
            <v>AS</v>
          </cell>
          <cell r="E3685" t="str">
            <v>41,78</v>
          </cell>
        </row>
        <row r="3686">
          <cell r="A3686">
            <v>34723</v>
          </cell>
          <cell r="B3686" t="str">
            <v>PLACA DE SINALIZACAO EM CHAPA DE ACO NUM 16 COM PINTURA REFLETIVA</v>
          </cell>
          <cell r="C3686" t="str">
            <v xml:space="preserve">M2    </v>
          </cell>
          <cell r="D3686" t="str">
            <v>AS</v>
          </cell>
          <cell r="E3686" t="str">
            <v>519,75</v>
          </cell>
        </row>
        <row r="3687">
          <cell r="A3687">
            <v>34721</v>
          </cell>
          <cell r="B3687" t="str">
            <v>PLACA DE SINALIZACAO EM CHAPA DE ALUMINIO COM PINTURA REFLETIVA, E = 2 MM</v>
          </cell>
          <cell r="C3687" t="str">
            <v xml:space="preserve">M2    </v>
          </cell>
          <cell r="D3687" t="str">
            <v>AS</v>
          </cell>
          <cell r="E3687" t="str">
            <v>648,00</v>
          </cell>
        </row>
        <row r="3688">
          <cell r="A3688">
            <v>4309</v>
          </cell>
          <cell r="B3688" t="str">
            <v>PLACA DE VENTILACAO PARA TELHA DE FIBROCIMENTO CANALETE 49 KALHETA</v>
          </cell>
          <cell r="C3688" t="str">
            <v xml:space="preserve">UN    </v>
          </cell>
          <cell r="D3688" t="str">
            <v>CR</v>
          </cell>
          <cell r="E3688" t="str">
            <v>4,43</v>
          </cell>
        </row>
        <row r="3689">
          <cell r="A3689">
            <v>4307</v>
          </cell>
          <cell r="B3689" t="str">
            <v>PLACA DE VENTILACAO PARA TELHA DE FIBROCIMENTO, CANALETE 90 OU KALHETAO</v>
          </cell>
          <cell r="C3689" t="str">
            <v xml:space="preserve">UN    </v>
          </cell>
          <cell r="D3689" t="str">
            <v>CR</v>
          </cell>
          <cell r="E3689" t="str">
            <v>7,58</v>
          </cell>
        </row>
        <row r="3690">
          <cell r="A3690">
            <v>10850</v>
          </cell>
          <cell r="B3690" t="str">
            <v>PLACA NUMERACAO RESIDENCIAL EM CHAPA GALVANIZADA ESMALTADA 12 X 18 CM</v>
          </cell>
          <cell r="C3690" t="str">
            <v xml:space="preserve">UN    </v>
          </cell>
          <cell r="D3690" t="str">
            <v>AS</v>
          </cell>
          <cell r="E3690" t="str">
            <v>33,75</v>
          </cell>
        </row>
        <row r="3691">
          <cell r="A3691">
            <v>42438</v>
          </cell>
          <cell r="B3691" t="str">
            <v>PLACA ORIENTATIVA SOBRE EXERCÍCIOS, 2,00M X 1,00M, EM TUBO DE ACO CARBONO, PINTURA NO PROCESSO ELETROSTATICO - PARA ACADEMIA AO AR LIVRE / ACADEMIA DA TERCEIRA IDADE - ATI</v>
          </cell>
          <cell r="C3691" t="str">
            <v xml:space="preserve">UN    </v>
          </cell>
          <cell r="D3691" t="str">
            <v>AS</v>
          </cell>
          <cell r="E3691" t="str">
            <v>1.657,13</v>
          </cell>
        </row>
        <row r="3692">
          <cell r="A3692">
            <v>4792</v>
          </cell>
          <cell r="B3692" t="str">
            <v>PLACA VINILICA SEMIFLEXIVEL PARA PISOS, E = 3,2 MM, 30 X 30 CM (SEM COLOCACAO)</v>
          </cell>
          <cell r="C3692" t="str">
            <v xml:space="preserve">M2    </v>
          </cell>
          <cell r="D3692" t="str">
            <v>CR</v>
          </cell>
          <cell r="E3692" t="str">
            <v>124,57</v>
          </cell>
        </row>
        <row r="3693">
          <cell r="A3693">
            <v>4790</v>
          </cell>
          <cell r="B3693" t="str">
            <v>PLACA VINILICA SEMIFLEXIVEL PARA REVESTIMENTO DE PISOS E PAREDES, E = 2 MM (SEM COLOCACAO)</v>
          </cell>
          <cell r="C3693" t="str">
            <v xml:space="preserve">M2    </v>
          </cell>
          <cell r="D3693" t="str">
            <v xml:space="preserve">C </v>
          </cell>
          <cell r="E3693" t="str">
            <v>74,90</v>
          </cell>
        </row>
        <row r="3694">
          <cell r="A3694">
            <v>40671</v>
          </cell>
          <cell r="B3694" t="str">
            <v>PLACA/PISO DE CONCRETO POROSO/ PAVIMENTO PERMEAVEL/BLOCO DRENANTE DE CONCRETO, 40 CM X 40 CM, E = 6 CM, COR NATURAL</v>
          </cell>
          <cell r="C3694" t="str">
            <v xml:space="preserve">M2    </v>
          </cell>
          <cell r="D3694" t="str">
            <v>CR</v>
          </cell>
          <cell r="E3694" t="str">
            <v>52,41</v>
          </cell>
        </row>
        <row r="3695">
          <cell r="A3695">
            <v>7552</v>
          </cell>
          <cell r="B3695" t="str">
            <v>PLACA/TAMPA CEGA EM LATAO ESCOVADO PARA CONDULETE EM LIGA DE ALUMINIO 4 X 4"</v>
          </cell>
          <cell r="C3695" t="str">
            <v xml:space="preserve">UN    </v>
          </cell>
          <cell r="D3695" t="str">
            <v>CR</v>
          </cell>
          <cell r="E3695" t="str">
            <v>10,85</v>
          </cell>
        </row>
        <row r="3696">
          <cell r="A3696">
            <v>4893</v>
          </cell>
          <cell r="B3696" t="str">
            <v>PLUG OU BUJAO DE FERRO GALVANIZADO, DE 1 1/2"</v>
          </cell>
          <cell r="C3696" t="str">
            <v xml:space="preserve">UN    </v>
          </cell>
          <cell r="D3696" t="str">
            <v>CR</v>
          </cell>
          <cell r="E3696" t="str">
            <v>8,16</v>
          </cell>
        </row>
        <row r="3697">
          <cell r="A3697">
            <v>4894</v>
          </cell>
          <cell r="B3697" t="str">
            <v>PLUG OU BUJAO DE FERRO GALVANIZADO, DE 1 1/4"</v>
          </cell>
          <cell r="C3697" t="str">
            <v xml:space="preserve">UN    </v>
          </cell>
          <cell r="D3697" t="str">
            <v>CR</v>
          </cell>
          <cell r="E3697" t="str">
            <v>7,00</v>
          </cell>
        </row>
        <row r="3698">
          <cell r="A3698">
            <v>4888</v>
          </cell>
          <cell r="B3698" t="str">
            <v>PLUG OU BUJAO DE FERRO GALVANIZADO, DE 1/2"</v>
          </cell>
          <cell r="C3698" t="str">
            <v xml:space="preserve">UN    </v>
          </cell>
          <cell r="D3698" t="str">
            <v>CR</v>
          </cell>
          <cell r="E3698" t="str">
            <v>2,38</v>
          </cell>
        </row>
        <row r="3699">
          <cell r="A3699">
            <v>4890</v>
          </cell>
          <cell r="B3699" t="str">
            <v>PLUG OU BUJAO DE FERRO GALVANIZADO, DE 1"</v>
          </cell>
          <cell r="C3699" t="str">
            <v xml:space="preserve">UN    </v>
          </cell>
          <cell r="D3699" t="str">
            <v>CR</v>
          </cell>
          <cell r="E3699" t="str">
            <v>4,48</v>
          </cell>
        </row>
        <row r="3700">
          <cell r="A3700">
            <v>12411</v>
          </cell>
          <cell r="B3700" t="str">
            <v>PLUG OU BUJAO DE FERRO GALVANIZADO, DE 2 1/2"</v>
          </cell>
          <cell r="C3700" t="str">
            <v xml:space="preserve">UN    </v>
          </cell>
          <cell r="D3700" t="str">
            <v>CR</v>
          </cell>
          <cell r="E3700" t="str">
            <v>24,12</v>
          </cell>
        </row>
        <row r="3701">
          <cell r="A3701">
            <v>4891</v>
          </cell>
          <cell r="B3701" t="str">
            <v>PLUG OU BUJAO DE FERRO GALVANIZADO, DE 2"</v>
          </cell>
          <cell r="C3701" t="str">
            <v xml:space="preserve">UN    </v>
          </cell>
          <cell r="D3701" t="str">
            <v>CR</v>
          </cell>
          <cell r="E3701" t="str">
            <v>12,06</v>
          </cell>
        </row>
        <row r="3702">
          <cell r="A3702">
            <v>4889</v>
          </cell>
          <cell r="B3702" t="str">
            <v>PLUG OU BUJAO DE FERRO GALVANIZADO, DE 3/4"</v>
          </cell>
          <cell r="C3702" t="str">
            <v xml:space="preserve">UN    </v>
          </cell>
          <cell r="D3702" t="str">
            <v>CR</v>
          </cell>
          <cell r="E3702" t="str">
            <v>3,22</v>
          </cell>
        </row>
        <row r="3703">
          <cell r="A3703">
            <v>4892</v>
          </cell>
          <cell r="B3703" t="str">
            <v>PLUG OU BUJAO DE FERRO GALVANIZADO, DE 3"</v>
          </cell>
          <cell r="C3703" t="str">
            <v xml:space="preserve">UN    </v>
          </cell>
          <cell r="D3703" t="str">
            <v>CR</v>
          </cell>
          <cell r="E3703" t="str">
            <v>33,78</v>
          </cell>
        </row>
        <row r="3704">
          <cell r="A3704">
            <v>12412</v>
          </cell>
          <cell r="B3704" t="str">
            <v>PLUG OU BUJAO DE FERRO GALVANIZADO, DE 4"</v>
          </cell>
          <cell r="C3704" t="str">
            <v xml:space="preserve">UN    </v>
          </cell>
          <cell r="D3704" t="str">
            <v>CR</v>
          </cell>
          <cell r="E3704" t="str">
            <v>62,78</v>
          </cell>
        </row>
        <row r="3705">
          <cell r="A3705">
            <v>11073</v>
          </cell>
          <cell r="B3705" t="str">
            <v>PLUG PVC P/ ESG PREDIAL  75MM</v>
          </cell>
          <cell r="C3705" t="str">
            <v xml:space="preserve">UN    </v>
          </cell>
          <cell r="D3705" t="str">
            <v>CR</v>
          </cell>
          <cell r="E3705" t="str">
            <v>4,45</v>
          </cell>
        </row>
        <row r="3706">
          <cell r="A3706">
            <v>11071</v>
          </cell>
          <cell r="B3706" t="str">
            <v>PLUG PVC P/ ESG PREDIAL 100MM</v>
          </cell>
          <cell r="C3706" t="str">
            <v xml:space="preserve">UN    </v>
          </cell>
          <cell r="D3706" t="str">
            <v>CR</v>
          </cell>
          <cell r="E3706" t="str">
            <v>7,22</v>
          </cell>
        </row>
        <row r="3707">
          <cell r="A3707">
            <v>11072</v>
          </cell>
          <cell r="B3707" t="str">
            <v>PLUG PVC P/ ESG PREDIAL 50MM</v>
          </cell>
          <cell r="C3707" t="str">
            <v xml:space="preserve">UN    </v>
          </cell>
          <cell r="D3707" t="str">
            <v>CR</v>
          </cell>
          <cell r="E3707" t="str">
            <v>2,52</v>
          </cell>
        </row>
        <row r="3708">
          <cell r="A3708">
            <v>4895</v>
          </cell>
          <cell r="B3708" t="str">
            <v>PLUG PVC ROSCAVEL,  1/2",  AGUA FRIA PREDIAL (NBR 5648)</v>
          </cell>
          <cell r="C3708" t="str">
            <v xml:space="preserve">UN    </v>
          </cell>
          <cell r="D3708" t="str">
            <v>CR</v>
          </cell>
          <cell r="E3708" t="str">
            <v>0,57</v>
          </cell>
        </row>
        <row r="3709">
          <cell r="A3709">
            <v>4907</v>
          </cell>
          <cell r="B3709" t="str">
            <v>PLUG PVC,  JE, DN 100 MM, PARA REDE COLETORA ESGOTO (NBR 10569)</v>
          </cell>
          <cell r="C3709" t="str">
            <v xml:space="preserve">UN    </v>
          </cell>
          <cell r="D3709" t="str">
            <v>AS</v>
          </cell>
          <cell r="E3709" t="str">
            <v>32,92</v>
          </cell>
        </row>
        <row r="3710">
          <cell r="A3710">
            <v>4902</v>
          </cell>
          <cell r="B3710" t="str">
            <v>PLUG PVC, JE, DN 150 MM, PARA REDE COLETORA ESGOTO (NBR 10569)</v>
          </cell>
          <cell r="C3710" t="str">
            <v xml:space="preserve">UN    </v>
          </cell>
          <cell r="D3710" t="str">
            <v>AS</v>
          </cell>
          <cell r="E3710" t="str">
            <v>74,52</v>
          </cell>
        </row>
        <row r="3711">
          <cell r="A3711">
            <v>4908</v>
          </cell>
          <cell r="B3711" t="str">
            <v>PLUG PVC, JE, DN 200 MM, PARA REDE COLETORA ESGOTO (NBR 10569)</v>
          </cell>
          <cell r="C3711" t="str">
            <v xml:space="preserve">UN    </v>
          </cell>
          <cell r="D3711" t="str">
            <v>AS</v>
          </cell>
          <cell r="E3711" t="str">
            <v>151,32</v>
          </cell>
        </row>
        <row r="3712">
          <cell r="A3712">
            <v>4909</v>
          </cell>
          <cell r="B3712" t="str">
            <v>PLUG PVC, JE, DN 250 MM, PARA REDE COLETORA ESGOTO (NBR 10569)</v>
          </cell>
          <cell r="C3712" t="str">
            <v xml:space="preserve">UN    </v>
          </cell>
          <cell r="D3712" t="str">
            <v>AS</v>
          </cell>
          <cell r="E3712" t="str">
            <v>292,23</v>
          </cell>
        </row>
        <row r="3713">
          <cell r="A3713">
            <v>4903</v>
          </cell>
          <cell r="B3713" t="str">
            <v>PLUG PVC, JE, DN 350 MM, PARA REDE COLETORA ESGOTO (NBR 10569)</v>
          </cell>
          <cell r="C3713" t="str">
            <v xml:space="preserve">UN    </v>
          </cell>
          <cell r="D3713" t="str">
            <v>AS</v>
          </cell>
          <cell r="E3713" t="str">
            <v>859,28</v>
          </cell>
        </row>
        <row r="3714">
          <cell r="A3714">
            <v>4897</v>
          </cell>
          <cell r="B3714" t="str">
            <v>PLUG PVC, ROSCAVEL 1", PARA AGUA FRIA PREDIAL</v>
          </cell>
          <cell r="C3714" t="str">
            <v xml:space="preserve">UN    </v>
          </cell>
          <cell r="D3714" t="str">
            <v>CR</v>
          </cell>
          <cell r="E3714" t="str">
            <v>2,43</v>
          </cell>
        </row>
        <row r="3715">
          <cell r="A3715">
            <v>4896</v>
          </cell>
          <cell r="B3715" t="str">
            <v>PLUG PVC, ROSCAVEL 3/4", PARA  AGUA FRIA PREDIAL</v>
          </cell>
          <cell r="C3715" t="str">
            <v xml:space="preserve">UN    </v>
          </cell>
          <cell r="D3715" t="str">
            <v>CR</v>
          </cell>
          <cell r="E3715" t="str">
            <v>0,87</v>
          </cell>
        </row>
        <row r="3716">
          <cell r="A3716">
            <v>4900</v>
          </cell>
          <cell r="B3716" t="str">
            <v>PLUG PVC, ROSCAVEL, 1 1/2",  AGUA FRIA PREDIAL</v>
          </cell>
          <cell r="C3716" t="str">
            <v xml:space="preserve">UN    </v>
          </cell>
          <cell r="D3716" t="str">
            <v>CR</v>
          </cell>
          <cell r="E3716" t="str">
            <v>7,25</v>
          </cell>
        </row>
        <row r="3717">
          <cell r="A3717">
            <v>4898</v>
          </cell>
          <cell r="B3717" t="str">
            <v>PLUG PVC, ROSCAVEL, 1 1/4",  AGUA FRIA PREDIAL</v>
          </cell>
          <cell r="C3717" t="str">
            <v xml:space="preserve">UN    </v>
          </cell>
          <cell r="D3717" t="str">
            <v>CR</v>
          </cell>
          <cell r="E3717" t="str">
            <v>2,71</v>
          </cell>
        </row>
        <row r="3718">
          <cell r="A3718">
            <v>4899</v>
          </cell>
          <cell r="B3718" t="str">
            <v>PLUG PVC, ROSCAVEL, 2",  AGUA FRIA PREDIAL</v>
          </cell>
          <cell r="C3718" t="str">
            <v xml:space="preserve">UN    </v>
          </cell>
          <cell r="D3718" t="str">
            <v>CR</v>
          </cell>
          <cell r="E3718" t="str">
            <v>9,95</v>
          </cell>
        </row>
        <row r="3719">
          <cell r="A3719">
            <v>11096</v>
          </cell>
          <cell r="B3719" t="str">
            <v>PO DE MARMORE (POSTO PEDREIRA/FORNECEDOR, SEM FRETE)</v>
          </cell>
          <cell r="C3719" t="str">
            <v xml:space="preserve">KG    </v>
          </cell>
          <cell r="D3719" t="str">
            <v>CR</v>
          </cell>
          <cell r="E3719" t="str">
            <v>0,29</v>
          </cell>
        </row>
        <row r="3720">
          <cell r="A3720">
            <v>4741</v>
          </cell>
          <cell r="B3720" t="str">
            <v>PO DE PEDRA (POSTO PEDREIRA/FORNECEDOR, SEM FRETE)</v>
          </cell>
          <cell r="C3720" t="str">
            <v xml:space="preserve">M3    </v>
          </cell>
          <cell r="D3720" t="str">
            <v>CR</v>
          </cell>
          <cell r="E3720" t="str">
            <v>53,74</v>
          </cell>
        </row>
        <row r="3721">
          <cell r="A3721">
            <v>4752</v>
          </cell>
          <cell r="B3721" t="str">
            <v>POCEIRO / ESCAVADOR DE VALAS E TUBULOES</v>
          </cell>
          <cell r="C3721" t="str">
            <v xml:space="preserve">H     </v>
          </cell>
          <cell r="D3721" t="str">
            <v>CR</v>
          </cell>
          <cell r="E3721" t="str">
            <v>13,59</v>
          </cell>
        </row>
        <row r="3722">
          <cell r="A3722">
            <v>41091</v>
          </cell>
          <cell r="B3722" t="str">
            <v>POCEIRO / ESCAVADOR DE VALAS E TUBULOES (MENSALISTA)</v>
          </cell>
          <cell r="C3722" t="str">
            <v xml:space="preserve">MES   </v>
          </cell>
          <cell r="D3722" t="str">
            <v>CR</v>
          </cell>
          <cell r="E3722" t="str">
            <v>2.396,88</v>
          </cell>
        </row>
        <row r="3723">
          <cell r="A3723">
            <v>13954</v>
          </cell>
          <cell r="B3723" t="str">
            <v>POLIDORA DE PISO (POLITRIZ) ELETRICA, MOTOR MONOFASICO DE 4 HP, PESO DE 100 KG, DIAMETRO DO TRABALHO DE 450 MM</v>
          </cell>
          <cell r="C3723" t="str">
            <v xml:space="preserve">UN    </v>
          </cell>
          <cell r="D3723" t="str">
            <v>AS</v>
          </cell>
          <cell r="E3723" t="str">
            <v>6.328,18</v>
          </cell>
        </row>
        <row r="3724">
          <cell r="A3724">
            <v>3411</v>
          </cell>
          <cell r="B3724" t="str">
            <v>POLIESTIRENO EXPANDIDO/EPS (ISOPOR), PEROLAS, PARA CONCRETO LEVE</v>
          </cell>
          <cell r="C3724" t="str">
            <v xml:space="preserve">KG    </v>
          </cell>
          <cell r="D3724" t="str">
            <v>AS</v>
          </cell>
          <cell r="E3724" t="str">
            <v>53,37</v>
          </cell>
        </row>
        <row r="3725">
          <cell r="A3725">
            <v>39995</v>
          </cell>
          <cell r="B3725" t="str">
            <v>POLIESTIRENO EXPANDIDO/EPS (ISOPOR), TIPO 2F, BLOCO</v>
          </cell>
          <cell r="C3725" t="str">
            <v xml:space="preserve">M3    </v>
          </cell>
          <cell r="D3725" t="str">
            <v>AS</v>
          </cell>
          <cell r="E3725" t="str">
            <v>410,62</v>
          </cell>
        </row>
        <row r="3726">
          <cell r="A3726">
            <v>11615</v>
          </cell>
          <cell r="B3726" t="str">
            <v>POLIESTIRENO EXPANDIDO/EPS (ISOPOR), TIPO 2F, PLACA, ISOLAMENTO TERMOACUSTICO, E = 10 MM, 1000 X 500 MM</v>
          </cell>
          <cell r="C3726" t="str">
            <v xml:space="preserve">M2    </v>
          </cell>
          <cell r="D3726" t="str">
            <v>AS</v>
          </cell>
          <cell r="E3726" t="str">
            <v>3,48</v>
          </cell>
        </row>
        <row r="3727">
          <cell r="A3727">
            <v>3408</v>
          </cell>
          <cell r="B3727" t="str">
            <v>POLIESTIRENO EXPANDIDO/EPS (ISOPOR), TIPO 2F, PLACA, ISOLAMENTO TERMOACUSTICO, E = 20 MM, 1000 X 500 MM</v>
          </cell>
          <cell r="C3727" t="str">
            <v xml:space="preserve">M2    </v>
          </cell>
          <cell r="D3727" t="str">
            <v>AS</v>
          </cell>
          <cell r="E3727" t="str">
            <v>9,25</v>
          </cell>
        </row>
        <row r="3728">
          <cell r="A3728">
            <v>3409</v>
          </cell>
          <cell r="B3728" t="str">
            <v>POLIESTIRENO EXPANDIDO/EPS (ISOPOR), TIPO 2F, PLACA, ISOLAMENTO TERMOACUSTICO, E = 50 MM, 1000 X 500 MM</v>
          </cell>
          <cell r="C3728" t="str">
            <v xml:space="preserve">M2    </v>
          </cell>
          <cell r="D3728" t="str">
            <v>AS</v>
          </cell>
          <cell r="E3728" t="str">
            <v>23,12</v>
          </cell>
        </row>
        <row r="3729">
          <cell r="A3729">
            <v>11427</v>
          </cell>
          <cell r="B3729" t="str">
            <v>POLVORA NEGRA</v>
          </cell>
          <cell r="C3729" t="str">
            <v xml:space="preserve">KG    </v>
          </cell>
          <cell r="D3729" t="str">
            <v>AS</v>
          </cell>
          <cell r="E3729" t="str">
            <v>76,66</v>
          </cell>
        </row>
        <row r="3730">
          <cell r="A3730">
            <v>4491</v>
          </cell>
          <cell r="B3730" t="str">
            <v>PONTALETE *7,5 X 7,5* CM EM PINUS, MISTA OU EQUIVALENTE DA REGIAO - BRUTA</v>
          </cell>
          <cell r="C3730" t="str">
            <v xml:space="preserve">M     </v>
          </cell>
          <cell r="D3730" t="str">
            <v>CR</v>
          </cell>
          <cell r="E3730" t="str">
            <v>4,63</v>
          </cell>
        </row>
        <row r="3731">
          <cell r="A3731">
            <v>2745</v>
          </cell>
          <cell r="B3731" t="str">
            <v>PONTALETE ROLIÇO SEM TRATAMENTO, D = 8 A 11 CM, H = 3 M, EM EUCALIPTO OU EQUIVALENTE DA REGIAO - BRUTA (PARA ESCORAMENTO)</v>
          </cell>
          <cell r="C3731" t="str">
            <v xml:space="preserve">M     </v>
          </cell>
          <cell r="D3731" t="str">
            <v>CR</v>
          </cell>
          <cell r="E3731" t="str">
            <v>4,09</v>
          </cell>
        </row>
        <row r="3732">
          <cell r="A3732">
            <v>14439</v>
          </cell>
          <cell r="B3732" t="str">
            <v>PONTALETE ROLIÇO SEM TRATAMENTO, D = 8 A 11 CM, H = 6 M, EM EUCALIPTO OU EQUIVALENTE DA REGIAO - BRUTA (PARA ESCORAMENTO)</v>
          </cell>
          <cell r="C3732" t="str">
            <v xml:space="preserve">M     </v>
          </cell>
          <cell r="D3732" t="str">
            <v>CR</v>
          </cell>
          <cell r="E3732" t="str">
            <v>5,07</v>
          </cell>
        </row>
        <row r="3733">
          <cell r="A3733">
            <v>26022</v>
          </cell>
          <cell r="B3733" t="str">
            <v>PONTEIRO PARA MARTELO ROMPEDOR, DIAMETRO = *28* MM, COMPRIMENTO = *520* MM, ENCAIXE SEXTAVADO</v>
          </cell>
          <cell r="C3733" t="str">
            <v xml:space="preserve">UN    </v>
          </cell>
          <cell r="D3733" t="str">
            <v>CR</v>
          </cell>
          <cell r="E3733" t="str">
            <v>120,23</v>
          </cell>
        </row>
        <row r="3734">
          <cell r="A3734">
            <v>421</v>
          </cell>
          <cell r="B3734" t="str">
            <v>PORCA OLHAL EM ACO GALVANIZADO, DIAMETRO NOMINAL DE 16 MM</v>
          </cell>
          <cell r="C3734" t="str">
            <v xml:space="preserve">UN    </v>
          </cell>
          <cell r="D3734" t="str">
            <v>AS</v>
          </cell>
          <cell r="E3734" t="str">
            <v>11,67</v>
          </cell>
        </row>
        <row r="3735">
          <cell r="A3735">
            <v>12362</v>
          </cell>
          <cell r="B3735" t="str">
            <v>PORCA OLHAL EM ACO GALVANIZADO, ESPESSURA 16MM, ABERTURA 21MM</v>
          </cell>
          <cell r="C3735" t="str">
            <v xml:space="preserve">UN    </v>
          </cell>
          <cell r="D3735" t="str">
            <v>CR</v>
          </cell>
          <cell r="E3735" t="str">
            <v>16,52</v>
          </cell>
        </row>
        <row r="3736">
          <cell r="A3736">
            <v>14148</v>
          </cell>
          <cell r="B3736" t="str">
            <v>PORCA UNIAO/JUNCAO ZINCADA SEXTAVADA 1/4 ", CHAVE 7/16 ", COMPRIMENTO = 25 MM</v>
          </cell>
          <cell r="C3736" t="str">
            <v xml:space="preserve">UN    </v>
          </cell>
          <cell r="D3736" t="str">
            <v>AS</v>
          </cell>
          <cell r="E3736" t="str">
            <v>0,87</v>
          </cell>
        </row>
        <row r="3737">
          <cell r="A3737">
            <v>4341</v>
          </cell>
          <cell r="B3737" t="str">
            <v>PORCA ZINCADA, QUADRADA, DIAMETRO 3/8"</v>
          </cell>
          <cell r="C3737" t="str">
            <v xml:space="preserve">UN    </v>
          </cell>
          <cell r="D3737" t="str">
            <v>AS</v>
          </cell>
          <cell r="E3737" t="str">
            <v>0,52</v>
          </cell>
        </row>
        <row r="3738">
          <cell r="A3738">
            <v>4337</v>
          </cell>
          <cell r="B3738" t="str">
            <v>PORCA ZINCADA, QUADRADA, DIAMETRO 5/8"</v>
          </cell>
          <cell r="C3738" t="str">
            <v xml:space="preserve">UN    </v>
          </cell>
          <cell r="D3738" t="str">
            <v>AS</v>
          </cell>
          <cell r="E3738" t="str">
            <v>1,31</v>
          </cell>
        </row>
        <row r="3739">
          <cell r="A3739">
            <v>4339</v>
          </cell>
          <cell r="B3739" t="str">
            <v>PORCA ZINCADA, SEXTAVADA, DIAMETRO 1/2"</v>
          </cell>
          <cell r="C3739" t="str">
            <v xml:space="preserve">UN    </v>
          </cell>
          <cell r="D3739" t="str">
            <v>AS</v>
          </cell>
          <cell r="E3739" t="str">
            <v>0,27</v>
          </cell>
        </row>
        <row r="3740">
          <cell r="A3740">
            <v>39997</v>
          </cell>
          <cell r="B3740" t="str">
            <v>PORCA ZINCADA, SEXTAVADA, DIAMETRO 1/4"</v>
          </cell>
          <cell r="C3740" t="str">
            <v xml:space="preserve">UN    </v>
          </cell>
          <cell r="D3740" t="str">
            <v>AS</v>
          </cell>
          <cell r="E3740" t="str">
            <v>0,15</v>
          </cell>
        </row>
        <row r="3741">
          <cell r="A3741">
            <v>11971</v>
          </cell>
          <cell r="B3741" t="str">
            <v>PORCA ZINCADA, SEXTAVADA, DIAMETRO 1"</v>
          </cell>
          <cell r="C3741" t="str">
            <v xml:space="preserve">UN    </v>
          </cell>
          <cell r="D3741" t="str">
            <v>AS</v>
          </cell>
          <cell r="E3741" t="str">
            <v>2,17</v>
          </cell>
        </row>
        <row r="3742">
          <cell r="A3742">
            <v>4342</v>
          </cell>
          <cell r="B3742" t="str">
            <v>PORCA ZINCADA, SEXTAVADA, DIAMETRO 3/8"</v>
          </cell>
          <cell r="C3742" t="str">
            <v xml:space="preserve">UN    </v>
          </cell>
          <cell r="D3742" t="str">
            <v>AS</v>
          </cell>
          <cell r="E3742" t="str">
            <v>0,11</v>
          </cell>
        </row>
        <row r="3743">
          <cell r="A3743">
            <v>4330</v>
          </cell>
          <cell r="B3743" t="str">
            <v>PORCA ZINCADA, SEXTAVADA, DIAMETRO 5/16"</v>
          </cell>
          <cell r="C3743" t="str">
            <v xml:space="preserve">UN    </v>
          </cell>
          <cell r="D3743" t="str">
            <v>AS</v>
          </cell>
          <cell r="E3743" t="str">
            <v>0,07</v>
          </cell>
        </row>
        <row r="3744">
          <cell r="A3744">
            <v>4340</v>
          </cell>
          <cell r="B3744" t="str">
            <v>PORCA ZINCADA, SEXTAVADA, DIAMETRO 5/8"</v>
          </cell>
          <cell r="C3744" t="str">
            <v xml:space="preserve">UN    </v>
          </cell>
          <cell r="D3744" t="str">
            <v>AS</v>
          </cell>
          <cell r="E3744" t="str">
            <v>0,60</v>
          </cell>
        </row>
        <row r="3745">
          <cell r="A3745">
            <v>5088</v>
          </cell>
          <cell r="B3745" t="str">
            <v>PORTA CADEADO EM ACO GALVANIZADO, COMPRIMENTO DE 3  1/2"</v>
          </cell>
          <cell r="C3745" t="str">
            <v xml:space="preserve">UN    </v>
          </cell>
          <cell r="D3745" t="str">
            <v>CR</v>
          </cell>
          <cell r="E3745" t="str">
            <v>5,45</v>
          </cell>
        </row>
        <row r="3746">
          <cell r="A3746">
            <v>11154</v>
          </cell>
          <cell r="B3746" t="str">
            <v>PORTA CORTA-FOGO PARA SAIDA DE EMERGENCIA, COM FECHADURA, VAO LUZ DE 90 X 210 CM, CLASSE P-90 (NBR 11742)</v>
          </cell>
          <cell r="C3746" t="str">
            <v xml:space="preserve">UN    </v>
          </cell>
          <cell r="D3746" t="str">
            <v>CR</v>
          </cell>
          <cell r="E3746" t="str">
            <v>646,99</v>
          </cell>
        </row>
        <row r="3747">
          <cell r="A3747">
            <v>4989</v>
          </cell>
          <cell r="B3747" t="str">
            <v>PORTA DE ABRIR / GIRO, DE MADEIRA FOLHA MEDIA (NBR 15930) DE 1000 X 2100 MM, DE 35 MM A 40 MM DE ESPESSURA, NUCLEO SEMI-SOLIDO (SARRAFEADO), CAPA LISA EM HDF, ACABAMENTO EM LAMINADO NATURAL PARA VERNIZ</v>
          </cell>
          <cell r="C3747" t="str">
            <v xml:space="preserve">UN    </v>
          </cell>
          <cell r="D3747" t="str">
            <v>CR</v>
          </cell>
          <cell r="E3747" t="str">
            <v>215,63</v>
          </cell>
        </row>
        <row r="3748">
          <cell r="A3748">
            <v>4982</v>
          </cell>
          <cell r="B3748" t="str">
            <v>PORTA DE ABRIR / GIRO, DE MADEIRA FOLHA MEDIA (NBR 15930) DE 1000 X 2100 MM, DE 35 MM A 40 MM DE ESPESSURA, NUCLEO SEMI-SOLIDO (SARRAFEADO), CAPA LISA EM HDF, ACABAMENTO EM PRIMER PARA PINTURA</v>
          </cell>
          <cell r="C3748" t="str">
            <v xml:space="preserve">UN    </v>
          </cell>
          <cell r="D3748" t="str">
            <v>CR</v>
          </cell>
          <cell r="E3748" t="str">
            <v>202,25</v>
          </cell>
        </row>
        <row r="3749">
          <cell r="A3749">
            <v>4962</v>
          </cell>
          <cell r="B3749" t="str">
            <v>PORTA DE ABRIR / GIRO, DE MADEIRA FOLHA MEDIA (NBR 15930) DE 700 X 2100 MM, DE 35 MM A 40 MM DE ESPESSURA, NUCLEO SEMI-SOLIDO (SARRAFEADO), CAPA FRISADA EM HDF, ACABAMENTO MELAMINICO EM PADRAO MADEIRA</v>
          </cell>
          <cell r="C3749" t="str">
            <v xml:space="preserve">UN    </v>
          </cell>
          <cell r="D3749" t="str">
            <v>CR</v>
          </cell>
          <cell r="E3749" t="str">
            <v>159,50</v>
          </cell>
        </row>
        <row r="3750">
          <cell r="A3750">
            <v>4981</v>
          </cell>
          <cell r="B3750" t="str">
            <v>PORTA DE ABRIR / GIRO, DE MADEIRA FOLHA MEDIA (NBR 15930) DE 700 X 2100 MM, DE 35 MM A 40 MM DE ESPESSURA, NUCLEO SEMI-SOLIDO (SARRAFEADO), CAPA LISA EM HDF, ACABAMENTO EM LAMINADO NATURAL PARA VERNIZ</v>
          </cell>
          <cell r="C3750" t="str">
            <v xml:space="preserve">UN    </v>
          </cell>
          <cell r="D3750" t="str">
            <v xml:space="preserve">C </v>
          </cell>
          <cell r="E3750" t="str">
            <v>142,00</v>
          </cell>
        </row>
        <row r="3751">
          <cell r="A3751">
            <v>4964</v>
          </cell>
          <cell r="B3751" t="str">
            <v>PORTA DE ABRIR / GIRO, DE MADEIRA FOLHA MEDIA (NBR 15930) DE 800 X 2100 MM, DE 35 MM A 40 MM DE ESPESSURA, NUCLEO SEMI-SOLIDO (SARRAFEADO), CAPA FRISADA EM HDF, ACABAMENTO MELAMINICO EM PADRAO MADEIRA</v>
          </cell>
          <cell r="C3751" t="str">
            <v xml:space="preserve">UN    </v>
          </cell>
          <cell r="D3751" t="str">
            <v>CR</v>
          </cell>
          <cell r="E3751" t="str">
            <v>180,14</v>
          </cell>
        </row>
        <row r="3752">
          <cell r="A3752">
            <v>4992</v>
          </cell>
          <cell r="B3752" t="str">
            <v>PORTA DE ABRIR / GIRO, DE MADEIRA FOLHA MEDIA (NBR 15930) DE 800 X 2100 MM, DE 35 MM A 40 MM DE ESPESSURA, NUCLEO SEMI-SOLIDO (SARRAFEADO), CAPA LISA EM HDF, ACABAMENTO EM LAMINADO NATURAL PARA VERNIZ</v>
          </cell>
          <cell r="C3752" t="str">
            <v xml:space="preserve">UN    </v>
          </cell>
          <cell r="D3752" t="str">
            <v>CR</v>
          </cell>
          <cell r="E3752" t="str">
            <v>175,97</v>
          </cell>
        </row>
        <row r="3753">
          <cell r="A3753">
            <v>4987</v>
          </cell>
          <cell r="B3753" t="str">
            <v>PORTA DE ABRIR / GIRO, DE MADEIRA FOLHA MEDIA (NBR 15930) DE 900 X 2100 MM, DE 35 MM A 40 MM DE ESPESSURA, NUCLEO SEMI-SOLIDO (SARRAFEADO), CAPA LISA EM HDF, ACABAMENTO EM LAMINADO NATURAL PARA VERNIZ</v>
          </cell>
          <cell r="C3753" t="str">
            <v xml:space="preserve">UN    </v>
          </cell>
          <cell r="D3753" t="str">
            <v>CR</v>
          </cell>
          <cell r="E3753" t="str">
            <v>201,32</v>
          </cell>
        </row>
        <row r="3754">
          <cell r="A3754">
            <v>39021</v>
          </cell>
          <cell r="B3754" t="str">
            <v>PORTA DE ABRIR EM ACO COM DIVISAO HORIZONTAL  PARA VIDROS, COM FUNDO ANTICORROSIVO/PRIMER DE PROTECAO, SEM GUARNICAO/ALIZAR/VISTA, VIDROS NAO INCLUSOS, 87 X 210 CM</v>
          </cell>
          <cell r="C3754" t="str">
            <v xml:space="preserve">UN    </v>
          </cell>
          <cell r="D3754" t="str">
            <v>CR</v>
          </cell>
          <cell r="E3754" t="str">
            <v>291,01</v>
          </cell>
        </row>
        <row r="3755">
          <cell r="A3755">
            <v>39022</v>
          </cell>
          <cell r="B3755" t="str">
            <v>PORTA DE ABRIR EM ACO TIPO VENEZIANA, COM FUNDO ANTICORROSIVO / PRIMER DE PROTECAO, SEM GUARNICAO/ALIZAR/VISTA, 87 X 210 CM</v>
          </cell>
          <cell r="C3755" t="str">
            <v xml:space="preserve">UN    </v>
          </cell>
          <cell r="D3755" t="str">
            <v xml:space="preserve">C </v>
          </cell>
          <cell r="E3755" t="str">
            <v>359,90</v>
          </cell>
        </row>
        <row r="3756">
          <cell r="A3756">
            <v>39024</v>
          </cell>
          <cell r="B3756" t="str">
            <v>PORTA DE ABRIR EM ALUMINIO COM DIVISAO HORIZONTAL  PARA VIDROS,  ACABAMENTO ANODIZADO NATURAL, VIDROS INCLUSOS, SEM GUARNICAO/ALIZAR/VISTA , 87 X 210 CM</v>
          </cell>
          <cell r="C3756" t="str">
            <v xml:space="preserve">UN    </v>
          </cell>
          <cell r="D3756" t="str">
            <v>CR</v>
          </cell>
          <cell r="E3756" t="str">
            <v>899,45</v>
          </cell>
        </row>
        <row r="3757">
          <cell r="A3757">
            <v>4914</v>
          </cell>
          <cell r="B3757" t="str">
            <v>PORTA DE ABRIR EM ALUMINIO COM LAMBRI HORIZONTAL/LAMINADA, ACABAMENTO ANODIZADO NATURAL, SEM GUARNICAO/ALIZAR/VISTA</v>
          </cell>
          <cell r="C3757" t="str">
            <v xml:space="preserve">M2    </v>
          </cell>
          <cell r="D3757" t="str">
            <v>CR</v>
          </cell>
          <cell r="E3757" t="str">
            <v>729,30</v>
          </cell>
        </row>
        <row r="3758">
          <cell r="A3758">
            <v>4917</v>
          </cell>
          <cell r="B3758" t="str">
            <v>PORTA DE ABRIR EM ALUMINIO TIPO VENEZIANA, ACABAMENTO ANODIZADO NATURAL, SEM GUARNICAO/ALIZAR/VISTA</v>
          </cell>
          <cell r="C3758" t="str">
            <v xml:space="preserve">M2    </v>
          </cell>
          <cell r="D3758" t="str">
            <v xml:space="preserve">C </v>
          </cell>
          <cell r="E3758" t="str">
            <v>503,66</v>
          </cell>
        </row>
        <row r="3759">
          <cell r="A3759">
            <v>39025</v>
          </cell>
          <cell r="B3759" t="str">
            <v>PORTA DE ABRIR EM ALUMINIO TIPO VENEZIANA, ACABAMENTO ANODIZADO NATURAL, SEM GUARNICAO/ALIZAR/VISTA, 87 X 210 CM</v>
          </cell>
          <cell r="C3759" t="str">
            <v xml:space="preserve">UN    </v>
          </cell>
          <cell r="D3759" t="str">
            <v>CR</v>
          </cell>
          <cell r="E3759" t="str">
            <v>922,29</v>
          </cell>
        </row>
        <row r="3760">
          <cell r="A3760">
            <v>4930</v>
          </cell>
          <cell r="B3760" t="str">
            <v>PORTA DE ABRIR EM GRADIL COM BARRA CHATA 3 CM X 1/4", COM REQUADRO E GUARNICAO - COMPLETO - ACABAMENTO NATURAL</v>
          </cell>
          <cell r="C3760" t="str">
            <v xml:space="preserve">M2    </v>
          </cell>
          <cell r="D3760" t="str">
            <v>CR</v>
          </cell>
          <cell r="E3760" t="str">
            <v>312,76</v>
          </cell>
        </row>
        <row r="3761">
          <cell r="A3761">
            <v>4922</v>
          </cell>
          <cell r="B3761" t="str">
            <v>PORTA DE CORRER EM ALUMINIO, DUAS FOLHAS MOVEIS COM VIDRO, FECHADURA E PUXADOR EMBUTIDO, ACABAMENTO ANODIZADO NATURAL, SEM GUARNICAO/ALIZAR/VISTA</v>
          </cell>
          <cell r="C3761" t="str">
            <v xml:space="preserve">M2    </v>
          </cell>
          <cell r="D3761" t="str">
            <v>CR</v>
          </cell>
          <cell r="E3761" t="str">
            <v>467,19</v>
          </cell>
        </row>
        <row r="3762">
          <cell r="A3762">
            <v>4911</v>
          </cell>
          <cell r="B3762" t="str">
            <v>PORTA DE ENROLAR MANUAL COMPLETA, ARTICULADA RAIADA LARGA, EM ACO GALVANIZADO NATURAL, CHAPA NUMERO 24 (SEM INSTALACAO)</v>
          </cell>
          <cell r="C3762" t="str">
            <v xml:space="preserve">M2    </v>
          </cell>
          <cell r="D3762" t="str">
            <v>AS</v>
          </cell>
          <cell r="E3762" t="str">
            <v>415,52</v>
          </cell>
        </row>
        <row r="3763">
          <cell r="A3763">
            <v>37518</v>
          </cell>
          <cell r="B3763" t="str">
            <v>PORTA DE ENROLAR MANUAL COMPLETA, PERFIL MEIA CANA CEGA, EM ACO GALVANIZADO COM PINTURA ELETROSTATICA, CHAPA NUMERO 24 " (SEM INSTALACAO)</v>
          </cell>
          <cell r="C3763" t="str">
            <v xml:space="preserve">M2    </v>
          </cell>
          <cell r="D3763" t="str">
            <v>AS</v>
          </cell>
          <cell r="E3763" t="str">
            <v>675,22</v>
          </cell>
        </row>
        <row r="3764">
          <cell r="A3764">
            <v>4910</v>
          </cell>
          <cell r="B3764" t="str">
            <v>PORTA DE ENROLAR MANUAL COMPLETA, PERFIL MEIA CANA CEGA, EM ACO GALVANIZADO NATURAL, CHAPA NUMERO 24 (SEM INSTALACAO)</v>
          </cell>
          <cell r="C3764" t="str">
            <v xml:space="preserve">M2    </v>
          </cell>
          <cell r="D3764" t="str">
            <v>AS</v>
          </cell>
          <cell r="E3764" t="str">
            <v>569,22</v>
          </cell>
        </row>
        <row r="3765">
          <cell r="A3765">
            <v>4943</v>
          </cell>
          <cell r="B3765" t="str">
            <v>PORTA DE ENROLAR MANUAL COMPLETA, PERFIL MEIA CANA VAZADA TIJOLINHO, EM ACO GALVANIZADO NATURAL, CHAPA NUMERO 24 (SEM INSTALACAO)</v>
          </cell>
          <cell r="C3765" t="str">
            <v xml:space="preserve">M2    </v>
          </cell>
          <cell r="D3765" t="str">
            <v>AS</v>
          </cell>
          <cell r="E3765" t="str">
            <v>847,99</v>
          </cell>
        </row>
        <row r="3766">
          <cell r="A3766">
            <v>5002</v>
          </cell>
          <cell r="B3766" t="str">
            <v>PORTA DE MADEIRA QUADRICULADA PARA VIDRO, DE CORRER (EUCALIPTO OU EQUIVALENTE REGIONAL), E = *3,5* CM</v>
          </cell>
          <cell r="C3766" t="str">
            <v xml:space="preserve">M2    </v>
          </cell>
          <cell r="D3766" t="str">
            <v>AS</v>
          </cell>
          <cell r="E3766" t="str">
            <v>293,57</v>
          </cell>
        </row>
        <row r="3767">
          <cell r="A3767">
            <v>4977</v>
          </cell>
          <cell r="B3767" t="str">
            <v>PORTA DE MADEIRA TIPO VENEZIANA (EUCALIPTO OU EQUIVALENTE REGIONAL), E = *3,5* CM</v>
          </cell>
          <cell r="C3767" t="str">
            <v xml:space="preserve">M2    </v>
          </cell>
          <cell r="D3767" t="str">
            <v>AS</v>
          </cell>
          <cell r="E3767" t="str">
            <v>198,17</v>
          </cell>
        </row>
        <row r="3768">
          <cell r="A3768">
            <v>5028</v>
          </cell>
          <cell r="B3768" t="str">
            <v>PORTA DE MADEIRA-DE-LEI QUADRICULADA PARA VIDRO, DE CORRER (ANGELIM OU EQUIVALENTE REGIONAL), E = *3,5* CM</v>
          </cell>
          <cell r="C3768" t="str">
            <v xml:space="preserve">M2    </v>
          </cell>
          <cell r="D3768" t="str">
            <v>AS</v>
          </cell>
          <cell r="E3768" t="str">
            <v>484,90</v>
          </cell>
        </row>
        <row r="3769">
          <cell r="A3769">
            <v>4998</v>
          </cell>
          <cell r="B3769" t="str">
            <v>PORTA DE MADEIRA-DE-LEI TIPO MEXICANA SEM EMENDA (ANGELIM OU EQUIVALENTE REGIONAL), E = *3,5* CM</v>
          </cell>
          <cell r="C3769" t="str">
            <v xml:space="preserve">M2    </v>
          </cell>
          <cell r="D3769" t="str">
            <v>AS</v>
          </cell>
          <cell r="E3769" t="str">
            <v>402,72</v>
          </cell>
        </row>
        <row r="3770">
          <cell r="A3770">
            <v>4969</v>
          </cell>
          <cell r="B3770" t="str">
            <v>PORTA DE MADEIRA-DE-LEI TIPO VENEZIANA (ANGELIM OU EQUIVALENTE REGIONAL), E = *3,5* CM</v>
          </cell>
          <cell r="C3770" t="str">
            <v xml:space="preserve">M2    </v>
          </cell>
          <cell r="D3770" t="str">
            <v>AS</v>
          </cell>
          <cell r="E3770" t="str">
            <v>280,28</v>
          </cell>
        </row>
        <row r="3771">
          <cell r="A3771">
            <v>11364</v>
          </cell>
          <cell r="B3771" t="str">
            <v>PORTA DE MADEIRA, FOLHA LEVE (NBR 15930) DE 600 X 2100 MM, DE 35 MM A 40 MM DE ESPESSURA, NUCLEO COLMEIA, CAPA LISA EM HDF, ACABAMENTO EM PRIMER PARA PINTURA</v>
          </cell>
          <cell r="C3771" t="str">
            <v xml:space="preserve">UN    </v>
          </cell>
          <cell r="D3771" t="str">
            <v>CR</v>
          </cell>
          <cell r="E3771" t="str">
            <v>121,99</v>
          </cell>
        </row>
        <row r="3772">
          <cell r="A3772">
            <v>11365</v>
          </cell>
          <cell r="B3772" t="str">
            <v>PORTA DE MADEIRA, FOLHA LEVE (NBR 15930) DE 700 X 2100 MM, DE 35 MM A 40 MM DE ESPESSURA, NUCLEO COLMEIA, CAPA LISA EM HDF, ACABAMENTO EM PRIMER PARA PINTURA</v>
          </cell>
          <cell r="C3772" t="str">
            <v xml:space="preserve">UN    </v>
          </cell>
          <cell r="D3772" t="str">
            <v>CR</v>
          </cell>
          <cell r="E3772" t="str">
            <v>126,59</v>
          </cell>
        </row>
        <row r="3773">
          <cell r="A3773">
            <v>11366</v>
          </cell>
          <cell r="B3773" t="str">
            <v>PORTA DE MADEIRA, FOLHA LEVE (NBR 15930) DE 800 X 2100 MM, DE 35 MM A 40 MM DE ESPESSURA, NUCLEO COLMEIA, CAPA LISA EM HDF, ACABAMENTO EM PRIMER PARA PINTURA</v>
          </cell>
          <cell r="C3773" t="str">
            <v xml:space="preserve">UN    </v>
          </cell>
          <cell r="D3773" t="str">
            <v>CR</v>
          </cell>
          <cell r="E3773" t="str">
            <v>134,57</v>
          </cell>
        </row>
        <row r="3774">
          <cell r="A3774">
            <v>43777</v>
          </cell>
          <cell r="B3774" t="str">
            <v>PORTA DE MADEIRA, FOLHA LEVE (NBR 15930), DE 600 X 2100 MM, E = 35 MM, NUCLEO COLMEIA, CAPA LISA EM HDF, ACABAMENTO MELAMINICO EM PADRAO MADEIRA</v>
          </cell>
          <cell r="C3774" t="str">
            <v xml:space="preserve">UN    </v>
          </cell>
          <cell r="D3774" t="str">
            <v>CR</v>
          </cell>
          <cell r="E3774" t="str">
            <v>158,07</v>
          </cell>
        </row>
        <row r="3775">
          <cell r="A3775">
            <v>20322</v>
          </cell>
          <cell r="B3775" t="str">
            <v>PORTA DE MADEIRA, FOLHA MEDIA (NBR 15930) DE 600 X 2100 MM, DE 35 MM A 40 MM DE ESPESSURA, NUCLEO SEMI-SOLIDO (SARRAFEADO), CAPA FRISADA EM HDF, ACABAMENTO MELAMINICO EM PADRAO MADEIRA</v>
          </cell>
          <cell r="C3775" t="str">
            <v xml:space="preserve">UN    </v>
          </cell>
          <cell r="D3775" t="str">
            <v>CR</v>
          </cell>
          <cell r="E3775" t="str">
            <v>146,74</v>
          </cell>
        </row>
        <row r="3776">
          <cell r="A3776">
            <v>10553</v>
          </cell>
          <cell r="B3776" t="str">
            <v>PORTA DE MADEIRA, FOLHA MEDIA (NBR 15930) DE 600 X 2100 MM, DE 35 MM A 40 MM DE ESPESSURA, NUCLEO SEMI-SOLIDO (SARRAFEADO), CAPA LISA EM HDF, ACABAMENTO EM PRIMER PARA PINTURA</v>
          </cell>
          <cell r="C3776" t="str">
            <v xml:space="preserve">UN    </v>
          </cell>
          <cell r="D3776" t="str">
            <v>CR</v>
          </cell>
          <cell r="E3776" t="str">
            <v>133,24</v>
          </cell>
        </row>
        <row r="3777">
          <cell r="A3777">
            <v>5020</v>
          </cell>
          <cell r="B3777" t="str">
            <v>PORTA DE MADEIRA, FOLHA MEDIA (NBR 15930) DE 600 X 2100 MM, DE 35 MM A 40 MM DE ESPESSURA, NUCLEO SEMI-SOLIDO (SARRAFEADO), CAPA LISA EM HDF, ACABAMENTO LAMINADO NATURAL PARA VERNIZ</v>
          </cell>
          <cell r="C3777" t="str">
            <v xml:space="preserve">UN    </v>
          </cell>
          <cell r="D3777" t="str">
            <v>CR</v>
          </cell>
          <cell r="E3777" t="str">
            <v>140,47</v>
          </cell>
        </row>
        <row r="3778">
          <cell r="A3778">
            <v>10554</v>
          </cell>
          <cell r="B3778" t="str">
            <v>PORTA DE MADEIRA, FOLHA MEDIA (NBR 15930) DE 700 X 2100 MM, DE 35 MM A 40 MM DE ESPESSURA, NUCLEO SEMI-SOLIDO (SARRAFEADO), CAPA LISA EM HDF, ACABAMENTO EM PRIMER PARA PINTURA</v>
          </cell>
          <cell r="C3778" t="str">
            <v xml:space="preserve">UN    </v>
          </cell>
          <cell r="D3778" t="str">
            <v>CR</v>
          </cell>
          <cell r="E3778" t="str">
            <v>134,42</v>
          </cell>
        </row>
        <row r="3779">
          <cell r="A3779">
            <v>10555</v>
          </cell>
          <cell r="B3779" t="str">
            <v>PORTA DE MADEIRA, FOLHA MEDIA (NBR 15930) DE 800 X 2100 MM, DE 35 MM A 40 MM DE ESPESSURA, NUCLEO SEMI-SOLIDO (SARRAFEADO), CAPA LISA EM HDF, ACABAMENTO EM PRIMER PARA PINTURA</v>
          </cell>
          <cell r="C3779" t="str">
            <v xml:space="preserve">UN    </v>
          </cell>
          <cell r="D3779" t="str">
            <v>CR</v>
          </cell>
          <cell r="E3779" t="str">
            <v>146,59</v>
          </cell>
        </row>
        <row r="3780">
          <cell r="A3780">
            <v>10556</v>
          </cell>
          <cell r="B3780" t="str">
            <v>PORTA DE MADEIRA, FOLHA MEDIA (NBR 15930) DE 900 X 2100 MM, DE 35 MM A 40 MM DE ESPESSURA, NUCLEO SEMI-SOLIDO (SARRAFEADO), CAPA LISA EM HDF, ACABAMENTO EM PRIMER PARA PINTURA</v>
          </cell>
          <cell r="C3780" t="str">
            <v xml:space="preserve">UN    </v>
          </cell>
          <cell r="D3780" t="str">
            <v>CR</v>
          </cell>
          <cell r="E3780" t="str">
            <v>194,91</v>
          </cell>
        </row>
        <row r="3781">
          <cell r="A3781">
            <v>39502</v>
          </cell>
          <cell r="B3781" t="str">
            <v>PORTA DE MADEIRA, FOLHA PESADA (NBR 15930) DE 800 X 2100 MM, DE 40 MM A 45 MM DE ESPESSURA, NUCLEO SOLIDO, CAPA LISA EM HDF, ACABAMENTO EM LAMINADO NATURAL PARA VERNIZ</v>
          </cell>
          <cell r="C3781" t="str">
            <v xml:space="preserve">UN    </v>
          </cell>
          <cell r="D3781" t="str">
            <v>CR</v>
          </cell>
          <cell r="E3781" t="str">
            <v>273,69</v>
          </cell>
        </row>
        <row r="3782">
          <cell r="A3782">
            <v>39504</v>
          </cell>
          <cell r="B3782" t="str">
            <v>PORTA DE MADEIRA, FOLHA PESADA (NBR 15930) DE 800 X 2100 MM, DE 40 MM A 45 MM DE ESPESSURA, NUCLEO SOLIDO, CAPA LISA EM HDF, ACABAMENTO EM PRIMER PARA PINTURA</v>
          </cell>
          <cell r="C3782" t="str">
            <v xml:space="preserve">UN    </v>
          </cell>
          <cell r="D3782" t="str">
            <v>CR</v>
          </cell>
          <cell r="E3782" t="str">
            <v>302,65</v>
          </cell>
        </row>
        <row r="3783">
          <cell r="A3783">
            <v>39503</v>
          </cell>
          <cell r="B3783" t="str">
            <v>PORTA DE MADEIRA, FOLHA PESADA (NBR 15930) DE 900 X 2100 MM, DE 40 MM A 45 MM DE ESPESSURA, NUCLEO SOLIDO, CAPA LISA EM HDF, ACABAMENTO EM LAMINADO NATURAL PARA VERNIZ</v>
          </cell>
          <cell r="C3783" t="str">
            <v xml:space="preserve">UN    </v>
          </cell>
          <cell r="D3783" t="str">
            <v>CR</v>
          </cell>
          <cell r="E3783" t="str">
            <v>318,53</v>
          </cell>
        </row>
        <row r="3784">
          <cell r="A3784">
            <v>39505</v>
          </cell>
          <cell r="B3784" t="str">
            <v>PORTA DE MADEIRA, FOLHA PESADA (NBR 15930) DE 900 X 2100 MM, DE 40 MM A 45 MM DE ESPESSURA, NUCLEO SOLIDO, CAPA LISA EM HDF, ACABAMENTO EM PRIMER PARA PINTURA</v>
          </cell>
          <cell r="C3784" t="str">
            <v xml:space="preserve">UN    </v>
          </cell>
          <cell r="D3784" t="str">
            <v>CR</v>
          </cell>
          <cell r="E3784" t="str">
            <v>343,26</v>
          </cell>
        </row>
        <row r="3785">
          <cell r="A3785">
            <v>25969</v>
          </cell>
          <cell r="B3785" t="str">
            <v>PORTA DENTE PARA FRESADORA</v>
          </cell>
          <cell r="C3785" t="str">
            <v xml:space="preserve">UN    </v>
          </cell>
          <cell r="D3785" t="str">
            <v>AS</v>
          </cell>
          <cell r="E3785" t="str">
            <v>360,15</v>
          </cell>
        </row>
        <row r="3786">
          <cell r="A3786">
            <v>4944</v>
          </cell>
          <cell r="B3786" t="str">
            <v>PORTA GRADE DE ENROLAR MANUAL COMPLETA, PERFIL TUBULAR TIJOLINHO 3/4 ", EM ACO GALVANIZADO NATURAL (SEM INSTALACAO)</v>
          </cell>
          <cell r="C3786" t="str">
            <v xml:space="preserve">M2    </v>
          </cell>
          <cell r="D3786" t="str">
            <v>AS</v>
          </cell>
          <cell r="E3786" t="str">
            <v>1.267,75</v>
          </cell>
        </row>
        <row r="3787">
          <cell r="A3787">
            <v>21102</v>
          </cell>
          <cell r="B3787" t="str">
            <v>PORTA TOALHA BANHO EM METAL CROMADO, TIPO BARRA</v>
          </cell>
          <cell r="C3787" t="str">
            <v xml:space="preserve">UN    </v>
          </cell>
          <cell r="D3787" t="str">
            <v>CR</v>
          </cell>
          <cell r="E3787" t="str">
            <v>28,38</v>
          </cell>
        </row>
        <row r="3788">
          <cell r="A3788">
            <v>21101</v>
          </cell>
          <cell r="B3788" t="str">
            <v>PORTA TOALHA ROSTO EM METAL CROMADO, TIPO ARGOLA</v>
          </cell>
          <cell r="C3788" t="str">
            <v xml:space="preserve">UN    </v>
          </cell>
          <cell r="D3788" t="str">
            <v>CR</v>
          </cell>
          <cell r="E3788" t="str">
            <v>18,22</v>
          </cell>
        </row>
        <row r="3789">
          <cell r="A3789">
            <v>34713</v>
          </cell>
          <cell r="B3789" t="str">
            <v>PORTA VIDRO TEMPERADO INCOLOR, 2 FOLHAS DE CORRER, E = 10 MM (SEM FERRAGENS E SEM COLOCACAO)</v>
          </cell>
          <cell r="C3789" t="str">
            <v xml:space="preserve">M2    </v>
          </cell>
          <cell r="D3789" t="str">
            <v>CR</v>
          </cell>
          <cell r="E3789" t="str">
            <v>315,68</v>
          </cell>
        </row>
        <row r="3790">
          <cell r="A3790">
            <v>4947</v>
          </cell>
          <cell r="B3790" t="str">
            <v>PORTAO BASCULANTE MANUAL EM ACO GALVANIZADO NATURAL, TIPO LAMBRIL COM REQUADRO/BATENTE, CHAPA NUMERO 26, INCLUI FECHADURA (SEM INSTALACAO)</v>
          </cell>
          <cell r="C3790" t="str">
            <v xml:space="preserve">M2    </v>
          </cell>
          <cell r="D3790" t="str">
            <v>CR</v>
          </cell>
          <cell r="E3790" t="str">
            <v>401,92</v>
          </cell>
        </row>
        <row r="3791">
          <cell r="A3791">
            <v>37563</v>
          </cell>
          <cell r="B3791" t="str">
            <v>PORTAO BASCULANTE, MANUAL, EM CHAPA TIPO LAMBRIL QUADRADO, COM REQUADRO, ACABAMENTO NATURAL</v>
          </cell>
          <cell r="C3791" t="str">
            <v xml:space="preserve">M2    </v>
          </cell>
          <cell r="D3791" t="str">
            <v>CR</v>
          </cell>
          <cell r="E3791" t="str">
            <v>308,61</v>
          </cell>
        </row>
        <row r="3792">
          <cell r="A3792">
            <v>4948</v>
          </cell>
          <cell r="B3792" t="str">
            <v>PORTAO DE ABRIR EM GRADIL DE METALON REDONDO DE 3/4"  VERTICAL, COM REQUADRO, ACABAMENTO NATURAL - COMPLETO</v>
          </cell>
          <cell r="C3792" t="str">
            <v xml:space="preserve">M2    </v>
          </cell>
          <cell r="D3792" t="str">
            <v>CR</v>
          </cell>
          <cell r="E3792" t="str">
            <v>280,07</v>
          </cell>
        </row>
        <row r="3793">
          <cell r="A3793">
            <v>37561</v>
          </cell>
          <cell r="B3793" t="str">
            <v>PORTAO DE CORRER EM CHAPA TIPO PAINEL LAMBRIL QUADRADO, COM PORTA SOCIAL COMPLETA INCLUIDA, COM REQUADRO, ACABAMENTO NATURAL, COM TRILHOS E ROLDANAS</v>
          </cell>
          <cell r="C3793" t="str">
            <v xml:space="preserve">M2    </v>
          </cell>
          <cell r="D3793" t="str">
            <v>CR</v>
          </cell>
          <cell r="E3793" t="str">
            <v>576,09</v>
          </cell>
        </row>
        <row r="3794">
          <cell r="A3794">
            <v>37562</v>
          </cell>
          <cell r="B3794" t="str">
            <v>PORTAO DE CORRER EM GRADIL FIXO DE BARRA DE FERRO CHATA DE 3 X 1/4" NA VERTICAL, SEM REQUADRO, ACABAMENTO NATURAL, COM TRILHOS E ROLDANAS</v>
          </cell>
          <cell r="C3794" t="str">
            <v xml:space="preserve">M2    </v>
          </cell>
          <cell r="D3794" t="str">
            <v>CR</v>
          </cell>
          <cell r="E3794" t="str">
            <v>369,50</v>
          </cell>
        </row>
        <row r="3795">
          <cell r="A3795">
            <v>14164</v>
          </cell>
          <cell r="B3795" t="str">
            <v>POSTE CONICO CONTINUO EM ACO GALVANIZADO, CURVO, BRACO DUPLO, ENGASTADO,  H = 9 M, DIAMETRO INFERIOR = *135* MM</v>
          </cell>
          <cell r="C3795" t="str">
            <v xml:space="preserve">UN    </v>
          </cell>
          <cell r="D3795" t="str">
            <v>AS</v>
          </cell>
          <cell r="E3795" t="str">
            <v>1.666,21</v>
          </cell>
        </row>
        <row r="3796">
          <cell r="A3796">
            <v>14163</v>
          </cell>
          <cell r="B3796" t="str">
            <v>POSTE CONICO CONTINUO EM ACO GALVANIZADO, CURVO, BRACO DUPLO, FLANGEADO,  H = 9 M, DIAMETRO INFERIOR = *135* MM</v>
          </cell>
          <cell r="C3796" t="str">
            <v xml:space="preserve">UN    </v>
          </cell>
          <cell r="D3796" t="str">
            <v>AS</v>
          </cell>
          <cell r="E3796" t="str">
            <v>1.893,75</v>
          </cell>
        </row>
        <row r="3797">
          <cell r="A3797">
            <v>5051</v>
          </cell>
          <cell r="B3797" t="str">
            <v>POSTE CONICO CONTINUO EM ACO GALVANIZADO, CURVO, BRACO SIMPLES, ENGASTADO,  H = 9 M, DIAMETRO INFERIOR = *135* MM</v>
          </cell>
          <cell r="C3797" t="str">
            <v xml:space="preserve">UN    </v>
          </cell>
          <cell r="D3797" t="str">
            <v>AS</v>
          </cell>
          <cell r="E3797" t="str">
            <v>1.610,61</v>
          </cell>
        </row>
        <row r="3798">
          <cell r="A3798">
            <v>14162</v>
          </cell>
          <cell r="B3798" t="str">
            <v>POSTE CONICO CONTINUO EM ACO GALVANIZADO, CURVO, BRACO SIMPLES, FLANGEADO,  H = 9 M, DIAMETRO INFERIOR = *135* MM</v>
          </cell>
          <cell r="C3798" t="str">
            <v xml:space="preserve">UN    </v>
          </cell>
          <cell r="D3798" t="str">
            <v>AS</v>
          </cell>
          <cell r="E3798" t="str">
            <v>1.608,27</v>
          </cell>
        </row>
        <row r="3799">
          <cell r="A3799">
            <v>5052</v>
          </cell>
          <cell r="B3799" t="str">
            <v>POSTE CONICO CONTINUO EM ACO GALVANIZADO, CURVO, BRACO SIMPLES, FLANGEADO, H = 7 M, DIAMETRO INFERIOR = *125* MM</v>
          </cell>
          <cell r="C3799" t="str">
            <v xml:space="preserve">UN    </v>
          </cell>
          <cell r="D3799" t="str">
            <v>AS</v>
          </cell>
          <cell r="E3799" t="str">
            <v>1.200,00</v>
          </cell>
        </row>
        <row r="3800">
          <cell r="A3800">
            <v>14166</v>
          </cell>
          <cell r="B3800" t="str">
            <v>POSTE CONICO CONTINUO EM ACO GALVANIZADO, RETO, ENGASTADO,  H = 7 M, DIAMETRO INFERIOR = *125* MM</v>
          </cell>
          <cell r="C3800" t="str">
            <v xml:space="preserve">UN    </v>
          </cell>
          <cell r="D3800" t="str">
            <v>AS</v>
          </cell>
          <cell r="E3800" t="str">
            <v>1.215,23</v>
          </cell>
        </row>
        <row r="3801">
          <cell r="A3801">
            <v>14165</v>
          </cell>
          <cell r="B3801" t="str">
            <v>POSTE CONICO CONTINUO EM ACO GALVANIZADO, RETO, ENGASTADO,  H = 9 M, DIAMETRO INFERIOR = *145* MM</v>
          </cell>
          <cell r="C3801" t="str">
            <v xml:space="preserve">UN    </v>
          </cell>
          <cell r="D3801" t="str">
            <v>AS</v>
          </cell>
          <cell r="E3801" t="str">
            <v>1.683,54</v>
          </cell>
        </row>
        <row r="3802">
          <cell r="A3802">
            <v>5050</v>
          </cell>
          <cell r="B3802" t="str">
            <v>POSTE CONICO CONTINUO EM ACO GALVANIZADO, RETO, FLANGEADO,  H = 3 M, DIAMETRO INFERIOR = *95* MM</v>
          </cell>
          <cell r="C3802" t="str">
            <v xml:space="preserve">UN    </v>
          </cell>
          <cell r="D3802" t="str">
            <v>AS</v>
          </cell>
          <cell r="E3802" t="str">
            <v>414,36</v>
          </cell>
        </row>
        <row r="3803">
          <cell r="A3803">
            <v>12378</v>
          </cell>
          <cell r="B3803" t="str">
            <v>POSTE CONICO CONTINUO EM ACO GALVANIZADO, RETO, FLANGEADO, H = 6 M, DIAMETRO INFERIOR = *90* CM</v>
          </cell>
          <cell r="C3803" t="str">
            <v xml:space="preserve">UN    </v>
          </cell>
          <cell r="D3803" t="str">
            <v>AS</v>
          </cell>
          <cell r="E3803" t="str">
            <v>984,91</v>
          </cell>
        </row>
        <row r="3804">
          <cell r="A3804">
            <v>12366</v>
          </cell>
          <cell r="B3804" t="str">
            <v>POSTE DE CONCRETO CIRCULAR, 150 KG, H = 10 M (NBR 8451)</v>
          </cell>
          <cell r="C3804" t="str">
            <v xml:space="preserve">UN    </v>
          </cell>
          <cell r="D3804" t="str">
            <v>CR</v>
          </cell>
          <cell r="E3804" t="str">
            <v>649,95</v>
          </cell>
        </row>
        <row r="3805">
          <cell r="A3805">
            <v>5045</v>
          </cell>
          <cell r="B3805" t="str">
            <v>POSTE DE CONCRETO CIRCULAR, 200 KG, H = 11 M (NBR 8451)</v>
          </cell>
          <cell r="C3805" t="str">
            <v xml:space="preserve">UN    </v>
          </cell>
          <cell r="D3805" t="str">
            <v>CR</v>
          </cell>
          <cell r="E3805" t="str">
            <v>905,08</v>
          </cell>
        </row>
        <row r="3806">
          <cell r="A3806">
            <v>5044</v>
          </cell>
          <cell r="B3806" t="str">
            <v>POSTE DE CONCRETO CIRCULAR, 200 KG, H = 9 M (NBR 8451)</v>
          </cell>
          <cell r="C3806" t="str">
            <v xml:space="preserve">UN    </v>
          </cell>
          <cell r="D3806" t="str">
            <v>CR</v>
          </cell>
          <cell r="E3806" t="str">
            <v>638,55</v>
          </cell>
        </row>
        <row r="3807">
          <cell r="A3807">
            <v>5055</v>
          </cell>
          <cell r="B3807" t="str">
            <v>POSTE DE CONCRETO CIRCULAR, 300 KG, H = 11 M (NBR 8451)</v>
          </cell>
          <cell r="C3807" t="str">
            <v xml:space="preserve">UN    </v>
          </cell>
          <cell r="D3807" t="str">
            <v>CR</v>
          </cell>
          <cell r="E3807" t="str">
            <v>907,85</v>
          </cell>
        </row>
        <row r="3808">
          <cell r="A3808">
            <v>5053</v>
          </cell>
          <cell r="B3808" t="str">
            <v>POSTE DE CONCRETO CIRCULAR, 300 KG, H = 9 M (NBR 8451)</v>
          </cell>
          <cell r="C3808" t="str">
            <v xml:space="preserve">UN    </v>
          </cell>
          <cell r="D3808" t="str">
            <v>CR</v>
          </cell>
          <cell r="E3808" t="str">
            <v>706,61</v>
          </cell>
        </row>
        <row r="3809">
          <cell r="A3809">
            <v>5035</v>
          </cell>
          <cell r="B3809" t="str">
            <v>POSTE DE CONCRETO CIRCULAR, 400 KG, H = 11 M (NBR 8451)</v>
          </cell>
          <cell r="C3809" t="str">
            <v xml:space="preserve">UN    </v>
          </cell>
          <cell r="D3809" t="str">
            <v>CR</v>
          </cell>
          <cell r="E3809" t="str">
            <v>1.155,28</v>
          </cell>
        </row>
        <row r="3810">
          <cell r="A3810">
            <v>5036</v>
          </cell>
          <cell r="B3810" t="str">
            <v>POSTE DE CONCRETO CIRCULAR, 400 KG, H = 14 M (NBR 8451)</v>
          </cell>
          <cell r="C3810" t="str">
            <v xml:space="preserve">UN    </v>
          </cell>
          <cell r="D3810" t="str">
            <v>CR</v>
          </cell>
          <cell r="E3810" t="str">
            <v>1.928,55</v>
          </cell>
        </row>
        <row r="3811">
          <cell r="A3811">
            <v>5059</v>
          </cell>
          <cell r="B3811" t="str">
            <v>POSTE DE CONCRETO CIRCULAR, 400 KG, H = 9 M (NBR 8451)</v>
          </cell>
          <cell r="C3811" t="str">
            <v xml:space="preserve">UN    </v>
          </cell>
          <cell r="D3811" t="str">
            <v>CR</v>
          </cell>
          <cell r="E3811" t="str">
            <v>903,54</v>
          </cell>
        </row>
        <row r="3812">
          <cell r="A3812">
            <v>5057</v>
          </cell>
          <cell r="B3812" t="str">
            <v>POSTE DE CONCRETO DUPLO T, TIPO B, 300 KG, H = 10 M (NBR 8451)</v>
          </cell>
          <cell r="C3812" t="str">
            <v xml:space="preserve">UN    </v>
          </cell>
          <cell r="D3812" t="str">
            <v>CR</v>
          </cell>
          <cell r="E3812" t="str">
            <v>776,96</v>
          </cell>
        </row>
        <row r="3813">
          <cell r="A3813">
            <v>5033</v>
          </cell>
          <cell r="B3813" t="str">
            <v>POSTE DE CONCRETO DUPLO T, TIPO B, 300 KG, H = 9 M (NBR 8451)</v>
          </cell>
          <cell r="C3813" t="str">
            <v xml:space="preserve">UN    </v>
          </cell>
          <cell r="D3813" t="str">
            <v xml:space="preserve">C </v>
          </cell>
          <cell r="E3813" t="str">
            <v>645,00</v>
          </cell>
        </row>
        <row r="3814">
          <cell r="A3814">
            <v>5038</v>
          </cell>
          <cell r="B3814" t="str">
            <v>POSTE DE CONCRETO DUPLO T, TIPO D, 200 KG, H = 9 M (NBR 8451)</v>
          </cell>
          <cell r="C3814" t="str">
            <v xml:space="preserve">UN    </v>
          </cell>
          <cell r="D3814" t="str">
            <v>CR</v>
          </cell>
          <cell r="E3814" t="str">
            <v>525,67</v>
          </cell>
        </row>
        <row r="3815">
          <cell r="A3815">
            <v>12372</v>
          </cell>
          <cell r="B3815" t="str">
            <v>POSTE DE CONCRETO DUPLO T, 200 KG, H = 11 M (NBR 8451)</v>
          </cell>
          <cell r="C3815" t="str">
            <v xml:space="preserve">UN    </v>
          </cell>
          <cell r="D3815" t="str">
            <v>CR</v>
          </cell>
          <cell r="E3815" t="str">
            <v>692,73</v>
          </cell>
        </row>
        <row r="3816">
          <cell r="A3816">
            <v>13339</v>
          </cell>
          <cell r="B3816" t="str">
            <v>POSTE DE CONCRETO DUPLO T, 300 KG, H = 12 M (NBR 8451)</v>
          </cell>
          <cell r="C3816" t="str">
            <v xml:space="preserve">UN    </v>
          </cell>
          <cell r="D3816" t="str">
            <v>CR</v>
          </cell>
          <cell r="E3816" t="str">
            <v>1.029,81</v>
          </cell>
        </row>
        <row r="3817">
          <cell r="A3817">
            <v>12373</v>
          </cell>
          <cell r="B3817" t="str">
            <v>POSTE DE CONCRETO DUPLO T, 400 KG,H = 12 M (NBR 8451)</v>
          </cell>
          <cell r="C3817" t="str">
            <v xml:space="preserve">UN    </v>
          </cell>
          <cell r="D3817" t="str">
            <v>CR</v>
          </cell>
          <cell r="E3817" t="str">
            <v>1.078,44</v>
          </cell>
        </row>
        <row r="3818">
          <cell r="A3818">
            <v>12388</v>
          </cell>
          <cell r="B3818" t="str">
            <v>POSTE DECORATIVO PARA JARDIM EM ACO TUBULAR, SEM LUMINARIA, H = *2,5* M</v>
          </cell>
          <cell r="C3818" t="str">
            <v xml:space="preserve">UN    </v>
          </cell>
          <cell r="D3818" t="str">
            <v>AS</v>
          </cell>
          <cell r="E3818" t="str">
            <v>245,27</v>
          </cell>
        </row>
        <row r="3819">
          <cell r="A3819">
            <v>34695</v>
          </cell>
          <cell r="B3819" t="str">
            <v>POSTE PADRAO SUBTERRANEO 100 A, H = 2,5 M</v>
          </cell>
          <cell r="C3819" t="str">
            <v xml:space="preserve">UN    </v>
          </cell>
          <cell r="D3819" t="str">
            <v>CR</v>
          </cell>
          <cell r="E3819" t="str">
            <v>741,75</v>
          </cell>
        </row>
        <row r="3820">
          <cell r="A3820">
            <v>34692</v>
          </cell>
          <cell r="B3820" t="str">
            <v>POSTE PADRAO SUBTERRANEO 200 A, H = 2,5 M</v>
          </cell>
          <cell r="C3820" t="str">
            <v xml:space="preserve">UN    </v>
          </cell>
          <cell r="D3820" t="str">
            <v>CR</v>
          </cell>
          <cell r="E3820" t="str">
            <v>1.780,20</v>
          </cell>
        </row>
        <row r="3821">
          <cell r="A3821">
            <v>2731</v>
          </cell>
          <cell r="B3821" t="str">
            <v>POSTE ROLICO DE MADEIRA TRATADA, D = 20 A 25 CM, H = 12,00 M, EM EUCALIPTO OU EQUIVALENTE DA REGIAO</v>
          </cell>
          <cell r="C3821" t="str">
            <v xml:space="preserve">M     </v>
          </cell>
          <cell r="D3821" t="str">
            <v>CR</v>
          </cell>
          <cell r="E3821" t="str">
            <v>116,75</v>
          </cell>
        </row>
        <row r="3822">
          <cell r="A3822">
            <v>26028</v>
          </cell>
          <cell r="B3822" t="str">
            <v>POZOLANA DE CLASSE C</v>
          </cell>
          <cell r="C3822" t="str">
            <v xml:space="preserve">T     </v>
          </cell>
          <cell r="D3822" t="str">
            <v>CR</v>
          </cell>
          <cell r="E3822" t="str">
            <v>259,09</v>
          </cell>
        </row>
        <row r="3823">
          <cell r="A3823">
            <v>11844</v>
          </cell>
          <cell r="B3823" t="str">
            <v>PRANCHA  APARELHADA *4 X 30* CM, EM MACARANDUBA, ANGELIM OU EQUIVALENTE DA REGIAO</v>
          </cell>
          <cell r="C3823" t="str">
            <v xml:space="preserve">M     </v>
          </cell>
          <cell r="D3823" t="str">
            <v>CR</v>
          </cell>
          <cell r="E3823" t="str">
            <v>34,59</v>
          </cell>
        </row>
        <row r="3824">
          <cell r="A3824">
            <v>4465</v>
          </cell>
          <cell r="B3824" t="str">
            <v>PRANCHA NAO APARELHADA  *6 X 25* CM, EM MACARANDUBA, ANGELIM OU EQUIVALENTE DA REGIAO -  BRUTA</v>
          </cell>
          <cell r="C3824" t="str">
            <v xml:space="preserve">M     </v>
          </cell>
          <cell r="D3824" t="str">
            <v>CR</v>
          </cell>
          <cell r="E3824" t="str">
            <v>28,75</v>
          </cell>
        </row>
        <row r="3825">
          <cell r="A3825">
            <v>35273</v>
          </cell>
          <cell r="B3825" t="str">
            <v>PRANCHA NAO APARELHADA  *6 X 30* CM, EM MACARANDUBA, ANGELIM OU EQUIVALENTE DA REGIAO - BRUTA</v>
          </cell>
          <cell r="C3825" t="str">
            <v xml:space="preserve">M     </v>
          </cell>
          <cell r="D3825" t="str">
            <v>CR</v>
          </cell>
          <cell r="E3825" t="str">
            <v>34,48</v>
          </cell>
        </row>
        <row r="3826">
          <cell r="A3826">
            <v>4470</v>
          </cell>
          <cell r="B3826" t="str">
            <v>PRANCHA NAO APARELHADA  *6 X 40* CM, EM MACARANDUBA, ANGELIM OU EQUIVALENTE DA REGIAO -  BRUTA</v>
          </cell>
          <cell r="C3826" t="str">
            <v xml:space="preserve">M     </v>
          </cell>
          <cell r="D3826" t="str">
            <v>CR</v>
          </cell>
          <cell r="E3826" t="str">
            <v>79,57</v>
          </cell>
        </row>
        <row r="3827">
          <cell r="A3827">
            <v>20208</v>
          </cell>
          <cell r="B3827" t="str">
            <v>PRANCHAO  APARELHADO *8 X 30* CM, EM MACARANDUBA, ANGELIM OU EQUIVALENTE DA REGIAO</v>
          </cell>
          <cell r="C3827" t="str">
            <v xml:space="preserve">M     </v>
          </cell>
          <cell r="D3827" t="str">
            <v>CR</v>
          </cell>
          <cell r="E3827" t="str">
            <v>71,61</v>
          </cell>
        </row>
        <row r="3828">
          <cell r="A3828">
            <v>20204</v>
          </cell>
          <cell r="B3828" t="str">
            <v>PRANCHAO APARELHADO *7,5 X 23* CM, EM MACARANDUBA, ANGELIM OU EQUIVALENTE DA REGIAO</v>
          </cell>
          <cell r="C3828" t="str">
            <v xml:space="preserve">M     </v>
          </cell>
          <cell r="D3828" t="str">
            <v>CR</v>
          </cell>
          <cell r="E3828" t="str">
            <v>53,04</v>
          </cell>
        </row>
        <row r="3829">
          <cell r="A3829">
            <v>4437</v>
          </cell>
          <cell r="B3829" t="str">
            <v>PRANCHAO NAO APARELHADO  *7,5 X 23* CM, EM MACARANDUBA, ANGELIM OU EQUIVALENTE DA REGIAO - BRUTA</v>
          </cell>
          <cell r="C3829" t="str">
            <v xml:space="preserve">M     </v>
          </cell>
          <cell r="D3829" t="str">
            <v>CR</v>
          </cell>
          <cell r="E3829" t="str">
            <v>59,67</v>
          </cell>
        </row>
        <row r="3830">
          <cell r="A3830">
            <v>14580</v>
          </cell>
          <cell r="B3830" t="str">
            <v>PRANCHAO NAO APARELHADO *8 X 30* CM, EM MACARANDUBA, ANGELIM OU EQUIVALENTE DA REGIAO - BRUTA</v>
          </cell>
          <cell r="C3830" t="str">
            <v xml:space="preserve">M     </v>
          </cell>
          <cell r="D3830" t="str">
            <v>CR</v>
          </cell>
          <cell r="E3830" t="str">
            <v>59,67</v>
          </cell>
        </row>
        <row r="3831">
          <cell r="A3831">
            <v>40304</v>
          </cell>
          <cell r="B3831" t="str">
            <v>PREGO DE ACO POLIDO COM CABECA DUPLA 17 X 27 (2 1/2 X 11)</v>
          </cell>
          <cell r="C3831" t="str">
            <v xml:space="preserve">KG    </v>
          </cell>
          <cell r="D3831" t="str">
            <v>CR</v>
          </cell>
          <cell r="E3831" t="str">
            <v>17,45</v>
          </cell>
        </row>
        <row r="3832">
          <cell r="A3832">
            <v>5065</v>
          </cell>
          <cell r="B3832" t="str">
            <v>PREGO DE ACO POLIDO COM CABECA 10 X 10 (7/8 X 17)</v>
          </cell>
          <cell r="C3832" t="str">
            <v xml:space="preserve">KG    </v>
          </cell>
          <cell r="D3832" t="str">
            <v>CR</v>
          </cell>
          <cell r="E3832" t="str">
            <v>26,89</v>
          </cell>
        </row>
        <row r="3833">
          <cell r="A3833">
            <v>5072</v>
          </cell>
          <cell r="B3833" t="str">
            <v>PREGO DE ACO POLIDO COM CABECA 10 X 11 (1 X 17)</v>
          </cell>
          <cell r="C3833" t="str">
            <v xml:space="preserve">KG    </v>
          </cell>
          <cell r="D3833" t="str">
            <v>CR</v>
          </cell>
          <cell r="E3833" t="str">
            <v>24,88</v>
          </cell>
        </row>
        <row r="3834">
          <cell r="A3834">
            <v>5066</v>
          </cell>
          <cell r="B3834" t="str">
            <v>PREGO DE ACO POLIDO COM CABECA 12 X 12</v>
          </cell>
          <cell r="C3834" t="str">
            <v xml:space="preserve">KG    </v>
          </cell>
          <cell r="D3834" t="str">
            <v>CR</v>
          </cell>
          <cell r="E3834" t="str">
            <v>18,63</v>
          </cell>
        </row>
        <row r="3835">
          <cell r="A3835">
            <v>5063</v>
          </cell>
          <cell r="B3835" t="str">
            <v>PREGO DE ACO POLIDO COM CABECA 14 X 18 (1 1/2 X 14)</v>
          </cell>
          <cell r="C3835" t="str">
            <v xml:space="preserve">KG    </v>
          </cell>
          <cell r="D3835" t="str">
            <v>CR</v>
          </cell>
          <cell r="E3835" t="str">
            <v>16,87</v>
          </cell>
        </row>
        <row r="3836">
          <cell r="A3836">
            <v>20247</v>
          </cell>
          <cell r="B3836" t="str">
            <v>PREGO DE ACO POLIDO COM CABECA 15 X 15 (1 1/4 X 13)</v>
          </cell>
          <cell r="C3836" t="str">
            <v xml:space="preserve">KG    </v>
          </cell>
          <cell r="D3836" t="str">
            <v>CR</v>
          </cell>
          <cell r="E3836" t="str">
            <v>15,65</v>
          </cell>
        </row>
        <row r="3837">
          <cell r="A3837">
            <v>5074</v>
          </cell>
          <cell r="B3837" t="str">
            <v>PREGO DE ACO POLIDO COM CABECA 15 X 18 (1 1/2 X 13)</v>
          </cell>
          <cell r="C3837" t="str">
            <v xml:space="preserve">KG    </v>
          </cell>
          <cell r="D3837" t="str">
            <v>CR</v>
          </cell>
          <cell r="E3837" t="str">
            <v>15,84</v>
          </cell>
        </row>
        <row r="3838">
          <cell r="A3838">
            <v>5067</v>
          </cell>
          <cell r="B3838" t="str">
            <v>PREGO DE ACO POLIDO COM CABECA 16 X 24 (2 1/4 X 12)</v>
          </cell>
          <cell r="C3838" t="str">
            <v xml:space="preserve">KG    </v>
          </cell>
          <cell r="D3838" t="str">
            <v>CR</v>
          </cell>
          <cell r="E3838" t="str">
            <v>15,07</v>
          </cell>
        </row>
        <row r="3839">
          <cell r="A3839">
            <v>5078</v>
          </cell>
          <cell r="B3839" t="str">
            <v>PREGO DE ACO POLIDO COM CABECA 16 X 27 (2 1/2 X 12)</v>
          </cell>
          <cell r="C3839" t="str">
            <v xml:space="preserve">KG    </v>
          </cell>
          <cell r="D3839" t="str">
            <v>CR</v>
          </cell>
          <cell r="E3839" t="str">
            <v>14,90</v>
          </cell>
        </row>
        <row r="3840">
          <cell r="A3840">
            <v>5068</v>
          </cell>
          <cell r="B3840" t="str">
            <v>PREGO DE ACO POLIDO COM CABECA 17 X 21 (2 X 11)</v>
          </cell>
          <cell r="C3840" t="str">
            <v xml:space="preserve">KG    </v>
          </cell>
          <cell r="D3840" t="str">
            <v>CR</v>
          </cell>
          <cell r="E3840" t="str">
            <v>14,14</v>
          </cell>
        </row>
        <row r="3841">
          <cell r="A3841">
            <v>5073</v>
          </cell>
          <cell r="B3841" t="str">
            <v>PREGO DE ACO POLIDO COM CABECA 17 X 24 (2 1/4 X 11)</v>
          </cell>
          <cell r="C3841" t="str">
            <v xml:space="preserve">KG    </v>
          </cell>
          <cell r="D3841" t="str">
            <v>CR</v>
          </cell>
          <cell r="E3841" t="str">
            <v>14,41</v>
          </cell>
        </row>
        <row r="3842">
          <cell r="A3842">
            <v>5069</v>
          </cell>
          <cell r="B3842" t="str">
            <v>PREGO DE ACO POLIDO COM CABECA 17 X 27 (2 1/2 X 11)</v>
          </cell>
          <cell r="C3842" t="str">
            <v xml:space="preserve">KG    </v>
          </cell>
          <cell r="D3842" t="str">
            <v>CR</v>
          </cell>
          <cell r="E3842" t="str">
            <v>14,41</v>
          </cell>
        </row>
        <row r="3843">
          <cell r="A3843">
            <v>5070</v>
          </cell>
          <cell r="B3843" t="str">
            <v>PREGO DE ACO POLIDO COM CABECA 17 X 30 (2 3/4 X 11)</v>
          </cell>
          <cell r="C3843" t="str">
            <v xml:space="preserve">KG    </v>
          </cell>
          <cell r="D3843" t="str">
            <v>CR</v>
          </cell>
          <cell r="E3843" t="str">
            <v>14,57</v>
          </cell>
        </row>
        <row r="3844">
          <cell r="A3844">
            <v>5071</v>
          </cell>
          <cell r="B3844" t="str">
            <v>PREGO DE ACO POLIDO COM CABECA 18 X 24 (2 1/4 X 10)</v>
          </cell>
          <cell r="C3844" t="str">
            <v xml:space="preserve">KG    </v>
          </cell>
          <cell r="D3844" t="str">
            <v>CR</v>
          </cell>
          <cell r="E3844" t="str">
            <v>14,14</v>
          </cell>
        </row>
        <row r="3845">
          <cell r="A3845">
            <v>5061</v>
          </cell>
          <cell r="B3845" t="str">
            <v>PREGO DE ACO POLIDO COM CABECA 18 X 27 (2 1/2 X 10)</v>
          </cell>
          <cell r="C3845" t="str">
            <v xml:space="preserve">KG    </v>
          </cell>
          <cell r="D3845" t="str">
            <v xml:space="preserve">C </v>
          </cell>
          <cell r="E3845" t="str">
            <v>13,90</v>
          </cell>
        </row>
        <row r="3846">
          <cell r="A3846">
            <v>5075</v>
          </cell>
          <cell r="B3846" t="str">
            <v>PREGO DE ACO POLIDO COM CABECA 18 X 30 (2 3/4 X 10)</v>
          </cell>
          <cell r="C3846" t="str">
            <v xml:space="preserve">KG    </v>
          </cell>
          <cell r="D3846" t="str">
            <v>CR</v>
          </cell>
          <cell r="E3846" t="str">
            <v>14,14</v>
          </cell>
        </row>
        <row r="3847">
          <cell r="A3847">
            <v>39027</v>
          </cell>
          <cell r="B3847" t="str">
            <v>PREGO DE ACO POLIDO COM CABECA 19  X 36 (3 1/4  X  9)</v>
          </cell>
          <cell r="C3847" t="str">
            <v xml:space="preserve">KG    </v>
          </cell>
          <cell r="D3847" t="str">
            <v>CR</v>
          </cell>
          <cell r="E3847" t="str">
            <v>14,12</v>
          </cell>
        </row>
        <row r="3848">
          <cell r="A3848">
            <v>5062</v>
          </cell>
          <cell r="B3848" t="str">
            <v>PREGO DE ACO POLIDO COM CABECA 19 X 33 (3 X 9)</v>
          </cell>
          <cell r="C3848" t="str">
            <v xml:space="preserve">KG    </v>
          </cell>
          <cell r="D3848" t="str">
            <v>CR</v>
          </cell>
          <cell r="E3848" t="str">
            <v>14,32</v>
          </cell>
        </row>
        <row r="3849">
          <cell r="A3849">
            <v>40568</v>
          </cell>
          <cell r="B3849" t="str">
            <v>PREGO DE ACO POLIDO COM CABECA 22 X 48 (4 1/4 X 5)</v>
          </cell>
          <cell r="C3849" t="str">
            <v xml:space="preserve">KG    </v>
          </cell>
          <cell r="D3849" t="str">
            <v>CR</v>
          </cell>
          <cell r="E3849" t="str">
            <v>14,24</v>
          </cell>
        </row>
        <row r="3850">
          <cell r="A3850">
            <v>39026</v>
          </cell>
          <cell r="B3850" t="str">
            <v>PREGO DE ACO POLIDO SEM CABECA 15 X 15 (1 1/4 X 13)</v>
          </cell>
          <cell r="C3850" t="str">
            <v xml:space="preserve">KG    </v>
          </cell>
          <cell r="D3850" t="str">
            <v>CR</v>
          </cell>
          <cell r="E3850" t="str">
            <v>15,90</v>
          </cell>
        </row>
        <row r="3851">
          <cell r="A3851">
            <v>42431</v>
          </cell>
          <cell r="B3851" t="str">
            <v>PRESSAO DE PERNAS TRIPLO, EM TUBO DE ACO CARBONO, PINTURA NO PROCESSO ELETROSTATICO - EQUIPAMENTO DE GINASTICA PARA ACADEMIA AO AR LIVRE / ACADEMIA DA TERCEIRA IDADE - ATI</v>
          </cell>
          <cell r="C3851" t="str">
            <v xml:space="preserve">UN    </v>
          </cell>
          <cell r="D3851" t="str">
            <v>AS</v>
          </cell>
          <cell r="E3851" t="str">
            <v>3.137,00</v>
          </cell>
        </row>
        <row r="3852">
          <cell r="A3852">
            <v>11149</v>
          </cell>
          <cell r="B3852" t="str">
            <v>PRIMER EPOXI</v>
          </cell>
          <cell r="C3852" t="str">
            <v xml:space="preserve">GL    </v>
          </cell>
          <cell r="D3852" t="str">
            <v>CR</v>
          </cell>
          <cell r="E3852" t="str">
            <v>169,48</v>
          </cell>
        </row>
        <row r="3853">
          <cell r="A3853">
            <v>511</v>
          </cell>
          <cell r="B3853" t="str">
            <v>PRIMER PARA MANTA ASFALTICA A BASE DE ASFALTO MODIFICADO DILUIDO EM SOLVENTE, APLICACAO A FRIO</v>
          </cell>
          <cell r="C3853" t="str">
            <v xml:space="preserve">L     </v>
          </cell>
          <cell r="D3853" t="str">
            <v xml:space="preserve">C </v>
          </cell>
          <cell r="E3853" t="str">
            <v>12,46</v>
          </cell>
        </row>
        <row r="3854">
          <cell r="A3854">
            <v>11174</v>
          </cell>
          <cell r="B3854" t="str">
            <v>PRIMER UNIVERSAL, FUNDO ANTICORROSIVO TIPO ZARCAO</v>
          </cell>
          <cell r="C3854" t="str">
            <v xml:space="preserve">18L   </v>
          </cell>
          <cell r="D3854" t="str">
            <v>CR</v>
          </cell>
          <cell r="E3854" t="str">
            <v>481,20</v>
          </cell>
        </row>
        <row r="3855">
          <cell r="A3855">
            <v>37540</v>
          </cell>
          <cell r="B3855" t="str">
            <v>PROJETOR DE ARGAMASSA, CAPACIDADE DE PROJECAO 1,5 M3/H, ALCANCE DA PROJECAO 30 ATE 60 M, MOTOR ELETRICO TRIFASICO</v>
          </cell>
          <cell r="C3855" t="str">
            <v xml:space="preserve">UN    </v>
          </cell>
          <cell r="D3855" t="str">
            <v>CR</v>
          </cell>
          <cell r="E3855" t="str">
            <v>64.406,09</v>
          </cell>
        </row>
        <row r="3856">
          <cell r="A3856">
            <v>37548</v>
          </cell>
          <cell r="B3856" t="str">
            <v>PROJETOR DE ARGAMASSA, CAPACIDADE DE PROJECAO 2,0 M3/H, ALCANCE DA PROJECAO ATE 50 M, MOTOR ELETRICO TRIFASICO</v>
          </cell>
          <cell r="C3856" t="str">
            <v xml:space="preserve">UN    </v>
          </cell>
          <cell r="D3856" t="str">
            <v>CR</v>
          </cell>
          <cell r="E3856" t="str">
            <v>85.369,95</v>
          </cell>
        </row>
        <row r="3857">
          <cell r="A3857">
            <v>39828</v>
          </cell>
          <cell r="B3857" t="str">
            <v>PROJETOR PNEUMATICO DE ARGAMASSA PARA CHAPISCO E REBOCO COM RECIPIENTE ACOPLADO, TIPO CANEQUNHA, COM VOLUME DE 1,50 L, SEM COMPRESSOR</v>
          </cell>
          <cell r="C3857" t="str">
            <v xml:space="preserve">UN    </v>
          </cell>
          <cell r="D3857" t="str">
            <v>CR</v>
          </cell>
          <cell r="E3857" t="str">
            <v>512,13</v>
          </cell>
        </row>
        <row r="3858">
          <cell r="A3858">
            <v>12273</v>
          </cell>
          <cell r="B3858" t="str">
            <v>PROJETOR RETANGULAR FECHADO PARA LAMPADA VAPOR DE MERCURIO/SODIO 250 W A 500 W, CABECEIRAS EM ALUMINIO FUNDIDO, CORPO EM ALUMINIO ANODIZADO, PARA LAMPADA E40 FECHAMENTO EM VIDRO TEMPERADO.</v>
          </cell>
          <cell r="C3858" t="str">
            <v xml:space="preserve">UN    </v>
          </cell>
          <cell r="D3858" t="str">
            <v>AS</v>
          </cell>
          <cell r="E3858" t="str">
            <v>76,49</v>
          </cell>
        </row>
        <row r="3859">
          <cell r="A3859">
            <v>38392</v>
          </cell>
          <cell r="B3859" t="str">
            <v>PROLONGADOR/EXTENSOR PARA ROLO DE PINTURA 3 M</v>
          </cell>
          <cell r="C3859" t="str">
            <v xml:space="preserve">UN    </v>
          </cell>
          <cell r="D3859" t="str">
            <v>CR</v>
          </cell>
          <cell r="E3859" t="str">
            <v>46,84</v>
          </cell>
        </row>
        <row r="3860">
          <cell r="A3860">
            <v>11735</v>
          </cell>
          <cell r="B3860" t="str">
            <v>PROLONGAMENTO PVC PARA CAIXA SIFONADA  100 MM X 200 MM (NBR 5688)</v>
          </cell>
          <cell r="C3860" t="str">
            <v xml:space="preserve">UN    </v>
          </cell>
          <cell r="D3860" t="str">
            <v>CR</v>
          </cell>
          <cell r="E3860" t="str">
            <v>4,72</v>
          </cell>
        </row>
        <row r="3861">
          <cell r="A3861">
            <v>11737</v>
          </cell>
          <cell r="B3861" t="str">
            <v>PROLONGAMENTO PVC PARA CAIXA SIFONADA, 150 MM X 150 MM (NBR 5688)</v>
          </cell>
          <cell r="C3861" t="str">
            <v xml:space="preserve">UN    </v>
          </cell>
          <cell r="D3861" t="str">
            <v>CR</v>
          </cell>
          <cell r="E3861" t="str">
            <v>6,30</v>
          </cell>
        </row>
        <row r="3862">
          <cell r="A3862">
            <v>11738</v>
          </cell>
          <cell r="B3862" t="str">
            <v>PROLONGAMENTO PVC PARA CAIXA SIFONADA, 150 MM X 200 MM (NBR 5688)</v>
          </cell>
          <cell r="C3862" t="str">
            <v xml:space="preserve">UN    </v>
          </cell>
          <cell r="D3862" t="str">
            <v>CR</v>
          </cell>
          <cell r="E3862" t="str">
            <v>10,24</v>
          </cell>
        </row>
        <row r="3863">
          <cell r="A3863">
            <v>36143</v>
          </cell>
          <cell r="B3863" t="str">
            <v>PROTETOR AUDITIVO TIPO CONCHA COM ABAFADOR DE RUIDOS, ATENUACAO ACIMA DE 22 DB</v>
          </cell>
          <cell r="C3863" t="str">
            <v xml:space="preserve">UN    </v>
          </cell>
          <cell r="D3863" t="str">
            <v>CR</v>
          </cell>
          <cell r="E3863" t="str">
            <v>25,37</v>
          </cell>
        </row>
        <row r="3864">
          <cell r="A3864">
            <v>36142</v>
          </cell>
          <cell r="B3864" t="str">
            <v>PROTETOR AUDITIVO TIPO PLUG DE INSERCAO COM CORDAO, ATENUACAO SUPERIOR A 15 DB</v>
          </cell>
          <cell r="C3864" t="str">
            <v xml:space="preserve">UN    </v>
          </cell>
          <cell r="D3864" t="str">
            <v>CR</v>
          </cell>
          <cell r="E3864" t="str">
            <v>1,85</v>
          </cell>
        </row>
        <row r="3865">
          <cell r="A3865">
            <v>36146</v>
          </cell>
          <cell r="B3865" t="str">
            <v>PROTETOR SOLAR FPS 30, EMBALAGEM 2 LITROS</v>
          </cell>
          <cell r="C3865" t="str">
            <v xml:space="preserve">UN    </v>
          </cell>
          <cell r="D3865" t="str">
            <v>CR</v>
          </cell>
          <cell r="E3865" t="str">
            <v>210,46</v>
          </cell>
        </row>
        <row r="3866">
          <cell r="A3866">
            <v>39015</v>
          </cell>
          <cell r="B3866" t="str">
            <v>PROTETOR/PONTEIRA PLASTICA PARA PONTA DE VERGALHAO DE ATE 1", TIPO PROTETOR DE ESPERA</v>
          </cell>
          <cell r="C3866" t="str">
            <v xml:space="preserve">UN    </v>
          </cell>
          <cell r="D3866" t="str">
            <v>AS</v>
          </cell>
          <cell r="E3866" t="str">
            <v>0,80</v>
          </cell>
        </row>
        <row r="3867">
          <cell r="A3867">
            <v>38377</v>
          </cell>
          <cell r="B3867" t="str">
            <v>PRUMO DE CENTRO EM ACO *400* G</v>
          </cell>
          <cell r="C3867" t="str">
            <v xml:space="preserve">UN    </v>
          </cell>
          <cell r="D3867" t="str">
            <v>CR</v>
          </cell>
          <cell r="E3867" t="str">
            <v>32,16</v>
          </cell>
        </row>
        <row r="3868">
          <cell r="A3868">
            <v>38376</v>
          </cell>
          <cell r="B3868" t="str">
            <v>PRUMO DE PAREDE EM ACO 700 A 750 G</v>
          </cell>
          <cell r="C3868" t="str">
            <v xml:space="preserve">UN    </v>
          </cell>
          <cell r="D3868" t="str">
            <v>CR</v>
          </cell>
          <cell r="E3868" t="str">
            <v>36,67</v>
          </cell>
        </row>
        <row r="3869">
          <cell r="A3869">
            <v>38116</v>
          </cell>
          <cell r="B3869" t="str">
            <v>PULSADOR CAMPAINHA 10A, 250V (APENAS MODULO)</v>
          </cell>
          <cell r="C3869" t="str">
            <v xml:space="preserve">UN    </v>
          </cell>
          <cell r="D3869" t="str">
            <v>CR</v>
          </cell>
          <cell r="E3869" t="str">
            <v>5,57</v>
          </cell>
        </row>
        <row r="3870">
          <cell r="A3870">
            <v>38066</v>
          </cell>
          <cell r="B3870" t="str">
            <v>PULSADOR CAMPAINHA 10A, 250V, CONJUNTO MONTADO PARA EMBUTIR 4" X 2" (PLACA + SUPORTE + MODULO)</v>
          </cell>
          <cell r="C3870" t="str">
            <v xml:space="preserve">UN    </v>
          </cell>
          <cell r="D3870" t="str">
            <v>CR</v>
          </cell>
          <cell r="E3870" t="str">
            <v>9,20</v>
          </cell>
        </row>
        <row r="3871">
          <cell r="A3871">
            <v>38117</v>
          </cell>
          <cell r="B3871" t="str">
            <v>PULSADOR MINUTERIA 10A, 250V (APENAS MODULO)</v>
          </cell>
          <cell r="C3871" t="str">
            <v xml:space="preserve">UN    </v>
          </cell>
          <cell r="D3871" t="str">
            <v>CR</v>
          </cell>
          <cell r="E3871" t="str">
            <v>9,49</v>
          </cell>
        </row>
        <row r="3872">
          <cell r="A3872">
            <v>38067</v>
          </cell>
          <cell r="B3872" t="str">
            <v>PULSADOR MINUTERIA 10A, 250V, CONJUNTO MONTADO PARA EMBUTIR 4" X 2" (PLACA + SUPORTE + MODULO)</v>
          </cell>
          <cell r="C3872" t="str">
            <v xml:space="preserve">UN    </v>
          </cell>
          <cell r="D3872" t="str">
            <v>CR</v>
          </cell>
          <cell r="E3872" t="str">
            <v>12,96</v>
          </cell>
        </row>
        <row r="3873">
          <cell r="A3873">
            <v>41757</v>
          </cell>
          <cell r="B3873" t="str">
            <v>PULVERIZADOR DE TINTA ELETRICO / MAQUINA DE PINTURA AIRLESS, VAZAO *2* L/MIN (COLETADO CAIXA)</v>
          </cell>
          <cell r="C3873" t="str">
            <v xml:space="preserve">UN    </v>
          </cell>
          <cell r="D3873" t="str">
            <v>CR</v>
          </cell>
          <cell r="E3873" t="str">
            <v>2.529,96</v>
          </cell>
        </row>
        <row r="3874">
          <cell r="A3874">
            <v>11522</v>
          </cell>
          <cell r="B3874" t="str">
            <v>PUXADOR DE EMBUTIR TIPO CONCHA, COM FURO PARA CHAVE, EM LATAO CROMADO,  COMPRIMENTO DE APROX *100* MM E LARGURA DE APROX *40* MM</v>
          </cell>
          <cell r="C3874" t="str">
            <v xml:space="preserve">UN    </v>
          </cell>
          <cell r="D3874" t="str">
            <v>CR</v>
          </cell>
          <cell r="E3874" t="str">
            <v>10,56</v>
          </cell>
        </row>
        <row r="3875">
          <cell r="A3875">
            <v>43600</v>
          </cell>
          <cell r="B3875" t="str">
            <v>PUXADOR TIPO ALCA, EM ZAMAC CROMADO, COM COMPRIMENTO DE APROX 150 MM, COM ROSETA PARA PORTAS DE MADEIRAS, INCLUINDO PARAFUSOS</v>
          </cell>
          <cell r="C3875" t="str">
            <v xml:space="preserve">UN    </v>
          </cell>
          <cell r="D3875" t="str">
            <v>CR</v>
          </cell>
          <cell r="E3875" t="str">
            <v>42,32</v>
          </cell>
        </row>
        <row r="3876">
          <cell r="A3876">
            <v>5080</v>
          </cell>
          <cell r="B3876" t="str">
            <v>PUXADOR TIPO ALCA, EM ZAMAC CROMADO, COM ROSETAS, COMPRIMENTO DE APROX *100* MM, PARA PORTAS E JANELAS DE MADEIRA, INCLUINDO PARAFUSOS</v>
          </cell>
          <cell r="C3876" t="str">
            <v xml:space="preserve">UN    </v>
          </cell>
          <cell r="D3876" t="str">
            <v>CR</v>
          </cell>
          <cell r="E3876" t="str">
            <v>16,50</v>
          </cell>
        </row>
        <row r="3877">
          <cell r="A3877">
            <v>38168</v>
          </cell>
          <cell r="B3877" t="str">
            <v>PUXADOR TUBULAR RETO DUPLO, EM ALUMINIO CROMADO, COMPRIMENTO DE APROX 400 MM E DIAMETRO DE 25 MM (1")</v>
          </cell>
          <cell r="C3877" t="str">
            <v xml:space="preserve">UN    </v>
          </cell>
          <cell r="D3877" t="str">
            <v>CR</v>
          </cell>
          <cell r="E3877" t="str">
            <v>115,21</v>
          </cell>
        </row>
        <row r="3878">
          <cell r="A3878">
            <v>43601</v>
          </cell>
          <cell r="B3878" t="str">
            <v>PUXADOR TUBULAR RETO SIMPLES, EM ALUMINIO CROMADO, COM COMPRIMENTO DE APROX 400 MM E DIAMETRO DE 25 MM</v>
          </cell>
          <cell r="C3878" t="str">
            <v xml:space="preserve">UN    </v>
          </cell>
          <cell r="D3878" t="str">
            <v>CR</v>
          </cell>
          <cell r="E3878" t="str">
            <v>57,60</v>
          </cell>
        </row>
        <row r="3879">
          <cell r="A3879">
            <v>13393</v>
          </cell>
          <cell r="B3879" t="str">
            <v>QUADRO DE DISTRIBUICAO COM BARRAMENTO TRIFASICO, DE EMBUTIR, EM CHAPA DE ACO GALVANIZADO, PARA 12 DISJUNTORES DIN, 100 A</v>
          </cell>
          <cell r="C3879" t="str">
            <v xml:space="preserve">UN    </v>
          </cell>
          <cell r="D3879" t="str">
            <v>AS</v>
          </cell>
          <cell r="E3879" t="str">
            <v>431,14</v>
          </cell>
        </row>
        <row r="3880">
          <cell r="A3880">
            <v>13395</v>
          </cell>
          <cell r="B3880" t="str">
            <v>QUADRO DE DISTRIBUICAO COM BARRAMENTO TRIFASICO, DE EMBUTIR, EM CHAPA DE ACO GALVANIZADO, PARA 18 DISJUNTORES DIN, 100 A, INCLUINDO BARRAMENTO</v>
          </cell>
          <cell r="C3880" t="str">
            <v xml:space="preserve">UN    </v>
          </cell>
          <cell r="D3880" t="str">
            <v>AS</v>
          </cell>
          <cell r="E3880" t="str">
            <v>604,19</v>
          </cell>
        </row>
        <row r="3881">
          <cell r="A3881">
            <v>12039</v>
          </cell>
          <cell r="B3881" t="str">
            <v>QUADRO DE DISTRIBUICAO COM BARRAMENTO TRIFASICO, DE EMBUTIR, EM CHAPA DE ACO GALVANIZADO, PARA 24 DISJUNTORES DIN, 100 A</v>
          </cell>
          <cell r="C3881" t="str">
            <v xml:space="preserve">UN    </v>
          </cell>
          <cell r="D3881" t="str">
            <v>AS</v>
          </cell>
          <cell r="E3881" t="str">
            <v>634,95</v>
          </cell>
        </row>
        <row r="3882">
          <cell r="A3882">
            <v>13396</v>
          </cell>
          <cell r="B3882" t="str">
            <v>QUADRO DE DISTRIBUICAO COM BARRAMENTO TRIFASICO, DE EMBUTIR, EM CHAPA DE ACO GALVANIZADO, PARA 28 DISJUNTORES DIN, 100 A</v>
          </cell>
          <cell r="C3882" t="str">
            <v xml:space="preserve">UN    </v>
          </cell>
          <cell r="D3882" t="str">
            <v>AS</v>
          </cell>
          <cell r="E3882" t="str">
            <v>891,74</v>
          </cell>
        </row>
        <row r="3883">
          <cell r="A3883">
            <v>12041</v>
          </cell>
          <cell r="B3883" t="str">
            <v>QUADRO DE DISTRIBUICAO COM BARRAMENTO TRIFASICO, DE EMBUTIR, EM CHAPA DE ACO GALVANIZADO, PARA 30 DISJUNTORES DIN, 150 A</v>
          </cell>
          <cell r="C3883" t="str">
            <v xml:space="preserve">UN    </v>
          </cell>
          <cell r="D3883" t="str">
            <v>AS</v>
          </cell>
          <cell r="E3883" t="str">
            <v>728,16</v>
          </cell>
        </row>
        <row r="3884">
          <cell r="A3884">
            <v>12043</v>
          </cell>
          <cell r="B3884" t="str">
            <v>QUADRO DE DISTRIBUICAO COM BARRAMENTO TRIFASICO, DE EMBUTIR, EM CHAPA DE ACO GALVANIZADO, PARA 30 DISJUNTORES DIN, 225 A</v>
          </cell>
          <cell r="C3884" t="str">
            <v xml:space="preserve">UN    </v>
          </cell>
          <cell r="D3884" t="str">
            <v>AS</v>
          </cell>
          <cell r="E3884" t="str">
            <v>1.537,40</v>
          </cell>
        </row>
        <row r="3885">
          <cell r="A3885">
            <v>39762</v>
          </cell>
          <cell r="B3885" t="str">
            <v>QUADRO DE DISTRIBUICAO COM BARRAMENTO TRIFASICO, DE EMBUTIR, EM CHAPA DE ACO GALVANIZADO, PARA 36 DISJUNTORES DIN, 100 A</v>
          </cell>
          <cell r="C3885" t="str">
            <v xml:space="preserve">UN    </v>
          </cell>
          <cell r="D3885" t="str">
            <v>AS</v>
          </cell>
          <cell r="E3885" t="str">
            <v>731,84</v>
          </cell>
        </row>
        <row r="3886">
          <cell r="A3886">
            <v>12042</v>
          </cell>
          <cell r="B3886" t="str">
            <v>QUADRO DE DISTRIBUICAO COM BARRAMENTO TRIFASICO, DE EMBUTIR, EM CHAPA DE ACO GALVANIZADO, PARA 40 DISJUNTORES DIN, 100 A</v>
          </cell>
          <cell r="C3886" t="str">
            <v xml:space="preserve">UN    </v>
          </cell>
          <cell r="D3886" t="str">
            <v>AS</v>
          </cell>
          <cell r="E3886" t="str">
            <v>1.068,46</v>
          </cell>
        </row>
        <row r="3887">
          <cell r="A3887">
            <v>39763</v>
          </cell>
          <cell r="B3887" t="str">
            <v>QUADRO DE DISTRIBUICAO COM BARRAMENTO TRIFASICO, DE EMBUTIR, EM CHAPA DE ACO GALVANIZADO, PARA 48 DISJUNTORES DIN, 100 A</v>
          </cell>
          <cell r="C3887" t="str">
            <v xml:space="preserve">UN    </v>
          </cell>
          <cell r="D3887" t="str">
            <v>AS</v>
          </cell>
          <cell r="E3887" t="str">
            <v>1.250,50</v>
          </cell>
        </row>
        <row r="3888">
          <cell r="A3888">
            <v>39760</v>
          </cell>
          <cell r="B3888" t="str">
            <v>QUADRO DE DISTRIBUICAO COM BARRAMENTO TRIFASICO, DE SOBREPOR, EM CHAPA DE ACO GALVANIZADO, PARA *42* DISJUNTORES DIN, 100 A</v>
          </cell>
          <cell r="C3888" t="str">
            <v xml:space="preserve">UN    </v>
          </cell>
          <cell r="D3888" t="str">
            <v>AS</v>
          </cell>
          <cell r="E3888" t="str">
            <v>1.246,39</v>
          </cell>
        </row>
        <row r="3889">
          <cell r="A3889">
            <v>39756</v>
          </cell>
          <cell r="B3889" t="str">
            <v>QUADRO DE DISTRIBUICAO COM BARRAMENTO TRIFASICO, DE SOBREPOR, EM CHAPA DE ACO GALVANIZADO, PARA 12 DISJUNTORES DIN, 100 A</v>
          </cell>
          <cell r="C3889" t="str">
            <v xml:space="preserve">UN    </v>
          </cell>
          <cell r="D3889" t="str">
            <v>AS</v>
          </cell>
          <cell r="E3889" t="str">
            <v>447,53</v>
          </cell>
        </row>
        <row r="3890">
          <cell r="A3890">
            <v>12038</v>
          </cell>
          <cell r="B3890" t="str">
            <v>QUADRO DE DISTRIBUICAO COM BARRAMENTO TRIFASICO, DE SOBREPOR, EM CHAPA DE ACO GALVANIZADO, PARA 18 DISJUNTORES DIN, 100 A</v>
          </cell>
          <cell r="C3890" t="str">
            <v xml:space="preserve">UN    </v>
          </cell>
          <cell r="D3890" t="str">
            <v>AS</v>
          </cell>
          <cell r="E3890" t="str">
            <v>559,20</v>
          </cell>
        </row>
        <row r="3891">
          <cell r="A3891">
            <v>39757</v>
          </cell>
          <cell r="B3891" t="str">
            <v>QUADRO DE DISTRIBUICAO COM BARRAMENTO TRIFASICO, DE SOBREPOR, EM CHAPA DE ACO GALVANIZADO, PARA 28 DISJUNTORES DIN, 100 A</v>
          </cell>
          <cell r="C3891" t="str">
            <v xml:space="preserve">UN    </v>
          </cell>
          <cell r="D3891" t="str">
            <v>AS</v>
          </cell>
          <cell r="E3891" t="str">
            <v>517,08</v>
          </cell>
        </row>
        <row r="3892">
          <cell r="A3892">
            <v>39758</v>
          </cell>
          <cell r="B3892" t="str">
            <v>QUADRO DE DISTRIBUICAO COM BARRAMENTO TRIFASICO, DE SOBREPOR, EM CHAPA DE ACO GALVANIZADO, PARA 30 DISJUNTORES DIN, 100 A</v>
          </cell>
          <cell r="C3892" t="str">
            <v xml:space="preserve">UN    </v>
          </cell>
          <cell r="D3892" t="str">
            <v>AS</v>
          </cell>
          <cell r="E3892" t="str">
            <v>753,58</v>
          </cell>
        </row>
        <row r="3893">
          <cell r="A3893">
            <v>39759</v>
          </cell>
          <cell r="B3893" t="str">
            <v>QUADRO DE DISTRIBUICAO COM BARRAMENTO TRIFASICO, DE SOBREPOR, EM CHAPA DE ACO GALVANIZADO, PARA 36 DISJUNTORES DIN, 100 A</v>
          </cell>
          <cell r="C3893" t="str">
            <v xml:space="preserve">UN    </v>
          </cell>
          <cell r="D3893" t="str">
            <v>AS</v>
          </cell>
          <cell r="E3893" t="str">
            <v>930,67</v>
          </cell>
        </row>
        <row r="3894">
          <cell r="A3894">
            <v>39761</v>
          </cell>
          <cell r="B3894" t="str">
            <v>QUADRO DE DISTRIBUICAO COM BARRAMENTO TRIFASICO, DE SOBREPOR, EM CHAPA DE ACO GALVANIZADO, PARA 48 DISJUNTORES DIN, 100 A</v>
          </cell>
          <cell r="C3894" t="str">
            <v xml:space="preserve">UN    </v>
          </cell>
          <cell r="D3894" t="str">
            <v>AS</v>
          </cell>
          <cell r="E3894" t="str">
            <v>1.118,70</v>
          </cell>
        </row>
        <row r="3895">
          <cell r="A3895">
            <v>39805</v>
          </cell>
          <cell r="B3895" t="str">
            <v>QUADRO DE DISTRIBUICAO, EM PVC, DE EMBUTIR, COM BARRAMENTO TERRA / NEUTRO, PARA 12 DISJUNTORES NEMA OU 16 DISJUNTORES DIN</v>
          </cell>
          <cell r="C3895" t="str">
            <v xml:space="preserve">UN    </v>
          </cell>
          <cell r="D3895" t="str">
            <v>CR</v>
          </cell>
          <cell r="E3895" t="str">
            <v>104,74</v>
          </cell>
        </row>
        <row r="3896">
          <cell r="A3896">
            <v>39806</v>
          </cell>
          <cell r="B3896" t="str">
            <v>QUADRO DE DISTRIBUICAO, EM PVC, DE EMBUTIR, COM BARRAMENTO TERRA / NEUTRO, PARA 18 DISJUNTORES NEMA OU 24 DISJUNTORES DIN</v>
          </cell>
          <cell r="C3896" t="str">
            <v xml:space="preserve">UN    </v>
          </cell>
          <cell r="D3896" t="str">
            <v>CR</v>
          </cell>
          <cell r="E3896" t="str">
            <v>194,06</v>
          </cell>
        </row>
        <row r="3897">
          <cell r="A3897">
            <v>39807</v>
          </cell>
          <cell r="B3897" t="str">
            <v>QUADRO DE DISTRIBUICAO, EM PVC, DE EMBUTIR, COM BARRAMENTO TERRA / NEUTRO, PARA 27 DISJUNTORES NEMA OU 36 DISJUNTORES DIN</v>
          </cell>
          <cell r="C3897" t="str">
            <v xml:space="preserve">UN    </v>
          </cell>
          <cell r="D3897" t="str">
            <v>CR</v>
          </cell>
          <cell r="E3897" t="str">
            <v>420,57</v>
          </cell>
        </row>
        <row r="3898">
          <cell r="A3898">
            <v>43100</v>
          </cell>
          <cell r="B3898" t="str">
            <v>QUADRO DE DISTRIBUICAO, EM PVC, DE EMBUTIR, COM BARRAMENTO TERRA / NEUTRO, PARA 48 DISJUNTORES DIN</v>
          </cell>
          <cell r="C3898" t="str">
            <v xml:space="preserve">UN    </v>
          </cell>
          <cell r="D3898" t="str">
            <v>CR</v>
          </cell>
          <cell r="E3898" t="str">
            <v>328,79</v>
          </cell>
        </row>
        <row r="3899">
          <cell r="A3899">
            <v>39804</v>
          </cell>
          <cell r="B3899" t="str">
            <v>QUADRO DE DISTRIBUICAO, EM PVC, DE EMBUTIR, COM BARRAMENTO TERRA / NEUTRO, PARA 6 DISJUNTORES NEMA OU 8 DISJUNTORES DIN</v>
          </cell>
          <cell r="C3899" t="str">
            <v xml:space="preserve">UN    </v>
          </cell>
          <cell r="D3899" t="str">
            <v>CR</v>
          </cell>
          <cell r="E3899" t="str">
            <v>61,50</v>
          </cell>
        </row>
        <row r="3900">
          <cell r="A3900">
            <v>39796</v>
          </cell>
          <cell r="B3900" t="str">
            <v>QUADRO DE DISTRIBUICAO, SEM BARRAMENTO, EM PVC, DE EMBUTIR, PARA 12 DISJUNTORES NEMA OU 16 DISJUNTORES DIN</v>
          </cell>
          <cell r="C3900" t="str">
            <v xml:space="preserve">UN    </v>
          </cell>
          <cell r="D3900" t="str">
            <v>CR</v>
          </cell>
          <cell r="E3900" t="str">
            <v>63,70</v>
          </cell>
        </row>
        <row r="3901">
          <cell r="A3901">
            <v>39797</v>
          </cell>
          <cell r="B3901" t="str">
            <v>QUADRO DE DISTRIBUICAO, SEM BARRAMENTO, EM PVC, DE EMBUTIR, PARA 18 DISJUNTORES NEMA OU 24 DISJUNTORES DIN</v>
          </cell>
          <cell r="C3901" t="str">
            <v xml:space="preserve">UN    </v>
          </cell>
          <cell r="D3901" t="str">
            <v xml:space="preserve">C </v>
          </cell>
          <cell r="E3901" t="str">
            <v>100,00</v>
          </cell>
        </row>
        <row r="3902">
          <cell r="A3902">
            <v>39798</v>
          </cell>
          <cell r="B3902" t="str">
            <v>QUADRO DE DISTRIBUICAO, SEM BARRAMENTO, EM PVC, DE EMBUTIR, PARA 27 DISJUNTORES NEMA OU 36 DISJUNTORES DIN</v>
          </cell>
          <cell r="C3902" t="str">
            <v xml:space="preserve">UN    </v>
          </cell>
          <cell r="D3902" t="str">
            <v>CR</v>
          </cell>
          <cell r="E3902" t="str">
            <v>171,53</v>
          </cell>
        </row>
        <row r="3903">
          <cell r="A3903">
            <v>39794</v>
          </cell>
          <cell r="B3903" t="str">
            <v>QUADRO DE DISTRIBUICAO, SEM BARRAMENTO, EM PVC, DE EMBUTIR, PARA 3 DISJUNTORES NEMA OU 4 DISJUNTORES DIN</v>
          </cell>
          <cell r="C3903" t="str">
            <v xml:space="preserve">UN    </v>
          </cell>
          <cell r="D3903" t="str">
            <v>CR</v>
          </cell>
          <cell r="E3903" t="str">
            <v>27,04</v>
          </cell>
        </row>
        <row r="3904">
          <cell r="A3904">
            <v>39795</v>
          </cell>
          <cell r="B3904" t="str">
            <v>QUADRO DE DISTRIBUICAO, SEM BARRAMENTO, EM PVC, DE EMBUTIR, PARA 6 DISJUNTORES NEMA OU 8 DISJUNTORES DIN</v>
          </cell>
          <cell r="C3904" t="str">
            <v xml:space="preserve">UN    </v>
          </cell>
          <cell r="D3904" t="str">
            <v>CR</v>
          </cell>
          <cell r="E3904" t="str">
            <v>42,72</v>
          </cell>
        </row>
        <row r="3905">
          <cell r="A3905">
            <v>39799</v>
          </cell>
          <cell r="B3905" t="str">
            <v>QUADRO DE DISTRIBUICAO, SEM BARRAMENTO, EM PVC, DE SOBREPOR,  PARA 3 DISJUNTORES NEMA OU 4 DISJUNTORES DIN</v>
          </cell>
          <cell r="C3905" t="str">
            <v xml:space="preserve">UN    </v>
          </cell>
          <cell r="D3905" t="str">
            <v>CR</v>
          </cell>
          <cell r="E3905" t="str">
            <v>31,52</v>
          </cell>
        </row>
        <row r="3906">
          <cell r="A3906">
            <v>39801</v>
          </cell>
          <cell r="B3906" t="str">
            <v>QUADRO DE DISTRIBUICAO, SEM BARRAMENTO, EM PVC, DE SOBREPOR, PARA 12 DISJUNTORES NEMA OU 16 DISJUNTORES DIN</v>
          </cell>
          <cell r="C3906" t="str">
            <v xml:space="preserve">UN    </v>
          </cell>
          <cell r="D3906" t="str">
            <v>CR</v>
          </cell>
          <cell r="E3906" t="str">
            <v>90,20</v>
          </cell>
        </row>
        <row r="3907">
          <cell r="A3907">
            <v>39802</v>
          </cell>
          <cell r="B3907" t="str">
            <v>QUADRO DE DISTRIBUICAO, SEM BARRAMENTO, EM PVC, DE SOBREPOR, PARA 18 DISJUNTORES NEMA OU 24 DISJUNTORES DIN</v>
          </cell>
          <cell r="C3907" t="str">
            <v xml:space="preserve">UN    </v>
          </cell>
          <cell r="D3907" t="str">
            <v>CR</v>
          </cell>
          <cell r="E3907" t="str">
            <v>132,22</v>
          </cell>
        </row>
        <row r="3908">
          <cell r="A3908">
            <v>39803</v>
          </cell>
          <cell r="B3908" t="str">
            <v>QUADRO DE DISTRIBUICAO, SEM BARRAMENTO, EM PVC, DE SOBREPOR, PARA 27 DISJUNTORES NEMA OU 36 DISJUNTORES DIN</v>
          </cell>
          <cell r="C3908" t="str">
            <v xml:space="preserve">UN    </v>
          </cell>
          <cell r="D3908" t="str">
            <v>CR</v>
          </cell>
          <cell r="E3908" t="str">
            <v>184,46</v>
          </cell>
        </row>
        <row r="3909">
          <cell r="A3909">
            <v>39800</v>
          </cell>
          <cell r="B3909" t="str">
            <v>QUADRO DE DISTRIBUICAO, SEM BARRAMENTO, EM PVC, DE SOBREPOR, PARA 6 DISJUNTORES NEMA OU 8 DISJUNTORES DIN</v>
          </cell>
          <cell r="C3909" t="str">
            <v xml:space="preserve">UN    </v>
          </cell>
          <cell r="D3909" t="str">
            <v>CR</v>
          </cell>
          <cell r="E3909" t="str">
            <v>53,69</v>
          </cell>
        </row>
        <row r="3910">
          <cell r="A3910">
            <v>21059</v>
          </cell>
          <cell r="B3910" t="str">
            <v>RALO FOFO COM REQUADRO, QUADRADO 150 X 150 MM</v>
          </cell>
          <cell r="C3910" t="str">
            <v xml:space="preserve">UN    </v>
          </cell>
          <cell r="D3910" t="str">
            <v>AS</v>
          </cell>
          <cell r="E3910" t="str">
            <v>48,13</v>
          </cell>
        </row>
        <row r="3911">
          <cell r="A3911">
            <v>11234</v>
          </cell>
          <cell r="B3911" t="str">
            <v>RALO FOFO COM REQUADRO, QUADRADO 200 X 200 MM</v>
          </cell>
          <cell r="C3911" t="str">
            <v xml:space="preserve">UN    </v>
          </cell>
          <cell r="D3911" t="str">
            <v>AS</v>
          </cell>
          <cell r="E3911" t="str">
            <v>72,55</v>
          </cell>
        </row>
        <row r="3912">
          <cell r="A3912">
            <v>21060</v>
          </cell>
          <cell r="B3912" t="str">
            <v>RALO FOFO COM REQUADRO, QUADRADO 250 X 250 MM</v>
          </cell>
          <cell r="C3912" t="str">
            <v xml:space="preserve">UN    </v>
          </cell>
          <cell r="D3912" t="str">
            <v>AS</v>
          </cell>
          <cell r="E3912" t="str">
            <v>89,30</v>
          </cell>
        </row>
        <row r="3913">
          <cell r="A3913">
            <v>21061</v>
          </cell>
          <cell r="B3913" t="str">
            <v>RALO FOFO COM REQUADRO, QUADRADO 300 X 300 MM</v>
          </cell>
          <cell r="C3913" t="str">
            <v xml:space="preserve">UN    </v>
          </cell>
          <cell r="D3913" t="str">
            <v>AS</v>
          </cell>
          <cell r="E3913" t="str">
            <v>111,62</v>
          </cell>
        </row>
        <row r="3914">
          <cell r="A3914">
            <v>21062</v>
          </cell>
          <cell r="B3914" t="str">
            <v>RALO FOFO COM REQUADRO, QUADRADO 400 X 400 MM</v>
          </cell>
          <cell r="C3914" t="str">
            <v xml:space="preserve">UN    </v>
          </cell>
          <cell r="D3914" t="str">
            <v>AS</v>
          </cell>
          <cell r="E3914" t="str">
            <v>175,81</v>
          </cell>
        </row>
        <row r="3915">
          <cell r="A3915">
            <v>11708</v>
          </cell>
          <cell r="B3915" t="str">
            <v>RALO FOFO SEMIESFERICO, 100 MM, PARA LAJES/ CALHAS</v>
          </cell>
          <cell r="C3915" t="str">
            <v xml:space="preserve">UN    </v>
          </cell>
          <cell r="D3915" t="str">
            <v>AS</v>
          </cell>
          <cell r="E3915" t="str">
            <v>19,18</v>
          </cell>
        </row>
        <row r="3916">
          <cell r="A3916">
            <v>11709</v>
          </cell>
          <cell r="B3916" t="str">
            <v>RALO FOFO SEMIESFERICO, 150 MM, PARA LAJES/ CALHAS</v>
          </cell>
          <cell r="C3916" t="str">
            <v xml:space="preserve">UN    </v>
          </cell>
          <cell r="D3916" t="str">
            <v>AS</v>
          </cell>
          <cell r="E3916" t="str">
            <v>45,06</v>
          </cell>
        </row>
        <row r="3917">
          <cell r="A3917">
            <v>11710</v>
          </cell>
          <cell r="B3917" t="str">
            <v>RALO FOFO SEMIESFERICO, 200 MM, PARA LAJES/ CALHAS</v>
          </cell>
          <cell r="C3917" t="str">
            <v xml:space="preserve">UN    </v>
          </cell>
          <cell r="D3917" t="str">
            <v>AS</v>
          </cell>
          <cell r="E3917" t="str">
            <v>103,60</v>
          </cell>
        </row>
        <row r="3918">
          <cell r="A3918">
            <v>11707</v>
          </cell>
          <cell r="B3918" t="str">
            <v>RALO FOFO SEMIESFERICO, 75 MM, PARA LAJES/ CALHAS</v>
          </cell>
          <cell r="C3918" t="str">
            <v xml:space="preserve">UN    </v>
          </cell>
          <cell r="D3918" t="str">
            <v>AS</v>
          </cell>
          <cell r="E3918" t="str">
            <v>14,37</v>
          </cell>
        </row>
        <row r="3919">
          <cell r="A3919">
            <v>11739</v>
          </cell>
          <cell r="B3919" t="str">
            <v>RALO SECO PVC CONICO, 100 X 40 MM,  COM GRELHA REDONDA BRANCA</v>
          </cell>
          <cell r="C3919" t="str">
            <v xml:space="preserve">UN    </v>
          </cell>
          <cell r="D3919" t="str">
            <v>CR</v>
          </cell>
          <cell r="E3919" t="str">
            <v>6,87</v>
          </cell>
        </row>
        <row r="3920">
          <cell r="A3920">
            <v>11711</v>
          </cell>
          <cell r="B3920" t="str">
            <v>RALO SECO PVC CONICO, 100 X 40 MM, COM GRELHA QUADRADA</v>
          </cell>
          <cell r="C3920" t="str">
            <v xml:space="preserve">UN    </v>
          </cell>
          <cell r="D3920" t="str">
            <v>CR</v>
          </cell>
          <cell r="E3920" t="str">
            <v>10,06</v>
          </cell>
        </row>
        <row r="3921">
          <cell r="A3921">
            <v>5102</v>
          </cell>
          <cell r="B3921" t="str">
            <v>RALO SECO PVC QUADRADO, 100 X 100 X 53 MM, SAIDA 40 MM, COM GRELHA BRANCA</v>
          </cell>
          <cell r="C3921" t="str">
            <v xml:space="preserve">UN    </v>
          </cell>
          <cell r="D3921" t="str">
            <v>CR</v>
          </cell>
          <cell r="E3921" t="str">
            <v>9,72</v>
          </cell>
        </row>
        <row r="3922">
          <cell r="A3922">
            <v>11741</v>
          </cell>
          <cell r="B3922" t="str">
            <v>RALO SIFONADO PVC CILINDRICO, 100 X 40 MM,  COM GRELHA REDONDA BRANCA</v>
          </cell>
          <cell r="C3922" t="str">
            <v xml:space="preserve">UN    </v>
          </cell>
          <cell r="D3922" t="str">
            <v>CR</v>
          </cell>
          <cell r="E3922" t="str">
            <v>7,08</v>
          </cell>
        </row>
        <row r="3923">
          <cell r="A3923">
            <v>11743</v>
          </cell>
          <cell r="B3923" t="str">
            <v>RALO SIFONADO PVC REDONDO CONICO, 100 X 40 MM, COM GRELHA  BRANCA REDONDA</v>
          </cell>
          <cell r="C3923" t="str">
            <v xml:space="preserve">UN    </v>
          </cell>
          <cell r="D3923" t="str">
            <v>CR</v>
          </cell>
          <cell r="E3923" t="str">
            <v>6,43</v>
          </cell>
        </row>
        <row r="3924">
          <cell r="A3924">
            <v>11745</v>
          </cell>
          <cell r="B3924" t="str">
            <v>RALO SIFONADO PVC, QUADRADO, 100 X 100 X 53 MM, SAIDA 40 MM, COM GRELHA BRANCA</v>
          </cell>
          <cell r="C3924" t="str">
            <v xml:space="preserve">UN    </v>
          </cell>
          <cell r="D3924" t="str">
            <v>CR</v>
          </cell>
          <cell r="E3924" t="str">
            <v>9,13</v>
          </cell>
        </row>
        <row r="3925">
          <cell r="A3925">
            <v>25961</v>
          </cell>
          <cell r="B3925" t="str">
            <v>RASTELEIRO</v>
          </cell>
          <cell r="C3925" t="str">
            <v xml:space="preserve">H     </v>
          </cell>
          <cell r="D3925" t="str">
            <v>CR</v>
          </cell>
          <cell r="E3925" t="str">
            <v>10,32</v>
          </cell>
        </row>
        <row r="3926">
          <cell r="A3926">
            <v>40985</v>
          </cell>
          <cell r="B3926" t="str">
            <v>RASTELEIRO (MENSALISTA)</v>
          </cell>
          <cell r="C3926" t="str">
            <v xml:space="preserve">MES   </v>
          </cell>
          <cell r="D3926" t="str">
            <v>CR</v>
          </cell>
          <cell r="E3926" t="str">
            <v>1.820,02</v>
          </cell>
        </row>
        <row r="3927">
          <cell r="A3927">
            <v>1088</v>
          </cell>
          <cell r="B3927" t="str">
            <v>REATOR ELETRONICO BIVOLT PARA 1 LAMPADA FLUORESCENTE DE 18/20 W</v>
          </cell>
          <cell r="C3927" t="str">
            <v xml:space="preserve">UN    </v>
          </cell>
          <cell r="D3927" t="str">
            <v>AS</v>
          </cell>
          <cell r="E3927" t="str">
            <v>20,32</v>
          </cell>
        </row>
        <row r="3928">
          <cell r="A3928">
            <v>1087</v>
          </cell>
          <cell r="B3928" t="str">
            <v>REATOR ELETRONICO BIVOLT PARA 1 LAMPADA FLUORESCENTE DE 36/40 W</v>
          </cell>
          <cell r="C3928" t="str">
            <v xml:space="preserve">UN    </v>
          </cell>
          <cell r="D3928" t="str">
            <v>AS</v>
          </cell>
          <cell r="E3928" t="str">
            <v>25,38</v>
          </cell>
        </row>
        <row r="3929">
          <cell r="A3929">
            <v>38777</v>
          </cell>
          <cell r="B3929" t="str">
            <v>REATOR ELETRONICO BIVOLT PARA 2 LAMPADAS FLUORESCENTES DE 14 W</v>
          </cell>
          <cell r="C3929" t="str">
            <v xml:space="preserve">UN    </v>
          </cell>
          <cell r="D3929" t="str">
            <v>AS</v>
          </cell>
          <cell r="E3929" t="str">
            <v>50,55</v>
          </cell>
        </row>
        <row r="3930">
          <cell r="A3930">
            <v>1086</v>
          </cell>
          <cell r="B3930" t="str">
            <v>REATOR ELETRONICO BIVOLT PARA 2 LAMPADAS FLUORESCENTES DE 18/20 W</v>
          </cell>
          <cell r="C3930" t="str">
            <v xml:space="preserve">UN    </v>
          </cell>
          <cell r="D3930" t="str">
            <v>AS</v>
          </cell>
          <cell r="E3930" t="str">
            <v>26,68</v>
          </cell>
        </row>
        <row r="3931">
          <cell r="A3931">
            <v>1079</v>
          </cell>
          <cell r="B3931" t="str">
            <v>REATOR ELETRONICO BIVOLT PARA 2 LAMPADAS FLUORESCENTES DE 36/40 W</v>
          </cell>
          <cell r="C3931" t="str">
            <v xml:space="preserve">UN    </v>
          </cell>
          <cell r="D3931" t="str">
            <v>AS</v>
          </cell>
          <cell r="E3931" t="str">
            <v>27,58</v>
          </cell>
        </row>
        <row r="3932">
          <cell r="A3932">
            <v>39374</v>
          </cell>
          <cell r="B3932" t="str">
            <v>REATOR INTERNO/INTEGRADO PARA LAMPADA VAPOR METALICO 400 W, ALTO FATOR DE POTENCIA</v>
          </cell>
          <cell r="C3932" t="str">
            <v xml:space="preserve">UN    </v>
          </cell>
          <cell r="D3932" t="str">
            <v xml:space="preserve">C </v>
          </cell>
          <cell r="E3932" t="str">
            <v>149,90</v>
          </cell>
        </row>
        <row r="3933">
          <cell r="A3933">
            <v>1082</v>
          </cell>
          <cell r="B3933" t="str">
            <v>REATOR P/ LAMPADA VAPOR DE SODIO 250W USO EXT</v>
          </cell>
          <cell r="C3933" t="str">
            <v xml:space="preserve">UN    </v>
          </cell>
          <cell r="D3933" t="str">
            <v>AS</v>
          </cell>
          <cell r="E3933" t="str">
            <v>173,38</v>
          </cell>
        </row>
        <row r="3934">
          <cell r="A3934">
            <v>12316</v>
          </cell>
          <cell r="B3934" t="str">
            <v>REATOR P/ 1 LAMPADA VAPOR DE MERCURIO 125W USO EXT</v>
          </cell>
          <cell r="C3934" t="str">
            <v xml:space="preserve">UN    </v>
          </cell>
          <cell r="D3934" t="str">
            <v>AS</v>
          </cell>
          <cell r="E3934" t="str">
            <v>79,46</v>
          </cell>
        </row>
        <row r="3935">
          <cell r="A3935">
            <v>12317</v>
          </cell>
          <cell r="B3935" t="str">
            <v>REATOR P/ 1 LAMPADA VAPOR DE MERCURIO 250W USO EXT</v>
          </cell>
          <cell r="C3935" t="str">
            <v xml:space="preserve">UN    </v>
          </cell>
          <cell r="D3935" t="str">
            <v>AS</v>
          </cell>
          <cell r="E3935" t="str">
            <v>94,76</v>
          </cell>
        </row>
        <row r="3936">
          <cell r="A3936">
            <v>12318</v>
          </cell>
          <cell r="B3936" t="str">
            <v>REATOR P/ 1 LAMPADA VAPOR DE MERCURIO 400W USO EXT</v>
          </cell>
          <cell r="C3936" t="str">
            <v xml:space="preserve">UN    </v>
          </cell>
          <cell r="D3936" t="str">
            <v>AS</v>
          </cell>
          <cell r="E3936" t="str">
            <v>109,17</v>
          </cell>
        </row>
        <row r="3937">
          <cell r="A3937">
            <v>5104</v>
          </cell>
          <cell r="B3937" t="str">
            <v>REBITE DE ALUMINIO VAZADO DE REPUXO, 3,2 X 8 MM (1KG = 1025 UNIDADES)</v>
          </cell>
          <cell r="C3937" t="str">
            <v xml:space="preserve">KG    </v>
          </cell>
          <cell r="D3937" t="str">
            <v>CR</v>
          </cell>
          <cell r="E3937" t="str">
            <v>68,90</v>
          </cell>
        </row>
        <row r="3938">
          <cell r="A3938">
            <v>26023</v>
          </cell>
          <cell r="B3938" t="str">
            <v>REBOLO ABRASIVO RETO DE USO GERAL GRAO 36, DE 6 X 1 " (DIAMETRO X ALTURA)</v>
          </cell>
          <cell r="C3938" t="str">
            <v xml:space="preserve">UN    </v>
          </cell>
          <cell r="D3938" t="str">
            <v>CR</v>
          </cell>
          <cell r="E3938" t="str">
            <v>42,71</v>
          </cell>
        </row>
        <row r="3939">
          <cell r="A3939">
            <v>2710</v>
          </cell>
          <cell r="B3939" t="str">
            <v>REBOLO ABRASIVO RETO DE USO GERAL GRAO 36, DE 6 X 3/4 " (DIAMETRO X ALTURA)</v>
          </cell>
          <cell r="C3939" t="str">
            <v xml:space="preserve">UN    </v>
          </cell>
          <cell r="D3939" t="str">
            <v>CR</v>
          </cell>
          <cell r="E3939" t="str">
            <v>34,11</v>
          </cell>
        </row>
        <row r="3940">
          <cell r="A3940">
            <v>14575</v>
          </cell>
          <cell r="B3940" t="str">
            <v>RECICLADORA DE ASFALTO A FRIO SOBRE RODAS, LARG. FRESAGEM 2,00 M, POT. 315 KW/422 HP</v>
          </cell>
          <cell r="C3940" t="str">
            <v xml:space="preserve">UN    </v>
          </cell>
          <cell r="D3940" t="str">
            <v>AS</v>
          </cell>
          <cell r="E3940" t="str">
            <v>3.637.767,15</v>
          </cell>
        </row>
        <row r="3941">
          <cell r="A3941">
            <v>20034</v>
          </cell>
          <cell r="B3941" t="str">
            <v>REDUCAO EXCENTRICA PVC NBR 10569 P/REDE COLET ESG PB JE 150 X 100MM</v>
          </cell>
          <cell r="C3941" t="str">
            <v xml:space="preserve">UN    </v>
          </cell>
          <cell r="D3941" t="str">
            <v>AS</v>
          </cell>
          <cell r="E3941" t="str">
            <v>107,66</v>
          </cell>
        </row>
        <row r="3942">
          <cell r="A3942">
            <v>20036</v>
          </cell>
          <cell r="B3942" t="str">
            <v>REDUCAO EXCENTRICA PVC NBR 10569 P/REDE COLET ESG PB JE 200 X 150MM</v>
          </cell>
          <cell r="C3942" t="str">
            <v xml:space="preserve">UN    </v>
          </cell>
          <cell r="D3942" t="str">
            <v>AS</v>
          </cell>
          <cell r="E3942" t="str">
            <v>207,08</v>
          </cell>
        </row>
        <row r="3943">
          <cell r="A3943">
            <v>20037</v>
          </cell>
          <cell r="B3943" t="str">
            <v>REDUCAO EXCENTRICA PVC NBR 10569 P/REDE COLET ESG PB JE 250 X 200MM</v>
          </cell>
          <cell r="C3943" t="str">
            <v xml:space="preserve">UN    </v>
          </cell>
          <cell r="D3943" t="str">
            <v>AS</v>
          </cell>
          <cell r="E3943" t="str">
            <v>390,60</v>
          </cell>
        </row>
        <row r="3944">
          <cell r="A3944">
            <v>20043</v>
          </cell>
          <cell r="B3944" t="str">
            <v>REDUCAO EXCENTRICA PVC P/ ESG PREDIAL DN 100 X 50MM</v>
          </cell>
          <cell r="C3944" t="str">
            <v xml:space="preserve">UN    </v>
          </cell>
          <cell r="D3944" t="str">
            <v>CR</v>
          </cell>
          <cell r="E3944" t="str">
            <v>6,06</v>
          </cell>
        </row>
        <row r="3945">
          <cell r="A3945">
            <v>20044</v>
          </cell>
          <cell r="B3945" t="str">
            <v>REDUCAO EXCENTRICA PVC P/ ESG PREDIAL DN 100 X 75MM</v>
          </cell>
          <cell r="C3945" t="str">
            <v xml:space="preserve">UN    </v>
          </cell>
          <cell r="D3945" t="str">
            <v>CR</v>
          </cell>
          <cell r="E3945" t="str">
            <v>7,08</v>
          </cell>
        </row>
        <row r="3946">
          <cell r="A3946">
            <v>20042</v>
          </cell>
          <cell r="B3946" t="str">
            <v>REDUCAO EXCENTRICA PVC P/ ESG PREDIAL DN 75 X 50MM</v>
          </cell>
          <cell r="C3946" t="str">
            <v xml:space="preserve">UN    </v>
          </cell>
          <cell r="D3946" t="str">
            <v>CR</v>
          </cell>
          <cell r="E3946" t="str">
            <v>5,13</v>
          </cell>
        </row>
        <row r="3947">
          <cell r="A3947">
            <v>20046</v>
          </cell>
          <cell r="B3947" t="str">
            <v>REDUCAO EXCENTRICA PVC, SERIE R, DN 100 X 75 MM, PARA ESGOTO OU AGUAS PLUVIAIS PREDIAIS</v>
          </cell>
          <cell r="C3947" t="str">
            <v xml:space="preserve">UN    </v>
          </cell>
          <cell r="D3947" t="str">
            <v>CR</v>
          </cell>
          <cell r="E3947" t="str">
            <v>15,02</v>
          </cell>
        </row>
        <row r="3948">
          <cell r="A3948">
            <v>20047</v>
          </cell>
          <cell r="B3948" t="str">
            <v>REDUCAO EXCENTRICA PVC, SERIE R, DN 150 X 100 MM, PARA ESGOTO OU AGUAS PLUVIAIS PREDIAIS</v>
          </cell>
          <cell r="C3948" t="str">
            <v xml:space="preserve">UN    </v>
          </cell>
          <cell r="D3948" t="str">
            <v>CR</v>
          </cell>
          <cell r="E3948" t="str">
            <v>41,05</v>
          </cell>
        </row>
        <row r="3949">
          <cell r="A3949">
            <v>20045</v>
          </cell>
          <cell r="B3949" t="str">
            <v>REDUCAO EXCENTRICA PVC, SERIE R, DN 75 X 50 MM, PARA ESGOTO OU AGUAS PLUVIAIS PREDIAIS</v>
          </cell>
          <cell r="C3949" t="str">
            <v xml:space="preserve">UN    </v>
          </cell>
          <cell r="D3949" t="str">
            <v>CR</v>
          </cell>
          <cell r="E3949" t="str">
            <v>6,18</v>
          </cell>
        </row>
        <row r="3950">
          <cell r="A3950">
            <v>20972</v>
          </cell>
          <cell r="B3950" t="str">
            <v>REDUCAO FIXA TIPO STORZ, ENGATE RAPIDO 2.1/2" X 1.1/2", EM LATAO, PARA INSTALACAO PREDIAL COMBATE A INCENDIO PREDIAL</v>
          </cell>
          <cell r="C3950" t="str">
            <v xml:space="preserve">UN    </v>
          </cell>
          <cell r="D3950" t="str">
            <v>CR</v>
          </cell>
          <cell r="E3950" t="str">
            <v>107,14</v>
          </cell>
        </row>
        <row r="3951">
          <cell r="A3951">
            <v>20032</v>
          </cell>
          <cell r="B3951" t="str">
            <v>REDUCAO PVC PBA, JE, BB, DN 75 X 50 / DE 85 X 60 MM, PARA REDE DE AGUA</v>
          </cell>
          <cell r="C3951" t="str">
            <v xml:space="preserve">UN    </v>
          </cell>
          <cell r="D3951" t="str">
            <v>AS</v>
          </cell>
          <cell r="E3951" t="str">
            <v>63,86</v>
          </cell>
        </row>
        <row r="3952">
          <cell r="A3952">
            <v>11321</v>
          </cell>
          <cell r="B3952" t="str">
            <v>REDUCAO PVC PBA, JE, PB, DN 100 X 50 / DE 110 X 60 MM, PARA REDE DE AGUA</v>
          </cell>
          <cell r="C3952" t="str">
            <v xml:space="preserve">UN    </v>
          </cell>
          <cell r="D3952" t="str">
            <v>AS</v>
          </cell>
          <cell r="E3952" t="str">
            <v>29,11</v>
          </cell>
        </row>
        <row r="3953">
          <cell r="A3953">
            <v>11323</v>
          </cell>
          <cell r="B3953" t="str">
            <v>REDUCAO PVC PBA, JE, PB, DN 100 X 75 / DE 110 X 85 MM, PARA REDE DE AGUA</v>
          </cell>
          <cell r="C3953" t="str">
            <v xml:space="preserve">UN    </v>
          </cell>
          <cell r="D3953" t="str">
            <v>AS</v>
          </cell>
          <cell r="E3953" t="str">
            <v>33,48</v>
          </cell>
        </row>
        <row r="3954">
          <cell r="A3954">
            <v>20327</v>
          </cell>
          <cell r="B3954" t="str">
            <v>REDUCAO PVC PBA, JE, PB, DN 75 X 50 / DE 85 X 60 MM, PARA REDE DE AGUA</v>
          </cell>
          <cell r="C3954" t="str">
            <v xml:space="preserve">UN    </v>
          </cell>
          <cell r="D3954" t="str">
            <v>AS</v>
          </cell>
          <cell r="E3954" t="str">
            <v>19,00</v>
          </cell>
        </row>
        <row r="3955">
          <cell r="A3955">
            <v>25966</v>
          </cell>
          <cell r="B3955" t="str">
            <v>REDUTOR TIPO THINNER PARA ACABAMENTO</v>
          </cell>
          <cell r="C3955" t="str">
            <v xml:space="preserve">L     </v>
          </cell>
          <cell r="D3955" t="str">
            <v>CR</v>
          </cell>
          <cell r="E3955" t="str">
            <v>16,10</v>
          </cell>
        </row>
        <row r="3956">
          <cell r="A3956">
            <v>13390</v>
          </cell>
          <cell r="B3956" t="str">
            <v>REFLETOR REDONDO EM ALUMINIO ANODIZADO PARA LAMPADA VAPOR DE MERCURIO/SODIO, CORPO EM ALUMINIO COM PINTURA EPOXI, PARA LAMPADA E-27 DE 300 W, COM SUPORTE REDONDO E ALCA REGULAVEL PARA FIXACAO.</v>
          </cell>
          <cell r="C3956" t="str">
            <v xml:space="preserve">UN    </v>
          </cell>
          <cell r="D3956" t="str">
            <v>AS</v>
          </cell>
          <cell r="E3956" t="str">
            <v>100,28</v>
          </cell>
        </row>
        <row r="3957">
          <cell r="A3957">
            <v>6034</v>
          </cell>
          <cell r="B3957" t="str">
            <v>REGISTRO DE ESFERA DE PASSEIO, PVC PARA POLIETILENO, 20 MM</v>
          </cell>
          <cell r="C3957" t="str">
            <v xml:space="preserve">UN    </v>
          </cell>
          <cell r="D3957" t="str">
            <v>CR</v>
          </cell>
          <cell r="E3957" t="str">
            <v>8,56</v>
          </cell>
        </row>
        <row r="3958">
          <cell r="A3958">
            <v>6036</v>
          </cell>
          <cell r="B3958" t="str">
            <v>REGISTRO DE ESFERA PVC, COM BORBOLETA, COM ROSCA EXTERNA, DE 1/2"</v>
          </cell>
          <cell r="C3958" t="str">
            <v xml:space="preserve">UN    </v>
          </cell>
          <cell r="D3958" t="str">
            <v>CR</v>
          </cell>
          <cell r="E3958" t="str">
            <v>11,66</v>
          </cell>
        </row>
        <row r="3959">
          <cell r="A3959">
            <v>6031</v>
          </cell>
          <cell r="B3959" t="str">
            <v>REGISTRO DE ESFERA PVC, COM BORBOLETA, COM ROSCA EXTERNA, DE 3/4"</v>
          </cell>
          <cell r="C3959" t="str">
            <v xml:space="preserve">UN    </v>
          </cell>
          <cell r="D3959" t="str">
            <v xml:space="preserve">C </v>
          </cell>
          <cell r="E3959" t="str">
            <v>13,70</v>
          </cell>
        </row>
        <row r="3960">
          <cell r="A3960">
            <v>6029</v>
          </cell>
          <cell r="B3960" t="str">
            <v>REGISTRO DE ESFERA PVC, COM CABECA QUADRADA, COM ROSCA EXTERNA, 1/2"</v>
          </cell>
          <cell r="C3960" t="str">
            <v xml:space="preserve">UN    </v>
          </cell>
          <cell r="D3960" t="str">
            <v>CR</v>
          </cell>
          <cell r="E3960" t="str">
            <v>13,84</v>
          </cell>
        </row>
        <row r="3961">
          <cell r="A3961">
            <v>6033</v>
          </cell>
          <cell r="B3961" t="str">
            <v>REGISTRO DE ESFERA PVC, COM CABECA QUADRADA, COM ROSCA EXTERNA, 3/4"</v>
          </cell>
          <cell r="C3961" t="str">
            <v xml:space="preserve">UN    </v>
          </cell>
          <cell r="D3961" t="str">
            <v>CR</v>
          </cell>
          <cell r="E3961" t="str">
            <v>18,25</v>
          </cell>
        </row>
        <row r="3962">
          <cell r="A3962">
            <v>11672</v>
          </cell>
          <cell r="B3962" t="str">
            <v>REGISTRO DE ESFERA, PVC, COM VOLANTE, VS, ROSCAVEL, DN 1 1/2", COM CORPO DIVIDIDO</v>
          </cell>
          <cell r="C3962" t="str">
            <v xml:space="preserve">UN    </v>
          </cell>
          <cell r="D3962" t="str">
            <v>CR</v>
          </cell>
          <cell r="E3962" t="str">
            <v>39,69</v>
          </cell>
        </row>
        <row r="3963">
          <cell r="A3963">
            <v>11669</v>
          </cell>
          <cell r="B3963" t="str">
            <v>REGISTRO DE ESFERA, PVC, COM VOLANTE, VS, ROSCAVEL, DN 1 1/4", COM CORPO DIVIDIDO</v>
          </cell>
          <cell r="C3963" t="str">
            <v xml:space="preserve">UN    </v>
          </cell>
          <cell r="D3963" t="str">
            <v>CR</v>
          </cell>
          <cell r="E3963" t="str">
            <v>37,80</v>
          </cell>
        </row>
        <row r="3964">
          <cell r="A3964">
            <v>11670</v>
          </cell>
          <cell r="B3964" t="str">
            <v>REGISTRO DE ESFERA, PVC, COM VOLANTE, VS, ROSCAVEL, DN 1/2", COM CORPO DIVIDIDO</v>
          </cell>
          <cell r="C3964" t="str">
            <v xml:space="preserve">UN    </v>
          </cell>
          <cell r="D3964" t="str">
            <v>CR</v>
          </cell>
          <cell r="E3964" t="str">
            <v>14,48</v>
          </cell>
        </row>
        <row r="3965">
          <cell r="A3965">
            <v>20055</v>
          </cell>
          <cell r="B3965" t="str">
            <v>REGISTRO DE ESFERA, PVC, COM VOLANTE, VS, ROSCAVEL, DN 1", COM CORPO DIVIDIDO</v>
          </cell>
          <cell r="C3965" t="str">
            <v xml:space="preserve">UN    </v>
          </cell>
          <cell r="D3965" t="str">
            <v>CR</v>
          </cell>
          <cell r="E3965" t="str">
            <v>28,31</v>
          </cell>
        </row>
        <row r="3966">
          <cell r="A3966">
            <v>11671</v>
          </cell>
          <cell r="B3966" t="str">
            <v>REGISTRO DE ESFERA, PVC, COM VOLANTE, VS, ROSCAVEL, DN 2", COM CORPO DIVIDIDO</v>
          </cell>
          <cell r="C3966" t="str">
            <v xml:space="preserve">UN    </v>
          </cell>
          <cell r="D3966" t="str">
            <v>CR</v>
          </cell>
          <cell r="E3966" t="str">
            <v>60,75</v>
          </cell>
        </row>
        <row r="3967">
          <cell r="A3967">
            <v>6032</v>
          </cell>
          <cell r="B3967" t="str">
            <v>REGISTRO DE ESFERA, PVC, COM VOLANTE, VS, ROSCAVEL, DN 3/4", COM CORPO DIVIDIDO</v>
          </cell>
          <cell r="C3967" t="str">
            <v xml:space="preserve">UN    </v>
          </cell>
          <cell r="D3967" t="str">
            <v>CR</v>
          </cell>
          <cell r="E3967" t="str">
            <v>17,35</v>
          </cell>
        </row>
        <row r="3968">
          <cell r="A3968">
            <v>11673</v>
          </cell>
          <cell r="B3968" t="str">
            <v>REGISTRO DE ESFERA, PVC, COM VOLANTE, VS, SOLDAVEL, DN 20 MM, COM CORPO DIVIDIDO</v>
          </cell>
          <cell r="C3968" t="str">
            <v xml:space="preserve">UN    </v>
          </cell>
          <cell r="D3968" t="str">
            <v>CR</v>
          </cell>
          <cell r="E3968" t="str">
            <v>13,66</v>
          </cell>
        </row>
        <row r="3969">
          <cell r="A3969">
            <v>11674</v>
          </cell>
          <cell r="B3969" t="str">
            <v>REGISTRO DE ESFERA, PVC, COM VOLANTE, VS, SOLDAVEL, DN 25 MM, COM CORPO DIVIDIDO</v>
          </cell>
          <cell r="C3969" t="str">
            <v xml:space="preserve">UN    </v>
          </cell>
          <cell r="D3969" t="str">
            <v>CR</v>
          </cell>
          <cell r="E3969" t="str">
            <v>17,59</v>
          </cell>
        </row>
        <row r="3970">
          <cell r="A3970">
            <v>11675</v>
          </cell>
          <cell r="B3970" t="str">
            <v>REGISTRO DE ESFERA, PVC, COM VOLANTE, VS, SOLDAVEL, DN 32 MM, COM CORPO DIVIDIDO</v>
          </cell>
          <cell r="C3970" t="str">
            <v xml:space="preserve">UN    </v>
          </cell>
          <cell r="D3970" t="str">
            <v>CR</v>
          </cell>
          <cell r="E3970" t="str">
            <v>27,93</v>
          </cell>
        </row>
        <row r="3971">
          <cell r="A3971">
            <v>11676</v>
          </cell>
          <cell r="B3971" t="str">
            <v>REGISTRO DE ESFERA, PVC, COM VOLANTE, VS, SOLDAVEL, DN 40 MM, COM CORPO DIVIDIDO</v>
          </cell>
          <cell r="C3971" t="str">
            <v xml:space="preserve">UN    </v>
          </cell>
          <cell r="D3971" t="str">
            <v>CR</v>
          </cell>
          <cell r="E3971" t="str">
            <v>37,36</v>
          </cell>
        </row>
        <row r="3972">
          <cell r="A3972">
            <v>11677</v>
          </cell>
          <cell r="B3972" t="str">
            <v>REGISTRO DE ESFERA, PVC, COM VOLANTE, VS, SOLDAVEL, DN 50 MM, COM CORPO DIVIDIDO</v>
          </cell>
          <cell r="C3972" t="str">
            <v xml:space="preserve">UN    </v>
          </cell>
          <cell r="D3972" t="str">
            <v>CR</v>
          </cell>
          <cell r="E3972" t="str">
            <v>38,58</v>
          </cell>
        </row>
        <row r="3973">
          <cell r="A3973">
            <v>11678</v>
          </cell>
          <cell r="B3973" t="str">
            <v>REGISTRO DE ESFERA, PVC, COM VOLANTE, VS, SOLDAVEL, DN 60 MM, COM CORPO DIVIDIDO</v>
          </cell>
          <cell r="C3973" t="str">
            <v xml:space="preserve">UN    </v>
          </cell>
          <cell r="D3973" t="str">
            <v>CR</v>
          </cell>
          <cell r="E3973" t="str">
            <v>70,66</v>
          </cell>
        </row>
        <row r="3974">
          <cell r="A3974">
            <v>6038</v>
          </cell>
          <cell r="B3974" t="str">
            <v>REGISTRO DE PRESSAO PVC, ROSCAVEL, VOLANTE SIMPLES, DE 1/2"</v>
          </cell>
          <cell r="C3974" t="str">
            <v xml:space="preserve">UN    </v>
          </cell>
          <cell r="D3974" t="str">
            <v>CR</v>
          </cell>
          <cell r="E3974" t="str">
            <v>4,48</v>
          </cell>
        </row>
        <row r="3975">
          <cell r="A3975">
            <v>11718</v>
          </cell>
          <cell r="B3975" t="str">
            <v>REGISTRO DE PRESSAO PVC, ROSCAVEL, VOLANTE SIMPLES, DE 3/4"</v>
          </cell>
          <cell r="C3975" t="str">
            <v xml:space="preserve">UN    </v>
          </cell>
          <cell r="D3975" t="str">
            <v>CR</v>
          </cell>
          <cell r="E3975" t="str">
            <v>12,78</v>
          </cell>
        </row>
        <row r="3976">
          <cell r="A3976">
            <v>6037</v>
          </cell>
          <cell r="B3976" t="str">
            <v>REGISTRO DE PRESSAO PVC, SOLDAVEL, VOLANTE SIMPLES, DE 20 MM</v>
          </cell>
          <cell r="C3976" t="str">
            <v xml:space="preserve">UN    </v>
          </cell>
          <cell r="D3976" t="str">
            <v>CR</v>
          </cell>
          <cell r="E3976" t="str">
            <v>9,32</v>
          </cell>
        </row>
        <row r="3977">
          <cell r="A3977">
            <v>11719</v>
          </cell>
          <cell r="B3977" t="str">
            <v>REGISTRO DE PRESSAO PVC, SOLDAVEL, VOLANTE SIMPLES, DE 25 MM</v>
          </cell>
          <cell r="C3977" t="str">
            <v xml:space="preserve">UN    </v>
          </cell>
          <cell r="D3977" t="str">
            <v>CR</v>
          </cell>
          <cell r="E3977" t="str">
            <v>10,37</v>
          </cell>
        </row>
        <row r="3978">
          <cell r="A3978">
            <v>6019</v>
          </cell>
          <cell r="B3978" t="str">
            <v>REGISTRO GAVETA BRUTO EM LATAO FORJADO, BITOLA 1 " (REF 1509)</v>
          </cell>
          <cell r="C3978" t="str">
            <v xml:space="preserve">UN    </v>
          </cell>
          <cell r="D3978" t="str">
            <v>CR</v>
          </cell>
          <cell r="E3978" t="str">
            <v>38,84</v>
          </cell>
        </row>
        <row r="3979">
          <cell r="A3979">
            <v>6010</v>
          </cell>
          <cell r="B3979" t="str">
            <v>REGISTRO GAVETA BRUTO EM LATAO FORJADO, BITOLA 1 1/2 " (REF 1509)</v>
          </cell>
          <cell r="C3979" t="str">
            <v xml:space="preserve">UN    </v>
          </cell>
          <cell r="D3979" t="str">
            <v>CR</v>
          </cell>
          <cell r="E3979" t="str">
            <v>66,83</v>
          </cell>
        </row>
        <row r="3980">
          <cell r="A3980">
            <v>6017</v>
          </cell>
          <cell r="B3980" t="str">
            <v>REGISTRO GAVETA BRUTO EM LATAO FORJADO, BITOLA 1 1/4 " (REF 1509)</v>
          </cell>
          <cell r="C3980" t="str">
            <v xml:space="preserve">UN    </v>
          </cell>
          <cell r="D3980" t="str">
            <v>CR</v>
          </cell>
          <cell r="E3980" t="str">
            <v>52,93</v>
          </cell>
        </row>
        <row r="3981">
          <cell r="A3981">
            <v>6020</v>
          </cell>
          <cell r="B3981" t="str">
            <v>REGISTRO GAVETA BRUTO EM LATAO FORJADO, BITOLA 1/2 " (REF 1509)</v>
          </cell>
          <cell r="C3981" t="str">
            <v xml:space="preserve">UN    </v>
          </cell>
          <cell r="D3981" t="str">
            <v>CR</v>
          </cell>
          <cell r="E3981" t="str">
            <v>23,33</v>
          </cell>
        </row>
        <row r="3982">
          <cell r="A3982">
            <v>6028</v>
          </cell>
          <cell r="B3982" t="str">
            <v>REGISTRO GAVETA BRUTO EM LATAO FORJADO, BITOLA 2 " (REF 1509)</v>
          </cell>
          <cell r="C3982" t="str">
            <v xml:space="preserve">UN    </v>
          </cell>
          <cell r="D3982" t="str">
            <v>CR</v>
          </cell>
          <cell r="E3982" t="str">
            <v>93,08</v>
          </cell>
        </row>
        <row r="3983">
          <cell r="A3983">
            <v>6011</v>
          </cell>
          <cell r="B3983" t="str">
            <v>REGISTRO GAVETA BRUTO EM LATAO FORJADO, BITOLA 2 1/2 " (REF 1509)</v>
          </cell>
          <cell r="C3983" t="str">
            <v xml:space="preserve">UN    </v>
          </cell>
          <cell r="D3983" t="str">
            <v>CR</v>
          </cell>
          <cell r="E3983" t="str">
            <v>193,05</v>
          </cell>
        </row>
        <row r="3984">
          <cell r="A3984">
            <v>6012</v>
          </cell>
          <cell r="B3984" t="str">
            <v>REGISTRO GAVETA BRUTO EM LATAO FORJADO, BITOLA 3 " (REF 1509)</v>
          </cell>
          <cell r="C3984" t="str">
            <v xml:space="preserve">UN    </v>
          </cell>
          <cell r="D3984" t="str">
            <v>CR</v>
          </cell>
          <cell r="E3984" t="str">
            <v>233,72</v>
          </cell>
        </row>
        <row r="3985">
          <cell r="A3985">
            <v>6016</v>
          </cell>
          <cell r="B3985" t="str">
            <v>REGISTRO GAVETA BRUTO EM LATAO FORJADO, BITOLA 3/4 " (REF 1509)</v>
          </cell>
          <cell r="C3985" t="str">
            <v xml:space="preserve">UN    </v>
          </cell>
          <cell r="D3985" t="str">
            <v>CR</v>
          </cell>
          <cell r="E3985" t="str">
            <v>24,60</v>
          </cell>
        </row>
        <row r="3986">
          <cell r="A3986">
            <v>6027</v>
          </cell>
          <cell r="B3986" t="str">
            <v>REGISTRO GAVETA BRUTO EM LATAO FORJADO, BITOLA 4 " (REF 1509)</v>
          </cell>
          <cell r="C3986" t="str">
            <v xml:space="preserve">UN    </v>
          </cell>
          <cell r="D3986" t="str">
            <v>CR</v>
          </cell>
          <cell r="E3986" t="str">
            <v>486,98</v>
          </cell>
        </row>
        <row r="3987">
          <cell r="A3987">
            <v>6013</v>
          </cell>
          <cell r="B3987" t="str">
            <v>REGISTRO GAVETA COM ACABAMENTO E CANOPLA CROMADOS, SIMPLES, BITOLA 1 " (REF 1509)</v>
          </cell>
          <cell r="C3987" t="str">
            <v xml:space="preserve">UN    </v>
          </cell>
          <cell r="D3987" t="str">
            <v>CR</v>
          </cell>
          <cell r="E3987" t="str">
            <v>73,48</v>
          </cell>
        </row>
        <row r="3988">
          <cell r="A3988">
            <v>6015</v>
          </cell>
          <cell r="B3988" t="str">
            <v>REGISTRO GAVETA COM ACABAMENTO E CANOPLA CROMADOS, SIMPLES, BITOLA 1 1/2 " (REF 1509)</v>
          </cell>
          <cell r="C3988" t="str">
            <v xml:space="preserve">UN    </v>
          </cell>
          <cell r="D3988" t="str">
            <v>CR</v>
          </cell>
          <cell r="E3988" t="str">
            <v>106,86</v>
          </cell>
        </row>
        <row r="3989">
          <cell r="A3989">
            <v>6014</v>
          </cell>
          <cell r="B3989" t="str">
            <v>REGISTRO GAVETA COM ACABAMENTO E CANOPLA CROMADOS, SIMPLES, BITOLA 1 1/4 " (REF 1509)</v>
          </cell>
          <cell r="C3989" t="str">
            <v xml:space="preserve">UN    </v>
          </cell>
          <cell r="D3989" t="str">
            <v>CR</v>
          </cell>
          <cell r="E3989" t="str">
            <v>102,17</v>
          </cell>
        </row>
        <row r="3990">
          <cell r="A3990">
            <v>6006</v>
          </cell>
          <cell r="B3990" t="str">
            <v>REGISTRO GAVETA COM ACABAMENTO E CANOPLA CROMADOS, SIMPLES, BITOLA 1/2 " (REF 1509)</v>
          </cell>
          <cell r="C3990" t="str">
            <v xml:space="preserve">UN    </v>
          </cell>
          <cell r="D3990" t="str">
            <v>CR</v>
          </cell>
          <cell r="E3990" t="str">
            <v>53,21</v>
          </cell>
        </row>
        <row r="3991">
          <cell r="A3991">
            <v>6005</v>
          </cell>
          <cell r="B3991" t="str">
            <v>REGISTRO GAVETA COM ACABAMENTO E CANOPLA CROMADOS, SIMPLES, BITOLA 3/4 " (REF 1509)</v>
          </cell>
          <cell r="C3991" t="str">
            <v xml:space="preserve">UN    </v>
          </cell>
          <cell r="D3991" t="str">
            <v xml:space="preserve">C </v>
          </cell>
          <cell r="E3991" t="str">
            <v>60,03</v>
          </cell>
        </row>
        <row r="3992">
          <cell r="A3992">
            <v>11756</v>
          </cell>
          <cell r="B3992" t="str">
            <v>REGISTRO OU REGULADOR DE GAS COZINHA, VAZAO DE 2 KG/H, 2,8 KPA</v>
          </cell>
          <cell r="C3992" t="str">
            <v xml:space="preserve">UN    </v>
          </cell>
          <cell r="D3992" t="str">
            <v>CR</v>
          </cell>
          <cell r="E3992" t="str">
            <v>28,67</v>
          </cell>
        </row>
        <row r="3993">
          <cell r="A3993">
            <v>10904</v>
          </cell>
          <cell r="B3993" t="str">
            <v>REGISTRO OU VALVULA GLOBO ANGULAR EM LATAO, PARA HIDRANTES EM INSTALACAO PREDIAL DE INCENDIO, 45 GRAUS, DIAMETRO DE 2 1/2", COM VOLANTE, CLASSE DE PRESSAO DE ATE 200 PSI</v>
          </cell>
          <cell r="C3993" t="str">
            <v xml:space="preserve">UN    </v>
          </cell>
          <cell r="D3993" t="str">
            <v xml:space="preserve">C </v>
          </cell>
          <cell r="E3993" t="str">
            <v>150,00</v>
          </cell>
        </row>
        <row r="3994">
          <cell r="A3994">
            <v>11752</v>
          </cell>
          <cell r="B3994" t="str">
            <v>REGISTRO PRESSAO BRUTO EM LATAO FORJADO, BITOLA 1/2 " (REF 1400)</v>
          </cell>
          <cell r="C3994" t="str">
            <v xml:space="preserve">UN    </v>
          </cell>
          <cell r="D3994" t="str">
            <v>CR</v>
          </cell>
          <cell r="E3994" t="str">
            <v>16,53</v>
          </cell>
        </row>
        <row r="3995">
          <cell r="A3995">
            <v>11753</v>
          </cell>
          <cell r="B3995" t="str">
            <v>REGISTRO PRESSAO BRUTO EM LATAO FORJADO, BITOLA 3/4 " (REF 1400)</v>
          </cell>
          <cell r="C3995" t="str">
            <v xml:space="preserve">UN    </v>
          </cell>
          <cell r="D3995" t="str">
            <v>CR</v>
          </cell>
          <cell r="E3995" t="str">
            <v>19,73</v>
          </cell>
        </row>
        <row r="3996">
          <cell r="A3996">
            <v>6021</v>
          </cell>
          <cell r="B3996" t="str">
            <v>REGISTRO PRESSAO COM ACABAMENTO E CANOPLA CROMADA, SIMPLES, BITOLA 1/2 " (REF 1416)</v>
          </cell>
          <cell r="C3996" t="str">
            <v xml:space="preserve">UN    </v>
          </cell>
          <cell r="D3996" t="str">
            <v>CR</v>
          </cell>
          <cell r="E3996" t="str">
            <v>54,77</v>
          </cell>
        </row>
        <row r="3997">
          <cell r="A3997">
            <v>6024</v>
          </cell>
          <cell r="B3997" t="str">
            <v>REGISTRO PRESSAO COM ACABAMENTO E CANOPLA CROMADA, SIMPLES, BITOLA 3/4 " (REF 1416)</v>
          </cell>
          <cell r="C3997" t="str">
            <v xml:space="preserve">UN    </v>
          </cell>
          <cell r="D3997" t="str">
            <v>CR</v>
          </cell>
          <cell r="E3997" t="str">
            <v>56,62</v>
          </cell>
        </row>
        <row r="3998">
          <cell r="A3998">
            <v>38379</v>
          </cell>
          <cell r="B3998" t="str">
            <v>REGUA DE ALUMINIO PARA PEDREIRO 2 X 1 "</v>
          </cell>
          <cell r="C3998" t="str">
            <v xml:space="preserve">M     </v>
          </cell>
          <cell r="D3998" t="str">
            <v>CR</v>
          </cell>
          <cell r="E3998" t="str">
            <v>43,03</v>
          </cell>
        </row>
        <row r="3999">
          <cell r="A3999">
            <v>13897</v>
          </cell>
          <cell r="B3999" t="str">
            <v>REGUA VIBRADORA DUPLA PARA CONCRETO A GASOLINA 5,5 HP, PESO DE 60 KG, COMPRIMENTO 4 M</v>
          </cell>
          <cell r="C3999" t="str">
            <v xml:space="preserve">UN    </v>
          </cell>
          <cell r="D3999" t="str">
            <v>AS</v>
          </cell>
          <cell r="E3999" t="str">
            <v>5.771,30</v>
          </cell>
        </row>
        <row r="4000">
          <cell r="A4000">
            <v>10640</v>
          </cell>
          <cell r="B4000" t="str">
            <v>REGUA VIBRATORIA DE CONCRETO TRELICADA, EQUIPADA COM MOTOR A GASOLINA DE 9 HP</v>
          </cell>
          <cell r="C4000" t="str">
            <v xml:space="preserve">UN    </v>
          </cell>
          <cell r="D4000" t="str">
            <v>AS</v>
          </cell>
          <cell r="E4000" t="str">
            <v>12.499,42</v>
          </cell>
        </row>
        <row r="4001">
          <cell r="A4001">
            <v>11086</v>
          </cell>
          <cell r="B4001" t="str">
            <v>REJEITO DE MINERIO DE FERRO PARA PAVIMENTACAO (POSTO PEDREIRA/FORNECEDOR, SEM FRETE)</v>
          </cell>
          <cell r="C4001" t="str">
            <v xml:space="preserve">M3    </v>
          </cell>
          <cell r="D4001" t="str">
            <v>CR</v>
          </cell>
          <cell r="E4001" t="str">
            <v>51,42</v>
          </cell>
        </row>
        <row r="4002">
          <cell r="A4002">
            <v>34357</v>
          </cell>
          <cell r="B4002" t="str">
            <v>REJUNTE CIMENTICIO, QUALQUER COR</v>
          </cell>
          <cell r="C4002" t="str">
            <v xml:space="preserve">KG    </v>
          </cell>
          <cell r="D4002" t="str">
            <v>CR</v>
          </cell>
          <cell r="E4002" t="str">
            <v>3,22</v>
          </cell>
        </row>
        <row r="4003">
          <cell r="A4003">
            <v>37329</v>
          </cell>
          <cell r="B4003" t="str">
            <v>REJUNTE EPOXI, QUALQUER COR</v>
          </cell>
          <cell r="C4003" t="str">
            <v xml:space="preserve">KG    </v>
          </cell>
          <cell r="D4003" t="str">
            <v>CR</v>
          </cell>
          <cell r="E4003" t="str">
            <v>68,02</v>
          </cell>
        </row>
        <row r="4004">
          <cell r="A4004">
            <v>2510</v>
          </cell>
          <cell r="B4004" t="str">
            <v>RELE FOTOELETRICO INTERNO E EXTERNO BIVOLT 1000 W, DE CONECTOR, SEM BASE</v>
          </cell>
          <cell r="C4004" t="str">
            <v xml:space="preserve">UN    </v>
          </cell>
          <cell r="D4004" t="str">
            <v>AS</v>
          </cell>
          <cell r="E4004" t="str">
            <v>25,11</v>
          </cell>
        </row>
        <row r="4005">
          <cell r="A4005">
            <v>12359</v>
          </cell>
          <cell r="B4005" t="str">
            <v>RELE TERMICO BIMETAL PARA USO EM MOTORES TRIFASICOS, TENSAO 380 V, POTENCIA ATE 15 CV, CORRENTE NOMINAL MAXIMA 22 A</v>
          </cell>
          <cell r="C4005" t="str">
            <v xml:space="preserve">UN    </v>
          </cell>
          <cell r="D4005" t="str">
            <v>AS</v>
          </cell>
          <cell r="E4005" t="str">
            <v>126,99</v>
          </cell>
        </row>
        <row r="4006">
          <cell r="A4006">
            <v>5320</v>
          </cell>
          <cell r="B4006" t="str">
            <v>REMOVEDOR DE TINTA OLEO/ESMALTE VERNIZ</v>
          </cell>
          <cell r="C4006" t="str">
            <v xml:space="preserve">L     </v>
          </cell>
          <cell r="D4006" t="str">
            <v>CR</v>
          </cell>
          <cell r="E4006" t="str">
            <v>32,21</v>
          </cell>
        </row>
        <row r="4007">
          <cell r="A4007">
            <v>7353</v>
          </cell>
          <cell r="B4007" t="str">
            <v>RESINA ACRILICA BASE AGUA - COR BRANCA</v>
          </cell>
          <cell r="C4007" t="str">
            <v xml:space="preserve">L     </v>
          </cell>
          <cell r="D4007" t="str">
            <v>CR</v>
          </cell>
          <cell r="E4007" t="str">
            <v>26,50</v>
          </cell>
        </row>
        <row r="4008">
          <cell r="A4008">
            <v>36144</v>
          </cell>
          <cell r="B4008" t="str">
            <v>RESPIRADOR DESCARTAVEL SEM VALVULA DE EXALACAO, PFF 1</v>
          </cell>
          <cell r="C4008" t="str">
            <v xml:space="preserve">UN    </v>
          </cell>
          <cell r="D4008" t="str">
            <v>CR</v>
          </cell>
          <cell r="E4008" t="str">
            <v>1,38</v>
          </cell>
        </row>
        <row r="4009">
          <cell r="A4009">
            <v>10518</v>
          </cell>
          <cell r="B4009" t="str">
            <v>RETARDO PARA CORDEL DETONANTE</v>
          </cell>
          <cell r="C4009" t="str">
            <v xml:space="preserve">UN    </v>
          </cell>
          <cell r="D4009" t="str">
            <v>AS</v>
          </cell>
          <cell r="E4009" t="str">
            <v>70,08</v>
          </cell>
        </row>
        <row r="4010">
          <cell r="A4010">
            <v>36530</v>
          </cell>
          <cell r="B4010" t="str">
            <v>RETROESCAVADEIRA SOBRE RODAS COM CARREGADEIRA, TRACAO 4 X 2, POTENCIA LIQUIDA 79 HP, PESO OPERACIONAL MINIMO DE 6570 KG, CAPACIDADE DA CARREGADEIRA DE 1,00 M3 E DA  RETROESCAVADEIRA MINIMA DE 0,20 M3, PROFUNDIDADE DE ESCAVACAO MAXIMA DE 4,37 M</v>
          </cell>
          <cell r="C4010" t="str">
            <v xml:space="preserve">UN    </v>
          </cell>
          <cell r="D4010" t="str">
            <v>CR</v>
          </cell>
          <cell r="E4010" t="str">
            <v>267.365,84</v>
          </cell>
        </row>
        <row r="4011">
          <cell r="A4011">
            <v>6046</v>
          </cell>
          <cell r="B4011" t="str">
            <v>RETROESCAVADEIRA SOBRE RODAS COM CARREGADEIRA, TRACAO 4 X 4, POTENCIA LIQUIDA 72 HP, PESO OPERACIONAL MINIMO DE 7140 KG, CAPACIDADE MINIMA DA CARREGADEIRA DE 0,79 M3 E DA RETROESCAVADEIRA MINIMA DE 0,18 M3, PROFUNDIDADE DE ESCAVACAO MAXIMA DE 4,50 M</v>
          </cell>
          <cell r="C4011" t="str">
            <v xml:space="preserve">UN    </v>
          </cell>
          <cell r="D4011" t="str">
            <v xml:space="preserve">C </v>
          </cell>
          <cell r="E4011" t="str">
            <v>290.000,00</v>
          </cell>
        </row>
        <row r="4012">
          <cell r="A4012">
            <v>36531</v>
          </cell>
          <cell r="B4012" t="str">
            <v>RETROESCAVADEIRA SOBRE RODAS COM CARREGADEIRA, TRACAO 4 X 4, POTENCIA LIQUIDA 88 HP, PESO OPERACIONAL MINIMO DE 6674 KG, CAPACIDADE DA CARREGADEIRA DE 1,00 M3 E DA  RETROESCAVADEIRA MINIMA DE 0,26 M3, PROFUNDIDADE DE ESCAVACAO MAXIMA DE 4,37 M</v>
          </cell>
          <cell r="C4012" t="str">
            <v xml:space="preserve">UN    </v>
          </cell>
          <cell r="D4012" t="str">
            <v>CR</v>
          </cell>
          <cell r="E4012" t="str">
            <v>300.609,73</v>
          </cell>
        </row>
        <row r="4013">
          <cell r="A4013">
            <v>34684</v>
          </cell>
          <cell r="B4013" t="str">
            <v>REVESTIMENTO DE PAREDE EM GRANILITE, MARMORITE OU GRANITINA - ESP = 5 MM (INCLUSO EXECUCAO)</v>
          </cell>
          <cell r="C4013" t="str">
            <v xml:space="preserve">M2    </v>
          </cell>
          <cell r="D4013" t="str">
            <v>AS</v>
          </cell>
          <cell r="E4013" t="str">
            <v>196,31</v>
          </cell>
        </row>
        <row r="4014">
          <cell r="A4014">
            <v>34683</v>
          </cell>
          <cell r="B4014" t="str">
            <v>REVESTIMENTO DE PAREDE EM GRANILITE, MARMORITE OU GRANITINA COLORIDO - ESP = 5 MM (INCLUSO EXECUCAO)</v>
          </cell>
          <cell r="C4014" t="str">
            <v xml:space="preserve">M2    </v>
          </cell>
          <cell r="D4014" t="str">
            <v>AS</v>
          </cell>
          <cell r="E4014" t="str">
            <v>122,69</v>
          </cell>
        </row>
        <row r="4015">
          <cell r="A4015">
            <v>533</v>
          </cell>
          <cell r="B4015" t="str">
            <v>REVESTIMENTO EM CERAMICA ESMALTADA COMERCIAL, PEI MENOR OU IGUAL A 3, FORMATO MENOR OU IGUAL A 2025 CM2</v>
          </cell>
          <cell r="C4015" t="str">
            <v xml:space="preserve">M2    </v>
          </cell>
          <cell r="D4015" t="str">
            <v>CR</v>
          </cell>
          <cell r="E4015" t="str">
            <v>14,40</v>
          </cell>
        </row>
        <row r="4016">
          <cell r="A4016">
            <v>10515</v>
          </cell>
          <cell r="B4016" t="str">
            <v>REVESTIMENTO EM CERAMICA ESMALTADA EXTRA, PEI MAIOR OU IGUAL 4, FORMATO MAIOR A 2025 CM2</v>
          </cell>
          <cell r="C4016" t="str">
            <v xml:space="preserve">M2    </v>
          </cell>
          <cell r="D4016" t="str">
            <v>CR</v>
          </cell>
          <cell r="E4016" t="str">
            <v>37,13</v>
          </cell>
        </row>
        <row r="4017">
          <cell r="A4017">
            <v>536</v>
          </cell>
          <cell r="B4017" t="str">
            <v>REVESTIMENTO EM CERAMICA ESMALTADA EXTRA, PEI MENOR OU IGUAL A 3, FORMATO MENOR OU IGUAL A 2025 CM2</v>
          </cell>
          <cell r="C4017" t="str">
            <v xml:space="preserve">M2    </v>
          </cell>
          <cell r="D4017" t="str">
            <v xml:space="preserve">C </v>
          </cell>
          <cell r="E4017" t="str">
            <v>24,40</v>
          </cell>
        </row>
        <row r="4018">
          <cell r="A4018">
            <v>153</v>
          </cell>
          <cell r="B4018" t="str">
            <v>REVESTIMENTO EPOXI DE ALTA RESISTENCIA QUIMICA, ISENTO DE SOLVENTES, BICOMPONENTE</v>
          </cell>
          <cell r="C4018" t="str">
            <v xml:space="preserve">L     </v>
          </cell>
          <cell r="D4018" t="str">
            <v>CR</v>
          </cell>
          <cell r="E4018" t="str">
            <v>71,75</v>
          </cell>
        </row>
        <row r="4019">
          <cell r="A4019">
            <v>34682</v>
          </cell>
          <cell r="B4019" t="str">
            <v>REVESTIMENTO PARA ESCADA EM GRANILITE, MARMORITE OU GRANITINA ESP = 8 MM (INCLUSO EXECUCAO)</v>
          </cell>
          <cell r="C4019" t="str">
            <v xml:space="preserve">M2    </v>
          </cell>
          <cell r="D4019" t="str">
            <v>AS</v>
          </cell>
          <cell r="E4019" t="str">
            <v>93,82</v>
          </cell>
        </row>
        <row r="4020">
          <cell r="A4020">
            <v>20205</v>
          </cell>
          <cell r="B4020" t="str">
            <v>RIPA  APARELHADA *1,5 X 5* CM, EM MACARANDUBA, ANGELIM OU EQUIVALENTE DA REGIAO</v>
          </cell>
          <cell r="C4020" t="str">
            <v xml:space="preserve">M     </v>
          </cell>
          <cell r="D4020" t="str">
            <v>CR</v>
          </cell>
          <cell r="E4020" t="str">
            <v>2,21</v>
          </cell>
        </row>
        <row r="4021">
          <cell r="A4021">
            <v>4412</v>
          </cell>
          <cell r="B4021" t="str">
            <v>RIPA NAO APARELHADA  *1 X 3* CM, EM MACARANDUBA, ANGELIM OU EQUIVALENTE DA REGIAO - BRUTA</v>
          </cell>
          <cell r="C4021" t="str">
            <v xml:space="preserve">M     </v>
          </cell>
          <cell r="D4021" t="str">
            <v>CR</v>
          </cell>
          <cell r="E4021" t="str">
            <v>1,32</v>
          </cell>
        </row>
        <row r="4022">
          <cell r="A4022">
            <v>4408</v>
          </cell>
          <cell r="B4022" t="str">
            <v>RIPA NAO APARELHADA,  *1,5 X 5* CM, EM MACARANDUBA, ANGELIM OU EQUIVALENTE DA REGIAO -  BRUTA</v>
          </cell>
          <cell r="C4022" t="str">
            <v xml:space="preserve">M     </v>
          </cell>
          <cell r="D4022" t="str">
            <v>CR</v>
          </cell>
          <cell r="E4022" t="str">
            <v>1,65</v>
          </cell>
        </row>
        <row r="4023">
          <cell r="A4023">
            <v>10559</v>
          </cell>
          <cell r="B4023" t="str">
            <v>ROCADEIRA COSTAL COM MOTOR A GASOLINA DE *32* CC</v>
          </cell>
          <cell r="C4023" t="str">
            <v xml:space="preserve">UN    </v>
          </cell>
          <cell r="D4023" t="str">
            <v>AS</v>
          </cell>
          <cell r="E4023" t="str">
            <v>2.770,00</v>
          </cell>
        </row>
        <row r="4024">
          <cell r="A4024">
            <v>10664</v>
          </cell>
          <cell r="B4024" t="str">
            <v>ROCADEIRA DESLOCAVEL, LARGURA DE TRABALHO DE 1,3 M</v>
          </cell>
          <cell r="C4024" t="str">
            <v xml:space="preserve">UN    </v>
          </cell>
          <cell r="D4024" t="str">
            <v>AS</v>
          </cell>
          <cell r="E4024" t="str">
            <v>7.528,26</v>
          </cell>
        </row>
        <row r="4025">
          <cell r="A4025">
            <v>36250</v>
          </cell>
          <cell r="B4025" t="str">
            <v>RODAFORRO EM PVC, PARA FORRO DE PVC, COMPRIMENTO 6 M</v>
          </cell>
          <cell r="C4025" t="str">
            <v xml:space="preserve">M     </v>
          </cell>
          <cell r="D4025" t="str">
            <v>CR</v>
          </cell>
          <cell r="E4025" t="str">
            <v>4,93</v>
          </cell>
        </row>
        <row r="4026">
          <cell r="A4026">
            <v>10857</v>
          </cell>
          <cell r="B4026" t="str">
            <v>RODAPE ARDOSIA, CINZA, 10 CM, E= *1CM</v>
          </cell>
          <cell r="C4026" t="str">
            <v xml:space="preserve">M     </v>
          </cell>
          <cell r="D4026" t="str">
            <v>CR</v>
          </cell>
          <cell r="E4026" t="str">
            <v>11,29</v>
          </cell>
        </row>
        <row r="4027">
          <cell r="A4027">
            <v>4803</v>
          </cell>
          <cell r="B4027" t="str">
            <v>RODAPE DE BORRACHA LISO, H = 70 MM, E = *2* MM, PARA ARGAMASSA, PRETO</v>
          </cell>
          <cell r="C4027" t="str">
            <v xml:space="preserve">M     </v>
          </cell>
          <cell r="D4027" t="str">
            <v>CR</v>
          </cell>
          <cell r="E4027" t="str">
            <v>23,69</v>
          </cell>
        </row>
        <row r="4028">
          <cell r="A4028">
            <v>6186</v>
          </cell>
          <cell r="B4028" t="str">
            <v>RODAPE DE MADEIRA MACICA CUMARU/IPE CHAMPANHE OU EQUIVALENTE DA REGIAO, *1,5 X 7 CM</v>
          </cell>
          <cell r="C4028" t="str">
            <v xml:space="preserve">M     </v>
          </cell>
          <cell r="D4028" t="str">
            <v>CR</v>
          </cell>
          <cell r="E4028" t="str">
            <v>9,05</v>
          </cell>
        </row>
        <row r="4029">
          <cell r="A4029">
            <v>4829</v>
          </cell>
          <cell r="B4029" t="str">
            <v>RODAPE EM MARMORE, POLIDO, BRANCO COMUM, L= *7* CM, E=  *2* CM, CORTE RETO</v>
          </cell>
          <cell r="C4029" t="str">
            <v xml:space="preserve">M     </v>
          </cell>
          <cell r="D4029" t="str">
            <v>CR</v>
          </cell>
          <cell r="E4029" t="str">
            <v>47,62</v>
          </cell>
        </row>
        <row r="4030">
          <cell r="A4030">
            <v>39829</v>
          </cell>
          <cell r="B4030" t="str">
            <v>RODAPE EM POLIESTIRENO, BRANCO, H = *5* CM, E = *1,5* CM</v>
          </cell>
          <cell r="C4030" t="str">
            <v xml:space="preserve">M     </v>
          </cell>
          <cell r="D4030" t="str">
            <v xml:space="preserve">C </v>
          </cell>
          <cell r="E4030" t="str">
            <v>32,46</v>
          </cell>
        </row>
        <row r="4031">
          <cell r="A4031">
            <v>20231</v>
          </cell>
          <cell r="B4031" t="str">
            <v>RODAPE OU RODABANCADA EM GRANITO, POLIDO, TIPO ANDORINHA/ QUARTZ/ CASTELO/ CORUMBA OU OUTROS EQUIVALENTES DA REGIAO, H= 10 CM, E=  *2,0* CM</v>
          </cell>
          <cell r="C4031" t="str">
            <v xml:space="preserve">M     </v>
          </cell>
          <cell r="D4031" t="str">
            <v>CR</v>
          </cell>
          <cell r="E4031" t="str">
            <v>47,63</v>
          </cell>
        </row>
        <row r="4032">
          <cell r="A4032">
            <v>4804</v>
          </cell>
          <cell r="B4032" t="str">
            <v>RODAPE PLANO PARA PISO VINILICO, H = 5 CM</v>
          </cell>
          <cell r="C4032" t="str">
            <v xml:space="preserve">M     </v>
          </cell>
          <cell r="D4032" t="str">
            <v>CR</v>
          </cell>
          <cell r="E4032" t="str">
            <v>18,18</v>
          </cell>
        </row>
        <row r="4033">
          <cell r="A4033">
            <v>34680</v>
          </cell>
          <cell r="B4033" t="str">
            <v>RODAPE PRE-MOLDADO DE GRANILITE, MARMORITE OU GRANITINA L = 10 CM</v>
          </cell>
          <cell r="C4033" t="str">
            <v xml:space="preserve">M     </v>
          </cell>
          <cell r="D4033" t="str">
            <v>AS</v>
          </cell>
          <cell r="E4033" t="str">
            <v>28,86</v>
          </cell>
        </row>
        <row r="4034">
          <cell r="A4034">
            <v>11573</v>
          </cell>
          <cell r="B4034" t="str">
            <v>RODIZIO TIPO NAPOLEAO PARA JANELAS DE CORRER, EM ZAMAC, COMPRIMENTO DE APROX 60 CM, COM ROLAMENTO EM ACO</v>
          </cell>
          <cell r="C4034" t="str">
            <v xml:space="preserve">UN    </v>
          </cell>
          <cell r="D4034" t="str">
            <v>CR</v>
          </cell>
          <cell r="E4034" t="str">
            <v>4,72</v>
          </cell>
        </row>
        <row r="4035">
          <cell r="A4035">
            <v>38401</v>
          </cell>
          <cell r="B4035" t="str">
            <v>RODO PARA CHAO 40 CM COM CABO</v>
          </cell>
          <cell r="C4035" t="str">
            <v xml:space="preserve">UN    </v>
          </cell>
          <cell r="D4035" t="str">
            <v>CR</v>
          </cell>
          <cell r="E4035" t="str">
            <v>13,73</v>
          </cell>
        </row>
        <row r="4036">
          <cell r="A4036">
            <v>11575</v>
          </cell>
          <cell r="B4036" t="str">
            <v>ROLDANA CONCAVA DUPLA, 4 RODAS, EM ZAMAC COM CHAPA DE LATAO, ROLAMENTOS EM ACO, PARA PORTAS E JANELAS DE CORRER</v>
          </cell>
          <cell r="C4036" t="str">
            <v xml:space="preserve">UN    </v>
          </cell>
          <cell r="D4036" t="str">
            <v>CR</v>
          </cell>
          <cell r="E4036" t="str">
            <v>45,57</v>
          </cell>
        </row>
        <row r="4037">
          <cell r="A4037">
            <v>38179</v>
          </cell>
          <cell r="B4037" t="str">
            <v>ROLDANA CONCAVA DUPLA, 4 RODAS, PARA PORTA DE CORRER, EM ZAMAC COM CHAPA DE ACO,  ROLAMENTO INTERNO BLINDADO DE ACO REVESTIDO EM NYLON</v>
          </cell>
          <cell r="C4037" t="str">
            <v xml:space="preserve">UN    </v>
          </cell>
          <cell r="D4037" t="str">
            <v>CR</v>
          </cell>
          <cell r="E4037" t="str">
            <v>37,68</v>
          </cell>
        </row>
        <row r="4038">
          <cell r="A4038">
            <v>20256</v>
          </cell>
          <cell r="B4038" t="str">
            <v>ROLDANA PLASTICA COM PREGO, TAMANHO 30 X 30 MM, PARA INSTALACAO ELETRICA APARENTE</v>
          </cell>
          <cell r="C4038" t="str">
            <v xml:space="preserve">UN    </v>
          </cell>
          <cell r="D4038" t="str">
            <v>CR</v>
          </cell>
          <cell r="E4038" t="str">
            <v>0,31</v>
          </cell>
        </row>
        <row r="4039">
          <cell r="A4039">
            <v>14511</v>
          </cell>
          <cell r="B4039" t="str">
            <v>ROLO COMPACTADOR DE PNEUS, ESTATICO, PRESSAO VARIAVEL, POTENCIA 110 HP, PESO SEM/COM LASTRO 10,8/27 T, LARGURA DE ROLAGEM 2,30 M</v>
          </cell>
          <cell r="C4039" t="str">
            <v xml:space="preserve">UN    </v>
          </cell>
          <cell r="D4039" t="str">
            <v>AS</v>
          </cell>
          <cell r="E4039" t="str">
            <v>595.829,15</v>
          </cell>
        </row>
        <row r="4040">
          <cell r="A4040">
            <v>10642</v>
          </cell>
          <cell r="B4040" t="str">
            <v>ROLO COMPACTADOR DE PNEUS, ESTATICO, PRESSAO VARIAVEL, POTENCIA 111 HP, PESO SEM/COM LASTRO 9,5/26,0 T, LARGURA DE ROLAGEM 1,90 M</v>
          </cell>
          <cell r="C4040" t="str">
            <v xml:space="preserve">UN    </v>
          </cell>
          <cell r="D4040" t="str">
            <v>AS</v>
          </cell>
          <cell r="E4040" t="str">
            <v>561.300,00</v>
          </cell>
        </row>
        <row r="4041">
          <cell r="A4041">
            <v>14489</v>
          </cell>
          <cell r="B4041" t="str">
            <v>ROLO COMPACTADOR PE DE CARNEIRO VIBRATORIO, POTENCIA 125 HP, PESO OPERACIONAL SEM/COM LASTRO 11,95/13,30 T, IMPACTO DINAMICO 38,5/22,5 T, LARGURA DE TRABALHO 2,15 M</v>
          </cell>
          <cell r="C4041" t="str">
            <v xml:space="preserve">UN    </v>
          </cell>
          <cell r="D4041" t="str">
            <v>AS</v>
          </cell>
          <cell r="E4041" t="str">
            <v>497.862,65</v>
          </cell>
        </row>
        <row r="4042">
          <cell r="A4042">
            <v>14513</v>
          </cell>
          <cell r="B4042" t="str">
            <v>ROLO COMPACTADOR PE DE CARNEIRO VIBRATORIO, POTENCIA 80 HP, PESO OPERACIONAL SEM/COM LASTRO 7,4/8,8 T, LARGURA DE TRABALHO 1,68 M</v>
          </cell>
          <cell r="C4042" t="str">
            <v xml:space="preserve">UN    </v>
          </cell>
          <cell r="D4042" t="str">
            <v>AS</v>
          </cell>
          <cell r="E4042" t="str">
            <v>373.408,81</v>
          </cell>
        </row>
        <row r="4043">
          <cell r="A4043">
            <v>13600</v>
          </cell>
          <cell r="B4043" t="str">
            <v>ROLO COMPACTADOR VIBRATORIO DE UM CILINDRO LISO DE ACO, POTENCIA 125 HP, PESO SEM/COM LASTRO 10,75/12,92 T, IMPACTO DINAMICO 31,5/18,5 T, LARGURA TRABALHO 2,15 M</v>
          </cell>
          <cell r="C4043" t="str">
            <v xml:space="preserve">UN    </v>
          </cell>
          <cell r="D4043" t="str">
            <v>AS</v>
          </cell>
          <cell r="E4043" t="str">
            <v>481.802,51</v>
          </cell>
        </row>
        <row r="4044">
          <cell r="A4044">
            <v>10646</v>
          </cell>
          <cell r="B4044" t="str">
            <v>ROLO COMPACTADOR VIBRATORIO DE UM CILINDRO, ACO LISO, POTENCIA 80 HP, PESO OPERACIONAL MAXIMO 8,1 T, IMPACTO DINAMICO 16,15/9,5 T, LARGURA TRABALHO 1,68 M</v>
          </cell>
          <cell r="C4044" t="str">
            <v xml:space="preserve">UN    </v>
          </cell>
          <cell r="D4044" t="str">
            <v>AS</v>
          </cell>
          <cell r="E4044" t="str">
            <v>359.151,67</v>
          </cell>
        </row>
        <row r="4045">
          <cell r="A4045">
            <v>6070</v>
          </cell>
          <cell r="B4045" t="str">
            <v>ROLO COMPACTADOR VIBRATORIO PE DE CARNEIRO, COM CONTROLE REMOTO POR RADIO, POTENCIA  12,5 KW, PESO OPERACIONAL DE 1,675 T, LARGURA DE TRABALHO 0,85 M</v>
          </cell>
          <cell r="C4045" t="str">
            <v xml:space="preserve">UN    </v>
          </cell>
          <cell r="D4045" t="str">
            <v>AS</v>
          </cell>
          <cell r="E4045" t="str">
            <v>490.736,56</v>
          </cell>
        </row>
        <row r="4046">
          <cell r="A4046">
            <v>6069</v>
          </cell>
          <cell r="B4046" t="str">
            <v>ROLO COMPACTADOR VIBRATORIO REBOCAVEL, CILINDRO DE ACO LISO, POTENCIA DE TRACAO DE 65 CV, PESO DE 4,7 T, IMPACTO DINAMICO TOTAL DE 18,3 T, LARGURA DO ROLO 1,67 M</v>
          </cell>
          <cell r="C4046" t="str">
            <v xml:space="preserve">UN    </v>
          </cell>
          <cell r="D4046" t="str">
            <v>AS</v>
          </cell>
          <cell r="E4046" t="str">
            <v>108.411,10</v>
          </cell>
        </row>
        <row r="4047">
          <cell r="A4047">
            <v>14626</v>
          </cell>
          <cell r="B4047" t="str">
            <v>ROLO COMPACTADOR VIBRATORIO TANDEM, ACO LISO, POTENCIA 125 HP, PESO SEM/COM LASTRO 10,20/11,65 T, LARGURA DE TRABALHO 1,73 M</v>
          </cell>
          <cell r="C4047" t="str">
            <v xml:space="preserve">UN    </v>
          </cell>
          <cell r="D4047" t="str">
            <v>AS</v>
          </cell>
          <cell r="E4047" t="str">
            <v>537.244,30</v>
          </cell>
        </row>
        <row r="4048">
          <cell r="A4048">
            <v>6067</v>
          </cell>
          <cell r="B4048" t="str">
            <v>ROLO COMPACTADOR VIBRATORIO TANDEM, ACO LISO, POTENCIA 58 CV, PESO SEM/COM LASTRO 6,5/9,4 T, LARGURA DE TRABALHO 1,20 M</v>
          </cell>
          <cell r="C4048" t="str">
            <v xml:space="preserve">UN    </v>
          </cell>
          <cell r="D4048" t="str">
            <v>AS</v>
          </cell>
          <cell r="E4048" t="str">
            <v>441.021,43</v>
          </cell>
        </row>
        <row r="4049">
          <cell r="A4049">
            <v>38393</v>
          </cell>
          <cell r="B4049" t="str">
            <v>ROLO DE ESPUMA POLIESTER 23 CM (SEM CABO)</v>
          </cell>
          <cell r="C4049" t="str">
            <v xml:space="preserve">UN    </v>
          </cell>
          <cell r="D4049" t="str">
            <v xml:space="preserve">C </v>
          </cell>
          <cell r="E4049" t="str">
            <v>13,12</v>
          </cell>
        </row>
        <row r="4050">
          <cell r="A4050">
            <v>38390</v>
          </cell>
          <cell r="B4050" t="str">
            <v>ROLO DE LA DE CARNEIRO 23 CM (SEM CABO)</v>
          </cell>
          <cell r="C4050" t="str">
            <v xml:space="preserve">UN    </v>
          </cell>
          <cell r="D4050" t="str">
            <v>CR</v>
          </cell>
          <cell r="E4050" t="str">
            <v>29,10</v>
          </cell>
        </row>
        <row r="4051">
          <cell r="A4051">
            <v>36532</v>
          </cell>
          <cell r="B4051" t="str">
            <v>ROMPEDOR ELETRICO PESO 26 KG, POTENCIA OPERACIONAL DE 2,5 KW</v>
          </cell>
          <cell r="C4051" t="str">
            <v xml:space="preserve">UN    </v>
          </cell>
          <cell r="D4051" t="str">
            <v>CR</v>
          </cell>
          <cell r="E4051" t="str">
            <v>29.382,57</v>
          </cell>
        </row>
        <row r="4052">
          <cell r="A4052">
            <v>11578</v>
          </cell>
          <cell r="B4052" t="str">
            <v>ROSETA QUADRADA, SEM FUROS, EM ACO INOX POLIDO, LARGURA APROXIMADA DE 50 MM, PARA FECHADURA DE PORTA - PARAFUSOS INCLUIDOS</v>
          </cell>
          <cell r="C4052" t="str">
            <v xml:space="preserve">UN    </v>
          </cell>
          <cell r="D4052" t="str">
            <v>CR</v>
          </cell>
          <cell r="E4052" t="str">
            <v>9,84</v>
          </cell>
        </row>
        <row r="4053">
          <cell r="A4053">
            <v>11577</v>
          </cell>
          <cell r="B4053" t="str">
            <v>ROSETA REDONDA DE SOBREPOR, SEM FUROS, EM ACO INOX POLIDO, DIAMETRO APROXIMADO DE 50 MM, PARA FECHADURA DE PORTA - PARAFUSOS INCLUIDOS</v>
          </cell>
          <cell r="C4053" t="str">
            <v xml:space="preserve">UN    </v>
          </cell>
          <cell r="D4053" t="str">
            <v>CR</v>
          </cell>
          <cell r="E4053" t="str">
            <v>9,39</v>
          </cell>
        </row>
        <row r="4054">
          <cell r="A4054">
            <v>42432</v>
          </cell>
          <cell r="B4054" t="str">
            <v>ROTACAO DIAGONAL DUPLA, APARELHO TRIPLO, EM TUBO DE ACO CARBONO, PINTURA NO PROCESSO ELETROSTATICO - EQUIPAMENTO DE GINASTICA PARA ACADEMIA AO AR LIVRE / ACADEMIA DA TERCEIRA IDADE - ATI</v>
          </cell>
          <cell r="C4054" t="str">
            <v xml:space="preserve">UN    </v>
          </cell>
          <cell r="D4054" t="str">
            <v>AS</v>
          </cell>
          <cell r="E4054" t="str">
            <v>1.921,77</v>
          </cell>
        </row>
        <row r="4055">
          <cell r="A4055">
            <v>42437</v>
          </cell>
          <cell r="B4055" t="str">
            <v>ROTACAO VERTICAL DUPLO, EM TUBO DE ACO CARBONO, PINTURA NO PROCESSO ELETROSTATICO - EQUIPAMENTO DE GINASTICA PARA ACADEMIA AO AR LIVRE / ACADEMIA DA TERCEIRA IDADE - ATI</v>
          </cell>
          <cell r="C4055" t="str">
            <v xml:space="preserve">UN    </v>
          </cell>
          <cell r="D4055" t="str">
            <v>AS</v>
          </cell>
          <cell r="E4055" t="str">
            <v>1.461,06</v>
          </cell>
        </row>
        <row r="4056">
          <cell r="A4056">
            <v>1116</v>
          </cell>
          <cell r="B4056" t="str">
            <v>RUFO EXTERNO DE CHAPA DE ACO GALVANIZADA NUM 26, CORTE 25 CM</v>
          </cell>
          <cell r="C4056" t="str">
            <v xml:space="preserve">M     </v>
          </cell>
          <cell r="D4056" t="str">
            <v>AS</v>
          </cell>
          <cell r="E4056" t="str">
            <v>24,77</v>
          </cell>
        </row>
        <row r="4057">
          <cell r="A4057">
            <v>1115</v>
          </cell>
          <cell r="B4057" t="str">
            <v>RUFO EXTERNO DE CHAPA DE ACO GALVANIZADA NUM 26, CORTE 28 CM</v>
          </cell>
          <cell r="C4057" t="str">
            <v xml:space="preserve">M     </v>
          </cell>
          <cell r="D4057" t="str">
            <v>AS</v>
          </cell>
          <cell r="E4057" t="str">
            <v>29,68</v>
          </cell>
        </row>
        <row r="4058">
          <cell r="A4058">
            <v>1113</v>
          </cell>
          <cell r="B4058" t="str">
            <v>RUFO EXTERNO/INTERNO DE CHAPA DE ACO GALVANIZADA NUM 26, CORTE 33 CM</v>
          </cell>
          <cell r="C4058" t="str">
            <v xml:space="preserve">M     </v>
          </cell>
          <cell r="D4058" t="str">
            <v>AS</v>
          </cell>
          <cell r="E4058" t="str">
            <v>34,70</v>
          </cell>
        </row>
        <row r="4059">
          <cell r="A4059">
            <v>1114</v>
          </cell>
          <cell r="B4059" t="str">
            <v>RUFO INTERNO DE CHAPA DE ACO GALVANIZADA NUM 26, CORTE 50 CM</v>
          </cell>
          <cell r="C4059" t="str">
            <v xml:space="preserve">M     </v>
          </cell>
          <cell r="D4059" t="str">
            <v>AS</v>
          </cell>
          <cell r="E4059" t="str">
            <v>41,34</v>
          </cell>
        </row>
        <row r="4060">
          <cell r="A4060">
            <v>40873</v>
          </cell>
          <cell r="B4060" t="str">
            <v>RUFO INTERNO/EXTERNO DE CHAPA DE ACO GALVANIZADA NUM 24, CORTE 25 CM</v>
          </cell>
          <cell r="C4060" t="str">
            <v xml:space="preserve">M     </v>
          </cell>
          <cell r="D4060" t="str">
            <v>AS</v>
          </cell>
          <cell r="E4060" t="str">
            <v>32,35</v>
          </cell>
        </row>
        <row r="4061">
          <cell r="A4061">
            <v>20214</v>
          </cell>
          <cell r="B4061" t="str">
            <v>RUFO PARA TELHA ESTRUTURAL DE FIBROCIMENTO 1 ABA (SEM AMIANTO)</v>
          </cell>
          <cell r="C4061" t="str">
            <v xml:space="preserve">UN    </v>
          </cell>
          <cell r="D4061" t="str">
            <v>CR</v>
          </cell>
          <cell r="E4061" t="str">
            <v>33,32</v>
          </cell>
        </row>
        <row r="4062">
          <cell r="A4062">
            <v>11064</v>
          </cell>
          <cell r="B4062" t="str">
            <v>RUFO PARA TELHA ESTRUTURAL DE FIBROCIMENTO 2 ABAS, COMPRIMENTO DE 1031 MM (SEM AMIANTO)</v>
          </cell>
          <cell r="C4062" t="str">
            <v xml:space="preserve">UN    </v>
          </cell>
          <cell r="D4062" t="str">
            <v>CR</v>
          </cell>
          <cell r="E4062" t="str">
            <v>14,13</v>
          </cell>
        </row>
        <row r="4063">
          <cell r="A4063">
            <v>7237</v>
          </cell>
          <cell r="B4063" t="str">
            <v>RUFO PARA TELHA ONDULADA DE FIBROCIMENTO, E = 6 MM, ABA *260* MM, COMPRIMENTO 1100 MM (SEM AMIANTO)</v>
          </cell>
          <cell r="C4063" t="str">
            <v xml:space="preserve">UN    </v>
          </cell>
          <cell r="D4063" t="str">
            <v>CR</v>
          </cell>
          <cell r="E4063" t="str">
            <v>19,27</v>
          </cell>
        </row>
        <row r="4064">
          <cell r="A4064">
            <v>11757</v>
          </cell>
          <cell r="B4064" t="str">
            <v>SABONETEIRA DE PAREDE EM METAL CROMADO</v>
          </cell>
          <cell r="C4064" t="str">
            <v xml:space="preserve">UN    </v>
          </cell>
          <cell r="D4064" t="str">
            <v xml:space="preserve">C </v>
          </cell>
          <cell r="E4064" t="str">
            <v>23,26</v>
          </cell>
        </row>
        <row r="4065">
          <cell r="A4065">
            <v>11758</v>
          </cell>
          <cell r="B4065" t="str">
            <v>SABONETEIRA PLASTICA TIPO DISPENSER PARA SABONETE LIQUIDO COM RESERVATORIO 800 A 1500 ML</v>
          </cell>
          <cell r="C4065" t="str">
            <v xml:space="preserve">UN    </v>
          </cell>
          <cell r="D4065" t="str">
            <v xml:space="preserve">C </v>
          </cell>
          <cell r="E4065" t="str">
            <v>49,95</v>
          </cell>
        </row>
        <row r="4066">
          <cell r="A4066">
            <v>37526</v>
          </cell>
          <cell r="B4066" t="str">
            <v>SACO DE RAFIA PARA ENTULHO, NOVO, LISO (SEM CLICHE), *60 x 90* CM</v>
          </cell>
          <cell r="C4066" t="str">
            <v xml:space="preserve">UN    </v>
          </cell>
          <cell r="D4066" t="str">
            <v>CR</v>
          </cell>
          <cell r="E4066" t="str">
            <v>2,49</v>
          </cell>
        </row>
        <row r="4067">
          <cell r="A4067">
            <v>6076</v>
          </cell>
          <cell r="B4067" t="str">
            <v>SAIBRO PARA ARGAMASSA (COLETADO NO COMERCIO)</v>
          </cell>
          <cell r="C4067" t="str">
            <v xml:space="preserve">M3    </v>
          </cell>
          <cell r="D4067" t="str">
            <v xml:space="preserve">C </v>
          </cell>
          <cell r="E4067" t="str">
            <v>55,72</v>
          </cell>
        </row>
        <row r="4068">
          <cell r="A4068">
            <v>13109</v>
          </cell>
          <cell r="B4068" t="str">
            <v>SAPATA DE PVC ADITIVADO NERVURADO D = 6"</v>
          </cell>
          <cell r="C4068" t="str">
            <v xml:space="preserve">UN    </v>
          </cell>
          <cell r="D4068" t="str">
            <v>AS</v>
          </cell>
          <cell r="E4068" t="str">
            <v>254,43</v>
          </cell>
        </row>
        <row r="4069">
          <cell r="A4069">
            <v>13110</v>
          </cell>
          <cell r="B4069" t="str">
            <v>SAPATA DE PVC ADITIVADO NERVURADO D = 8"</v>
          </cell>
          <cell r="C4069" t="str">
            <v xml:space="preserve">UN    </v>
          </cell>
          <cell r="D4069" t="str">
            <v>AS</v>
          </cell>
          <cell r="E4069" t="str">
            <v>334,84</v>
          </cell>
        </row>
        <row r="4070">
          <cell r="A4070">
            <v>7581</v>
          </cell>
          <cell r="B4070" t="str">
            <v>SAPATILHA EM ACO GALVANIZADO PARA CABOS COM DIAMETRO NOMINAL ATE 5/8"</v>
          </cell>
          <cell r="C4070" t="str">
            <v xml:space="preserve">UN    </v>
          </cell>
          <cell r="D4070" t="str">
            <v>CR</v>
          </cell>
          <cell r="E4070" t="str">
            <v>4,36</v>
          </cell>
        </row>
        <row r="4071">
          <cell r="A4071">
            <v>4509</v>
          </cell>
          <cell r="B4071" t="str">
            <v>SARRAFO *2,5 X 10* CM EM PINUS, MISTA OU EQUIVALENTE DA REGIAO - BRUTA</v>
          </cell>
          <cell r="C4071" t="str">
            <v xml:space="preserve">M     </v>
          </cell>
          <cell r="D4071" t="str">
            <v>CR</v>
          </cell>
          <cell r="E4071" t="str">
            <v>2,35</v>
          </cell>
        </row>
        <row r="4072">
          <cell r="A4072">
            <v>4512</v>
          </cell>
          <cell r="B4072" t="str">
            <v>SARRAFO *2,5 X 5* CM EM PINUS, MISTA OU EQUIVALENTE DA REGIAO - BRUTA</v>
          </cell>
          <cell r="C4072" t="str">
            <v xml:space="preserve">M     </v>
          </cell>
          <cell r="D4072" t="str">
            <v>CR</v>
          </cell>
          <cell r="E4072" t="str">
            <v>1,12</v>
          </cell>
        </row>
        <row r="4073">
          <cell r="A4073">
            <v>4517</v>
          </cell>
          <cell r="B4073" t="str">
            <v>SARRAFO *2,5 X 7,5* CM EM PINUS, MISTA OU EQUIVALENTE DA REGIAO - BRUTA</v>
          </cell>
          <cell r="C4073" t="str">
            <v xml:space="preserve">M     </v>
          </cell>
          <cell r="D4073" t="str">
            <v>CR</v>
          </cell>
          <cell r="E4073" t="str">
            <v>1,62</v>
          </cell>
        </row>
        <row r="4074">
          <cell r="A4074">
            <v>20206</v>
          </cell>
          <cell r="B4074" t="str">
            <v>SARRAFO APARELHADO *2 X 10* CM, EM MACARANDUBA, ANGELIM OU EQUIVALENTE DA REGIAO</v>
          </cell>
          <cell r="C4074" t="str">
            <v xml:space="preserve">M     </v>
          </cell>
          <cell r="D4074" t="str">
            <v>CR</v>
          </cell>
          <cell r="E4074" t="str">
            <v>5,96</v>
          </cell>
        </row>
        <row r="4075">
          <cell r="A4075">
            <v>4460</v>
          </cell>
          <cell r="B4075" t="str">
            <v>SARRAFO NAO APARELHADO *2,5 X 10* CM, EM MACARANDUBA, ANGELIM OU EQUIVALENTE DA REGIAO -  BRUTA</v>
          </cell>
          <cell r="C4075" t="str">
            <v xml:space="preserve">M     </v>
          </cell>
          <cell r="D4075" t="str">
            <v>CR</v>
          </cell>
          <cell r="E4075" t="str">
            <v>6,12</v>
          </cell>
        </row>
        <row r="4076">
          <cell r="A4076">
            <v>4417</v>
          </cell>
          <cell r="B4076" t="str">
            <v>SARRAFO NAO APARELHADO *2,5 X 7* CM, EM MACARANDUBA, ANGELIM OU EQUIVALENTE DA REGIAO -  BRUTA</v>
          </cell>
          <cell r="C4076" t="str">
            <v xml:space="preserve">M     </v>
          </cell>
          <cell r="D4076" t="str">
            <v>CR</v>
          </cell>
          <cell r="E4076" t="str">
            <v>4,72</v>
          </cell>
        </row>
        <row r="4077">
          <cell r="A4077">
            <v>4415</v>
          </cell>
          <cell r="B4077" t="str">
            <v>SARRAFO NAO APARELHADO 2,5 X 5 CM, EM MACARANDUBA, ANGELIM OU EQUIVALENTE DA REGIAO -  BRUTA</v>
          </cell>
          <cell r="C4077" t="str">
            <v xml:space="preserve">M     </v>
          </cell>
          <cell r="D4077" t="str">
            <v>CR</v>
          </cell>
          <cell r="E4077" t="str">
            <v>3,28</v>
          </cell>
        </row>
        <row r="4078">
          <cell r="A4078">
            <v>37373</v>
          </cell>
          <cell r="B4078" t="str">
            <v>SEGURO - HORISTA (COLETADO CAIXA)</v>
          </cell>
          <cell r="C4078" t="str">
            <v xml:space="preserve">H     </v>
          </cell>
          <cell r="D4078" t="str">
            <v xml:space="preserve">C </v>
          </cell>
          <cell r="E4078" t="str">
            <v>0,06</v>
          </cell>
        </row>
        <row r="4079">
          <cell r="A4079">
            <v>40864</v>
          </cell>
          <cell r="B4079" t="str">
            <v>SEGURO - MENSALISTA (COLETADO CAIXA)</v>
          </cell>
          <cell r="C4079" t="str">
            <v xml:space="preserve">MES   </v>
          </cell>
          <cell r="D4079" t="str">
            <v xml:space="preserve">C </v>
          </cell>
          <cell r="E4079" t="str">
            <v>11,13</v>
          </cell>
        </row>
        <row r="4080">
          <cell r="A4080">
            <v>4734</v>
          </cell>
          <cell r="B4080" t="str">
            <v>SEIXO ROLADO PARA APLICACAO EM CONCRETO (POSTO PEDREIRA/FORNECEDOR, SEM FRETE)</v>
          </cell>
          <cell r="C4080" t="str">
            <v xml:space="preserve">M3    </v>
          </cell>
          <cell r="D4080" t="str">
            <v>CR</v>
          </cell>
          <cell r="E4080" t="str">
            <v>73,18</v>
          </cell>
        </row>
        <row r="4081">
          <cell r="A4081">
            <v>6085</v>
          </cell>
          <cell r="B4081" t="str">
            <v>SELADOR ACRILICO PAREDES INTERNAS/EXTERNAS</v>
          </cell>
          <cell r="C4081" t="str">
            <v xml:space="preserve">L     </v>
          </cell>
          <cell r="D4081" t="str">
            <v xml:space="preserve">C </v>
          </cell>
          <cell r="E4081" t="str">
            <v>6,81</v>
          </cell>
        </row>
        <row r="4082">
          <cell r="A4082">
            <v>38396</v>
          </cell>
          <cell r="B4082" t="str">
            <v>SELADOR HORIZONTAL PARA FITA DE ACO 1 "</v>
          </cell>
          <cell r="C4082" t="str">
            <v xml:space="preserve">UN    </v>
          </cell>
          <cell r="D4082" t="str">
            <v>CR</v>
          </cell>
          <cell r="E4082" t="str">
            <v>386,02</v>
          </cell>
        </row>
        <row r="4083">
          <cell r="A4083">
            <v>6090</v>
          </cell>
          <cell r="B4083" t="str">
            <v>SELADOR PVA PAREDES INTERNAS</v>
          </cell>
          <cell r="C4083" t="str">
            <v xml:space="preserve">L     </v>
          </cell>
          <cell r="D4083" t="str">
            <v>CR</v>
          </cell>
          <cell r="E4083" t="str">
            <v>12,94</v>
          </cell>
        </row>
        <row r="4084">
          <cell r="A4084">
            <v>11622</v>
          </cell>
          <cell r="B4084" t="str">
            <v>SELANTE A BASE DE ALCATRAO E POLIURETANO PARA JUNTAS HORIZONTAIS</v>
          </cell>
          <cell r="C4084" t="str">
            <v xml:space="preserve">KG    </v>
          </cell>
          <cell r="D4084" t="str">
            <v>CR</v>
          </cell>
          <cell r="E4084" t="str">
            <v>54,07</v>
          </cell>
        </row>
        <row r="4085">
          <cell r="A4085">
            <v>43143</v>
          </cell>
          <cell r="B4085" t="str">
            <v>SELANTE ACRILICO PARA TRATAMENTO / ACABAMENTO SUPERFICIAL DE CONCRETO ESTAMPADO, APARENTE, PEDRAS E OUTROS</v>
          </cell>
          <cell r="C4085" t="str">
            <v xml:space="preserve">L     </v>
          </cell>
          <cell r="D4085" t="str">
            <v>CR</v>
          </cell>
          <cell r="E4085" t="str">
            <v>20,42</v>
          </cell>
        </row>
        <row r="4086">
          <cell r="A4086">
            <v>7317</v>
          </cell>
          <cell r="B4086" t="str">
            <v>SELANTE DE BASE ASFALTICA PARA VEDACAO</v>
          </cell>
          <cell r="C4086" t="str">
            <v xml:space="preserve">KG    </v>
          </cell>
          <cell r="D4086" t="str">
            <v>CR</v>
          </cell>
          <cell r="E4086" t="str">
            <v>30,43</v>
          </cell>
        </row>
        <row r="4087">
          <cell r="A4087">
            <v>142</v>
          </cell>
          <cell r="B4087" t="str">
            <v>SELANTE ELASTICO MONOCOMPONENTE A BASE DE POLIURETANO (PU) PARA JUNTAS DIVERSAS</v>
          </cell>
          <cell r="C4087" t="str">
            <v xml:space="preserve">310ML </v>
          </cell>
          <cell r="D4087" t="str">
            <v>CR</v>
          </cell>
          <cell r="E4087" t="str">
            <v>25,51</v>
          </cell>
        </row>
        <row r="4088">
          <cell r="A4088">
            <v>43142</v>
          </cell>
          <cell r="B4088" t="str">
            <v>SELANTE MONOCOMPONENTE A BASE DE SILICONE DE BAIXO MODULO, PARA JUNTAS DE PAVIMENTACAO</v>
          </cell>
          <cell r="C4088" t="str">
            <v xml:space="preserve">L     </v>
          </cell>
          <cell r="D4088" t="str">
            <v>CR</v>
          </cell>
          <cell r="E4088" t="str">
            <v>115,89</v>
          </cell>
        </row>
        <row r="4089">
          <cell r="A4089">
            <v>38123</v>
          </cell>
          <cell r="B4089" t="str">
            <v>SELANTE TIPO VEDA CALHA PARA METAL E FIBROCIMENTO</v>
          </cell>
          <cell r="C4089" t="str">
            <v xml:space="preserve">KG    </v>
          </cell>
          <cell r="D4089" t="str">
            <v xml:space="preserve">C </v>
          </cell>
          <cell r="E4089" t="str">
            <v>55,08</v>
          </cell>
        </row>
        <row r="4090">
          <cell r="A4090">
            <v>42701</v>
          </cell>
          <cell r="B4090" t="str">
            <v>SELIM COMPACTO EM PVC, SEM TRAVA,  DN 150 X 100 MM, PARA REDE COLETORA ESGOTO (NBR 10569)</v>
          </cell>
          <cell r="C4090" t="str">
            <v xml:space="preserve">UN    </v>
          </cell>
          <cell r="D4090" t="str">
            <v>AS</v>
          </cell>
          <cell r="E4090" t="str">
            <v>50,06</v>
          </cell>
        </row>
        <row r="4091">
          <cell r="A4091">
            <v>42702</v>
          </cell>
          <cell r="B4091" t="str">
            <v>SELIM COMPACTO EM PVC, SEM TRAVA,  DN 200 X 100 MM, PARA REDE COLETORA ESGOTO (NBR 10569)</v>
          </cell>
          <cell r="C4091" t="str">
            <v xml:space="preserve">UN    </v>
          </cell>
          <cell r="D4091" t="str">
            <v>AS</v>
          </cell>
          <cell r="E4091" t="str">
            <v>88,96</v>
          </cell>
        </row>
        <row r="4092">
          <cell r="A4092">
            <v>37955</v>
          </cell>
          <cell r="B4092" t="str">
            <v>SELIM COMPACTO EM PVC, SEM TRAVAS,  DN 300 X 100 MM, PARA REDE COLETORA ESGOTO (NBR 10569)</v>
          </cell>
          <cell r="C4092" t="str">
            <v xml:space="preserve">UN    </v>
          </cell>
          <cell r="D4092" t="str">
            <v>AS</v>
          </cell>
          <cell r="E4092" t="str">
            <v>115,29</v>
          </cell>
        </row>
        <row r="4093">
          <cell r="A4093">
            <v>42699</v>
          </cell>
          <cell r="B4093" t="str">
            <v>SELIM PVC, COM TRAVA, JE, 90 GRAUS,  DN 125 X 100 MM OU 150 X 100 MM, PARA REDE COLETORA ESGOTO (NBR 10569)</v>
          </cell>
          <cell r="C4093" t="str">
            <v xml:space="preserve">UN    </v>
          </cell>
          <cell r="D4093" t="str">
            <v>AS</v>
          </cell>
          <cell r="E4093" t="str">
            <v>30,58</v>
          </cell>
        </row>
        <row r="4094">
          <cell r="A4094">
            <v>42700</v>
          </cell>
          <cell r="B4094" t="str">
            <v>SELIM PVC, SOLDAVEL, SEM TRAVA, JE, 90 GRAUS,  DN 200 X 100 MM, PARA REDE COLETORA ESGOTO (NBR 10569)</v>
          </cell>
          <cell r="C4094" t="str">
            <v xml:space="preserve">UN    </v>
          </cell>
          <cell r="D4094" t="str">
            <v>AS</v>
          </cell>
          <cell r="E4094" t="str">
            <v>87,18</v>
          </cell>
        </row>
        <row r="4095">
          <cell r="A4095">
            <v>37743</v>
          </cell>
          <cell r="B4095" t="str">
            <v>SEMIRREBOQUE COM DOIS EIXOS EM TANDEM TIPO BASCULANTE COM CACAMBA METALICA 14 M3  (INCLUI MONTAGEM, NAO INCLUI CAVALO MECANICO)</v>
          </cell>
          <cell r="C4095" t="str">
            <v xml:space="preserve">UN    </v>
          </cell>
          <cell r="D4095" t="str">
            <v>AS</v>
          </cell>
          <cell r="E4095" t="str">
            <v>174.853,14</v>
          </cell>
        </row>
        <row r="4096">
          <cell r="A4096">
            <v>37744</v>
          </cell>
          <cell r="B4096" t="str">
            <v>SEMIRREBOQUE COM TRES EIXOS EM TANDEM TIPO BASCULANTE COM CACAMBA METALICA 18 M3 (INCLUI MONTAGEM, NAO INCLUI CAVALO MECANICO)</v>
          </cell>
          <cell r="C4096" t="str">
            <v xml:space="preserve">UN    </v>
          </cell>
          <cell r="D4096" t="str">
            <v>AS</v>
          </cell>
          <cell r="E4096" t="str">
            <v>205.594,40</v>
          </cell>
        </row>
        <row r="4097">
          <cell r="A4097">
            <v>37741</v>
          </cell>
          <cell r="B4097" t="str">
            <v>SEMIRREBOQUE COM TRES EIXOS, PARA TRANSPORTE DE CARGA SECA, DIMENSOES APROXIMADAS 2,60 X 12,50 X 0,50 M (NAO INCLUI CAVALO MECANICO)</v>
          </cell>
          <cell r="C4097" t="str">
            <v xml:space="preserve">UN    </v>
          </cell>
          <cell r="D4097" t="str">
            <v>AS</v>
          </cell>
          <cell r="E4097" t="str">
            <v>158.993,00</v>
          </cell>
        </row>
        <row r="4098">
          <cell r="A4098">
            <v>39396</v>
          </cell>
          <cell r="B4098" t="str">
            <v>SENSOR DE PRESENCA BIVOLT COM FOTOCELULA PARA QUALQUER TIPO DE LAMPADA, POTENCIA MAXIMA *1000* W, USO EXTERNO</v>
          </cell>
          <cell r="C4098" t="str">
            <v xml:space="preserve">UN    </v>
          </cell>
          <cell r="D4098" t="str">
            <v>AS</v>
          </cell>
          <cell r="E4098" t="str">
            <v>49,18</v>
          </cell>
        </row>
        <row r="4099">
          <cell r="A4099">
            <v>39392</v>
          </cell>
          <cell r="B4099" t="str">
            <v>SENSOR DE PRESENCA BIVOLT DE PAREDE COM FOTOCELULA PARA QUALQUER TIPO DE LAMPADA POTENCIA MAXIMA *1000* W, USO INTERNO</v>
          </cell>
          <cell r="C4099" t="str">
            <v xml:space="preserve">UN    </v>
          </cell>
          <cell r="D4099" t="str">
            <v>AS</v>
          </cell>
          <cell r="E4099" t="str">
            <v>55,48</v>
          </cell>
        </row>
        <row r="4100">
          <cell r="A4100">
            <v>39393</v>
          </cell>
          <cell r="B4100" t="str">
            <v>SENSOR DE PRESENCA BIVOLT DE PAREDE SEM FOTOCELULA PARA QUALQUER TIPO DE LAMPADA POTENCIA MAXIMA *1000* W, USO INTERNO</v>
          </cell>
          <cell r="C4100" t="str">
            <v xml:space="preserve">UN    </v>
          </cell>
          <cell r="D4100" t="str">
            <v>AS</v>
          </cell>
          <cell r="E4100" t="str">
            <v>34,31</v>
          </cell>
        </row>
        <row r="4101">
          <cell r="A4101">
            <v>39394</v>
          </cell>
          <cell r="B4101" t="str">
            <v>SENSOR DE PRESENCA BIVOLT DE TETO COM FOTOCELULA PARA QUALQUER TIPO DE LAMPADA POTENCIA MAXIMA *1000* W, USO INTERNO</v>
          </cell>
          <cell r="C4101" t="str">
            <v xml:space="preserve">UN    </v>
          </cell>
          <cell r="D4101" t="str">
            <v>AS</v>
          </cell>
          <cell r="E4101" t="str">
            <v>38,62</v>
          </cell>
        </row>
        <row r="4102">
          <cell r="A4102">
            <v>39395</v>
          </cell>
          <cell r="B4102" t="str">
            <v>SENSOR DE PRESENCA BIVOLT DE TETO SEM FOTOCELULA PARA QUALQUER TIPO DE LAMPADA POTENCIA MAXIMA *900* W, USO INTERNO</v>
          </cell>
          <cell r="C4102" t="str">
            <v xml:space="preserve">UN    </v>
          </cell>
          <cell r="D4102" t="str">
            <v>AS</v>
          </cell>
          <cell r="E4102" t="str">
            <v>35,91</v>
          </cell>
        </row>
        <row r="4103">
          <cell r="A4103">
            <v>14618</v>
          </cell>
          <cell r="B4103" t="str">
            <v>SERRA CIRCULAR DE BANCADA COM MOTOR ELETRICO, POTENCIA DE *1600* W, PARA DISCO DE DIAMETRO DE 10" (250 MM)</v>
          </cell>
          <cell r="C4103" t="str">
            <v xml:space="preserve">UN    </v>
          </cell>
          <cell r="D4103" t="str">
            <v>CR</v>
          </cell>
          <cell r="E4103" t="str">
            <v>1.150,47</v>
          </cell>
        </row>
        <row r="4104">
          <cell r="A4104">
            <v>40269</v>
          </cell>
          <cell r="B4104" t="str">
            <v>SERRA CIRCULAR DE BANCADA, MODELO PICA-PAU, DIAMETRO DE 350 MM. CARACTERISTICAS DO MOTOR: TRIFASICO, POTENCIA DE 5 HP, FREQUENCIA DE 60 HZ</v>
          </cell>
          <cell r="C4104" t="str">
            <v xml:space="preserve">UN    </v>
          </cell>
          <cell r="D4104" t="str">
            <v>CR</v>
          </cell>
          <cell r="E4104" t="str">
            <v>4.635,15</v>
          </cell>
        </row>
        <row r="4105">
          <cell r="A4105">
            <v>6110</v>
          </cell>
          <cell r="B4105" t="str">
            <v>SERRALHEIRO</v>
          </cell>
          <cell r="C4105" t="str">
            <v xml:space="preserve">H     </v>
          </cell>
          <cell r="D4105" t="str">
            <v>CR</v>
          </cell>
          <cell r="E4105" t="str">
            <v>12,26</v>
          </cell>
        </row>
        <row r="4106">
          <cell r="A4106">
            <v>40910</v>
          </cell>
          <cell r="B4106" t="str">
            <v>SERRALHEIRO (MENSALISTA)</v>
          </cell>
          <cell r="C4106" t="str">
            <v xml:space="preserve">MES   </v>
          </cell>
          <cell r="D4106" t="str">
            <v>CR</v>
          </cell>
          <cell r="E4106" t="str">
            <v>2.159,41</v>
          </cell>
        </row>
        <row r="4107">
          <cell r="A4107">
            <v>6111</v>
          </cell>
          <cell r="B4107" t="str">
            <v>SERVENTE DE OBRAS</v>
          </cell>
          <cell r="C4107" t="str">
            <v xml:space="preserve">H     </v>
          </cell>
          <cell r="D4107" t="str">
            <v xml:space="preserve">C </v>
          </cell>
          <cell r="E4107" t="str">
            <v>9,15</v>
          </cell>
        </row>
        <row r="4108">
          <cell r="A4108">
            <v>41084</v>
          </cell>
          <cell r="B4108" t="str">
            <v>SERVENTE DE OBRAS (MENSALISTA)</v>
          </cell>
          <cell r="C4108" t="str">
            <v xml:space="preserve">MES   </v>
          </cell>
          <cell r="D4108" t="str">
            <v>CR</v>
          </cell>
          <cell r="E4108" t="str">
            <v>1.611,50</v>
          </cell>
        </row>
        <row r="4109">
          <cell r="A4109">
            <v>25950</v>
          </cell>
          <cell r="B4109" t="str">
            <v>SERVICO DE BOMBEAMENTO DE CONCRETO COM CONSUMO MINIMO DE 40 M3</v>
          </cell>
          <cell r="C4109" t="str">
            <v xml:space="preserve">M3    </v>
          </cell>
          <cell r="D4109" t="str">
            <v>CR</v>
          </cell>
          <cell r="E4109" t="str">
            <v>32,85</v>
          </cell>
        </row>
        <row r="4110">
          <cell r="A4110">
            <v>38637</v>
          </cell>
          <cell r="B4110" t="str">
            <v>SIFAO EM METAL CROMADO PARA PIA AMERICANA, 1.1/2 X 1.1/2 "</v>
          </cell>
          <cell r="C4110" t="str">
            <v xml:space="preserve">UN    </v>
          </cell>
          <cell r="D4110" t="str">
            <v>CR</v>
          </cell>
          <cell r="E4110" t="str">
            <v>229,56</v>
          </cell>
        </row>
        <row r="4111">
          <cell r="A4111">
            <v>6150</v>
          </cell>
          <cell r="B4111" t="str">
            <v>SIFAO EM METAL CROMADO PARA PIA AMERICANA, 1.1/2 X 2 "</v>
          </cell>
          <cell r="C4111" t="str">
            <v xml:space="preserve">UN    </v>
          </cell>
          <cell r="D4111" t="str">
            <v>CR</v>
          </cell>
          <cell r="E4111" t="str">
            <v>232,36</v>
          </cell>
        </row>
        <row r="4112">
          <cell r="A4112">
            <v>6136</v>
          </cell>
          <cell r="B4112" t="str">
            <v>SIFAO EM METAL CROMADO PARA PIA OU LAVATORIO, 1 X 1.1/2 "</v>
          </cell>
          <cell r="C4112" t="str">
            <v xml:space="preserve">UN    </v>
          </cell>
          <cell r="D4112" t="str">
            <v xml:space="preserve">C </v>
          </cell>
          <cell r="E4112" t="str">
            <v>182,65</v>
          </cell>
        </row>
        <row r="4113">
          <cell r="A4113">
            <v>38638</v>
          </cell>
          <cell r="B4113" t="str">
            <v>SIFAO EM METAL CROMADO PARA TANQUE, 1.1/4 X 1.1/2 "</v>
          </cell>
          <cell r="C4113" t="str">
            <v xml:space="preserve">UN    </v>
          </cell>
          <cell r="D4113" t="str">
            <v>CR</v>
          </cell>
          <cell r="E4113" t="str">
            <v>193,44</v>
          </cell>
        </row>
        <row r="4114">
          <cell r="A4114">
            <v>20262</v>
          </cell>
          <cell r="B4114" t="str">
            <v>SIFAO PLASTICO EXTENSIVEL UNIVERSAL, TIPO COPO</v>
          </cell>
          <cell r="C4114" t="str">
            <v xml:space="preserve">UN    </v>
          </cell>
          <cell r="D4114" t="str">
            <v>CR</v>
          </cell>
          <cell r="E4114" t="str">
            <v>13,53</v>
          </cell>
        </row>
        <row r="4115">
          <cell r="A4115">
            <v>6148</v>
          </cell>
          <cell r="B4115" t="str">
            <v>SIFAO PLASTICO FLEXIVEL SAIDA VERTICAL PARA COLUNA LAVATORIO, 1 X 1.1/2 "</v>
          </cell>
          <cell r="C4115" t="str">
            <v xml:space="preserve">UN    </v>
          </cell>
          <cell r="D4115" t="str">
            <v xml:space="preserve">C </v>
          </cell>
          <cell r="E4115" t="str">
            <v>8,00</v>
          </cell>
        </row>
        <row r="4116">
          <cell r="A4116">
            <v>6145</v>
          </cell>
          <cell r="B4116" t="str">
            <v>SIFAO PLASTICO TIPO COPO PARA PIA AMERICANA 1.1/2 X 1.1/2 "</v>
          </cell>
          <cell r="C4116" t="str">
            <v xml:space="preserve">UN    </v>
          </cell>
          <cell r="D4116" t="str">
            <v>CR</v>
          </cell>
          <cell r="E4116" t="str">
            <v>14,36</v>
          </cell>
        </row>
        <row r="4117">
          <cell r="A4117">
            <v>6149</v>
          </cell>
          <cell r="B4117" t="str">
            <v>SIFAO PLASTICO TIPO COPO PARA PIA OU LAVATORIO, 1 X 1.1/2 "</v>
          </cell>
          <cell r="C4117" t="str">
            <v xml:space="preserve">UN    </v>
          </cell>
          <cell r="D4117" t="str">
            <v>CR</v>
          </cell>
          <cell r="E4117" t="str">
            <v>13,54</v>
          </cell>
        </row>
        <row r="4118">
          <cell r="A4118">
            <v>6146</v>
          </cell>
          <cell r="B4118" t="str">
            <v>SIFAO PLASTICO TIPO COPO PARA TANQUE, 1.1/4 X 1.1/2 "</v>
          </cell>
          <cell r="C4118" t="str">
            <v xml:space="preserve">UN    </v>
          </cell>
          <cell r="D4118" t="str">
            <v>CR</v>
          </cell>
          <cell r="E4118" t="str">
            <v>14,37</v>
          </cell>
        </row>
        <row r="4119">
          <cell r="A4119">
            <v>26026</v>
          </cell>
          <cell r="B4119" t="str">
            <v>SILICA ATIVA PARA ADICAO EM CONCRETO E ARGAMASSA</v>
          </cell>
          <cell r="C4119" t="str">
            <v xml:space="preserve">KG    </v>
          </cell>
          <cell r="D4119" t="str">
            <v>CR</v>
          </cell>
          <cell r="E4119" t="str">
            <v>2,14</v>
          </cell>
        </row>
        <row r="4120">
          <cell r="A4120">
            <v>39961</v>
          </cell>
          <cell r="B4120" t="str">
            <v>SILICONE ACETICO USO GERAL INCOLOR 280 G</v>
          </cell>
          <cell r="C4120" t="str">
            <v xml:space="preserve">UN    </v>
          </cell>
          <cell r="D4120" t="str">
            <v>CR</v>
          </cell>
          <cell r="E4120" t="str">
            <v>16,86</v>
          </cell>
        </row>
        <row r="4121">
          <cell r="A4121">
            <v>42433</v>
          </cell>
          <cell r="B4121" t="str">
            <v>SIMULADOR DE CAMINHADA TRIPLO, EM TUBO DE ACO CARBONO, PINTURA NO PROCESSO ELETROSTATICO - EQUIPAMENTO DE GINASTICA PARA ACADEMIA AO AR LIVRE / ACADEMIA DA TERCEIRA IDADE - ATI</v>
          </cell>
          <cell r="C4121" t="str">
            <v xml:space="preserve">UN    </v>
          </cell>
          <cell r="D4121" t="str">
            <v>AS</v>
          </cell>
          <cell r="E4121" t="str">
            <v>3.795,91</v>
          </cell>
        </row>
        <row r="4122">
          <cell r="A4122">
            <v>42434</v>
          </cell>
          <cell r="B4122" t="str">
            <v>SIMULADOR DE CAVALGADA TRIPLO, EM TUBO DE ACO CARBONO, PINTURA NO PROCESSO ELETROSTATICO - EQUIPAMENTO DE GINASTICA PARA ACADEMIA AO AR LIVRE / ACADEMIA DA TERCEIRA IDADE - ATI</v>
          </cell>
          <cell r="C4122" t="str">
            <v xml:space="preserve">UN    </v>
          </cell>
          <cell r="D4122" t="str">
            <v>AS</v>
          </cell>
          <cell r="E4122" t="str">
            <v>4.102,04</v>
          </cell>
        </row>
        <row r="4123">
          <cell r="A4123">
            <v>42435</v>
          </cell>
          <cell r="B4123" t="str">
            <v>SIMULADOR DE REMO INDIVIDUAL, EM TUBO DE ACO CARBONO, PINTURA NO PROCESSO ELETROSTATICO - EQUIPAMENTO DE GINASTICA PARA ACADEMIA AO AR LIVRE / ACADEMIA DA TERCEIRA IDADE - ATI</v>
          </cell>
          <cell r="C4123" t="str">
            <v xml:space="preserve">UN    </v>
          </cell>
          <cell r="D4123" t="str">
            <v>AS</v>
          </cell>
          <cell r="E4123" t="str">
            <v>2.045,53</v>
          </cell>
        </row>
        <row r="4124">
          <cell r="A4124">
            <v>38061</v>
          </cell>
          <cell r="B4124" t="str">
            <v>SINALIZADOR NOTURNO SIMPLES PARA PARA-RAIOS, SEM RELE FOTOELETRICO</v>
          </cell>
          <cell r="C4124" t="str">
            <v xml:space="preserve">UN    </v>
          </cell>
          <cell r="D4124" t="str">
            <v>CR</v>
          </cell>
          <cell r="E4124" t="str">
            <v>65,40</v>
          </cell>
        </row>
        <row r="4125">
          <cell r="A4125">
            <v>20250</v>
          </cell>
          <cell r="B4125" t="str">
            <v>SISAL EM FIBRA</v>
          </cell>
          <cell r="C4125" t="str">
            <v xml:space="preserve">KG    </v>
          </cell>
          <cell r="D4125" t="str">
            <v xml:space="preserve">C </v>
          </cell>
          <cell r="E4125" t="str">
            <v>11,25</v>
          </cell>
        </row>
        <row r="4126">
          <cell r="A4126">
            <v>39965</v>
          </cell>
          <cell r="B4126" t="str">
            <v>SISTEMA DE FORMAS MANUSEAVEIS DE ALUMINIO, PARA BLOCO RESID. COM PAREDES DE CONCRETO MOLDADAS IN LOCO, BLOCO COM 4 PAV. E 4 UNIDADES POR PAV., UNIDADE HABITACIONALCOM 48 M2 E 2 QUARTOS; TELHA DE FIBROCIMENTO (COLETADO CAIXA)</v>
          </cell>
          <cell r="C4126" t="str">
            <v xml:space="preserve">M2    </v>
          </cell>
          <cell r="D4126" t="str">
            <v xml:space="preserve">C </v>
          </cell>
          <cell r="E4126" t="str">
            <v>1.108,92</v>
          </cell>
        </row>
        <row r="4127">
          <cell r="A4127">
            <v>39964</v>
          </cell>
          <cell r="B4127" t="str">
            <v>SISTEMA DE FORMAS MANUSEAVEIS DE ALUMINIO, PARA EDIF. RESID. UNIFAMILIAR COM PAREDES DE CONCRETO MOLDADAS IN LOCO, UNIDADE HABITACIONAL TERREA COM 38 M2, COM SALA, CIRCULACAO, 2 QUARTOS, BANHEIRO, COZINHA E TANQUE EXTERNO (SEM COBERTURA) (COLETADO CAIXA)</v>
          </cell>
          <cell r="C4127" t="str">
            <v xml:space="preserve">M2    </v>
          </cell>
          <cell r="D4127" t="str">
            <v xml:space="preserve">C </v>
          </cell>
          <cell r="E4127" t="str">
            <v>990,00</v>
          </cell>
        </row>
        <row r="4128">
          <cell r="A4128">
            <v>13388</v>
          </cell>
          <cell r="B4128" t="str">
            <v>SOLDA EM BARRA DE ESTANHO-CHUMBO 50/50</v>
          </cell>
          <cell r="C4128" t="str">
            <v xml:space="preserve">KG    </v>
          </cell>
          <cell r="D4128" t="str">
            <v>CR</v>
          </cell>
          <cell r="E4128" t="str">
            <v>107,06</v>
          </cell>
        </row>
        <row r="4129">
          <cell r="A4129">
            <v>39914</v>
          </cell>
          <cell r="B4129" t="str">
            <v>SOLDA EM VARETA FOSCOPER, D = *2,5* MM  X COMPRIMENTO 500 MM</v>
          </cell>
          <cell r="C4129" t="str">
            <v xml:space="preserve">KG    </v>
          </cell>
          <cell r="D4129" t="str">
            <v>CR</v>
          </cell>
          <cell r="E4129" t="str">
            <v>170,27</v>
          </cell>
        </row>
        <row r="4130">
          <cell r="A4130">
            <v>12732</v>
          </cell>
          <cell r="B4130" t="str">
            <v>SOLDA ESTANHO/COBRE PARA CONEXOES DE COBRE, FIO 2,5 MM, CARRETEL 500 GR (SEM CHUMBO)</v>
          </cell>
          <cell r="C4130" t="str">
            <v xml:space="preserve">UN    </v>
          </cell>
          <cell r="D4130" t="str">
            <v>CR</v>
          </cell>
          <cell r="E4130" t="str">
            <v>196,47</v>
          </cell>
        </row>
        <row r="4131">
          <cell r="A4131">
            <v>6160</v>
          </cell>
          <cell r="B4131" t="str">
            <v>SOLDADOR</v>
          </cell>
          <cell r="C4131" t="str">
            <v xml:space="preserve">H     </v>
          </cell>
          <cell r="D4131" t="str">
            <v xml:space="preserve">C </v>
          </cell>
          <cell r="E4131" t="str">
            <v>12,26</v>
          </cell>
        </row>
        <row r="4132">
          <cell r="A4132">
            <v>41087</v>
          </cell>
          <cell r="B4132" t="str">
            <v>SOLDADOR (MENSALISTA)</v>
          </cell>
          <cell r="C4132" t="str">
            <v xml:space="preserve">MES   </v>
          </cell>
          <cell r="D4132" t="str">
            <v>CR</v>
          </cell>
          <cell r="E4132" t="str">
            <v>2.159,41</v>
          </cell>
        </row>
        <row r="4133">
          <cell r="A4133">
            <v>6166</v>
          </cell>
          <cell r="B4133" t="str">
            <v>SOLDADOR ELETRICO (PARA SOLDA A SER TESTADA COM RAIOS "X")</v>
          </cell>
          <cell r="C4133" t="str">
            <v xml:space="preserve">H     </v>
          </cell>
          <cell r="D4133" t="str">
            <v>CR</v>
          </cell>
          <cell r="E4133" t="str">
            <v>17,60</v>
          </cell>
        </row>
        <row r="4134">
          <cell r="A4134">
            <v>41088</v>
          </cell>
          <cell r="B4134" t="str">
            <v>SOLDADOR ELETRICO (PARA SOLDA A SER TESTADA COM RAIOS "X") (MENSALISTA)</v>
          </cell>
          <cell r="C4134" t="str">
            <v xml:space="preserve">MES   </v>
          </cell>
          <cell r="D4134" t="str">
            <v>CR</v>
          </cell>
          <cell r="E4134" t="str">
            <v>3.101,68</v>
          </cell>
        </row>
        <row r="4135">
          <cell r="A4135">
            <v>20232</v>
          </cell>
          <cell r="B4135" t="str">
            <v>SOLEIRA EM GRANITO, POLIDO, TIPO ANDORINHA/ QUARTZ/ CASTELO/ CORUMBA OU OUTROS EQUIVALENTES DA REGIAO, L= *15* CM, E=  *2,0* CM</v>
          </cell>
          <cell r="C4135" t="str">
            <v xml:space="preserve">M     </v>
          </cell>
          <cell r="D4135" t="str">
            <v>CR</v>
          </cell>
          <cell r="E4135" t="str">
            <v>67,42</v>
          </cell>
        </row>
        <row r="4136">
          <cell r="A4136">
            <v>10856</v>
          </cell>
          <cell r="B4136" t="str">
            <v>SOLEIRA PRE-MOLDADA EM GRANILITE, MARMORITE OU GRANITINA, L = *15 CM</v>
          </cell>
          <cell r="C4136" t="str">
            <v xml:space="preserve">M     </v>
          </cell>
          <cell r="D4136" t="str">
            <v>AS</v>
          </cell>
          <cell r="E4136" t="str">
            <v>79,39</v>
          </cell>
        </row>
        <row r="4137">
          <cell r="A4137">
            <v>4828</v>
          </cell>
          <cell r="B4137" t="str">
            <v>SOLEIRA/ PEITORIL EM MARMORE, POLIDO, BRANCO COMUM, L= *15* CM, E=  *2* CM,  CORTE RETO</v>
          </cell>
          <cell r="C4137" t="str">
            <v xml:space="preserve">M     </v>
          </cell>
          <cell r="D4137" t="str">
            <v>CR</v>
          </cell>
          <cell r="E4137" t="str">
            <v>71,07</v>
          </cell>
        </row>
        <row r="4138">
          <cell r="A4138">
            <v>20249</v>
          </cell>
          <cell r="B4138" t="str">
            <v>SOLEIRA/ TABEIRA EM MARMORE, POLIDO, BRANCO COMUM, L= 5 CM, E=  *2,0* CM</v>
          </cell>
          <cell r="C4138" t="str">
            <v xml:space="preserve">M     </v>
          </cell>
          <cell r="D4138" t="str">
            <v>CR</v>
          </cell>
          <cell r="E4138" t="str">
            <v>38,92</v>
          </cell>
        </row>
        <row r="4139">
          <cell r="A4139">
            <v>11609</v>
          </cell>
          <cell r="B4139" t="str">
            <v>SOLUCAO ASFALTICA ELASTOMERICA PARA IMPRIMACAO, APLICACAO A FRIO</v>
          </cell>
          <cell r="C4139" t="str">
            <v xml:space="preserve">L     </v>
          </cell>
          <cell r="D4139" t="str">
            <v>CR</v>
          </cell>
          <cell r="E4139" t="str">
            <v>8,98</v>
          </cell>
        </row>
        <row r="4140">
          <cell r="A4140">
            <v>20083</v>
          </cell>
          <cell r="B4140" t="str">
            <v>SOLUCAO LIMPADORA PARA PVC, FRASCO COM 1000 CM3</v>
          </cell>
          <cell r="C4140" t="str">
            <v xml:space="preserve">UN    </v>
          </cell>
          <cell r="D4140" t="str">
            <v>CR</v>
          </cell>
          <cell r="E4140" t="str">
            <v>60,79</v>
          </cell>
        </row>
        <row r="4141">
          <cell r="A4141">
            <v>20082</v>
          </cell>
          <cell r="B4141" t="str">
            <v>SOLUCAO LIMPADORA PARA PVC, FRASCO COM 200 CM3</v>
          </cell>
          <cell r="C4141" t="str">
            <v xml:space="preserve">UN    </v>
          </cell>
          <cell r="D4141" t="str">
            <v>CR</v>
          </cell>
          <cell r="E4141" t="str">
            <v>23,68</v>
          </cell>
        </row>
        <row r="4142">
          <cell r="A4142">
            <v>5318</v>
          </cell>
          <cell r="B4142" t="str">
            <v>SOLVENTE DILUENTE A BASE DE AGUARRAS</v>
          </cell>
          <cell r="C4142" t="str">
            <v xml:space="preserve">L     </v>
          </cell>
          <cell r="D4142" t="str">
            <v xml:space="preserve">C </v>
          </cell>
          <cell r="E4142" t="str">
            <v>11,98</v>
          </cell>
        </row>
        <row r="4143">
          <cell r="A4143">
            <v>10691</v>
          </cell>
          <cell r="B4143" t="str">
            <v>SOLVENTE PARA COLA (PARA LAMINADO MELAMINICO) A BASE DE RESINA SINTETICA</v>
          </cell>
          <cell r="C4143" t="str">
            <v xml:space="preserve">L     </v>
          </cell>
          <cell r="D4143" t="str">
            <v>CR</v>
          </cell>
          <cell r="E4143" t="str">
            <v>42,08</v>
          </cell>
        </row>
        <row r="4144">
          <cell r="A4144">
            <v>12295</v>
          </cell>
          <cell r="B4144" t="str">
            <v>SOQUETE DE BAQUELITE BASE E27, PARA LAMPADAS</v>
          </cell>
          <cell r="C4144" t="str">
            <v xml:space="preserve">UN    </v>
          </cell>
          <cell r="D4144" t="str">
            <v>CR</v>
          </cell>
          <cell r="E4144" t="str">
            <v>2,69</v>
          </cell>
        </row>
        <row r="4145">
          <cell r="A4145">
            <v>12296</v>
          </cell>
          <cell r="B4145" t="str">
            <v>SOQUETE DE PORCELANA BASE E27, FIXO DE TETO, PARA LAMPADAS</v>
          </cell>
          <cell r="C4145" t="str">
            <v xml:space="preserve">UN    </v>
          </cell>
          <cell r="D4145" t="str">
            <v>CR</v>
          </cell>
          <cell r="E4145" t="str">
            <v>3,48</v>
          </cell>
        </row>
        <row r="4146">
          <cell r="A4146">
            <v>12294</v>
          </cell>
          <cell r="B4146" t="str">
            <v>SOQUETE DE PORCELANA BASE E27, PARA USO AO TEMPO, PARA LAMPADAS</v>
          </cell>
          <cell r="C4146" t="str">
            <v xml:space="preserve">UN    </v>
          </cell>
          <cell r="D4146" t="str">
            <v>CR</v>
          </cell>
          <cell r="E4146" t="str">
            <v>8,35</v>
          </cell>
        </row>
        <row r="4147">
          <cell r="A4147">
            <v>14543</v>
          </cell>
          <cell r="B4147" t="str">
            <v>SOQUETE DE PVC / TERMOPLASTICO BASE E27, COM CHAVE, PARA LAMPADAS</v>
          </cell>
          <cell r="C4147" t="str">
            <v xml:space="preserve">UN    </v>
          </cell>
          <cell r="D4147" t="str">
            <v>CR</v>
          </cell>
          <cell r="E4147" t="str">
            <v>5,96</v>
          </cell>
        </row>
        <row r="4148">
          <cell r="A4148">
            <v>13329</v>
          </cell>
          <cell r="B4148" t="str">
            <v>SOQUETE DE PVC / TERMOPLASTICO BASE E27, COM RABICHO, PARA LAMPADAS</v>
          </cell>
          <cell r="C4148" t="str">
            <v xml:space="preserve">UN    </v>
          </cell>
          <cell r="D4148" t="str">
            <v xml:space="preserve">C </v>
          </cell>
          <cell r="E4148" t="str">
            <v>3,50</v>
          </cell>
        </row>
        <row r="4149">
          <cell r="A4149">
            <v>21044</v>
          </cell>
          <cell r="B4149" t="str">
            <v>SPRINKLER TIPO PENDENTE, 68 GRAUS CELSIUS (BULBO VERMELHO), ACABAMENTO CROMADO, 1/2" - 15 MM</v>
          </cell>
          <cell r="C4149" t="str">
            <v xml:space="preserve">UN    </v>
          </cell>
          <cell r="D4149" t="str">
            <v>CR</v>
          </cell>
          <cell r="E4149" t="str">
            <v>38,27</v>
          </cell>
        </row>
        <row r="4150">
          <cell r="A4150">
            <v>21045</v>
          </cell>
          <cell r="B4150" t="str">
            <v>SPRINKLER TIPO PENDENTE, 68 GRAUS CELSIUS (BULBO VERMELHO), ACABAMENTO CROMADO, 3/4" - 20 MM</v>
          </cell>
          <cell r="C4150" t="str">
            <v xml:space="preserve">UN    </v>
          </cell>
          <cell r="D4150" t="str">
            <v>CR</v>
          </cell>
          <cell r="E4150" t="str">
            <v>52,42</v>
          </cell>
        </row>
        <row r="4151">
          <cell r="A4151">
            <v>21040</v>
          </cell>
          <cell r="B4151" t="str">
            <v>SPRINKLER TIPO PENDENTE, 68 GRAUS CELSIUS (BULBO VERMELHO), ACABAMENTO NATURAL, 1/2" - 15 MM</v>
          </cell>
          <cell r="C4151" t="str">
            <v xml:space="preserve">UN    </v>
          </cell>
          <cell r="D4151" t="str">
            <v xml:space="preserve">C </v>
          </cell>
          <cell r="E4151" t="str">
            <v>37,45</v>
          </cell>
        </row>
        <row r="4152">
          <cell r="A4152">
            <v>21041</v>
          </cell>
          <cell r="B4152" t="str">
            <v>SPRINKLER TIPO PENDENTE, 68 GRAUS CELSIUS (BULBO VERMELHO), ACABAMENTO NATURAL, 3/4" - 20 MM</v>
          </cell>
          <cell r="C4152" t="str">
            <v xml:space="preserve">UN    </v>
          </cell>
          <cell r="D4152" t="str">
            <v>CR</v>
          </cell>
          <cell r="E4152" t="str">
            <v>45,21</v>
          </cell>
        </row>
        <row r="4153">
          <cell r="A4153">
            <v>21047</v>
          </cell>
          <cell r="B4153" t="str">
            <v>SPRINKLER TIPO PENDENTE, 79 GRAUS CELSIUS (BULBO AMARELO), ACABAMENTO CROMADO, 3/4" - 20 MM</v>
          </cell>
          <cell r="C4153" t="str">
            <v xml:space="preserve">UN    </v>
          </cell>
          <cell r="D4153" t="str">
            <v>CR</v>
          </cell>
          <cell r="E4153" t="str">
            <v>56,42</v>
          </cell>
        </row>
        <row r="4154">
          <cell r="A4154">
            <v>21043</v>
          </cell>
          <cell r="B4154" t="str">
            <v>SPRINKLER TIPO PENDENTE, 79 GRAUS CELSIUS (BULBO AMARELO), ACABAMENTO NATURAL, 3/4" - 20 MM</v>
          </cell>
          <cell r="C4154" t="str">
            <v xml:space="preserve">UN    </v>
          </cell>
          <cell r="D4154" t="str">
            <v>CR</v>
          </cell>
          <cell r="E4154" t="str">
            <v>54,93</v>
          </cell>
        </row>
        <row r="4155">
          <cell r="A4155">
            <v>21042</v>
          </cell>
          <cell r="B4155" t="str">
            <v>SPRINKLER TIPO PENDENTE, 79 GRAUS CELSIUS (BULBO AMARELO,) ACABAMENTO NATURAL OU CROMADO, 1/2" - 15 MM</v>
          </cell>
          <cell r="C4155" t="str">
            <v xml:space="preserve">UN    </v>
          </cell>
          <cell r="D4155" t="str">
            <v>CR</v>
          </cell>
          <cell r="E4155" t="str">
            <v>43,49</v>
          </cell>
        </row>
        <row r="4156">
          <cell r="A4156">
            <v>14149</v>
          </cell>
          <cell r="B4156" t="str">
            <v>SUPORTE "Y" PARA FITA PERFURADA</v>
          </cell>
          <cell r="C4156" t="str">
            <v xml:space="preserve">CENTO </v>
          </cell>
          <cell r="D4156" t="str">
            <v>AS</v>
          </cell>
          <cell r="E4156" t="str">
            <v>181,87</v>
          </cell>
        </row>
        <row r="4157">
          <cell r="A4157">
            <v>38099</v>
          </cell>
          <cell r="B4157" t="str">
            <v>SUPORTE DE FIXACAO PARA ESPELHO / PLACA 4" X 2", PARA 3 MODULOS, PARA INSTALACAO DE TOMADAS E INTERRUPTORES (SOMENTE SUPORTE)</v>
          </cell>
          <cell r="C4157" t="str">
            <v xml:space="preserve">UN    </v>
          </cell>
          <cell r="D4157" t="str">
            <v>CR</v>
          </cell>
          <cell r="E4157" t="str">
            <v>1,46</v>
          </cell>
        </row>
        <row r="4158">
          <cell r="A4158">
            <v>38100</v>
          </cell>
          <cell r="B4158" t="str">
            <v>SUPORTE DE FIXACAO PARA ESPELHO / PLACA 4" X 4", PARA 6 MODULOS, PARA INSTALACAO DE TOMADAS E INTERRUPTORES (SOMENTE SUPORTE)</v>
          </cell>
          <cell r="C4158" t="str">
            <v xml:space="preserve">UN    </v>
          </cell>
          <cell r="D4158" t="str">
            <v>CR</v>
          </cell>
          <cell r="E4158" t="str">
            <v>2,39</v>
          </cell>
        </row>
        <row r="4159">
          <cell r="A4159">
            <v>20061</v>
          </cell>
          <cell r="B4159" t="str">
            <v>SUPORTE DE PVC PARA CALHA PLUVIAL, DIAMETRO ENTRE 119 E 170 MM, PARA DRENAGEM PREDIAL</v>
          </cell>
          <cell r="C4159" t="str">
            <v xml:space="preserve">UN    </v>
          </cell>
          <cell r="D4159" t="str">
            <v>AS</v>
          </cell>
          <cell r="E4159" t="str">
            <v>3,17</v>
          </cell>
        </row>
        <row r="4160">
          <cell r="A4160">
            <v>7576</v>
          </cell>
          <cell r="B4160" t="str">
            <v>SUPORTE EM ACO GALVANIZADO PARA TRANSFORMADOR PARA POSTE DUPLO T 185 X 95 MM, CHAPA DE 5/16"</v>
          </cell>
          <cell r="C4160" t="str">
            <v xml:space="preserve">UN    </v>
          </cell>
          <cell r="D4160" t="str">
            <v>CR</v>
          </cell>
          <cell r="E4160" t="str">
            <v>179,03</v>
          </cell>
        </row>
        <row r="4161">
          <cell r="A4161">
            <v>3384</v>
          </cell>
          <cell r="B4161" t="str">
            <v>SUPORTE GUIA SIMPLES COM ROLDANA EM POLIPROPILENO PARA CHUMBAR, H = 20 CM</v>
          </cell>
          <cell r="C4161" t="str">
            <v xml:space="preserve">UN    </v>
          </cell>
          <cell r="D4161" t="str">
            <v>CR</v>
          </cell>
          <cell r="E4161" t="str">
            <v>5,39</v>
          </cell>
        </row>
        <row r="4162">
          <cell r="A4162">
            <v>7572</v>
          </cell>
          <cell r="B4162" t="str">
            <v>SUPORTE ISOLADOR REFORCADO DIAMETRO NOMINAL 5/16", COM ROSCA SOBERBA E BUCHA</v>
          </cell>
          <cell r="C4162" t="str">
            <v xml:space="preserve">UN    </v>
          </cell>
          <cell r="D4162" t="str">
            <v>CR</v>
          </cell>
          <cell r="E4162" t="str">
            <v>10,46</v>
          </cell>
        </row>
        <row r="4163">
          <cell r="A4163">
            <v>3396</v>
          </cell>
          <cell r="B4163" t="str">
            <v>SUPORTE ISOLADOR SIMPLES DIAMETRO NOMINAL 5/16", COM ROSCA SOBERBA E BUCHA</v>
          </cell>
          <cell r="C4163" t="str">
            <v xml:space="preserve">UN    </v>
          </cell>
          <cell r="D4163" t="str">
            <v>CR</v>
          </cell>
          <cell r="E4163" t="str">
            <v>7,41</v>
          </cell>
        </row>
        <row r="4164">
          <cell r="A4164">
            <v>37590</v>
          </cell>
          <cell r="B4164" t="str">
            <v>SUPORTE MAO-FRANCESA EM ACO, ABAS IGUAIS 30 CM, CAPACIDADE MINIMA 60 KG, BRANCO</v>
          </cell>
          <cell r="C4164" t="str">
            <v xml:space="preserve">UN    </v>
          </cell>
          <cell r="D4164" t="str">
            <v>AS</v>
          </cell>
          <cell r="E4164" t="str">
            <v>13,24</v>
          </cell>
        </row>
        <row r="4165">
          <cell r="A4165">
            <v>37591</v>
          </cell>
          <cell r="B4165" t="str">
            <v>SUPORTE MAO-FRANCESA EM ACO, ABAS IGUAIS 40 CM, CAPACIDADE MINIMA 70 KG, BRANCO</v>
          </cell>
          <cell r="C4165" t="str">
            <v xml:space="preserve">UN    </v>
          </cell>
          <cell r="D4165" t="str">
            <v>AS</v>
          </cell>
          <cell r="E4165" t="str">
            <v>15,91</v>
          </cell>
        </row>
        <row r="4166">
          <cell r="A4166">
            <v>12626</v>
          </cell>
          <cell r="B4166" t="str">
            <v>SUPORTE METALICO PARA CALHA PLUVIAL,  ZINCADO, DOBRADO, DIAMETRO ENTRE 119 E 170 MM, PARA DRENAGEM PREDIAL</v>
          </cell>
          <cell r="C4166" t="str">
            <v xml:space="preserve">UN    </v>
          </cell>
          <cell r="D4166" t="str">
            <v>AS</v>
          </cell>
          <cell r="E4166" t="str">
            <v>15,21</v>
          </cell>
        </row>
        <row r="4167">
          <cell r="A4167">
            <v>11033</v>
          </cell>
          <cell r="B4167" t="str">
            <v>SUPORTE PARA CALHA DE 150 MM EM FERRO GALVANIZADO</v>
          </cell>
          <cell r="C4167" t="str">
            <v xml:space="preserve">UN    </v>
          </cell>
          <cell r="D4167" t="str">
            <v>CR</v>
          </cell>
          <cell r="E4167" t="str">
            <v>4,24</v>
          </cell>
        </row>
        <row r="4168">
          <cell r="A4168">
            <v>390</v>
          </cell>
          <cell r="B4168" t="str">
            <v>SUPORTE PARA TUBO DIAMETRO NOMINAL 2", COM ROSCA MECANICA</v>
          </cell>
          <cell r="C4168" t="str">
            <v xml:space="preserve">UN    </v>
          </cell>
          <cell r="D4168" t="str">
            <v>CR</v>
          </cell>
          <cell r="E4168" t="str">
            <v>14,88</v>
          </cell>
        </row>
        <row r="4169">
          <cell r="A4169">
            <v>42436</v>
          </cell>
          <cell r="B4169" t="str">
            <v>SURF DUPLO, EM TUBO DE ACO CARBONO, PINTURA NO PROCESSO ELETROSTATICO - EQUIPAMENTO DE GINASTICA PARA ACADEMIA AO AR LIVRE / ACADEMIA DA TERCEIRA IDADE - ATI</v>
          </cell>
          <cell r="C4169" t="str">
            <v xml:space="preserve">UN    </v>
          </cell>
          <cell r="D4169" t="str">
            <v>AS</v>
          </cell>
          <cell r="E4169" t="str">
            <v>2.141,09</v>
          </cell>
        </row>
        <row r="4170">
          <cell r="A4170">
            <v>6193</v>
          </cell>
          <cell r="B4170" t="str">
            <v>TABUA  NAO  APARELHADA  *2,5 X 20* CM, EM MACARANDUBA, ANGELIM OU EQUIVALENTE DA REGIAO - BRUTA</v>
          </cell>
          <cell r="C4170" t="str">
            <v xml:space="preserve">M     </v>
          </cell>
          <cell r="D4170" t="str">
            <v>CR</v>
          </cell>
          <cell r="E4170" t="str">
            <v>12,26</v>
          </cell>
        </row>
        <row r="4171">
          <cell r="A4171">
            <v>6194</v>
          </cell>
          <cell r="B4171" t="str">
            <v>TABUA *2,5 X 15 CM EM PINUS, MISTA OU EQUIVALENTE DA REGIAO - BRUTA</v>
          </cell>
          <cell r="C4171" t="str">
            <v xml:space="preserve">M     </v>
          </cell>
          <cell r="D4171" t="str">
            <v>CR</v>
          </cell>
          <cell r="E4171" t="str">
            <v>3,31</v>
          </cell>
        </row>
        <row r="4172">
          <cell r="A4172">
            <v>10567</v>
          </cell>
          <cell r="B4172" t="str">
            <v>TABUA *2,5 X 23* CM EM PINUS, MISTA OU EQUIVALENTE DA REGIAO - BRUTA</v>
          </cell>
          <cell r="C4172" t="str">
            <v xml:space="preserve">M     </v>
          </cell>
          <cell r="D4172" t="str">
            <v>CR</v>
          </cell>
          <cell r="E4172" t="str">
            <v>5,24</v>
          </cell>
        </row>
        <row r="4173">
          <cell r="A4173">
            <v>6212</v>
          </cell>
          <cell r="B4173" t="str">
            <v>TABUA *2,5 X 30 CM EM PINUS, MISTA OU EQUIVALENTE DA REGIAO - BRUTA</v>
          </cell>
          <cell r="C4173" t="str">
            <v xml:space="preserve">M     </v>
          </cell>
          <cell r="D4173" t="str">
            <v xml:space="preserve">C </v>
          </cell>
          <cell r="E4173" t="str">
            <v>7,69</v>
          </cell>
        </row>
        <row r="4174">
          <cell r="A4174">
            <v>3993</v>
          </cell>
          <cell r="B4174" t="str">
            <v>TABUA APARELHADA *2,5 X 15* CM, EM MACARANDUBA, ANGELIM OU EQUIVALENTE DA REGIAO</v>
          </cell>
          <cell r="C4174" t="str">
            <v xml:space="preserve">M2    </v>
          </cell>
          <cell r="D4174" t="str">
            <v>CR</v>
          </cell>
          <cell r="E4174" t="str">
            <v>11,89</v>
          </cell>
        </row>
        <row r="4175">
          <cell r="A4175">
            <v>3990</v>
          </cell>
          <cell r="B4175" t="str">
            <v>TABUA APARELHADA *2,5 X 25* CM, EM MACARANDUBA, ANGELIM OU EQUIVALENTE DA REGIAO</v>
          </cell>
          <cell r="C4175" t="str">
            <v xml:space="preserve">M     </v>
          </cell>
          <cell r="D4175" t="str">
            <v>CR</v>
          </cell>
          <cell r="E4175" t="str">
            <v>14,91</v>
          </cell>
        </row>
        <row r="4176">
          <cell r="A4176">
            <v>3992</v>
          </cell>
          <cell r="B4176" t="str">
            <v>TABUA APARELHADA *2,5 X 30* CM, EM MACARANDUBA, ANGELIM OU EQUIVALENTE DA REGIAO</v>
          </cell>
          <cell r="C4176" t="str">
            <v xml:space="preserve">M     </v>
          </cell>
          <cell r="D4176" t="str">
            <v>CR</v>
          </cell>
          <cell r="E4176" t="str">
            <v>20,14</v>
          </cell>
        </row>
        <row r="4177">
          <cell r="A4177">
            <v>6178</v>
          </cell>
          <cell r="B4177" t="str">
            <v>TABUA DE  MADEIRA PARA PISO, CUMARU/IPE CHAMPANHE OU EQUIVALENTE DA REGIAO, ENCAIXE MACHO/FEMEA, *10 X 2* CM</v>
          </cell>
          <cell r="C4177" t="str">
            <v xml:space="preserve">M2    </v>
          </cell>
          <cell r="D4177" t="str">
            <v>CR</v>
          </cell>
          <cell r="E4177" t="str">
            <v>151,03</v>
          </cell>
        </row>
        <row r="4178">
          <cell r="A4178">
            <v>6180</v>
          </cell>
          <cell r="B4178" t="str">
            <v>TABUA DE  MADEIRA PARA PISO, CUMARU/IPE CHAMPANHE OU EQUIVALENTE DA REGIAO, ENCAIXE MACHO/FEMEA, *15 X 2* CM</v>
          </cell>
          <cell r="C4178" t="str">
            <v xml:space="preserve">M2    </v>
          </cell>
          <cell r="D4178" t="str">
            <v xml:space="preserve">C </v>
          </cell>
          <cell r="E4178" t="str">
            <v>163,00</v>
          </cell>
        </row>
        <row r="4179">
          <cell r="A4179">
            <v>6182</v>
          </cell>
          <cell r="B4179" t="str">
            <v>TABUA DE  MADEIRA PARA PISO, IPE (CERNE) OU EQUIVALENTE DA REGIAO, ENCAIXE MACHO/FEMEA, *20 X 2* CM</v>
          </cell>
          <cell r="C4179" t="str">
            <v xml:space="preserve">M2    </v>
          </cell>
          <cell r="D4179" t="str">
            <v>CR</v>
          </cell>
          <cell r="E4179" t="str">
            <v>202,32</v>
          </cell>
        </row>
        <row r="4180">
          <cell r="A4180">
            <v>43614</v>
          </cell>
          <cell r="B4180" t="str">
            <v>TABUA NAO APARELHADA *2,5 X 15* CM, EM MACARANDUBA, ANGELIM OU EQUIVALENTE DA REGIAO - BRUTA</v>
          </cell>
          <cell r="C4180" t="str">
            <v xml:space="preserve">M     </v>
          </cell>
          <cell r="D4180" t="str">
            <v>CR</v>
          </cell>
          <cell r="E4180" t="str">
            <v>10,07</v>
          </cell>
        </row>
        <row r="4181">
          <cell r="A4181">
            <v>6189</v>
          </cell>
          <cell r="B4181" t="str">
            <v>TABUA NAO APARELHADA *2,5 X 30* CM, EM MACARANDUBA, ANGELIM OU EQUIVALENTE DA REGIAO - BRUTA</v>
          </cell>
          <cell r="C4181" t="str">
            <v xml:space="preserve">M     </v>
          </cell>
          <cell r="D4181" t="str">
            <v>CR</v>
          </cell>
          <cell r="E4181" t="str">
            <v>17,90</v>
          </cell>
        </row>
        <row r="4182">
          <cell r="A4182">
            <v>6214</v>
          </cell>
          <cell r="B4182" t="str">
            <v>TACO DE MADEIRA PARA PISO, IPE (CERNE) OU EQUIVALENTE DA REGIAO, 7 X 42 CM, E = 2 CM</v>
          </cell>
          <cell r="C4182" t="str">
            <v xml:space="preserve">M2    </v>
          </cell>
          <cell r="D4182" t="str">
            <v>CR</v>
          </cell>
          <cell r="E4182" t="str">
            <v>94,60</v>
          </cell>
        </row>
        <row r="4183">
          <cell r="A4183">
            <v>36153</v>
          </cell>
          <cell r="B4183" t="str">
            <v>TALABARTE DE SEGURANCA, 2 MOSQUETOES TRAVA DUPLA *53* MM DE ABERTURA, COM ABSORVEDOR DE ENERGIA</v>
          </cell>
          <cell r="C4183" t="str">
            <v xml:space="preserve">UN    </v>
          </cell>
          <cell r="D4183" t="str">
            <v>CR</v>
          </cell>
          <cell r="E4183" t="str">
            <v>165,58</v>
          </cell>
        </row>
        <row r="4184">
          <cell r="A4184">
            <v>10740</v>
          </cell>
          <cell r="B4184" t="str">
            <v>TALHA ELETRICA 3 T, VELOCIDADE  2,1 M / MIN, POTENCIA 1,3 KW</v>
          </cell>
          <cell r="C4184" t="str">
            <v xml:space="preserve">UN    </v>
          </cell>
          <cell r="D4184" t="str">
            <v>CR</v>
          </cell>
          <cell r="E4184" t="str">
            <v>9.407,94</v>
          </cell>
        </row>
        <row r="4185">
          <cell r="A4185">
            <v>13914</v>
          </cell>
          <cell r="B4185" t="str">
            <v>TALHA MANUAL DE CORRENTE, CAPACIDADE DE 1 T COM ELEVACAO DE 3 M</v>
          </cell>
          <cell r="C4185" t="str">
            <v xml:space="preserve">UN    </v>
          </cell>
          <cell r="D4185" t="str">
            <v>CR</v>
          </cell>
          <cell r="E4185" t="str">
            <v>680,70</v>
          </cell>
        </row>
        <row r="4186">
          <cell r="A4186">
            <v>10742</v>
          </cell>
          <cell r="B4186" t="str">
            <v>TALHA MANUAL DE CORRENTE, CAPACIDADE DE 2 T COM ELEVACAO DE 3 M</v>
          </cell>
          <cell r="C4186" t="str">
            <v xml:space="preserve">UN    </v>
          </cell>
          <cell r="D4186" t="str">
            <v xml:space="preserve">C </v>
          </cell>
          <cell r="E4186" t="str">
            <v>992,81</v>
          </cell>
        </row>
        <row r="4187">
          <cell r="A4187">
            <v>38465</v>
          </cell>
          <cell r="B4187" t="str">
            <v>TALHADEIRA COM PUNHO DE PROTECAO *20 X 250* MM</v>
          </cell>
          <cell r="C4187" t="str">
            <v xml:space="preserve">UN    </v>
          </cell>
          <cell r="D4187" t="str">
            <v>CR</v>
          </cell>
          <cell r="E4187" t="str">
            <v>23,31</v>
          </cell>
        </row>
        <row r="4188">
          <cell r="A4188">
            <v>7543</v>
          </cell>
          <cell r="B4188" t="str">
            <v>TAMPA CEGA EM PVC PARA CONDULETE 4 X 2"</v>
          </cell>
          <cell r="C4188" t="str">
            <v xml:space="preserve">UN    </v>
          </cell>
          <cell r="D4188" t="str">
            <v>CR</v>
          </cell>
          <cell r="E4188" t="str">
            <v>4,04</v>
          </cell>
        </row>
        <row r="4189">
          <cell r="A4189">
            <v>43427</v>
          </cell>
          <cell r="B4189" t="str">
            <v>TAMPA DE CONCRETO ARMADO PARA FOSSA SEPTICA, DIAMETRO NOMINAL DE 3,00 M E ESPESSURA MINIMA DE 100 MM</v>
          </cell>
          <cell r="C4189" t="str">
            <v xml:space="preserve">UN    </v>
          </cell>
          <cell r="D4189" t="str">
            <v>CR</v>
          </cell>
          <cell r="E4189" t="str">
            <v>1.268,43</v>
          </cell>
        </row>
        <row r="4190">
          <cell r="A4190">
            <v>41613</v>
          </cell>
          <cell r="B4190" t="str">
            <v>TAMPA DE CONCRETO ARMADO PARA FOSSA, D = *0,90* M, E = 0,05 M</v>
          </cell>
          <cell r="C4190" t="str">
            <v xml:space="preserve">UN    </v>
          </cell>
          <cell r="D4190" t="str">
            <v>CR</v>
          </cell>
          <cell r="E4190" t="str">
            <v>81,53</v>
          </cell>
        </row>
        <row r="4191">
          <cell r="A4191">
            <v>41614</v>
          </cell>
          <cell r="B4191" t="str">
            <v>TAMPA DE CONCRETO ARMADO PARA FOSSA, D = *1,10* M, E = 0,05 M</v>
          </cell>
          <cell r="C4191" t="str">
            <v xml:space="preserve">UN    </v>
          </cell>
          <cell r="D4191" t="str">
            <v>CR</v>
          </cell>
          <cell r="E4191" t="str">
            <v>103,89</v>
          </cell>
        </row>
        <row r="4192">
          <cell r="A4192">
            <v>41615</v>
          </cell>
          <cell r="B4192" t="str">
            <v>TAMPA DE CONCRETO ARMADO PARA FOSSA, D = *1,35* M, E = 0,05 M</v>
          </cell>
          <cell r="C4192" t="str">
            <v xml:space="preserve">UN    </v>
          </cell>
          <cell r="D4192" t="str">
            <v>CR</v>
          </cell>
          <cell r="E4192" t="str">
            <v>160,57</v>
          </cell>
        </row>
        <row r="4193">
          <cell r="A4193">
            <v>41616</v>
          </cell>
          <cell r="B4193" t="str">
            <v>TAMPA DE CONCRETO ARMADO PARA FOSSA, D = 1,50 M, E = 0,05 M</v>
          </cell>
          <cell r="C4193" t="str">
            <v xml:space="preserve">UN    </v>
          </cell>
          <cell r="D4193" t="str">
            <v>CR</v>
          </cell>
          <cell r="E4193" t="str">
            <v>239,92</v>
          </cell>
        </row>
        <row r="4194">
          <cell r="A4194">
            <v>41617</v>
          </cell>
          <cell r="B4194" t="str">
            <v>TAMPA DE CONCRETO ARMADO PARA FOSSA, D = 2,00 M, E = 0,05 M</v>
          </cell>
          <cell r="C4194" t="str">
            <v xml:space="preserve">UN    </v>
          </cell>
          <cell r="D4194" t="str">
            <v>CR</v>
          </cell>
          <cell r="E4194" t="str">
            <v>477,06</v>
          </cell>
        </row>
        <row r="4195">
          <cell r="A4195">
            <v>41618</v>
          </cell>
          <cell r="B4195" t="str">
            <v>TAMPA DE CONCRETO ARMADO PARA FOSSA, D = 2,50 M, E = 0,05 M</v>
          </cell>
          <cell r="C4195" t="str">
            <v xml:space="preserve">UN    </v>
          </cell>
          <cell r="D4195" t="str">
            <v>CR</v>
          </cell>
          <cell r="E4195" t="str">
            <v>878,24</v>
          </cell>
        </row>
        <row r="4196">
          <cell r="A4196">
            <v>43428</v>
          </cell>
          <cell r="B4196" t="str">
            <v>TAMPA DE CONCRETO ARMADO PARA POCO DE INSPECAO, COM FURO E TAMPINHA, DIAMETRO NOMINAL DE 3,00 M E ESPESSURA MINIMA DE 100 MM</v>
          </cell>
          <cell r="C4196" t="str">
            <v xml:space="preserve">UN    </v>
          </cell>
          <cell r="D4196" t="str">
            <v>CR</v>
          </cell>
          <cell r="E4196" t="str">
            <v>1.542,64</v>
          </cell>
        </row>
        <row r="4197">
          <cell r="A4197">
            <v>41619</v>
          </cell>
          <cell r="B4197" t="str">
            <v>TAMPA DE CONCRETO ARMADO PARA POCO, COM  FURO E TAMPINHA, D = *0,90* M, E = 0,05 M</v>
          </cell>
          <cell r="C4197" t="str">
            <v xml:space="preserve">UN    </v>
          </cell>
          <cell r="D4197" t="str">
            <v>CR</v>
          </cell>
          <cell r="E4197" t="str">
            <v>99,94</v>
          </cell>
        </row>
        <row r="4198">
          <cell r="A4198">
            <v>41620</v>
          </cell>
          <cell r="B4198" t="str">
            <v>TAMPA DE CONCRETO ARMADO PARA POCO, COM  FURO E TAMPINHA, D = *1,10* M, E = 0,05 M</v>
          </cell>
          <cell r="C4198" t="str">
            <v xml:space="preserve">UN    </v>
          </cell>
          <cell r="D4198" t="str">
            <v>CR</v>
          </cell>
          <cell r="E4198" t="str">
            <v>126,25</v>
          </cell>
        </row>
        <row r="4199">
          <cell r="A4199">
            <v>41622</v>
          </cell>
          <cell r="B4199" t="str">
            <v>TAMPA DE CONCRETO ARMADO PARA POCO, COM  FURO E TAMPINHA, D = *1,35* M, E = 0,05 M</v>
          </cell>
          <cell r="C4199" t="str">
            <v xml:space="preserve">UN    </v>
          </cell>
          <cell r="D4199" t="str">
            <v>CR</v>
          </cell>
          <cell r="E4199" t="str">
            <v>218,96</v>
          </cell>
        </row>
        <row r="4200">
          <cell r="A4200">
            <v>41623</v>
          </cell>
          <cell r="B4200" t="str">
            <v>TAMPA DE CONCRETO ARMADO PARA POCO, COM  FURO E TAMPINHA, D = 1,50 M, E = 0,05 M</v>
          </cell>
          <cell r="C4200" t="str">
            <v xml:space="preserve">UN    </v>
          </cell>
          <cell r="D4200" t="str">
            <v>CR</v>
          </cell>
          <cell r="E4200" t="str">
            <v>336,67</v>
          </cell>
        </row>
        <row r="4201">
          <cell r="A4201">
            <v>41624</v>
          </cell>
          <cell r="B4201" t="str">
            <v>TAMPA DE CONCRETO ARMADO PARA POCO, COM  FURO E TAMPINHA, D = 2,00 M, E = 0,05 M</v>
          </cell>
          <cell r="C4201" t="str">
            <v xml:space="preserve">UN    </v>
          </cell>
          <cell r="D4201" t="str">
            <v>CR</v>
          </cell>
          <cell r="E4201" t="str">
            <v>631,26</v>
          </cell>
        </row>
        <row r="4202">
          <cell r="A4202">
            <v>41625</v>
          </cell>
          <cell r="B4202" t="str">
            <v>TAMPA DE CONCRETO ARMADO PARA POCO, COM  FURO E TAMPINHA, D = 2,50 M, E = 0,05 M</v>
          </cell>
          <cell r="C4202" t="str">
            <v xml:space="preserve">UN    </v>
          </cell>
          <cell r="D4202" t="str">
            <v>CR</v>
          </cell>
          <cell r="E4202" t="str">
            <v>971,22</v>
          </cell>
        </row>
        <row r="4203">
          <cell r="A4203">
            <v>39352</v>
          </cell>
          <cell r="B4203" t="str">
            <v>TAMPA PARA CONDULETE, EM PVC, PARA TOMADA HEXAGONAL</v>
          </cell>
          <cell r="C4203" t="str">
            <v xml:space="preserve">UN    </v>
          </cell>
          <cell r="D4203" t="str">
            <v>CR</v>
          </cell>
          <cell r="E4203" t="str">
            <v>2,49</v>
          </cell>
        </row>
        <row r="4204">
          <cell r="A4204">
            <v>39346</v>
          </cell>
          <cell r="B4204" t="str">
            <v>TAMPA PARA CONDULETE, EM PVC, PARA 1 INTERRUPTOR</v>
          </cell>
          <cell r="C4204" t="str">
            <v xml:space="preserve">UN    </v>
          </cell>
          <cell r="D4204" t="str">
            <v>CR</v>
          </cell>
          <cell r="E4204" t="str">
            <v>2,49</v>
          </cell>
        </row>
        <row r="4205">
          <cell r="A4205">
            <v>39350</v>
          </cell>
          <cell r="B4205" t="str">
            <v>TAMPA PARA CONDULETE, EM PVC, PARA 1 MODULO RJ</v>
          </cell>
          <cell r="C4205" t="str">
            <v xml:space="preserve">UN    </v>
          </cell>
          <cell r="D4205" t="str">
            <v>CR</v>
          </cell>
          <cell r="E4205" t="str">
            <v>2,68</v>
          </cell>
        </row>
        <row r="4206">
          <cell r="A4206">
            <v>39351</v>
          </cell>
          <cell r="B4206" t="str">
            <v>TAMPA PARA CONDULETE, EM PVC, PARA 2 MODULOS RJ</v>
          </cell>
          <cell r="C4206" t="str">
            <v xml:space="preserve">UN    </v>
          </cell>
          <cell r="D4206" t="str">
            <v>CR</v>
          </cell>
          <cell r="E4206" t="str">
            <v>3,10</v>
          </cell>
        </row>
        <row r="4207">
          <cell r="A4207">
            <v>38952</v>
          </cell>
          <cell r="B4207" t="str">
            <v>TAMPAO / CAP, ROSCA FEMEA, METALICO, PARA TUBO PEX, DN 1/2"</v>
          </cell>
          <cell r="C4207" t="str">
            <v xml:space="preserve">UN    </v>
          </cell>
          <cell r="D4207" t="str">
            <v>AS</v>
          </cell>
          <cell r="E4207" t="str">
            <v>3,60</v>
          </cell>
        </row>
        <row r="4208">
          <cell r="A4208">
            <v>38953</v>
          </cell>
          <cell r="B4208" t="str">
            <v>TAMPAO / CAP, ROSCA FEMEA, METALICO, PARA TUBO PEX, DN 3/4"</v>
          </cell>
          <cell r="C4208" t="str">
            <v xml:space="preserve">UN    </v>
          </cell>
          <cell r="D4208" t="str">
            <v>AS</v>
          </cell>
          <cell r="E4208" t="str">
            <v>5,67</v>
          </cell>
        </row>
        <row r="4209">
          <cell r="A4209">
            <v>38835</v>
          </cell>
          <cell r="B4209" t="str">
            <v>TAMPAO / CAP, ROSCA MACHO, PARA TUBO PEX, DN 1/2"</v>
          </cell>
          <cell r="C4209" t="str">
            <v xml:space="preserve">UN    </v>
          </cell>
          <cell r="D4209" t="str">
            <v>AS</v>
          </cell>
          <cell r="E4209" t="str">
            <v>5,09</v>
          </cell>
        </row>
        <row r="4210">
          <cell r="A4210">
            <v>38837</v>
          </cell>
          <cell r="B4210" t="str">
            <v>TAMPAO / CAP, ROSCA MACHO, PARA TUBO PEX, DN 1"</v>
          </cell>
          <cell r="C4210" t="str">
            <v xml:space="preserve">UN    </v>
          </cell>
          <cell r="D4210" t="str">
            <v>AS</v>
          </cell>
          <cell r="E4210" t="str">
            <v>13,24</v>
          </cell>
        </row>
        <row r="4211">
          <cell r="A4211">
            <v>38836</v>
          </cell>
          <cell r="B4211" t="str">
            <v>TAMPAO / CAP, ROSCA MACHO, PARA TUBO PEX, DN 3/4"</v>
          </cell>
          <cell r="C4211" t="str">
            <v xml:space="preserve">UN    </v>
          </cell>
          <cell r="D4211" t="str">
            <v>AS</v>
          </cell>
          <cell r="E4211" t="str">
            <v>7,33</v>
          </cell>
        </row>
        <row r="4212">
          <cell r="A4212">
            <v>2666</v>
          </cell>
          <cell r="B4212" t="str">
            <v>TAMPAO / TERMINAL / PLUG, D = 1 1/4" , PARA DUTO CORRUGADO PEAD (CABEAMENTO SUBTERRANEO)</v>
          </cell>
          <cell r="C4212" t="str">
            <v xml:space="preserve">UN    </v>
          </cell>
          <cell r="D4212" t="str">
            <v>AS</v>
          </cell>
          <cell r="E4212" t="str">
            <v>5,45</v>
          </cell>
        </row>
        <row r="4213">
          <cell r="A4213">
            <v>2668</v>
          </cell>
          <cell r="B4213" t="str">
            <v>TAMPAO / TERMINAL / PLUG, D = 2" , PARA DUTO CORRUGADO PEAD (CABEAMENTO SUBTERRANEO)</v>
          </cell>
          <cell r="C4213" t="str">
            <v xml:space="preserve">UN    </v>
          </cell>
          <cell r="D4213" t="str">
            <v>AS</v>
          </cell>
          <cell r="E4213" t="str">
            <v>6,22</v>
          </cell>
        </row>
        <row r="4214">
          <cell r="A4214">
            <v>2664</v>
          </cell>
          <cell r="B4214" t="str">
            <v>TAMPAO / TERMINAL / PLUG, D = 3" , PARA DUTO CORRUGADO PEAD (CABEAMENTO SUBTERRANEO)</v>
          </cell>
          <cell r="C4214" t="str">
            <v xml:space="preserve">UN    </v>
          </cell>
          <cell r="D4214" t="str">
            <v>AS</v>
          </cell>
          <cell r="E4214" t="str">
            <v>9,18</v>
          </cell>
        </row>
        <row r="4215">
          <cell r="A4215">
            <v>2662</v>
          </cell>
          <cell r="B4215" t="str">
            <v>TAMPAO / TERMINAL / PLUG, D = 4" , PARA DUTO CORRUGADO PEAD (CABEAMENTO SUBTERRANEO)</v>
          </cell>
          <cell r="C4215" t="str">
            <v xml:space="preserve">UN    </v>
          </cell>
          <cell r="D4215" t="str">
            <v>AS</v>
          </cell>
          <cell r="E4215" t="str">
            <v>11,26</v>
          </cell>
        </row>
        <row r="4216">
          <cell r="A4216">
            <v>20964</v>
          </cell>
          <cell r="B4216" t="str">
            <v>TAMPAO COM CORRENTE, EM LATAO, ENGATE RAPIDO 1 1/2", PARA INSTALACAO PREDIAL DE COMBATE A INCENDIO</v>
          </cell>
          <cell r="C4216" t="str">
            <v xml:space="preserve">UN    </v>
          </cell>
          <cell r="D4216" t="str">
            <v>CR</v>
          </cell>
          <cell r="E4216" t="str">
            <v>58,57</v>
          </cell>
        </row>
        <row r="4217">
          <cell r="A4217">
            <v>10905</v>
          </cell>
          <cell r="B4217" t="str">
            <v>TAMPAO COM CORRENTE, EM LATAO, ENGATE RAPIDO 2 1/2", PARA INSTALACAO PREDIAL DE COMBATE A INCENDIO</v>
          </cell>
          <cell r="C4217" t="str">
            <v xml:space="preserve">UN    </v>
          </cell>
          <cell r="D4217" t="str">
            <v>CR</v>
          </cell>
          <cell r="E4217" t="str">
            <v>78,57</v>
          </cell>
        </row>
        <row r="4218">
          <cell r="A4218">
            <v>42703</v>
          </cell>
          <cell r="B4218" t="str">
            <v>TAMPAO COMPLETO PARA TIL, EM PVC, OCRE, DN 100 MM, PARA REDE COLETORA DE ESGOTO</v>
          </cell>
          <cell r="C4218" t="str">
            <v xml:space="preserve">UN    </v>
          </cell>
          <cell r="D4218" t="str">
            <v>AS</v>
          </cell>
          <cell r="E4218" t="str">
            <v>97,97</v>
          </cell>
        </row>
        <row r="4219">
          <cell r="A4219">
            <v>42704</v>
          </cell>
          <cell r="B4219" t="str">
            <v>TAMPAO COMPLETO PARA TIL, EM PVC, OCRE, DN 150 MM, PARA REDE COLETORA DE ESGOTO</v>
          </cell>
          <cell r="C4219" t="str">
            <v xml:space="preserve">UN    </v>
          </cell>
          <cell r="D4219" t="str">
            <v>AS</v>
          </cell>
          <cell r="E4219" t="str">
            <v>150,40</v>
          </cell>
        </row>
        <row r="4220">
          <cell r="A4220">
            <v>42705</v>
          </cell>
          <cell r="B4220" t="str">
            <v>TAMPAO COMPLETO PARA TIL, EM PVC, OCRE, DN 200 MM, PARA REDE COLETORA DE ESGOTO</v>
          </cell>
          <cell r="C4220" t="str">
            <v xml:space="preserve">UN    </v>
          </cell>
          <cell r="D4220" t="str">
            <v>AS</v>
          </cell>
          <cell r="E4220" t="str">
            <v>191,89</v>
          </cell>
        </row>
        <row r="4221">
          <cell r="A4221">
            <v>42706</v>
          </cell>
          <cell r="B4221" t="str">
            <v>TAMPAO COMPLETO PARA TIL, EM PVC, OCRE, DN 250 MM, PARA REDE COLETORA DE ESGOTO</v>
          </cell>
          <cell r="C4221" t="str">
            <v xml:space="preserve">UN    </v>
          </cell>
          <cell r="D4221" t="str">
            <v>AS</v>
          </cell>
          <cell r="E4221" t="str">
            <v>237,65</v>
          </cell>
        </row>
        <row r="4222">
          <cell r="A4222">
            <v>11289</v>
          </cell>
          <cell r="B4222" t="str">
            <v>TAMPAO FOFO ARTICULADO P/ REGISTRO, CLASSE A15 CARGA MAX 1,5 T, *200 X 200* MM</v>
          </cell>
          <cell r="C4222" t="str">
            <v xml:space="preserve">UN    </v>
          </cell>
          <cell r="D4222" t="str">
            <v>AS</v>
          </cell>
          <cell r="E4222" t="str">
            <v>78,13</v>
          </cell>
        </row>
        <row r="4223">
          <cell r="A4223">
            <v>11241</v>
          </cell>
          <cell r="B4223" t="str">
            <v>TAMPAO FOFO ARTICULADO P/ REGISTRO, CLASSE A15 CARGA MAXIMA 1,5 T, *400 X 400* MM</v>
          </cell>
          <cell r="C4223" t="str">
            <v xml:space="preserve">UN    </v>
          </cell>
          <cell r="D4223" t="str">
            <v>AS</v>
          </cell>
          <cell r="E4223" t="str">
            <v>195,34</v>
          </cell>
        </row>
        <row r="4224">
          <cell r="A4224">
            <v>11301</v>
          </cell>
          <cell r="B4224" t="str">
            <v>TAMPAO FOFO ARTICULADO, CLASSE B125 CARGA MAX 12,5 T, REDONDO TAMPA 600 MM, REDE PLUVIAL/ESGOTO</v>
          </cell>
          <cell r="C4224" t="str">
            <v xml:space="preserve">UN    </v>
          </cell>
          <cell r="D4224" t="str">
            <v>AS</v>
          </cell>
          <cell r="E4224" t="str">
            <v>495,34</v>
          </cell>
        </row>
        <row r="4225">
          <cell r="A4225">
            <v>21090</v>
          </cell>
          <cell r="B4225" t="str">
            <v>TAMPAO FOFO ARTICULADO, CLASSE D400 CARGA MAX 40 T, REDONDO TAMPA *600 MM, REDE PLUVIAL/ESGOTO</v>
          </cell>
          <cell r="C4225" t="str">
            <v xml:space="preserve">UN    </v>
          </cell>
          <cell r="D4225" t="str">
            <v>AS</v>
          </cell>
          <cell r="E4225" t="str">
            <v>606,97</v>
          </cell>
        </row>
        <row r="4226">
          <cell r="A4226">
            <v>14112</v>
          </cell>
          <cell r="B4226" t="str">
            <v>TAMPAO FOFO SIMPLES COM BASE, CLASSE A15 CARGA MAX 1,5 T, *400 X 600* MM, REDE TELEFONE</v>
          </cell>
          <cell r="C4226" t="str">
            <v xml:space="preserve">UN    </v>
          </cell>
          <cell r="D4226" t="str">
            <v>AS</v>
          </cell>
          <cell r="E4226" t="str">
            <v>253,25</v>
          </cell>
        </row>
        <row r="4227">
          <cell r="A4227">
            <v>11315</v>
          </cell>
          <cell r="B4227" t="str">
            <v>TAMPAO FOFO SIMPLES COM BASE, CLASSE A15 CARGA MAX 1,5 T, 300 X 300 MM, REDE PLUVIAL/ESGOTO</v>
          </cell>
          <cell r="C4227" t="str">
            <v xml:space="preserve">UN    </v>
          </cell>
          <cell r="D4227" t="str">
            <v>AS</v>
          </cell>
          <cell r="E4227" t="str">
            <v>118,60</v>
          </cell>
        </row>
        <row r="4228">
          <cell r="A4228">
            <v>11292</v>
          </cell>
          <cell r="B4228" t="str">
            <v>TAMPAO FOFO SIMPLES COM BASE, CLASSE A15 CARGA MAX 1,5 T, 300 X 400 MM</v>
          </cell>
          <cell r="C4228" t="str">
            <v xml:space="preserve">UN    </v>
          </cell>
          <cell r="D4228" t="str">
            <v>AS</v>
          </cell>
          <cell r="E4228" t="str">
            <v>277,67</v>
          </cell>
        </row>
        <row r="4229">
          <cell r="A4229">
            <v>21071</v>
          </cell>
          <cell r="B4229" t="str">
            <v>TAMPAO FOFO SIMPLES COM BASE, CLASSE A15 CARGA MAX 1,5 T, 400 X 400 MM, REDE PLUVIAL/ESGOTO/ELETRICA</v>
          </cell>
          <cell r="C4229" t="str">
            <v xml:space="preserve">UN    </v>
          </cell>
          <cell r="D4229" t="str">
            <v>AS</v>
          </cell>
          <cell r="E4229" t="str">
            <v>181,39</v>
          </cell>
        </row>
        <row r="4230">
          <cell r="A4230">
            <v>11293</v>
          </cell>
          <cell r="B4230" t="str">
            <v>TAMPAO FOFO SIMPLES COM BASE, CLASSE A15 CARGA MAX 1,5 T, 400 X 500 MM, COM INSCRICAO INCENDIO</v>
          </cell>
          <cell r="C4230" t="str">
            <v xml:space="preserve">UN    </v>
          </cell>
          <cell r="D4230" t="str">
            <v>AS</v>
          </cell>
          <cell r="E4230" t="str">
            <v>306,97</v>
          </cell>
        </row>
        <row r="4231">
          <cell r="A4231">
            <v>11316</v>
          </cell>
          <cell r="B4231" t="str">
            <v>TAMPAO FOFO SIMPLES COM BASE, CLASSE B125 CARGA MAX 12,5 T, REDONDO TAMPA 500 MM, REDE PLUVIAL/ESGOTO</v>
          </cell>
          <cell r="C4231" t="str">
            <v xml:space="preserve">UN    </v>
          </cell>
          <cell r="D4231" t="str">
            <v>AS</v>
          </cell>
          <cell r="E4231" t="str">
            <v>390,69</v>
          </cell>
        </row>
        <row r="4232">
          <cell r="A4232">
            <v>6243</v>
          </cell>
          <cell r="B4232" t="str">
            <v>TAMPAO FOFO SIMPLES COM BASE, CLASSE B125 CARGA MAX 12,5 T, REDONDO TAMPA 600 MM, REDE PLUVIAL/ESGOTO</v>
          </cell>
          <cell r="C4232" t="str">
            <v xml:space="preserve">UN    </v>
          </cell>
          <cell r="D4232" t="str">
            <v>AS</v>
          </cell>
          <cell r="E4232" t="str">
            <v>450,00</v>
          </cell>
        </row>
        <row r="4233">
          <cell r="A4233">
            <v>21079</v>
          </cell>
          <cell r="B4233" t="str">
            <v>TAMPAO FOFO SIMPLES COM BASE, CLASSE D400 CARGA MAX 40 T, REDONDO TAMPA 500 MM, REDE PLUVIAL/ESGOTO</v>
          </cell>
          <cell r="C4233" t="str">
            <v xml:space="preserve">UN    </v>
          </cell>
          <cell r="D4233" t="str">
            <v>AS</v>
          </cell>
          <cell r="E4233" t="str">
            <v>536,51</v>
          </cell>
        </row>
        <row r="4234">
          <cell r="A4234">
            <v>6240</v>
          </cell>
          <cell r="B4234" t="str">
            <v>TAMPAO FOFO SIMPLES COM BASE, CLASSE D400 CARGA MAX 40 T, REDONDO TAMPA 600 MM, REDE PLUVIAL/ESGOTO</v>
          </cell>
          <cell r="C4234" t="str">
            <v xml:space="preserve">UN    </v>
          </cell>
          <cell r="D4234" t="str">
            <v>AS</v>
          </cell>
          <cell r="E4234" t="str">
            <v>595,81</v>
          </cell>
        </row>
        <row r="4235">
          <cell r="A4235">
            <v>11296</v>
          </cell>
          <cell r="B4235" t="str">
            <v>TAMPAO FOFO SIMPLES COM BASE, CLASSE D400 CARGA MAX 40 T, REDONDO TAMPA 900 MM, REDE PLUVIAL/ESGOTO</v>
          </cell>
          <cell r="C4235" t="str">
            <v xml:space="preserve">UN    </v>
          </cell>
          <cell r="D4235" t="str">
            <v>AS</v>
          </cell>
          <cell r="E4235" t="str">
            <v>1.898,37</v>
          </cell>
        </row>
        <row r="4236">
          <cell r="A4236">
            <v>11299</v>
          </cell>
          <cell r="B4236" t="str">
            <v>TAMPAO FOFO SIMPLES, CLASSE A15 CARGA MAX 1,5 T, *550 X 1100* MM, REDE TELEFONE</v>
          </cell>
          <cell r="C4236" t="str">
            <v xml:space="preserve">UN    </v>
          </cell>
          <cell r="D4236" t="str">
            <v>AS</v>
          </cell>
          <cell r="E4236" t="str">
            <v>642,55</v>
          </cell>
        </row>
        <row r="4237">
          <cell r="A4237">
            <v>11066</v>
          </cell>
          <cell r="B4237" t="str">
            <v>TAMPAO PARA TELHA ESTRUTURAL DE FIBROCIMENTO 1 ABA, DE 370 X 155 X 76 MM (SEM AMIANTO)</v>
          </cell>
          <cell r="C4237" t="str">
            <v xml:space="preserve">UN    </v>
          </cell>
          <cell r="D4237" t="str">
            <v>CR</v>
          </cell>
          <cell r="E4237" t="str">
            <v>11,72</v>
          </cell>
        </row>
        <row r="4238">
          <cell r="A4238">
            <v>11065</v>
          </cell>
          <cell r="B4238" t="str">
            <v>TAMPAO PARA TELHA ESTRUTURAL DE FIBROCIMENTO 2 ABAS, DE 787 X 215 X 60 MM (SEM AMIANTO)</v>
          </cell>
          <cell r="C4238" t="str">
            <v xml:space="preserve">UN    </v>
          </cell>
          <cell r="D4238" t="str">
            <v>CR</v>
          </cell>
          <cell r="E4238" t="str">
            <v>13,44</v>
          </cell>
        </row>
        <row r="4239">
          <cell r="A4239">
            <v>11688</v>
          </cell>
          <cell r="B4239" t="str">
            <v>TANQUE ACO INOXIDAVEL (ACO 304) COM ESFREGADOR E VALVULA, DE *50 X 40 X 22* CM</v>
          </cell>
          <cell r="C4239" t="str">
            <v xml:space="preserve">UN    </v>
          </cell>
          <cell r="D4239" t="str">
            <v>CR</v>
          </cell>
          <cell r="E4239" t="str">
            <v>397,08</v>
          </cell>
        </row>
        <row r="4240">
          <cell r="A4240">
            <v>37736</v>
          </cell>
          <cell r="B4240" t="str">
            <v>TANQUE DE ACO CARBONO NAO REVESTIDO, PARA TRANSPORTE DE AGUA COM CAPACIDADE DE 10 M3, COM BOMBA CENTRIFUGA POR TOMADA DE FORCA, VAZAO MAXIMA *75* M3/H (INCLUI MONTAGEM, NAO INCLUI CAMINHAO)</v>
          </cell>
          <cell r="C4240" t="str">
            <v xml:space="preserve">UN    </v>
          </cell>
          <cell r="D4240" t="str">
            <v>AS</v>
          </cell>
          <cell r="E4240" t="str">
            <v>63.000,00</v>
          </cell>
        </row>
        <row r="4241">
          <cell r="A4241">
            <v>37739</v>
          </cell>
          <cell r="B4241" t="str">
            <v>TANQUE DE ACO PARA TRANSPORTE DE AGUA COM CAPACIDADE DE 14 M3 (INCLUI MONTAGEM, NAO INCLUI CAMINHAO)</v>
          </cell>
          <cell r="C4241" t="str">
            <v xml:space="preserve">UN    </v>
          </cell>
          <cell r="D4241" t="str">
            <v>AS</v>
          </cell>
          <cell r="E4241" t="str">
            <v>77.538,45</v>
          </cell>
        </row>
        <row r="4242">
          <cell r="A4242">
            <v>37740</v>
          </cell>
          <cell r="B4242" t="str">
            <v>TANQUE DE ACO PARA TRANSPORTE DE AGUA COM CAPACIDADE DE 4 M3 (INCLUI MONTAGEM, NAO INCLUI CAMINHAO)</v>
          </cell>
          <cell r="C4242" t="str">
            <v xml:space="preserve">UN    </v>
          </cell>
          <cell r="D4242" t="str">
            <v>AS</v>
          </cell>
          <cell r="E4242" t="str">
            <v>44.247,48</v>
          </cell>
        </row>
        <row r="4243">
          <cell r="A4243">
            <v>37738</v>
          </cell>
          <cell r="B4243" t="str">
            <v>TANQUE DE ACO PARA TRANSPORTE DE AGUA COM CAPACIDADE DE 6 M3 (INCLUI MONTAGEM, NAO INCLUI CAMINHAO)</v>
          </cell>
          <cell r="C4243" t="str">
            <v xml:space="preserve">UN    </v>
          </cell>
          <cell r="D4243" t="str">
            <v>AS</v>
          </cell>
          <cell r="E4243" t="str">
            <v>52.570,23</v>
          </cell>
        </row>
        <row r="4244">
          <cell r="A4244">
            <v>37737</v>
          </cell>
          <cell r="B4244" t="str">
            <v>TANQUE DE ACO PARA TRANSPORTE DE AGUA COM CAPACIDADE DE 8 M3 (INCLUI MONTAGEM, NAO INCLUI CAMINHAO)</v>
          </cell>
          <cell r="C4244" t="str">
            <v xml:space="preserve">UN    </v>
          </cell>
          <cell r="D4244" t="str">
            <v>AS</v>
          </cell>
          <cell r="E4244" t="str">
            <v>41.824,41</v>
          </cell>
        </row>
        <row r="4245">
          <cell r="A4245">
            <v>25014</v>
          </cell>
          <cell r="B4245" t="str">
            <v>TANQUE DE ASFALTO ESTACIONARIO COM MACARICO, CAPACIDADE 20.000 L</v>
          </cell>
          <cell r="C4245" t="str">
            <v xml:space="preserve">UN    </v>
          </cell>
          <cell r="D4245" t="str">
            <v>AS</v>
          </cell>
          <cell r="E4245" t="str">
            <v>87.599,49</v>
          </cell>
        </row>
        <row r="4246">
          <cell r="A4246">
            <v>25013</v>
          </cell>
          <cell r="B4246" t="str">
            <v>TANQUE DE ASFALTO ESTACIONARIO COM SERPENTINA, CAPACIDADE 20.000 L</v>
          </cell>
          <cell r="C4246" t="str">
            <v xml:space="preserve">UN    </v>
          </cell>
          <cell r="D4246" t="str">
            <v>AS</v>
          </cell>
          <cell r="E4246" t="str">
            <v>91.813,54</v>
          </cell>
        </row>
        <row r="4247">
          <cell r="A4247">
            <v>14405</v>
          </cell>
          <cell r="B4247" t="str">
            <v>TANQUE DE ASFALTO ESTACIONARIO COM SERPENTINA, CAPACIDADE 30.000 L</v>
          </cell>
          <cell r="C4247" t="str">
            <v xml:space="preserve">UN    </v>
          </cell>
          <cell r="D4247" t="str">
            <v>AS</v>
          </cell>
          <cell r="E4247" t="str">
            <v>107.774,24</v>
          </cell>
        </row>
        <row r="4248">
          <cell r="A4248">
            <v>36790</v>
          </cell>
          <cell r="B4248" t="str">
            <v>TANQUE DUPLO EM MARMORE SINTETICO COM CUBA LISA E ESFREGADOR, *110 X 60* CM</v>
          </cell>
          <cell r="C4248" t="str">
            <v xml:space="preserve">UN    </v>
          </cell>
          <cell r="D4248" t="str">
            <v>CR</v>
          </cell>
          <cell r="E4248" t="str">
            <v>299,62</v>
          </cell>
        </row>
        <row r="4249">
          <cell r="A4249">
            <v>20271</v>
          </cell>
          <cell r="B4249" t="str">
            <v>TANQUE LOUCA BRANCA COM COLUNA *30* L</v>
          </cell>
          <cell r="C4249" t="str">
            <v xml:space="preserve">UN    </v>
          </cell>
          <cell r="D4249" t="str">
            <v>CR</v>
          </cell>
          <cell r="E4249" t="str">
            <v>567,17</v>
          </cell>
        </row>
        <row r="4250">
          <cell r="A4250">
            <v>10423</v>
          </cell>
          <cell r="B4250" t="str">
            <v>TANQUE LOUCA BRANCA SUSPENSO *20* L</v>
          </cell>
          <cell r="C4250" t="str">
            <v xml:space="preserve">UN    </v>
          </cell>
          <cell r="D4250" t="str">
            <v>CR</v>
          </cell>
          <cell r="E4250" t="str">
            <v>351,77</v>
          </cell>
        </row>
        <row r="4251">
          <cell r="A4251">
            <v>37589</v>
          </cell>
          <cell r="B4251" t="str">
            <v>TANQUE SIMPLES EM MARMORE SINTETICO COM COLUNA, CAPACIDADE *22* L, *60 X 46* CM</v>
          </cell>
          <cell r="C4251" t="str">
            <v xml:space="preserve">UN    </v>
          </cell>
          <cell r="D4251" t="str">
            <v>CR</v>
          </cell>
          <cell r="E4251" t="str">
            <v>367,11</v>
          </cell>
        </row>
        <row r="4252">
          <cell r="A4252">
            <v>11690</v>
          </cell>
          <cell r="B4252" t="str">
            <v>TANQUE SIMPLES EM MARMORE SINTETICO DE FIXAR NA PAREDE, CAPACIDADE *22* L, *60 X 46* CM</v>
          </cell>
          <cell r="C4252" t="str">
            <v xml:space="preserve">UN    </v>
          </cell>
          <cell r="D4252" t="str">
            <v>CR</v>
          </cell>
          <cell r="E4252" t="str">
            <v>195,02</v>
          </cell>
        </row>
        <row r="4253">
          <cell r="A4253">
            <v>20234</v>
          </cell>
          <cell r="B4253" t="str">
            <v>TANQUE SIMPLES EM MARMORE SINTETICO SUSPENSO, CAPACIDADE *38* L, *60 X 60* CM</v>
          </cell>
          <cell r="C4253" t="str">
            <v xml:space="preserve">UN    </v>
          </cell>
          <cell r="D4253" t="str">
            <v>CR</v>
          </cell>
          <cell r="E4253" t="str">
            <v>246,80</v>
          </cell>
        </row>
        <row r="4254">
          <cell r="A4254">
            <v>4763</v>
          </cell>
          <cell r="B4254" t="str">
            <v>TAQUEADOR OU TAQUEIRO</v>
          </cell>
          <cell r="C4254" t="str">
            <v xml:space="preserve">H     </v>
          </cell>
          <cell r="D4254" t="str">
            <v>CR</v>
          </cell>
          <cell r="E4254" t="str">
            <v>15,04</v>
          </cell>
        </row>
        <row r="4255">
          <cell r="A4255">
            <v>41070</v>
          </cell>
          <cell r="B4255" t="str">
            <v>TAQUEADOR OU TAQUEIRO (MENSALISTA)</v>
          </cell>
          <cell r="C4255" t="str">
            <v xml:space="preserve">MES   </v>
          </cell>
          <cell r="D4255" t="str">
            <v>CR</v>
          </cell>
          <cell r="E4255" t="str">
            <v>2.649,89</v>
          </cell>
        </row>
        <row r="4256">
          <cell r="A4256">
            <v>14583</v>
          </cell>
          <cell r="B4256" t="str">
            <v>TARIFA "A" ENTRE  0 E 20M3 FORNECIMENTO D'AGUA</v>
          </cell>
          <cell r="C4256" t="str">
            <v xml:space="preserve">M3    </v>
          </cell>
          <cell r="D4256" t="str">
            <v>CR</v>
          </cell>
          <cell r="E4256" t="str">
            <v>16,46</v>
          </cell>
        </row>
        <row r="4257">
          <cell r="A4257">
            <v>11457</v>
          </cell>
          <cell r="B4257" t="str">
            <v>TARJETA LIVRE / OCUPADO PARA PORTA DE BANHEIRO, CORPO EM ZAMAC E ESPELHO EM LATAO</v>
          </cell>
          <cell r="C4257" t="str">
            <v xml:space="preserve">UN    </v>
          </cell>
          <cell r="D4257" t="str">
            <v>CR</v>
          </cell>
          <cell r="E4257" t="str">
            <v>37,25</v>
          </cell>
        </row>
        <row r="4258">
          <cell r="A4258">
            <v>21121</v>
          </cell>
          <cell r="B4258" t="str">
            <v>TE CPVC, SOLDAVEL, 90 GRAUS, 15 MM, PARA AGUA QUENTE PREDIAL</v>
          </cell>
          <cell r="C4258" t="str">
            <v xml:space="preserve">UN    </v>
          </cell>
          <cell r="D4258" t="str">
            <v>CR</v>
          </cell>
          <cell r="E4258" t="str">
            <v>2,92</v>
          </cell>
        </row>
        <row r="4259">
          <cell r="A4259">
            <v>38010</v>
          </cell>
          <cell r="B4259" t="str">
            <v>TE CPVC, SOLDAVEL, 90 GRAUS, 22 MM, PARA AGUA QUENTE PREDIAL</v>
          </cell>
          <cell r="C4259" t="str">
            <v xml:space="preserve">UN    </v>
          </cell>
          <cell r="D4259" t="str">
            <v>CR</v>
          </cell>
          <cell r="E4259" t="str">
            <v>4,78</v>
          </cell>
        </row>
        <row r="4260">
          <cell r="A4260">
            <v>38011</v>
          </cell>
          <cell r="B4260" t="str">
            <v>TE CPVC, SOLDAVEL, 90 GRAUS, 28 MM, PARA AGUA QUENTE PREDIAL</v>
          </cell>
          <cell r="C4260" t="str">
            <v xml:space="preserve">UN    </v>
          </cell>
          <cell r="D4260" t="str">
            <v>CR</v>
          </cell>
          <cell r="E4260" t="str">
            <v>8,83</v>
          </cell>
        </row>
        <row r="4261">
          <cell r="A4261">
            <v>38012</v>
          </cell>
          <cell r="B4261" t="str">
            <v>TE CPVC, SOLDAVEL, 90 GRAUS, 35 MM, PARA AGUA QUENTE PREDIAL</v>
          </cell>
          <cell r="C4261" t="str">
            <v xml:space="preserve">UN    </v>
          </cell>
          <cell r="D4261" t="str">
            <v>CR</v>
          </cell>
          <cell r="E4261" t="str">
            <v>30,16</v>
          </cell>
        </row>
        <row r="4262">
          <cell r="A4262">
            <v>38013</v>
          </cell>
          <cell r="B4262" t="str">
            <v>TE CPVC, SOLDAVEL, 90 GRAUS, 42 MM, PARA AGUA QUENTE PREDIAL</v>
          </cell>
          <cell r="C4262" t="str">
            <v xml:space="preserve">UN    </v>
          </cell>
          <cell r="D4262" t="str">
            <v>CR</v>
          </cell>
          <cell r="E4262" t="str">
            <v>39,16</v>
          </cell>
        </row>
        <row r="4263">
          <cell r="A4263">
            <v>38014</v>
          </cell>
          <cell r="B4263" t="str">
            <v>TE CPVC, SOLDAVEL, 90 GRAUS, 54 MM, PARA AGUA QUENTE PREDIAL</v>
          </cell>
          <cell r="C4263" t="str">
            <v xml:space="preserve">UN    </v>
          </cell>
          <cell r="D4263" t="str">
            <v>CR</v>
          </cell>
          <cell r="E4263" t="str">
            <v>63,73</v>
          </cell>
        </row>
        <row r="4264">
          <cell r="A4264">
            <v>38015</v>
          </cell>
          <cell r="B4264" t="str">
            <v>TE CPVC, SOLDAVEL, 90 GRAUS, 73 MM, PARA AGUA QUENTE PREDIAL</v>
          </cell>
          <cell r="C4264" t="str">
            <v xml:space="preserve">UN    </v>
          </cell>
          <cell r="D4264" t="str">
            <v>CR</v>
          </cell>
          <cell r="E4264" t="str">
            <v>153,89</v>
          </cell>
        </row>
        <row r="4265">
          <cell r="A4265">
            <v>38016</v>
          </cell>
          <cell r="B4265" t="str">
            <v>TE CPVC, SOLDAVEL, 90 GRAUS, 89 MM, PARA AGUA QUENTE PREDIAL</v>
          </cell>
          <cell r="C4265" t="str">
            <v xml:space="preserve">UN    </v>
          </cell>
          <cell r="D4265" t="str">
            <v>CR</v>
          </cell>
          <cell r="E4265" t="str">
            <v>187,24</v>
          </cell>
        </row>
        <row r="4266">
          <cell r="A4266">
            <v>12741</v>
          </cell>
          <cell r="B4266" t="str">
            <v>TE DE COBRE (REF 611) SEM ANEL DE SOLDA, BOLSA X BOLSA X BOLSA, 104 MM</v>
          </cell>
          <cell r="C4266" t="str">
            <v xml:space="preserve">UN    </v>
          </cell>
          <cell r="D4266" t="str">
            <v>CR</v>
          </cell>
          <cell r="E4266" t="str">
            <v>943,38</v>
          </cell>
        </row>
        <row r="4267">
          <cell r="A4267">
            <v>12733</v>
          </cell>
          <cell r="B4267" t="str">
            <v>TE DE COBRE (REF 611) SEM ANEL DE SOLDA, BOLSA X BOLSA X BOLSA, 15 MM</v>
          </cell>
          <cell r="C4267" t="str">
            <v xml:space="preserve">UN    </v>
          </cell>
          <cell r="D4267" t="str">
            <v>CR</v>
          </cell>
          <cell r="E4267" t="str">
            <v>4,74</v>
          </cell>
        </row>
        <row r="4268">
          <cell r="A4268">
            <v>12734</v>
          </cell>
          <cell r="B4268" t="str">
            <v>TE DE COBRE (REF 611) SEM ANEL DE SOLDA, BOLSA X BOLSA X BOLSA, 22 MM</v>
          </cell>
          <cell r="C4268" t="str">
            <v xml:space="preserve">UN    </v>
          </cell>
          <cell r="D4268" t="str">
            <v>CR</v>
          </cell>
          <cell r="E4268" t="str">
            <v>10,11</v>
          </cell>
        </row>
        <row r="4269">
          <cell r="A4269">
            <v>12735</v>
          </cell>
          <cell r="B4269" t="str">
            <v>TE DE COBRE (REF 611) SEM ANEL DE SOLDA, BOLSA X BOLSA X BOLSA, 28 MM</v>
          </cell>
          <cell r="C4269" t="str">
            <v xml:space="preserve">UN    </v>
          </cell>
          <cell r="D4269" t="str">
            <v>CR</v>
          </cell>
          <cell r="E4269" t="str">
            <v>16,64</v>
          </cell>
        </row>
        <row r="4270">
          <cell r="A4270">
            <v>12736</v>
          </cell>
          <cell r="B4270" t="str">
            <v>TE DE COBRE (REF 611) SEM ANEL DE SOLDA, BOLSA X BOLSA X BOLSA, 35 MM</v>
          </cell>
          <cell r="C4270" t="str">
            <v xml:space="preserve">UN    </v>
          </cell>
          <cell r="D4270" t="str">
            <v>CR</v>
          </cell>
          <cell r="E4270" t="str">
            <v>38,04</v>
          </cell>
        </row>
        <row r="4271">
          <cell r="A4271">
            <v>12737</v>
          </cell>
          <cell r="B4271" t="str">
            <v>TE DE COBRE (REF 611) SEM ANEL DE SOLDA, BOLSA X BOLSA X BOLSA, 42 MM</v>
          </cell>
          <cell r="C4271" t="str">
            <v xml:space="preserve">UN    </v>
          </cell>
          <cell r="D4271" t="str">
            <v>CR</v>
          </cell>
          <cell r="E4271" t="str">
            <v>49,01</v>
          </cell>
        </row>
        <row r="4272">
          <cell r="A4272">
            <v>12738</v>
          </cell>
          <cell r="B4272" t="str">
            <v>TE DE COBRE (REF 611) SEM ANEL DE SOLDA, BOLSA X BOLSA X BOLSA, 54 MM</v>
          </cell>
          <cell r="C4272" t="str">
            <v xml:space="preserve">UN    </v>
          </cell>
          <cell r="D4272" t="str">
            <v>CR</v>
          </cell>
          <cell r="E4272" t="str">
            <v>96,88</v>
          </cell>
        </row>
        <row r="4273">
          <cell r="A4273">
            <v>12739</v>
          </cell>
          <cell r="B4273" t="str">
            <v>TE DE COBRE (REF 611) SEM ANEL DE SOLDA, BOLSA X BOLSA X BOLSA, 66 MM</v>
          </cell>
          <cell r="C4273" t="str">
            <v xml:space="preserve">UN    </v>
          </cell>
          <cell r="D4273" t="str">
            <v>CR</v>
          </cell>
          <cell r="E4273" t="str">
            <v>275,77</v>
          </cell>
        </row>
        <row r="4274">
          <cell r="A4274">
            <v>12740</v>
          </cell>
          <cell r="B4274" t="str">
            <v>TE DE COBRE (REF 611) SEM ANEL DE SOLDA, BOLSA X BOLSA X BOLSA, 79 MM</v>
          </cell>
          <cell r="C4274" t="str">
            <v xml:space="preserve">UN    </v>
          </cell>
          <cell r="D4274" t="str">
            <v>CR</v>
          </cell>
          <cell r="E4274" t="str">
            <v>431,47</v>
          </cell>
        </row>
        <row r="4275">
          <cell r="A4275">
            <v>6297</v>
          </cell>
          <cell r="B4275" t="str">
            <v>TE DE FERRO GALVANIZADO, DE 1 1/2"</v>
          </cell>
          <cell r="C4275" t="str">
            <v xml:space="preserve">UN    </v>
          </cell>
          <cell r="D4275" t="str">
            <v>CR</v>
          </cell>
          <cell r="E4275" t="str">
            <v>24,23</v>
          </cell>
        </row>
        <row r="4276">
          <cell r="A4276">
            <v>6296</v>
          </cell>
          <cell r="B4276" t="str">
            <v>TE DE FERRO GALVANIZADO, DE 1 1/4"</v>
          </cell>
          <cell r="C4276" t="str">
            <v xml:space="preserve">UN    </v>
          </cell>
          <cell r="D4276" t="str">
            <v>CR</v>
          </cell>
          <cell r="E4276" t="str">
            <v>19,13</v>
          </cell>
        </row>
        <row r="4277">
          <cell r="A4277">
            <v>6294</v>
          </cell>
          <cell r="B4277" t="str">
            <v>TE DE FERRO GALVANIZADO, DE 1/2"</v>
          </cell>
          <cell r="C4277" t="str">
            <v xml:space="preserve">UN    </v>
          </cell>
          <cell r="D4277" t="str">
            <v>CR</v>
          </cell>
          <cell r="E4277" t="str">
            <v>5,45</v>
          </cell>
        </row>
        <row r="4278">
          <cell r="A4278">
            <v>6323</v>
          </cell>
          <cell r="B4278" t="str">
            <v>TE DE FERRO GALVANIZADO, DE 1"</v>
          </cell>
          <cell r="C4278" t="str">
            <v xml:space="preserve">UN    </v>
          </cell>
          <cell r="D4278" t="str">
            <v>CR</v>
          </cell>
          <cell r="E4278" t="str">
            <v>12,50</v>
          </cell>
        </row>
        <row r="4279">
          <cell r="A4279">
            <v>6299</v>
          </cell>
          <cell r="B4279" t="str">
            <v>TE DE FERRO GALVANIZADO, DE 2 1/2"</v>
          </cell>
          <cell r="C4279" t="str">
            <v xml:space="preserve">UN    </v>
          </cell>
          <cell r="D4279" t="str">
            <v>CR</v>
          </cell>
          <cell r="E4279" t="str">
            <v>72,89</v>
          </cell>
        </row>
        <row r="4280">
          <cell r="A4280">
            <v>6298</v>
          </cell>
          <cell r="B4280" t="str">
            <v>TE DE FERRO GALVANIZADO, DE 2"</v>
          </cell>
          <cell r="C4280" t="str">
            <v xml:space="preserve">UN    </v>
          </cell>
          <cell r="D4280" t="str">
            <v>CR</v>
          </cell>
          <cell r="E4280" t="str">
            <v>38,38</v>
          </cell>
        </row>
        <row r="4281">
          <cell r="A4281">
            <v>6295</v>
          </cell>
          <cell r="B4281" t="str">
            <v>TE DE FERRO GALVANIZADO, DE 3/4"</v>
          </cell>
          <cell r="C4281" t="str">
            <v xml:space="preserve">UN    </v>
          </cell>
          <cell r="D4281" t="str">
            <v>CR</v>
          </cell>
          <cell r="E4281" t="str">
            <v>7,76</v>
          </cell>
        </row>
        <row r="4282">
          <cell r="A4282">
            <v>6322</v>
          </cell>
          <cell r="B4282" t="str">
            <v>TE DE FERRO GALVANIZADO, DE 3"</v>
          </cell>
          <cell r="C4282" t="str">
            <v xml:space="preserve">UN    </v>
          </cell>
          <cell r="D4282" t="str">
            <v>CR</v>
          </cell>
          <cell r="E4282" t="str">
            <v>97,62</v>
          </cell>
        </row>
        <row r="4283">
          <cell r="A4283">
            <v>6300</v>
          </cell>
          <cell r="B4283" t="str">
            <v>TE DE FERRO GALVANIZADO, DE 4"</v>
          </cell>
          <cell r="C4283" t="str">
            <v xml:space="preserve">UN    </v>
          </cell>
          <cell r="D4283" t="str">
            <v>CR</v>
          </cell>
          <cell r="E4283" t="str">
            <v>179,98</v>
          </cell>
        </row>
        <row r="4284">
          <cell r="A4284">
            <v>6321</v>
          </cell>
          <cell r="B4284" t="str">
            <v>TE DE FERRO GALVANIZADO, DE 5"</v>
          </cell>
          <cell r="C4284" t="str">
            <v xml:space="preserve">UN    </v>
          </cell>
          <cell r="D4284" t="str">
            <v>CR</v>
          </cell>
          <cell r="E4284" t="str">
            <v>257,10</v>
          </cell>
        </row>
        <row r="4285">
          <cell r="A4285">
            <v>6301</v>
          </cell>
          <cell r="B4285" t="str">
            <v>TE DE FERRO GALVANIZADO, DE 6"</v>
          </cell>
          <cell r="C4285" t="str">
            <v xml:space="preserve">UN    </v>
          </cell>
          <cell r="D4285" t="str">
            <v>CR</v>
          </cell>
          <cell r="E4285" t="str">
            <v>602,61</v>
          </cell>
        </row>
        <row r="4286">
          <cell r="A4286">
            <v>7105</v>
          </cell>
          <cell r="B4286" t="str">
            <v>TE DE INSPECAO, PVC,  100 X 75 MM, SERIE NORMAL PARA ESGOTO PREDIAL</v>
          </cell>
          <cell r="C4286" t="str">
            <v xml:space="preserve">UN    </v>
          </cell>
          <cell r="D4286" t="str">
            <v>CR</v>
          </cell>
          <cell r="E4286" t="str">
            <v>32,67</v>
          </cell>
        </row>
        <row r="4287">
          <cell r="A4287">
            <v>20183</v>
          </cell>
          <cell r="B4287" t="str">
            <v>TE DE INSPECAO, PVC, SERIE R, 100 X 75 MM, PARA ESGOTO OU AGUAS PLUVIAIS PREDIAIS</v>
          </cell>
          <cell r="C4287" t="str">
            <v xml:space="preserve">UN    </v>
          </cell>
          <cell r="D4287" t="str">
            <v>CR</v>
          </cell>
          <cell r="E4287" t="str">
            <v>43,02</v>
          </cell>
        </row>
        <row r="4288">
          <cell r="A4288">
            <v>38448</v>
          </cell>
          <cell r="B4288" t="str">
            <v>TE DE INSPECAO, PVC, SERIE R, 150 X 100 MM, PARA ESGOTO OU AGUAS PLUVIAIS PREDIAIS</v>
          </cell>
          <cell r="C4288" t="str">
            <v xml:space="preserve">UN    </v>
          </cell>
          <cell r="D4288" t="str">
            <v>CR</v>
          </cell>
          <cell r="E4288" t="str">
            <v>202,13</v>
          </cell>
        </row>
        <row r="4289">
          <cell r="A4289">
            <v>20182</v>
          </cell>
          <cell r="B4289" t="str">
            <v>TE DE INSPECAO, PVC, SERIE R, 75 X 75 MM, PARA ESGOTO OU AGUAS PLUVIAIS PREDIAIS</v>
          </cell>
          <cell r="C4289" t="str">
            <v xml:space="preserve">UN    </v>
          </cell>
          <cell r="D4289" t="str">
            <v>CR</v>
          </cell>
          <cell r="E4289" t="str">
            <v>24,55</v>
          </cell>
        </row>
        <row r="4290">
          <cell r="A4290">
            <v>7119</v>
          </cell>
          <cell r="B4290" t="str">
            <v>TE DE REDUCAO COM ROSCA, PVC, 90 GRAUS, 1 X 3/4", PARA AGUA FRIA PREDIAL</v>
          </cell>
          <cell r="C4290" t="str">
            <v xml:space="preserve">UN    </v>
          </cell>
          <cell r="D4290" t="str">
            <v>CR</v>
          </cell>
          <cell r="E4290" t="str">
            <v>10,13</v>
          </cell>
        </row>
        <row r="4291">
          <cell r="A4291">
            <v>7120</v>
          </cell>
          <cell r="B4291" t="str">
            <v>TE DE REDUCAO COM ROSCA, PVC, 90 GRAUS, 3/4 X 1/2", PARA AGUA FRIA PREDIAL</v>
          </cell>
          <cell r="C4291" t="str">
            <v xml:space="preserve">UN    </v>
          </cell>
          <cell r="D4291" t="str">
            <v>CR</v>
          </cell>
          <cell r="E4291" t="str">
            <v>6,95</v>
          </cell>
        </row>
        <row r="4292">
          <cell r="A4292">
            <v>6319</v>
          </cell>
          <cell r="B4292" t="str">
            <v>TE DE REDUCAO DE FERRO GALVANIZADO, COM ROSCA BSP, DE 1 1/2" X 1"</v>
          </cell>
          <cell r="C4292" t="str">
            <v xml:space="preserve">UN    </v>
          </cell>
          <cell r="D4292" t="str">
            <v>CR</v>
          </cell>
          <cell r="E4292" t="str">
            <v>28,47</v>
          </cell>
        </row>
        <row r="4293">
          <cell r="A4293">
            <v>6304</v>
          </cell>
          <cell r="B4293" t="str">
            <v>TE DE REDUCAO DE FERRO GALVANIZADO, COM ROSCA BSP, DE 1 1/2" X 3/4"</v>
          </cell>
          <cell r="C4293" t="str">
            <v xml:space="preserve">UN    </v>
          </cell>
          <cell r="D4293" t="str">
            <v>CR</v>
          </cell>
          <cell r="E4293" t="str">
            <v>28,47</v>
          </cell>
        </row>
        <row r="4294">
          <cell r="A4294">
            <v>21116</v>
          </cell>
          <cell r="B4294" t="str">
            <v>TE DE REDUCAO DE FERRO GALVANIZADO, COM ROSCA BSP, DE 1 1/4" X 3/4"</v>
          </cell>
          <cell r="C4294" t="str">
            <v xml:space="preserve">UN    </v>
          </cell>
          <cell r="D4294" t="str">
            <v>CR</v>
          </cell>
          <cell r="E4294" t="str">
            <v>21,56</v>
          </cell>
        </row>
        <row r="4295">
          <cell r="A4295">
            <v>6320</v>
          </cell>
          <cell r="B4295" t="str">
            <v>TE DE REDUCAO DE FERRO GALVANIZADO, COM ROSCA BSP, DE 1" X 1/2"</v>
          </cell>
          <cell r="C4295" t="str">
            <v xml:space="preserve">UN    </v>
          </cell>
          <cell r="D4295" t="str">
            <v>CR</v>
          </cell>
          <cell r="E4295" t="str">
            <v>14,66</v>
          </cell>
        </row>
        <row r="4296">
          <cell r="A4296">
            <v>6303</v>
          </cell>
          <cell r="B4296" t="str">
            <v>TE DE REDUCAO DE FERRO GALVANIZADO, COM ROSCA BSP, DE 1" X 3/4"</v>
          </cell>
          <cell r="C4296" t="str">
            <v xml:space="preserve">UN    </v>
          </cell>
          <cell r="D4296" t="str">
            <v>CR</v>
          </cell>
          <cell r="E4296" t="str">
            <v>14,66</v>
          </cell>
        </row>
        <row r="4297">
          <cell r="A4297">
            <v>6308</v>
          </cell>
          <cell r="B4297" t="str">
            <v>TE DE REDUCAO DE FERRO GALVANIZADO, COM ROSCA BSP, DE 2 1/2" X 1 1/2"</v>
          </cell>
          <cell r="C4297" t="str">
            <v xml:space="preserve">UN    </v>
          </cell>
          <cell r="D4297" t="str">
            <v>CR</v>
          </cell>
          <cell r="E4297" t="str">
            <v>78,78</v>
          </cell>
        </row>
        <row r="4298">
          <cell r="A4298">
            <v>6317</v>
          </cell>
          <cell r="B4298" t="str">
            <v>TE DE REDUCAO DE FERRO GALVANIZADO, COM ROSCA BSP, DE 2 1/2" X 1 1/4"</v>
          </cell>
          <cell r="C4298" t="str">
            <v xml:space="preserve">UN    </v>
          </cell>
          <cell r="D4298" t="str">
            <v>CR</v>
          </cell>
          <cell r="E4298" t="str">
            <v>78,78</v>
          </cell>
        </row>
        <row r="4299">
          <cell r="A4299">
            <v>6307</v>
          </cell>
          <cell r="B4299" t="str">
            <v>TE DE REDUCAO DE FERRO GALVANIZADO, COM ROSCA BSP, DE 2 1/2" X 1"</v>
          </cell>
          <cell r="C4299" t="str">
            <v xml:space="preserve">UN    </v>
          </cell>
          <cell r="D4299" t="str">
            <v>CR</v>
          </cell>
          <cell r="E4299" t="str">
            <v>78,78</v>
          </cell>
        </row>
        <row r="4300">
          <cell r="A4300">
            <v>6309</v>
          </cell>
          <cell r="B4300" t="str">
            <v>TE DE REDUCAO DE FERRO GALVANIZADO, COM ROSCA BSP, DE 2 1/2" X 2"</v>
          </cell>
          <cell r="C4300" t="str">
            <v xml:space="preserve">UN    </v>
          </cell>
          <cell r="D4300" t="str">
            <v>CR</v>
          </cell>
          <cell r="E4300" t="str">
            <v>81,07</v>
          </cell>
        </row>
        <row r="4301">
          <cell r="A4301">
            <v>6318</v>
          </cell>
          <cell r="B4301" t="str">
            <v>TE DE REDUCAO DE FERRO GALVANIZADO, COM ROSCA BSP, DE 2" X 1 1/2"</v>
          </cell>
          <cell r="C4301" t="str">
            <v xml:space="preserve">UN    </v>
          </cell>
          <cell r="D4301" t="str">
            <v>CR</v>
          </cell>
          <cell r="E4301" t="str">
            <v>42,49</v>
          </cell>
        </row>
        <row r="4302">
          <cell r="A4302">
            <v>6306</v>
          </cell>
          <cell r="B4302" t="str">
            <v>TE DE REDUCAO DE FERRO GALVANIZADO, COM ROSCA BSP, DE 2" X 1 1/4"</v>
          </cell>
          <cell r="C4302" t="str">
            <v xml:space="preserve">UN    </v>
          </cell>
          <cell r="D4302" t="str">
            <v>CR</v>
          </cell>
          <cell r="E4302" t="str">
            <v>42,49</v>
          </cell>
        </row>
        <row r="4303">
          <cell r="A4303">
            <v>6305</v>
          </cell>
          <cell r="B4303" t="str">
            <v>TE DE REDUCAO DE FERRO GALVANIZADO, COM ROSCA BSP, DE 2" X 1"</v>
          </cell>
          <cell r="C4303" t="str">
            <v xml:space="preserve">UN    </v>
          </cell>
          <cell r="D4303" t="str">
            <v>CR</v>
          </cell>
          <cell r="E4303" t="str">
            <v>42,49</v>
          </cell>
        </row>
        <row r="4304">
          <cell r="A4304">
            <v>6302</v>
          </cell>
          <cell r="B4304" t="str">
            <v>TE DE REDUCAO DE FERRO GALVANIZADO, COM ROSCA BSP, DE 3/4" X 1/2"</v>
          </cell>
          <cell r="C4304" t="str">
            <v xml:space="preserve">UN    </v>
          </cell>
          <cell r="D4304" t="str">
            <v>CR</v>
          </cell>
          <cell r="E4304" t="str">
            <v>9,01</v>
          </cell>
        </row>
        <row r="4305">
          <cell r="A4305">
            <v>6312</v>
          </cell>
          <cell r="B4305" t="str">
            <v>TE DE REDUCAO DE FERRO GALVANIZADO, COM ROSCA BSP, DE 3" X 1 1/2"</v>
          </cell>
          <cell r="C4305" t="str">
            <v xml:space="preserve">UN    </v>
          </cell>
          <cell r="D4305" t="str">
            <v>CR</v>
          </cell>
          <cell r="E4305" t="str">
            <v>113,32</v>
          </cell>
        </row>
        <row r="4306">
          <cell r="A4306">
            <v>6311</v>
          </cell>
          <cell r="B4306" t="str">
            <v>TE DE REDUCAO DE FERRO GALVANIZADO, COM ROSCA BSP, DE 3" X 1 1/4"</v>
          </cell>
          <cell r="C4306" t="str">
            <v xml:space="preserve">UN    </v>
          </cell>
          <cell r="D4306" t="str">
            <v>CR</v>
          </cell>
          <cell r="E4306" t="str">
            <v>113,32</v>
          </cell>
        </row>
        <row r="4307">
          <cell r="A4307">
            <v>6310</v>
          </cell>
          <cell r="B4307" t="str">
            <v>TE DE REDUCAO DE FERRO GALVANIZADO, COM ROSCA BSP, DE 3" X 1"</v>
          </cell>
          <cell r="C4307" t="str">
            <v xml:space="preserve">UN    </v>
          </cell>
          <cell r="D4307" t="str">
            <v>CR</v>
          </cell>
          <cell r="E4307" t="str">
            <v>113,32</v>
          </cell>
        </row>
        <row r="4308">
          <cell r="A4308">
            <v>6314</v>
          </cell>
          <cell r="B4308" t="str">
            <v>TE DE REDUCAO DE FERRO GALVANIZADO, COM ROSCA BSP, DE 3" X 2 1/2"</v>
          </cell>
          <cell r="C4308" t="str">
            <v xml:space="preserve">UN    </v>
          </cell>
          <cell r="D4308" t="str">
            <v>CR</v>
          </cell>
          <cell r="E4308" t="str">
            <v>113,32</v>
          </cell>
        </row>
        <row r="4309">
          <cell r="A4309">
            <v>6313</v>
          </cell>
          <cell r="B4309" t="str">
            <v>TE DE REDUCAO DE FERRO GALVANIZADO, COM ROSCA BSP, DE 3" X 2"</v>
          </cell>
          <cell r="C4309" t="str">
            <v xml:space="preserve">UN    </v>
          </cell>
          <cell r="D4309" t="str">
            <v>CR</v>
          </cell>
          <cell r="E4309" t="str">
            <v>113,32</v>
          </cell>
        </row>
        <row r="4310">
          <cell r="A4310">
            <v>6315</v>
          </cell>
          <cell r="B4310" t="str">
            <v>TE DE REDUCAO DE FERRO GALVANIZADO, COM ROSCA BSP, DE 4" X 2"</v>
          </cell>
          <cell r="C4310" t="str">
            <v xml:space="preserve">UN    </v>
          </cell>
          <cell r="D4310" t="str">
            <v>CR</v>
          </cell>
          <cell r="E4310" t="str">
            <v>214,57</v>
          </cell>
        </row>
        <row r="4311">
          <cell r="A4311">
            <v>6316</v>
          </cell>
          <cell r="B4311" t="str">
            <v>TE DE REDUCAO DE FERRO GALVANIZADO, COM ROSCA BSP, DE 4" X 3"</v>
          </cell>
          <cell r="C4311" t="str">
            <v xml:space="preserve">UN    </v>
          </cell>
          <cell r="D4311" t="str">
            <v>CR</v>
          </cell>
          <cell r="E4311" t="str">
            <v>214,57</v>
          </cell>
        </row>
        <row r="4312">
          <cell r="A4312">
            <v>38878</v>
          </cell>
          <cell r="B4312" t="str">
            <v>TE DE REDUCAO METALICO, PARA CONEXAO COM ANEL DESLIZANTE EM TUBO PEX, DN 16 X 20 X 16 MM</v>
          </cell>
          <cell r="C4312" t="str">
            <v xml:space="preserve">UN    </v>
          </cell>
          <cell r="D4312" t="str">
            <v>AS</v>
          </cell>
          <cell r="E4312" t="str">
            <v>18,63</v>
          </cell>
        </row>
        <row r="4313">
          <cell r="A4313">
            <v>38879</v>
          </cell>
          <cell r="B4313" t="str">
            <v>TE DE REDUCAO METALICO, PARA CONEXAO COM ANEL DESLIZANTE EM TUBO PEX, DN 16 X 25 X 16 MM</v>
          </cell>
          <cell r="C4313" t="str">
            <v xml:space="preserve">UN    </v>
          </cell>
          <cell r="D4313" t="str">
            <v>AS</v>
          </cell>
          <cell r="E4313" t="str">
            <v>34,92</v>
          </cell>
        </row>
        <row r="4314">
          <cell r="A4314">
            <v>38881</v>
          </cell>
          <cell r="B4314" t="str">
            <v>TE DE REDUCAO METALICO, PARA CONEXAO COM ANEL DESLIZANTE EM TUBO PEX, DN 20 X 16 X 16 MM</v>
          </cell>
          <cell r="C4314" t="str">
            <v xml:space="preserve">UN    </v>
          </cell>
          <cell r="D4314" t="str">
            <v>AS</v>
          </cell>
          <cell r="E4314" t="str">
            <v>18,27</v>
          </cell>
        </row>
        <row r="4315">
          <cell r="A4315">
            <v>38880</v>
          </cell>
          <cell r="B4315" t="str">
            <v>TE DE REDUCAO METALICO, PARA CONEXAO COM ANEL DESLIZANTE EM TUBO PEX, DN 20 X 16 X 20 MM</v>
          </cell>
          <cell r="C4315" t="str">
            <v xml:space="preserve">UN    </v>
          </cell>
          <cell r="D4315" t="str">
            <v>AS</v>
          </cell>
          <cell r="E4315" t="str">
            <v>19,15</v>
          </cell>
        </row>
        <row r="4316">
          <cell r="A4316">
            <v>38882</v>
          </cell>
          <cell r="B4316" t="str">
            <v>TE DE REDUCAO METALICO, PARA CONEXAO COM ANEL DESLIZANTE EM TUBO PEX, DN 20 X 20 X 16 MM</v>
          </cell>
          <cell r="C4316" t="str">
            <v xml:space="preserve">UN    </v>
          </cell>
          <cell r="D4316" t="str">
            <v>AS</v>
          </cell>
          <cell r="E4316" t="str">
            <v>19,83</v>
          </cell>
        </row>
        <row r="4317">
          <cell r="A4317">
            <v>38883</v>
          </cell>
          <cell r="B4317" t="str">
            <v>TE DE REDUCAO METALICO, PARA CONEXAO COM ANEL DESLIZANTE EM TUBO PEX, DN 20 X 25 X 20 MM</v>
          </cell>
          <cell r="C4317" t="str">
            <v xml:space="preserve">UN    </v>
          </cell>
          <cell r="D4317" t="str">
            <v>AS</v>
          </cell>
          <cell r="E4317" t="str">
            <v>29,33</v>
          </cell>
        </row>
        <row r="4318">
          <cell r="A4318">
            <v>38884</v>
          </cell>
          <cell r="B4318" t="str">
            <v>TE DE REDUCAO METALICO, PARA CONEXAO COM ANEL DESLIZANTE EM TUBO PEX, DN 25 X 16 X 16 MM</v>
          </cell>
          <cell r="C4318" t="str">
            <v xml:space="preserve">UN    </v>
          </cell>
          <cell r="D4318" t="str">
            <v>AS</v>
          </cell>
          <cell r="E4318" t="str">
            <v>31,84</v>
          </cell>
        </row>
        <row r="4319">
          <cell r="A4319">
            <v>38885</v>
          </cell>
          <cell r="B4319" t="str">
            <v>TE DE REDUCAO METALICO, PARA CONEXAO COM ANEL DESLIZANTE EM TUBO PEX, DN 25 X 16 X 20 MM</v>
          </cell>
          <cell r="C4319" t="str">
            <v xml:space="preserve">UN    </v>
          </cell>
          <cell r="D4319" t="str">
            <v>AS</v>
          </cell>
          <cell r="E4319" t="str">
            <v>30,80</v>
          </cell>
        </row>
        <row r="4320">
          <cell r="A4320">
            <v>38886</v>
          </cell>
          <cell r="B4320" t="str">
            <v>TE DE REDUCAO METALICO, PARA CONEXAO COM ANEL DESLIZANTE EM TUBO PEX, DN 25 X 16 X 25 MM</v>
          </cell>
          <cell r="C4320" t="str">
            <v xml:space="preserve">UN    </v>
          </cell>
          <cell r="D4320" t="str">
            <v>AS</v>
          </cell>
          <cell r="E4320" t="str">
            <v>33,24</v>
          </cell>
        </row>
        <row r="4321">
          <cell r="A4321">
            <v>38887</v>
          </cell>
          <cell r="B4321" t="str">
            <v>TE DE REDUCAO METALICO, PARA CONEXAO COM ANEL DESLIZANTE EM TUBO PEX, DN 25 X 20 X 20 MM</v>
          </cell>
          <cell r="C4321" t="str">
            <v xml:space="preserve">UN    </v>
          </cell>
          <cell r="D4321" t="str">
            <v>AS</v>
          </cell>
          <cell r="E4321" t="str">
            <v>29,85</v>
          </cell>
        </row>
        <row r="4322">
          <cell r="A4322">
            <v>38888</v>
          </cell>
          <cell r="B4322" t="str">
            <v>TE DE REDUCAO METALICO, PARA CONEXAO COM ANEL DESLIZANTE EM TUBO PEX, DN 25 X 20 X 25 MM</v>
          </cell>
          <cell r="C4322" t="str">
            <v xml:space="preserve">UN    </v>
          </cell>
          <cell r="D4322" t="str">
            <v>AS</v>
          </cell>
          <cell r="E4322" t="str">
            <v>35,49</v>
          </cell>
        </row>
        <row r="4323">
          <cell r="A4323">
            <v>38890</v>
          </cell>
          <cell r="B4323" t="str">
            <v>TE DE REDUCAO METALICO, PARA CONEXAO COM ANEL DESLIZANTE EM TUBO PEX, DN 25 X 32 X 25 MM</v>
          </cell>
          <cell r="C4323" t="str">
            <v xml:space="preserve">UN    </v>
          </cell>
          <cell r="D4323" t="str">
            <v>AS</v>
          </cell>
          <cell r="E4323" t="str">
            <v>52,75</v>
          </cell>
        </row>
        <row r="4324">
          <cell r="A4324">
            <v>38893</v>
          </cell>
          <cell r="B4324" t="str">
            <v>TE DE REDUCAO METALICO, PARA CONEXAO COM ANEL DESLIZANTE EM TUBO PEX, DN 32 X 20 X 32 MM</v>
          </cell>
          <cell r="C4324" t="str">
            <v xml:space="preserve">UN    </v>
          </cell>
          <cell r="D4324" t="str">
            <v>AS</v>
          </cell>
          <cell r="E4324" t="str">
            <v>42,42</v>
          </cell>
        </row>
        <row r="4325">
          <cell r="A4325">
            <v>38894</v>
          </cell>
          <cell r="B4325" t="str">
            <v>TE DE REDUCAO METALICO, PARA CONEXAO COM ANEL DESLIZANTE EM TUBO PEX, DN 32 X 25 X 25 MM</v>
          </cell>
          <cell r="C4325" t="str">
            <v xml:space="preserve">UN    </v>
          </cell>
          <cell r="D4325" t="str">
            <v>AS</v>
          </cell>
          <cell r="E4325" t="str">
            <v>53,88</v>
          </cell>
        </row>
        <row r="4326">
          <cell r="A4326">
            <v>38896</v>
          </cell>
          <cell r="B4326" t="str">
            <v>TE DE REDUCAO METALICO, PARA CONEXAO COM ANEL DESLIZANTE EM TUBO PEX, DN 32 X 25 X 32 MM</v>
          </cell>
          <cell r="C4326" t="str">
            <v xml:space="preserve">UN    </v>
          </cell>
          <cell r="D4326" t="str">
            <v>AS</v>
          </cell>
          <cell r="E4326" t="str">
            <v>54,94</v>
          </cell>
        </row>
        <row r="4327">
          <cell r="A4327">
            <v>39324</v>
          </cell>
          <cell r="B4327" t="str">
            <v>TE DE REDUCAO, CPVC, 22 X 15 MM, PARA AGUA QUENTE PREDIAL</v>
          </cell>
          <cell r="C4327" t="str">
            <v xml:space="preserve">UN    </v>
          </cell>
          <cell r="D4327" t="str">
            <v>CR</v>
          </cell>
          <cell r="E4327" t="str">
            <v>6,48</v>
          </cell>
        </row>
        <row r="4328">
          <cell r="A4328">
            <v>39325</v>
          </cell>
          <cell r="B4328" t="str">
            <v>TE DE REDUCAO, CPVC, 28 X 22 MM, PARA AGUA QUENTE PREDIAL</v>
          </cell>
          <cell r="C4328" t="str">
            <v xml:space="preserve">UN    </v>
          </cell>
          <cell r="D4328" t="str">
            <v>CR</v>
          </cell>
          <cell r="E4328" t="str">
            <v>9,81</v>
          </cell>
        </row>
        <row r="4329">
          <cell r="A4329">
            <v>39326</v>
          </cell>
          <cell r="B4329" t="str">
            <v>TE DE REDUCAO, CPVC, 35 X 28 MM, PARA AGUA QUENTE PREDIAL</v>
          </cell>
          <cell r="C4329" t="str">
            <v xml:space="preserve">UN    </v>
          </cell>
          <cell r="D4329" t="str">
            <v>CR</v>
          </cell>
          <cell r="E4329" t="str">
            <v>25,28</v>
          </cell>
        </row>
        <row r="4330">
          <cell r="A4330">
            <v>39327</v>
          </cell>
          <cell r="B4330" t="str">
            <v>TE DE REDUCAO, CPVC, 42 X 35 MM, PARA AGUA QUENTE PREDIAL</v>
          </cell>
          <cell r="C4330" t="str">
            <v xml:space="preserve">UN    </v>
          </cell>
          <cell r="D4330" t="str">
            <v>CR</v>
          </cell>
          <cell r="E4330" t="str">
            <v>38,29</v>
          </cell>
        </row>
        <row r="4331">
          <cell r="A4331">
            <v>20176</v>
          </cell>
          <cell r="B4331" t="str">
            <v>TE DE REDUCAO, PVC LEVE, CURTO, 90 GRAUS, COM BOLSA PARA ANEL, 150 X 100 MM, PARA ESGOTO</v>
          </cell>
          <cell r="C4331" t="str">
            <v xml:space="preserve">UN    </v>
          </cell>
          <cell r="D4331" t="str">
            <v>CR</v>
          </cell>
          <cell r="E4331" t="str">
            <v>37,07</v>
          </cell>
        </row>
        <row r="4332">
          <cell r="A4332">
            <v>11378</v>
          </cell>
          <cell r="B4332" t="str">
            <v>TE DE REDUCAO, PVC PBA, BBB, JE, DN 100 X 50 / DE 110 X 60 MM, PARA REDE AGUA (NBR 10351)</v>
          </cell>
          <cell r="C4332" t="str">
            <v xml:space="preserve">UN    </v>
          </cell>
          <cell r="D4332" t="str">
            <v>AS</v>
          </cell>
          <cell r="E4332" t="str">
            <v>91,07</v>
          </cell>
        </row>
        <row r="4333">
          <cell r="A4333">
            <v>11379</v>
          </cell>
          <cell r="B4333" t="str">
            <v>TE DE REDUCAO, PVC PBA, BBB, JE, DN 100 X 75 / DE 110 X 85 MM, PARA REDE AGUA (NBR 10351)</v>
          </cell>
          <cell r="C4333" t="str">
            <v xml:space="preserve">UN    </v>
          </cell>
          <cell r="D4333" t="str">
            <v>AS</v>
          </cell>
          <cell r="E4333" t="str">
            <v>76,95</v>
          </cell>
        </row>
        <row r="4334">
          <cell r="A4334">
            <v>11493</v>
          </cell>
          <cell r="B4334" t="str">
            <v>TE DE REDUCAO, PVC PBA, BBB, JE, DN 75 X 50 / DE 85 X 60 MM, PARA REDE AGUA (NBR 10351)</v>
          </cell>
          <cell r="C4334" t="str">
            <v xml:space="preserve">UN    </v>
          </cell>
          <cell r="D4334" t="str">
            <v>AS</v>
          </cell>
          <cell r="E4334" t="str">
            <v>44,38</v>
          </cell>
        </row>
        <row r="4335">
          <cell r="A4335">
            <v>42717</v>
          </cell>
          <cell r="B4335" t="str">
            <v>TE DE REDUCAO, PVC, BBB, JE, 90 GRAUS, DN 200 X 150 MM, PARA TUBO CORRUGADO E/OU LISO, REDE COLETORA ESGOTO (NBR 10569)</v>
          </cell>
          <cell r="C4335" t="str">
            <v xml:space="preserve">UN    </v>
          </cell>
          <cell r="D4335" t="str">
            <v>AS</v>
          </cell>
          <cell r="E4335" t="str">
            <v>583,04</v>
          </cell>
        </row>
        <row r="4336">
          <cell r="A4336">
            <v>42718</v>
          </cell>
          <cell r="B4336" t="str">
            <v>TE DE REDUCAO, PVC, BBB, JE, 90 GRAUS, DN 250 X 150 MM, PARA TUBO CORRUGADO E/OU LISO, REDE COLETORA ESGOTO (NBR 10569)</v>
          </cell>
          <cell r="C4336" t="str">
            <v xml:space="preserve">UN    </v>
          </cell>
          <cell r="D4336" t="str">
            <v>AS</v>
          </cell>
          <cell r="E4336" t="str">
            <v>647,29</v>
          </cell>
        </row>
        <row r="4337">
          <cell r="A4337">
            <v>7106</v>
          </cell>
          <cell r="B4337" t="str">
            <v>TE DE REDUCAO, PVC, SOLDAVEL, 90 GRAUS, 110 MM X 60 MM, PARA AGUA FRIA PREDIAL</v>
          </cell>
          <cell r="C4337" t="str">
            <v xml:space="preserve">UN    </v>
          </cell>
          <cell r="D4337" t="str">
            <v>CR</v>
          </cell>
          <cell r="E4337" t="str">
            <v>164,71</v>
          </cell>
        </row>
        <row r="4338">
          <cell r="A4338">
            <v>7104</v>
          </cell>
          <cell r="B4338" t="str">
            <v>TE DE REDUCAO, PVC, SOLDAVEL, 90 GRAUS, 25 MM X 20 MM, PARA AGUA FRIA PREDIAL</v>
          </cell>
          <cell r="C4338" t="str">
            <v xml:space="preserve">UN    </v>
          </cell>
          <cell r="D4338" t="str">
            <v>CR</v>
          </cell>
          <cell r="E4338" t="str">
            <v>3,43</v>
          </cell>
        </row>
        <row r="4339">
          <cell r="A4339">
            <v>7136</v>
          </cell>
          <cell r="B4339" t="str">
            <v>TE DE REDUCAO, PVC, SOLDAVEL, 90 GRAUS, 32 MM X 25 MM, PARA AGUA FRIA PREDIAL</v>
          </cell>
          <cell r="C4339" t="str">
            <v xml:space="preserve">UN    </v>
          </cell>
          <cell r="D4339" t="str">
            <v>CR</v>
          </cell>
          <cell r="E4339" t="str">
            <v>6,45</v>
          </cell>
        </row>
        <row r="4340">
          <cell r="A4340">
            <v>7128</v>
          </cell>
          <cell r="B4340" t="str">
            <v>TE DE REDUCAO, PVC, SOLDAVEL, 90 GRAUS, 40 MM X 32 MM, PARA AGUA FRIA PREDIAL</v>
          </cell>
          <cell r="C4340" t="str">
            <v xml:space="preserve">UN    </v>
          </cell>
          <cell r="D4340" t="str">
            <v>CR</v>
          </cell>
          <cell r="E4340" t="str">
            <v>10,58</v>
          </cell>
        </row>
        <row r="4341">
          <cell r="A4341">
            <v>7108</v>
          </cell>
          <cell r="B4341" t="str">
            <v>TE DE REDUCAO, PVC, SOLDAVEL, 90 GRAUS, 50 MM X 20 MM, PARA AGUA FRIA PREDIAL</v>
          </cell>
          <cell r="C4341" t="str">
            <v xml:space="preserve">UN    </v>
          </cell>
          <cell r="D4341" t="str">
            <v>CR</v>
          </cell>
          <cell r="E4341" t="str">
            <v>11,32</v>
          </cell>
        </row>
        <row r="4342">
          <cell r="A4342">
            <v>7129</v>
          </cell>
          <cell r="B4342" t="str">
            <v>TE DE REDUCAO, PVC, SOLDAVEL, 90 GRAUS, 50 MM X 25 MM, PARA AGUA FRIA PREDIAL</v>
          </cell>
          <cell r="C4342" t="str">
            <v xml:space="preserve">UN    </v>
          </cell>
          <cell r="D4342" t="str">
            <v>CR</v>
          </cell>
          <cell r="E4342" t="str">
            <v>9,41</v>
          </cell>
        </row>
        <row r="4343">
          <cell r="A4343">
            <v>7130</v>
          </cell>
          <cell r="B4343" t="str">
            <v>TE DE REDUCAO, PVC, SOLDAVEL, 90 GRAUS, 50 MM X 32 MM, PARA AGUA FRIA PREDIAL</v>
          </cell>
          <cell r="C4343" t="str">
            <v xml:space="preserve">UN    </v>
          </cell>
          <cell r="D4343" t="str">
            <v>CR</v>
          </cell>
          <cell r="E4343" t="str">
            <v>15,35</v>
          </cell>
        </row>
        <row r="4344">
          <cell r="A4344">
            <v>7131</v>
          </cell>
          <cell r="B4344" t="str">
            <v>TE DE REDUCAO, PVC, SOLDAVEL, 90 GRAUS, 50 MM X 40 MM, PARA AGUA FRIA PREDIAL</v>
          </cell>
          <cell r="C4344" t="str">
            <v xml:space="preserve">UN    </v>
          </cell>
          <cell r="D4344" t="str">
            <v>CR</v>
          </cell>
          <cell r="E4344" t="str">
            <v>18,82</v>
          </cell>
        </row>
        <row r="4345">
          <cell r="A4345">
            <v>7132</v>
          </cell>
          <cell r="B4345" t="str">
            <v>TE DE REDUCAO, PVC, SOLDAVEL, 90 GRAUS, 75 MM X 50 MM, PARA AGUA FRIA PREDIAL</v>
          </cell>
          <cell r="C4345" t="str">
            <v xml:space="preserve">UN    </v>
          </cell>
          <cell r="D4345" t="str">
            <v>CR</v>
          </cell>
          <cell r="E4345" t="str">
            <v>52,27</v>
          </cell>
        </row>
        <row r="4346">
          <cell r="A4346">
            <v>7133</v>
          </cell>
          <cell r="B4346" t="str">
            <v>TE DE REDUCAO, PVC, SOLDAVEL, 90 GRAUS, 85 MM X 60 MM, PARA AGUA FRIA PREDIAL</v>
          </cell>
          <cell r="C4346" t="str">
            <v xml:space="preserve">UN    </v>
          </cell>
          <cell r="D4346" t="str">
            <v>CR</v>
          </cell>
          <cell r="E4346" t="str">
            <v>81,18</v>
          </cell>
        </row>
        <row r="4347">
          <cell r="A4347">
            <v>37420</v>
          </cell>
          <cell r="B4347" t="str">
            <v>TE DE SERVICO INTEGRADO, EM POLIPROPILENO (PP), PARA TUBOS EM PEAD/PVC, 60 X 20 MM - LIGACAO PREDIAL DE AGUA</v>
          </cell>
          <cell r="C4347" t="str">
            <v xml:space="preserve">UN    </v>
          </cell>
          <cell r="D4347" t="str">
            <v>AS</v>
          </cell>
          <cell r="E4347" t="str">
            <v>40,33</v>
          </cell>
        </row>
        <row r="4348">
          <cell r="A4348">
            <v>37421</v>
          </cell>
          <cell r="B4348" t="str">
            <v>TE DE SERVICO INTEGRADO, EM POLIPROPILENO (PP), PARA TUBOS EM PEAD/PVC, 60 X 32 MM - LIGACAO PREDIAL DE AGUA</v>
          </cell>
          <cell r="C4348" t="str">
            <v xml:space="preserve">UN    </v>
          </cell>
          <cell r="D4348" t="str">
            <v>AS</v>
          </cell>
          <cell r="E4348" t="str">
            <v>55,12</v>
          </cell>
        </row>
        <row r="4349">
          <cell r="A4349">
            <v>37422</v>
          </cell>
          <cell r="B4349" t="str">
            <v>TE DE SERVICO INTEGRADO, EM POLIPROPILENO (PP), PARA TUBOS EM PEAD, 63 X 20 MM - LIGACAO PREDIAL DE AGUA</v>
          </cell>
          <cell r="C4349" t="str">
            <v xml:space="preserve">UN    </v>
          </cell>
          <cell r="D4349" t="str">
            <v>AS</v>
          </cell>
          <cell r="E4349" t="str">
            <v>51,59</v>
          </cell>
        </row>
        <row r="4350">
          <cell r="A4350">
            <v>37443</v>
          </cell>
          <cell r="B4350" t="str">
            <v>TE DE SERVICO, PEAD PE 100, DE 125 X 20 MM, PARA ELETROFUSAO</v>
          </cell>
          <cell r="C4350" t="str">
            <v xml:space="preserve">UN    </v>
          </cell>
          <cell r="D4350" t="str">
            <v>AS</v>
          </cell>
          <cell r="E4350" t="str">
            <v>146,13</v>
          </cell>
        </row>
        <row r="4351">
          <cell r="A4351">
            <v>37444</v>
          </cell>
          <cell r="B4351" t="str">
            <v>TE DE SERVICO, PEAD PE 100, DE 125 X 32 MM, PARA ELETROFUSAO</v>
          </cell>
          <cell r="C4351" t="str">
            <v xml:space="preserve">UN    </v>
          </cell>
          <cell r="D4351" t="str">
            <v>AS</v>
          </cell>
          <cell r="E4351" t="str">
            <v>148,61</v>
          </cell>
        </row>
        <row r="4352">
          <cell r="A4352">
            <v>37445</v>
          </cell>
          <cell r="B4352" t="str">
            <v>TE DE SERVICO, PEAD PE 100, DE 125 X 63 MM, PARA ELETROFUSAO</v>
          </cell>
          <cell r="C4352" t="str">
            <v xml:space="preserve">UN    </v>
          </cell>
          <cell r="D4352" t="str">
            <v>AS</v>
          </cell>
          <cell r="E4352" t="str">
            <v>225,25</v>
          </cell>
        </row>
        <row r="4353">
          <cell r="A4353">
            <v>37446</v>
          </cell>
          <cell r="B4353" t="str">
            <v>TE DE SERVICO, PEAD PE 100, DE 200 X 20 MM, PARA ELETROFUSAO</v>
          </cell>
          <cell r="C4353" t="str">
            <v xml:space="preserve">UN    </v>
          </cell>
          <cell r="D4353" t="str">
            <v>AS</v>
          </cell>
          <cell r="E4353" t="str">
            <v>245,56</v>
          </cell>
        </row>
        <row r="4354">
          <cell r="A4354">
            <v>37447</v>
          </cell>
          <cell r="B4354" t="str">
            <v>TE DE SERVICO, PEAD PE 100, DE 200 X 32 MM, PARA ELETROFUSAO</v>
          </cell>
          <cell r="C4354" t="str">
            <v xml:space="preserve">UN    </v>
          </cell>
          <cell r="D4354" t="str">
            <v>AS</v>
          </cell>
          <cell r="E4354" t="str">
            <v>249,40</v>
          </cell>
        </row>
        <row r="4355">
          <cell r="A4355">
            <v>37448</v>
          </cell>
          <cell r="B4355" t="str">
            <v>TE DE SERVICO, PEAD PE 100, DE 200 X 63 MM, PARA ELETROFUSAO</v>
          </cell>
          <cell r="C4355" t="str">
            <v xml:space="preserve">UN    </v>
          </cell>
          <cell r="D4355" t="str">
            <v>AS</v>
          </cell>
          <cell r="E4355" t="str">
            <v>342,10</v>
          </cell>
        </row>
        <row r="4356">
          <cell r="A4356">
            <v>37440</v>
          </cell>
          <cell r="B4356" t="str">
            <v>TE DE SERVICO, PEAD PE 100, DE 63 X 20 MM, PARA ELETROFUSAO</v>
          </cell>
          <cell r="C4356" t="str">
            <v xml:space="preserve">UN    </v>
          </cell>
          <cell r="D4356" t="str">
            <v>AS</v>
          </cell>
          <cell r="E4356" t="str">
            <v>115,99</v>
          </cell>
        </row>
        <row r="4357">
          <cell r="A4357">
            <v>37441</v>
          </cell>
          <cell r="B4357" t="str">
            <v>TE DE SERVICO, PEAD PE 100, DE 63 X 32 MM, PARA ELETROFUSAO</v>
          </cell>
          <cell r="C4357" t="str">
            <v xml:space="preserve">UN    </v>
          </cell>
          <cell r="D4357" t="str">
            <v>AS</v>
          </cell>
          <cell r="E4357" t="str">
            <v>115,99</v>
          </cell>
        </row>
        <row r="4358">
          <cell r="A4358">
            <v>37442</v>
          </cell>
          <cell r="B4358" t="str">
            <v>TE DE SERVICO, PEAD PE 100, DE 63 X 63 MM, PARA ELETROFUSAO</v>
          </cell>
          <cell r="C4358" t="str">
            <v xml:space="preserve">UN    </v>
          </cell>
          <cell r="D4358" t="str">
            <v>AS</v>
          </cell>
          <cell r="E4358" t="str">
            <v>139,70</v>
          </cell>
        </row>
        <row r="4359">
          <cell r="A4359">
            <v>38017</v>
          </cell>
          <cell r="B4359" t="str">
            <v>TE DE TRANSICAO, CPVC, SOLDAVEL, 15 MM X 1/2", PARA AGUA QUENTE</v>
          </cell>
          <cell r="C4359" t="str">
            <v xml:space="preserve">UN    </v>
          </cell>
          <cell r="D4359" t="str">
            <v>CR</v>
          </cell>
          <cell r="E4359" t="str">
            <v>9,22</v>
          </cell>
        </row>
        <row r="4360">
          <cell r="A4360">
            <v>38018</v>
          </cell>
          <cell r="B4360" t="str">
            <v>TE DE TRANSICAO, CPVC, SOLDAVEL, 22 MM X 1/2", PARA AGUA QUENTE</v>
          </cell>
          <cell r="C4360" t="str">
            <v xml:space="preserve">UN    </v>
          </cell>
          <cell r="D4360" t="str">
            <v>CR</v>
          </cell>
          <cell r="E4360" t="str">
            <v>10,18</v>
          </cell>
        </row>
        <row r="4361">
          <cell r="A4361">
            <v>39895</v>
          </cell>
          <cell r="B4361" t="str">
            <v>TE DUPLA CURVA BRONZE/LATAO (REF 764) SEM ANEL DE SOLDA, ROSCA F X BOLSA X ROSCA F, 1/2" X 15 X 1/2"</v>
          </cell>
          <cell r="C4361" t="str">
            <v xml:space="preserve">UN    </v>
          </cell>
          <cell r="D4361" t="str">
            <v>CR</v>
          </cell>
          <cell r="E4361" t="str">
            <v>34,27</v>
          </cell>
        </row>
        <row r="4362">
          <cell r="A4362">
            <v>39896</v>
          </cell>
          <cell r="B4362" t="str">
            <v>TE DUPLA CURVA BRONZE/LATAO (REF 764) SEM ANEL DE SOLDA, ROSCA F X BOLSA X ROSCA F, 3/4" X 22 X 3/4"</v>
          </cell>
          <cell r="C4362" t="str">
            <v xml:space="preserve">UN    </v>
          </cell>
          <cell r="D4362" t="str">
            <v>CR</v>
          </cell>
          <cell r="E4362" t="str">
            <v>50,23</v>
          </cell>
        </row>
        <row r="4363">
          <cell r="A4363">
            <v>38873</v>
          </cell>
          <cell r="B4363" t="str">
            <v>TE METALICO, PARA CONEXAO COM ANEL DESLIZANTE EM TUBO PEX, DN 16 MM</v>
          </cell>
          <cell r="C4363" t="str">
            <v xml:space="preserve">UN    </v>
          </cell>
          <cell r="D4363" t="str">
            <v>AS</v>
          </cell>
          <cell r="E4363" t="str">
            <v>16,52</v>
          </cell>
        </row>
        <row r="4364">
          <cell r="A4364">
            <v>38874</v>
          </cell>
          <cell r="B4364" t="str">
            <v>TE METALICO, PARA CONEXAO COM ANEL DESLIZANTE EM TUBO PEX, DN 20 MM</v>
          </cell>
          <cell r="C4364" t="str">
            <v xml:space="preserve">UN    </v>
          </cell>
          <cell r="D4364" t="str">
            <v>AS</v>
          </cell>
          <cell r="E4364" t="str">
            <v>20,09</v>
          </cell>
        </row>
        <row r="4365">
          <cell r="A4365">
            <v>38875</v>
          </cell>
          <cell r="B4365" t="str">
            <v>TE METALICO, PARA CONEXAO COM ANEL DESLIZANTE EM TUBO PEX, DN 25 MM</v>
          </cell>
          <cell r="C4365" t="str">
            <v xml:space="preserve">UN    </v>
          </cell>
          <cell r="D4365" t="str">
            <v>AS</v>
          </cell>
          <cell r="E4365" t="str">
            <v>35,51</v>
          </cell>
        </row>
        <row r="4366">
          <cell r="A4366">
            <v>38876</v>
          </cell>
          <cell r="B4366" t="str">
            <v>TE METALICO, PARA CONEXAO COM ANEL DESLIZANTE EM TUBO PEX, DN 32 MM</v>
          </cell>
          <cell r="C4366" t="str">
            <v xml:space="preserve">UN    </v>
          </cell>
          <cell r="D4366" t="str">
            <v>AS</v>
          </cell>
          <cell r="E4366" t="str">
            <v>47,78</v>
          </cell>
        </row>
        <row r="4367">
          <cell r="A4367">
            <v>39000</v>
          </cell>
          <cell r="B4367" t="str">
            <v>TE MISTURADOR COM INSERTO METALICO, FEMEA, PPR, DN 25 MM X 3/4", PARA AGUA QUENTE E FRIA PREDIAL</v>
          </cell>
          <cell r="C4367" t="str">
            <v xml:space="preserve">UN    </v>
          </cell>
          <cell r="D4367" t="str">
            <v>AS</v>
          </cell>
          <cell r="E4367" t="str">
            <v>36,23</v>
          </cell>
        </row>
        <row r="4368">
          <cell r="A4368">
            <v>38674</v>
          </cell>
          <cell r="B4368" t="str">
            <v>TE MISTURADOR DE TRANSICAO, CPVC, COM ROSCA, 22 MM X 3/4", PARA AGUA QUENTE</v>
          </cell>
          <cell r="C4368" t="str">
            <v xml:space="preserve">UN    </v>
          </cell>
          <cell r="D4368" t="str">
            <v>CR</v>
          </cell>
          <cell r="E4368" t="str">
            <v>32,07</v>
          </cell>
        </row>
        <row r="4369">
          <cell r="A4369">
            <v>38911</v>
          </cell>
          <cell r="B4369" t="str">
            <v>TE MISTURADOR METALICO, PARA CONEXAO COM ANEL DESLIZANTE EM TUBO PEX, DN 16 MM X 1/2"</v>
          </cell>
          <cell r="C4369" t="str">
            <v xml:space="preserve">UN    </v>
          </cell>
          <cell r="D4369" t="str">
            <v>AS</v>
          </cell>
          <cell r="E4369" t="str">
            <v>59,25</v>
          </cell>
        </row>
        <row r="4370">
          <cell r="A4370">
            <v>38912</v>
          </cell>
          <cell r="B4370" t="str">
            <v>TE MISTURADOR METALICO, PARA CONEXAO COM ANEL DESLIZANTE EM TUBO PEX, DN 20 MM X 3/4"</v>
          </cell>
          <cell r="C4370" t="str">
            <v xml:space="preserve">UN    </v>
          </cell>
          <cell r="D4370" t="str">
            <v>AS</v>
          </cell>
          <cell r="E4370" t="str">
            <v>75,30</v>
          </cell>
        </row>
        <row r="4371">
          <cell r="A4371">
            <v>38019</v>
          </cell>
          <cell r="B4371" t="str">
            <v>TE MISTURADOR, CPVC, SOLDAVEL, 15 MM, PARA AGUA QUENTE</v>
          </cell>
          <cell r="C4371" t="str">
            <v xml:space="preserve">UN    </v>
          </cell>
          <cell r="D4371" t="str">
            <v>CR</v>
          </cell>
          <cell r="E4371" t="str">
            <v>8,04</v>
          </cell>
        </row>
        <row r="4372">
          <cell r="A4372">
            <v>38020</v>
          </cell>
          <cell r="B4372" t="str">
            <v>TE MISTURADOR, CPVC, SOLDAVEL, 22 MM, PARA AGUA QUENTE</v>
          </cell>
          <cell r="C4372" t="str">
            <v xml:space="preserve">UN    </v>
          </cell>
          <cell r="D4372" t="str">
            <v>CR</v>
          </cell>
          <cell r="E4372" t="str">
            <v>10,18</v>
          </cell>
        </row>
        <row r="4373">
          <cell r="A4373">
            <v>38454</v>
          </cell>
          <cell r="B4373" t="str">
            <v>TE MISTURADOR, PPR, F M M, DN 20 X 20 MM, PARA AGUA QUENTE PREDIAL</v>
          </cell>
          <cell r="C4373" t="str">
            <v xml:space="preserve">UN    </v>
          </cell>
          <cell r="D4373" t="str">
            <v>AS</v>
          </cell>
          <cell r="E4373" t="str">
            <v>6,61</v>
          </cell>
        </row>
        <row r="4374">
          <cell r="A4374">
            <v>38455</v>
          </cell>
          <cell r="B4374" t="str">
            <v>TE MISTURADOR, PPR, F M M, DN 25 X 25 MM, PARA AGUA QUENTE PREDIAL</v>
          </cell>
          <cell r="C4374" t="str">
            <v xml:space="preserve">UN    </v>
          </cell>
          <cell r="D4374" t="str">
            <v>AS</v>
          </cell>
          <cell r="E4374" t="str">
            <v>6,05</v>
          </cell>
        </row>
        <row r="4375">
          <cell r="A4375">
            <v>38462</v>
          </cell>
          <cell r="B4375" t="str">
            <v>TE NORMAL, PPR, SOLDAVEL, 90 GRAUS, DN 110 X 110 X 110 MM, PARA AGUA QUENTE PREDIAL</v>
          </cell>
          <cell r="C4375" t="str">
            <v xml:space="preserve">UN    </v>
          </cell>
          <cell r="D4375" t="str">
            <v>AS</v>
          </cell>
          <cell r="E4375" t="str">
            <v>170,86</v>
          </cell>
        </row>
        <row r="4376">
          <cell r="A4376">
            <v>36362</v>
          </cell>
          <cell r="B4376" t="str">
            <v>TE NORMAL, PPR, SOLDAVEL, 90 GRAUS, DN 20 X 20 X 20 MM, PARA AGUA QUENTE PREDIAL</v>
          </cell>
          <cell r="C4376" t="str">
            <v xml:space="preserve">UN    </v>
          </cell>
          <cell r="D4376" t="str">
            <v>AS</v>
          </cell>
          <cell r="E4376" t="str">
            <v>2,60</v>
          </cell>
        </row>
        <row r="4377">
          <cell r="A4377">
            <v>36298</v>
          </cell>
          <cell r="B4377" t="str">
            <v>TE NORMAL, PPR, SOLDAVEL, 90 GRAUS, DN 25 X 25 X 25 MM, PARA AGUA QUENTE PREDIAL</v>
          </cell>
          <cell r="C4377" t="str">
            <v xml:space="preserve">UN    </v>
          </cell>
          <cell r="D4377" t="str">
            <v>AS</v>
          </cell>
          <cell r="E4377" t="str">
            <v>3,86</v>
          </cell>
        </row>
        <row r="4378">
          <cell r="A4378">
            <v>38456</v>
          </cell>
          <cell r="B4378" t="str">
            <v>TE NORMAL, PPR, SOLDAVEL, 90 GRAUS, DN 32 X 32 X 32 MM, PARA AGUA QUENTE PREDIAL</v>
          </cell>
          <cell r="C4378" t="str">
            <v xml:space="preserve">UN    </v>
          </cell>
          <cell r="D4378" t="str">
            <v>AS</v>
          </cell>
          <cell r="E4378" t="str">
            <v>6,29</v>
          </cell>
        </row>
        <row r="4379">
          <cell r="A4379">
            <v>38457</v>
          </cell>
          <cell r="B4379" t="str">
            <v>TE NORMAL, PPR, SOLDAVEL, 90 GRAUS, DN 40 X 40 X 40 MM, PARA AGUA QUENTE PREDIAL</v>
          </cell>
          <cell r="C4379" t="str">
            <v xml:space="preserve">UN    </v>
          </cell>
          <cell r="D4379" t="str">
            <v>AS</v>
          </cell>
          <cell r="E4379" t="str">
            <v>14,17</v>
          </cell>
        </row>
        <row r="4380">
          <cell r="A4380">
            <v>38458</v>
          </cell>
          <cell r="B4380" t="str">
            <v>TE NORMAL, PPR, SOLDAVEL, 90 GRAUS, DN 50 X 50 X 50 MM, PARA AGUA QUENTE PREDIAL</v>
          </cell>
          <cell r="C4380" t="str">
            <v xml:space="preserve">UN    </v>
          </cell>
          <cell r="D4380" t="str">
            <v>AS</v>
          </cell>
          <cell r="E4380" t="str">
            <v>18,99</v>
          </cell>
        </row>
        <row r="4381">
          <cell r="A4381">
            <v>38459</v>
          </cell>
          <cell r="B4381" t="str">
            <v>TE NORMAL, PPR, SOLDAVEL, 90 GRAUS, DN 63 X 63 X 63 MM, PARA AGUA QUENTE PREDIAL</v>
          </cell>
          <cell r="C4381" t="str">
            <v xml:space="preserve">UN    </v>
          </cell>
          <cell r="D4381" t="str">
            <v>AS</v>
          </cell>
          <cell r="E4381" t="str">
            <v>33,51</v>
          </cell>
        </row>
        <row r="4382">
          <cell r="A4382">
            <v>38460</v>
          </cell>
          <cell r="B4382" t="str">
            <v>TE NORMAL, PPR, SOLDAVEL, 90 GRAUS, DN 75 X 75 X 75 MM, PARA AGUA QUENTE PREDIAL</v>
          </cell>
          <cell r="C4382" t="str">
            <v xml:space="preserve">UN    </v>
          </cell>
          <cell r="D4382" t="str">
            <v>AS</v>
          </cell>
          <cell r="E4382" t="str">
            <v>69,99</v>
          </cell>
        </row>
        <row r="4383">
          <cell r="A4383">
            <v>38461</v>
          </cell>
          <cell r="B4383" t="str">
            <v>TE NORMAL, PPR, SOLDAVEL, 90 GRAUS, DN 90 X 90 X 90 MM, PARA AGUA QUENTE PREDIAL</v>
          </cell>
          <cell r="C4383" t="str">
            <v xml:space="preserve">UN    </v>
          </cell>
          <cell r="D4383" t="str">
            <v>AS</v>
          </cell>
          <cell r="E4383" t="str">
            <v>106,77</v>
          </cell>
        </row>
        <row r="4384">
          <cell r="A4384">
            <v>7094</v>
          </cell>
          <cell r="B4384" t="str">
            <v>TE PVC ROSCAVEL 90 GRAUS, 1", PARA  AGUA FRIA PREDIAL</v>
          </cell>
          <cell r="C4384" t="str">
            <v xml:space="preserve">UN    </v>
          </cell>
          <cell r="D4384" t="str">
            <v>CR</v>
          </cell>
          <cell r="E4384" t="str">
            <v>11,87</v>
          </cell>
        </row>
        <row r="4385">
          <cell r="A4385">
            <v>7116</v>
          </cell>
          <cell r="B4385" t="str">
            <v>TE PVC SOLDAVEL, BBB, 90 GRAUS, DN 40 MM, PARA ESGOTO SECUNDARIO PREDIAL</v>
          </cell>
          <cell r="C4385" t="str">
            <v xml:space="preserve">UN    </v>
          </cell>
          <cell r="D4385" t="str">
            <v>CR</v>
          </cell>
          <cell r="E4385" t="str">
            <v>2,77</v>
          </cell>
        </row>
        <row r="4386">
          <cell r="A4386">
            <v>7118</v>
          </cell>
          <cell r="B4386" t="str">
            <v>TE PVC, ROSCAVEL, 90 GRAUS, 1 1/2", AGUA FRIA PREDIAL</v>
          </cell>
          <cell r="C4386" t="str">
            <v xml:space="preserve">UN    </v>
          </cell>
          <cell r="D4386" t="str">
            <v>CR</v>
          </cell>
          <cell r="E4386" t="str">
            <v>26,19</v>
          </cell>
        </row>
        <row r="4387">
          <cell r="A4387">
            <v>7117</v>
          </cell>
          <cell r="B4387" t="str">
            <v>TE PVC, ROSCAVEL, 90 GRAUS, 1 1/4", AGUA FRIA PREDIAL</v>
          </cell>
          <cell r="C4387" t="str">
            <v xml:space="preserve">UN    </v>
          </cell>
          <cell r="D4387" t="str">
            <v>CR</v>
          </cell>
          <cell r="E4387" t="str">
            <v>23,28</v>
          </cell>
        </row>
        <row r="4388">
          <cell r="A4388">
            <v>7098</v>
          </cell>
          <cell r="B4388" t="str">
            <v>TE PVC, ROSCAVEL, 90 GRAUS, 1/2",  AGUA FRIA PREDIAL</v>
          </cell>
          <cell r="C4388" t="str">
            <v xml:space="preserve">UN    </v>
          </cell>
          <cell r="D4388" t="str">
            <v>CR</v>
          </cell>
          <cell r="E4388" t="str">
            <v>3,24</v>
          </cell>
        </row>
        <row r="4389">
          <cell r="A4389">
            <v>7110</v>
          </cell>
          <cell r="B4389" t="str">
            <v>TE PVC, ROSCAVEL, 90 GRAUS, 2",  AGUA FRIA PREDIAL</v>
          </cell>
          <cell r="C4389" t="str">
            <v xml:space="preserve">UN    </v>
          </cell>
          <cell r="D4389" t="str">
            <v>CR</v>
          </cell>
          <cell r="E4389" t="str">
            <v>56,96</v>
          </cell>
        </row>
        <row r="4390">
          <cell r="A4390">
            <v>7123</v>
          </cell>
          <cell r="B4390" t="str">
            <v>TE PVC, ROSCAVEL, 90 GRAUS, 3/4", AGUA FRIA PREDIAL</v>
          </cell>
          <cell r="C4390" t="str">
            <v xml:space="preserve">UN    </v>
          </cell>
          <cell r="D4390" t="str">
            <v>CR</v>
          </cell>
          <cell r="E4390" t="str">
            <v>4,18</v>
          </cell>
        </row>
        <row r="4391">
          <cell r="A4391">
            <v>7121</v>
          </cell>
          <cell r="B4391" t="str">
            <v>TE PVC, SOLDAVEL, COM BUCHA DE LATAO NA BOLSA CENTRAL, 90 GRAUS, 20 MM X 1/2", PARA AGUA FRIA PREDIAL</v>
          </cell>
          <cell r="C4391" t="str">
            <v xml:space="preserve">UN    </v>
          </cell>
          <cell r="D4391" t="str">
            <v>CR</v>
          </cell>
          <cell r="E4391" t="str">
            <v>10,29</v>
          </cell>
        </row>
        <row r="4392">
          <cell r="A4392">
            <v>7137</v>
          </cell>
          <cell r="B4392" t="str">
            <v>TE PVC, SOLDAVEL, COM BUCHA DE LATAO NA BOLSA CENTRAL, 90 GRAUS, 25 MM X 1/2", PARA AGUA FRIA PREDIAL</v>
          </cell>
          <cell r="C4392" t="str">
            <v xml:space="preserve">UN    </v>
          </cell>
          <cell r="D4392" t="str">
            <v>CR</v>
          </cell>
          <cell r="E4392" t="str">
            <v>9,26</v>
          </cell>
        </row>
        <row r="4393">
          <cell r="A4393">
            <v>7122</v>
          </cell>
          <cell r="B4393" t="str">
            <v>TE PVC, SOLDAVEL, COM BUCHA DE LATAO NA BOLSA CENTRAL, 90 GRAUS, 25 MM X 3/4", PARA AGUA FRIA PREDIAL</v>
          </cell>
          <cell r="C4393" t="str">
            <v xml:space="preserve">UN    </v>
          </cell>
          <cell r="D4393" t="str">
            <v>CR</v>
          </cell>
          <cell r="E4393" t="str">
            <v>11,58</v>
          </cell>
        </row>
        <row r="4394">
          <cell r="A4394">
            <v>7114</v>
          </cell>
          <cell r="B4394" t="str">
            <v>TE PVC, SOLDAVEL, COM BUCHA DE LATAO NA BOLSA CENTRAL, 90 GRAUS, 32 MM X 3/4", PARA AGUA FRIA PREDIAL</v>
          </cell>
          <cell r="C4394" t="str">
            <v xml:space="preserve">UN    </v>
          </cell>
          <cell r="D4394" t="str">
            <v>CR</v>
          </cell>
          <cell r="E4394" t="str">
            <v>17,85</v>
          </cell>
        </row>
        <row r="4395">
          <cell r="A4395">
            <v>7109</v>
          </cell>
          <cell r="B4395" t="str">
            <v>TE PVC, SOLDAVEL, COM ROSCA NA BOLSA CENTRAL, 90 GRAUS, 20 MM X 1/2", PARA AGUA FRIA PREDIAL</v>
          </cell>
          <cell r="C4395" t="str">
            <v xml:space="preserve">UN    </v>
          </cell>
          <cell r="D4395" t="str">
            <v>CR</v>
          </cell>
          <cell r="E4395" t="str">
            <v>3,13</v>
          </cell>
        </row>
        <row r="4396">
          <cell r="A4396">
            <v>7135</v>
          </cell>
          <cell r="B4396" t="str">
            <v>TE PVC, SOLDAVEL, COM ROSCA NA BOLSA CENTRAL, 90 GRAUS, 25 MM X 1/2", PARA AGUA FRIA PREDIAL</v>
          </cell>
          <cell r="C4396" t="str">
            <v xml:space="preserve">UN    </v>
          </cell>
          <cell r="D4396" t="str">
            <v>CR</v>
          </cell>
          <cell r="E4396" t="str">
            <v>4,88</v>
          </cell>
        </row>
        <row r="4397">
          <cell r="A4397">
            <v>37947</v>
          </cell>
          <cell r="B4397" t="str">
            <v>TE PVC, SOLDAVEL, COM ROSCA NA BOLSA CENTRAL, 90 GRAUS, 25 MM X 3/4", PARA AGUA FRIA PREDIAL</v>
          </cell>
          <cell r="C4397" t="str">
            <v xml:space="preserve">UN    </v>
          </cell>
          <cell r="D4397" t="str">
            <v>CR</v>
          </cell>
          <cell r="E4397" t="str">
            <v>4,94</v>
          </cell>
        </row>
        <row r="4398">
          <cell r="A4398">
            <v>7103</v>
          </cell>
          <cell r="B4398" t="str">
            <v>TE PVC, SOLDAVEL, COM ROSCA NA BOLSA CENTRAL, 90 GRAUS, 32 MM X 3/4", PARA AGUA FRIA PREDIAL</v>
          </cell>
          <cell r="C4398" t="str">
            <v xml:space="preserve">UN    </v>
          </cell>
          <cell r="D4398" t="str">
            <v>CR</v>
          </cell>
          <cell r="E4398" t="str">
            <v>11,32</v>
          </cell>
        </row>
        <row r="4399">
          <cell r="A4399">
            <v>40419</v>
          </cell>
          <cell r="B4399" t="str">
            <v>TE RANHURADO EM FERRO FUNDIDO, DN 50 (2")</v>
          </cell>
          <cell r="C4399" t="str">
            <v xml:space="preserve">UN    </v>
          </cell>
          <cell r="D4399" t="str">
            <v>AS</v>
          </cell>
          <cell r="E4399" t="str">
            <v>36,85</v>
          </cell>
        </row>
        <row r="4400">
          <cell r="A4400">
            <v>40420</v>
          </cell>
          <cell r="B4400" t="str">
            <v>TE RANHURADO EM FERRO FUNDIDO, DN 65 (2 1/2")</v>
          </cell>
          <cell r="C4400" t="str">
            <v xml:space="preserve">UN    </v>
          </cell>
          <cell r="D4400" t="str">
            <v>AS</v>
          </cell>
          <cell r="E4400" t="str">
            <v>53,77</v>
          </cell>
        </row>
        <row r="4401">
          <cell r="A4401">
            <v>40421</v>
          </cell>
          <cell r="B4401" t="str">
            <v>TE RANHURADO EM FERRO FUNDIDO, DN 80 (3")</v>
          </cell>
          <cell r="C4401" t="str">
            <v xml:space="preserve">UN    </v>
          </cell>
          <cell r="D4401" t="str">
            <v>AS</v>
          </cell>
          <cell r="E4401" t="str">
            <v>57,24</v>
          </cell>
        </row>
        <row r="4402">
          <cell r="A4402">
            <v>7126</v>
          </cell>
          <cell r="B4402" t="str">
            <v>TE REDUCAO PVC, ROSCAVEL, 90 GRAUS,  1.1/2" X 3/4",  AGUA FRIA PREDIAL</v>
          </cell>
          <cell r="C4402" t="str">
            <v xml:space="preserve">UN    </v>
          </cell>
          <cell r="D4402" t="str">
            <v>CR</v>
          </cell>
          <cell r="E4402" t="str">
            <v>23,76</v>
          </cell>
        </row>
        <row r="4403">
          <cell r="A4403">
            <v>38905</v>
          </cell>
          <cell r="B4403" t="str">
            <v>TE ROSCA FEMEA, METALICO, PARA CONEXAO COM ANEL DESLIZANTE EM TUBO PEX, DN 16 MM X 1/2"</v>
          </cell>
          <cell r="C4403" t="str">
            <v xml:space="preserve">UN    </v>
          </cell>
          <cell r="D4403" t="str">
            <v>AS</v>
          </cell>
          <cell r="E4403" t="str">
            <v>18,57</v>
          </cell>
        </row>
        <row r="4404">
          <cell r="A4404">
            <v>38907</v>
          </cell>
          <cell r="B4404" t="str">
            <v>TE ROSCA FEMEA, METALICO, PARA CONEXAO COM ANEL DESLIZANTE EM TUBO PEX, DN 20 MM X 1/2"</v>
          </cell>
          <cell r="C4404" t="str">
            <v xml:space="preserve">UN    </v>
          </cell>
          <cell r="D4404" t="str">
            <v>AS</v>
          </cell>
          <cell r="E4404" t="str">
            <v>19,75</v>
          </cell>
        </row>
        <row r="4405">
          <cell r="A4405">
            <v>38908</v>
          </cell>
          <cell r="B4405" t="str">
            <v>TE ROSCA FEMEA, METALICO, PARA CONEXAO COM ANEL DESLIZANTE EM TUBO PEX, DN 20 MM X 3/4"</v>
          </cell>
          <cell r="C4405" t="str">
            <v xml:space="preserve">UN    </v>
          </cell>
          <cell r="D4405" t="str">
            <v>AS</v>
          </cell>
          <cell r="E4405" t="str">
            <v>22,23</v>
          </cell>
        </row>
        <row r="4406">
          <cell r="A4406">
            <v>38909</v>
          </cell>
          <cell r="B4406" t="str">
            <v>TE ROSCA FEMEA, METALICO, PARA CONEXAO COM ANEL DESLIZANTE EM TUBO PEX, DN 25 MM X 1/2"</v>
          </cell>
          <cell r="C4406" t="str">
            <v xml:space="preserve">UN    </v>
          </cell>
          <cell r="D4406" t="str">
            <v>AS</v>
          </cell>
          <cell r="E4406" t="str">
            <v>31,96</v>
          </cell>
        </row>
        <row r="4407">
          <cell r="A4407">
            <v>38910</v>
          </cell>
          <cell r="B4407" t="str">
            <v>TE ROSCA FEMEA, METALICO, PARA CONEXAO COM ANEL DESLIZANTE EM TUBO PEX, DN 25 MM X 3/4"</v>
          </cell>
          <cell r="C4407" t="str">
            <v xml:space="preserve">UN    </v>
          </cell>
          <cell r="D4407" t="str">
            <v>AS</v>
          </cell>
          <cell r="E4407" t="str">
            <v>34,51</v>
          </cell>
        </row>
        <row r="4408">
          <cell r="A4408">
            <v>38897</v>
          </cell>
          <cell r="B4408" t="str">
            <v>TE ROSCA MACHO, METALICO, PARA CONEXAO COM ANEL DESLIZANTE EM TUBO PEX, DN 16 MM X 1/2"</v>
          </cell>
          <cell r="C4408" t="str">
            <v xml:space="preserve">UN    </v>
          </cell>
          <cell r="D4408" t="str">
            <v>AS</v>
          </cell>
          <cell r="E4408" t="str">
            <v>18,64</v>
          </cell>
        </row>
        <row r="4409">
          <cell r="A4409">
            <v>38899</v>
          </cell>
          <cell r="B4409" t="str">
            <v>TE ROSCA MACHO, METALICO, PARA CONEXAO COM ANEL DESLIZANTE EM TUBO PEX, DN 20 MM X 1/2"</v>
          </cell>
          <cell r="C4409" t="str">
            <v xml:space="preserve">UN    </v>
          </cell>
          <cell r="D4409" t="str">
            <v>AS</v>
          </cell>
          <cell r="E4409" t="str">
            <v>20,97</v>
          </cell>
        </row>
        <row r="4410">
          <cell r="A4410">
            <v>38900</v>
          </cell>
          <cell r="B4410" t="str">
            <v>TE ROSCA MACHO, METALICO, PARA CONEXAO COM ANEL DESLIZANTE EM TUBO PEX, DN 20 MM X 3/4"</v>
          </cell>
          <cell r="C4410" t="str">
            <v xml:space="preserve">UN    </v>
          </cell>
          <cell r="D4410" t="str">
            <v>AS</v>
          </cell>
          <cell r="E4410" t="str">
            <v>21,86</v>
          </cell>
        </row>
        <row r="4411">
          <cell r="A4411">
            <v>38901</v>
          </cell>
          <cell r="B4411" t="str">
            <v>TE ROSCA MACHO, METALICO, PARA CONEXAO COM ANEL DESLIZANTE EM TUBO PEX, DN 25 MM X 3/4"</v>
          </cell>
          <cell r="C4411" t="str">
            <v xml:space="preserve">UN    </v>
          </cell>
          <cell r="D4411" t="str">
            <v>AS</v>
          </cell>
          <cell r="E4411" t="str">
            <v>35,77</v>
          </cell>
        </row>
        <row r="4412">
          <cell r="A4412">
            <v>38904</v>
          </cell>
          <cell r="B4412" t="str">
            <v>TE ROSCA MACHO, METALICO, PARA CONEXAO COM ANEL DESLIZANTE EM TUBO PEX, DN 32 MM X 1"</v>
          </cell>
          <cell r="C4412" t="str">
            <v xml:space="preserve">UN    </v>
          </cell>
          <cell r="D4412" t="str">
            <v>AS</v>
          </cell>
          <cell r="E4412" t="str">
            <v>58,10</v>
          </cell>
        </row>
        <row r="4413">
          <cell r="A4413">
            <v>38903</v>
          </cell>
          <cell r="B4413" t="str">
            <v>TE ROSCA MACHO, METALICO, PARA CONEXAO COM ANEL DESLIZANTE EM TUBO PEX, DN 32 MM X 3/4"</v>
          </cell>
          <cell r="C4413" t="str">
            <v xml:space="preserve">UN    </v>
          </cell>
          <cell r="D4413" t="str">
            <v>AS</v>
          </cell>
          <cell r="E4413" t="str">
            <v>57,74</v>
          </cell>
        </row>
        <row r="4414">
          <cell r="A4414">
            <v>7091</v>
          </cell>
          <cell r="B4414" t="str">
            <v>TE SANITARIO, PVC, DN 100 X 100 MM, SERIE NORMAL, PARA ESGOTO PREDIAL</v>
          </cell>
          <cell r="C4414" t="str">
            <v xml:space="preserve">UN    </v>
          </cell>
          <cell r="D4414" t="str">
            <v>CR</v>
          </cell>
          <cell r="E4414" t="str">
            <v>13,05</v>
          </cell>
        </row>
        <row r="4415">
          <cell r="A4415">
            <v>11655</v>
          </cell>
          <cell r="B4415" t="str">
            <v>TE SANITARIO, PVC, DN 100 X 50 MM, SERIE NORMAL, PARA ESGOTO PREDIAL</v>
          </cell>
          <cell r="C4415" t="str">
            <v xml:space="preserve">UN    </v>
          </cell>
          <cell r="D4415" t="str">
            <v>CR</v>
          </cell>
          <cell r="E4415" t="str">
            <v>12,46</v>
          </cell>
        </row>
        <row r="4416">
          <cell r="A4416">
            <v>11656</v>
          </cell>
          <cell r="B4416" t="str">
            <v>TE SANITARIO, PVC, DN 100 X 75 MM, SERIE NORMAL PARA ESGOTO PREDIAL</v>
          </cell>
          <cell r="C4416" t="str">
            <v xml:space="preserve">UN    </v>
          </cell>
          <cell r="D4416" t="str">
            <v>CR</v>
          </cell>
          <cell r="E4416" t="str">
            <v>13,03</v>
          </cell>
        </row>
        <row r="4417">
          <cell r="A4417">
            <v>37948</v>
          </cell>
          <cell r="B4417" t="str">
            <v>TE SANITARIO, PVC, DN 40 X 40 MM, SERIE NORMAL, PARA ESGOTO PREDIAL</v>
          </cell>
          <cell r="C4417" t="str">
            <v xml:space="preserve">UN    </v>
          </cell>
          <cell r="D4417" t="str">
            <v>CR</v>
          </cell>
          <cell r="E4417" t="str">
            <v>2,64</v>
          </cell>
        </row>
        <row r="4418">
          <cell r="A4418">
            <v>7097</v>
          </cell>
          <cell r="B4418" t="str">
            <v>TE SANITARIO, PVC, DN 50 X 50 MM, SERIE NORMAL, PARA ESGOTO PREDIAL</v>
          </cell>
          <cell r="C4418" t="str">
            <v xml:space="preserve">UN    </v>
          </cell>
          <cell r="D4418" t="str">
            <v>CR</v>
          </cell>
          <cell r="E4418" t="str">
            <v>5,79</v>
          </cell>
        </row>
        <row r="4419">
          <cell r="A4419">
            <v>11657</v>
          </cell>
          <cell r="B4419" t="str">
            <v>TE SANITARIO, PVC, DN 75 X 50 MM, SERIE NORMAL PARA ESGOTO PREDIAL</v>
          </cell>
          <cell r="C4419" t="str">
            <v xml:space="preserve">UN    </v>
          </cell>
          <cell r="D4419" t="str">
            <v>CR</v>
          </cell>
          <cell r="E4419" t="str">
            <v>11,36</v>
          </cell>
        </row>
        <row r="4420">
          <cell r="A4420">
            <v>11658</v>
          </cell>
          <cell r="B4420" t="str">
            <v>TE SANITARIO, PVC, DN 75 X 75 MM, SERIE NORMAL PARA ESGOTO PREDIAL</v>
          </cell>
          <cell r="C4420" t="str">
            <v xml:space="preserve">UN    </v>
          </cell>
          <cell r="D4420" t="str">
            <v>CR</v>
          </cell>
          <cell r="E4420" t="str">
            <v>11,57</v>
          </cell>
        </row>
        <row r="4421">
          <cell r="A4421">
            <v>7146</v>
          </cell>
          <cell r="B4421" t="str">
            <v>TE SOLDAVEL, PVC, 90 GRAUS, 110 MM, PARA AGUA FRIA PREDIAL (NBR 5648)</v>
          </cell>
          <cell r="C4421" t="str">
            <v xml:space="preserve">UN    </v>
          </cell>
          <cell r="D4421" t="str">
            <v>CR</v>
          </cell>
          <cell r="E4421" t="str">
            <v>176,39</v>
          </cell>
        </row>
        <row r="4422">
          <cell r="A4422">
            <v>7138</v>
          </cell>
          <cell r="B4422" t="str">
            <v>TE SOLDAVEL, PVC, 90 GRAUS, 20 MM, PARA AGUA FRIA PREDIAL (NBR 5648)</v>
          </cell>
          <cell r="C4422" t="str">
            <v xml:space="preserve">UN    </v>
          </cell>
          <cell r="D4422" t="str">
            <v>CR</v>
          </cell>
          <cell r="E4422" t="str">
            <v>1,00</v>
          </cell>
        </row>
        <row r="4423">
          <cell r="A4423">
            <v>7139</v>
          </cell>
          <cell r="B4423" t="str">
            <v>TE SOLDAVEL, PVC, 90 GRAUS, 25 MM, PARA AGUA FRIA PREDIAL (NBR 5648)</v>
          </cell>
          <cell r="C4423" t="str">
            <v xml:space="preserve">UN    </v>
          </cell>
          <cell r="D4423" t="str">
            <v>CR</v>
          </cell>
          <cell r="E4423" t="str">
            <v>1,31</v>
          </cell>
        </row>
        <row r="4424">
          <cell r="A4424">
            <v>7140</v>
          </cell>
          <cell r="B4424" t="str">
            <v>TE SOLDAVEL, PVC, 90 GRAUS, 32 MM, PARA AGUA FRIA PREDIAL (NBR 5648)</v>
          </cell>
          <cell r="C4424" t="str">
            <v xml:space="preserve">UN    </v>
          </cell>
          <cell r="D4424" t="str">
            <v>CR</v>
          </cell>
          <cell r="E4424" t="str">
            <v>4,35</v>
          </cell>
        </row>
        <row r="4425">
          <cell r="A4425">
            <v>7141</v>
          </cell>
          <cell r="B4425" t="str">
            <v>TE SOLDAVEL, PVC, 90 GRAUS, 40 MM, PARA AGUA FRIA PREDIAL (NBR 5648)</v>
          </cell>
          <cell r="C4425" t="str">
            <v xml:space="preserve">UN    </v>
          </cell>
          <cell r="D4425" t="str">
            <v>CR</v>
          </cell>
          <cell r="E4425" t="str">
            <v>9,52</v>
          </cell>
        </row>
        <row r="4426">
          <cell r="A4426">
            <v>7143</v>
          </cell>
          <cell r="B4426" t="str">
            <v>TE SOLDAVEL, PVC, 90 GRAUS, 60 MM, PARA AGUA FRIA PREDIAL (NBR 5648)</v>
          </cell>
          <cell r="C4426" t="str">
            <v xml:space="preserve">UN    </v>
          </cell>
          <cell r="D4426" t="str">
            <v>CR</v>
          </cell>
          <cell r="E4426" t="str">
            <v>31,70</v>
          </cell>
        </row>
        <row r="4427">
          <cell r="A4427">
            <v>7144</v>
          </cell>
          <cell r="B4427" t="str">
            <v>TE SOLDAVEL, PVC, 90 GRAUS, 75 MM, PARA AGUA FRIA PREDIAL (NBR 5648)</v>
          </cell>
          <cell r="C4427" t="str">
            <v xml:space="preserve">UN    </v>
          </cell>
          <cell r="D4427" t="str">
            <v>CR</v>
          </cell>
          <cell r="E4427" t="str">
            <v>63,42</v>
          </cell>
        </row>
        <row r="4428">
          <cell r="A4428">
            <v>7145</v>
          </cell>
          <cell r="B4428" t="str">
            <v>TE SOLDAVEL, PVC, 90 GRAUS, 85 MM, PARA AGUA FRIA PREDIAL (NBR 5648)</v>
          </cell>
          <cell r="C4428" t="str">
            <v xml:space="preserve">UN    </v>
          </cell>
          <cell r="D4428" t="str">
            <v>CR</v>
          </cell>
          <cell r="E4428" t="str">
            <v>104,01</v>
          </cell>
        </row>
        <row r="4429">
          <cell r="A4429">
            <v>7142</v>
          </cell>
          <cell r="B4429" t="str">
            <v>TE SOLDAVEL, PVC, 90 GRAUS,50 MM, PARA AGUA FRIA PREDIAL (NBR 5648)</v>
          </cell>
          <cell r="C4429" t="str">
            <v xml:space="preserve">UN    </v>
          </cell>
          <cell r="D4429" t="str">
            <v>CR</v>
          </cell>
          <cell r="E4429" t="str">
            <v>10,64</v>
          </cell>
        </row>
        <row r="4430">
          <cell r="A4430">
            <v>3593</v>
          </cell>
          <cell r="B4430" t="str">
            <v>TE 45 GRAUS DE FERRO GALVANIZADO, COM ROSCA BSP, DE 1 1/2"</v>
          </cell>
          <cell r="C4430" t="str">
            <v xml:space="preserve">UN    </v>
          </cell>
          <cell r="D4430" t="str">
            <v>CR</v>
          </cell>
          <cell r="E4430" t="str">
            <v>52,60</v>
          </cell>
        </row>
        <row r="4431">
          <cell r="A4431">
            <v>3588</v>
          </cell>
          <cell r="B4431" t="str">
            <v>TE 45 GRAUS DE FERRO GALVANIZADO, COM ROSCA BSP, DE 1 1/4"</v>
          </cell>
          <cell r="C4431" t="str">
            <v xml:space="preserve">UN    </v>
          </cell>
          <cell r="D4431" t="str">
            <v>CR</v>
          </cell>
          <cell r="E4431" t="str">
            <v>40,54</v>
          </cell>
        </row>
        <row r="4432">
          <cell r="A4432">
            <v>3585</v>
          </cell>
          <cell r="B4432" t="str">
            <v>TE 45 GRAUS DE FERRO GALVANIZADO, COM ROSCA BSP, DE 1/2"</v>
          </cell>
          <cell r="C4432" t="str">
            <v xml:space="preserve">UN    </v>
          </cell>
          <cell r="D4432" t="str">
            <v>CR</v>
          </cell>
          <cell r="E4432" t="str">
            <v>12,52</v>
          </cell>
        </row>
        <row r="4433">
          <cell r="A4433">
            <v>3587</v>
          </cell>
          <cell r="B4433" t="str">
            <v>TE 45 GRAUS DE FERRO GALVANIZADO, COM ROSCA BSP, DE 1"</v>
          </cell>
          <cell r="C4433" t="str">
            <v xml:space="preserve">UN    </v>
          </cell>
          <cell r="D4433" t="str">
            <v>CR</v>
          </cell>
          <cell r="E4433" t="str">
            <v>25,15</v>
          </cell>
        </row>
        <row r="4434">
          <cell r="A4434">
            <v>3590</v>
          </cell>
          <cell r="B4434" t="str">
            <v>TE 45 GRAUS DE FERRO GALVANIZADO, COM ROSCA BSP, DE 2 1/2"</v>
          </cell>
          <cell r="C4434" t="str">
            <v xml:space="preserve">UN    </v>
          </cell>
          <cell r="D4434" t="str">
            <v>CR</v>
          </cell>
          <cell r="E4434" t="str">
            <v>149,34</v>
          </cell>
        </row>
        <row r="4435">
          <cell r="A4435">
            <v>3589</v>
          </cell>
          <cell r="B4435" t="str">
            <v>TE 45 GRAUS DE FERRO GALVANIZADO, COM ROSCA BSP, DE 2"</v>
          </cell>
          <cell r="C4435" t="str">
            <v xml:space="preserve">UN    </v>
          </cell>
          <cell r="D4435" t="str">
            <v>CR</v>
          </cell>
          <cell r="E4435" t="str">
            <v>80,16</v>
          </cell>
        </row>
        <row r="4436">
          <cell r="A4436">
            <v>3586</v>
          </cell>
          <cell r="B4436" t="str">
            <v>TE 45 GRAUS DE FERRO GALVANIZADO, COM ROSCA BSP, DE 3/4"</v>
          </cell>
          <cell r="C4436" t="str">
            <v xml:space="preserve">UN    </v>
          </cell>
          <cell r="D4436" t="str">
            <v>CR</v>
          </cell>
          <cell r="E4436" t="str">
            <v>16,40</v>
          </cell>
        </row>
        <row r="4437">
          <cell r="A4437">
            <v>3592</v>
          </cell>
          <cell r="B4437" t="str">
            <v>TE 45 GRAUS DE FERRO GALVANIZADO, COM ROSCA BSP, DE 3"</v>
          </cell>
          <cell r="C4437" t="str">
            <v xml:space="preserve">UN    </v>
          </cell>
          <cell r="D4437" t="str">
            <v>CR</v>
          </cell>
          <cell r="E4437" t="str">
            <v>236,06</v>
          </cell>
        </row>
        <row r="4438">
          <cell r="A4438">
            <v>3591</v>
          </cell>
          <cell r="B4438" t="str">
            <v>TE 45 GRAUS DE FERRO GALVANIZADO, COM ROSCA BSP, DE 4"</v>
          </cell>
          <cell r="C4438" t="str">
            <v xml:space="preserve">UN    </v>
          </cell>
          <cell r="D4438" t="str">
            <v>CR</v>
          </cell>
          <cell r="E4438" t="str">
            <v>378,42</v>
          </cell>
        </row>
        <row r="4439">
          <cell r="A4439">
            <v>40396</v>
          </cell>
          <cell r="B4439" t="str">
            <v>TE 90 GRAUS EM ACO CARBONO, SOLDAVEL, PRESSAO 3.000 LBS, DN 1 1/2"</v>
          </cell>
          <cell r="C4439" t="str">
            <v xml:space="preserve">UN    </v>
          </cell>
          <cell r="D4439" t="str">
            <v>AS</v>
          </cell>
          <cell r="E4439" t="str">
            <v>87,16</v>
          </cell>
        </row>
        <row r="4440">
          <cell r="A4440">
            <v>40395</v>
          </cell>
          <cell r="B4440" t="str">
            <v>TE 90 GRAUS EM ACO CARBONO, SOLDAVEL, PRESSAO 3.000 LBS, DN 1 1/4"</v>
          </cell>
          <cell r="C4440" t="str">
            <v xml:space="preserve">UN    </v>
          </cell>
          <cell r="D4440" t="str">
            <v>AS</v>
          </cell>
          <cell r="E4440" t="str">
            <v>66,89</v>
          </cell>
        </row>
        <row r="4441">
          <cell r="A4441">
            <v>40392</v>
          </cell>
          <cell r="B4441" t="str">
            <v>TE 90 GRAUS EM ACO CARBONO, SOLDAVEL, PRESSAO 3.000 LBS, DN 1/2"</v>
          </cell>
          <cell r="C4441" t="str">
            <v xml:space="preserve">UN    </v>
          </cell>
          <cell r="D4441" t="str">
            <v>AS</v>
          </cell>
          <cell r="E4441" t="str">
            <v>21,52</v>
          </cell>
        </row>
        <row r="4442">
          <cell r="A4442">
            <v>40394</v>
          </cell>
          <cell r="B4442" t="str">
            <v>TE 90 GRAUS EM ACO CARBONO, SOLDAVEL, PRESSAO 3.000 LBS, DN 1"</v>
          </cell>
          <cell r="C4442" t="str">
            <v xml:space="preserve">UN    </v>
          </cell>
          <cell r="D4442" t="str">
            <v>AS</v>
          </cell>
          <cell r="E4442" t="str">
            <v>43,55</v>
          </cell>
        </row>
        <row r="4443">
          <cell r="A4443">
            <v>40398</v>
          </cell>
          <cell r="B4443" t="str">
            <v>TE 90 GRAUS EM ACO CARBONO, SOLDAVEL, PRESSAO 3.000 LBS, DN 2 1/2"</v>
          </cell>
          <cell r="C4443" t="str">
            <v xml:space="preserve">UN    </v>
          </cell>
          <cell r="D4443" t="str">
            <v>AS</v>
          </cell>
          <cell r="E4443" t="str">
            <v>279,62</v>
          </cell>
        </row>
        <row r="4444">
          <cell r="A4444">
            <v>40397</v>
          </cell>
          <cell r="B4444" t="str">
            <v>TE 90 GRAUS EM ACO CARBONO, SOLDAVEL, PRESSAO 3.000 LBS, DN 2"</v>
          </cell>
          <cell r="C4444" t="str">
            <v xml:space="preserve">UN    </v>
          </cell>
          <cell r="D4444" t="str">
            <v>AS</v>
          </cell>
          <cell r="E4444" t="str">
            <v>143,20</v>
          </cell>
        </row>
        <row r="4445">
          <cell r="A4445">
            <v>40393</v>
          </cell>
          <cell r="B4445" t="str">
            <v>TE 90 GRAUS EM ACO CARBONO, SOLDAVEL, PRESSAO 3.000 LBS, DN 3/4"</v>
          </cell>
          <cell r="C4445" t="str">
            <v xml:space="preserve">UN    </v>
          </cell>
          <cell r="D4445" t="str">
            <v>AS</v>
          </cell>
          <cell r="E4445" t="str">
            <v>27,72</v>
          </cell>
        </row>
        <row r="4446">
          <cell r="A4446">
            <v>40399</v>
          </cell>
          <cell r="B4446" t="str">
            <v>TE 90 GRAUS EM ACO CARBONO, SOLDAVEL, PRESSAO 3.000 LBS, DN 3"</v>
          </cell>
          <cell r="C4446" t="str">
            <v xml:space="preserve">UN    </v>
          </cell>
          <cell r="D4446" t="str">
            <v>AS</v>
          </cell>
          <cell r="E4446" t="str">
            <v>457,45</v>
          </cell>
        </row>
        <row r="4447">
          <cell r="A4447">
            <v>39322</v>
          </cell>
          <cell r="B4447" t="str">
            <v>TE, PLASTICO, DN 16 MM, PARA CONEXAO COM CRIMPAGEM EM TUBO PEX</v>
          </cell>
          <cell r="C4447" t="str">
            <v xml:space="preserve">UN    </v>
          </cell>
          <cell r="D4447" t="str">
            <v>AS</v>
          </cell>
          <cell r="E4447" t="str">
            <v>22,52</v>
          </cell>
        </row>
        <row r="4448">
          <cell r="A4448">
            <v>39289</v>
          </cell>
          <cell r="B4448" t="str">
            <v>TE, PLASTICO, DN 20 MM, PARA CONEXAO COM CRIMPAGEM EM TUBO PEX</v>
          </cell>
          <cell r="C4448" t="str">
            <v xml:space="preserve">UN    </v>
          </cell>
          <cell r="D4448" t="str">
            <v>AS</v>
          </cell>
          <cell r="E4448" t="str">
            <v>26,98</v>
          </cell>
        </row>
        <row r="4449">
          <cell r="A4449">
            <v>39290</v>
          </cell>
          <cell r="B4449" t="str">
            <v>TE, PLASTICO, DN 25 MM, PARA CONEXAO COM CRIMPAGEM EM TUBO PEX</v>
          </cell>
          <cell r="C4449" t="str">
            <v xml:space="preserve">UN    </v>
          </cell>
          <cell r="D4449" t="str">
            <v>AS</v>
          </cell>
          <cell r="E4449" t="str">
            <v>45,79</v>
          </cell>
        </row>
        <row r="4450">
          <cell r="A4450">
            <v>39291</v>
          </cell>
          <cell r="B4450" t="str">
            <v>TE, PLASTICO, DN 32 MM, PARA CONEXAO COM CRIMPAGEM EM TUBO PEX</v>
          </cell>
          <cell r="C4450" t="str">
            <v xml:space="preserve">UN    </v>
          </cell>
          <cell r="D4450" t="str">
            <v>AS</v>
          </cell>
          <cell r="E4450" t="str">
            <v>68,56</v>
          </cell>
        </row>
        <row r="4451">
          <cell r="A4451">
            <v>20174</v>
          </cell>
          <cell r="B4451" t="str">
            <v>TE, PVC LEVE, CURTO, 90 GRAUS, 150 MM, PARA ESGOTO</v>
          </cell>
          <cell r="C4451" t="str">
            <v xml:space="preserve">UN    </v>
          </cell>
          <cell r="D4451" t="str">
            <v>CR</v>
          </cell>
          <cell r="E4451" t="str">
            <v>31,79</v>
          </cell>
        </row>
        <row r="4452">
          <cell r="A4452">
            <v>41892</v>
          </cell>
          <cell r="B4452" t="str">
            <v>TE, PVC PBA, BBB, 90 GRAUS, DN 100 / DE 110 MM, PARA REDE  AGUA (NBR 10351)</v>
          </cell>
          <cell r="C4452" t="str">
            <v xml:space="preserve">UN    </v>
          </cell>
          <cell r="D4452" t="str">
            <v>AS</v>
          </cell>
          <cell r="E4452" t="str">
            <v>114,60</v>
          </cell>
        </row>
        <row r="4453">
          <cell r="A4453">
            <v>7048</v>
          </cell>
          <cell r="B4453" t="str">
            <v>TE, PVC PBA, BBB, 90 GRAUS, DN 50 / DE 60 MM, PARA REDE AGUA (NBR 10351)</v>
          </cell>
          <cell r="C4453" t="str">
            <v xml:space="preserve">UN    </v>
          </cell>
          <cell r="D4453" t="str">
            <v>AS</v>
          </cell>
          <cell r="E4453" t="str">
            <v>24,73</v>
          </cell>
        </row>
        <row r="4454">
          <cell r="A4454">
            <v>7088</v>
          </cell>
          <cell r="B4454" t="str">
            <v>TE, PVC PBA, BBB, 90 GRAUS, DN 75 / DE 85 MM, PARA REDE AGUA (NBR 10351)</v>
          </cell>
          <cell r="C4454" t="str">
            <v xml:space="preserve">UN    </v>
          </cell>
          <cell r="D4454" t="str">
            <v>AS</v>
          </cell>
          <cell r="E4454" t="str">
            <v>54,09</v>
          </cell>
        </row>
        <row r="4455">
          <cell r="A4455">
            <v>20179</v>
          </cell>
          <cell r="B4455" t="str">
            <v>TE, PVC, SERIE R, 100 X 100 MM, PARA ESGOTO OU AGUAS PLUVIAIS PREDIAIS</v>
          </cell>
          <cell r="C4455" t="str">
            <v xml:space="preserve">UN    </v>
          </cell>
          <cell r="D4455" t="str">
            <v>CR</v>
          </cell>
          <cell r="E4455" t="str">
            <v>42,80</v>
          </cell>
        </row>
        <row r="4456">
          <cell r="A4456">
            <v>20178</v>
          </cell>
          <cell r="B4456" t="str">
            <v>TE, PVC, SERIE R, 100 X 75 MM, PARA ESGOTO OU AGUAS PLUVIAIS PREDIAIS</v>
          </cell>
          <cell r="C4456" t="str">
            <v xml:space="preserve">UN    </v>
          </cell>
          <cell r="D4456" t="str">
            <v>CR</v>
          </cell>
          <cell r="E4456" t="str">
            <v>37,82</v>
          </cell>
        </row>
        <row r="4457">
          <cell r="A4457">
            <v>20180</v>
          </cell>
          <cell r="B4457" t="str">
            <v>TE, PVC, SERIE R, 150 X 100 MM, PARA ESGOTO OU AGUAS PLUVIAIS PREDIAIS</v>
          </cell>
          <cell r="C4457" t="str">
            <v xml:space="preserve">UN    </v>
          </cell>
          <cell r="D4457" t="str">
            <v>CR</v>
          </cell>
          <cell r="E4457" t="str">
            <v>69,51</v>
          </cell>
        </row>
        <row r="4458">
          <cell r="A4458">
            <v>20181</v>
          </cell>
          <cell r="B4458" t="str">
            <v>TE, PVC, SERIE R, 150 X 150 MM, PARA ESGOTO OU AGUAS PLUVIAIS PREDIAIS</v>
          </cell>
          <cell r="C4458" t="str">
            <v xml:space="preserve">UN    </v>
          </cell>
          <cell r="D4458" t="str">
            <v>CR</v>
          </cell>
          <cell r="E4458" t="str">
            <v>103,11</v>
          </cell>
        </row>
        <row r="4459">
          <cell r="A4459">
            <v>20177</v>
          </cell>
          <cell r="B4459" t="str">
            <v>TE, PVC, SERIE R, 75 X 75 MM, PARA ESGOTO OU AGUAS PLUVIAIS PREDIAIS</v>
          </cell>
          <cell r="C4459" t="str">
            <v xml:space="preserve">UN    </v>
          </cell>
          <cell r="D4459" t="str">
            <v>CR</v>
          </cell>
          <cell r="E4459" t="str">
            <v>24,79</v>
          </cell>
        </row>
        <row r="4460">
          <cell r="A4460">
            <v>7082</v>
          </cell>
          <cell r="B4460" t="str">
            <v>TE, PVC, 90 GRAUS, BBB, JE, DN 100 MM, PARA REDE COLETORA ESGOTO (NBR 10569)</v>
          </cell>
          <cell r="C4460" t="str">
            <v xml:space="preserve">UN    </v>
          </cell>
          <cell r="D4460" t="str">
            <v>AS</v>
          </cell>
          <cell r="E4460" t="str">
            <v>62,81</v>
          </cell>
        </row>
        <row r="4461">
          <cell r="A4461">
            <v>42707</v>
          </cell>
          <cell r="B4461" t="str">
            <v>TE, PVC, 90 GRAUS, BBB, JE, DN 100 MM, PARA TUBO CORRUGADO E/OU LISO, REDE COLETORA ESGOTO (NBR 10569</v>
          </cell>
          <cell r="C4461" t="str">
            <v xml:space="preserve">UN    </v>
          </cell>
          <cell r="D4461" t="str">
            <v>AS</v>
          </cell>
          <cell r="E4461" t="str">
            <v>170,56</v>
          </cell>
        </row>
        <row r="4462">
          <cell r="A4462">
            <v>7069</v>
          </cell>
          <cell r="B4462" t="str">
            <v>TE, PVC, 90 GRAUS, BBB, JE, DN 150 MM, PARA REDE COLETORA ESGOTO (NBR 10569)</v>
          </cell>
          <cell r="C4462" t="str">
            <v xml:space="preserve">UN    </v>
          </cell>
          <cell r="D4462" t="str">
            <v>AS</v>
          </cell>
          <cell r="E4462" t="str">
            <v>139,39</v>
          </cell>
        </row>
        <row r="4463">
          <cell r="A4463">
            <v>42708</v>
          </cell>
          <cell r="B4463" t="str">
            <v>TE, PVC, 90 GRAUS, BBB, JE, DN 150 MM, PARA TUBO CORRUGADO E/OU LISO, REDE COLETORA ESGOTO (NBR 10569)</v>
          </cell>
          <cell r="C4463" t="str">
            <v xml:space="preserve">UN    </v>
          </cell>
          <cell r="D4463" t="str">
            <v>AS</v>
          </cell>
          <cell r="E4463" t="str">
            <v>447,68</v>
          </cell>
        </row>
        <row r="4464">
          <cell r="A4464">
            <v>7070</v>
          </cell>
          <cell r="B4464" t="str">
            <v>TE, PVC, 90 GRAUS, BBB, JE, DN 200 MM, PARA REDE COLETORA ESGOTO (NBR 10569)</v>
          </cell>
          <cell r="C4464" t="str">
            <v xml:space="preserve">UN    </v>
          </cell>
          <cell r="D4464" t="str">
            <v>AS</v>
          </cell>
          <cell r="E4464" t="str">
            <v>199,60</v>
          </cell>
        </row>
        <row r="4465">
          <cell r="A4465">
            <v>42709</v>
          </cell>
          <cell r="B4465" t="str">
            <v>TE, PVC, 90 GRAUS, BBB, JE, DN 200 MM, PARA TUBO CORRUGADO E/OU LISO, REDE COLETORA ESGOTO (NBR 10569)</v>
          </cell>
          <cell r="C4465" t="str">
            <v xml:space="preserve">UN    </v>
          </cell>
          <cell r="D4465" t="str">
            <v>AS</v>
          </cell>
          <cell r="E4465" t="str">
            <v>669,53</v>
          </cell>
        </row>
        <row r="4466">
          <cell r="A4466">
            <v>42710</v>
          </cell>
          <cell r="B4466" t="str">
            <v>TE, PVC, 90 GRAUS, BBB, JE, DN 250 MM, PARA TUBO CORRUGADO E/OU LISO, REDE COLETORA ESGOTO (NBR 10569)</v>
          </cell>
          <cell r="C4466" t="str">
            <v xml:space="preserve">UN    </v>
          </cell>
          <cell r="D4466" t="str">
            <v>AS</v>
          </cell>
          <cell r="E4466" t="str">
            <v>1.924,57</v>
          </cell>
        </row>
        <row r="4467">
          <cell r="A4467">
            <v>42716</v>
          </cell>
          <cell r="B4467" t="str">
            <v>TE, PVC, 90 GRAUS, BBB, JE, DN 300 MM, PARA TUBO CORRUGADO E/OU LISO, REDE COLETORA ESGOTO (NBR 10569)</v>
          </cell>
          <cell r="C4467" t="str">
            <v xml:space="preserve">UN    </v>
          </cell>
          <cell r="D4467" t="str">
            <v>AS</v>
          </cell>
          <cell r="E4467" t="str">
            <v>2.395,45</v>
          </cell>
        </row>
        <row r="4468">
          <cell r="A4468">
            <v>20172</v>
          </cell>
          <cell r="B4468" t="str">
            <v>TE, PVC, 90 GRAUS, BBP, JE, DN 100 MM, PARA REDE COLETORA ESGOTO (NBR 10569)</v>
          </cell>
          <cell r="C4468" t="str">
            <v xml:space="preserve">UN    </v>
          </cell>
          <cell r="D4468" t="str">
            <v>AS</v>
          </cell>
          <cell r="E4468" t="str">
            <v>46,06</v>
          </cell>
        </row>
        <row r="4469">
          <cell r="A4469">
            <v>40945</v>
          </cell>
          <cell r="B4469" t="str">
            <v>TECNICO DE EDIFICACOES</v>
          </cell>
          <cell r="C4469" t="str">
            <v xml:space="preserve">H     </v>
          </cell>
          <cell r="D4469" t="str">
            <v>CR</v>
          </cell>
          <cell r="E4469" t="str">
            <v>16,74</v>
          </cell>
        </row>
        <row r="4470">
          <cell r="A4470">
            <v>40946</v>
          </cell>
          <cell r="B4470" t="str">
            <v>TECNICO DE EDIFICACOES (MENSALISTA)</v>
          </cell>
          <cell r="C4470" t="str">
            <v xml:space="preserve">MES   </v>
          </cell>
          <cell r="D4470" t="str">
            <v>CR</v>
          </cell>
          <cell r="E4470" t="str">
            <v>2.951,47</v>
          </cell>
        </row>
        <row r="4471">
          <cell r="A4471">
            <v>7153</v>
          </cell>
          <cell r="B4471" t="str">
            <v>TECNICO EM LABORATORIO E CAMPO DE CONSTRUCAO CIVIL</v>
          </cell>
          <cell r="C4471" t="str">
            <v xml:space="preserve">H     </v>
          </cell>
          <cell r="D4471" t="str">
            <v>CR</v>
          </cell>
          <cell r="E4471" t="str">
            <v>24,26</v>
          </cell>
        </row>
        <row r="4472">
          <cell r="A4472">
            <v>41089</v>
          </cell>
          <cell r="B4472" t="str">
            <v>TECNICO EM LABORATORIO E CAMPO DE CONSTRUCAO CIVIL (MENSALISTA)</v>
          </cell>
          <cell r="C4472" t="str">
            <v xml:space="preserve">MES   </v>
          </cell>
          <cell r="D4472" t="str">
            <v>CR</v>
          </cell>
          <cell r="E4472" t="str">
            <v>4.274,53</v>
          </cell>
        </row>
        <row r="4473">
          <cell r="A4473">
            <v>40943</v>
          </cell>
          <cell r="B4473" t="str">
            <v>TECNICO EM SEGURANCA DO TRABALHO</v>
          </cell>
          <cell r="C4473" t="str">
            <v xml:space="preserve">H     </v>
          </cell>
          <cell r="D4473" t="str">
            <v>CR</v>
          </cell>
          <cell r="E4473" t="str">
            <v>21,41</v>
          </cell>
        </row>
        <row r="4474">
          <cell r="A4474">
            <v>40944</v>
          </cell>
          <cell r="B4474" t="str">
            <v>TECNICO EM SEGURANCA DO TRABALHO (MENSALISTA)</v>
          </cell>
          <cell r="C4474" t="str">
            <v xml:space="preserve">MES   </v>
          </cell>
          <cell r="D4474" t="str">
            <v>CR</v>
          </cell>
          <cell r="E4474" t="str">
            <v>3.772,62</v>
          </cell>
        </row>
        <row r="4475">
          <cell r="A4475">
            <v>6175</v>
          </cell>
          <cell r="B4475" t="str">
            <v>TECNICO EM SONDAGEM</v>
          </cell>
          <cell r="C4475" t="str">
            <v xml:space="preserve">H     </v>
          </cell>
          <cell r="D4475" t="str">
            <v>CR</v>
          </cell>
          <cell r="E4475" t="str">
            <v>25,08</v>
          </cell>
        </row>
        <row r="4476">
          <cell r="A4476">
            <v>41092</v>
          </cell>
          <cell r="B4476" t="str">
            <v>TECNICO EM SONDAGEM (MENSALISTA)</v>
          </cell>
          <cell r="C4476" t="str">
            <v xml:space="preserve">MES   </v>
          </cell>
          <cell r="D4476" t="str">
            <v>CR</v>
          </cell>
          <cell r="E4476" t="str">
            <v>4.419,43</v>
          </cell>
        </row>
        <row r="4477">
          <cell r="A4477">
            <v>37712</v>
          </cell>
          <cell r="B4477" t="str">
            <v>TELA ARAME GALVANIZADO REVESTIDO COM POLIMERO, MALHA HEXAGONAL DUPLA TORCAO, 8 X 10 CM (ZN/AL REVESTIDO COM POLIMERO), FIO *2,4* MM</v>
          </cell>
          <cell r="C4477" t="str">
            <v xml:space="preserve">M2    </v>
          </cell>
          <cell r="D4477" t="str">
            <v>AS</v>
          </cell>
          <cell r="E4477" t="str">
            <v>61,49</v>
          </cell>
        </row>
        <row r="4478">
          <cell r="A4478">
            <v>34547</v>
          </cell>
          <cell r="B4478" t="str">
            <v>TELA DE ACO SOLDADA GALVANIZADA/ZINCADA PARA ALVENARIA, FIO  D = *1,20 A 1,70* MM, MALHA 15 X 15 MM, (C X L) *50 X 12* CM</v>
          </cell>
          <cell r="C4478" t="str">
            <v xml:space="preserve">M     </v>
          </cell>
          <cell r="D4478" t="str">
            <v>CR</v>
          </cell>
          <cell r="E4478" t="str">
            <v>2,78</v>
          </cell>
        </row>
        <row r="4479">
          <cell r="A4479">
            <v>34548</v>
          </cell>
          <cell r="B4479" t="str">
            <v>TELA DE ACO SOLDADA GALVANIZADA/ZINCADA PARA ALVENARIA, FIO  D = *1,20 A 1,70* MM, MALHA 15 X 15 MM, (C X L) *50 X 17,5* CM</v>
          </cell>
          <cell r="C4479" t="str">
            <v xml:space="preserve">M     </v>
          </cell>
          <cell r="D4479" t="str">
            <v>CR</v>
          </cell>
          <cell r="E4479" t="str">
            <v>4,56</v>
          </cell>
        </row>
        <row r="4480">
          <cell r="A4480">
            <v>34558</v>
          </cell>
          <cell r="B4480" t="str">
            <v>TELA DE ACO SOLDADA GALVANIZADA/ZINCADA PARA ALVENARIA, FIO D = *1,20 A 1,70* MM, MALHA 15 X 15 MM, (C X L) *50 X 10,5* CM</v>
          </cell>
          <cell r="C4480" t="str">
            <v xml:space="preserve">M     </v>
          </cell>
          <cell r="D4480" t="str">
            <v>CR</v>
          </cell>
          <cell r="E4480" t="str">
            <v>2,26</v>
          </cell>
        </row>
        <row r="4481">
          <cell r="A4481">
            <v>34550</v>
          </cell>
          <cell r="B4481" t="str">
            <v>TELA DE ACO SOLDADA GALVANIZADA/ZINCADA PARA ALVENARIA, FIO D = *1,20 A 1,70* MM, MALHA 15 X 15 MM, (C X L) *50 X 6* CM</v>
          </cell>
          <cell r="C4481" t="str">
            <v xml:space="preserve">M     </v>
          </cell>
          <cell r="D4481" t="str">
            <v>CR</v>
          </cell>
          <cell r="E4481" t="str">
            <v>1,20</v>
          </cell>
        </row>
        <row r="4482">
          <cell r="A4482">
            <v>34557</v>
          </cell>
          <cell r="B4482" t="str">
            <v>TELA DE ACO SOLDADA GALVANIZADA/ZINCADA PARA ALVENARIA, FIO D = *1,20 A 1,70* MM, MALHA 15 X 15 MM, (C X L) *50 X 7,5* CM</v>
          </cell>
          <cell r="C4482" t="str">
            <v xml:space="preserve">M     </v>
          </cell>
          <cell r="D4482" t="str">
            <v>CR</v>
          </cell>
          <cell r="E4482" t="str">
            <v>1,76</v>
          </cell>
        </row>
        <row r="4483">
          <cell r="A4483">
            <v>37411</v>
          </cell>
          <cell r="B4483" t="str">
            <v>TELA DE ACO SOLDADA GALVANIZADA/ZINCADA PARA ALVENARIA, FIO D = *1,24 MM, MALHA 25 X 25 MM</v>
          </cell>
          <cell r="C4483" t="str">
            <v xml:space="preserve">M2    </v>
          </cell>
          <cell r="D4483" t="str">
            <v>CR</v>
          </cell>
          <cell r="E4483" t="str">
            <v>12,88</v>
          </cell>
        </row>
        <row r="4484">
          <cell r="A4484">
            <v>39508</v>
          </cell>
          <cell r="B4484" t="str">
            <v>TELA DE ACO SOLDADA NERVURADA, CA-60, L-159, (1,69 KG/M2), DIAMETRO DO FIO = 4,5 MM, LARGURA = 2,45 M, ESPACAMENTO DA MALHA = 30 X 10 CM</v>
          </cell>
          <cell r="C4484" t="str">
            <v xml:space="preserve">M2    </v>
          </cell>
          <cell r="D4484" t="str">
            <v>CR</v>
          </cell>
          <cell r="E4484" t="str">
            <v>7,23</v>
          </cell>
        </row>
        <row r="4485">
          <cell r="A4485">
            <v>39507</v>
          </cell>
          <cell r="B4485" t="str">
            <v>TELA DE ACO SOLDADA NERVURADA, CA-60, Q-113, (1,8 KG/M2), DIAMETRO DO FIO = 3,8 MM, LARGURA = 2,45 M, ESPACAMENTO DA MALHA = 10 X 10 CM</v>
          </cell>
          <cell r="C4485" t="str">
            <v xml:space="preserve">M2    </v>
          </cell>
          <cell r="D4485" t="str">
            <v>CR</v>
          </cell>
          <cell r="E4485" t="str">
            <v>10,79</v>
          </cell>
        </row>
        <row r="4486">
          <cell r="A4486">
            <v>7155</v>
          </cell>
          <cell r="B4486" t="str">
            <v>TELA DE ACO SOLDADA NERVURADA, CA-60, Q-138, (2,20 KG/M2), DIAMETRO DO FIO = 4,2 MM, LARGURA = 2,45 M, ESPACAMENTO DA MALHA = 10  X 10 CM</v>
          </cell>
          <cell r="C4486" t="str">
            <v xml:space="preserve">M2    </v>
          </cell>
          <cell r="D4486" t="str">
            <v>CR</v>
          </cell>
          <cell r="E4486" t="str">
            <v>13,85</v>
          </cell>
        </row>
        <row r="4487">
          <cell r="A4487">
            <v>42406</v>
          </cell>
          <cell r="B4487" t="str">
            <v>TELA DE ACO SOLDADA NERVURADA, CA-60, Q-159, (2,52 KG/M2), DIAMETRO DO FIO = 4,5 MM, LARGURA =  2,45 M, ESPACAMENTO DA MALHA = 10 X 10 CM</v>
          </cell>
          <cell r="C4487" t="str">
            <v xml:space="preserve">M2    </v>
          </cell>
          <cell r="D4487" t="str">
            <v>CR</v>
          </cell>
          <cell r="E4487" t="str">
            <v>15,88</v>
          </cell>
        </row>
        <row r="4488">
          <cell r="A4488">
            <v>7156</v>
          </cell>
          <cell r="B4488" t="str">
            <v>TELA DE ACO SOLDADA NERVURADA, CA-60, Q-196, (3,11 KG/M2), DIAMETRO DO FIO = 5,0 MM, LARGURA = 2,45 M, ESPACAMENTO DA MALHA = 10 X 10 CM</v>
          </cell>
          <cell r="C4488" t="str">
            <v xml:space="preserve">M2    </v>
          </cell>
          <cell r="D4488" t="str">
            <v xml:space="preserve">C </v>
          </cell>
          <cell r="E4488" t="str">
            <v>19,88</v>
          </cell>
        </row>
        <row r="4489">
          <cell r="A4489">
            <v>43127</v>
          </cell>
          <cell r="B4489" t="str">
            <v>TELA DE ACO SOLDADA NERVURADA, CA-60, Q-283 (4,48 KG/M2), DIAMETRO DO FIO = 6,0 MM, LARGURA = 2,45 X 6,00 M DE COMPRIMENTO, ESPACAMENTO DA MALHA = 10 X 10 CM</v>
          </cell>
          <cell r="C4489" t="str">
            <v xml:space="preserve">M2    </v>
          </cell>
          <cell r="D4489" t="str">
            <v>CR</v>
          </cell>
          <cell r="E4489" t="str">
            <v>28,45</v>
          </cell>
        </row>
        <row r="4490">
          <cell r="A4490">
            <v>10917</v>
          </cell>
          <cell r="B4490" t="str">
            <v>TELA DE ACO SOLDADA NERVURADA, CA-60, Q-61, (0,97 KG/M2), DIAMETRO DO FIO = 3,4 MM, LARGURA = 2,45 M, ESPACAMENTO DA MALHA = 15 X 15 CM</v>
          </cell>
          <cell r="C4490" t="str">
            <v xml:space="preserve">M2    </v>
          </cell>
          <cell r="D4490" t="str">
            <v>CR</v>
          </cell>
          <cell r="E4490" t="str">
            <v>6,00</v>
          </cell>
        </row>
        <row r="4491">
          <cell r="A4491">
            <v>21141</v>
          </cell>
          <cell r="B4491" t="str">
            <v>TELA DE ACO SOLDADA NERVURADA, CA-60, Q-92, (1,48 KG/M2), DIAMETRO DO FIO = 4,2 MM, LARGURA = 2,45 X 60 M DE COMPRIMENTO, ESPACAMENTO DA MALHA = 15  X 15 CM</v>
          </cell>
          <cell r="C4491" t="str">
            <v xml:space="preserve">M2    </v>
          </cell>
          <cell r="D4491" t="str">
            <v>CR</v>
          </cell>
          <cell r="E4491" t="str">
            <v>9,29</v>
          </cell>
        </row>
        <row r="4492">
          <cell r="A4492">
            <v>39509</v>
          </cell>
          <cell r="B4492" t="str">
            <v>TELA DE ACO SOLDADA NERVURADA, CA-60, T-196, (2,11 KG/M2), DIAMETRO DO FIO = 5,0 MM, LARGURA = 2,45 M, ESPACAMENTO DA MALHA = 30 X 10 CM</v>
          </cell>
          <cell r="C4492" t="str">
            <v xml:space="preserve">M2    </v>
          </cell>
          <cell r="D4492" t="str">
            <v>CR</v>
          </cell>
          <cell r="E4492" t="str">
            <v>8,94</v>
          </cell>
        </row>
        <row r="4493">
          <cell r="A4493">
            <v>25988</v>
          </cell>
          <cell r="B4493" t="str">
            <v>TELA DE ANIAGEM (JUTA)</v>
          </cell>
          <cell r="C4493" t="str">
            <v xml:space="preserve">M2    </v>
          </cell>
          <cell r="D4493" t="str">
            <v>CR</v>
          </cell>
          <cell r="E4493" t="str">
            <v>10,10</v>
          </cell>
        </row>
        <row r="4494">
          <cell r="A4494">
            <v>7167</v>
          </cell>
          <cell r="B4494" t="str">
            <v>TELA DE ARAME GALVANIZADA QUADRANGULAR / LOSANGULAR, FIO 2,11 MM (14 BWG), MALHA 5 X 5 CM, H = 2 M</v>
          </cell>
          <cell r="C4494" t="str">
            <v xml:space="preserve">M2    </v>
          </cell>
          <cell r="D4494" t="str">
            <v>CR</v>
          </cell>
          <cell r="E4494" t="str">
            <v>14,75</v>
          </cell>
        </row>
        <row r="4495">
          <cell r="A4495">
            <v>10928</v>
          </cell>
          <cell r="B4495" t="str">
            <v>TELA DE ARAME GALVANIZADA QUADRANGULAR / LOSANGULAR, FIO 2,11 MM (14 BWG), MALHA 8 X 8 CM, H = 2 M</v>
          </cell>
          <cell r="C4495" t="str">
            <v xml:space="preserve">M2    </v>
          </cell>
          <cell r="D4495" t="str">
            <v>CR</v>
          </cell>
          <cell r="E4495" t="str">
            <v>8,47</v>
          </cell>
        </row>
        <row r="4496">
          <cell r="A4496">
            <v>10933</v>
          </cell>
          <cell r="B4496" t="str">
            <v>TELA DE ARAME GALVANIZADA QUADRANGULAR / LOSANGULAR, FIO 2,77 MM (12 BWG), MALHA 10 X 10 CM, H = 2 M</v>
          </cell>
          <cell r="C4496" t="str">
            <v xml:space="preserve">M2    </v>
          </cell>
          <cell r="D4496" t="str">
            <v>CR</v>
          </cell>
          <cell r="E4496" t="str">
            <v>12,78</v>
          </cell>
        </row>
        <row r="4497">
          <cell r="A4497">
            <v>7158</v>
          </cell>
          <cell r="B4497" t="str">
            <v>TELA DE ARAME GALVANIZADA QUADRANGULAR / LOSANGULAR, FIO 2,77 MM (12 BWG), MALHA 5 X 5 CM, H = 2 M</v>
          </cell>
          <cell r="C4497" t="str">
            <v xml:space="preserve">M2    </v>
          </cell>
          <cell r="D4497" t="str">
            <v xml:space="preserve">C </v>
          </cell>
          <cell r="E4497" t="str">
            <v>21,68</v>
          </cell>
        </row>
        <row r="4498">
          <cell r="A4498">
            <v>10927</v>
          </cell>
          <cell r="B4498" t="str">
            <v>TELA DE ARAME GALVANIZADA QUADRANGULAR / LOSANGULAR, FIO 2,77 MM (12 BWG), MALHA 8 X 8 CM, H = 2 M</v>
          </cell>
          <cell r="C4498" t="str">
            <v xml:space="preserve">M2    </v>
          </cell>
          <cell r="D4498" t="str">
            <v>CR</v>
          </cell>
          <cell r="E4498" t="str">
            <v>13,86</v>
          </cell>
        </row>
        <row r="4499">
          <cell r="A4499">
            <v>7162</v>
          </cell>
          <cell r="B4499" t="str">
            <v>TELA DE ARAME GALVANIZADA QUADRANGULAR / LOSANGULAR, FIO 3,4 MM (10 BWG), MALHA 5 X 5 CM, H = 2 M</v>
          </cell>
          <cell r="C4499" t="str">
            <v xml:space="preserve">M2    </v>
          </cell>
          <cell r="D4499" t="str">
            <v>CR</v>
          </cell>
          <cell r="E4499" t="str">
            <v>33,92</v>
          </cell>
        </row>
        <row r="4500">
          <cell r="A4500">
            <v>10932</v>
          </cell>
          <cell r="B4500" t="str">
            <v>TELA DE ARAME GALVANIZADA QUADRANGULAR / LOSANGULAR, FIO 4,19 MM (8 BWG), MALHA 5 X 5 CM, H = 2 M</v>
          </cell>
          <cell r="C4500" t="str">
            <v xml:space="preserve">M2    </v>
          </cell>
          <cell r="D4500" t="str">
            <v>CR</v>
          </cell>
          <cell r="E4500" t="str">
            <v>59,01</v>
          </cell>
        </row>
        <row r="4501">
          <cell r="A4501">
            <v>10937</v>
          </cell>
          <cell r="B4501" t="str">
            <v>TELA DE ARAME GALVANIZADA REVESTIDA EM PVC, QUADRANGULAR / LOSANGULAR, FIO 2,11 MM (14 BWG), BITOLA FINAL = *2,8* MM, MALHA *8 X 8* CM, H = 2 M</v>
          </cell>
          <cell r="C4501" t="str">
            <v xml:space="preserve">M2    </v>
          </cell>
          <cell r="D4501" t="str">
            <v>CR</v>
          </cell>
          <cell r="E4501" t="str">
            <v>15,16</v>
          </cell>
        </row>
        <row r="4502">
          <cell r="A4502">
            <v>10935</v>
          </cell>
          <cell r="B4502" t="str">
            <v>TELA DE ARAME GALVANIZADA REVESTIDA EM PVC, QUADRANGULAR / LOSANGULAR, FIO 2,77 MM (12 BWG), BITOLA FINAL = *3,8* MM, MALHA 7,5 X 7,5 CM, H = 2 M</v>
          </cell>
          <cell r="C4502" t="str">
            <v xml:space="preserve">M2    </v>
          </cell>
          <cell r="D4502" t="str">
            <v>CR</v>
          </cell>
          <cell r="E4502" t="str">
            <v>26,30</v>
          </cell>
        </row>
        <row r="4503">
          <cell r="A4503">
            <v>10931</v>
          </cell>
          <cell r="B4503" t="str">
            <v>TELA DE ARAME GALVANIZADA, HEXAGONAL, FIO 0,56 MM (24 BWG), MALHA 1/2", H = 1 M</v>
          </cell>
          <cell r="C4503" t="str">
            <v xml:space="preserve">M2    </v>
          </cell>
          <cell r="D4503" t="str">
            <v>CR</v>
          </cell>
          <cell r="E4503" t="str">
            <v>7,40</v>
          </cell>
        </row>
        <row r="4504">
          <cell r="A4504">
            <v>7164</v>
          </cell>
          <cell r="B4504" t="str">
            <v>TELA DE ARAME ONDULADA, FIO *2,77* MM (12 BWG), MALHA 5 X 5 CM, H = 2 M</v>
          </cell>
          <cell r="C4504" t="str">
            <v xml:space="preserve">M2    </v>
          </cell>
          <cell r="D4504" t="str">
            <v>CR</v>
          </cell>
          <cell r="E4504" t="str">
            <v>24,48</v>
          </cell>
        </row>
        <row r="4505">
          <cell r="A4505">
            <v>36887</v>
          </cell>
          <cell r="B4505" t="str">
            <v>TELA DE FIBRA DE VIDRO, ACABAMENTO ANTI-ALCALINO, MALHA 10 X 10 MM</v>
          </cell>
          <cell r="C4505" t="str">
            <v xml:space="preserve">M2    </v>
          </cell>
          <cell r="D4505" t="str">
            <v>CR</v>
          </cell>
          <cell r="E4505" t="str">
            <v>11,54</v>
          </cell>
        </row>
        <row r="4506">
          <cell r="A4506">
            <v>34630</v>
          </cell>
          <cell r="B4506" t="str">
            <v>TELA EM MALHA HEXAGONAL DE DUPLA TORCAO 8 X 10 CM (ZN/AL REVESTIDO COM POLIMERO), FIO 2,7 MM, COM GEOMANTA OU BIOMANTA, DIMENSOES 4,0 X 2,0 X 0,6 M, COM INCLINACAO DE 70 GRAUS, PARA SOLO REFORCADO</v>
          </cell>
          <cell r="C4506" t="str">
            <v xml:space="preserve">UN    </v>
          </cell>
          <cell r="D4506" t="str">
            <v>AS</v>
          </cell>
          <cell r="E4506" t="str">
            <v>999,44</v>
          </cell>
        </row>
        <row r="4507">
          <cell r="A4507">
            <v>7161</v>
          </cell>
          <cell r="B4507" t="str">
            <v>TELA EM METAL PARA ESTUQUE (DEPLOYE)</v>
          </cell>
          <cell r="C4507" t="str">
            <v xml:space="preserve">M2    </v>
          </cell>
          <cell r="D4507" t="str">
            <v>CR</v>
          </cell>
          <cell r="E4507" t="str">
            <v>3,04</v>
          </cell>
        </row>
        <row r="4508">
          <cell r="A4508">
            <v>7170</v>
          </cell>
          <cell r="B4508" t="str">
            <v>TELA FACHADEIRA EM POLIETILENO, ROLO DE 3 X 100 M (L X C), COR BRANCA, SEM LOGOMARCA - PARA PROTECAO DE OBRAS</v>
          </cell>
          <cell r="C4508" t="str">
            <v xml:space="preserve">M2    </v>
          </cell>
          <cell r="D4508" t="str">
            <v>CR</v>
          </cell>
          <cell r="E4508" t="str">
            <v>1,64</v>
          </cell>
        </row>
        <row r="4509">
          <cell r="A4509">
            <v>37524</v>
          </cell>
          <cell r="B4509" t="str">
            <v>TELA PLASTICA LARANJA, TIPO TAPUME PARA SINALIZACAO, MALHA RETANGULAR, ROLO 1.20 X 50 M (L X C)</v>
          </cell>
          <cell r="C4509" t="str">
            <v xml:space="preserve">M     </v>
          </cell>
          <cell r="D4509" t="str">
            <v xml:space="preserve">C </v>
          </cell>
          <cell r="E4509" t="str">
            <v>1,57</v>
          </cell>
        </row>
        <row r="4510">
          <cell r="A4510">
            <v>37525</v>
          </cell>
          <cell r="B4510" t="str">
            <v>TELA PLASTICA TECIDA LISTRADA BRANCA E LARANJA, TIPO GUARDA CORPO, EM POLIETILENO MONOFILADO, ROLO 1,20 X 50 M (L X C)</v>
          </cell>
          <cell r="C4510" t="str">
            <v xml:space="preserve">M     </v>
          </cell>
          <cell r="D4510" t="str">
            <v>CR</v>
          </cell>
          <cell r="E4510" t="str">
            <v>1,87</v>
          </cell>
        </row>
        <row r="4511">
          <cell r="A4511">
            <v>36789</v>
          </cell>
          <cell r="B4511" t="str">
            <v>TELHA CERAMICA TIPO AMERICANA, COMPRIMENTO DE *45* CM, RENDIMENTO DE *12* TELHAS/M2</v>
          </cell>
          <cell r="C4511" t="str">
            <v xml:space="preserve">UN    </v>
          </cell>
          <cell r="D4511" t="str">
            <v>CR</v>
          </cell>
          <cell r="E4511" t="str">
            <v>1,83</v>
          </cell>
        </row>
        <row r="4512">
          <cell r="A4512">
            <v>7173</v>
          </cell>
          <cell r="B4512" t="str">
            <v>TELHA DE BARRO / CERAMICA, NAO ESMALTADA, TIPO COLONIAL, CANAL, PLAN, PAULISTA, COMPRIMENTO DE *44 A 50* CM, RENDIMENTO DE COBERTURA DE *26* TELHAS/M2</v>
          </cell>
          <cell r="C4512" t="str">
            <v xml:space="preserve">MIL   </v>
          </cell>
          <cell r="D4512" t="str">
            <v xml:space="preserve">C </v>
          </cell>
          <cell r="E4512" t="str">
            <v>1.184,17</v>
          </cell>
        </row>
        <row r="4513">
          <cell r="A4513">
            <v>7175</v>
          </cell>
          <cell r="B4513" t="str">
            <v>TELHA DE BARRO / CERAMICA, NAO ESMALTADA, TIPO ROMANA, AMERICANA, PORTUGUESA, FRANCESA, COMPRIMENTO DE *41* CM,  RENDIMENTO DE *16* TELHAS/M2</v>
          </cell>
          <cell r="C4513" t="str">
            <v xml:space="preserve">UN    </v>
          </cell>
          <cell r="D4513" t="str">
            <v>CR</v>
          </cell>
          <cell r="E4513" t="str">
            <v>1,34</v>
          </cell>
        </row>
        <row r="4514">
          <cell r="A4514">
            <v>40741</v>
          </cell>
          <cell r="B4514" t="str">
            <v>TELHA DE CONCRETO TIPO CLASSICA, COR CINZA, COMPRIMENTO DE *42* CM,  RENDIMENTO DE *10* TELHAS/M2</v>
          </cell>
          <cell r="C4514" t="str">
            <v xml:space="preserve">UN    </v>
          </cell>
          <cell r="D4514" t="str">
            <v>CR</v>
          </cell>
          <cell r="E4514" t="str">
            <v>2,17</v>
          </cell>
        </row>
        <row r="4515">
          <cell r="A4515">
            <v>7184</v>
          </cell>
          <cell r="B4515" t="str">
            <v>TELHA DE FIBRA DE VIDRO ONDULADA INCOLOR, E = 0,6 MM, DE *0,50 X 2,44* M</v>
          </cell>
          <cell r="C4515" t="str">
            <v xml:space="preserve">M2    </v>
          </cell>
          <cell r="D4515" t="str">
            <v>AS</v>
          </cell>
          <cell r="E4515" t="str">
            <v>31,15</v>
          </cell>
        </row>
        <row r="4516">
          <cell r="A4516">
            <v>34458</v>
          </cell>
          <cell r="B4516" t="str">
            <v>TELHA DE FIBROCIMENTO E = 6 MM, DE 3,00 X 1,06 M (SEM AMIANTO)</v>
          </cell>
          <cell r="C4516" t="str">
            <v xml:space="preserve">UN    </v>
          </cell>
          <cell r="D4516" t="str">
            <v>CR</v>
          </cell>
          <cell r="E4516" t="str">
            <v>113,20</v>
          </cell>
        </row>
        <row r="4517">
          <cell r="A4517">
            <v>34464</v>
          </cell>
          <cell r="B4517" t="str">
            <v>TELHA DE FIBROCIMENTO E = 6 MM, DE 4,10 X 1,06 M (SEM AMIANTO)</v>
          </cell>
          <cell r="C4517" t="str">
            <v xml:space="preserve">UN    </v>
          </cell>
          <cell r="D4517" t="str">
            <v>CR</v>
          </cell>
          <cell r="E4517" t="str">
            <v>151,87</v>
          </cell>
        </row>
        <row r="4518">
          <cell r="A4518">
            <v>34468</v>
          </cell>
          <cell r="B4518" t="str">
            <v>TELHA DE FIBROCIMENTO E = 6 MM, DE 4,60 X 1,06 M (SEM AMIANTO)</v>
          </cell>
          <cell r="C4518" t="str">
            <v xml:space="preserve">UN    </v>
          </cell>
          <cell r="D4518" t="str">
            <v>CR</v>
          </cell>
          <cell r="E4518" t="str">
            <v>175,28</v>
          </cell>
        </row>
        <row r="4519">
          <cell r="A4519">
            <v>34473</v>
          </cell>
          <cell r="B4519" t="str">
            <v>TELHA DE FIBROCIMENTO E = 8 MM, DE 3,00 X 1,06 M (SEM AMIANTO)</v>
          </cell>
          <cell r="C4519" t="str">
            <v xml:space="preserve">UN    </v>
          </cell>
          <cell r="D4519" t="str">
            <v>CR</v>
          </cell>
          <cell r="E4519" t="str">
            <v>143,35</v>
          </cell>
        </row>
        <row r="4520">
          <cell r="A4520">
            <v>34480</v>
          </cell>
          <cell r="B4520" t="str">
            <v>TELHA DE FIBROCIMENTO E = 8 MM, DE 4,10 X 1,06 M (SEM AMIANTO)</v>
          </cell>
          <cell r="C4520" t="str">
            <v xml:space="preserve">UN    </v>
          </cell>
          <cell r="D4520" t="str">
            <v>CR</v>
          </cell>
          <cell r="E4520" t="str">
            <v>195,48</v>
          </cell>
        </row>
        <row r="4521">
          <cell r="A4521">
            <v>34486</v>
          </cell>
          <cell r="B4521" t="str">
            <v>TELHA DE FIBROCIMENTO E = 8 MM, DE 4,60 X 1,06 M (SEM AMIANTO)</v>
          </cell>
          <cell r="C4521" t="str">
            <v xml:space="preserve">UN    </v>
          </cell>
          <cell r="D4521" t="str">
            <v>CR</v>
          </cell>
          <cell r="E4521" t="str">
            <v>218,94</v>
          </cell>
        </row>
        <row r="4522">
          <cell r="A4522">
            <v>7202</v>
          </cell>
          <cell r="B4522" t="str">
            <v>TELHA DE FIBROCIMENTO E= 8 MM, DE *3,70 X 1,06* M (SEM AMIANTO)</v>
          </cell>
          <cell r="C4522" t="str">
            <v xml:space="preserve">M2    </v>
          </cell>
          <cell r="D4522" t="str">
            <v>CR</v>
          </cell>
          <cell r="E4522" t="str">
            <v>44,86</v>
          </cell>
        </row>
        <row r="4523">
          <cell r="A4523">
            <v>7190</v>
          </cell>
          <cell r="B4523" t="str">
            <v>TELHA DE FIBROCIMENTO ONDULADA E = 4 MM, DE 1,22 X 0,50 M (SEM AMIANTO)</v>
          </cell>
          <cell r="C4523" t="str">
            <v xml:space="preserve">UN    </v>
          </cell>
          <cell r="D4523" t="str">
            <v>CR</v>
          </cell>
          <cell r="E4523" t="str">
            <v>7,70</v>
          </cell>
        </row>
        <row r="4524">
          <cell r="A4524">
            <v>34417</v>
          </cell>
          <cell r="B4524" t="str">
            <v>TELHA DE FIBROCIMENTO ONDULADA E = 4 MM, DE 2,13 X 0,50 M (SEM AMIANTO)</v>
          </cell>
          <cell r="C4524" t="str">
            <v xml:space="preserve">UN    </v>
          </cell>
          <cell r="D4524" t="str">
            <v>CR</v>
          </cell>
          <cell r="E4524" t="str">
            <v>13,38</v>
          </cell>
        </row>
        <row r="4525">
          <cell r="A4525">
            <v>7191</v>
          </cell>
          <cell r="B4525" t="str">
            <v>TELHA DE FIBROCIMENTO ONDULADA E = 4 MM, DE 2,44 X 0,50 M (SEM AMIANTO)</v>
          </cell>
          <cell r="C4525" t="str">
            <v xml:space="preserve">UN    </v>
          </cell>
          <cell r="D4525" t="str">
            <v>CR</v>
          </cell>
          <cell r="E4525" t="str">
            <v>15,50</v>
          </cell>
        </row>
        <row r="4526">
          <cell r="A4526">
            <v>7213</v>
          </cell>
          <cell r="B4526" t="str">
            <v>TELHA DE FIBROCIMENTO ONDULADA E = 4 MM, DE 2,44 X 0,50 M (SEM AMIANTO)</v>
          </cell>
          <cell r="C4526" t="str">
            <v xml:space="preserve">M2    </v>
          </cell>
          <cell r="D4526" t="str">
            <v>CR</v>
          </cell>
          <cell r="E4526" t="str">
            <v>12,71</v>
          </cell>
        </row>
        <row r="4527">
          <cell r="A4527">
            <v>7195</v>
          </cell>
          <cell r="B4527" t="str">
            <v>TELHA DE FIBROCIMENTO ONDULADA E = 6 MM, DE 1,53 X 1,10 M (SEM AMIANTO)</v>
          </cell>
          <cell r="C4527" t="str">
            <v xml:space="preserve">UN    </v>
          </cell>
          <cell r="D4527" t="str">
            <v>CR</v>
          </cell>
          <cell r="E4527" t="str">
            <v>36,94</v>
          </cell>
        </row>
        <row r="4528">
          <cell r="A4528">
            <v>7186</v>
          </cell>
          <cell r="B4528" t="str">
            <v>TELHA DE FIBROCIMENTO ONDULADA E = 6 MM, DE 1,83 X 1,10 M (SEM AMIANTO)</v>
          </cell>
          <cell r="C4528" t="str">
            <v xml:space="preserve">UN    </v>
          </cell>
          <cell r="D4528" t="str">
            <v xml:space="preserve">C </v>
          </cell>
          <cell r="E4528" t="str">
            <v>44,20</v>
          </cell>
        </row>
        <row r="4529">
          <cell r="A4529">
            <v>7194</v>
          </cell>
          <cell r="B4529" t="str">
            <v>TELHA DE FIBROCIMENTO ONDULADA E = 6 MM, DE 2,44 X 1,10 M (SEM AMIANTO)</v>
          </cell>
          <cell r="C4529" t="str">
            <v xml:space="preserve">M2    </v>
          </cell>
          <cell r="D4529" t="str">
            <v>CR</v>
          </cell>
          <cell r="E4529" t="str">
            <v>21,92</v>
          </cell>
        </row>
        <row r="4530">
          <cell r="A4530">
            <v>7207</v>
          </cell>
          <cell r="B4530" t="str">
            <v>TELHA DE FIBROCIMENTO ONDULADA E = 6 MM, DE 2,44 X 1,10 M (SEM AMIANTO)</v>
          </cell>
          <cell r="C4530" t="str">
            <v xml:space="preserve">UN    </v>
          </cell>
          <cell r="D4530" t="str">
            <v>CR</v>
          </cell>
          <cell r="E4530" t="str">
            <v>58,83</v>
          </cell>
        </row>
        <row r="4531">
          <cell r="A4531">
            <v>7197</v>
          </cell>
          <cell r="B4531" t="str">
            <v>TELHA DE FIBROCIMENTO ONDULADA E = 6 MM, DE 3,66 X 1,10 M (SEM AMIANTO)</v>
          </cell>
          <cell r="C4531" t="str">
            <v xml:space="preserve">UN    </v>
          </cell>
          <cell r="D4531" t="str">
            <v>CR</v>
          </cell>
          <cell r="E4531" t="str">
            <v>88,38</v>
          </cell>
        </row>
        <row r="4532">
          <cell r="A4532">
            <v>7192</v>
          </cell>
          <cell r="B4532" t="str">
            <v>TELHA DE FIBROCIMENTO ONDULADA E = 8 MM, DE 1,53 X 1,10 M (SEM AMIANTO)</v>
          </cell>
          <cell r="C4532" t="str">
            <v xml:space="preserve">UN    </v>
          </cell>
          <cell r="D4532" t="str">
            <v>CR</v>
          </cell>
          <cell r="E4532" t="str">
            <v>48,61</v>
          </cell>
        </row>
        <row r="4533">
          <cell r="A4533">
            <v>7193</v>
          </cell>
          <cell r="B4533" t="str">
            <v>TELHA DE FIBROCIMENTO ONDULADA E = 8 MM, DE 1,83 X 1,10 M (SEM AMIANTO)</v>
          </cell>
          <cell r="C4533" t="str">
            <v xml:space="preserve">UN    </v>
          </cell>
          <cell r="D4533" t="str">
            <v>CR</v>
          </cell>
          <cell r="E4533" t="str">
            <v>58,02</v>
          </cell>
        </row>
        <row r="4534">
          <cell r="A4534">
            <v>7189</v>
          </cell>
          <cell r="B4534" t="str">
            <v>TELHA DE FIBROCIMENTO ONDULADA E = 8 MM, DE 2,44 X 1,10 M (SEM AMIANTO)</v>
          </cell>
          <cell r="C4534" t="str">
            <v xml:space="preserve">UN    </v>
          </cell>
          <cell r="D4534" t="str">
            <v>CR</v>
          </cell>
          <cell r="E4534" t="str">
            <v>81,50</v>
          </cell>
        </row>
        <row r="4535">
          <cell r="A4535">
            <v>7198</v>
          </cell>
          <cell r="B4535" t="str">
            <v>TELHA DE FIBROCIMENTO ONDULADA E = 8 MM, DE 3,66 X 1,10 M (SEM AMIANTO)</v>
          </cell>
          <cell r="C4535" t="str">
            <v xml:space="preserve">M2    </v>
          </cell>
          <cell r="D4535" t="str">
            <v>CR</v>
          </cell>
          <cell r="E4535" t="str">
            <v>30,34</v>
          </cell>
        </row>
        <row r="4536">
          <cell r="A4536">
            <v>34402</v>
          </cell>
          <cell r="B4536" t="str">
            <v>TELHA DE FIBROCIMENTO ONDULADA E = 8 MM, DE 3,66 X 1,10 M (SEM AMIANTO)</v>
          </cell>
          <cell r="C4536" t="str">
            <v xml:space="preserve">UN    </v>
          </cell>
          <cell r="D4536" t="str">
            <v>CR</v>
          </cell>
          <cell r="E4536" t="str">
            <v>122,16</v>
          </cell>
        </row>
        <row r="4537">
          <cell r="A4537">
            <v>7245</v>
          </cell>
          <cell r="B4537" t="str">
            <v>TELHA DE VIDRO TIPO FRANCESA, *39 X 23* CM</v>
          </cell>
          <cell r="C4537" t="str">
            <v xml:space="preserve">UN    </v>
          </cell>
          <cell r="D4537" t="str">
            <v>CR</v>
          </cell>
          <cell r="E4537" t="str">
            <v>44,43</v>
          </cell>
        </row>
        <row r="4538">
          <cell r="A4538">
            <v>34425</v>
          </cell>
          <cell r="B4538" t="str">
            <v>TELHA ESTRUTURAL DE FIBROCIMENTO 1 ABA, DE 0,52 X 2,00 M (SEM AMIANTO)</v>
          </cell>
          <cell r="C4538" t="str">
            <v xml:space="preserve">UN    </v>
          </cell>
          <cell r="D4538" t="str">
            <v>CR</v>
          </cell>
          <cell r="E4538" t="str">
            <v>75,54</v>
          </cell>
        </row>
        <row r="4539">
          <cell r="A4539">
            <v>7223</v>
          </cell>
          <cell r="B4539" t="str">
            <v>TELHA ESTRUTURAL DE FIBROCIMENTO 1 ABA, DE 0,52 X 2,50 M (SEM AMIANTO)</v>
          </cell>
          <cell r="C4539" t="str">
            <v xml:space="preserve">UN    </v>
          </cell>
          <cell r="D4539" t="str">
            <v>CR</v>
          </cell>
          <cell r="E4539" t="str">
            <v>88,04</v>
          </cell>
        </row>
        <row r="4540">
          <cell r="A4540">
            <v>7234</v>
          </cell>
          <cell r="B4540" t="str">
            <v>TELHA ESTRUTURAL DE FIBROCIMENTO 1 ABA, DE 0,52 X 3,60 M (SEM AMIANTO)</v>
          </cell>
          <cell r="C4540" t="str">
            <v xml:space="preserve">UN    </v>
          </cell>
          <cell r="D4540" t="str">
            <v>CR</v>
          </cell>
          <cell r="E4540" t="str">
            <v>126,99</v>
          </cell>
        </row>
        <row r="4541">
          <cell r="A4541">
            <v>7224</v>
          </cell>
          <cell r="B4541" t="str">
            <v>TELHA ESTRUTURAL DE FIBROCIMENTO 1 ABA, DE 0,52 X 4,00 M (SEM AMIANTO)</v>
          </cell>
          <cell r="C4541" t="str">
            <v xml:space="preserve">UN    </v>
          </cell>
          <cell r="D4541" t="str">
            <v>CR</v>
          </cell>
          <cell r="E4541" t="str">
            <v>140,26</v>
          </cell>
        </row>
        <row r="4542">
          <cell r="A4542">
            <v>7221</v>
          </cell>
          <cell r="B4542" t="str">
            <v>TELHA ESTRUTURAL DE FIBROCIMENTO 1 ABA, DE 0,52 X 4,50 M (SEM AMIANTO)</v>
          </cell>
          <cell r="C4542" t="str">
            <v xml:space="preserve">M2    </v>
          </cell>
          <cell r="D4542" t="str">
            <v>CR</v>
          </cell>
          <cell r="E4542" t="str">
            <v>68,20</v>
          </cell>
        </row>
        <row r="4543">
          <cell r="A4543">
            <v>7210</v>
          </cell>
          <cell r="B4543" t="str">
            <v>TELHA ESTRUTURAL DE FIBROCIMENTO 1 ABA, DE 0,52 X 4,50 M (SEM AMIANTO)</v>
          </cell>
          <cell r="C4543" t="str">
            <v xml:space="preserve">UN    </v>
          </cell>
          <cell r="D4543" t="str">
            <v>CR</v>
          </cell>
          <cell r="E4543" t="str">
            <v>159,59</v>
          </cell>
        </row>
        <row r="4544">
          <cell r="A4544">
            <v>7225</v>
          </cell>
          <cell r="B4544" t="str">
            <v>TELHA ESTRUTURAL DE FIBROCIMENTO 1 ABA, DE 0,52 X 5,00 M (SEM AMIANTO)</v>
          </cell>
          <cell r="C4544" t="str">
            <v xml:space="preserve">UN    </v>
          </cell>
          <cell r="D4544" t="str">
            <v>CR</v>
          </cell>
          <cell r="E4544" t="str">
            <v>177,33</v>
          </cell>
        </row>
        <row r="4545">
          <cell r="A4545">
            <v>7226</v>
          </cell>
          <cell r="B4545" t="str">
            <v>TELHA ESTRUTURAL DE FIBROCIMENTO 1 ABA, DE 0,52 X 5,50 M (SEM AMIANTO)</v>
          </cell>
          <cell r="C4545" t="str">
            <v xml:space="preserve">UN    </v>
          </cell>
          <cell r="D4545" t="str">
            <v>CR</v>
          </cell>
          <cell r="E4545" t="str">
            <v>195,14</v>
          </cell>
        </row>
        <row r="4546">
          <cell r="A4546">
            <v>7236</v>
          </cell>
          <cell r="B4546" t="str">
            <v>TELHA ESTRUTURAL DE FIBROCIMENTO 1 ABA, DE 0,52 X 6,00 M (SEM AMIANTO)</v>
          </cell>
          <cell r="C4546" t="str">
            <v xml:space="preserve">UN    </v>
          </cell>
          <cell r="D4546" t="str">
            <v>CR</v>
          </cell>
          <cell r="E4546" t="str">
            <v>212,83</v>
          </cell>
        </row>
        <row r="4547">
          <cell r="A4547">
            <v>7227</v>
          </cell>
          <cell r="B4547" t="str">
            <v>TELHA ESTRUTURAL DE FIBROCIMENTO 1 ABA, DE 0,52 X 6,50 M (SEM AMIANTO)</v>
          </cell>
          <cell r="C4547" t="str">
            <v xml:space="preserve">UN    </v>
          </cell>
          <cell r="D4547" t="str">
            <v>CR</v>
          </cell>
          <cell r="E4547" t="str">
            <v>230,57</v>
          </cell>
        </row>
        <row r="4548">
          <cell r="A4548">
            <v>7212</v>
          </cell>
          <cell r="B4548" t="str">
            <v>TELHA ESTRUTURAL DE FIBROCIMENTO 1 ABA, DE 0,52 X 7,20 M (SEM AMIANTO)</v>
          </cell>
          <cell r="C4548" t="str">
            <v xml:space="preserve">UN    </v>
          </cell>
          <cell r="D4548" t="str">
            <v>CR</v>
          </cell>
          <cell r="E4548" t="str">
            <v>255,30</v>
          </cell>
        </row>
        <row r="4549">
          <cell r="A4549">
            <v>7229</v>
          </cell>
          <cell r="B4549" t="str">
            <v>TELHA ESTRUTURAL DE FIBROCIMENTO 2 ABAS, DE 1,00 X 3,00 M (SEM AMIANTO)</v>
          </cell>
          <cell r="C4549" t="str">
            <v xml:space="preserve">UN    </v>
          </cell>
          <cell r="D4549" t="str">
            <v>CR</v>
          </cell>
          <cell r="E4549" t="str">
            <v>168,83</v>
          </cell>
        </row>
        <row r="4550">
          <cell r="A4550">
            <v>7230</v>
          </cell>
          <cell r="B4550" t="str">
            <v>TELHA ESTRUTURAL DE FIBROCIMENTO 2 ABAS, DE 1,00 X 4,60 M (SEM AMIANTO)</v>
          </cell>
          <cell r="C4550" t="str">
            <v xml:space="preserve">UN    </v>
          </cell>
          <cell r="D4550" t="str">
            <v>CR</v>
          </cell>
          <cell r="E4550" t="str">
            <v>269,04</v>
          </cell>
        </row>
        <row r="4551">
          <cell r="A4551">
            <v>7231</v>
          </cell>
          <cell r="B4551" t="str">
            <v>TELHA ESTRUTURAL DE FIBROCIMENTO 2 ABAS, DE 1,00 X 6,00 M (SEM AMIANTO)</v>
          </cell>
          <cell r="C4551" t="str">
            <v xml:space="preserve">UN    </v>
          </cell>
          <cell r="D4551" t="str">
            <v>CR</v>
          </cell>
          <cell r="E4551" t="str">
            <v>353,33</v>
          </cell>
        </row>
        <row r="4552">
          <cell r="A4552">
            <v>7220</v>
          </cell>
          <cell r="B4552" t="str">
            <v>TELHA ESTRUTURAL DE FIBROCIMENTO 2 ABAS, DE 1,00 X 7,40 M (SEM AMIANTO)</v>
          </cell>
          <cell r="C4552" t="str">
            <v xml:space="preserve">UN    </v>
          </cell>
          <cell r="D4552" t="str">
            <v>CR</v>
          </cell>
          <cell r="E4552" t="str">
            <v>434,38</v>
          </cell>
        </row>
        <row r="4553">
          <cell r="A4553">
            <v>34447</v>
          </cell>
          <cell r="B4553" t="str">
            <v>TELHA ESTRUTURAL DE FIBROCIMENTO 2 ABAS, DE 1,00 X 8,20 M (SEM AMIANTO)</v>
          </cell>
          <cell r="C4553" t="str">
            <v xml:space="preserve">UN    </v>
          </cell>
          <cell r="D4553" t="str">
            <v>CR</v>
          </cell>
          <cell r="E4553" t="str">
            <v>483,48</v>
          </cell>
        </row>
        <row r="4554">
          <cell r="A4554">
            <v>7233</v>
          </cell>
          <cell r="B4554" t="str">
            <v>TELHA ESTRUTURAL DE FIBROCIMENTO 2 ABAS, DE 1,00 X 9,20 M (SEM AMIANTO)</v>
          </cell>
          <cell r="C4554" t="str">
            <v xml:space="preserve">UN    </v>
          </cell>
          <cell r="D4554" t="str">
            <v>CR</v>
          </cell>
          <cell r="E4554" t="str">
            <v>541,28</v>
          </cell>
        </row>
        <row r="4555">
          <cell r="A4555">
            <v>40740</v>
          </cell>
          <cell r="B4555" t="str">
            <v>TELHA GALVALUME COM ISOLAMENTO TERMOACUSTICO EM ESPUMA RIGIDA DE POLIURETANO (PU) INJETADO, ESPESSURA DE 30 MM, DENSIDADE DE 35 KG/M3, COM DUAS FACES TRAPEZOIDAIS, ACABAMENTO NATURAL (NAO INCLUI ACESSORIOS DE FIXACAO)</v>
          </cell>
          <cell r="C4555" t="str">
            <v xml:space="preserve">M2    </v>
          </cell>
          <cell r="D4555" t="str">
            <v>AS</v>
          </cell>
          <cell r="E4555" t="str">
            <v>206,19</v>
          </cell>
        </row>
        <row r="4556">
          <cell r="A4556">
            <v>25007</v>
          </cell>
          <cell r="B4556" t="str">
            <v>TELHA ONDULADA EM ACO ZINCADO, ALTURA DE 17 MM, ESPESSURA DE 0,50 MM, LARGURA UTIL DE APROXIMADAMENTE 985 MM, SEM PINTURA</v>
          </cell>
          <cell r="C4556" t="str">
            <v xml:space="preserve">M2    </v>
          </cell>
          <cell r="D4556" t="str">
            <v>AS</v>
          </cell>
          <cell r="E4556" t="str">
            <v>59,00</v>
          </cell>
        </row>
        <row r="4557">
          <cell r="A4557">
            <v>43071</v>
          </cell>
          <cell r="B4557" t="str">
            <v>TELHA TERMOISOLANTE REVESTIDA EM ACO GALVALUME, FACE SUPERIOR TRAPEZOIDAL E FACE INFERIOR PLANA (NAO INCLUI ACESSORIOS DE FIXACAO), REVEST COM ESPESSURA DE 0,50 MM, COM PRE-PINTURA DE COR BRANCA NAS DUAS FACES, NUCLEO EM POLIIOCIANURATO (PIR) COM ESPESSUR</v>
          </cell>
          <cell r="C4557" t="str">
            <v xml:space="preserve">M2    </v>
          </cell>
          <cell r="D4557" t="str">
            <v>AS</v>
          </cell>
          <cell r="E4557" t="str">
            <v>232,17</v>
          </cell>
        </row>
        <row r="4558">
          <cell r="A4558">
            <v>39520</v>
          </cell>
          <cell r="B4558" t="str">
            <v>TELHA TERMOISOLANTE REVESTIDA EM ACO GALVANIZADO, FACE SUPERIOR EM TELHA TRAPEZOIDAL E FACE INFERIOR EM CHAPA PLANA (SEM ACESSORIOS DE FIXACAO), REVESTIMENTO COM ESPESSURA DE 0,50 MM COM PRE-PINTURA NAS DUAS FACES, NUCLEO EM POLIESTIRENO (EPS) DE 30 MM</v>
          </cell>
          <cell r="C4558" t="str">
            <v xml:space="preserve">M2    </v>
          </cell>
          <cell r="D4558" t="str">
            <v>AS</v>
          </cell>
          <cell r="E4558" t="str">
            <v>189,41</v>
          </cell>
        </row>
        <row r="4559">
          <cell r="A4559">
            <v>39521</v>
          </cell>
          <cell r="B4559" t="str">
            <v>TELHA TERMOISOLANTE REVESTIDA EM ACO GALVANIZADO, FACE SUPERIOR EM TELHA TRAPEZOIDAL E FACE INFERIOR EM CHAPA PLANA (SEM ACESSORIOS DE FIXACAO), REVESTIMENTO COM ESPESSURA DE 0,50 MM COM PRE-PINTURA NAS DUAS FACES, NUCLEO EM POLIESTIRENO (EPS) DE 50 MM</v>
          </cell>
          <cell r="C4559" t="str">
            <v xml:space="preserve">M2    </v>
          </cell>
          <cell r="D4559" t="str">
            <v>AS</v>
          </cell>
          <cell r="E4559" t="str">
            <v>195,60</v>
          </cell>
        </row>
        <row r="4560">
          <cell r="A4560">
            <v>39522</v>
          </cell>
          <cell r="B4560" t="str">
            <v>TELHA TERMOISOLANTE REVESTIDA EM ACO GALVANIZADO, FACES SUPERIOR E INFERIOR EM TELHA TRAPEZOIDAL (SEM ACESSORIOS DE FIXACAO), REVESTIMENTO COM ESPESSURA DE 0,50 MM COM PRE-PINTURA NAS DUAS FACES, NUCLEO EM POLIESTIRENO (EPS) DE 50 MM</v>
          </cell>
          <cell r="C4560" t="str">
            <v xml:space="preserve">M2    </v>
          </cell>
          <cell r="D4560" t="str">
            <v>AS</v>
          </cell>
          <cell r="E4560" t="str">
            <v>201,98</v>
          </cell>
        </row>
        <row r="4561">
          <cell r="A4561">
            <v>7243</v>
          </cell>
          <cell r="B4561" t="str">
            <v>TELHA TRAPEZOIDAL EM ACO ZINCADO, SEM PINTURA, ALTURA DE APROXIMADAMENTE 40 MM, ESPESSURA DE 0,50 MM E LARGURA UTIL DE 980 MM</v>
          </cell>
          <cell r="C4561" t="str">
            <v xml:space="preserve">M2    </v>
          </cell>
          <cell r="D4561" t="str">
            <v>AS</v>
          </cell>
          <cell r="E4561" t="str">
            <v>61,65</v>
          </cell>
        </row>
        <row r="4562">
          <cell r="A4562">
            <v>11067</v>
          </cell>
          <cell r="B4562" t="str">
            <v>TELHA TRAPEZOIDAL EM ALUMINIO, ALTURA DE *38* MM E ESPESSURA DE 0,5 MM (LARGURA TOTAL DE 1056 MM E COMPRIMENTO DE 5000 MM)</v>
          </cell>
          <cell r="C4562" t="str">
            <v xml:space="preserve">UN    </v>
          </cell>
          <cell r="D4562" t="str">
            <v>AS</v>
          </cell>
          <cell r="E4562" t="str">
            <v>340,89</v>
          </cell>
        </row>
        <row r="4563">
          <cell r="A4563">
            <v>11068</v>
          </cell>
          <cell r="B4563" t="str">
            <v>TELHA TRAPEZOIDAL EM ALUMINIO, ALTURA DE *38* MM E ESPESSURA DE 0,7 MM (LARGURA TOTAL DE 1056 MM E COMPRIMENTO DE 5000 MM)</v>
          </cell>
          <cell r="C4563" t="str">
            <v xml:space="preserve">UN    </v>
          </cell>
          <cell r="D4563" t="str">
            <v>AS</v>
          </cell>
          <cell r="E4563" t="str">
            <v>430,66</v>
          </cell>
        </row>
        <row r="4564">
          <cell r="A4564">
            <v>7246</v>
          </cell>
          <cell r="B4564" t="str">
            <v>TELHA VIDRO TIPO CANAL OU COLONIAL, C = 46 A 50 CM</v>
          </cell>
          <cell r="C4564" t="str">
            <v xml:space="preserve">UN    </v>
          </cell>
          <cell r="D4564" t="str">
            <v>CR</v>
          </cell>
          <cell r="E4564" t="str">
            <v>41,34</v>
          </cell>
        </row>
        <row r="4565">
          <cell r="A4565">
            <v>12869</v>
          </cell>
          <cell r="B4565" t="str">
            <v>TELHADOR</v>
          </cell>
          <cell r="C4565" t="str">
            <v xml:space="preserve">H     </v>
          </cell>
          <cell r="D4565" t="str">
            <v>CR</v>
          </cell>
          <cell r="E4565" t="str">
            <v>13,37</v>
          </cell>
        </row>
        <row r="4566">
          <cell r="A4566">
            <v>41097</v>
          </cell>
          <cell r="B4566" t="str">
            <v>TELHADOR  (MENSALISTA)</v>
          </cell>
          <cell r="C4566" t="str">
            <v xml:space="preserve">MES   </v>
          </cell>
          <cell r="D4566" t="str">
            <v>CR</v>
          </cell>
          <cell r="E4566" t="str">
            <v>2.357,88</v>
          </cell>
        </row>
        <row r="4567">
          <cell r="A4567">
            <v>1574</v>
          </cell>
          <cell r="B4567" t="str">
            <v>TERMINAL A COMPRESSAO EM COBRE ESTANHADO PARA CABO 10 MM2, 1 FURO E 1 COMPRESSAO, PARA PARAFUSO DE FIXACAO M6</v>
          </cell>
          <cell r="C4567" t="str">
            <v xml:space="preserve">UN    </v>
          </cell>
          <cell r="D4567" t="str">
            <v>CR</v>
          </cell>
          <cell r="E4567" t="str">
            <v>1,45</v>
          </cell>
        </row>
        <row r="4568">
          <cell r="A4568">
            <v>1581</v>
          </cell>
          <cell r="B4568" t="str">
            <v>TERMINAL A COMPRESSAO EM COBRE ESTANHADO PARA CABO 120 MM2, 1 FURO E 1 COMPRESSAO, PARA PARAFUSO DE FIXACAO M12</v>
          </cell>
          <cell r="C4568" t="str">
            <v xml:space="preserve">UN    </v>
          </cell>
          <cell r="D4568" t="str">
            <v>CR</v>
          </cell>
          <cell r="E4568" t="str">
            <v>10,09</v>
          </cell>
        </row>
        <row r="4569">
          <cell r="A4569">
            <v>1575</v>
          </cell>
          <cell r="B4569" t="str">
            <v>TERMINAL A COMPRESSAO EM COBRE ESTANHADO PARA CABO 16 MM2, 1 FURO E 1 COMPRESSAO, PARA PARAFUSO DE FIXACAO M6</v>
          </cell>
          <cell r="C4569" t="str">
            <v xml:space="preserve">UN    </v>
          </cell>
          <cell r="D4569" t="str">
            <v>CR</v>
          </cell>
          <cell r="E4569" t="str">
            <v>1,72</v>
          </cell>
        </row>
        <row r="4570">
          <cell r="A4570">
            <v>1570</v>
          </cell>
          <cell r="B4570" t="str">
            <v>TERMINAL A COMPRESSAO EM COBRE ESTANHADO PARA CABO 2,5 MM2, 1 FURO E 1 COMPRESSAO, PARA PARAFUSO DE FIXACAO M5</v>
          </cell>
          <cell r="C4570" t="str">
            <v xml:space="preserve">UN    </v>
          </cell>
          <cell r="D4570" t="str">
            <v>CR</v>
          </cell>
          <cell r="E4570" t="str">
            <v>0,87</v>
          </cell>
        </row>
        <row r="4571">
          <cell r="A4571">
            <v>1576</v>
          </cell>
          <cell r="B4571" t="str">
            <v>TERMINAL A COMPRESSAO EM COBRE ESTANHADO PARA CABO 25 MM2, 1 FURO E 1 COMPRESSAO, PARA PARAFUSO DE FIXACAO M8</v>
          </cell>
          <cell r="C4571" t="str">
            <v xml:space="preserve">UN    </v>
          </cell>
          <cell r="D4571" t="str">
            <v>CR</v>
          </cell>
          <cell r="E4571" t="str">
            <v>2,39</v>
          </cell>
        </row>
        <row r="4572">
          <cell r="A4572">
            <v>1577</v>
          </cell>
          <cell r="B4572" t="str">
            <v>TERMINAL A COMPRESSAO EM COBRE ESTANHADO PARA CABO 35 MM2, 1 FURO E 1 COMPRESSAO, PARA PARAFUSO DE FIXACAO M8</v>
          </cell>
          <cell r="C4572" t="str">
            <v xml:space="preserve">UN    </v>
          </cell>
          <cell r="D4572" t="str">
            <v>CR</v>
          </cell>
          <cell r="E4572" t="str">
            <v>2,69</v>
          </cell>
        </row>
        <row r="4573">
          <cell r="A4573">
            <v>1571</v>
          </cell>
          <cell r="B4573" t="str">
            <v>TERMINAL A COMPRESSAO EM COBRE ESTANHADO PARA CABO 4 MM2, 1 FURO E 1 COMPRESSAO, PARA PARAFUSO DE FIXACAO M5</v>
          </cell>
          <cell r="C4573" t="str">
            <v xml:space="preserve">UN    </v>
          </cell>
          <cell r="D4573" t="str">
            <v>CR</v>
          </cell>
          <cell r="E4573" t="str">
            <v>1,13</v>
          </cell>
        </row>
        <row r="4574">
          <cell r="A4574">
            <v>1578</v>
          </cell>
          <cell r="B4574" t="str">
            <v>TERMINAL A COMPRESSAO EM COBRE ESTANHADO PARA CABO 50 MM2, 1 FURO E 1 COMPRESSAO, PARA PARAFUSO DE FIXACAO M8</v>
          </cell>
          <cell r="C4574" t="str">
            <v xml:space="preserve">UN    </v>
          </cell>
          <cell r="D4574" t="str">
            <v>CR</v>
          </cell>
          <cell r="E4574" t="str">
            <v>4,67</v>
          </cell>
        </row>
        <row r="4575">
          <cell r="A4575">
            <v>1573</v>
          </cell>
          <cell r="B4575" t="str">
            <v>TERMINAL A COMPRESSAO EM COBRE ESTANHADO PARA CABO 6 MM2, 1 FURO E 1 COMPRESSAO, PARA PARAFUSO DE FIXACAO M6</v>
          </cell>
          <cell r="C4575" t="str">
            <v xml:space="preserve">UN    </v>
          </cell>
          <cell r="D4575" t="str">
            <v>CR</v>
          </cell>
          <cell r="E4575" t="str">
            <v>1,34</v>
          </cell>
        </row>
        <row r="4576">
          <cell r="A4576">
            <v>1579</v>
          </cell>
          <cell r="B4576" t="str">
            <v>TERMINAL A COMPRESSAO EM COBRE ESTANHADO PARA CABO 70 MM2, 1 FURO E 1 COMPRESSAO, PARA PARAFUSO DE FIXACAO M10</v>
          </cell>
          <cell r="C4576" t="str">
            <v xml:space="preserve">UN    </v>
          </cell>
          <cell r="D4576" t="str">
            <v>CR</v>
          </cell>
          <cell r="E4576" t="str">
            <v>5,83</v>
          </cell>
        </row>
        <row r="4577">
          <cell r="A4577">
            <v>1580</v>
          </cell>
          <cell r="B4577" t="str">
            <v>TERMINAL A COMPRESSAO EM COBRE ESTANHADO PARA CABO 95 MM2, 1 FURO E 1 COMPRESSAO, PARA PARAFUSO DE FIXACAO M12</v>
          </cell>
          <cell r="C4577" t="str">
            <v xml:space="preserve">UN    </v>
          </cell>
          <cell r="D4577" t="str">
            <v>CR</v>
          </cell>
          <cell r="E4577" t="str">
            <v>7,17</v>
          </cell>
        </row>
        <row r="4578">
          <cell r="A4578">
            <v>7571</v>
          </cell>
          <cell r="B4578" t="str">
            <v>TERMINAL AEREO EM ACO GALVANIZADO DN 5/16", COMPRIMENTO DE 350MM, COM BASE DE FIXACAO HORIZONTAL</v>
          </cell>
          <cell r="C4578" t="str">
            <v xml:space="preserve">UN    </v>
          </cell>
          <cell r="D4578" t="str">
            <v>CR</v>
          </cell>
          <cell r="E4578" t="str">
            <v>12,75</v>
          </cell>
        </row>
        <row r="4579">
          <cell r="A4579">
            <v>39321</v>
          </cell>
          <cell r="B4579" t="str">
            <v>TERMINAL DE VENTILACAO, 100 MM, SERIE NORMAL, ESGOTO PREDIAL</v>
          </cell>
          <cell r="C4579" t="str">
            <v xml:space="preserve">UN    </v>
          </cell>
          <cell r="D4579" t="str">
            <v>CR</v>
          </cell>
          <cell r="E4579" t="str">
            <v>14,36</v>
          </cell>
        </row>
        <row r="4580">
          <cell r="A4580">
            <v>39319</v>
          </cell>
          <cell r="B4580" t="str">
            <v>TERMINAL DE VENTILACAO, 50 MM, SERIE NORMAL, ESGOTO PREDIAL</v>
          </cell>
          <cell r="C4580" t="str">
            <v xml:space="preserve">UN    </v>
          </cell>
          <cell r="D4580" t="str">
            <v>CR</v>
          </cell>
          <cell r="E4580" t="str">
            <v>5,61</v>
          </cell>
        </row>
        <row r="4581">
          <cell r="A4581">
            <v>39320</v>
          </cell>
          <cell r="B4581" t="str">
            <v>TERMINAL DE VENTILACAO, 75 MM, SERIE NORMAL, ESGOTO PREDIAL</v>
          </cell>
          <cell r="C4581" t="str">
            <v xml:space="preserve">UN    </v>
          </cell>
          <cell r="D4581" t="str">
            <v>CR</v>
          </cell>
          <cell r="E4581" t="str">
            <v>9,32</v>
          </cell>
        </row>
        <row r="4582">
          <cell r="A4582">
            <v>1591</v>
          </cell>
          <cell r="B4582" t="str">
            <v>TERMINAL METALICO A PRESSAO PARA 1 CABO DE 120 MM2, COM 1 FURO DE FIXACAO</v>
          </cell>
          <cell r="C4582" t="str">
            <v xml:space="preserve">UN    </v>
          </cell>
          <cell r="D4582" t="str">
            <v>CR</v>
          </cell>
          <cell r="E4582" t="str">
            <v>22,25</v>
          </cell>
        </row>
        <row r="4583">
          <cell r="A4583">
            <v>1547</v>
          </cell>
          <cell r="B4583" t="str">
            <v>TERMINAL METALICO A PRESSAO PARA 1 CABO DE 150 A 185 MM2, COM 2 FUROS PARA FIXACAO</v>
          </cell>
          <cell r="C4583" t="str">
            <v xml:space="preserve">UN    </v>
          </cell>
          <cell r="D4583" t="str">
            <v>CR</v>
          </cell>
          <cell r="E4583" t="str">
            <v>116,61</v>
          </cell>
        </row>
        <row r="4584">
          <cell r="A4584">
            <v>38196</v>
          </cell>
          <cell r="B4584" t="str">
            <v>TERMINAL METALICO A PRESSAO PARA 1 CABO DE 150 MM2, COM 1 FURO DE FIXACAO</v>
          </cell>
          <cell r="C4584" t="str">
            <v xml:space="preserve">UN    </v>
          </cell>
          <cell r="D4584" t="str">
            <v>CR</v>
          </cell>
          <cell r="E4584" t="str">
            <v>22,71</v>
          </cell>
        </row>
        <row r="4585">
          <cell r="A4585">
            <v>1543</v>
          </cell>
          <cell r="B4585" t="str">
            <v>TERMINAL METALICO A PRESSAO PARA 1 CABO DE 16 A 25 MM2, COM 2 FUROS PARA FIXACAO</v>
          </cell>
          <cell r="C4585" t="str">
            <v xml:space="preserve">UN    </v>
          </cell>
          <cell r="D4585" t="str">
            <v>CR</v>
          </cell>
          <cell r="E4585" t="str">
            <v>24,13</v>
          </cell>
        </row>
        <row r="4586">
          <cell r="A4586">
            <v>1585</v>
          </cell>
          <cell r="B4586" t="str">
            <v>TERMINAL METALICO A PRESSAO PARA 1 CABO DE 16 MM2, COM 1 FURO DE FIXACAO</v>
          </cell>
          <cell r="C4586" t="str">
            <v xml:space="preserve">UN    </v>
          </cell>
          <cell r="D4586" t="str">
            <v>CR</v>
          </cell>
          <cell r="E4586" t="str">
            <v>4,67</v>
          </cell>
        </row>
        <row r="4587">
          <cell r="A4587">
            <v>1593</v>
          </cell>
          <cell r="B4587" t="str">
            <v>TERMINAL METALICO A PRESSAO PARA 1 CABO DE 185 MM2, COM 1 FURO DE FIXACAO</v>
          </cell>
          <cell r="C4587" t="str">
            <v xml:space="preserve">UN    </v>
          </cell>
          <cell r="D4587" t="str">
            <v>CR</v>
          </cell>
          <cell r="E4587" t="str">
            <v>24,82</v>
          </cell>
        </row>
        <row r="4588">
          <cell r="A4588">
            <v>11838</v>
          </cell>
          <cell r="B4588" t="str">
            <v>TERMINAL METALICO A PRESSAO PARA 1 CABO DE 240 MM2, COM 1 FURO DE FIXACAO</v>
          </cell>
          <cell r="C4588" t="str">
            <v xml:space="preserve">UN    </v>
          </cell>
          <cell r="D4588" t="str">
            <v>CR</v>
          </cell>
          <cell r="E4588" t="str">
            <v>32,75</v>
          </cell>
        </row>
        <row r="4589">
          <cell r="A4589">
            <v>1594</v>
          </cell>
          <cell r="B4589" t="str">
            <v>TERMINAL METALICO A PRESSAO PARA 1 CABO DE 25 A 35 MM2, COM 2 FUROS PARA FIXACAO</v>
          </cell>
          <cell r="C4589" t="str">
            <v xml:space="preserve">UN    </v>
          </cell>
          <cell r="D4589" t="str">
            <v>CR</v>
          </cell>
          <cell r="E4589" t="str">
            <v>33,11</v>
          </cell>
        </row>
        <row r="4590">
          <cell r="A4590">
            <v>1586</v>
          </cell>
          <cell r="B4590" t="str">
            <v>TERMINAL METALICO A PRESSAO PARA 1 CABO DE 25 MM2, COM 1 FURO DE FIXACAO</v>
          </cell>
          <cell r="C4590" t="str">
            <v xml:space="preserve">UN    </v>
          </cell>
          <cell r="D4590" t="str">
            <v>CR</v>
          </cell>
          <cell r="E4590" t="str">
            <v>5,91</v>
          </cell>
        </row>
        <row r="4591">
          <cell r="A4591">
            <v>11839</v>
          </cell>
          <cell r="B4591" t="str">
            <v>TERMINAL METALICO A PRESSAO PARA 1 CABO DE 300 MM2, COM 1 FURO DE FIXACAO</v>
          </cell>
          <cell r="C4591" t="str">
            <v xml:space="preserve">UN    </v>
          </cell>
          <cell r="D4591" t="str">
            <v>CR</v>
          </cell>
          <cell r="E4591" t="str">
            <v>47,65</v>
          </cell>
        </row>
        <row r="4592">
          <cell r="A4592">
            <v>1587</v>
          </cell>
          <cell r="B4592" t="str">
            <v>TERMINAL METALICO A PRESSAO PARA 1 CABO DE 35 MM2, COM 1 FURO DE FIXACAO</v>
          </cell>
          <cell r="C4592" t="str">
            <v xml:space="preserve">UN    </v>
          </cell>
          <cell r="D4592" t="str">
            <v>CR</v>
          </cell>
          <cell r="E4592" t="str">
            <v>6,02</v>
          </cell>
        </row>
        <row r="4593">
          <cell r="A4593">
            <v>1545</v>
          </cell>
          <cell r="B4593" t="str">
            <v>TERMINAL METALICO A PRESSAO PARA 1 CABO DE 50 A 70 MM2, COM 2 FUROS PARA FIXACAO</v>
          </cell>
          <cell r="C4593" t="str">
            <v xml:space="preserve">UN    </v>
          </cell>
          <cell r="D4593" t="str">
            <v>CR</v>
          </cell>
          <cell r="E4593" t="str">
            <v>57,18</v>
          </cell>
        </row>
        <row r="4594">
          <cell r="A4594">
            <v>1588</v>
          </cell>
          <cell r="B4594" t="str">
            <v>TERMINAL METALICO A PRESSAO PARA 1 CABO DE 50 MM2, COM 1 FURO DE FIXACAO</v>
          </cell>
          <cell r="C4594" t="str">
            <v xml:space="preserve">UN    </v>
          </cell>
          <cell r="D4594" t="str">
            <v>CR</v>
          </cell>
          <cell r="E4594" t="str">
            <v>8,26</v>
          </cell>
        </row>
        <row r="4595">
          <cell r="A4595">
            <v>1535</v>
          </cell>
          <cell r="B4595" t="str">
            <v>TERMINAL METALICO A PRESSAO PARA 1 CABO DE 6 A 10 MM2, COM 1 FURO DE FIXACAO</v>
          </cell>
          <cell r="C4595" t="str">
            <v xml:space="preserve">UN    </v>
          </cell>
          <cell r="D4595" t="str">
            <v>CR</v>
          </cell>
          <cell r="E4595" t="str">
            <v>4,76</v>
          </cell>
        </row>
        <row r="4596">
          <cell r="A4596">
            <v>1589</v>
          </cell>
          <cell r="B4596" t="str">
            <v>TERMINAL METALICO A PRESSAO PARA 1 CABO DE 70 MM2, COM 1 FURO DE FIXACAO</v>
          </cell>
          <cell r="C4596" t="str">
            <v xml:space="preserve">UN    </v>
          </cell>
          <cell r="D4596" t="str">
            <v>CR</v>
          </cell>
          <cell r="E4596" t="str">
            <v>8,52</v>
          </cell>
        </row>
        <row r="4597">
          <cell r="A4597">
            <v>1546</v>
          </cell>
          <cell r="B4597" t="str">
            <v>TERMINAL METALICO A PRESSAO PARA 1 CABO DE 95 A 120 MM2, COM 2 FUROS PARA FIXACAO</v>
          </cell>
          <cell r="C4597" t="str">
            <v xml:space="preserve">UN    </v>
          </cell>
          <cell r="D4597" t="str">
            <v>CR</v>
          </cell>
          <cell r="E4597" t="str">
            <v>96,49</v>
          </cell>
        </row>
        <row r="4598">
          <cell r="A4598">
            <v>1590</v>
          </cell>
          <cell r="B4598" t="str">
            <v>TERMINAL METALICO A PRESSAO PARA 1 CABO DE 95 MM2, COM 1 FURO DE FIXACAO</v>
          </cell>
          <cell r="C4598" t="str">
            <v xml:space="preserve">UN    </v>
          </cell>
          <cell r="D4598" t="str">
            <v>CR</v>
          </cell>
          <cell r="E4598" t="str">
            <v>15,01</v>
          </cell>
        </row>
        <row r="4599">
          <cell r="A4599">
            <v>1542</v>
          </cell>
          <cell r="B4599" t="str">
            <v>TERMINAL METALICO A PRESSAO 1 CABO, PARA CABOS DE 4 A 10 MM2, COM 2 FUROS PARA FIXACAO</v>
          </cell>
          <cell r="C4599" t="str">
            <v xml:space="preserve">UN    </v>
          </cell>
          <cell r="D4599" t="str">
            <v>CR</v>
          </cell>
          <cell r="E4599" t="str">
            <v>19,88</v>
          </cell>
        </row>
        <row r="4600">
          <cell r="A4600">
            <v>38415</v>
          </cell>
          <cell r="B4600" t="str">
            <v>TERMOFUSORA PARA TUBOS E CONEXOES EM PPR COM DIAMETROS DE 20 A 63 MM, POTENCIA DE 800 W, TENSAO 220 V</v>
          </cell>
          <cell r="C4600" t="str">
            <v xml:space="preserve">UN    </v>
          </cell>
          <cell r="D4600" t="str">
            <v>CR</v>
          </cell>
          <cell r="E4600" t="str">
            <v>853,12</v>
          </cell>
        </row>
        <row r="4601">
          <cell r="A4601">
            <v>38414</v>
          </cell>
          <cell r="B4601" t="str">
            <v>TERMOFUSORA PARA TUBOS E CONEXOES EM PPR COM DIAMETROS DE 75 A 110 MM, POTENCIA DE *1100* W, TENSAO 220 V</v>
          </cell>
          <cell r="C4601" t="str">
            <v xml:space="preserve">UN    </v>
          </cell>
          <cell r="D4601" t="str">
            <v>CR</v>
          </cell>
          <cell r="E4601" t="str">
            <v>1.197,36</v>
          </cell>
        </row>
        <row r="4602">
          <cell r="A4602">
            <v>38128</v>
          </cell>
          <cell r="B4602" t="str">
            <v>TERRA VEGETAL (ENSACADA)</v>
          </cell>
          <cell r="C4602" t="str">
            <v xml:space="preserve">KG    </v>
          </cell>
          <cell r="D4602" t="str">
            <v xml:space="preserve">C </v>
          </cell>
          <cell r="E4602" t="str">
            <v>1,05</v>
          </cell>
        </row>
        <row r="4603">
          <cell r="A4603">
            <v>7253</v>
          </cell>
          <cell r="B4603" t="str">
            <v>TERRA VEGETAL (GRANEL)</v>
          </cell>
          <cell r="C4603" t="str">
            <v xml:space="preserve">M3    </v>
          </cell>
          <cell r="D4603" t="str">
            <v>CR</v>
          </cell>
          <cell r="E4603" t="str">
            <v>225,00</v>
          </cell>
        </row>
        <row r="4604">
          <cell r="A4604">
            <v>43781</v>
          </cell>
          <cell r="B4604" t="str">
            <v>TESTE</v>
          </cell>
          <cell r="C4604" t="str">
            <v xml:space="preserve">CX    </v>
          </cell>
          <cell r="D4604" t="str">
            <v>CR</v>
          </cell>
          <cell r="E4604" t="str">
            <v>45,00</v>
          </cell>
        </row>
        <row r="4605">
          <cell r="A4605">
            <v>4806</v>
          </cell>
          <cell r="B4605" t="str">
            <v>TESTEIRA ANTIDERRAPANTE PARA PISO VINILICO *5 X 2,5* CM, E = 2 MM</v>
          </cell>
          <cell r="C4605" t="str">
            <v xml:space="preserve">M     </v>
          </cell>
          <cell r="D4605" t="str">
            <v>CR</v>
          </cell>
          <cell r="E4605" t="str">
            <v>13,75</v>
          </cell>
        </row>
        <row r="4606">
          <cell r="A4606">
            <v>34401</v>
          </cell>
          <cell r="B4606" t="str">
            <v>TIJOLO CERAMICO LAMINADO 5,5 X 11 X 23 CM (L X A X C)</v>
          </cell>
          <cell r="C4606" t="str">
            <v xml:space="preserve">UN    </v>
          </cell>
          <cell r="D4606" t="str">
            <v>CR</v>
          </cell>
          <cell r="E4606" t="str">
            <v>2,25</v>
          </cell>
        </row>
        <row r="4607">
          <cell r="A4607">
            <v>7260</v>
          </cell>
          <cell r="B4607" t="str">
            <v>TIJOLO CERAMICO MACICO APARENTE *6 X 12 X 24* CM (L X A X C)</v>
          </cell>
          <cell r="C4607" t="str">
            <v xml:space="preserve">UN    </v>
          </cell>
          <cell r="D4607" t="str">
            <v>CR</v>
          </cell>
          <cell r="E4607" t="str">
            <v>2,00</v>
          </cell>
        </row>
        <row r="4608">
          <cell r="A4608">
            <v>7256</v>
          </cell>
          <cell r="B4608" t="str">
            <v>TIJOLO CERAMICO MACICO APARENTE 2 FUROS, *6,5 X 10 X 20* CM (L X A X C)</v>
          </cell>
          <cell r="C4608" t="str">
            <v xml:space="preserve">UN    </v>
          </cell>
          <cell r="D4608" t="str">
            <v>CR</v>
          </cell>
          <cell r="E4608" t="str">
            <v>1,98</v>
          </cell>
        </row>
        <row r="4609">
          <cell r="A4609">
            <v>7258</v>
          </cell>
          <cell r="B4609" t="str">
            <v>TIJOLO CERAMICO MACICO COMUM *5 X 10 X 20* CM (L X A X C)</v>
          </cell>
          <cell r="C4609" t="str">
            <v xml:space="preserve">UN    </v>
          </cell>
          <cell r="D4609" t="str">
            <v>CR</v>
          </cell>
          <cell r="E4609" t="str">
            <v>0,81</v>
          </cell>
        </row>
        <row r="4610">
          <cell r="A4610">
            <v>34400</v>
          </cell>
          <cell r="B4610" t="str">
            <v>TIJOLO CERAMICO REFRATARIO 2,5 X 11,4 X 22,9 CM (L X A X C)</v>
          </cell>
          <cell r="C4610" t="str">
            <v xml:space="preserve">UN    </v>
          </cell>
          <cell r="D4610" t="str">
            <v>CR</v>
          </cell>
          <cell r="E4610" t="str">
            <v>3,47</v>
          </cell>
        </row>
        <row r="4611">
          <cell r="A4611">
            <v>10617</v>
          </cell>
          <cell r="B4611" t="str">
            <v>TIJOLO CERAMICO REFRATARIO 6,3 X 11,4 X 22,9 CM (L X A X C)</v>
          </cell>
          <cell r="C4611" t="str">
            <v xml:space="preserve">UN    </v>
          </cell>
          <cell r="D4611" t="str">
            <v>CR</v>
          </cell>
          <cell r="E4611" t="str">
            <v>6,64</v>
          </cell>
        </row>
        <row r="4612">
          <cell r="A4612">
            <v>7274</v>
          </cell>
          <cell r="B4612" t="str">
            <v>TIL PARA LIGACAO PREDIAL, EM PVC, JE, BBB, DN 100 X 100 MM, PARA REDE COLETORA ESGOTO (NBR 10569)</v>
          </cell>
          <cell r="C4612" t="str">
            <v xml:space="preserve">UN    </v>
          </cell>
          <cell r="D4612" t="str">
            <v>AS</v>
          </cell>
          <cell r="E4612" t="str">
            <v>55,43</v>
          </cell>
        </row>
        <row r="4613">
          <cell r="A4613">
            <v>11663</v>
          </cell>
          <cell r="B4613" t="str">
            <v>TIL TUBO QUEDA, EM PVC, JE, BBB, DN 100 X 100 MM, PARA REDE COLETORA DE ESGOTO (NBR 10569)</v>
          </cell>
          <cell r="C4613" t="str">
            <v xml:space="preserve">UN    </v>
          </cell>
          <cell r="D4613" t="str">
            <v>AS</v>
          </cell>
          <cell r="E4613" t="str">
            <v>455,94</v>
          </cell>
        </row>
        <row r="4614">
          <cell r="A4614">
            <v>154</v>
          </cell>
          <cell r="B4614" t="str">
            <v>TINTA / REVESTIMENTO A BASE DE RESINA EPOXI COM ALCATRAO, BICOMPONENTE</v>
          </cell>
          <cell r="C4614" t="str">
            <v xml:space="preserve">L     </v>
          </cell>
          <cell r="D4614" t="str">
            <v>CR</v>
          </cell>
          <cell r="E4614" t="str">
            <v>53,94</v>
          </cell>
        </row>
        <row r="4615">
          <cell r="A4615">
            <v>38121</v>
          </cell>
          <cell r="B4615" t="str">
            <v>TINTA A BASE DE RESINA ACRILICA EMULSIONADA EM AGUA, PARA SINALIZACAO HORIZONTAL VIARIA (NBR 13699)</v>
          </cell>
          <cell r="C4615" t="str">
            <v xml:space="preserve">L     </v>
          </cell>
          <cell r="D4615" t="str">
            <v>CR</v>
          </cell>
          <cell r="E4615" t="str">
            <v>12,30</v>
          </cell>
        </row>
        <row r="4616">
          <cell r="A4616">
            <v>7343</v>
          </cell>
          <cell r="B4616" t="str">
            <v>TINTA A BASE DE RESINA ACRILICA, PARA SINALIZACAO HORIZONTAL VIARIA (NBR 11862)</v>
          </cell>
          <cell r="C4616" t="str">
            <v xml:space="preserve">L     </v>
          </cell>
          <cell r="D4616" t="str">
            <v>CR</v>
          </cell>
          <cell r="E4616" t="str">
            <v>12,46</v>
          </cell>
        </row>
        <row r="4617">
          <cell r="A4617">
            <v>43776</v>
          </cell>
          <cell r="B4617" t="str">
            <v>TINTA A OLEO BRILHANTE, PARA MADEIRAS E METAIS</v>
          </cell>
          <cell r="C4617" t="str">
            <v xml:space="preserve">L     </v>
          </cell>
          <cell r="D4617" t="str">
            <v>CR</v>
          </cell>
          <cell r="E4617" t="str">
            <v>16,95</v>
          </cell>
        </row>
        <row r="4618">
          <cell r="A4618">
            <v>7350</v>
          </cell>
          <cell r="B4618" t="str">
            <v>TINTA ACRILICA PARA CERAMICA</v>
          </cell>
          <cell r="C4618" t="str">
            <v xml:space="preserve">L     </v>
          </cell>
          <cell r="D4618" t="str">
            <v>CR</v>
          </cell>
          <cell r="E4618" t="str">
            <v>27,21</v>
          </cell>
        </row>
        <row r="4619">
          <cell r="A4619">
            <v>7348</v>
          </cell>
          <cell r="B4619" t="str">
            <v>TINTA ACRILICA PREMIUM PARA PISO</v>
          </cell>
          <cell r="C4619" t="str">
            <v xml:space="preserve">L     </v>
          </cell>
          <cell r="D4619" t="str">
            <v>CR</v>
          </cell>
          <cell r="E4619" t="str">
            <v>15,26</v>
          </cell>
        </row>
        <row r="4620">
          <cell r="A4620">
            <v>7356</v>
          </cell>
          <cell r="B4620" t="str">
            <v>TINTA ACRILICA PREMIUM, COR BRANCO FOSCO</v>
          </cell>
          <cell r="C4620" t="str">
            <v xml:space="preserve">L     </v>
          </cell>
          <cell r="D4620" t="str">
            <v>CR</v>
          </cell>
          <cell r="E4620" t="str">
            <v>22,88</v>
          </cell>
        </row>
        <row r="4621">
          <cell r="A4621">
            <v>7313</v>
          </cell>
          <cell r="B4621" t="str">
            <v>TINTA ASFALTICA IMPERMEABILIZANTE DILUIDA EM SOLVENTE, PARA MATERIAIS CIMENTICIOS, METAL E MADEIRA</v>
          </cell>
          <cell r="C4621" t="str">
            <v xml:space="preserve">L     </v>
          </cell>
          <cell r="D4621" t="str">
            <v>CR</v>
          </cell>
          <cell r="E4621" t="str">
            <v>16,07</v>
          </cell>
        </row>
        <row r="4622">
          <cell r="A4622">
            <v>7319</v>
          </cell>
          <cell r="B4622" t="str">
            <v>TINTA ASFALTICA IMPERMEABILIZANTE DISPERSA EM AGUA, PARA MATERIAIS CIMENTICIOS</v>
          </cell>
          <cell r="C4622" t="str">
            <v xml:space="preserve">L     </v>
          </cell>
          <cell r="D4622" t="str">
            <v>CR</v>
          </cell>
          <cell r="E4622" t="str">
            <v>9,20</v>
          </cell>
        </row>
        <row r="4623">
          <cell r="A4623">
            <v>38119</v>
          </cell>
          <cell r="B4623" t="str">
            <v>TINTA BORRACHA CLORADA, ACABAMENTO SEMIBRILHO, BRANCA</v>
          </cell>
          <cell r="C4623" t="str">
            <v xml:space="preserve">L     </v>
          </cell>
          <cell r="D4623" t="str">
            <v>CR</v>
          </cell>
          <cell r="E4623" t="str">
            <v>79,94</v>
          </cell>
        </row>
        <row r="4624">
          <cell r="A4624">
            <v>7314</v>
          </cell>
          <cell r="B4624" t="str">
            <v>TINTA BORRACHA CLORADA, ACABAMENTO SEMIBRILHO, CORES VIVAS</v>
          </cell>
          <cell r="C4624" t="str">
            <v xml:space="preserve">L     </v>
          </cell>
          <cell r="D4624" t="str">
            <v>CR</v>
          </cell>
          <cell r="E4624" t="str">
            <v>86,15</v>
          </cell>
        </row>
        <row r="4625">
          <cell r="A4625">
            <v>38131</v>
          </cell>
          <cell r="B4625" t="str">
            <v>TINTA BORRACHA, CLORADA, ACABAMENTO SEMIBRILHO, PRETA</v>
          </cell>
          <cell r="C4625" t="str">
            <v xml:space="preserve">L     </v>
          </cell>
          <cell r="D4625" t="str">
            <v>CR</v>
          </cell>
          <cell r="E4625" t="str">
            <v>80,65</v>
          </cell>
        </row>
        <row r="4626">
          <cell r="A4626">
            <v>7304</v>
          </cell>
          <cell r="B4626" t="str">
            <v>TINTA EPOXI BASE AGUA PREMIUM, BRANCA</v>
          </cell>
          <cell r="C4626" t="str">
            <v xml:space="preserve">L     </v>
          </cell>
          <cell r="D4626" t="str">
            <v>CR</v>
          </cell>
          <cell r="E4626" t="str">
            <v>50,23</v>
          </cell>
        </row>
        <row r="4627">
          <cell r="A4627">
            <v>43649</v>
          </cell>
          <cell r="B4627" t="str">
            <v>TINTA ESMALTE BASE AGUA PREMIUM ACETINADO</v>
          </cell>
          <cell r="C4627" t="str">
            <v xml:space="preserve">L     </v>
          </cell>
          <cell r="D4627" t="str">
            <v>CR</v>
          </cell>
          <cell r="E4627" t="str">
            <v>25,98</v>
          </cell>
        </row>
        <row r="4628">
          <cell r="A4628">
            <v>43650</v>
          </cell>
          <cell r="B4628" t="str">
            <v>TINTA ESMALTE BASE AGUA PREMIUM BRILHANTE</v>
          </cell>
          <cell r="C4628" t="str">
            <v xml:space="preserve">L     </v>
          </cell>
          <cell r="D4628" t="str">
            <v>CR</v>
          </cell>
          <cell r="E4628" t="str">
            <v>24,55</v>
          </cell>
        </row>
        <row r="4629">
          <cell r="A4629">
            <v>7311</v>
          </cell>
          <cell r="B4629" t="str">
            <v>TINTA ESMALTE SINTETICO PREMIUM ACETINADO</v>
          </cell>
          <cell r="C4629" t="str">
            <v xml:space="preserve">L     </v>
          </cell>
          <cell r="D4629" t="str">
            <v>CR</v>
          </cell>
          <cell r="E4629" t="str">
            <v>25,15</v>
          </cell>
        </row>
        <row r="4630">
          <cell r="A4630">
            <v>7292</v>
          </cell>
          <cell r="B4630" t="str">
            <v>TINTA ESMALTE SINTETICO PREMIUM BRILHANTE</v>
          </cell>
          <cell r="C4630" t="str">
            <v xml:space="preserve">L     </v>
          </cell>
          <cell r="D4630" t="str">
            <v xml:space="preserve">C </v>
          </cell>
          <cell r="E4630" t="str">
            <v>24,35</v>
          </cell>
        </row>
        <row r="4631">
          <cell r="A4631">
            <v>7293</v>
          </cell>
          <cell r="B4631" t="str">
            <v>TINTA ESMALTE SINTETICO PREMIUM DE DUPLA ACAO GRAFITE FOSCO PARA SUPERFICIES METALICAS FERROSAS</v>
          </cell>
          <cell r="C4631" t="str">
            <v xml:space="preserve">L     </v>
          </cell>
          <cell r="D4631" t="str">
            <v>CR</v>
          </cell>
          <cell r="E4631" t="str">
            <v>26,94</v>
          </cell>
        </row>
        <row r="4632">
          <cell r="A4632">
            <v>7306</v>
          </cell>
          <cell r="B4632" t="str">
            <v>TINTA ESMALTE SINTETICO PREMIUM DE EFEITO PROTETOR DE SUPERFICIE METALICA ALUMINIO</v>
          </cell>
          <cell r="C4632" t="str">
            <v xml:space="preserve">L     </v>
          </cell>
          <cell r="D4632" t="str">
            <v>CR</v>
          </cell>
          <cell r="E4632" t="str">
            <v>29,73</v>
          </cell>
        </row>
        <row r="4633">
          <cell r="A4633">
            <v>7288</v>
          </cell>
          <cell r="B4633" t="str">
            <v>TINTA ESMALTE SINTETICO PREMIUM FOSCO</v>
          </cell>
          <cell r="C4633" t="str">
            <v xml:space="preserve">L     </v>
          </cell>
          <cell r="D4633" t="str">
            <v>CR</v>
          </cell>
          <cell r="E4633" t="str">
            <v>24,68</v>
          </cell>
        </row>
        <row r="4634">
          <cell r="A4634">
            <v>43625</v>
          </cell>
          <cell r="B4634" t="str">
            <v>TINTA ESMALTE SINTETICO STANDARD ACETINADO</v>
          </cell>
          <cell r="C4634" t="str">
            <v xml:space="preserve">L     </v>
          </cell>
          <cell r="D4634" t="str">
            <v>CR</v>
          </cell>
          <cell r="E4634" t="str">
            <v>19,93</v>
          </cell>
        </row>
        <row r="4635">
          <cell r="A4635">
            <v>43647</v>
          </cell>
          <cell r="B4635" t="str">
            <v>TINTA ESMALTE SINTETICO STANDARD BRILHANTE</v>
          </cell>
          <cell r="C4635" t="str">
            <v xml:space="preserve">L     </v>
          </cell>
          <cell r="D4635" t="str">
            <v>CR</v>
          </cell>
          <cell r="E4635" t="str">
            <v>18,10</v>
          </cell>
        </row>
        <row r="4636">
          <cell r="A4636">
            <v>43648</v>
          </cell>
          <cell r="B4636" t="str">
            <v>TINTA ESMALTE SINTETICO STANDARD FOSCO</v>
          </cell>
          <cell r="C4636" t="str">
            <v xml:space="preserve">L     </v>
          </cell>
          <cell r="D4636" t="str">
            <v>CR</v>
          </cell>
          <cell r="E4636" t="str">
            <v>17,47</v>
          </cell>
        </row>
        <row r="4637">
          <cell r="A4637">
            <v>35693</v>
          </cell>
          <cell r="B4637" t="str">
            <v>TINTA LATEX ACRILICA ECONOMICA, COR BRANCA</v>
          </cell>
          <cell r="C4637" t="str">
            <v xml:space="preserve">L     </v>
          </cell>
          <cell r="D4637" t="str">
            <v>CR</v>
          </cell>
          <cell r="E4637" t="str">
            <v>10,49</v>
          </cell>
        </row>
        <row r="4638">
          <cell r="A4638">
            <v>35692</v>
          </cell>
          <cell r="B4638" t="str">
            <v>TINTA LATEX ACRILICA STANDARD, COR BRANCA</v>
          </cell>
          <cell r="C4638" t="str">
            <v xml:space="preserve">L     </v>
          </cell>
          <cell r="D4638" t="str">
            <v>CR</v>
          </cell>
          <cell r="E4638" t="str">
            <v>15,62</v>
          </cell>
        </row>
        <row r="4639">
          <cell r="A4639">
            <v>7342</v>
          </cell>
          <cell r="B4639" t="str">
            <v>TINTA MINERAL IMPERMEAVEL EM PO, BRANCA</v>
          </cell>
          <cell r="C4639" t="str">
            <v xml:space="preserve">KG    </v>
          </cell>
          <cell r="D4639" t="str">
            <v>CR</v>
          </cell>
          <cell r="E4639" t="str">
            <v>1,76</v>
          </cell>
        </row>
        <row r="4640">
          <cell r="A4640">
            <v>39574</v>
          </cell>
          <cell r="B4640" t="str">
            <v>TIRANTE COM ELO, EM ARAME GALVANIZADO RIGIDO, NUMERO 10, COMPRIMENTO 2000 MM, PARA PENDURAL DE FORRO REMOVIVEL</v>
          </cell>
          <cell r="C4640" t="str">
            <v xml:space="preserve">UN    </v>
          </cell>
          <cell r="D4640" t="str">
            <v>AS</v>
          </cell>
          <cell r="E4640" t="str">
            <v>4,39</v>
          </cell>
        </row>
        <row r="4641">
          <cell r="A4641">
            <v>11060</v>
          </cell>
          <cell r="B4641" t="str">
            <v>TIRANTE EM FERRO GALVANIZADO PARA CONTRAVENTAMENTO DE TELHA CANALETE 90, 1/4 " X 400 MM</v>
          </cell>
          <cell r="C4641" t="str">
            <v xml:space="preserve">UN    </v>
          </cell>
          <cell r="D4641" t="str">
            <v>CR</v>
          </cell>
          <cell r="E4641" t="str">
            <v>25,13</v>
          </cell>
        </row>
        <row r="4642">
          <cell r="A4642">
            <v>37401</v>
          </cell>
          <cell r="B4642" t="str">
            <v>TOALHEIRO PLASTICO TIPO DISPENSER PARA PAPEL TOALHA INTERFOLHADO</v>
          </cell>
          <cell r="C4642" t="str">
            <v xml:space="preserve">UN    </v>
          </cell>
          <cell r="D4642" t="str">
            <v>CR</v>
          </cell>
          <cell r="E4642" t="str">
            <v>52,00</v>
          </cell>
        </row>
        <row r="4643">
          <cell r="A4643">
            <v>7525</v>
          </cell>
          <cell r="B4643" t="str">
            <v>TOMADA INDUSTRIAL DE EMBUTIR 3P+T 30 A, 440 V, COM TRAVA, COM PLACA</v>
          </cell>
          <cell r="C4643" t="str">
            <v xml:space="preserve">UN    </v>
          </cell>
          <cell r="D4643" t="str">
            <v>CR</v>
          </cell>
          <cell r="E4643" t="str">
            <v>43,82</v>
          </cell>
        </row>
        <row r="4644">
          <cell r="A4644">
            <v>7524</v>
          </cell>
          <cell r="B4644" t="str">
            <v>TOMADA INDUSTRIAL DE EMBUTIR 3P+T 30 A, 440 V, COM TRAVA, SEM PLACA</v>
          </cell>
          <cell r="C4644" t="str">
            <v xml:space="preserve">UN    </v>
          </cell>
          <cell r="D4644" t="str">
            <v>CR</v>
          </cell>
          <cell r="E4644" t="str">
            <v>41,29</v>
          </cell>
        </row>
        <row r="4645">
          <cell r="A4645">
            <v>38105</v>
          </cell>
          <cell r="B4645" t="str">
            <v>TOMADA PARA ANTENA DE TV, CABO COAXIAL DE 9 MM (APENAS MODULO)</v>
          </cell>
          <cell r="C4645" t="str">
            <v xml:space="preserve">UN    </v>
          </cell>
          <cell r="D4645" t="str">
            <v>CR</v>
          </cell>
          <cell r="E4645" t="str">
            <v>10,61</v>
          </cell>
        </row>
        <row r="4646">
          <cell r="A4646">
            <v>38084</v>
          </cell>
          <cell r="B4646" t="str">
            <v>TOMADA PARA ANTENA DE TV, CABO COAXIAL DE 9 MM, CONJUNTO MONTADO PARA EMBUTIR 4" X 2" (PLACA + SUPORTE + MODULO)</v>
          </cell>
          <cell r="C4646" t="str">
            <v xml:space="preserve">UN    </v>
          </cell>
          <cell r="D4646" t="str">
            <v>CR</v>
          </cell>
          <cell r="E4646" t="str">
            <v>15,06</v>
          </cell>
        </row>
        <row r="4647">
          <cell r="A4647">
            <v>38103</v>
          </cell>
          <cell r="B4647" t="str">
            <v>TOMADA RJ11, 2 FIOS (APENAS MODULO)</v>
          </cell>
          <cell r="C4647" t="str">
            <v xml:space="preserve">UN    </v>
          </cell>
          <cell r="D4647" t="str">
            <v>CR</v>
          </cell>
          <cell r="E4647" t="str">
            <v>15,92</v>
          </cell>
        </row>
        <row r="4648">
          <cell r="A4648">
            <v>38082</v>
          </cell>
          <cell r="B4648" t="str">
            <v>TOMADA RJ11, 2 FIOS, CONJUNTO MONTADO PARA EMBUTIR 4" X 2" (PLACA + SUPORTE + MODULO)</v>
          </cell>
          <cell r="C4648" t="str">
            <v xml:space="preserve">UN    </v>
          </cell>
          <cell r="D4648" t="str">
            <v>CR</v>
          </cell>
          <cell r="E4648" t="str">
            <v>19,62</v>
          </cell>
        </row>
        <row r="4649">
          <cell r="A4649">
            <v>38104</v>
          </cell>
          <cell r="B4649" t="str">
            <v>TOMADA RJ45, 8 FIOS, CAT 5E (APENAS MODULO)</v>
          </cell>
          <cell r="C4649" t="str">
            <v xml:space="preserve">UN    </v>
          </cell>
          <cell r="D4649" t="str">
            <v>CR</v>
          </cell>
          <cell r="E4649" t="str">
            <v>31,18</v>
          </cell>
        </row>
        <row r="4650">
          <cell r="A4650">
            <v>38083</v>
          </cell>
          <cell r="B4650" t="str">
            <v>TOMADA RJ45, 8 FIOS, CAT 5E, CONJUNTO MONTADO PARA EMBUTIR 4" X 2" (PLACA + SUPORTE + MODULO)</v>
          </cell>
          <cell r="C4650" t="str">
            <v xml:space="preserve">UN    </v>
          </cell>
          <cell r="D4650" t="str">
            <v>CR</v>
          </cell>
          <cell r="E4650" t="str">
            <v>34,62</v>
          </cell>
        </row>
        <row r="4651">
          <cell r="A4651">
            <v>38101</v>
          </cell>
          <cell r="B4651" t="str">
            <v>TOMADA 2P+T 10A, 250V  (APENAS MODULO)</v>
          </cell>
          <cell r="C4651" t="str">
            <v xml:space="preserve">UN    </v>
          </cell>
          <cell r="D4651" t="str">
            <v>CR</v>
          </cell>
          <cell r="E4651" t="str">
            <v>7,57</v>
          </cell>
        </row>
        <row r="4652">
          <cell r="A4652">
            <v>7528</v>
          </cell>
          <cell r="B4652" t="str">
            <v>TOMADA 2P+T 10A, 250V, CONJUNTO MONTADO PARA EMBUTIR 4" X 2" (PLACA + SUPORTE + MODULO)</v>
          </cell>
          <cell r="C4652" t="str">
            <v xml:space="preserve">UN    </v>
          </cell>
          <cell r="D4652" t="str">
            <v xml:space="preserve">C </v>
          </cell>
          <cell r="E4652" t="str">
            <v>8,90</v>
          </cell>
        </row>
        <row r="4653">
          <cell r="A4653">
            <v>12147</v>
          </cell>
          <cell r="B4653" t="str">
            <v>TOMADA 2P+T 10A, 250V, CONJUNTO MONTADO PARA SOBREPOR 4" X 2" (CAIXA + MODULO)</v>
          </cell>
          <cell r="C4653" t="str">
            <v xml:space="preserve">UN    </v>
          </cell>
          <cell r="D4653" t="str">
            <v>CR</v>
          </cell>
          <cell r="E4653" t="str">
            <v>13,57</v>
          </cell>
        </row>
        <row r="4654">
          <cell r="A4654">
            <v>38075</v>
          </cell>
          <cell r="B4654" t="str">
            <v>TOMADA 2P+T 20A 250V, CONJUNTO MONTADO PARA EMBUTIR 4" X 2" (PLACA + SUPORTE + MODULO)</v>
          </cell>
          <cell r="C4654" t="str">
            <v xml:space="preserve">UN    </v>
          </cell>
          <cell r="D4654" t="str">
            <v>CR</v>
          </cell>
          <cell r="E4654" t="str">
            <v>15,41</v>
          </cell>
        </row>
        <row r="4655">
          <cell r="A4655">
            <v>38102</v>
          </cell>
          <cell r="B4655" t="str">
            <v>TOMADA 2P+T 20A, 250V  (APENAS MODULO)</v>
          </cell>
          <cell r="C4655" t="str">
            <v xml:space="preserve">UN    </v>
          </cell>
          <cell r="D4655" t="str">
            <v>CR</v>
          </cell>
          <cell r="E4655" t="str">
            <v>9,69</v>
          </cell>
        </row>
        <row r="4656">
          <cell r="A4656">
            <v>38076</v>
          </cell>
          <cell r="B4656" t="str">
            <v>TOMADAS (2 MODULOS) 2P+T 10A, 250V, CONJUNTO MONTADO PARA EMBUTIR 4" X 2" (PLACA + SUPORTE + MODULOS)</v>
          </cell>
          <cell r="C4656" t="str">
            <v xml:space="preserve">UN    </v>
          </cell>
          <cell r="D4656" t="str">
            <v>CR</v>
          </cell>
          <cell r="E4656" t="str">
            <v>17,28</v>
          </cell>
        </row>
        <row r="4657">
          <cell r="A4657">
            <v>7592</v>
          </cell>
          <cell r="B4657" t="str">
            <v>TOPOGRAFO</v>
          </cell>
          <cell r="C4657" t="str">
            <v xml:space="preserve">H     </v>
          </cell>
          <cell r="D4657" t="str">
            <v xml:space="preserve">C </v>
          </cell>
          <cell r="E4657" t="str">
            <v>17,56</v>
          </cell>
        </row>
        <row r="4658">
          <cell r="A4658">
            <v>40820</v>
          </cell>
          <cell r="B4658" t="str">
            <v>TOPOGRAFO (MENSALISTA)</v>
          </cell>
          <cell r="C4658" t="str">
            <v xml:space="preserve">MES   </v>
          </cell>
          <cell r="D4658" t="str">
            <v>CR</v>
          </cell>
          <cell r="E4658" t="str">
            <v>3.094,08</v>
          </cell>
        </row>
        <row r="4659">
          <cell r="A4659">
            <v>11762</v>
          </cell>
          <cell r="B4659" t="str">
            <v>TORNEIRA CROMADA COM BICO PARA JARDIM/TANQUE 1/2 " OU 3/4 " (REF 1153)</v>
          </cell>
          <cell r="C4659" t="str">
            <v xml:space="preserve">UN    </v>
          </cell>
          <cell r="D4659" t="str">
            <v>CR</v>
          </cell>
          <cell r="E4659" t="str">
            <v>49,84</v>
          </cell>
        </row>
        <row r="4660">
          <cell r="A4660">
            <v>13418</v>
          </cell>
          <cell r="B4660" t="str">
            <v>TORNEIRA CROMADA CURTA SEM BICO PARA TANQUE, PADRAO POPULAR, 1/2 " OU 3/4 " (REF 1140)</v>
          </cell>
          <cell r="C4660" t="str">
            <v xml:space="preserve">UN    </v>
          </cell>
          <cell r="D4660" t="str">
            <v>CR</v>
          </cell>
          <cell r="E4660" t="str">
            <v>13,92</v>
          </cell>
        </row>
        <row r="4661">
          <cell r="A4661">
            <v>13984</v>
          </cell>
          <cell r="B4661" t="str">
            <v>TORNEIRA CROMADA CURTA SEM BICO PARA USO GERAL  1/2 " OU 3/4 " (REF 1152)</v>
          </cell>
          <cell r="C4661" t="str">
            <v xml:space="preserve">UN    </v>
          </cell>
          <cell r="D4661" t="str">
            <v>CR</v>
          </cell>
          <cell r="E4661" t="str">
            <v>34,83</v>
          </cell>
        </row>
        <row r="4662">
          <cell r="A4662">
            <v>11772</v>
          </cell>
          <cell r="B4662" t="str">
            <v>TORNEIRA CROMADA DE MESA PARA COZINHA BICA MOVEL COM AREJADOR 1/2 " OU 3/4 " (REF 1167)</v>
          </cell>
          <cell r="C4662" t="str">
            <v xml:space="preserve">UN    </v>
          </cell>
          <cell r="D4662" t="str">
            <v>CR</v>
          </cell>
          <cell r="E4662" t="str">
            <v>84,58</v>
          </cell>
        </row>
        <row r="4663">
          <cell r="A4663">
            <v>36795</v>
          </cell>
          <cell r="B4663" t="str">
            <v>TORNEIRA CROMADA DE MESA PARA LAVATORIO COM SENSOR DE PRESENCA</v>
          </cell>
          <cell r="C4663" t="str">
            <v xml:space="preserve">UN    </v>
          </cell>
          <cell r="D4663" t="str">
            <v>CR</v>
          </cell>
          <cell r="E4663" t="str">
            <v>544,02</v>
          </cell>
        </row>
        <row r="4664">
          <cell r="A4664">
            <v>36796</v>
          </cell>
          <cell r="B4664" t="str">
            <v>TORNEIRA CROMADA DE MESA PARA LAVATORIO TEMPORIZADA PRESSAO BICA BAIXA</v>
          </cell>
          <cell r="C4664" t="str">
            <v xml:space="preserve">UN    </v>
          </cell>
          <cell r="D4664" t="str">
            <v>CR</v>
          </cell>
          <cell r="E4664" t="str">
            <v>140,07</v>
          </cell>
        </row>
        <row r="4665">
          <cell r="A4665">
            <v>36791</v>
          </cell>
          <cell r="B4665" t="str">
            <v>TORNEIRA CROMADA DE MESA PARA LAVATORIO, BICA ALTA (REF 1195)</v>
          </cell>
          <cell r="C4665" t="str">
            <v xml:space="preserve">UN    </v>
          </cell>
          <cell r="D4665" t="str">
            <v>CR</v>
          </cell>
          <cell r="E4665" t="str">
            <v>72,17</v>
          </cell>
        </row>
        <row r="4666">
          <cell r="A4666">
            <v>13415</v>
          </cell>
          <cell r="B4666" t="str">
            <v>TORNEIRA CROMADA DE MESA PARA LAVATORIO, PADRAO POPULAR, 1/2 " OU 3/4 " (REF 1193)</v>
          </cell>
          <cell r="C4666" t="str">
            <v xml:space="preserve">UN    </v>
          </cell>
          <cell r="D4666" t="str">
            <v xml:space="preserve">C </v>
          </cell>
          <cell r="E4666" t="str">
            <v>41,95</v>
          </cell>
        </row>
        <row r="4667">
          <cell r="A4667">
            <v>36792</v>
          </cell>
          <cell r="B4667" t="str">
            <v>TORNEIRA CROMADA DE PAREDE LONGA PARA LAVATORIO (REF 1178)</v>
          </cell>
          <cell r="C4667" t="str">
            <v xml:space="preserve">UN    </v>
          </cell>
          <cell r="D4667" t="str">
            <v>CR</v>
          </cell>
          <cell r="E4667" t="str">
            <v>137,95</v>
          </cell>
        </row>
        <row r="4668">
          <cell r="A4668">
            <v>11773</v>
          </cell>
          <cell r="B4668" t="str">
            <v>TORNEIRA CROMADA DE PAREDE PARA COZINHA BICA MOVEL COM AREJADOR 1/2 " OU 3/4 " (REF 1168)</v>
          </cell>
          <cell r="C4668" t="str">
            <v xml:space="preserve">UN    </v>
          </cell>
          <cell r="D4668" t="str">
            <v>CR</v>
          </cell>
          <cell r="E4668" t="str">
            <v>80,75</v>
          </cell>
        </row>
        <row r="4669">
          <cell r="A4669">
            <v>11775</v>
          </cell>
          <cell r="B4669" t="str">
            <v>TORNEIRA CROMADA DE PAREDE PARA COZINHA COM AREJADOR 1/2 " OU 3/4 " (REF 1157)</v>
          </cell>
          <cell r="C4669" t="str">
            <v xml:space="preserve">UN    </v>
          </cell>
          <cell r="D4669" t="str">
            <v>CR</v>
          </cell>
          <cell r="E4669" t="str">
            <v>84,32</v>
          </cell>
        </row>
        <row r="4670">
          <cell r="A4670">
            <v>13983</v>
          </cell>
          <cell r="B4670" t="str">
            <v>TORNEIRA CROMADA DE PAREDE PARA COZINHA COM AREJADOR, PADRAO POPULAR, 1/2 " OU 3/4 " (REF 1159)</v>
          </cell>
          <cell r="C4670" t="str">
            <v xml:space="preserve">UN    </v>
          </cell>
          <cell r="D4670" t="str">
            <v>CR</v>
          </cell>
          <cell r="E4670" t="str">
            <v>43,08</v>
          </cell>
        </row>
        <row r="4671">
          <cell r="A4671">
            <v>13416</v>
          </cell>
          <cell r="B4671" t="str">
            <v>TORNEIRA CROMADA DE PAREDE PARA COZINHA SEM AREJADOR, PADRAO POPULAR, 1/2 " OU 3/4 " (REF 1158)</v>
          </cell>
          <cell r="C4671" t="str">
            <v xml:space="preserve">UN    </v>
          </cell>
          <cell r="D4671" t="str">
            <v>CR</v>
          </cell>
          <cell r="E4671" t="str">
            <v>34,74</v>
          </cell>
        </row>
        <row r="4672">
          <cell r="A4672">
            <v>13417</v>
          </cell>
          <cell r="B4672" t="str">
            <v>TORNEIRA CROMADA SEM BICO PARA TANQUE 1/2 " OU 3/4 " (REF 1143)</v>
          </cell>
          <cell r="C4672" t="str">
            <v xml:space="preserve">UN    </v>
          </cell>
          <cell r="D4672" t="str">
            <v>CR</v>
          </cell>
          <cell r="E4672" t="str">
            <v>30,64</v>
          </cell>
        </row>
        <row r="4673">
          <cell r="A4673">
            <v>7604</v>
          </cell>
          <cell r="B4673" t="str">
            <v>TORNEIRA CROMADA SEM BICO PARA TANQUE, PADRAO POPULAR, 1/2 " OU 3/4 " (REF 1126)</v>
          </cell>
          <cell r="C4673" t="str">
            <v xml:space="preserve">UN    </v>
          </cell>
          <cell r="D4673" t="str">
            <v>CR</v>
          </cell>
          <cell r="E4673" t="str">
            <v>13,27</v>
          </cell>
        </row>
        <row r="4674">
          <cell r="A4674">
            <v>11763</v>
          </cell>
          <cell r="B4674" t="str">
            <v>TORNEIRA DE BOIA CONVENCIONAL PARA CAIXA D'AGUA, 1.1/2", COM HASTE E TORNEIRA METALICOS E BALAO PLASTICO</v>
          </cell>
          <cell r="C4674" t="str">
            <v xml:space="preserve">UN    </v>
          </cell>
          <cell r="D4674" t="str">
            <v>CR</v>
          </cell>
          <cell r="E4674" t="str">
            <v>97,82</v>
          </cell>
        </row>
        <row r="4675">
          <cell r="A4675">
            <v>11764</v>
          </cell>
          <cell r="B4675" t="str">
            <v>TORNEIRA DE BOIA CONVENCIONAL PARA CAIXA D'AGUA, 1.1/4", COM HASTE E TORNEIRA METALICOS E BALAO PLASTICO</v>
          </cell>
          <cell r="C4675" t="str">
            <v xml:space="preserve">UN    </v>
          </cell>
          <cell r="D4675" t="str">
            <v>CR</v>
          </cell>
          <cell r="E4675" t="str">
            <v>104,49</v>
          </cell>
        </row>
        <row r="4676">
          <cell r="A4676">
            <v>11829</v>
          </cell>
          <cell r="B4676" t="str">
            <v>TORNEIRA DE BOIA CONVENCIONAL PARA CAIXA D'AGUA, 1/2", COM HASTE E TORNEIRA METALICOS E BALAO PLASTICO</v>
          </cell>
          <cell r="C4676" t="str">
            <v xml:space="preserve">UN    </v>
          </cell>
          <cell r="D4676" t="str">
            <v>CR</v>
          </cell>
          <cell r="E4676" t="str">
            <v>25,04</v>
          </cell>
        </row>
        <row r="4677">
          <cell r="A4677">
            <v>11825</v>
          </cell>
          <cell r="B4677" t="str">
            <v>TORNEIRA DE BOIA CONVENCIONAL PARA CAIXA D'AGUA, 1", COM HASTE E TORNEIRA METALICOS E BALAO PLASTICO</v>
          </cell>
          <cell r="C4677" t="str">
            <v xml:space="preserve">UN    </v>
          </cell>
          <cell r="D4677" t="str">
            <v>CR</v>
          </cell>
          <cell r="E4677" t="str">
            <v>42,93</v>
          </cell>
        </row>
        <row r="4678">
          <cell r="A4678">
            <v>11767</v>
          </cell>
          <cell r="B4678" t="str">
            <v>TORNEIRA DE BOIA CONVENCIONAL PARA CAIXA D'AGUA, 2", COM HASTE E TORNEIRA METALICOS E BALAO PLASTICO</v>
          </cell>
          <cell r="C4678" t="str">
            <v xml:space="preserve">UN    </v>
          </cell>
          <cell r="D4678" t="str">
            <v>CR</v>
          </cell>
          <cell r="E4678" t="str">
            <v>173,43</v>
          </cell>
        </row>
        <row r="4679">
          <cell r="A4679">
            <v>11830</v>
          </cell>
          <cell r="B4679" t="str">
            <v>TORNEIRA DE BOIA CONVENCIONAL PARA CAIXA D'AGUA, 3/4", COM HASTE E TORNEIRA METALICOS E BALAO PLASTICO</v>
          </cell>
          <cell r="C4679" t="str">
            <v xml:space="preserve">UN    </v>
          </cell>
          <cell r="D4679" t="str">
            <v>CR</v>
          </cell>
          <cell r="E4679" t="str">
            <v>27,06</v>
          </cell>
        </row>
        <row r="4680">
          <cell r="A4680">
            <v>11766</v>
          </cell>
          <cell r="B4680" t="str">
            <v>TORNEIRA DE BOIA VAZAO TOTAL PARA CAIXA D'AGUA, 1/2", COM HASTE E TORNEIRA METALICOS E BALAO PLASTICO</v>
          </cell>
          <cell r="C4680" t="str">
            <v xml:space="preserve">UN    </v>
          </cell>
          <cell r="D4680" t="str">
            <v>CR</v>
          </cell>
          <cell r="E4680" t="str">
            <v>48,10</v>
          </cell>
        </row>
        <row r="4681">
          <cell r="A4681">
            <v>11765</v>
          </cell>
          <cell r="B4681" t="str">
            <v>TORNEIRA DE BOIA VAZAO TOTAL PARA CAIXA D'AGUA, 1", COM HASTE E TORNEIRA METALICOS E BALAO PLASTICO</v>
          </cell>
          <cell r="C4681" t="str">
            <v xml:space="preserve">UN    </v>
          </cell>
          <cell r="D4681" t="str">
            <v>CR</v>
          </cell>
          <cell r="E4681" t="str">
            <v>65,50</v>
          </cell>
        </row>
        <row r="4682">
          <cell r="A4682">
            <v>11824</v>
          </cell>
          <cell r="B4682" t="str">
            <v>TORNEIRA DE BOIA VAZAO TOTAL PARA CAIXA D'AGUA, 3/4", COM HASTE E TORNEIRA METALICOS E BALAO PLASTICO</v>
          </cell>
          <cell r="C4682" t="str">
            <v xml:space="preserve">UN    </v>
          </cell>
          <cell r="D4682" t="str">
            <v>CR</v>
          </cell>
          <cell r="E4682" t="str">
            <v>49,61</v>
          </cell>
        </row>
        <row r="4683">
          <cell r="A4683">
            <v>11777</v>
          </cell>
          <cell r="B4683" t="str">
            <v>TORNEIRA ELETRICA DE PAREDE, BICA ALTA, PARA COZINHA, 5500 W (110/220 V)</v>
          </cell>
          <cell r="C4683" t="str">
            <v xml:space="preserve">UN    </v>
          </cell>
          <cell r="D4683" t="str">
            <v>CR</v>
          </cell>
          <cell r="E4683" t="str">
            <v>140,73</v>
          </cell>
        </row>
        <row r="4684">
          <cell r="A4684">
            <v>7602</v>
          </cell>
          <cell r="B4684" t="str">
            <v>TORNEIRA METAL AMARELO COM BICO PARA JARDIM, PADRAO POPULAR, 1/2 " OU 3/4 " (REF 1128)</v>
          </cell>
          <cell r="C4684" t="str">
            <v xml:space="preserve">UN    </v>
          </cell>
          <cell r="D4684" t="str">
            <v>CR</v>
          </cell>
          <cell r="E4684" t="str">
            <v>13,15</v>
          </cell>
        </row>
        <row r="4685">
          <cell r="A4685">
            <v>7603</v>
          </cell>
          <cell r="B4685" t="str">
            <v>TORNEIRA METAL AMARELO CURTA SEM BICO PARA TANQUE, PADRAO POPULAR, 1/2 " OU 3/4 " (REF 1120)</v>
          </cell>
          <cell r="C4685" t="str">
            <v xml:space="preserve">UN    </v>
          </cell>
          <cell r="D4685" t="str">
            <v>CR</v>
          </cell>
          <cell r="E4685" t="str">
            <v>12,76</v>
          </cell>
        </row>
        <row r="4686">
          <cell r="A4686">
            <v>11826</v>
          </cell>
          <cell r="B4686" t="str">
            <v>TORNEIRA METALICA DE BOIA CONVENCIONAL PARA CAIXA D'AGUA, 1/2 ", COM HASTE, TORNEIRA E BALAO METALICOS</v>
          </cell>
          <cell r="C4686" t="str">
            <v xml:space="preserve">UN    </v>
          </cell>
          <cell r="D4686" t="str">
            <v>CR</v>
          </cell>
          <cell r="E4686" t="str">
            <v>41,67</v>
          </cell>
        </row>
        <row r="4687">
          <cell r="A4687">
            <v>7606</v>
          </cell>
          <cell r="B4687" t="str">
            <v>TORNEIRA METALICA DE BOIA CONVENCIONAL PARA CAIXA D'AGUA, 3/4 ", COM HASTE, TORNEIRA E BALAO METALICOS</v>
          </cell>
          <cell r="C4687" t="str">
            <v xml:space="preserve">UN    </v>
          </cell>
          <cell r="D4687" t="str">
            <v>CR</v>
          </cell>
          <cell r="E4687" t="str">
            <v>43,42</v>
          </cell>
        </row>
        <row r="4688">
          <cell r="A4688">
            <v>40329</v>
          </cell>
          <cell r="B4688" t="str">
            <v>TORNEIRA PLASTICA DE BOIA CONVENCIONAL PARA CAIXA DE AGUA, 3/4 ", COM HASTE METALICA E COM TORNEIRA E BALAO PLASTICOS (PADRAO POPULAR)</v>
          </cell>
          <cell r="C4688" t="str">
            <v xml:space="preserve">UN    </v>
          </cell>
          <cell r="D4688" t="str">
            <v xml:space="preserve">C </v>
          </cell>
          <cell r="E4688" t="str">
            <v>21,00</v>
          </cell>
        </row>
        <row r="4689">
          <cell r="A4689">
            <v>11823</v>
          </cell>
          <cell r="B4689" t="str">
            <v>TORNEIRA PLASTICA DE BOIA PARA CAIXA DE DESCARGA,  1/2", BALAO E TORNEIRA PLASTICOS, COM HASTE METALICA</v>
          </cell>
          <cell r="C4689" t="str">
            <v xml:space="preserve">UN    </v>
          </cell>
          <cell r="D4689" t="str">
            <v>CR</v>
          </cell>
          <cell r="E4689" t="str">
            <v>9,07</v>
          </cell>
        </row>
        <row r="4690">
          <cell r="A4690">
            <v>11822</v>
          </cell>
          <cell r="B4690" t="str">
            <v>TORNEIRA PLASTICA DE MESA, BICA MOVEL, PARA COZINHA 1/2 "</v>
          </cell>
          <cell r="C4690" t="str">
            <v xml:space="preserve">UN    </v>
          </cell>
          <cell r="D4690" t="str">
            <v>CR</v>
          </cell>
          <cell r="E4690" t="str">
            <v>36,73</v>
          </cell>
        </row>
        <row r="4691">
          <cell r="A4691">
            <v>11831</v>
          </cell>
          <cell r="B4691" t="str">
            <v>TORNEIRA PLASTICA PARA TANQUE 1/2 " OU 3/4 " COM BICO PARA MANGUEIRA</v>
          </cell>
          <cell r="C4691" t="str">
            <v xml:space="preserve">UN    </v>
          </cell>
          <cell r="D4691" t="str">
            <v>CR</v>
          </cell>
          <cell r="E4691" t="str">
            <v>27,88</v>
          </cell>
        </row>
        <row r="4692">
          <cell r="A4692">
            <v>7613</v>
          </cell>
          <cell r="B4692" t="str">
            <v>TRANSFORMADOR TRIFASICO DE DISTRIBUICAO, POTENCIA DE 1000 KVA, TENSAO NOMINAL DE 15 KV, TENSAO SECUNDARIA DE 220/127V, EM OLEO ISOLANTE TIPO MINERAL</v>
          </cell>
          <cell r="C4692" t="str">
            <v xml:space="preserve">UN    </v>
          </cell>
          <cell r="D4692" t="str">
            <v>AS</v>
          </cell>
          <cell r="E4692" t="str">
            <v>69.965,22</v>
          </cell>
        </row>
        <row r="4693">
          <cell r="A4693">
            <v>7619</v>
          </cell>
          <cell r="B4693" t="str">
            <v>TRANSFORMADOR TRIFASICO DE DISTRIBUICAO, POTENCIA DE 112,5 KVA, TENSAO NOMINAL DE 15 KV, TENSAO SECUNDARIA DE 220/127V, EM OLEO ISOLANTE TIPO MINERAL</v>
          </cell>
          <cell r="C4693" t="str">
            <v xml:space="preserve">UN    </v>
          </cell>
          <cell r="D4693" t="str">
            <v>AS</v>
          </cell>
          <cell r="E4693" t="str">
            <v>10.815,12</v>
          </cell>
        </row>
        <row r="4694">
          <cell r="A4694">
            <v>12076</v>
          </cell>
          <cell r="B4694" t="str">
            <v>TRANSFORMADOR TRIFASICO DE DISTRIBUICAO, POTENCIA DE 15 KVA, TENSAO NOMINAL DE 15 KV, TENSAO SECUNDARIA DE 220/127V, EM OLEO ISOLANTE TIPO MINERAL</v>
          </cell>
          <cell r="C4694" t="str">
            <v xml:space="preserve">UN    </v>
          </cell>
          <cell r="D4694" t="str">
            <v>AS</v>
          </cell>
          <cell r="E4694" t="str">
            <v>4.961,06</v>
          </cell>
        </row>
        <row r="4695">
          <cell r="A4695">
            <v>7614</v>
          </cell>
          <cell r="B4695" t="str">
            <v>TRANSFORMADOR TRIFASICO DE DISTRIBUICAO, POTENCIA DE 150 KVA, TENSAO NOMINAL DE 15 KV, TENSAO SECUNDARIA DE 220/127V, EM OLEO ISOLANTE TIPO MINERAL</v>
          </cell>
          <cell r="C4695" t="str">
            <v xml:space="preserve">UN    </v>
          </cell>
          <cell r="D4695" t="str">
            <v>AS</v>
          </cell>
          <cell r="E4695" t="str">
            <v>13.640,45</v>
          </cell>
        </row>
        <row r="4696">
          <cell r="A4696">
            <v>7618</v>
          </cell>
          <cell r="B4696" t="str">
            <v>TRANSFORMADOR TRIFASICO DE DISTRIBUICAO, POTENCIA DE 1500 KVA, TENSAO NOMINAL DE 15 KV, TENSAO SECUNDARIA DE 220/127V, EM OLEO ISOLANTE TIPO MINERAL</v>
          </cell>
          <cell r="C4696" t="str">
            <v xml:space="preserve">UN    </v>
          </cell>
          <cell r="D4696" t="str">
            <v>AS</v>
          </cell>
          <cell r="E4696" t="str">
            <v>88.468,58</v>
          </cell>
        </row>
        <row r="4697">
          <cell r="A4697">
            <v>7620</v>
          </cell>
          <cell r="B4697" t="str">
            <v>TRANSFORMADOR TRIFASICO DE DISTRIBUICAO, POTENCIA DE 225 KVA, TENSAO NOMINAL DE 15 KV, TENSAO SECUNDARIA DE 220/127V, EM OLEO ISOLANTE TIPO MINERAL</v>
          </cell>
          <cell r="C4697" t="str">
            <v xml:space="preserve">UN    </v>
          </cell>
          <cell r="D4697" t="str">
            <v>AS</v>
          </cell>
          <cell r="E4697" t="str">
            <v>19.135,54</v>
          </cell>
        </row>
        <row r="4698">
          <cell r="A4698">
            <v>7610</v>
          </cell>
          <cell r="B4698" t="str">
            <v>TRANSFORMADOR TRIFASICO DE DISTRIBUICAO, POTENCIA DE 30 KVA, TENSAO NOMINAL DE 15 KV, TENSAO SECUNDARIA DE 220/127V, EM OLEO ISOLANTE TIPO MINERAL</v>
          </cell>
          <cell r="C4698" t="str">
            <v xml:space="preserve">UN    </v>
          </cell>
          <cell r="D4698" t="str">
            <v>AS</v>
          </cell>
          <cell r="E4698" t="str">
            <v>6.059,58</v>
          </cell>
        </row>
        <row r="4699">
          <cell r="A4699">
            <v>7615</v>
          </cell>
          <cell r="B4699" t="str">
            <v>TRANSFORMADOR TRIFASICO DE DISTRIBUICAO, POTENCIA DE 300 KVA, TENSAO NOMINAL DE 15 KV, TENSAO SECUNDARIA DE 220/127V, EM OLEO ISOLANTE TIPO MINERAL</v>
          </cell>
          <cell r="C4699" t="str">
            <v xml:space="preserve">UN    </v>
          </cell>
          <cell r="D4699" t="str">
            <v>AS</v>
          </cell>
          <cell r="E4699" t="str">
            <v>22.324,80</v>
          </cell>
        </row>
        <row r="4700">
          <cell r="A4700">
            <v>7617</v>
          </cell>
          <cell r="B4700" t="str">
            <v>TRANSFORMADOR TRIFASICO DE DISTRIBUICAO, POTENCIA DE 45 KVA, TENSAO NOMINAL DE 15 KV, TENSAO SECUNDARIA DE 220/127V, EM OLEO ISOLANTE TIPO MINERAL</v>
          </cell>
          <cell r="C4700" t="str">
            <v xml:space="preserve">UN    </v>
          </cell>
          <cell r="D4700" t="str">
            <v>AS</v>
          </cell>
          <cell r="E4700" t="str">
            <v>6.768,31</v>
          </cell>
        </row>
        <row r="4701">
          <cell r="A4701">
            <v>7616</v>
          </cell>
          <cell r="B4701" t="str">
            <v>TRANSFORMADOR TRIFASICO DE DISTRIBUICAO, POTENCIA DE 500 KVA, TENSAO NOMINAL DE 15 KV, TENSAO SECUNDARIA DE 220/127V, EM OLEO ISOLANTE TIPO MINERAL</v>
          </cell>
          <cell r="C4701" t="str">
            <v xml:space="preserve">UN    </v>
          </cell>
          <cell r="D4701" t="str">
            <v>AS</v>
          </cell>
          <cell r="E4701" t="str">
            <v>36.430,53</v>
          </cell>
        </row>
        <row r="4702">
          <cell r="A4702">
            <v>7611</v>
          </cell>
          <cell r="B4702" t="str">
            <v>TRANSFORMADOR TRIFASICO DE DISTRIBUICAO, POTENCIA DE 75 KVA, TENSAO NOMINAL DE 15 KV, TENSAO SECUNDARIA DE 220/127V, EM OLEO ISOLANTE TIPO MINERAL</v>
          </cell>
          <cell r="C4702" t="str">
            <v xml:space="preserve">UN    </v>
          </cell>
          <cell r="D4702" t="str">
            <v>AS</v>
          </cell>
          <cell r="E4702" t="str">
            <v>8.752,74</v>
          </cell>
        </row>
        <row r="4703">
          <cell r="A4703">
            <v>7612</v>
          </cell>
          <cell r="B4703" t="str">
            <v>TRANSFORMADOR TRIFASICO DE DISTRIBUICAO, POTENCIA DE 750 KVA, TENSAO NOMINAL DE 15 KV, TENSAO SECUNDARIA DE 220/127V, EM OLEO ISOLANTE TIPO MINERAL</v>
          </cell>
          <cell r="C4703" t="str">
            <v xml:space="preserve">UN    </v>
          </cell>
          <cell r="D4703" t="str">
            <v>AS</v>
          </cell>
          <cell r="E4703" t="str">
            <v>49.970,70</v>
          </cell>
        </row>
        <row r="4704">
          <cell r="A4704">
            <v>37371</v>
          </cell>
          <cell r="B4704" t="str">
            <v>TRANSPORTE - HORISTA (COLETADO CAIXA)</v>
          </cell>
          <cell r="C4704" t="str">
            <v xml:space="preserve">H     </v>
          </cell>
          <cell r="D4704" t="str">
            <v xml:space="preserve">C </v>
          </cell>
          <cell r="E4704" t="str">
            <v>0,92</v>
          </cell>
        </row>
        <row r="4705">
          <cell r="A4705">
            <v>40861</v>
          </cell>
          <cell r="B4705" t="str">
            <v>TRANSPORTE - MENSALISTA (COLETADO CAIXA)</v>
          </cell>
          <cell r="C4705" t="str">
            <v xml:space="preserve">MES   </v>
          </cell>
          <cell r="D4705" t="str">
            <v xml:space="preserve">C </v>
          </cell>
          <cell r="E4705" t="str">
            <v>173,64</v>
          </cell>
        </row>
        <row r="4706">
          <cell r="A4706">
            <v>36510</v>
          </cell>
          <cell r="B4706" t="str">
            <v>TRATOR DE ESTEIRAS, POTENCIA BRUTA DE 133 HP, PESO OPERACIONAL DE 14 T, COM LAMINA COM CAPACIDADE DE 3,00 M3</v>
          </cell>
          <cell r="C4706" t="str">
            <v xml:space="preserve">UN    </v>
          </cell>
          <cell r="D4706" t="str">
            <v>CR</v>
          </cell>
          <cell r="E4706" t="str">
            <v>723.547,37</v>
          </cell>
        </row>
        <row r="4707">
          <cell r="A4707">
            <v>25020</v>
          </cell>
          <cell r="B4707" t="str">
            <v>TRATOR DE ESTEIRAS, POTENCIA BRUTA DE 347 HP, PESO OPERACIONAL DE 38,5 T, COM ESCARIFICADOR E LAMINA COM CAPACIDADE DE 4,70M3</v>
          </cell>
          <cell r="C4707" t="str">
            <v xml:space="preserve">UN    </v>
          </cell>
          <cell r="D4707" t="str">
            <v>CR</v>
          </cell>
          <cell r="E4707" t="str">
            <v>2.980.760,60</v>
          </cell>
        </row>
        <row r="4708">
          <cell r="A4708">
            <v>7622</v>
          </cell>
          <cell r="B4708" t="str">
            <v>TRATOR DE ESTEIRAS, POTENCIA DE 100 HP, PESO OPERACIONAL DE 9,4 T, COM LAMINA COM CAPACIDADE DE 2,19 M3</v>
          </cell>
          <cell r="C4708" t="str">
            <v xml:space="preserve">UN    </v>
          </cell>
          <cell r="D4708" t="str">
            <v>CR</v>
          </cell>
          <cell r="E4708" t="str">
            <v>701.946,70</v>
          </cell>
        </row>
        <row r="4709">
          <cell r="A4709">
            <v>7624</v>
          </cell>
          <cell r="B4709" t="str">
            <v>TRATOR DE ESTEIRAS, POTENCIA DE 150 HP, PESO OPERACIONAL DE 16,7 T, COM RODA MOTRIZ ELEVADA E LAMINA COM CONTATO DE 3,18M3</v>
          </cell>
          <cell r="C4709" t="str">
            <v xml:space="preserve">UN    </v>
          </cell>
          <cell r="D4709" t="str">
            <v xml:space="preserve">C </v>
          </cell>
          <cell r="E4709" t="str">
            <v>910.000,00</v>
          </cell>
        </row>
        <row r="4710">
          <cell r="A4710">
            <v>7625</v>
          </cell>
          <cell r="B4710" t="str">
            <v>TRATOR DE ESTEIRAS, POTENCIA DE 170 HP, PESO OPERACIONAL DE 19 T, COM LAMINA COM CAPACIDADE DE 5,2 M3</v>
          </cell>
          <cell r="C4710" t="str">
            <v xml:space="preserve">UN    </v>
          </cell>
          <cell r="D4710" t="str">
            <v>CR</v>
          </cell>
          <cell r="E4710" t="str">
            <v>904.434,16</v>
          </cell>
        </row>
        <row r="4711">
          <cell r="A4711">
            <v>7623</v>
          </cell>
          <cell r="B4711" t="str">
            <v>TRATOR DE ESTEIRAS, POTENCIA DE 347 HP, PESO OPERACIONAL DE 38,5 T, COM LAMINA COM CAPACIDADE DE 8,70M3</v>
          </cell>
          <cell r="C4711" t="str">
            <v xml:space="preserve">UN    </v>
          </cell>
          <cell r="D4711" t="str">
            <v>CR</v>
          </cell>
          <cell r="E4711" t="str">
            <v>2.980.760,60</v>
          </cell>
        </row>
        <row r="4712">
          <cell r="A4712">
            <v>36508</v>
          </cell>
          <cell r="B4712" t="str">
            <v>TRATOR DE ESTEIRAS, POTENCIA NO VOLANTE DE 200 HP, PESO OPERACIONAL DE 20,1 T, COM RODA MOTRIZ ELEVADA E LAMINA COM CAPACIDADE DE 3,89 M3</v>
          </cell>
          <cell r="C4712" t="str">
            <v xml:space="preserve">UN    </v>
          </cell>
          <cell r="D4712" t="str">
            <v>CR</v>
          </cell>
          <cell r="E4712" t="str">
            <v>1.340.566,31</v>
          </cell>
        </row>
        <row r="4713">
          <cell r="A4713">
            <v>36509</v>
          </cell>
          <cell r="B4713" t="str">
            <v>TRATOR DE ESTEIRAS, POTENCIA 125 HP, PESO OPERACIONAL DE 12,9 T, COM LAMINA COM CAPACIDADE DE 2,7 M3</v>
          </cell>
          <cell r="C4713" t="str">
            <v xml:space="preserve">UN    </v>
          </cell>
          <cell r="D4713" t="str">
            <v>CR</v>
          </cell>
          <cell r="E4713" t="str">
            <v>734.678,85</v>
          </cell>
        </row>
        <row r="4714">
          <cell r="A4714">
            <v>13238</v>
          </cell>
          <cell r="B4714" t="str">
            <v>TRATOR DE PNEUS COM POTENCIA DE 105 CV, TRACAO 4 X 4, PESO COM LASTRO DE 5775 KG</v>
          </cell>
          <cell r="C4714" t="str">
            <v xml:space="preserve">UN    </v>
          </cell>
          <cell r="D4714" t="str">
            <v>AS</v>
          </cell>
          <cell r="E4714" t="str">
            <v>209.018,67</v>
          </cell>
        </row>
        <row r="4715">
          <cell r="A4715">
            <v>36511</v>
          </cell>
          <cell r="B4715" t="str">
            <v>TRATOR DE PNEUS COM POTENCIA DE 122 CV, TRACAO 4 X 4, PESO COM LASTRO DE 4510 KG</v>
          </cell>
          <cell r="C4715" t="str">
            <v xml:space="preserve">UN    </v>
          </cell>
          <cell r="D4715" t="str">
            <v>AS</v>
          </cell>
          <cell r="E4715" t="str">
            <v>242.196,24</v>
          </cell>
        </row>
        <row r="4716">
          <cell r="A4716">
            <v>36515</v>
          </cell>
          <cell r="B4716" t="str">
            <v>TRATOR DE PNEUS COM POTENCIA DE 15 CV, PESO COM LASTRO DE 1160 KG</v>
          </cell>
          <cell r="C4716" t="str">
            <v xml:space="preserve">UN    </v>
          </cell>
          <cell r="D4716" t="str">
            <v>AS</v>
          </cell>
          <cell r="E4716" t="str">
            <v>71.331,76</v>
          </cell>
        </row>
        <row r="4717">
          <cell r="A4717">
            <v>10598</v>
          </cell>
          <cell r="B4717" t="str">
            <v>TRATOR DE PNEUS COM POTENCIA DE 50 CV, TRACAO 4 X 2, PESO COM LASTRO DE 2714 KG</v>
          </cell>
          <cell r="C4717" t="str">
            <v xml:space="preserve">UN    </v>
          </cell>
          <cell r="D4717" t="str">
            <v>AS</v>
          </cell>
          <cell r="E4717" t="str">
            <v>115.675,24</v>
          </cell>
        </row>
        <row r="4718">
          <cell r="A4718">
            <v>7640</v>
          </cell>
          <cell r="B4718" t="str">
            <v>TRATOR DE PNEUS COM POTENCIA DE 85 CV, TRACAO 4 X 4, PESO COM LASTRO DE 4675 KG</v>
          </cell>
          <cell r="C4718" t="str">
            <v xml:space="preserve">UN    </v>
          </cell>
          <cell r="D4718" t="str">
            <v>AS</v>
          </cell>
          <cell r="E4718" t="str">
            <v>177.500,00</v>
          </cell>
        </row>
        <row r="4719">
          <cell r="A4719">
            <v>36513</v>
          </cell>
          <cell r="B4719" t="str">
            <v>TRATOR DE PNEUS COM POTENCIA DE 85 CV, TURBO,  PESO COM LASTRO DE 4900 KG</v>
          </cell>
          <cell r="C4719" t="str">
            <v xml:space="preserve">UN    </v>
          </cell>
          <cell r="D4719" t="str">
            <v>AS</v>
          </cell>
          <cell r="E4719" t="str">
            <v>170.988,89</v>
          </cell>
        </row>
        <row r="4720">
          <cell r="A4720">
            <v>36514</v>
          </cell>
          <cell r="B4720" t="str">
            <v>TRATOR DE PNEUS COM POTENCIA DE 95 CV, TRACAO 4 X 4, PESO MAXIMO DE 5225 KG</v>
          </cell>
          <cell r="C4720" t="str">
            <v xml:space="preserve">UN    </v>
          </cell>
          <cell r="D4720" t="str">
            <v>AS</v>
          </cell>
          <cell r="E4720" t="str">
            <v>190.771,01</v>
          </cell>
        </row>
        <row r="4721">
          <cell r="A4721">
            <v>11572</v>
          </cell>
          <cell r="B4721" t="str">
            <v>TRAVA / PRENDEDOR DE PORTA, EM LATAO CROMADO, MONTADO EM PISO</v>
          </cell>
          <cell r="C4721" t="str">
            <v xml:space="preserve">UN    </v>
          </cell>
          <cell r="D4721" t="str">
            <v>CR</v>
          </cell>
          <cell r="E4721" t="str">
            <v>25,32</v>
          </cell>
        </row>
        <row r="4722">
          <cell r="A4722">
            <v>36149</v>
          </cell>
          <cell r="B4722" t="str">
            <v>TRAVA-QUEDAS EM ACO PARA CORDA DE 12 MM, EXTENSOR DE 25 X 300 MM, COM MOSQUETAO TIPO GANCHO TRAVA DUPLA</v>
          </cell>
          <cell r="C4722" t="str">
            <v xml:space="preserve">UN    </v>
          </cell>
          <cell r="D4722" t="str">
            <v>CR</v>
          </cell>
          <cell r="E4722" t="str">
            <v>145,46</v>
          </cell>
        </row>
        <row r="4723">
          <cell r="A4723">
            <v>42407</v>
          </cell>
          <cell r="B4723" t="str">
            <v>TRELICA NERVURADA (ESPACADOR), ALTURA = 120,0 MM, DIAMETRO DOS BANZOS INFERIORES E SUPERIOR = 6,0 MM, DIAMETRO DA DIAGONAL = 4,2 MM</v>
          </cell>
          <cell r="C4723" t="str">
            <v xml:space="preserve">M     </v>
          </cell>
          <cell r="D4723" t="str">
            <v>CR</v>
          </cell>
          <cell r="E4723" t="str">
            <v>4,53</v>
          </cell>
        </row>
        <row r="4724">
          <cell r="A4724">
            <v>11581</v>
          </cell>
          <cell r="B4724" t="str">
            <v>TRILHO PANTOGRAFICO CONCAVO, TIPO U, EM ALUMINIO, COM DIMENSOES DE APROX *35 X 35* MM, PARA ROLDANA DE PORTA DE CORRER</v>
          </cell>
          <cell r="C4724" t="str">
            <v xml:space="preserve">M     </v>
          </cell>
          <cell r="D4724" t="str">
            <v>CR</v>
          </cell>
          <cell r="E4724" t="str">
            <v>16,71</v>
          </cell>
        </row>
        <row r="4725">
          <cell r="A4725">
            <v>43605</v>
          </cell>
          <cell r="B4725" t="str">
            <v>TRILHO PANTOGRAFICO RETO, EM ALUMINIO, TIPO U, COM DIMENSOES DE *38 X 38* MM PARA PORTA DE CORRER</v>
          </cell>
          <cell r="C4725" t="str">
            <v xml:space="preserve">UN    </v>
          </cell>
          <cell r="D4725" t="str">
            <v>CR</v>
          </cell>
          <cell r="E4725" t="str">
            <v>34,20</v>
          </cell>
        </row>
        <row r="4726">
          <cell r="A4726">
            <v>11580</v>
          </cell>
          <cell r="B4726" t="str">
            <v>TRILHO QUADRADO FRIZADO PARA RODIZIO (VERGALHAO MACICO), EM ALUMINIO, COM DIMENSOES DE *6 X 6* MM</v>
          </cell>
          <cell r="C4726" t="str">
            <v xml:space="preserve">M     </v>
          </cell>
          <cell r="D4726" t="str">
            <v>CR</v>
          </cell>
          <cell r="E4726" t="str">
            <v>6,70</v>
          </cell>
        </row>
        <row r="4727">
          <cell r="A4727">
            <v>10743</v>
          </cell>
          <cell r="B4727" t="str">
            <v>TROLEY MANUAL CAPACIDADE 1 T</v>
          </cell>
          <cell r="C4727" t="str">
            <v xml:space="preserve">UN    </v>
          </cell>
          <cell r="D4727" t="str">
            <v>CR</v>
          </cell>
          <cell r="E4727" t="str">
            <v>549,63</v>
          </cell>
        </row>
        <row r="4728">
          <cell r="A4728">
            <v>39848</v>
          </cell>
          <cell r="B4728" t="str">
            <v>TUBO / MANGUEIRA PRETA EM POLIETILENO, LINHA PESADA OU REFORCADA, TIPO ESPAGUETE, PARA INJECAO DE CALDA DE CIMENTO, D = 1/2", ESPESSURA 1,5 MM</v>
          </cell>
          <cell r="C4728" t="str">
            <v xml:space="preserve">M     </v>
          </cell>
          <cell r="D4728" t="str">
            <v>AS</v>
          </cell>
          <cell r="E4728" t="str">
            <v>1,39</v>
          </cell>
        </row>
        <row r="4729">
          <cell r="A4729">
            <v>20999</v>
          </cell>
          <cell r="B4729" t="str">
            <v>TUBO ACO CARBONO COM COSTURA, NBR 5580, CLASSE L, DN = 15 MM, E = 2,25 MM, 1,06 KG/M</v>
          </cell>
          <cell r="C4729" t="str">
            <v xml:space="preserve">M     </v>
          </cell>
          <cell r="D4729" t="str">
            <v>AS</v>
          </cell>
          <cell r="E4729" t="str">
            <v>14,78</v>
          </cell>
        </row>
        <row r="4730">
          <cell r="A4730">
            <v>21001</v>
          </cell>
          <cell r="B4730" t="str">
            <v>TUBO ACO CARBONO COM COSTURA, NBR 5580, CLASSE L, DN = 25 MM, E = 2,65 MM, 2,02 KG/M</v>
          </cell>
          <cell r="C4730" t="str">
            <v xml:space="preserve">M     </v>
          </cell>
          <cell r="D4730" t="str">
            <v>AS</v>
          </cell>
          <cell r="E4730" t="str">
            <v>27,58</v>
          </cell>
        </row>
        <row r="4731">
          <cell r="A4731">
            <v>21003</v>
          </cell>
          <cell r="B4731" t="str">
            <v>TUBO ACO CARBONO COM COSTURA, NBR 5580, CLASSE L, DN = 40 MM, E = 3,0 MM, 3,34 KG/M</v>
          </cell>
          <cell r="C4731" t="str">
            <v xml:space="preserve">M     </v>
          </cell>
          <cell r="D4731" t="str">
            <v>AS</v>
          </cell>
          <cell r="E4731" t="str">
            <v>45,32</v>
          </cell>
        </row>
        <row r="4732">
          <cell r="A4732">
            <v>21006</v>
          </cell>
          <cell r="B4732" t="str">
            <v>TUBO ACO CARBONO COM COSTURA, NBR 5580, CLASSE L, DN = 80 MM, E = 3,35 MM, 7,07 KG/M</v>
          </cell>
          <cell r="C4732" t="str">
            <v xml:space="preserve">M     </v>
          </cell>
          <cell r="D4732" t="str">
            <v>AS</v>
          </cell>
          <cell r="E4732" t="str">
            <v>96,18</v>
          </cell>
        </row>
        <row r="4733">
          <cell r="A4733">
            <v>21019</v>
          </cell>
          <cell r="B4733" t="str">
            <v>TUBO ACO CARBONO COM COSTURA, NBR 5580, CLASSE M, DN = 25 MM, E = 3,35 MM, *2,50* KG//M</v>
          </cell>
          <cell r="C4733" t="str">
            <v xml:space="preserve">M     </v>
          </cell>
          <cell r="D4733" t="str">
            <v>AS</v>
          </cell>
          <cell r="E4733" t="str">
            <v>33,43</v>
          </cell>
        </row>
        <row r="4734">
          <cell r="A4734">
            <v>21021</v>
          </cell>
          <cell r="B4734" t="str">
            <v>TUBO ACO CARBONO COM COSTURA, NBR 5580, CLASSE M, DN = 40 MM, E = 3,35 MM, *3,71* KG//M</v>
          </cell>
          <cell r="C4734" t="str">
            <v xml:space="preserve">M     </v>
          </cell>
          <cell r="D4734" t="str">
            <v>AS</v>
          </cell>
          <cell r="E4734" t="str">
            <v>52,85</v>
          </cell>
        </row>
        <row r="4735">
          <cell r="A4735">
            <v>21024</v>
          </cell>
          <cell r="B4735" t="str">
            <v>TUBO ACO CARBONO COM COSTURA, NBR 5580, CLASSE M, DN = 80 MM, E = 4,05 MM, *8,47* KG/M</v>
          </cell>
          <cell r="C4735" t="str">
            <v xml:space="preserve">M     </v>
          </cell>
          <cell r="D4735" t="str">
            <v>AS</v>
          </cell>
          <cell r="E4735" t="str">
            <v>113,24</v>
          </cell>
        </row>
        <row r="4736">
          <cell r="A4736">
            <v>40624</v>
          </cell>
          <cell r="B4736" t="str">
            <v>TUBO ACO CARBONO SEM COSTURA 1 1/2", E= *3,68 MM, SCHEDULE 40, 4,05 KG/M</v>
          </cell>
          <cell r="C4736" t="str">
            <v xml:space="preserve">M     </v>
          </cell>
          <cell r="D4736" t="str">
            <v>AS</v>
          </cell>
          <cell r="E4736" t="str">
            <v>69,21</v>
          </cell>
        </row>
        <row r="4737">
          <cell r="A4737">
            <v>42575</v>
          </cell>
          <cell r="B4737" t="str">
            <v>TUBO ACO CARBONO SEM COSTURA 1 1/4", E= *3,56 MM, SCHEDULE 40, *3,38* KG/M</v>
          </cell>
          <cell r="C4737" t="str">
            <v xml:space="preserve">M     </v>
          </cell>
          <cell r="D4737" t="str">
            <v>AS</v>
          </cell>
          <cell r="E4737" t="str">
            <v>63,51</v>
          </cell>
        </row>
        <row r="4738">
          <cell r="A4738">
            <v>13127</v>
          </cell>
          <cell r="B4738" t="str">
            <v>TUBO ACO CARBONO SEM COSTURA 1/2", E= *2,77 MM, SCHEDULE 40, *1,27 KG/M</v>
          </cell>
          <cell r="C4738" t="str">
            <v xml:space="preserve">M     </v>
          </cell>
          <cell r="D4738" t="str">
            <v>AS</v>
          </cell>
          <cell r="E4738" t="str">
            <v>30,87</v>
          </cell>
        </row>
        <row r="4739">
          <cell r="A4739">
            <v>13137</v>
          </cell>
          <cell r="B4739" t="str">
            <v>TUBO ACO CARBONO SEM COSTURA 1/2", E= *3,73 MM, SCHEDULE 80, *1,62 KG/M</v>
          </cell>
          <cell r="C4739" t="str">
            <v xml:space="preserve">M     </v>
          </cell>
          <cell r="D4739" t="str">
            <v>AS</v>
          </cell>
          <cell r="E4739" t="str">
            <v>40,96</v>
          </cell>
        </row>
        <row r="4740">
          <cell r="A4740">
            <v>42574</v>
          </cell>
          <cell r="B4740" t="str">
            <v>TUBO ACO CARBONO SEM COSTURA 1", E= *3,38 MM, SCHEDULE 40, *2,50* KG/M</v>
          </cell>
          <cell r="C4740" t="str">
            <v xml:space="preserve">M     </v>
          </cell>
          <cell r="D4740" t="str">
            <v>AS</v>
          </cell>
          <cell r="E4740" t="str">
            <v>47,39</v>
          </cell>
        </row>
        <row r="4741">
          <cell r="A4741">
            <v>20989</v>
          </cell>
          <cell r="B4741" t="str">
            <v>TUBO ACO CARBONO SEM COSTURA 14", E= *11,13 MM, SCHEDULE 40, *94,55 KG/M</v>
          </cell>
          <cell r="C4741" t="str">
            <v xml:space="preserve">M     </v>
          </cell>
          <cell r="D4741" t="str">
            <v>AS</v>
          </cell>
          <cell r="E4741" t="str">
            <v>1.467,61</v>
          </cell>
        </row>
        <row r="4742">
          <cell r="A4742">
            <v>21147</v>
          </cell>
          <cell r="B4742" t="str">
            <v>TUBO ACO CARBONO SEM COSTURA 2 1/2", E = 5,16 MM, SCHEDULE 40 (8,62 KG/M)</v>
          </cell>
          <cell r="C4742" t="str">
            <v xml:space="preserve">M     </v>
          </cell>
          <cell r="D4742" t="str">
            <v>AS</v>
          </cell>
          <cell r="E4742" t="str">
            <v>137,60</v>
          </cell>
        </row>
        <row r="4743">
          <cell r="A4743">
            <v>21148</v>
          </cell>
          <cell r="B4743" t="str">
            <v>TUBO ACO CARBONO SEM COSTURA 2", E= *3,91* MM, SCHEDULE 40, *5,43* KG/M</v>
          </cell>
          <cell r="C4743" t="str">
            <v xml:space="preserve">M     </v>
          </cell>
          <cell r="D4743" t="str">
            <v>AS</v>
          </cell>
          <cell r="E4743" t="str">
            <v>84,93</v>
          </cell>
        </row>
        <row r="4744">
          <cell r="A4744">
            <v>20984</v>
          </cell>
          <cell r="B4744" t="str">
            <v>TUBO ACO CARBONO SEM COSTURA 20", E= *12,70 MM, SCHEDULE 30, *154,97 KG/M</v>
          </cell>
          <cell r="C4744" t="str">
            <v xml:space="preserve">M     </v>
          </cell>
          <cell r="D4744" t="str">
            <v>AS</v>
          </cell>
          <cell r="E4744" t="str">
            <v>2.816,06</v>
          </cell>
        </row>
        <row r="4745">
          <cell r="A4745">
            <v>13042</v>
          </cell>
          <cell r="B4745" t="str">
            <v>TUBO ACO CARBONO SEM COSTURA 20", E= *6,35 MM,  SCHEDULE 10, *78,46 KG/M</v>
          </cell>
          <cell r="C4745" t="str">
            <v xml:space="preserve">M     </v>
          </cell>
          <cell r="D4745" t="str">
            <v>AS</v>
          </cell>
          <cell r="E4745" t="str">
            <v>1.560,51</v>
          </cell>
        </row>
        <row r="4746">
          <cell r="A4746">
            <v>21150</v>
          </cell>
          <cell r="B4746" t="str">
            <v>TUBO ACO CARBONO SEM COSTURA 3/4", E= *2,87 MM, SCHEDULE 40, *1,69 KG/M</v>
          </cell>
          <cell r="C4746" t="str">
            <v xml:space="preserve">M     </v>
          </cell>
          <cell r="D4746" t="str">
            <v>AS</v>
          </cell>
          <cell r="E4746" t="str">
            <v>42,11</v>
          </cell>
        </row>
        <row r="4747">
          <cell r="A4747">
            <v>13141</v>
          </cell>
          <cell r="B4747" t="str">
            <v>TUBO ACO CARBONO SEM COSTURA 3/4", E= *3,91 MM, SCHEDULE 80, *2,19 KG/M.</v>
          </cell>
          <cell r="C4747" t="str">
            <v xml:space="preserve">M     </v>
          </cell>
          <cell r="D4747" t="str">
            <v>AS</v>
          </cell>
          <cell r="E4747" t="str">
            <v>53,06</v>
          </cell>
        </row>
        <row r="4748">
          <cell r="A4748">
            <v>42576</v>
          </cell>
          <cell r="B4748" t="str">
            <v>TUBO ACO CARBONO SEM COSTURA 3", E= *5,49 MM, SCHEDULE 40, *11,28* KG/M</v>
          </cell>
          <cell r="C4748" t="str">
            <v xml:space="preserve">M     </v>
          </cell>
          <cell r="D4748" t="str">
            <v>AS</v>
          </cell>
          <cell r="E4748" t="str">
            <v>173,24</v>
          </cell>
        </row>
        <row r="4749">
          <cell r="A4749">
            <v>21151</v>
          </cell>
          <cell r="B4749" t="str">
            <v>TUBO ACO CARBONO SEM COSTURA 4", E= *6,02 MM, SCHEDULE 40, *16,06 KG/M</v>
          </cell>
          <cell r="C4749" t="str">
            <v xml:space="preserve">M     </v>
          </cell>
          <cell r="D4749" t="str">
            <v>AS</v>
          </cell>
          <cell r="E4749" t="str">
            <v>252,07</v>
          </cell>
        </row>
        <row r="4750">
          <cell r="A4750">
            <v>13142</v>
          </cell>
          <cell r="B4750" t="str">
            <v>TUBO ACO CARBONO SEM COSTURA 4", E= *8,56 MM, SCHEDULE 80, *22,31 KG/M</v>
          </cell>
          <cell r="C4750" t="str">
            <v xml:space="preserve">M     </v>
          </cell>
          <cell r="D4750" t="str">
            <v>AS</v>
          </cell>
          <cell r="E4750" t="str">
            <v>360,35</v>
          </cell>
        </row>
        <row r="4751">
          <cell r="A4751">
            <v>42577</v>
          </cell>
          <cell r="B4751" t="str">
            <v>TUBO ACO CARBONO SEM COSTURA 5", E= *6,55 MM, SCHEDULE 40, *21,75* KG/M</v>
          </cell>
          <cell r="C4751" t="str">
            <v xml:space="preserve">M     </v>
          </cell>
          <cell r="D4751" t="str">
            <v>AS</v>
          </cell>
          <cell r="E4751" t="str">
            <v>395,41</v>
          </cell>
        </row>
        <row r="4752">
          <cell r="A4752">
            <v>20994</v>
          </cell>
          <cell r="B4752" t="str">
            <v>TUBO ACO CARBONO SEM COSTURA 6", E= *10,97 MM, SCHEDULE 80, *42,56 KG/M</v>
          </cell>
          <cell r="C4752" t="str">
            <v xml:space="preserve">M     </v>
          </cell>
          <cell r="D4752" t="str">
            <v>AS</v>
          </cell>
          <cell r="E4752" t="str">
            <v>679,43</v>
          </cell>
        </row>
        <row r="4753">
          <cell r="A4753">
            <v>7672</v>
          </cell>
          <cell r="B4753" t="str">
            <v>TUBO ACO CARBONO SEM COSTURA 6", E= 7,11 MM,  SCHEDULE 40, *28,26 KG/M</v>
          </cell>
          <cell r="C4753" t="str">
            <v xml:space="preserve">M     </v>
          </cell>
          <cell r="D4753" t="str">
            <v>AS</v>
          </cell>
          <cell r="E4753" t="str">
            <v>445,10</v>
          </cell>
        </row>
        <row r="4754">
          <cell r="A4754">
            <v>20995</v>
          </cell>
          <cell r="B4754" t="str">
            <v>TUBO ACO CARBONO SEM COSTURA 8", E= *12,70 MM, SCHEDULE 80, *64,64 KG/M</v>
          </cell>
          <cell r="C4754" t="str">
            <v xml:space="preserve">M     </v>
          </cell>
          <cell r="D4754" t="str">
            <v>AS</v>
          </cell>
          <cell r="E4754" t="str">
            <v>892,89</v>
          </cell>
        </row>
        <row r="4755">
          <cell r="A4755">
            <v>7690</v>
          </cell>
          <cell r="B4755" t="str">
            <v>TUBO ACO CARBONO SEM COSTURA 8", E= *6,35 MM,  SCHEDULE 20, *33,27 KG/M</v>
          </cell>
          <cell r="C4755" t="str">
            <v xml:space="preserve">M     </v>
          </cell>
          <cell r="D4755" t="str">
            <v>AS</v>
          </cell>
          <cell r="E4755" t="str">
            <v>516,42</v>
          </cell>
        </row>
        <row r="4756">
          <cell r="A4756">
            <v>20980</v>
          </cell>
          <cell r="B4756" t="str">
            <v>TUBO ACO CARBONO SEM COSTURA 8", E= *7,04 MM, SCHEDULE 30, *36,75 KG/M</v>
          </cell>
          <cell r="C4756" t="str">
            <v xml:space="preserve">M     </v>
          </cell>
          <cell r="D4756" t="str">
            <v>AS</v>
          </cell>
          <cell r="E4756" t="str">
            <v>563,37</v>
          </cell>
        </row>
        <row r="4757">
          <cell r="A4757">
            <v>7661</v>
          </cell>
          <cell r="B4757" t="str">
            <v>TUBO ACO CARBONO SEM COSTURA 8", E= *8,18 MM, SCHEDULE 40, *42,55 KG/M</v>
          </cell>
          <cell r="C4757" t="str">
            <v xml:space="preserve">M     </v>
          </cell>
          <cell r="D4757" t="str">
            <v>AS</v>
          </cell>
          <cell r="E4757" t="str">
            <v>670,17</v>
          </cell>
        </row>
        <row r="4758">
          <cell r="A4758">
            <v>21016</v>
          </cell>
          <cell r="B4758" t="str">
            <v>TUBO ACO GALVANIZADO COM COSTURA, CLASSE LEVE, DN 100 MM ( 4"),  E = 3,75 MM,  *10,55* KG/M (NBR 5580)</v>
          </cell>
          <cell r="C4758" t="str">
            <v xml:space="preserve">M     </v>
          </cell>
          <cell r="D4758" t="str">
            <v>AS</v>
          </cell>
          <cell r="E4758" t="str">
            <v>180,63</v>
          </cell>
        </row>
        <row r="4759">
          <cell r="A4759">
            <v>21008</v>
          </cell>
          <cell r="B4759" t="str">
            <v>TUBO ACO GALVANIZADO COM COSTURA, CLASSE LEVE, DN 15 MM ( 1/2"),  E = 2,25 MM,  *1,2* KG/M (NBR 5580)</v>
          </cell>
          <cell r="C4759" t="str">
            <v xml:space="preserve">M     </v>
          </cell>
          <cell r="D4759" t="str">
            <v>AS</v>
          </cell>
          <cell r="E4759" t="str">
            <v>21,10</v>
          </cell>
        </row>
        <row r="4760">
          <cell r="A4760">
            <v>21009</v>
          </cell>
          <cell r="B4760" t="str">
            <v>TUBO ACO GALVANIZADO COM COSTURA, CLASSE LEVE, DN 20 MM ( 3/4"),  E = 2,25 MM,  *1,3* KG/M (NBR 5580)</v>
          </cell>
          <cell r="C4760" t="str">
            <v xml:space="preserve">M     </v>
          </cell>
          <cell r="D4760" t="str">
            <v>AS</v>
          </cell>
          <cell r="E4760" t="str">
            <v>27,47</v>
          </cell>
        </row>
        <row r="4761">
          <cell r="A4761">
            <v>21010</v>
          </cell>
          <cell r="B4761" t="str">
            <v>TUBO ACO GALVANIZADO COM COSTURA, CLASSE LEVE, DN 25 MM ( 1"),  E = 2,65 MM,  *2,11* KG/M (NBR 5580)</v>
          </cell>
          <cell r="C4761" t="str">
            <v xml:space="preserve">M     </v>
          </cell>
          <cell r="D4761" t="str">
            <v>AS</v>
          </cell>
          <cell r="E4761" t="str">
            <v>36,89</v>
          </cell>
        </row>
        <row r="4762">
          <cell r="A4762">
            <v>21011</v>
          </cell>
          <cell r="B4762" t="str">
            <v>TUBO ACO GALVANIZADO COM COSTURA, CLASSE LEVE, DN 32 MM ( 1 1/4"),  E = 2,65 MM,  *2,71* KG/M (NBR 5580)</v>
          </cell>
          <cell r="C4762" t="str">
            <v xml:space="preserve">M     </v>
          </cell>
          <cell r="D4762" t="str">
            <v>AS</v>
          </cell>
          <cell r="E4762" t="str">
            <v>53,77</v>
          </cell>
        </row>
        <row r="4763">
          <cell r="A4763">
            <v>21012</v>
          </cell>
          <cell r="B4763" t="str">
            <v>TUBO ACO GALVANIZADO COM COSTURA, CLASSE LEVE, DN 40 MM ( 1 1/2"),  E = 3,00 MM,  *3,48* KG/M (NBR 5580)</v>
          </cell>
          <cell r="C4763" t="str">
            <v xml:space="preserve">M     </v>
          </cell>
          <cell r="D4763" t="str">
            <v>AS</v>
          </cell>
          <cell r="E4763" t="str">
            <v>59,41</v>
          </cell>
        </row>
        <row r="4764">
          <cell r="A4764">
            <v>21013</v>
          </cell>
          <cell r="B4764" t="str">
            <v>TUBO ACO GALVANIZADO COM COSTURA, CLASSE LEVE, DN 50 MM ( 2"),  E = 3,00 MM,  *4,40* KG/M (NBR 5580)</v>
          </cell>
          <cell r="C4764" t="str">
            <v xml:space="preserve">M     </v>
          </cell>
          <cell r="D4764" t="str">
            <v>AS</v>
          </cell>
          <cell r="E4764" t="str">
            <v>77,53</v>
          </cell>
        </row>
        <row r="4765">
          <cell r="A4765">
            <v>21014</v>
          </cell>
          <cell r="B4765" t="str">
            <v>TUBO ACO GALVANIZADO COM COSTURA, CLASSE LEVE, DN 65 MM ( 2 1/2"),  E = 3,35 MM, * 6,23* KG/M (NBR 5580)</v>
          </cell>
          <cell r="C4765" t="str">
            <v xml:space="preserve">M     </v>
          </cell>
          <cell r="D4765" t="str">
            <v>AS</v>
          </cell>
          <cell r="E4765" t="str">
            <v>108,49</v>
          </cell>
        </row>
        <row r="4766">
          <cell r="A4766">
            <v>21015</v>
          </cell>
          <cell r="B4766" t="str">
            <v>TUBO ACO GALVANIZADO COM COSTURA, CLASSE LEVE, DN 80 MM ( 3"),  E = 3,35 MM, *7,32* KG/M (NBR 5580)</v>
          </cell>
          <cell r="C4766" t="str">
            <v xml:space="preserve">M     </v>
          </cell>
          <cell r="D4766" t="str">
            <v>AS</v>
          </cell>
          <cell r="E4766" t="str">
            <v>124,64</v>
          </cell>
        </row>
        <row r="4767">
          <cell r="A4767">
            <v>7697</v>
          </cell>
          <cell r="B4767" t="str">
            <v>TUBO ACO GALVANIZADO COM COSTURA, CLASSE MEDIA, DN 1.1/2", E = *3,25* MM, PESO *3,61* KG/M (NBR 5580)</v>
          </cell>
          <cell r="C4767" t="str">
            <v xml:space="preserve">M     </v>
          </cell>
          <cell r="D4767" t="str">
            <v>AS</v>
          </cell>
          <cell r="E4767" t="str">
            <v>59,47</v>
          </cell>
        </row>
        <row r="4768">
          <cell r="A4768">
            <v>7698</v>
          </cell>
          <cell r="B4768" t="str">
            <v>TUBO ACO GALVANIZADO COM COSTURA, CLASSE MEDIA, DN 1.1/4", E = *3,25* MM, PESO *3,14* KG/M (NBR 5580)</v>
          </cell>
          <cell r="C4768" t="str">
            <v xml:space="preserve">M     </v>
          </cell>
          <cell r="D4768" t="str">
            <v>AS</v>
          </cell>
          <cell r="E4768" t="str">
            <v>51,20</v>
          </cell>
        </row>
        <row r="4769">
          <cell r="A4769">
            <v>7691</v>
          </cell>
          <cell r="B4769" t="str">
            <v>TUBO ACO GALVANIZADO COM COSTURA, CLASSE MEDIA, DN 1/2", E = *2,65* MM, PESO *1,22* KG/M (NBR 5580)</v>
          </cell>
          <cell r="C4769" t="str">
            <v xml:space="preserve">M     </v>
          </cell>
          <cell r="D4769" t="str">
            <v>AS</v>
          </cell>
          <cell r="E4769" t="str">
            <v>21,63</v>
          </cell>
        </row>
        <row r="4770">
          <cell r="A4770">
            <v>40626</v>
          </cell>
          <cell r="B4770" t="str">
            <v>TUBO ACO GALVANIZADO COM COSTURA, CLASSE MEDIA, DN 1", E = 3,38 MM, PESO 2,50 KG/M (NBR 5580)</v>
          </cell>
          <cell r="C4770" t="str">
            <v xml:space="preserve">M     </v>
          </cell>
          <cell r="D4770" t="str">
            <v>AS</v>
          </cell>
          <cell r="E4770" t="str">
            <v>40,60</v>
          </cell>
        </row>
        <row r="4771">
          <cell r="A4771">
            <v>7701</v>
          </cell>
          <cell r="B4771" t="str">
            <v>TUBO ACO GALVANIZADO COM COSTURA, CLASSE MEDIA, DN 2.1/2", E = *3,65* MM, PESO *6,51* KG/M (NBR 5580)</v>
          </cell>
          <cell r="C4771" t="str">
            <v xml:space="preserve">M     </v>
          </cell>
          <cell r="D4771" t="str">
            <v>AS</v>
          </cell>
          <cell r="E4771" t="str">
            <v>106,43</v>
          </cell>
        </row>
        <row r="4772">
          <cell r="A4772">
            <v>7696</v>
          </cell>
          <cell r="B4772" t="str">
            <v>TUBO ACO GALVANIZADO COM COSTURA, CLASSE MEDIA, DN 2", E = *3,65* MM, PESO *5,10* KG/M (NBR 5580)</v>
          </cell>
          <cell r="C4772" t="str">
            <v xml:space="preserve">M     </v>
          </cell>
          <cell r="D4772" t="str">
            <v>AS</v>
          </cell>
          <cell r="E4772" t="str">
            <v>85,76</v>
          </cell>
        </row>
        <row r="4773">
          <cell r="A4773">
            <v>7700</v>
          </cell>
          <cell r="B4773" t="str">
            <v>TUBO ACO GALVANIZADO COM COSTURA, CLASSE MEDIA, DN 3/4", E = *2,65* MM, PESO *1,58* KG/M (NBR 5580)</v>
          </cell>
          <cell r="C4773" t="str">
            <v xml:space="preserve">M     </v>
          </cell>
          <cell r="D4773" t="str">
            <v>AS</v>
          </cell>
          <cell r="E4773" t="str">
            <v>27,36</v>
          </cell>
        </row>
        <row r="4774">
          <cell r="A4774">
            <v>7694</v>
          </cell>
          <cell r="B4774" t="str">
            <v>TUBO ACO GALVANIZADO COM COSTURA, CLASSE MEDIA, DN 3", E = *4,05* MM, PESO *8,47* KG/M (NBR 5580)</v>
          </cell>
          <cell r="C4774" t="str">
            <v xml:space="preserve">M     </v>
          </cell>
          <cell r="D4774" t="str">
            <v>AS</v>
          </cell>
          <cell r="E4774" t="str">
            <v>143,23</v>
          </cell>
        </row>
        <row r="4775">
          <cell r="A4775">
            <v>7693</v>
          </cell>
          <cell r="B4775" t="str">
            <v>TUBO ACO GALVANIZADO COM COSTURA, CLASSE MEDIA, DN 4", E = 4,50* MM, PESO 12,10* KG/M (NBR 5580)</v>
          </cell>
          <cell r="C4775" t="str">
            <v xml:space="preserve">M     </v>
          </cell>
          <cell r="D4775" t="str">
            <v>AS</v>
          </cell>
          <cell r="E4775" t="str">
            <v>197,25</v>
          </cell>
        </row>
        <row r="4776">
          <cell r="A4776">
            <v>7692</v>
          </cell>
          <cell r="B4776" t="str">
            <v>TUBO ACO GALVANIZADO COM COSTURA, CLASSE MEDIA, DN 5", E = *5,40* MM, PESO *17,80* KG/M (NBR 5580)</v>
          </cell>
          <cell r="C4776" t="str">
            <v xml:space="preserve">M     </v>
          </cell>
          <cell r="D4776" t="str">
            <v>AS</v>
          </cell>
          <cell r="E4776" t="str">
            <v>295,32</v>
          </cell>
        </row>
        <row r="4777">
          <cell r="A4777">
            <v>7695</v>
          </cell>
          <cell r="B4777" t="str">
            <v>TUBO ACO GALVANIZADO COM COSTURA, CLASSE MEDIA, DN 6", E = 4,85* MM, PESO 19,68* KG/M (NBR 5580)</v>
          </cell>
          <cell r="C4777" t="str">
            <v xml:space="preserve">M     </v>
          </cell>
          <cell r="D4777" t="str">
            <v>AS</v>
          </cell>
          <cell r="E4777" t="str">
            <v>320,28</v>
          </cell>
        </row>
        <row r="4778">
          <cell r="A4778">
            <v>13356</v>
          </cell>
          <cell r="B4778" t="str">
            <v>TUBO ACO INDUSTRIAL DN 2" (50,8 MM) E=1,50MM, PESO= 1,8237 KG/M</v>
          </cell>
          <cell r="C4778" t="str">
            <v xml:space="preserve">M     </v>
          </cell>
          <cell r="D4778" t="str">
            <v>AS</v>
          </cell>
          <cell r="E4778" t="str">
            <v>23,22</v>
          </cell>
        </row>
        <row r="4779">
          <cell r="A4779">
            <v>36365</v>
          </cell>
          <cell r="B4779" t="str">
            <v>TUBO COLETOR DE ESGOTO PVC, JEI, DN 100 MM (NBR  7362)</v>
          </cell>
          <cell r="C4779" t="str">
            <v xml:space="preserve">M     </v>
          </cell>
          <cell r="D4779" t="str">
            <v>AS</v>
          </cell>
          <cell r="E4779" t="str">
            <v>33,91</v>
          </cell>
        </row>
        <row r="4780">
          <cell r="A4780">
            <v>41930</v>
          </cell>
          <cell r="B4780" t="str">
            <v>TUBO COLETOR DE ESGOTO PVC, JEI, DN 200 MM (NBR 7362)</v>
          </cell>
          <cell r="C4780" t="str">
            <v xml:space="preserve">M     </v>
          </cell>
          <cell r="D4780" t="str">
            <v>AS</v>
          </cell>
          <cell r="E4780" t="str">
            <v>109,77</v>
          </cell>
        </row>
        <row r="4781">
          <cell r="A4781">
            <v>41931</v>
          </cell>
          <cell r="B4781" t="str">
            <v>TUBO COLETOR DE ESGOTO PVC, JEI, DN 250 MM (NBR 7362)</v>
          </cell>
          <cell r="C4781" t="str">
            <v xml:space="preserve">M     </v>
          </cell>
          <cell r="D4781" t="str">
            <v>AS</v>
          </cell>
          <cell r="E4781" t="str">
            <v>187,18</v>
          </cell>
        </row>
        <row r="4782">
          <cell r="A4782">
            <v>41932</v>
          </cell>
          <cell r="B4782" t="str">
            <v>TUBO COLETOR DE ESGOTO PVC, JEI, DN 300 MM (NBR 7362)</v>
          </cell>
          <cell r="C4782" t="str">
            <v xml:space="preserve">M     </v>
          </cell>
          <cell r="D4782" t="str">
            <v>AS</v>
          </cell>
          <cell r="E4782" t="str">
            <v>302,34</v>
          </cell>
        </row>
        <row r="4783">
          <cell r="A4783">
            <v>41933</v>
          </cell>
          <cell r="B4783" t="str">
            <v>TUBO COLETOR DE ESGOTO PVC, JEI, DN 350 MM (NBR 7362)</v>
          </cell>
          <cell r="C4783" t="str">
            <v xml:space="preserve">M     </v>
          </cell>
          <cell r="D4783" t="str">
            <v>AS</v>
          </cell>
          <cell r="E4783" t="str">
            <v>374,44</v>
          </cell>
        </row>
        <row r="4784">
          <cell r="A4784">
            <v>41934</v>
          </cell>
          <cell r="B4784" t="str">
            <v>TUBO COLETOR DE ESGOTO PVC, JEI, DN 400 MM (NBR 7362)</v>
          </cell>
          <cell r="C4784" t="str">
            <v xml:space="preserve">M     </v>
          </cell>
          <cell r="D4784" t="str">
            <v>AS</v>
          </cell>
          <cell r="E4784" t="str">
            <v>484,99</v>
          </cell>
        </row>
        <row r="4785">
          <cell r="A4785">
            <v>41936</v>
          </cell>
          <cell r="B4785" t="str">
            <v>TUBO COLETOR DE ESGOTO, PVC, JEI, DN 150 MM  (NBR 7362)</v>
          </cell>
          <cell r="C4785" t="str">
            <v xml:space="preserve">M     </v>
          </cell>
          <cell r="D4785" t="str">
            <v>AS</v>
          </cell>
          <cell r="E4785" t="str">
            <v>73,12</v>
          </cell>
        </row>
        <row r="4786">
          <cell r="A4786">
            <v>41785</v>
          </cell>
          <cell r="B4786" t="str">
            <v>TUBO CORRUGADO PEAD, PAREDE DUPLA, INTERNA LISA, JEI, DN/DI *1000* MM, PARA SANEAMENTO</v>
          </cell>
          <cell r="C4786" t="str">
            <v xml:space="preserve">M     </v>
          </cell>
          <cell r="D4786" t="str">
            <v>AS</v>
          </cell>
          <cell r="E4786" t="str">
            <v>1.933,34</v>
          </cell>
        </row>
        <row r="4787">
          <cell r="A4787">
            <v>41781</v>
          </cell>
          <cell r="B4787" t="str">
            <v>TUBO CORRUGADO PEAD, PAREDE DUPLA, INTERNA LISA, JEI, DN/DI *400* MM, PARA SANEAMENTO</v>
          </cell>
          <cell r="C4787" t="str">
            <v xml:space="preserve">M     </v>
          </cell>
          <cell r="D4787" t="str">
            <v>AS</v>
          </cell>
          <cell r="E4787" t="str">
            <v>551,21</v>
          </cell>
        </row>
        <row r="4788">
          <cell r="A4788">
            <v>41783</v>
          </cell>
          <cell r="B4788" t="str">
            <v>TUBO CORRUGADO PEAD, PAREDE DUPLA, INTERNA LISA, JEI, DN/DI *800* MM, PARA SANEAMENTO</v>
          </cell>
          <cell r="C4788" t="str">
            <v xml:space="preserve">M     </v>
          </cell>
          <cell r="D4788" t="str">
            <v>AS</v>
          </cell>
          <cell r="E4788" t="str">
            <v>1.454,56</v>
          </cell>
        </row>
        <row r="4789">
          <cell r="A4789">
            <v>41786</v>
          </cell>
          <cell r="B4789" t="str">
            <v>TUBO CORRUGADO PEAD, PAREDE DUPLA, INTERNA LISA, JEI, DN/DI 1200 MM, PARA SANEAMENTO</v>
          </cell>
          <cell r="C4789" t="str">
            <v xml:space="preserve">M     </v>
          </cell>
          <cell r="D4789" t="str">
            <v>AS</v>
          </cell>
          <cell r="E4789" t="str">
            <v>3.034,36</v>
          </cell>
        </row>
        <row r="4790">
          <cell r="A4790">
            <v>41779</v>
          </cell>
          <cell r="B4790" t="str">
            <v>TUBO CORRUGADO PEAD, PAREDE DUPLA, INTERNA LISA, JEI, DN/DI 250 MM, PARA SANEAMENTO</v>
          </cell>
          <cell r="C4790" t="str">
            <v xml:space="preserve">M     </v>
          </cell>
          <cell r="D4790" t="str">
            <v>AS</v>
          </cell>
          <cell r="E4790" t="str">
            <v>211,41</v>
          </cell>
        </row>
        <row r="4791">
          <cell r="A4791">
            <v>41780</v>
          </cell>
          <cell r="B4791" t="str">
            <v>TUBO CORRUGADO PEAD, PAREDE DUPLA, INTERNA LISA, JEI, DN/DI 300 MM, PARA SANEAMENTO</v>
          </cell>
          <cell r="C4791" t="str">
            <v xml:space="preserve">M     </v>
          </cell>
          <cell r="D4791" t="str">
            <v>AS</v>
          </cell>
          <cell r="E4791" t="str">
            <v>250,04</v>
          </cell>
        </row>
        <row r="4792">
          <cell r="A4792">
            <v>41782</v>
          </cell>
          <cell r="B4792" t="str">
            <v>TUBO CORRUGADO PEAD, PAREDE DUPLA, INTERNA LISA, JEI, DN/DI 600 MM, PARA SANEAMENTO</v>
          </cell>
          <cell r="C4792" t="str">
            <v xml:space="preserve">M     </v>
          </cell>
          <cell r="D4792" t="str">
            <v>AS</v>
          </cell>
          <cell r="E4792" t="str">
            <v>1.030,72</v>
          </cell>
        </row>
        <row r="4793">
          <cell r="A4793">
            <v>38130</v>
          </cell>
          <cell r="B4793" t="str">
            <v>TUBO CPVC SOLDAVEL, 35 MM, AGUA QUENTE PREDIAL (NBR 15884)</v>
          </cell>
          <cell r="C4793" t="str">
            <v xml:space="preserve">M     </v>
          </cell>
          <cell r="D4793" t="str">
            <v>CR</v>
          </cell>
          <cell r="E4793" t="str">
            <v>33,26</v>
          </cell>
        </row>
        <row r="4794">
          <cell r="A4794">
            <v>21123</v>
          </cell>
          <cell r="B4794" t="str">
            <v>TUBO CPVC, SOLDAVEL, 15 MM, AGUA QUENTE PREDIAL (NBR 15884)</v>
          </cell>
          <cell r="C4794" t="str">
            <v xml:space="preserve">M     </v>
          </cell>
          <cell r="D4794" t="str">
            <v xml:space="preserve">C </v>
          </cell>
          <cell r="E4794" t="str">
            <v>9,44</v>
          </cell>
        </row>
        <row r="4795">
          <cell r="A4795">
            <v>21124</v>
          </cell>
          <cell r="B4795" t="str">
            <v>TUBO CPVC, SOLDAVEL, 22 MM, AGUA QUENTE PREDIAL (NBR 15884)</v>
          </cell>
          <cell r="C4795" t="str">
            <v xml:space="preserve">M     </v>
          </cell>
          <cell r="D4795" t="str">
            <v>CR</v>
          </cell>
          <cell r="E4795" t="str">
            <v>16,74</v>
          </cell>
        </row>
        <row r="4796">
          <cell r="A4796">
            <v>21125</v>
          </cell>
          <cell r="B4796" t="str">
            <v>TUBO CPVC, SOLDAVEL, 28 MM, AGUA QUENTE PREDIAL (NBR 15884)</v>
          </cell>
          <cell r="C4796" t="str">
            <v xml:space="preserve">M     </v>
          </cell>
          <cell r="D4796" t="str">
            <v>CR</v>
          </cell>
          <cell r="E4796" t="str">
            <v>26,86</v>
          </cell>
        </row>
        <row r="4797">
          <cell r="A4797">
            <v>38028</v>
          </cell>
          <cell r="B4797" t="str">
            <v>TUBO CPVC, SOLDAVEL, 42 MM, AGUA QUENTE PREDIAL (NBR 15884)</v>
          </cell>
          <cell r="C4797" t="str">
            <v xml:space="preserve">M     </v>
          </cell>
          <cell r="D4797" t="str">
            <v>CR</v>
          </cell>
          <cell r="E4797" t="str">
            <v>45,58</v>
          </cell>
        </row>
        <row r="4798">
          <cell r="A4798">
            <v>38029</v>
          </cell>
          <cell r="B4798" t="str">
            <v>TUBO CPVC, SOLDAVEL, 54 MM, AGUA QUENTE PREDIAL (NBR 15884)</v>
          </cell>
          <cell r="C4798" t="str">
            <v xml:space="preserve">M     </v>
          </cell>
          <cell r="D4798" t="str">
            <v>CR</v>
          </cell>
          <cell r="E4798" t="str">
            <v>69,49</v>
          </cell>
        </row>
        <row r="4799">
          <cell r="A4799">
            <v>38030</v>
          </cell>
          <cell r="B4799" t="str">
            <v>TUBO CPVC, SOLDAVEL, 73 MM, AGUA QUENTE PREDIAL (NBR 15884)</v>
          </cell>
          <cell r="C4799" t="str">
            <v xml:space="preserve">M     </v>
          </cell>
          <cell r="D4799" t="str">
            <v>CR</v>
          </cell>
          <cell r="E4799" t="str">
            <v>106,74</v>
          </cell>
        </row>
        <row r="4800">
          <cell r="A4800">
            <v>38031</v>
          </cell>
          <cell r="B4800" t="str">
            <v>TUBO CPVC, SOLDAVEL, 89 MM, AGUA QUENTE PREDIAL (NBR 15884)</v>
          </cell>
          <cell r="C4800" t="str">
            <v xml:space="preserve">M     </v>
          </cell>
          <cell r="D4800" t="str">
            <v>CR</v>
          </cell>
          <cell r="E4800" t="str">
            <v>169,14</v>
          </cell>
        </row>
        <row r="4801">
          <cell r="A4801">
            <v>39735</v>
          </cell>
          <cell r="B4801" t="str">
            <v>TUBO DE BORRACHA ELASTOMERICA FLEXIVEL, PRETA, PARA ISOLAMENTO TERMICO DE TUBULACAO, DN 1 1/8" (28 MM), E= 32 MM, COEFICIENTE DE CONDUTIVIDADE TERMICA 0,036W/mK, VAPOR DE AGUA MAIOR OU IGUAL A 10.000</v>
          </cell>
          <cell r="C4801" t="str">
            <v xml:space="preserve">M     </v>
          </cell>
          <cell r="D4801" t="str">
            <v>AS</v>
          </cell>
          <cell r="E4801" t="str">
            <v>84,01</v>
          </cell>
        </row>
        <row r="4802">
          <cell r="A4802">
            <v>39734</v>
          </cell>
          <cell r="B4802" t="str">
            <v>TUBO DE BORRACHA ELASTOMERICA FLEXIVEL, PRETA, PARA ISOLAMENTO TERMICO DE TUBULACAO, DN 1 3/8" (35 MM), E= 32 MM, COEFICIENTE DE CONDUTIVIDADE TERMICA 0,036W/mK, VAPOR DE AGUA MAIOR OU IGUAL A 10.000</v>
          </cell>
          <cell r="C4802" t="str">
            <v xml:space="preserve">M     </v>
          </cell>
          <cell r="D4802" t="str">
            <v>AS</v>
          </cell>
          <cell r="E4802" t="str">
            <v>99,64</v>
          </cell>
        </row>
        <row r="4803">
          <cell r="A4803">
            <v>39736</v>
          </cell>
          <cell r="B4803" t="str">
            <v>TUBO DE BORRACHA ELASTOMERICA FLEXIVEL, PRETA, PARA ISOLAMENTO TERMICO DE TUBULACAO, DN 1 5/8" (42 MM), E= 32 MM, COEFICIENTE DE CONDUTIVIDADE TERMICA 0,036W/mK, VAPOR DE AGUA MAIOR OU IGUAL A 10.000</v>
          </cell>
          <cell r="C4803" t="str">
            <v xml:space="preserve">M     </v>
          </cell>
          <cell r="D4803" t="str">
            <v>AS</v>
          </cell>
          <cell r="E4803" t="str">
            <v>113,72</v>
          </cell>
        </row>
        <row r="4804">
          <cell r="A4804">
            <v>39737</v>
          </cell>
          <cell r="B4804" t="str">
            <v>TUBO DE BORRACHA ELASTOMERICA FLEXIVEL, PRETA, PARA ISOLAMENTO TERMICO DE TUBULACAO, DN 1/2" (12 MM), E= 19 MM, COEFICIENTE DE CONDUTIVIDADE TERMICA 0,036W/mK, VAPOR DE AGUA MAIOR OU IGUAL A 10.000</v>
          </cell>
          <cell r="C4804" t="str">
            <v xml:space="preserve">M     </v>
          </cell>
          <cell r="D4804" t="str">
            <v>AS</v>
          </cell>
          <cell r="E4804" t="str">
            <v>15,29</v>
          </cell>
        </row>
        <row r="4805">
          <cell r="A4805">
            <v>39738</v>
          </cell>
          <cell r="B4805" t="str">
            <v>TUBO DE BORRACHA ELASTOMERICA FLEXIVEL, PRETA, PARA ISOLAMENTO TERMICO DE TUBULACAO, DN 1/4" (6 MM), E= 9 MM, COEFICIENTE DE CONDUTIVIDADE TERMICA 0,036W/mK, VAPOR DE AGUA MAIOR OU IGUAL A 10.000</v>
          </cell>
          <cell r="C4805" t="str">
            <v xml:space="preserve">M     </v>
          </cell>
          <cell r="D4805" t="str">
            <v>AS</v>
          </cell>
          <cell r="E4805" t="str">
            <v>5,53</v>
          </cell>
        </row>
        <row r="4806">
          <cell r="A4806">
            <v>39739</v>
          </cell>
          <cell r="B4806" t="str">
            <v>TUBO DE BORRACHA ELASTOMERICA FLEXIVEL, PRETA, PARA ISOLAMENTO TERMICO DE TUBULACAO, DN 1" (25 MM), E= 32 MM, COEFICIENTE DE CONDUTIVIDADE TERMICA 0,036W/mK, VAPOR DE AGUA MAIOR OU IGUAL A 10.000</v>
          </cell>
          <cell r="C4806" t="str">
            <v xml:space="preserve">M     </v>
          </cell>
          <cell r="D4806" t="str">
            <v>AS</v>
          </cell>
          <cell r="E4806" t="str">
            <v>78,64</v>
          </cell>
        </row>
        <row r="4807">
          <cell r="A4807">
            <v>39733</v>
          </cell>
          <cell r="B4807" t="str">
            <v>TUBO DE BORRACHA ELASTOMERICA FLEXIVEL, PRETA, PARA ISOLAMENTO TERMICO DE TUBULACAO, DN 2 1/8" (54 MM), E= 32 MM, COEFICIENTE DE CONDUTIVIDADE TERMICA 0,036W/mK, VAPOR DE AGUA MAIOR OU IGUAL A 10.000</v>
          </cell>
          <cell r="C4807" t="str">
            <v xml:space="preserve">M     </v>
          </cell>
          <cell r="D4807" t="str">
            <v>AS</v>
          </cell>
          <cell r="E4807" t="str">
            <v>136,09</v>
          </cell>
        </row>
        <row r="4808">
          <cell r="A4808">
            <v>39854</v>
          </cell>
          <cell r="B4808" t="str">
            <v>TUBO DE BORRACHA ELASTOMERICA FLEXIVEL, PRETA, PARA ISOLAMENTO TERMICO DE TUBULACAO, DN 2 5/8" (*64* MM), E= *32* MM, COEFICIENTE DE CONDUTIVIDADE TERMICA 0,036W/MK, VAPOR DE AGUA MAIOR OU IGUAL A 10.000</v>
          </cell>
          <cell r="C4808" t="str">
            <v xml:space="preserve">M     </v>
          </cell>
          <cell r="D4808" t="str">
            <v>AS</v>
          </cell>
          <cell r="E4808" t="str">
            <v>138,02</v>
          </cell>
        </row>
        <row r="4809">
          <cell r="A4809">
            <v>39740</v>
          </cell>
          <cell r="B4809" t="str">
            <v>TUBO DE BORRACHA ELASTOMERICA FLEXIVEL, PRETA, PARA ISOLAMENTO TERMICO DE TUBULACAO, DN 3/4" (18 MM), E= 32 MM, COEFICIENTE DE CONDUTIVIDADE TERMICA 0,036W/mK, VAPOR DE AGUA MAIOR OU IGUAL A 10.000</v>
          </cell>
          <cell r="C4809" t="str">
            <v xml:space="preserve">M     </v>
          </cell>
          <cell r="D4809" t="str">
            <v>AS</v>
          </cell>
          <cell r="E4809" t="str">
            <v>75,52</v>
          </cell>
        </row>
        <row r="4810">
          <cell r="A4810">
            <v>39741</v>
          </cell>
          <cell r="B4810" t="str">
            <v>TUBO DE BORRACHA ELASTOMERICA FLEXIVEL, PRETA, PARA ISOLAMENTO TERMICO DE TUBULACAO, DN 3/8" (10 MM), E= 19 MM, COEFICIENTE DE CONDUTIVIDADE TERMICA 0,036W/mK, VAPOR DE AGUA MAIOR OU IGUAL A 10.000</v>
          </cell>
          <cell r="C4810" t="str">
            <v xml:space="preserve">M     </v>
          </cell>
          <cell r="D4810" t="str">
            <v>AS</v>
          </cell>
          <cell r="E4810" t="str">
            <v>13,91</v>
          </cell>
        </row>
        <row r="4811">
          <cell r="A4811">
            <v>39853</v>
          </cell>
          <cell r="B4811" t="str">
            <v>TUBO DE BORRACHA ELASTOMERICA FLEXIVEL, PRETA, PARA ISOLAMENTO TERMICO DE TUBULACAO, DN 5/8" (15 MM), E= 19 MM, COEFICIENTE DE CONDUTIVIDADE TERMICA 0,036W/MK, VAPOR DE AGUA MAIOR OU IGUAL A 10.000</v>
          </cell>
          <cell r="C4811" t="str">
            <v xml:space="preserve">M     </v>
          </cell>
          <cell r="D4811" t="str">
            <v>AS</v>
          </cell>
          <cell r="E4811" t="str">
            <v>18,28</v>
          </cell>
        </row>
        <row r="4812">
          <cell r="A4812">
            <v>39742</v>
          </cell>
          <cell r="B4812" t="str">
            <v>TUBO DE BORRACHA ELASTOMERICA FLEXIVEL, PRETA, PARA ISOLAMENTO TERMICO DE TUBULACAO, DN 7/8" (22 MM), E= 32 MM, COEFICIENTE DE CONDUTIVIDADE TERMICA 0,036W/mK, VAPOR DE AGUA MAIOR OU IGUAL A 10.000</v>
          </cell>
          <cell r="C4812" t="str">
            <v xml:space="preserve">M     </v>
          </cell>
          <cell r="D4812" t="str">
            <v>AS</v>
          </cell>
          <cell r="E4812" t="str">
            <v>60,70</v>
          </cell>
        </row>
        <row r="4813">
          <cell r="A4813">
            <v>39749</v>
          </cell>
          <cell r="B4813" t="str">
            <v>TUBO DE COBRE CLASSE "A", DN = 1 " (28 MM), PARA INSTALACOES DE MEDIA PRESSAO PARA GASES COMBUSTIVEIS E MEDICINAIS</v>
          </cell>
          <cell r="C4813" t="str">
            <v xml:space="preserve">M     </v>
          </cell>
          <cell r="D4813" t="str">
            <v>CR</v>
          </cell>
          <cell r="E4813" t="str">
            <v>66,22</v>
          </cell>
        </row>
        <row r="4814">
          <cell r="A4814">
            <v>39751</v>
          </cell>
          <cell r="B4814" t="str">
            <v>TUBO DE COBRE CLASSE "A", DN = 1 1/2 " (42 MM), PARA INSTALACOES DE MEDIA PRESSAO PARA GASES COMBUSTIVEIS E MEDICINAIS</v>
          </cell>
          <cell r="C4814" t="str">
            <v xml:space="preserve">M     </v>
          </cell>
          <cell r="D4814" t="str">
            <v>CR</v>
          </cell>
          <cell r="E4814" t="str">
            <v>120,34</v>
          </cell>
        </row>
        <row r="4815">
          <cell r="A4815">
            <v>39750</v>
          </cell>
          <cell r="B4815" t="str">
            <v>TUBO DE COBRE CLASSE "A", DN = 1 1/4 " (35 MM), PARA INSTALACOES DE MEDIA PRESSAO PARA GASES COMBUSTIVEIS E MEDICINAIS</v>
          </cell>
          <cell r="C4815" t="str">
            <v xml:space="preserve">M     </v>
          </cell>
          <cell r="D4815" t="str">
            <v>CR</v>
          </cell>
          <cell r="E4815" t="str">
            <v>100,02</v>
          </cell>
        </row>
        <row r="4816">
          <cell r="A4816">
            <v>39747</v>
          </cell>
          <cell r="B4816" t="str">
            <v>TUBO DE COBRE CLASSE "A", DN = 1/2 " (15 MM), PARA INSTALACOES DE MEDIA PRESSAO PARA GASES COMBUSTIVEIS E MEDICINAIS</v>
          </cell>
          <cell r="C4816" t="str">
            <v xml:space="preserve">M     </v>
          </cell>
          <cell r="D4816" t="str">
            <v>CR</v>
          </cell>
          <cell r="E4816" t="str">
            <v>32,17</v>
          </cell>
        </row>
        <row r="4817">
          <cell r="A4817">
            <v>39753</v>
          </cell>
          <cell r="B4817" t="str">
            <v>TUBO DE COBRE CLASSE "A", DN = 2 1/2 " (66 MM), PARA INSTALACOES DE MEDIA PRESSAO PARA GASES COMBUSTIVEIS E MEDICINAIS</v>
          </cell>
          <cell r="C4817" t="str">
            <v xml:space="preserve">M     </v>
          </cell>
          <cell r="D4817" t="str">
            <v>CR</v>
          </cell>
          <cell r="E4817" t="str">
            <v>221,51</v>
          </cell>
        </row>
        <row r="4818">
          <cell r="A4818">
            <v>39754</v>
          </cell>
          <cell r="B4818" t="str">
            <v>TUBO DE COBRE CLASSE "A", DN = 3 " (79 MM), PARA INSTALACOES DE MEDIA PRESSAO PARA GASES COMBUSTIVEIS E MEDICINAIS</v>
          </cell>
          <cell r="C4818" t="str">
            <v xml:space="preserve">M     </v>
          </cell>
          <cell r="D4818" t="str">
            <v>CR</v>
          </cell>
          <cell r="E4818" t="str">
            <v>326,34</v>
          </cell>
        </row>
        <row r="4819">
          <cell r="A4819">
            <v>39748</v>
          </cell>
          <cell r="B4819" t="str">
            <v>TUBO DE COBRE CLASSE "A", DN = 3/4 " (22 MM), PARA INSTALACOES DE MEDIA PRESSAO PARA GASES COMBUSTIVEIS E MEDICINAIS</v>
          </cell>
          <cell r="C4819" t="str">
            <v xml:space="preserve">M     </v>
          </cell>
          <cell r="D4819" t="str">
            <v>CR</v>
          </cell>
          <cell r="E4819" t="str">
            <v>52,06</v>
          </cell>
        </row>
        <row r="4820">
          <cell r="A4820">
            <v>39755</v>
          </cell>
          <cell r="B4820" t="str">
            <v>TUBO DE COBRE CLASSE "A", DN = 4 " (104 MM), PARA INSTALACOES DE MEDIA PRESSAO PARA GASES COMBUSTIVEIS E MEDICINAIS</v>
          </cell>
          <cell r="C4820" t="str">
            <v xml:space="preserve">M     </v>
          </cell>
          <cell r="D4820" t="str">
            <v>CR</v>
          </cell>
          <cell r="E4820" t="str">
            <v>494,81</v>
          </cell>
        </row>
        <row r="4821">
          <cell r="A4821">
            <v>12742</v>
          </cell>
          <cell r="B4821" t="str">
            <v>TUBO DE COBRE CLASSE "E", DN = 104 MM, PARA INSTALACAO HIDRAULICA PREDIAL</v>
          </cell>
          <cell r="C4821" t="str">
            <v xml:space="preserve">M     </v>
          </cell>
          <cell r="D4821" t="str">
            <v>CR</v>
          </cell>
          <cell r="E4821" t="str">
            <v>391,80</v>
          </cell>
        </row>
        <row r="4822">
          <cell r="A4822">
            <v>12713</v>
          </cell>
          <cell r="B4822" t="str">
            <v>TUBO DE COBRE CLASSE "E", DN = 15 MM, PARA INSTALACAO HIDRAULICA PREDIAL</v>
          </cell>
          <cell r="C4822" t="str">
            <v xml:space="preserve">M     </v>
          </cell>
          <cell r="D4822" t="str">
            <v xml:space="preserve">C </v>
          </cell>
          <cell r="E4822" t="str">
            <v>20,78</v>
          </cell>
        </row>
        <row r="4823">
          <cell r="A4823">
            <v>12743</v>
          </cell>
          <cell r="B4823" t="str">
            <v>TUBO DE COBRE CLASSE "E", DN = 22 MM, PARA INSTALACAO HIDRAULICA PREDIAL</v>
          </cell>
          <cell r="C4823" t="str">
            <v xml:space="preserve">M     </v>
          </cell>
          <cell r="D4823" t="str">
            <v>CR</v>
          </cell>
          <cell r="E4823" t="str">
            <v>35,74</v>
          </cell>
        </row>
        <row r="4824">
          <cell r="A4824">
            <v>12744</v>
          </cell>
          <cell r="B4824" t="str">
            <v>TUBO DE COBRE CLASSE "E", DN = 28 MM, PARA INSTALACAO HIDRAULICA PREDIAL</v>
          </cell>
          <cell r="C4824" t="str">
            <v xml:space="preserve">M     </v>
          </cell>
          <cell r="D4824" t="str">
            <v>CR</v>
          </cell>
          <cell r="E4824" t="str">
            <v>45,36</v>
          </cell>
        </row>
        <row r="4825">
          <cell r="A4825">
            <v>12745</v>
          </cell>
          <cell r="B4825" t="str">
            <v>TUBO DE COBRE CLASSE "E", DN = 35 MM, PARA INSTALACAO HIDRAULICA PREDIAL</v>
          </cell>
          <cell r="C4825" t="str">
            <v xml:space="preserve">M     </v>
          </cell>
          <cell r="D4825" t="str">
            <v>CR</v>
          </cell>
          <cell r="E4825" t="str">
            <v>65,88</v>
          </cell>
        </row>
        <row r="4826">
          <cell r="A4826">
            <v>12746</v>
          </cell>
          <cell r="B4826" t="str">
            <v>TUBO DE COBRE CLASSE "E", DN = 42 MM, PARA INSTALACAO HIDRAULICA PREDIAL</v>
          </cell>
          <cell r="C4826" t="str">
            <v xml:space="preserve">M     </v>
          </cell>
          <cell r="D4826" t="str">
            <v>CR</v>
          </cell>
          <cell r="E4826" t="str">
            <v>88,96</v>
          </cell>
        </row>
        <row r="4827">
          <cell r="A4827">
            <v>12747</v>
          </cell>
          <cell r="B4827" t="str">
            <v>TUBO DE COBRE CLASSE "E", DN = 54 MM, PARA INSTALACAO HIDRAULICA PREDIAL</v>
          </cell>
          <cell r="C4827" t="str">
            <v xml:space="preserve">M     </v>
          </cell>
          <cell r="D4827" t="str">
            <v>CR</v>
          </cell>
          <cell r="E4827" t="str">
            <v>129,02</v>
          </cell>
        </row>
        <row r="4828">
          <cell r="A4828">
            <v>12748</v>
          </cell>
          <cell r="B4828" t="str">
            <v>TUBO DE COBRE CLASSE "E", DN = 66 MM, PARA INSTALACAO HIDRAULICA PREDIAL</v>
          </cell>
          <cell r="C4828" t="str">
            <v xml:space="preserve">M     </v>
          </cell>
          <cell r="D4828" t="str">
            <v>CR</v>
          </cell>
          <cell r="E4828" t="str">
            <v>181,76</v>
          </cell>
        </row>
        <row r="4829">
          <cell r="A4829">
            <v>12749</v>
          </cell>
          <cell r="B4829" t="str">
            <v>TUBO DE COBRE CLASSE "E", DN = 79 MM, PARA INSTALACAO HIDRAULICA PREDIAL</v>
          </cell>
          <cell r="C4829" t="str">
            <v xml:space="preserve">M     </v>
          </cell>
          <cell r="D4829" t="str">
            <v>CR</v>
          </cell>
          <cell r="E4829" t="str">
            <v>265,71</v>
          </cell>
        </row>
        <row r="4830">
          <cell r="A4830">
            <v>39726</v>
          </cell>
          <cell r="B4830" t="str">
            <v>TUBO DE COBRE CLASSE "I", DN = 1 " (28 MM), PARA INSTALACOES INDUSTRIAIS DE ALTA PRESSAO E VAPOR</v>
          </cell>
          <cell r="C4830" t="str">
            <v xml:space="preserve">M     </v>
          </cell>
          <cell r="D4830" t="str">
            <v>CR</v>
          </cell>
          <cell r="E4830" t="str">
            <v>87,27</v>
          </cell>
        </row>
        <row r="4831">
          <cell r="A4831">
            <v>39728</v>
          </cell>
          <cell r="B4831" t="str">
            <v>TUBO DE COBRE CLASSE "I", DN = 1 1/2 " (42 MM), PARA INSTALACOES INDUSTRIAIS DE ALTA PRESSAO E VAPOR</v>
          </cell>
          <cell r="C4831" t="str">
            <v xml:space="preserve">M     </v>
          </cell>
          <cell r="D4831" t="str">
            <v>CR</v>
          </cell>
          <cell r="E4831" t="str">
            <v>153,39</v>
          </cell>
        </row>
        <row r="4832">
          <cell r="A4832">
            <v>39727</v>
          </cell>
          <cell r="B4832" t="str">
            <v>TUBO DE COBRE CLASSE "I", DN = 1 1/4 " (35 MM), PARA INSTALACOES INDUSTRIAIS DE ALTA PRESSAO E VAPOR</v>
          </cell>
          <cell r="C4832" t="str">
            <v xml:space="preserve">M     </v>
          </cell>
          <cell r="D4832" t="str">
            <v>CR</v>
          </cell>
          <cell r="E4832" t="str">
            <v>126,23</v>
          </cell>
        </row>
        <row r="4833">
          <cell r="A4833">
            <v>39724</v>
          </cell>
          <cell r="B4833" t="str">
            <v>TUBO DE COBRE CLASSE "I", DN = 1/2 " (15 MM), PARA INSTALACOES INDUSTRIAIS DE ALTA PRESSAO E VAPOR</v>
          </cell>
          <cell r="C4833" t="str">
            <v xml:space="preserve">M     </v>
          </cell>
          <cell r="D4833" t="str">
            <v>CR</v>
          </cell>
          <cell r="E4833" t="str">
            <v>38,65</v>
          </cell>
        </row>
        <row r="4834">
          <cell r="A4834">
            <v>39729</v>
          </cell>
          <cell r="B4834" t="str">
            <v>TUBO DE COBRE CLASSE "I", DN = 2 " (54 MM), PARA INSTALACOES INDUSTRIAIS DE ALTA PRESSAO E VAPOR</v>
          </cell>
          <cell r="C4834" t="str">
            <v xml:space="preserve">M     </v>
          </cell>
          <cell r="D4834" t="str">
            <v>CR</v>
          </cell>
          <cell r="E4834" t="str">
            <v>212,41</v>
          </cell>
        </row>
        <row r="4835">
          <cell r="A4835">
            <v>39730</v>
          </cell>
          <cell r="B4835" t="str">
            <v>TUBO DE COBRE CLASSE "I", DN = 2 1/2 " (66 MM), PARA INSTALACOES INDUSTRIAIS DE ALTA PRESSAO E VAPOR</v>
          </cell>
          <cell r="C4835" t="str">
            <v xml:space="preserve">M     </v>
          </cell>
          <cell r="D4835" t="str">
            <v>CR</v>
          </cell>
          <cell r="E4835" t="str">
            <v>275,60</v>
          </cell>
        </row>
        <row r="4836">
          <cell r="A4836">
            <v>39731</v>
          </cell>
          <cell r="B4836" t="str">
            <v>TUBO DE COBRE CLASSE "I", DN = 3 " (79 MM), PARA INSTALACOES INDUSTRIAIS DE ALTA PRESSAO E VAPOR</v>
          </cell>
          <cell r="C4836" t="str">
            <v xml:space="preserve">M     </v>
          </cell>
          <cell r="D4836" t="str">
            <v>CR</v>
          </cell>
          <cell r="E4836" t="str">
            <v>408,18</v>
          </cell>
        </row>
        <row r="4837">
          <cell r="A4837">
            <v>39725</v>
          </cell>
          <cell r="B4837" t="str">
            <v>TUBO DE COBRE CLASSE "I", DN = 3/4 " (22 MM), PARA INSTALACOES INDUSTRIAIS DE ALTA PRESSAO E VAPOR</v>
          </cell>
          <cell r="C4837" t="str">
            <v xml:space="preserve">M     </v>
          </cell>
          <cell r="D4837" t="str">
            <v>CR</v>
          </cell>
          <cell r="E4837" t="str">
            <v>62,99</v>
          </cell>
        </row>
        <row r="4838">
          <cell r="A4838">
            <v>39732</v>
          </cell>
          <cell r="B4838" t="str">
            <v>TUBO DE COBRE CLASSE "I", DN = 4" (104 MM), PARA INSTALACOES INDUSTRIAIS DE ALTA PRESSAO E VAPOR</v>
          </cell>
          <cell r="C4838" t="str">
            <v xml:space="preserve">M     </v>
          </cell>
          <cell r="D4838" t="str">
            <v>CR</v>
          </cell>
          <cell r="E4838" t="str">
            <v>600,82</v>
          </cell>
        </row>
        <row r="4839">
          <cell r="A4839">
            <v>39660</v>
          </cell>
          <cell r="B4839" t="str">
            <v>TUBO DE COBRE FLEXIVEL, D = 1/2 ", E = 0,79 MM, PARA AR-CONDICIONADO/ INSTALACOES GAS RESIDENCIAIS E COMERCIAIS</v>
          </cell>
          <cell r="C4839" t="str">
            <v xml:space="preserve">M     </v>
          </cell>
          <cell r="D4839" t="str">
            <v>CR</v>
          </cell>
          <cell r="E4839" t="str">
            <v>27,38</v>
          </cell>
        </row>
        <row r="4840">
          <cell r="A4840">
            <v>39662</v>
          </cell>
          <cell r="B4840" t="str">
            <v>TUBO DE COBRE FLEXIVEL, D = 1/4 ", E = 0,79 MM, PARA AR-CONDICIONADO/ INSTALACOES GAS RESIDENCIAIS E COMERCIAIS</v>
          </cell>
          <cell r="C4840" t="str">
            <v xml:space="preserve">M     </v>
          </cell>
          <cell r="D4840" t="str">
            <v>CR</v>
          </cell>
          <cell r="E4840" t="str">
            <v>13,12</v>
          </cell>
        </row>
        <row r="4841">
          <cell r="A4841">
            <v>39661</v>
          </cell>
          <cell r="B4841" t="str">
            <v>TUBO DE COBRE FLEXIVEL, D = 3/16 ", E = 0,79 MM, PARA AR-CONDICIONADO/ INSTALACOES GAS RESIDENCIAIS E COMERCIAIS</v>
          </cell>
          <cell r="C4841" t="str">
            <v xml:space="preserve">M     </v>
          </cell>
          <cell r="D4841" t="str">
            <v>CR</v>
          </cell>
          <cell r="E4841" t="str">
            <v>8,95</v>
          </cell>
        </row>
        <row r="4842">
          <cell r="A4842">
            <v>39666</v>
          </cell>
          <cell r="B4842" t="str">
            <v>TUBO DE COBRE FLEXIVEL, D = 3/4 ", E = 0,79 MM, PARA AR-CONDICIONADO/ INSTALACOES GAS RESIDENCIAIS E COMERCIAIS</v>
          </cell>
          <cell r="C4842" t="str">
            <v xml:space="preserve">M     </v>
          </cell>
          <cell r="D4842" t="str">
            <v>CR</v>
          </cell>
          <cell r="E4842" t="str">
            <v>41,18</v>
          </cell>
        </row>
        <row r="4843">
          <cell r="A4843">
            <v>39664</v>
          </cell>
          <cell r="B4843" t="str">
            <v>TUBO DE COBRE FLEXIVEL, D = 3/8 ", E = 0,79 MM, PARA AR-CONDICIONADO/ INSTALACOES GAS RESIDENCIAIS E COMERCIAIS</v>
          </cell>
          <cell r="C4843" t="str">
            <v xml:space="preserve">M     </v>
          </cell>
          <cell r="D4843" t="str">
            <v>CR</v>
          </cell>
          <cell r="E4843" t="str">
            <v>20,18</v>
          </cell>
        </row>
        <row r="4844">
          <cell r="A4844">
            <v>39663</v>
          </cell>
          <cell r="B4844" t="str">
            <v>TUBO DE COBRE FLEXIVEL, D = 5/16 ", E = 0,79 MM, PARA AR-CONDICIONADO/ INSTALACOES GAS RESIDENCIAIS E COMERCIAIS</v>
          </cell>
          <cell r="C4844" t="str">
            <v xml:space="preserve">M     </v>
          </cell>
          <cell r="D4844" t="str">
            <v>CR</v>
          </cell>
          <cell r="E4844" t="str">
            <v>16,13</v>
          </cell>
        </row>
        <row r="4845">
          <cell r="A4845">
            <v>39665</v>
          </cell>
          <cell r="B4845" t="str">
            <v>TUBO DE COBRE FLEXIVEL, D = 5/8 ", E = 0,79 MM, PARA AR-CONDICIONADO/ INSTALACOES GAS RESIDENCIAIS E COMERCIAIS</v>
          </cell>
          <cell r="C4845" t="str">
            <v xml:space="preserve">M     </v>
          </cell>
          <cell r="D4845" t="str">
            <v>CR</v>
          </cell>
          <cell r="E4845" t="str">
            <v>34,05</v>
          </cell>
        </row>
        <row r="4846">
          <cell r="A4846">
            <v>39752</v>
          </cell>
          <cell r="B4846" t="str">
            <v>TUBO DE COBRE, CLASSE "A", DN = 2" (54 MM), PARA INSTALACOES DE MEDIA PRESSAO PARA GASES COMBUSTIVEIS E MEDICINAIS</v>
          </cell>
          <cell r="C4846" t="str">
            <v xml:space="preserve">M     </v>
          </cell>
          <cell r="D4846" t="str">
            <v>CR</v>
          </cell>
          <cell r="E4846" t="str">
            <v>171,23</v>
          </cell>
        </row>
        <row r="4847">
          <cell r="A4847">
            <v>7725</v>
          </cell>
          <cell r="B4847" t="str">
            <v>TUBO DE CONCRETO ARMADO PARA AGUAS PLUVIAIS, CLASSE PA-1, COM ENCAIXE PONTA E BOLSA, DIAMETRO NOMINAL DE = 600 MM</v>
          </cell>
          <cell r="C4847" t="str">
            <v xml:space="preserve">M     </v>
          </cell>
          <cell r="D4847" t="str">
            <v xml:space="preserve">C </v>
          </cell>
          <cell r="E4847" t="str">
            <v>156,50</v>
          </cell>
        </row>
        <row r="4848">
          <cell r="A4848">
            <v>7753</v>
          </cell>
          <cell r="B4848" t="str">
            <v>TUBO DE CONCRETO ARMADO PARA AGUAS PLUVIAIS, CLASSE PA-1, COM ENCAIXE PONTA E BOLSA, DIAMETRO NOMINAL DE 1000 MM</v>
          </cell>
          <cell r="C4848" t="str">
            <v xml:space="preserve">M     </v>
          </cell>
          <cell r="D4848" t="str">
            <v>CR</v>
          </cell>
          <cell r="E4848" t="str">
            <v>305,10</v>
          </cell>
        </row>
        <row r="4849">
          <cell r="A4849">
            <v>13256</v>
          </cell>
          <cell r="B4849" t="str">
            <v>TUBO DE CONCRETO ARMADO PARA AGUAS PLUVIAIS, CLASSE PA-1, COM ENCAIXE PONTA E BOLSA, DIAMETRO NOMINAL DE 1100 MM</v>
          </cell>
          <cell r="C4849" t="str">
            <v xml:space="preserve">M     </v>
          </cell>
          <cell r="D4849" t="str">
            <v>CR</v>
          </cell>
          <cell r="E4849" t="str">
            <v>427,41</v>
          </cell>
        </row>
        <row r="4850">
          <cell r="A4850">
            <v>7757</v>
          </cell>
          <cell r="B4850" t="str">
            <v>TUBO DE CONCRETO ARMADO PARA AGUAS PLUVIAIS, CLASSE PA-1, COM ENCAIXE PONTA E BOLSA, DIAMETRO NOMINAL DE 1200 MM</v>
          </cell>
          <cell r="C4850" t="str">
            <v xml:space="preserve">M     </v>
          </cell>
          <cell r="D4850" t="str">
            <v>CR</v>
          </cell>
          <cell r="E4850" t="str">
            <v>455,69</v>
          </cell>
        </row>
        <row r="4851">
          <cell r="A4851">
            <v>7758</v>
          </cell>
          <cell r="B4851" t="str">
            <v>TUBO DE CONCRETO ARMADO PARA AGUAS PLUVIAIS, CLASSE PA-1, COM ENCAIXE PONTA E BOLSA, DIAMETRO NOMINAL DE 1500 MM</v>
          </cell>
          <cell r="C4851" t="str">
            <v xml:space="preserve">M     </v>
          </cell>
          <cell r="D4851" t="str">
            <v>CR</v>
          </cell>
          <cell r="E4851" t="str">
            <v>660,19</v>
          </cell>
        </row>
        <row r="4852">
          <cell r="A4852">
            <v>7759</v>
          </cell>
          <cell r="B4852" t="str">
            <v>TUBO DE CONCRETO ARMADO PARA AGUAS PLUVIAIS, CLASSE PA-1, COM ENCAIXE PONTA E BOLSA, DIAMETRO NOMINAL DE 2000 MM</v>
          </cell>
          <cell r="C4852" t="str">
            <v xml:space="preserve">M     </v>
          </cell>
          <cell r="D4852" t="str">
            <v>CR</v>
          </cell>
          <cell r="E4852" t="str">
            <v>1.829,39</v>
          </cell>
        </row>
        <row r="4853">
          <cell r="A4853">
            <v>40334</v>
          </cell>
          <cell r="B4853" t="str">
            <v>TUBO DE CONCRETO ARMADO PARA AGUAS PLUVIAIS, CLASSE PA-1, COM ENCAIXE PONTA E BOLSA, DIAMETRO NOMINAL DE 300 MM</v>
          </cell>
          <cell r="C4853" t="str">
            <v xml:space="preserve">M     </v>
          </cell>
          <cell r="D4853" t="str">
            <v>CR</v>
          </cell>
          <cell r="E4853" t="str">
            <v>71,67</v>
          </cell>
        </row>
        <row r="4854">
          <cell r="A4854">
            <v>7745</v>
          </cell>
          <cell r="B4854" t="str">
            <v>TUBO DE CONCRETO ARMADO PARA AGUAS PLUVIAIS, CLASSE PA-1, COM ENCAIXE PONTA E BOLSA, DIAMETRO NOMINAL DE 400 MM</v>
          </cell>
          <cell r="C4854" t="str">
            <v xml:space="preserve">M     </v>
          </cell>
          <cell r="D4854" t="str">
            <v>CR</v>
          </cell>
          <cell r="E4854" t="str">
            <v>80,88</v>
          </cell>
        </row>
        <row r="4855">
          <cell r="A4855">
            <v>7714</v>
          </cell>
          <cell r="B4855" t="str">
            <v>TUBO DE CONCRETO ARMADO PARA AGUAS PLUVIAIS, CLASSE PA-1, COM ENCAIXE PONTA E BOLSA, DIAMETRO NOMINAL DE 500 MM</v>
          </cell>
          <cell r="C4855" t="str">
            <v xml:space="preserve">M     </v>
          </cell>
          <cell r="D4855" t="str">
            <v>CR</v>
          </cell>
          <cell r="E4855" t="str">
            <v>96,66</v>
          </cell>
        </row>
        <row r="4856">
          <cell r="A4856">
            <v>7742</v>
          </cell>
          <cell r="B4856" t="str">
            <v>TUBO DE CONCRETO ARMADO PARA AGUAS PLUVIAIS, CLASSE PA-1, COM ENCAIXE PONTA E BOLSA, DIAMETRO NOMINAL DE 700 MM</v>
          </cell>
          <cell r="C4856" t="str">
            <v xml:space="preserve">M     </v>
          </cell>
          <cell r="D4856" t="str">
            <v>CR</v>
          </cell>
          <cell r="E4856" t="str">
            <v>213,31</v>
          </cell>
        </row>
        <row r="4857">
          <cell r="A4857">
            <v>7750</v>
          </cell>
          <cell r="B4857" t="str">
            <v>TUBO DE CONCRETO ARMADO PARA AGUAS PLUVIAIS, CLASSE PA-1, COM ENCAIXE PONTA E BOLSA, DIAMETRO NOMINAL DE 800 MM</v>
          </cell>
          <cell r="C4857" t="str">
            <v xml:space="preserve">M     </v>
          </cell>
          <cell r="D4857" t="str">
            <v>CR</v>
          </cell>
          <cell r="E4857" t="str">
            <v>260,39</v>
          </cell>
        </row>
        <row r="4858">
          <cell r="A4858">
            <v>7756</v>
          </cell>
          <cell r="B4858" t="str">
            <v>TUBO DE CONCRETO ARMADO PARA AGUAS PLUVIAIS, CLASSE PA-1, COM ENCAIXE PONTA E BOLSA, DIAMETRO NOMINAL DE 900 MM</v>
          </cell>
          <cell r="C4858" t="str">
            <v xml:space="preserve">M     </v>
          </cell>
          <cell r="D4858" t="str">
            <v>CR</v>
          </cell>
          <cell r="E4858" t="str">
            <v>299,19</v>
          </cell>
        </row>
        <row r="4859">
          <cell r="A4859">
            <v>7765</v>
          </cell>
          <cell r="B4859" t="str">
            <v>TUBO DE CONCRETO ARMADO PARA AGUAS PLUVIAIS, CLASSE PA-2, COM ENCAIXE PONTA E BOLSA, DIAMETRO NOMINAL DE 1000 MM</v>
          </cell>
          <cell r="C4859" t="str">
            <v xml:space="preserve">M     </v>
          </cell>
          <cell r="D4859" t="str">
            <v>CR</v>
          </cell>
          <cell r="E4859" t="str">
            <v>335,35</v>
          </cell>
        </row>
        <row r="4860">
          <cell r="A4860">
            <v>12569</v>
          </cell>
          <cell r="B4860" t="str">
            <v>TUBO DE CONCRETO ARMADO PARA AGUAS PLUVIAIS, CLASSE PA-2, COM ENCAIXE PONTA E BOLSA, DIAMETRO NOMINAL DE 1100 MM</v>
          </cell>
          <cell r="C4860" t="str">
            <v xml:space="preserve">M     </v>
          </cell>
          <cell r="D4860" t="str">
            <v>CR</v>
          </cell>
          <cell r="E4860" t="str">
            <v>462,92</v>
          </cell>
        </row>
        <row r="4861">
          <cell r="A4861">
            <v>7766</v>
          </cell>
          <cell r="B4861" t="str">
            <v>TUBO DE CONCRETO ARMADO PARA AGUAS PLUVIAIS, CLASSE PA-2, COM ENCAIXE PONTA E BOLSA, DIAMETRO NOMINAL DE 1200 MM</v>
          </cell>
          <cell r="C4861" t="str">
            <v xml:space="preserve">M     </v>
          </cell>
          <cell r="D4861" t="str">
            <v>CR</v>
          </cell>
          <cell r="E4861" t="str">
            <v>491,85</v>
          </cell>
        </row>
        <row r="4862">
          <cell r="A4862">
            <v>7767</v>
          </cell>
          <cell r="B4862" t="str">
            <v>TUBO DE CONCRETO ARMADO PARA AGUAS PLUVIAIS, CLASSE PA-2, COM ENCAIXE PONTA E BOLSA, DIAMETRO NOMINAL DE 1500 MM</v>
          </cell>
          <cell r="C4862" t="str">
            <v xml:space="preserve">M     </v>
          </cell>
          <cell r="D4862" t="str">
            <v>CR</v>
          </cell>
          <cell r="E4862" t="str">
            <v>706,22</v>
          </cell>
        </row>
        <row r="4863">
          <cell r="A4863">
            <v>7727</v>
          </cell>
          <cell r="B4863" t="str">
            <v>TUBO DE CONCRETO ARMADO PARA AGUAS PLUVIAIS, CLASSE PA-2, COM ENCAIXE PONTA E BOLSA, DIAMETRO NOMINAL DE 2000 MM</v>
          </cell>
          <cell r="C4863" t="str">
            <v xml:space="preserve">M     </v>
          </cell>
          <cell r="D4863" t="str">
            <v>CR</v>
          </cell>
          <cell r="E4863" t="str">
            <v>2.051,59</v>
          </cell>
        </row>
        <row r="4864">
          <cell r="A4864">
            <v>7760</v>
          </cell>
          <cell r="B4864" t="str">
            <v>TUBO DE CONCRETO ARMADO PARA AGUAS PLUVIAIS, CLASSE PA-2, COM ENCAIXE PONTA E BOLSA, DIAMETRO NOMINAL DE 300 MM</v>
          </cell>
          <cell r="C4864" t="str">
            <v xml:space="preserve">M     </v>
          </cell>
          <cell r="D4864" t="str">
            <v>CR</v>
          </cell>
          <cell r="E4864" t="str">
            <v>81,53</v>
          </cell>
        </row>
        <row r="4865">
          <cell r="A4865">
            <v>7761</v>
          </cell>
          <cell r="B4865" t="str">
            <v>TUBO DE CONCRETO ARMADO PARA AGUAS PLUVIAIS, CLASSE PA-2, COM ENCAIXE PONTA E BOLSA, DIAMETRO NOMINAL DE 400 MM</v>
          </cell>
          <cell r="C4865" t="str">
            <v xml:space="preserve">M     </v>
          </cell>
          <cell r="D4865" t="str">
            <v>CR</v>
          </cell>
          <cell r="E4865" t="str">
            <v>85,48</v>
          </cell>
        </row>
        <row r="4866">
          <cell r="A4866">
            <v>7752</v>
          </cell>
          <cell r="B4866" t="str">
            <v>TUBO DE CONCRETO ARMADO PARA AGUAS PLUVIAIS, CLASSE PA-2, COM ENCAIXE PONTA E BOLSA, DIAMETRO NOMINAL DE 500 MM</v>
          </cell>
          <cell r="C4866" t="str">
            <v xml:space="preserve">M     </v>
          </cell>
          <cell r="D4866" t="str">
            <v>CR</v>
          </cell>
          <cell r="E4866" t="str">
            <v>103,89</v>
          </cell>
        </row>
        <row r="4867">
          <cell r="A4867">
            <v>7762</v>
          </cell>
          <cell r="B4867" t="str">
            <v>TUBO DE CONCRETO ARMADO PARA AGUAS PLUVIAIS, CLASSE PA-2, COM ENCAIXE PONTA E BOLSA, DIAMETRO NOMINAL DE 600 MM</v>
          </cell>
          <cell r="C4867" t="str">
            <v xml:space="preserve">M     </v>
          </cell>
          <cell r="D4867" t="str">
            <v>CR</v>
          </cell>
          <cell r="E4867" t="str">
            <v>135,78</v>
          </cell>
        </row>
        <row r="4868">
          <cell r="A4868">
            <v>7722</v>
          </cell>
          <cell r="B4868" t="str">
            <v>TUBO DE CONCRETO ARMADO PARA AGUAS PLUVIAIS, CLASSE PA-2, COM ENCAIXE PONTA E BOLSA, DIAMETRO NOMINAL DE 700 MM</v>
          </cell>
          <cell r="C4868" t="str">
            <v xml:space="preserve">M     </v>
          </cell>
          <cell r="D4868" t="str">
            <v>CR</v>
          </cell>
          <cell r="E4868" t="str">
            <v>207,78</v>
          </cell>
        </row>
        <row r="4869">
          <cell r="A4869">
            <v>7763</v>
          </cell>
          <cell r="B4869" t="str">
            <v>TUBO DE CONCRETO ARMADO PARA AGUAS PLUVIAIS, CLASSE PA-2, COM ENCAIXE PONTA E BOLSA, DIAMETRO NOMINAL DE 800 MM</v>
          </cell>
          <cell r="C4869" t="str">
            <v xml:space="preserve">M     </v>
          </cell>
          <cell r="D4869" t="str">
            <v>CR</v>
          </cell>
          <cell r="E4869" t="str">
            <v>253,16</v>
          </cell>
        </row>
        <row r="4870">
          <cell r="A4870">
            <v>7764</v>
          </cell>
          <cell r="B4870" t="str">
            <v>TUBO DE CONCRETO ARMADO PARA AGUAS PLUVIAIS, CLASSE PA-2, COM ENCAIXE PONTA E BOLSA, DIAMETRO NOMINAL DE 900 MM</v>
          </cell>
          <cell r="C4870" t="str">
            <v xml:space="preserve">M     </v>
          </cell>
          <cell r="D4870" t="str">
            <v>CR</v>
          </cell>
          <cell r="E4870" t="str">
            <v>302,47</v>
          </cell>
        </row>
        <row r="4871">
          <cell r="A4871">
            <v>12572</v>
          </cell>
          <cell r="B4871" t="str">
            <v>TUBO DE CONCRETO ARMADO PARA AGUAS PLUVIAIS, CLASSE PA-3, COM ENCAIXE PONTA E BOLSA, DIAMETRO NOMINAL DE 1000 MM</v>
          </cell>
          <cell r="C4871" t="str">
            <v xml:space="preserve">M     </v>
          </cell>
          <cell r="D4871" t="str">
            <v>CR</v>
          </cell>
          <cell r="E4871" t="str">
            <v>427,41</v>
          </cell>
        </row>
        <row r="4872">
          <cell r="A4872">
            <v>12573</v>
          </cell>
          <cell r="B4872" t="str">
            <v>TUBO DE CONCRETO ARMADO PARA AGUAS PLUVIAIS, CLASSE PA-3, COM ENCAIXE PONTA E BOLSA, DIAMETRO NOMINAL DE 1100 MM</v>
          </cell>
          <cell r="C4872" t="str">
            <v xml:space="preserve">M     </v>
          </cell>
          <cell r="D4872" t="str">
            <v>CR</v>
          </cell>
          <cell r="E4872" t="str">
            <v>562,21</v>
          </cell>
        </row>
        <row r="4873">
          <cell r="A4873">
            <v>12574</v>
          </cell>
          <cell r="B4873" t="str">
            <v>TUBO DE CONCRETO ARMADO PARA AGUAS PLUVIAIS, CLASSE PA-3, COM ENCAIXE PONTA E BOLSA, DIAMETRO NOMINAL DE 1200 MM</v>
          </cell>
          <cell r="C4873" t="str">
            <v xml:space="preserve">M     </v>
          </cell>
          <cell r="D4873" t="str">
            <v>CR</v>
          </cell>
          <cell r="E4873" t="str">
            <v>679,78</v>
          </cell>
        </row>
        <row r="4874">
          <cell r="A4874">
            <v>12575</v>
          </cell>
          <cell r="B4874" t="str">
            <v>TUBO DE CONCRETO ARMADO PARA AGUAS PLUVIAIS, CLASSE PA-3, COM ENCAIXE PONTA E BOLSA, DIAMETRO NOMINAL DE 1500 MM</v>
          </cell>
          <cell r="C4874" t="str">
            <v xml:space="preserve">M     </v>
          </cell>
          <cell r="D4874" t="str">
            <v>CR</v>
          </cell>
          <cell r="E4874" t="str">
            <v>1.032,37</v>
          </cell>
        </row>
        <row r="4875">
          <cell r="A4875">
            <v>12576</v>
          </cell>
          <cell r="B4875" t="str">
            <v>TUBO DE CONCRETO ARMADO PARA AGUAS PLUVIAIS, CLASSE PA-3, COM ENCAIXE PONTA E BOLSA, DIAMETRO NOMINAL DE 400 MM</v>
          </cell>
          <cell r="C4875" t="str">
            <v xml:space="preserve">M     </v>
          </cell>
          <cell r="D4875" t="str">
            <v>CR</v>
          </cell>
          <cell r="E4875" t="str">
            <v>124,93</v>
          </cell>
        </row>
        <row r="4876">
          <cell r="A4876">
            <v>12577</v>
          </cell>
          <cell r="B4876" t="str">
            <v>TUBO DE CONCRETO ARMADO PARA AGUAS PLUVIAIS, CLASSE PA-3, COM ENCAIXE PONTA E BOLSA, DIAMETRO NOMINAL DE 500 MM</v>
          </cell>
          <cell r="C4876" t="str">
            <v xml:space="preserve">M     </v>
          </cell>
          <cell r="D4876" t="str">
            <v>CR</v>
          </cell>
          <cell r="E4876" t="str">
            <v>168,33</v>
          </cell>
        </row>
        <row r="4877">
          <cell r="A4877">
            <v>12578</v>
          </cell>
          <cell r="B4877" t="str">
            <v>TUBO DE CONCRETO ARMADO PARA AGUAS PLUVIAIS, CLASSE PA-3, COM ENCAIXE PONTA E BOLSA, DIAMETRO NOMINAL DE 600 MM</v>
          </cell>
          <cell r="C4877" t="str">
            <v xml:space="preserve">M     </v>
          </cell>
          <cell r="D4877" t="str">
            <v>CR</v>
          </cell>
          <cell r="E4877" t="str">
            <v>203,84</v>
          </cell>
        </row>
        <row r="4878">
          <cell r="A4878">
            <v>12579</v>
          </cell>
          <cell r="B4878" t="str">
            <v>TUBO DE CONCRETO ARMADO PARA AGUAS PLUVIAIS, CLASSE PA-3, COM ENCAIXE PONTA E BOLSA, DIAMETRO NOMINAL DE 700 MM</v>
          </cell>
          <cell r="C4878" t="str">
            <v xml:space="preserve">M     </v>
          </cell>
          <cell r="D4878" t="str">
            <v>CR</v>
          </cell>
          <cell r="E4878" t="str">
            <v>351,13</v>
          </cell>
        </row>
        <row r="4879">
          <cell r="A4879">
            <v>12580</v>
          </cell>
          <cell r="B4879" t="str">
            <v>TUBO DE CONCRETO ARMADO PARA AGUAS PLUVIAIS, CLASSE PA-3, COM ENCAIXE PONTA E BOLSA, DIAMETRO NOMINAL DE 800 MM</v>
          </cell>
          <cell r="C4879" t="str">
            <v xml:space="preserve">M     </v>
          </cell>
          <cell r="D4879" t="str">
            <v>CR</v>
          </cell>
          <cell r="E4879" t="str">
            <v>365,86</v>
          </cell>
        </row>
        <row r="4880">
          <cell r="A4880">
            <v>12581</v>
          </cell>
          <cell r="B4880" t="str">
            <v>TUBO DE CONCRETO ARMADO PARA AGUAS PLUVIAIS, CLASSE PA-3, COM ENCAIXE PONTA E BOLSA, DIAMETRO NOMINAL DE 900 MM</v>
          </cell>
          <cell r="C4880" t="str">
            <v xml:space="preserve">M     </v>
          </cell>
          <cell r="D4880" t="str">
            <v>CR</v>
          </cell>
          <cell r="E4880" t="str">
            <v>391,90</v>
          </cell>
        </row>
        <row r="4881">
          <cell r="A4881">
            <v>7720</v>
          </cell>
          <cell r="B4881" t="str">
            <v>TUBO DE CONCRETO ARMADO PARA ESGOTO SANITARIO, CLASSE EA-2, COM ENCAIXE PONTA E BOLSA, COM JUNTA ELASTICA, DIAMETRO NOMINAL DE 1000 MM</v>
          </cell>
          <cell r="C4881" t="str">
            <v xml:space="preserve">M     </v>
          </cell>
          <cell r="D4881" t="str">
            <v>CR</v>
          </cell>
          <cell r="E4881" t="str">
            <v>612,84</v>
          </cell>
        </row>
        <row r="4882">
          <cell r="A4882">
            <v>40335</v>
          </cell>
          <cell r="B4882" t="str">
            <v>TUBO DE CONCRETO ARMADO PARA ESGOTO SANITARIO, CLASSE EA-2, COM ENCAIXE PONTA E BOLSA, COM JUNTA ELASTICA, DIAMETRO NOMINAL DE 300 MM</v>
          </cell>
          <cell r="C4882" t="str">
            <v xml:space="preserve">M     </v>
          </cell>
          <cell r="D4882" t="str">
            <v>CR</v>
          </cell>
          <cell r="E4882" t="str">
            <v>128,22</v>
          </cell>
        </row>
        <row r="4883">
          <cell r="A4883">
            <v>7740</v>
          </cell>
          <cell r="B4883" t="str">
            <v>TUBO DE CONCRETO ARMADO PARA ESGOTO SANITARIO, CLASSE EA-2, COM ENCAIXE PONTA E BOLSA, COM JUNTA ELASTICA, DIAMETRO NOMINAL DE 400 MM</v>
          </cell>
          <cell r="C4883" t="str">
            <v xml:space="preserve">M     </v>
          </cell>
          <cell r="D4883" t="str">
            <v>CR</v>
          </cell>
          <cell r="E4883" t="str">
            <v>131,51</v>
          </cell>
        </row>
        <row r="4884">
          <cell r="A4884">
            <v>7741</v>
          </cell>
          <cell r="B4884" t="str">
            <v>TUBO DE CONCRETO ARMADO PARA ESGOTO SANITARIO, CLASSE EA-2, COM ENCAIXE PONTA E BOLSA, COM JUNTA ELASTICA, DIAMETRO NOMINAL DE 500 MM</v>
          </cell>
          <cell r="C4884" t="str">
            <v xml:space="preserve">M     </v>
          </cell>
          <cell r="D4884" t="str">
            <v>CR</v>
          </cell>
          <cell r="E4884" t="str">
            <v>243,29</v>
          </cell>
        </row>
        <row r="4885">
          <cell r="A4885">
            <v>7774</v>
          </cell>
          <cell r="B4885" t="str">
            <v>TUBO DE CONCRETO ARMADO PARA ESGOTO SANITARIO, CLASSE EA-2, COM ENCAIXE PONTA E BOLSA, COM JUNTA ELASTICA, DIAMETRO NOMINAL DE 600 MM</v>
          </cell>
          <cell r="C4885" t="str">
            <v xml:space="preserve">M     </v>
          </cell>
          <cell r="D4885" t="str">
            <v>CR</v>
          </cell>
          <cell r="E4885" t="str">
            <v>298,53</v>
          </cell>
        </row>
        <row r="4886">
          <cell r="A4886">
            <v>7744</v>
          </cell>
          <cell r="B4886" t="str">
            <v>TUBO DE CONCRETO ARMADO PARA ESGOTO SANITARIO, CLASSE EA-2, COM ENCAIXE PONTA E BOLSA, COM JUNTA ELASTICA, DIAMETRO NOMINAL DE 700 MM</v>
          </cell>
          <cell r="C4886" t="str">
            <v xml:space="preserve">M     </v>
          </cell>
          <cell r="D4886" t="str">
            <v>CR</v>
          </cell>
          <cell r="E4886" t="str">
            <v>389,93</v>
          </cell>
        </row>
        <row r="4887">
          <cell r="A4887">
            <v>7773</v>
          </cell>
          <cell r="B4887" t="str">
            <v>TUBO DE CONCRETO ARMADO PARA ESGOTO SANITARIO, CLASSE EA-2, COM ENCAIXE PONTA E BOLSA, COM JUNTA ELASTICA, DIAMETRO NOMINAL DE 800 MM</v>
          </cell>
          <cell r="C4887" t="str">
            <v xml:space="preserve">M     </v>
          </cell>
          <cell r="D4887" t="str">
            <v>CR</v>
          </cell>
          <cell r="E4887" t="str">
            <v>398,54</v>
          </cell>
        </row>
        <row r="4888">
          <cell r="A4888">
            <v>7754</v>
          </cell>
          <cell r="B4888" t="str">
            <v>TUBO DE CONCRETO ARMADO PARA ESGOTO SANITARIO, CLASSE EA-2, COM ENCAIXE PONTA E BOLSA, COM JUNTA ELASTICA, DIAMETRO NOMINAL DE 900 MM</v>
          </cell>
          <cell r="C4888" t="str">
            <v xml:space="preserve">M     </v>
          </cell>
          <cell r="D4888" t="str">
            <v>CR</v>
          </cell>
          <cell r="E4888" t="str">
            <v>604,30</v>
          </cell>
        </row>
        <row r="4889">
          <cell r="A4889">
            <v>7735</v>
          </cell>
          <cell r="B4889" t="str">
            <v>TUBO DE CONCRETO ARMADO PARA ESGOTO SANITARIO, CLASSE EA-3, COM ENCAIXE PONTA E BOLSA, COM JUNTA ELASTICA, DIAMETRO NOMINAL DE 1000 MM</v>
          </cell>
          <cell r="C4889" t="str">
            <v xml:space="preserve">M     </v>
          </cell>
          <cell r="D4889" t="str">
            <v>CR</v>
          </cell>
          <cell r="E4889" t="str">
            <v>782,50</v>
          </cell>
        </row>
        <row r="4890">
          <cell r="A4890">
            <v>7755</v>
          </cell>
          <cell r="B4890" t="str">
            <v>TUBO DE CONCRETO ARMADO PARA ESGOTO SANITARIO, CLASSE EA-3, COM ENCAIXE PONTA E BOLSA, COM JUNTA ELASTICA, DIAMETRO NOMINAL DE 400 MM</v>
          </cell>
          <cell r="C4890" t="str">
            <v xml:space="preserve">M     </v>
          </cell>
          <cell r="D4890" t="str">
            <v>CR</v>
          </cell>
          <cell r="E4890" t="str">
            <v>155,18</v>
          </cell>
        </row>
        <row r="4891">
          <cell r="A4891">
            <v>7776</v>
          </cell>
          <cell r="B4891" t="str">
            <v>TUBO DE CONCRETO ARMADO PARA ESGOTO SANITARIO, CLASSE EA-3, COM ENCAIXE PONTA E BOLSA, COM JUNTA ELASTICA, DIAMETRO NOMINAL DE 500 MM</v>
          </cell>
          <cell r="C4891" t="str">
            <v xml:space="preserve">M     </v>
          </cell>
          <cell r="D4891" t="str">
            <v>CR</v>
          </cell>
          <cell r="E4891" t="str">
            <v>323,52</v>
          </cell>
        </row>
        <row r="4892">
          <cell r="A4892">
            <v>7743</v>
          </cell>
          <cell r="B4892" t="str">
            <v>TUBO DE CONCRETO ARMADO PARA ESGOTO SANITARIO, CLASSE EA-3, COM ENCAIXE PONTA E BOLSA, COM JUNTA ELASTICA, DIAMETRO NOMINAL DE 600 MM</v>
          </cell>
          <cell r="C4892" t="str">
            <v xml:space="preserve">M     </v>
          </cell>
          <cell r="D4892" t="str">
            <v>CR</v>
          </cell>
          <cell r="E4892" t="str">
            <v>342,59</v>
          </cell>
        </row>
        <row r="4893">
          <cell r="A4893">
            <v>7733</v>
          </cell>
          <cell r="B4893" t="str">
            <v>TUBO DE CONCRETO ARMADO PARA ESGOTO SANITARIO, CLASSE EA-3, COM ENCAIXE PONTA E BOLSA, COM JUNTA ELASTICA, DIAMETRO NOMINAL DE 700 MM</v>
          </cell>
          <cell r="C4893" t="str">
            <v xml:space="preserve">M     </v>
          </cell>
          <cell r="D4893" t="str">
            <v>CR</v>
          </cell>
          <cell r="E4893" t="str">
            <v>447,14</v>
          </cell>
        </row>
        <row r="4894">
          <cell r="A4894">
            <v>7775</v>
          </cell>
          <cell r="B4894" t="str">
            <v>TUBO DE CONCRETO ARMADO PARA ESGOTO SANITARIO, CLASSE EA-3, COM ENCAIXE PONTA E BOLSA, COM JUNTA ELASTICA, DIAMETRO NOMINAL DE 800 MM</v>
          </cell>
          <cell r="C4894" t="str">
            <v xml:space="preserve">M     </v>
          </cell>
          <cell r="D4894" t="str">
            <v>CR</v>
          </cell>
          <cell r="E4894" t="str">
            <v>489,88</v>
          </cell>
        </row>
        <row r="4895">
          <cell r="A4895">
            <v>7734</v>
          </cell>
          <cell r="B4895" t="str">
            <v>TUBO DE CONCRETO ARMADO PARA ESGOTO SANITARIO, CLASSE EA-3, COM ENCAIXE PONTA E BOLSA, COM JUNTA ELASTICA, DIAMETRO NOMINAL DE 900 MM</v>
          </cell>
          <cell r="C4895" t="str">
            <v xml:space="preserve">M     </v>
          </cell>
          <cell r="D4895" t="str">
            <v>CR</v>
          </cell>
          <cell r="E4895" t="str">
            <v>693,72</v>
          </cell>
        </row>
        <row r="4896">
          <cell r="A4896">
            <v>37449</v>
          </cell>
          <cell r="B4896" t="str">
            <v>TUBO DE CONCRETO SIMPLES PARA AGUAS PLUVIAIS, CLASSE PS1, COM ENCAIXE MACHO E FEMEA, DIAMETRO NOMINAL DE 200 MM</v>
          </cell>
          <cell r="C4896" t="str">
            <v xml:space="preserve">M     </v>
          </cell>
          <cell r="D4896" t="str">
            <v>AS</v>
          </cell>
          <cell r="E4896" t="str">
            <v>19,97</v>
          </cell>
        </row>
        <row r="4897">
          <cell r="A4897">
            <v>37450</v>
          </cell>
          <cell r="B4897" t="str">
            <v>TUBO DE CONCRETO SIMPLES PARA AGUAS PLUVIAIS, CLASSE PS1, COM ENCAIXE MACHO E FEMEA, DIAMETRO NOMINAL DE 300 MM</v>
          </cell>
          <cell r="C4897" t="str">
            <v xml:space="preserve">M     </v>
          </cell>
          <cell r="D4897" t="str">
            <v>AS</v>
          </cell>
          <cell r="E4897" t="str">
            <v>27,96</v>
          </cell>
        </row>
        <row r="4898">
          <cell r="A4898">
            <v>37451</v>
          </cell>
          <cell r="B4898" t="str">
            <v>TUBO DE CONCRETO SIMPLES PARA AGUAS PLUVIAIS, CLASSE PS1, COM ENCAIXE MACHO E FEMEA, DIAMETRO NOMINAL DE 400 MM</v>
          </cell>
          <cell r="C4898" t="str">
            <v xml:space="preserve">M     </v>
          </cell>
          <cell r="D4898" t="str">
            <v>AS</v>
          </cell>
          <cell r="E4898" t="str">
            <v>39,04</v>
          </cell>
        </row>
        <row r="4899">
          <cell r="A4899">
            <v>37452</v>
          </cell>
          <cell r="B4899" t="str">
            <v>TUBO DE CONCRETO SIMPLES PARA AGUAS PLUVIAIS, CLASSE PS1, COM ENCAIXE MACHO E FEMEA, DIAMETRO NOMINAL DE 500 MM</v>
          </cell>
          <cell r="C4899" t="str">
            <v xml:space="preserve">M     </v>
          </cell>
          <cell r="D4899" t="str">
            <v>AS</v>
          </cell>
          <cell r="E4899" t="str">
            <v>56,75</v>
          </cell>
        </row>
        <row r="4900">
          <cell r="A4900">
            <v>37453</v>
          </cell>
          <cell r="B4900" t="str">
            <v>TUBO DE CONCRETO SIMPLES PARA AGUAS PLUVIAIS, CLASSE PS1, COM ENCAIXE MACHO E FEMEA, DIAMETRO NOMINAL DE 600 MM</v>
          </cell>
          <cell r="C4900" t="str">
            <v xml:space="preserve">M     </v>
          </cell>
          <cell r="D4900" t="str">
            <v>AS</v>
          </cell>
          <cell r="E4900" t="str">
            <v>65,36</v>
          </cell>
        </row>
        <row r="4901">
          <cell r="A4901">
            <v>7778</v>
          </cell>
          <cell r="B4901" t="str">
            <v>TUBO DE CONCRETO SIMPLES PARA AGUAS PLUVIAIS, CLASSE PS1, COM ENCAIXE PONTA E BOLSA, DIAMETRO NOMINAL DE 200 MM</v>
          </cell>
          <cell r="C4901" t="str">
            <v xml:space="preserve">M     </v>
          </cell>
          <cell r="D4901" t="str">
            <v>AS</v>
          </cell>
          <cell r="E4901" t="str">
            <v>24,51</v>
          </cell>
        </row>
        <row r="4902">
          <cell r="A4902">
            <v>7796</v>
          </cell>
          <cell r="B4902" t="str">
            <v>TUBO DE CONCRETO SIMPLES PARA AGUAS PLUVIAIS, CLASSE PS1, COM ENCAIXE PONTA E BOLSA, DIAMETRO NOMINAL DE 300 MM</v>
          </cell>
          <cell r="C4902" t="str">
            <v xml:space="preserve">M     </v>
          </cell>
          <cell r="D4902" t="str">
            <v>AS</v>
          </cell>
          <cell r="E4902" t="str">
            <v>33,60</v>
          </cell>
        </row>
        <row r="4903">
          <cell r="A4903">
            <v>7781</v>
          </cell>
          <cell r="B4903" t="str">
            <v>TUBO DE CONCRETO SIMPLES PARA AGUAS PLUVIAIS, CLASSE PS1, COM ENCAIXE PONTA E BOLSA, DIAMETRO NOMINAL DE 400 MM</v>
          </cell>
          <cell r="C4903" t="str">
            <v xml:space="preserve">M     </v>
          </cell>
          <cell r="D4903" t="str">
            <v>AS</v>
          </cell>
          <cell r="E4903" t="str">
            <v>39,70</v>
          </cell>
        </row>
        <row r="4904">
          <cell r="A4904">
            <v>7795</v>
          </cell>
          <cell r="B4904" t="str">
            <v>TUBO DE CONCRETO SIMPLES PARA AGUAS PLUVIAIS, CLASSE PS1, COM ENCAIXE PONTA E BOLSA, DIAMETRO NOMINAL DE 500 MM</v>
          </cell>
          <cell r="C4904" t="str">
            <v xml:space="preserve">M     </v>
          </cell>
          <cell r="D4904" t="str">
            <v>AS</v>
          </cell>
          <cell r="E4904" t="str">
            <v>59,09</v>
          </cell>
        </row>
        <row r="4905">
          <cell r="A4905">
            <v>7791</v>
          </cell>
          <cell r="B4905" t="str">
            <v>TUBO DE CONCRETO SIMPLES PARA AGUAS PLUVIAIS, CLASSE PS1, COM ENCAIXE PONTA E BOLSA, DIAMETRO NOMINAL DE 600 MM</v>
          </cell>
          <cell r="C4905" t="str">
            <v xml:space="preserve">M     </v>
          </cell>
          <cell r="D4905" t="str">
            <v>AS</v>
          </cell>
          <cell r="E4905" t="str">
            <v>70,74</v>
          </cell>
        </row>
        <row r="4906">
          <cell r="A4906">
            <v>7783</v>
          </cell>
          <cell r="B4906" t="str">
            <v>TUBO DE CONCRETO SIMPLES PARA AGUAS PLUVIAIS, CLASSE PS2, COM ENCAIXE PONTA E BOLSA, DIAMETRO NOMINAL DE 200 MM</v>
          </cell>
          <cell r="C4906" t="str">
            <v xml:space="preserve">M     </v>
          </cell>
          <cell r="D4906" t="str">
            <v>AS</v>
          </cell>
          <cell r="E4906" t="str">
            <v>25,06</v>
          </cell>
        </row>
        <row r="4907">
          <cell r="A4907">
            <v>7790</v>
          </cell>
          <cell r="B4907" t="str">
            <v>TUBO DE CONCRETO SIMPLES PARA AGUAS PLUVIAIS, CLASSE PS2, COM ENCAIXE PONTA E BOLSA, DIAMETRO NOMINAL DE 300 MM</v>
          </cell>
          <cell r="C4907" t="str">
            <v xml:space="preserve">M     </v>
          </cell>
          <cell r="D4907" t="str">
            <v>AS</v>
          </cell>
          <cell r="E4907" t="str">
            <v>39,50</v>
          </cell>
        </row>
        <row r="4908">
          <cell r="A4908">
            <v>7785</v>
          </cell>
          <cell r="B4908" t="str">
            <v>TUBO DE CONCRETO SIMPLES PARA AGUAS PLUVIAIS, CLASSE PS2, COM ENCAIXE PONTA E BOLSA, DIAMETRO NOMINAL DE 400 MM</v>
          </cell>
          <cell r="C4908" t="str">
            <v xml:space="preserve">M     </v>
          </cell>
          <cell r="D4908" t="str">
            <v>AS</v>
          </cell>
          <cell r="E4908" t="str">
            <v>43,58</v>
          </cell>
        </row>
        <row r="4909">
          <cell r="A4909">
            <v>7792</v>
          </cell>
          <cell r="B4909" t="str">
            <v>TUBO DE CONCRETO SIMPLES PARA AGUAS PLUVIAIS, CLASSE PS2, COM ENCAIXE PONTA E BOLSA, DIAMETRO NOMINAL DE 500 MM</v>
          </cell>
          <cell r="C4909" t="str">
            <v xml:space="preserve">M     </v>
          </cell>
          <cell r="D4909" t="str">
            <v>AS</v>
          </cell>
          <cell r="E4909" t="str">
            <v>61,81</v>
          </cell>
        </row>
        <row r="4910">
          <cell r="A4910">
            <v>7793</v>
          </cell>
          <cell r="B4910" t="str">
            <v>TUBO DE CONCRETO SIMPLES PARA AGUAS PLUVIAIS, CLASSE PS2, COM ENCAIXE PONTA E BOLSA, DIAMETRO NOMINAL DE 600 MM</v>
          </cell>
          <cell r="C4910" t="str">
            <v xml:space="preserve">M     </v>
          </cell>
          <cell r="D4910" t="str">
            <v>AS</v>
          </cell>
          <cell r="E4910" t="str">
            <v>73,01</v>
          </cell>
        </row>
        <row r="4911">
          <cell r="A4911">
            <v>13159</v>
          </cell>
          <cell r="B4911" t="str">
            <v>TUBO DE CONCRETO SIMPLES PARA ESGOTO SANITARIO, CLASSE ES, COM ENCAIXE PONTA E BOLSA, COM JUNTA ELASTICA, DIAMETRO NOMINAL DE 400 MM</v>
          </cell>
          <cell r="C4911" t="str">
            <v xml:space="preserve">M     </v>
          </cell>
          <cell r="D4911" t="str">
            <v>AS</v>
          </cell>
          <cell r="E4911" t="str">
            <v>63,56</v>
          </cell>
        </row>
        <row r="4912">
          <cell r="A4912">
            <v>13168</v>
          </cell>
          <cell r="B4912" t="str">
            <v>TUBO DE CONCRETO SIMPLES PARA ESGOTO SANITARIO, CLASSE ES, COM ENCAIXE PONTA E BOLSA, COM JUNTA ELASTICA, DIAMETRO NOMINAL DE 500 MM</v>
          </cell>
          <cell r="C4912" t="str">
            <v xml:space="preserve">M     </v>
          </cell>
          <cell r="D4912" t="str">
            <v>AS</v>
          </cell>
          <cell r="E4912" t="str">
            <v>77,18</v>
          </cell>
        </row>
        <row r="4913">
          <cell r="A4913">
            <v>13173</v>
          </cell>
          <cell r="B4913" t="str">
            <v>TUBO DE CONCRETO SIMPLES PARA ESGOTO SANITARIO, CLASSE ES, COM ENCAIXE PONTA E BOLSA, COM JUNTA ELASTICA, DIAMETRO NOMINAL DE 600 MM</v>
          </cell>
          <cell r="C4913" t="str">
            <v xml:space="preserve">M     </v>
          </cell>
          <cell r="D4913" t="str">
            <v>AS</v>
          </cell>
          <cell r="E4913" t="str">
            <v>104,43</v>
          </cell>
        </row>
        <row r="4914">
          <cell r="A4914">
            <v>12583</v>
          </cell>
          <cell r="B4914" t="str">
            <v>TUBO DE CONCRETO SIMPLES POROSO PARA DRENAGEM (DRENO POROSO), COM ENCAIXE MACHO E FEMEA, DIAMETRO NOMINAL DE 200 MM</v>
          </cell>
          <cell r="C4914" t="str">
            <v xml:space="preserve">M     </v>
          </cell>
          <cell r="D4914" t="str">
            <v>AS</v>
          </cell>
          <cell r="E4914" t="str">
            <v>20,88</v>
          </cell>
        </row>
        <row r="4915">
          <cell r="A4915">
            <v>12584</v>
          </cell>
          <cell r="B4915" t="str">
            <v>TUBO DE CONCRETO SIMPLES POROSO PARA DRENAGEM (DRENO POROSO), COM ENCAIXE MACHO E FEMEA, DIAMETRO NOMINAL DE 300 MM</v>
          </cell>
          <cell r="C4915" t="str">
            <v xml:space="preserve">M     </v>
          </cell>
          <cell r="D4915" t="str">
            <v>AS</v>
          </cell>
          <cell r="E4915" t="str">
            <v>27,24</v>
          </cell>
        </row>
        <row r="4916">
          <cell r="A4916">
            <v>12613</v>
          </cell>
          <cell r="B4916" t="str">
            <v>TUBO DE DESCARGA PVC, PARA LIGACAO CAIXA DE DESCARGA - EMBUTIR, 40 MM X 150 CM</v>
          </cell>
          <cell r="C4916" t="str">
            <v xml:space="preserve">UN    </v>
          </cell>
          <cell r="D4916" t="str">
            <v>CR</v>
          </cell>
          <cell r="E4916" t="str">
            <v>17,47</v>
          </cell>
        </row>
        <row r="4917">
          <cell r="A4917">
            <v>1031</v>
          </cell>
          <cell r="B4917" t="str">
            <v>TUBO DE DESCIDA EXTERNO DE PVC PARA CAIXA DE DESCARGA EXTERNA ALTA - 40 MM X 1,60 M</v>
          </cell>
          <cell r="C4917" t="str">
            <v xml:space="preserve">UN    </v>
          </cell>
          <cell r="D4917" t="str">
            <v>CR</v>
          </cell>
          <cell r="E4917" t="str">
            <v>9,56</v>
          </cell>
        </row>
        <row r="4918">
          <cell r="A4918">
            <v>39707</v>
          </cell>
          <cell r="B4918" t="str">
            <v>TUBO DE ESPUMA DE POLIETILENO EXPANDIDO FLEXIVEL PARA ISOLAMENTO TERMICO DE TUBULACAO DE AR CONDICIONADO, AGUA QUENTE,  DN 1 1/2", E= 10 MM</v>
          </cell>
          <cell r="C4918" t="str">
            <v xml:space="preserve">M     </v>
          </cell>
          <cell r="D4918" t="str">
            <v>AS</v>
          </cell>
          <cell r="E4918" t="str">
            <v>3,35</v>
          </cell>
        </row>
        <row r="4919">
          <cell r="A4919">
            <v>39708</v>
          </cell>
          <cell r="B4919" t="str">
            <v>TUBO DE ESPUMA DE POLIETILENO EXPANDIDO FLEXIVEL PARA ISOLAMENTO TERMICO DE TUBULACAO DE AR CONDICIONADO, AGUA QUENTE,  DN 1 1/4", E= 10 MM</v>
          </cell>
          <cell r="C4919" t="str">
            <v xml:space="preserve">M     </v>
          </cell>
          <cell r="D4919" t="str">
            <v>AS</v>
          </cell>
          <cell r="E4919" t="str">
            <v>3,25</v>
          </cell>
        </row>
        <row r="4920">
          <cell r="A4920">
            <v>39710</v>
          </cell>
          <cell r="B4920" t="str">
            <v>TUBO DE ESPUMA DE POLIETILENO EXPANDIDO FLEXIVEL PARA ISOLAMENTO TERMICO DE TUBULACAO DE AR CONDICIONADO, AGUA QUENTE,  DN 1 1/8", E= 10 MM</v>
          </cell>
          <cell r="C4920" t="str">
            <v xml:space="preserve">M     </v>
          </cell>
          <cell r="D4920" t="str">
            <v>AS</v>
          </cell>
          <cell r="E4920" t="str">
            <v>2,29</v>
          </cell>
        </row>
        <row r="4921">
          <cell r="A4921">
            <v>39709</v>
          </cell>
          <cell r="B4921" t="str">
            <v>TUBO DE ESPUMA DE POLIETILENO EXPANDIDO FLEXIVEL PARA ISOLAMENTO TERMICO DE TUBULACAO DE AR CONDICIONADO, AGUA QUENTE,  DN 1 3/8", E= 10 MM</v>
          </cell>
          <cell r="C4921" t="str">
            <v xml:space="preserve">M     </v>
          </cell>
          <cell r="D4921" t="str">
            <v>AS</v>
          </cell>
          <cell r="E4921" t="str">
            <v>3,17</v>
          </cell>
        </row>
        <row r="4922">
          <cell r="A4922">
            <v>39711</v>
          </cell>
          <cell r="B4922" t="str">
            <v>TUBO DE ESPUMA DE POLIETILENO EXPANDIDO FLEXIVEL PARA ISOLAMENTO TERMICO DE TUBULACAO DE AR CONDICIONADO, AGUA QUENTE,  DN 1 5/8", E= 10 MM</v>
          </cell>
          <cell r="C4922" t="str">
            <v xml:space="preserve">M     </v>
          </cell>
          <cell r="D4922" t="str">
            <v>AS</v>
          </cell>
          <cell r="E4922" t="str">
            <v>3,56</v>
          </cell>
        </row>
        <row r="4923">
          <cell r="A4923">
            <v>39712</v>
          </cell>
          <cell r="B4923" t="str">
            <v>TUBO DE ESPUMA DE POLIETILENO EXPANDIDO FLEXIVEL PARA ISOLAMENTO TERMICO DE TUBULACAO DE AR CONDICIONADO, AGUA QUENTE,  DN 1/2", E= 10 MM</v>
          </cell>
          <cell r="C4923" t="str">
            <v xml:space="preserve">M     </v>
          </cell>
          <cell r="D4923" t="str">
            <v>AS</v>
          </cell>
          <cell r="E4923" t="str">
            <v>1,25</v>
          </cell>
        </row>
        <row r="4924">
          <cell r="A4924">
            <v>39713</v>
          </cell>
          <cell r="B4924" t="str">
            <v>TUBO DE ESPUMA DE POLIETILENO EXPANDIDO FLEXIVEL PARA ISOLAMENTO TERMICO DE TUBULACAO DE AR CONDICIONADO, AGUA QUENTE,  DN 1/4", E= 10 MM</v>
          </cell>
          <cell r="C4924" t="str">
            <v xml:space="preserve">M     </v>
          </cell>
          <cell r="D4924" t="str">
            <v>AS</v>
          </cell>
          <cell r="E4924" t="str">
            <v>0,98</v>
          </cell>
        </row>
        <row r="4925">
          <cell r="A4925">
            <v>39714</v>
          </cell>
          <cell r="B4925" t="str">
            <v>TUBO DE ESPUMA DE POLIETILENO EXPANDIDO FLEXIVEL PARA ISOLAMENTO TERMICO DE TUBULACAO DE AR CONDICIONADO, AGUA QUENTE,  DN 1", E= 10 MM</v>
          </cell>
          <cell r="C4925" t="str">
            <v xml:space="preserve">M     </v>
          </cell>
          <cell r="D4925" t="str">
            <v>AS</v>
          </cell>
          <cell r="E4925" t="str">
            <v>2,26</v>
          </cell>
        </row>
        <row r="4926">
          <cell r="A4926">
            <v>39715</v>
          </cell>
          <cell r="B4926" t="str">
            <v>TUBO DE ESPUMA DE POLIETILENO EXPANDIDO FLEXIVEL PARA ISOLAMENTO TERMICO DE TUBULACAO DE AR CONDICIONADO, AGUA QUENTE,  DN 3/4", E= 10 MM</v>
          </cell>
          <cell r="C4926" t="str">
            <v xml:space="preserve">M     </v>
          </cell>
          <cell r="D4926" t="str">
            <v>AS</v>
          </cell>
          <cell r="E4926" t="str">
            <v>1,61</v>
          </cell>
        </row>
        <row r="4927">
          <cell r="A4927">
            <v>39716</v>
          </cell>
          <cell r="B4927" t="str">
            <v>TUBO DE ESPUMA DE POLIETILENO EXPANDIDO FLEXIVEL PARA ISOLAMENTO TERMICO DE TUBULACAO DE AR CONDICIONADO, AGUA QUENTE,  DN 3/8", E= 10 MM</v>
          </cell>
          <cell r="C4927" t="str">
            <v xml:space="preserve">M     </v>
          </cell>
          <cell r="D4927" t="str">
            <v>AS</v>
          </cell>
          <cell r="E4927" t="str">
            <v>1,22</v>
          </cell>
        </row>
        <row r="4928">
          <cell r="A4928">
            <v>39718</v>
          </cell>
          <cell r="B4928" t="str">
            <v>TUBO DE ESPUMA DE POLIETILENO EXPANDIDO FLEXIVEL PARA ISOLAMENTO TERMICO DE TUBULACAO DE AR CONDICIONADO, AGUA QUENTE,  DN 7/8", E= 10 MM</v>
          </cell>
          <cell r="C4928" t="str">
            <v xml:space="preserve">M     </v>
          </cell>
          <cell r="D4928" t="str">
            <v>AS</v>
          </cell>
          <cell r="E4928" t="str">
            <v>2,08</v>
          </cell>
        </row>
        <row r="4929">
          <cell r="A4929">
            <v>9813</v>
          </cell>
          <cell r="B4929" t="str">
            <v>TUBO DE POLIETILENO DE ALTA DENSIDADE (PEAD), PE-80, DE = 20 MM X 2,3 MM DE PAREDE, PARA LIGACAO DE AGUA PREDIAL (NBR 15561)</v>
          </cell>
          <cell r="C4929" t="str">
            <v xml:space="preserve">M     </v>
          </cell>
          <cell r="D4929" t="str">
            <v>AS</v>
          </cell>
          <cell r="E4929" t="str">
            <v>3,97</v>
          </cell>
        </row>
        <row r="4930">
          <cell r="A4930">
            <v>9815</v>
          </cell>
          <cell r="B4930" t="str">
            <v>TUBO DE POLIETILENO DE ALTA DENSIDADE (PEAD), PE-80, DE = 32 MM X 3,0 MM DE PAREDE, PARA LIGACAO DE AGUA PREDIAL (NBR 15561)</v>
          </cell>
          <cell r="C4930" t="str">
            <v xml:space="preserve">M     </v>
          </cell>
          <cell r="D4930" t="str">
            <v>AS</v>
          </cell>
          <cell r="E4930" t="str">
            <v>7,84</v>
          </cell>
        </row>
        <row r="4931">
          <cell r="A4931">
            <v>25876</v>
          </cell>
          <cell r="B4931" t="str">
            <v>TUBO DE POLIETILENO DE ALTA DENSIDADE, PEAD, PE-80, DE = 1000 MM X 38,5 MM PAREDE, ( SDR 26 - PN 05 ) PARA REDE DE AGUA OU ESGOTO (NBR 15561)</v>
          </cell>
          <cell r="C4931" t="str">
            <v xml:space="preserve">M     </v>
          </cell>
          <cell r="D4931" t="str">
            <v>AS</v>
          </cell>
          <cell r="E4931" t="str">
            <v>3.901,18</v>
          </cell>
        </row>
        <row r="4932">
          <cell r="A4932">
            <v>25888</v>
          </cell>
          <cell r="B4932" t="str">
            <v>TUBO DE POLIETILENO DE ALTA DENSIDADE, PEAD, PE-80, DE = 110 MM X 10,0 MM PAREDE, ( SDR 11 - PN 12,5 ) PARA REDE DE AGUA OU ESGOTO (NBR 15561)</v>
          </cell>
          <cell r="C4932" t="str">
            <v xml:space="preserve">M     </v>
          </cell>
          <cell r="D4932" t="str">
            <v>AS</v>
          </cell>
          <cell r="E4932" t="str">
            <v>95,61</v>
          </cell>
        </row>
        <row r="4933">
          <cell r="A4933">
            <v>25874</v>
          </cell>
          <cell r="B4933" t="str">
            <v>TUBO DE POLIETILENO DE ALTA DENSIDADE, PEAD, PE-80, DE = 1200 MM X 37,2 MM PAREDE ( SDR 32,25 - PN 04 ) PARA REDE DE AGUA OU ESGOTO (NBR 15561)</v>
          </cell>
          <cell r="C4933" t="str">
            <v xml:space="preserve">M     </v>
          </cell>
          <cell r="D4933" t="str">
            <v>AS</v>
          </cell>
          <cell r="E4933" t="str">
            <v>6.842,09</v>
          </cell>
        </row>
        <row r="4934">
          <cell r="A4934">
            <v>25877</v>
          </cell>
          <cell r="B4934" t="str">
            <v>TUBO DE POLIETILENO DE ALTA DENSIDADE, PEAD, PE-80, DE = 1400 MM X 42,9 MM PAREDE, (SDR 32,25 - PN 04 ) PARA REDE DE AGUA OU ESGOTO (NBR 15561)</v>
          </cell>
          <cell r="C4934" t="str">
            <v xml:space="preserve">M     </v>
          </cell>
          <cell r="D4934" t="str">
            <v>AS</v>
          </cell>
          <cell r="E4934" t="str">
            <v>9.336,29</v>
          </cell>
        </row>
        <row r="4935">
          <cell r="A4935">
            <v>25878</v>
          </cell>
          <cell r="B4935" t="str">
            <v>TUBO DE POLIETILENO DE ALTA DENSIDADE, PEAD, PE-80, DE = 160 MM X 14,6 MM PAREDE, (SDR 11 - PN 12,5 ) PARA REDE DE AGUA OU ESGOTO (NBR 15561)</v>
          </cell>
          <cell r="C4935" t="str">
            <v xml:space="preserve">M     </v>
          </cell>
          <cell r="D4935" t="str">
            <v>AS</v>
          </cell>
          <cell r="E4935" t="str">
            <v>205,23</v>
          </cell>
        </row>
        <row r="4936">
          <cell r="A4936">
            <v>25879</v>
          </cell>
          <cell r="B4936" t="str">
            <v>TUBO DE POLIETILENO DE ALTA DENSIDADE, PEAD, PE-80, DE = 1600 MM X 49,0 MM PAREDE, ( SDR 32,25 - PN 04 ) PARA REDE DE AGUA OU ESGOTO (NBR 15561)</v>
          </cell>
          <cell r="C4936" t="str">
            <v xml:space="preserve">M     </v>
          </cell>
          <cell r="D4936" t="str">
            <v>AS</v>
          </cell>
          <cell r="E4936" t="str">
            <v>8.856,58</v>
          </cell>
        </row>
        <row r="4937">
          <cell r="A4937">
            <v>25887</v>
          </cell>
          <cell r="B4937" t="str">
            <v>TUBO DE POLIETILENO DE ALTA DENSIDADE, PEAD, PE-80, DE = 900 MM X 34,7 MM PAREDE, ( SDR 26 - PN 05 ) PARA REDE DE AGUA OU ESGOTO (NBR 15561)</v>
          </cell>
          <cell r="C4937" t="str">
            <v xml:space="preserve">M     </v>
          </cell>
          <cell r="D4937" t="str">
            <v>AS</v>
          </cell>
          <cell r="E4937" t="str">
            <v>3.538,35</v>
          </cell>
        </row>
        <row r="4938">
          <cell r="A4938">
            <v>25880</v>
          </cell>
          <cell r="B4938" t="str">
            <v>TUBO DE POLIETILENO DE ALTA DENSIDADE, PEAD, PE-80, DE= 200 MM X 18,2 MM PAREDE, ( SDR 11 - PN 12,5 ) PARA REDE DE AGUA OU ESGOTO (NBR 15561)</v>
          </cell>
          <cell r="C4938" t="str">
            <v xml:space="preserve">M     </v>
          </cell>
          <cell r="D4938" t="str">
            <v>AS</v>
          </cell>
          <cell r="E4938" t="str">
            <v>319,93</v>
          </cell>
        </row>
        <row r="4939">
          <cell r="A4939">
            <v>25881</v>
          </cell>
          <cell r="B4939" t="str">
            <v>TUBO DE POLIETILENO DE ALTA DENSIDADE, PEAD, PE-80, DE= 315 MM X 28,7 MM PAREDE, ( SDR 11 - PN 12,5 ) PARA REDE DE AGUA OU ESGOTO (NBR 15561)</v>
          </cell>
          <cell r="C4939" t="str">
            <v xml:space="preserve">M     </v>
          </cell>
          <cell r="D4939" t="str">
            <v>AS</v>
          </cell>
          <cell r="E4939" t="str">
            <v>783,92</v>
          </cell>
        </row>
        <row r="4940">
          <cell r="A4940">
            <v>25882</v>
          </cell>
          <cell r="B4940" t="str">
            <v>TUBO DE POLIETILENO DE ALTA DENSIDADE, PEAD, PE-80, DE= 400 MM X 36,4 MM PAREDE, ( SDR 11 - PN 12,5 ) PARA REDE DE AGUA OU ESGOTO (NBR 15561)</v>
          </cell>
          <cell r="C4940" t="str">
            <v xml:space="preserve">M     </v>
          </cell>
          <cell r="D4940" t="str">
            <v>AS</v>
          </cell>
          <cell r="E4940" t="str">
            <v>1.262,61</v>
          </cell>
        </row>
        <row r="4941">
          <cell r="A4941">
            <v>25883</v>
          </cell>
          <cell r="B4941" t="str">
            <v>TUBO DE POLIETILENO DE ALTA DENSIDADE, PEAD, PE-80, DE= 50 MM X 4,6 MM PAREDE, (SDR 11 - PN 12,5) PARA REDE DE AGUA OU ESGOTO (NBR 15561)</v>
          </cell>
          <cell r="C4941" t="str">
            <v xml:space="preserve">M     </v>
          </cell>
          <cell r="D4941" t="str">
            <v>AS</v>
          </cell>
          <cell r="E4941" t="str">
            <v>20,37</v>
          </cell>
        </row>
        <row r="4942">
          <cell r="A4942">
            <v>25884</v>
          </cell>
          <cell r="B4942" t="str">
            <v>TUBO DE POLIETILENO DE ALTA DENSIDADE, PEAD, PE-80, DE= 500 MM X 45,5 MM PAREDE, ( SDR 11 - PN 12,5 ) PARA REDE DE AGUA OU ESGOTO (NBR 15561)</v>
          </cell>
          <cell r="C4942" t="str">
            <v xml:space="preserve">M     </v>
          </cell>
          <cell r="D4942" t="str">
            <v>AS</v>
          </cell>
          <cell r="E4942" t="str">
            <v>2.216,68</v>
          </cell>
        </row>
        <row r="4943">
          <cell r="A4943">
            <v>25885</v>
          </cell>
          <cell r="B4943" t="str">
            <v>TUBO DE POLIETILENO DE ALTA DENSIDADE, PEAD, PE-80, DE= 630 MM X 57,3 MM PAREDE (SDR 11 - PN 12,5 ) PARA REDE DE AGUA OU ESGOTO (NBR 15561)</v>
          </cell>
          <cell r="C4943" t="str">
            <v xml:space="preserve">M     </v>
          </cell>
          <cell r="D4943" t="str">
            <v>AS</v>
          </cell>
          <cell r="E4943" t="str">
            <v>3.296,83</v>
          </cell>
        </row>
        <row r="4944">
          <cell r="A4944">
            <v>25889</v>
          </cell>
          <cell r="B4944" t="str">
            <v>TUBO DE POLIETILENO DE ALTA DENSIDADE, PEAD, PE-80, DE= 730 MM X 34,1 MM PAREDE, ( SDR 21 - PN 06 ) PARA REDE DE AGUA OU ESGOTO (NBR 15561)</v>
          </cell>
          <cell r="C4944" t="str">
            <v xml:space="preserve">M     </v>
          </cell>
          <cell r="D4944" t="str">
            <v>AS</v>
          </cell>
          <cell r="E4944" t="str">
            <v>1.653,27</v>
          </cell>
        </row>
        <row r="4945">
          <cell r="A4945">
            <v>25886</v>
          </cell>
          <cell r="B4945" t="str">
            <v>TUBO DE POLIETILENO DE ALTA DENSIDADE, PEAD, PE-80, DE= 75 MM X 6,9 MM PAREDE, ( SRD 11 - PN 12,5 ) PARA REDE DE AGUA OU ESGOTO (NBR 15561)</v>
          </cell>
          <cell r="C4945" t="str">
            <v xml:space="preserve">M     </v>
          </cell>
          <cell r="D4945" t="str">
            <v>AS</v>
          </cell>
          <cell r="E4945" t="str">
            <v>45,55</v>
          </cell>
        </row>
        <row r="4946">
          <cell r="A4946">
            <v>25875</v>
          </cell>
          <cell r="B4946" t="str">
            <v>TUBO DE POLIETILENO DE ALTA DENSIDADE, PEAD, PE-80, DE= 800 MM X 30,8 MM PAREDE, ( SDR 26 - PN 05 ) PARA REDE DE AGUA OU ESGOTO (NBR 15561)</v>
          </cell>
          <cell r="C4946" t="str">
            <v xml:space="preserve">M     </v>
          </cell>
          <cell r="D4946" t="str">
            <v>AS</v>
          </cell>
          <cell r="E4946" t="str">
            <v>2.156,97</v>
          </cell>
        </row>
        <row r="4947">
          <cell r="A4947">
            <v>9876</v>
          </cell>
          <cell r="B4947" t="str">
            <v>TUBO DE PVC, PBL, TIPO LEVE, DN = 125 MM,  PARA VENTILACAO</v>
          </cell>
          <cell r="C4947" t="str">
            <v xml:space="preserve">M     </v>
          </cell>
          <cell r="D4947" t="str">
            <v>CR</v>
          </cell>
          <cell r="E4947" t="str">
            <v>18,32</v>
          </cell>
        </row>
        <row r="4948">
          <cell r="A4948">
            <v>9877</v>
          </cell>
          <cell r="B4948" t="str">
            <v>TUBO DE PVC, PBL, TIPO LEVE, DN = 250 MM,  PARA VENTILACAO</v>
          </cell>
          <cell r="C4948" t="str">
            <v xml:space="preserve">M     </v>
          </cell>
          <cell r="D4948" t="str">
            <v>CR</v>
          </cell>
          <cell r="E4948" t="str">
            <v>64,19</v>
          </cell>
        </row>
        <row r="4949">
          <cell r="A4949">
            <v>9878</v>
          </cell>
          <cell r="B4949" t="str">
            <v>TUBO DE PVC, PBL, TIPO LEVE, DN = 300 MM,  PARA VENTILACAO</v>
          </cell>
          <cell r="C4949" t="str">
            <v xml:space="preserve">M     </v>
          </cell>
          <cell r="D4949" t="str">
            <v>CR</v>
          </cell>
          <cell r="E4949" t="str">
            <v>83,61</v>
          </cell>
        </row>
        <row r="4950">
          <cell r="A4950">
            <v>9879</v>
          </cell>
          <cell r="B4950" t="str">
            <v>TUBO DE PVC, PBL, TIPO LEVE, DN = 400 MM,  PARA VENTILACAO</v>
          </cell>
          <cell r="C4950" t="str">
            <v xml:space="preserve">M     </v>
          </cell>
          <cell r="D4950" t="str">
            <v>CR</v>
          </cell>
          <cell r="E4950" t="str">
            <v>199,57</v>
          </cell>
        </row>
        <row r="4951">
          <cell r="A4951">
            <v>42001</v>
          </cell>
          <cell r="B4951" t="str">
            <v>TUBO DE REVESTIMENTO, EM ACO, CORPO SCHEDULE 40, PONTEIRA SCHEDULE 80, ROSQUEAVEL E SEGMENTADO PARA PERFURACAO,  DIAMETRO 6'' (200 MM) (COLETADO CAIXA)</v>
          </cell>
          <cell r="C4951" t="str">
            <v xml:space="preserve">M     </v>
          </cell>
          <cell r="D4951" t="str">
            <v>AS</v>
          </cell>
          <cell r="E4951" t="str">
            <v>593,10</v>
          </cell>
        </row>
        <row r="4952">
          <cell r="A4952">
            <v>41986</v>
          </cell>
          <cell r="B4952" t="str">
            <v>TUBO DE REVESTIMENTO, EM ACO, CORPO SCHEDULE 40, PONTEIRA SCHEDULE 80, ROSQUEAVEL E SEGMENTADO PARA PERFURACAO, DIAMETRO 10'' (310 MM)</v>
          </cell>
          <cell r="C4952" t="str">
            <v xml:space="preserve">M     </v>
          </cell>
          <cell r="D4952" t="str">
            <v>AS</v>
          </cell>
          <cell r="E4952" t="str">
            <v>2.656,16</v>
          </cell>
        </row>
        <row r="4953">
          <cell r="A4953">
            <v>43422</v>
          </cell>
          <cell r="B4953" t="str">
            <v>TUBO DE REVESTIMENTO, EM ACO, CORPO SCHEDULE 40, PONTEIRA SCHEDULE 80, ROSQUEAVEL E SEGMENTADO PARA PERFURACAO, DIAMETRO 12" (320 MM)</v>
          </cell>
          <cell r="C4953" t="str">
            <v xml:space="preserve">M     </v>
          </cell>
          <cell r="D4953" t="str">
            <v>AS</v>
          </cell>
          <cell r="E4953" t="str">
            <v>3.257,52</v>
          </cell>
        </row>
        <row r="4954">
          <cell r="A4954">
            <v>41987</v>
          </cell>
          <cell r="B4954" t="str">
            <v>TUBO DE REVESTIMENTO, EM ACO, CORPO SCHEDULE 40, PONTEIRA SCHEDULE 80, ROSQUEAVEL E SEGMENTADO PARA PERFURACAO, DIAMETRO 14'' (400 MM)</v>
          </cell>
          <cell r="C4954" t="str">
            <v xml:space="preserve">M     </v>
          </cell>
          <cell r="D4954" t="str">
            <v>AS</v>
          </cell>
          <cell r="E4954" t="str">
            <v>3.775,73</v>
          </cell>
        </row>
        <row r="4955">
          <cell r="A4955">
            <v>41988</v>
          </cell>
          <cell r="B4955" t="str">
            <v>TUBO DE REVESTIMENTO, EM ACO, CORPO SCHEDULE 40, PONTEIRA SCHEDULE 80, ROSQUEAVEL E SEGMENTADO PARA PERFURACAO, DIAMETRO 16'' (450 MM)</v>
          </cell>
          <cell r="C4955" t="str">
            <v xml:space="preserve">M     </v>
          </cell>
          <cell r="D4955" t="str">
            <v>AS</v>
          </cell>
          <cell r="E4955" t="str">
            <v>4.987,21</v>
          </cell>
        </row>
        <row r="4956">
          <cell r="A4956">
            <v>41697</v>
          </cell>
          <cell r="B4956" t="str">
            <v>TUBO DE REVESTIMENTO, EM ACO, CORPO SCHEDULE 40, PONTEIRA SCHEDULE 80, ROSQUEAVEL E SEGMENTADO PARA PERFURACAO, DIAMETRO 4'' (450 MM)</v>
          </cell>
          <cell r="C4956" t="str">
            <v xml:space="preserve">M     </v>
          </cell>
          <cell r="D4956" t="str">
            <v>AS</v>
          </cell>
          <cell r="E4956" t="str">
            <v>883,96</v>
          </cell>
        </row>
        <row r="4957">
          <cell r="A4957">
            <v>41985</v>
          </cell>
          <cell r="B4957" t="str">
            <v>TUBO DE REVESTIMENTO, EM ACO, CORPO SCHEDULE 40, PONTEIRA SCHEDULE 80, ROSQUEAVEL E SEGMENTADO PARA PERFURACAO, DIAMETRO 6'' (200 MM)</v>
          </cell>
          <cell r="C4957" t="str">
            <v xml:space="preserve">M     </v>
          </cell>
          <cell r="D4957" t="str">
            <v>AS</v>
          </cell>
          <cell r="E4957" t="str">
            <v>1.231,13</v>
          </cell>
        </row>
        <row r="4958">
          <cell r="A4958">
            <v>41699</v>
          </cell>
          <cell r="B4958" t="str">
            <v>TUBO DE REVESTIMENTO, EM ACO, CORPO SCHEDULE 40, PONTEIRA SCHEDULE 80, ROSQUEAVEL E SEGMENTADO PARA PERFURACAO, DIAMETRO 8'' (450 MM)</v>
          </cell>
          <cell r="C4958" t="str">
            <v xml:space="preserve">M     </v>
          </cell>
          <cell r="D4958" t="str">
            <v>AS</v>
          </cell>
          <cell r="E4958" t="str">
            <v>1.753,07</v>
          </cell>
        </row>
        <row r="4959">
          <cell r="A4959">
            <v>38053</v>
          </cell>
          <cell r="B4959" t="str">
            <v>TUBO DRENO, CORRUGADO, ESPIRALADO, FLEXIVEL, PERFURADO, EM POLIETILENO DE ALTA DENSIDADE (PEAD), DN *160* MM, (6") PARA DRENAGEM - EM BARRA (NORMA DNIT 093/2006 - EM)</v>
          </cell>
          <cell r="C4959" t="str">
            <v xml:space="preserve">M     </v>
          </cell>
          <cell r="D4959" t="str">
            <v>AS</v>
          </cell>
          <cell r="E4959" t="str">
            <v>19,08</v>
          </cell>
        </row>
        <row r="4960">
          <cell r="A4960">
            <v>38054</v>
          </cell>
          <cell r="B4960" t="str">
            <v>TUBO DRENO, CORRUGADO, ESPIRALADO, FLEXIVEL, PERFURADO, EM POLIETILENO DE ALTA DENSIDADE (PEAD), DN *200* MM, (8") PARA DRENAGEM - EM BARRA (NORMA DNIT 093/2006 - EM)</v>
          </cell>
          <cell r="C4960" t="str">
            <v xml:space="preserve">M     </v>
          </cell>
          <cell r="D4960" t="str">
            <v>AS</v>
          </cell>
          <cell r="E4960" t="str">
            <v>32,80</v>
          </cell>
        </row>
        <row r="4961">
          <cell r="A4961">
            <v>38052</v>
          </cell>
          <cell r="B4961" t="str">
            <v>TUBO DRENO, CORRUGADO, ESPIRALADO, FLEXIVEL, PERFURADO, EM POLIETILENO DE ALTA DENSIDADE (PEAD), DN 100 MM, (4") PARA DRENAGEM - EM ROLO (NORMA DNIT 093/2006 - E.M)</v>
          </cell>
          <cell r="C4961" t="str">
            <v xml:space="preserve">M     </v>
          </cell>
          <cell r="D4961" t="str">
            <v>AS</v>
          </cell>
          <cell r="E4961" t="str">
            <v>9,24</v>
          </cell>
        </row>
        <row r="4962">
          <cell r="A4962">
            <v>38051</v>
          </cell>
          <cell r="B4962" t="str">
            <v>TUBO DRENO, CORRUGADO, ESPIRALADO, FLEXIVEL, PERFURADO, EM POLIETILENO DE ALTA DENSIDADE (PEAD), DN 65 MM, (2 1/2") PARA DRENAGEM - EM ROLO (NORMA DNIT 093/2006 - EM)</v>
          </cell>
          <cell r="C4962" t="str">
            <v xml:space="preserve">M     </v>
          </cell>
          <cell r="D4962" t="str">
            <v>AS</v>
          </cell>
          <cell r="E4962" t="str">
            <v>5,76</v>
          </cell>
        </row>
        <row r="4963">
          <cell r="A4963">
            <v>38787</v>
          </cell>
          <cell r="B4963" t="str">
            <v>TUBO MONOCAMADA PEX, DN 16 MM</v>
          </cell>
          <cell r="C4963" t="str">
            <v xml:space="preserve">M     </v>
          </cell>
          <cell r="D4963" t="str">
            <v>AS</v>
          </cell>
          <cell r="E4963" t="str">
            <v>5,29</v>
          </cell>
        </row>
        <row r="4964">
          <cell r="A4964">
            <v>38825</v>
          </cell>
          <cell r="B4964" t="str">
            <v>TUBO MONOCAMADA PEX, DN 20 MM</v>
          </cell>
          <cell r="C4964" t="str">
            <v xml:space="preserve">M     </v>
          </cell>
          <cell r="D4964" t="str">
            <v>AS</v>
          </cell>
          <cell r="E4964" t="str">
            <v>6,93</v>
          </cell>
        </row>
        <row r="4965">
          <cell r="A4965">
            <v>38826</v>
          </cell>
          <cell r="B4965" t="str">
            <v>TUBO MONOCAMADA PEX, DN 25 MM</v>
          </cell>
          <cell r="C4965" t="str">
            <v xml:space="preserve">M     </v>
          </cell>
          <cell r="D4965" t="str">
            <v>AS</v>
          </cell>
          <cell r="E4965" t="str">
            <v>10,27</v>
          </cell>
        </row>
        <row r="4966">
          <cell r="A4966">
            <v>38827</v>
          </cell>
          <cell r="B4966" t="str">
            <v>TUBO MONOCAMADA PEX, DN 32 MM</v>
          </cell>
          <cell r="C4966" t="str">
            <v xml:space="preserve">M     </v>
          </cell>
          <cell r="D4966" t="str">
            <v>AS</v>
          </cell>
          <cell r="E4966" t="str">
            <v>16,50</v>
          </cell>
        </row>
        <row r="4967">
          <cell r="A4967">
            <v>38830</v>
          </cell>
          <cell r="B4967" t="str">
            <v>TUBO MULTICAMADA PEX, DN *26* MM, PARA INSTALACOES A GAS (AMARELO)</v>
          </cell>
          <cell r="C4967" t="str">
            <v xml:space="preserve">M     </v>
          </cell>
          <cell r="D4967" t="str">
            <v>AS</v>
          </cell>
          <cell r="E4967" t="str">
            <v>23,10</v>
          </cell>
        </row>
        <row r="4968">
          <cell r="A4968">
            <v>38828</v>
          </cell>
          <cell r="B4968" t="str">
            <v>TUBO MULTICAMADA PEX, DN 16 MM, PARA INSTALACOES A GAS (AMARELO)</v>
          </cell>
          <cell r="C4968" t="str">
            <v xml:space="preserve">M     </v>
          </cell>
          <cell r="D4968" t="str">
            <v>AS</v>
          </cell>
          <cell r="E4968" t="str">
            <v>10,19</v>
          </cell>
        </row>
        <row r="4969">
          <cell r="A4969">
            <v>38829</v>
          </cell>
          <cell r="B4969" t="str">
            <v>TUBO MULTICAMADA PEX, DN 20 MM, PARA INSTALACOES A GAS (AMARELO)</v>
          </cell>
          <cell r="C4969" t="str">
            <v xml:space="preserve">M     </v>
          </cell>
          <cell r="D4969" t="str">
            <v>AS</v>
          </cell>
          <cell r="E4969" t="str">
            <v>16,69</v>
          </cell>
        </row>
        <row r="4970">
          <cell r="A4970">
            <v>38831</v>
          </cell>
          <cell r="B4970" t="str">
            <v>TUBO MULTICAMADA PEX, DN 32 MM, PARA INSTALACOES A GAS (AMARELO)</v>
          </cell>
          <cell r="C4970" t="str">
            <v xml:space="preserve">M     </v>
          </cell>
          <cell r="D4970" t="str">
            <v>AS</v>
          </cell>
          <cell r="E4970" t="str">
            <v>32,22</v>
          </cell>
        </row>
        <row r="4971">
          <cell r="A4971">
            <v>36274</v>
          </cell>
          <cell r="B4971" t="str">
            <v>TUBO PPR PN 20, DN 20 MM, PARA AGUA QUENTE PREDIAL</v>
          </cell>
          <cell r="C4971" t="str">
            <v xml:space="preserve">M     </v>
          </cell>
          <cell r="D4971" t="str">
            <v>AS</v>
          </cell>
          <cell r="E4971" t="str">
            <v>8,07</v>
          </cell>
        </row>
        <row r="4972">
          <cell r="A4972">
            <v>36278</v>
          </cell>
          <cell r="B4972" t="str">
            <v>TUBO PPR PN 20, DN 25 MM, PARA AGUA QUENTE PREDIAL</v>
          </cell>
          <cell r="C4972" t="str">
            <v xml:space="preserve">M     </v>
          </cell>
          <cell r="D4972" t="str">
            <v>AS</v>
          </cell>
          <cell r="E4972" t="str">
            <v>10,95</v>
          </cell>
        </row>
        <row r="4973">
          <cell r="A4973">
            <v>38977</v>
          </cell>
          <cell r="B4973" t="str">
            <v>TUBO PPR, CLASSE PN 12, DN 110 MM</v>
          </cell>
          <cell r="C4973" t="str">
            <v xml:space="preserve">M     </v>
          </cell>
          <cell r="D4973" t="str">
            <v>AS</v>
          </cell>
          <cell r="E4973" t="str">
            <v>166,59</v>
          </cell>
        </row>
        <row r="4974">
          <cell r="A4974">
            <v>38971</v>
          </cell>
          <cell r="B4974" t="str">
            <v>TUBO PPR, CLASSE PN 12, DN 32 MM</v>
          </cell>
          <cell r="C4974" t="str">
            <v xml:space="preserve">M     </v>
          </cell>
          <cell r="D4974" t="str">
            <v>AS</v>
          </cell>
          <cell r="E4974" t="str">
            <v>13,72</v>
          </cell>
        </row>
        <row r="4975">
          <cell r="A4975">
            <v>38972</v>
          </cell>
          <cell r="B4975" t="str">
            <v>TUBO PPR, CLASSE PN 12, DN 40 MM</v>
          </cell>
          <cell r="C4975" t="str">
            <v xml:space="preserve">M     </v>
          </cell>
          <cell r="D4975" t="str">
            <v>AS</v>
          </cell>
          <cell r="E4975" t="str">
            <v>20,90</v>
          </cell>
        </row>
        <row r="4976">
          <cell r="A4976">
            <v>38973</v>
          </cell>
          <cell r="B4976" t="str">
            <v>TUBO PPR, CLASSE PN 12, DN 50 MM</v>
          </cell>
          <cell r="C4976" t="str">
            <v xml:space="preserve">M     </v>
          </cell>
          <cell r="D4976" t="str">
            <v>AS</v>
          </cell>
          <cell r="E4976" t="str">
            <v>27,65</v>
          </cell>
        </row>
        <row r="4977">
          <cell r="A4977">
            <v>38974</v>
          </cell>
          <cell r="B4977" t="str">
            <v>TUBO PPR, CLASSE PN 12, DN 63 MM</v>
          </cell>
          <cell r="C4977" t="str">
            <v xml:space="preserve">M     </v>
          </cell>
          <cell r="D4977" t="str">
            <v>AS</v>
          </cell>
          <cell r="E4977" t="str">
            <v>40,32</v>
          </cell>
        </row>
        <row r="4978">
          <cell r="A4978">
            <v>38975</v>
          </cell>
          <cell r="B4978" t="str">
            <v>TUBO PPR, CLASSE PN 12, DN 75 MM</v>
          </cell>
          <cell r="C4978" t="str">
            <v xml:space="preserve">M     </v>
          </cell>
          <cell r="D4978" t="str">
            <v>AS</v>
          </cell>
          <cell r="E4978" t="str">
            <v>67,20</v>
          </cell>
        </row>
        <row r="4979">
          <cell r="A4979">
            <v>38976</v>
          </cell>
          <cell r="B4979" t="str">
            <v>TUBO PPR, CLASSE PN 12, DN 90 MM</v>
          </cell>
          <cell r="C4979" t="str">
            <v xml:space="preserve">M     </v>
          </cell>
          <cell r="D4979" t="str">
            <v>AS</v>
          </cell>
          <cell r="E4979" t="str">
            <v>94,24</v>
          </cell>
        </row>
        <row r="4980">
          <cell r="A4980">
            <v>38986</v>
          </cell>
          <cell r="B4980" t="str">
            <v>TUBO PPR, CLASSE PN 25, DN 110 MM, PARA AGUA QUENTE E FRIA PREDIAL</v>
          </cell>
          <cell r="C4980" t="str">
            <v xml:space="preserve">M     </v>
          </cell>
          <cell r="D4980" t="str">
            <v>AS</v>
          </cell>
          <cell r="E4980" t="str">
            <v>189,65</v>
          </cell>
        </row>
        <row r="4981">
          <cell r="A4981">
            <v>38978</v>
          </cell>
          <cell r="B4981" t="str">
            <v>TUBO PPR, CLASSE PN 25, DN 20 MM, PARA AGUA QUENTE E FRIA PREDIAL</v>
          </cell>
          <cell r="C4981" t="str">
            <v xml:space="preserve">M     </v>
          </cell>
          <cell r="D4981" t="str">
            <v>AS</v>
          </cell>
          <cell r="E4981" t="str">
            <v>8,07</v>
          </cell>
        </row>
        <row r="4982">
          <cell r="A4982">
            <v>38979</v>
          </cell>
          <cell r="B4982" t="str">
            <v>TUBO PPR, CLASSE PN 25, DN 25 MM, PARA AGUA QUENTE E FRIA PREDIAL</v>
          </cell>
          <cell r="C4982" t="str">
            <v xml:space="preserve">M     </v>
          </cell>
          <cell r="D4982" t="str">
            <v>AS</v>
          </cell>
          <cell r="E4982" t="str">
            <v>10,95</v>
          </cell>
        </row>
        <row r="4983">
          <cell r="A4983">
            <v>38980</v>
          </cell>
          <cell r="B4983" t="str">
            <v>TUBO PPR, CLASSE PN 25, DN 32 MM, PARA AGUA QUENTE E FRIA PREDIAL</v>
          </cell>
          <cell r="C4983" t="str">
            <v xml:space="preserve">M     </v>
          </cell>
          <cell r="D4983" t="str">
            <v>AS</v>
          </cell>
          <cell r="E4983" t="str">
            <v>18,30</v>
          </cell>
        </row>
        <row r="4984">
          <cell r="A4984">
            <v>38981</v>
          </cell>
          <cell r="B4984" t="str">
            <v>TUBO PPR, CLASSE PN 25, DN 40 MM, PARA AGUA QUENTE E FRIA PREDIAL</v>
          </cell>
          <cell r="C4984" t="str">
            <v xml:space="preserve">M     </v>
          </cell>
          <cell r="D4984" t="str">
            <v>AS</v>
          </cell>
          <cell r="E4984" t="str">
            <v>25,34</v>
          </cell>
        </row>
        <row r="4985">
          <cell r="A4985">
            <v>38982</v>
          </cell>
          <cell r="B4985" t="str">
            <v>TUBO PPR, CLASSE PN 25, DN 50 MM, PARA AGUA QUENTE E FRIA PREDIAL</v>
          </cell>
          <cell r="C4985" t="str">
            <v xml:space="preserve">M     </v>
          </cell>
          <cell r="D4985" t="str">
            <v>AS</v>
          </cell>
          <cell r="E4985" t="str">
            <v>36,88</v>
          </cell>
        </row>
        <row r="4986">
          <cell r="A4986">
            <v>38983</v>
          </cell>
          <cell r="B4986" t="str">
            <v>TUBO PPR, CLASSE PN 25, DN 63 MM, PARA AGUA QUENTE E FRIA PREDIAL</v>
          </cell>
          <cell r="C4986" t="str">
            <v xml:space="preserve">M     </v>
          </cell>
          <cell r="D4986" t="str">
            <v>AS</v>
          </cell>
          <cell r="E4986" t="str">
            <v>48,89</v>
          </cell>
        </row>
        <row r="4987">
          <cell r="A4987">
            <v>38984</v>
          </cell>
          <cell r="B4987" t="str">
            <v>TUBO PPR, CLASSE PN 25, DN 75 MM, PARA AGUA QUENTE E FRIA PREDIAL</v>
          </cell>
          <cell r="C4987" t="str">
            <v xml:space="preserve">M     </v>
          </cell>
          <cell r="D4987" t="str">
            <v>AS</v>
          </cell>
          <cell r="E4987" t="str">
            <v>94,30</v>
          </cell>
        </row>
        <row r="4988">
          <cell r="A4988">
            <v>38985</v>
          </cell>
          <cell r="B4988" t="str">
            <v>TUBO PPR, CLASSE PN 25, DN 90 MM, PARA AGUA QUENTE E FRIA PREDIAL</v>
          </cell>
          <cell r="C4988" t="str">
            <v xml:space="preserve">M     </v>
          </cell>
          <cell r="D4988" t="str">
            <v>AS</v>
          </cell>
          <cell r="E4988" t="str">
            <v>139,60</v>
          </cell>
        </row>
        <row r="4989">
          <cell r="A4989">
            <v>9836</v>
          </cell>
          <cell r="B4989" t="str">
            <v>TUBO PVC  SERIE NORMAL, DN 100 MM, PARA ESGOTO  PREDIAL (NBR 5688)</v>
          </cell>
          <cell r="C4989" t="str">
            <v xml:space="preserve">M     </v>
          </cell>
          <cell r="D4989" t="str">
            <v xml:space="preserve">C </v>
          </cell>
          <cell r="E4989" t="str">
            <v>11,95</v>
          </cell>
        </row>
        <row r="4990">
          <cell r="A4990">
            <v>20065</v>
          </cell>
          <cell r="B4990" t="str">
            <v>TUBO PVC  SERIE NORMAL, DN 150 MM, PARA ESGOTO  PREDIAL (NBR 5688)</v>
          </cell>
          <cell r="C4990" t="str">
            <v xml:space="preserve">M     </v>
          </cell>
          <cell r="D4990" t="str">
            <v>CR</v>
          </cell>
          <cell r="E4990" t="str">
            <v>30,57</v>
          </cell>
        </row>
        <row r="4991">
          <cell r="A4991">
            <v>9835</v>
          </cell>
          <cell r="B4991" t="str">
            <v>TUBO PVC  SERIE NORMAL, DN 40 MM, PARA ESGOTO  PREDIAL (NBR 5688)</v>
          </cell>
          <cell r="C4991" t="str">
            <v xml:space="preserve">M     </v>
          </cell>
          <cell r="D4991" t="str">
            <v>CR</v>
          </cell>
          <cell r="E4991" t="str">
            <v>4,31</v>
          </cell>
        </row>
        <row r="4992">
          <cell r="A4992">
            <v>38032</v>
          </cell>
          <cell r="B4992" t="str">
            <v>TUBO PVC CORRUGADO, PAREDE DUPLA, JE, DN 150 MM, REDE COLETORA ESGOTO</v>
          </cell>
          <cell r="C4992" t="str">
            <v xml:space="preserve">M     </v>
          </cell>
          <cell r="D4992" t="str">
            <v>AS</v>
          </cell>
          <cell r="E4992" t="str">
            <v>56,70</v>
          </cell>
        </row>
        <row r="4993">
          <cell r="A4993">
            <v>38033</v>
          </cell>
          <cell r="B4993" t="str">
            <v>TUBO PVC CORRUGADO, PAREDE DUPLA, JE, DN 200 MM, REDE COLETORA ESGOTO</v>
          </cell>
          <cell r="C4993" t="str">
            <v xml:space="preserve">M     </v>
          </cell>
          <cell r="D4993" t="str">
            <v>AS</v>
          </cell>
          <cell r="E4993" t="str">
            <v>92,78</v>
          </cell>
        </row>
        <row r="4994">
          <cell r="A4994">
            <v>38034</v>
          </cell>
          <cell r="B4994" t="str">
            <v>TUBO PVC CORRUGADO, PAREDE DUPLA, JE, DN 250 MM, REDE COLETORA ESGOTO</v>
          </cell>
          <cell r="C4994" t="str">
            <v xml:space="preserve">M     </v>
          </cell>
          <cell r="D4994" t="str">
            <v>AS</v>
          </cell>
          <cell r="E4994" t="str">
            <v>153,48</v>
          </cell>
        </row>
        <row r="4995">
          <cell r="A4995">
            <v>38035</v>
          </cell>
          <cell r="B4995" t="str">
            <v>TUBO PVC CORRUGADO, PAREDE DUPLA, JE, DN 300 MM, REDE COLETORA ESGOTO</v>
          </cell>
          <cell r="C4995" t="str">
            <v xml:space="preserve">M     </v>
          </cell>
          <cell r="D4995" t="str">
            <v>AS</v>
          </cell>
          <cell r="E4995" t="str">
            <v>213,87</v>
          </cell>
        </row>
        <row r="4996">
          <cell r="A4996">
            <v>38036</v>
          </cell>
          <cell r="B4996" t="str">
            <v>TUBO PVC CORRUGADO, PAREDE DUPLA, JE, DN 350 MM, REDE COLETORA ESGOTO</v>
          </cell>
          <cell r="C4996" t="str">
            <v xml:space="preserve">M     </v>
          </cell>
          <cell r="D4996" t="str">
            <v>AS</v>
          </cell>
          <cell r="E4996" t="str">
            <v>301,78</v>
          </cell>
        </row>
        <row r="4997">
          <cell r="A4997">
            <v>38037</v>
          </cell>
          <cell r="B4997" t="str">
            <v>TUBO PVC CORRUGADO, PAREDE DUPLA, JE, DN 400 MM, REDE COLETORA ESGOTO</v>
          </cell>
          <cell r="C4997" t="str">
            <v xml:space="preserve">M     </v>
          </cell>
          <cell r="D4997" t="str">
            <v>AS</v>
          </cell>
          <cell r="E4997" t="str">
            <v>349,92</v>
          </cell>
        </row>
        <row r="4998">
          <cell r="A4998">
            <v>9850</v>
          </cell>
          <cell r="B4998" t="str">
            <v>TUBO PVC DE REVESTIMENTO GEOMECANICO NERVURADO REFORCADO, DN = 150 MM, COMPRIMENTO = 2 M</v>
          </cell>
          <cell r="C4998" t="str">
            <v xml:space="preserve">M     </v>
          </cell>
          <cell r="D4998" t="str">
            <v>AS</v>
          </cell>
          <cell r="E4998" t="str">
            <v>138,75</v>
          </cell>
        </row>
        <row r="4999">
          <cell r="A4999">
            <v>9853</v>
          </cell>
          <cell r="B4999" t="str">
            <v>TUBO PVC DE REVESTIMENTO GEOMECANICO NERVURADO REFORCADO, DN = 200 MM, COMPRIMENTO = 2 M</v>
          </cell>
          <cell r="C4999" t="str">
            <v xml:space="preserve">M     </v>
          </cell>
          <cell r="D4999" t="str">
            <v>AS</v>
          </cell>
          <cell r="E4999" t="str">
            <v>246,74</v>
          </cell>
        </row>
        <row r="5000">
          <cell r="A5000">
            <v>9854</v>
          </cell>
          <cell r="B5000" t="str">
            <v>TUBO PVC DE REVESTIMENTO GEOMECANICO NERVURADO STANDARD, DN = 154 MM, COMPRIMENTO = 2 M</v>
          </cell>
          <cell r="C5000" t="str">
            <v xml:space="preserve">M     </v>
          </cell>
          <cell r="D5000" t="str">
            <v>AS</v>
          </cell>
          <cell r="E5000" t="str">
            <v>108,11</v>
          </cell>
        </row>
        <row r="5001">
          <cell r="A5001">
            <v>9851</v>
          </cell>
          <cell r="B5001" t="str">
            <v>TUBO PVC DE REVESTIMENTO GEOMECANICO NERVURADO STANDARD, DN = 206 MM, COMPRIMENTO = 2 M</v>
          </cell>
          <cell r="C5001" t="str">
            <v xml:space="preserve">M     </v>
          </cell>
          <cell r="D5001" t="str">
            <v>AS</v>
          </cell>
          <cell r="E5001" t="str">
            <v>187,46</v>
          </cell>
        </row>
        <row r="5002">
          <cell r="A5002">
            <v>9855</v>
          </cell>
          <cell r="B5002" t="str">
            <v>TUBO PVC DE REVESTIMENTO GEOMECANICO NERVURADO STANDARD, DN = 250 MM, COMPRIMENTO = 2 M</v>
          </cell>
          <cell r="C5002" t="str">
            <v xml:space="preserve">M     </v>
          </cell>
          <cell r="D5002" t="str">
            <v>AS</v>
          </cell>
          <cell r="E5002" t="str">
            <v>313,55</v>
          </cell>
        </row>
        <row r="5003">
          <cell r="A5003">
            <v>9825</v>
          </cell>
          <cell r="B5003" t="str">
            <v>TUBO PVC DEFOFO, JEI, 1 MPA, DN 100 MM, PARA REDE DE AGUA (NBR 7665)</v>
          </cell>
          <cell r="C5003" t="str">
            <v xml:space="preserve">M     </v>
          </cell>
          <cell r="D5003" t="str">
            <v>AS</v>
          </cell>
          <cell r="E5003" t="str">
            <v>46,44</v>
          </cell>
        </row>
        <row r="5004">
          <cell r="A5004">
            <v>9828</v>
          </cell>
          <cell r="B5004" t="str">
            <v>TUBO PVC DEFOFO, JEI, 1 MPA, DN 150 MM, PARA REDE DE  AGUA (NBR 7665)</v>
          </cell>
          <cell r="C5004" t="str">
            <v xml:space="preserve">M     </v>
          </cell>
          <cell r="D5004" t="str">
            <v>AS</v>
          </cell>
          <cell r="E5004" t="str">
            <v>124,98</v>
          </cell>
        </row>
        <row r="5005">
          <cell r="A5005">
            <v>9829</v>
          </cell>
          <cell r="B5005" t="str">
            <v>TUBO PVC DEFOFO, JEI, 1 MPA, DN 200 MM, PARA REDE DE AGUA (NBR 7665)</v>
          </cell>
          <cell r="C5005" t="str">
            <v xml:space="preserve">M     </v>
          </cell>
          <cell r="D5005" t="str">
            <v>AS</v>
          </cell>
          <cell r="E5005" t="str">
            <v>211,81</v>
          </cell>
        </row>
        <row r="5006">
          <cell r="A5006">
            <v>9826</v>
          </cell>
          <cell r="B5006" t="str">
            <v>TUBO PVC DEFOFO, JEI, 1 MPA, DN 250 MM, PARA REDE DE AGUA (NBR 7665)</v>
          </cell>
          <cell r="C5006" t="str">
            <v xml:space="preserve">M     </v>
          </cell>
          <cell r="D5006" t="str">
            <v>AS</v>
          </cell>
          <cell r="E5006" t="str">
            <v>322,45</v>
          </cell>
        </row>
        <row r="5007">
          <cell r="A5007">
            <v>9827</v>
          </cell>
          <cell r="B5007" t="str">
            <v>TUBO PVC DEFOFO, JEI, 1 MPA, DN 300 MM, PARA REDE DE AGUA (NBR 7665)</v>
          </cell>
          <cell r="C5007" t="str">
            <v xml:space="preserve">M     </v>
          </cell>
          <cell r="D5007" t="str">
            <v>AS</v>
          </cell>
          <cell r="E5007" t="str">
            <v>457,89</v>
          </cell>
        </row>
        <row r="5008">
          <cell r="A5008">
            <v>36374</v>
          </cell>
          <cell r="B5008" t="str">
            <v>TUBO PVC PBA JEI, CLASSE 12, DN 100 MM, PARA REDE DE AGUA (NBR 5647)</v>
          </cell>
          <cell r="C5008" t="str">
            <v xml:space="preserve">M     </v>
          </cell>
          <cell r="D5008" t="str">
            <v>AS</v>
          </cell>
          <cell r="E5008" t="str">
            <v>55,66</v>
          </cell>
        </row>
        <row r="5009">
          <cell r="A5009">
            <v>36084</v>
          </cell>
          <cell r="B5009" t="str">
            <v>TUBO PVC PBA JEI, CLASSE 12, DN 50 MM, PARA REDE DE AGUA (NBR 5647)</v>
          </cell>
          <cell r="C5009" t="str">
            <v xml:space="preserve">M     </v>
          </cell>
          <cell r="D5009" t="str">
            <v>AS</v>
          </cell>
          <cell r="E5009" t="str">
            <v>16,49</v>
          </cell>
        </row>
        <row r="5010">
          <cell r="A5010">
            <v>36373</v>
          </cell>
          <cell r="B5010" t="str">
            <v>TUBO PVC PBA JEI, CLASSE 12, DN 75 MM, PARA REDE DE AGUA (NBR 5647)</v>
          </cell>
          <cell r="C5010" t="str">
            <v xml:space="preserve">M     </v>
          </cell>
          <cell r="D5010" t="str">
            <v>AS</v>
          </cell>
          <cell r="E5010" t="str">
            <v>34,24</v>
          </cell>
        </row>
        <row r="5011">
          <cell r="A5011">
            <v>36377</v>
          </cell>
          <cell r="B5011" t="str">
            <v>TUBO PVC PBA JEI, CLASSE 15, DN 100 MM, PARA REDE DE AGUA (NBR 5647)</v>
          </cell>
          <cell r="C5011" t="str">
            <v xml:space="preserve">M     </v>
          </cell>
          <cell r="D5011" t="str">
            <v>AS</v>
          </cell>
          <cell r="E5011" t="str">
            <v>66,77</v>
          </cell>
        </row>
        <row r="5012">
          <cell r="A5012">
            <v>36375</v>
          </cell>
          <cell r="B5012" t="str">
            <v>TUBO PVC PBA JEI, CLASSE 15, DN 50 MM, PARA REDE DE AGUA (NBR 5647)</v>
          </cell>
          <cell r="C5012" t="str">
            <v xml:space="preserve">M     </v>
          </cell>
          <cell r="D5012" t="str">
            <v>AS</v>
          </cell>
          <cell r="E5012" t="str">
            <v>20,35</v>
          </cell>
        </row>
        <row r="5013">
          <cell r="A5013">
            <v>36376</v>
          </cell>
          <cell r="B5013" t="str">
            <v>TUBO PVC PBA JEI, CLASSE 15, DN 75 MM, PARA REDE DE AGUA (NBR 5647)</v>
          </cell>
          <cell r="C5013" t="str">
            <v xml:space="preserve">M     </v>
          </cell>
          <cell r="D5013" t="str">
            <v>AS</v>
          </cell>
          <cell r="E5013" t="str">
            <v>39,96</v>
          </cell>
        </row>
        <row r="5014">
          <cell r="A5014">
            <v>36380</v>
          </cell>
          <cell r="B5014" t="str">
            <v>TUBO PVC PBA JEI, CLASSE 20, DN 100 MM, PARA REDE DE AGUA (NBR 5647)</v>
          </cell>
          <cell r="C5014" t="str">
            <v xml:space="preserve">M     </v>
          </cell>
          <cell r="D5014" t="str">
            <v>AS</v>
          </cell>
          <cell r="E5014" t="str">
            <v>83,49</v>
          </cell>
        </row>
        <row r="5015">
          <cell r="A5015">
            <v>36378</v>
          </cell>
          <cell r="B5015" t="str">
            <v>TUBO PVC PBA JEI, CLASSE 20, DN 50 MM, PARA REDE DE AGUA (NBR 5647)</v>
          </cell>
          <cell r="C5015" t="str">
            <v xml:space="preserve">M     </v>
          </cell>
          <cell r="D5015" t="str">
            <v>AS</v>
          </cell>
          <cell r="E5015" t="str">
            <v>25,01</v>
          </cell>
        </row>
        <row r="5016">
          <cell r="A5016">
            <v>36379</v>
          </cell>
          <cell r="B5016" t="str">
            <v>TUBO PVC PBA JEI, CLASSE 20, DN 75 MM, PARA REDE DE AGUA (NBR 5647)</v>
          </cell>
          <cell r="C5016" t="str">
            <v xml:space="preserve">M     </v>
          </cell>
          <cell r="D5016" t="str">
            <v>AS</v>
          </cell>
          <cell r="E5016" t="str">
            <v>50,43</v>
          </cell>
        </row>
        <row r="5017">
          <cell r="A5017">
            <v>9859</v>
          </cell>
          <cell r="B5017" t="str">
            <v>TUBO PVC ROSCAVEL, 3/4",  AGUA FRIA PREDIAL</v>
          </cell>
          <cell r="C5017" t="str">
            <v xml:space="preserve">M     </v>
          </cell>
          <cell r="D5017" t="str">
            <v>CR</v>
          </cell>
          <cell r="E5017" t="str">
            <v>10,54</v>
          </cell>
        </row>
        <row r="5018">
          <cell r="A5018">
            <v>9838</v>
          </cell>
          <cell r="B5018" t="str">
            <v>TUBO PVC SERIE NORMAL, DN 50 MM, PARA ESGOTO PREDIAL (NBR 5688)</v>
          </cell>
          <cell r="C5018" t="str">
            <v xml:space="preserve">M     </v>
          </cell>
          <cell r="D5018" t="str">
            <v>CR</v>
          </cell>
          <cell r="E5018" t="str">
            <v>7,33</v>
          </cell>
        </row>
        <row r="5019">
          <cell r="A5019">
            <v>9837</v>
          </cell>
          <cell r="B5019" t="str">
            <v>TUBO PVC SERIE NORMAL, DN 75 MM, PARA ESGOTO PREDIAL (NBR 5688)</v>
          </cell>
          <cell r="C5019" t="str">
            <v xml:space="preserve">M     </v>
          </cell>
          <cell r="D5019" t="str">
            <v>CR</v>
          </cell>
          <cell r="E5019" t="str">
            <v>10,59</v>
          </cell>
        </row>
        <row r="5020">
          <cell r="A5020">
            <v>9833</v>
          </cell>
          <cell r="B5020" t="str">
            <v>TUBO PVC, FLEXIVEL, CORRUGADO, PERFURADO, DN 110 MM, PARA DRENAGEM, SISTEMA IRRIGACAO</v>
          </cell>
          <cell r="C5020" t="str">
            <v xml:space="preserve">M     </v>
          </cell>
          <cell r="D5020" t="str">
            <v>AS</v>
          </cell>
          <cell r="E5020" t="str">
            <v>10,72</v>
          </cell>
        </row>
        <row r="5021">
          <cell r="A5021">
            <v>9830</v>
          </cell>
          <cell r="B5021" t="str">
            <v>TUBO PVC, FLEXIVEL, CORRUGADO, PERFURADO, DN 65 MM, PARA DRENAGEM, SISTEMA IRRIGACAO</v>
          </cell>
          <cell r="C5021" t="str">
            <v xml:space="preserve">M     </v>
          </cell>
          <cell r="D5021" t="str">
            <v>AS</v>
          </cell>
          <cell r="E5021" t="str">
            <v>5,74</v>
          </cell>
        </row>
        <row r="5022">
          <cell r="A5022">
            <v>9834</v>
          </cell>
          <cell r="B5022" t="str">
            <v>TUBO PVC, RIGIDO, CORRUGADO, PERFURADO, DN 150 MM, PARA DRENAGEM, SISTEMA IRRIGACAO</v>
          </cell>
          <cell r="C5022" t="str">
            <v xml:space="preserve">M     </v>
          </cell>
          <cell r="D5022" t="str">
            <v>AS</v>
          </cell>
          <cell r="E5022" t="str">
            <v>29,85</v>
          </cell>
        </row>
        <row r="5023">
          <cell r="A5023">
            <v>9863</v>
          </cell>
          <cell r="B5023" t="str">
            <v>TUBO PVC, ROSCAVEL,  2 1/2", AGUA FRIA PREDIAL</v>
          </cell>
          <cell r="C5023" t="str">
            <v xml:space="preserve">M     </v>
          </cell>
          <cell r="D5023" t="str">
            <v>CR</v>
          </cell>
          <cell r="E5023" t="str">
            <v>76,07</v>
          </cell>
        </row>
        <row r="5024">
          <cell r="A5024">
            <v>9860</v>
          </cell>
          <cell r="B5024" t="str">
            <v>TUBO PVC, ROSCAVEL,  2", PARA AGUA FRIA PREDIAL</v>
          </cell>
          <cell r="C5024" t="str">
            <v xml:space="preserve">M     </v>
          </cell>
          <cell r="D5024" t="str">
            <v>CR</v>
          </cell>
          <cell r="E5024" t="str">
            <v>48,84</v>
          </cell>
        </row>
        <row r="5025">
          <cell r="A5025">
            <v>9862</v>
          </cell>
          <cell r="B5025" t="str">
            <v>TUBO PVC, ROSCAVEL, 1 1/2",  AGUA FRIA PREDIAL</v>
          </cell>
          <cell r="C5025" t="str">
            <v xml:space="preserve">M     </v>
          </cell>
          <cell r="D5025" t="str">
            <v>CR</v>
          </cell>
          <cell r="E5025" t="str">
            <v>34,46</v>
          </cell>
        </row>
        <row r="5026">
          <cell r="A5026">
            <v>9861</v>
          </cell>
          <cell r="B5026" t="str">
            <v>TUBO PVC, ROSCAVEL, 1 1/4", AGUA FRIA PREDIAL</v>
          </cell>
          <cell r="C5026" t="str">
            <v xml:space="preserve">M     </v>
          </cell>
          <cell r="D5026" t="str">
            <v>CR</v>
          </cell>
          <cell r="E5026" t="str">
            <v>27,70</v>
          </cell>
        </row>
        <row r="5027">
          <cell r="A5027">
            <v>9856</v>
          </cell>
          <cell r="B5027" t="str">
            <v>TUBO PVC, ROSCAVEL, 1/2", AGUA FRIA PREDIAL</v>
          </cell>
          <cell r="C5027" t="str">
            <v xml:space="preserve">M     </v>
          </cell>
          <cell r="D5027" t="str">
            <v>CR</v>
          </cell>
          <cell r="E5027" t="str">
            <v>7,44</v>
          </cell>
        </row>
        <row r="5028">
          <cell r="A5028">
            <v>9866</v>
          </cell>
          <cell r="B5028" t="str">
            <v>TUBO PVC, ROSCAVEL, 1", AGUA FRIA PREDIAL</v>
          </cell>
          <cell r="C5028" t="str">
            <v xml:space="preserve">M     </v>
          </cell>
          <cell r="D5028" t="str">
            <v>CR</v>
          </cell>
          <cell r="E5028" t="str">
            <v>20,45</v>
          </cell>
        </row>
        <row r="5029">
          <cell r="A5029">
            <v>9857</v>
          </cell>
          <cell r="B5029" t="str">
            <v>TUBO PVC, ROSCAVEL, 3", AGUA FRIA PREDIAL</v>
          </cell>
          <cell r="C5029" t="str">
            <v xml:space="preserve">M     </v>
          </cell>
          <cell r="D5029" t="str">
            <v>CR</v>
          </cell>
          <cell r="E5029" t="str">
            <v>98,38</v>
          </cell>
        </row>
        <row r="5030">
          <cell r="A5030">
            <v>9864</v>
          </cell>
          <cell r="B5030" t="str">
            <v>TUBO PVC, ROSCAVEL, 4",  AGUA FRIA PREDIAL</v>
          </cell>
          <cell r="C5030" t="str">
            <v xml:space="preserve">M     </v>
          </cell>
          <cell r="D5030" t="str">
            <v>CR</v>
          </cell>
          <cell r="E5030" t="str">
            <v>118,77</v>
          </cell>
        </row>
        <row r="5031">
          <cell r="A5031">
            <v>9865</v>
          </cell>
          <cell r="B5031" t="str">
            <v>TUBO PVC, ROSCAVEL, 5",  AGUA FRIA PREDIAL</v>
          </cell>
          <cell r="C5031" t="str">
            <v xml:space="preserve">M     </v>
          </cell>
          <cell r="D5031" t="str">
            <v>CR</v>
          </cell>
          <cell r="E5031" t="str">
            <v>170,81</v>
          </cell>
        </row>
        <row r="5032">
          <cell r="A5032">
            <v>9858</v>
          </cell>
          <cell r="B5032" t="str">
            <v>TUBO PVC, ROSCAVEL, 6",  AGUA FRIA PREDIAL</v>
          </cell>
          <cell r="C5032" t="str">
            <v xml:space="preserve">M     </v>
          </cell>
          <cell r="D5032" t="str">
            <v>CR</v>
          </cell>
          <cell r="E5032" t="str">
            <v>179,08</v>
          </cell>
        </row>
        <row r="5033">
          <cell r="A5033">
            <v>9841</v>
          </cell>
          <cell r="B5033" t="str">
            <v>TUBO PVC, SERIE R, DN 100 MM, PARA ESGOTO OU AGUAS PLUVIAIS PREDIAIS (NBR 5688)</v>
          </cell>
          <cell r="C5033" t="str">
            <v xml:space="preserve">M     </v>
          </cell>
          <cell r="D5033" t="str">
            <v>CR</v>
          </cell>
          <cell r="E5033" t="str">
            <v>29,49</v>
          </cell>
        </row>
        <row r="5034">
          <cell r="A5034">
            <v>9840</v>
          </cell>
          <cell r="B5034" t="str">
            <v>TUBO PVC, SERIE R, DN 150 MM, PARA ESGOTO OU AGUAS PLUVIAIS PREDIAIS (NBR 5688)</v>
          </cell>
          <cell r="C5034" t="str">
            <v xml:space="preserve">M     </v>
          </cell>
          <cell r="D5034" t="str">
            <v>CR</v>
          </cell>
          <cell r="E5034" t="str">
            <v>59,94</v>
          </cell>
        </row>
        <row r="5035">
          <cell r="A5035">
            <v>20067</v>
          </cell>
          <cell r="B5035" t="str">
            <v>TUBO PVC, SERIE R, DN 40 MM, PARA ESGOTO OU AGUAS PLUVIAIS PREDIAIS (NBR 5688)</v>
          </cell>
          <cell r="C5035" t="str">
            <v xml:space="preserve">M     </v>
          </cell>
          <cell r="D5035" t="str">
            <v>CR</v>
          </cell>
          <cell r="E5035" t="str">
            <v>10,30</v>
          </cell>
        </row>
        <row r="5036">
          <cell r="A5036">
            <v>20068</v>
          </cell>
          <cell r="B5036" t="str">
            <v>TUBO PVC, SERIE R, DN 50 MM, PARA ESGOTO OU AGUAS PLUVIAIS PREDIAIS (NBR 5688)</v>
          </cell>
          <cell r="C5036" t="str">
            <v xml:space="preserve">M     </v>
          </cell>
          <cell r="D5036" t="str">
            <v>CR</v>
          </cell>
          <cell r="E5036" t="str">
            <v>12,84</v>
          </cell>
        </row>
        <row r="5037">
          <cell r="A5037">
            <v>9839</v>
          </cell>
          <cell r="B5037" t="str">
            <v>TUBO PVC, SERIE R, DN 75 MM, PARA ESGOTO OU AGUAS PLUVIAIS PREDIAIS (NBR 5688)</v>
          </cell>
          <cell r="C5037" t="str">
            <v xml:space="preserve">M     </v>
          </cell>
          <cell r="D5037" t="str">
            <v>CR</v>
          </cell>
          <cell r="E5037" t="str">
            <v>16,83</v>
          </cell>
        </row>
        <row r="5038">
          <cell r="A5038">
            <v>9870</v>
          </cell>
          <cell r="B5038" t="str">
            <v>TUBO PVC, SOLDAVEL, DN 110 MM, AGUA FRIA (NBR-5648)</v>
          </cell>
          <cell r="C5038" t="str">
            <v xml:space="preserve">M     </v>
          </cell>
          <cell r="D5038" t="str">
            <v>CR</v>
          </cell>
          <cell r="E5038" t="str">
            <v>82,95</v>
          </cell>
        </row>
        <row r="5039">
          <cell r="A5039">
            <v>9867</v>
          </cell>
          <cell r="B5039" t="str">
            <v>TUBO PVC, SOLDAVEL, DN 20 MM, AGUA FRIA (NBR-5648)</v>
          </cell>
          <cell r="C5039" t="str">
            <v xml:space="preserve">M     </v>
          </cell>
          <cell r="D5039" t="str">
            <v>CR</v>
          </cell>
          <cell r="E5039" t="str">
            <v>3,05</v>
          </cell>
        </row>
        <row r="5040">
          <cell r="A5040">
            <v>9868</v>
          </cell>
          <cell r="B5040" t="str">
            <v>TUBO PVC, SOLDAVEL, DN 25 MM, AGUA FRIA (NBR-5648)</v>
          </cell>
          <cell r="C5040" t="str">
            <v xml:space="preserve">M     </v>
          </cell>
          <cell r="D5040" t="str">
            <v xml:space="preserve">C </v>
          </cell>
          <cell r="E5040" t="str">
            <v>3,91</v>
          </cell>
        </row>
        <row r="5041">
          <cell r="A5041">
            <v>9869</v>
          </cell>
          <cell r="B5041" t="str">
            <v>TUBO PVC, SOLDAVEL, DN 32 MM, AGUA FRIA (NBR-5648)</v>
          </cell>
          <cell r="C5041" t="str">
            <v xml:space="preserve">M     </v>
          </cell>
          <cell r="D5041" t="str">
            <v>CR</v>
          </cell>
          <cell r="E5041" t="str">
            <v>8,78</v>
          </cell>
        </row>
        <row r="5042">
          <cell r="A5042">
            <v>9874</v>
          </cell>
          <cell r="B5042" t="str">
            <v>TUBO PVC, SOLDAVEL, DN 40 MM, AGUA FRIA (NBR-5648)</v>
          </cell>
          <cell r="C5042" t="str">
            <v xml:space="preserve">M     </v>
          </cell>
          <cell r="D5042" t="str">
            <v>CR</v>
          </cell>
          <cell r="E5042" t="str">
            <v>12,78</v>
          </cell>
        </row>
        <row r="5043">
          <cell r="A5043">
            <v>9875</v>
          </cell>
          <cell r="B5043" t="str">
            <v>TUBO PVC, SOLDAVEL, DN 50 MM, PARA AGUA FRIA (NBR-5648)</v>
          </cell>
          <cell r="C5043" t="str">
            <v xml:space="preserve">M     </v>
          </cell>
          <cell r="D5043" t="str">
            <v>CR</v>
          </cell>
          <cell r="E5043" t="str">
            <v>14,64</v>
          </cell>
        </row>
        <row r="5044">
          <cell r="A5044">
            <v>9873</v>
          </cell>
          <cell r="B5044" t="str">
            <v>TUBO PVC, SOLDAVEL, DN 60 MM, AGUA FRIA (NBR-5648)</v>
          </cell>
          <cell r="C5044" t="str">
            <v xml:space="preserve">M     </v>
          </cell>
          <cell r="D5044" t="str">
            <v>CR</v>
          </cell>
          <cell r="E5044" t="str">
            <v>24,70</v>
          </cell>
        </row>
        <row r="5045">
          <cell r="A5045">
            <v>9871</v>
          </cell>
          <cell r="B5045" t="str">
            <v>TUBO PVC, SOLDAVEL, DN 75 MM, AGUA FRIA (NBR-5648)</v>
          </cell>
          <cell r="C5045" t="str">
            <v xml:space="preserve">M     </v>
          </cell>
          <cell r="D5045" t="str">
            <v>CR</v>
          </cell>
          <cell r="E5045" t="str">
            <v>41,38</v>
          </cell>
        </row>
        <row r="5046">
          <cell r="A5046">
            <v>9872</v>
          </cell>
          <cell r="B5046" t="str">
            <v>TUBO PVC, SOLDAVEL, DN 85 MM, AGUA FRIA (NBR-5648)</v>
          </cell>
          <cell r="C5046" t="str">
            <v xml:space="preserve">M     </v>
          </cell>
          <cell r="D5046" t="str">
            <v>CR</v>
          </cell>
          <cell r="E5046" t="str">
            <v>51,70</v>
          </cell>
        </row>
        <row r="5047">
          <cell r="A5047">
            <v>7667</v>
          </cell>
          <cell r="B5047" t="str">
            <v>TUBO 26" EM CHAPA PRETA, E= 3/16", 147 KG/6 M</v>
          </cell>
          <cell r="C5047" t="str">
            <v xml:space="preserve">M     </v>
          </cell>
          <cell r="D5047" t="str">
            <v>AS</v>
          </cell>
          <cell r="E5047" t="str">
            <v>2.506,91</v>
          </cell>
        </row>
        <row r="5048">
          <cell r="A5048">
            <v>7660</v>
          </cell>
          <cell r="B5048" t="str">
            <v>TUBO 30" EM CHAPA PRETA, E= 1/4", 175 KG/6 M</v>
          </cell>
          <cell r="C5048" t="str">
            <v xml:space="preserve">M     </v>
          </cell>
          <cell r="D5048" t="str">
            <v>AS</v>
          </cell>
          <cell r="E5048" t="str">
            <v>3.195,71</v>
          </cell>
        </row>
        <row r="5049">
          <cell r="A5049">
            <v>7676</v>
          </cell>
          <cell r="B5049" t="str">
            <v>TUBO 30" EM CHAPA PRETA, E= 3/8", 177 KG/6 M</v>
          </cell>
          <cell r="C5049" t="str">
            <v xml:space="preserve">M     </v>
          </cell>
          <cell r="D5049" t="str">
            <v>AS</v>
          </cell>
          <cell r="E5049" t="str">
            <v>3.232,24</v>
          </cell>
        </row>
        <row r="5050">
          <cell r="A5050">
            <v>12426</v>
          </cell>
          <cell r="B5050" t="str">
            <v>UNIAO COM ASSENTO CONICO DE BRONZE, DIAMETRO 1/2"</v>
          </cell>
          <cell r="C5050" t="str">
            <v xml:space="preserve">UN    </v>
          </cell>
          <cell r="D5050" t="str">
            <v>CR</v>
          </cell>
          <cell r="E5050" t="str">
            <v>26,28</v>
          </cell>
        </row>
        <row r="5051">
          <cell r="A5051">
            <v>12425</v>
          </cell>
          <cell r="B5051" t="str">
            <v>UNIAO COM ASSENTO CONICO DE BRONZE, DIAMETRO 1"</v>
          </cell>
          <cell r="C5051" t="str">
            <v xml:space="preserve">UN    </v>
          </cell>
          <cell r="D5051" t="str">
            <v>CR</v>
          </cell>
          <cell r="E5051" t="str">
            <v>36,10</v>
          </cell>
        </row>
        <row r="5052">
          <cell r="A5052">
            <v>12427</v>
          </cell>
          <cell r="B5052" t="str">
            <v>UNIAO COM ASSENTO CONICO DE BRONZE, DIAMETRO 2 1/2"</v>
          </cell>
          <cell r="C5052" t="str">
            <v xml:space="preserve">UN    </v>
          </cell>
          <cell r="D5052" t="str">
            <v>CR</v>
          </cell>
          <cell r="E5052" t="str">
            <v>149,86</v>
          </cell>
        </row>
        <row r="5053">
          <cell r="A5053">
            <v>12428</v>
          </cell>
          <cell r="B5053" t="str">
            <v>UNIAO COM ASSENTO CONICO DE BRONZE, DIAMETRO 2'</v>
          </cell>
          <cell r="C5053" t="str">
            <v xml:space="preserve">UN    </v>
          </cell>
          <cell r="D5053" t="str">
            <v>CR</v>
          </cell>
          <cell r="E5053" t="str">
            <v>96,19</v>
          </cell>
        </row>
        <row r="5054">
          <cell r="A5054">
            <v>12430</v>
          </cell>
          <cell r="B5054" t="str">
            <v>UNIAO COM ASSENTO CONICO DE BRONZE, DIAMETRO 3/4"</v>
          </cell>
          <cell r="C5054" t="str">
            <v xml:space="preserve">UN    </v>
          </cell>
          <cell r="D5054" t="str">
            <v>CR</v>
          </cell>
          <cell r="E5054" t="str">
            <v>32,22</v>
          </cell>
        </row>
        <row r="5055">
          <cell r="A5055">
            <v>12429</v>
          </cell>
          <cell r="B5055" t="str">
            <v>UNIAO COM ASSENTO CONICO DE BRONZE, DIAMETRO 3"</v>
          </cell>
          <cell r="C5055" t="str">
            <v xml:space="preserve">UN    </v>
          </cell>
          <cell r="D5055" t="str">
            <v>CR</v>
          </cell>
          <cell r="E5055" t="str">
            <v>242,33</v>
          </cell>
        </row>
        <row r="5056">
          <cell r="A5056">
            <v>12431</v>
          </cell>
          <cell r="B5056" t="str">
            <v>UNIAO COM ASSENTO CONICO DE BRONZE, DIAMETRO 4"</v>
          </cell>
          <cell r="C5056" t="str">
            <v xml:space="preserve">UN    </v>
          </cell>
          <cell r="D5056" t="str">
            <v>CR</v>
          </cell>
          <cell r="E5056" t="str">
            <v>412,40</v>
          </cell>
        </row>
        <row r="5057">
          <cell r="A5057">
            <v>12432</v>
          </cell>
          <cell r="B5057" t="str">
            <v>UNIAO COM ASSENTO CONICO DE FERRO LONGO (MACHO-FEMEA), DIAMETRO 1 1/2"</v>
          </cell>
          <cell r="C5057" t="str">
            <v xml:space="preserve">UN    </v>
          </cell>
          <cell r="D5057" t="str">
            <v>CR</v>
          </cell>
          <cell r="E5057" t="str">
            <v>84,82</v>
          </cell>
        </row>
        <row r="5058">
          <cell r="A5058">
            <v>12434</v>
          </cell>
          <cell r="B5058" t="str">
            <v>UNIAO COM ASSENTO CONICO DE FERRO LONGO (MACHO-FEMEA), DIAMETRO 1/2"</v>
          </cell>
          <cell r="C5058" t="str">
            <v xml:space="preserve">UN    </v>
          </cell>
          <cell r="D5058" t="str">
            <v>CR</v>
          </cell>
          <cell r="E5058" t="str">
            <v>27,64</v>
          </cell>
        </row>
        <row r="5059">
          <cell r="A5059">
            <v>12433</v>
          </cell>
          <cell r="B5059" t="str">
            <v>UNIAO COM ASSENTO CONICO DE FERRO LONGO (MACHO-FEMEA), DIAMETRO 1"</v>
          </cell>
          <cell r="C5059" t="str">
            <v xml:space="preserve">UN    </v>
          </cell>
          <cell r="D5059" t="str">
            <v>CR</v>
          </cell>
          <cell r="E5059" t="str">
            <v>53,99</v>
          </cell>
        </row>
        <row r="5060">
          <cell r="A5060">
            <v>12435</v>
          </cell>
          <cell r="B5060" t="str">
            <v>UNIAO COM ASSENTO CONICO DE FERRO LONGO (MACHO-FEMEA), DIAMETRO 2 1/2"</v>
          </cell>
          <cell r="C5060" t="str">
            <v xml:space="preserve">UN    </v>
          </cell>
          <cell r="D5060" t="str">
            <v>CR</v>
          </cell>
          <cell r="E5060" t="str">
            <v>167,10</v>
          </cell>
        </row>
        <row r="5061">
          <cell r="A5061">
            <v>12437</v>
          </cell>
          <cell r="B5061" t="str">
            <v>UNIAO COM ASSENTO CONICO DE FERRO LONGO (MACHO-FEMEA), DIAMETRO 2"</v>
          </cell>
          <cell r="C5061" t="str">
            <v xml:space="preserve">UN    </v>
          </cell>
          <cell r="D5061" t="str">
            <v>CR</v>
          </cell>
          <cell r="E5061" t="str">
            <v>134,96</v>
          </cell>
        </row>
        <row r="5062">
          <cell r="A5062">
            <v>12439</v>
          </cell>
          <cell r="B5062" t="str">
            <v>UNIAO COM ASSENTO CONICO DE FERRO LONGO (MACHO-FEMEA), DIAMETRO 3/4"</v>
          </cell>
          <cell r="C5062" t="str">
            <v xml:space="preserve">UN    </v>
          </cell>
          <cell r="D5062" t="str">
            <v>CR</v>
          </cell>
          <cell r="E5062" t="str">
            <v>43,31</v>
          </cell>
        </row>
        <row r="5063">
          <cell r="A5063">
            <v>12438</v>
          </cell>
          <cell r="B5063" t="str">
            <v>UNIAO COM ASSENTO CONICO DE FERRO LONGO (MACHO-FEMEA), DIAMETRO 3'</v>
          </cell>
          <cell r="C5063" t="str">
            <v xml:space="preserve">UN    </v>
          </cell>
          <cell r="D5063" t="str">
            <v>CR</v>
          </cell>
          <cell r="E5063" t="str">
            <v>244,23</v>
          </cell>
        </row>
        <row r="5064">
          <cell r="A5064">
            <v>12436</v>
          </cell>
          <cell r="B5064" t="str">
            <v>UNIAO COM ASSENTO CONICO DE FERRO LONGO (MACHO-FEMEA), DIAMETRO 4"</v>
          </cell>
          <cell r="C5064" t="str">
            <v xml:space="preserve">UN    </v>
          </cell>
          <cell r="D5064" t="str">
            <v>CR</v>
          </cell>
          <cell r="E5064" t="str">
            <v>308,52</v>
          </cell>
        </row>
        <row r="5065">
          <cell r="A5065">
            <v>36357</v>
          </cell>
          <cell r="B5065" t="str">
            <v>UNIAO COM FLANGE PPR, DN 40 MM, PARA AGUA QUENTE PREDIAL</v>
          </cell>
          <cell r="C5065" t="str">
            <v xml:space="preserve">UN    </v>
          </cell>
          <cell r="D5065" t="str">
            <v>AS</v>
          </cell>
          <cell r="E5065" t="str">
            <v>143,57</v>
          </cell>
        </row>
        <row r="5066">
          <cell r="A5066">
            <v>12424</v>
          </cell>
          <cell r="B5066" t="str">
            <v>UNIAO DE FERRO GALVANIZADO, COM ASSENTO CONICO DE BRONZE, DE 1 1/2"</v>
          </cell>
          <cell r="C5066" t="str">
            <v xml:space="preserve">UN    </v>
          </cell>
          <cell r="D5066" t="str">
            <v>CR</v>
          </cell>
          <cell r="E5066" t="str">
            <v>55,59</v>
          </cell>
        </row>
        <row r="5067">
          <cell r="A5067">
            <v>12440</v>
          </cell>
          <cell r="B5067" t="str">
            <v>UNIAO DE FERRO GALVANIZADO, COM ASSENTO CONICO DE BRONZE, DE 1 1/4"</v>
          </cell>
          <cell r="C5067" t="str">
            <v xml:space="preserve">UN    </v>
          </cell>
          <cell r="D5067" t="str">
            <v>CR</v>
          </cell>
          <cell r="E5067" t="str">
            <v>53,73</v>
          </cell>
        </row>
        <row r="5068">
          <cell r="A5068">
            <v>9884</v>
          </cell>
          <cell r="B5068" t="str">
            <v>UNIAO DE FERRO GALVANIZADO, COM ROSCA BSP, COM ASSENTO PLANO, DE 1 1/2"</v>
          </cell>
          <cell r="C5068" t="str">
            <v xml:space="preserve">UN    </v>
          </cell>
          <cell r="D5068" t="str">
            <v>CR</v>
          </cell>
          <cell r="E5068" t="str">
            <v>40,08</v>
          </cell>
        </row>
        <row r="5069">
          <cell r="A5069">
            <v>9888</v>
          </cell>
          <cell r="B5069" t="str">
            <v>UNIAO DE FERRO GALVANIZADO, COM ROSCA BSP, COM ASSENTO PLANO, DE 1 1/4"</v>
          </cell>
          <cell r="C5069" t="str">
            <v xml:space="preserve">UN    </v>
          </cell>
          <cell r="D5069" t="str">
            <v>CR</v>
          </cell>
          <cell r="E5069" t="str">
            <v>32,20</v>
          </cell>
        </row>
        <row r="5070">
          <cell r="A5070">
            <v>9883</v>
          </cell>
          <cell r="B5070" t="str">
            <v>UNIAO DE FERRO GALVANIZADO, COM ROSCA BSP, COM ASSENTO PLANO, DE 1/2"</v>
          </cell>
          <cell r="C5070" t="str">
            <v xml:space="preserve">UN    </v>
          </cell>
          <cell r="D5070" t="str">
            <v>CR</v>
          </cell>
          <cell r="E5070" t="str">
            <v>14,05</v>
          </cell>
        </row>
        <row r="5071">
          <cell r="A5071">
            <v>9886</v>
          </cell>
          <cell r="B5071" t="str">
            <v>UNIAO DE FERRO GALVANIZADO, COM ROSCA BSP, COM ASSENTO PLANO, DE 1"</v>
          </cell>
          <cell r="C5071" t="str">
            <v xml:space="preserve">UN    </v>
          </cell>
          <cell r="D5071" t="str">
            <v>CR</v>
          </cell>
          <cell r="E5071" t="str">
            <v>19,25</v>
          </cell>
        </row>
        <row r="5072">
          <cell r="A5072">
            <v>9889</v>
          </cell>
          <cell r="B5072" t="str">
            <v>UNIAO DE FERRO GALVANIZADO, COM ROSCA BSP, COM ASSENTO PLANO, DE 2 1/2"</v>
          </cell>
          <cell r="C5072" t="str">
            <v xml:space="preserve">UN    </v>
          </cell>
          <cell r="D5072" t="str">
            <v>CR</v>
          </cell>
          <cell r="E5072" t="str">
            <v>97,51</v>
          </cell>
        </row>
        <row r="5073">
          <cell r="A5073">
            <v>9887</v>
          </cell>
          <cell r="B5073" t="str">
            <v>UNIAO DE FERRO GALVANIZADO, COM ROSCA BSP, COM ASSENTO PLANO, DE 2"</v>
          </cell>
          <cell r="C5073" t="str">
            <v xml:space="preserve">UN    </v>
          </cell>
          <cell r="D5073" t="str">
            <v>CR</v>
          </cell>
          <cell r="E5073" t="str">
            <v>58,94</v>
          </cell>
        </row>
        <row r="5074">
          <cell r="A5074">
            <v>9885</v>
          </cell>
          <cell r="B5074" t="str">
            <v>UNIAO DE FERRO GALVANIZADO, COM ROSCA BSP, COM ASSENTO PLANO, DE 3/4"</v>
          </cell>
          <cell r="C5074" t="str">
            <v xml:space="preserve">UN    </v>
          </cell>
          <cell r="D5074" t="str">
            <v>CR</v>
          </cell>
          <cell r="E5074" t="str">
            <v>18,61</v>
          </cell>
        </row>
        <row r="5075">
          <cell r="A5075">
            <v>9890</v>
          </cell>
          <cell r="B5075" t="str">
            <v>UNIAO DE FERRO GALVANIZADO, COM ROSCA BSP, COM ASSENTO PLANO, DE 3"</v>
          </cell>
          <cell r="C5075" t="str">
            <v xml:space="preserve">UN    </v>
          </cell>
          <cell r="D5075" t="str">
            <v>CR</v>
          </cell>
          <cell r="E5075" t="str">
            <v>151,07</v>
          </cell>
        </row>
        <row r="5076">
          <cell r="A5076">
            <v>9891</v>
          </cell>
          <cell r="B5076" t="str">
            <v>UNIAO DE FERRO GALVANIZADO, COM ROSCA BSP, COM ASSENTO PLANO, DE 4"</v>
          </cell>
          <cell r="C5076" t="str">
            <v xml:space="preserve">UN    </v>
          </cell>
          <cell r="D5076" t="str">
            <v>CR</v>
          </cell>
          <cell r="E5076" t="str">
            <v>212,08</v>
          </cell>
        </row>
        <row r="5077">
          <cell r="A5077">
            <v>39292</v>
          </cell>
          <cell r="B5077" t="str">
            <v>UNIAO DE REDUCAO METALICA, PARA CONEXAO COM ANEL DESLIZANTE EM TUBO PEX, DN 20 X 16 MM</v>
          </cell>
          <cell r="C5077" t="str">
            <v xml:space="preserve">UN    </v>
          </cell>
          <cell r="D5077" t="str">
            <v>AS</v>
          </cell>
          <cell r="E5077" t="str">
            <v>10,44</v>
          </cell>
        </row>
        <row r="5078">
          <cell r="A5078">
            <v>39293</v>
          </cell>
          <cell r="B5078" t="str">
            <v>UNIAO DE REDUCAO METALICA, PARA CONEXAO COM ANEL DESLIZANTE EM TUBO PEX, DN 25 X 16 MM</v>
          </cell>
          <cell r="C5078" t="str">
            <v xml:space="preserve">UN    </v>
          </cell>
          <cell r="D5078" t="str">
            <v>AS</v>
          </cell>
          <cell r="E5078" t="str">
            <v>16,84</v>
          </cell>
        </row>
        <row r="5079">
          <cell r="A5079">
            <v>39294</v>
          </cell>
          <cell r="B5079" t="str">
            <v>UNIAO DE REDUCAO METALICA, PARA CONEXAO COM ANEL DESLIZANTE EM TUBO PEX, DN 25 X 20 MM</v>
          </cell>
          <cell r="C5079" t="str">
            <v xml:space="preserve">UN    </v>
          </cell>
          <cell r="D5079" t="str">
            <v>AS</v>
          </cell>
          <cell r="E5079" t="str">
            <v>16,84</v>
          </cell>
        </row>
        <row r="5080">
          <cell r="A5080">
            <v>39295</v>
          </cell>
          <cell r="B5080" t="str">
            <v>UNIAO DE REDUCAO METALICA, PARA CONEXAO COM ANEL DESLIZANTE EM TUBO PEX, DN 32 X 25 MM</v>
          </cell>
          <cell r="C5080" t="str">
            <v xml:space="preserve">UN    </v>
          </cell>
          <cell r="D5080" t="str">
            <v>AS</v>
          </cell>
          <cell r="E5080" t="str">
            <v>28,72</v>
          </cell>
        </row>
        <row r="5081">
          <cell r="A5081">
            <v>36313</v>
          </cell>
          <cell r="B5081" t="str">
            <v>UNIAO DUPLA PPR DN 20 MM, PARA AGUA QUENTE PREDIAL</v>
          </cell>
          <cell r="C5081" t="str">
            <v xml:space="preserve">UN    </v>
          </cell>
          <cell r="D5081" t="str">
            <v>AS</v>
          </cell>
          <cell r="E5081" t="str">
            <v>34,04</v>
          </cell>
        </row>
        <row r="5082">
          <cell r="A5082">
            <v>36316</v>
          </cell>
          <cell r="B5082" t="str">
            <v>UNIAO DUPLA PPR DN 25 MM, PARA AGUA QUENTE PREDIAL</v>
          </cell>
          <cell r="C5082" t="str">
            <v xml:space="preserve">UN    </v>
          </cell>
          <cell r="D5082" t="str">
            <v>AS</v>
          </cell>
          <cell r="E5082" t="str">
            <v>41,27</v>
          </cell>
        </row>
        <row r="5083">
          <cell r="A5083">
            <v>64</v>
          </cell>
          <cell r="B5083" t="str">
            <v>UNIAO EM POLIPROPILENO (PP), PARA TUBO EM PEAD, 20 MM - LIGACAO PREDIAL DE AGUA</v>
          </cell>
          <cell r="C5083" t="str">
            <v xml:space="preserve">UN    </v>
          </cell>
          <cell r="D5083" t="str">
            <v>AS</v>
          </cell>
          <cell r="E5083" t="str">
            <v>4,79</v>
          </cell>
        </row>
        <row r="5084">
          <cell r="A5084">
            <v>37423</v>
          </cell>
          <cell r="B5084" t="str">
            <v>UNIAO EM POLIPROPILENO (PP), PARA TUBO EM PEAD, 32 MM - LIGACAO PREDIAL DE AGUA</v>
          </cell>
          <cell r="C5084" t="str">
            <v xml:space="preserve">UN    </v>
          </cell>
          <cell r="D5084" t="str">
            <v>AS</v>
          </cell>
          <cell r="E5084" t="str">
            <v>11,84</v>
          </cell>
        </row>
        <row r="5085">
          <cell r="A5085">
            <v>39296</v>
          </cell>
          <cell r="B5085" t="str">
            <v>UNIAO METALICA, PARA CONEXAO COM ANEL DESLIZANTE EM TUBO PEX, DN 16 MM</v>
          </cell>
          <cell r="C5085" t="str">
            <v xml:space="preserve">UN    </v>
          </cell>
          <cell r="D5085" t="str">
            <v>AS</v>
          </cell>
          <cell r="E5085" t="str">
            <v>8,06</v>
          </cell>
        </row>
        <row r="5086">
          <cell r="A5086">
            <v>39297</v>
          </cell>
          <cell r="B5086" t="str">
            <v>UNIAO METALICA, PARA CONEXAO COM ANEL DESLIZANTE EM TUBO PEX, DN 20 MM</v>
          </cell>
          <cell r="C5086" t="str">
            <v xml:space="preserve">UN    </v>
          </cell>
          <cell r="D5086" t="str">
            <v>AS</v>
          </cell>
          <cell r="E5086" t="str">
            <v>11,53</v>
          </cell>
        </row>
        <row r="5087">
          <cell r="A5087">
            <v>39298</v>
          </cell>
          <cell r="B5087" t="str">
            <v>UNIAO METALICA, PARA CONEXAO COM ANEL DESLIZANTE EM TUBO PEX, DN 25 MM</v>
          </cell>
          <cell r="C5087" t="str">
            <v xml:space="preserve">UN    </v>
          </cell>
          <cell r="D5087" t="str">
            <v>AS</v>
          </cell>
          <cell r="E5087" t="str">
            <v>20,31</v>
          </cell>
        </row>
        <row r="5088">
          <cell r="A5088">
            <v>39299</v>
          </cell>
          <cell r="B5088" t="str">
            <v>UNIAO METALICA, PARA CONEXAO COM ANEL DESLIZANTE EM TUBO PEX, DN 32 MM</v>
          </cell>
          <cell r="C5088" t="str">
            <v xml:space="preserve">UN    </v>
          </cell>
          <cell r="D5088" t="str">
            <v>AS</v>
          </cell>
          <cell r="E5088" t="str">
            <v>34,56</v>
          </cell>
        </row>
        <row r="5089">
          <cell r="A5089">
            <v>9892</v>
          </cell>
          <cell r="B5089" t="str">
            <v>UNIAO PVC, ROSCAVEL 1/2",  AGUA FRIA PREDIAL</v>
          </cell>
          <cell r="C5089" t="str">
            <v xml:space="preserve">UN    </v>
          </cell>
          <cell r="D5089" t="str">
            <v>CR</v>
          </cell>
          <cell r="E5089" t="str">
            <v>6,65</v>
          </cell>
        </row>
        <row r="5090">
          <cell r="A5090">
            <v>9893</v>
          </cell>
          <cell r="B5090" t="str">
            <v>UNIAO PVC, ROSCAVEL 2",  AGUA FRIA PREDIAL</v>
          </cell>
          <cell r="C5090" t="str">
            <v xml:space="preserve">UN    </v>
          </cell>
          <cell r="D5090" t="str">
            <v>CR</v>
          </cell>
          <cell r="E5090" t="str">
            <v>90,22</v>
          </cell>
        </row>
        <row r="5091">
          <cell r="A5091">
            <v>9901</v>
          </cell>
          <cell r="B5091" t="str">
            <v>UNIAO PVC, ROSCAVEL, 1 1/2",  AGUA FRIA PREDIAL</v>
          </cell>
          <cell r="C5091" t="str">
            <v xml:space="preserve">UN    </v>
          </cell>
          <cell r="D5091" t="str">
            <v>CR</v>
          </cell>
          <cell r="E5091" t="str">
            <v>40,04</v>
          </cell>
        </row>
        <row r="5092">
          <cell r="A5092">
            <v>9896</v>
          </cell>
          <cell r="B5092" t="str">
            <v>UNIAO PVC, ROSCAVEL, 1 1/4",  AGUA FRIA PREDIAL</v>
          </cell>
          <cell r="C5092" t="str">
            <v xml:space="preserve">UN    </v>
          </cell>
          <cell r="D5092" t="str">
            <v>CR</v>
          </cell>
          <cell r="E5092" t="str">
            <v>36,08</v>
          </cell>
        </row>
        <row r="5093">
          <cell r="A5093">
            <v>9900</v>
          </cell>
          <cell r="B5093" t="str">
            <v>UNIAO PVC, ROSCAVEL, 1",  AGUA FRIA PREDIAL</v>
          </cell>
          <cell r="C5093" t="str">
            <v xml:space="preserve">UN    </v>
          </cell>
          <cell r="D5093" t="str">
            <v>CR</v>
          </cell>
          <cell r="E5093" t="str">
            <v>21,89</v>
          </cell>
        </row>
        <row r="5094">
          <cell r="A5094">
            <v>9898</v>
          </cell>
          <cell r="B5094" t="str">
            <v>UNIAO PVC, ROSCAVEL, 2 1/2",  AGUA FRIA PREDIAL</v>
          </cell>
          <cell r="C5094" t="str">
            <v xml:space="preserve">UN    </v>
          </cell>
          <cell r="D5094" t="str">
            <v>CR</v>
          </cell>
          <cell r="E5094" t="str">
            <v>185,53</v>
          </cell>
        </row>
        <row r="5095">
          <cell r="A5095">
            <v>9899</v>
          </cell>
          <cell r="B5095" t="str">
            <v>UNIAO PVC, ROSCAVEL, 3/4",  AGUA FRIA PREDIAL</v>
          </cell>
          <cell r="C5095" t="str">
            <v xml:space="preserve">UN    </v>
          </cell>
          <cell r="D5095" t="str">
            <v>CR</v>
          </cell>
          <cell r="E5095" t="str">
            <v>11,95</v>
          </cell>
        </row>
        <row r="5096">
          <cell r="A5096">
            <v>9902</v>
          </cell>
          <cell r="B5096" t="str">
            <v>UNIAO PVC, ROSCAVEL, 3",  AGUA FRIA PREDIAL</v>
          </cell>
          <cell r="C5096" t="str">
            <v xml:space="preserve">UN    </v>
          </cell>
          <cell r="D5096" t="str">
            <v>CR</v>
          </cell>
          <cell r="E5096" t="str">
            <v>234,94</v>
          </cell>
        </row>
        <row r="5097">
          <cell r="A5097">
            <v>9908</v>
          </cell>
          <cell r="B5097" t="str">
            <v>UNIAO PVC, SOLDAVEL, 110 MM,  PARA AGUA FRIA PREDIAL</v>
          </cell>
          <cell r="C5097" t="str">
            <v xml:space="preserve">UN    </v>
          </cell>
          <cell r="D5097" t="str">
            <v>CR</v>
          </cell>
          <cell r="E5097" t="str">
            <v>468,44</v>
          </cell>
        </row>
        <row r="5098">
          <cell r="A5098">
            <v>9905</v>
          </cell>
          <cell r="B5098" t="str">
            <v>UNIAO PVC, SOLDAVEL, 20 MM,  PARA AGUA FRIA PREDIAL</v>
          </cell>
          <cell r="C5098" t="str">
            <v xml:space="preserve">UN    </v>
          </cell>
          <cell r="D5098" t="str">
            <v>CR</v>
          </cell>
          <cell r="E5098" t="str">
            <v>7,83</v>
          </cell>
        </row>
        <row r="5099">
          <cell r="A5099">
            <v>9906</v>
          </cell>
          <cell r="B5099" t="str">
            <v>UNIAO PVC, SOLDAVEL, 25 MM,  PARA AGUA FRIA PREDIAL</v>
          </cell>
          <cell r="C5099" t="str">
            <v xml:space="preserve">UN    </v>
          </cell>
          <cell r="D5099" t="str">
            <v>CR</v>
          </cell>
          <cell r="E5099" t="str">
            <v>9,38</v>
          </cell>
        </row>
        <row r="5100">
          <cell r="A5100">
            <v>9895</v>
          </cell>
          <cell r="B5100" t="str">
            <v>UNIAO PVC, SOLDAVEL, 32 MM,  PARA AGUA FRIA PREDIAL</v>
          </cell>
          <cell r="C5100" t="str">
            <v xml:space="preserve">UN    </v>
          </cell>
          <cell r="D5100" t="str">
            <v>CR</v>
          </cell>
          <cell r="E5100" t="str">
            <v>15,38</v>
          </cell>
        </row>
        <row r="5101">
          <cell r="A5101">
            <v>9894</v>
          </cell>
          <cell r="B5101" t="str">
            <v>UNIAO PVC, SOLDAVEL, 40 MM,  PARA AGUA FRIA PREDIAL</v>
          </cell>
          <cell r="C5101" t="str">
            <v xml:space="preserve">UN    </v>
          </cell>
          <cell r="D5101" t="str">
            <v>CR</v>
          </cell>
          <cell r="E5101" t="str">
            <v>29,98</v>
          </cell>
        </row>
        <row r="5102">
          <cell r="A5102">
            <v>9897</v>
          </cell>
          <cell r="B5102" t="str">
            <v>UNIAO PVC, SOLDAVEL, 50 MM,  PARA AGUA FRIA PREDIAL</v>
          </cell>
          <cell r="C5102" t="str">
            <v xml:space="preserve">UN    </v>
          </cell>
          <cell r="D5102" t="str">
            <v>CR</v>
          </cell>
          <cell r="E5102" t="str">
            <v>32,45</v>
          </cell>
        </row>
        <row r="5103">
          <cell r="A5103">
            <v>9910</v>
          </cell>
          <cell r="B5103" t="str">
            <v>UNIAO PVC, SOLDAVEL, 60 MM,  PARA AGUA FRIA PREDIAL</v>
          </cell>
          <cell r="C5103" t="str">
            <v xml:space="preserve">UN    </v>
          </cell>
          <cell r="D5103" t="str">
            <v>CR</v>
          </cell>
          <cell r="E5103" t="str">
            <v>81,69</v>
          </cell>
        </row>
        <row r="5104">
          <cell r="A5104">
            <v>9909</v>
          </cell>
          <cell r="B5104" t="str">
            <v>UNIAO PVC, SOLDAVEL, 75 MM,  PARA AGUA FRIA PREDIAL</v>
          </cell>
          <cell r="C5104" t="str">
            <v xml:space="preserve">UN    </v>
          </cell>
          <cell r="D5104" t="str">
            <v>CR</v>
          </cell>
          <cell r="E5104" t="str">
            <v>164,85</v>
          </cell>
        </row>
        <row r="5105">
          <cell r="A5105">
            <v>9907</v>
          </cell>
          <cell r="B5105" t="str">
            <v>UNIAO PVC, SOLDAVEL, 85 MM,  PARA AGUA FRIA PREDIAL</v>
          </cell>
          <cell r="C5105" t="str">
            <v xml:space="preserve">UN    </v>
          </cell>
          <cell r="D5105" t="str">
            <v>CR</v>
          </cell>
          <cell r="E5105" t="str">
            <v>253,47</v>
          </cell>
        </row>
        <row r="5106">
          <cell r="A5106">
            <v>20973</v>
          </cell>
          <cell r="B5106" t="str">
            <v>UNIAO TIPO STORZ, COM EMPATACAO INTERNA TIPO ANEL DE EXPANSAO, ENGATE RAPIDO 1 1/2", PARA MANGUEIRA DE COMBATE A INCENDIO PREDIAL</v>
          </cell>
          <cell r="C5106" t="str">
            <v xml:space="preserve">UN    </v>
          </cell>
          <cell r="D5106" t="str">
            <v>CR</v>
          </cell>
          <cell r="E5106" t="str">
            <v>91,86</v>
          </cell>
        </row>
        <row r="5107">
          <cell r="A5107">
            <v>20974</v>
          </cell>
          <cell r="B5107" t="str">
            <v>UNIAO TIPO STORZ, COM EMPATACAO INTERNA TIPO ANEL DE EXPANSAO, ENGATE RAPIDO 2 1/2", PARA MANGUEIRA DE COMBATE A INCENDIO PREDIAL</v>
          </cell>
          <cell r="C5107" t="str">
            <v xml:space="preserve">UN    </v>
          </cell>
          <cell r="D5107" t="str">
            <v>CR</v>
          </cell>
          <cell r="E5107" t="str">
            <v>131,42</v>
          </cell>
        </row>
        <row r="5108">
          <cell r="A5108">
            <v>37989</v>
          </cell>
          <cell r="B5108" t="str">
            <v>UNIAO, CPVC, SOLDAVEL, 15 MM, PARA AGUA QUENTE PREDIAL</v>
          </cell>
          <cell r="C5108" t="str">
            <v xml:space="preserve">UN    </v>
          </cell>
          <cell r="D5108" t="str">
            <v>CR</v>
          </cell>
          <cell r="E5108" t="str">
            <v>10,48</v>
          </cell>
        </row>
        <row r="5109">
          <cell r="A5109">
            <v>37990</v>
          </cell>
          <cell r="B5109" t="str">
            <v>UNIAO, CPVC, SOLDAVEL, 22 MM, PARA AGUA QUENTE PREDIAL</v>
          </cell>
          <cell r="C5109" t="str">
            <v xml:space="preserve">UN    </v>
          </cell>
          <cell r="D5109" t="str">
            <v>CR</v>
          </cell>
          <cell r="E5109" t="str">
            <v>12,17</v>
          </cell>
        </row>
        <row r="5110">
          <cell r="A5110">
            <v>37991</v>
          </cell>
          <cell r="B5110" t="str">
            <v>UNIAO, CPVC, SOLDAVEL, 28 MM, PARA AGUA QUENTE PREDIAL</v>
          </cell>
          <cell r="C5110" t="str">
            <v xml:space="preserve">UN    </v>
          </cell>
          <cell r="D5110" t="str">
            <v>CR</v>
          </cell>
          <cell r="E5110" t="str">
            <v>19,26</v>
          </cell>
        </row>
        <row r="5111">
          <cell r="A5111">
            <v>37992</v>
          </cell>
          <cell r="B5111" t="str">
            <v>UNIAO, CPVC, SOLDAVEL, 35 MM, PARA AGUA QUENTE PREDIAL</v>
          </cell>
          <cell r="C5111" t="str">
            <v xml:space="preserve">UN    </v>
          </cell>
          <cell r="D5111" t="str">
            <v>CR</v>
          </cell>
          <cell r="E5111" t="str">
            <v>29,42</v>
          </cell>
        </row>
        <row r="5112">
          <cell r="A5112">
            <v>37993</v>
          </cell>
          <cell r="B5112" t="str">
            <v>UNIAO, CPVC, SOLDAVEL, 42 MM, PARA AGUA QUENTE PREDIAL</v>
          </cell>
          <cell r="C5112" t="str">
            <v xml:space="preserve">UN    </v>
          </cell>
          <cell r="D5112" t="str">
            <v>CR</v>
          </cell>
          <cell r="E5112" t="str">
            <v>43,67</v>
          </cell>
        </row>
        <row r="5113">
          <cell r="A5113">
            <v>37994</v>
          </cell>
          <cell r="B5113" t="str">
            <v>UNIAO, CPVC, SOLDAVEL, 54 MM, PARA AGUA QUENTE PREDIAL</v>
          </cell>
          <cell r="C5113" t="str">
            <v xml:space="preserve">UN    </v>
          </cell>
          <cell r="D5113" t="str">
            <v>CR</v>
          </cell>
          <cell r="E5113" t="str">
            <v>104,94</v>
          </cell>
        </row>
        <row r="5114">
          <cell r="A5114">
            <v>37995</v>
          </cell>
          <cell r="B5114" t="str">
            <v>UNIAO, CPVC, SOLDAVEL, 73 MM, PARA AGUA QUENTE PREDIAL</v>
          </cell>
          <cell r="C5114" t="str">
            <v xml:space="preserve">UN    </v>
          </cell>
          <cell r="D5114" t="str">
            <v>CR</v>
          </cell>
          <cell r="E5114" t="str">
            <v>152,31</v>
          </cell>
        </row>
        <row r="5115">
          <cell r="A5115">
            <v>37996</v>
          </cell>
          <cell r="B5115" t="str">
            <v>UNIAO, CPVC, SOLDAVEL, 89 MM, PARA AGUA QUENTE PREDIAL</v>
          </cell>
          <cell r="C5115" t="str">
            <v xml:space="preserve">UN    </v>
          </cell>
          <cell r="D5115" t="str">
            <v>CR</v>
          </cell>
          <cell r="E5115" t="str">
            <v>224,57</v>
          </cell>
        </row>
        <row r="5116">
          <cell r="A5116">
            <v>13883</v>
          </cell>
          <cell r="B5116" t="str">
            <v>USINA DE ASFALTO A FRIO, CAPACIDADE DE 30 A 40 T/H, ELETRICA, POTENCIA DE 30 CV</v>
          </cell>
          <cell r="C5116" t="str">
            <v xml:space="preserve">UN    </v>
          </cell>
          <cell r="D5116" t="str">
            <v>AS</v>
          </cell>
          <cell r="E5116" t="str">
            <v>91.260,90</v>
          </cell>
        </row>
        <row r="5117">
          <cell r="A5117">
            <v>38604</v>
          </cell>
          <cell r="B5117" t="str">
            <v>USINA DE ASFALTO A FRIO, CAPACIDADE DE 40 A 60 T/H, ELETRICA, POTENCIA DE 30 CV</v>
          </cell>
          <cell r="C5117" t="str">
            <v xml:space="preserve">UN    </v>
          </cell>
          <cell r="D5117" t="str">
            <v>AS</v>
          </cell>
          <cell r="E5117" t="str">
            <v>113.664,24</v>
          </cell>
        </row>
        <row r="5118">
          <cell r="A5118">
            <v>10601</v>
          </cell>
          <cell r="B5118" t="str">
            <v>USINA DE ASFALTO A QUENTE, FIXA, TIPO CONTRA FLUXO, CAPACIDADE DE 100 A 140 T/H, POTENCIA DE 280 KW, COM MISTURADOR EXTERNO ROTATIVO</v>
          </cell>
          <cell r="C5118" t="str">
            <v xml:space="preserve">UN    </v>
          </cell>
          <cell r="D5118" t="str">
            <v>AS</v>
          </cell>
          <cell r="E5118" t="str">
            <v>2.210.996,16</v>
          </cell>
        </row>
        <row r="5119">
          <cell r="A5119">
            <v>26034</v>
          </cell>
          <cell r="B5119" t="str">
            <v>USINA DE ASFALTO, GRAVIMETRICA, CAPACIDADE DE 150 T/H, POTENCIA DE 400 KW</v>
          </cell>
          <cell r="C5119" t="str">
            <v xml:space="preserve">UN    </v>
          </cell>
          <cell r="D5119" t="str">
            <v>AS</v>
          </cell>
          <cell r="E5119" t="str">
            <v>5.821.474,86</v>
          </cell>
        </row>
        <row r="5120">
          <cell r="A5120">
            <v>13894</v>
          </cell>
          <cell r="B5120" t="str">
            <v>USINA DE CONCRETO FIXA, CAPACIDADE NOMINAL DE 40 M3/H, SEM SILO</v>
          </cell>
          <cell r="C5120" t="str">
            <v xml:space="preserve">UN    </v>
          </cell>
          <cell r="D5120" t="str">
            <v>AS</v>
          </cell>
          <cell r="E5120" t="str">
            <v>392.649,25</v>
          </cell>
        </row>
        <row r="5121">
          <cell r="A5121">
            <v>13895</v>
          </cell>
          <cell r="B5121" t="str">
            <v>USINA DE CONCRETO FIXA, CAPACIDADE NOMINAL DE 60 M3/H, SEM SILO</v>
          </cell>
          <cell r="C5121" t="str">
            <v xml:space="preserve">UN    </v>
          </cell>
          <cell r="D5121" t="str">
            <v>AS</v>
          </cell>
          <cell r="E5121" t="str">
            <v>527.982,35</v>
          </cell>
        </row>
        <row r="5122">
          <cell r="A5122">
            <v>13892</v>
          </cell>
          <cell r="B5122" t="str">
            <v>USINA DE CONCRETO FIXA, CAPACIDADE NOMINAL DE 80 M3/H, SEM SILO</v>
          </cell>
          <cell r="C5122" t="str">
            <v xml:space="preserve">UN    </v>
          </cell>
          <cell r="D5122" t="str">
            <v>AS</v>
          </cell>
          <cell r="E5122" t="str">
            <v>647.029,46</v>
          </cell>
        </row>
        <row r="5123">
          <cell r="A5123">
            <v>9914</v>
          </cell>
          <cell r="B5123" t="str">
            <v>USINA DE CONCRETO FIXA, CAPACIDADE NOMINAL DE 90 A 120 M3/H, SEM SILO</v>
          </cell>
          <cell r="C5123" t="str">
            <v xml:space="preserve">UN    </v>
          </cell>
          <cell r="D5123" t="str">
            <v>AS</v>
          </cell>
          <cell r="E5123" t="str">
            <v>700.000,00</v>
          </cell>
        </row>
        <row r="5124">
          <cell r="A5124">
            <v>36485</v>
          </cell>
          <cell r="B5124" t="str">
            <v>USINA DE LAMA ASFALTICA, PROD 30 A 50 T/H, SILO DE AGREGADO 7 M3, RESERVATORIOS PARA EMULSAO E AGUA DE 2,3 M3 CADA, MISTURADOR TIPO PUGG-MILL A SER MONTADO SOBRE CAMINHAO</v>
          </cell>
          <cell r="C5124" t="str">
            <v xml:space="preserve">UN    </v>
          </cell>
          <cell r="D5124" t="str">
            <v>AS</v>
          </cell>
          <cell r="E5124" t="str">
            <v>480.074,80</v>
          </cell>
        </row>
        <row r="5125">
          <cell r="A5125">
            <v>9912</v>
          </cell>
          <cell r="B5125" t="str">
            <v>USINA DE MISTURAS ASFALTICAS A QUENTE, MOVEL, TIPO CONTRA FLUXO, CAPACIDADE DE 40 A 80 T/H</v>
          </cell>
          <cell r="C5125" t="str">
            <v xml:space="preserve">UN    </v>
          </cell>
          <cell r="D5125" t="str">
            <v>AS</v>
          </cell>
          <cell r="E5125" t="str">
            <v>1.800.000,00</v>
          </cell>
        </row>
        <row r="5126">
          <cell r="A5126">
            <v>9921</v>
          </cell>
          <cell r="B5126" t="str">
            <v>USINA MISTURADORA DE SOLOS,  DOSADORES TRIPLOS, CALHA VIBRATORIA CAPACIDADE DE 200 A 500 T/H, POTENCIA DE 75 KW</v>
          </cell>
          <cell r="C5126" t="str">
            <v xml:space="preserve">UN    </v>
          </cell>
          <cell r="D5126" t="str">
            <v>AS</v>
          </cell>
          <cell r="E5126" t="str">
            <v>928.525,14</v>
          </cell>
        </row>
        <row r="5127">
          <cell r="A5127">
            <v>21112</v>
          </cell>
          <cell r="B5127" t="str">
            <v>VALVULA DE DESCARGA EM METAL CROMADO PARA MICTORIO COM ACIONAMENTO POR PRESSAO E FECHAMENTO AUTOMATICO</v>
          </cell>
          <cell r="C5127" t="str">
            <v xml:space="preserve">UN    </v>
          </cell>
          <cell r="D5127" t="str">
            <v>CR</v>
          </cell>
          <cell r="E5127" t="str">
            <v>131,23</v>
          </cell>
        </row>
        <row r="5128">
          <cell r="A5128">
            <v>10228</v>
          </cell>
          <cell r="B5128" t="str">
            <v>VALVULA DE DESCARGA METALICA, BASE 1 1/2 " E ACABAMENTO METALICO CROMADO</v>
          </cell>
          <cell r="C5128" t="str">
            <v xml:space="preserve">UN    </v>
          </cell>
          <cell r="D5128" t="str">
            <v xml:space="preserve">C </v>
          </cell>
          <cell r="E5128" t="str">
            <v>152,45</v>
          </cell>
        </row>
        <row r="5129">
          <cell r="A5129">
            <v>11781</v>
          </cell>
          <cell r="B5129" t="str">
            <v>VALVULA DE DESCARGA METALICA, BASE 1 1/4 " E ACABAMENTO METALICO CROMADO</v>
          </cell>
          <cell r="C5129" t="str">
            <v xml:space="preserve">UN    </v>
          </cell>
          <cell r="D5129" t="str">
            <v>CR</v>
          </cell>
          <cell r="E5129" t="str">
            <v>123,50</v>
          </cell>
        </row>
        <row r="5130">
          <cell r="A5130">
            <v>11746</v>
          </cell>
          <cell r="B5130" t="str">
            <v>VALVULA DE ESFERA BRUTA EM BRONZE, BITOLA 1 " (REF 1552-B)</v>
          </cell>
          <cell r="C5130" t="str">
            <v xml:space="preserve">UN    </v>
          </cell>
          <cell r="D5130" t="str">
            <v>CR</v>
          </cell>
          <cell r="E5130" t="str">
            <v>54,49</v>
          </cell>
        </row>
        <row r="5131">
          <cell r="A5131">
            <v>11751</v>
          </cell>
          <cell r="B5131" t="str">
            <v>VALVULA DE ESFERA BRUTA EM BRONZE, BITOLA 1 1/2 " (REF 1552-B)</v>
          </cell>
          <cell r="C5131" t="str">
            <v xml:space="preserve">UN    </v>
          </cell>
          <cell r="D5131" t="str">
            <v>CR</v>
          </cell>
          <cell r="E5131" t="str">
            <v>97,87</v>
          </cell>
        </row>
        <row r="5132">
          <cell r="A5132">
            <v>11750</v>
          </cell>
          <cell r="B5132" t="str">
            <v>VALVULA DE ESFERA BRUTA EM BRONZE, BITOLA 1 1/4 " (REF 1552-B)</v>
          </cell>
          <cell r="C5132" t="str">
            <v xml:space="preserve">UN    </v>
          </cell>
          <cell r="D5132" t="str">
            <v>CR</v>
          </cell>
          <cell r="E5132" t="str">
            <v>81,22</v>
          </cell>
        </row>
        <row r="5133">
          <cell r="A5133">
            <v>11748</v>
          </cell>
          <cell r="B5133" t="str">
            <v>VALVULA DE ESFERA BRUTA EM BRONZE, BITOLA 1/2 " (REF 1552-B)</v>
          </cell>
          <cell r="C5133" t="str">
            <v xml:space="preserve">UN    </v>
          </cell>
          <cell r="D5133" t="str">
            <v>CR</v>
          </cell>
          <cell r="E5133" t="str">
            <v>34,97</v>
          </cell>
        </row>
        <row r="5134">
          <cell r="A5134">
            <v>11747</v>
          </cell>
          <cell r="B5134" t="str">
            <v>VALVULA DE ESFERA BRUTA EM BRONZE, BITOLA 2 " (REF 1552-B)</v>
          </cell>
          <cell r="C5134" t="str">
            <v xml:space="preserve">UN    </v>
          </cell>
          <cell r="D5134" t="str">
            <v>CR</v>
          </cell>
          <cell r="E5134" t="str">
            <v>150,92</v>
          </cell>
        </row>
        <row r="5135">
          <cell r="A5135">
            <v>11749</v>
          </cell>
          <cell r="B5135" t="str">
            <v>VALVULA DE ESFERA BRUTA EM BRONZE, BITOLA 3/4 " (REF 1552-B)</v>
          </cell>
          <cell r="C5135" t="str">
            <v xml:space="preserve">UN    </v>
          </cell>
          <cell r="D5135" t="str">
            <v>CR</v>
          </cell>
          <cell r="E5135" t="str">
            <v>40,36</v>
          </cell>
        </row>
        <row r="5136">
          <cell r="A5136">
            <v>10236</v>
          </cell>
          <cell r="B5136" t="str">
            <v>VALVULA DE RETENCAO DE BRONZE, PE COM CRIVOS, EXTREMIDADE COM ROSCA, DE 1 1/2", PARA FUNDO DE POCO</v>
          </cell>
          <cell r="C5136" t="str">
            <v xml:space="preserve">UN    </v>
          </cell>
          <cell r="D5136" t="str">
            <v>AS</v>
          </cell>
          <cell r="E5136" t="str">
            <v>67,96</v>
          </cell>
        </row>
        <row r="5137">
          <cell r="A5137">
            <v>10233</v>
          </cell>
          <cell r="B5137" t="str">
            <v>VALVULA DE RETENCAO DE BRONZE, PE COM CRIVOS, EXTREMIDADE COM ROSCA, DE 1 1/4", PARA FUNDO DE POCO</v>
          </cell>
          <cell r="C5137" t="str">
            <v xml:space="preserve">UN    </v>
          </cell>
          <cell r="D5137" t="str">
            <v>AS</v>
          </cell>
          <cell r="E5137" t="str">
            <v>63,68</v>
          </cell>
        </row>
        <row r="5138">
          <cell r="A5138">
            <v>10234</v>
          </cell>
          <cell r="B5138" t="str">
            <v>VALVULA DE RETENCAO DE BRONZE, PE COM CRIVOS, EXTREMIDADE COM ROSCA, DE 1", PARA FUNDO DE POCO</v>
          </cell>
          <cell r="C5138" t="str">
            <v xml:space="preserve">UN    </v>
          </cell>
          <cell r="D5138" t="str">
            <v>AS</v>
          </cell>
          <cell r="E5138" t="str">
            <v>40,11</v>
          </cell>
        </row>
        <row r="5139">
          <cell r="A5139">
            <v>10231</v>
          </cell>
          <cell r="B5139" t="str">
            <v>VALVULA DE RETENCAO DE BRONZE, PE COM CRIVOS, EXTREMIDADE COM ROSCA, DE 2 1/2", PARA FUNDO DE POCO</v>
          </cell>
          <cell r="C5139" t="str">
            <v xml:space="preserve">UN    </v>
          </cell>
          <cell r="D5139" t="str">
            <v>AS</v>
          </cell>
          <cell r="E5139" t="str">
            <v>183,96</v>
          </cell>
        </row>
        <row r="5140">
          <cell r="A5140">
            <v>10232</v>
          </cell>
          <cell r="B5140" t="str">
            <v>VALVULA DE RETENCAO DE BRONZE, PE COM CRIVOS, EXTREMIDADE COM ROSCA, DE 2", PARA FUNDO DE POCO</v>
          </cell>
          <cell r="C5140" t="str">
            <v xml:space="preserve">UN    </v>
          </cell>
          <cell r="D5140" t="str">
            <v>AS</v>
          </cell>
          <cell r="E5140" t="str">
            <v>102,94</v>
          </cell>
        </row>
        <row r="5141">
          <cell r="A5141">
            <v>10229</v>
          </cell>
          <cell r="B5141" t="str">
            <v>VALVULA DE RETENCAO DE BRONZE, PE COM CRIVOS, EXTREMIDADE COM ROSCA, DE 3/4", PARA FUNDO DE POCO</v>
          </cell>
          <cell r="C5141" t="str">
            <v xml:space="preserve">UN    </v>
          </cell>
          <cell r="D5141" t="str">
            <v>AS</v>
          </cell>
          <cell r="E5141" t="str">
            <v>36,28</v>
          </cell>
        </row>
        <row r="5142">
          <cell r="A5142">
            <v>10235</v>
          </cell>
          <cell r="B5142" t="str">
            <v>VALVULA DE RETENCAO DE BRONZE, PE COM CRIVOS, EXTREMIDADE COM ROSCA, DE 3", PARA FUNDO DE POCO</v>
          </cell>
          <cell r="C5142" t="str">
            <v xml:space="preserve">UN    </v>
          </cell>
          <cell r="D5142" t="str">
            <v>AS</v>
          </cell>
          <cell r="E5142" t="str">
            <v>252,19</v>
          </cell>
        </row>
        <row r="5143">
          <cell r="A5143">
            <v>10230</v>
          </cell>
          <cell r="B5143" t="str">
            <v>VALVULA DE RETENCAO DE BRONZE, PE COM CRIVOS, EXTREMIDADE COM ROSCA, DE 4", PARA FUNDO DE POCO</v>
          </cell>
          <cell r="C5143" t="str">
            <v xml:space="preserve">UN    </v>
          </cell>
          <cell r="D5143" t="str">
            <v>AS</v>
          </cell>
          <cell r="E5143" t="str">
            <v>443,83</v>
          </cell>
        </row>
        <row r="5144">
          <cell r="A5144">
            <v>10409</v>
          </cell>
          <cell r="B5144" t="str">
            <v>VALVULA DE RETENCAO HORIZONTAL, DE BRONZE (PN-25), 1 1/2", 400 PSI, TAMPA DE PORCA DE UNIAO, EXTREMIDADES COM ROSCA</v>
          </cell>
          <cell r="C5144" t="str">
            <v xml:space="preserve">UN    </v>
          </cell>
          <cell r="D5144" t="str">
            <v>AS</v>
          </cell>
          <cell r="E5144" t="str">
            <v>131,85</v>
          </cell>
        </row>
        <row r="5145">
          <cell r="A5145">
            <v>10411</v>
          </cell>
          <cell r="B5145" t="str">
            <v>VALVULA DE RETENCAO HORIZONTAL, DE BRONZE (PN-25), 1 1/4", 400 PSI, TAMPA DE PORCA DE UNIAO, EXTREMIDADES COM ROSCA</v>
          </cell>
          <cell r="C5145" t="str">
            <v xml:space="preserve">UN    </v>
          </cell>
          <cell r="D5145" t="str">
            <v>AS</v>
          </cell>
          <cell r="E5145" t="str">
            <v>117,98</v>
          </cell>
        </row>
        <row r="5146">
          <cell r="A5146">
            <v>10404</v>
          </cell>
          <cell r="B5146" t="str">
            <v>VALVULA DE RETENCAO HORIZONTAL, DE BRONZE (PN-25), 1/2", 400 PSI, TAMPA DE PORCA DE UNIAO, EXTREMIDADES COM ROSCA</v>
          </cell>
          <cell r="C5146" t="str">
            <v xml:space="preserve">UN    </v>
          </cell>
          <cell r="D5146" t="str">
            <v>AS</v>
          </cell>
          <cell r="E5146" t="str">
            <v>47,85</v>
          </cell>
        </row>
        <row r="5147">
          <cell r="A5147">
            <v>10410</v>
          </cell>
          <cell r="B5147" t="str">
            <v>VALVULA DE RETENCAO HORIZONTAL, DE BRONZE (PN-25), 1", 400 PSI, TAMPA DE PORCA DE UNIAO, EXTREMIDADES COM ROSCA</v>
          </cell>
          <cell r="C5147" t="str">
            <v xml:space="preserve">UN    </v>
          </cell>
          <cell r="D5147" t="str">
            <v>AS</v>
          </cell>
          <cell r="E5147" t="str">
            <v>78,81</v>
          </cell>
        </row>
        <row r="5148">
          <cell r="A5148">
            <v>10405</v>
          </cell>
          <cell r="B5148" t="str">
            <v>VALVULA DE RETENCAO HORIZONTAL, DE BRONZE (PN-25), 2 1/2", 400 PSI, TAMPA DE PORCA DE UNIAO, EXTREMIDADES COM ROSCA</v>
          </cell>
          <cell r="C5148" t="str">
            <v xml:space="preserve">UN    </v>
          </cell>
          <cell r="D5148" t="str">
            <v>AS</v>
          </cell>
          <cell r="E5148" t="str">
            <v>264,17</v>
          </cell>
        </row>
        <row r="5149">
          <cell r="A5149">
            <v>10408</v>
          </cell>
          <cell r="B5149" t="str">
            <v>VALVULA DE RETENCAO HORIZONTAL, DE BRONZE (PN-25), 2", 400 PSI, TAMPA DE PORCA DE UNIAO, EXTREMIDADES COM ROSCA</v>
          </cell>
          <cell r="C5149" t="str">
            <v xml:space="preserve">UN    </v>
          </cell>
          <cell r="D5149" t="str">
            <v>AS</v>
          </cell>
          <cell r="E5149" t="str">
            <v>184,73</v>
          </cell>
        </row>
        <row r="5150">
          <cell r="A5150">
            <v>10412</v>
          </cell>
          <cell r="B5150" t="str">
            <v>VALVULA DE RETENCAO HORIZONTAL, DE BRONZE (PN-25), 3/4", 400 PSI, TAMPA DE PORCA DE UNIAO, EXTREMIDADES COM ROSCA</v>
          </cell>
          <cell r="C5150" t="str">
            <v xml:space="preserve">UN    </v>
          </cell>
          <cell r="D5150" t="str">
            <v>AS</v>
          </cell>
          <cell r="E5150" t="str">
            <v>57,98</v>
          </cell>
        </row>
        <row r="5151">
          <cell r="A5151">
            <v>10406</v>
          </cell>
          <cell r="B5151" t="str">
            <v>VALVULA DE RETENCAO HORIZONTAL, DE BRONZE (PN-25), 3", 400 PSI, TAMPA DE PORCA DE UNIAO, EXTREMIDADES COM ROSCA</v>
          </cell>
          <cell r="C5151" t="str">
            <v xml:space="preserve">UN    </v>
          </cell>
          <cell r="D5151" t="str">
            <v>AS</v>
          </cell>
          <cell r="E5151" t="str">
            <v>364,88</v>
          </cell>
        </row>
        <row r="5152">
          <cell r="A5152">
            <v>10407</v>
          </cell>
          <cell r="B5152" t="str">
            <v>VALVULA DE RETENCAO HORIZONTAL, DE BRONZE (PN-25), 4", 400 PSI, TAMPA DE PORCA DE UNIAO, EXTREMIDADES COM ROSCA</v>
          </cell>
          <cell r="C5152" t="str">
            <v xml:space="preserve">UN    </v>
          </cell>
          <cell r="D5152" t="str">
            <v>AS</v>
          </cell>
          <cell r="E5152" t="str">
            <v>565,93</v>
          </cell>
        </row>
        <row r="5153">
          <cell r="A5153">
            <v>10416</v>
          </cell>
          <cell r="B5153" t="str">
            <v>VALVULA DE RETENCAO VERTICAL, DE BRONZE (PN-16), 1 1/2", 200 PSI, EXTREMIDADES COM ROSCA</v>
          </cell>
          <cell r="C5153" t="str">
            <v xml:space="preserve">UN    </v>
          </cell>
          <cell r="D5153" t="str">
            <v>AS</v>
          </cell>
          <cell r="E5153" t="str">
            <v>70,19</v>
          </cell>
        </row>
        <row r="5154">
          <cell r="A5154">
            <v>10419</v>
          </cell>
          <cell r="B5154" t="str">
            <v>VALVULA DE RETENCAO VERTICAL, DE BRONZE (PN-16), 1 1/4", 200 PSI, EXTREMIDADES COM ROSCA</v>
          </cell>
          <cell r="C5154" t="str">
            <v xml:space="preserve">UN    </v>
          </cell>
          <cell r="D5154" t="str">
            <v>AS</v>
          </cell>
          <cell r="E5154" t="str">
            <v>60,93</v>
          </cell>
        </row>
        <row r="5155">
          <cell r="A5155">
            <v>21092</v>
          </cell>
          <cell r="B5155" t="str">
            <v>VALVULA DE RETENCAO VERTICAL, DE BRONZE (PN-16), 1/2", 200 PSI, EXTREMIDADES COM ROSCA</v>
          </cell>
          <cell r="C5155" t="str">
            <v xml:space="preserve">UN    </v>
          </cell>
          <cell r="D5155" t="str">
            <v>AS</v>
          </cell>
          <cell r="E5155" t="str">
            <v>34,83</v>
          </cell>
        </row>
        <row r="5156">
          <cell r="A5156">
            <v>10418</v>
          </cell>
          <cell r="B5156" t="str">
            <v>VALVULA DE RETENCAO VERTICAL, DE BRONZE (PN-16), 1", 200 PSI, EXTREMIDADES COM ROSCA</v>
          </cell>
          <cell r="C5156" t="str">
            <v xml:space="preserve">UN    </v>
          </cell>
          <cell r="D5156" t="str">
            <v>AS</v>
          </cell>
          <cell r="E5156" t="str">
            <v>40,61</v>
          </cell>
        </row>
        <row r="5157">
          <cell r="A5157">
            <v>12657</v>
          </cell>
          <cell r="B5157" t="str">
            <v>VALVULA DE RETENCAO VERTICAL, DE BRONZE (PN-16), 2 1/2", 200 PSI, EXTREMIDADES COM ROSCA</v>
          </cell>
          <cell r="C5157" t="str">
            <v xml:space="preserve">UN    </v>
          </cell>
          <cell r="D5157" t="str">
            <v>AS</v>
          </cell>
          <cell r="E5157" t="str">
            <v>163,89</v>
          </cell>
        </row>
        <row r="5158">
          <cell r="A5158">
            <v>10417</v>
          </cell>
          <cell r="B5158" t="str">
            <v>VALVULA DE RETENCAO VERTICAL, DE BRONZE (PN-16), 2", 200 PSI, EXTREMIDADES COM ROSCA</v>
          </cell>
          <cell r="C5158" t="str">
            <v xml:space="preserve">UN    </v>
          </cell>
          <cell r="D5158" t="str">
            <v>AS</v>
          </cell>
          <cell r="E5158" t="str">
            <v>102,28</v>
          </cell>
        </row>
        <row r="5159">
          <cell r="A5159">
            <v>10413</v>
          </cell>
          <cell r="B5159" t="str">
            <v>VALVULA DE RETENCAO VERTICAL, DE BRONZE (PN-16), 3/4", 200 PSI, EXTREMIDADES COM ROSCA</v>
          </cell>
          <cell r="C5159" t="str">
            <v xml:space="preserve">UN    </v>
          </cell>
          <cell r="D5159" t="str">
            <v>AS</v>
          </cell>
          <cell r="E5159" t="str">
            <v>37,17</v>
          </cell>
        </row>
        <row r="5160">
          <cell r="A5160">
            <v>10414</v>
          </cell>
          <cell r="B5160" t="str">
            <v>VALVULA DE RETENCAO VERTICAL, DE BRONZE (PN-16), 3", 200 PSI, EXTREMIDADES COM ROSCA</v>
          </cell>
          <cell r="C5160" t="str">
            <v xml:space="preserve">UN    </v>
          </cell>
          <cell r="D5160" t="str">
            <v>AS</v>
          </cell>
          <cell r="E5160" t="str">
            <v>223,81</v>
          </cell>
        </row>
        <row r="5161">
          <cell r="A5161">
            <v>10415</v>
          </cell>
          <cell r="B5161" t="str">
            <v>VALVULA DE RETENCAO VERTICAL, DE BRONZE (PN-16), 4", 200 PSI, EXTREMIDADES COM ROSCA</v>
          </cell>
          <cell r="C5161" t="str">
            <v xml:space="preserve">UN    </v>
          </cell>
          <cell r="D5161" t="str">
            <v>AS</v>
          </cell>
          <cell r="E5161" t="str">
            <v>388,43</v>
          </cell>
        </row>
        <row r="5162">
          <cell r="A5162">
            <v>38643</v>
          </cell>
          <cell r="B5162" t="str">
            <v>VALVULA EM METAL CROMADO PARA LAVATORIO, 1 " SEM LADRAO</v>
          </cell>
          <cell r="C5162" t="str">
            <v xml:space="preserve">UN    </v>
          </cell>
          <cell r="D5162" t="str">
            <v>CR</v>
          </cell>
          <cell r="E5162" t="str">
            <v>45,66</v>
          </cell>
        </row>
        <row r="5163">
          <cell r="A5163">
            <v>6157</v>
          </cell>
          <cell r="B5163" t="str">
            <v>VALVULA EM METAL CROMADO PARA PIA AMERICANA 3.1/2 X 1.1/2 "</v>
          </cell>
          <cell r="C5163" t="str">
            <v xml:space="preserve">UN    </v>
          </cell>
          <cell r="D5163" t="str">
            <v>CR</v>
          </cell>
          <cell r="E5163" t="str">
            <v>62,38</v>
          </cell>
        </row>
        <row r="5164">
          <cell r="A5164">
            <v>37588</v>
          </cell>
          <cell r="B5164" t="str">
            <v>VALVULA EM METAL CROMADO PARA TANQUE, 1.1/2 " SEM LADRAO</v>
          </cell>
          <cell r="C5164" t="str">
            <v xml:space="preserve">UN    </v>
          </cell>
          <cell r="D5164" t="str">
            <v>CR</v>
          </cell>
          <cell r="E5164" t="str">
            <v>18,96</v>
          </cell>
        </row>
        <row r="5165">
          <cell r="A5165">
            <v>6152</v>
          </cell>
          <cell r="B5165" t="str">
            <v>VALVULA EM PLASTICO BRANCO COM SAIDA LISA PARA TANQUE 1.1/4 " X 1.1/2 "</v>
          </cell>
          <cell r="C5165" t="str">
            <v xml:space="preserve">UN    </v>
          </cell>
          <cell r="D5165" t="str">
            <v>CR</v>
          </cell>
          <cell r="E5165" t="str">
            <v>3,07</v>
          </cell>
        </row>
        <row r="5166">
          <cell r="A5166">
            <v>6158</v>
          </cell>
          <cell r="B5166" t="str">
            <v>VALVULA EM PLASTICO BRANCO PARA LAVATORIO 1 ", SEM UNHO, COM LADRAO</v>
          </cell>
          <cell r="C5166" t="str">
            <v xml:space="preserve">UN    </v>
          </cell>
          <cell r="D5166" t="str">
            <v>CR</v>
          </cell>
          <cell r="E5166" t="str">
            <v>3,70</v>
          </cell>
        </row>
        <row r="5167">
          <cell r="A5167">
            <v>6153</v>
          </cell>
          <cell r="B5167" t="str">
            <v>VALVULA EM PLASTICO BRANCO PARA TANQUE OU LAVATORIO 1 ", SEM UNHO E SEM LADRAO</v>
          </cell>
          <cell r="C5167" t="str">
            <v xml:space="preserve">UN    </v>
          </cell>
          <cell r="D5167" t="str">
            <v>CR</v>
          </cell>
          <cell r="E5167" t="str">
            <v>2,88</v>
          </cell>
        </row>
        <row r="5168">
          <cell r="A5168">
            <v>6156</v>
          </cell>
          <cell r="B5168" t="str">
            <v>VALVULA EM PLASTICO BRANCO PARA TANQUE 1.1/4 " X 1.1/2 ", SEM UNHO E SEM LADRAO</v>
          </cell>
          <cell r="C5168" t="str">
            <v xml:space="preserve">UN    </v>
          </cell>
          <cell r="D5168" t="str">
            <v>CR</v>
          </cell>
          <cell r="E5168" t="str">
            <v>3,65</v>
          </cell>
        </row>
        <row r="5169">
          <cell r="A5169">
            <v>6154</v>
          </cell>
          <cell r="B5169" t="str">
            <v>VALVULA EM PLASTICO CROMADO PARA LAVATORIO 1 ", SEM UNHO, COM LADRAO</v>
          </cell>
          <cell r="C5169" t="str">
            <v xml:space="preserve">UN    </v>
          </cell>
          <cell r="D5169" t="str">
            <v>CR</v>
          </cell>
          <cell r="E5169" t="str">
            <v>6,87</v>
          </cell>
        </row>
        <row r="5170">
          <cell r="A5170">
            <v>6155</v>
          </cell>
          <cell r="B5170" t="str">
            <v>VALVULA EM PLASTICO CROMADO TIPO AMERICANA PARA PIA DE COZINHA 3.1/2 " X 1.1/2 ", SEM ADAPTADOR</v>
          </cell>
          <cell r="C5170" t="str">
            <v xml:space="preserve">UN    </v>
          </cell>
          <cell r="D5170" t="str">
            <v>CR</v>
          </cell>
          <cell r="E5170" t="str">
            <v>14,24</v>
          </cell>
        </row>
        <row r="5171">
          <cell r="A5171">
            <v>43595</v>
          </cell>
          <cell r="B5171" t="str">
            <v>VARA FINA PARA CREMONA, EM FERRO ZINCADO BRANCO, COM DIAMETRO DE APROX 10 MM E COMPRIMENTO DE 1,20 M</v>
          </cell>
          <cell r="C5171" t="str">
            <v xml:space="preserve">UN    </v>
          </cell>
          <cell r="D5171" t="str">
            <v>CR</v>
          </cell>
          <cell r="E5171" t="str">
            <v>15,14</v>
          </cell>
        </row>
        <row r="5172">
          <cell r="A5172">
            <v>43596</v>
          </cell>
          <cell r="B5172" t="str">
            <v>VARA FINA PARA CREMONA, EM FERRO ZINCADO BRANCO, COM DIAMETRO DE APROX 10 MM E COMPRIMENTO DE 1,50 M</v>
          </cell>
          <cell r="C5172" t="str">
            <v xml:space="preserve">UN    </v>
          </cell>
          <cell r="D5172" t="str">
            <v>CR</v>
          </cell>
          <cell r="E5172" t="str">
            <v>17,50</v>
          </cell>
        </row>
        <row r="5173">
          <cell r="A5173">
            <v>38108</v>
          </cell>
          <cell r="B5173" t="str">
            <v>VARIADOR DE LUMINOSIDADE ROTATIVO (DIMMER) 127 V, 300 W (APENAS MODULO)</v>
          </cell>
          <cell r="C5173" t="str">
            <v xml:space="preserve">UN    </v>
          </cell>
          <cell r="D5173" t="str">
            <v>CR</v>
          </cell>
          <cell r="E5173" t="str">
            <v>46,35</v>
          </cell>
        </row>
        <row r="5174">
          <cell r="A5174">
            <v>38087</v>
          </cell>
          <cell r="B5174" t="str">
            <v>VARIADOR DE LUMINOSIDADE ROTATIVO (DIMMER) 127V, 300W, CONJUNTO MONTADO PARA EMBUTIR 4" X 2" (PLACA + SUPORTE + MODULO)</v>
          </cell>
          <cell r="C5174" t="str">
            <v xml:space="preserve">UN    </v>
          </cell>
          <cell r="D5174" t="str">
            <v>CR</v>
          </cell>
          <cell r="E5174" t="str">
            <v>59,61</v>
          </cell>
        </row>
        <row r="5175">
          <cell r="A5175">
            <v>38109</v>
          </cell>
          <cell r="B5175" t="str">
            <v>VARIADOR DE LUMINOSIDADE ROTATIVO (DIMMER) 220 V, 600 W (APENAS MODULO)</v>
          </cell>
          <cell r="C5175" t="str">
            <v xml:space="preserve">UN    </v>
          </cell>
          <cell r="D5175" t="str">
            <v>CR</v>
          </cell>
          <cell r="E5175" t="str">
            <v>74,08</v>
          </cell>
        </row>
        <row r="5176">
          <cell r="A5176">
            <v>38088</v>
          </cell>
          <cell r="B5176" t="str">
            <v>VARIADOR DE LUMINOSIDADE ROTATIVO (DIMMER) 220V, 600W, CONJUNTO MONTADO PARA EMBUTIR 4" X 2" (PLACA + SUPORTE + MODULO)</v>
          </cell>
          <cell r="C5176" t="str">
            <v xml:space="preserve">UN    </v>
          </cell>
          <cell r="D5176" t="str">
            <v>CR</v>
          </cell>
          <cell r="E5176" t="str">
            <v>77,89</v>
          </cell>
        </row>
        <row r="5177">
          <cell r="A5177">
            <v>38110</v>
          </cell>
          <cell r="B5177" t="str">
            <v>VARIADOR DE VELOCIDADE PARA VENTILADOR 127 V, 150 W (APENAS MODULO)</v>
          </cell>
          <cell r="C5177" t="str">
            <v xml:space="preserve">UN    </v>
          </cell>
          <cell r="D5177" t="str">
            <v>CR</v>
          </cell>
          <cell r="E5177" t="str">
            <v>28,49</v>
          </cell>
        </row>
        <row r="5178">
          <cell r="A5178">
            <v>38089</v>
          </cell>
          <cell r="B5178" t="str">
            <v>VARIADOR DE VELOCIDADE PARA VENTILADOR 127V, 150W + 2 INTERRUPTORES PARALELOS, PARA REVERSAO E LAMPADA, CONJUNTO MONTADO PARA EMBUTIR 4" X 2" (PLACA + SUPORTE + MODULOS)</v>
          </cell>
          <cell r="C5178" t="str">
            <v xml:space="preserve">UN    </v>
          </cell>
          <cell r="D5178" t="str">
            <v>CR</v>
          </cell>
          <cell r="E5178" t="str">
            <v>49,65</v>
          </cell>
        </row>
        <row r="5179">
          <cell r="A5179">
            <v>38111</v>
          </cell>
          <cell r="B5179" t="str">
            <v>VARIADOR DE VELOCIDADE PARA VENTILADOR 220 V, 250 W (APENAS MODULO)</v>
          </cell>
          <cell r="C5179" t="str">
            <v xml:space="preserve">UN    </v>
          </cell>
          <cell r="D5179" t="str">
            <v>CR</v>
          </cell>
          <cell r="E5179" t="str">
            <v>31,87</v>
          </cell>
        </row>
        <row r="5180">
          <cell r="A5180">
            <v>38090</v>
          </cell>
          <cell r="B5180" t="str">
            <v>VARIADOR DE VELOCIDADE PARA VENTILADOR 220V, 250W + 2 INTERRUPTORES PARALELOS, PARA REVERSAO E LAMPADA, CONJUNTO MONTADO PARA EMBUTIR 4" X 2" (PLACA + SUPORTE + MODULOS)</v>
          </cell>
          <cell r="C5180" t="str">
            <v xml:space="preserve">UN    </v>
          </cell>
          <cell r="D5180" t="str">
            <v>CR</v>
          </cell>
          <cell r="E5180" t="str">
            <v>51,32</v>
          </cell>
        </row>
        <row r="5181">
          <cell r="A5181">
            <v>11786</v>
          </cell>
          <cell r="B5181" t="str">
            <v>VASO SANITARIO SIFONADO INFANTIL LOUCA BRANCA</v>
          </cell>
          <cell r="C5181" t="str">
            <v xml:space="preserve">UN    </v>
          </cell>
          <cell r="D5181" t="str">
            <v>CR</v>
          </cell>
          <cell r="E5181" t="str">
            <v>292,58</v>
          </cell>
        </row>
        <row r="5182">
          <cell r="A5182">
            <v>13726</v>
          </cell>
          <cell r="B5182" t="str">
            <v>VASSOURA MECANICA REBOCAVEL COM ESCOVA CILINDRICA LARGURA UTIL DE VARRIMENTO = 2,44M</v>
          </cell>
          <cell r="C5182" t="str">
            <v xml:space="preserve">UN    </v>
          </cell>
          <cell r="D5182" t="str">
            <v>AS</v>
          </cell>
          <cell r="E5182" t="str">
            <v>45.969,38</v>
          </cell>
        </row>
        <row r="5183">
          <cell r="A5183">
            <v>38400</v>
          </cell>
          <cell r="B5183" t="str">
            <v>VASSOURA 40 CM COM CABO</v>
          </cell>
          <cell r="C5183" t="str">
            <v xml:space="preserve">UN    </v>
          </cell>
          <cell r="D5183" t="str">
            <v>CR</v>
          </cell>
          <cell r="E5183" t="str">
            <v>19,22</v>
          </cell>
        </row>
        <row r="5184">
          <cell r="A5184">
            <v>12627</v>
          </cell>
          <cell r="B5184" t="str">
            <v>VEDACAO DE CALHA, EM BORRACHA COR PRETA, MEDIDA ENTRE 119 E 170 MM, PARA DRENAGEM PLUVIAL PREDIAL</v>
          </cell>
          <cell r="C5184" t="str">
            <v xml:space="preserve">UN    </v>
          </cell>
          <cell r="D5184" t="str">
            <v>AS</v>
          </cell>
          <cell r="E5184" t="str">
            <v>0,43</v>
          </cell>
        </row>
        <row r="5185">
          <cell r="A5185">
            <v>6138</v>
          </cell>
          <cell r="B5185" t="str">
            <v>VEDACAO PVC, 100 MM, PARA SAIDA VASO SANITARIO</v>
          </cell>
          <cell r="C5185" t="str">
            <v xml:space="preserve">UN    </v>
          </cell>
          <cell r="D5185" t="str">
            <v>CR</v>
          </cell>
          <cell r="E5185" t="str">
            <v>2,17</v>
          </cell>
        </row>
        <row r="5186">
          <cell r="A5186">
            <v>39996</v>
          </cell>
          <cell r="B5186" t="str">
            <v>VERGALHAO ZINCADO ROSCA TOTAL, 1/4 " (6,3 MM)</v>
          </cell>
          <cell r="C5186" t="str">
            <v xml:space="preserve">M     </v>
          </cell>
          <cell r="D5186" t="str">
            <v>AS</v>
          </cell>
          <cell r="E5186" t="str">
            <v>3,30</v>
          </cell>
        </row>
        <row r="5187">
          <cell r="A5187">
            <v>10478</v>
          </cell>
          <cell r="B5187" t="str">
            <v>VERNIZ POLIURETANO BRILHANTE PARA MADEIRA, COM FILTRO SOLAR, USO INTERNO E EXTERNO</v>
          </cell>
          <cell r="C5187" t="str">
            <v xml:space="preserve">L     </v>
          </cell>
          <cell r="D5187" t="str">
            <v>CR</v>
          </cell>
          <cell r="E5187" t="str">
            <v>33,37</v>
          </cell>
        </row>
        <row r="5188">
          <cell r="A5188">
            <v>10475</v>
          </cell>
          <cell r="B5188" t="str">
            <v>VERNIZ SINTETICO BRILHANTE PARA MADEIRA TIPO COPAL, USO INTERNO</v>
          </cell>
          <cell r="C5188" t="str">
            <v xml:space="preserve">L     </v>
          </cell>
          <cell r="D5188" t="str">
            <v>CR</v>
          </cell>
          <cell r="E5188" t="str">
            <v>29,36</v>
          </cell>
        </row>
        <row r="5189">
          <cell r="A5189">
            <v>10481</v>
          </cell>
          <cell r="B5189" t="str">
            <v>VERNIZ SINTETICO BRILHANTE PARA MADEIRA, COM FILTRO SOLAR, USO INTERNO E EXTERNO (BASE SOLVENTE)</v>
          </cell>
          <cell r="C5189" t="str">
            <v xml:space="preserve">L     </v>
          </cell>
          <cell r="D5189" t="str">
            <v>CR</v>
          </cell>
          <cell r="E5189" t="str">
            <v>32,02</v>
          </cell>
        </row>
        <row r="5190">
          <cell r="A5190">
            <v>4031</v>
          </cell>
          <cell r="B5190" t="str">
            <v>VEU DE VIDRO/VEU DE SUPERFICIE 30 A 35 G/M2</v>
          </cell>
          <cell r="C5190" t="str">
            <v xml:space="preserve">M2    </v>
          </cell>
          <cell r="D5190" t="str">
            <v>AS</v>
          </cell>
          <cell r="E5190" t="str">
            <v>21,70</v>
          </cell>
        </row>
        <row r="5191">
          <cell r="A5191">
            <v>4030</v>
          </cell>
          <cell r="B5191" t="str">
            <v>VEU POLIESTER</v>
          </cell>
          <cell r="C5191" t="str">
            <v xml:space="preserve">M2    </v>
          </cell>
          <cell r="D5191" t="str">
            <v>AS</v>
          </cell>
          <cell r="E5191" t="str">
            <v>4,61</v>
          </cell>
        </row>
        <row r="5192">
          <cell r="A5192">
            <v>39399</v>
          </cell>
          <cell r="B5192" t="str">
            <v>VIBRADOR DE IMERSAO, COM PONTEIRA DE *35* MM, MANGOTE DE 5 M, SEM MOTOR</v>
          </cell>
          <cell r="C5192" t="str">
            <v xml:space="preserve">UN    </v>
          </cell>
          <cell r="D5192" t="str">
            <v>AS</v>
          </cell>
          <cell r="E5192" t="str">
            <v>1.256,10</v>
          </cell>
        </row>
        <row r="5193">
          <cell r="A5193">
            <v>39400</v>
          </cell>
          <cell r="B5193" t="str">
            <v>VIBRADOR DE IMERSAO, COM PONTEIRA DE *45* MM, MANGOTE DE 5 M, SEM MOTOR.</v>
          </cell>
          <cell r="C5193" t="str">
            <v xml:space="preserve">UN    </v>
          </cell>
          <cell r="D5193" t="str">
            <v>AS</v>
          </cell>
          <cell r="E5193" t="str">
            <v>1.365,33</v>
          </cell>
        </row>
        <row r="5194">
          <cell r="A5194">
            <v>39401</v>
          </cell>
          <cell r="B5194" t="str">
            <v>VIBRADOR DE IMERSAO, COM PONTEIRA DE *60* MM, MANGOTE DE 5 M, SEM MOTOR.</v>
          </cell>
          <cell r="C5194" t="str">
            <v xml:space="preserve">UN    </v>
          </cell>
          <cell r="D5194" t="str">
            <v>AS</v>
          </cell>
          <cell r="E5194" t="str">
            <v>1.531,57</v>
          </cell>
        </row>
        <row r="5195">
          <cell r="A5195">
            <v>11652</v>
          </cell>
          <cell r="B5195" t="str">
            <v>VIBRADOR DE IMERSAO, DIAMETRO DA PONTEIRA DE *35* MM, COM MOTOR 4 TEMPOS A GASOLINA DE 5,5 HP (5,5 CV)</v>
          </cell>
          <cell r="C5195" t="str">
            <v xml:space="preserve">UN    </v>
          </cell>
          <cell r="D5195" t="str">
            <v>AS</v>
          </cell>
          <cell r="E5195" t="str">
            <v>3.295,00</v>
          </cell>
        </row>
        <row r="5196">
          <cell r="A5196">
            <v>13896</v>
          </cell>
          <cell r="B5196" t="str">
            <v>VIBRADOR DE IMERSAO, DIAMETRO DA PONTEIRA DE *45* MM, COM MOTOR ELETRICO TRIFASICO DE 2 HP (2 CV)</v>
          </cell>
          <cell r="C5196" t="str">
            <v xml:space="preserve">UN    </v>
          </cell>
          <cell r="D5196" t="str">
            <v>AS</v>
          </cell>
          <cell r="E5196" t="str">
            <v>2.955,90</v>
          </cell>
        </row>
        <row r="5197">
          <cell r="A5197">
            <v>13475</v>
          </cell>
          <cell r="B5197" t="str">
            <v>VIBRADOR DE IMERSAO, DIAMETRO DA PONTEIRA DE *45* MM, COM MOTOR 4 TEMPOS A GASOLINA DE 5,5 HP (5,5 CV)</v>
          </cell>
          <cell r="C5197" t="str">
            <v xml:space="preserve">UN    </v>
          </cell>
          <cell r="D5197" t="str">
            <v>AS</v>
          </cell>
          <cell r="E5197" t="str">
            <v>3.600,64</v>
          </cell>
        </row>
        <row r="5198">
          <cell r="A5198">
            <v>25971</v>
          </cell>
          <cell r="B5198" t="str">
            <v>VIBROACABADORA DE ASFALTO SOBRE ESTEIRAS, LARG. PAVIM. MAX. 8,00 M, POT. 100 KW/ 134 HP, CAP. 600 T/ H</v>
          </cell>
          <cell r="C5198" t="str">
            <v xml:space="preserve">UN    </v>
          </cell>
          <cell r="D5198" t="str">
            <v>AS</v>
          </cell>
          <cell r="E5198" t="str">
            <v>2.919.833,70</v>
          </cell>
        </row>
        <row r="5199">
          <cell r="A5199">
            <v>25970</v>
          </cell>
          <cell r="B5199" t="str">
            <v>VIBROACABADORA DE ASFALTO SOBRE ESTEIRAS, LARG. PAVIM. 2,13 M A 4,55 M, POT. 74 KW/ 100 HP, CAP. 400 T/ H</v>
          </cell>
          <cell r="C5199" t="str">
            <v xml:space="preserve">UN    </v>
          </cell>
          <cell r="D5199" t="str">
            <v>AS</v>
          </cell>
          <cell r="E5199" t="str">
            <v>1.229.216,10</v>
          </cell>
        </row>
        <row r="5200">
          <cell r="A5200">
            <v>13476</v>
          </cell>
          <cell r="B5200" t="str">
            <v>VIBROACABADORA DE ASFALTO SOBRE ESTEIRAS, LARG. PAVIM. 2,60 M A 5,75 M, POT. 110 HP, CAP. 450 T/ H</v>
          </cell>
          <cell r="C5200" t="str">
            <v xml:space="preserve">UN    </v>
          </cell>
          <cell r="D5200" t="str">
            <v>AS</v>
          </cell>
          <cell r="E5200" t="str">
            <v>1.238.123,55</v>
          </cell>
        </row>
        <row r="5201">
          <cell r="A5201">
            <v>10488</v>
          </cell>
          <cell r="B5201" t="str">
            <v>VIBROACABADORA DE ASFALTO SOBRE ESTEIRAS, LARG. PAVIMENT. 1,90 A 5,3 M, POT. 78 KW/105 HP, CAP. 450 T/H</v>
          </cell>
          <cell r="C5201" t="str">
            <v xml:space="preserve">UN    </v>
          </cell>
          <cell r="D5201" t="str">
            <v>AS</v>
          </cell>
          <cell r="E5201" t="str">
            <v>1.500.000,00</v>
          </cell>
        </row>
        <row r="5202">
          <cell r="A5202">
            <v>13606</v>
          </cell>
          <cell r="B5202" t="str">
            <v>VIBROACABADORA DE ASFALTO SOBRE RODAS, LARGURA DE PAVIMENTACAO DE 1,70 A 4,20 M, POTENCIA 78 KW/105 HP, CAPACIDADE 300 T/H</v>
          </cell>
          <cell r="C5202" t="str">
            <v xml:space="preserve">UN    </v>
          </cell>
          <cell r="D5202" t="str">
            <v>AS</v>
          </cell>
          <cell r="E5202" t="str">
            <v>1.328.978,55</v>
          </cell>
        </row>
        <row r="5203">
          <cell r="A5203">
            <v>10489</v>
          </cell>
          <cell r="B5203" t="str">
            <v>VIDRACEIRO</v>
          </cell>
          <cell r="C5203" t="str">
            <v xml:space="preserve">H     </v>
          </cell>
          <cell r="D5203" t="str">
            <v>CR</v>
          </cell>
          <cell r="E5203" t="str">
            <v>10,30</v>
          </cell>
        </row>
        <row r="5204">
          <cell r="A5204">
            <v>41073</v>
          </cell>
          <cell r="B5204" t="str">
            <v>VIDRACEIRO (MENSALISTA)</v>
          </cell>
          <cell r="C5204" t="str">
            <v xml:space="preserve">MES   </v>
          </cell>
          <cell r="D5204" t="str">
            <v>CR</v>
          </cell>
          <cell r="E5204" t="str">
            <v>1.815,03</v>
          </cell>
        </row>
        <row r="5205">
          <cell r="A5205">
            <v>34391</v>
          </cell>
          <cell r="B5205" t="str">
            <v>VIDRO COMUM LAMINADO LISO INCOLOR DUPLO, ESPESSURA TOTAL 8 MM (CADA CAMADA DE 4 MM) - COLOCADO</v>
          </cell>
          <cell r="C5205" t="str">
            <v xml:space="preserve">M2    </v>
          </cell>
          <cell r="D5205" t="str">
            <v>CR</v>
          </cell>
          <cell r="E5205" t="str">
            <v>606,30</v>
          </cell>
        </row>
        <row r="5206">
          <cell r="A5206">
            <v>10496</v>
          </cell>
          <cell r="B5206" t="str">
            <v>VIDRO COMUM LAMINADO, LISO, INCOLOR, DUPLO, ESPESSURA TOTAL 6 MM (CADA CAMADA E= 3 MM) - COLOCADO</v>
          </cell>
          <cell r="C5206" t="str">
            <v xml:space="preserve">M2    </v>
          </cell>
          <cell r="D5206" t="str">
            <v>CR</v>
          </cell>
          <cell r="E5206" t="str">
            <v>527,77</v>
          </cell>
        </row>
        <row r="5207">
          <cell r="A5207">
            <v>10497</v>
          </cell>
          <cell r="B5207" t="str">
            <v>VIDRO COMUM LAMINADO, LISO, INCOLOR, TRIPLO, ESPESSURA TOTAL 12 MM (CADA CAMADA E=  4 MM) - COLOCADO</v>
          </cell>
          <cell r="C5207" t="str">
            <v xml:space="preserve">M2    </v>
          </cell>
          <cell r="D5207" t="str">
            <v>CR</v>
          </cell>
          <cell r="E5207" t="str">
            <v>1.372,22</v>
          </cell>
        </row>
        <row r="5208">
          <cell r="A5208">
            <v>10504</v>
          </cell>
          <cell r="B5208" t="str">
            <v>VIDRO COMUM LAMINADO, LISO, INCOLOR, TRIPLO, ESPESSURA TOTAL 15 MM (CADA CAMADA E = 5 MM) - COLOCADO</v>
          </cell>
          <cell r="C5208" t="str">
            <v xml:space="preserve">M2    </v>
          </cell>
          <cell r="D5208" t="str">
            <v>CR</v>
          </cell>
          <cell r="E5208" t="str">
            <v>1.604,44</v>
          </cell>
        </row>
        <row r="5209">
          <cell r="A5209">
            <v>34390</v>
          </cell>
          <cell r="B5209" t="str">
            <v>VIDRO CRISTAL COLORIDO, 10 MM, PINTADO NA COR BRANCA</v>
          </cell>
          <cell r="C5209" t="str">
            <v xml:space="preserve">M2    </v>
          </cell>
          <cell r="D5209" t="str">
            <v>CR</v>
          </cell>
          <cell r="E5209" t="str">
            <v>472,88</v>
          </cell>
        </row>
        <row r="5210">
          <cell r="A5210">
            <v>34389</v>
          </cell>
          <cell r="B5210" t="str">
            <v>VIDRO CRISTAL COLORIDO, 4 MM, PINTADO NA COR BRANCA</v>
          </cell>
          <cell r="C5210" t="str">
            <v xml:space="preserve">M2    </v>
          </cell>
          <cell r="D5210" t="str">
            <v>CR</v>
          </cell>
          <cell r="E5210" t="str">
            <v>147,77</v>
          </cell>
        </row>
        <row r="5211">
          <cell r="A5211">
            <v>34388</v>
          </cell>
          <cell r="B5211" t="str">
            <v>VIDRO CRISTAL COLORIDO, 6 MM, PINTADO NA COR BRANCA</v>
          </cell>
          <cell r="C5211" t="str">
            <v xml:space="preserve">M2    </v>
          </cell>
          <cell r="D5211" t="str">
            <v>CR</v>
          </cell>
          <cell r="E5211" t="str">
            <v>210,02</v>
          </cell>
        </row>
        <row r="5212">
          <cell r="A5212">
            <v>34387</v>
          </cell>
          <cell r="B5212" t="str">
            <v>VIDRO CRISTAL COLORIDO, 8 MM, PINTADO NA COR BRANCA</v>
          </cell>
          <cell r="C5212" t="str">
            <v xml:space="preserve">M2    </v>
          </cell>
          <cell r="D5212" t="str">
            <v>CR</v>
          </cell>
          <cell r="E5212" t="str">
            <v>340,94</v>
          </cell>
        </row>
        <row r="5213">
          <cell r="A5213">
            <v>11188</v>
          </cell>
          <cell r="B5213" t="str">
            <v>VIDRO LISO FUME E = 4MM - SEM COLOCACAO</v>
          </cell>
          <cell r="C5213" t="str">
            <v xml:space="preserve">M2    </v>
          </cell>
          <cell r="D5213" t="str">
            <v>CR</v>
          </cell>
          <cell r="E5213" t="str">
            <v>168,88</v>
          </cell>
        </row>
        <row r="5214">
          <cell r="A5214">
            <v>11189</v>
          </cell>
          <cell r="B5214" t="str">
            <v>VIDRO LISO FUME E = 6MM - SEM COLOCACAO</v>
          </cell>
          <cell r="C5214" t="str">
            <v xml:space="preserve">M2    </v>
          </cell>
          <cell r="D5214" t="str">
            <v>CR</v>
          </cell>
          <cell r="E5214" t="str">
            <v>253,33</v>
          </cell>
        </row>
        <row r="5215">
          <cell r="A5215">
            <v>21107</v>
          </cell>
          <cell r="B5215" t="str">
            <v>VIDRO LISO FUME, E = 5 MM - SEM COLOCACAO</v>
          </cell>
          <cell r="C5215" t="str">
            <v xml:space="preserve">M2    </v>
          </cell>
          <cell r="D5215" t="str">
            <v>CR</v>
          </cell>
          <cell r="E5215" t="str">
            <v>182,30</v>
          </cell>
        </row>
        <row r="5216">
          <cell r="A5216">
            <v>34386</v>
          </cell>
          <cell r="B5216" t="str">
            <v>VIDRO LISO INCOLOR 10 MM - SEM COLOCACAO</v>
          </cell>
          <cell r="C5216" t="str">
            <v xml:space="preserve">M2    </v>
          </cell>
          <cell r="D5216" t="str">
            <v>CR</v>
          </cell>
          <cell r="E5216" t="str">
            <v>316,66</v>
          </cell>
        </row>
        <row r="5217">
          <cell r="A5217">
            <v>10490</v>
          </cell>
          <cell r="B5217" t="str">
            <v>VIDRO LISO INCOLOR 2 A 3 MM - SEM COLOCACAO</v>
          </cell>
          <cell r="C5217" t="str">
            <v xml:space="preserve">M2    </v>
          </cell>
          <cell r="D5217" t="str">
            <v xml:space="preserve">C </v>
          </cell>
          <cell r="E5217" t="str">
            <v>95,00</v>
          </cell>
        </row>
        <row r="5218">
          <cell r="A5218">
            <v>10492</v>
          </cell>
          <cell r="B5218" t="str">
            <v>VIDRO LISO INCOLOR 4MM - SEM COLOCACAO</v>
          </cell>
          <cell r="C5218" t="str">
            <v xml:space="preserve">M2    </v>
          </cell>
          <cell r="D5218" t="str">
            <v>CR</v>
          </cell>
          <cell r="E5218" t="str">
            <v>126,66</v>
          </cell>
        </row>
        <row r="5219">
          <cell r="A5219">
            <v>10493</v>
          </cell>
          <cell r="B5219" t="str">
            <v>VIDRO LISO INCOLOR 5MM - SEM COLOCACAO</v>
          </cell>
          <cell r="C5219" t="str">
            <v xml:space="preserve">M2    </v>
          </cell>
          <cell r="D5219" t="str">
            <v>CR</v>
          </cell>
          <cell r="E5219" t="str">
            <v>147,77</v>
          </cell>
        </row>
        <row r="5220">
          <cell r="A5220">
            <v>10491</v>
          </cell>
          <cell r="B5220" t="str">
            <v>VIDRO LISO INCOLOR 6 MM - SEM COLOCACAO</v>
          </cell>
          <cell r="C5220" t="str">
            <v xml:space="preserve">M2    </v>
          </cell>
          <cell r="D5220" t="str">
            <v>CR</v>
          </cell>
          <cell r="E5220" t="str">
            <v>179,44</v>
          </cell>
        </row>
        <row r="5221">
          <cell r="A5221">
            <v>34385</v>
          </cell>
          <cell r="B5221" t="str">
            <v>VIDRO LISO INCOLOR 8MM  -  SEM COLOCACAO</v>
          </cell>
          <cell r="C5221" t="str">
            <v xml:space="preserve">M2    </v>
          </cell>
          <cell r="D5221" t="str">
            <v>CR</v>
          </cell>
          <cell r="E5221" t="str">
            <v>261,77</v>
          </cell>
        </row>
        <row r="5222">
          <cell r="A5222">
            <v>10499</v>
          </cell>
          <cell r="B5222" t="str">
            <v>VIDRO MARTELADO OU CANELADO, 4 MM - SEM COLOCACAO</v>
          </cell>
          <cell r="C5222" t="str">
            <v xml:space="preserve">M2    </v>
          </cell>
          <cell r="D5222" t="str">
            <v>CR</v>
          </cell>
          <cell r="E5222" t="str">
            <v>105,55</v>
          </cell>
        </row>
        <row r="5223">
          <cell r="A5223">
            <v>34384</v>
          </cell>
          <cell r="B5223" t="str">
            <v>VIDRO PLANO ARAMADO E = 6 MM - SEM COLOCACAO</v>
          </cell>
          <cell r="C5223" t="str">
            <v xml:space="preserve">M2    </v>
          </cell>
          <cell r="D5223" t="str">
            <v>CR</v>
          </cell>
          <cell r="E5223" t="str">
            <v>316,66</v>
          </cell>
        </row>
        <row r="5224">
          <cell r="A5224">
            <v>11185</v>
          </cell>
          <cell r="B5224" t="str">
            <v>VIDRO PLANO ARMADO E = 7MM - SEM COLOCACAO</v>
          </cell>
          <cell r="C5224" t="str">
            <v xml:space="preserve">M2    </v>
          </cell>
          <cell r="D5224" t="str">
            <v>CR</v>
          </cell>
          <cell r="E5224" t="str">
            <v>327,22</v>
          </cell>
        </row>
        <row r="5225">
          <cell r="A5225">
            <v>10507</v>
          </cell>
          <cell r="B5225" t="str">
            <v>VIDRO TEMPERADO INCOLOR E = 10 MM, SEM COLOCACAO</v>
          </cell>
          <cell r="C5225" t="str">
            <v xml:space="preserve">M2    </v>
          </cell>
          <cell r="D5225" t="str">
            <v>CR</v>
          </cell>
          <cell r="E5225" t="str">
            <v>307,87</v>
          </cell>
        </row>
        <row r="5226">
          <cell r="A5226">
            <v>10505</v>
          </cell>
          <cell r="B5226" t="str">
            <v>VIDRO TEMPERADO INCOLOR E = 6 MM, SEM COLOCACAO</v>
          </cell>
          <cell r="C5226" t="str">
            <v xml:space="preserve">M2    </v>
          </cell>
          <cell r="D5226" t="str">
            <v>CR</v>
          </cell>
          <cell r="E5226" t="str">
            <v>181,67</v>
          </cell>
        </row>
        <row r="5227">
          <cell r="A5227">
            <v>10506</v>
          </cell>
          <cell r="B5227" t="str">
            <v>VIDRO TEMPERADO INCOLOR E = 8 MM, SEM COLOCACAO</v>
          </cell>
          <cell r="C5227" t="str">
            <v xml:space="preserve">M2    </v>
          </cell>
          <cell r="D5227" t="str">
            <v>CR</v>
          </cell>
          <cell r="E5227" t="str">
            <v>237,15</v>
          </cell>
        </row>
        <row r="5228">
          <cell r="A5228">
            <v>5031</v>
          </cell>
          <cell r="B5228" t="str">
            <v>VIDRO TEMPERADO INCOLOR PARA PORTA DE ABRIR, E = 10 MM (SEM FERRAGENS E SEM COLOCACAO)</v>
          </cell>
          <cell r="C5228" t="str">
            <v xml:space="preserve">M2    </v>
          </cell>
          <cell r="D5228" t="str">
            <v xml:space="preserve">C </v>
          </cell>
          <cell r="E5228" t="str">
            <v>333,00</v>
          </cell>
        </row>
        <row r="5229">
          <cell r="A5229">
            <v>10502</v>
          </cell>
          <cell r="B5229" t="str">
            <v>VIDRO TEMPERADO VERDE E = 10 MM, SEM COLOCACAO</v>
          </cell>
          <cell r="C5229" t="str">
            <v xml:space="preserve">M2    </v>
          </cell>
          <cell r="D5229" t="str">
            <v>CR</v>
          </cell>
          <cell r="E5229" t="str">
            <v>388,02</v>
          </cell>
        </row>
        <row r="5230">
          <cell r="A5230">
            <v>10501</v>
          </cell>
          <cell r="B5230" t="str">
            <v>VIDRO TEMPERADO VERDE E = 6 MM, SEM COLOCACAO</v>
          </cell>
          <cell r="C5230" t="str">
            <v xml:space="preserve">M2    </v>
          </cell>
          <cell r="D5230" t="str">
            <v>CR</v>
          </cell>
          <cell r="E5230" t="str">
            <v>219,22</v>
          </cell>
        </row>
        <row r="5231">
          <cell r="A5231">
            <v>10503</v>
          </cell>
          <cell r="B5231" t="str">
            <v>VIDRO TEMPERADO VERDE E = 8 MM, SEM COLOCACAO</v>
          </cell>
          <cell r="C5231" t="str">
            <v xml:space="preserve">M2    </v>
          </cell>
          <cell r="D5231" t="str">
            <v>CR</v>
          </cell>
          <cell r="E5231" t="str">
            <v>296,17</v>
          </cell>
        </row>
        <row r="5232">
          <cell r="A5232">
            <v>4500</v>
          </cell>
          <cell r="B5232" t="str">
            <v>VIGA *7,5 X 10* CM EM PINUS, MISTA OU EQUIVALENTE DA REGIAO - BRUTA</v>
          </cell>
          <cell r="C5232" t="str">
            <v xml:space="preserve">M     </v>
          </cell>
          <cell r="D5232" t="str">
            <v>CR</v>
          </cell>
          <cell r="E5232" t="str">
            <v>8,94</v>
          </cell>
        </row>
        <row r="5233">
          <cell r="A5233">
            <v>4448</v>
          </cell>
          <cell r="B5233" t="str">
            <v>VIGA *7,5 X 15 CM EM PINUS, MISTA OU EQUIVALENTE DA REGIAO - BRUTA</v>
          </cell>
          <cell r="C5233" t="str">
            <v xml:space="preserve">M     </v>
          </cell>
          <cell r="D5233" t="str">
            <v>CR</v>
          </cell>
          <cell r="E5233" t="str">
            <v>12,28</v>
          </cell>
        </row>
        <row r="5234">
          <cell r="A5234">
            <v>20213</v>
          </cell>
          <cell r="B5234" t="str">
            <v>VIGA APARELHADA  *6 X 12* CM, EM MACARANDUBA, ANGELIM OU EQUIVALENTE DA REGIAO</v>
          </cell>
          <cell r="C5234" t="str">
            <v xml:space="preserve">M     </v>
          </cell>
          <cell r="D5234" t="str">
            <v>CR</v>
          </cell>
          <cell r="E5234" t="str">
            <v>16,77</v>
          </cell>
        </row>
        <row r="5235">
          <cell r="A5235">
            <v>20211</v>
          </cell>
          <cell r="B5235" t="str">
            <v>VIGA APARELHADA *6 X 16* CM, EM MACARANDUBA, ANGELIM OU EQUIVALENTE DA REGIAO</v>
          </cell>
          <cell r="C5235" t="str">
            <v xml:space="preserve">M     </v>
          </cell>
          <cell r="D5235" t="str">
            <v>CR</v>
          </cell>
          <cell r="E5235" t="str">
            <v>22,21</v>
          </cell>
        </row>
        <row r="5236">
          <cell r="A5236">
            <v>40270</v>
          </cell>
          <cell r="B5236" t="str">
            <v>VIGA DE ESCORAMAENTO H20, DE MADEIRA, PESO DE 5,00 A 5,20 KG/M, COM EXTREMIDADES PLASTICAS</v>
          </cell>
          <cell r="C5236" t="str">
            <v xml:space="preserve">M     </v>
          </cell>
          <cell r="D5236" t="str">
            <v>AS</v>
          </cell>
          <cell r="E5236" t="str">
            <v>69,08</v>
          </cell>
        </row>
        <row r="5237">
          <cell r="A5237">
            <v>4425</v>
          </cell>
          <cell r="B5237" t="str">
            <v>VIGA NAO APARELHADA  *6 X 12* CM, EM MACARANDUBA, ANGELIM OU EQUIVALENTE DA REGIAO - BRUTA</v>
          </cell>
          <cell r="C5237" t="str">
            <v xml:space="preserve">M     </v>
          </cell>
          <cell r="D5237" t="str">
            <v>CR</v>
          </cell>
          <cell r="E5237" t="str">
            <v>18,36</v>
          </cell>
        </row>
        <row r="5238">
          <cell r="A5238">
            <v>4472</v>
          </cell>
          <cell r="B5238" t="str">
            <v>VIGA NAO APARELHADA *6 X 16* CM, EM MACARANDUBA, ANGELIM OU EQUIVALENTE DA REGIAO -  BRUTA</v>
          </cell>
          <cell r="C5238" t="str">
            <v xml:space="preserve">M     </v>
          </cell>
          <cell r="D5238" t="str">
            <v>CR</v>
          </cell>
          <cell r="E5238" t="str">
            <v>22,93</v>
          </cell>
        </row>
        <row r="5239">
          <cell r="A5239">
            <v>35272</v>
          </cell>
          <cell r="B5239" t="str">
            <v>VIGA NAO APARELHADA *6 X 20* CM, EM MACARANDUBA, ANGELIM OU EQUIVALENTE DA REGIAO - BRUTA</v>
          </cell>
          <cell r="C5239" t="str">
            <v xml:space="preserve">M     </v>
          </cell>
          <cell r="D5239" t="str">
            <v>CR</v>
          </cell>
          <cell r="E5239" t="str">
            <v>33,15</v>
          </cell>
        </row>
        <row r="5240">
          <cell r="A5240">
            <v>4481</v>
          </cell>
          <cell r="B5240" t="str">
            <v>VIGA NAO APARELHADA *8 X 16* CM EM MACARANDUBA, ANGELIM OU EQUIVALENTE DA REGIAO -  BRUTA</v>
          </cell>
          <cell r="C5240" t="str">
            <v xml:space="preserve">M     </v>
          </cell>
          <cell r="D5240" t="str">
            <v>CR</v>
          </cell>
          <cell r="E5240" t="str">
            <v>35,48</v>
          </cell>
        </row>
        <row r="5241">
          <cell r="A5241">
            <v>34345</v>
          </cell>
          <cell r="B5241" t="str">
            <v>VIGIA DIURNO</v>
          </cell>
          <cell r="C5241" t="str">
            <v xml:space="preserve">H     </v>
          </cell>
          <cell r="D5241" t="str">
            <v>CR</v>
          </cell>
          <cell r="E5241" t="str">
            <v>9,53</v>
          </cell>
        </row>
        <row r="5242">
          <cell r="A5242">
            <v>41096</v>
          </cell>
          <cell r="B5242" t="str">
            <v>VIGIA DIURNO (MENSALISTA)</v>
          </cell>
          <cell r="C5242" t="str">
            <v xml:space="preserve">MES   </v>
          </cell>
          <cell r="D5242" t="str">
            <v>CR</v>
          </cell>
          <cell r="E5242" t="str">
            <v>1.680,06</v>
          </cell>
        </row>
        <row r="5243">
          <cell r="A5243">
            <v>41776</v>
          </cell>
          <cell r="B5243" t="str">
            <v>VIGIA NOTURNO, HORA EFETIVAMENTE TRABALHADA DE 22 H AS 5 H (COM ADICIONAL NOTURNO)</v>
          </cell>
          <cell r="C5243" t="str">
            <v xml:space="preserve">H     </v>
          </cell>
          <cell r="D5243" t="str">
            <v>CR</v>
          </cell>
          <cell r="E5243" t="str">
            <v>13,06</v>
          </cell>
        </row>
        <row r="5244">
          <cell r="A5244" t="str">
            <v/>
          </cell>
        </row>
        <row r="5245">
          <cell r="A5245" t="str">
            <v>TOTAL DE INSUMOS : 5236</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null"/>
      <sheetName val="Planilha1"/>
    </sheetNames>
    <sheetDataSet>
      <sheetData sheetId="0">
        <row r="7">
          <cell r="A7">
            <v>97141</v>
          </cell>
          <cell r="B7" t="str">
            <v>ASSENTAMENTO DE TUBOS E PECAS</v>
          </cell>
          <cell r="C7" t="str">
            <v>ASTU</v>
          </cell>
          <cell r="D7" t="str">
            <v>FORNEC E/OU ASSENT DE TUBO DE FERRO FUNDIDO JUNTA ELASTICA</v>
          </cell>
          <cell r="E7" t="str">
            <v>0045</v>
          </cell>
          <cell r="F7" t="str">
            <v/>
          </cell>
          <cell r="G7" t="str">
            <v/>
          </cell>
          <cell r="H7" t="str">
            <v>ASSENTAMENTO DE TUBO DE FERRO FUNDIDO PARA REDE DE ÁGUA, DN 80 MM, JUNTA ELÁSTICA, INSTALADO EM LOCAL COM NÍVEL ALTO DE INTERFERÊNCIAS (NÃO INCLUI FORNECIMENTO). AF_11/2017</v>
          </cell>
          <cell r="I7" t="str">
            <v>M</v>
          </cell>
          <cell r="J7" t="str">
            <v>COEFICIENTE DE REPRESENTATIVIDADE</v>
          </cell>
          <cell r="K7" t="str">
            <v>6,18</v>
          </cell>
          <cell r="L7" t="str">
            <v>CAIXA REFERENCIAL</v>
          </cell>
        </row>
        <row r="8">
          <cell r="A8">
            <v>97142</v>
          </cell>
          <cell r="B8" t="str">
            <v>ASSENTAMENTO DE TUBOS E PECAS</v>
          </cell>
          <cell r="C8" t="str">
            <v>ASTU</v>
          </cell>
          <cell r="D8" t="str">
            <v>FORNEC E/OU ASSENT DE TUBO DE FERRO FUNDIDO JUNTA ELASTICA</v>
          </cell>
          <cell r="E8" t="str">
            <v>0045</v>
          </cell>
          <cell r="F8" t="str">
            <v/>
          </cell>
          <cell r="G8" t="str">
            <v/>
          </cell>
          <cell r="H8" t="str">
            <v>ASSENTAMENTO DE TUBO DE FERRO FUNDIDO PARA REDE DE ÁGUA, DN 100 MM, JUNTA ELÁSTICA, INSTALADO EM LOCAL COM NÍVEL ALTO DE INTERFERÊNCIAS (NÃO INCLUI FORNECIMENTO). AF_11/2017</v>
          </cell>
          <cell r="I8" t="str">
            <v>M</v>
          </cell>
          <cell r="J8" t="str">
            <v>COEFICIENTE DE REPRESENTATIVIDADE</v>
          </cell>
          <cell r="K8" t="str">
            <v>6,91</v>
          </cell>
          <cell r="L8" t="str">
            <v>CAIXA REFERENCIAL</v>
          </cell>
        </row>
        <row r="9">
          <cell r="A9">
            <v>97143</v>
          </cell>
          <cell r="B9" t="str">
            <v>ASSENTAMENTO DE TUBOS E PECAS</v>
          </cell>
          <cell r="C9" t="str">
            <v>ASTU</v>
          </cell>
          <cell r="D9" t="str">
            <v>FORNEC E/OU ASSENT DE TUBO DE FERRO FUNDIDO JUNTA ELASTICA</v>
          </cell>
          <cell r="E9" t="str">
            <v>0045</v>
          </cell>
          <cell r="F9" t="str">
            <v/>
          </cell>
          <cell r="G9" t="str">
            <v/>
          </cell>
          <cell r="H9" t="str">
            <v>ASSENTAMENTO DE TUBO DE FERRO FUNDIDO PARA REDE DE ÁGUA, DN 150 MM, JUNTA ELÁSTICA, INSTALADO EM LOCAL COM NÍVEL ALTO DE INTERFERÊNCIAS (NÃO INCLUI FORNECIMENTO). AF_11/2017</v>
          </cell>
          <cell r="I9" t="str">
            <v>M</v>
          </cell>
          <cell r="J9" t="str">
            <v>COEFICIENTE DE REPRESENTATIVIDADE</v>
          </cell>
          <cell r="K9" t="str">
            <v>8,72</v>
          </cell>
          <cell r="L9" t="str">
            <v>CAIXA REFERENCIAL</v>
          </cell>
        </row>
        <row r="10">
          <cell r="A10">
            <v>97144</v>
          </cell>
          <cell r="B10" t="str">
            <v>ASSENTAMENTO DE TUBOS E PECAS</v>
          </cell>
          <cell r="C10" t="str">
            <v>ASTU</v>
          </cell>
          <cell r="D10" t="str">
            <v>FORNEC E/OU ASSENT DE TUBO DE FERRO FUNDIDO JUNTA ELASTICA</v>
          </cell>
          <cell r="E10" t="str">
            <v>0045</v>
          </cell>
          <cell r="F10" t="str">
            <v/>
          </cell>
          <cell r="G10" t="str">
            <v/>
          </cell>
          <cell r="H10" t="str">
            <v>ASSENTAMENTO DE TUBO DE FERRO FUNDIDO PARA REDE DE ÁGUA, DN 200 MM, JUNTA ELÁSTICA, INSTALADO EM LOCAL COM NÍVEL ALTO DE INTERFERÊNCIAS (NÃO INCLUI FORNECIMENTO). AF_11/2017</v>
          </cell>
          <cell r="I10" t="str">
            <v>M</v>
          </cell>
          <cell r="J10" t="str">
            <v>COEFICIENTE DE REPRESENTATIVIDADE</v>
          </cell>
          <cell r="K10" t="str">
            <v>10,51</v>
          </cell>
          <cell r="L10" t="str">
            <v>CAIXA REFERENCIAL</v>
          </cell>
        </row>
        <row r="11">
          <cell r="A11">
            <v>97145</v>
          </cell>
          <cell r="B11" t="str">
            <v>ASSENTAMENTO DE TUBOS E PECAS</v>
          </cell>
          <cell r="C11" t="str">
            <v>ASTU</v>
          </cell>
          <cell r="D11" t="str">
            <v>FORNEC E/OU ASSENT DE TUBO DE FERRO FUNDIDO JUNTA ELASTICA</v>
          </cell>
          <cell r="E11" t="str">
            <v>0045</v>
          </cell>
          <cell r="F11" t="str">
            <v/>
          </cell>
          <cell r="G11" t="str">
            <v/>
          </cell>
          <cell r="H11" t="str">
            <v>ASSENTAMENTO DE TUBO DE FERRO FUNDIDO PARA REDE DE ÁGUA, DN 250 MM, JUNTA ELÁSTICA, INSTALADO EM LOCAL COM NÍVEL ALTO DE INTERFERÊNCIAS (NÃO INCLUI FORNECIMENTO). AF_11/2017</v>
          </cell>
          <cell r="I11" t="str">
            <v>M</v>
          </cell>
          <cell r="J11" t="str">
            <v>COEFICIENTE DE REPRESENTATIVIDADE</v>
          </cell>
          <cell r="K11" t="str">
            <v>12,32</v>
          </cell>
          <cell r="L11" t="str">
            <v>CAIXA REFERENCIAL</v>
          </cell>
        </row>
        <row r="12">
          <cell r="A12">
            <v>97146</v>
          </cell>
          <cell r="B12" t="str">
            <v>ASSENTAMENTO DE TUBOS E PECAS</v>
          </cell>
          <cell r="C12" t="str">
            <v>ASTU</v>
          </cell>
          <cell r="D12" t="str">
            <v>FORNEC E/OU ASSENT DE TUBO DE FERRO FUNDIDO JUNTA ELASTICA</v>
          </cell>
          <cell r="E12" t="str">
            <v>0045</v>
          </cell>
          <cell r="F12" t="str">
            <v/>
          </cell>
          <cell r="G12" t="str">
            <v/>
          </cell>
          <cell r="H12" t="str">
            <v>ASSENTAMENTO DE TUBO DE FERRO FUNDIDO PARA REDE DE ÁGUA, DN 300 MM, JUNTA ELÁSTICA, INSTALADO EM LOCAL COM NÍVEL ALTO DE INTERFERÊNCIAS (NÃO INCLUI FORNECIMENTO). AF_11/2017</v>
          </cell>
          <cell r="I12" t="str">
            <v>M</v>
          </cell>
          <cell r="J12" t="str">
            <v>COEFICIENTE DE REPRESENTATIVIDADE</v>
          </cell>
          <cell r="K12" t="str">
            <v>14,14</v>
          </cell>
          <cell r="L12" t="str">
            <v>CAIXA REFERENCIAL</v>
          </cell>
        </row>
        <row r="13">
          <cell r="A13">
            <v>97147</v>
          </cell>
          <cell r="B13" t="str">
            <v>ASSENTAMENTO DE TUBOS E PECAS</v>
          </cell>
          <cell r="C13" t="str">
            <v>ASTU</v>
          </cell>
          <cell r="D13" t="str">
            <v>FORNEC E/OU ASSENT DE TUBO DE FERRO FUNDIDO JUNTA ELASTICA</v>
          </cell>
          <cell r="E13" t="str">
            <v>0045</v>
          </cell>
          <cell r="F13" t="str">
            <v/>
          </cell>
          <cell r="G13" t="str">
            <v/>
          </cell>
          <cell r="H13" t="str">
            <v>ASSENTAMENTO DE TUBO DE FERRO FUNDIDO PARA REDE DE ÁGUA, DN 350 MM, JUNTA ELÁSTICA, INSTALADO EM LOCAL COM NÍVEL ALTO DE INTERFERÊNCIAS (NÃO INCLUI FORNECIMENTO). AF_11/2017</v>
          </cell>
          <cell r="I13" t="str">
            <v>M</v>
          </cell>
          <cell r="J13" t="str">
            <v>COEFICIENTE DE REPRESENTATIVIDADE</v>
          </cell>
          <cell r="K13" t="str">
            <v>15,96</v>
          </cell>
          <cell r="L13" t="str">
            <v>CAIXA REFERENCIAL</v>
          </cell>
        </row>
        <row r="14">
          <cell r="A14">
            <v>97148</v>
          </cell>
          <cell r="B14" t="str">
            <v>ASSENTAMENTO DE TUBOS E PECAS</v>
          </cell>
          <cell r="C14" t="str">
            <v>ASTU</v>
          </cell>
          <cell r="D14" t="str">
            <v>FORNEC E/OU ASSENT DE TUBO DE FERRO FUNDIDO JUNTA ELASTICA</v>
          </cell>
          <cell r="E14" t="str">
            <v>0045</v>
          </cell>
          <cell r="F14" t="str">
            <v/>
          </cell>
          <cell r="G14" t="str">
            <v/>
          </cell>
          <cell r="H14" t="str">
            <v>ASSENTAMENTO DE TUBO DE FERRO FUNDIDO PARA REDE DE ÁGUA, DN 400 MM, JUNTA ELÁSTICA, INSTALADO EM LOCAL COM NÍVEL ALTO DE INTERFERÊNCIAS (NÃO INCLUI FORNECIMENTO). AF_11/2017</v>
          </cell>
          <cell r="I14" t="str">
            <v>M</v>
          </cell>
          <cell r="J14" t="str">
            <v>COEFICIENTE DE REPRESENTATIVIDADE</v>
          </cell>
          <cell r="K14" t="str">
            <v>17,79</v>
          </cell>
          <cell r="L14" t="str">
            <v>CAIXA REFERENCIAL</v>
          </cell>
        </row>
        <row r="15">
          <cell r="A15">
            <v>97149</v>
          </cell>
          <cell r="B15" t="str">
            <v>ASSENTAMENTO DE TUBOS E PECAS</v>
          </cell>
          <cell r="C15" t="str">
            <v>ASTU</v>
          </cell>
          <cell r="D15" t="str">
            <v>FORNEC E/OU ASSENT DE TUBO DE FERRO FUNDIDO JUNTA ELASTICA</v>
          </cell>
          <cell r="E15" t="str">
            <v>0045</v>
          </cell>
          <cell r="F15" t="str">
            <v/>
          </cell>
          <cell r="G15" t="str">
            <v/>
          </cell>
          <cell r="H15" t="str">
            <v>ASSENTAMENTO DE TUBO DE FERRO FUNDIDO PARA REDE DE ÁGUA, DN 450 MM, JUNTA ELÁSTICA, INSTALADO EM LOCAL COM NÍVEL ALTO DE INTERFERÊNCIAS (NÃO INCLUI FORNECIMENTO). AF_11/2017</v>
          </cell>
          <cell r="I15" t="str">
            <v>M</v>
          </cell>
          <cell r="J15" t="str">
            <v>COEFICIENTE DE REPRESENTATIVIDADE</v>
          </cell>
          <cell r="K15" t="str">
            <v>19,63</v>
          </cell>
          <cell r="L15" t="str">
            <v>CAIXA REFERENCIAL</v>
          </cell>
        </row>
        <row r="16">
          <cell r="A16">
            <v>97150</v>
          </cell>
          <cell r="B16" t="str">
            <v>ASSENTAMENTO DE TUBOS E PECAS</v>
          </cell>
          <cell r="C16" t="str">
            <v>ASTU</v>
          </cell>
          <cell r="D16" t="str">
            <v>FORNEC E/OU ASSENT DE TUBO DE FERRO FUNDIDO JUNTA ELASTICA</v>
          </cell>
          <cell r="E16" t="str">
            <v>0045</v>
          </cell>
          <cell r="F16" t="str">
            <v/>
          </cell>
          <cell r="G16" t="str">
            <v/>
          </cell>
          <cell r="H16" t="str">
            <v>ASSENTAMENTO DE TUBO DE FERRO FUNDIDO PARA REDE DE ÁGUA, DN 500 MM, JUNTA ELÁSTICA, INSTALADO EM LOCAL COM NÍVEL ALTO DE INTERFERÊNCIAS (NÃO INCLUI FORNECIMENTO). AF_11/2017</v>
          </cell>
          <cell r="I16" t="str">
            <v>M</v>
          </cell>
          <cell r="J16" t="str">
            <v>COEFICIENTE DE REPRESENTATIVIDADE</v>
          </cell>
          <cell r="K16" t="str">
            <v>24,71</v>
          </cell>
          <cell r="L16" t="str">
            <v>CAIXA REFERENCIAL</v>
          </cell>
        </row>
        <row r="17">
          <cell r="A17">
            <v>97151</v>
          </cell>
          <cell r="B17" t="str">
            <v>ASSENTAMENTO DE TUBOS E PECAS</v>
          </cell>
          <cell r="C17" t="str">
            <v>ASTU</v>
          </cell>
          <cell r="D17" t="str">
            <v>FORNEC E/OU ASSENT DE TUBO DE FERRO FUNDIDO JUNTA ELASTICA</v>
          </cell>
          <cell r="E17" t="str">
            <v>0045</v>
          </cell>
          <cell r="F17" t="str">
            <v/>
          </cell>
          <cell r="G17" t="str">
            <v/>
          </cell>
          <cell r="H17" t="str">
            <v>ASSENTAMENTO DE TUBO DE FERRO FUNDIDO PARA REDE DE ÁGUA, DN 600 MM, JUNTA ELÁSTICA, INSTALADO EM LOCAL COM NÍVEL ALTO DE INTERFERÊNCIAS (NÃO INCLUI FORNECIMENTO). AF_11/2017</v>
          </cell>
          <cell r="I17" t="str">
            <v>M</v>
          </cell>
          <cell r="J17" t="str">
            <v>COEFICIENTE DE REPRESENTATIVIDADE</v>
          </cell>
          <cell r="K17" t="str">
            <v>28,86</v>
          </cell>
          <cell r="L17" t="str">
            <v>CAIXA REFERENCIAL</v>
          </cell>
        </row>
        <row r="18">
          <cell r="A18">
            <v>97152</v>
          </cell>
          <cell r="B18" t="str">
            <v>ASSENTAMENTO DE TUBOS E PECAS</v>
          </cell>
          <cell r="C18" t="str">
            <v>ASTU</v>
          </cell>
          <cell r="D18" t="str">
            <v>FORNEC E/OU ASSENT DE TUBO DE FERRO FUNDIDO JUNTA ELASTICA</v>
          </cell>
          <cell r="E18" t="str">
            <v>0045</v>
          </cell>
          <cell r="F18" t="str">
            <v/>
          </cell>
          <cell r="G18" t="str">
            <v/>
          </cell>
          <cell r="H18" t="str">
            <v>ASSENTAMENTO DE TUBO DE FERRO FUNDIDO PARA REDE DE ÁGUA, DN 700 MM, JUNTA ELÁSTICA, INSTALADO EM LOCAL COM NÍVEL ALTO DE INTERFERÊNCIAS (NÃO INCLUI FORNECIMENTO). AF_11/2017</v>
          </cell>
          <cell r="I18" t="str">
            <v>M</v>
          </cell>
          <cell r="J18" t="str">
            <v>COEFICIENTE DE REPRESENTATIVIDADE</v>
          </cell>
          <cell r="K18" t="str">
            <v>32,75</v>
          </cell>
          <cell r="L18" t="str">
            <v>CAIXA REFERENCIAL</v>
          </cell>
        </row>
        <row r="19">
          <cell r="A19">
            <v>97153</v>
          </cell>
          <cell r="B19" t="str">
            <v>ASSENTAMENTO DE TUBOS E PECAS</v>
          </cell>
          <cell r="C19" t="str">
            <v>ASTU</v>
          </cell>
          <cell r="D19" t="str">
            <v>FORNEC E/OU ASSENT DE TUBO DE FERRO FUNDIDO JUNTA ELASTICA</v>
          </cell>
          <cell r="E19" t="str">
            <v>0045</v>
          </cell>
          <cell r="F19" t="str">
            <v/>
          </cell>
          <cell r="G19" t="str">
            <v/>
          </cell>
          <cell r="H19" t="str">
            <v>ASSENTAMENTO DE TUBO DE FERRO FUNDIDO PARA REDE DE ÁGUA, DN 800 MM, JUNTA ELÁSTICA, INSTALADO EM LOCAL COM NÍVEL ALTO DE INTERFERÊNCIAS (NÃO INCLUI FORNECIMENTO). AF_11/2017</v>
          </cell>
          <cell r="I19" t="str">
            <v>M</v>
          </cell>
          <cell r="J19" t="str">
            <v>COEFICIENTE DE REPRESENTATIVIDADE</v>
          </cell>
          <cell r="K19" t="str">
            <v>36,80</v>
          </cell>
          <cell r="L19" t="str">
            <v>CAIXA REFERENCIAL</v>
          </cell>
        </row>
        <row r="20">
          <cell r="A20">
            <v>97154</v>
          </cell>
          <cell r="B20" t="str">
            <v>ASSENTAMENTO DE TUBOS E PECAS</v>
          </cell>
          <cell r="C20" t="str">
            <v>ASTU</v>
          </cell>
          <cell r="D20" t="str">
            <v>FORNEC E/OU ASSENT DE TUBO DE FERRO FUNDIDO JUNTA ELASTICA</v>
          </cell>
          <cell r="E20" t="str">
            <v>0045</v>
          </cell>
          <cell r="F20" t="str">
            <v/>
          </cell>
          <cell r="G20" t="str">
            <v/>
          </cell>
          <cell r="H20" t="str">
            <v>ASSENTAMENTO DE TUBO DE FERRO FUNDIDO PARA REDE DE ÁGUA, DN 900 MM, JUNTA ELÁSTICA, INSTALADO EM LOCAL COM NÍVEL ALTO DE INTERFERÊNCIAS (NÃO INCLUI FORNECIMENTO). AF_11/2017</v>
          </cell>
          <cell r="I20" t="str">
            <v>M</v>
          </cell>
          <cell r="J20" t="str">
            <v>COEFICIENTE DE REPRESENTATIVIDADE</v>
          </cell>
          <cell r="K20" t="str">
            <v>40,88</v>
          </cell>
          <cell r="L20" t="str">
            <v>CAIXA REFERENCIAL</v>
          </cell>
        </row>
        <row r="21">
          <cell r="A21">
            <v>97155</v>
          </cell>
          <cell r="B21" t="str">
            <v>ASSENTAMENTO DE TUBOS E PECAS</v>
          </cell>
          <cell r="C21" t="str">
            <v>ASTU</v>
          </cell>
          <cell r="D21" t="str">
            <v>FORNEC E/OU ASSENT DE TUBO DE FERRO FUNDIDO JUNTA ELASTICA</v>
          </cell>
          <cell r="E21" t="str">
            <v>0045</v>
          </cell>
          <cell r="F21" t="str">
            <v/>
          </cell>
          <cell r="G21" t="str">
            <v/>
          </cell>
          <cell r="H21" t="str">
            <v>ASSENTAMENTO DE TUBO DE FERRO FUNDIDO PARA REDE DE ÁGUA, DN 1000 MM, JUNTA ELÁSTICA, INSTALADO EM LOCAL COM NÍVEL ALTO DE INTERFERÊNCIAS (NÃO INCLUI FORNECIMENTO). AF_11/2017</v>
          </cell>
          <cell r="I21" t="str">
            <v>M</v>
          </cell>
          <cell r="J21" t="str">
            <v>COEFICIENTE DE REPRESENTATIVIDADE</v>
          </cell>
          <cell r="K21" t="str">
            <v>44,98</v>
          </cell>
          <cell r="L21" t="str">
            <v>CAIXA REFERENCIAL</v>
          </cell>
        </row>
        <row r="22">
          <cell r="A22">
            <v>97156</v>
          </cell>
          <cell r="B22" t="str">
            <v>ASSENTAMENTO DE TUBOS E PECAS</v>
          </cell>
          <cell r="C22" t="str">
            <v>ASTU</v>
          </cell>
          <cell r="D22" t="str">
            <v>FORNEC E/OU ASSENT DE TUBO DE FERRO FUNDIDO JUNTA ELASTICA</v>
          </cell>
          <cell r="E22" t="str">
            <v>0045</v>
          </cell>
          <cell r="F22" t="str">
            <v/>
          </cell>
          <cell r="G22" t="str">
            <v/>
          </cell>
          <cell r="H22" t="str">
            <v>ASSENTAMENTO DE TUBO DE FERRO FUNDIDO PARA REDE DE ÁGUA, DN 1200 MM, JUNTA ELÁSTICA, INSTALADO EM LOCAL COM NÍVEL ALTO DE INTERFERÊNCIAS (NÃO INCLUI FORNECIMENTO). AF_11/2017</v>
          </cell>
          <cell r="I22" t="str">
            <v>M</v>
          </cell>
          <cell r="J22" t="str">
            <v>COEFICIENTE DE REPRESENTATIVIDADE</v>
          </cell>
          <cell r="K22" t="str">
            <v>53,55</v>
          </cell>
          <cell r="L22" t="str">
            <v>CAIXA REFERENCIAL</v>
          </cell>
        </row>
        <row r="23">
          <cell r="A23">
            <v>97157</v>
          </cell>
          <cell r="B23" t="str">
            <v>ASSENTAMENTO DE TUBOS E PECAS</v>
          </cell>
          <cell r="C23" t="str">
            <v>ASTU</v>
          </cell>
          <cell r="D23" t="str">
            <v>FORNEC E/OU ASSENT DE TUBO DE FERRO FUNDIDO JUNTA ELASTICA</v>
          </cell>
          <cell r="E23" t="str">
            <v>0045</v>
          </cell>
          <cell r="F23" t="str">
            <v/>
          </cell>
          <cell r="G23" t="str">
            <v/>
          </cell>
          <cell r="H23" t="str">
            <v>ASSENTAMENTO DE TUBO DE FERRO FUNDIDO PARA REDE DE ÁGUA, DN 80 MM, JUNTA ELÁSTICA, INSTALADO EM LOCAL COM NÍVEL BAIXO DE INTERFERÊNCIAS (NÃO INCLUI FORNECIMENTO). AF_11/2017</v>
          </cell>
          <cell r="I23" t="str">
            <v>M</v>
          </cell>
          <cell r="J23" t="str">
            <v>COEFICIENTE DE REPRESENTATIVIDADE</v>
          </cell>
          <cell r="K23" t="str">
            <v>3,77</v>
          </cell>
          <cell r="L23" t="str">
            <v>CAIXA REFERENCIAL</v>
          </cell>
        </row>
        <row r="24">
          <cell r="A24">
            <v>97158</v>
          </cell>
          <cell r="B24" t="str">
            <v>ASSENTAMENTO DE TUBOS E PECAS</v>
          </cell>
          <cell r="C24" t="str">
            <v>ASTU</v>
          </cell>
          <cell r="D24" t="str">
            <v>FORNEC E/OU ASSENT DE TUBO DE FERRO FUNDIDO JUNTA ELASTICA</v>
          </cell>
          <cell r="E24" t="str">
            <v>0045</v>
          </cell>
          <cell r="F24" t="str">
            <v/>
          </cell>
          <cell r="G24" t="str">
            <v/>
          </cell>
          <cell r="H24" t="str">
            <v>ASSENTAMENTO DE TUBO DE FERRO FUNDIDO PARA REDE DE ÁGUA, DN 100 MM, JUNTA ELÁSTICA, INSTALADO EM LOCAL COM NÍVEL BAIXO DE INTERFERÊNCIAS (NÃO INCLUI FORNECIMENTO). AF_11/2017</v>
          </cell>
          <cell r="I24" t="str">
            <v>M</v>
          </cell>
          <cell r="J24" t="str">
            <v>COEFICIENTE DE REPRESENTATIVIDADE</v>
          </cell>
          <cell r="K24" t="str">
            <v>4,22</v>
          </cell>
          <cell r="L24" t="str">
            <v>CAIXA REFERENCIAL</v>
          </cell>
        </row>
        <row r="25">
          <cell r="A25">
            <v>97159</v>
          </cell>
          <cell r="B25" t="str">
            <v>ASSENTAMENTO DE TUBOS E PECAS</v>
          </cell>
          <cell r="C25" t="str">
            <v>ASTU</v>
          </cell>
          <cell r="D25" t="str">
            <v>FORNEC E/OU ASSENT DE TUBO DE FERRO FUNDIDO JUNTA ELASTICA</v>
          </cell>
          <cell r="E25" t="str">
            <v>0045</v>
          </cell>
          <cell r="F25" t="str">
            <v/>
          </cell>
          <cell r="G25" t="str">
            <v/>
          </cell>
          <cell r="H25" t="str">
            <v>ASSENTAMENTO DE TUBO DE FERRO FUNDIDO PARA REDE DE ÁGUA, DN 150 MM, JUNTA ELÁSTICA, INSTALADO EM LOCAL COM NÍVEL BAIXO DE INTERFERÊNCIAS (NÃO INCLUI FORNECIMENTO). AF_11/2017</v>
          </cell>
          <cell r="I25" t="str">
            <v>M</v>
          </cell>
          <cell r="J25" t="str">
            <v>COEFICIENTE DE REPRESENTATIVIDADE</v>
          </cell>
          <cell r="K25" t="str">
            <v>5,33</v>
          </cell>
          <cell r="L25" t="str">
            <v>CAIXA REFERENCIAL</v>
          </cell>
        </row>
        <row r="26">
          <cell r="A26">
            <v>97160</v>
          </cell>
          <cell r="B26" t="str">
            <v>ASSENTAMENTO DE TUBOS E PECAS</v>
          </cell>
          <cell r="C26" t="str">
            <v>ASTU</v>
          </cell>
          <cell r="D26" t="str">
            <v>FORNEC E/OU ASSENT DE TUBO DE FERRO FUNDIDO JUNTA ELASTICA</v>
          </cell>
          <cell r="E26" t="str">
            <v>0045</v>
          </cell>
          <cell r="F26" t="str">
            <v/>
          </cell>
          <cell r="G26" t="str">
            <v/>
          </cell>
          <cell r="H26" t="str">
            <v>ASSENTAMENTO DE TUBO DE FERRO FUNDIDO PARA REDE DE ÁGUA, DN 200 MM, JUNTA ELÁSTICA, INSTALADO EM LOCAL COM NÍVEL BAIXO DE INTERFERÊNCIAS (NÃO INCLUI FORNECIMENTO). AF_11/2017</v>
          </cell>
          <cell r="I26" t="str">
            <v>M</v>
          </cell>
          <cell r="J26" t="str">
            <v>COEFICIENTE DE REPRESENTATIVIDADE</v>
          </cell>
          <cell r="K26" t="str">
            <v>6,43</v>
          </cell>
          <cell r="L26" t="str">
            <v>CAIXA REFERENCIAL</v>
          </cell>
        </row>
        <row r="27">
          <cell r="A27">
            <v>97161</v>
          </cell>
          <cell r="B27" t="str">
            <v>ASSENTAMENTO DE TUBOS E PECAS</v>
          </cell>
          <cell r="C27" t="str">
            <v>ASTU</v>
          </cell>
          <cell r="D27" t="str">
            <v>FORNEC E/OU ASSENT DE TUBO DE FERRO FUNDIDO JUNTA ELASTICA</v>
          </cell>
          <cell r="E27" t="str">
            <v>0045</v>
          </cell>
          <cell r="F27" t="str">
            <v/>
          </cell>
          <cell r="G27" t="str">
            <v/>
          </cell>
          <cell r="H27" t="str">
            <v>ASSENTAMENTO DE TUBO DE FERRO FUNDIDO PARA REDE DE ÁGUA, DN 250 MM, JUNTA ELÁSTICA, INSTALADO EM LOCAL COM NÍVEL BAIXO DE INTERFERÊNCIAS (NÃO INCLUI FORNECIMENTO). AF_11/2017</v>
          </cell>
          <cell r="I27" t="str">
            <v>M</v>
          </cell>
          <cell r="J27" t="str">
            <v>COEFICIENTE DE REPRESENTATIVIDADE</v>
          </cell>
          <cell r="K27" t="str">
            <v>7,55</v>
          </cell>
          <cell r="L27" t="str">
            <v>CAIXA REFERENCIAL</v>
          </cell>
        </row>
        <row r="28">
          <cell r="A28">
            <v>97162</v>
          </cell>
          <cell r="B28" t="str">
            <v>ASSENTAMENTO DE TUBOS E PECAS</v>
          </cell>
          <cell r="C28" t="str">
            <v>ASTU</v>
          </cell>
          <cell r="D28" t="str">
            <v>FORNEC E/OU ASSENT DE TUBO DE FERRO FUNDIDO JUNTA ELASTICA</v>
          </cell>
          <cell r="E28" t="str">
            <v>0045</v>
          </cell>
          <cell r="F28" t="str">
            <v/>
          </cell>
          <cell r="G28" t="str">
            <v/>
          </cell>
          <cell r="H28" t="str">
            <v>ASSENTAMENTO DE TUBO DE FERRO FUNDIDO PARA REDE DE ÁGUA, DN 300 MM, JUNTA ELÁSTICA, INSTALADO EM LOCAL COM NÍVEL BAIXO DE INTERFERÊNCIAS (NÃO INCLUI FORNECIMENTO). AF_11/2017</v>
          </cell>
          <cell r="I28" t="str">
            <v>M</v>
          </cell>
          <cell r="J28" t="str">
            <v>COEFICIENTE DE REPRESENTATIVIDADE</v>
          </cell>
          <cell r="K28" t="str">
            <v>8,68</v>
          </cell>
          <cell r="L28" t="str">
            <v>CAIXA REFERENCIAL</v>
          </cell>
        </row>
        <row r="29">
          <cell r="A29">
            <v>97163</v>
          </cell>
          <cell r="B29" t="str">
            <v>ASSENTAMENTO DE TUBOS E PECAS</v>
          </cell>
          <cell r="C29" t="str">
            <v>ASTU</v>
          </cell>
          <cell r="D29" t="str">
            <v>FORNEC E/OU ASSENT DE TUBO DE FERRO FUNDIDO JUNTA ELASTICA</v>
          </cell>
          <cell r="E29" t="str">
            <v>0045</v>
          </cell>
          <cell r="F29" t="str">
            <v/>
          </cell>
          <cell r="G29" t="str">
            <v/>
          </cell>
          <cell r="H29" t="str">
            <v>ASSENTAMENTO DE TUBO DE FERRO FUNDIDO PARA REDE DE ÁGUA, DN 350 MM, JUNTA ELÁSTICA, INSTALADO EM LOCAL COM NÍVEL BAIXO DE INTERFERÊNCIAS (NÃO INCLUI FORNECIMENTO). AF_11/2017</v>
          </cell>
          <cell r="I29" t="str">
            <v>M</v>
          </cell>
          <cell r="J29" t="str">
            <v>COEFICIENTE DE REPRESENTATIVIDADE</v>
          </cell>
          <cell r="K29" t="str">
            <v>9,81</v>
          </cell>
          <cell r="L29" t="str">
            <v>CAIXA REFERENCIAL</v>
          </cell>
        </row>
        <row r="30">
          <cell r="A30">
            <v>97164</v>
          </cell>
          <cell r="B30" t="str">
            <v>ASSENTAMENTO DE TUBOS E PECAS</v>
          </cell>
          <cell r="C30" t="str">
            <v>ASTU</v>
          </cell>
          <cell r="D30" t="str">
            <v>FORNEC E/OU ASSENT DE TUBO DE FERRO FUNDIDO JUNTA ELASTICA</v>
          </cell>
          <cell r="E30" t="str">
            <v>0045</v>
          </cell>
          <cell r="F30" t="str">
            <v/>
          </cell>
          <cell r="G30" t="str">
            <v/>
          </cell>
          <cell r="H30" t="str">
            <v>ASSENTAMENTO DE TUBO DE FERRO FUNDIDO PARA REDE DE ÁGUA, DN 400 MM, JUNTA ELÁSTICA, INSTALADO EM LOCAL COM NÍVEL BAIXO DE INTERFERÊNCIAS (NÃO INCLUI FORNECIMENTO). AF_11/2017</v>
          </cell>
          <cell r="I30" t="str">
            <v>M</v>
          </cell>
          <cell r="J30" t="str">
            <v>COEFICIENTE DE REPRESENTATIVIDADE</v>
          </cell>
          <cell r="K30" t="str">
            <v>10,94</v>
          </cell>
          <cell r="L30" t="str">
            <v>CAIXA REFERENCIAL</v>
          </cell>
        </row>
        <row r="31">
          <cell r="A31">
            <v>97165</v>
          </cell>
          <cell r="B31" t="str">
            <v>ASSENTAMENTO DE TUBOS E PECAS</v>
          </cell>
          <cell r="C31" t="str">
            <v>ASTU</v>
          </cell>
          <cell r="D31" t="str">
            <v>FORNEC E/OU ASSENT DE TUBO DE FERRO FUNDIDO JUNTA ELASTICA</v>
          </cell>
          <cell r="E31" t="str">
            <v>0045</v>
          </cell>
          <cell r="F31" t="str">
            <v/>
          </cell>
          <cell r="G31" t="str">
            <v/>
          </cell>
          <cell r="H31" t="str">
            <v>ASSENTAMENTO DE TUBO DE FERRO FUNDIDO PARA REDE DE ÁGUA, DN 450 MM, JUNTA ELÁSTICA, INSTALADO EM LOCAL COM NÍVEL BAIXO DE INTERFERÊNCIAS (NÃO INCLUI FORNECIMENTO). AF_11/2017</v>
          </cell>
          <cell r="I31" t="str">
            <v>M</v>
          </cell>
          <cell r="J31" t="str">
            <v>COEFICIENTE DE REPRESENTATIVIDADE</v>
          </cell>
          <cell r="K31" t="str">
            <v>12,09</v>
          </cell>
          <cell r="L31" t="str">
            <v>CAIXA REFERENCIAL</v>
          </cell>
        </row>
        <row r="32">
          <cell r="A32">
            <v>97166</v>
          </cell>
          <cell r="B32" t="str">
            <v>ASSENTAMENTO DE TUBOS E PECAS</v>
          </cell>
          <cell r="C32" t="str">
            <v>ASTU</v>
          </cell>
          <cell r="D32" t="str">
            <v>FORNEC E/OU ASSENT DE TUBO DE FERRO FUNDIDO JUNTA ELASTICA</v>
          </cell>
          <cell r="E32" t="str">
            <v>0045</v>
          </cell>
          <cell r="F32" t="str">
            <v/>
          </cell>
          <cell r="G32" t="str">
            <v/>
          </cell>
          <cell r="H32" t="str">
            <v>ASSENTAMENTO DE TUBO DE FERRO FUNDIDO PARA REDE DE ÁGUA, DN 500 MM, JUNTA ELÁSTICA, INSTALADO EM LOCAL COM NÍVEL BAIXO DE INTERFERÊNCIAS (NÃO INCLUI FORNECIMENTO). AF_11/2017</v>
          </cell>
          <cell r="I32" t="str">
            <v>M</v>
          </cell>
          <cell r="J32" t="str">
            <v>COEFICIENTE DE REPRESENTATIVIDADE</v>
          </cell>
          <cell r="K32" t="str">
            <v>15,20</v>
          </cell>
          <cell r="L32" t="str">
            <v>CAIXA REFERENCIAL</v>
          </cell>
        </row>
        <row r="33">
          <cell r="A33">
            <v>97167</v>
          </cell>
          <cell r="B33" t="str">
            <v>ASSENTAMENTO DE TUBOS E PECAS</v>
          </cell>
          <cell r="C33" t="str">
            <v>ASTU</v>
          </cell>
          <cell r="D33" t="str">
            <v>FORNEC E/OU ASSENT DE TUBO DE FERRO FUNDIDO JUNTA ELASTICA</v>
          </cell>
          <cell r="E33" t="str">
            <v>0045</v>
          </cell>
          <cell r="F33" t="str">
            <v/>
          </cell>
          <cell r="G33" t="str">
            <v/>
          </cell>
          <cell r="H33" t="str">
            <v>ASSENTAMENTO DE TUBO DE FERRO FUNDIDO PARA REDE DE ÁGUA, DN 600 MM, JUNTA ELÁSTICA, INSTALADO EM LOCAL COM NÍVEL BAIXO DE INTERFERÊNCIAS (NÃO INCLUI FORNECIMENTO). AF_11/2017</v>
          </cell>
          <cell r="I33" t="str">
            <v>M</v>
          </cell>
          <cell r="J33" t="str">
            <v>COEFICIENTE DE REPRESENTATIVIDADE</v>
          </cell>
          <cell r="K33" t="str">
            <v>17,76</v>
          </cell>
          <cell r="L33" t="str">
            <v>CAIXA REFERENCIAL</v>
          </cell>
        </row>
        <row r="34">
          <cell r="A34">
            <v>97168</v>
          </cell>
          <cell r="B34" t="str">
            <v>ASSENTAMENTO DE TUBOS E PECAS</v>
          </cell>
          <cell r="C34" t="str">
            <v>ASTU</v>
          </cell>
          <cell r="D34" t="str">
            <v>FORNEC E/OU ASSENT DE TUBO DE FERRO FUNDIDO JUNTA ELASTICA</v>
          </cell>
          <cell r="E34" t="str">
            <v>0045</v>
          </cell>
          <cell r="F34" t="str">
            <v/>
          </cell>
          <cell r="G34" t="str">
            <v/>
          </cell>
          <cell r="H34" t="str">
            <v>ASSENTAMENTO DE TUBO DE FERRO FUNDIDO PARA REDE DE ÁGUA, DN 700 MM, JUNTA ELÁSTICA, INSTALADO EM LOCAL COM NÍVEL BAIXO DE INTERFERÊNCIAS (NÃO INCLUI FORNECIMENTO). AF_11/2017</v>
          </cell>
          <cell r="I34" t="str">
            <v>M</v>
          </cell>
          <cell r="J34" t="str">
            <v>COEFICIENTE DE REPRESENTATIVIDADE</v>
          </cell>
          <cell r="K34" t="str">
            <v>20,09</v>
          </cell>
          <cell r="L34" t="str">
            <v>CAIXA REFERENCIAL</v>
          </cell>
        </row>
        <row r="35">
          <cell r="A35">
            <v>97169</v>
          </cell>
          <cell r="B35" t="str">
            <v>ASSENTAMENTO DE TUBOS E PECAS</v>
          </cell>
          <cell r="C35" t="str">
            <v>ASTU</v>
          </cell>
          <cell r="D35" t="str">
            <v>FORNEC E/OU ASSENT DE TUBO DE FERRO FUNDIDO JUNTA ELASTICA</v>
          </cell>
          <cell r="E35" t="str">
            <v>0045</v>
          </cell>
          <cell r="F35" t="str">
            <v/>
          </cell>
          <cell r="G35" t="str">
            <v/>
          </cell>
          <cell r="H35" t="str">
            <v>ASSENTAMENTO DE TUBO DE FERRO FUNDIDO PARA REDE DE ÁGUA, DN 800 MM, JUNTA ELÁSTICA, INSTALADO EM LOCAL COM NÍVEL BAIXO DE INTERFERÊNCIAS (NÃO INCLUI FORNECIMENTO). AF_11/2017</v>
          </cell>
          <cell r="I35" t="str">
            <v>M</v>
          </cell>
          <cell r="J35" t="str">
            <v>COEFICIENTE DE REPRESENTATIVIDADE</v>
          </cell>
          <cell r="K35" t="str">
            <v>22,58</v>
          </cell>
          <cell r="L35" t="str">
            <v>CAIXA REFERENCIAL</v>
          </cell>
        </row>
        <row r="36">
          <cell r="A36">
            <v>97170</v>
          </cell>
          <cell r="B36" t="str">
            <v>ASSENTAMENTO DE TUBOS E PECAS</v>
          </cell>
          <cell r="C36" t="str">
            <v>ASTU</v>
          </cell>
          <cell r="D36" t="str">
            <v>FORNEC E/OU ASSENT DE TUBO DE FERRO FUNDIDO JUNTA ELASTICA</v>
          </cell>
          <cell r="E36" t="str">
            <v>0045</v>
          </cell>
          <cell r="F36" t="str">
            <v/>
          </cell>
          <cell r="G36" t="str">
            <v/>
          </cell>
          <cell r="H36" t="str">
            <v>ASSENTAMENTO DE TUBO DE FERRO FUNDIDO PARA REDE DE ÁGUA, DN 900 MM, JUNTA ELÁSTICA, INSTALADO EM LOCAL COM NÍVEL BAIXO DE INTERFERÊNCIAS (NÃO INCLUI FORNECIMENTO). AF_11/2017</v>
          </cell>
          <cell r="I36" t="str">
            <v>M</v>
          </cell>
          <cell r="J36" t="str">
            <v>COEFICIENTE DE REPRESENTATIVIDADE</v>
          </cell>
          <cell r="K36" t="str">
            <v>25,09</v>
          </cell>
          <cell r="L36" t="str">
            <v>CAIXA REFERENCIAL</v>
          </cell>
        </row>
        <row r="37">
          <cell r="A37">
            <v>97171</v>
          </cell>
          <cell r="B37" t="str">
            <v>ASSENTAMENTO DE TUBOS E PECAS</v>
          </cell>
          <cell r="C37" t="str">
            <v>ASTU</v>
          </cell>
          <cell r="D37" t="str">
            <v>FORNEC E/OU ASSENT DE TUBO DE FERRO FUNDIDO JUNTA ELASTICA</v>
          </cell>
          <cell r="E37" t="str">
            <v>0045</v>
          </cell>
          <cell r="F37" t="str">
            <v/>
          </cell>
          <cell r="G37" t="str">
            <v/>
          </cell>
          <cell r="H37" t="str">
            <v>ASSENTAMENTO DE TUBO DE FERRO FUNDIDO PARA REDE DE ÁGUA, DN 1000 MM, JUNTA ELÁSTICA, INSTALADO EM LOCAL COM NÍVEL BAIXO DE INTERFERÊNCIAS (NÃO INCLUI FORNECIMENTO). AF_11/2017</v>
          </cell>
          <cell r="I37" t="str">
            <v>M</v>
          </cell>
          <cell r="J37" t="str">
            <v>COEFICIENTE DE REPRESENTATIVIDADE</v>
          </cell>
          <cell r="K37" t="str">
            <v>27,62</v>
          </cell>
          <cell r="L37" t="str">
            <v>CAIXA REFERENCIAL</v>
          </cell>
        </row>
        <row r="38">
          <cell r="A38">
            <v>97172</v>
          </cell>
          <cell r="B38" t="str">
            <v>ASSENTAMENTO DE TUBOS E PECAS</v>
          </cell>
          <cell r="C38" t="str">
            <v>ASTU</v>
          </cell>
          <cell r="D38" t="str">
            <v>FORNEC E/OU ASSENT DE TUBO DE FERRO FUNDIDO JUNTA ELASTICA</v>
          </cell>
          <cell r="E38" t="str">
            <v>0045</v>
          </cell>
          <cell r="F38" t="str">
            <v/>
          </cell>
          <cell r="G38" t="str">
            <v/>
          </cell>
          <cell r="H38" t="str">
            <v>ASSENTAMENTO DE TUBO DE FERRO FUNDIDO PARA REDE DE ÁGUA, DN 1200 MM, JUNTA ELÁSTICA, INSTALADO EM LOCAL COM NÍVEL BAIXO DE INTERFERÊNCIAS (NÃO INCLUI FORNECIMENTO). AF_11/2017</v>
          </cell>
          <cell r="I38" t="str">
            <v>M</v>
          </cell>
          <cell r="J38" t="str">
            <v>COEFICIENTE DE REPRESENTATIVIDADE</v>
          </cell>
          <cell r="K38" t="str">
            <v>33,04</v>
          </cell>
          <cell r="L38" t="str">
            <v>CAIXA REFERENCIAL</v>
          </cell>
        </row>
        <row r="39">
          <cell r="A39">
            <v>97173</v>
          </cell>
          <cell r="B39" t="str">
            <v>ASSENTAMENTO DE TUBOS E PECAS</v>
          </cell>
          <cell r="C39" t="str">
            <v>ASTU</v>
          </cell>
          <cell r="D39" t="str">
            <v>FORNEC E/OU ASSENT DE TUBO DE ACO COM JUNTA SOLDADA</v>
          </cell>
          <cell r="E39" t="str">
            <v>0046</v>
          </cell>
          <cell r="F39" t="str">
            <v/>
          </cell>
          <cell r="G39" t="str">
            <v/>
          </cell>
          <cell r="H39" t="str">
            <v>ASSENTAMENTO DE TUBO DE AÇO CARBONO PARA REDE DE ÁGUA, DN 600 MM (24), JUNTA SOLDADA, INSTALADO EM LOCAL COM NÍVEL ALTO DE INTERFERÊNCIAS (NÃO INCLUI FORNECIMENTO). AF_11/2017</v>
          </cell>
          <cell r="I39" t="str">
            <v>M</v>
          </cell>
          <cell r="J39" t="str">
            <v>COEFICIENTE DE REPRESENTATIVIDADE</v>
          </cell>
          <cell r="K39" t="str">
            <v>25,66</v>
          </cell>
          <cell r="L39" t="str">
            <v>CAIXA REFERENCIAL</v>
          </cell>
        </row>
        <row r="40">
          <cell r="A40">
            <v>97174</v>
          </cell>
          <cell r="B40" t="str">
            <v>ASSENTAMENTO DE TUBOS E PECAS</v>
          </cell>
          <cell r="C40" t="str">
            <v>ASTU</v>
          </cell>
          <cell r="D40" t="str">
            <v>FORNEC E/OU ASSENT DE TUBO DE ACO COM JUNTA SOLDADA</v>
          </cell>
          <cell r="E40" t="str">
            <v>0046</v>
          </cell>
          <cell r="F40" t="str">
            <v/>
          </cell>
          <cell r="G40" t="str">
            <v/>
          </cell>
          <cell r="H40" t="str">
            <v>ASSENTAMENTO DE TUBO DE AÇO CARBONO PARA REDE DE ÁGUA, DN 700 MM (28), JUNTA SOLDADA, INSTALADO EM LOCAL COM NÍVEL ALTO DE INTERFERÊNCIAS (NÃO INCLUI FORNECIMENTO). AF_11/2017</v>
          </cell>
          <cell r="I40" t="str">
            <v>M</v>
          </cell>
          <cell r="J40" t="str">
            <v>COEFICIENTE DE REPRESENTATIVIDADE</v>
          </cell>
          <cell r="K40" t="str">
            <v>29,66</v>
          </cell>
          <cell r="L40" t="str">
            <v>CAIXA REFERENCIAL</v>
          </cell>
        </row>
        <row r="41">
          <cell r="A41">
            <v>97175</v>
          </cell>
          <cell r="B41" t="str">
            <v>ASSENTAMENTO DE TUBOS E PECAS</v>
          </cell>
          <cell r="C41" t="str">
            <v>ASTU</v>
          </cell>
          <cell r="D41" t="str">
            <v>FORNEC E/OU ASSENT DE TUBO DE ACO COM JUNTA SOLDADA</v>
          </cell>
          <cell r="E41" t="str">
            <v>0046</v>
          </cell>
          <cell r="F41" t="str">
            <v/>
          </cell>
          <cell r="G41" t="str">
            <v/>
          </cell>
          <cell r="H41" t="str">
            <v>ASSENTAMENTO DE TUBO DE AÇO CARBONO PARA REDE DE ÁGUA, DN 800 MM (32), JUNTA SOLDADA, INSTALADO EM LOCAL COM NÍVEL ALTO DE INTERFERÊNCIAS (NÃO INCLUI FORNECIMENTO). AF_11/2017</v>
          </cell>
          <cell r="I41" t="str">
            <v>M</v>
          </cell>
          <cell r="J41" t="str">
            <v>COEFICIENTE DE REPRESENTATIVIDADE</v>
          </cell>
          <cell r="K41" t="str">
            <v>33,67</v>
          </cell>
          <cell r="L41" t="str">
            <v>CAIXA REFERENCIAL</v>
          </cell>
        </row>
        <row r="42">
          <cell r="A42">
            <v>97176</v>
          </cell>
          <cell r="B42" t="str">
            <v>ASSENTAMENTO DE TUBOS E PECAS</v>
          </cell>
          <cell r="C42" t="str">
            <v>ASTU</v>
          </cell>
          <cell r="D42" t="str">
            <v>FORNEC E/OU ASSENT DE TUBO DE ACO COM JUNTA SOLDADA</v>
          </cell>
          <cell r="E42" t="str">
            <v>0046</v>
          </cell>
          <cell r="F42" t="str">
            <v/>
          </cell>
          <cell r="G42" t="str">
            <v/>
          </cell>
          <cell r="H42" t="str">
            <v>ASSENTAMENTO DE TUBO DE AÇO CARBONO PARA REDE DE ÁGUA, DN 900 MM (36), JUNTA SOLDADA, INSTALADO EM LOCAL COM NÍVEL ALTO DE INTERFERÊNCIAS (NÃO INCLUI FORNECIMENTO). AF_11/2017</v>
          </cell>
          <cell r="I42" t="str">
            <v>M</v>
          </cell>
          <cell r="J42" t="str">
            <v>COEFICIENTE DE REPRESENTATIVIDADE</v>
          </cell>
          <cell r="K42" t="str">
            <v>37,68</v>
          </cell>
          <cell r="L42" t="str">
            <v>CAIXA REFERENCIAL</v>
          </cell>
        </row>
        <row r="43">
          <cell r="A43">
            <v>97177</v>
          </cell>
          <cell r="B43" t="str">
            <v>ASSENTAMENTO DE TUBOS E PECAS</v>
          </cell>
          <cell r="C43" t="str">
            <v>ASTU</v>
          </cell>
          <cell r="D43" t="str">
            <v>FORNEC E/OU ASSENT DE TUBO DE ACO COM JUNTA SOLDADA</v>
          </cell>
          <cell r="E43" t="str">
            <v>0046</v>
          </cell>
          <cell r="F43" t="str">
            <v/>
          </cell>
          <cell r="G43" t="str">
            <v/>
          </cell>
          <cell r="H43" t="str">
            <v>ASSENTAMENTO DE TUBO DE AÇO CARBONO PARA REDE DE ÁGUA, DN 1000 MM (40) OU DN 1100 MM (44), JUNTA SOLDADA, INSTALADO EM LOCAL COM NÍVEL ALTO DE INTERFERÊNCIAS (NÃO INCLUI FORNECIMENTO). AF_11/2017</v>
          </cell>
          <cell r="I43" t="str">
            <v>M</v>
          </cell>
          <cell r="J43" t="str">
            <v>COEFICIENTE DE REPRESENTATIVIDADE</v>
          </cell>
          <cell r="K43" t="str">
            <v>45,71</v>
          </cell>
          <cell r="L43" t="str">
            <v>CAIXA REFERENCIAL</v>
          </cell>
        </row>
        <row r="44">
          <cell r="A44">
            <v>97178</v>
          </cell>
          <cell r="B44" t="str">
            <v>ASSENTAMENTO DE TUBOS E PECAS</v>
          </cell>
          <cell r="C44" t="str">
            <v>ASTU</v>
          </cell>
          <cell r="D44" t="str">
            <v>FORNEC E/OU ASSENT DE TUBO DE ACO COM JUNTA SOLDADA</v>
          </cell>
          <cell r="E44" t="str">
            <v>0046</v>
          </cell>
          <cell r="F44" t="str">
            <v/>
          </cell>
          <cell r="G44" t="str">
            <v/>
          </cell>
          <cell r="H44" t="str">
            <v>ASSENTAMENTO DE TUBO DE AÇO CARBONO PARA REDE DE ÁGUA, DN 1200 MM (48) OU DN 1300 MM (52), JUNTA SOLDADA, INSTALADO EM LOCAL COM NÍVEL ALTO DE INTERFERÊNCIAS (NÃO INCLUI FORNECIMENTO). AF_11/2017</v>
          </cell>
          <cell r="I44" t="str">
            <v>M</v>
          </cell>
          <cell r="J44" t="str">
            <v>COEFICIENTE DE REPRESENTATIVIDADE</v>
          </cell>
          <cell r="K44" t="str">
            <v>53,73</v>
          </cell>
          <cell r="L44" t="str">
            <v>CAIXA REFERENCIAL</v>
          </cell>
        </row>
        <row r="45">
          <cell r="A45">
            <v>97179</v>
          </cell>
          <cell r="B45" t="str">
            <v>ASSENTAMENTO DE TUBOS E PECAS</v>
          </cell>
          <cell r="C45" t="str">
            <v>ASTU</v>
          </cell>
          <cell r="D45" t="str">
            <v>FORNEC E/OU ASSENT DE TUBO DE ACO COM JUNTA SOLDADA</v>
          </cell>
          <cell r="E45" t="str">
            <v>0046</v>
          </cell>
          <cell r="F45" t="str">
            <v/>
          </cell>
          <cell r="G45" t="str">
            <v/>
          </cell>
          <cell r="H45" t="str">
            <v>ASSENTAMENTO DE TUBO DE AÇO CARBONO PARA REDE DE ÁGUA, DN 1400 MM (56'') OU DN 1500 MM (60), JUNTA SOLDADA, INSTALADO EM LOCAL COM NÍVEL ALTO DE INTERFERÊNCIAS (NÃO INCLUI FORNECIMENTO). AF_11/2017</v>
          </cell>
          <cell r="I45" t="str">
            <v>M</v>
          </cell>
          <cell r="J45" t="str">
            <v>COEFICIENTE DE REPRESENTATIVIDADE</v>
          </cell>
          <cell r="K45" t="str">
            <v>61,75</v>
          </cell>
          <cell r="L45" t="str">
            <v>CAIXA REFERENCIAL</v>
          </cell>
        </row>
        <row r="46">
          <cell r="A46">
            <v>97180</v>
          </cell>
          <cell r="B46" t="str">
            <v>ASSENTAMENTO DE TUBOS E PECAS</v>
          </cell>
          <cell r="C46" t="str">
            <v>ASTU</v>
          </cell>
          <cell r="D46" t="str">
            <v>FORNEC E/OU ASSENT DE TUBO DE ACO COM JUNTA SOLDADA</v>
          </cell>
          <cell r="E46" t="str">
            <v>0046</v>
          </cell>
          <cell r="F46" t="str">
            <v/>
          </cell>
          <cell r="G46" t="str">
            <v/>
          </cell>
          <cell r="H46" t="str">
            <v>ASSENTAMENTO DE TUBO DE AÇO CARBONO PARA REDE DE ÁGUA, DN 1600 MM (64) OU DN 1700 MM (68), JUNTA SOLDADA, INSTALADO EM LOCAL COM NÍVEL ALTO DE INTERFERÊNCIAS (NÃO INCLUI FORNECIMENTO). AF_11/2017</v>
          </cell>
          <cell r="I46" t="str">
            <v>M</v>
          </cell>
          <cell r="J46" t="str">
            <v>COEFICIENTE DE REPRESENTATIVIDADE</v>
          </cell>
          <cell r="K46" t="str">
            <v>69,77</v>
          </cell>
          <cell r="L46" t="str">
            <v>CAIXA REFERENCIAL</v>
          </cell>
        </row>
        <row r="47">
          <cell r="A47">
            <v>97181</v>
          </cell>
          <cell r="B47" t="str">
            <v>ASSENTAMENTO DE TUBOS E PECAS</v>
          </cell>
          <cell r="C47" t="str">
            <v>ASTU</v>
          </cell>
          <cell r="D47" t="str">
            <v>FORNEC E/OU ASSENT DE TUBO DE ACO COM JUNTA SOLDADA</v>
          </cell>
          <cell r="E47" t="str">
            <v>0046</v>
          </cell>
          <cell r="F47" t="str">
            <v/>
          </cell>
          <cell r="G47" t="str">
            <v/>
          </cell>
          <cell r="H47" t="str">
            <v>ASSENTAMENTO DE TUBO DE AÇO CARBONO PARA REDE DE ÁGUA, DN 1800 MM (72) OU DN 1900 MM (76), JUNTA SOLDADA, INSTALADO EM LOCAL COM NÍVEL ALTO DE INTERFERÊNCIAS (NÃO INCLUI FORNECIMENTO). AF_11/2017</v>
          </cell>
          <cell r="I47" t="str">
            <v>M</v>
          </cell>
          <cell r="J47" t="str">
            <v>COEFICIENTE DE REPRESENTATIVIDADE</v>
          </cell>
          <cell r="K47" t="str">
            <v>80,91</v>
          </cell>
          <cell r="L47" t="str">
            <v>CAIXA REFERENCIAL</v>
          </cell>
        </row>
        <row r="48">
          <cell r="A48">
            <v>97182</v>
          </cell>
          <cell r="B48" t="str">
            <v>ASSENTAMENTO DE TUBOS E PECAS</v>
          </cell>
          <cell r="C48" t="str">
            <v>ASTU</v>
          </cell>
          <cell r="D48" t="str">
            <v>FORNEC E/OU ASSENT DE TUBO DE ACO COM JUNTA SOLDADA</v>
          </cell>
          <cell r="E48" t="str">
            <v>0046</v>
          </cell>
          <cell r="F48" t="str">
            <v/>
          </cell>
          <cell r="G48" t="str">
            <v/>
          </cell>
          <cell r="H48" t="str">
            <v>ASSENTAMENTO DE TUBO DE AÇO CARBONO PARA REDE DE ÁGUA, DN 2000 MM (80) OU DN 2100 MM (84), JUNTA SOLDADA, INSTALADO EM LOCAL COM NÍVEL ALTO DE INTERFERÊNCIAS (NÃO INCLUI FORNECIMENTO). AF_11/2017</v>
          </cell>
          <cell r="I48" t="str">
            <v>M</v>
          </cell>
          <cell r="J48" t="str">
            <v>COEFICIENTE DE REPRESENTATIVIDADE</v>
          </cell>
          <cell r="K48" t="str">
            <v>89,25</v>
          </cell>
          <cell r="L48" t="str">
            <v>CAIXA REFERENCIAL</v>
          </cell>
        </row>
        <row r="49">
          <cell r="A49">
            <v>97183</v>
          </cell>
          <cell r="B49" t="str">
            <v>ASSENTAMENTO DE TUBOS E PECAS</v>
          </cell>
          <cell r="C49" t="str">
            <v>ASTU</v>
          </cell>
          <cell r="D49" t="str">
            <v>FORNEC E/OU ASSENT DE TUBO DE ACO COM JUNTA SOLDADA</v>
          </cell>
          <cell r="E49" t="str">
            <v>0046</v>
          </cell>
          <cell r="F49" t="str">
            <v/>
          </cell>
          <cell r="G49" t="str">
            <v/>
          </cell>
          <cell r="H49" t="str">
            <v>ASSENTAMENTO DE TUBO DE AÇO CARBONO PARA REDE DE ÁGUA, DN 600 MM (24), JUNTA SOLDADA, INSTALADO EM LOCAL COM NÍVEL BAIXO DE INTERFERÊNCIAS (NÃO INCLUI FORNECIMENTO). AF_11/2017</v>
          </cell>
          <cell r="I49" t="str">
            <v>M</v>
          </cell>
          <cell r="J49" t="str">
            <v>COEFICIENTE DE REPRESENTATIVIDADE</v>
          </cell>
          <cell r="K49" t="str">
            <v>20,63</v>
          </cell>
          <cell r="L49" t="str">
            <v>CAIXA REFERENCIAL</v>
          </cell>
        </row>
        <row r="50">
          <cell r="A50">
            <v>97184</v>
          </cell>
          <cell r="B50" t="str">
            <v>ASSENTAMENTO DE TUBOS E PECAS</v>
          </cell>
          <cell r="C50" t="str">
            <v>ASTU</v>
          </cell>
          <cell r="D50" t="str">
            <v>FORNEC E/OU ASSENT DE TUBO DE ACO COM JUNTA SOLDADA</v>
          </cell>
          <cell r="E50" t="str">
            <v>0046</v>
          </cell>
          <cell r="F50" t="str">
            <v/>
          </cell>
          <cell r="G50" t="str">
            <v/>
          </cell>
          <cell r="H50" t="str">
            <v>ASSENTAMENTO DE TUBO DE AÇO CARBONO PARA REDE DE ÁGUA, DN 700 MM (28), JUNTA SOLDADA, INSTALADO EM LOCAL COM NÍVEL BAIXO DE INTERFERÊNCIAS (NÃO INCLUI FORNECIMENTO). AF_11/2017</v>
          </cell>
          <cell r="I50" t="str">
            <v>M</v>
          </cell>
          <cell r="J50" t="str">
            <v>COEFICIENTE DE REPRESENTATIVIDADE</v>
          </cell>
          <cell r="K50" t="str">
            <v>23,90</v>
          </cell>
          <cell r="L50" t="str">
            <v>CAIXA REFERENCIAL</v>
          </cell>
        </row>
        <row r="51">
          <cell r="A51">
            <v>97185</v>
          </cell>
          <cell r="B51" t="str">
            <v>ASSENTAMENTO DE TUBOS E PECAS</v>
          </cell>
          <cell r="C51" t="str">
            <v>ASTU</v>
          </cell>
          <cell r="D51" t="str">
            <v>FORNEC E/OU ASSENT DE TUBO DE ACO COM JUNTA SOLDADA</v>
          </cell>
          <cell r="E51" t="str">
            <v>0046</v>
          </cell>
          <cell r="F51" t="str">
            <v/>
          </cell>
          <cell r="G51" t="str">
            <v/>
          </cell>
          <cell r="H51" t="str">
            <v>ASSENTAMENTO DE TUBO DE AÇO CARBONO PARA REDE DE ÁGUA, DN 800 MM (32), JUNTA SOLDADA, INSTALADO EM LOCAL COM NÍVEL BAIXO DE INTERFERÊNCIAS (NÃO INCLUI FORNECIMENTO). AF_11/2017</v>
          </cell>
          <cell r="I51" t="str">
            <v>M</v>
          </cell>
          <cell r="J51" t="str">
            <v>COEFICIENTE DE REPRESENTATIVIDADE</v>
          </cell>
          <cell r="K51" t="str">
            <v>27,19</v>
          </cell>
          <cell r="L51" t="str">
            <v>CAIXA REFERENCIAL</v>
          </cell>
        </row>
        <row r="52">
          <cell r="A52">
            <v>97186</v>
          </cell>
          <cell r="B52" t="str">
            <v>ASSENTAMENTO DE TUBOS E PECAS</v>
          </cell>
          <cell r="C52" t="str">
            <v>ASTU</v>
          </cell>
          <cell r="D52" t="str">
            <v>FORNEC E/OU ASSENT DE TUBO DE ACO COM JUNTA SOLDADA</v>
          </cell>
          <cell r="E52" t="str">
            <v>0046</v>
          </cell>
          <cell r="F52" t="str">
            <v/>
          </cell>
          <cell r="G52" t="str">
            <v/>
          </cell>
          <cell r="H52" t="str">
            <v>ASSENTAMENTO DE TUBO DE AÇO CARBONO PARA REDE DE ÁGUA, DN 900 MM (36), JUNTA SOLDADA, INSTALADO EM LOCAL COM NÍVEL BAIXO DE INTERFERÊNCIAS (NÃO INCLUI FORNECIMENTO). AF_11/2017</v>
          </cell>
          <cell r="I52" t="str">
            <v>M</v>
          </cell>
          <cell r="J52" t="str">
            <v>COEFICIENTE DE REPRESENTATIVIDADE</v>
          </cell>
          <cell r="K52" t="str">
            <v>30,45</v>
          </cell>
          <cell r="L52" t="str">
            <v>CAIXA REFERENCIAL</v>
          </cell>
        </row>
        <row r="53">
          <cell r="A53">
            <v>97187</v>
          </cell>
          <cell r="B53" t="str">
            <v>ASSENTAMENTO DE TUBOS E PECAS</v>
          </cell>
          <cell r="C53" t="str">
            <v>ASTU</v>
          </cell>
          <cell r="D53" t="str">
            <v>FORNEC E/OU ASSENT DE TUBO DE ACO COM JUNTA SOLDADA</v>
          </cell>
          <cell r="E53" t="str">
            <v>0046</v>
          </cell>
          <cell r="F53" t="str">
            <v/>
          </cell>
          <cell r="G53" t="str">
            <v/>
          </cell>
          <cell r="H53" t="str">
            <v>ASSENTAMENTO DE TUBO DE AÇO CARBONO PARA REDE DE ÁGUA, DN 1000 MM (40  ) OU DN 1100 MM (44  ), JUNTA SOLDADA, INSTALADO EM LOCAL COM NÍVEL BAIXO DE INTERFERÊNCIAS (NÃO INCLUI FORNECIMENTO). AF_11/2017</v>
          </cell>
          <cell r="I53" t="str">
            <v>M</v>
          </cell>
          <cell r="J53" t="str">
            <v>COEFICIENTE DE REPRESENTATIVIDADE</v>
          </cell>
          <cell r="K53" t="str">
            <v>37,03</v>
          </cell>
          <cell r="L53" t="str">
            <v>CAIXA REFERENCIAL</v>
          </cell>
        </row>
        <row r="54">
          <cell r="A54">
            <v>97188</v>
          </cell>
          <cell r="B54" t="str">
            <v>ASSENTAMENTO DE TUBOS E PECAS</v>
          </cell>
          <cell r="C54" t="str">
            <v>ASTU</v>
          </cell>
          <cell r="D54" t="str">
            <v>FORNEC E/OU ASSENT DE TUBO DE ACO COM JUNTA SOLDADA</v>
          </cell>
          <cell r="E54" t="str">
            <v>0046</v>
          </cell>
          <cell r="F54" t="str">
            <v/>
          </cell>
          <cell r="G54" t="str">
            <v/>
          </cell>
          <cell r="H54" t="str">
            <v>ASSENTAMENTO DE TUBO DE AÇO CARBONO PARA REDE DE ÁGUA, DN 1200 MM (48) OU DN 1300 MM (52), JUNTA SOLDADA, INSTALADO EM LOCAL COM NÍVEL BAIXO DE INTERFERÊNCIAS (NÃO INCLUI FORNECIMENTO). AF_11/2017</v>
          </cell>
          <cell r="I54" t="str">
            <v>M</v>
          </cell>
          <cell r="J54" t="str">
            <v>COEFICIENTE DE REPRESENTATIVIDADE</v>
          </cell>
          <cell r="K54" t="str">
            <v>43,57</v>
          </cell>
          <cell r="L54" t="str">
            <v>CAIXA REFERENCIAL</v>
          </cell>
        </row>
        <row r="55">
          <cell r="A55">
            <v>97189</v>
          </cell>
          <cell r="B55" t="str">
            <v>ASSENTAMENTO DE TUBOS E PECAS</v>
          </cell>
          <cell r="C55" t="str">
            <v>ASTU</v>
          </cell>
          <cell r="D55" t="str">
            <v>FORNEC E/OU ASSENT DE TUBO DE ACO COM JUNTA SOLDADA</v>
          </cell>
          <cell r="E55" t="str">
            <v>0046</v>
          </cell>
          <cell r="F55" t="str">
            <v/>
          </cell>
          <cell r="G55" t="str">
            <v/>
          </cell>
          <cell r="H55" t="str">
            <v>ASSENTAMENTO DE TUBO DE AÇO CARBONO PARA REDE DE ÁGUA, DN 1400 MM (56'') OU DN 1500 MM (60), JUNTA SOLDADA, INSTALADO EM LOCAL COM NÍVEL BAIXO DE INTERFERÊNCIAS (NÃO INCLUI FORNECIMENTO). AF_11/2017</v>
          </cell>
          <cell r="I55" t="str">
            <v>M</v>
          </cell>
          <cell r="J55" t="str">
            <v>COEFICIENTE DE REPRESENTATIVIDADE</v>
          </cell>
          <cell r="K55" t="str">
            <v>50,13</v>
          </cell>
          <cell r="L55" t="str">
            <v>CAIXA REFERENCIAL</v>
          </cell>
        </row>
        <row r="56">
          <cell r="A56">
            <v>97190</v>
          </cell>
          <cell r="B56" t="str">
            <v>ASSENTAMENTO DE TUBOS E PECAS</v>
          </cell>
          <cell r="C56" t="str">
            <v>ASTU</v>
          </cell>
          <cell r="D56" t="str">
            <v>FORNEC E/OU ASSENT DE TUBO DE ACO COM JUNTA SOLDADA</v>
          </cell>
          <cell r="E56" t="str">
            <v>0046</v>
          </cell>
          <cell r="F56" t="str">
            <v/>
          </cell>
          <cell r="G56" t="str">
            <v/>
          </cell>
          <cell r="H56" t="str">
            <v>ASSENTAMENTO DE TUBO DE AÇO CARBONO PARA REDE DE ÁGUA, DN 1600 MM (64) OU DN 1700 MM (68), JUNTA SOLDADA, INSTALADO EM LOCAL COM NÍVEL BAIXO DE INTERFERÊNCIAS (NÃO INCLUI FORNECIMENTO). AF_11/2017</v>
          </cell>
          <cell r="I56" t="str">
            <v>M</v>
          </cell>
          <cell r="J56" t="str">
            <v>COEFICIENTE DE REPRESENTATIVIDADE</v>
          </cell>
          <cell r="K56" t="str">
            <v>56,68</v>
          </cell>
          <cell r="L56" t="str">
            <v>CAIXA REFERENCIAL</v>
          </cell>
        </row>
        <row r="57">
          <cell r="A57">
            <v>97191</v>
          </cell>
          <cell r="B57" t="str">
            <v>ASSENTAMENTO DE TUBOS E PECAS</v>
          </cell>
          <cell r="C57" t="str">
            <v>ASTU</v>
          </cell>
          <cell r="D57" t="str">
            <v>FORNEC E/OU ASSENT DE TUBO DE ACO COM JUNTA SOLDADA</v>
          </cell>
          <cell r="E57" t="str">
            <v>0046</v>
          </cell>
          <cell r="F57" t="str">
            <v/>
          </cell>
          <cell r="G57" t="str">
            <v/>
          </cell>
          <cell r="H57" t="str">
            <v>ASSENTAMENTO DE TUBO DE AÇO CARBONO PARA REDE DE ÁGUA, DN 1800 MM (72) OU DN 1900 MM (76), JUNTA SOLDADA, INSTALADO EM LOCAL COM NÍVEL BAIXO DE INTERFERÊNCIAS (NÃO INCLUI FORNECIMENTO). AF_11/2017</v>
          </cell>
          <cell r="I57" t="str">
            <v>M</v>
          </cell>
          <cell r="J57" t="str">
            <v>COEFICIENTE DE REPRESENTATIVIDADE</v>
          </cell>
          <cell r="K57" t="str">
            <v>65,56</v>
          </cell>
          <cell r="L57" t="str">
            <v>CAIXA REFERENCIAL</v>
          </cell>
        </row>
        <row r="58">
          <cell r="A58">
            <v>97192</v>
          </cell>
          <cell r="B58" t="str">
            <v>ASSENTAMENTO DE TUBOS E PECAS</v>
          </cell>
          <cell r="C58" t="str">
            <v>ASTU</v>
          </cell>
          <cell r="D58" t="str">
            <v>FORNEC E/OU ASSENT DE TUBO DE ACO COM JUNTA SOLDADA</v>
          </cell>
          <cell r="E58" t="str">
            <v>0046</v>
          </cell>
          <cell r="F58" t="str">
            <v/>
          </cell>
          <cell r="G58" t="str">
            <v/>
          </cell>
          <cell r="H58" t="str">
            <v>ASSENTAMENTO DE TUBO DE AÇO CARBONO PARA REDE DE ÁGUA, DN 2000 MM (80) OU DN 2100 MM (84), JUNTA SOLDADA, INSTALADO EM LOCAL COM NÍVEL BAIXO DE INTERFERÊNCIAS (NÃO INCLUI FORNECIMENTO). AF_11/2017</v>
          </cell>
          <cell r="I58" t="str">
            <v>M</v>
          </cell>
          <cell r="J58" t="str">
            <v>COEFICIENTE DE REPRESENTATIVIDADE</v>
          </cell>
          <cell r="K58" t="str">
            <v>72,36</v>
          </cell>
          <cell r="L58" t="str">
            <v>CAIXA REFERENCIAL</v>
          </cell>
        </row>
        <row r="59">
          <cell r="A59">
            <v>90694</v>
          </cell>
          <cell r="B59" t="str">
            <v>ASSENTAMENTO DE TUBOS E PECAS</v>
          </cell>
          <cell r="C59" t="str">
            <v>ASTU</v>
          </cell>
          <cell r="D59" t="str">
            <v>FORNEC E/OU ASSENT DE TUBO DE PVC COM JUNTA ELASTICA</v>
          </cell>
          <cell r="E59" t="str">
            <v>0048</v>
          </cell>
          <cell r="F59" t="str">
            <v/>
          </cell>
          <cell r="G59" t="str">
            <v/>
          </cell>
          <cell r="H59" t="str">
            <v>TUBO DE PVC PARA REDE COLETORA DE ESGOTO DE PAREDE MACIÇA, DN 100 MM, JUNTA ELÁSTICA - FORNECIMENTO E ASSENTAMENTO. AF_01/2021</v>
          </cell>
          <cell r="I59" t="str">
            <v>M</v>
          </cell>
          <cell r="J59" t="str">
            <v>ATRIBUÍDO SÃO PAULO</v>
          </cell>
          <cell r="K59" t="str">
            <v>38,53</v>
          </cell>
          <cell r="L59" t="str">
            <v>CAIXA REFERENCIAL</v>
          </cell>
        </row>
        <row r="60">
          <cell r="A60">
            <v>90695</v>
          </cell>
          <cell r="B60" t="str">
            <v>ASSENTAMENTO DE TUBOS E PECAS</v>
          </cell>
          <cell r="C60" t="str">
            <v>ASTU</v>
          </cell>
          <cell r="D60" t="str">
            <v>FORNEC E/OU ASSENT DE TUBO DE PVC COM JUNTA ELASTICA</v>
          </cell>
          <cell r="E60" t="str">
            <v>0048</v>
          </cell>
          <cell r="F60" t="str">
            <v/>
          </cell>
          <cell r="G60" t="str">
            <v/>
          </cell>
          <cell r="H60" t="str">
            <v>TUBO DE PVC PARA REDE COLETORA DE ESGOTO DE PAREDE MACIÇA, DN 150 MM, JUNTA ELÁSTICA  - FORNECIMENTO E ASSENTAMENTO. AF_01/2021</v>
          </cell>
          <cell r="I60" t="str">
            <v>M</v>
          </cell>
          <cell r="J60" t="str">
            <v>ATRIBUÍDO SÃO PAULO</v>
          </cell>
          <cell r="K60" t="str">
            <v>80,30</v>
          </cell>
          <cell r="L60" t="str">
            <v>CAIXA REFERENCIAL</v>
          </cell>
        </row>
        <row r="61">
          <cell r="A61">
            <v>90696</v>
          </cell>
          <cell r="B61" t="str">
            <v>ASSENTAMENTO DE TUBOS E PECAS</v>
          </cell>
          <cell r="C61" t="str">
            <v>ASTU</v>
          </cell>
          <cell r="D61" t="str">
            <v>FORNEC E/OU ASSENT DE TUBO DE PVC COM JUNTA ELASTICA</v>
          </cell>
          <cell r="E61" t="str">
            <v>0048</v>
          </cell>
          <cell r="F61" t="str">
            <v/>
          </cell>
          <cell r="G61" t="str">
            <v/>
          </cell>
          <cell r="H61" t="str">
            <v>TUBO DE PVC PARA REDE COLETORA DE ESGOTO DE PAREDE MACIÇA, DN 200 MM, JUNTA ELÁSTICA - FORNECIMENTO E ASSENTAMENTO. AF_01/2021</v>
          </cell>
          <cell r="I61" t="str">
            <v>M</v>
          </cell>
          <cell r="J61" t="str">
            <v>ATRIBUÍDO SÃO PAULO</v>
          </cell>
          <cell r="K61" t="str">
            <v>119,33</v>
          </cell>
          <cell r="L61" t="str">
            <v>CAIXA REFERENCIAL</v>
          </cell>
        </row>
        <row r="62">
          <cell r="A62">
            <v>90697</v>
          </cell>
          <cell r="B62" t="str">
            <v>ASSENTAMENTO DE TUBOS E PECAS</v>
          </cell>
          <cell r="C62" t="str">
            <v>ASTU</v>
          </cell>
          <cell r="D62" t="str">
            <v>FORNEC E/OU ASSENT DE TUBO DE PVC COM JUNTA ELASTICA</v>
          </cell>
          <cell r="E62" t="str">
            <v>0048</v>
          </cell>
          <cell r="F62" t="str">
            <v/>
          </cell>
          <cell r="G62" t="str">
            <v/>
          </cell>
          <cell r="H62" t="str">
            <v>TUBO DE PVC PARA REDE COLETORA DE ESGOTO DE PAREDE MACIÇA, DN 250 MM, JUNTA ELÁSTICA  - FORNECIMENTO E ASSENTAMENTO. AF_01/2021</v>
          </cell>
          <cell r="I62" t="str">
            <v>M</v>
          </cell>
          <cell r="J62" t="str">
            <v>ATRIBUÍDO SÃO PAULO</v>
          </cell>
          <cell r="K62" t="str">
            <v>201,22</v>
          </cell>
          <cell r="L62" t="str">
            <v>CAIXA REFERENCIAL</v>
          </cell>
        </row>
        <row r="63">
          <cell r="A63">
            <v>90698</v>
          </cell>
          <cell r="B63" t="str">
            <v>ASSENTAMENTO DE TUBOS E PECAS</v>
          </cell>
          <cell r="C63" t="str">
            <v>ASTU</v>
          </cell>
          <cell r="D63" t="str">
            <v>FORNEC E/OU ASSENT DE TUBO DE PVC COM JUNTA ELASTICA</v>
          </cell>
          <cell r="E63" t="str">
            <v>0048</v>
          </cell>
          <cell r="F63" t="str">
            <v/>
          </cell>
          <cell r="G63" t="str">
            <v/>
          </cell>
          <cell r="H63" t="str">
            <v>TUBO DE PVC PARA REDE COLETORA DE ESGOTO DE PAREDE MACIÇA, DN 300 MM, JUNTA ELÁSTICA,  FORNECIMENTO E ASSENTAMENTO. AF_01/2021</v>
          </cell>
          <cell r="I63" t="str">
            <v>M</v>
          </cell>
          <cell r="J63" t="str">
            <v>ATRIBUÍDO SÃO PAULO</v>
          </cell>
          <cell r="K63" t="str">
            <v>322,74</v>
          </cell>
          <cell r="L63" t="str">
            <v>CAIXA REFERENCIAL</v>
          </cell>
        </row>
        <row r="64">
          <cell r="A64">
            <v>90699</v>
          </cell>
          <cell r="B64" t="str">
            <v>ASSENTAMENTO DE TUBOS E PECAS</v>
          </cell>
          <cell r="C64" t="str">
            <v>ASTU</v>
          </cell>
          <cell r="D64" t="str">
            <v>FORNEC E/OU ASSENT DE TUBO DE PVC COM JUNTA ELASTICA</v>
          </cell>
          <cell r="E64" t="str">
            <v>0048</v>
          </cell>
          <cell r="F64" t="str">
            <v/>
          </cell>
          <cell r="G64" t="str">
            <v/>
          </cell>
          <cell r="H64" t="str">
            <v>TUBO DE PVC PARA REDE COLETORA DE ESGOTO DE PAREDE MACIÇA, DN 350 MM, JUNTA ELÁSTICA  - FORNECIMENTO E ASSENTAMENTO. AF_01/2021</v>
          </cell>
          <cell r="I64" t="str">
            <v>M</v>
          </cell>
          <cell r="J64" t="str">
            <v>ATRIBUÍDO SÃO PAULO</v>
          </cell>
          <cell r="K64" t="str">
            <v>399,04</v>
          </cell>
          <cell r="L64" t="str">
            <v>CAIXA REFERENCIAL</v>
          </cell>
        </row>
        <row r="65">
          <cell r="A65">
            <v>90700</v>
          </cell>
          <cell r="B65" t="str">
            <v>ASSENTAMENTO DE TUBOS E PECAS</v>
          </cell>
          <cell r="C65" t="str">
            <v>ASTU</v>
          </cell>
          <cell r="D65" t="str">
            <v>FORNEC E/OU ASSENT DE TUBO DE PVC COM JUNTA ELASTICA</v>
          </cell>
          <cell r="E65" t="str">
            <v>0048</v>
          </cell>
          <cell r="F65" t="str">
            <v/>
          </cell>
          <cell r="G65" t="str">
            <v/>
          </cell>
          <cell r="H65" t="str">
            <v>TUBO DE PVC PARA REDE COLETORA DE ESGOTO DE PAREDE MACIÇA, DN 400 MM, JUNTA ELÁSTICA  FORNECIMENTO E ASSENTAMENTO. AF_01/2021</v>
          </cell>
          <cell r="I65" t="str">
            <v>M</v>
          </cell>
          <cell r="J65" t="str">
            <v>ATRIBUÍDO SÃO PAULO</v>
          </cell>
          <cell r="K65" t="str">
            <v>516,66</v>
          </cell>
          <cell r="L65" t="str">
            <v>CAIXA REFERENCIAL</v>
          </cell>
        </row>
        <row r="66">
          <cell r="A66">
            <v>90701</v>
          </cell>
          <cell r="B66" t="str">
            <v>ASSENTAMENTO DE TUBOS E PECAS</v>
          </cell>
          <cell r="C66" t="str">
            <v>ASTU</v>
          </cell>
          <cell r="D66" t="str">
            <v>FORNEC E/OU ASSENT DE TUBO DE PVC COM JUNTA ELASTICA</v>
          </cell>
          <cell r="E66" t="str">
            <v>0048</v>
          </cell>
          <cell r="F66" t="str">
            <v/>
          </cell>
          <cell r="G66" t="str">
            <v/>
          </cell>
          <cell r="H66" t="str">
            <v>TUBO DE PVC CORRUGADO DE DUPLA PAREDE PARA REDE COLETORA DE ESGOTO, DN 150 MM, JUNTA ELÁSTICA - FORNECIMENTO E ASSENTAMENTO. AF_01/2021</v>
          </cell>
          <cell r="I66" t="str">
            <v>M</v>
          </cell>
          <cell r="J66" t="str">
            <v>ATRIBUÍDO SÃO PAULO</v>
          </cell>
          <cell r="K66" t="str">
            <v>65,50</v>
          </cell>
          <cell r="L66" t="str">
            <v>CAIXA REFERENCIAL</v>
          </cell>
        </row>
        <row r="67">
          <cell r="A67">
            <v>90702</v>
          </cell>
          <cell r="B67" t="str">
            <v>ASSENTAMENTO DE TUBOS E PECAS</v>
          </cell>
          <cell r="C67" t="str">
            <v>ASTU</v>
          </cell>
          <cell r="D67" t="str">
            <v>FORNEC E/OU ASSENT DE TUBO DE PVC COM JUNTA ELASTICA</v>
          </cell>
          <cell r="E67" t="str">
            <v>0048</v>
          </cell>
          <cell r="F67" t="str">
            <v/>
          </cell>
          <cell r="G67" t="str">
            <v/>
          </cell>
          <cell r="H67" t="str">
            <v>TUBO DE PVC CORRUGADO DE DUPLA PAREDE PARA REDE COLETORA DE ESGOTO, DN 200 MM, JUNTA ELÁSTICA - FORNECIMENTO E ASSENTAMENTO. AF_01/2021</v>
          </cell>
          <cell r="I67" t="str">
            <v>M</v>
          </cell>
          <cell r="J67" t="str">
            <v>ATRIBUÍDO SÃO PAULO</v>
          </cell>
          <cell r="K67" t="str">
            <v>104,34</v>
          </cell>
          <cell r="L67" t="str">
            <v>CAIXA REFERENCIAL</v>
          </cell>
        </row>
        <row r="68">
          <cell r="A68">
            <v>90703</v>
          </cell>
          <cell r="B68" t="str">
            <v>ASSENTAMENTO DE TUBOS E PECAS</v>
          </cell>
          <cell r="C68" t="str">
            <v>ASTU</v>
          </cell>
          <cell r="D68" t="str">
            <v>FORNEC E/OU ASSENT DE TUBO DE PVC COM JUNTA ELASTICA</v>
          </cell>
          <cell r="E68" t="str">
            <v>0048</v>
          </cell>
          <cell r="F68" t="str">
            <v/>
          </cell>
          <cell r="G68" t="str">
            <v/>
          </cell>
          <cell r="H68" t="str">
            <v>TUBO DE PVC CORRUGADO DE DUPLA PAREDE PARA REDE COLETORA DE ESGOTO, DN 250 MM, JUNTA ELÁSTICA - FORNECIMENTO E ASSENTAMENTO. AF_01/2021</v>
          </cell>
          <cell r="I68" t="str">
            <v>M</v>
          </cell>
          <cell r="J68" t="str">
            <v>ATRIBUÍDO SÃO PAULO</v>
          </cell>
          <cell r="K68" t="str">
            <v>171,06</v>
          </cell>
          <cell r="L68" t="str">
            <v>CAIXA REFERENCIAL</v>
          </cell>
        </row>
        <row r="69">
          <cell r="A69">
            <v>90704</v>
          </cell>
          <cell r="B69" t="str">
            <v>ASSENTAMENTO DE TUBOS E PECAS</v>
          </cell>
          <cell r="C69" t="str">
            <v>ASTU</v>
          </cell>
          <cell r="D69" t="str">
            <v>FORNEC E/OU ASSENT DE TUBO DE PVC COM JUNTA ELASTICA</v>
          </cell>
          <cell r="E69" t="str">
            <v>0048</v>
          </cell>
          <cell r="F69" t="str">
            <v/>
          </cell>
          <cell r="G69" t="str">
            <v/>
          </cell>
          <cell r="H69" t="str">
            <v>TUBO DE PVC CORRUGADO DE DUPLA PAREDE PARA REDE COLETORA DE ESGOTO, DN 300 MM, JUNTA ELÁSTICA - FORNECIMENTO E ASSENTAMENTO. AF_01/2021</v>
          </cell>
          <cell r="I69" t="str">
            <v>M</v>
          </cell>
          <cell r="J69" t="str">
            <v>ATRIBUÍDO SÃO PAULO</v>
          </cell>
          <cell r="K69" t="str">
            <v>236,67</v>
          </cell>
          <cell r="L69" t="str">
            <v>CAIXA REFERENCIAL</v>
          </cell>
        </row>
        <row r="70">
          <cell r="A70">
            <v>90705</v>
          </cell>
          <cell r="B70" t="str">
            <v>ASSENTAMENTO DE TUBOS E PECAS</v>
          </cell>
          <cell r="C70" t="str">
            <v>ASTU</v>
          </cell>
          <cell r="D70" t="str">
            <v>FORNEC E/OU ASSENT DE TUBO DE PVC COM JUNTA ELASTICA</v>
          </cell>
          <cell r="E70" t="str">
            <v>0048</v>
          </cell>
          <cell r="F70" t="str">
            <v/>
          </cell>
          <cell r="G70" t="str">
            <v/>
          </cell>
          <cell r="H70" t="str">
            <v>TUBO DE PVC CORRUGADO DE DUPLA PAREDE PARA REDE COLETORA DE ESGOTO, DN 350 MM, JUNTA ELÁSTICA - FORNECIMENTO E ASSENTAMENTO. AF_01/2021</v>
          </cell>
          <cell r="I70" t="str">
            <v>M</v>
          </cell>
          <cell r="J70" t="str">
            <v>ATRIBUÍDO SÃO PAULO</v>
          </cell>
          <cell r="K70" t="str">
            <v>333,03</v>
          </cell>
          <cell r="L70" t="str">
            <v>CAIXA REFERENCIAL</v>
          </cell>
        </row>
        <row r="71">
          <cell r="A71">
            <v>90706</v>
          </cell>
          <cell r="B71" t="str">
            <v>ASSENTAMENTO DE TUBOS E PECAS</v>
          </cell>
          <cell r="C71" t="str">
            <v>ASTU</v>
          </cell>
          <cell r="D71" t="str">
            <v>FORNEC E/OU ASSENT DE TUBO DE PVC COM JUNTA ELASTICA</v>
          </cell>
          <cell r="E71" t="str">
            <v>0048</v>
          </cell>
          <cell r="F71" t="str">
            <v/>
          </cell>
          <cell r="G71" t="str">
            <v/>
          </cell>
          <cell r="H71" t="str">
            <v>TUBO DE PVC CORRUGADO DE DUPLA PAREDE PARA REDE COLETORA DE ESGOTO, DN 400 MM, JUNTA ELÁSTICA - FORNECIMENTO E ASSENTAMENTO. AF_01/2021</v>
          </cell>
          <cell r="I71" t="str">
            <v>M</v>
          </cell>
          <cell r="J71" t="str">
            <v>ATRIBUÍDO SÃO PAULO</v>
          </cell>
          <cell r="K71" t="str">
            <v>388,17</v>
          </cell>
          <cell r="L71" t="str">
            <v>CAIXA REFERENCIAL</v>
          </cell>
        </row>
        <row r="72">
          <cell r="A72">
            <v>90708</v>
          </cell>
          <cell r="B72" t="str">
            <v>ASSENTAMENTO DE TUBOS E PECAS</v>
          </cell>
          <cell r="C72" t="str">
            <v>ASTU</v>
          </cell>
          <cell r="D72" t="str">
            <v>FORNEC E/OU ASSENT DE TUBO DE PVC COM JUNTA ELASTICA</v>
          </cell>
          <cell r="E72" t="str">
            <v>0048</v>
          </cell>
          <cell r="F72" t="str">
            <v/>
          </cell>
          <cell r="G72" t="str">
            <v/>
          </cell>
          <cell r="H72" t="str">
            <v>TUBO DE PEAD CORRUGADO DE DUPLA PAREDE PARA REDE COLETORA DE ESGOTO, DN 600 MM, JUNTA ELÁSTICA INTEGRADA - FORNECIMENTO E ASSENTAMENTO. AF_01/2021</v>
          </cell>
          <cell r="I72" t="str">
            <v>M</v>
          </cell>
          <cell r="J72" t="str">
            <v>ATRIBUÍDO SÃO PAULO</v>
          </cell>
          <cell r="K72" t="str">
            <v>1.096,26</v>
          </cell>
          <cell r="L72" t="str">
            <v>CAIXA REFERENCIAL</v>
          </cell>
        </row>
        <row r="73">
          <cell r="A73">
            <v>90724</v>
          </cell>
          <cell r="B73" t="str">
            <v>ASSENTAMENTO DE TUBOS E PECAS</v>
          </cell>
          <cell r="C73" t="str">
            <v>ASTU</v>
          </cell>
          <cell r="D73" t="str">
            <v>FORNEC E/OU ASSENT DE TUBO DE PVC COM JUNTA ELASTICA</v>
          </cell>
          <cell r="E73" t="str">
            <v>0048</v>
          </cell>
          <cell r="F73" t="str">
            <v/>
          </cell>
          <cell r="G73" t="str">
            <v/>
          </cell>
          <cell r="H73" t="str">
            <v>JUNTA ARGAMASSADA ENTRE TUBO DN 100 MM E O POÇO DE VISITA/ CAIXA DE CONCRETO OU ALVENARIA EM REDES DE ESGOTO. AF_01/2021</v>
          </cell>
          <cell r="I73" t="str">
            <v>UN</v>
          </cell>
          <cell r="J73" t="str">
            <v>COEFICIENTE DE REPRESENTATIVIDADE</v>
          </cell>
          <cell r="K73" t="str">
            <v>18,95</v>
          </cell>
          <cell r="L73" t="str">
            <v>CAIXA REFERENCIAL</v>
          </cell>
        </row>
        <row r="74">
          <cell r="A74">
            <v>90725</v>
          </cell>
          <cell r="B74" t="str">
            <v>ASSENTAMENTO DE TUBOS E PECAS</v>
          </cell>
          <cell r="C74" t="str">
            <v>ASTU</v>
          </cell>
          <cell r="D74" t="str">
            <v>FORNEC E/OU ASSENT DE TUBO DE PVC COM JUNTA ELASTICA</v>
          </cell>
          <cell r="E74" t="str">
            <v>0048</v>
          </cell>
          <cell r="F74" t="str">
            <v/>
          </cell>
          <cell r="G74" t="str">
            <v/>
          </cell>
          <cell r="H74" t="str">
            <v>JUNTA ARGAMASSADA ENTRE TUBO DN 150 MM E O POÇO DE VISITA/ CAIXA DE CONCRETO OU ALVENARIA EM REDES DE ESGOTO. AF_01/2021</v>
          </cell>
          <cell r="I74" t="str">
            <v>UN</v>
          </cell>
          <cell r="J74" t="str">
            <v>COEFICIENTE DE REPRESENTATIVIDADE</v>
          </cell>
          <cell r="K74" t="str">
            <v>23,30</v>
          </cell>
          <cell r="L74" t="str">
            <v>CAIXA REFERENCIAL</v>
          </cell>
        </row>
        <row r="75">
          <cell r="A75">
            <v>90726</v>
          </cell>
          <cell r="B75" t="str">
            <v>ASSENTAMENTO DE TUBOS E PECAS</v>
          </cell>
          <cell r="C75" t="str">
            <v>ASTU</v>
          </cell>
          <cell r="D75" t="str">
            <v>FORNEC E/OU ASSENT DE TUBO DE PVC COM JUNTA ELASTICA</v>
          </cell>
          <cell r="E75" t="str">
            <v>0048</v>
          </cell>
          <cell r="F75" t="str">
            <v/>
          </cell>
          <cell r="G75" t="str">
            <v/>
          </cell>
          <cell r="H75" t="str">
            <v>JUNTA ARGAMASSADA ENTRE TUBO DN 200 MM E O POÇO/ CAIXA DE CONCRETO OU ALVENARIA EM REDES DE ESGOTO. AF_01/2021</v>
          </cell>
          <cell r="I75" t="str">
            <v>UN</v>
          </cell>
          <cell r="J75" t="str">
            <v>COEFICIENTE DE REPRESENTATIVIDADE</v>
          </cell>
          <cell r="K75" t="str">
            <v>27,72</v>
          </cell>
          <cell r="L75" t="str">
            <v>CAIXA REFERENCIAL</v>
          </cell>
        </row>
        <row r="76">
          <cell r="A76">
            <v>90727</v>
          </cell>
          <cell r="B76" t="str">
            <v>ASSENTAMENTO DE TUBOS E PECAS</v>
          </cell>
          <cell r="C76" t="str">
            <v>ASTU</v>
          </cell>
          <cell r="D76" t="str">
            <v>FORNEC E/OU ASSENT DE TUBO DE PVC COM JUNTA ELASTICA</v>
          </cell>
          <cell r="E76" t="str">
            <v>0048</v>
          </cell>
          <cell r="F76" t="str">
            <v/>
          </cell>
          <cell r="G76" t="str">
            <v/>
          </cell>
          <cell r="H76" t="str">
            <v>JUNTA ARGAMASSADA ENTRE TUBO DN 250 MM E O POÇO DE VISITA/ CAIXA DE CONCRETO OU ALVENARIA EM REDES DE ESGOTO. AF_01/2021</v>
          </cell>
          <cell r="I76" t="str">
            <v>UN</v>
          </cell>
          <cell r="J76" t="str">
            <v>COEFICIENTE DE REPRESENTATIVIDADE</v>
          </cell>
          <cell r="K76" t="str">
            <v>32,07</v>
          </cell>
          <cell r="L76" t="str">
            <v>CAIXA REFERENCIAL</v>
          </cell>
        </row>
        <row r="77">
          <cell r="A77">
            <v>90728</v>
          </cell>
          <cell r="B77" t="str">
            <v>ASSENTAMENTO DE TUBOS E PECAS</v>
          </cell>
          <cell r="C77" t="str">
            <v>ASTU</v>
          </cell>
          <cell r="D77" t="str">
            <v>FORNEC E/OU ASSENT DE TUBO DE PVC COM JUNTA ELASTICA</v>
          </cell>
          <cell r="E77" t="str">
            <v>0048</v>
          </cell>
          <cell r="F77" t="str">
            <v/>
          </cell>
          <cell r="G77" t="str">
            <v/>
          </cell>
          <cell r="H77" t="str">
            <v>JUNTA ARGAMASSADA ENTRE TUBO DN 300 MM E O POÇO DE VISITA/ CAIXA DE CONCRETO OU ALVENARIA EM REDES DE ESGOTO. AF_01/2021</v>
          </cell>
          <cell r="I77" t="str">
            <v>UN</v>
          </cell>
          <cell r="J77" t="str">
            <v>COEFICIENTE DE REPRESENTATIVIDADE</v>
          </cell>
          <cell r="K77" t="str">
            <v>36,43</v>
          </cell>
          <cell r="L77" t="str">
            <v>CAIXA REFERENCIAL</v>
          </cell>
        </row>
        <row r="78">
          <cell r="A78">
            <v>90729</v>
          </cell>
          <cell r="B78" t="str">
            <v>ASSENTAMENTO DE TUBOS E PECAS</v>
          </cell>
          <cell r="C78" t="str">
            <v>ASTU</v>
          </cell>
          <cell r="D78" t="str">
            <v>FORNEC E/OU ASSENT DE TUBO DE PVC COM JUNTA ELASTICA</v>
          </cell>
          <cell r="E78" t="str">
            <v>0048</v>
          </cell>
          <cell r="F78" t="str">
            <v/>
          </cell>
          <cell r="G78" t="str">
            <v/>
          </cell>
          <cell r="H78" t="str">
            <v>JUNTA ARGAMASSADA ENTRE TUBO DN 350 MM E O POÇO DE VISITA/ CAIXA DE CONCRETO OU ALVENARIA EM REDES DE ESGOTO. AF_01/2021</v>
          </cell>
          <cell r="I78" t="str">
            <v>UN</v>
          </cell>
          <cell r="J78" t="str">
            <v>COEFICIENTE DE REPRESENTATIVIDADE</v>
          </cell>
          <cell r="K78" t="str">
            <v>40,79</v>
          </cell>
          <cell r="L78" t="str">
            <v>CAIXA REFERENCIAL</v>
          </cell>
        </row>
        <row r="79">
          <cell r="A79">
            <v>90730</v>
          </cell>
          <cell r="B79" t="str">
            <v>ASSENTAMENTO DE TUBOS E PECAS</v>
          </cell>
          <cell r="C79" t="str">
            <v>ASTU</v>
          </cell>
          <cell r="D79" t="str">
            <v>FORNEC E/OU ASSENT DE TUBO DE PVC COM JUNTA ELASTICA</v>
          </cell>
          <cell r="E79" t="str">
            <v>0048</v>
          </cell>
          <cell r="F79" t="str">
            <v/>
          </cell>
          <cell r="G79" t="str">
            <v/>
          </cell>
          <cell r="H79" t="str">
            <v>JUNTA ARGAMASSADA ENTRE TUBO DN 400 MM E O POÇO DE VISITA/ CAIXA DE CONCRETO OU ALVENARIA EM REDES DE ESGOTO. AF_01/2021</v>
          </cell>
          <cell r="I79" t="str">
            <v>UN</v>
          </cell>
          <cell r="J79" t="str">
            <v>COEFICIENTE DE REPRESENTATIVIDADE</v>
          </cell>
          <cell r="K79" t="str">
            <v>45,15</v>
          </cell>
          <cell r="L79" t="str">
            <v>CAIXA REFERENCIAL</v>
          </cell>
        </row>
        <row r="80">
          <cell r="A80">
            <v>90731</v>
          </cell>
          <cell r="B80" t="str">
            <v>ASSENTAMENTO DE TUBOS E PECAS</v>
          </cell>
          <cell r="C80" t="str">
            <v>ASTU</v>
          </cell>
          <cell r="D80" t="str">
            <v>FORNEC E/OU ASSENT DE TUBO DE PVC COM JUNTA ELASTICA</v>
          </cell>
          <cell r="E80" t="str">
            <v>0048</v>
          </cell>
          <cell r="F80" t="str">
            <v/>
          </cell>
          <cell r="G80" t="str">
            <v/>
          </cell>
          <cell r="H80" t="str">
            <v>JUNTA ARGAMASSADA ENTRE TUBO DN 450 MM E O POÇO DE VISITA/ CAIXA DE CONCRETO OU ALVENARIA EM REDES DE ESGOTO. AF_01/2021</v>
          </cell>
          <cell r="I80" t="str">
            <v>UN</v>
          </cell>
          <cell r="J80" t="str">
            <v>COEFICIENTE DE REPRESENTATIVIDADE</v>
          </cell>
          <cell r="K80" t="str">
            <v>49,49</v>
          </cell>
          <cell r="L80" t="str">
            <v>CAIXA REFERENCIAL</v>
          </cell>
        </row>
        <row r="81">
          <cell r="A81">
            <v>90732</v>
          </cell>
          <cell r="B81" t="str">
            <v>ASSENTAMENTO DE TUBOS E PECAS</v>
          </cell>
          <cell r="C81" t="str">
            <v>ASTU</v>
          </cell>
          <cell r="D81" t="str">
            <v>FORNEC E/OU ASSENT DE TUBO DE PVC COM JUNTA ELASTICA</v>
          </cell>
          <cell r="E81" t="str">
            <v>0048</v>
          </cell>
          <cell r="F81" t="str">
            <v/>
          </cell>
          <cell r="G81" t="str">
            <v/>
          </cell>
          <cell r="H81" t="str">
            <v>JUNTA ARGAMASSADA ENTRE TUBO DN 600 MM E O POÇO DE VISITA/ CAIXA DE CONCRETO OU ALVENARIA EM REDES DE ESGOTO. AF_01/2021</v>
          </cell>
          <cell r="I81" t="str">
            <v>UN</v>
          </cell>
          <cell r="J81" t="str">
            <v>COEFICIENTE DE REPRESENTATIVIDADE</v>
          </cell>
          <cell r="K81" t="str">
            <v>62,57</v>
          </cell>
          <cell r="L81" t="str">
            <v>CAIXA REFERENCIAL</v>
          </cell>
        </row>
        <row r="82">
          <cell r="A82">
            <v>90733</v>
          </cell>
          <cell r="B82" t="str">
            <v>ASSENTAMENTO DE TUBOS E PECAS</v>
          </cell>
          <cell r="C82" t="str">
            <v>ASTU</v>
          </cell>
          <cell r="D82" t="str">
            <v>FORNEC E/OU ASSENT DE TUBO DE PVC COM JUNTA ELASTICA</v>
          </cell>
          <cell r="E82" t="str">
            <v>0048</v>
          </cell>
          <cell r="F82" t="str">
            <v/>
          </cell>
          <cell r="G82" t="str">
            <v/>
          </cell>
          <cell r="H82" t="str">
            <v>ASSENTAMENTO DE TUBO DE PVC PARA REDE COLETORA DE ESGOTO DE PAREDE MACIÇA, DN 100 MM, JUNTA ELÁSTICA (NÃO INCLUI FORNECIMENTO). AF_01/2021</v>
          </cell>
          <cell r="I82" t="str">
            <v>M</v>
          </cell>
          <cell r="J82" t="str">
            <v>COEFICIENTE DE REPRESENTATIVIDADE</v>
          </cell>
          <cell r="K82" t="str">
            <v>2,67</v>
          </cell>
          <cell r="L82" t="str">
            <v>CAIXA REFERENCIAL</v>
          </cell>
        </row>
        <row r="83">
          <cell r="A83">
            <v>90734</v>
          </cell>
          <cell r="B83" t="str">
            <v>ASSENTAMENTO DE TUBOS E PECAS</v>
          </cell>
          <cell r="C83" t="str">
            <v>ASTU</v>
          </cell>
          <cell r="D83" t="str">
            <v>FORNEC E/OU ASSENT DE TUBO DE PVC COM JUNTA ELASTICA</v>
          </cell>
          <cell r="E83" t="str">
            <v>0048</v>
          </cell>
          <cell r="F83" t="str">
            <v/>
          </cell>
          <cell r="G83" t="str">
            <v/>
          </cell>
          <cell r="H83" t="str">
            <v>ASSENTAMENTO DE TUBO DE PVC PARA REDE COLETORA DE ESGOTO DE PAREDE MACIÇA, DN 150 MM, JUNTA ELÁSTICA,  (NÃO INCLUI FORNECIMENTO). AF_01/2021</v>
          </cell>
          <cell r="I83" t="str">
            <v>M</v>
          </cell>
          <cell r="J83" t="str">
            <v>COEFICIENTE DE REPRESENTATIVIDADE</v>
          </cell>
          <cell r="K83" t="str">
            <v>3,16</v>
          </cell>
          <cell r="L83" t="str">
            <v>CAIXA REFERENCIAL</v>
          </cell>
        </row>
        <row r="84">
          <cell r="A84">
            <v>90735</v>
          </cell>
          <cell r="B84" t="str">
            <v>ASSENTAMENTO DE TUBOS E PECAS</v>
          </cell>
          <cell r="C84" t="str">
            <v>ASTU</v>
          </cell>
          <cell r="D84" t="str">
            <v>FORNEC E/OU ASSENT DE TUBO DE PVC COM JUNTA ELASTICA</v>
          </cell>
          <cell r="E84" t="str">
            <v>0048</v>
          </cell>
          <cell r="F84" t="str">
            <v/>
          </cell>
          <cell r="G84" t="str">
            <v/>
          </cell>
          <cell r="H84" t="str">
            <v>ASSENTAMENTO DE TUBO DE PVC PARA REDE COLETORA DE ESGOTO DE PAREDE MACIÇA, DN 200 MM, JUNTA ELÁSTICA (NÃO INCLUI FORNECIMENTO). AF_01/2021</v>
          </cell>
          <cell r="I84" t="str">
            <v>M</v>
          </cell>
          <cell r="J84" t="str">
            <v>COEFICIENTE DE REPRESENTATIVIDADE</v>
          </cell>
          <cell r="K84" t="str">
            <v>3,66</v>
          </cell>
          <cell r="L84" t="str">
            <v>CAIXA REFERENCIAL</v>
          </cell>
        </row>
        <row r="85">
          <cell r="A85">
            <v>90736</v>
          </cell>
          <cell r="B85" t="str">
            <v>ASSENTAMENTO DE TUBOS E PECAS</v>
          </cell>
          <cell r="C85" t="str">
            <v>ASTU</v>
          </cell>
          <cell r="D85" t="str">
            <v>FORNEC E/OU ASSENT DE TUBO DE PVC COM JUNTA ELASTICA</v>
          </cell>
          <cell r="E85" t="str">
            <v>0048</v>
          </cell>
          <cell r="F85" t="str">
            <v/>
          </cell>
          <cell r="G85" t="str">
            <v/>
          </cell>
          <cell r="H85" t="str">
            <v>ASSENTAMENTO DE TUBO DE PVC PARA REDE COLETORA DE ESGOTO DE PAREDE MACIÇA, DN 250 MM, JUNTA ELÁSTICA (NÃO INCLUI FORNECIMENTO). AF_01/2021</v>
          </cell>
          <cell r="I85" t="str">
            <v>M</v>
          </cell>
          <cell r="J85" t="str">
            <v>COEFICIENTE DE REPRESENTATIVIDADE</v>
          </cell>
          <cell r="K85" t="str">
            <v>4,16</v>
          </cell>
          <cell r="L85" t="str">
            <v>CAIXA REFERENCIAL</v>
          </cell>
        </row>
        <row r="86">
          <cell r="A86">
            <v>90737</v>
          </cell>
          <cell r="B86" t="str">
            <v>ASSENTAMENTO DE TUBOS E PECAS</v>
          </cell>
          <cell r="C86" t="str">
            <v>ASTU</v>
          </cell>
          <cell r="D86" t="str">
            <v>FORNEC E/OU ASSENT DE TUBO DE PVC COM JUNTA ELASTICA</v>
          </cell>
          <cell r="E86" t="str">
            <v>0048</v>
          </cell>
          <cell r="F86" t="str">
            <v/>
          </cell>
          <cell r="G86" t="str">
            <v/>
          </cell>
          <cell r="H86" t="str">
            <v>ASSENTAMENTO DE TUBO DE PVC PARA REDE COLETORA DE ESGOTO DE PAREDE MACIÇA, DN 300 MM, JUNTA ELÁSTICA  (NÃO INCLUI FORNECIMENTO). AF_01/2021</v>
          </cell>
          <cell r="I86" t="str">
            <v>M</v>
          </cell>
          <cell r="J86" t="str">
            <v>COEFICIENTE DE REPRESENTATIVIDADE</v>
          </cell>
          <cell r="K86" t="str">
            <v>4,65</v>
          </cell>
          <cell r="L86" t="str">
            <v>CAIXA REFERENCIAL</v>
          </cell>
        </row>
        <row r="87">
          <cell r="A87">
            <v>90738</v>
          </cell>
          <cell r="B87" t="str">
            <v>ASSENTAMENTO DE TUBOS E PECAS</v>
          </cell>
          <cell r="C87" t="str">
            <v>ASTU</v>
          </cell>
          <cell r="D87" t="str">
            <v>FORNEC E/OU ASSENT DE TUBO DE PVC COM JUNTA ELASTICA</v>
          </cell>
          <cell r="E87" t="str">
            <v>0048</v>
          </cell>
          <cell r="F87" t="str">
            <v/>
          </cell>
          <cell r="G87" t="str">
            <v/>
          </cell>
          <cell r="H87" t="str">
            <v>ASSENTAMENTO DE TUBO DE PVC PARA REDE COLETORA DE ESGOTO DE PAREDE MACIÇA, DN 350 MM, JUNTA ELÁSTICA (NÃO INCLUI FORNECIMENTO). AF_01/2021</v>
          </cell>
          <cell r="I87" t="str">
            <v>M</v>
          </cell>
          <cell r="J87" t="str">
            <v>COEFICIENTE DE REPRESENTATIVIDADE</v>
          </cell>
          <cell r="K87" t="str">
            <v>5,14</v>
          </cell>
          <cell r="L87" t="str">
            <v>CAIXA REFERENCIAL</v>
          </cell>
        </row>
        <row r="88">
          <cell r="A88">
            <v>90739</v>
          </cell>
          <cell r="B88" t="str">
            <v>ASSENTAMENTO DE TUBOS E PECAS</v>
          </cell>
          <cell r="C88" t="str">
            <v>ASTU</v>
          </cell>
          <cell r="D88" t="str">
            <v>FORNEC E/OU ASSENT DE TUBO DE PVC COM JUNTA ELASTICA</v>
          </cell>
          <cell r="E88" t="str">
            <v>0048</v>
          </cell>
          <cell r="F88" t="str">
            <v/>
          </cell>
          <cell r="G88" t="str">
            <v/>
          </cell>
          <cell r="H88" t="str">
            <v>ASSENTAMENTO DE TUBO DE PVC PARA REDE COLETORA DE ESGOTO DE PAREDE MACIÇA, DN 400 MM, JUNTA ELÁSTICA (NÃO INCLUI FORNECIMENTO). AF_01/2021</v>
          </cell>
          <cell r="I88" t="str">
            <v>M</v>
          </cell>
          <cell r="J88" t="str">
            <v>COEFICIENTE DE REPRESENTATIVIDADE</v>
          </cell>
          <cell r="K88" t="str">
            <v>6,58</v>
          </cell>
          <cell r="L88" t="str">
            <v>CAIXA REFERENCIAL</v>
          </cell>
        </row>
        <row r="89">
          <cell r="A89">
            <v>90740</v>
          </cell>
          <cell r="B89" t="str">
            <v>ASSENTAMENTO DE TUBOS E PECAS</v>
          </cell>
          <cell r="C89" t="str">
            <v>ASTU</v>
          </cell>
          <cell r="D89" t="str">
            <v>FORNEC E/OU ASSENT DE TUBO DE PVC COM JUNTA ELASTICA</v>
          </cell>
          <cell r="E89" t="str">
            <v>0048</v>
          </cell>
          <cell r="F89" t="str">
            <v/>
          </cell>
          <cell r="G89" t="str">
            <v/>
          </cell>
          <cell r="H89" t="str">
            <v>ASSENTAMENTO DE TUBO DE PVC CORRUGADO DE DUPLA PAREDE PARA REDE COLETORA DE ESGOTO, DN 150 MM, JUNTA ELÁSTICA (NÃO INCLUI FORNECIMENTO). AF_01/2021</v>
          </cell>
          <cell r="I89" t="str">
            <v>M</v>
          </cell>
          <cell r="J89" t="str">
            <v>COEFICIENTE DE REPRESENTATIVIDADE</v>
          </cell>
          <cell r="K89" t="str">
            <v>3,53</v>
          </cell>
          <cell r="L89" t="str">
            <v>CAIXA REFERENCIAL</v>
          </cell>
        </row>
        <row r="90">
          <cell r="A90">
            <v>90741</v>
          </cell>
          <cell r="B90" t="str">
            <v>ASSENTAMENTO DE TUBOS E PECAS</v>
          </cell>
          <cell r="C90" t="str">
            <v>ASTU</v>
          </cell>
          <cell r="D90" t="str">
            <v>FORNEC E/OU ASSENT DE TUBO DE PVC COM JUNTA ELASTICA</v>
          </cell>
          <cell r="E90" t="str">
            <v>0048</v>
          </cell>
          <cell r="F90" t="str">
            <v/>
          </cell>
          <cell r="G90" t="str">
            <v/>
          </cell>
          <cell r="H90" t="str">
            <v>ASSENTAMENTO DE TUBO DE PVC CORRUGADO DE DUPLA PAREDE PARA REDE COLETORA DE ESGOTO, DN 200 MM, JUNTA ELÁSTICA (NÃO INCLUI FORNECIMENTO). AF_01/2021</v>
          </cell>
          <cell r="I90" t="str">
            <v>M</v>
          </cell>
          <cell r="J90" t="str">
            <v>COEFICIENTE DE REPRESENTATIVIDADE</v>
          </cell>
          <cell r="K90" t="str">
            <v>4,02</v>
          </cell>
          <cell r="L90" t="str">
            <v>CAIXA REFERENCIAL</v>
          </cell>
        </row>
        <row r="91">
          <cell r="A91">
            <v>90742</v>
          </cell>
          <cell r="B91" t="str">
            <v>ASSENTAMENTO DE TUBOS E PECAS</v>
          </cell>
          <cell r="C91" t="str">
            <v>ASTU</v>
          </cell>
          <cell r="D91" t="str">
            <v>FORNEC E/OU ASSENT DE TUBO DE PVC COM JUNTA ELASTICA</v>
          </cell>
          <cell r="E91" t="str">
            <v>0048</v>
          </cell>
          <cell r="F91" t="str">
            <v/>
          </cell>
          <cell r="G91" t="str">
            <v/>
          </cell>
          <cell r="H91" t="str">
            <v>ASSENTAMENTO DE TUBO DE PVC CORRUGADO DE DUPLA PAREDE PARA REDE COLETORA DE ESGOTO, DN 250 MM, JUNTA ELÁSTICA (NÃO INCLUI FORNECIMENTO). AF_01/2021</v>
          </cell>
          <cell r="I91" t="str">
            <v>M</v>
          </cell>
          <cell r="J91" t="str">
            <v>COEFICIENTE DE REPRESENTATIVIDADE</v>
          </cell>
          <cell r="K91" t="str">
            <v>4,51</v>
          </cell>
          <cell r="L91" t="str">
            <v>CAIXA REFERENCIAL</v>
          </cell>
        </row>
        <row r="92">
          <cell r="A92">
            <v>90743</v>
          </cell>
          <cell r="B92" t="str">
            <v>ASSENTAMENTO DE TUBOS E PECAS</v>
          </cell>
          <cell r="C92" t="str">
            <v>ASTU</v>
          </cell>
          <cell r="D92" t="str">
            <v>FORNEC E/OU ASSENT DE TUBO DE PVC COM JUNTA ELASTICA</v>
          </cell>
          <cell r="E92" t="str">
            <v>0048</v>
          </cell>
          <cell r="F92" t="str">
            <v/>
          </cell>
          <cell r="G92" t="str">
            <v/>
          </cell>
          <cell r="H92" t="str">
            <v>ASSENTAMENTO DE TUBO DE PVC CORRUGADO DE DUPLA PAREDE PARA REDE COLETORA DE ESGOTO, DN 300 MM, JUNTA ELÁSTICA (NÃO INCLUI FORNECIMENTO). AF_01/2021</v>
          </cell>
          <cell r="I92" t="str">
            <v>M</v>
          </cell>
          <cell r="J92" t="str">
            <v>COEFICIENTE DE REPRESENTATIVIDADE</v>
          </cell>
          <cell r="K92" t="str">
            <v>5,02</v>
          </cell>
          <cell r="L92" t="str">
            <v>CAIXA REFERENCIAL</v>
          </cell>
        </row>
        <row r="93">
          <cell r="A93">
            <v>90744</v>
          </cell>
          <cell r="B93" t="str">
            <v>ASSENTAMENTO DE TUBOS E PECAS</v>
          </cell>
          <cell r="C93" t="str">
            <v>ASTU</v>
          </cell>
          <cell r="D93" t="str">
            <v>FORNEC E/OU ASSENT DE TUBO DE PVC COM JUNTA ELASTICA</v>
          </cell>
          <cell r="E93" t="str">
            <v>0048</v>
          </cell>
          <cell r="F93" t="str">
            <v/>
          </cell>
          <cell r="G93" t="str">
            <v/>
          </cell>
          <cell r="H93" t="str">
            <v>ASSENTAMENTO DE TUBO DE PVC CORRUGADO DE DUPLA PAREDE PARA REDE COLETORA DE ESGOTO, DN 350 MM, JUNTA ELÁSTICA (NÃO INCLUI FORNECIMENTO). AF_01/2021</v>
          </cell>
          <cell r="I93" t="str">
            <v>M</v>
          </cell>
          <cell r="J93" t="str">
            <v>COEFICIENTE DE REPRESENTATIVIDADE</v>
          </cell>
          <cell r="K93" t="str">
            <v>5,51</v>
          </cell>
          <cell r="L93" t="str">
            <v>CAIXA REFERENCIAL</v>
          </cell>
        </row>
        <row r="94">
          <cell r="A94">
            <v>90745</v>
          </cell>
          <cell r="B94" t="str">
            <v>ASSENTAMENTO DE TUBOS E PECAS</v>
          </cell>
          <cell r="C94" t="str">
            <v>ASTU</v>
          </cell>
          <cell r="D94" t="str">
            <v>FORNEC E/OU ASSENT DE TUBO DE PVC COM JUNTA ELASTICA</v>
          </cell>
          <cell r="E94" t="str">
            <v>0048</v>
          </cell>
          <cell r="F94" t="str">
            <v/>
          </cell>
          <cell r="G94" t="str">
            <v/>
          </cell>
          <cell r="H94" t="str">
            <v>ASSENTAMENTO DE TUBO DE PVC CORRUGADO DE DUPLA PAREDE PARA REDE COLETORA DE ESGOTO, DN 400 MM, JUNTA ELÁSTICA  (NÃO INCLUI FORNECIMENTO). AF_01/2021</v>
          </cell>
          <cell r="I94" t="str">
            <v>M</v>
          </cell>
          <cell r="J94" t="str">
            <v>COEFICIENTE DE REPRESENTATIVIDADE</v>
          </cell>
          <cell r="K94" t="str">
            <v>7,34</v>
          </cell>
          <cell r="L94" t="str">
            <v>CAIXA REFERENCIAL</v>
          </cell>
        </row>
        <row r="95">
          <cell r="A95">
            <v>90746</v>
          </cell>
          <cell r="B95" t="str">
            <v>ASSENTAMENTO DE TUBOS E PECAS</v>
          </cell>
          <cell r="C95" t="str">
            <v>ASTU</v>
          </cell>
          <cell r="D95" t="str">
            <v>FORNEC E/OU ASSENT DE TUBO DE PVC COM JUNTA ELASTICA</v>
          </cell>
          <cell r="E95" t="str">
            <v>0048</v>
          </cell>
          <cell r="F95" t="str">
            <v/>
          </cell>
          <cell r="G95" t="str">
            <v/>
          </cell>
          <cell r="H95" t="str">
            <v>ASSENTAMENTO DE TUBO DE PEAD CORRUGADO DE DUPLA PAREDE PARA REDE COLETORA DE ESGOTO, DN 450 MM, JUNTA ELÁSTICA INTEGRADA (NÃO INCLUI FORNECIMENTO). AF_01/2021</v>
          </cell>
          <cell r="I95" t="str">
            <v>M</v>
          </cell>
          <cell r="J95" t="str">
            <v>COEFICIENTE DE REPRESENTATIVIDADE</v>
          </cell>
          <cell r="K95" t="str">
            <v>2,89</v>
          </cell>
          <cell r="L95" t="str">
            <v>CAIXA REFERENCIAL</v>
          </cell>
        </row>
        <row r="96">
          <cell r="A96">
            <v>90747</v>
          </cell>
          <cell r="B96" t="str">
            <v>ASSENTAMENTO DE TUBOS E PECAS</v>
          </cell>
          <cell r="C96" t="str">
            <v>ASTU</v>
          </cell>
          <cell r="D96" t="str">
            <v>FORNEC E/OU ASSENT DE TUBO DE PVC COM JUNTA ELASTICA</v>
          </cell>
          <cell r="E96" t="str">
            <v>0048</v>
          </cell>
          <cell r="F96" t="str">
            <v/>
          </cell>
          <cell r="G96" t="str">
            <v/>
          </cell>
          <cell r="H96" t="str">
            <v>ASSENTAMENTO DE TUBO DE PEAD CORRUGADO DE DUPLA PAREDE PARA REDE COLETORA DE ESGOTO, DN 600 MM, JUNTA ELÁSTICA INTEGRADA (NÃO INCLUI FORNECIMENTO). AF_01/2021</v>
          </cell>
          <cell r="I96" t="str">
            <v>M</v>
          </cell>
          <cell r="J96" t="str">
            <v>COEFICIENTE DE REPRESENTATIVIDADE</v>
          </cell>
          <cell r="K96" t="str">
            <v>12,24</v>
          </cell>
          <cell r="L96" t="str">
            <v>CAIXA REFERENCIAL</v>
          </cell>
        </row>
        <row r="97">
          <cell r="A97">
            <v>94869</v>
          </cell>
          <cell r="B97" t="str">
            <v>ASSENTAMENTO DE TUBOS E PECAS</v>
          </cell>
          <cell r="C97" t="str">
            <v>ASTU</v>
          </cell>
          <cell r="D97" t="str">
            <v>FORNEC E/OU ASSENT DE TUBO DE PVC COM JUNTA ELASTICA</v>
          </cell>
          <cell r="E97" t="str">
            <v>0048</v>
          </cell>
          <cell r="F97" t="str">
            <v/>
          </cell>
          <cell r="G97" t="str">
            <v/>
          </cell>
          <cell r="H97" t="str">
            <v>TUBO DE PEAD CORRUGADO DE DUPLA PAREDE PARA REDE COLETORA DE ESGOTO, DN 250 MM, JUNTA ELÁSTICA INTEGRADA - FORNECIMENTO E ASSENTAMENTO. AF_01/2021</v>
          </cell>
          <cell r="I97" t="str">
            <v>M</v>
          </cell>
          <cell r="J97" t="str">
            <v>ATRIBUÍDO SÃO PAULO</v>
          </cell>
          <cell r="K97" t="str">
            <v>223,66</v>
          </cell>
          <cell r="L97" t="str">
            <v>CAIXA REFERENCIAL</v>
          </cell>
        </row>
        <row r="98">
          <cell r="A98">
            <v>94870</v>
          </cell>
          <cell r="B98" t="str">
            <v>ASSENTAMENTO DE TUBOS E PECAS</v>
          </cell>
          <cell r="C98" t="str">
            <v>ASTU</v>
          </cell>
          <cell r="D98" t="str">
            <v>FORNEC E/OU ASSENT DE TUBO DE PVC COM JUNTA ELASTICA</v>
          </cell>
          <cell r="E98" t="str">
            <v>0048</v>
          </cell>
          <cell r="F98" t="str">
            <v/>
          </cell>
          <cell r="G98" t="str">
            <v/>
          </cell>
          <cell r="H98" t="str">
            <v>ASSENTAMENTO DE TUBO DE PEAD CORRUGADO DE DUPLA PAREDE PARA REDE COLETORA DE ESGOTO, DN 250 MM, JUNTA ELÁSTICA INTEGRADA (NÃO INCLUI FORNECIMENTO). AF_01/2021</v>
          </cell>
          <cell r="I98" t="str">
            <v>M</v>
          </cell>
          <cell r="J98" t="str">
            <v>COEFICIENTE DE REPRESENTATIVIDADE</v>
          </cell>
          <cell r="K98" t="str">
            <v>0,71</v>
          </cell>
          <cell r="L98" t="str">
            <v>CAIXA REFERENCIAL</v>
          </cell>
        </row>
        <row r="99">
          <cell r="A99">
            <v>94871</v>
          </cell>
          <cell r="B99" t="str">
            <v>ASSENTAMENTO DE TUBOS E PECAS</v>
          </cell>
          <cell r="C99" t="str">
            <v>ASTU</v>
          </cell>
          <cell r="D99" t="str">
            <v>FORNEC E/OU ASSENT DE TUBO DE PVC COM JUNTA ELASTICA</v>
          </cell>
          <cell r="E99" t="str">
            <v>0048</v>
          </cell>
          <cell r="F99" t="str">
            <v/>
          </cell>
          <cell r="G99" t="str">
            <v/>
          </cell>
          <cell r="H99" t="str">
            <v>TUBO DE PEAD CORRUGADO DE DUPLA PAREDE PARA REDE COLETORA DE ESGOTO, DN 300 MM, JUNTA ELÁSTICA INTEGRADA - FORNECIMENTO E ASSENTAMENTO. AF_01/2021</v>
          </cell>
          <cell r="I99" t="str">
            <v>M</v>
          </cell>
          <cell r="J99" t="str">
            <v>ATRIBUÍDO SÃO PAULO</v>
          </cell>
          <cell r="K99" t="str">
            <v>264,83</v>
          </cell>
          <cell r="L99" t="str">
            <v>CAIXA REFERENCIAL</v>
          </cell>
        </row>
        <row r="100">
          <cell r="A100">
            <v>94872</v>
          </cell>
          <cell r="B100" t="str">
            <v>ASSENTAMENTO DE TUBOS E PECAS</v>
          </cell>
          <cell r="C100" t="str">
            <v>ASTU</v>
          </cell>
          <cell r="D100" t="str">
            <v>FORNEC E/OU ASSENT DE TUBO DE PVC COM JUNTA ELASTICA</v>
          </cell>
          <cell r="E100" t="str">
            <v>0048</v>
          </cell>
          <cell r="F100" t="str">
            <v/>
          </cell>
          <cell r="G100" t="str">
            <v/>
          </cell>
          <cell r="H100" t="str">
            <v>ASSENTAMENTO DE TUBO DE PEAD CORRUGADO DE DUPLA PAREDE PARA REDE COLETORA DE ESGOTO, DN 300 MM, JUNTA ELÁSTICA INTEGRADA  (NÃO INCLUI FORNECIMENTO). AF_01/2021</v>
          </cell>
          <cell r="I100" t="str">
            <v>M</v>
          </cell>
          <cell r="J100" t="str">
            <v>COEFICIENTE DE REPRESENTATIVIDADE</v>
          </cell>
          <cell r="K100" t="str">
            <v>1,23</v>
          </cell>
          <cell r="L100" t="str">
            <v>CAIXA REFERENCIAL</v>
          </cell>
        </row>
        <row r="101">
          <cell r="A101">
            <v>94875</v>
          </cell>
          <cell r="B101" t="str">
            <v>ASSENTAMENTO DE TUBOS E PECAS</v>
          </cell>
          <cell r="C101" t="str">
            <v>ASTU</v>
          </cell>
          <cell r="D101" t="str">
            <v>FORNEC E/OU ASSENT DE TUBO DE PVC COM JUNTA ELASTICA</v>
          </cell>
          <cell r="E101" t="str">
            <v>0048</v>
          </cell>
          <cell r="F101" t="str">
            <v/>
          </cell>
          <cell r="G101" t="str">
            <v/>
          </cell>
          <cell r="H101" t="str">
            <v>TUBO DE PEAD CORRUGADO DE DUPLA PAREDE PARA REDE COLETORA DE ESGOTO, DN 800 MM, JUNTA ELÁSTICA INTEGRADA - FORNECIMENTO E ASSENTAMENTO. AF_01/2021</v>
          </cell>
          <cell r="I101" t="str">
            <v>M</v>
          </cell>
          <cell r="J101" t="str">
            <v>ATRIBUÍDO SÃO PAULO</v>
          </cell>
          <cell r="K101" t="str">
            <v>1.548,47</v>
          </cell>
          <cell r="L101" t="str">
            <v>CAIXA REFERENCIAL</v>
          </cell>
        </row>
        <row r="102">
          <cell r="A102">
            <v>94876</v>
          </cell>
          <cell r="B102" t="str">
            <v>ASSENTAMENTO DE TUBOS E PECAS</v>
          </cell>
          <cell r="C102" t="str">
            <v>ASTU</v>
          </cell>
          <cell r="D102" t="str">
            <v>FORNEC E/OU ASSENT DE TUBO DE PVC COM JUNTA ELASTICA</v>
          </cell>
          <cell r="E102" t="str">
            <v>0048</v>
          </cell>
          <cell r="F102" t="str">
            <v/>
          </cell>
          <cell r="G102" t="str">
            <v/>
          </cell>
          <cell r="H102" t="str">
            <v>ASSENTAMENTO DE TUBO DE PEAD CORRUGADO DE DUPLA PAREDE PARA REDE COLETORA DE ESGOTO, DN 800 MM, JUNTA ELÁSTICA INTEGRADA  (NÃO INCLUI FORNECIMENTO). AF_01/2021</v>
          </cell>
          <cell r="I102" t="str">
            <v>M</v>
          </cell>
          <cell r="J102" t="str">
            <v>COEFICIENTE DE REPRESENTATIVIDADE</v>
          </cell>
          <cell r="K102" t="str">
            <v>18,52</v>
          </cell>
          <cell r="L102" t="str">
            <v>CAIXA REFERENCIAL</v>
          </cell>
        </row>
        <row r="103">
          <cell r="A103">
            <v>94878</v>
          </cell>
          <cell r="B103" t="str">
            <v>ASSENTAMENTO DE TUBOS E PECAS</v>
          </cell>
          <cell r="C103" t="str">
            <v>ASTU</v>
          </cell>
          <cell r="D103" t="str">
            <v>FORNEC E/OU ASSENT DE TUBO DE PVC COM JUNTA ELASTICA</v>
          </cell>
          <cell r="E103" t="str">
            <v>0048</v>
          </cell>
          <cell r="F103" t="str">
            <v/>
          </cell>
          <cell r="G103" t="str">
            <v/>
          </cell>
          <cell r="H103" t="str">
            <v>ASSENTAMENTO DE TUBO DE PEAD CORRUGADO DE DUPLA PAREDE PARA REDE COLETORA DE ESGOTO, DN 900 MM, JUNTA ELÁSTICA INTEGRADA, INSTALADO EM LOCAL COM NÍVEL BAIXO DE INTERFERÊNCIAS (NÃO INCLUI FORNECIMENTO). AF_06/2016</v>
          </cell>
          <cell r="I103" t="str">
            <v>M</v>
          </cell>
          <cell r="J103" t="str">
            <v>COEFICIENTE DE REPRESENTATIVIDADE</v>
          </cell>
          <cell r="K103" t="str">
            <v>21,73</v>
          </cell>
          <cell r="L103" t="str">
            <v>CAIXA REFERENCIAL</v>
          </cell>
        </row>
        <row r="104">
          <cell r="A104">
            <v>94879</v>
          </cell>
          <cell r="B104" t="str">
            <v>ASSENTAMENTO DE TUBOS E PECAS</v>
          </cell>
          <cell r="C104" t="str">
            <v>ASTU</v>
          </cell>
          <cell r="D104" t="str">
            <v>FORNEC E/OU ASSENT DE TUBO DE PVC COM JUNTA ELASTICA</v>
          </cell>
          <cell r="E104" t="str">
            <v>0048</v>
          </cell>
          <cell r="F104" t="str">
            <v/>
          </cell>
          <cell r="G104" t="str">
            <v/>
          </cell>
          <cell r="H104" t="str">
            <v>TUBO DE PEAD CORRUGADO DE DUPLA PAREDE PARA REDE COLETORA DE ESGOTO, DN 1000 MM, JUNTA ELÁSTICA INTEGRADA, INSTALADO EM LOCAL COM NÍVEL BAIXO DE INTERFERÊNCIAS - FORNECIMENTO E ASSENTAMENTO. AF_06/2016</v>
          </cell>
          <cell r="I104" t="str">
            <v>M</v>
          </cell>
          <cell r="J104" t="str">
            <v>ATRIBUÍDO SÃO PAULO</v>
          </cell>
          <cell r="K104" t="str">
            <v>2.061,94</v>
          </cell>
          <cell r="L104" t="str">
            <v>CAIXA REFERENCIAL</v>
          </cell>
        </row>
        <row r="105">
          <cell r="A105">
            <v>94880</v>
          </cell>
          <cell r="B105" t="str">
            <v>ASSENTAMENTO DE TUBOS E PECAS</v>
          </cell>
          <cell r="C105" t="str">
            <v>ASTU</v>
          </cell>
          <cell r="D105" t="str">
            <v>FORNEC E/OU ASSENT DE TUBO DE PVC COM JUNTA ELASTICA</v>
          </cell>
          <cell r="E105" t="str">
            <v>0048</v>
          </cell>
          <cell r="F105" t="str">
            <v/>
          </cell>
          <cell r="G105" t="str">
            <v/>
          </cell>
          <cell r="H105" t="str">
            <v>ASSENTAMENTO DE TUBO DE PEAD CORRUGADO DE DUPLA PAREDE PARA REDE COLETORA DE ESGOTO, DN 1000 MM, JUNTA ELÁSTICA INTEGRADA, INSTALADO EM LOCAL COM NÍVEL BAIXO DE INTERFERÊNCIAS (NÃO INCLUI FORNECIMENTO). AF_06/2016</v>
          </cell>
          <cell r="I105" t="str">
            <v>M</v>
          </cell>
          <cell r="J105" t="str">
            <v>COEFICIENTE DE REPRESENTATIVIDADE</v>
          </cell>
          <cell r="K105" t="str">
            <v>26,61</v>
          </cell>
          <cell r="L105" t="str">
            <v>CAIXA REFERENCIAL</v>
          </cell>
        </row>
        <row r="106">
          <cell r="A106">
            <v>94881</v>
          </cell>
          <cell r="B106" t="str">
            <v>ASSENTAMENTO DE TUBOS E PECAS</v>
          </cell>
          <cell r="C106" t="str">
            <v>ASTU</v>
          </cell>
          <cell r="D106" t="str">
            <v>FORNEC E/OU ASSENT DE TUBO DE PVC COM JUNTA ELASTICA</v>
          </cell>
          <cell r="E106" t="str">
            <v>0048</v>
          </cell>
          <cell r="F106" t="str">
            <v/>
          </cell>
          <cell r="G106" t="str">
            <v/>
          </cell>
          <cell r="H106" t="str">
            <v>TUBO DE PEAD CORRUGADO DE DUPLA PAREDE PARA REDE COLETORA DE ESGOTO, DN 1200 MM, JUNTA ELÁSTICA INTEGRADA, INSTALADO EM LOCAL COM NÍVEL BAIXO DE INTERFERÊNCIAS - FORNECIMENTO E ASSENTAMENTO. AF_06/2016</v>
          </cell>
          <cell r="I106" t="str">
            <v>M</v>
          </cell>
          <cell r="J106" t="str">
            <v>ATRIBUÍDO SÃO PAULO</v>
          </cell>
          <cell r="K106" t="str">
            <v>3.222,97</v>
          </cell>
          <cell r="L106" t="str">
            <v>CAIXA REFERENCIAL</v>
          </cell>
        </row>
        <row r="107">
          <cell r="A107">
            <v>94882</v>
          </cell>
          <cell r="B107" t="str">
            <v>ASSENTAMENTO DE TUBOS E PECAS</v>
          </cell>
          <cell r="C107" t="str">
            <v>ASTU</v>
          </cell>
          <cell r="D107" t="str">
            <v>FORNEC E/OU ASSENT DE TUBO DE PVC COM JUNTA ELASTICA</v>
          </cell>
          <cell r="E107" t="str">
            <v>0048</v>
          </cell>
          <cell r="F107" t="str">
            <v/>
          </cell>
          <cell r="G107" t="str">
            <v/>
          </cell>
          <cell r="H107" t="str">
            <v>ASSENTAMENTO DE TUBO DE PEAD CORRUGADO DE DUPLA PAREDE PARA REDE COLETORA DE ESGOTO, DN 1200 MM, JUNTA ELÁSTICA INTEGRADA, INSTALADO EM LOCAL COM NÍVEL BAIXO DE INTERFERÊNCIAS (NÃO INCLUI FORNECIMENTO). AF_06/2016</v>
          </cell>
          <cell r="I107" t="str">
            <v>M</v>
          </cell>
          <cell r="J107" t="str">
            <v>COEFICIENTE DE REPRESENTATIVIDADE</v>
          </cell>
          <cell r="K107" t="str">
            <v>31,57</v>
          </cell>
          <cell r="L107" t="str">
            <v>CAIXA REFERENCIAL</v>
          </cell>
        </row>
        <row r="108">
          <cell r="A108">
            <v>94884</v>
          </cell>
          <cell r="B108" t="str">
            <v>ASSENTAMENTO DE TUBOS E PECAS</v>
          </cell>
          <cell r="C108" t="str">
            <v>ASTU</v>
          </cell>
          <cell r="D108" t="str">
            <v>FORNEC E/OU ASSENT DE TUBO DE PVC COM JUNTA ELASTICA</v>
          </cell>
          <cell r="E108" t="str">
            <v>0048</v>
          </cell>
          <cell r="F108" t="str">
            <v/>
          </cell>
          <cell r="G108" t="str">
            <v/>
          </cell>
          <cell r="H108" t="str">
            <v>ASSENTAMENTO DE TUBO DE PEAD CORRUGADO DE DUPLA PAREDE PARA REDE COLETORA DE ESGOTO, DN 1500 MM, JUNTA ELÁSTICA INTEGRADA, INSTALADO EM LOCAL COM NÍVEL BAIXO DE INTERFERÊNCIAS (NÃO INCLUI FORNECIMENTO). AF_06/2016</v>
          </cell>
          <cell r="I108" t="str">
            <v>M</v>
          </cell>
          <cell r="J108" t="str">
            <v>COEFICIENTE DE REPRESENTATIVIDADE</v>
          </cell>
          <cell r="K108" t="str">
            <v>41,62</v>
          </cell>
          <cell r="L108" t="str">
            <v>CAIXA REFERENCIAL</v>
          </cell>
        </row>
        <row r="109">
          <cell r="A109">
            <v>97121</v>
          </cell>
          <cell r="B109" t="str">
            <v>ASSENTAMENTO DE TUBOS E PECAS</v>
          </cell>
          <cell r="C109" t="str">
            <v>ASTU</v>
          </cell>
          <cell r="D109" t="str">
            <v>FORNEC E/OU ASSENT DE TUBO DE PVC COM JUNTA ELASTICA</v>
          </cell>
          <cell r="E109" t="str">
            <v>0048</v>
          </cell>
          <cell r="F109" t="str">
            <v/>
          </cell>
          <cell r="G109" t="str">
            <v/>
          </cell>
          <cell r="H109" t="str">
            <v>ASSENTAMENTO DE TUBO DE PVC PBA PARA REDE DE ÁGUA, DN 50 MM, JUNTA ELÁSTICA INTEGRADA, INSTALADO EM LOCAL COM NÍVEL ALTO DE INTERFERÊNCIAS (NÃO INCLUI FORNECIMENTO). AF_11/2017</v>
          </cell>
          <cell r="I109" t="str">
            <v>M</v>
          </cell>
          <cell r="J109" t="str">
            <v>COEFICIENTE DE REPRESENTATIVIDADE</v>
          </cell>
          <cell r="K109" t="str">
            <v>1,61</v>
          </cell>
          <cell r="L109" t="str">
            <v>CAIXA REFERENCIAL</v>
          </cell>
        </row>
        <row r="110">
          <cell r="A110">
            <v>97122</v>
          </cell>
          <cell r="B110" t="str">
            <v>ASSENTAMENTO DE TUBOS E PECAS</v>
          </cell>
          <cell r="C110" t="str">
            <v>ASTU</v>
          </cell>
          <cell r="D110" t="str">
            <v>FORNEC E/OU ASSENT DE TUBO DE PVC COM JUNTA ELASTICA</v>
          </cell>
          <cell r="E110" t="str">
            <v>0048</v>
          </cell>
          <cell r="F110" t="str">
            <v/>
          </cell>
          <cell r="G110" t="str">
            <v/>
          </cell>
          <cell r="H110" t="str">
            <v>ASSENTAMENTO DE TUBO DE PVC PBA PARA REDE DE ÁGUA, DN 75 MM, JUNTA ELÁSTICA INTEGRADA, INSTALADO EM LOCAL COM NÍVEL ALTO DE INTERFERÊNCIAS (NÃO INCLUI FORNECIMENTO). AF_11/2017</v>
          </cell>
          <cell r="I110" t="str">
            <v>M</v>
          </cell>
          <cell r="J110" t="str">
            <v>COEFICIENTE DE REPRESENTATIVIDADE</v>
          </cell>
          <cell r="K110" t="str">
            <v>2,25</v>
          </cell>
          <cell r="L110" t="str">
            <v>CAIXA REFERENCIAL</v>
          </cell>
        </row>
        <row r="111">
          <cell r="A111">
            <v>97123</v>
          </cell>
          <cell r="B111" t="str">
            <v>ASSENTAMENTO DE TUBOS E PECAS</v>
          </cell>
          <cell r="C111" t="str">
            <v>ASTU</v>
          </cell>
          <cell r="D111" t="str">
            <v>FORNEC E/OU ASSENT DE TUBO DE PVC COM JUNTA ELASTICA</v>
          </cell>
          <cell r="E111" t="str">
            <v>0048</v>
          </cell>
          <cell r="F111" t="str">
            <v/>
          </cell>
          <cell r="G111" t="str">
            <v/>
          </cell>
          <cell r="H111" t="str">
            <v>ASSENTAMENTO DE TUBO DE PVC PBA PARA REDE DE ÁGUA, DN 100 MM, JUNTA ELÁSTICA INTEGRADA, INSTALADO EM LOCAL COM NÍVEL ALTO DE INTERFERÊNCIAS (NÃO INCLUI FORNECIMENTO). AF_11/2017</v>
          </cell>
          <cell r="I111" t="str">
            <v>M</v>
          </cell>
          <cell r="J111" t="str">
            <v>COEFICIENTE DE REPRESENTATIVIDADE</v>
          </cell>
          <cell r="K111" t="str">
            <v>2,86</v>
          </cell>
          <cell r="L111" t="str">
            <v>CAIXA REFERENCIAL</v>
          </cell>
        </row>
        <row r="112">
          <cell r="A112">
            <v>97124</v>
          </cell>
          <cell r="B112" t="str">
            <v>ASSENTAMENTO DE TUBOS E PECAS</v>
          </cell>
          <cell r="C112" t="str">
            <v>ASTU</v>
          </cell>
          <cell r="D112" t="str">
            <v>FORNEC E/OU ASSENT DE TUBO DE PVC COM JUNTA ELASTICA</v>
          </cell>
          <cell r="E112" t="str">
            <v>0048</v>
          </cell>
          <cell r="F112" t="str">
            <v/>
          </cell>
          <cell r="G112" t="str">
            <v/>
          </cell>
          <cell r="H112" t="str">
            <v>ASSENTAMENTO DE TUBO DE PVC PBA PARA REDE DE ÁGUA, DN 50 MM, JUNTA ELÁSTICA INTEGRADA, INSTALADO EM LOCAL COM NÍVEL BAIXO DE INTERFERÊNCIAS (NÃO INCLUI FORNECIMENTO). AF_11/2017</v>
          </cell>
          <cell r="I112" t="str">
            <v>M</v>
          </cell>
          <cell r="J112" t="str">
            <v>COEFICIENTE DE REPRESENTATIVIDADE</v>
          </cell>
          <cell r="K112" t="str">
            <v>0,73</v>
          </cell>
          <cell r="L112" t="str">
            <v>CAIXA REFERENCIAL</v>
          </cell>
        </row>
        <row r="113">
          <cell r="A113">
            <v>97125</v>
          </cell>
          <cell r="B113" t="str">
            <v>ASSENTAMENTO DE TUBOS E PECAS</v>
          </cell>
          <cell r="C113" t="str">
            <v>ASTU</v>
          </cell>
          <cell r="D113" t="str">
            <v>FORNEC E/OU ASSENT DE TUBO DE PVC COM JUNTA ELASTICA</v>
          </cell>
          <cell r="E113" t="str">
            <v>0048</v>
          </cell>
          <cell r="F113" t="str">
            <v/>
          </cell>
          <cell r="G113" t="str">
            <v/>
          </cell>
          <cell r="H113" t="str">
            <v>ASSENTAMENTO DE TUBO DE PVC PBA PARA REDE DE ÁGUA, DN 75 MM, JUNTA ELÁSTICA INTEGRADA, INSTALADO EM LOCAL COM NÍVEL BAIXO DE INTERFERÊNCIAS (NÃO INCLUI FORNECIMENTO). AF_11/2017</v>
          </cell>
          <cell r="I113" t="str">
            <v>M</v>
          </cell>
          <cell r="J113" t="str">
            <v>COEFICIENTE DE REPRESENTATIVIDADE</v>
          </cell>
          <cell r="K113" t="str">
            <v>1,04</v>
          </cell>
          <cell r="L113" t="str">
            <v>CAIXA REFERENCIAL</v>
          </cell>
        </row>
        <row r="114">
          <cell r="A114">
            <v>97126</v>
          </cell>
          <cell r="B114" t="str">
            <v>ASSENTAMENTO DE TUBOS E PECAS</v>
          </cell>
          <cell r="C114" t="str">
            <v>ASTU</v>
          </cell>
          <cell r="D114" t="str">
            <v>FORNEC E/OU ASSENT DE TUBO DE PVC COM JUNTA ELASTICA</v>
          </cell>
          <cell r="E114" t="str">
            <v>0048</v>
          </cell>
          <cell r="F114" t="str">
            <v/>
          </cell>
          <cell r="G114" t="str">
            <v/>
          </cell>
          <cell r="H114" t="str">
            <v>ASSENTAMENTO DE TUBO DE PVC PBA PARA REDE DE ÁGUA, DN 100 MM, JUNTA ELÁSTICA INTEGRADA, INSTALADO EM LOCAL COM NÍVEL BAIXO DE INTERFERÊNCIAS (NÃO INCLUI FORNECIMENTO). AF_11/2017</v>
          </cell>
          <cell r="I114" t="str">
            <v>M</v>
          </cell>
          <cell r="J114" t="str">
            <v>COEFICIENTE DE REPRESENTATIVIDADE</v>
          </cell>
          <cell r="K114" t="str">
            <v>1,32</v>
          </cell>
          <cell r="L114" t="str">
            <v>CAIXA REFERENCIAL</v>
          </cell>
        </row>
        <row r="115">
          <cell r="A115">
            <v>102264</v>
          </cell>
          <cell r="B115" t="str">
            <v>ASSENTAMENTO DE TUBOS E PECAS</v>
          </cell>
          <cell r="C115" t="str">
            <v>ASTU</v>
          </cell>
          <cell r="D115" t="str">
            <v>FORNEC E/OU ASSENT DE TUBO DE PVC COM JUNTA ELASTICA</v>
          </cell>
          <cell r="E115" t="str">
            <v>0048</v>
          </cell>
          <cell r="F115" t="str">
            <v/>
          </cell>
          <cell r="G115" t="str">
            <v/>
          </cell>
          <cell r="H115" t="str">
            <v>TUBO DE PVC BRANCO PARA REDE COLETORA DE ESGOTO CONDOMINIAL DE PAREDE MACIÇA, DN 100 MM, JUNTA ELÁSTICA - FORNECIMENTO E ASSENTAMENTO. AF_01/2021</v>
          </cell>
          <cell r="I115" t="str">
            <v>M</v>
          </cell>
          <cell r="J115" t="str">
            <v>COEFICIENTE DE REPRESENTATIVIDADE</v>
          </cell>
          <cell r="K115" t="str">
            <v>16,26</v>
          </cell>
          <cell r="L115" t="str">
            <v>CAIXA REFERENCIAL</v>
          </cell>
        </row>
        <row r="116">
          <cell r="A116">
            <v>102265</v>
          </cell>
          <cell r="B116" t="str">
            <v>ASSENTAMENTO DE TUBOS E PECAS</v>
          </cell>
          <cell r="C116" t="str">
            <v>ASTU</v>
          </cell>
          <cell r="D116" t="str">
            <v>FORNEC E/OU ASSENT DE TUBO DE PVC COM JUNTA ELASTICA</v>
          </cell>
          <cell r="E116" t="str">
            <v>0048</v>
          </cell>
          <cell r="F116" t="str">
            <v/>
          </cell>
          <cell r="G116" t="str">
            <v/>
          </cell>
          <cell r="H116" t="str">
            <v>JUNTA ARGAMASSADA ENTRE TUBO DN 800 MM E O POÇO DE VISITA/ CAIXA DE CONCRETO OU ALVENARIA EM REDES DE ESGOTO. AF_01/2021</v>
          </cell>
          <cell r="I116" t="str">
            <v>UN</v>
          </cell>
          <cell r="J116" t="str">
            <v>COEFICIENTE DE REPRESENTATIVIDADE</v>
          </cell>
          <cell r="K116" t="str">
            <v>80,00</v>
          </cell>
          <cell r="L116" t="str">
            <v>CAIXA REFERENCIAL</v>
          </cell>
        </row>
        <row r="117">
          <cell r="A117">
            <v>102266</v>
          </cell>
          <cell r="B117" t="str">
            <v>ASSENTAMENTO DE TUBOS E PECAS</v>
          </cell>
          <cell r="C117" t="str">
            <v>ASTU</v>
          </cell>
          <cell r="D117" t="str">
            <v>FORNEC E/OU ASSENT DE TUBO DE PVC COM JUNTA ELASTICA</v>
          </cell>
          <cell r="E117" t="str">
            <v>0048</v>
          </cell>
          <cell r="F117" t="str">
            <v/>
          </cell>
          <cell r="G117" t="str">
            <v/>
          </cell>
          <cell r="H117" t="str">
            <v>JUNTA ARGAMASSADA ENTRE TUBO DN 900 MM E O POÇO DE VISITA/ CAIXA DE CONCRETO OU ALVENARIA EM REDES DE ESGOTO. AF_01/2021</v>
          </cell>
          <cell r="I117" t="str">
            <v>UN</v>
          </cell>
          <cell r="J117" t="str">
            <v>COEFICIENTE DE REPRESENTATIVIDADE</v>
          </cell>
          <cell r="K117" t="str">
            <v>88,72</v>
          </cell>
          <cell r="L117" t="str">
            <v>CAIXA REFERENCIAL</v>
          </cell>
        </row>
        <row r="118">
          <cell r="A118">
            <v>102267</v>
          </cell>
          <cell r="B118" t="str">
            <v>ASSENTAMENTO DE TUBOS E PECAS</v>
          </cell>
          <cell r="C118" t="str">
            <v>ASTU</v>
          </cell>
          <cell r="D118" t="str">
            <v>FORNEC E/OU ASSENT DE TUBO DE PVC COM JUNTA ELASTICA</v>
          </cell>
          <cell r="E118" t="str">
            <v>0048</v>
          </cell>
          <cell r="F118" t="str">
            <v/>
          </cell>
          <cell r="G118" t="str">
            <v/>
          </cell>
          <cell r="H118" t="str">
            <v>JUNTA ARGAMASSADA ENTRE TUBO DN 1000 MM E O POÇO DE VISITA/ CAIXA DE CONCRETO OU ALVENARIA EM REDES DE ESGOTO. AF_01/2021</v>
          </cell>
          <cell r="I118" t="str">
            <v>UN</v>
          </cell>
          <cell r="J118" t="str">
            <v>COEFICIENTE DE REPRESENTATIVIDADE</v>
          </cell>
          <cell r="K118" t="str">
            <v>101,84</v>
          </cell>
          <cell r="L118" t="str">
            <v>CAIXA REFERENCIAL</v>
          </cell>
        </row>
        <row r="119">
          <cell r="A119">
            <v>102268</v>
          </cell>
          <cell r="B119" t="str">
            <v>ASSENTAMENTO DE TUBOS E PECAS</v>
          </cell>
          <cell r="C119" t="str">
            <v>ASTU</v>
          </cell>
          <cell r="D119" t="str">
            <v>FORNEC E/OU ASSENT DE TUBO DE PVC COM JUNTA ELASTICA</v>
          </cell>
          <cell r="E119" t="str">
            <v>0048</v>
          </cell>
          <cell r="F119" t="str">
            <v/>
          </cell>
          <cell r="G119" t="str">
            <v/>
          </cell>
          <cell r="H119" t="str">
            <v>JUNTA ARGAMASSADA ENTRE TUBO DN 1200 MM E O POÇO DE VISITA/ CAIXA DE CONCRETO OU ALVENARIA EM REDES DE ESGOTO. AF_01/2021</v>
          </cell>
          <cell r="I119" t="str">
            <v>UN</v>
          </cell>
          <cell r="J119" t="str">
            <v>COEFICIENTE DE REPRESENTATIVIDADE</v>
          </cell>
          <cell r="K119" t="str">
            <v>114,92</v>
          </cell>
          <cell r="L119" t="str">
            <v>CAIXA REFERENCIAL</v>
          </cell>
        </row>
        <row r="120">
          <cell r="A120">
            <v>102269</v>
          </cell>
          <cell r="B120" t="str">
            <v>ASSENTAMENTO DE TUBOS E PECAS</v>
          </cell>
          <cell r="C120" t="str">
            <v>ASTU</v>
          </cell>
          <cell r="D120" t="str">
            <v>FORNEC E/OU ASSENT DE TUBO DE PVC COM JUNTA ELASTICA</v>
          </cell>
          <cell r="E120" t="str">
            <v>0048</v>
          </cell>
          <cell r="F120" t="str">
            <v/>
          </cell>
          <cell r="G120" t="str">
            <v/>
          </cell>
          <cell r="H120" t="str">
            <v>JUNTA ARGAMASSADA ENTRE TUBO DN 1500 MM E O POÇO DE VISITA/ CAIXA DE CONCRETO OU ALVENARIA EM REDES DE ESGOTO. AF_01/2021</v>
          </cell>
          <cell r="I120" t="str">
            <v>UN</v>
          </cell>
          <cell r="J120" t="str">
            <v>COEFICIENTE DE REPRESENTATIVIDADE</v>
          </cell>
          <cell r="K120" t="str">
            <v>141,07</v>
          </cell>
          <cell r="L120" t="str">
            <v>CAIXA REFERENCIAL</v>
          </cell>
        </row>
        <row r="121">
          <cell r="A121">
            <v>92833</v>
          </cell>
          <cell r="B121" t="str">
            <v>ASSENTAMENTO DE TUBOS E PECAS</v>
          </cell>
          <cell r="C121" t="str">
            <v>ASTU</v>
          </cell>
          <cell r="D121" t="str">
            <v>FORNEC E/OU ASSENT DE TUBO DE CONCRETO COM JUNTA ELASTICA</v>
          </cell>
          <cell r="E121" t="str">
            <v>0051</v>
          </cell>
          <cell r="F121" t="str">
            <v/>
          </cell>
          <cell r="G121" t="str">
            <v/>
          </cell>
          <cell r="H121" t="str">
            <v>TUBO DE CONCRETO PARA REDES COLETORAS DE ESGOTO SANITÁRIO, DIÂMETRO DE 300 MM, JUNTA ELÁSTICA, INSTALADO EM LOCAL COM BAIXO NÍVEL DE INTERFERÊNCIAS - FORNECIMENTO E ASSENTAMENTO. AF_12/2015</v>
          </cell>
          <cell r="I121" t="str">
            <v>M</v>
          </cell>
          <cell r="J121" t="str">
            <v>COEFICIENTE DE REPRESENTATIVIDADE</v>
          </cell>
          <cell r="K121" t="str">
            <v>184,82</v>
          </cell>
          <cell r="L121" t="str">
            <v>CAIXA REFERENCIAL</v>
          </cell>
        </row>
        <row r="122">
          <cell r="A122">
            <v>92834</v>
          </cell>
          <cell r="B122" t="str">
            <v>ASSENTAMENTO DE TUBOS E PECAS</v>
          </cell>
          <cell r="C122" t="str">
            <v>ASTU</v>
          </cell>
          <cell r="D122" t="str">
            <v>FORNEC E/OU ASSENT DE TUBO DE CONCRETO COM JUNTA ELASTICA</v>
          </cell>
          <cell r="E122" t="str">
            <v>0051</v>
          </cell>
          <cell r="F122" t="str">
            <v/>
          </cell>
          <cell r="G122" t="str">
            <v/>
          </cell>
          <cell r="H122" t="str">
            <v>ASSENTAMENTO DE TUBO DE CONCRETO PARA REDES COLETORAS DE ESGOTO SANITÁRIO, DIÂMETRO DE 300 MM, JUNTA ELÁSTICA, INSTALADO EM LOCAL COM BAIXO NÍVEL DE INTERFERÊNCIAS (NÃO INCLUI FORNECIMENTO). AF_12/2015</v>
          </cell>
          <cell r="I122" t="str">
            <v>M</v>
          </cell>
          <cell r="J122" t="str">
            <v>COEFICIENTE DE REPRESENTATIVIDADE</v>
          </cell>
          <cell r="K122" t="str">
            <v>6,54</v>
          </cell>
          <cell r="L122" t="str">
            <v>CAIXA REFERENCIAL</v>
          </cell>
        </row>
        <row r="123">
          <cell r="A123">
            <v>92835</v>
          </cell>
          <cell r="B123" t="str">
            <v>ASSENTAMENTO DE TUBOS E PECAS</v>
          </cell>
          <cell r="C123" t="str">
            <v>ASTU</v>
          </cell>
          <cell r="D123" t="str">
            <v>FORNEC E/OU ASSENT DE TUBO DE CONCRETO COM JUNTA ELASTICA</v>
          </cell>
          <cell r="E123" t="str">
            <v>0051</v>
          </cell>
          <cell r="F123" t="str">
            <v/>
          </cell>
          <cell r="G123" t="str">
            <v/>
          </cell>
          <cell r="H123" t="str">
            <v>TUBO DE CONCRETO PARA REDES COLETORAS DE ESGOTO SANITÁRIO, DIÂMETRO DE 400 MM, JUNTA ELÁSTICA, INSTALADO EM LOCAL COM BAIXO NÍVEL DE INTERFERÊNCIAS - FORNECIMENTO E ASSENTAMENTO. AF_12/2015</v>
          </cell>
          <cell r="I123" t="str">
            <v>M</v>
          </cell>
          <cell r="J123" t="str">
            <v>COEFICIENTE DE REPRESENTATIVIDADE</v>
          </cell>
          <cell r="K123" t="str">
            <v>198,54</v>
          </cell>
          <cell r="L123" t="str">
            <v>CAIXA REFERENCIAL</v>
          </cell>
        </row>
        <row r="124">
          <cell r="A124">
            <v>92836</v>
          </cell>
          <cell r="B124" t="str">
            <v>ASSENTAMENTO DE TUBOS E PECAS</v>
          </cell>
          <cell r="C124" t="str">
            <v>ASTU</v>
          </cell>
          <cell r="D124" t="str">
            <v>FORNEC E/OU ASSENT DE TUBO DE CONCRETO COM JUNTA ELASTICA</v>
          </cell>
          <cell r="E124" t="str">
            <v>0051</v>
          </cell>
          <cell r="F124" t="str">
            <v/>
          </cell>
          <cell r="G124" t="str">
            <v/>
          </cell>
          <cell r="H124" t="str">
            <v>ASSENTAMENTO DE TUBO DE CONCRETO PARA REDES COLETORAS DE ESGOTO SANITÁRIO, DIÂMETRO DE 400 MM, JUNTA ELÁSTICA, INSTALADO EM LOCAL COM BAIXO NÍVEL DE INTERFERÊNCIAS (NÃO INCLUI FORNECIMENTO). AF_12/2015</v>
          </cell>
          <cell r="I124" t="str">
            <v>M</v>
          </cell>
          <cell r="J124" t="str">
            <v>COEFICIENTE DE REPRESENTATIVIDADE</v>
          </cell>
          <cell r="K124" t="str">
            <v>8,37</v>
          </cell>
          <cell r="L124" t="str">
            <v>CAIXA REFERENCIAL</v>
          </cell>
        </row>
        <row r="125">
          <cell r="A125">
            <v>92837</v>
          </cell>
          <cell r="B125" t="str">
            <v>ASSENTAMENTO DE TUBOS E PECAS</v>
          </cell>
          <cell r="C125" t="str">
            <v>ASTU</v>
          </cell>
          <cell r="D125" t="str">
            <v>FORNEC E/OU ASSENT DE TUBO DE CONCRETO COM JUNTA ELASTICA</v>
          </cell>
          <cell r="E125" t="str">
            <v>0051</v>
          </cell>
          <cell r="F125" t="str">
            <v/>
          </cell>
          <cell r="G125" t="str">
            <v/>
          </cell>
          <cell r="H125" t="str">
            <v>TUBO DE CONCRETO PARA REDES COLETORAS DE ESGOTO SANITÁRIO, DIÂMETRO DE 500 MM, JUNTA ELÁSTICA, INSTALADO EM LOCAL COM BAIXO NÍVEL DE INTERFERÊNCIAS - FORNECIMENTO E ASSENTAMENTO. AF_12/2015</v>
          </cell>
          <cell r="I125" t="str">
            <v>M</v>
          </cell>
          <cell r="J125" t="str">
            <v>COEFICIENTE DE REPRESENTATIVIDADE</v>
          </cell>
          <cell r="K125" t="str">
            <v>330,01</v>
          </cell>
          <cell r="L125" t="str">
            <v>CAIXA REFERENCIAL</v>
          </cell>
        </row>
        <row r="126">
          <cell r="A126">
            <v>92838</v>
          </cell>
          <cell r="B126" t="str">
            <v>ASSENTAMENTO DE TUBOS E PECAS</v>
          </cell>
          <cell r="C126" t="str">
            <v>ASTU</v>
          </cell>
          <cell r="D126" t="str">
            <v>FORNEC E/OU ASSENT DE TUBO DE CONCRETO COM JUNTA ELASTICA</v>
          </cell>
          <cell r="E126" t="str">
            <v>0051</v>
          </cell>
          <cell r="F126" t="str">
            <v/>
          </cell>
          <cell r="G126" t="str">
            <v/>
          </cell>
          <cell r="H126" t="str">
            <v>ASSENTAMENTO DE TUBO DE CONCRETO PARA REDES COLETORAS DE ESGOTO SANITÁRIO, DIÂMETRO DE 500 MM, JUNTA ELÁSTICA, INSTALADO EM LOCAL COM BAIXO NÍVEL DE INTERFERÊNCIAS (NÃO INCLUI FORNECIMENTO). AF_12/2015</v>
          </cell>
          <cell r="I126" t="str">
            <v>M</v>
          </cell>
          <cell r="J126" t="str">
            <v>COEFICIENTE DE REPRESENTATIVIDADE</v>
          </cell>
          <cell r="K126" t="str">
            <v>10,05</v>
          </cell>
          <cell r="L126" t="str">
            <v>CAIXA REFERENCIAL</v>
          </cell>
        </row>
        <row r="127">
          <cell r="A127">
            <v>92839</v>
          </cell>
          <cell r="B127" t="str">
            <v>ASSENTAMENTO DE TUBOS E PECAS</v>
          </cell>
          <cell r="C127" t="str">
            <v>ASTU</v>
          </cell>
          <cell r="D127" t="str">
            <v>FORNEC E/OU ASSENT DE TUBO DE CONCRETO COM JUNTA ELASTICA</v>
          </cell>
          <cell r="E127" t="str">
            <v>0051</v>
          </cell>
          <cell r="F127" t="str">
            <v/>
          </cell>
          <cell r="G127" t="str">
            <v/>
          </cell>
          <cell r="H127" t="str">
            <v>TUBO DE CONCRETO PARA REDES COLETORAS DE ESGOTO SANITÁRIO, DIÂMETRO DE 600 MM, JUNTA ELÁSTICA, INSTALADO EM LOCAL COM BAIXO NÍVEL DE INTERFERÊNCIAS - FORNECIMENTO E ASSENTAMENTO. AF_12/2015</v>
          </cell>
          <cell r="I127" t="str">
            <v>M</v>
          </cell>
          <cell r="J127" t="str">
            <v>COEFICIENTE DE REPRESENTATIVIDADE</v>
          </cell>
          <cell r="K127" t="str">
            <v>404,51</v>
          </cell>
          <cell r="L127" t="str">
            <v>CAIXA REFERENCIAL</v>
          </cell>
        </row>
        <row r="128">
          <cell r="A128">
            <v>92840</v>
          </cell>
          <cell r="B128" t="str">
            <v>ASSENTAMENTO DE TUBOS E PECAS</v>
          </cell>
          <cell r="C128" t="str">
            <v>ASTU</v>
          </cell>
          <cell r="D128" t="str">
            <v>FORNEC E/OU ASSENT DE TUBO DE CONCRETO COM JUNTA ELASTICA</v>
          </cell>
          <cell r="E128" t="str">
            <v>0051</v>
          </cell>
          <cell r="F128" t="str">
            <v/>
          </cell>
          <cell r="G128" t="str">
            <v/>
          </cell>
          <cell r="H128" t="str">
            <v>ASSENTAMENTO DE TUBO DE CONCRETO PARA REDES COLETORAS DE ESGOTO SANITÁRIO, DIÂMETRO DE 600 MM, JUNTA ELÁSTICA, INSTALADO EM LOCAL COM BAIXO NÍVEL DE INTERFERÊNCIAS (NÃO INCLUI FORNECIMENTO). AF_12/2015</v>
          </cell>
          <cell r="I128" t="str">
            <v>M</v>
          </cell>
          <cell r="J128" t="str">
            <v>COEFICIENTE DE REPRESENTATIVIDADE</v>
          </cell>
          <cell r="K128" t="str">
            <v>11,90</v>
          </cell>
          <cell r="L128" t="str">
            <v>CAIXA REFERENCIAL</v>
          </cell>
        </row>
        <row r="129">
          <cell r="A129">
            <v>92841</v>
          </cell>
          <cell r="B129" t="str">
            <v>ASSENTAMENTO DE TUBOS E PECAS</v>
          </cell>
          <cell r="C129" t="str">
            <v>ASTU</v>
          </cell>
          <cell r="D129" t="str">
            <v>FORNEC E/OU ASSENT DE TUBO DE CONCRETO COM JUNTA ELASTICA</v>
          </cell>
          <cell r="E129" t="str">
            <v>0051</v>
          </cell>
          <cell r="F129" t="str">
            <v/>
          </cell>
          <cell r="G129" t="str">
            <v/>
          </cell>
          <cell r="H129" t="str">
            <v>TUBO DE CONCRETO PARA REDES COLETORAS DE ESGOTO SANITÁRIO, DIÂMETRO DE 700 MM, JUNTA ELÁSTICA, INSTALADO EM LOCAL COM BAIXO NÍVEL DE INTERFERÊNCIAS - FORNECIMENTO E ASSENTAMENTO. AF_12/2015</v>
          </cell>
          <cell r="I129" t="str">
            <v>M</v>
          </cell>
          <cell r="J129" t="str">
            <v>COEFICIENTE DE REPRESENTATIVIDADE</v>
          </cell>
          <cell r="K129" t="str">
            <v>505,22</v>
          </cell>
          <cell r="L129" t="str">
            <v>CAIXA REFERENCIAL</v>
          </cell>
        </row>
        <row r="130">
          <cell r="A130">
            <v>92842</v>
          </cell>
          <cell r="B130" t="str">
            <v>ASSENTAMENTO DE TUBOS E PECAS</v>
          </cell>
          <cell r="C130" t="str">
            <v>ASTU</v>
          </cell>
          <cell r="D130" t="str">
            <v>FORNEC E/OU ASSENT DE TUBO DE CONCRETO COM JUNTA ELASTICA</v>
          </cell>
          <cell r="E130" t="str">
            <v>0051</v>
          </cell>
          <cell r="F130" t="str">
            <v/>
          </cell>
          <cell r="G130" t="str">
            <v/>
          </cell>
          <cell r="H130" t="str">
            <v>ASSENTAMENTO DE TUBO DE CONCRETO PARA REDES COLETORAS DE ESGOTO SANITÁRIO, DIÂMETRO DE 700 MM, JUNTA ELÁSTICA, INSTALADO EM LOCAL COM BAIXO NÍVEL DE INTERFERÊNCIAS (NÃO INCLUI FORNECIMENTO). AF_12/2015</v>
          </cell>
          <cell r="I130" t="str">
            <v>M</v>
          </cell>
          <cell r="J130" t="str">
            <v>COEFICIENTE DE REPRESENTATIVIDADE</v>
          </cell>
          <cell r="K130" t="str">
            <v>13,60</v>
          </cell>
          <cell r="L130" t="str">
            <v>CAIXA REFERENCIAL</v>
          </cell>
        </row>
        <row r="131">
          <cell r="A131">
            <v>92843</v>
          </cell>
          <cell r="B131" t="str">
            <v>ASSENTAMENTO DE TUBOS E PECAS</v>
          </cell>
          <cell r="C131" t="str">
            <v>ASTU</v>
          </cell>
          <cell r="D131" t="str">
            <v>FORNEC E/OU ASSENT DE TUBO DE CONCRETO COM JUNTA ELASTICA</v>
          </cell>
          <cell r="E131" t="str">
            <v>0051</v>
          </cell>
          <cell r="F131" t="str">
            <v/>
          </cell>
          <cell r="G131" t="str">
            <v/>
          </cell>
          <cell r="H131" t="str">
            <v>TUBO DE CONCRETO PARA REDES COLETORAS DE ESGOTO SANITÁRIO, DIÂMETRO DE 800 MM, JUNTA ELÁSTICA, INSTALADO EM LOCAL COM BAIXO NÍVEL DE INTERFERÊNCIAS - FORNECIMENTO E ASSENTAMENTO. AF_12/2015</v>
          </cell>
          <cell r="I131" t="str">
            <v>M</v>
          </cell>
          <cell r="J131" t="str">
            <v>COEFICIENTE DE REPRESENTATIVIDADE</v>
          </cell>
          <cell r="K131" t="str">
            <v>538,62</v>
          </cell>
          <cell r="L131" t="str">
            <v>CAIXA REFERENCIAL</v>
          </cell>
        </row>
        <row r="132">
          <cell r="A132">
            <v>92844</v>
          </cell>
          <cell r="B132" t="str">
            <v>ASSENTAMENTO DE TUBOS E PECAS</v>
          </cell>
          <cell r="C132" t="str">
            <v>ASTU</v>
          </cell>
          <cell r="D132" t="str">
            <v>FORNEC E/OU ASSENT DE TUBO DE CONCRETO COM JUNTA ELASTICA</v>
          </cell>
          <cell r="E132" t="str">
            <v>0051</v>
          </cell>
          <cell r="F132" t="str">
            <v/>
          </cell>
          <cell r="G132" t="str">
            <v/>
          </cell>
          <cell r="H132" t="str">
            <v>ASSENTAMENTO DE TUBO DE CONCRETO PARA REDES COLETORAS DE ESGOTO SANITÁRIO, DIÂMETRO DE 800 MM, JUNTA ELÁSTICA, INSTALADO EM LOCAL COM BAIXO NÍVEL DE INTERFERÊNCIAS (NÃO INCLUI FORNECIMENTO). AF_12/2015</v>
          </cell>
          <cell r="I132" t="str">
            <v>M</v>
          </cell>
          <cell r="J132" t="str">
            <v>COEFICIENTE DE REPRESENTATIVIDADE</v>
          </cell>
          <cell r="K132" t="str">
            <v>15,46</v>
          </cell>
          <cell r="L132" t="str">
            <v>CAIXA REFERENCIAL</v>
          </cell>
        </row>
        <row r="133">
          <cell r="A133">
            <v>92845</v>
          </cell>
          <cell r="B133" t="str">
            <v>ASSENTAMENTO DE TUBOS E PECAS</v>
          </cell>
          <cell r="C133" t="str">
            <v>ASTU</v>
          </cell>
          <cell r="D133" t="str">
            <v>FORNEC E/OU ASSENT DE TUBO DE CONCRETO COM JUNTA ELASTICA</v>
          </cell>
          <cell r="E133" t="str">
            <v>0051</v>
          </cell>
          <cell r="F133" t="str">
            <v/>
          </cell>
          <cell r="G133" t="str">
            <v/>
          </cell>
          <cell r="H133" t="str">
            <v>TUBO DE CONCRETO PARA REDES COLETORAS DE ESGOTO SANITÁRIO, DIÂMETRO DE 900 MM, JUNTA ELÁSTICA, INSTALADO EM LOCAL COM BAIXO NÍVEL DE INTERFERÊNCIAS - FORNECIMENTO E ASSENTAMENTO. AF_12/2015</v>
          </cell>
          <cell r="I133" t="str">
            <v>M</v>
          </cell>
          <cell r="J133" t="str">
            <v>COEFICIENTE DE REPRESENTATIVIDADE</v>
          </cell>
          <cell r="K133" t="str">
            <v>745,54</v>
          </cell>
          <cell r="L133" t="str">
            <v>CAIXA REFERENCIAL</v>
          </cell>
        </row>
        <row r="134">
          <cell r="A134">
            <v>92846</v>
          </cell>
          <cell r="B134" t="str">
            <v>ASSENTAMENTO DE TUBOS E PECAS</v>
          </cell>
          <cell r="C134" t="str">
            <v>ASTU</v>
          </cell>
          <cell r="D134" t="str">
            <v>FORNEC E/OU ASSENT DE TUBO DE CONCRETO COM JUNTA ELASTICA</v>
          </cell>
          <cell r="E134" t="str">
            <v>0051</v>
          </cell>
          <cell r="F134" t="str">
            <v/>
          </cell>
          <cell r="G134" t="str">
            <v/>
          </cell>
          <cell r="H134" t="str">
            <v>ASSENTAMENTO DE TUBO DE CONCRETO PARA REDES COLETORAS DE ESGOTO SANITÁRIO, DIÂMETRO DE 900 MM, JUNTA ELÁSTICA, INSTALADO EM LOCAL COM BAIXO NÍVEL DE INTERFERÊNCIAS (NÃO INCLUI FORNECIMENTO). AF_12/2015</v>
          </cell>
          <cell r="I134" t="str">
            <v>M</v>
          </cell>
          <cell r="J134" t="str">
            <v>COEFICIENTE DE REPRESENTATIVIDADE</v>
          </cell>
          <cell r="K134" t="str">
            <v>17,13</v>
          </cell>
          <cell r="L134" t="str">
            <v>CAIXA REFERENCIAL</v>
          </cell>
        </row>
        <row r="135">
          <cell r="A135">
            <v>92847</v>
          </cell>
          <cell r="B135" t="str">
            <v>ASSENTAMENTO DE TUBOS E PECAS</v>
          </cell>
          <cell r="C135" t="str">
            <v>ASTU</v>
          </cell>
          <cell r="D135" t="str">
            <v>FORNEC E/OU ASSENT DE TUBO DE CONCRETO COM JUNTA ELASTICA</v>
          </cell>
          <cell r="E135" t="str">
            <v>0051</v>
          </cell>
          <cell r="F135" t="str">
            <v/>
          </cell>
          <cell r="G135" t="str">
            <v/>
          </cell>
          <cell r="H135" t="str">
            <v>TUBO DE CONCRETO PARA REDES COLETORAS DE ESGOTO SANITÁRIO, DIÂMETRO DE 1000 MM, JUNTA ELÁSTICA, INSTALADO EM LOCAL COM BAIXO NÍVEL DE INTERFERÊNCIAS - FORNECIMENTO E ASSENTAMENTO. AF_12/2015</v>
          </cell>
          <cell r="I135" t="str">
            <v>M</v>
          </cell>
          <cell r="J135" t="str">
            <v>COEFICIENTE DE REPRESENTATIVIDADE</v>
          </cell>
          <cell r="K135" t="str">
            <v>780,95</v>
          </cell>
          <cell r="L135" t="str">
            <v>CAIXA REFERENCIAL</v>
          </cell>
        </row>
        <row r="136">
          <cell r="A136">
            <v>92848</v>
          </cell>
          <cell r="B136" t="str">
            <v>ASSENTAMENTO DE TUBOS E PECAS</v>
          </cell>
          <cell r="C136" t="str">
            <v>ASTU</v>
          </cell>
          <cell r="D136" t="str">
            <v>FORNEC E/OU ASSENT DE TUBO DE CONCRETO COM JUNTA ELASTICA</v>
          </cell>
          <cell r="E136" t="str">
            <v>0051</v>
          </cell>
          <cell r="F136" t="str">
            <v/>
          </cell>
          <cell r="G136" t="str">
            <v/>
          </cell>
          <cell r="H136" t="str">
            <v>ASSENTAMENTO DE TUBO DE CONCRETO PARA REDES COLETORAS DE ESGOTO SANITÁRIO, DIÂMETRO DE 1000 MM, JUNTA ELÁSTICA, INSTALADO EM LOCAL COM BAIXO NÍVEL DE INTERFERÊNCIAS (NÃO INCLUI FORNECIMENTO). AF_12/2015</v>
          </cell>
          <cell r="I136" t="str">
            <v>M</v>
          </cell>
          <cell r="J136" t="str">
            <v>COEFICIENTE DE REPRESENTATIVIDADE</v>
          </cell>
          <cell r="K136" t="str">
            <v>19,02</v>
          </cell>
          <cell r="L136" t="str">
            <v>CAIXA REFERENCIAL</v>
          </cell>
        </row>
        <row r="137">
          <cell r="A137">
            <v>92849</v>
          </cell>
          <cell r="B137" t="str">
            <v>ASSENTAMENTO DE TUBOS E PECAS</v>
          </cell>
          <cell r="C137" t="str">
            <v>ASTU</v>
          </cell>
          <cell r="D137" t="str">
            <v>FORNEC E/OU ASSENT DE TUBO DE CONCRETO COM JUNTA ELASTICA</v>
          </cell>
          <cell r="E137" t="str">
            <v>0051</v>
          </cell>
          <cell r="F137" t="str">
            <v/>
          </cell>
          <cell r="G137" t="str">
            <v/>
          </cell>
          <cell r="H137" t="str">
            <v>TUBO DE CONCRETO PARA REDES COLETORAS DE ESGOTO SANITÁRIO, DIÂMETRO DE 300 MM, JUNTA ELÁSTICA, INSTALADO EM LOCAL COM ALTO NÍVEL DE INTERFERÊNCIAS - FORNECIMENTO E ASSENTAMENTO. AF_12/2015</v>
          </cell>
          <cell r="I137" t="str">
            <v>M</v>
          </cell>
          <cell r="J137" t="str">
            <v>COEFICIENTE DE REPRESENTATIVIDADE</v>
          </cell>
          <cell r="K137" t="str">
            <v>190,59</v>
          </cell>
          <cell r="L137" t="str">
            <v>CAIXA REFERENCIAL</v>
          </cell>
        </row>
        <row r="138">
          <cell r="A138">
            <v>92850</v>
          </cell>
          <cell r="B138" t="str">
            <v>ASSENTAMENTO DE TUBOS E PECAS</v>
          </cell>
          <cell r="C138" t="str">
            <v>ASTU</v>
          </cell>
          <cell r="D138" t="str">
            <v>FORNEC E/OU ASSENT DE TUBO DE CONCRETO COM JUNTA ELASTICA</v>
          </cell>
          <cell r="E138" t="str">
            <v>0051</v>
          </cell>
          <cell r="F138" t="str">
            <v/>
          </cell>
          <cell r="G138" t="str">
            <v/>
          </cell>
          <cell r="H138" t="str">
            <v>ASSENTAMENTO DE TUBO DE CONCRETO PARA REDES COLETORAS DE ESGOTO SANITÁRIO, DIÂMETRO DE 300 MM, JUNTA ELÁSTICA, INSTALADO EM LOCAL COM ALTO NÍVEL DE INTERFERÊNCIAS (NÃO INCLUI FORNECIMENTO). AF_12/2015</v>
          </cell>
          <cell r="I138" t="str">
            <v>M</v>
          </cell>
          <cell r="J138" t="str">
            <v>COEFICIENTE DE REPRESENTATIVIDADE</v>
          </cell>
          <cell r="K138" t="str">
            <v>12,41</v>
          </cell>
          <cell r="L138" t="str">
            <v>CAIXA REFERENCIAL</v>
          </cell>
        </row>
        <row r="139">
          <cell r="A139">
            <v>92851</v>
          </cell>
          <cell r="B139" t="str">
            <v>ASSENTAMENTO DE TUBOS E PECAS</v>
          </cell>
          <cell r="C139" t="str">
            <v>ASTU</v>
          </cell>
          <cell r="D139" t="str">
            <v>FORNEC E/OU ASSENT DE TUBO DE CONCRETO COM JUNTA ELASTICA</v>
          </cell>
          <cell r="E139" t="str">
            <v>0051</v>
          </cell>
          <cell r="F139" t="str">
            <v/>
          </cell>
          <cell r="G139" t="str">
            <v/>
          </cell>
          <cell r="H139" t="str">
            <v>TUBO DE CONCRETO PARA REDES COLETORAS DE ESGOTO SANITÁRIO, DIÂMETRO DE 400 MM, JUNTA ELÁSTICA, INSTALADO EM LOCAL COM ALTO NÍVEL DE INTERFERÊNCIAS - FORNECIMENTO E ASSENTAMENTO. AF_12/2015</v>
          </cell>
          <cell r="I139" t="str">
            <v>M</v>
          </cell>
          <cell r="J139" t="str">
            <v>COEFICIENTE DE REPRESENTATIVIDADE</v>
          </cell>
          <cell r="K139" t="str">
            <v>205,71</v>
          </cell>
          <cell r="L139" t="str">
            <v>CAIXA REFERENCIAL</v>
          </cell>
        </row>
        <row r="140">
          <cell r="A140">
            <v>92852</v>
          </cell>
          <cell r="B140" t="str">
            <v>ASSENTAMENTO DE TUBOS E PECAS</v>
          </cell>
          <cell r="C140" t="str">
            <v>ASTU</v>
          </cell>
          <cell r="D140" t="str">
            <v>FORNEC E/OU ASSENT DE TUBO DE CONCRETO COM JUNTA ELASTICA</v>
          </cell>
          <cell r="E140" t="str">
            <v>0051</v>
          </cell>
          <cell r="F140" t="str">
            <v/>
          </cell>
          <cell r="G140" t="str">
            <v/>
          </cell>
          <cell r="H140" t="str">
            <v>ASSENTAMENTO DE TUBO DE CONCRETO PARA REDES COLETORAS DE ESGOTO SANITÁRIO, DIÂMETRO DE 400 MM, JUNTA ELÁSTICA, INSTALADO EM LOCAL COM ALTO NÍVEL DE INTERFERÊNCIAS (NÃO INCLUI FORNECIMENTO). AF_12/2015</v>
          </cell>
          <cell r="I140" t="str">
            <v>M</v>
          </cell>
          <cell r="J140" t="str">
            <v>COEFICIENTE DE REPRESENTATIVIDADE</v>
          </cell>
          <cell r="K140" t="str">
            <v>15,67</v>
          </cell>
          <cell r="L140" t="str">
            <v>CAIXA REFERENCIAL</v>
          </cell>
        </row>
        <row r="141">
          <cell r="A141">
            <v>92853</v>
          </cell>
          <cell r="B141" t="str">
            <v>ASSENTAMENTO DE TUBOS E PECAS</v>
          </cell>
          <cell r="C141" t="str">
            <v>ASTU</v>
          </cell>
          <cell r="D141" t="str">
            <v>FORNEC E/OU ASSENT DE TUBO DE CONCRETO COM JUNTA ELASTICA</v>
          </cell>
          <cell r="E141" t="str">
            <v>0051</v>
          </cell>
          <cell r="F141" t="str">
            <v/>
          </cell>
          <cell r="G141" t="str">
            <v/>
          </cell>
          <cell r="H141" t="str">
            <v>TUBO DE CONCRETO PARA REDES COLETORAS DE ESGOTO SANITÁRIO, DIÂMETRO DE 500 MM, JUNTA ELÁSTICA, INSTALADO EM LOCAL COM ALTO NÍVEL DE INTERFERÊNCIAS - FORNECIMENTO E ASSENTAMENTO. AF_12/2015</v>
          </cell>
          <cell r="I141" t="str">
            <v>M</v>
          </cell>
          <cell r="J141" t="str">
            <v>COEFICIENTE DE REPRESENTATIVIDADE</v>
          </cell>
          <cell r="K141" t="str">
            <v>338,88</v>
          </cell>
          <cell r="L141" t="str">
            <v>CAIXA REFERENCIAL</v>
          </cell>
        </row>
        <row r="142">
          <cell r="A142">
            <v>92854</v>
          </cell>
          <cell r="B142" t="str">
            <v>ASSENTAMENTO DE TUBOS E PECAS</v>
          </cell>
          <cell r="C142" t="str">
            <v>ASTU</v>
          </cell>
          <cell r="D142" t="str">
            <v>FORNEC E/OU ASSENT DE TUBO DE CONCRETO COM JUNTA ELASTICA</v>
          </cell>
          <cell r="E142" t="str">
            <v>0051</v>
          </cell>
          <cell r="F142" t="str">
            <v/>
          </cell>
          <cell r="G142" t="str">
            <v/>
          </cell>
          <cell r="H142" t="str">
            <v>ASSENTAMENTO DE TUBO DE CONCRETO PARA REDES COLETORAS DE ESGOTO SANITÁRIO, DIÂMETRO DE 500 MM, JUNTA ELÁSTICA, INSTALADO EM LOCAL COM ALTO NÍVEL DE INTERFERÊNCIAS (NÃO INCLUI FORNECIMENTO). AF_12/2015</v>
          </cell>
          <cell r="I142" t="str">
            <v>M</v>
          </cell>
          <cell r="J142" t="str">
            <v>COEFICIENTE DE REPRESENTATIVIDADE</v>
          </cell>
          <cell r="K142" t="str">
            <v>19,08</v>
          </cell>
          <cell r="L142" t="str">
            <v>CAIXA REFERENCIAL</v>
          </cell>
        </row>
        <row r="143">
          <cell r="A143">
            <v>92855</v>
          </cell>
          <cell r="B143" t="str">
            <v>ASSENTAMENTO DE TUBOS E PECAS</v>
          </cell>
          <cell r="C143" t="str">
            <v>ASTU</v>
          </cell>
          <cell r="D143" t="str">
            <v>FORNEC E/OU ASSENT DE TUBO DE CONCRETO COM JUNTA ELASTICA</v>
          </cell>
          <cell r="E143" t="str">
            <v>0051</v>
          </cell>
          <cell r="F143" t="str">
            <v/>
          </cell>
          <cell r="G143" t="str">
            <v/>
          </cell>
          <cell r="H143" t="str">
            <v>TUBO DE CONCRETO PARA REDES COLETORAS DE ESGOTO SANITÁRIO, DIÂMETRO DE 600 MM, JUNTA ELÁSTICA, INSTALADO EM LOCAL COM ALTO NÍVEL DE INTERFERÊNCIAS - FORNECIMENTO E ASSENTAMENTO. AF_12/2015</v>
          </cell>
          <cell r="I143" t="str">
            <v>M</v>
          </cell>
          <cell r="J143" t="str">
            <v>COEFICIENTE DE REPRESENTATIVIDADE</v>
          </cell>
          <cell r="K143" t="str">
            <v>414,90</v>
          </cell>
          <cell r="L143" t="str">
            <v>CAIXA REFERENCIAL</v>
          </cell>
        </row>
        <row r="144">
          <cell r="A144">
            <v>92856</v>
          </cell>
          <cell r="B144" t="str">
            <v>ASSENTAMENTO DE TUBOS E PECAS</v>
          </cell>
          <cell r="C144" t="str">
            <v>ASTU</v>
          </cell>
          <cell r="D144" t="str">
            <v>FORNEC E/OU ASSENT DE TUBO DE CONCRETO COM JUNTA ELASTICA</v>
          </cell>
          <cell r="E144" t="str">
            <v>0051</v>
          </cell>
          <cell r="F144" t="str">
            <v/>
          </cell>
          <cell r="G144" t="str">
            <v/>
          </cell>
          <cell r="H144" t="str">
            <v>ASSENTAMENTO DE TUBO DE CONCRETO PARA REDES COLETORAS DE ESGOTO SANITÁRIO, DIÂMETRO DE 600 MM, JUNTA ELÁSTICA, INSTALADO EM LOCAL COM ALTO NÍVEL DE INTERFERÊNCIAS (NÃO INCLUI FORNECIMENTO). AF_12/2015</v>
          </cell>
          <cell r="I144" t="str">
            <v>M</v>
          </cell>
          <cell r="J144" t="str">
            <v>COEFICIENTE DE REPRESENTATIVIDADE</v>
          </cell>
          <cell r="K144" t="str">
            <v>22,48</v>
          </cell>
          <cell r="L144" t="str">
            <v>CAIXA REFERENCIAL</v>
          </cell>
        </row>
        <row r="145">
          <cell r="A145">
            <v>92857</v>
          </cell>
          <cell r="B145" t="str">
            <v>ASSENTAMENTO DE TUBOS E PECAS</v>
          </cell>
          <cell r="C145" t="str">
            <v>ASTU</v>
          </cell>
          <cell r="D145" t="str">
            <v>FORNEC E/OU ASSENT DE TUBO DE CONCRETO COM JUNTA ELASTICA</v>
          </cell>
          <cell r="E145" t="str">
            <v>0051</v>
          </cell>
          <cell r="F145" t="str">
            <v/>
          </cell>
          <cell r="G145" t="str">
            <v/>
          </cell>
          <cell r="H145" t="str">
            <v>TUBO DE CONCRETO PARA REDES COLETORAS DE ESGOTO SANITÁRIO, DIÂMETRO DE 700 MM, JUNTA ELÁSTICA, INSTALADO EM LOCAL COM ALTO NÍVEL DE INTERFERÊNCIAS - FORNECIMENTO E ASSENTAMENTO. AF_12/2015</v>
          </cell>
          <cell r="I145" t="str">
            <v>M</v>
          </cell>
          <cell r="J145" t="str">
            <v>COEFICIENTE DE REPRESENTATIVIDADE</v>
          </cell>
          <cell r="K145" t="str">
            <v>517,13</v>
          </cell>
          <cell r="L145" t="str">
            <v>CAIXA REFERENCIAL</v>
          </cell>
        </row>
        <row r="146">
          <cell r="A146">
            <v>92858</v>
          </cell>
          <cell r="B146" t="str">
            <v>ASSENTAMENTO DE TUBOS E PECAS</v>
          </cell>
          <cell r="C146" t="str">
            <v>ASTU</v>
          </cell>
          <cell r="D146" t="str">
            <v>FORNEC E/OU ASSENT DE TUBO DE CONCRETO COM JUNTA ELASTICA</v>
          </cell>
          <cell r="E146" t="str">
            <v>0051</v>
          </cell>
          <cell r="F146" t="str">
            <v/>
          </cell>
          <cell r="G146" t="str">
            <v/>
          </cell>
          <cell r="H146" t="str">
            <v>ASSENTAMENTO DE TUBO DE CONCRETO PARA REDES COLETORAS DE ESGOTO SANITÁRIO, DIÂMETRO DE 700 MM, JUNTA ELÁSTICA, INSTALADO EM LOCAL COM ALTO NÍVEL DE INTERFERÊNCIAS (NÃO INCLUI FORNECIMENTO). AF_12/2015</v>
          </cell>
          <cell r="I146" t="str">
            <v>M</v>
          </cell>
          <cell r="J146" t="str">
            <v>COEFICIENTE DE REPRESENTATIVIDADE</v>
          </cell>
          <cell r="K146" t="str">
            <v>25,73</v>
          </cell>
          <cell r="L146" t="str">
            <v>CAIXA REFERENCIAL</v>
          </cell>
        </row>
        <row r="147">
          <cell r="A147">
            <v>92859</v>
          </cell>
          <cell r="B147" t="str">
            <v>ASSENTAMENTO DE TUBOS E PECAS</v>
          </cell>
          <cell r="C147" t="str">
            <v>ASTU</v>
          </cell>
          <cell r="D147" t="str">
            <v>FORNEC E/OU ASSENT DE TUBO DE CONCRETO COM JUNTA ELASTICA</v>
          </cell>
          <cell r="E147" t="str">
            <v>0051</v>
          </cell>
          <cell r="F147" t="str">
            <v/>
          </cell>
          <cell r="G147" t="str">
            <v/>
          </cell>
          <cell r="H147" t="str">
            <v>TUBO DE CONCRETO PARA REDES COLETORAS DE ESGOTO SANITÁRIO, DIÂMETRO DE 800 MM, JUNTA ELÁSTICA, INSTALADO EM LOCAL COM ALTO NÍVEL DE INTERFERÊNCIAS - FORNECIMENTO E ASSENTAMENTO. AF_12/2015</v>
          </cell>
          <cell r="I147" t="str">
            <v>M</v>
          </cell>
          <cell r="J147" t="str">
            <v>COEFICIENTE DE REPRESENTATIVIDADE</v>
          </cell>
          <cell r="K147" t="str">
            <v>552,38</v>
          </cell>
          <cell r="L147" t="str">
            <v>CAIXA REFERENCIAL</v>
          </cell>
        </row>
        <row r="148">
          <cell r="A148">
            <v>92860</v>
          </cell>
          <cell r="B148" t="str">
            <v>ASSENTAMENTO DE TUBOS E PECAS</v>
          </cell>
          <cell r="C148" t="str">
            <v>ASTU</v>
          </cell>
          <cell r="D148" t="str">
            <v>FORNEC E/OU ASSENT DE TUBO DE CONCRETO COM JUNTA ELASTICA</v>
          </cell>
          <cell r="E148" t="str">
            <v>0051</v>
          </cell>
          <cell r="F148" t="str">
            <v/>
          </cell>
          <cell r="G148" t="str">
            <v/>
          </cell>
          <cell r="H148" t="str">
            <v>ASSENTAMENTO DE TUBO DE CONCRETO PARA REDES COLETORAS DE ESGOTO SANITÁRIO, DIÂMETRO DE 800 MM, JUNTA ELÁSTICA, INSTALADO EM LOCAL COM ALTO NÍVEL DE INTERFERÊNCIAS (NÃO INCLUI FORNECIMENTO). AF_12/2015</v>
          </cell>
          <cell r="I148" t="str">
            <v>M</v>
          </cell>
          <cell r="J148" t="str">
            <v>COEFICIENTE DE REPRESENTATIVIDADE</v>
          </cell>
          <cell r="K148" t="str">
            <v>29,22</v>
          </cell>
          <cell r="L148" t="str">
            <v>CAIXA REFERENCIAL</v>
          </cell>
        </row>
        <row r="149">
          <cell r="A149">
            <v>92861</v>
          </cell>
          <cell r="B149" t="str">
            <v>ASSENTAMENTO DE TUBOS E PECAS</v>
          </cell>
          <cell r="C149" t="str">
            <v>ASTU</v>
          </cell>
          <cell r="D149" t="str">
            <v>FORNEC E/OU ASSENT DE TUBO DE CONCRETO COM JUNTA ELASTICA</v>
          </cell>
          <cell r="E149" t="str">
            <v>0051</v>
          </cell>
          <cell r="F149" t="str">
            <v/>
          </cell>
          <cell r="G149" t="str">
            <v/>
          </cell>
          <cell r="H149" t="str">
            <v>TUBO DE CONCRETO PARA REDES COLETORAS DE ESGOTO SANITÁRIO, DIÂMETRO DE 900 MM, JUNTA ELÁSTICA, INSTALADO EM LOCAL COM ALTO NÍVEL DE INTERFERÊNCIAS - FORNECIMENTO E ASSENTAMENTO. AF_12/2015</v>
          </cell>
          <cell r="I149" t="str">
            <v>M</v>
          </cell>
          <cell r="J149" t="str">
            <v>COEFICIENTE DE REPRESENTATIVIDADE</v>
          </cell>
          <cell r="K149" t="str">
            <v>761,02</v>
          </cell>
          <cell r="L149" t="str">
            <v>CAIXA REFERENCIAL</v>
          </cell>
        </row>
        <row r="150">
          <cell r="A150">
            <v>92862</v>
          </cell>
          <cell r="B150" t="str">
            <v>ASSENTAMENTO DE TUBOS E PECAS</v>
          </cell>
          <cell r="C150" t="str">
            <v>ASTU</v>
          </cell>
          <cell r="D150" t="str">
            <v>FORNEC E/OU ASSENT DE TUBO DE CONCRETO COM JUNTA ELASTICA</v>
          </cell>
          <cell r="E150" t="str">
            <v>0051</v>
          </cell>
          <cell r="F150" t="str">
            <v/>
          </cell>
          <cell r="G150" t="str">
            <v/>
          </cell>
          <cell r="H150" t="str">
            <v>ASSENTAMENTO DE TUBO DE CONCRETO PARA REDES COLETORAS DE ESGOTO SANITÁRIO, DIÂMETRO DE 900 MM, JUNTA ELÁSTICA, INSTALADO EM LOCAL COM ALTO NÍVEL DE INTERFERÊNCIAS (NÃO INCLUI FORNECIMENTO). AF_12/2015</v>
          </cell>
          <cell r="I150" t="str">
            <v>M</v>
          </cell>
          <cell r="J150" t="str">
            <v>COEFICIENTE DE REPRESENTATIVIDADE</v>
          </cell>
          <cell r="K150" t="str">
            <v>32,61</v>
          </cell>
          <cell r="L150" t="str">
            <v>CAIXA REFERENCIAL</v>
          </cell>
        </row>
        <row r="151">
          <cell r="A151">
            <v>92863</v>
          </cell>
          <cell r="B151" t="str">
            <v>ASSENTAMENTO DE TUBOS E PECAS</v>
          </cell>
          <cell r="C151" t="str">
            <v>ASTU</v>
          </cell>
          <cell r="D151" t="str">
            <v>FORNEC E/OU ASSENT DE TUBO DE CONCRETO COM JUNTA ELASTICA</v>
          </cell>
          <cell r="E151" t="str">
            <v>0051</v>
          </cell>
          <cell r="F151" t="str">
            <v/>
          </cell>
          <cell r="G151" t="str">
            <v/>
          </cell>
          <cell r="H151" t="str">
            <v>TUBO DE CONCRETO PARA REDES COLETORAS DE ESGOTO SANITÁRIO, DIÂMETRO DE 1000 MM, JUNTA ELÁSTICA, INSTALADO EM LOCAL COM ALTO NÍVEL DE INTERFERÊNCIAS - FORNECIMENTO E ASSENTAMENTO. AF_12/2015</v>
          </cell>
          <cell r="I151" t="str">
            <v>M</v>
          </cell>
          <cell r="J151" t="str">
            <v>COEFICIENTE DE REPRESENTATIVIDADE</v>
          </cell>
          <cell r="K151" t="str">
            <v>797,65</v>
          </cell>
          <cell r="L151" t="str">
            <v>CAIXA REFERENCIAL</v>
          </cell>
        </row>
        <row r="152">
          <cell r="A152">
            <v>92864</v>
          </cell>
          <cell r="B152" t="str">
            <v>ASSENTAMENTO DE TUBOS E PECAS</v>
          </cell>
          <cell r="C152" t="str">
            <v>ASTU</v>
          </cell>
          <cell r="D152" t="str">
            <v>FORNEC E/OU ASSENT DE TUBO DE CONCRETO COM JUNTA ELASTICA</v>
          </cell>
          <cell r="E152" t="str">
            <v>0051</v>
          </cell>
          <cell r="F152" t="str">
            <v/>
          </cell>
          <cell r="G152" t="str">
            <v/>
          </cell>
          <cell r="H152" t="str">
            <v>ASSENTAMENTO DE TUBO DE CONCRETO PARA REDES COLETORAS DE ESGOTO SANITÁRIO, DIÂMETRO DE 1000 MM, JUNTA ELÁSTICA, INSTALADO EM LOCAL COM ALTO NÍVEL DE INTERFERÊNCIAS (NÃO INCLUI FORNECIMENTO). AF_12/2015</v>
          </cell>
          <cell r="I152" t="str">
            <v>M</v>
          </cell>
          <cell r="J152" t="str">
            <v>COEFICIENTE DE REPRESENTATIVIDADE</v>
          </cell>
          <cell r="K152" t="str">
            <v>36,02</v>
          </cell>
          <cell r="L152" t="str">
            <v>CAIXA REFERENCIAL</v>
          </cell>
        </row>
        <row r="153">
          <cell r="A153">
            <v>92210</v>
          </cell>
          <cell r="B153" t="str">
            <v>ASSENTAMENTO DE TUBOS E PECAS</v>
          </cell>
          <cell r="C153" t="str">
            <v>ASTU</v>
          </cell>
          <cell r="D153" t="str">
            <v>FORNEC E/OU ASSENT DE TUBO DE CONCRETO COM JUNTA ARGAMASSADA</v>
          </cell>
          <cell r="E153" t="str">
            <v>0052</v>
          </cell>
          <cell r="F153" t="str">
            <v/>
          </cell>
          <cell r="G153" t="str">
            <v/>
          </cell>
          <cell r="H153" t="str">
            <v>TUBO DE CONCRETO PARA REDES COLETORAS DE ÁGUAS PLUVIAIS, DIÂMETRO DE 400 MM, JUNTA RÍGIDA, INSTALADO EM LOCAL COM BAIXO NÍVEL DE INTERFERÊNCIAS - FORNECIMENTO E ASSENTAMENTO. AF_12/2015</v>
          </cell>
          <cell r="I153" t="str">
            <v>M</v>
          </cell>
          <cell r="J153" t="str">
            <v>COEFICIENTE DE REPRESENTATIVIDADE</v>
          </cell>
          <cell r="K153" t="str">
            <v>121,23</v>
          </cell>
          <cell r="L153" t="str">
            <v>CAIXA REFERENCIAL</v>
          </cell>
        </row>
        <row r="154">
          <cell r="A154">
            <v>92211</v>
          </cell>
          <cell r="B154" t="str">
            <v>ASSENTAMENTO DE TUBOS E PECAS</v>
          </cell>
          <cell r="C154" t="str">
            <v>ASTU</v>
          </cell>
          <cell r="D154" t="str">
            <v>FORNEC E/OU ASSENT DE TUBO DE CONCRETO COM JUNTA ARGAMASSADA</v>
          </cell>
          <cell r="E154" t="str">
            <v>0052</v>
          </cell>
          <cell r="F154" t="str">
            <v/>
          </cell>
          <cell r="G154" t="str">
            <v/>
          </cell>
          <cell r="H154" t="str">
            <v>TUBO DE CONCRETO PARA REDES COLETORAS DE ÁGUAS PLUVIAIS, DIÂMETRO DE 500 MM, JUNTA RÍGIDA, INSTALADO EM LOCAL COM BAIXO NÍVEL DE INTERFERÊNCIAS - FORNECIMENTO E ASSENTAMENTO. AF_12/2015</v>
          </cell>
          <cell r="I154" t="str">
            <v>M</v>
          </cell>
          <cell r="J154" t="str">
            <v>COEFICIENTE DE REPRESENTATIVIDADE</v>
          </cell>
          <cell r="K154" t="str">
            <v>145,71</v>
          </cell>
          <cell r="L154" t="str">
            <v>CAIXA REFERENCIAL</v>
          </cell>
        </row>
        <row r="155">
          <cell r="A155">
            <v>92212</v>
          </cell>
          <cell r="B155" t="str">
            <v>ASSENTAMENTO DE TUBOS E PECAS</v>
          </cell>
          <cell r="C155" t="str">
            <v>ASTU</v>
          </cell>
          <cell r="D155" t="str">
            <v>FORNEC E/OU ASSENT DE TUBO DE CONCRETO COM JUNTA ARGAMASSADA</v>
          </cell>
          <cell r="E155" t="str">
            <v>0052</v>
          </cell>
          <cell r="F155" t="str">
            <v/>
          </cell>
          <cell r="G155" t="str">
            <v/>
          </cell>
          <cell r="H155" t="str">
            <v>TUBO DE CONCRETO PARA REDES COLETORAS DE ÁGUAS PLUVIAIS, DIÂMETRO DE 600 MM, JUNTA RÍGIDA, INSTALADO EM LOCAL COM BAIXO NÍVEL DE INTERFERÊNCIAS - FORNECIMENTO E ASSENTAMENTO. AF_12/2015</v>
          </cell>
          <cell r="I155" t="str">
            <v>M</v>
          </cell>
          <cell r="J155" t="str">
            <v>COEFICIENTE DE REPRESENTATIVIDADE</v>
          </cell>
          <cell r="K155" t="str">
            <v>216,20</v>
          </cell>
          <cell r="L155" t="str">
            <v>CAIXA REFERENCIAL</v>
          </cell>
        </row>
        <row r="156">
          <cell r="A156">
            <v>92213</v>
          </cell>
          <cell r="B156" t="str">
            <v>ASSENTAMENTO DE TUBOS E PECAS</v>
          </cell>
          <cell r="C156" t="str">
            <v>ASTU</v>
          </cell>
          <cell r="D156" t="str">
            <v>FORNEC E/OU ASSENT DE TUBO DE CONCRETO COM JUNTA ARGAMASSADA</v>
          </cell>
          <cell r="E156" t="str">
            <v>0052</v>
          </cell>
          <cell r="F156" t="str">
            <v/>
          </cell>
          <cell r="G156" t="str">
            <v/>
          </cell>
          <cell r="H156" t="str">
            <v>TUBO DE CONCRETO PARA REDES COLETORAS DE ÁGUAS PLUVIAIS, DIÂMETRO DE 700 MM, JUNTA RÍGIDA, INSTALADO EM LOCAL COM BAIXO NÍVEL DE INTERFERÊNCIAS - FORNECIMENTO E ASSENTAMENTO. AF_12/2015</v>
          </cell>
          <cell r="I156" t="str">
            <v>M</v>
          </cell>
          <cell r="J156" t="str">
            <v>COEFICIENTE DE REPRESENTATIVIDADE</v>
          </cell>
          <cell r="K156" t="str">
            <v>283,41</v>
          </cell>
          <cell r="L156" t="str">
            <v>CAIXA REFERENCIAL</v>
          </cell>
        </row>
        <row r="157">
          <cell r="A157">
            <v>92214</v>
          </cell>
          <cell r="B157" t="str">
            <v>ASSENTAMENTO DE TUBOS E PECAS</v>
          </cell>
          <cell r="C157" t="str">
            <v>ASTU</v>
          </cell>
          <cell r="D157" t="str">
            <v>FORNEC E/OU ASSENT DE TUBO DE CONCRETO COM JUNTA ARGAMASSADA</v>
          </cell>
          <cell r="E157" t="str">
            <v>0052</v>
          </cell>
          <cell r="F157" t="str">
            <v/>
          </cell>
          <cell r="G157" t="str">
            <v/>
          </cell>
          <cell r="H157" t="str">
            <v>TUBO DE CONCRETO PARA REDES COLETORAS DE ÁGUAS PLUVIAIS, DIÂMETRO DE 800 MM, JUNTA RÍGIDA, INSTALADO EM LOCAL COM BAIXO NÍVEL DE INTERFERÊNCIAS - FORNECIMENTO E ASSENTAMENTO. AF_12/2015</v>
          </cell>
          <cell r="I157" t="str">
            <v>M</v>
          </cell>
          <cell r="J157" t="str">
            <v>COEFICIENTE DE REPRESENTATIVIDADE</v>
          </cell>
          <cell r="K157" t="str">
            <v>342,17</v>
          </cell>
          <cell r="L157" t="str">
            <v>CAIXA REFERENCIAL</v>
          </cell>
        </row>
        <row r="158">
          <cell r="A158">
            <v>92215</v>
          </cell>
          <cell r="B158" t="str">
            <v>ASSENTAMENTO DE TUBOS E PECAS</v>
          </cell>
          <cell r="C158" t="str">
            <v>ASTU</v>
          </cell>
          <cell r="D158" t="str">
            <v>FORNEC E/OU ASSENT DE TUBO DE CONCRETO COM JUNTA ARGAMASSADA</v>
          </cell>
          <cell r="E158" t="str">
            <v>0052</v>
          </cell>
          <cell r="F158" t="str">
            <v/>
          </cell>
          <cell r="G158" t="str">
            <v/>
          </cell>
          <cell r="H158" t="str">
            <v>TUBO DE CONCRETO PARA REDES COLETORAS DE ÁGUAS PLUVIAIS, DIÂMETRO DE 900 MM, JUNTA RÍGIDA, INSTALADO EM LOCAL COM BAIXO NÍVEL DE INTERFERÊNCIAS - FORNECIMENTO E ASSENTAMENTO. AF_12/2015</v>
          </cell>
          <cell r="I158" t="str">
            <v>M</v>
          </cell>
          <cell r="J158" t="str">
            <v>COEFICIENTE DE REPRESENTATIVIDADE</v>
          </cell>
          <cell r="K158" t="str">
            <v>392,87</v>
          </cell>
          <cell r="L158" t="str">
            <v>CAIXA REFERENCIAL</v>
          </cell>
        </row>
        <row r="159">
          <cell r="A159">
            <v>92216</v>
          </cell>
          <cell r="B159" t="str">
            <v>ASSENTAMENTO DE TUBOS E PECAS</v>
          </cell>
          <cell r="C159" t="str">
            <v>ASTU</v>
          </cell>
          <cell r="D159" t="str">
            <v>FORNEC E/OU ASSENT DE TUBO DE CONCRETO COM JUNTA ARGAMASSADA</v>
          </cell>
          <cell r="E159" t="str">
            <v>0052</v>
          </cell>
          <cell r="F159" t="str">
            <v/>
          </cell>
          <cell r="G159" t="str">
            <v/>
          </cell>
          <cell r="H159" t="str">
            <v>TUBO DE CONCRETO PARA REDES COLETORAS DE ÁGUAS PLUVIAIS, DIÂMETRO DE 1000 MM, JUNTA RÍGIDA, INSTALADO EM LOCAL COM BAIXO NÍVEL DE INTERFERÊNCIAS - FORNECIMENTO E ASSENTAMENTO. AF_12/2015</v>
          </cell>
          <cell r="I159" t="str">
            <v>M</v>
          </cell>
          <cell r="J159" t="str">
            <v>COEFICIENTE DE REPRESENTATIVIDADE</v>
          </cell>
          <cell r="K159" t="str">
            <v>411,36</v>
          </cell>
          <cell r="L159" t="str">
            <v>CAIXA REFERENCIAL</v>
          </cell>
        </row>
        <row r="160">
          <cell r="A160">
            <v>92219</v>
          </cell>
          <cell r="B160" t="str">
            <v>ASSENTAMENTO DE TUBOS E PECAS</v>
          </cell>
          <cell r="C160" t="str">
            <v>ASTU</v>
          </cell>
          <cell r="D160" t="str">
            <v>FORNEC E/OU ASSENT DE TUBO DE CONCRETO COM JUNTA ARGAMASSADA</v>
          </cell>
          <cell r="E160" t="str">
            <v>0052</v>
          </cell>
          <cell r="F160" t="str">
            <v/>
          </cell>
          <cell r="G160" t="str">
            <v/>
          </cell>
          <cell r="H160" t="str">
            <v>TUBO DE CONCRETO PARA REDES COLETORAS DE ÁGUAS PLUVIAIS, DIÂMETRO DE 400 MM, JUNTA RÍGIDA, INSTALADO EM LOCAL COM ALTO NÍVEL DE INTERFERÊNCIAS - FORNECIMENTO E ASSENTAMENTO. AF_12/2015</v>
          </cell>
          <cell r="I160" t="str">
            <v>M</v>
          </cell>
          <cell r="J160" t="str">
            <v>COEFICIENTE DE REPRESENTATIVIDADE</v>
          </cell>
          <cell r="K160" t="str">
            <v>128,53</v>
          </cell>
          <cell r="L160" t="str">
            <v>CAIXA REFERENCIAL</v>
          </cell>
        </row>
        <row r="161">
          <cell r="A161">
            <v>92220</v>
          </cell>
          <cell r="B161" t="str">
            <v>ASSENTAMENTO DE TUBOS E PECAS</v>
          </cell>
          <cell r="C161" t="str">
            <v>ASTU</v>
          </cell>
          <cell r="D161" t="str">
            <v>FORNEC E/OU ASSENT DE TUBO DE CONCRETO COM JUNTA ARGAMASSADA</v>
          </cell>
          <cell r="E161" t="str">
            <v>0052</v>
          </cell>
          <cell r="F161" t="str">
            <v/>
          </cell>
          <cell r="G161" t="str">
            <v/>
          </cell>
          <cell r="H161" t="str">
            <v>TUBO DE CONCRETO PARA REDES COLETORAS DE ÁGUAS PLUVIAIS, DIÂMETRO DE 500 MM, JUNTA RÍGIDA, INSTALADO EM LOCAL COM ALTO NÍVEL DE INTERFERÊNCIAS - FORNECIMENTO E ASSENTAMENTO. AF_12/2015</v>
          </cell>
          <cell r="I161" t="str">
            <v>M</v>
          </cell>
          <cell r="J161" t="str">
            <v>COEFICIENTE DE REPRESENTATIVIDADE</v>
          </cell>
          <cell r="K161" t="str">
            <v>154,75</v>
          </cell>
          <cell r="L161" t="str">
            <v>CAIXA REFERENCIAL</v>
          </cell>
        </row>
        <row r="162">
          <cell r="A162">
            <v>92221</v>
          </cell>
          <cell r="B162" t="str">
            <v>ASSENTAMENTO DE TUBOS E PECAS</v>
          </cell>
          <cell r="C162" t="str">
            <v>ASTU</v>
          </cell>
          <cell r="D162" t="str">
            <v>FORNEC E/OU ASSENT DE TUBO DE CONCRETO COM JUNTA ARGAMASSADA</v>
          </cell>
          <cell r="E162" t="str">
            <v>0052</v>
          </cell>
          <cell r="F162" t="str">
            <v/>
          </cell>
          <cell r="G162" t="str">
            <v/>
          </cell>
          <cell r="H162" t="str">
            <v>TUBO DE CONCRETO PARA REDES COLETORAS DE ÁGUAS PLUVIAIS, DIÂMETRO DE 600 MM, JUNTA RÍGIDA, INSTALADO EM LOCAL COM ALTO NÍVEL DE INTERFERÊNCIAS - FORNECIMENTO E ASSENTAMENTO. AF_12/2015</v>
          </cell>
          <cell r="I162" t="str">
            <v>M</v>
          </cell>
          <cell r="J162" t="str">
            <v>COEFICIENTE DE REPRESENTATIVIDADE</v>
          </cell>
          <cell r="K162" t="str">
            <v>226,78</v>
          </cell>
          <cell r="L162" t="str">
            <v>CAIXA REFERENCIAL</v>
          </cell>
        </row>
        <row r="163">
          <cell r="A163">
            <v>92222</v>
          </cell>
          <cell r="B163" t="str">
            <v>ASSENTAMENTO DE TUBOS E PECAS</v>
          </cell>
          <cell r="C163" t="str">
            <v>ASTU</v>
          </cell>
          <cell r="D163" t="str">
            <v>FORNEC E/OU ASSENT DE TUBO DE CONCRETO COM JUNTA ARGAMASSADA</v>
          </cell>
          <cell r="E163" t="str">
            <v>0052</v>
          </cell>
          <cell r="F163" t="str">
            <v/>
          </cell>
          <cell r="G163" t="str">
            <v/>
          </cell>
          <cell r="H163" t="str">
            <v>TUBO DE CONCRETO PARA REDES COLETORAS DE ÁGUAS PLUVIAIS, DIÂMETRO DE 700 MM, JUNTA RÍGIDA, INSTALADO EM LOCAL COM ALTO NÍVEL DE INTERFERÊNCIAS - FORNECIMENTO E ASSENTAMENTO. AF_12/2015</v>
          </cell>
          <cell r="I163" t="str">
            <v>M</v>
          </cell>
          <cell r="J163" t="str">
            <v>COEFICIENTE DE REPRESENTATIVIDADE</v>
          </cell>
          <cell r="K163" t="str">
            <v>295,71</v>
          </cell>
          <cell r="L163" t="str">
            <v>CAIXA REFERENCIAL</v>
          </cell>
        </row>
        <row r="164">
          <cell r="A164">
            <v>92223</v>
          </cell>
          <cell r="B164" t="str">
            <v>ASSENTAMENTO DE TUBOS E PECAS</v>
          </cell>
          <cell r="C164" t="str">
            <v>ASTU</v>
          </cell>
          <cell r="D164" t="str">
            <v>FORNEC E/OU ASSENT DE TUBO DE CONCRETO COM JUNTA ARGAMASSADA</v>
          </cell>
          <cell r="E164" t="str">
            <v>0052</v>
          </cell>
          <cell r="F164" t="str">
            <v/>
          </cell>
          <cell r="G164" t="str">
            <v/>
          </cell>
          <cell r="H164" t="str">
            <v>TUBO DE CONCRETO PARA REDES COLETORAS DE ÁGUAS PLUVIAIS, DIÂMETRO DE 800 MM, JUNTA RÍGIDA, INSTALADO EM LOCAL COM ALTO NÍVEL DE INTERFERÊNCIAS - FORNECIMENTO E ASSENTAMENTO. AF_12/2015</v>
          </cell>
          <cell r="I164" t="str">
            <v>M</v>
          </cell>
          <cell r="J164" t="str">
            <v>COEFICIENTE DE REPRESENTATIVIDADE</v>
          </cell>
          <cell r="K164" t="str">
            <v>355,93</v>
          </cell>
          <cell r="L164" t="str">
            <v>CAIXA REFERENCIAL</v>
          </cell>
        </row>
        <row r="165">
          <cell r="A165">
            <v>92224</v>
          </cell>
          <cell r="B165" t="str">
            <v>ASSENTAMENTO DE TUBOS E PECAS</v>
          </cell>
          <cell r="C165" t="str">
            <v>ASTU</v>
          </cell>
          <cell r="D165" t="str">
            <v>FORNEC E/OU ASSENT DE TUBO DE CONCRETO COM JUNTA ARGAMASSADA</v>
          </cell>
          <cell r="E165" t="str">
            <v>0052</v>
          </cell>
          <cell r="F165" t="str">
            <v/>
          </cell>
          <cell r="G165" t="str">
            <v/>
          </cell>
          <cell r="H165" t="str">
            <v>TUBO DE CONCRETO PARA REDES COLETORAS DE ÁGUAS PLUVIAIS, DIÂMETRO DE 900 MM, JUNTA RÍGIDA, INSTALADO EM LOCAL COM ALTO NÍVEL DE INTERFERÊNCIAS - FORNECIMENTO E ASSENTAMENTO. AF_12/2015</v>
          </cell>
          <cell r="I165" t="str">
            <v>M</v>
          </cell>
          <cell r="J165" t="str">
            <v>COEFICIENTE DE REPRESENTATIVIDADE</v>
          </cell>
          <cell r="K165" t="str">
            <v>408,13</v>
          </cell>
          <cell r="L165" t="str">
            <v>CAIXA REFERENCIAL</v>
          </cell>
        </row>
        <row r="166">
          <cell r="A166">
            <v>92226</v>
          </cell>
          <cell r="B166" t="str">
            <v>ASSENTAMENTO DE TUBOS E PECAS</v>
          </cell>
          <cell r="C166" t="str">
            <v>ASTU</v>
          </cell>
          <cell r="D166" t="str">
            <v>FORNEC E/OU ASSENT DE TUBO DE CONCRETO COM JUNTA ARGAMASSADA</v>
          </cell>
          <cell r="E166" t="str">
            <v>0052</v>
          </cell>
          <cell r="F166" t="str">
            <v/>
          </cell>
          <cell r="G166" t="str">
            <v/>
          </cell>
          <cell r="H166" t="str">
            <v>TUBO DE CONCRETO PARA REDES COLETORAS DE ÁGUAS PLUVIAIS, DIÂMETRO DE 1000 MM, JUNTA RÍGIDA, INSTALADO EM LOCAL COM ALTO NÍVEL DE INTERFERÊNCIAS - FORNECIMENTO E ASSENTAMENTO. AF_12/2015</v>
          </cell>
          <cell r="I166" t="str">
            <v>M</v>
          </cell>
          <cell r="J166" t="str">
            <v>COEFICIENTE DE REPRESENTATIVIDADE</v>
          </cell>
          <cell r="K166" t="str">
            <v>428,45</v>
          </cell>
          <cell r="L166" t="str">
            <v>CAIXA REFERENCIAL</v>
          </cell>
        </row>
        <row r="167">
          <cell r="A167">
            <v>92808</v>
          </cell>
          <cell r="B167" t="str">
            <v>ASSENTAMENTO DE TUBOS E PECAS</v>
          </cell>
          <cell r="C167" t="str">
            <v>ASTU</v>
          </cell>
          <cell r="D167" t="str">
            <v>FORNEC E/OU ASSENT DE TUBO DE CONCRETO COM JUNTA ARGAMASSADA</v>
          </cell>
          <cell r="E167" t="str">
            <v>0052</v>
          </cell>
          <cell r="F167" t="str">
            <v/>
          </cell>
          <cell r="G167" t="str">
            <v/>
          </cell>
          <cell r="H167" t="str">
            <v>ASSENTAMENTO DE TUBO DE CONCRETO PARA REDES COLETORAS DE ÁGUAS PLUVIAIS, DIÂMETRO DE 300 MM, JUNTA RÍGIDA, INSTALADO EM LOCAL COM BAIXO NÍVEL DE INTERFERÊNCIAS (NÃO INCLUI FORNECIMENTO). AF_12/2015</v>
          </cell>
          <cell r="I167" t="str">
            <v>M</v>
          </cell>
          <cell r="J167" t="str">
            <v>COEFICIENTE DE REPRESENTATIVIDADE</v>
          </cell>
          <cell r="K167" t="str">
            <v>29,56</v>
          </cell>
          <cell r="L167" t="str">
            <v>CAIXA REFERENCIAL</v>
          </cell>
        </row>
        <row r="168">
          <cell r="A168">
            <v>92809</v>
          </cell>
          <cell r="B168" t="str">
            <v>ASSENTAMENTO DE TUBOS E PECAS</v>
          </cell>
          <cell r="C168" t="str">
            <v>ASTU</v>
          </cell>
          <cell r="D168" t="str">
            <v>FORNEC E/OU ASSENT DE TUBO DE CONCRETO COM JUNTA ARGAMASSADA</v>
          </cell>
          <cell r="E168" t="str">
            <v>0052</v>
          </cell>
          <cell r="F168" t="str">
            <v/>
          </cell>
          <cell r="G168" t="str">
            <v/>
          </cell>
          <cell r="H168" t="str">
            <v>ASSENTAMENTO DE TUBO DE CONCRETO PARA REDES COLETORAS DE ÁGUAS PLUVIAIS, DIÂMETRO DE 400 MM, JUNTA RÍGIDA, INSTALADO EM LOCAL COM BAIXO NÍVEL DE INTERFERÊNCIAS (NÃO INCLUI FORNECIMENTO). AF_12/2015</v>
          </cell>
          <cell r="I168" t="str">
            <v>M</v>
          </cell>
          <cell r="J168" t="str">
            <v>COEFICIENTE DE REPRESENTATIVIDADE</v>
          </cell>
          <cell r="K168" t="str">
            <v>37,93</v>
          </cell>
          <cell r="L168" t="str">
            <v>CAIXA REFERENCIAL</v>
          </cell>
        </row>
        <row r="169">
          <cell r="A169">
            <v>92810</v>
          </cell>
          <cell r="B169" t="str">
            <v>ASSENTAMENTO DE TUBOS E PECAS</v>
          </cell>
          <cell r="C169" t="str">
            <v>ASTU</v>
          </cell>
          <cell r="D169" t="str">
            <v>FORNEC E/OU ASSENT DE TUBO DE CONCRETO COM JUNTA ARGAMASSADA</v>
          </cell>
          <cell r="E169" t="str">
            <v>0052</v>
          </cell>
          <cell r="F169" t="str">
            <v/>
          </cell>
          <cell r="G169" t="str">
            <v/>
          </cell>
          <cell r="H169" t="str">
            <v>ASSENTAMENTO DE TUBO DE CONCRETO PARA REDES COLETORAS DE ÁGUAS PLUVIAIS, DIÂMETRO DE 500 MM, JUNTA RÍGIDA, INSTALADO EM LOCAL COM BAIXO NÍVEL DE INTERFERÊNCIAS (NÃO INCLUI FORNECIMENTO). AF_12/2015</v>
          </cell>
          <cell r="I169" t="str">
            <v>M</v>
          </cell>
          <cell r="J169" t="str">
            <v>COEFICIENTE DE REPRESENTATIVIDADE</v>
          </cell>
          <cell r="K169" t="str">
            <v>46,16</v>
          </cell>
          <cell r="L169" t="str">
            <v>CAIXA REFERENCIAL</v>
          </cell>
        </row>
        <row r="170">
          <cell r="A170">
            <v>92811</v>
          </cell>
          <cell r="B170" t="str">
            <v>ASSENTAMENTO DE TUBOS E PECAS</v>
          </cell>
          <cell r="C170" t="str">
            <v>ASTU</v>
          </cell>
          <cell r="D170" t="str">
            <v>FORNEC E/OU ASSENT DE TUBO DE CONCRETO COM JUNTA ARGAMASSADA</v>
          </cell>
          <cell r="E170" t="str">
            <v>0052</v>
          </cell>
          <cell r="F170" t="str">
            <v/>
          </cell>
          <cell r="G170" t="str">
            <v/>
          </cell>
          <cell r="H170" t="str">
            <v>ASSENTAMENTO DE TUBO DE CONCRETO PARA REDES COLETORAS DE ÁGUAS PLUVIAIS, DIÂMETRO DE 600 MM, JUNTA RÍGIDA, INSTALADO EM LOCAL COM BAIXO NÍVEL DE INTERFERÊNCIAS (NÃO INCLUI FORNECIMENTO). AF_12/2015</v>
          </cell>
          <cell r="I170" t="str">
            <v>M</v>
          </cell>
          <cell r="J170" t="str">
            <v>COEFICIENTE DE REPRESENTATIVIDADE</v>
          </cell>
          <cell r="K170" t="str">
            <v>55,01</v>
          </cell>
          <cell r="L170" t="str">
            <v>CAIXA REFERENCIAL</v>
          </cell>
        </row>
        <row r="171">
          <cell r="A171">
            <v>92812</v>
          </cell>
          <cell r="B171" t="str">
            <v>ASSENTAMENTO DE TUBOS E PECAS</v>
          </cell>
          <cell r="C171" t="str">
            <v>ASTU</v>
          </cell>
          <cell r="D171" t="str">
            <v>FORNEC E/OU ASSENT DE TUBO DE CONCRETO COM JUNTA ARGAMASSADA</v>
          </cell>
          <cell r="E171" t="str">
            <v>0052</v>
          </cell>
          <cell r="F171" t="str">
            <v/>
          </cell>
          <cell r="G171" t="str">
            <v/>
          </cell>
          <cell r="H171" t="str">
            <v>ASSENTAMENTO DE TUBO DE CONCRETO PARA REDES COLETORAS DE ÁGUAS PLUVIAIS, DIÂMETRO DE 700 MM, JUNTA RÍGIDA, INSTALADO EM LOCAL COM BAIXO NÍVEL DE INTERFERÊNCIAS (NÃO INCLUI FORNECIMENTO). AF_12/2015</v>
          </cell>
          <cell r="I171" t="str">
            <v>M</v>
          </cell>
          <cell r="J171" t="str">
            <v>COEFICIENTE DE REPRESENTATIVIDADE</v>
          </cell>
          <cell r="K171" t="str">
            <v>63,71</v>
          </cell>
          <cell r="L171" t="str">
            <v>CAIXA REFERENCIAL</v>
          </cell>
        </row>
        <row r="172">
          <cell r="A172">
            <v>92813</v>
          </cell>
          <cell r="B172" t="str">
            <v>ASSENTAMENTO DE TUBOS E PECAS</v>
          </cell>
          <cell r="C172" t="str">
            <v>ASTU</v>
          </cell>
          <cell r="D172" t="str">
            <v>FORNEC E/OU ASSENT DE TUBO DE CONCRETO COM JUNTA ARGAMASSADA</v>
          </cell>
          <cell r="E172" t="str">
            <v>0052</v>
          </cell>
          <cell r="F172" t="str">
            <v/>
          </cell>
          <cell r="G172" t="str">
            <v/>
          </cell>
          <cell r="H172" t="str">
            <v>ASSENTAMENTO DE TUBO DE CONCRETO PARA REDES COLETORAS DE ÁGUAS PLUVIAIS, DIÂMETRO DE 800 MM, JUNTA RÍGIDA, INSTALADO EM LOCAL COM BAIXO NÍVEL DE INTERFERÊNCIAS (NÃO INCLUI FORNECIMENTO). AF_12/2015</v>
          </cell>
          <cell r="I172" t="str">
            <v>M</v>
          </cell>
          <cell r="J172" t="str">
            <v>COEFICIENTE DE REPRESENTATIVIDADE</v>
          </cell>
          <cell r="K172" t="str">
            <v>73,97</v>
          </cell>
          <cell r="L172" t="str">
            <v>CAIXA REFERENCIAL</v>
          </cell>
        </row>
        <row r="173">
          <cell r="A173">
            <v>92814</v>
          </cell>
          <cell r="B173" t="str">
            <v>ASSENTAMENTO DE TUBOS E PECAS</v>
          </cell>
          <cell r="C173" t="str">
            <v>ASTU</v>
          </cell>
          <cell r="D173" t="str">
            <v>FORNEC E/OU ASSENT DE TUBO DE CONCRETO COM JUNTA ARGAMASSADA</v>
          </cell>
          <cell r="E173" t="str">
            <v>0052</v>
          </cell>
          <cell r="F173" t="str">
            <v/>
          </cell>
          <cell r="G173" t="str">
            <v/>
          </cell>
          <cell r="H173" t="str">
            <v>ASSENTAMENTO DE TUBO DE CONCRETO PARA REDES COLETORAS DE ÁGUAS PLUVIAIS, DIÂMETRO DE 900 MM, JUNTA RÍGIDA, INSTALADO EM LOCAL COM BAIXO NÍVEL DE INTERFERÊNCIAS (NÃO INCLUI FORNECIMENTO). AF_12/2015</v>
          </cell>
          <cell r="I173" t="str">
            <v>M</v>
          </cell>
          <cell r="J173" t="str">
            <v>COEFICIENTE DE REPRESENTATIVIDADE</v>
          </cell>
          <cell r="K173" t="str">
            <v>84,71</v>
          </cell>
          <cell r="L173" t="str">
            <v>CAIXA REFERENCIAL</v>
          </cell>
        </row>
        <row r="174">
          <cell r="A174">
            <v>92815</v>
          </cell>
          <cell r="B174" t="str">
            <v>ASSENTAMENTO DE TUBOS E PECAS</v>
          </cell>
          <cell r="C174" t="str">
            <v>ASTU</v>
          </cell>
          <cell r="D174" t="str">
            <v>FORNEC E/OU ASSENT DE TUBO DE CONCRETO COM JUNTA ARGAMASSADA</v>
          </cell>
          <cell r="E174" t="str">
            <v>0052</v>
          </cell>
          <cell r="F174" t="str">
            <v/>
          </cell>
          <cell r="G174" t="str">
            <v/>
          </cell>
          <cell r="H174" t="str">
            <v>ASSENTAMENTO DE TUBO DE CONCRETO PARA REDES COLETORAS DE ÁGUAS PLUVIAIS, DIÂMETRO DE 1000 MM, JUNTA RÍGIDA, INSTALADO EM LOCAL COM BAIXO NÍVEL DE INTERFERÊNCIAS (NÃO INCLUI FORNECIMENTO). AF_12/2015</v>
          </cell>
          <cell r="I174" t="str">
            <v>M</v>
          </cell>
          <cell r="J174" t="str">
            <v>COEFICIENTE DE REPRESENTATIVIDADE</v>
          </cell>
          <cell r="K174" t="str">
            <v>97,11</v>
          </cell>
          <cell r="L174" t="str">
            <v>CAIXA REFERENCIAL</v>
          </cell>
        </row>
        <row r="175">
          <cell r="A175">
            <v>92816</v>
          </cell>
          <cell r="B175" t="str">
            <v>ASSENTAMENTO DE TUBOS E PECAS</v>
          </cell>
          <cell r="C175" t="str">
            <v>ASTU</v>
          </cell>
          <cell r="D175" t="str">
            <v>FORNEC E/OU ASSENT DE TUBO DE CONCRETO COM JUNTA ARGAMASSADA</v>
          </cell>
          <cell r="E175" t="str">
            <v>0052</v>
          </cell>
          <cell r="F175" t="str">
            <v/>
          </cell>
          <cell r="G175" t="str">
            <v/>
          </cell>
          <cell r="H175" t="str">
            <v>TUBO DE CONCRETO PARA REDES COLETORAS DE ÁGUAS PLUVIAIS, DIÂMETRO DE 1200 MM, JUNTA RÍGIDA, INSTALADO EM LOCAL COM BAIXO NÍVEL DE INTERFERÊNCIAS - FORNECIMENTO E ASSENTAMENTO. AF_12/2015</v>
          </cell>
          <cell r="I175" t="str">
            <v>M</v>
          </cell>
          <cell r="J175" t="str">
            <v>COEFICIENTE DE REPRESENTATIVIDADE</v>
          </cell>
          <cell r="K175" t="str">
            <v>590,87</v>
          </cell>
          <cell r="L175" t="str">
            <v>CAIXA REFERENCIAL</v>
          </cell>
        </row>
        <row r="176">
          <cell r="A176">
            <v>92817</v>
          </cell>
          <cell r="B176" t="str">
            <v>ASSENTAMENTO DE TUBOS E PECAS</v>
          </cell>
          <cell r="C176" t="str">
            <v>ASTU</v>
          </cell>
          <cell r="D176" t="str">
            <v>FORNEC E/OU ASSENT DE TUBO DE CONCRETO COM JUNTA ARGAMASSADA</v>
          </cell>
          <cell r="E176" t="str">
            <v>0052</v>
          </cell>
          <cell r="F176" t="str">
            <v/>
          </cell>
          <cell r="G176" t="str">
            <v/>
          </cell>
          <cell r="H176" t="str">
            <v>ASSENTAMENTO DE TUBO DE CONCRETO PARA REDES COLETORAS DE ÁGUAS PLUVIAIS, DIÂMETRO DE 1200 MM, JUNTA RÍGIDA, INSTALADO EM LOCAL COM BAIXO NÍVEL DE INTERFERÊNCIAS (NÃO INCLUI FORNECIMENTO). AF_12/2015</v>
          </cell>
          <cell r="I176" t="str">
            <v>M</v>
          </cell>
          <cell r="J176" t="str">
            <v>COEFICIENTE DE REPRESENTATIVIDADE</v>
          </cell>
          <cell r="K176" t="str">
            <v>121,51</v>
          </cell>
          <cell r="L176" t="str">
            <v>CAIXA REFERENCIAL</v>
          </cell>
        </row>
        <row r="177">
          <cell r="A177">
            <v>92818</v>
          </cell>
          <cell r="B177" t="str">
            <v>ASSENTAMENTO DE TUBOS E PECAS</v>
          </cell>
          <cell r="C177" t="str">
            <v>ASTU</v>
          </cell>
          <cell r="D177" t="str">
            <v>FORNEC E/OU ASSENT DE TUBO DE CONCRETO COM JUNTA ARGAMASSADA</v>
          </cell>
          <cell r="E177" t="str">
            <v>0052</v>
          </cell>
          <cell r="F177" t="str">
            <v/>
          </cell>
          <cell r="G177" t="str">
            <v/>
          </cell>
          <cell r="H177" t="str">
            <v>TUBO DE CONCRETO PARA REDES COLETORAS DE ÁGUAS PLUVIAIS, DIÂMETRO DE 1500 MM, JUNTA RÍGIDA, INSTALADO EM LOCAL COM BAIXO NÍVEL DE INTERFERÊNCIAS - FORNECIMENTO E ASSENTAMENTO. AF_12/2015</v>
          </cell>
          <cell r="I177" t="str">
            <v>M</v>
          </cell>
          <cell r="J177" t="str">
            <v>COEFICIENTE DE REPRESENTATIVIDADE</v>
          </cell>
          <cell r="K177" t="str">
            <v>843,55</v>
          </cell>
          <cell r="L177" t="str">
            <v>CAIXA REFERENCIAL</v>
          </cell>
        </row>
        <row r="178">
          <cell r="A178">
            <v>92819</v>
          </cell>
          <cell r="B178" t="str">
            <v>ASSENTAMENTO DE TUBOS E PECAS</v>
          </cell>
          <cell r="C178" t="str">
            <v>ASTU</v>
          </cell>
          <cell r="D178" t="str">
            <v>FORNEC E/OU ASSENT DE TUBO DE CONCRETO COM JUNTA ARGAMASSADA</v>
          </cell>
          <cell r="E178" t="str">
            <v>0052</v>
          </cell>
          <cell r="F178" t="str">
            <v/>
          </cell>
          <cell r="G178" t="str">
            <v/>
          </cell>
          <cell r="H178" t="str">
            <v>ASSENTAMENTO DE TUBO DE CONCRETO PARA REDES COLETORAS DE ÁGUAS PLUVIAIS, DIÂMETRO DE 1500 MM, JUNTA RÍGIDA, INSTALADO EM LOCAL COM BAIXO NÍVEL DE INTERFERÊNCIAS (NÃO INCLUI FORNECIMENTO). AF_12/2015</v>
          </cell>
          <cell r="I178" t="str">
            <v>M</v>
          </cell>
          <cell r="J178" t="str">
            <v>COEFICIENTE DE REPRESENTATIVIDADE</v>
          </cell>
          <cell r="K178" t="str">
            <v>163,56</v>
          </cell>
          <cell r="L178" t="str">
            <v>CAIXA REFERENCIAL</v>
          </cell>
        </row>
        <row r="179">
          <cell r="A179">
            <v>92820</v>
          </cell>
          <cell r="B179" t="str">
            <v>ASSENTAMENTO DE TUBOS E PECAS</v>
          </cell>
          <cell r="C179" t="str">
            <v>ASTU</v>
          </cell>
          <cell r="D179" t="str">
            <v>FORNEC E/OU ASSENT DE TUBO DE CONCRETO COM JUNTA ARGAMASSADA</v>
          </cell>
          <cell r="E179" t="str">
            <v>0052</v>
          </cell>
          <cell r="F179" t="str">
            <v/>
          </cell>
          <cell r="G179" t="str">
            <v/>
          </cell>
          <cell r="H179" t="str">
            <v>ASSENTAMENTO DE TUBO DE CONCRETO PARA REDES COLETORAS DE ÁGUAS PLUVIAIS, DIÂMETRO DE 300 MM, JUNTA RÍGIDA, INSTALADO EM LOCAL COM ALTO NÍVEL DE INTERFERÊNCIAS (NÃO INCLUI FORNECIMENTO). AF_12/2015</v>
          </cell>
          <cell r="I179" t="str">
            <v>M</v>
          </cell>
          <cell r="J179" t="str">
            <v>COEFICIENTE DE REPRESENTATIVIDADE</v>
          </cell>
          <cell r="K179" t="str">
            <v>35,26</v>
          </cell>
          <cell r="L179" t="str">
            <v>CAIXA REFERENCIAL</v>
          </cell>
        </row>
        <row r="180">
          <cell r="A180">
            <v>92821</v>
          </cell>
          <cell r="B180" t="str">
            <v>ASSENTAMENTO DE TUBOS E PECAS</v>
          </cell>
          <cell r="C180" t="str">
            <v>ASTU</v>
          </cell>
          <cell r="D180" t="str">
            <v>FORNEC E/OU ASSENT DE TUBO DE CONCRETO COM JUNTA ARGAMASSADA</v>
          </cell>
          <cell r="E180" t="str">
            <v>0052</v>
          </cell>
          <cell r="F180" t="str">
            <v/>
          </cell>
          <cell r="G180" t="str">
            <v/>
          </cell>
          <cell r="H180" t="str">
            <v>ASSENTAMENTO DE TUBO DE CONCRETO PARA REDES COLETORAS DE ÁGUAS PLUVIAIS, DIÂMETRO DE 400 MM, JUNTA RÍGIDA, INSTALADO EM LOCAL COM ALTO NÍVEL DE INTERFERÊNCIAS (NÃO INCLUI FORNECIMENTO). AF_12/2015</v>
          </cell>
          <cell r="I180" t="str">
            <v>M</v>
          </cell>
          <cell r="J180" t="str">
            <v>COEFICIENTE DE REPRESENTATIVIDADE</v>
          </cell>
          <cell r="K180" t="str">
            <v>45,23</v>
          </cell>
          <cell r="L180" t="str">
            <v>CAIXA REFERENCIAL</v>
          </cell>
        </row>
        <row r="181">
          <cell r="A181">
            <v>92822</v>
          </cell>
          <cell r="B181" t="str">
            <v>ASSENTAMENTO DE TUBOS E PECAS</v>
          </cell>
          <cell r="C181" t="str">
            <v>ASTU</v>
          </cell>
          <cell r="D181" t="str">
            <v>FORNEC E/OU ASSENT DE TUBO DE CONCRETO COM JUNTA ARGAMASSADA</v>
          </cell>
          <cell r="E181" t="str">
            <v>0052</v>
          </cell>
          <cell r="F181" t="str">
            <v/>
          </cell>
          <cell r="G181" t="str">
            <v/>
          </cell>
          <cell r="H181" t="str">
            <v>ASSENTAMENTO DE TUBO DE CONCRETO PARA REDES COLETORAS DE ÁGUAS PLUVIAIS, DIÂMETRO DE 500 MM, JUNTA RÍGIDA, INSTALADO EM LOCAL COM ALTO NÍVEL DE INTERFERÊNCIAS (NÃO INCLUI FORNECIMENTO). AF_12/2015</v>
          </cell>
          <cell r="I181" t="str">
            <v>M</v>
          </cell>
          <cell r="J181" t="str">
            <v>COEFICIENTE DE REPRESENTATIVIDADE</v>
          </cell>
          <cell r="K181" t="str">
            <v>55,20</v>
          </cell>
          <cell r="L181" t="str">
            <v>CAIXA REFERENCIAL</v>
          </cell>
        </row>
        <row r="182">
          <cell r="A182">
            <v>92824</v>
          </cell>
          <cell r="B182" t="str">
            <v>ASSENTAMENTO DE TUBOS E PECAS</v>
          </cell>
          <cell r="C182" t="str">
            <v>ASTU</v>
          </cell>
          <cell r="D182" t="str">
            <v>FORNEC E/OU ASSENT DE TUBO DE CONCRETO COM JUNTA ARGAMASSADA</v>
          </cell>
          <cell r="E182" t="str">
            <v>0052</v>
          </cell>
          <cell r="F182" t="str">
            <v/>
          </cell>
          <cell r="G182" t="str">
            <v/>
          </cell>
          <cell r="H182" t="str">
            <v>ASSENTAMENTO DE TUBO DE CONCRETO PARA REDES COLETORAS DE ÁGUAS PLUVIAIS, DIÂMETRO DE 600 MM, JUNTA RÍGIDA, INSTALADO EM LOCAL COM ALTO NÍVEL DE INTERFERÊNCIAS (NÃO INCLUI FORNECIMENTO). AF_12/2015</v>
          </cell>
          <cell r="I182" t="str">
            <v>M</v>
          </cell>
          <cell r="J182" t="str">
            <v>COEFICIENTE DE REPRESENTATIVIDADE</v>
          </cell>
          <cell r="K182" t="str">
            <v>65,59</v>
          </cell>
          <cell r="L182" t="str">
            <v>CAIXA REFERENCIAL</v>
          </cell>
        </row>
        <row r="183">
          <cell r="A183">
            <v>92825</v>
          </cell>
          <cell r="B183" t="str">
            <v>ASSENTAMENTO DE TUBOS E PECAS</v>
          </cell>
          <cell r="C183" t="str">
            <v>ASTU</v>
          </cell>
          <cell r="D183" t="str">
            <v>FORNEC E/OU ASSENT DE TUBO DE CONCRETO COM JUNTA ARGAMASSADA</v>
          </cell>
          <cell r="E183" t="str">
            <v>0052</v>
          </cell>
          <cell r="F183" t="str">
            <v/>
          </cell>
          <cell r="G183" t="str">
            <v/>
          </cell>
          <cell r="H183" t="str">
            <v>ASSENTAMENTO DE TUBO DE CONCRETO PARA REDES COLETORAS DE ÁGUAS PLUVIAIS, DIÂMETRO DE 700 MM, JUNTA RÍGIDA, INSTALADO EM LOCAL COM ALTO NÍVEL DE INTERFERÊNCIAS (NÃO INCLUI FORNECIMENTO). AF_12/2015</v>
          </cell>
          <cell r="I183" t="str">
            <v>M</v>
          </cell>
          <cell r="J183" t="str">
            <v>COEFICIENTE DE REPRESENTATIVIDADE</v>
          </cell>
          <cell r="K183" t="str">
            <v>76,01</v>
          </cell>
          <cell r="L183" t="str">
            <v>CAIXA REFERENCIAL</v>
          </cell>
        </row>
        <row r="184">
          <cell r="A184">
            <v>92826</v>
          </cell>
          <cell r="B184" t="str">
            <v>ASSENTAMENTO DE TUBOS E PECAS</v>
          </cell>
          <cell r="C184" t="str">
            <v>ASTU</v>
          </cell>
          <cell r="D184" t="str">
            <v>FORNEC E/OU ASSENT DE TUBO DE CONCRETO COM JUNTA ARGAMASSADA</v>
          </cell>
          <cell r="E184" t="str">
            <v>0052</v>
          </cell>
          <cell r="F184" t="str">
            <v/>
          </cell>
          <cell r="G184" t="str">
            <v/>
          </cell>
          <cell r="H184" t="str">
            <v>ASSENTAMENTO DE TUBO DE CONCRETO PARA REDES COLETORAS DE ÁGUAS PLUVIAIS, DIÂMETRO DE 800 MM, JUNTA RÍGIDA, INSTALADO EM LOCAL COM ALTO NÍVEL DE INTERFERÊNCIAS (NÃO INCLUI FORNECIMENTO). AF_12/2015</v>
          </cell>
          <cell r="I184" t="str">
            <v>M</v>
          </cell>
          <cell r="J184" t="str">
            <v>COEFICIENTE DE REPRESENTATIVIDADE</v>
          </cell>
          <cell r="K184" t="str">
            <v>87,73</v>
          </cell>
          <cell r="L184" t="str">
            <v>CAIXA REFERENCIAL</v>
          </cell>
        </row>
        <row r="185">
          <cell r="A185">
            <v>92827</v>
          </cell>
          <cell r="B185" t="str">
            <v>ASSENTAMENTO DE TUBOS E PECAS</v>
          </cell>
          <cell r="C185" t="str">
            <v>ASTU</v>
          </cell>
          <cell r="D185" t="str">
            <v>FORNEC E/OU ASSENT DE TUBO DE CONCRETO COM JUNTA ARGAMASSADA</v>
          </cell>
          <cell r="E185" t="str">
            <v>0052</v>
          </cell>
          <cell r="F185" t="str">
            <v/>
          </cell>
          <cell r="G185" t="str">
            <v/>
          </cell>
          <cell r="H185" t="str">
            <v>ASSENTAMENTO DE TUBO DE CONCRETO PARA REDES COLETORAS DE ÁGUAS PLUVIAIS, DIÂMETRO DE 900 MM, JUNTA RÍGIDA, INSTALADO EM LOCAL COM ALTO NÍVEL DE INTERFERÊNCIAS (NÃO INCLUI FORNECIMENTO). AF_12/2015</v>
          </cell>
          <cell r="I185" t="str">
            <v>M</v>
          </cell>
          <cell r="J185" t="str">
            <v>COEFICIENTE DE REPRESENTATIVIDADE</v>
          </cell>
          <cell r="K185" t="str">
            <v>99,97</v>
          </cell>
          <cell r="L185" t="str">
            <v>CAIXA REFERENCIAL</v>
          </cell>
        </row>
        <row r="186">
          <cell r="A186">
            <v>92828</v>
          </cell>
          <cell r="B186" t="str">
            <v>ASSENTAMENTO DE TUBOS E PECAS</v>
          </cell>
          <cell r="C186" t="str">
            <v>ASTU</v>
          </cell>
          <cell r="D186" t="str">
            <v>FORNEC E/OU ASSENT DE TUBO DE CONCRETO COM JUNTA ARGAMASSADA</v>
          </cell>
          <cell r="E186" t="str">
            <v>0052</v>
          </cell>
          <cell r="F186" t="str">
            <v/>
          </cell>
          <cell r="G186" t="str">
            <v/>
          </cell>
          <cell r="H186" t="str">
            <v>ASSENTAMENTO DE TUBO DE CONCRETO PARA REDES COLETORAS DE ÁGUAS PLUVIAIS, DIÂMETRO DE 1000 MM, JUNTA RÍGIDA, INSTALADO EM LOCAL COM ALTO NÍVEL DE INTERFERÊNCIAS (NÃO INCLUI FORNECIMENTO). AF_12/2015</v>
          </cell>
          <cell r="I186" t="str">
            <v>M</v>
          </cell>
          <cell r="J186" t="str">
            <v>COEFICIENTE DE REPRESENTATIVIDADE</v>
          </cell>
          <cell r="K186" t="str">
            <v>114,20</v>
          </cell>
          <cell r="L186" t="str">
            <v>CAIXA REFERENCIAL</v>
          </cell>
        </row>
        <row r="187">
          <cell r="A187">
            <v>92829</v>
          </cell>
          <cell r="B187" t="str">
            <v>ASSENTAMENTO DE TUBOS E PECAS</v>
          </cell>
          <cell r="C187" t="str">
            <v>ASTU</v>
          </cell>
          <cell r="D187" t="str">
            <v>FORNEC E/OU ASSENT DE TUBO DE CONCRETO COM JUNTA ARGAMASSADA</v>
          </cell>
          <cell r="E187" t="str">
            <v>0052</v>
          </cell>
          <cell r="F187" t="str">
            <v/>
          </cell>
          <cell r="G187" t="str">
            <v/>
          </cell>
          <cell r="H187" t="str">
            <v>TUBO DE CONCRETO PARA REDES COLETORAS DE ÁGUAS PLUVIAIS, DIÂMETRO DE 1200 MM, JUNTA RÍGIDA, INSTALADO EM LOCAL COM ALTO NÍVEL DE INTERFERÊNCIAS - FORNECIMENTO E ASSENTAMENTO. AF_12/2015</v>
          </cell>
          <cell r="I187" t="str">
            <v>M</v>
          </cell>
          <cell r="J187" t="str">
            <v>COEFICIENTE DE REPRESENTATIVIDADE</v>
          </cell>
          <cell r="K187" t="str">
            <v>611,01</v>
          </cell>
          <cell r="L187" t="str">
            <v>CAIXA REFERENCIAL</v>
          </cell>
        </row>
        <row r="188">
          <cell r="A188">
            <v>92830</v>
          </cell>
          <cell r="B188" t="str">
            <v>ASSENTAMENTO DE TUBOS E PECAS</v>
          </cell>
          <cell r="C188" t="str">
            <v>ASTU</v>
          </cell>
          <cell r="D188" t="str">
            <v>FORNEC E/OU ASSENT DE TUBO DE CONCRETO COM JUNTA ARGAMASSADA</v>
          </cell>
          <cell r="E188" t="str">
            <v>0052</v>
          </cell>
          <cell r="F188" t="str">
            <v/>
          </cell>
          <cell r="G188" t="str">
            <v/>
          </cell>
          <cell r="H188" t="str">
            <v>ASSENTAMENTO DE TUBO DE CONCRETO PARA REDES COLETORAS DE ÁGUAS PLUVIAIS, DIÂMETRO DE 1200 MM, JUNTA RÍGIDA, INSTALADO EM LOCAL COM ALTO NÍVEL DE INTERFERÊNCIAS (NÃO INCLUI FORNECIMENTO). AF_12/2015</v>
          </cell>
          <cell r="I188" t="str">
            <v>M</v>
          </cell>
          <cell r="J188" t="str">
            <v>COEFICIENTE DE REPRESENTATIVIDADE</v>
          </cell>
          <cell r="K188" t="str">
            <v>141,65</v>
          </cell>
          <cell r="L188" t="str">
            <v>CAIXA REFERENCIAL</v>
          </cell>
        </row>
        <row r="189">
          <cell r="A189">
            <v>92831</v>
          </cell>
          <cell r="B189" t="str">
            <v>ASSENTAMENTO DE TUBOS E PECAS</v>
          </cell>
          <cell r="C189" t="str">
            <v>ASTU</v>
          </cell>
          <cell r="D189" t="str">
            <v>FORNEC E/OU ASSENT DE TUBO DE CONCRETO COM JUNTA ARGAMASSADA</v>
          </cell>
          <cell r="E189" t="str">
            <v>0052</v>
          </cell>
          <cell r="F189" t="str">
            <v/>
          </cell>
          <cell r="G189" t="str">
            <v/>
          </cell>
          <cell r="H189" t="str">
            <v>TUBO DE CONCRETO PARA REDES COLETORAS DE ÁGUAS PLUVIAIS, DIÂMETRO DE 1500 MM, JUNTA RÍGIDA, INSTALADO EM LOCAL COM ALTO NÍVEL DE INTERFERÊNCIAS - FORNECIMENTO E ASSENTAMENTO. AF_12/2015</v>
          </cell>
          <cell r="I189" t="str">
            <v>M</v>
          </cell>
          <cell r="J189" t="str">
            <v>COEFICIENTE DE REPRESENTATIVIDADE</v>
          </cell>
          <cell r="K189" t="str">
            <v>868,31</v>
          </cell>
          <cell r="L189" t="str">
            <v>CAIXA REFERENCIAL</v>
          </cell>
        </row>
        <row r="190">
          <cell r="A190">
            <v>92832</v>
          </cell>
          <cell r="B190" t="str">
            <v>ASSENTAMENTO DE TUBOS E PECAS</v>
          </cell>
          <cell r="C190" t="str">
            <v>ASTU</v>
          </cell>
          <cell r="D190" t="str">
            <v>FORNEC E/OU ASSENT DE TUBO DE CONCRETO COM JUNTA ARGAMASSADA</v>
          </cell>
          <cell r="E190" t="str">
            <v>0052</v>
          </cell>
          <cell r="F190" t="str">
            <v/>
          </cell>
          <cell r="G190" t="str">
            <v/>
          </cell>
          <cell r="H190" t="str">
            <v>ASSENTAMENTO DE TUBO DE CONCRETO PARA REDES COLETORAS DE ÁGUAS PLUVIAIS, DIÂMETRO DE 1500 MM, JUNTA RÍGIDA, INSTALADO EM LOCAL COM ALTO NÍVEL DE INTERFERÊNCIAS (NÃO INCLUI FORNECIMENTO). AF_12/2015</v>
          </cell>
          <cell r="I190" t="str">
            <v>M</v>
          </cell>
          <cell r="J190" t="str">
            <v>COEFICIENTE DE REPRESENTATIVIDADE</v>
          </cell>
          <cell r="K190" t="str">
            <v>188,32</v>
          </cell>
          <cell r="L190" t="str">
            <v>CAIXA REFERENCIAL</v>
          </cell>
        </row>
        <row r="191">
          <cell r="A191">
            <v>95565</v>
          </cell>
          <cell r="B191" t="str">
            <v>ASSENTAMENTO DE TUBOS E PECAS</v>
          </cell>
          <cell r="C191" t="str">
            <v>ASTU</v>
          </cell>
          <cell r="D191" t="str">
            <v>FORNEC E/OU ASSENT DE TUBO DE CONCRETO COM JUNTA ARGAMASSADA</v>
          </cell>
          <cell r="E191" t="str">
            <v>0052</v>
          </cell>
          <cell r="F191" t="str">
            <v/>
          </cell>
          <cell r="G191" t="str">
            <v/>
          </cell>
          <cell r="H191" t="str">
            <v>TUBO DE CONCRETO PARA REDES COLETORAS DE ÁGUAS PLUVIAIS, DIÂMETRO DE 300MM, JUNTA RÍGIDA, INSTALADO EM LOCAL COM BAIXO NÍVEL DE INTERFERÊNCIAS - FORNECIMENTO E ASSENTAMENTO. AF_12/2015</v>
          </cell>
          <cell r="I191" t="str">
            <v>M</v>
          </cell>
          <cell r="J191" t="str">
            <v>COEFICIENTE DE REPRESENTATIVIDADE</v>
          </cell>
          <cell r="K191" t="str">
            <v>102,86</v>
          </cell>
          <cell r="L191" t="str">
            <v>CAIXA REFERENCIAL</v>
          </cell>
        </row>
        <row r="192">
          <cell r="A192">
            <v>95566</v>
          </cell>
          <cell r="B192" t="str">
            <v>ASSENTAMENTO DE TUBOS E PECAS</v>
          </cell>
          <cell r="C192" t="str">
            <v>ASTU</v>
          </cell>
          <cell r="D192" t="str">
            <v>FORNEC E/OU ASSENT DE TUBO DE CONCRETO COM JUNTA ARGAMASSADA</v>
          </cell>
          <cell r="E192" t="str">
            <v>0052</v>
          </cell>
          <cell r="F192" t="str">
            <v/>
          </cell>
          <cell r="G192" t="str">
            <v/>
          </cell>
          <cell r="H192" t="str">
            <v>TUBO DE CONCRETO PARA REDES COLETORAS DE ÁGUAS PLUVIAIS, DIÂMETRO DE 300MM, JUNTA RÍGIDA, INSTALADO EM LOCAL COM ALTO NÍVEL DE INTERFERÊNCIAS - FORNECIMENTO E ASSENTAMENTO. AF_12/2015</v>
          </cell>
          <cell r="I192" t="str">
            <v>M</v>
          </cell>
          <cell r="J192" t="str">
            <v>COEFICIENTE DE REPRESENTATIVIDADE</v>
          </cell>
          <cell r="K192" t="str">
            <v>108,46</v>
          </cell>
          <cell r="L192" t="str">
            <v>CAIXA REFERENCIAL</v>
          </cell>
        </row>
        <row r="193">
          <cell r="A193">
            <v>95567</v>
          </cell>
          <cell r="B193" t="str">
            <v>ASSENTAMENTO DE TUBOS E PECAS</v>
          </cell>
          <cell r="C193" t="str">
            <v>ASTU</v>
          </cell>
          <cell r="D193" t="str">
            <v>FORNEC E/OU ASSENT DE TUBO DE CONCRETO COM JUNTA ARGAMASSADA</v>
          </cell>
          <cell r="E193" t="str">
            <v>0052</v>
          </cell>
          <cell r="F193" t="str">
            <v/>
          </cell>
          <cell r="G193" t="str">
            <v/>
          </cell>
          <cell r="H193" t="str">
            <v>TUBO DE CONCRETO (SIMPLES) PARA REDES COLETORAS DE ÁGUAS PLUVIAIS, DIÂMETRO DE 300 MM, JUNTA RÍGIDA, INSTALADO EM LOCAL COM BAIXO NÍVEL DE INTERFERÊNCIAS - FORNECIMENTO E ASSENTAMENTO. AF_12/2015</v>
          </cell>
          <cell r="I193" t="str">
            <v>M</v>
          </cell>
          <cell r="J193" t="str">
            <v>ATRIBUÍDO SÃO PAULO</v>
          </cell>
          <cell r="K193" t="str">
            <v>63,64</v>
          </cell>
          <cell r="L193" t="str">
            <v>CAIXA REFERENCIAL</v>
          </cell>
        </row>
        <row r="194">
          <cell r="A194">
            <v>95568</v>
          </cell>
          <cell r="B194" t="str">
            <v>ASSENTAMENTO DE TUBOS E PECAS</v>
          </cell>
          <cell r="C194" t="str">
            <v>ASTU</v>
          </cell>
          <cell r="D194" t="str">
            <v>FORNEC E/OU ASSENT DE TUBO DE CONCRETO COM JUNTA ARGAMASSADA</v>
          </cell>
          <cell r="E194" t="str">
            <v>0052</v>
          </cell>
          <cell r="F194" t="str">
            <v/>
          </cell>
          <cell r="G194" t="str">
            <v/>
          </cell>
          <cell r="H194" t="str">
            <v>TUBO DE CONCRETO (SIMPLES) PARA REDES COLETORAS DE ÁGUAS PLUVIAIS, DIÂMETRO DE 400 MM, JUNTA RÍGIDA, INSTALADO EM LOCAL COM BAIXO NÍVEL DE INTERFERÊNCIAS - FORNECIMENTO E ASSENTAMENTO. AF_12/2015</v>
          </cell>
          <cell r="I194" t="str">
            <v>M</v>
          </cell>
          <cell r="J194" t="str">
            <v>ATRIBUÍDO SÃO PAULO</v>
          </cell>
          <cell r="K194" t="str">
            <v>78,16</v>
          </cell>
          <cell r="L194" t="str">
            <v>CAIXA REFERENCIAL</v>
          </cell>
        </row>
        <row r="195">
          <cell r="A195">
            <v>95569</v>
          </cell>
          <cell r="B195" t="str">
            <v>ASSENTAMENTO DE TUBOS E PECAS</v>
          </cell>
          <cell r="C195" t="str">
            <v>ASTU</v>
          </cell>
          <cell r="D195" t="str">
            <v>FORNEC E/OU ASSENT DE TUBO DE CONCRETO COM JUNTA ARGAMASSADA</v>
          </cell>
          <cell r="E195" t="str">
            <v>0052</v>
          </cell>
          <cell r="F195" t="str">
            <v/>
          </cell>
          <cell r="G195" t="str">
            <v/>
          </cell>
          <cell r="H195" t="str">
            <v>TUBO DE CONCRETO (SIMPLES) PARA REDES COLETORAS DE ÁGUAS PLUVIAIS, DIÂMETRO DE 500 MM, JUNTA RÍGIDA, INSTALADO EM LOCAL COM BAIXO NÍVEL DE INTERFERÊNCIAS - FORNECIMENTO E ASSENTAMENTO. AF_12/2015</v>
          </cell>
          <cell r="I195" t="str">
            <v>M</v>
          </cell>
          <cell r="J195" t="str">
            <v>ATRIBUÍDO SÃO PAULO</v>
          </cell>
          <cell r="K195" t="str">
            <v>106,23</v>
          </cell>
          <cell r="L195" t="str">
            <v>CAIXA REFERENCIAL</v>
          </cell>
        </row>
        <row r="196">
          <cell r="A196">
            <v>95570</v>
          </cell>
          <cell r="B196" t="str">
            <v>ASSENTAMENTO DE TUBOS E PECAS</v>
          </cell>
          <cell r="C196" t="str">
            <v>ASTU</v>
          </cell>
          <cell r="D196" t="str">
            <v>FORNEC E/OU ASSENT DE TUBO DE CONCRETO COM JUNTA ARGAMASSADA</v>
          </cell>
          <cell r="E196" t="str">
            <v>0052</v>
          </cell>
          <cell r="F196" t="str">
            <v/>
          </cell>
          <cell r="G196" t="str">
            <v/>
          </cell>
          <cell r="H196" t="str">
            <v>TUBO DE CONCRETO (SIMPLES) PARA REDES COLETORAS DE ÁGUAS PLUVIAIS, DIÂMETRO DE 300 MM, JUNTA RÍGIDA, INSTALADO EM LOCAL COM ALTO NÍVEL DE INTERFERÊNCIAS - FORNECIMENTO E ASSENTAMENTO. AF_12/2015</v>
          </cell>
          <cell r="I196" t="str">
            <v>M</v>
          </cell>
          <cell r="J196" t="str">
            <v>ATRIBUÍDO SÃO PAULO</v>
          </cell>
          <cell r="K196" t="str">
            <v>69,24</v>
          </cell>
          <cell r="L196" t="str">
            <v>CAIXA REFERENCIAL</v>
          </cell>
        </row>
        <row r="197">
          <cell r="A197">
            <v>95571</v>
          </cell>
          <cell r="B197" t="str">
            <v>ASSENTAMENTO DE TUBOS E PECAS</v>
          </cell>
          <cell r="C197" t="str">
            <v>ASTU</v>
          </cell>
          <cell r="D197" t="str">
            <v>FORNEC E/OU ASSENT DE TUBO DE CONCRETO COM JUNTA ARGAMASSADA</v>
          </cell>
          <cell r="E197" t="str">
            <v>0052</v>
          </cell>
          <cell r="F197" t="str">
            <v/>
          </cell>
          <cell r="G197" t="str">
            <v/>
          </cell>
          <cell r="H197" t="str">
            <v>TUBO DE CONCRETO (SIMPLES) PARA REDES COLETORAS DE ÁGUAS PLUVIAIS, DIÂMETRO DE 400 MM, JUNTA RÍGIDA, INSTALADO EM LOCAL COM ALTO NÍVEL DE INTERFERÊNCIAS - FORNECIMENTO E ASSENTAMENTO. AF_12/2015</v>
          </cell>
          <cell r="I197" t="str">
            <v>M</v>
          </cell>
          <cell r="J197" t="str">
            <v>ATRIBUÍDO SÃO PAULO</v>
          </cell>
          <cell r="K197" t="str">
            <v>85,33</v>
          </cell>
          <cell r="L197" t="str">
            <v>CAIXA REFERENCIAL</v>
          </cell>
        </row>
        <row r="198">
          <cell r="A198">
            <v>95572</v>
          </cell>
          <cell r="B198" t="str">
            <v>ASSENTAMENTO DE TUBOS E PECAS</v>
          </cell>
          <cell r="C198" t="str">
            <v>ASTU</v>
          </cell>
          <cell r="D198" t="str">
            <v>FORNEC E/OU ASSENT DE TUBO DE CONCRETO COM JUNTA ARGAMASSADA</v>
          </cell>
          <cell r="E198" t="str">
            <v>0052</v>
          </cell>
          <cell r="F198" t="str">
            <v/>
          </cell>
          <cell r="G198" t="str">
            <v/>
          </cell>
          <cell r="H198" t="str">
            <v>TUBO DE CONCRETO (SIMPLES) PARA REDES COLETORAS DE ÁGUAS PLUVIAIS, DIÂMETRO DE 500 MM, JUNTA RÍGIDA, INSTALADO EM LOCAL COM ALTO NÍVEL DE INTERFERÊNCIAS - FORNECIMENTO E ASSENTAMENTO. AF_12/2015</v>
          </cell>
          <cell r="I198" t="str">
            <v>M</v>
          </cell>
          <cell r="J198" t="str">
            <v>ATRIBUÍDO SÃO PAULO</v>
          </cell>
          <cell r="K198" t="str">
            <v>115,11</v>
          </cell>
          <cell r="L198" t="str">
            <v>CAIXA REFERENCIAL</v>
          </cell>
        </row>
        <row r="199">
          <cell r="A199">
            <v>97127</v>
          </cell>
          <cell r="B199" t="str">
            <v>ASSENTAMENTO DE TUBOS E PECAS</v>
          </cell>
          <cell r="C199" t="str">
            <v>ASTU</v>
          </cell>
          <cell r="D199" t="str">
            <v>FORNEC E/OU ASSENT DE TUBO PVC DEFOFO COM JUNTA ELASTICA</v>
          </cell>
          <cell r="E199" t="str">
            <v>0230</v>
          </cell>
          <cell r="F199" t="str">
            <v/>
          </cell>
          <cell r="G199" t="str">
            <v/>
          </cell>
          <cell r="H199" t="str">
            <v>ASSENTAMENTO DE TUBO DE PVC DEFOFO OU PRFV OU RPVC PARA REDE DE ÁGUA, DN 150 MM, JUNTA ELÁSTICA INTEGRADA, INSTALADO EM LOCAL COM NÍVEL ALTO DE INTERFERÊNCIAS (NÃO INCLUI FORNECIMENTO). AF_11/2017</v>
          </cell>
          <cell r="I199" t="str">
            <v>M</v>
          </cell>
          <cell r="J199" t="str">
            <v>COEFICIENTE DE REPRESENTATIVIDADE</v>
          </cell>
          <cell r="K199" t="str">
            <v>4,10</v>
          </cell>
          <cell r="L199" t="str">
            <v>CAIXA REFERENCIAL</v>
          </cell>
        </row>
        <row r="200">
          <cell r="A200">
            <v>97128</v>
          </cell>
          <cell r="B200" t="str">
            <v>ASSENTAMENTO DE TUBOS E PECAS</v>
          </cell>
          <cell r="C200" t="str">
            <v>ASTU</v>
          </cell>
          <cell r="D200" t="str">
            <v>FORNEC E/OU ASSENT DE TUBO PVC DEFOFO COM JUNTA ELASTICA</v>
          </cell>
          <cell r="E200" t="str">
            <v>0230</v>
          </cell>
          <cell r="F200" t="str">
            <v/>
          </cell>
          <cell r="G200" t="str">
            <v/>
          </cell>
          <cell r="H200" t="str">
            <v>ASSENTAMENTO DE TUBO DE PVC DEFOFO OU PRFV OU RPVC PARA REDE DE ÁGUA, DN 200 MM, JUNTA ELÁSTICA INTEGRADA, INSTALADO EM LOCAL COM NÍVEL ALTO DE INTERFERÊNCIAS (NÃO INCLUI FORNECIMENTO). AF_11/2017</v>
          </cell>
          <cell r="I200" t="str">
            <v>M</v>
          </cell>
          <cell r="J200" t="str">
            <v>COEFICIENTE DE REPRESENTATIVIDADE</v>
          </cell>
          <cell r="K200" t="str">
            <v>7,80</v>
          </cell>
          <cell r="L200" t="str">
            <v>CAIXA REFERENCIAL</v>
          </cell>
        </row>
        <row r="201">
          <cell r="A201">
            <v>97129</v>
          </cell>
          <cell r="B201" t="str">
            <v>ASSENTAMENTO DE TUBOS E PECAS</v>
          </cell>
          <cell r="C201" t="str">
            <v>ASTU</v>
          </cell>
          <cell r="D201" t="str">
            <v>FORNEC E/OU ASSENT DE TUBO PVC DEFOFO COM JUNTA ELASTICA</v>
          </cell>
          <cell r="E201" t="str">
            <v>0230</v>
          </cell>
          <cell r="F201" t="str">
            <v/>
          </cell>
          <cell r="G201" t="str">
            <v/>
          </cell>
          <cell r="H201" t="str">
            <v>ASSENTAMENTO DE TUBO DE PVC DEFOFO OU PRFV OU RPVC PARA REDE DE ÁGUA, DN 250 MM, JUNTA ELÁSTICA INTEGRADA, INSTALADO EM LOCAL COM NÍVEL ALTO DE INTERFERÊNCIAS (NÃO INCLUI FORNECIMENTO). AF_11/2017</v>
          </cell>
          <cell r="I201" t="str">
            <v>M</v>
          </cell>
          <cell r="J201" t="str">
            <v>COEFICIENTE DE REPRESENTATIVIDADE</v>
          </cell>
          <cell r="K201" t="str">
            <v>9,59</v>
          </cell>
          <cell r="L201" t="str">
            <v>CAIXA REFERENCIAL</v>
          </cell>
        </row>
        <row r="202">
          <cell r="A202">
            <v>97130</v>
          </cell>
          <cell r="B202" t="str">
            <v>ASSENTAMENTO DE TUBOS E PECAS</v>
          </cell>
          <cell r="C202" t="str">
            <v>ASTU</v>
          </cell>
          <cell r="D202" t="str">
            <v>FORNEC E/OU ASSENT DE TUBO PVC DEFOFO COM JUNTA ELASTICA</v>
          </cell>
          <cell r="E202" t="str">
            <v>0230</v>
          </cell>
          <cell r="F202" t="str">
            <v/>
          </cell>
          <cell r="G202" t="str">
            <v/>
          </cell>
          <cell r="H202" t="str">
            <v>ASSENTAMENTO DE TUBO DE PVC DEFOFO OU PRFV OU RPVC PARA REDE DE ÁGUA, DN 300 MM, JUNTA ELÁSTICA INTEGRADA, INSTALADO EM LOCAL COM NÍVEL ALTO DE INTERFERÊNCIAS (NÃO INCLUI FORNECIMENTO). AF_11/2017</v>
          </cell>
          <cell r="I202" t="str">
            <v>M</v>
          </cell>
          <cell r="J202" t="str">
            <v>COEFICIENTE DE REPRESENTATIVIDADE</v>
          </cell>
          <cell r="K202" t="str">
            <v>11,40</v>
          </cell>
          <cell r="L202" t="str">
            <v>CAIXA REFERENCIAL</v>
          </cell>
        </row>
        <row r="203">
          <cell r="A203">
            <v>97131</v>
          </cell>
          <cell r="B203" t="str">
            <v>ASSENTAMENTO DE TUBOS E PECAS</v>
          </cell>
          <cell r="C203" t="str">
            <v>ASTU</v>
          </cell>
          <cell r="D203" t="str">
            <v>FORNEC E/OU ASSENT DE TUBO PVC DEFOFO COM JUNTA ELASTICA</v>
          </cell>
          <cell r="E203" t="str">
            <v>0230</v>
          </cell>
          <cell r="F203" t="str">
            <v/>
          </cell>
          <cell r="G203" t="str">
            <v/>
          </cell>
          <cell r="H203" t="str">
            <v>ASSENTAMENTO DE TUBO DE PVC DEFOFO OU PRFV OU RPVC PARA REDE DE ÁGUA, DN 350 MM, JUNTA ELÁSTICA INTEGRADA, INSTALADO EM LOCAL COM NÍVEL ALTO DE INTERFERÊNCIAS (NÃO INCLUI FORNECIMENTO). AF_11/2017</v>
          </cell>
          <cell r="I203" t="str">
            <v>M</v>
          </cell>
          <cell r="J203" t="str">
            <v>COEFICIENTE DE REPRESENTATIVIDADE</v>
          </cell>
          <cell r="K203" t="str">
            <v>13,19</v>
          </cell>
          <cell r="L203" t="str">
            <v>CAIXA REFERENCIAL</v>
          </cell>
        </row>
        <row r="204">
          <cell r="A204">
            <v>97132</v>
          </cell>
          <cell r="B204" t="str">
            <v>ASSENTAMENTO DE TUBOS E PECAS</v>
          </cell>
          <cell r="C204" t="str">
            <v>ASTU</v>
          </cell>
          <cell r="D204" t="str">
            <v>FORNEC E/OU ASSENT DE TUBO PVC DEFOFO COM JUNTA ELASTICA</v>
          </cell>
          <cell r="E204" t="str">
            <v>0230</v>
          </cell>
          <cell r="F204" t="str">
            <v/>
          </cell>
          <cell r="G204" t="str">
            <v/>
          </cell>
          <cell r="H204" t="str">
            <v>ASSENTAMENTO DE TUBO DE PVC DEFOFO OU PRFV OU RPVC PARA REDE DE ÁGUA, DN 400 MM, JUNTA ELÁSTICA INTEGRADA, INSTALADO EM LOCAL COM NÍVEL ALTO DE INTERFERÊNCIAS (NÃO INCLUI FORNECIMENTO). AF_11/2017</v>
          </cell>
          <cell r="I204" t="str">
            <v>M</v>
          </cell>
          <cell r="J204" t="str">
            <v>COEFICIENTE DE REPRESENTATIVIDADE</v>
          </cell>
          <cell r="K204" t="str">
            <v>14,97</v>
          </cell>
          <cell r="L204" t="str">
            <v>CAIXA REFERENCIAL</v>
          </cell>
        </row>
        <row r="205">
          <cell r="A205">
            <v>97133</v>
          </cell>
          <cell r="B205" t="str">
            <v>ASSENTAMENTO DE TUBOS E PECAS</v>
          </cell>
          <cell r="C205" t="str">
            <v>ASTU</v>
          </cell>
          <cell r="D205" t="str">
            <v>FORNEC E/OU ASSENT DE TUBO PVC DEFOFO COM JUNTA ELASTICA</v>
          </cell>
          <cell r="E205" t="str">
            <v>0230</v>
          </cell>
          <cell r="F205" t="str">
            <v/>
          </cell>
          <cell r="G205" t="str">
            <v/>
          </cell>
          <cell r="H205" t="str">
            <v>ASSENTAMENTO DE TUBO DE PVC DEFOFO OU PRFV OU RPVC PARA REDE DE ÁGUA, DN 500 MM, JUNTA ELÁSTICA INTEGRADA, INSTALADO EM LOCAL COM NÍVEL ALTO DE INTERFERÊNCIAS (NÃO INCLUI FORNECIMENTO). AF_11/2017</v>
          </cell>
          <cell r="I205" t="str">
            <v>M</v>
          </cell>
          <cell r="J205" t="str">
            <v>COEFICIENTE DE REPRESENTATIVIDADE</v>
          </cell>
          <cell r="K205" t="str">
            <v>18,57</v>
          </cell>
          <cell r="L205" t="str">
            <v>CAIXA REFERENCIAL</v>
          </cell>
        </row>
        <row r="206">
          <cell r="A206">
            <v>97134</v>
          </cell>
          <cell r="B206" t="str">
            <v>ASSENTAMENTO DE TUBOS E PECAS</v>
          </cell>
          <cell r="C206" t="str">
            <v>ASTU</v>
          </cell>
          <cell r="D206" t="str">
            <v>FORNEC E/OU ASSENT DE TUBO PVC DEFOFO COM JUNTA ELASTICA</v>
          </cell>
          <cell r="E206" t="str">
            <v>0230</v>
          </cell>
          <cell r="F206" t="str">
            <v/>
          </cell>
          <cell r="G206" t="str">
            <v/>
          </cell>
          <cell r="H206" t="str">
            <v>ASSENTAMENTO DE TUBO DE PVC DEFOFO OU PRFV OU RPVC PARA REDE DE ÁGUA, DN 150 MM, JUNTA ELÁSTICA INTEGRADA, INSTALADO EM LOCAL COM NÍVEL BAIXO DE INTERFERÊNCIAS (NÃO INCLUI FORNECIMENTO). AF_11/2017</v>
          </cell>
          <cell r="I206" t="str">
            <v>M</v>
          </cell>
          <cell r="J206" t="str">
            <v>COEFICIENTE DE REPRESENTATIVIDADE</v>
          </cell>
          <cell r="K206" t="str">
            <v>1,92</v>
          </cell>
          <cell r="L206" t="str">
            <v>CAIXA REFERENCIAL</v>
          </cell>
        </row>
        <row r="207">
          <cell r="A207">
            <v>97135</v>
          </cell>
          <cell r="B207" t="str">
            <v>ASSENTAMENTO DE TUBOS E PECAS</v>
          </cell>
          <cell r="C207" t="str">
            <v>ASTU</v>
          </cell>
          <cell r="D207" t="str">
            <v>FORNEC E/OU ASSENT DE TUBO PVC DEFOFO COM JUNTA ELASTICA</v>
          </cell>
          <cell r="E207" t="str">
            <v>0230</v>
          </cell>
          <cell r="F207" t="str">
            <v/>
          </cell>
          <cell r="G207" t="str">
            <v/>
          </cell>
          <cell r="H207" t="str">
            <v>ASSENTAMENTO DE TUBO DE PVC DEFOFO OU PRFV OU RPVC PARA REDE DE ÁGUA, DN 200 MM, JUNTA ELÁSTICA INTEGRADA, INSTALADO EM LOCAL COM NÍVEL BAIXO DE INTERFERÊNCIAS (NÃO INCLUI FORNECIMENTO). AF_11/2017</v>
          </cell>
          <cell r="I207" t="str">
            <v>M</v>
          </cell>
          <cell r="J207" t="str">
            <v>COEFICIENTE DE REPRESENTATIVIDADE</v>
          </cell>
          <cell r="K207" t="str">
            <v>3,97</v>
          </cell>
          <cell r="L207" t="str">
            <v>CAIXA REFERENCIAL</v>
          </cell>
        </row>
        <row r="208">
          <cell r="A208">
            <v>97136</v>
          </cell>
          <cell r="B208" t="str">
            <v>ASSENTAMENTO DE TUBOS E PECAS</v>
          </cell>
          <cell r="C208" t="str">
            <v>ASTU</v>
          </cell>
          <cell r="D208" t="str">
            <v>FORNEC E/OU ASSENT DE TUBO PVC DEFOFO COM JUNTA ELASTICA</v>
          </cell>
          <cell r="E208" t="str">
            <v>0230</v>
          </cell>
          <cell r="F208" t="str">
            <v/>
          </cell>
          <cell r="G208" t="str">
            <v/>
          </cell>
          <cell r="H208" t="str">
            <v>ASSENTAMENTO DE TUBO DE PVC DEFOFO OU PRFV OU RPVC PARA REDE DE ÁGUA, DN 250 MM, JUNTA ELÁSTICA INTEGRADA, INSTALADO EM LOCAL COM NÍVEL BAIXO DE INTERFERÊNCIAS (NÃO INCLUI FORNECIMENTO). AF_11/2017</v>
          </cell>
          <cell r="I208" t="str">
            <v>M</v>
          </cell>
          <cell r="J208" t="str">
            <v>COEFICIENTE DE REPRESENTATIVIDADE</v>
          </cell>
          <cell r="K208" t="str">
            <v>4,90</v>
          </cell>
          <cell r="L208" t="str">
            <v>CAIXA REFERENCIAL</v>
          </cell>
        </row>
        <row r="209">
          <cell r="A209">
            <v>97137</v>
          </cell>
          <cell r="B209" t="str">
            <v>ASSENTAMENTO DE TUBOS E PECAS</v>
          </cell>
          <cell r="C209" t="str">
            <v>ASTU</v>
          </cell>
          <cell r="D209" t="str">
            <v>FORNEC E/OU ASSENT DE TUBO PVC DEFOFO COM JUNTA ELASTICA</v>
          </cell>
          <cell r="E209" t="str">
            <v>0230</v>
          </cell>
          <cell r="F209" t="str">
            <v/>
          </cell>
          <cell r="G209" t="str">
            <v/>
          </cell>
          <cell r="H209" t="str">
            <v>ASSENTAMENTO DE TUBO DE PVC DEFOFO OU PRFV OU RPVC PARA REDE DE ÁGUA, DN 300 MM, JUNTA ELÁSTICA INTEGRADA, INSTALADO EM LOCAL COM NÍVEL BAIXO DE INTERFERÊNCIAS (NÃO INCLUI FORNECIMENTO). AF_11/2017</v>
          </cell>
          <cell r="I209" t="str">
            <v>M</v>
          </cell>
          <cell r="J209" t="str">
            <v>COEFICIENTE DE REPRESENTATIVIDADE</v>
          </cell>
          <cell r="K209" t="str">
            <v>5,82</v>
          </cell>
          <cell r="L209" t="str">
            <v>CAIXA REFERENCIAL</v>
          </cell>
        </row>
        <row r="210">
          <cell r="A210">
            <v>97138</v>
          </cell>
          <cell r="B210" t="str">
            <v>ASSENTAMENTO DE TUBOS E PECAS</v>
          </cell>
          <cell r="C210" t="str">
            <v>ASTU</v>
          </cell>
          <cell r="D210" t="str">
            <v>FORNEC E/OU ASSENT DE TUBO PVC DEFOFO COM JUNTA ELASTICA</v>
          </cell>
          <cell r="E210" t="str">
            <v>0230</v>
          </cell>
          <cell r="F210" t="str">
            <v/>
          </cell>
          <cell r="G210" t="str">
            <v/>
          </cell>
          <cell r="H210" t="str">
            <v>ASSENTAMENTO DE TUBO DE PVC DEFOFO OU PRFV OU RPVC PARA REDE DE ÁGUA, DN 350 MM, JUNTA ELÁSTICA INTEGRADA, INSTALADO EM LOCAL COM NÍVEL BAIXO DE INTERFERÊNCIAS (NÃO INCLUI FORNECIMENTO). AF_11/2017</v>
          </cell>
          <cell r="I210" t="str">
            <v>M</v>
          </cell>
          <cell r="J210" t="str">
            <v>COEFICIENTE DE REPRESENTATIVIDADE</v>
          </cell>
          <cell r="K210" t="str">
            <v>6,74</v>
          </cell>
          <cell r="L210" t="str">
            <v>CAIXA REFERENCIAL</v>
          </cell>
        </row>
        <row r="211">
          <cell r="A211">
            <v>97139</v>
          </cell>
          <cell r="B211" t="str">
            <v>ASSENTAMENTO DE TUBOS E PECAS</v>
          </cell>
          <cell r="C211" t="str">
            <v>ASTU</v>
          </cell>
          <cell r="D211" t="str">
            <v>FORNEC E/OU ASSENT DE TUBO PVC DEFOFO COM JUNTA ELASTICA</v>
          </cell>
          <cell r="E211" t="str">
            <v>0230</v>
          </cell>
          <cell r="F211" t="str">
            <v/>
          </cell>
          <cell r="G211" t="str">
            <v/>
          </cell>
          <cell r="H211" t="str">
            <v>ASSENTAMENTO DE TUBO DE PVC DEFOFO OU PRFV OU RPVC PARA REDE DE ÁGUA, DN 400 MM, JUNTA ELÁSTICA INTEGRADA, INSTALADO EM LOCAL COM NÍVEL BAIXO DE INTERFERÊNCIAS (NÃO INCLUI FORNECIMENTO). AF_11/2017</v>
          </cell>
          <cell r="I211" t="str">
            <v>M</v>
          </cell>
          <cell r="J211" t="str">
            <v>COEFICIENTE DE REPRESENTATIVIDADE</v>
          </cell>
          <cell r="K211" t="str">
            <v>7,64</v>
          </cell>
          <cell r="L211" t="str">
            <v>CAIXA REFERENCIAL</v>
          </cell>
        </row>
        <row r="212">
          <cell r="A212">
            <v>97140</v>
          </cell>
          <cell r="B212" t="str">
            <v>ASSENTAMENTO DE TUBOS E PECAS</v>
          </cell>
          <cell r="C212" t="str">
            <v>ASTU</v>
          </cell>
          <cell r="D212" t="str">
            <v>FORNEC E/OU ASSENT DE TUBO PVC DEFOFO COM JUNTA ELASTICA</v>
          </cell>
          <cell r="E212" t="str">
            <v>0230</v>
          </cell>
          <cell r="F212" t="str">
            <v/>
          </cell>
          <cell r="G212" t="str">
            <v/>
          </cell>
          <cell r="H212" t="str">
            <v>ASSENTAMENTO DE TUBO DE PVC DEFOFO OU PRFV OU RPVC PARA REDE DE ÁGUA, DN 500 MM, JUNTA ELÁSTICA INTEGRADA, INSTALADO EM LOCAL COM NÍVEL BAIXO DE INTERFERÊNCIAS (NÃO INCLUI FORNECIMENTO). AF_11/2017</v>
          </cell>
          <cell r="I212" t="str">
            <v>M</v>
          </cell>
          <cell r="J212" t="str">
            <v>COEFICIENTE DE REPRESENTATIVIDADE</v>
          </cell>
          <cell r="K212" t="str">
            <v>9,48</v>
          </cell>
          <cell r="L212" t="str">
            <v>CAIXA REFERENCIAL</v>
          </cell>
        </row>
        <row r="213">
          <cell r="A213">
            <v>93206</v>
          </cell>
          <cell r="B213" t="str">
            <v>CANTEIRO DE OBRAS</v>
          </cell>
          <cell r="C213" t="str">
            <v>CANT</v>
          </cell>
          <cell r="D213" t="str">
            <v>CONSTRUCAO DO CANTEIRO</v>
          </cell>
          <cell r="E213" t="str">
            <v>0001</v>
          </cell>
          <cell r="F213" t="str">
            <v/>
          </cell>
          <cell r="G213" t="str">
            <v/>
          </cell>
          <cell r="H213" t="str">
            <v>EXECUÇÃO DE ESCRITÓRIO EM CANTEIRO DE OBRA EM ALVENARIA, NÃO INCLUSO MOBILIÁRIO E EQUIPAMENTOS. AF_02/2016</v>
          </cell>
          <cell r="I213" t="str">
            <v>M2</v>
          </cell>
          <cell r="J213" t="str">
            <v>ATRIBUÍDO SÃO PAULO</v>
          </cell>
          <cell r="K213" t="str">
            <v>894,94</v>
          </cell>
          <cell r="L213" t="str">
            <v>CAIXA REFERENCIAL</v>
          </cell>
        </row>
        <row r="214">
          <cell r="A214">
            <v>93207</v>
          </cell>
          <cell r="B214" t="str">
            <v>CANTEIRO DE OBRAS</v>
          </cell>
          <cell r="C214" t="str">
            <v>CANT</v>
          </cell>
          <cell r="D214" t="str">
            <v>CONSTRUCAO DO CANTEIRO</v>
          </cell>
          <cell r="E214" t="str">
            <v>0001</v>
          </cell>
          <cell r="F214" t="str">
            <v/>
          </cell>
          <cell r="G214" t="str">
            <v/>
          </cell>
          <cell r="H214" t="str">
            <v>EXECUÇÃO DE ESCRITÓRIO EM CANTEIRO DE OBRA EM CHAPA DE MADEIRA COMPENSADA, NÃO INCLUSO MOBILIÁRIO E EQUIPAMENTOS. AF_02/2016</v>
          </cell>
          <cell r="I214" t="str">
            <v>M2</v>
          </cell>
          <cell r="J214" t="str">
            <v>ATRIBUÍDO SÃO PAULO</v>
          </cell>
          <cell r="K214" t="str">
            <v>834,85</v>
          </cell>
          <cell r="L214" t="str">
            <v>CAIXA REFERENCIAL</v>
          </cell>
        </row>
        <row r="215">
          <cell r="A215">
            <v>93208</v>
          </cell>
          <cell r="B215" t="str">
            <v>CANTEIRO DE OBRAS</v>
          </cell>
          <cell r="C215" t="str">
            <v>CANT</v>
          </cell>
          <cell r="D215" t="str">
            <v>CONSTRUCAO DO CANTEIRO</v>
          </cell>
          <cell r="E215" t="str">
            <v>0001</v>
          </cell>
          <cell r="F215" t="str">
            <v/>
          </cell>
          <cell r="G215" t="str">
            <v/>
          </cell>
          <cell r="H215" t="str">
            <v>EXECUÇÃO DE ALMOXARIFADO EM CANTEIRO DE OBRA EM CHAPA DE MADEIRA COMPENSADA, INCLUSO PRATELEIRAS. AF_02/2016</v>
          </cell>
          <cell r="I215" t="str">
            <v>M2</v>
          </cell>
          <cell r="J215" t="str">
            <v>ATRIBUÍDO SÃO PAULO</v>
          </cell>
          <cell r="K215" t="str">
            <v>663,55</v>
          </cell>
          <cell r="L215" t="str">
            <v>CAIXA REFERENCIAL</v>
          </cell>
        </row>
        <row r="216">
          <cell r="A216">
            <v>93209</v>
          </cell>
          <cell r="B216" t="str">
            <v>CANTEIRO DE OBRAS</v>
          </cell>
          <cell r="C216" t="str">
            <v>CANT</v>
          </cell>
          <cell r="D216" t="str">
            <v>CONSTRUCAO DO CANTEIRO</v>
          </cell>
          <cell r="E216" t="str">
            <v>0001</v>
          </cell>
          <cell r="F216" t="str">
            <v/>
          </cell>
          <cell r="G216" t="str">
            <v/>
          </cell>
          <cell r="H216" t="str">
            <v>EXECUÇÃO DE ALMOXARIFADO EM CANTEIRO DE OBRA EM ALVENARIA, INCLUSO PRATELEIRAS. AF_02/2016</v>
          </cell>
          <cell r="I216" t="str">
            <v>M2</v>
          </cell>
          <cell r="J216" t="str">
            <v>ATRIBUÍDO SÃO PAULO</v>
          </cell>
          <cell r="K216" t="str">
            <v>728,10</v>
          </cell>
          <cell r="L216" t="str">
            <v>CAIXA REFERENCIAL</v>
          </cell>
        </row>
        <row r="217">
          <cell r="A217">
            <v>93210</v>
          </cell>
          <cell r="B217" t="str">
            <v>CANTEIRO DE OBRAS</v>
          </cell>
          <cell r="C217" t="str">
            <v>CANT</v>
          </cell>
          <cell r="D217" t="str">
            <v>CONSTRUCAO DO CANTEIRO</v>
          </cell>
          <cell r="E217" t="str">
            <v>0001</v>
          </cell>
          <cell r="F217" t="str">
            <v/>
          </cell>
          <cell r="G217" t="str">
            <v/>
          </cell>
          <cell r="H217" t="str">
            <v>EXECUÇÃO DE REFEITÓRIO EM CANTEIRO DE OBRA EM CHAPA DE MADEIRA COMPENSADA, NÃO INCLUSO MOBILIÁRIO E EQUIPAMENTOS. AF_02/2016</v>
          </cell>
          <cell r="I217" t="str">
            <v>M2</v>
          </cell>
          <cell r="J217" t="str">
            <v>ATRIBUÍDO SÃO PAULO</v>
          </cell>
          <cell r="K217" t="str">
            <v>452,27</v>
          </cell>
          <cell r="L217" t="str">
            <v>CAIXA REFERENCIAL</v>
          </cell>
        </row>
        <row r="218">
          <cell r="A218">
            <v>93211</v>
          </cell>
          <cell r="B218" t="str">
            <v>CANTEIRO DE OBRAS</v>
          </cell>
          <cell r="C218" t="str">
            <v>CANT</v>
          </cell>
          <cell r="D218" t="str">
            <v>CONSTRUCAO DO CANTEIRO</v>
          </cell>
          <cell r="E218" t="str">
            <v>0001</v>
          </cell>
          <cell r="F218" t="str">
            <v/>
          </cell>
          <cell r="G218" t="str">
            <v/>
          </cell>
          <cell r="H218" t="str">
            <v>EXECUÇÃO DE REFEITÓRIO EM CANTEIRO DE OBRA EM ALVENARIA, NÃO INCLUSO MOBILIÁRIO E EQUIPAMENTOS. AF_02/2016</v>
          </cell>
          <cell r="I218" t="str">
            <v>M2</v>
          </cell>
          <cell r="J218" t="str">
            <v>ATRIBUÍDO SÃO PAULO</v>
          </cell>
          <cell r="K218" t="str">
            <v>458,11</v>
          </cell>
          <cell r="L218" t="str">
            <v>CAIXA REFERENCIAL</v>
          </cell>
        </row>
        <row r="219">
          <cell r="A219">
            <v>93212</v>
          </cell>
          <cell r="B219" t="str">
            <v>CANTEIRO DE OBRAS</v>
          </cell>
          <cell r="C219" t="str">
            <v>CANT</v>
          </cell>
          <cell r="D219" t="str">
            <v>CONSTRUCAO DO CANTEIRO</v>
          </cell>
          <cell r="E219" t="str">
            <v>0001</v>
          </cell>
          <cell r="F219" t="str">
            <v/>
          </cell>
          <cell r="G219" t="str">
            <v/>
          </cell>
          <cell r="H219" t="str">
            <v>EXECUÇÃO DE SANITÁRIO E VESTIÁRIO EM CANTEIRO DE OBRA EM CHAPA DE MADEIRA COMPENSADA, NÃO INCLUSO MOBILIÁRIO. AF_02/2016</v>
          </cell>
          <cell r="I219" t="str">
            <v>M2</v>
          </cell>
          <cell r="J219" t="str">
            <v>ATRIBUÍDO SÃO PAULO</v>
          </cell>
          <cell r="K219" t="str">
            <v>741,84</v>
          </cell>
          <cell r="L219" t="str">
            <v>CAIXA REFERENCIAL</v>
          </cell>
        </row>
        <row r="220">
          <cell r="A220">
            <v>93213</v>
          </cell>
          <cell r="B220" t="str">
            <v>CANTEIRO DE OBRAS</v>
          </cell>
          <cell r="C220" t="str">
            <v>CANT</v>
          </cell>
          <cell r="D220" t="str">
            <v>CONSTRUCAO DO CANTEIRO</v>
          </cell>
          <cell r="E220" t="str">
            <v>0001</v>
          </cell>
          <cell r="F220" t="str">
            <v/>
          </cell>
          <cell r="G220" t="str">
            <v/>
          </cell>
          <cell r="H220" t="str">
            <v>EXECUÇÃO DE SANITÁRIO E VESTIÁRIO EM CANTEIRO DE OBRA EM ALVENARIA, NÃO INCLUSO MOBILIÁRIO. AF_02/2016</v>
          </cell>
          <cell r="I220" t="str">
            <v>M2</v>
          </cell>
          <cell r="J220" t="str">
            <v>ATRIBUÍDO SÃO PAULO</v>
          </cell>
          <cell r="K220" t="str">
            <v>792,38</v>
          </cell>
          <cell r="L220" t="str">
            <v>CAIXA REFERENCIAL</v>
          </cell>
        </row>
        <row r="221">
          <cell r="A221">
            <v>93214</v>
          </cell>
          <cell r="B221" t="str">
            <v>CANTEIRO DE OBRAS</v>
          </cell>
          <cell r="C221" t="str">
            <v>CANT</v>
          </cell>
          <cell r="D221" t="str">
            <v>CONSTRUCAO DO CANTEIRO</v>
          </cell>
          <cell r="E221" t="str">
            <v>0001</v>
          </cell>
          <cell r="F221" t="str">
            <v/>
          </cell>
          <cell r="G221" t="str">
            <v/>
          </cell>
          <cell r="H221" t="str">
            <v>EXECUÇÃO DE RESERVATÓRIO ELEVADO DE ÁGUA (1000 LITROS) EM CANTEIRO DE OBRA, APOIADO EM ESTRUTURA DE MADEIRA. AF_02/2016</v>
          </cell>
          <cell r="I221" t="str">
            <v>UN</v>
          </cell>
          <cell r="J221" t="str">
            <v>COEFICIENTE DE REPRESENTATIVIDADE</v>
          </cell>
          <cell r="K221" t="str">
            <v>4.297,04</v>
          </cell>
          <cell r="L221" t="str">
            <v>CAIXA REFERENCIAL</v>
          </cell>
        </row>
        <row r="222">
          <cell r="A222">
            <v>93243</v>
          </cell>
          <cell r="B222" t="str">
            <v>CANTEIRO DE OBRAS</v>
          </cell>
          <cell r="C222" t="str">
            <v>CANT</v>
          </cell>
          <cell r="D222" t="str">
            <v>CONSTRUCAO DO CANTEIRO</v>
          </cell>
          <cell r="E222" t="str">
            <v>0001</v>
          </cell>
          <cell r="F222" t="str">
            <v/>
          </cell>
          <cell r="G222" t="str">
            <v/>
          </cell>
          <cell r="H222" t="str">
            <v>EXECUÇÃO DE RESERVATÓRIO ELEVADO DE ÁGUA (2000 LITROS) EM CANTEIRO DE OBRA, APOIADO EM ESTRUTURA DE MADEIRA. AF_02/2016</v>
          </cell>
          <cell r="I222" t="str">
            <v>UN</v>
          </cell>
          <cell r="J222" t="str">
            <v>COEFICIENTE DE REPRESENTATIVIDADE</v>
          </cell>
          <cell r="K222" t="str">
            <v>6.616,73</v>
          </cell>
          <cell r="L222" t="str">
            <v>CAIXA REFERENCIAL</v>
          </cell>
        </row>
        <row r="223">
          <cell r="A223">
            <v>93582</v>
          </cell>
          <cell r="B223" t="str">
            <v>CANTEIRO DE OBRAS</v>
          </cell>
          <cell r="C223" t="str">
            <v>CANT</v>
          </cell>
          <cell r="D223" t="str">
            <v>CONSTRUCAO DO CANTEIRO</v>
          </cell>
          <cell r="E223" t="str">
            <v>0001</v>
          </cell>
          <cell r="F223" t="str">
            <v/>
          </cell>
          <cell r="G223" t="str">
            <v/>
          </cell>
          <cell r="H223" t="str">
            <v>EXECUÇÃO DE CENTRAL DE ARMADURA EM CANTEIRO DE OBRA, NÃO INCLUSO MOBILIÁRIO E EQUIPAMENTOS. AF_04/2016</v>
          </cell>
          <cell r="I223" t="str">
            <v>M2</v>
          </cell>
          <cell r="J223" t="str">
            <v>ATRIBUÍDO SÃO PAULO</v>
          </cell>
          <cell r="K223" t="str">
            <v>197,62</v>
          </cell>
          <cell r="L223" t="str">
            <v>CAIXA REFERENCIAL</v>
          </cell>
        </row>
        <row r="224">
          <cell r="A224">
            <v>93583</v>
          </cell>
          <cell r="B224" t="str">
            <v>CANTEIRO DE OBRAS</v>
          </cell>
          <cell r="C224" t="str">
            <v>CANT</v>
          </cell>
          <cell r="D224" t="str">
            <v>CONSTRUCAO DO CANTEIRO</v>
          </cell>
          <cell r="E224" t="str">
            <v>0001</v>
          </cell>
          <cell r="F224" t="str">
            <v/>
          </cell>
          <cell r="G224" t="str">
            <v/>
          </cell>
          <cell r="H224" t="str">
            <v>EXECUÇÃO DE CENTRAL DE FÔRMAS, PRODUÇÃO DE ARGAMASSA OU CONCRETO EM CANTEIRO DE OBRA, NÃO INCLUSO MOBILIÁRIO E EQUIPAMENTOS. AF_04/2016</v>
          </cell>
          <cell r="I224" t="str">
            <v>M2</v>
          </cell>
          <cell r="J224" t="str">
            <v>ATRIBUÍDO SÃO PAULO</v>
          </cell>
          <cell r="K224" t="str">
            <v>331,44</v>
          </cell>
          <cell r="L224" t="str">
            <v>CAIXA REFERENCIAL</v>
          </cell>
        </row>
        <row r="225">
          <cell r="A225">
            <v>93584</v>
          </cell>
          <cell r="B225" t="str">
            <v>CANTEIRO DE OBRAS</v>
          </cell>
          <cell r="C225" t="str">
            <v>CANT</v>
          </cell>
          <cell r="D225" t="str">
            <v>CONSTRUCAO DO CANTEIRO</v>
          </cell>
          <cell r="E225" t="str">
            <v>0001</v>
          </cell>
          <cell r="F225" t="str">
            <v/>
          </cell>
          <cell r="G225" t="str">
            <v/>
          </cell>
          <cell r="H225" t="str">
            <v>EXECUÇÃO DE DEPÓSITO EM CANTEIRO DE OBRA EM CHAPA DE MADEIRA COMPENSADA, NÃO INCLUSO MOBILIÁRIO. AF_04/2016</v>
          </cell>
          <cell r="I225" t="str">
            <v>M2</v>
          </cell>
          <cell r="J225" t="str">
            <v>ATRIBUÍDO SÃO PAULO</v>
          </cell>
          <cell r="K225" t="str">
            <v>644,64</v>
          </cell>
          <cell r="L225" t="str">
            <v>CAIXA REFERENCIAL</v>
          </cell>
        </row>
        <row r="226">
          <cell r="A226">
            <v>93585</v>
          </cell>
          <cell r="B226" t="str">
            <v>CANTEIRO DE OBRAS</v>
          </cell>
          <cell r="C226" t="str">
            <v>CANT</v>
          </cell>
          <cell r="D226" t="str">
            <v>CONSTRUCAO DO CANTEIRO</v>
          </cell>
          <cell r="E226" t="str">
            <v>0001</v>
          </cell>
          <cell r="F226" t="str">
            <v/>
          </cell>
          <cell r="G226" t="str">
            <v/>
          </cell>
          <cell r="H226" t="str">
            <v>EXECUÇÃO DE GUARITA EM CANTEIRO DE OBRA EM CHAPA DE MADEIRA COMPENSADA, NÃO INCLUSO MOBILIÁRIO. AF_04/2016</v>
          </cell>
          <cell r="I226" t="str">
            <v>M2</v>
          </cell>
          <cell r="J226" t="str">
            <v>ATRIBUÍDO SÃO PAULO</v>
          </cell>
          <cell r="K226" t="str">
            <v>822,67</v>
          </cell>
          <cell r="L226" t="str">
            <v>CAIXA REFERENCIAL</v>
          </cell>
        </row>
        <row r="227">
          <cell r="A227">
            <v>98441</v>
          </cell>
          <cell r="B227" t="str">
            <v>CANTEIRO DE OBRAS</v>
          </cell>
          <cell r="C227" t="str">
            <v>CANT</v>
          </cell>
          <cell r="D227" t="str">
            <v>CONSTRUCAO DO CANTEIRO</v>
          </cell>
          <cell r="E227" t="str">
            <v>0001</v>
          </cell>
          <cell r="F227" t="str">
            <v/>
          </cell>
          <cell r="G227" t="str">
            <v/>
          </cell>
          <cell r="H227" t="str">
            <v>PAREDE DE MADEIRA COMPENSADA PARA CONSTRUÇÃO TEMPORÁRIA EM CHAPA SIMPLES, EXTERNA, COM ÁREA LÍQUIDA MAIOR OU IGUAL A 6 M², SEM VÃO. AF_05/2018</v>
          </cell>
          <cell r="I227" t="str">
            <v>M2</v>
          </cell>
          <cell r="J227" t="str">
            <v>COEFICIENTE DE REPRESENTATIVIDADE</v>
          </cell>
          <cell r="K227" t="str">
            <v>94,99</v>
          </cell>
          <cell r="L227" t="str">
            <v>CAIXA REFERENCIAL</v>
          </cell>
        </row>
        <row r="228">
          <cell r="A228">
            <v>98442</v>
          </cell>
          <cell r="B228" t="str">
            <v>CANTEIRO DE OBRAS</v>
          </cell>
          <cell r="C228" t="str">
            <v>CANT</v>
          </cell>
          <cell r="D228" t="str">
            <v>CONSTRUCAO DO CANTEIRO</v>
          </cell>
          <cell r="E228" t="str">
            <v>0001</v>
          </cell>
          <cell r="F228" t="str">
            <v/>
          </cell>
          <cell r="G228" t="str">
            <v/>
          </cell>
          <cell r="H228" t="str">
            <v>PAREDE DE MADEIRA COMPENSADA PARA CONSTRUÇÃO TEMPORÁRIA EM CHAPA SIMPLES, EXTERNA, COM ÁREA LÍQUIDA MENOR QUE 6 M², SEM VÃO. AF_05/2018</v>
          </cell>
          <cell r="I228" t="str">
            <v>M2</v>
          </cell>
          <cell r="J228" t="str">
            <v>COEFICIENTE DE REPRESENTATIVIDADE</v>
          </cell>
          <cell r="K228" t="str">
            <v>97,19</v>
          </cell>
          <cell r="L228" t="str">
            <v>CAIXA REFERENCIAL</v>
          </cell>
        </row>
        <row r="229">
          <cell r="A229">
            <v>98443</v>
          </cell>
          <cell r="B229" t="str">
            <v>CANTEIRO DE OBRAS</v>
          </cell>
          <cell r="C229" t="str">
            <v>CANT</v>
          </cell>
          <cell r="D229" t="str">
            <v>CONSTRUCAO DO CANTEIRO</v>
          </cell>
          <cell r="E229" t="str">
            <v>0001</v>
          </cell>
          <cell r="F229" t="str">
            <v/>
          </cell>
          <cell r="G229" t="str">
            <v/>
          </cell>
          <cell r="H229" t="str">
            <v>PAREDE DE MADEIRA COMPENSADA PARA CONSTRUÇÃO TEMPORÁRIA EM CHAPA SIMPLES, INTERNA, COM ÁREA LÍQUIDA MAIOR OU IGUAL A 6 M², SEM VÃO. AF_05/2018</v>
          </cell>
          <cell r="I229" t="str">
            <v>M2</v>
          </cell>
          <cell r="J229" t="str">
            <v>COEFICIENTE DE REPRESENTATIVIDADE</v>
          </cell>
          <cell r="K229" t="str">
            <v>82,37</v>
          </cell>
          <cell r="L229" t="str">
            <v>CAIXA REFERENCIAL</v>
          </cell>
        </row>
        <row r="230">
          <cell r="A230">
            <v>98444</v>
          </cell>
          <cell r="B230" t="str">
            <v>CANTEIRO DE OBRAS</v>
          </cell>
          <cell r="C230" t="str">
            <v>CANT</v>
          </cell>
          <cell r="D230" t="str">
            <v>CONSTRUCAO DO CANTEIRO</v>
          </cell>
          <cell r="E230" t="str">
            <v>0001</v>
          </cell>
          <cell r="F230" t="str">
            <v/>
          </cell>
          <cell r="G230" t="str">
            <v/>
          </cell>
          <cell r="H230" t="str">
            <v>PAREDE DE MADEIRA COMPENSADA PARA CONSTRUÇÃO TEMPORÁRIA EM CHAPA SIMPLES, INTERNA, COM ÁREA LÍQUIDA MENOR QUE 6 M², SEM VÃO. AF_05/2018</v>
          </cell>
          <cell r="I230" t="str">
            <v>M2</v>
          </cell>
          <cell r="J230" t="str">
            <v>COEFICIENTE DE REPRESENTATIVIDADE</v>
          </cell>
          <cell r="K230" t="str">
            <v>83,94</v>
          </cell>
          <cell r="L230" t="str">
            <v>CAIXA REFERENCIAL</v>
          </cell>
        </row>
        <row r="231">
          <cell r="A231">
            <v>98445</v>
          </cell>
          <cell r="B231" t="str">
            <v>CANTEIRO DE OBRAS</v>
          </cell>
          <cell r="C231" t="str">
            <v>CANT</v>
          </cell>
          <cell r="D231" t="str">
            <v>CONSTRUCAO DO CANTEIRO</v>
          </cell>
          <cell r="E231" t="str">
            <v>0001</v>
          </cell>
          <cell r="F231" t="str">
            <v/>
          </cell>
          <cell r="G231" t="str">
            <v/>
          </cell>
          <cell r="H231" t="str">
            <v>PAREDE DE MADEIRA COMPENSADA PARA CONSTRUÇÃO TEMPORÁRIA EM CHAPA SIMPLES, EXTERNA, COM ÁREA LÍQUIDA MAIOR OU IGUAL A 6 M², COM VÃO. AF_05/2018</v>
          </cell>
          <cell r="I231" t="str">
            <v>M2</v>
          </cell>
          <cell r="J231" t="str">
            <v>COEFICIENTE DE REPRESENTATIVIDADE</v>
          </cell>
          <cell r="K231" t="str">
            <v>115,38</v>
          </cell>
          <cell r="L231" t="str">
            <v>CAIXA REFERENCIAL</v>
          </cell>
        </row>
        <row r="232">
          <cell r="A232">
            <v>98446</v>
          </cell>
          <cell r="B232" t="str">
            <v>CANTEIRO DE OBRAS</v>
          </cell>
          <cell r="C232" t="str">
            <v>CANT</v>
          </cell>
          <cell r="D232" t="str">
            <v>CONSTRUCAO DO CANTEIRO</v>
          </cell>
          <cell r="E232" t="str">
            <v>0001</v>
          </cell>
          <cell r="F232" t="str">
            <v/>
          </cell>
          <cell r="G232" t="str">
            <v/>
          </cell>
          <cell r="H232" t="str">
            <v>PAREDE DE MADEIRA COMPENSADA PARA CONSTRUÇÃO TEMPORÁRIA EM CHAPA SIMPLES, EXTERNA, COM ÁREA LÍQUIDA MENOR QUE 6 M², COM VÃO. AF_05/2018</v>
          </cell>
          <cell r="I232" t="str">
            <v>M2</v>
          </cell>
          <cell r="J232" t="str">
            <v>COEFICIENTE DE REPRESENTATIVIDADE</v>
          </cell>
          <cell r="K232" t="str">
            <v>149,52</v>
          </cell>
          <cell r="L232" t="str">
            <v>CAIXA REFERENCIAL</v>
          </cell>
        </row>
        <row r="233">
          <cell r="A233">
            <v>98447</v>
          </cell>
          <cell r="B233" t="str">
            <v>CANTEIRO DE OBRAS</v>
          </cell>
          <cell r="C233" t="str">
            <v>CANT</v>
          </cell>
          <cell r="D233" t="str">
            <v>CONSTRUCAO DO CANTEIRO</v>
          </cell>
          <cell r="E233" t="str">
            <v>0001</v>
          </cell>
          <cell r="F233" t="str">
            <v/>
          </cell>
          <cell r="G233" t="str">
            <v/>
          </cell>
          <cell r="H233" t="str">
            <v>PAREDE DE MADEIRA COMPENSADA PARA CONSTRUÇÃO TEMPORÁRIA EM CHAPA SIMPLES, INTERNA, COM ÁREA LÍQUIDA MAIOR OU IGUAL A 6 M², COM VÃO. AF_05/2018</v>
          </cell>
          <cell r="I233" t="str">
            <v>M2</v>
          </cell>
          <cell r="J233" t="str">
            <v>COEFICIENTE DE REPRESENTATIVIDADE</v>
          </cell>
          <cell r="K233" t="str">
            <v>97,81</v>
          </cell>
          <cell r="L233" t="str">
            <v>CAIXA REFERENCIAL</v>
          </cell>
        </row>
        <row r="234">
          <cell r="A234">
            <v>98448</v>
          </cell>
          <cell r="B234" t="str">
            <v>CANTEIRO DE OBRAS</v>
          </cell>
          <cell r="C234" t="str">
            <v>CANT</v>
          </cell>
          <cell r="D234" t="str">
            <v>CONSTRUCAO DO CANTEIRO</v>
          </cell>
          <cell r="E234" t="str">
            <v>0001</v>
          </cell>
          <cell r="F234" t="str">
            <v/>
          </cell>
          <cell r="G234" t="str">
            <v/>
          </cell>
          <cell r="H234" t="str">
            <v>PAREDE DE MADEIRA COMPENSADA PARA CONSTRUÇÃO TEMPORÁRIA EM CHAPA SIMPLES, INTERNA, COM ÁREA LÍQUIDA MENOR QUE 6 M², COM VÃO. AF_05/2018</v>
          </cell>
          <cell r="I234" t="str">
            <v>M2</v>
          </cell>
          <cell r="J234" t="str">
            <v>COEFICIENTE DE REPRESENTATIVIDADE</v>
          </cell>
          <cell r="K234" t="str">
            <v>124,26</v>
          </cell>
          <cell r="L234" t="str">
            <v>CAIXA REFERENCIAL</v>
          </cell>
        </row>
        <row r="235">
          <cell r="A235">
            <v>98449</v>
          </cell>
          <cell r="B235" t="str">
            <v>CANTEIRO DE OBRAS</v>
          </cell>
          <cell r="C235" t="str">
            <v>CANT</v>
          </cell>
          <cell r="D235" t="str">
            <v>CONSTRUCAO DO CANTEIRO</v>
          </cell>
          <cell r="E235" t="str">
            <v>0001</v>
          </cell>
          <cell r="F235" t="str">
            <v/>
          </cell>
          <cell r="G235" t="str">
            <v/>
          </cell>
          <cell r="H235" t="str">
            <v>PAREDE DE MADEIRA COMPENSADA PARA CONSTRUÇÃO TEMPORÁRIA EM CHAPA DUPLA, EXTERNA, COM ÁREA LÍQUIDA MAIOR OU IGUAL A 6 M², SEM VÃO. AF_05/2018</v>
          </cell>
          <cell r="I235" t="str">
            <v>M2</v>
          </cell>
          <cell r="J235" t="str">
            <v>COEFICIENTE DE REPRESENTATIVIDADE</v>
          </cell>
          <cell r="K235" t="str">
            <v>119,83</v>
          </cell>
          <cell r="L235" t="str">
            <v>CAIXA REFERENCIAL</v>
          </cell>
        </row>
        <row r="236">
          <cell r="A236">
            <v>98450</v>
          </cell>
          <cell r="B236" t="str">
            <v>CANTEIRO DE OBRAS</v>
          </cell>
          <cell r="C236" t="str">
            <v>CANT</v>
          </cell>
          <cell r="D236" t="str">
            <v>CONSTRUCAO DO CANTEIRO</v>
          </cell>
          <cell r="E236" t="str">
            <v>0001</v>
          </cell>
          <cell r="F236" t="str">
            <v/>
          </cell>
          <cell r="G236" t="str">
            <v/>
          </cell>
          <cell r="H236" t="str">
            <v>PAREDE DE MADEIRA COMPENSADA PARA CONSTRUÇÃO TEMPORÁRIA EM CHAPA DUPLA, EXTERNA, COM ÁREA LÍQUIDA MENOR QUE 6 M², SEM VÃO. AF_05/2018</v>
          </cell>
          <cell r="I236" t="str">
            <v>M2</v>
          </cell>
          <cell r="J236" t="str">
            <v>COEFICIENTE DE REPRESENTATIVIDADE</v>
          </cell>
          <cell r="K236" t="str">
            <v>123,02</v>
          </cell>
          <cell r="L236" t="str">
            <v>CAIXA REFERENCIAL</v>
          </cell>
        </row>
        <row r="237">
          <cell r="A237">
            <v>98451</v>
          </cell>
          <cell r="B237" t="str">
            <v>CANTEIRO DE OBRAS</v>
          </cell>
          <cell r="C237" t="str">
            <v>CANT</v>
          </cell>
          <cell r="D237" t="str">
            <v>CONSTRUCAO DO CANTEIRO</v>
          </cell>
          <cell r="E237" t="str">
            <v>0001</v>
          </cell>
          <cell r="F237" t="str">
            <v/>
          </cell>
          <cell r="G237" t="str">
            <v/>
          </cell>
          <cell r="H237" t="str">
            <v>PAREDE DE MADEIRA COMPENSADA PARA CONSTRUÇÃO TEMPORÁRIA EM CHAPA DUPLA, INTERNA, COM ÁREA LÍQUIDA MAIOR OU IGUAL A 6 M², SEM VÃO. AF_05/2018</v>
          </cell>
          <cell r="I237" t="str">
            <v>M2</v>
          </cell>
          <cell r="J237" t="str">
            <v>COEFICIENTE DE REPRESENTATIVIDADE</v>
          </cell>
          <cell r="K237" t="str">
            <v>105,33</v>
          </cell>
          <cell r="L237" t="str">
            <v>CAIXA REFERENCIAL</v>
          </cell>
        </row>
        <row r="238">
          <cell r="A238">
            <v>98452</v>
          </cell>
          <cell r="B238" t="str">
            <v>CANTEIRO DE OBRAS</v>
          </cell>
          <cell r="C238" t="str">
            <v>CANT</v>
          </cell>
          <cell r="D238" t="str">
            <v>CONSTRUCAO DO CANTEIRO</v>
          </cell>
          <cell r="E238" t="str">
            <v>0001</v>
          </cell>
          <cell r="F238" t="str">
            <v/>
          </cell>
          <cell r="G238" t="str">
            <v/>
          </cell>
          <cell r="H238" t="str">
            <v>PAREDE DE MADEIRA COMPENSADA PARA CONSTRUÇÃO TEMPORÁRIA EM CHAPA DUPLA, INTERNA, COM ÁREA LÍQUIDA MENOR QUE 6 M², SEM VÃO. AF_05/2018</v>
          </cell>
          <cell r="I238" t="str">
            <v>M2</v>
          </cell>
          <cell r="J238" t="str">
            <v>COEFICIENTE DE REPRESENTATIVIDADE</v>
          </cell>
          <cell r="K238" t="str">
            <v>107,25</v>
          </cell>
          <cell r="L238" t="str">
            <v>CAIXA REFERENCIAL</v>
          </cell>
        </row>
        <row r="239">
          <cell r="A239">
            <v>98453</v>
          </cell>
          <cell r="B239" t="str">
            <v>CANTEIRO DE OBRAS</v>
          </cell>
          <cell r="C239" t="str">
            <v>CANT</v>
          </cell>
          <cell r="D239" t="str">
            <v>CONSTRUCAO DO CANTEIRO</v>
          </cell>
          <cell r="E239" t="str">
            <v>0001</v>
          </cell>
          <cell r="F239" t="str">
            <v/>
          </cell>
          <cell r="G239" t="str">
            <v/>
          </cell>
          <cell r="H239" t="str">
            <v>PAREDE DE MADEIRA COMPENSADA PARA CONSTRUÇÃO TEMPORÁRIA EM CHAPA DUPLA, EXTERNA, COM ÁREA LÍQUIDA MAIOR OU IGUAL A QUE 6 M², COM VÃO. AF_05/2018</v>
          </cell>
          <cell r="I239" t="str">
            <v>M2</v>
          </cell>
          <cell r="J239" t="str">
            <v>COEFICIENTE DE REPRESENTATIVIDADE</v>
          </cell>
          <cell r="K239" t="str">
            <v>144,04</v>
          </cell>
          <cell r="L239" t="str">
            <v>CAIXA REFERENCIAL</v>
          </cell>
        </row>
        <row r="240">
          <cell r="A240">
            <v>98454</v>
          </cell>
          <cell r="B240" t="str">
            <v>CANTEIRO DE OBRAS</v>
          </cell>
          <cell r="C240" t="str">
            <v>CANT</v>
          </cell>
          <cell r="D240" t="str">
            <v>CONSTRUCAO DO CANTEIRO</v>
          </cell>
          <cell r="E240" t="str">
            <v>0001</v>
          </cell>
          <cell r="F240" t="str">
            <v/>
          </cell>
          <cell r="G240" t="str">
            <v/>
          </cell>
          <cell r="H240" t="str">
            <v>PAREDE DE MADEIRA COMPENSADA PARA CONSTRUÇÃO TEMPORÁRIA EM CHAPA DUPLA, EXTERNA, COM ÁREA LÍQUIDA MENOR QUE 6 M², COM VÃO. AF_05/2018</v>
          </cell>
          <cell r="I240" t="str">
            <v>M2</v>
          </cell>
          <cell r="J240" t="str">
            <v>COEFICIENTE DE REPRESENTATIVIDADE</v>
          </cell>
          <cell r="K240" t="str">
            <v>187,40</v>
          </cell>
          <cell r="L240" t="str">
            <v>CAIXA REFERENCIAL</v>
          </cell>
        </row>
        <row r="241">
          <cell r="A241">
            <v>98455</v>
          </cell>
          <cell r="B241" t="str">
            <v>CANTEIRO DE OBRAS</v>
          </cell>
          <cell r="C241" t="str">
            <v>CANT</v>
          </cell>
          <cell r="D241" t="str">
            <v>CONSTRUCAO DO CANTEIRO</v>
          </cell>
          <cell r="E241" t="str">
            <v>0001</v>
          </cell>
          <cell r="F241" t="str">
            <v/>
          </cell>
          <cell r="G241" t="str">
            <v/>
          </cell>
          <cell r="H241" t="str">
            <v>PAREDE DE MADEIRA COMPENSADA PARA CONSTRUÇÃO TEMPORÁRIA EM CHAPA DUPLA, INTERNA, COM ÁREA LÍQUIDA MAIOR OU IGUAL A 6 M², COM VÃO. AF_05/2018</v>
          </cell>
          <cell r="I241" t="str">
            <v>M2</v>
          </cell>
          <cell r="J241" t="str">
            <v>COEFICIENTE DE REPRESENTATIVIDADE</v>
          </cell>
          <cell r="K241" t="str">
            <v>124,57</v>
          </cell>
          <cell r="L241" t="str">
            <v>CAIXA REFERENCIAL</v>
          </cell>
        </row>
        <row r="242">
          <cell r="A242">
            <v>98456</v>
          </cell>
          <cell r="B242" t="str">
            <v>CANTEIRO DE OBRAS</v>
          </cell>
          <cell r="C242" t="str">
            <v>CANT</v>
          </cell>
          <cell r="D242" t="str">
            <v>CONSTRUCAO DO CANTEIRO</v>
          </cell>
          <cell r="E242" t="str">
            <v>0001</v>
          </cell>
          <cell r="F242" t="str">
            <v/>
          </cell>
          <cell r="G242" t="str">
            <v/>
          </cell>
          <cell r="H242" t="str">
            <v>PAREDE DE MADEIRA COMPENSADA PARA CONSTRUÇÃO TEMPORÁRIA EM CHAPA DUPLA, INTERNA, COM ÁREA LÍQUIDA MENOR QUE 6 M², COM VÃO. AF_05/2018</v>
          </cell>
          <cell r="I242" t="str">
            <v>M2</v>
          </cell>
          <cell r="J242" t="str">
            <v>COEFICIENTE DE REPRESENTATIVIDADE</v>
          </cell>
          <cell r="K242" t="str">
            <v>159,60</v>
          </cell>
          <cell r="L242" t="str">
            <v>CAIXA REFERENCIAL</v>
          </cell>
        </row>
        <row r="243">
          <cell r="A243">
            <v>98458</v>
          </cell>
          <cell r="B243" t="str">
            <v>CANTEIRO DE OBRAS</v>
          </cell>
          <cell r="C243" t="str">
            <v>CANT</v>
          </cell>
          <cell r="D243" t="str">
            <v>CONSTRUCAO DO CANTEIRO</v>
          </cell>
          <cell r="E243" t="str">
            <v>0001</v>
          </cell>
          <cell r="F243" t="str">
            <v/>
          </cell>
          <cell r="G243" t="str">
            <v/>
          </cell>
          <cell r="H243" t="str">
            <v>TAPUME COM COMPENSADO DE MADEIRA. AF_05/2018</v>
          </cell>
          <cell r="I243" t="str">
            <v>M2</v>
          </cell>
          <cell r="J243" t="str">
            <v>COEFICIENTE DE REPRESENTATIVIDADE</v>
          </cell>
          <cell r="K243" t="str">
            <v>91,21</v>
          </cell>
          <cell r="L243" t="str">
            <v>CAIXA REFERENCIAL</v>
          </cell>
        </row>
        <row r="244">
          <cell r="A244">
            <v>98459</v>
          </cell>
          <cell r="B244" t="str">
            <v>CANTEIRO DE OBRAS</v>
          </cell>
          <cell r="C244" t="str">
            <v>CANT</v>
          </cell>
          <cell r="D244" t="str">
            <v>CONSTRUCAO DO CANTEIRO</v>
          </cell>
          <cell r="E244" t="str">
            <v>0001</v>
          </cell>
          <cell r="F244" t="str">
            <v/>
          </cell>
          <cell r="G244" t="str">
            <v/>
          </cell>
          <cell r="H244" t="str">
            <v>TAPUME COM TELHA METÁLICA. AF_05/2018</v>
          </cell>
          <cell r="I244" t="str">
            <v>M2</v>
          </cell>
          <cell r="J244" t="str">
            <v>ATRIBUÍDO SÃO PAULO</v>
          </cell>
          <cell r="K244" t="str">
            <v>91,36</v>
          </cell>
          <cell r="L244" t="str">
            <v>CAIXA REFERENCIAL</v>
          </cell>
        </row>
        <row r="245">
          <cell r="A245">
            <v>98460</v>
          </cell>
          <cell r="B245" t="str">
            <v>CANTEIRO DE OBRAS</v>
          </cell>
          <cell r="C245" t="str">
            <v>CANT</v>
          </cell>
          <cell r="D245" t="str">
            <v>CONSTRUCAO DO CANTEIRO</v>
          </cell>
          <cell r="E245" t="str">
            <v>0001</v>
          </cell>
          <cell r="F245" t="str">
            <v/>
          </cell>
          <cell r="G245" t="str">
            <v/>
          </cell>
          <cell r="H245" t="str">
            <v>PISO PARA CONSTRUÇÃO TEMPORÁRIA EM MADEIRA, SEM REAPROVEITAMENTO. AF_05/2018</v>
          </cell>
          <cell r="I245" t="str">
            <v>M2</v>
          </cell>
          <cell r="J245" t="str">
            <v>COEFICIENTE DE REPRESENTATIVIDADE</v>
          </cell>
          <cell r="K245" t="str">
            <v>99,77</v>
          </cell>
          <cell r="L245" t="str">
            <v>CAIXA REFERENCIAL</v>
          </cell>
        </row>
        <row r="246">
          <cell r="A246">
            <v>98461</v>
          </cell>
          <cell r="B246" t="str">
            <v>CANTEIRO DE OBRAS</v>
          </cell>
          <cell r="C246" t="str">
            <v>CANT</v>
          </cell>
          <cell r="D246" t="str">
            <v>CONSTRUCAO DO CANTEIRO</v>
          </cell>
          <cell r="E246" t="str">
            <v>0001</v>
          </cell>
          <cell r="F246" t="str">
            <v/>
          </cell>
          <cell r="G246" t="str">
            <v/>
          </cell>
          <cell r="H246" t="str">
            <v>ESTRUTURA DE MADEIRA PROVISÓRIA PARA SUPORTE DE CAIXA D ÁGUA ELEVADA DE 1000 LITROS. AF_05/2018_P</v>
          </cell>
          <cell r="I246" t="str">
            <v>UN</v>
          </cell>
          <cell r="J246" t="str">
            <v>COEFICIENTE DE REPRESENTATIVIDADE</v>
          </cell>
          <cell r="K246" t="str">
            <v>3.586,90</v>
          </cell>
          <cell r="L246" t="str">
            <v>CAIXA REFERENCIAL</v>
          </cell>
        </row>
        <row r="247">
          <cell r="A247">
            <v>98462</v>
          </cell>
          <cell r="B247" t="str">
            <v>CANTEIRO DE OBRAS</v>
          </cell>
          <cell r="C247" t="str">
            <v>CANT</v>
          </cell>
          <cell r="D247" t="str">
            <v>CONSTRUCAO DO CANTEIRO</v>
          </cell>
          <cell r="E247" t="str">
            <v>0001</v>
          </cell>
          <cell r="F247" t="str">
            <v/>
          </cell>
          <cell r="G247" t="str">
            <v/>
          </cell>
          <cell r="H247" t="str">
            <v>ESTRUTURA DE MADEIRA PROVISÓRIA PARA SUPORTE DE CAIXA D ÁGUA ELEVADA DE 3000 LITROS. AF_05/2018_P</v>
          </cell>
          <cell r="I247" t="str">
            <v>UN</v>
          </cell>
          <cell r="J247" t="str">
            <v>COEFICIENTE DE REPRESENTATIVIDADE</v>
          </cell>
          <cell r="K247" t="str">
            <v>5.347,50</v>
          </cell>
          <cell r="L247" t="str">
            <v>CAIXA REFERENCIAL</v>
          </cell>
        </row>
        <row r="248">
          <cell r="A248">
            <v>5631</v>
          </cell>
          <cell r="B248" t="str">
            <v>CUSTOS HORÁRIOS DE MÁQUINAS E EQUIPAMENTOS</v>
          </cell>
          <cell r="C248" t="str">
            <v>CHOR</v>
          </cell>
          <cell r="D248" t="str">
            <v>CUSTO HORÁRIO PRODUTIVO DIURNO</v>
          </cell>
          <cell r="E248" t="str">
            <v>0325</v>
          </cell>
          <cell r="F248" t="str">
            <v/>
          </cell>
          <cell r="G248" t="str">
            <v/>
          </cell>
          <cell r="H248" t="str">
            <v>ESCAVADEIRA HIDRÁULICA SOBRE ESTEIRAS, CAÇAMBA 0,80 M3, PESO OPERACIONAL 17 T, POTENCIA BRUTA 111 HP - CHP DIURNO. AF_06/2014</v>
          </cell>
          <cell r="I248" t="str">
            <v>CHP</v>
          </cell>
          <cell r="J248" t="str">
            <v>COLETADO</v>
          </cell>
          <cell r="K248" t="str">
            <v>144,58</v>
          </cell>
          <cell r="L248" t="str">
            <v>CAIXA REFERENCIAL</v>
          </cell>
        </row>
        <row r="249">
          <cell r="A249">
            <v>5678</v>
          </cell>
          <cell r="B249" t="str">
            <v>CUSTOS HORÁRIOS DE MÁQUINAS E EQUIPAMENTOS</v>
          </cell>
          <cell r="C249" t="str">
            <v>CHOR</v>
          </cell>
          <cell r="D249" t="str">
            <v>CUSTO HORÁRIO PRODUTIVO DIURNO</v>
          </cell>
          <cell r="E249" t="str">
            <v>0325</v>
          </cell>
          <cell r="F249" t="str">
            <v/>
          </cell>
          <cell r="G249" t="str">
            <v/>
          </cell>
          <cell r="H249" t="str">
            <v>RETROESCAVADEIRA SOBRE RODAS COM CARREGADEIRA, TRAÇÃO 4X4, POTÊNCIA LÍQ. 88 HP, CAÇAMBA CARREG. CAP. MÍN. 1 M3, CAÇAMBA RETRO CAP. 0,26 M3, PESO OPERACIONAL MÍN. 6.674 KG, PROFUNDIDADE ESCAVAÇÃO MÁX. 4,37 M - CHP DIURNO. AF_06/2014</v>
          </cell>
          <cell r="I249" t="str">
            <v>CHP</v>
          </cell>
          <cell r="J249" t="str">
            <v>COEFICIENTE DE REPRESENTATIVIDADE</v>
          </cell>
          <cell r="K249" t="str">
            <v>98,69</v>
          </cell>
          <cell r="L249" t="str">
            <v>CAIXA REFERENCIAL</v>
          </cell>
        </row>
        <row r="250">
          <cell r="A250">
            <v>5680</v>
          </cell>
          <cell r="B250" t="str">
            <v>CUSTOS HORÁRIOS DE MÁQUINAS E EQUIPAMENTOS</v>
          </cell>
          <cell r="C250" t="str">
            <v>CHOR</v>
          </cell>
          <cell r="D250" t="str">
            <v>CUSTO HORÁRIO PRODUTIVO DIURNO</v>
          </cell>
          <cell r="E250" t="str">
            <v>0325</v>
          </cell>
          <cell r="F250" t="str">
            <v/>
          </cell>
          <cell r="G250" t="str">
            <v/>
          </cell>
          <cell r="H250" t="str">
            <v>RETROESCAVADEIRA SOBRE RODAS COM CARREGADEIRA, TRAÇÃO 4X2, POTÊNCIA LÍQ. 79 HP, CAÇAMBA CARREG. CAP. MÍN. 1 M3, CAÇAMBA RETRO CAP. 0,20 M3, PESO OPERACIONAL MÍN. 6.570 KG, PROFUNDIDADE ESCAVAÇÃO MÁX. 4,37 M - CHP DIURNO. AF_06/2014</v>
          </cell>
          <cell r="I250" t="str">
            <v>CHP</v>
          </cell>
          <cell r="J250" t="str">
            <v>COEFICIENTE DE REPRESENTATIVIDADE</v>
          </cell>
          <cell r="K250" t="str">
            <v>91,36</v>
          </cell>
          <cell r="L250" t="str">
            <v>CAIXA REFERENCIAL</v>
          </cell>
        </row>
        <row r="251">
          <cell r="A251">
            <v>5684</v>
          </cell>
          <cell r="B251" t="str">
            <v>CUSTOS HORÁRIOS DE MÁQUINAS E EQUIPAMENTOS</v>
          </cell>
          <cell r="C251" t="str">
            <v>CHOR</v>
          </cell>
          <cell r="D251" t="str">
            <v>CUSTO HORÁRIO PRODUTIVO DIURNO</v>
          </cell>
          <cell r="E251" t="str">
            <v>0325</v>
          </cell>
          <cell r="F251" t="str">
            <v/>
          </cell>
          <cell r="G251" t="str">
            <v/>
          </cell>
          <cell r="H251" t="str">
            <v>ROLO COMPACTADOR VIBRATÓRIO DE UM CILINDRO AÇO LISO, POTÊNCIA 80 HP, PESO OPERACIONAL MÁXIMO 8,1 T, IMPACTO DINÂMICO 16,15 / 9,5 T, LARGURA DE TRABALHO 1,68 M - CHP DIURNO. AF_06/2014</v>
          </cell>
          <cell r="I251" t="str">
            <v>CHP</v>
          </cell>
          <cell r="J251" t="str">
            <v>ATRIBUÍDO SÃO PAULO</v>
          </cell>
          <cell r="K251" t="str">
            <v>104,76</v>
          </cell>
          <cell r="L251" t="str">
            <v>CAIXA REFERENCIAL</v>
          </cell>
        </row>
        <row r="252">
          <cell r="A252">
            <v>5689</v>
          </cell>
          <cell r="B252" t="str">
            <v>CUSTOS HORÁRIOS DE MÁQUINAS E EQUIPAMENTOS</v>
          </cell>
          <cell r="C252" t="str">
            <v>CHOR</v>
          </cell>
          <cell r="D252" t="str">
            <v>CUSTO HORÁRIO PRODUTIVO DIURNO</v>
          </cell>
          <cell r="E252" t="str">
            <v>0325</v>
          </cell>
          <cell r="F252" t="str">
            <v/>
          </cell>
          <cell r="G252" t="str">
            <v/>
          </cell>
          <cell r="H252" t="str">
            <v>GRADE DE DISCO CONTROLE REMOTO REBOCÁVEL, COM 24 DISCOS 24 X 6 MM COM PNEUS PARA TRANSPORTE - CHP DIURNO. AF_06/2014</v>
          </cell>
          <cell r="I252" t="str">
            <v>CHP</v>
          </cell>
          <cell r="J252" t="str">
            <v>ATRIBUÍDO SÃO PAULO</v>
          </cell>
          <cell r="K252" t="str">
            <v>4,07</v>
          </cell>
          <cell r="L252" t="str">
            <v>CAIXA REFERENCIAL</v>
          </cell>
        </row>
        <row r="253">
          <cell r="A253">
            <v>5795</v>
          </cell>
          <cell r="B253" t="str">
            <v>CUSTOS HORÁRIOS DE MÁQUINAS E EQUIPAMENTOS</v>
          </cell>
          <cell r="C253" t="str">
            <v>CHOR</v>
          </cell>
          <cell r="D253" t="str">
            <v>CUSTO HORÁRIO PRODUTIVO DIURNO</v>
          </cell>
          <cell r="E253" t="str">
            <v>0325</v>
          </cell>
          <cell r="F253" t="str">
            <v/>
          </cell>
          <cell r="G253" t="str">
            <v/>
          </cell>
          <cell r="H253" t="str">
            <v>MARTELETE OU ROMPEDOR PNEUMÁTICO MANUAL, 28 KG, COM SILENCIADOR - CHP DIURNO. AF_07/2016</v>
          </cell>
          <cell r="I253" t="str">
            <v>CHP</v>
          </cell>
          <cell r="J253" t="str">
            <v>COEFICIENTE DE REPRESENTATIVIDADE</v>
          </cell>
          <cell r="K253" t="str">
            <v>23,39</v>
          </cell>
          <cell r="L253" t="str">
            <v>CAIXA REFERENCIAL</v>
          </cell>
        </row>
        <row r="254">
          <cell r="A254">
            <v>5811</v>
          </cell>
          <cell r="B254" t="str">
            <v>CUSTOS HORÁRIOS DE MÁQUINAS E EQUIPAMENTOS</v>
          </cell>
          <cell r="C254" t="str">
            <v>CHOR</v>
          </cell>
          <cell r="D254" t="str">
            <v>CUSTO HORÁRIO PRODUTIVO DIURNO</v>
          </cell>
          <cell r="E254" t="str">
            <v>0325</v>
          </cell>
          <cell r="F254" t="str">
            <v/>
          </cell>
          <cell r="G254" t="str">
            <v/>
          </cell>
          <cell r="H254" t="str">
            <v>CAMINHÃO BASCULANTE 6 M3, PESO BRUTO TOTAL 16.000 KG, CARGA ÚTIL MÁXIMA 13.071 KG, DISTÂNCIA ENTRE EIXOS 4,80 M, POTÊNCIA 230 CV INCLUSIVE CAÇAMBA METÁLICA - CHP DIURNO. AF_06/2014</v>
          </cell>
          <cell r="I254" t="str">
            <v>CHP</v>
          </cell>
          <cell r="J254" t="str">
            <v>ATRIBUÍDO SÃO PAULO</v>
          </cell>
          <cell r="K254" t="str">
            <v>137,91</v>
          </cell>
          <cell r="L254" t="str">
            <v>CAIXA REFERENCIAL</v>
          </cell>
        </row>
        <row r="255">
          <cell r="A255">
            <v>5823</v>
          </cell>
          <cell r="B255" t="str">
            <v>CUSTOS HORÁRIOS DE MÁQUINAS E EQUIPAMENTOS</v>
          </cell>
          <cell r="C255" t="str">
            <v>CHOR</v>
          </cell>
          <cell r="D255" t="str">
            <v>CUSTO HORÁRIO PRODUTIVO DIURNO</v>
          </cell>
          <cell r="E255" t="str">
            <v>0325</v>
          </cell>
          <cell r="F255" t="str">
            <v/>
          </cell>
          <cell r="G255" t="str">
            <v/>
          </cell>
          <cell r="H255" t="str">
            <v>USINA DE CONCRETO FIXA, CAPACIDADE NOMINAL DE 90 A 120 M3/H, SEM SILO - CHP DIURNO. AF_07/2016</v>
          </cell>
          <cell r="I255" t="str">
            <v>CHP</v>
          </cell>
          <cell r="J255" t="str">
            <v>ATRIBUÍDO SÃO PAULO</v>
          </cell>
          <cell r="K255" t="str">
            <v>168,12</v>
          </cell>
          <cell r="L255" t="str">
            <v>CAIXA REFERENCIAL</v>
          </cell>
        </row>
        <row r="256">
          <cell r="A256">
            <v>5824</v>
          </cell>
          <cell r="B256" t="str">
            <v>CUSTOS HORÁRIOS DE MÁQUINAS E EQUIPAMENTOS</v>
          </cell>
          <cell r="C256" t="str">
            <v>CHOR</v>
          </cell>
          <cell r="D256" t="str">
            <v>CUSTO HORÁRIO PRODUTIVO DIURNO</v>
          </cell>
          <cell r="E256" t="str">
            <v>0325</v>
          </cell>
          <cell r="F256" t="str">
            <v/>
          </cell>
          <cell r="G256" t="str">
            <v/>
          </cell>
          <cell r="H256" t="str">
            <v>CAMINHÃO TOCO, PBT 16.000 KG, CARGA ÚTIL MÁX. 10.685 KG, DIST. ENTRE EIXOS 4,8 M, POTÊNCIA 189 CV, INCLUSIVE CARROCERIA FIXA ABERTA DE MADEIRA P/ TRANSPORTE GERAL DE CARGA SECA, DIMEN. APROX. 2,5 X 7,00 X 0,50 M - CHP DIURNO. AF_06/2014</v>
          </cell>
          <cell r="I256" t="str">
            <v>CHP</v>
          </cell>
          <cell r="J256" t="str">
            <v>ATRIBUÍDO SÃO PAULO</v>
          </cell>
          <cell r="K256" t="str">
            <v>131,23</v>
          </cell>
          <cell r="L256" t="str">
            <v>CAIXA REFERENCIAL</v>
          </cell>
        </row>
        <row r="257">
          <cell r="A257">
            <v>5835</v>
          </cell>
          <cell r="B257" t="str">
            <v>CUSTOS HORÁRIOS DE MÁQUINAS E EQUIPAMENTOS</v>
          </cell>
          <cell r="C257" t="str">
            <v>CHOR</v>
          </cell>
          <cell r="D257" t="str">
            <v>CUSTO HORÁRIO PRODUTIVO DIURNO</v>
          </cell>
          <cell r="E257" t="str">
            <v>0325</v>
          </cell>
          <cell r="F257" t="str">
            <v/>
          </cell>
          <cell r="G257" t="str">
            <v/>
          </cell>
          <cell r="H257" t="str">
            <v>VIBROACABADORA DE ASFALTO SOBRE ESTEIRAS, LARGURA DE PAVIMENTAÇÃO 1,90 M A 5,30 M, POTÊNCIA 105 HP CAPACIDADE 450 T/H - CHP DIURNO. AF_11/2014</v>
          </cell>
          <cell r="I257" t="str">
            <v>CHP</v>
          </cell>
          <cell r="J257" t="str">
            <v>ATRIBUÍDO SÃO PAULO</v>
          </cell>
          <cell r="K257" t="str">
            <v>250,47</v>
          </cell>
          <cell r="L257" t="str">
            <v>CAIXA REFERENCIAL</v>
          </cell>
        </row>
        <row r="258">
          <cell r="A258">
            <v>5839</v>
          </cell>
          <cell r="B258" t="str">
            <v>CUSTOS HORÁRIOS DE MÁQUINAS E EQUIPAMENTOS</v>
          </cell>
          <cell r="C258" t="str">
            <v>CHOR</v>
          </cell>
          <cell r="D258" t="str">
            <v>CUSTO HORÁRIO PRODUTIVO DIURNO</v>
          </cell>
          <cell r="E258" t="str">
            <v>0325</v>
          </cell>
          <cell r="F258" t="str">
            <v/>
          </cell>
          <cell r="G258" t="str">
            <v/>
          </cell>
          <cell r="H258" t="str">
            <v>VASSOURA MECÂNICA REBOCÁVEL COM ESCOVA CILÍNDRICA, LARGURA ÚTIL DE VARRIMENTO DE 2,44 M - CHP DIURNO. AF_06/2014</v>
          </cell>
          <cell r="I258" t="str">
            <v>CHP</v>
          </cell>
          <cell r="J258" t="str">
            <v>ATRIBUÍDO SÃO PAULO</v>
          </cell>
          <cell r="K258" t="str">
            <v>6,12</v>
          </cell>
          <cell r="L258" t="str">
            <v>CAIXA REFERENCIAL</v>
          </cell>
        </row>
        <row r="259">
          <cell r="A259">
            <v>5843</v>
          </cell>
          <cell r="B259" t="str">
            <v>CUSTOS HORÁRIOS DE MÁQUINAS E EQUIPAMENTOS</v>
          </cell>
          <cell r="C259" t="str">
            <v>CHOR</v>
          </cell>
          <cell r="D259" t="str">
            <v>CUSTO HORÁRIO PRODUTIVO DIURNO</v>
          </cell>
          <cell r="E259" t="str">
            <v>0325</v>
          </cell>
          <cell r="F259" t="str">
            <v/>
          </cell>
          <cell r="G259" t="str">
            <v/>
          </cell>
          <cell r="H259" t="str">
            <v>TRATOR DE PNEUS, POTÊNCIA 122 CV, TRAÇÃO 4X4, PESO COM LASTRO DE 4.510 KG - CHP DIURNO. AF_06/2014</v>
          </cell>
          <cell r="I259" t="str">
            <v>CHP</v>
          </cell>
          <cell r="J259" t="str">
            <v>ATRIBUÍDO SÃO PAULO</v>
          </cell>
          <cell r="K259" t="str">
            <v>169,82</v>
          </cell>
          <cell r="L259" t="str">
            <v>CAIXA REFERENCIAL</v>
          </cell>
        </row>
        <row r="260">
          <cell r="A260">
            <v>5847</v>
          </cell>
          <cell r="B260" t="str">
            <v>CUSTOS HORÁRIOS DE MÁQUINAS E EQUIPAMENTOS</v>
          </cell>
          <cell r="C260" t="str">
            <v>CHOR</v>
          </cell>
          <cell r="D260" t="str">
            <v>CUSTO HORÁRIO PRODUTIVO DIURNO</v>
          </cell>
          <cell r="E260" t="str">
            <v>0325</v>
          </cell>
          <cell r="F260" t="str">
            <v/>
          </cell>
          <cell r="G260" t="str">
            <v/>
          </cell>
          <cell r="H260" t="str">
            <v>TRATOR DE ESTEIRAS, POTÊNCIA 170 HP, PESO OPERACIONAL 19 T, CAÇAMBA 5,2 M3 - CHP DIURNO. AF_06/2014</v>
          </cell>
          <cell r="I260" t="str">
            <v>CHP</v>
          </cell>
          <cell r="J260" t="str">
            <v>COEFICIENTE DE REPRESENTATIVIDADE</v>
          </cell>
          <cell r="K260" t="str">
            <v>179,01</v>
          </cell>
          <cell r="L260" t="str">
            <v>CAIXA REFERENCIAL</v>
          </cell>
        </row>
        <row r="261">
          <cell r="A261">
            <v>5851</v>
          </cell>
          <cell r="B261" t="str">
            <v>CUSTOS HORÁRIOS DE MÁQUINAS E EQUIPAMENTOS</v>
          </cell>
          <cell r="C261" t="str">
            <v>CHOR</v>
          </cell>
          <cell r="D261" t="str">
            <v>CUSTO HORÁRIO PRODUTIVO DIURNO</v>
          </cell>
          <cell r="E261" t="str">
            <v>0325</v>
          </cell>
          <cell r="F261" t="str">
            <v/>
          </cell>
          <cell r="G261" t="str">
            <v/>
          </cell>
          <cell r="H261" t="str">
            <v>TRATOR DE ESTEIRAS, POTÊNCIA 150 HP, PESO OPERACIONAL 16,7 T, COM RODA MOTRIZ ELEVADA E LÂMINA 3,18 M3 - CHP DIURNO. AF_06/2014</v>
          </cell>
          <cell r="I261" t="str">
            <v>CHP</v>
          </cell>
          <cell r="J261" t="str">
            <v>COEFICIENTE DE REPRESENTATIVIDADE</v>
          </cell>
          <cell r="K261" t="str">
            <v>170,64</v>
          </cell>
          <cell r="L261" t="str">
            <v>CAIXA REFERENCIAL</v>
          </cell>
        </row>
        <row r="262">
          <cell r="A262">
            <v>5855</v>
          </cell>
          <cell r="B262" t="str">
            <v>CUSTOS HORÁRIOS DE MÁQUINAS E EQUIPAMENTOS</v>
          </cell>
          <cell r="C262" t="str">
            <v>CHOR</v>
          </cell>
          <cell r="D262" t="str">
            <v>CUSTO HORÁRIO PRODUTIVO DIURNO</v>
          </cell>
          <cell r="E262" t="str">
            <v>0325</v>
          </cell>
          <cell r="F262" t="str">
            <v/>
          </cell>
          <cell r="G262" t="str">
            <v/>
          </cell>
          <cell r="H262" t="str">
            <v>TRATOR DE ESTEIRAS, POTÊNCIA 347 HP, PESO OPERACIONAL 38,5 T, COM LÂMINA 8,70 M3 - CHP DIURNO. AF_06/2014</v>
          </cell>
          <cell r="I262" t="str">
            <v>CHP</v>
          </cell>
          <cell r="J262" t="str">
            <v>COEFICIENTE DE REPRESENTATIVIDADE</v>
          </cell>
          <cell r="K262" t="str">
            <v>452,30</v>
          </cell>
          <cell r="L262" t="str">
            <v>CAIXA REFERENCIAL</v>
          </cell>
        </row>
        <row r="263">
          <cell r="A263">
            <v>5863</v>
          </cell>
          <cell r="B263" t="str">
            <v>CUSTOS HORÁRIOS DE MÁQUINAS E EQUIPAMENTOS</v>
          </cell>
          <cell r="C263" t="str">
            <v>CHOR</v>
          </cell>
          <cell r="D263" t="str">
            <v>CUSTO HORÁRIO PRODUTIVO DIURNO</v>
          </cell>
          <cell r="E263" t="str">
            <v>0325</v>
          </cell>
          <cell r="F263" t="str">
            <v/>
          </cell>
          <cell r="G263" t="str">
            <v/>
          </cell>
          <cell r="H263" t="str">
            <v>ROLO COMPACTADOR VIBRATÓRIO REBOCÁVEL, CILINDRO DE AÇO LISO, POTÊNCIA DE TRAÇÃO DE 65 CV, PESO 4,7 T, IMPACTO DINÂMICO 18,3 T, LARGURA DE TRABALHO 1,67 M - CHP DIURNO. AF_02/2016</v>
          </cell>
          <cell r="I263" t="str">
            <v>CHP</v>
          </cell>
          <cell r="J263" t="str">
            <v>ATRIBUÍDO SÃO PAULO</v>
          </cell>
          <cell r="K263" t="str">
            <v>13,80</v>
          </cell>
          <cell r="L263" t="str">
            <v>CAIXA REFERENCIAL</v>
          </cell>
        </row>
        <row r="264">
          <cell r="A264">
            <v>5867</v>
          </cell>
          <cell r="B264" t="str">
            <v>CUSTOS HORÁRIOS DE MÁQUINAS E EQUIPAMENTOS</v>
          </cell>
          <cell r="C264" t="str">
            <v>CHOR</v>
          </cell>
          <cell r="D264" t="str">
            <v>CUSTO HORÁRIO PRODUTIVO DIURNO</v>
          </cell>
          <cell r="E264" t="str">
            <v>0325</v>
          </cell>
          <cell r="F264" t="str">
            <v/>
          </cell>
          <cell r="G264" t="str">
            <v/>
          </cell>
          <cell r="H264" t="str">
            <v>ROLO COMPACTADOR VIBRATÓRIO TANDEM AÇO LISO, POTÊNCIA 58 HP, PESO SEM/COM LASTRO 6,5 / 9,4 T, LARGURA DE TRABALHO 1,2 M - CHP DIURNO. AF_06/2014</v>
          </cell>
          <cell r="I264" t="str">
            <v>CHP</v>
          </cell>
          <cell r="J264" t="str">
            <v>ATRIBUÍDO SÃO PAULO</v>
          </cell>
          <cell r="K264" t="str">
            <v>103,98</v>
          </cell>
          <cell r="L264" t="str">
            <v>CAIXA REFERENCIAL</v>
          </cell>
        </row>
        <row r="265">
          <cell r="A265">
            <v>5875</v>
          </cell>
          <cell r="B265" t="str">
            <v>CUSTOS HORÁRIOS DE MÁQUINAS E EQUIPAMENTOS</v>
          </cell>
          <cell r="C265" t="str">
            <v>CHOR</v>
          </cell>
          <cell r="D265" t="str">
            <v>CUSTO HORÁRIO PRODUTIVO DIURNO</v>
          </cell>
          <cell r="E265" t="str">
            <v>0325</v>
          </cell>
          <cell r="F265" t="str">
            <v/>
          </cell>
          <cell r="G265" t="str">
            <v/>
          </cell>
          <cell r="H265" t="str">
            <v>RETROESCAVADEIRA SOBRE RODAS COM CARREGADEIRA, TRAÇÃO 4X4, POTÊNCIA LÍQ. 72 HP, CAÇAMBA CARREG. CAP. MÍN. 0,79 M3, CAÇAMBA RETRO CAP. 0,18 M3, PESO OPERACIONAL MÍN. 7.140 KG, PROFUNDIDADE ESCAVAÇÃO MÁX. 4,50 M - CHP DIURNO. AF_06/2014</v>
          </cell>
          <cell r="I265" t="str">
            <v>CHP</v>
          </cell>
          <cell r="J265" t="str">
            <v>COLETADO</v>
          </cell>
          <cell r="K265" t="str">
            <v>91,49</v>
          </cell>
          <cell r="L265" t="str">
            <v>CAIXA REFERENCIAL</v>
          </cell>
        </row>
        <row r="266">
          <cell r="A266">
            <v>5879</v>
          </cell>
          <cell r="B266" t="str">
            <v>CUSTOS HORÁRIOS DE MÁQUINAS E EQUIPAMENTOS</v>
          </cell>
          <cell r="C266" t="str">
            <v>CHOR</v>
          </cell>
          <cell r="D266" t="str">
            <v>CUSTO HORÁRIO PRODUTIVO DIURNO</v>
          </cell>
          <cell r="E266" t="str">
            <v>0325</v>
          </cell>
          <cell r="F266" t="str">
            <v/>
          </cell>
          <cell r="G266" t="str">
            <v/>
          </cell>
          <cell r="H266" t="str">
            <v>ROLO COMPACTADOR VIBRATÓRIO PÉ DE CARNEIRO, OPERADO POR CONTROLE REMOTO, POTÊNCIA 12,5 KW, PESO OPERACIONAL 1,675 T, LARGURA DE TRABALHO 0,85 M - CHP DIURNO. AF_02/2016</v>
          </cell>
          <cell r="I266" t="str">
            <v>CHP</v>
          </cell>
          <cell r="J266" t="str">
            <v>ATRIBUÍDO SÃO PAULO</v>
          </cell>
          <cell r="K266" t="str">
            <v>89,37</v>
          </cell>
          <cell r="L266" t="str">
            <v>CAIXA REFERENCIAL</v>
          </cell>
        </row>
        <row r="267">
          <cell r="A267">
            <v>5882</v>
          </cell>
          <cell r="B267" t="str">
            <v>CUSTOS HORÁRIOS DE MÁQUINAS E EQUIPAMENTOS</v>
          </cell>
          <cell r="C267" t="str">
            <v>CHOR</v>
          </cell>
          <cell r="D267" t="str">
            <v>CUSTO HORÁRIO PRODUTIVO DIURNO</v>
          </cell>
          <cell r="E267" t="str">
            <v>0325</v>
          </cell>
          <cell r="F267" t="str">
            <v/>
          </cell>
          <cell r="G267" t="str">
            <v/>
          </cell>
          <cell r="H267" t="str">
            <v>USINA DE LAMA ASFÁLTICA, PROD 30 A 50 T/H, SILO DE AGREGADO 7 M3, RESERVATÓRIOS PARA EMULSÃO E ÁGUA DE 2,3 M3 CADA, MISTURADOR TIPO PUG MILL A SER MONTADO SOBRE CAMINHÃO - CHP DIURNO. AF_10/2014</v>
          </cell>
          <cell r="I267" t="str">
            <v>CHP</v>
          </cell>
          <cell r="J267" t="str">
            <v>ATRIBUÍDO SÃO PAULO</v>
          </cell>
          <cell r="K267" t="str">
            <v>84,95</v>
          </cell>
          <cell r="L267" t="str">
            <v>CAIXA REFERENCIAL</v>
          </cell>
        </row>
        <row r="268">
          <cell r="A268">
            <v>5890</v>
          </cell>
          <cell r="B268" t="str">
            <v>CUSTOS HORÁRIOS DE MÁQUINAS E EQUIPAMENTOS</v>
          </cell>
          <cell r="C268" t="str">
            <v>CHOR</v>
          </cell>
          <cell r="D268" t="str">
            <v>CUSTO HORÁRIO PRODUTIVO DIURNO</v>
          </cell>
          <cell r="E268" t="str">
            <v>0325</v>
          </cell>
          <cell r="F268" t="str">
            <v/>
          </cell>
          <cell r="G268" t="str">
            <v/>
          </cell>
          <cell r="H268" t="str">
            <v>CAMINHÃO TOCO, PESO BRUTO TOTAL 14.300 KG, CARGA ÚTIL MÁXIMA 9590 KG, DISTÂNCIA ENTRE EIXOS 4,76 M, POTÊNCIA 185 CV (NÃO INCLUI CARROCERIA) - CHP DIURNO. AF_06/2014</v>
          </cell>
          <cell r="I268" t="str">
            <v>CHP</v>
          </cell>
          <cell r="J268" t="str">
            <v>ATRIBUÍDO SÃO PAULO</v>
          </cell>
          <cell r="K268" t="str">
            <v>132,19</v>
          </cell>
          <cell r="L268" t="str">
            <v>CAIXA REFERENCIAL</v>
          </cell>
        </row>
        <row r="269">
          <cell r="A269">
            <v>5894</v>
          </cell>
          <cell r="B269" t="str">
            <v>CUSTOS HORÁRIOS DE MÁQUINAS E EQUIPAMENTOS</v>
          </cell>
          <cell r="C269" t="str">
            <v>CHOR</v>
          </cell>
          <cell r="D269" t="str">
            <v>CUSTO HORÁRIO PRODUTIVO DIURNO</v>
          </cell>
          <cell r="E269" t="str">
            <v>0325</v>
          </cell>
          <cell r="F269" t="str">
            <v/>
          </cell>
          <cell r="G269" t="str">
            <v/>
          </cell>
          <cell r="H269" t="str">
            <v>CAMINHÃO TOCO, PESO BRUTO TOTAL 16.000 KG, CARGA ÚTIL MÁXIMA DE 10.685 KG, DISTÂNCIA ENTRE EIXOS 4,80 M, POTÊNCIA 189 CV EXCLUSIVE CARROCERIA - CHP DIURNO. AF_06/2014</v>
          </cell>
          <cell r="I269" t="str">
            <v>CHP</v>
          </cell>
          <cell r="J269" t="str">
            <v>ATRIBUÍDO SÃO PAULO</v>
          </cell>
          <cell r="K269" t="str">
            <v>128,67</v>
          </cell>
          <cell r="L269" t="str">
            <v>CAIXA REFERENCIAL</v>
          </cell>
        </row>
        <row r="270">
          <cell r="A270">
            <v>5901</v>
          </cell>
          <cell r="B270" t="str">
            <v>CUSTOS HORÁRIOS DE MÁQUINAS E EQUIPAMENTOS</v>
          </cell>
          <cell r="C270" t="str">
            <v>CHOR</v>
          </cell>
          <cell r="D270" t="str">
            <v>CUSTO HORÁRIO PRODUTIVO DIURNO</v>
          </cell>
          <cell r="E270" t="str">
            <v>0325</v>
          </cell>
          <cell r="F270" t="str">
            <v/>
          </cell>
          <cell r="G270" t="str">
            <v/>
          </cell>
          <cell r="H270" t="str">
            <v>CAMINHÃO PIPA 10.000 L TRUCADO, PESO BRUTO TOTAL 23.000 KG, CARGA ÚTIL MÁXIMA 15.935 KG, DISTÂNCIA ENTRE EIXOS 4,8 M, POTÊNCIA 230 CV, INCLUSIVE TANQUE DE AÇO PARA TRANSPORTE DE ÁGUA - CHP DIURNO. AF_06/2014</v>
          </cell>
          <cell r="I270" t="str">
            <v>CHP</v>
          </cell>
          <cell r="J270" t="str">
            <v>ATRIBUÍDO SÃO PAULO</v>
          </cell>
          <cell r="K270" t="str">
            <v>202,94</v>
          </cell>
          <cell r="L270" t="str">
            <v>CAIXA REFERENCIAL</v>
          </cell>
        </row>
        <row r="271">
          <cell r="A271">
            <v>5909</v>
          </cell>
          <cell r="B271" t="str">
            <v>CUSTOS HORÁRIOS DE MÁQUINAS E EQUIPAMENTOS</v>
          </cell>
          <cell r="C271" t="str">
            <v>CHOR</v>
          </cell>
          <cell r="D271" t="str">
            <v>CUSTO HORÁRIO PRODUTIVO DIURNO</v>
          </cell>
          <cell r="E271" t="str">
            <v>0325</v>
          </cell>
          <cell r="F271" t="str">
            <v/>
          </cell>
          <cell r="G271" t="str">
            <v/>
          </cell>
          <cell r="H271" t="str">
            <v>ESPARGIDOR DE ASFALTO PRESSURIZADO COM TANQUE DE 2500 L, REBOCÁVEL COM MOTOR A GASOLINA POTÊNCIA 3,4 HP - CHP DIURNO. AF_07/2014</v>
          </cell>
          <cell r="I271" t="str">
            <v>CHP</v>
          </cell>
          <cell r="J271" t="str">
            <v>ATRIBUÍDO SÃO PAULO</v>
          </cell>
          <cell r="K271" t="str">
            <v>24,07</v>
          </cell>
          <cell r="L271" t="str">
            <v>CAIXA REFERENCIAL</v>
          </cell>
        </row>
        <row r="272">
          <cell r="A272">
            <v>5921</v>
          </cell>
          <cell r="B272" t="str">
            <v>CUSTOS HORÁRIOS DE MÁQUINAS E EQUIPAMENTOS</v>
          </cell>
          <cell r="C272" t="str">
            <v>CHOR</v>
          </cell>
          <cell r="D272" t="str">
            <v>CUSTO HORÁRIO PRODUTIVO DIURNO</v>
          </cell>
          <cell r="E272" t="str">
            <v>0325</v>
          </cell>
          <cell r="F272" t="str">
            <v/>
          </cell>
          <cell r="G272" t="str">
            <v/>
          </cell>
          <cell r="H272" t="str">
            <v>GRADE DE DISCO REBOCÁVEL COM 20 DISCOS 24" X 6 MM COM PNEUS PARA TRANSPORTE - CHP DIURNO. AF_06/2014</v>
          </cell>
          <cell r="I272" t="str">
            <v>CHP</v>
          </cell>
          <cell r="J272" t="str">
            <v>ATRIBUÍDO SÃO PAULO</v>
          </cell>
          <cell r="K272" t="str">
            <v>3,19</v>
          </cell>
          <cell r="L272" t="str">
            <v>CAIXA REFERENCIAL</v>
          </cell>
        </row>
        <row r="273">
          <cell r="A273">
            <v>5928</v>
          </cell>
          <cell r="B273" t="str">
            <v>CUSTOS HORÁRIOS DE MÁQUINAS E EQUIPAMENTOS</v>
          </cell>
          <cell r="C273" t="str">
            <v>CHOR</v>
          </cell>
          <cell r="D273" t="str">
            <v>CUSTO HORÁRIO PRODUTIVO DIURNO</v>
          </cell>
          <cell r="E273" t="str">
            <v>0325</v>
          </cell>
          <cell r="F273" t="str">
            <v/>
          </cell>
          <cell r="G273" t="str">
            <v/>
          </cell>
          <cell r="H273" t="str">
            <v>GUINDAUTO HIDRÁULICO, CAPACIDADE MÁXIMA DE CARGA 6200 KG, MOMENTO MÁXIMO DE CARGA 11,7 TM, ALCANCE MÁXIMO HORIZONTAL 9,70 M, INCLUSIVE CAMINHÃO TOCO PBT 16.000 KG, POTÊNCIA DE 189 CV - CHP DIURNO. AF_06/2014</v>
          </cell>
          <cell r="I273" t="str">
            <v>CHP</v>
          </cell>
          <cell r="J273" t="str">
            <v>ATRIBUÍDO SÃO PAULO</v>
          </cell>
          <cell r="K273" t="str">
            <v>168,70</v>
          </cell>
          <cell r="L273" t="str">
            <v>CAIXA REFERENCIAL</v>
          </cell>
        </row>
        <row r="274">
          <cell r="A274">
            <v>5932</v>
          </cell>
          <cell r="B274" t="str">
            <v>CUSTOS HORÁRIOS DE MÁQUINAS E EQUIPAMENTOS</v>
          </cell>
          <cell r="C274" t="str">
            <v>CHOR</v>
          </cell>
          <cell r="D274" t="str">
            <v>CUSTO HORÁRIO PRODUTIVO DIURNO</v>
          </cell>
          <cell r="E274" t="str">
            <v>0325</v>
          </cell>
          <cell r="F274" t="str">
            <v/>
          </cell>
          <cell r="G274" t="str">
            <v/>
          </cell>
          <cell r="H274" t="str">
            <v>MOTONIVELADORA POTÊNCIA BÁSICA LÍQUIDA (PRIMEIRA MARCHA) 125 HP, PESO BRUTO 13032 KG, LARGURA DA LÂMINA DE 3,7 M - CHP DIURNO. AF_06/2014</v>
          </cell>
          <cell r="I274" t="str">
            <v>CHP</v>
          </cell>
          <cell r="J274" t="str">
            <v>COEFICIENTE DE REPRESENTATIVIDADE</v>
          </cell>
          <cell r="K274" t="str">
            <v>155,91</v>
          </cell>
          <cell r="L274" t="str">
            <v>CAIXA REFERENCIAL</v>
          </cell>
        </row>
        <row r="275">
          <cell r="A275">
            <v>5940</v>
          </cell>
          <cell r="B275" t="str">
            <v>CUSTOS HORÁRIOS DE MÁQUINAS E EQUIPAMENTOS</v>
          </cell>
          <cell r="C275" t="str">
            <v>CHOR</v>
          </cell>
          <cell r="D275" t="str">
            <v>CUSTO HORÁRIO PRODUTIVO DIURNO</v>
          </cell>
          <cell r="E275" t="str">
            <v>0325</v>
          </cell>
          <cell r="F275" t="str">
            <v/>
          </cell>
          <cell r="G275" t="str">
            <v/>
          </cell>
          <cell r="H275" t="str">
            <v>PÁ CARREGADEIRA SOBRE RODAS, POTÊNCIA LÍQUIDA 128 HP, CAPACIDADE DA CAÇAMBA 1,7 A 2,8 M3, PESO OPERACIONAL 11632 KG - CHP DIURNO. AF_06/2014</v>
          </cell>
          <cell r="I275" t="str">
            <v>CHP</v>
          </cell>
          <cell r="J275" t="str">
            <v>COEFICIENTE DE REPRESENTATIVIDADE</v>
          </cell>
          <cell r="K275" t="str">
            <v>123,64</v>
          </cell>
          <cell r="L275" t="str">
            <v>CAIXA REFERENCIAL</v>
          </cell>
        </row>
        <row r="276">
          <cell r="A276">
            <v>5944</v>
          </cell>
          <cell r="B276" t="str">
            <v>CUSTOS HORÁRIOS DE MÁQUINAS E EQUIPAMENTOS</v>
          </cell>
          <cell r="C276" t="str">
            <v>CHOR</v>
          </cell>
          <cell r="D276" t="str">
            <v>CUSTO HORÁRIO PRODUTIVO DIURNO</v>
          </cell>
          <cell r="E276" t="str">
            <v>0325</v>
          </cell>
          <cell r="F276" t="str">
            <v/>
          </cell>
          <cell r="G276" t="str">
            <v/>
          </cell>
          <cell r="H276" t="str">
            <v>PÁ CARREGADEIRA SOBRE RODAS, POTÊNCIA 197 HP, CAPACIDADE DA CAÇAMBA 2,5 A 3,5 M3, PESO OPERACIONAL 18338 KG - CHP DIURNO. AF_06/2014</v>
          </cell>
          <cell r="I276" t="str">
            <v>CHP</v>
          </cell>
          <cell r="J276" t="str">
            <v>COEFICIENTE DE REPRESENTATIVIDADE</v>
          </cell>
          <cell r="K276" t="str">
            <v>135,37</v>
          </cell>
          <cell r="L276" t="str">
            <v>CAIXA REFERENCIAL</v>
          </cell>
        </row>
        <row r="277">
          <cell r="A277">
            <v>5953</v>
          </cell>
          <cell r="B277" t="str">
            <v>CUSTOS HORÁRIOS DE MÁQUINAS E EQUIPAMENTOS</v>
          </cell>
          <cell r="C277" t="str">
            <v>CHOR</v>
          </cell>
          <cell r="D277" t="str">
            <v>CUSTO HORÁRIO PRODUTIVO DIURNO</v>
          </cell>
          <cell r="E277" t="str">
            <v>0325</v>
          </cell>
          <cell r="F277" t="str">
            <v/>
          </cell>
          <cell r="G277" t="str">
            <v/>
          </cell>
          <cell r="H277" t="str">
            <v>COMPRESSOR DE AR REBOCÁVEL, VAZÃO 189 PCM, PRESSÃO EFETIVA DE TRABALHO 102 PSI, MOTOR DIESEL, POTÊNCIA 63 CV - CHP DIURNO. AF_06/2015</v>
          </cell>
          <cell r="I277" t="str">
            <v>CHP</v>
          </cell>
          <cell r="J277" t="str">
            <v>ATRIBUÍDO SÃO PAULO</v>
          </cell>
          <cell r="K277" t="str">
            <v>40,56</v>
          </cell>
          <cell r="L277" t="str">
            <v>CAIXA REFERENCIAL</v>
          </cell>
        </row>
        <row r="278">
          <cell r="A278">
            <v>6259</v>
          </cell>
          <cell r="B278" t="str">
            <v>CUSTOS HORÁRIOS DE MÁQUINAS E EQUIPAMENTOS</v>
          </cell>
          <cell r="C278" t="str">
            <v>CHOR</v>
          </cell>
          <cell r="D278" t="str">
            <v>CUSTO HORÁRIO PRODUTIVO DIURNO</v>
          </cell>
          <cell r="E278" t="str">
            <v>0325</v>
          </cell>
          <cell r="F278" t="str">
            <v/>
          </cell>
          <cell r="G278" t="str">
            <v/>
          </cell>
          <cell r="H278" t="str">
            <v>CAMINHÃO PIPA 6.000 L, PESO BRUTO TOTAL 13.000 KG, DISTÂNCIA ENTRE EIXOS 4,80 M, POTÊNCIA 189 CV INCLUSIVE TANQUE DE AÇO PARA TRANSPORTE DE ÁGUA, CAPACIDADE 6 M3 - CHP DIURNO. AF_06/2014</v>
          </cell>
          <cell r="I278" t="str">
            <v>CHP</v>
          </cell>
          <cell r="J278" t="str">
            <v>ATRIBUÍDO SÃO PAULO</v>
          </cell>
          <cell r="K278" t="str">
            <v>167,85</v>
          </cell>
          <cell r="L278" t="str">
            <v>CAIXA REFERENCIAL</v>
          </cell>
        </row>
        <row r="279">
          <cell r="A279">
            <v>6879</v>
          </cell>
          <cell r="B279" t="str">
            <v>CUSTOS HORÁRIOS DE MÁQUINAS E EQUIPAMENTOS</v>
          </cell>
          <cell r="C279" t="str">
            <v>CHOR</v>
          </cell>
          <cell r="D279" t="str">
            <v>CUSTO HORÁRIO PRODUTIVO DIURNO</v>
          </cell>
          <cell r="E279" t="str">
            <v>0325</v>
          </cell>
          <cell r="F279" t="str">
            <v/>
          </cell>
          <cell r="G279" t="str">
            <v/>
          </cell>
          <cell r="H279" t="str">
            <v>ROLO COMPACTADOR DE PNEUS ESTÁTICO, PRESSÃO VARIÁVEL, POTÊNCIA 111 HP, PESO SEM/COM LASTRO 9,5 / 26 T, LARGURA DE TRABALHO 1,90 M - CHP DIURNO. AF_07/2014</v>
          </cell>
          <cell r="I279" t="str">
            <v>CHP</v>
          </cell>
          <cell r="J279" t="str">
            <v>ATRIBUÍDO SÃO PAULO</v>
          </cell>
          <cell r="K279" t="str">
            <v>135,71</v>
          </cell>
          <cell r="L279" t="str">
            <v>CAIXA REFERENCIAL</v>
          </cell>
        </row>
        <row r="280">
          <cell r="A280">
            <v>7030</v>
          </cell>
          <cell r="B280" t="str">
            <v>CUSTOS HORÁRIOS DE MÁQUINAS E EQUIPAMENTOS</v>
          </cell>
          <cell r="C280" t="str">
            <v>CHOR</v>
          </cell>
          <cell r="D280" t="str">
            <v>CUSTO HORÁRIO PRODUTIVO DIURNO</v>
          </cell>
          <cell r="E280" t="str">
            <v>0325</v>
          </cell>
          <cell r="F280" t="str">
            <v/>
          </cell>
          <cell r="G280" t="str">
            <v/>
          </cell>
          <cell r="H280" t="str">
            <v>TANQUE DE ASFALTO ESTACIONÁRIO COM SERPENTINA, CAPACIDADE 30.000 L - CHP DIURNO. AF_06/2014</v>
          </cell>
          <cell r="I280" t="str">
            <v>CHP</v>
          </cell>
          <cell r="J280" t="str">
            <v>ATRIBUÍDO SÃO PAULO</v>
          </cell>
          <cell r="K280" t="str">
            <v>163,37</v>
          </cell>
          <cell r="L280" t="str">
            <v>CAIXA REFERENCIAL</v>
          </cell>
        </row>
        <row r="281">
          <cell r="A281">
            <v>7042</v>
          </cell>
          <cell r="B281" t="str">
            <v>CUSTOS HORÁRIOS DE MÁQUINAS E EQUIPAMENTOS</v>
          </cell>
          <cell r="C281" t="str">
            <v>CHOR</v>
          </cell>
          <cell r="D281" t="str">
            <v>CUSTO HORÁRIO PRODUTIVO DIURNO</v>
          </cell>
          <cell r="E281" t="str">
            <v>0325</v>
          </cell>
          <cell r="F281" t="str">
            <v/>
          </cell>
          <cell r="G281" t="str">
            <v/>
          </cell>
          <cell r="H281" t="str">
            <v>MOTOBOMBA TRASH (PARA ÁGUA SUJA) AUTO ESCORVANTE, MOTOR GASOLINA DE 6,41 HP, DIÂMETROS DE SUCÇÃO X RECALQUE: 3" X 3", HM/Q = 10 MCA / 60 M3/H A 23 MCA / 0 M3/H - CHP DIURNO. AF_10/2014</v>
          </cell>
          <cell r="I281" t="str">
            <v>CHP</v>
          </cell>
          <cell r="J281" t="str">
            <v>COEFICIENTE DE REPRESENTATIVIDADE</v>
          </cell>
          <cell r="K281" t="str">
            <v>9,84</v>
          </cell>
          <cell r="L281" t="str">
            <v>CAIXA REFERENCIAL</v>
          </cell>
        </row>
        <row r="282">
          <cell r="A282">
            <v>7049</v>
          </cell>
          <cell r="B282" t="str">
            <v>CUSTOS HORÁRIOS DE MÁQUINAS E EQUIPAMENTOS</v>
          </cell>
          <cell r="C282" t="str">
            <v>CHOR</v>
          </cell>
          <cell r="D282" t="str">
            <v>CUSTO HORÁRIO PRODUTIVO DIURNO</v>
          </cell>
          <cell r="E282" t="str">
            <v>0325</v>
          </cell>
          <cell r="F282" t="str">
            <v/>
          </cell>
          <cell r="G282" t="str">
            <v/>
          </cell>
          <cell r="H282" t="str">
            <v>ROLO COMPACTADOR PE DE CARNEIRO VIBRATORIO, POTENCIA 125 HP, PESO OPERACIONAL SEM/COM LASTRO 11,95 / 13,30 T, IMPACTO DINAMICO 38,5 / 22,5 T, LARGURA DE TRABALHO 2,15 M - CHP DIURNO. AF_06/2014</v>
          </cell>
          <cell r="I282" t="str">
            <v>CHP</v>
          </cell>
          <cell r="J282" t="str">
            <v>ATRIBUÍDO SÃO PAULO</v>
          </cell>
          <cell r="K282" t="str">
            <v>145,30</v>
          </cell>
          <cell r="L282" t="str">
            <v>CAIXA REFERENCIAL</v>
          </cell>
        </row>
        <row r="283">
          <cell r="A283">
            <v>67826</v>
          </cell>
          <cell r="B283" t="str">
            <v>CUSTOS HORÁRIOS DE MÁQUINAS E EQUIPAMENTOS</v>
          </cell>
          <cell r="C283" t="str">
            <v>CHOR</v>
          </cell>
          <cell r="D283" t="str">
            <v>CUSTO HORÁRIO PRODUTIVO DIURNO</v>
          </cell>
          <cell r="E283" t="str">
            <v>0325</v>
          </cell>
          <cell r="F283" t="str">
            <v/>
          </cell>
          <cell r="G283" t="str">
            <v/>
          </cell>
          <cell r="H283" t="str">
            <v>CAMINHÃO BASCULANTE 6 M3 TOCO, PESO BRUTO TOTAL 16.000 KG, CARGA ÚTIL MÁXIMA 11.130 KG, DISTÂNCIA ENTRE EIXOS 5,36 M, POTÊNCIA 185 CV, INCLUSIVE CAÇAMBA METÁLICA - CHP DIURNO. AF_06/2014</v>
          </cell>
          <cell r="I283" t="str">
            <v>CHP</v>
          </cell>
          <cell r="J283" t="str">
            <v>ATRIBUÍDO SÃO PAULO</v>
          </cell>
          <cell r="K283" t="str">
            <v>121,62</v>
          </cell>
          <cell r="L283" t="str">
            <v>CAIXA REFERENCIAL</v>
          </cell>
        </row>
        <row r="284">
          <cell r="A284">
            <v>73417</v>
          </cell>
          <cell r="B284" t="str">
            <v>CUSTOS HORÁRIOS DE MÁQUINAS E EQUIPAMENTOS</v>
          </cell>
          <cell r="C284" t="str">
            <v>CHOR</v>
          </cell>
          <cell r="D284" t="str">
            <v>CUSTO HORÁRIO PRODUTIVO DIURNO</v>
          </cell>
          <cell r="E284" t="str">
            <v>0325</v>
          </cell>
          <cell r="F284" t="str">
            <v/>
          </cell>
          <cell r="G284" t="str">
            <v/>
          </cell>
          <cell r="H284" t="str">
            <v>GRUPO GERADOR ESTACIONÁRIO, MOTOR DIESEL POTÊNCIA 170 KVA - CHP DIURNO. AF_02/2016</v>
          </cell>
          <cell r="I284" t="str">
            <v>CHP</v>
          </cell>
          <cell r="J284" t="str">
            <v>ATRIBUÍDO SÃO PAULO</v>
          </cell>
          <cell r="K284" t="str">
            <v>133,71</v>
          </cell>
          <cell r="L284" t="str">
            <v>CAIXA REFERENCIAL</v>
          </cell>
        </row>
        <row r="285">
          <cell r="A285">
            <v>73436</v>
          </cell>
          <cell r="B285" t="str">
            <v>CUSTOS HORÁRIOS DE MÁQUINAS E EQUIPAMENTOS</v>
          </cell>
          <cell r="C285" t="str">
            <v>CHOR</v>
          </cell>
          <cell r="D285" t="str">
            <v>CUSTO HORÁRIO PRODUTIVO DIURNO</v>
          </cell>
          <cell r="E285" t="str">
            <v>0325</v>
          </cell>
          <cell r="F285" t="str">
            <v/>
          </cell>
          <cell r="G285" t="str">
            <v/>
          </cell>
          <cell r="H285" t="str">
            <v>ROLO COMPACTADOR VIBRATÓRIO PÉ DE CARNEIRO PARA SOLOS, POTÊNCIA 80 HP, PESO OPERACIONAL SEM/COM LASTRO 7,4 / 8,8 T, LARGURA DE TRABALHO 1,68 M - CHP DIURNO. AF_02/2016</v>
          </cell>
          <cell r="I285" t="str">
            <v>CHP</v>
          </cell>
          <cell r="J285" t="str">
            <v>ATRIBUÍDO SÃO PAULO</v>
          </cell>
          <cell r="K285" t="str">
            <v>143,26</v>
          </cell>
          <cell r="L285" t="str">
            <v>CAIXA REFERENCIAL</v>
          </cell>
        </row>
        <row r="286">
          <cell r="A286">
            <v>73467</v>
          </cell>
          <cell r="B286" t="str">
            <v>CUSTOS HORÁRIOS DE MÁQUINAS E EQUIPAMENTOS</v>
          </cell>
          <cell r="C286" t="str">
            <v>CHOR</v>
          </cell>
          <cell r="D286" t="str">
            <v>CUSTO HORÁRIO PRODUTIVO DIURNO</v>
          </cell>
          <cell r="E286" t="str">
            <v>0325</v>
          </cell>
          <cell r="F286" t="str">
            <v/>
          </cell>
          <cell r="G286" t="str">
            <v/>
          </cell>
          <cell r="H286" t="str">
            <v>CAMINHÃO TOCO, PBT 14.300 KG, CARGA ÚTIL MÁX. 9.710 KG, DIST. ENTRE EIXOS 3,56 M, POTÊNCIA 185 CV, INCLUSIVE CARROCERIA FIXA ABERTA DE MADEIRA P/ TRANSPORTE GERAL DE CARGA SECA, DIMEN. APROX. 2,50 X 6,50 X 0,50 M - CHP DIURNO. AF_06/2014</v>
          </cell>
          <cell r="I286" t="str">
            <v>CHP</v>
          </cell>
          <cell r="J286" t="str">
            <v>ATRIBUÍDO SÃO PAULO</v>
          </cell>
          <cell r="K286" t="str">
            <v>111,99</v>
          </cell>
          <cell r="L286" t="str">
            <v>CAIXA REFERENCIAL</v>
          </cell>
        </row>
        <row r="287">
          <cell r="A287">
            <v>73536</v>
          </cell>
          <cell r="B287" t="str">
            <v>CUSTOS HORÁRIOS DE MÁQUINAS E EQUIPAMENTOS</v>
          </cell>
          <cell r="C287" t="str">
            <v>CHOR</v>
          </cell>
          <cell r="D287" t="str">
            <v>CUSTO HORÁRIO PRODUTIVO DIURNO</v>
          </cell>
          <cell r="E287" t="str">
            <v>0325</v>
          </cell>
          <cell r="F287" t="str">
            <v/>
          </cell>
          <cell r="G287" t="str">
            <v/>
          </cell>
          <cell r="H287" t="str">
            <v>MOTOBOMBA CENTRÍFUGA, MOTOR A GASOLINA, POTÊNCIA 5,42 HP, BOCAIS 1 1/2" X 1", DIÂMETRO ROTOR 143 MM HM/Q = 6 MCA / 16,8 M3/H A 38 MCA / 6,6 M3/H - CHP DIURNO. AF_06/2014</v>
          </cell>
          <cell r="I287" t="str">
            <v>CHP</v>
          </cell>
          <cell r="J287" t="str">
            <v>COEFICIENTE DE REPRESENTATIVIDADE</v>
          </cell>
          <cell r="K287" t="str">
            <v>8,35</v>
          </cell>
          <cell r="L287" t="str">
            <v>CAIXA REFERENCIAL</v>
          </cell>
        </row>
        <row r="288">
          <cell r="A288">
            <v>83362</v>
          </cell>
          <cell r="B288" t="str">
            <v>CUSTOS HORÁRIOS DE MÁQUINAS E EQUIPAMENTOS</v>
          </cell>
          <cell r="C288" t="str">
            <v>CHOR</v>
          </cell>
          <cell r="D288" t="str">
            <v>CUSTO HORÁRIO PRODUTIVO DIURNO</v>
          </cell>
          <cell r="E288" t="str">
            <v>0325</v>
          </cell>
          <cell r="F288" t="str">
            <v/>
          </cell>
          <cell r="G288" t="str">
            <v/>
          </cell>
          <cell r="H288" t="str">
            <v>ESPARGIDOR DE ASFALTO PRESSURIZADO, TANQUE 6 M3 COM ISOLAÇÃO TÉRMICA, AQUECIDO COM 2 MAÇARICOS, COM BARRA ESPARGIDORA 3,60 M, MONTADO SOBRE CAMINHÃO  TOCO, PBT 14.300 KG, POTÊNCIA 185 CV - CHP DIURNO. AF_08/2015</v>
          </cell>
          <cell r="I288" t="str">
            <v>CHP</v>
          </cell>
          <cell r="J288" t="str">
            <v>ATRIBUÍDO SÃO PAULO</v>
          </cell>
          <cell r="K288" t="str">
            <v>203,75</v>
          </cell>
          <cell r="L288" t="str">
            <v>CAIXA REFERENCIAL</v>
          </cell>
        </row>
        <row r="289">
          <cell r="A289">
            <v>83765</v>
          </cell>
          <cell r="B289" t="str">
            <v>CUSTOS HORÁRIOS DE MÁQUINAS E EQUIPAMENTOS</v>
          </cell>
          <cell r="C289" t="str">
            <v>CHOR</v>
          </cell>
          <cell r="D289" t="str">
            <v>CUSTO HORÁRIO PRODUTIVO DIURNO</v>
          </cell>
          <cell r="E289" t="str">
            <v>0325</v>
          </cell>
          <cell r="F289" t="str">
            <v/>
          </cell>
          <cell r="G289" t="str">
            <v/>
          </cell>
          <cell r="H289" t="str">
            <v>GRUPO DE SOLDAGEM COM GERADOR A DIESEL 60 CV PARA SOLDA ELÉTRICA, SOBRE 04 RODAS, COM MOTOR 4 CILINDROS 600 A - CHP DIURNO. AF_02/2016</v>
          </cell>
          <cell r="I289" t="str">
            <v>CHP</v>
          </cell>
          <cell r="J289" t="str">
            <v>ATRIBUÍDO SÃO PAULO</v>
          </cell>
          <cell r="K289" t="str">
            <v>72,49</v>
          </cell>
          <cell r="L289" t="str">
            <v>CAIXA REFERENCIAL</v>
          </cell>
        </row>
        <row r="290">
          <cell r="A290">
            <v>87445</v>
          </cell>
          <cell r="B290" t="str">
            <v>CUSTOS HORÁRIOS DE MÁQUINAS E EQUIPAMENTOS</v>
          </cell>
          <cell r="C290" t="str">
            <v>CHOR</v>
          </cell>
          <cell r="D290" t="str">
            <v>CUSTO HORÁRIO PRODUTIVO DIURNO</v>
          </cell>
          <cell r="E290" t="str">
            <v>0325</v>
          </cell>
          <cell r="F290" t="str">
            <v/>
          </cell>
          <cell r="G290" t="str">
            <v/>
          </cell>
          <cell r="H290" t="str">
            <v>BETONEIRA CAPACIDADE NOMINAL 400 L, CAPACIDADE DE MISTURA 310 L, MOTOR A DIESEL POTÊNCIA 5,0 HP, SEM CARREGADOR - CHP DIURNO. AF_06/2014</v>
          </cell>
          <cell r="I290" t="str">
            <v>CHP</v>
          </cell>
          <cell r="J290" t="str">
            <v>COEFICIENTE DE REPRESENTATIVIDADE</v>
          </cell>
          <cell r="K290" t="str">
            <v>3,72</v>
          </cell>
          <cell r="L290" t="str">
            <v>CAIXA REFERENCIAL</v>
          </cell>
        </row>
        <row r="291">
          <cell r="A291">
            <v>88386</v>
          </cell>
          <cell r="B291" t="str">
            <v>CUSTOS HORÁRIOS DE MÁQUINAS E EQUIPAMENTOS</v>
          </cell>
          <cell r="C291" t="str">
            <v>CHOR</v>
          </cell>
          <cell r="D291" t="str">
            <v>CUSTO HORÁRIO PRODUTIVO DIURNO</v>
          </cell>
          <cell r="E291" t="str">
            <v>0325</v>
          </cell>
          <cell r="F291" t="str">
            <v/>
          </cell>
          <cell r="G291" t="str">
            <v/>
          </cell>
          <cell r="H291" t="str">
            <v>MISTURADOR DE ARGAMASSA, EIXO HORIZONTAL, CAPACIDADE DE MISTURA 300 KG, MOTOR ELÉTRICO POTÊNCIA 5 CV - CHP DIURNO. AF_06/2014</v>
          </cell>
          <cell r="I291" t="str">
            <v>CHP</v>
          </cell>
          <cell r="J291" t="str">
            <v>COEFICIENTE DE REPRESENTATIVIDADE</v>
          </cell>
          <cell r="K291" t="str">
            <v>4,23</v>
          </cell>
          <cell r="L291" t="str">
            <v>CAIXA REFERENCIAL</v>
          </cell>
        </row>
        <row r="292">
          <cell r="A292">
            <v>88393</v>
          </cell>
          <cell r="B292" t="str">
            <v>CUSTOS HORÁRIOS DE MÁQUINAS E EQUIPAMENTOS</v>
          </cell>
          <cell r="C292" t="str">
            <v>CHOR</v>
          </cell>
          <cell r="D292" t="str">
            <v>CUSTO HORÁRIO PRODUTIVO DIURNO</v>
          </cell>
          <cell r="E292" t="str">
            <v>0325</v>
          </cell>
          <cell r="F292" t="str">
            <v/>
          </cell>
          <cell r="G292" t="str">
            <v/>
          </cell>
          <cell r="H292" t="str">
            <v>MISTURADOR DE ARGAMASSA, EIXO HORIZONTAL, CAPACIDADE DE MISTURA 600 KG, MOTOR ELÉTRICO POTÊNCIA 7,5 CV - CHP DIURNO. AF_06/2014</v>
          </cell>
          <cell r="I292" t="str">
            <v>CHP</v>
          </cell>
          <cell r="J292" t="str">
            <v>COEFICIENTE DE REPRESENTATIVIDADE</v>
          </cell>
          <cell r="K292" t="str">
            <v>5,85</v>
          </cell>
          <cell r="L292" t="str">
            <v>CAIXA REFERENCIAL</v>
          </cell>
        </row>
        <row r="293">
          <cell r="A293">
            <v>88399</v>
          </cell>
          <cell r="B293" t="str">
            <v>CUSTOS HORÁRIOS DE MÁQUINAS E EQUIPAMENTOS</v>
          </cell>
          <cell r="C293" t="str">
            <v>CHOR</v>
          </cell>
          <cell r="D293" t="str">
            <v>CUSTO HORÁRIO PRODUTIVO DIURNO</v>
          </cell>
          <cell r="E293" t="str">
            <v>0325</v>
          </cell>
          <cell r="F293" t="str">
            <v/>
          </cell>
          <cell r="G293" t="str">
            <v/>
          </cell>
          <cell r="H293" t="str">
            <v>MISTURADOR DE ARGAMASSA, EIXO HORIZONTAL, CAPACIDADE DE MISTURA 160 KG, MOTOR ELÉTRICO POTÊNCIA 3 CV - CHP DIURNO. AF_06/2014</v>
          </cell>
          <cell r="I293" t="str">
            <v>CHP</v>
          </cell>
          <cell r="J293" t="str">
            <v>COEFICIENTE DE REPRESENTATIVIDADE</v>
          </cell>
          <cell r="K293" t="str">
            <v>3,08</v>
          </cell>
          <cell r="L293" t="str">
            <v>CAIXA REFERENCIAL</v>
          </cell>
        </row>
        <row r="294">
          <cell r="A294">
            <v>88418</v>
          </cell>
          <cell r="B294" t="str">
            <v>CUSTOS HORÁRIOS DE MÁQUINAS E EQUIPAMENTOS</v>
          </cell>
          <cell r="C294" t="str">
            <v>CHOR</v>
          </cell>
          <cell r="D294" t="str">
            <v>CUSTO HORÁRIO PRODUTIVO DIURNO</v>
          </cell>
          <cell r="E294" t="str">
            <v>0325</v>
          </cell>
          <cell r="F294" t="str">
            <v/>
          </cell>
          <cell r="G294" t="str">
            <v/>
          </cell>
          <cell r="H294" t="str">
            <v>PROJETOR DE ARGAMASSA, CAPACIDADE DE PROJEÇÃO 1,5 M3/H, ALCANCE DE 30 ATÉ 60 M, MOTOR ELÉTRICO POTÊNCIA 7,5 HP - CHP DIURNO. AF_06/2014</v>
          </cell>
          <cell r="I294" t="str">
            <v>CHP</v>
          </cell>
          <cell r="J294" t="str">
            <v>COEFICIENTE DE REPRESENTATIVIDADE</v>
          </cell>
          <cell r="K294" t="str">
            <v>13,14</v>
          </cell>
          <cell r="L294" t="str">
            <v>CAIXA REFERENCIAL</v>
          </cell>
        </row>
        <row r="295">
          <cell r="A295">
            <v>88433</v>
          </cell>
          <cell r="B295" t="str">
            <v>CUSTOS HORÁRIOS DE MÁQUINAS E EQUIPAMENTOS</v>
          </cell>
          <cell r="C295" t="str">
            <v>CHOR</v>
          </cell>
          <cell r="D295" t="str">
            <v>CUSTO HORÁRIO PRODUTIVO DIURNO</v>
          </cell>
          <cell r="E295" t="str">
            <v>0325</v>
          </cell>
          <cell r="F295" t="str">
            <v/>
          </cell>
          <cell r="G295" t="str">
            <v/>
          </cell>
          <cell r="H295" t="str">
            <v>PROJETOR DE ARGAMASSA, CAPACIDADE DE PROJEÇÃO 2 M3/H, ALCANCE ATÉ 50 M, MOTOR ELÉTRICO POTÊNCIA 7,5 HP - CHP DIURNO. AF_06/2014</v>
          </cell>
          <cell r="I295" t="str">
            <v>CHP</v>
          </cell>
          <cell r="J295" t="str">
            <v>COEFICIENTE DE REPRESENTATIVIDADE</v>
          </cell>
          <cell r="K295" t="str">
            <v>16,11</v>
          </cell>
          <cell r="L295" t="str">
            <v>CAIXA REFERENCIAL</v>
          </cell>
        </row>
        <row r="296">
          <cell r="A296">
            <v>88830</v>
          </cell>
          <cell r="B296" t="str">
            <v>CUSTOS HORÁRIOS DE MÁQUINAS E EQUIPAMENTOS</v>
          </cell>
          <cell r="C296" t="str">
            <v>CHOR</v>
          </cell>
          <cell r="D296" t="str">
            <v>CUSTO HORÁRIO PRODUTIVO DIURNO</v>
          </cell>
          <cell r="E296" t="str">
            <v>0325</v>
          </cell>
          <cell r="F296" t="str">
            <v/>
          </cell>
          <cell r="G296" t="str">
            <v/>
          </cell>
          <cell r="H296" t="str">
            <v>BETONEIRA CAPACIDADE NOMINAL DE 400 L, CAPACIDADE DE MISTURA 280 L, MOTOR ELÉTRICO TRIFÁSICO POTÊNCIA DE 2 CV, SEM CARREGADOR - CHP DIURNO. AF_10/2014</v>
          </cell>
          <cell r="I296" t="str">
            <v>CHP</v>
          </cell>
          <cell r="J296" t="str">
            <v>COEFICIENTE DE REPRESENTATIVIDADE</v>
          </cell>
          <cell r="K296" t="str">
            <v>1,57</v>
          </cell>
          <cell r="L296" t="str">
            <v>CAIXA REFERENCIAL</v>
          </cell>
        </row>
        <row r="297">
          <cell r="A297">
            <v>88843</v>
          </cell>
          <cell r="B297" t="str">
            <v>CUSTOS HORÁRIOS DE MÁQUINAS E EQUIPAMENTOS</v>
          </cell>
          <cell r="C297" t="str">
            <v>CHOR</v>
          </cell>
          <cell r="D297" t="str">
            <v>CUSTO HORÁRIO PRODUTIVO DIURNO</v>
          </cell>
          <cell r="E297" t="str">
            <v>0325</v>
          </cell>
          <cell r="F297" t="str">
            <v/>
          </cell>
          <cell r="G297" t="str">
            <v/>
          </cell>
          <cell r="H297" t="str">
            <v>TRATOR DE ESTEIRAS, POTÊNCIA 125 HP, PESO OPERACIONAL 12,9 T, COM LÂMINA 2,7 M3 - CHP DIURNO. AF_10/2014</v>
          </cell>
          <cell r="I297" t="str">
            <v>CHP</v>
          </cell>
          <cell r="J297" t="str">
            <v>COEFICIENTE DE REPRESENTATIVIDADE</v>
          </cell>
          <cell r="K297" t="str">
            <v>143,08</v>
          </cell>
          <cell r="L297" t="str">
            <v>CAIXA REFERENCIAL</v>
          </cell>
        </row>
        <row r="298">
          <cell r="A298">
            <v>88907</v>
          </cell>
          <cell r="B298" t="str">
            <v>CUSTOS HORÁRIOS DE MÁQUINAS E EQUIPAMENTOS</v>
          </cell>
          <cell r="C298" t="str">
            <v>CHOR</v>
          </cell>
          <cell r="D298" t="str">
            <v>CUSTO HORÁRIO PRODUTIVO DIURNO</v>
          </cell>
          <cell r="E298" t="str">
            <v>0325</v>
          </cell>
          <cell r="F298" t="str">
            <v/>
          </cell>
          <cell r="G298" t="str">
            <v/>
          </cell>
          <cell r="H298" t="str">
            <v>ESCAVADEIRA HIDRÁULICA SOBRE ESTEIRAS, CAÇAMBA 1,20 M3, PESO OPERACIONAL 21 T, POTÊNCIA BRUTA 155 HP - CHP DIURNO. AF_06/2014</v>
          </cell>
          <cell r="I298" t="str">
            <v>CHP</v>
          </cell>
          <cell r="J298" t="str">
            <v>COEFICIENTE DE REPRESENTATIVIDADE</v>
          </cell>
          <cell r="K298" t="str">
            <v>171,50</v>
          </cell>
          <cell r="L298" t="str">
            <v>CAIXA REFERENCIAL</v>
          </cell>
        </row>
        <row r="299">
          <cell r="A299">
            <v>89021</v>
          </cell>
          <cell r="B299" t="str">
            <v>CUSTOS HORÁRIOS DE MÁQUINAS E EQUIPAMENTOS</v>
          </cell>
          <cell r="C299" t="str">
            <v>CHOR</v>
          </cell>
          <cell r="D299" t="str">
            <v>CUSTO HORÁRIO PRODUTIVO DIURNO</v>
          </cell>
          <cell r="E299" t="str">
            <v>0325</v>
          </cell>
          <cell r="F299" t="str">
            <v/>
          </cell>
          <cell r="G299" t="str">
            <v/>
          </cell>
          <cell r="H299" t="str">
            <v>BOMBA SUBMERSÍVEL ELÉTRICA TRIFÁSICA, POTÊNCIA 2,96 HP, Ø ROTOR 144 MM SEMI-ABERTO, BOCAL DE SAÍDA Ø 2, HM/Q = 2 MCA / 38,8 M3/H A 28 MCA / 5 M3/H - CHP DIURNO. AF_06/2014</v>
          </cell>
          <cell r="I299" t="str">
            <v>CHP</v>
          </cell>
          <cell r="J299" t="str">
            <v>ATRIBUÍDO SÃO PAULO</v>
          </cell>
          <cell r="K299" t="str">
            <v>2,25</v>
          </cell>
          <cell r="L299" t="str">
            <v>CAIXA REFERENCIAL</v>
          </cell>
        </row>
        <row r="300">
          <cell r="A300">
            <v>89028</v>
          </cell>
          <cell r="B300" t="str">
            <v>CUSTOS HORÁRIOS DE MÁQUINAS E EQUIPAMENTOS</v>
          </cell>
          <cell r="C300" t="str">
            <v>CHOR</v>
          </cell>
          <cell r="D300" t="str">
            <v>CUSTO HORÁRIO PRODUTIVO DIURNO</v>
          </cell>
          <cell r="E300" t="str">
            <v>0325</v>
          </cell>
          <cell r="F300" t="str">
            <v/>
          </cell>
          <cell r="G300" t="str">
            <v/>
          </cell>
          <cell r="H300" t="str">
            <v>TANQUE DE ASFALTO ESTACIONÁRIO COM MAÇARICO, CAPACIDADE 20.000 L - CHP DIURNO. AF_06/2014</v>
          </cell>
          <cell r="I300" t="str">
            <v>CHP</v>
          </cell>
          <cell r="J300" t="str">
            <v>ATRIBUÍDO SÃO PAULO</v>
          </cell>
          <cell r="K300" t="str">
            <v>150,89</v>
          </cell>
          <cell r="L300" t="str">
            <v>CAIXA REFERENCIAL</v>
          </cell>
        </row>
        <row r="301">
          <cell r="A301">
            <v>89032</v>
          </cell>
          <cell r="B301" t="str">
            <v>CUSTOS HORÁRIOS DE MÁQUINAS E EQUIPAMENTOS</v>
          </cell>
          <cell r="C301" t="str">
            <v>CHOR</v>
          </cell>
          <cell r="D301" t="str">
            <v>CUSTO HORÁRIO PRODUTIVO DIURNO</v>
          </cell>
          <cell r="E301" t="str">
            <v>0325</v>
          </cell>
          <cell r="F301" t="str">
            <v/>
          </cell>
          <cell r="G301" t="str">
            <v/>
          </cell>
          <cell r="H301" t="str">
            <v>TRATOR DE ESTEIRAS, POTÊNCIA 100 HP, PESO OPERACIONAL 9,4 T, COM LÂMINA 2,19 M3 - CHP DIURNO. AF_06/2014</v>
          </cell>
          <cell r="I301" t="str">
            <v>CHP</v>
          </cell>
          <cell r="J301" t="str">
            <v>COEFICIENTE DE REPRESENTATIVIDADE</v>
          </cell>
          <cell r="K301" t="str">
            <v>128,86</v>
          </cell>
          <cell r="L301" t="str">
            <v>CAIXA REFERENCIAL</v>
          </cell>
        </row>
        <row r="302">
          <cell r="A302">
            <v>89035</v>
          </cell>
          <cell r="B302" t="str">
            <v>CUSTOS HORÁRIOS DE MÁQUINAS E EQUIPAMENTOS</v>
          </cell>
          <cell r="C302" t="str">
            <v>CHOR</v>
          </cell>
          <cell r="D302" t="str">
            <v>CUSTO HORÁRIO PRODUTIVO DIURNO</v>
          </cell>
          <cell r="E302" t="str">
            <v>0325</v>
          </cell>
          <cell r="F302" t="str">
            <v/>
          </cell>
          <cell r="G302" t="str">
            <v/>
          </cell>
          <cell r="H302" t="str">
            <v>TRATOR DE PNEUS, POTÊNCIA 85 CV, TRAÇÃO 4X4, PESO COM LASTRO DE 4.675 KG - CHP DIURNO. AF_06/2014</v>
          </cell>
          <cell r="I302" t="str">
            <v>CHP</v>
          </cell>
          <cell r="J302" t="str">
            <v>ATRIBUÍDO SÃO PAULO</v>
          </cell>
          <cell r="K302" t="str">
            <v>125,02</v>
          </cell>
          <cell r="L302" t="str">
            <v>CAIXA REFERENCIAL</v>
          </cell>
        </row>
        <row r="303">
          <cell r="A303">
            <v>89225</v>
          </cell>
          <cell r="B303" t="str">
            <v>CUSTOS HORÁRIOS DE MÁQUINAS E EQUIPAMENTOS</v>
          </cell>
          <cell r="C303" t="str">
            <v>CHOR</v>
          </cell>
          <cell r="D303" t="str">
            <v>CUSTO HORÁRIO PRODUTIVO DIURNO</v>
          </cell>
          <cell r="E303" t="str">
            <v>0325</v>
          </cell>
          <cell r="F303" t="str">
            <v/>
          </cell>
          <cell r="G303" t="str">
            <v/>
          </cell>
          <cell r="H303" t="str">
            <v>BETONEIRA CAPACIDADE NOMINAL DE 600 L, CAPACIDADE DE MISTURA 360 L, MOTOR ELÉTRICO TRIFÁSICO POTÊNCIA DE 4 CV, SEM CARREGADOR - CHP DIURNO. AF_11/2014</v>
          </cell>
          <cell r="I303" t="str">
            <v>CHP</v>
          </cell>
          <cell r="J303" t="str">
            <v>COEFICIENTE DE REPRESENTATIVIDADE</v>
          </cell>
          <cell r="K303" t="str">
            <v>4,22</v>
          </cell>
          <cell r="L303" t="str">
            <v>CAIXA REFERENCIAL</v>
          </cell>
        </row>
        <row r="304">
          <cell r="A304">
            <v>89234</v>
          </cell>
          <cell r="B304" t="str">
            <v>CUSTOS HORÁRIOS DE MÁQUINAS E EQUIPAMENTOS</v>
          </cell>
          <cell r="C304" t="str">
            <v>CHOR</v>
          </cell>
          <cell r="D304" t="str">
            <v>CUSTO HORÁRIO PRODUTIVO DIURNO</v>
          </cell>
          <cell r="E304" t="str">
            <v>0325</v>
          </cell>
          <cell r="F304" t="str">
            <v/>
          </cell>
          <cell r="G304" t="str">
            <v/>
          </cell>
          <cell r="H304" t="str">
            <v>FRESADORA DE ASFALTO A FRIO SOBRE RODAS, LARGURA FRESAGEM DE 1,0 M, POTÊNCIA 208 HP - CHP DIURNO. AF_11/2014</v>
          </cell>
          <cell r="I304" t="str">
            <v>CHP</v>
          </cell>
          <cell r="J304" t="str">
            <v>ATRIBUÍDO SÃO PAULO</v>
          </cell>
          <cell r="K304" t="str">
            <v>385,05</v>
          </cell>
          <cell r="L304" t="str">
            <v>CAIXA REFERENCIAL</v>
          </cell>
        </row>
        <row r="305">
          <cell r="A305">
            <v>89242</v>
          </cell>
          <cell r="B305" t="str">
            <v>CUSTOS HORÁRIOS DE MÁQUINAS E EQUIPAMENTOS</v>
          </cell>
          <cell r="C305" t="str">
            <v>CHOR</v>
          </cell>
          <cell r="D305" t="str">
            <v>CUSTO HORÁRIO PRODUTIVO DIURNO</v>
          </cell>
          <cell r="E305" t="str">
            <v>0325</v>
          </cell>
          <cell r="F305" t="str">
            <v/>
          </cell>
          <cell r="G305" t="str">
            <v/>
          </cell>
          <cell r="H305" t="str">
            <v>FRESADORA DE ASFALTO A FRIO SOBRE RODAS, LARGURA FRESAGEM DE 2,0 M, POTÊNCIA 550 HP - CHP DIURNO. AF_11/2014</v>
          </cell>
          <cell r="I305" t="str">
            <v>CHP</v>
          </cell>
          <cell r="J305" t="str">
            <v>ATRIBUÍDO SÃO PAULO</v>
          </cell>
          <cell r="K305" t="str">
            <v>909,68</v>
          </cell>
          <cell r="L305" t="str">
            <v>CAIXA REFERENCIAL</v>
          </cell>
        </row>
        <row r="306">
          <cell r="A306">
            <v>89250</v>
          </cell>
          <cell r="B306" t="str">
            <v>CUSTOS HORÁRIOS DE MÁQUINAS E EQUIPAMENTOS</v>
          </cell>
          <cell r="C306" t="str">
            <v>CHOR</v>
          </cell>
          <cell r="D306" t="str">
            <v>CUSTO HORÁRIO PRODUTIVO DIURNO</v>
          </cell>
          <cell r="E306" t="str">
            <v>0325</v>
          </cell>
          <cell r="F306" t="str">
            <v/>
          </cell>
          <cell r="G306" t="str">
            <v/>
          </cell>
          <cell r="H306" t="str">
            <v>RECICLADORA DE ASFALTO A FRIO SOBRE RODAS, LARGURA FRESAGEM DE 2,0 M, POTÊNCIA 422 HP - CHP DIURNO. AF_11/2014</v>
          </cell>
          <cell r="I306" t="str">
            <v>CHP</v>
          </cell>
          <cell r="J306" t="str">
            <v>ATRIBUÍDO SÃO PAULO</v>
          </cell>
          <cell r="K306" t="str">
            <v>787,85</v>
          </cell>
          <cell r="L306" t="str">
            <v>CAIXA REFERENCIAL</v>
          </cell>
        </row>
        <row r="307">
          <cell r="A307">
            <v>89257</v>
          </cell>
          <cell r="B307" t="str">
            <v>CUSTOS HORÁRIOS DE MÁQUINAS E EQUIPAMENTOS</v>
          </cell>
          <cell r="C307" t="str">
            <v>CHOR</v>
          </cell>
          <cell r="D307" t="str">
            <v>CUSTO HORÁRIO PRODUTIVO DIURNO</v>
          </cell>
          <cell r="E307" t="str">
            <v>0325</v>
          </cell>
          <cell r="F307" t="str">
            <v/>
          </cell>
          <cell r="G307" t="str">
            <v/>
          </cell>
          <cell r="H307" t="str">
            <v>VIBROACABADORA DE ASFALTO SOBRE ESTEIRAS, LARGURA DE PAVIMENTAÇÃO 2,13 M A 4,55 M, POTÊNCIA 100 HP CAPACIDADE 400 T/H - CHP DIURNO. AF_11/2014</v>
          </cell>
          <cell r="I307" t="str">
            <v>CHP</v>
          </cell>
          <cell r="J307" t="str">
            <v>ATRIBUÍDO SÃO PAULO</v>
          </cell>
          <cell r="K307" t="str">
            <v>217,24</v>
          </cell>
          <cell r="L307" t="str">
            <v>CAIXA REFERENCIAL</v>
          </cell>
        </row>
        <row r="308">
          <cell r="A308">
            <v>89272</v>
          </cell>
          <cell r="B308" t="str">
            <v>CUSTOS HORÁRIOS DE MÁQUINAS E EQUIPAMENTOS</v>
          </cell>
          <cell r="C308" t="str">
            <v>CHOR</v>
          </cell>
          <cell r="D308" t="str">
            <v>CUSTO HORÁRIO PRODUTIVO DIURNO</v>
          </cell>
          <cell r="E308" t="str">
            <v>0325</v>
          </cell>
          <cell r="F308" t="str">
            <v/>
          </cell>
          <cell r="G308" t="str">
            <v/>
          </cell>
          <cell r="H308" t="str">
            <v>GUINDASTE HIDRÁULICO AUTOPROPELIDO, COM LANÇA TELESCÓPICA 28,80 M, CAPACIDADE MÁXIMA 30 T, POTÊNCIA 97 KW, TRAÇÃO 4 X 4 - CHP DIURNO. AF_11/2014</v>
          </cell>
          <cell r="I308" t="str">
            <v>CHP</v>
          </cell>
          <cell r="J308" t="str">
            <v>ATRIBUÍDO SÃO PAULO</v>
          </cell>
          <cell r="K308" t="str">
            <v>128,39</v>
          </cell>
          <cell r="L308" t="str">
            <v>CAIXA REFERENCIAL</v>
          </cell>
        </row>
        <row r="309">
          <cell r="A309">
            <v>89278</v>
          </cell>
          <cell r="B309" t="str">
            <v>CUSTOS HORÁRIOS DE MÁQUINAS E EQUIPAMENTOS</v>
          </cell>
          <cell r="C309" t="str">
            <v>CHOR</v>
          </cell>
          <cell r="D309" t="str">
            <v>CUSTO HORÁRIO PRODUTIVO DIURNO</v>
          </cell>
          <cell r="E309" t="str">
            <v>0325</v>
          </cell>
          <cell r="F309" t="str">
            <v/>
          </cell>
          <cell r="G309" t="str">
            <v/>
          </cell>
          <cell r="H309" t="str">
            <v>BETONEIRA CAPACIDADE NOMINAL DE 600 L, CAPACIDADE DE MISTURA 440 L, MOTOR A DIESEL POTÊNCIA 10 HP, COM CARREGADOR - CHP DIURNO. AF_11/2014</v>
          </cell>
          <cell r="I309" t="str">
            <v>CHP</v>
          </cell>
          <cell r="J309" t="str">
            <v>COEFICIENTE DE REPRESENTATIVIDADE</v>
          </cell>
          <cell r="K309" t="str">
            <v>8,59</v>
          </cell>
          <cell r="L309" t="str">
            <v>CAIXA REFERENCIAL</v>
          </cell>
        </row>
        <row r="310">
          <cell r="A310">
            <v>89843</v>
          </cell>
          <cell r="B310" t="str">
            <v>CUSTOS HORÁRIOS DE MÁQUINAS E EQUIPAMENTOS</v>
          </cell>
          <cell r="C310" t="str">
            <v>CHOR</v>
          </cell>
          <cell r="D310" t="str">
            <v>CUSTO HORÁRIO PRODUTIVO DIURNO</v>
          </cell>
          <cell r="E310" t="str">
            <v>0325</v>
          </cell>
          <cell r="F310" t="str">
            <v/>
          </cell>
          <cell r="G310" t="str">
            <v/>
          </cell>
          <cell r="H310" t="str">
            <v>BATE-ESTACAS POR GRAVIDADE, POTÊNCIA DE 160 HP, PESO DO MARTELO ATÉ 3 TONELADAS - CHP DIURNO. AF_11/2014</v>
          </cell>
          <cell r="I310" t="str">
            <v>CHP</v>
          </cell>
          <cell r="J310" t="str">
            <v>ATRIBUÍDO SÃO PAULO</v>
          </cell>
          <cell r="K310" t="str">
            <v>145,30</v>
          </cell>
          <cell r="L310" t="str">
            <v>CAIXA REFERENCIAL</v>
          </cell>
        </row>
        <row r="311">
          <cell r="A311">
            <v>89876</v>
          </cell>
          <cell r="B311" t="str">
            <v>CUSTOS HORÁRIOS DE MÁQUINAS E EQUIPAMENTOS</v>
          </cell>
          <cell r="C311" t="str">
            <v>CHOR</v>
          </cell>
          <cell r="D311" t="str">
            <v>CUSTO HORÁRIO PRODUTIVO DIURNO</v>
          </cell>
          <cell r="E311" t="str">
            <v>0325</v>
          </cell>
          <cell r="F311" t="str">
            <v/>
          </cell>
          <cell r="G311" t="str">
            <v/>
          </cell>
          <cell r="H311" t="str">
            <v>CAMINHÃO BASCULANTE 14 M3, COM CAVALO MECÂNICO DE CAPACIDADE MÁXIMA DE TRAÇÃO COMBINADO DE 36000 KG, POTÊNCIA 286 CV, INCLUSIVE SEMIREBOQUE COM CAÇAMBA METÁLICA - CHP DIURNO. AF_12/2014</v>
          </cell>
          <cell r="I311" t="str">
            <v>CHP</v>
          </cell>
          <cell r="J311" t="str">
            <v>ATRIBUÍDO SÃO PAULO</v>
          </cell>
          <cell r="K311" t="str">
            <v>225,28</v>
          </cell>
          <cell r="L311" t="str">
            <v>CAIXA REFERENCIAL</v>
          </cell>
        </row>
        <row r="312">
          <cell r="A312">
            <v>89883</v>
          </cell>
          <cell r="B312" t="str">
            <v>CUSTOS HORÁRIOS DE MÁQUINAS E EQUIPAMENTOS</v>
          </cell>
          <cell r="C312" t="str">
            <v>CHOR</v>
          </cell>
          <cell r="D312" t="str">
            <v>CUSTO HORÁRIO PRODUTIVO DIURNO</v>
          </cell>
          <cell r="E312" t="str">
            <v>0325</v>
          </cell>
          <cell r="F312" t="str">
            <v/>
          </cell>
          <cell r="G312" t="str">
            <v/>
          </cell>
          <cell r="H312" t="str">
            <v>CAMINHÃO BASCULANTE 18 M3, COM CAVALO MECÂNICO DE CAPACIDADE MÁXIMA DE TRAÇÃO COMBINADO DE 45000 KG, POTÊNCIA 330 CV, INCLUSIVE SEMIREBOQUE COM CAÇAMBA METÁLICA - CHP DIURNO. AF_12/2014</v>
          </cell>
          <cell r="I312" t="str">
            <v>CHP</v>
          </cell>
          <cell r="J312" t="str">
            <v>ATRIBUÍDO SÃO PAULO</v>
          </cell>
          <cell r="K312" t="str">
            <v>249,16</v>
          </cell>
          <cell r="L312" t="str">
            <v>CAIXA REFERENCIAL</v>
          </cell>
        </row>
        <row r="313">
          <cell r="A313">
            <v>90586</v>
          </cell>
          <cell r="B313" t="str">
            <v>CUSTOS HORÁRIOS DE MÁQUINAS E EQUIPAMENTOS</v>
          </cell>
          <cell r="C313" t="str">
            <v>CHOR</v>
          </cell>
          <cell r="D313" t="str">
            <v>CUSTO HORÁRIO PRODUTIVO DIURNO</v>
          </cell>
          <cell r="E313" t="str">
            <v>0325</v>
          </cell>
          <cell r="F313" t="str">
            <v/>
          </cell>
          <cell r="G313" t="str">
            <v/>
          </cell>
          <cell r="H313" t="str">
            <v>VIBRADOR DE IMERSÃO, DIÂMETRO DE PONTEIRA 45MM, MOTOR ELÉTRICO TRIFÁSICO POTÊNCIA DE 2 CV - CHP DIURNO. AF_06/2015</v>
          </cell>
          <cell r="I313" t="str">
            <v>CHP</v>
          </cell>
          <cell r="J313" t="str">
            <v>ATRIBUÍDO SÃO PAULO</v>
          </cell>
          <cell r="K313" t="str">
            <v>1,76</v>
          </cell>
          <cell r="L313" t="str">
            <v>CAIXA REFERENCIAL</v>
          </cell>
        </row>
        <row r="314">
          <cell r="A314">
            <v>90625</v>
          </cell>
          <cell r="B314" t="str">
            <v>CUSTOS HORÁRIOS DE MÁQUINAS E EQUIPAMENTOS</v>
          </cell>
          <cell r="C314" t="str">
            <v>CHOR</v>
          </cell>
          <cell r="D314" t="str">
            <v>CUSTO HORÁRIO PRODUTIVO DIURNO</v>
          </cell>
          <cell r="E314" t="str">
            <v>0325</v>
          </cell>
          <cell r="F314" t="str">
            <v/>
          </cell>
          <cell r="G314" t="str">
            <v/>
          </cell>
          <cell r="H314" t="str">
            <v>PERFURATRIZ MANUAL, TORQUE MÁXIMO 83 N.M, POTÊNCIA 5 CV, COM DIÂMETRO MÁXIMO 4" - CHP DIURNO. AF_06/2015</v>
          </cell>
          <cell r="I314" t="str">
            <v>CHP</v>
          </cell>
          <cell r="J314" t="str">
            <v>COEFICIENTE DE REPRESENTATIVIDADE</v>
          </cell>
          <cell r="K314" t="str">
            <v>7,85</v>
          </cell>
          <cell r="L314" t="str">
            <v>CAIXA REFERENCIAL</v>
          </cell>
        </row>
        <row r="315">
          <cell r="A315">
            <v>90631</v>
          </cell>
          <cell r="B315" t="str">
            <v>CUSTOS HORÁRIOS DE MÁQUINAS E EQUIPAMENTOS</v>
          </cell>
          <cell r="C315" t="str">
            <v>CHOR</v>
          </cell>
          <cell r="D315" t="str">
            <v>CUSTO HORÁRIO PRODUTIVO DIURNO</v>
          </cell>
          <cell r="E315" t="str">
            <v>0325</v>
          </cell>
          <cell r="F315" t="str">
            <v/>
          </cell>
          <cell r="G315" t="str">
            <v/>
          </cell>
          <cell r="H315" t="str">
            <v>PERFURATRIZ SOBRE ESTEIRA, TORQUE MÁXIMO 600 KGF, PESO MÉDIO 1000 KG, POTÊNCIA 20 HP, DIÂMETRO MÁXIMO 10" - CHP DIURNO. AF_06/2015</v>
          </cell>
          <cell r="I315" t="str">
            <v>CHP</v>
          </cell>
          <cell r="J315" t="str">
            <v>COEFICIENTE DE REPRESENTATIVIDADE</v>
          </cell>
          <cell r="K315" t="str">
            <v>109,21</v>
          </cell>
          <cell r="L315" t="str">
            <v>CAIXA REFERENCIAL</v>
          </cell>
        </row>
        <row r="316">
          <cell r="A316">
            <v>90637</v>
          </cell>
          <cell r="B316" t="str">
            <v>CUSTOS HORÁRIOS DE MÁQUINAS E EQUIPAMENTOS</v>
          </cell>
          <cell r="C316" t="str">
            <v>CHOR</v>
          </cell>
          <cell r="D316" t="str">
            <v>CUSTO HORÁRIO PRODUTIVO DIURNO</v>
          </cell>
          <cell r="E316" t="str">
            <v>0325</v>
          </cell>
          <cell r="F316" t="str">
            <v/>
          </cell>
          <cell r="G316" t="str">
            <v/>
          </cell>
          <cell r="H316" t="str">
            <v>MISTURADOR DUPLO HORIZONTAL DE ALTA TURBULÊNCIA, CAPACIDADE / VOLUME 2 X 500 LITROS, MOTORES ELÉTRICOS MÍNIMO 5 CV CADA, PARA NATA CIMENTO, ARGAMASSA E OUTROS - CHP DIURNO. AF_06/2015</v>
          </cell>
          <cell r="I316" t="str">
            <v>CHP</v>
          </cell>
          <cell r="J316" t="str">
            <v>COEFICIENTE DE REPRESENTATIVIDADE</v>
          </cell>
          <cell r="K316" t="str">
            <v>12,32</v>
          </cell>
          <cell r="L316" t="str">
            <v>CAIXA REFERENCIAL</v>
          </cell>
        </row>
        <row r="317">
          <cell r="A317">
            <v>90643</v>
          </cell>
          <cell r="B317" t="str">
            <v>CUSTOS HORÁRIOS DE MÁQUINAS E EQUIPAMENTOS</v>
          </cell>
          <cell r="C317" t="str">
            <v>CHOR</v>
          </cell>
          <cell r="D317" t="str">
            <v>CUSTO HORÁRIO PRODUTIVO DIURNO</v>
          </cell>
          <cell r="E317" t="str">
            <v>0325</v>
          </cell>
          <cell r="F317" t="str">
            <v/>
          </cell>
          <cell r="G317" t="str">
            <v/>
          </cell>
          <cell r="H317" t="str">
            <v>BOMBA TRIPLEX, PARA INJEÇÃO DE NATA DE CIMENTO, VAZÃO MÁXIMA DE 100 LITROS/MINUTO, PRESSÃO MÁXIMA DE 70 BAR - CHP DIURNO. AF_06/2015</v>
          </cell>
          <cell r="I317" t="str">
            <v>CHP</v>
          </cell>
          <cell r="J317" t="str">
            <v>COEFICIENTE DE REPRESENTATIVIDADE</v>
          </cell>
          <cell r="K317" t="str">
            <v>17,02</v>
          </cell>
          <cell r="L317" t="str">
            <v>CAIXA REFERENCIAL</v>
          </cell>
        </row>
        <row r="318">
          <cell r="A318">
            <v>90650</v>
          </cell>
          <cell r="B318" t="str">
            <v>CUSTOS HORÁRIOS DE MÁQUINAS E EQUIPAMENTOS</v>
          </cell>
          <cell r="C318" t="str">
            <v>CHOR</v>
          </cell>
          <cell r="D318" t="str">
            <v>CUSTO HORÁRIO PRODUTIVO DIURNO</v>
          </cell>
          <cell r="E318" t="str">
            <v>0325</v>
          </cell>
          <cell r="F318" t="str">
            <v/>
          </cell>
          <cell r="G318" t="str">
            <v/>
          </cell>
          <cell r="H318" t="str">
            <v>BOMBA CENTRÍFUGA MONOESTÁGIO COM MOTOR ELÉTRICO MONOFÁSICO, POTÊNCIA 15 HP, DIÂMETRO DO ROTOR 173 MM, HM/Q = 30 MCA / 90 M3/H A 45 MCA / 55 M3/H - CHP DIURNO. AF_06/2015</v>
          </cell>
          <cell r="I318" t="str">
            <v>CHP</v>
          </cell>
          <cell r="J318" t="str">
            <v>COEFICIENTE DE REPRESENTATIVIDADE</v>
          </cell>
          <cell r="K318" t="str">
            <v>9,70</v>
          </cell>
          <cell r="L318" t="str">
            <v>CAIXA REFERENCIAL</v>
          </cell>
        </row>
        <row r="319">
          <cell r="A319">
            <v>90656</v>
          </cell>
          <cell r="B319" t="str">
            <v>CUSTOS HORÁRIOS DE MÁQUINAS E EQUIPAMENTOS</v>
          </cell>
          <cell r="C319" t="str">
            <v>CHOR</v>
          </cell>
          <cell r="D319" t="str">
            <v>CUSTO HORÁRIO PRODUTIVO DIURNO</v>
          </cell>
          <cell r="E319" t="str">
            <v>0325</v>
          </cell>
          <cell r="F319" t="str">
            <v/>
          </cell>
          <cell r="G319" t="str">
            <v/>
          </cell>
          <cell r="H319" t="str">
            <v>BOMBA DE PROJEÇÃO DE CONCRETO SECO, POTÊNCIA 10 CV, VAZÃO 3 M3/H - CHP DIURNO. AF_06/2015</v>
          </cell>
          <cell r="I319" t="str">
            <v>CHP</v>
          </cell>
          <cell r="J319" t="str">
            <v>COEFICIENTE DE REPRESENTATIVIDADE</v>
          </cell>
          <cell r="K319" t="str">
            <v>12,25</v>
          </cell>
          <cell r="L319" t="str">
            <v>CAIXA REFERENCIAL</v>
          </cell>
        </row>
        <row r="320">
          <cell r="A320">
            <v>90662</v>
          </cell>
          <cell r="B320" t="str">
            <v>CUSTOS HORÁRIOS DE MÁQUINAS E EQUIPAMENTOS</v>
          </cell>
          <cell r="C320" t="str">
            <v>CHOR</v>
          </cell>
          <cell r="D320" t="str">
            <v>CUSTO HORÁRIO PRODUTIVO DIURNO</v>
          </cell>
          <cell r="E320" t="str">
            <v>0325</v>
          </cell>
          <cell r="F320" t="str">
            <v/>
          </cell>
          <cell r="G320" t="str">
            <v/>
          </cell>
          <cell r="H320" t="str">
            <v>BOMBA DE PROJEÇÃO DE CONCRETO SECO, POTÊNCIA 10 CV, VAZÃO 6 M3/H - CHP DIURNO. AF_06/2015</v>
          </cell>
          <cell r="I320" t="str">
            <v>CHP</v>
          </cell>
          <cell r="J320" t="str">
            <v>COEFICIENTE DE REPRESENTATIVIDADE</v>
          </cell>
          <cell r="K320" t="str">
            <v>12,74</v>
          </cell>
          <cell r="L320" t="str">
            <v>CAIXA REFERENCIAL</v>
          </cell>
        </row>
        <row r="321">
          <cell r="A321">
            <v>90668</v>
          </cell>
          <cell r="B321" t="str">
            <v>CUSTOS HORÁRIOS DE MÁQUINAS E EQUIPAMENTOS</v>
          </cell>
          <cell r="C321" t="str">
            <v>CHOR</v>
          </cell>
          <cell r="D321" t="str">
            <v>CUSTO HORÁRIO PRODUTIVO DIURNO</v>
          </cell>
          <cell r="E321" t="str">
            <v>0325</v>
          </cell>
          <cell r="F321" t="str">
            <v/>
          </cell>
          <cell r="G321" t="str">
            <v/>
          </cell>
          <cell r="H321" t="str">
            <v>PROJETOR PNEUMÁTICO DE ARGAMASSA PARA CHAPISCO E REBOCO COM RECIPIENTE ACOPLADO, TIPO CANEQUINHA, COM COMPRESSOR DE AR REBOCÁVEL VAZÃO 89 PCM E MOTOR DIESEL DE 20 CV - CHP DIURNO. AF_06/2015</v>
          </cell>
          <cell r="I321" t="str">
            <v>CHP</v>
          </cell>
          <cell r="J321" t="str">
            <v>ATRIBUÍDO SÃO PAULO</v>
          </cell>
          <cell r="K321" t="str">
            <v>21,11</v>
          </cell>
          <cell r="L321" t="str">
            <v>CAIXA REFERENCIAL</v>
          </cell>
        </row>
        <row r="322">
          <cell r="A322">
            <v>90674</v>
          </cell>
          <cell r="B322" t="str">
            <v>CUSTOS HORÁRIOS DE MÁQUINAS E EQUIPAMENTOS</v>
          </cell>
          <cell r="C322" t="str">
            <v>CHOR</v>
          </cell>
          <cell r="D322" t="str">
            <v>CUSTO HORÁRIO PRODUTIVO DIURNO</v>
          </cell>
          <cell r="E322" t="str">
            <v>0325</v>
          </cell>
          <cell r="F322" t="str">
            <v/>
          </cell>
          <cell r="G322" t="str">
            <v/>
          </cell>
          <cell r="H322" t="str">
            <v>PERFURATRIZ COM TORRE METÁLICA PARA EXECUÇÃO DE ESTACA HÉLICE CONTÍNUA, PROFUNDIDADE MÁXIMA DE 30 M, DIÂMETRO MÁXIMO DE 800 MM, POTÊNCIA INSTALADA DE 268 HP, MESA ROTATIVA COM TORQUE MÁXIMO DE 170 KNM - CHP DIURNO. AF_06/2015</v>
          </cell>
          <cell r="I322" t="str">
            <v>CHP</v>
          </cell>
          <cell r="J322" t="str">
            <v>COEFICIENTE DE REPRESENTATIVIDADE</v>
          </cell>
          <cell r="K322" t="str">
            <v>469,60</v>
          </cell>
          <cell r="L322" t="str">
            <v>CAIXA REFERENCIAL</v>
          </cell>
        </row>
        <row r="323">
          <cell r="A323">
            <v>90680</v>
          </cell>
          <cell r="B323" t="str">
            <v>CUSTOS HORÁRIOS DE MÁQUINAS E EQUIPAMENTOS</v>
          </cell>
          <cell r="C323" t="str">
            <v>CHOR</v>
          </cell>
          <cell r="D323" t="str">
            <v>CUSTO HORÁRIO PRODUTIVO DIURNO</v>
          </cell>
          <cell r="E323" t="str">
            <v>0325</v>
          </cell>
          <cell r="F323" t="str">
            <v/>
          </cell>
          <cell r="G323" t="str">
            <v/>
          </cell>
          <cell r="H323" t="str">
            <v>PERFURATRIZ HIDRÁULICA SOBRE CAMINHÃO COM TRADO CURTO ACOPLADO, PROFUNDIDADE MÁXIMA DE 20 M, DIÂMETRO MÁXIMO DE 1500 MM, POTÊNCIA INSTALADA DE 137 HP, MESA ROTATIVA COM TORQUE MÁXIMO DE 30 KNM - CHP DIURNO. AF_06/2015</v>
          </cell>
          <cell r="I323" t="str">
            <v>CHP</v>
          </cell>
          <cell r="J323" t="str">
            <v>ATRIBUÍDO SÃO PAULO</v>
          </cell>
          <cell r="K323" t="str">
            <v>275,33</v>
          </cell>
          <cell r="L323" t="str">
            <v>CAIXA REFERENCIAL</v>
          </cell>
        </row>
        <row r="324">
          <cell r="A324">
            <v>90686</v>
          </cell>
          <cell r="B324" t="str">
            <v>CUSTOS HORÁRIOS DE MÁQUINAS E EQUIPAMENTOS</v>
          </cell>
          <cell r="C324" t="str">
            <v>CHOR</v>
          </cell>
          <cell r="D324" t="str">
            <v>CUSTO HORÁRIO PRODUTIVO DIURNO</v>
          </cell>
          <cell r="E324" t="str">
            <v>0325</v>
          </cell>
          <cell r="F324" t="str">
            <v/>
          </cell>
          <cell r="G324" t="str">
            <v/>
          </cell>
          <cell r="H324" t="str">
            <v>MANIPULADOR TELESCÓPICO, POTÊNCIA DE 85 HP, CAPACIDADE DE CARGA DE 3.500 KG, ALTURA MÁXIMA DE ELEVAÇÃO DE 12,3 M - CHP DIURNO. AF_06/2015</v>
          </cell>
          <cell r="I324" t="str">
            <v>CHP</v>
          </cell>
          <cell r="J324" t="str">
            <v>ATRIBUÍDO SÃO PAULO</v>
          </cell>
          <cell r="K324" t="str">
            <v>115,92</v>
          </cell>
          <cell r="L324" t="str">
            <v>CAIXA REFERENCIAL</v>
          </cell>
        </row>
        <row r="325">
          <cell r="A325">
            <v>90692</v>
          </cell>
          <cell r="B325" t="str">
            <v>CUSTOS HORÁRIOS DE MÁQUINAS E EQUIPAMENTOS</v>
          </cell>
          <cell r="C325" t="str">
            <v>CHOR</v>
          </cell>
          <cell r="D325" t="str">
            <v>CUSTO HORÁRIO PRODUTIVO DIURNO</v>
          </cell>
          <cell r="E325" t="str">
            <v>0325</v>
          </cell>
          <cell r="F325" t="str">
            <v/>
          </cell>
          <cell r="G325" t="str">
            <v/>
          </cell>
          <cell r="H325" t="str">
            <v>MINICARREGADEIRA SOBRE RODAS, POTÊNCIA LÍQUIDA DE 47 HP, CAPACIDADE NOMINAL DE OPERAÇÃO DE 646 KG - CHP DIURNO. AF_06/2015</v>
          </cell>
          <cell r="I325" t="str">
            <v>CHP</v>
          </cell>
          <cell r="J325" t="str">
            <v>ATRIBUÍDO SÃO PAULO</v>
          </cell>
          <cell r="K325" t="str">
            <v>83,65</v>
          </cell>
          <cell r="L325" t="str">
            <v>CAIXA REFERENCIAL</v>
          </cell>
        </row>
        <row r="326">
          <cell r="A326">
            <v>90964</v>
          </cell>
          <cell r="B326" t="str">
            <v>CUSTOS HORÁRIOS DE MÁQUINAS E EQUIPAMENTOS</v>
          </cell>
          <cell r="C326" t="str">
            <v>CHOR</v>
          </cell>
          <cell r="D326" t="str">
            <v>CUSTO HORÁRIO PRODUTIVO DIURNO</v>
          </cell>
          <cell r="E326" t="str">
            <v>0325</v>
          </cell>
          <cell r="F326" t="str">
            <v/>
          </cell>
          <cell r="G326" t="str">
            <v/>
          </cell>
          <cell r="H326" t="str">
            <v>COMPRESSOR DE AR REBOCÁVEL, VAZÃO 89 PCM, PRESSÃO EFETIVA DE TRABALHO 102 PSI, MOTOR DIESEL, POTÊNCIA 20 CV - CHP DIURNO. AF_06/2015</v>
          </cell>
          <cell r="I326" t="str">
            <v>CHP</v>
          </cell>
          <cell r="J326" t="str">
            <v>ATRIBUÍDO SÃO PAULO</v>
          </cell>
          <cell r="K326" t="str">
            <v>20,01</v>
          </cell>
          <cell r="L326" t="str">
            <v>CAIXA REFERENCIAL</v>
          </cell>
        </row>
        <row r="327">
          <cell r="A327">
            <v>90972</v>
          </cell>
          <cell r="B327" t="str">
            <v>CUSTOS HORÁRIOS DE MÁQUINAS E EQUIPAMENTOS</v>
          </cell>
          <cell r="C327" t="str">
            <v>CHOR</v>
          </cell>
          <cell r="D327" t="str">
            <v>CUSTO HORÁRIO PRODUTIVO DIURNO</v>
          </cell>
          <cell r="E327" t="str">
            <v>0325</v>
          </cell>
          <cell r="F327" t="str">
            <v/>
          </cell>
          <cell r="G327" t="str">
            <v/>
          </cell>
          <cell r="H327" t="str">
            <v>COMPRESSOR DE AR REBOCAVEL, VAZÃO 250 PCM, PRESSAO DE TRABALHO 102 PSI, MOTOR A DIESEL POTÊNCIA 81 CV - CHP DIURNO. AF_06/2015</v>
          </cell>
          <cell r="I327" t="str">
            <v>CHP</v>
          </cell>
          <cell r="J327" t="str">
            <v>ATRIBUÍDO SÃO PAULO</v>
          </cell>
          <cell r="K327" t="str">
            <v>52,54</v>
          </cell>
          <cell r="L327" t="str">
            <v>CAIXA REFERENCIAL</v>
          </cell>
        </row>
        <row r="328">
          <cell r="A328">
            <v>90979</v>
          </cell>
          <cell r="B328" t="str">
            <v>CUSTOS HORÁRIOS DE MÁQUINAS E EQUIPAMENTOS</v>
          </cell>
          <cell r="C328" t="str">
            <v>CHOR</v>
          </cell>
          <cell r="D328" t="str">
            <v>CUSTO HORÁRIO PRODUTIVO DIURNO</v>
          </cell>
          <cell r="E328" t="str">
            <v>0325</v>
          </cell>
          <cell r="F328" t="str">
            <v/>
          </cell>
          <cell r="G328" t="str">
            <v/>
          </cell>
          <cell r="H328" t="str">
            <v>COMPRESSOR DE AR REBOCÁVEL, VAZÃO 748 PCM, PRESSÃO EFETIVA DE TRABALHO 102 PSI, MOTOR DIESEL, POTÊNCIA 210 CV - CHP DIURNO. AF_06/2015</v>
          </cell>
          <cell r="I328" t="str">
            <v>CHP</v>
          </cell>
          <cell r="J328" t="str">
            <v>ATRIBUÍDO SÃO PAULO</v>
          </cell>
          <cell r="K328" t="str">
            <v>135,80</v>
          </cell>
          <cell r="L328" t="str">
            <v>CAIXA REFERENCIAL</v>
          </cell>
        </row>
        <row r="329">
          <cell r="A329">
            <v>90991</v>
          </cell>
          <cell r="B329" t="str">
            <v>CUSTOS HORÁRIOS DE MÁQUINAS E EQUIPAMENTOS</v>
          </cell>
          <cell r="C329" t="str">
            <v>CHOR</v>
          </cell>
          <cell r="D329" t="str">
            <v>CUSTO HORÁRIO PRODUTIVO DIURNO</v>
          </cell>
          <cell r="E329" t="str">
            <v>0325</v>
          </cell>
          <cell r="F329" t="str">
            <v/>
          </cell>
          <cell r="G329" t="str">
            <v/>
          </cell>
          <cell r="H329" t="str">
            <v>ESCAVADEIRA HIDRÁULICA SOBRE ESTEIRAS, CAÇAMBA 0,80 M3, PESO OPERACIONAL 17,8 T, POTÊNCIA LÍQUIDA 110 HP - CHP DIURNO. AF_10/2014</v>
          </cell>
          <cell r="I329" t="str">
            <v>CHP</v>
          </cell>
          <cell r="J329" t="str">
            <v>COEFICIENTE DE REPRESENTATIVIDADE</v>
          </cell>
          <cell r="K329" t="str">
            <v>140,56</v>
          </cell>
          <cell r="L329" t="str">
            <v>CAIXA REFERENCIAL</v>
          </cell>
        </row>
        <row r="330">
          <cell r="A330">
            <v>90999</v>
          </cell>
          <cell r="B330" t="str">
            <v>CUSTOS HORÁRIOS DE MÁQUINAS E EQUIPAMENTOS</v>
          </cell>
          <cell r="C330" t="str">
            <v>CHOR</v>
          </cell>
          <cell r="D330" t="str">
            <v>CUSTO HORÁRIO PRODUTIVO DIURNO</v>
          </cell>
          <cell r="E330" t="str">
            <v>0325</v>
          </cell>
          <cell r="F330" t="str">
            <v/>
          </cell>
          <cell r="G330" t="str">
            <v/>
          </cell>
          <cell r="H330" t="str">
            <v>COMPRESSOR DE AR REBOCAVEL, VAZÃO 400 PCM, PRESSAO DE TRABALHO 102 PSI, MOTOR A DIESEL POTÊNCIA 110 CV - CHP DIURNO. AF_06/2015</v>
          </cell>
          <cell r="I330" t="str">
            <v>CHP</v>
          </cell>
          <cell r="J330" t="str">
            <v>ATRIBUÍDO SÃO PAULO</v>
          </cell>
          <cell r="K330" t="str">
            <v>69,74</v>
          </cell>
          <cell r="L330" t="str">
            <v>CAIXA REFERENCIAL</v>
          </cell>
        </row>
        <row r="331">
          <cell r="A331">
            <v>91031</v>
          </cell>
          <cell r="B331" t="str">
            <v>CUSTOS HORÁRIOS DE MÁQUINAS E EQUIPAMENTOS</v>
          </cell>
          <cell r="C331" t="str">
            <v>CHOR</v>
          </cell>
          <cell r="D331" t="str">
            <v>CUSTO HORÁRIO PRODUTIVO DIURNO</v>
          </cell>
          <cell r="E331" t="str">
            <v>0325</v>
          </cell>
          <cell r="F331" t="str">
            <v/>
          </cell>
          <cell r="G331" t="str">
            <v/>
          </cell>
          <cell r="H331" t="str">
            <v>CAMINHÃO TRUCADO (C/ TERCEIRO EIXO) ELETRÔNICO - POTÊNCIA 231CV - PBT = 22000KG - DIST. ENTRE EIXOS 5170 MM - INCLUI CARROCERIA FIXA ABERTA DE MADEIRA - CHP DIURNO. AF_06/2015</v>
          </cell>
          <cell r="I331" t="str">
            <v>CHP</v>
          </cell>
          <cell r="J331" t="str">
            <v>ATRIBUÍDO SÃO PAULO</v>
          </cell>
          <cell r="K331" t="str">
            <v>162,23</v>
          </cell>
          <cell r="L331" t="str">
            <v>CAIXA REFERENCIAL</v>
          </cell>
        </row>
        <row r="332">
          <cell r="A332">
            <v>91277</v>
          </cell>
          <cell r="B332" t="str">
            <v>CUSTOS HORÁRIOS DE MÁQUINAS E EQUIPAMENTOS</v>
          </cell>
          <cell r="C332" t="str">
            <v>CHOR</v>
          </cell>
          <cell r="D332" t="str">
            <v>CUSTO HORÁRIO PRODUTIVO DIURNO</v>
          </cell>
          <cell r="E332" t="str">
            <v>0325</v>
          </cell>
          <cell r="F332" t="str">
            <v/>
          </cell>
          <cell r="G332" t="str">
            <v/>
          </cell>
          <cell r="H332" t="str">
            <v>PLACA VIBRATÓRIA REVERSÍVEL COM MOTOR 4 TEMPOS A GASOLINA, FORÇA CENTRÍFUGA DE 25 KN (2500 KGF), POTÊNCIA 5,5 CV - CHP DIURNO. AF_08/2015</v>
          </cell>
          <cell r="I332" t="str">
            <v>CHP</v>
          </cell>
          <cell r="J332" t="str">
            <v>ATRIBUÍDO SÃO PAULO</v>
          </cell>
          <cell r="K332" t="str">
            <v>9,07</v>
          </cell>
          <cell r="L332" t="str">
            <v>CAIXA REFERENCIAL</v>
          </cell>
        </row>
        <row r="333">
          <cell r="A333">
            <v>91283</v>
          </cell>
          <cell r="B333" t="str">
            <v>CUSTOS HORÁRIOS DE MÁQUINAS E EQUIPAMENTOS</v>
          </cell>
          <cell r="C333" t="str">
            <v>CHOR</v>
          </cell>
          <cell r="D333" t="str">
            <v>CUSTO HORÁRIO PRODUTIVO DIURNO</v>
          </cell>
          <cell r="E333" t="str">
            <v>0325</v>
          </cell>
          <cell r="F333" t="str">
            <v/>
          </cell>
          <cell r="G333" t="str">
            <v/>
          </cell>
          <cell r="H333" t="str">
            <v>CORTADORA DE PISO COM MOTOR 4 TEMPOS A GASOLINA, POTÊNCIA DE 13 HP, COM DISCO DE CORTE DIAMANTADO SEGMENTADO PARA CONCRETO, DIÂMETRO DE 350 MM, FURO DE 1" (14 X 1") - CHP DIURNO. AF_08/2015</v>
          </cell>
          <cell r="I333" t="str">
            <v>CHP</v>
          </cell>
          <cell r="J333" t="str">
            <v>COEFICIENTE DE REPRESENTATIVIDADE</v>
          </cell>
          <cell r="K333" t="str">
            <v>20,65</v>
          </cell>
          <cell r="L333" t="str">
            <v>CAIXA REFERENCIAL</v>
          </cell>
        </row>
        <row r="334">
          <cell r="A334">
            <v>91386</v>
          </cell>
          <cell r="B334" t="str">
            <v>CUSTOS HORÁRIOS DE MÁQUINAS E EQUIPAMENTOS</v>
          </cell>
          <cell r="C334" t="str">
            <v>CHOR</v>
          </cell>
          <cell r="D334" t="str">
            <v>CUSTO HORÁRIO PRODUTIVO DIURNO</v>
          </cell>
          <cell r="E334" t="str">
            <v>0325</v>
          </cell>
          <cell r="F334" t="str">
            <v/>
          </cell>
          <cell r="G334" t="str">
            <v/>
          </cell>
          <cell r="H334" t="str">
            <v>CAMINHÃO BASCULANTE 10 M3, TRUCADO CABINE SIMPLES, PESO BRUTO TOTAL 23.000 KG, CARGA ÚTIL MÁXIMA 15.935 KG, DISTÂNCIA ENTRE EIXOS 4,80 M, POTÊNCIA 230 CV INCLUSIVE CAÇAMBA METÁLICA - CHP DIURNO. AF_06/2014</v>
          </cell>
          <cell r="I334" t="str">
            <v>CHP</v>
          </cell>
          <cell r="J334" t="str">
            <v>ATRIBUÍDO SÃO PAULO</v>
          </cell>
          <cell r="K334" t="str">
            <v>173,20</v>
          </cell>
          <cell r="L334" t="str">
            <v>CAIXA REFERENCIAL</v>
          </cell>
        </row>
        <row r="335">
          <cell r="A335">
            <v>91533</v>
          </cell>
          <cell r="B335" t="str">
            <v>CUSTOS HORÁRIOS DE MÁQUINAS E EQUIPAMENTOS</v>
          </cell>
          <cell r="C335" t="str">
            <v>CHOR</v>
          </cell>
          <cell r="D335" t="str">
            <v>CUSTO HORÁRIO PRODUTIVO DIURNO</v>
          </cell>
          <cell r="E335" t="str">
            <v>0325</v>
          </cell>
          <cell r="F335" t="str">
            <v/>
          </cell>
          <cell r="G335" t="str">
            <v/>
          </cell>
          <cell r="H335" t="str">
            <v>COMPACTADOR DE SOLOS DE PERCUSSÃO (SOQUETE) COM MOTOR A GASOLINA 4 TEMPOS, POTÊNCIA 4 CV - CHP DIURNO. AF_08/2015</v>
          </cell>
          <cell r="I335" t="str">
            <v>CHP</v>
          </cell>
          <cell r="J335" t="str">
            <v>ATRIBUÍDO SÃO PAULO</v>
          </cell>
          <cell r="K335" t="str">
            <v>26,06</v>
          </cell>
          <cell r="L335" t="str">
            <v>CAIXA REFERENCIAL</v>
          </cell>
        </row>
        <row r="336">
          <cell r="A336">
            <v>91634</v>
          </cell>
          <cell r="B336" t="str">
            <v>CUSTOS HORÁRIOS DE MÁQUINAS E EQUIPAMENTOS</v>
          </cell>
          <cell r="C336" t="str">
            <v>CHOR</v>
          </cell>
          <cell r="D336" t="str">
            <v>CUSTO HORÁRIO PRODUTIVO DIURNO</v>
          </cell>
          <cell r="E336" t="str">
            <v>0325</v>
          </cell>
          <cell r="F336" t="str">
            <v/>
          </cell>
          <cell r="G336" t="str">
            <v/>
          </cell>
          <cell r="H336" t="str">
            <v>GUINDAUTO HIDRÁULICO, CAPACIDADE MÁXIMA DE CARGA 6500 KG, MOMENTO MÁXIMO DE CARGA 5,8 TM, ALCANCE MÁXIMO HORIZONTAL 7,60 M, INCLUSIVE CAMINHÃO TOCO PBT 9.700 KG, POTÊNCIA DE 160 CV - CHP DIURNO. AF_08/2015</v>
          </cell>
          <cell r="I336" t="str">
            <v>CHP</v>
          </cell>
          <cell r="J336" t="str">
            <v>ATRIBUÍDO SÃO PAULO</v>
          </cell>
          <cell r="K336" t="str">
            <v>148,72</v>
          </cell>
          <cell r="L336" t="str">
            <v>CAIXA REFERENCIAL</v>
          </cell>
        </row>
        <row r="337">
          <cell r="A337">
            <v>91645</v>
          </cell>
          <cell r="B337" t="str">
            <v>CUSTOS HORÁRIOS DE MÁQUINAS E EQUIPAMENTOS</v>
          </cell>
          <cell r="C337" t="str">
            <v>CHOR</v>
          </cell>
          <cell r="D337" t="str">
            <v>CUSTO HORÁRIO PRODUTIVO DIURNO</v>
          </cell>
          <cell r="E337" t="str">
            <v>0325</v>
          </cell>
          <cell r="F337" t="str">
            <v/>
          </cell>
          <cell r="G337" t="str">
            <v/>
          </cell>
          <cell r="H337" t="str">
            <v>CAMINHÃO DE TRANSPORTE DE MATERIAL ASFÁLTICO 30.000 L, COM CAVALO MECÂNICO DE CAPACIDADE MÁXIMA DE TRAÇÃO COMBINADO DE 66.000 KG, POTÊNCIA 360 CV, INCLUSIVE TANQUE DE ASFALTO COM SERPENTINA - CHP DIURNO. AF_08/2015</v>
          </cell>
          <cell r="I337" t="str">
            <v>CHP</v>
          </cell>
          <cell r="J337" t="str">
            <v>ATRIBUÍDO SÃO PAULO</v>
          </cell>
          <cell r="K337" t="str">
            <v>322,72</v>
          </cell>
          <cell r="L337" t="str">
            <v>CAIXA REFERENCIAL</v>
          </cell>
        </row>
        <row r="338">
          <cell r="A338">
            <v>91692</v>
          </cell>
          <cell r="B338" t="str">
            <v>CUSTOS HORÁRIOS DE MÁQUINAS E EQUIPAMENTOS</v>
          </cell>
          <cell r="C338" t="str">
            <v>CHOR</v>
          </cell>
          <cell r="D338" t="str">
            <v>CUSTO HORÁRIO PRODUTIVO DIURNO</v>
          </cell>
          <cell r="E338" t="str">
            <v>0325</v>
          </cell>
          <cell r="F338" t="str">
            <v/>
          </cell>
          <cell r="G338" t="str">
            <v/>
          </cell>
          <cell r="H338" t="str">
            <v>SERRA CIRCULAR DE BANCADA COM MOTOR ELÉTRICO POTÊNCIA DE 5HP, COM COIFA PARA DISCO 10" - CHP DIURNO. AF_08/2015</v>
          </cell>
          <cell r="I338" t="str">
            <v>CHP</v>
          </cell>
          <cell r="J338" t="str">
            <v>COEFICIENTE DE REPRESENTATIVIDADE</v>
          </cell>
          <cell r="K338" t="str">
            <v>21,46</v>
          </cell>
          <cell r="L338" t="str">
            <v>CAIXA REFERENCIAL</v>
          </cell>
        </row>
        <row r="339">
          <cell r="A339">
            <v>92043</v>
          </cell>
          <cell r="B339" t="str">
            <v>CUSTOS HORÁRIOS DE MÁQUINAS E EQUIPAMENTOS</v>
          </cell>
          <cell r="C339" t="str">
            <v>CHOR</v>
          </cell>
          <cell r="D339" t="str">
            <v>CUSTO HORÁRIO PRODUTIVO DIURNO</v>
          </cell>
          <cell r="E339" t="str">
            <v>0325</v>
          </cell>
          <cell r="F339" t="str">
            <v/>
          </cell>
          <cell r="G339" t="str">
            <v/>
          </cell>
          <cell r="H339" t="str">
            <v>DISTRIBUIDOR DE AGREGADOS REBOCAVEL, CAPACIDADE 1,9 M³, LARGURA DE TRABALHO 3,66 M - CHP DIURNO. AF_11/2015</v>
          </cell>
          <cell r="I339" t="str">
            <v>CHP</v>
          </cell>
          <cell r="J339" t="str">
            <v>ATRIBUÍDO SÃO PAULO</v>
          </cell>
          <cell r="K339" t="str">
            <v>9,05</v>
          </cell>
          <cell r="L339" t="str">
            <v>CAIXA REFERENCIAL</v>
          </cell>
        </row>
        <row r="340">
          <cell r="A340">
            <v>92106</v>
          </cell>
          <cell r="B340" t="str">
            <v>CUSTOS HORÁRIOS DE MÁQUINAS E EQUIPAMENTOS</v>
          </cell>
          <cell r="C340" t="str">
            <v>CHOR</v>
          </cell>
          <cell r="D340" t="str">
            <v>CUSTO HORÁRIO PRODUTIVO DIURNO</v>
          </cell>
          <cell r="E340" t="str">
            <v>0325</v>
          </cell>
          <cell r="F340" t="str">
            <v/>
          </cell>
          <cell r="G340" t="str">
            <v/>
          </cell>
          <cell r="H340" t="str">
            <v>CAMINHÃO PARA EQUIPAMENTO DE LIMPEZA A SUCÇÃO, COM CAMINHÃO TRUCADO DE PESO BRUTO TOTAL 23000 KG, CARGA ÚTIL MÁXIMA 15935 KG, DISTÂNCIA ENTRE EIXOS 4,80 M, POTÊNCIA 230 CV, INCLUSIVE LIMPADORA A SUCÇÃO, TANQUE 12000 L - CHP DIURNO. AF_11/2015</v>
          </cell>
          <cell r="I340" t="str">
            <v>CHP</v>
          </cell>
          <cell r="J340" t="str">
            <v>ATRIBUÍDO SÃO PAULO</v>
          </cell>
          <cell r="K340" t="str">
            <v>209,12</v>
          </cell>
          <cell r="L340" t="str">
            <v>CAIXA REFERENCIAL</v>
          </cell>
        </row>
        <row r="341">
          <cell r="A341">
            <v>92112</v>
          </cell>
          <cell r="B341" t="str">
            <v>CUSTOS HORÁRIOS DE MÁQUINAS E EQUIPAMENTOS</v>
          </cell>
          <cell r="C341" t="str">
            <v>CHOR</v>
          </cell>
          <cell r="D341" t="str">
            <v>CUSTO HORÁRIO PRODUTIVO DIURNO</v>
          </cell>
          <cell r="E341" t="str">
            <v>0325</v>
          </cell>
          <cell r="F341" t="str">
            <v/>
          </cell>
          <cell r="G341" t="str">
            <v/>
          </cell>
          <cell r="H341" t="str">
            <v>PENEIRA ROTATIVA COM MOTOR ELÉTRICO TRIFÁSICO DE 2 CV, CILINDRO DE 1 M X 0,60 M, COM FUROS DE 3,17 MM - CHP DIURNO. AF_11/2015</v>
          </cell>
          <cell r="I341" t="str">
            <v>CHP</v>
          </cell>
          <cell r="J341" t="str">
            <v>COEFICIENTE DE REPRESENTATIVIDADE</v>
          </cell>
          <cell r="K341" t="str">
            <v>2,45</v>
          </cell>
          <cell r="L341" t="str">
            <v>CAIXA REFERENCIAL</v>
          </cell>
        </row>
        <row r="342">
          <cell r="A342">
            <v>92118</v>
          </cell>
          <cell r="B342" t="str">
            <v>CUSTOS HORÁRIOS DE MÁQUINAS E EQUIPAMENTOS</v>
          </cell>
          <cell r="C342" t="str">
            <v>CHOR</v>
          </cell>
          <cell r="D342" t="str">
            <v>CUSTO HORÁRIO PRODUTIVO DIURNO</v>
          </cell>
          <cell r="E342" t="str">
            <v>0325</v>
          </cell>
          <cell r="F342" t="str">
            <v/>
          </cell>
          <cell r="G342" t="str">
            <v/>
          </cell>
          <cell r="H342" t="str">
            <v>DOSADOR DE AREIA, CAPACIDADE DE 26 LITROS - CHP DIURNO. AF_11/2015</v>
          </cell>
          <cell r="I342" t="str">
            <v>CHP</v>
          </cell>
          <cell r="J342" t="str">
            <v>COEFICIENTE DE REPRESENTATIVIDADE</v>
          </cell>
          <cell r="K342" t="str">
            <v>0,18</v>
          </cell>
          <cell r="L342" t="str">
            <v>CAIXA REFERENCIAL</v>
          </cell>
        </row>
        <row r="343">
          <cell r="A343">
            <v>92138</v>
          </cell>
          <cell r="B343" t="str">
            <v>CUSTOS HORÁRIOS DE MÁQUINAS E EQUIPAMENTOS</v>
          </cell>
          <cell r="C343" t="str">
            <v>CHOR</v>
          </cell>
          <cell r="D343" t="str">
            <v>CUSTO HORÁRIO PRODUTIVO DIURNO</v>
          </cell>
          <cell r="E343" t="str">
            <v>0325</v>
          </cell>
          <cell r="F343" t="str">
            <v/>
          </cell>
          <cell r="G343" t="str">
            <v/>
          </cell>
          <cell r="H343" t="str">
            <v>CAMINHONETE COM MOTOR A DIESEL, POTÊNCIA 180 CV, CABINE DUPLA, 4X4 - CHP DIURNO. AF_11/2015</v>
          </cell>
          <cell r="I343" t="str">
            <v>CHP</v>
          </cell>
          <cell r="J343" t="str">
            <v>COEFICIENTE DE REPRESENTATIVIDADE</v>
          </cell>
          <cell r="K343" t="str">
            <v>69,25</v>
          </cell>
          <cell r="L343" t="str">
            <v>CAIXA REFERENCIAL</v>
          </cell>
        </row>
        <row r="344">
          <cell r="A344">
            <v>92145</v>
          </cell>
          <cell r="B344" t="str">
            <v>CUSTOS HORÁRIOS DE MÁQUINAS E EQUIPAMENTOS</v>
          </cell>
          <cell r="C344" t="str">
            <v>CHOR</v>
          </cell>
          <cell r="D344" t="str">
            <v>CUSTO HORÁRIO PRODUTIVO DIURNO</v>
          </cell>
          <cell r="E344" t="str">
            <v>0325</v>
          </cell>
          <cell r="F344" t="str">
            <v/>
          </cell>
          <cell r="G344" t="str">
            <v/>
          </cell>
          <cell r="H344" t="str">
            <v>CAMINHONETE CABINE SIMPLES COM MOTOR 1.6 FLEX, CÂMBIO MANUAL, POTÊNCIA 101/104 CV, 2 PORTAS - CHP DIURNO. AF_11/2015</v>
          </cell>
          <cell r="I344" t="str">
            <v>CHP</v>
          </cell>
          <cell r="J344" t="str">
            <v>COEFICIENTE DE REPRESENTATIVIDADE</v>
          </cell>
          <cell r="K344" t="str">
            <v>62,87</v>
          </cell>
          <cell r="L344" t="str">
            <v>CAIXA REFERENCIAL</v>
          </cell>
        </row>
        <row r="345">
          <cell r="A345">
            <v>92242</v>
          </cell>
          <cell r="B345" t="str">
            <v>CUSTOS HORÁRIOS DE MÁQUINAS E EQUIPAMENTOS</v>
          </cell>
          <cell r="C345" t="str">
            <v>CHOR</v>
          </cell>
          <cell r="D345" t="str">
            <v>CUSTO HORÁRIO PRODUTIVO DIURNO</v>
          </cell>
          <cell r="E345" t="str">
            <v>0325</v>
          </cell>
          <cell r="F345" t="str">
            <v/>
          </cell>
          <cell r="G345" t="str">
            <v/>
          </cell>
          <cell r="H345" t="str">
            <v>CAMINHÃO DE TRANSPORTE DE MATERIAL ASFÁLTICO 20.000 L, COM CAVALO MECÂNICO DE CAPACIDADE MÁXIMA DE TRAÇÃO COMBINADO DE 45.000 KG, POTÊNCIA 330 CV, INCLUSIVE TANQUE DE ASFALTO COM MAÇARICO - CHP DIURNO. AF_12/2015</v>
          </cell>
          <cell r="I345" t="str">
            <v>CHP</v>
          </cell>
          <cell r="J345" t="str">
            <v>ATRIBUÍDO SÃO PAULO</v>
          </cell>
          <cell r="K345" t="str">
            <v>281,60</v>
          </cell>
          <cell r="L345" t="str">
            <v>CAIXA REFERENCIAL</v>
          </cell>
        </row>
        <row r="346">
          <cell r="A346">
            <v>92716</v>
          </cell>
          <cell r="B346" t="str">
            <v>CUSTOS HORÁRIOS DE MÁQUINAS E EQUIPAMENTOS</v>
          </cell>
          <cell r="C346" t="str">
            <v>CHOR</v>
          </cell>
          <cell r="D346" t="str">
            <v>CUSTO HORÁRIO PRODUTIVO DIURNO</v>
          </cell>
          <cell r="E346" t="str">
            <v>0325</v>
          </cell>
          <cell r="F346" t="str">
            <v/>
          </cell>
          <cell r="G346" t="str">
            <v/>
          </cell>
          <cell r="H346" t="str">
            <v>APARELHO PARA CORTE E SOLDA OXI-ACETILENO SOBRE RODAS, INCLUSIVE CILINDROS E MAÇARICOS - CHP DIURNO. AF_12/2015</v>
          </cell>
          <cell r="I346" t="str">
            <v>CHP</v>
          </cell>
          <cell r="J346" t="str">
            <v>COEFICIENTE DE REPRESENTATIVIDADE</v>
          </cell>
          <cell r="K346" t="str">
            <v>18,35</v>
          </cell>
          <cell r="L346" t="str">
            <v>CAIXA REFERENCIAL</v>
          </cell>
        </row>
        <row r="347">
          <cell r="A347">
            <v>92960</v>
          </cell>
          <cell r="B347" t="str">
            <v>CUSTOS HORÁRIOS DE MÁQUINAS E EQUIPAMENTOS</v>
          </cell>
          <cell r="C347" t="str">
            <v>CHOR</v>
          </cell>
          <cell r="D347" t="str">
            <v>CUSTO HORÁRIO PRODUTIVO DIURNO</v>
          </cell>
          <cell r="E347" t="str">
            <v>0325</v>
          </cell>
          <cell r="F347" t="str">
            <v/>
          </cell>
          <cell r="G347" t="str">
            <v/>
          </cell>
          <cell r="H347" t="str">
            <v>MÁQUINA EXTRUSORA DE CONCRETO PARA GUIAS E SARJETAS, MOTOR A DIESEL, POTÊNCIA 14 CV - CHP DIURNO. AF_12/2015</v>
          </cell>
          <cell r="I347" t="str">
            <v>CHP</v>
          </cell>
          <cell r="J347" t="str">
            <v>ATRIBUÍDO SÃO PAULO</v>
          </cell>
          <cell r="K347" t="str">
            <v>14,45</v>
          </cell>
          <cell r="L347" t="str">
            <v>CAIXA REFERENCIAL</v>
          </cell>
        </row>
        <row r="348">
          <cell r="A348">
            <v>92966</v>
          </cell>
          <cell r="B348" t="str">
            <v>CUSTOS HORÁRIOS DE MÁQUINAS E EQUIPAMENTOS</v>
          </cell>
          <cell r="C348" t="str">
            <v>CHOR</v>
          </cell>
          <cell r="D348" t="str">
            <v>CUSTO HORÁRIO PRODUTIVO DIURNO</v>
          </cell>
          <cell r="E348" t="str">
            <v>0325</v>
          </cell>
          <cell r="F348" t="str">
            <v/>
          </cell>
          <cell r="G348" t="str">
            <v/>
          </cell>
          <cell r="H348" t="str">
            <v>MARTELO PERFURADOR PNEUMÁTICO MANUAL, HASTE 25 X 75 MM, 21 KG - CHP DIURNO. AF_12/2015</v>
          </cell>
          <cell r="I348" t="str">
            <v>CHP</v>
          </cell>
          <cell r="J348" t="str">
            <v>COEFICIENTE DE REPRESENTATIVIDADE</v>
          </cell>
          <cell r="K348" t="str">
            <v>23,51</v>
          </cell>
          <cell r="L348" t="str">
            <v>CAIXA REFERENCIAL</v>
          </cell>
        </row>
        <row r="349">
          <cell r="A349">
            <v>93224</v>
          </cell>
          <cell r="B349" t="str">
            <v>CUSTOS HORÁRIOS DE MÁQUINAS E EQUIPAMENTOS</v>
          </cell>
          <cell r="C349" t="str">
            <v>CHOR</v>
          </cell>
          <cell r="D349" t="str">
            <v>CUSTO HORÁRIO PRODUTIVO DIURNO</v>
          </cell>
          <cell r="E349" t="str">
            <v>0325</v>
          </cell>
          <cell r="F349" t="str">
            <v/>
          </cell>
          <cell r="G349" t="str">
            <v/>
          </cell>
          <cell r="H349" t="str">
            <v>PERFURATRIZ COM TORRE METÁLICA PARA EXECUÇÃO DE ESTACA HÉLICE CONTÍNUA, PROFUNDIDADE MÁXIMA DE 32 M, DIÂMETRO MÁXIMO DE 1000 MM, POTÊNCIA INSTALADA DE 350 HP, MESA ROTATIVA COM TORQUE MÁXIMO DE 263 KNM - CHP DIURNO. AF_01/2016</v>
          </cell>
          <cell r="I349" t="str">
            <v>CHP</v>
          </cell>
          <cell r="J349" t="str">
            <v>COEFICIENTE DE REPRESENTATIVIDADE</v>
          </cell>
          <cell r="K349" t="str">
            <v>698,66</v>
          </cell>
          <cell r="L349" t="str">
            <v>CAIXA REFERENCIAL</v>
          </cell>
        </row>
        <row r="350">
          <cell r="A350">
            <v>93233</v>
          </cell>
          <cell r="B350" t="str">
            <v>CUSTOS HORÁRIOS DE MÁQUINAS E EQUIPAMENTOS</v>
          </cell>
          <cell r="C350" t="str">
            <v>CHOR</v>
          </cell>
          <cell r="D350" t="str">
            <v>CUSTO HORÁRIO PRODUTIVO DIURNO</v>
          </cell>
          <cell r="E350" t="str">
            <v>0325</v>
          </cell>
          <cell r="F350" t="str">
            <v/>
          </cell>
          <cell r="G350" t="str">
            <v/>
          </cell>
          <cell r="H350" t="str">
            <v>BETONEIRA CAPACIDADE NOMINAL 400 L, CAPACIDADE DE MISTURA 310 L, MOTOR A GASOLINA POTÊNCIA 5,5 HP, SEM CARREGADOR - CHP DIURNO. AF_02/2016</v>
          </cell>
          <cell r="I350" t="str">
            <v>CHP</v>
          </cell>
          <cell r="J350" t="str">
            <v>COEFICIENTE DE REPRESENTATIVIDADE</v>
          </cell>
          <cell r="K350" t="str">
            <v>8,69</v>
          </cell>
          <cell r="L350" t="str">
            <v>CAIXA REFERENCIAL</v>
          </cell>
        </row>
        <row r="351">
          <cell r="A351">
            <v>93272</v>
          </cell>
          <cell r="B351" t="str">
            <v>CUSTOS HORÁRIOS DE MÁQUINAS E EQUIPAMENTOS</v>
          </cell>
          <cell r="C351" t="str">
            <v>CHOR</v>
          </cell>
          <cell r="D351" t="str">
            <v>CUSTO HORÁRIO PRODUTIVO DIURNO</v>
          </cell>
          <cell r="E351" t="str">
            <v>0325</v>
          </cell>
          <cell r="F351" t="str">
            <v/>
          </cell>
          <cell r="G351" t="str">
            <v/>
          </cell>
          <cell r="H351" t="str">
            <v>GRUA ASCENSIONAL, LANCA DE 30 M, CAPACIDADE DE 1,0 T A 30 M, ALTURA ATE 39 M - CHP DIURNO. AF_03/2016</v>
          </cell>
          <cell r="I351" t="str">
            <v>CHP</v>
          </cell>
          <cell r="J351" t="str">
            <v>ATRIBUÍDO SÃO PAULO</v>
          </cell>
          <cell r="K351" t="str">
            <v>89,87</v>
          </cell>
          <cell r="L351" t="str">
            <v>CAIXA REFERENCIAL</v>
          </cell>
        </row>
        <row r="352">
          <cell r="A352">
            <v>93281</v>
          </cell>
          <cell r="B352" t="str">
            <v>CUSTOS HORÁRIOS DE MÁQUINAS E EQUIPAMENTOS</v>
          </cell>
          <cell r="C352" t="str">
            <v>CHOR</v>
          </cell>
          <cell r="D352" t="str">
            <v>CUSTO HORÁRIO PRODUTIVO DIURNO</v>
          </cell>
          <cell r="E352" t="str">
            <v>0325</v>
          </cell>
          <cell r="F352" t="str">
            <v/>
          </cell>
          <cell r="G352" t="str">
            <v/>
          </cell>
          <cell r="H352" t="str">
            <v>GUINCHO ELÉTRICO DE COLUNA, CAPACIDADE 400 KG, COM MOTO FREIO, MOTOR TRIFÁSICO DE 1,25 CV - CHP DIURNO. AF_03/2016</v>
          </cell>
          <cell r="I352" t="str">
            <v>CHP</v>
          </cell>
          <cell r="J352" t="str">
            <v>COEFICIENTE DE REPRESENTATIVIDADE</v>
          </cell>
          <cell r="K352" t="str">
            <v>18,26</v>
          </cell>
          <cell r="L352" t="str">
            <v>CAIXA REFERENCIAL</v>
          </cell>
        </row>
        <row r="353">
          <cell r="A353">
            <v>93287</v>
          </cell>
          <cell r="B353" t="str">
            <v>CUSTOS HORÁRIOS DE MÁQUINAS E EQUIPAMENTOS</v>
          </cell>
          <cell r="C353" t="str">
            <v>CHOR</v>
          </cell>
          <cell r="D353" t="str">
            <v>CUSTO HORÁRIO PRODUTIVO DIURNO</v>
          </cell>
          <cell r="E353" t="str">
            <v>0325</v>
          </cell>
          <cell r="F353" t="str">
            <v/>
          </cell>
          <cell r="G353" t="str">
            <v/>
          </cell>
          <cell r="H353" t="str">
            <v>GUINDASTE HIDRÁULICO AUTOPROPELIDO, COM LANÇA TELESCÓPICA 40 M, CAPACIDADE MÁXIMA 60 T, POTÊNCIA 260 KW - CHP DIURNO. AF_03/2016</v>
          </cell>
          <cell r="I353" t="str">
            <v>CHP</v>
          </cell>
          <cell r="J353" t="str">
            <v>ATRIBUÍDO SÃO PAULO</v>
          </cell>
          <cell r="K353" t="str">
            <v>377,96</v>
          </cell>
          <cell r="L353" t="str">
            <v>CAIXA REFERENCIAL</v>
          </cell>
        </row>
        <row r="354">
          <cell r="A354">
            <v>93402</v>
          </cell>
          <cell r="B354" t="str">
            <v>CUSTOS HORÁRIOS DE MÁQUINAS E EQUIPAMENTOS</v>
          </cell>
          <cell r="C354" t="str">
            <v>CHOR</v>
          </cell>
          <cell r="D354" t="str">
            <v>CUSTO HORÁRIO PRODUTIVO DIURNO</v>
          </cell>
          <cell r="E354" t="str">
            <v>0325</v>
          </cell>
          <cell r="F354" t="str">
            <v/>
          </cell>
          <cell r="G354" t="str">
            <v/>
          </cell>
          <cell r="H354" t="str">
            <v>GUINDAUTO HIDRÁULICO, CAPACIDADE MÁXIMA DE CARGA 3300 KG, MOMENTO MÁXIMO DE CARGA 5,8 TM, ALCANCE MÁXIMO HORIZONTAL 7,60 M, INCLUSIVE CAMINHÃO TOCO PBT 16.000 KG, POTÊNCIA DE 189 CV - CHP DIURNO. AF_03/2016</v>
          </cell>
          <cell r="I354" t="str">
            <v>CHP</v>
          </cell>
          <cell r="J354" t="str">
            <v>ATRIBUÍDO SÃO PAULO</v>
          </cell>
          <cell r="K354" t="str">
            <v>166,02</v>
          </cell>
          <cell r="L354" t="str">
            <v>CAIXA REFERENCIAL</v>
          </cell>
        </row>
        <row r="355">
          <cell r="A355">
            <v>93408</v>
          </cell>
          <cell r="B355" t="str">
            <v>CUSTOS HORÁRIOS DE MÁQUINAS E EQUIPAMENTOS</v>
          </cell>
          <cell r="C355" t="str">
            <v>CHOR</v>
          </cell>
          <cell r="D355" t="str">
            <v>CUSTO HORÁRIO PRODUTIVO DIURNO</v>
          </cell>
          <cell r="E355" t="str">
            <v>0325</v>
          </cell>
          <cell r="F355" t="str">
            <v/>
          </cell>
          <cell r="G355" t="str">
            <v/>
          </cell>
          <cell r="H355" t="str">
            <v>MÁQUINA JATO DE PRESSAO PORTÁTIL, CAMARA DE 1 SAIDA, CAPACIDADE 280 L, DIAMETRO 670 MM, BICO DE JATO CURTO VENTURI DE 5/16'' , MANGUEIRA DE 1'' COM COMPRESSOR DE AR REBOCÁVEL 189 PCM E MOTOR DIESEL 63 CV - CHP DIURNO. AF_03/2016</v>
          </cell>
          <cell r="I355" t="str">
            <v>CHP</v>
          </cell>
          <cell r="J355" t="str">
            <v>ATRIBUÍDO SÃO PAULO</v>
          </cell>
          <cell r="K355" t="str">
            <v>65,40</v>
          </cell>
          <cell r="L355" t="str">
            <v>CAIXA REFERENCIAL</v>
          </cell>
        </row>
        <row r="356">
          <cell r="A356">
            <v>93415</v>
          </cell>
          <cell r="B356" t="str">
            <v>CUSTOS HORÁRIOS DE MÁQUINAS E EQUIPAMENTOS</v>
          </cell>
          <cell r="C356" t="str">
            <v>CHOR</v>
          </cell>
          <cell r="D356" t="str">
            <v>CUSTO HORÁRIO PRODUTIVO DIURNO</v>
          </cell>
          <cell r="E356" t="str">
            <v>0325</v>
          </cell>
          <cell r="F356" t="str">
            <v/>
          </cell>
          <cell r="G356" t="str">
            <v/>
          </cell>
          <cell r="H356" t="str">
            <v>GERADOR PORTÁTIL MONOFÁSICO, POTÊNCIA 5500 VA, MOTOR A GASOLINA, POTÊNCIA DO MOTOR 13 CV - CHP DIURNO. AF_03/2016</v>
          </cell>
          <cell r="I356" t="str">
            <v>CHP</v>
          </cell>
          <cell r="J356" t="str">
            <v>ATRIBUÍDO SÃO PAULO</v>
          </cell>
          <cell r="K356" t="str">
            <v>14,25</v>
          </cell>
          <cell r="L356" t="str">
            <v>CAIXA REFERENCIAL</v>
          </cell>
        </row>
        <row r="357">
          <cell r="A357">
            <v>93421</v>
          </cell>
          <cell r="B357" t="str">
            <v>CUSTOS HORÁRIOS DE MÁQUINAS E EQUIPAMENTOS</v>
          </cell>
          <cell r="C357" t="str">
            <v>CHOR</v>
          </cell>
          <cell r="D357" t="str">
            <v>CUSTO HORÁRIO PRODUTIVO DIURNO</v>
          </cell>
          <cell r="E357" t="str">
            <v>0325</v>
          </cell>
          <cell r="F357" t="str">
            <v/>
          </cell>
          <cell r="G357" t="str">
            <v/>
          </cell>
          <cell r="H357" t="str">
            <v>GRUPO GERADOR REBOCÁVEL, POTÊNCIA 66 KVA, MOTOR A DIESEL - CHP DIURNO. AF_03/2016</v>
          </cell>
          <cell r="I357" t="str">
            <v>CHP</v>
          </cell>
          <cell r="J357" t="str">
            <v>ATRIBUÍDO SÃO PAULO</v>
          </cell>
          <cell r="K357" t="str">
            <v>52,49</v>
          </cell>
          <cell r="L357" t="str">
            <v>CAIXA REFERENCIAL</v>
          </cell>
        </row>
        <row r="358">
          <cell r="A358">
            <v>93427</v>
          </cell>
          <cell r="B358" t="str">
            <v>CUSTOS HORÁRIOS DE MÁQUINAS E EQUIPAMENTOS</v>
          </cell>
          <cell r="C358" t="str">
            <v>CHOR</v>
          </cell>
          <cell r="D358" t="str">
            <v>CUSTO HORÁRIO PRODUTIVO DIURNO</v>
          </cell>
          <cell r="E358" t="str">
            <v>0325</v>
          </cell>
          <cell r="F358" t="str">
            <v/>
          </cell>
          <cell r="G358" t="str">
            <v/>
          </cell>
          <cell r="H358" t="str">
            <v>GRUPO GERADOR ESTACIONÁRIO, POTÊNCIA 150 KVA, MOTOR A DIESEL- CHP DIURNO. AF_03/2016</v>
          </cell>
          <cell r="I358" t="str">
            <v>CHP</v>
          </cell>
          <cell r="J358" t="str">
            <v>ATRIBUÍDO SÃO PAULO</v>
          </cell>
          <cell r="K358" t="str">
            <v>120,83</v>
          </cell>
          <cell r="L358" t="str">
            <v>CAIXA REFERENCIAL</v>
          </cell>
        </row>
        <row r="359">
          <cell r="A359">
            <v>93433</v>
          </cell>
          <cell r="B359" t="str">
            <v>CUSTOS HORÁRIOS DE MÁQUINAS E EQUIPAMENTOS</v>
          </cell>
          <cell r="C359" t="str">
            <v>CHOR</v>
          </cell>
          <cell r="D359" t="str">
            <v>CUSTO HORÁRIO PRODUTIVO DIURNO</v>
          </cell>
          <cell r="E359" t="str">
            <v>0325</v>
          </cell>
          <cell r="F359" t="str">
            <v/>
          </cell>
          <cell r="G359" t="str">
            <v/>
          </cell>
          <cell r="H359" t="str">
            <v>USINA DE MISTURA ASFÁLTICA À QUENTE, TIPO CONTRA FLUXO, PROD 40 A 80 TON/HORA - CHP DIURNO. AF_03/2016</v>
          </cell>
          <cell r="I359" t="str">
            <v>CHP</v>
          </cell>
          <cell r="J359" t="str">
            <v>ATRIBUÍDO SÃO PAULO</v>
          </cell>
          <cell r="K359" t="str">
            <v>2.321,36</v>
          </cell>
          <cell r="L359" t="str">
            <v>CAIXA REFERENCIAL</v>
          </cell>
        </row>
        <row r="360">
          <cell r="A360">
            <v>93439</v>
          </cell>
          <cell r="B360" t="str">
            <v>CUSTOS HORÁRIOS DE MÁQUINAS E EQUIPAMENTOS</v>
          </cell>
          <cell r="C360" t="str">
            <v>CHOR</v>
          </cell>
          <cell r="D360" t="str">
            <v>CUSTO HORÁRIO PRODUTIVO DIURNO</v>
          </cell>
          <cell r="E360" t="str">
            <v>0325</v>
          </cell>
          <cell r="F360" t="str">
            <v/>
          </cell>
          <cell r="G360" t="str">
            <v/>
          </cell>
          <cell r="H360" t="str">
            <v>USINA DE ASFALTO À FRIO, CAPACIDADE DE 40 A 60 TON/HORA, ELÉTRICA POTÊNCIA 30 CV - CHP DIURNO. AF_03/2016</v>
          </cell>
          <cell r="I360" t="str">
            <v>CHP</v>
          </cell>
          <cell r="J360" t="str">
            <v>ATRIBUÍDO SÃO PAULO</v>
          </cell>
          <cell r="K360" t="str">
            <v>108,99</v>
          </cell>
          <cell r="L360" t="str">
            <v>CAIXA REFERENCIAL</v>
          </cell>
        </row>
        <row r="361">
          <cell r="A361">
            <v>95121</v>
          </cell>
          <cell r="B361" t="str">
            <v>CUSTOS HORÁRIOS DE MÁQUINAS E EQUIPAMENTOS</v>
          </cell>
          <cell r="C361" t="str">
            <v>CHOR</v>
          </cell>
          <cell r="D361" t="str">
            <v>CUSTO HORÁRIO PRODUTIVO DIURNO</v>
          </cell>
          <cell r="E361" t="str">
            <v>0325</v>
          </cell>
          <cell r="F361" t="str">
            <v/>
          </cell>
          <cell r="G361" t="str">
            <v/>
          </cell>
          <cell r="H361" t="str">
            <v>USINA MISTURADORA DE SOLOS, CAPACIDADE DE 200 A 500 TON/H, POTENCIA 75KW - CHP DIURNO. AF_07/2016</v>
          </cell>
          <cell r="I361" t="str">
            <v>CHP</v>
          </cell>
          <cell r="J361" t="str">
            <v>ATRIBUÍDO SÃO PAULO</v>
          </cell>
          <cell r="K361" t="str">
            <v>220,28</v>
          </cell>
          <cell r="L361" t="str">
            <v>CAIXA REFERENCIAL</v>
          </cell>
        </row>
        <row r="362">
          <cell r="A362">
            <v>95127</v>
          </cell>
          <cell r="B362" t="str">
            <v>CUSTOS HORÁRIOS DE MÁQUINAS E EQUIPAMENTOS</v>
          </cell>
          <cell r="C362" t="str">
            <v>CHOR</v>
          </cell>
          <cell r="D362" t="str">
            <v>CUSTO HORÁRIO PRODUTIVO DIURNO</v>
          </cell>
          <cell r="E362" t="str">
            <v>0325</v>
          </cell>
          <cell r="F362" t="str">
            <v/>
          </cell>
          <cell r="G362" t="str">
            <v/>
          </cell>
          <cell r="H362" t="str">
            <v>DISTRIBUIDOR DE AGREGADOS AUTOPROPELIDO, CAP 3 M3, A DIESEL, POTÊNCIA 176CV - CHP DIURNO. AF_07/2016</v>
          </cell>
          <cell r="I362" t="str">
            <v>CHP</v>
          </cell>
          <cell r="J362" t="str">
            <v>ATRIBUÍDO SÃO PAULO</v>
          </cell>
          <cell r="K362" t="str">
            <v>152,50</v>
          </cell>
          <cell r="L362" t="str">
            <v>CAIXA REFERENCIAL</v>
          </cell>
        </row>
        <row r="363">
          <cell r="A363">
            <v>95133</v>
          </cell>
          <cell r="B363" t="str">
            <v>CUSTOS HORÁRIOS DE MÁQUINAS E EQUIPAMENTOS</v>
          </cell>
          <cell r="C363" t="str">
            <v>CHOR</v>
          </cell>
          <cell r="D363" t="str">
            <v>CUSTO HORÁRIO PRODUTIVO DIURNO</v>
          </cell>
          <cell r="E363" t="str">
            <v>0325</v>
          </cell>
          <cell r="F363" t="str">
            <v/>
          </cell>
          <cell r="G363" t="str">
            <v/>
          </cell>
          <cell r="H363" t="str">
            <v>MÁQUINA DEMARCADORA DE FAIXA DE TRÁFEGO À FRIO, AUTOPROPELIDA, POTÊNCIA 38 HP - CHP DIURNO. AF_07/2016</v>
          </cell>
          <cell r="I363" t="str">
            <v>CHP</v>
          </cell>
          <cell r="J363" t="str">
            <v>ATRIBUÍDO SÃO PAULO</v>
          </cell>
          <cell r="K363" t="str">
            <v>111,98</v>
          </cell>
          <cell r="L363" t="str">
            <v>CAIXA REFERENCIAL</v>
          </cell>
        </row>
        <row r="364">
          <cell r="A364">
            <v>95139</v>
          </cell>
          <cell r="B364" t="str">
            <v>CUSTOS HORÁRIOS DE MÁQUINAS E EQUIPAMENTOS</v>
          </cell>
          <cell r="C364" t="str">
            <v>CHOR</v>
          </cell>
          <cell r="D364" t="str">
            <v>CUSTO HORÁRIO PRODUTIVO DIURNO</v>
          </cell>
          <cell r="E364" t="str">
            <v>0325</v>
          </cell>
          <cell r="F364" t="str">
            <v/>
          </cell>
          <cell r="G364" t="str">
            <v/>
          </cell>
          <cell r="H364" t="str">
            <v>TALHA MANUAL DE CORRENTE, CAPACIDADE DE 2 TON. COM ELEVAÇÃO DE 3 M - CHP DIURNO. AF_07/2016</v>
          </cell>
          <cell r="I364" t="str">
            <v>CHP</v>
          </cell>
          <cell r="J364" t="str">
            <v>COLETADO</v>
          </cell>
          <cell r="K364" t="str">
            <v>0,06</v>
          </cell>
          <cell r="L364" t="str">
            <v>CAIXA REFERENCIAL</v>
          </cell>
        </row>
        <row r="365">
          <cell r="A365">
            <v>95212</v>
          </cell>
          <cell r="B365" t="str">
            <v>CUSTOS HORÁRIOS DE MÁQUINAS E EQUIPAMENTOS</v>
          </cell>
          <cell r="C365" t="str">
            <v>CHOR</v>
          </cell>
          <cell r="D365" t="str">
            <v>CUSTO HORÁRIO PRODUTIVO DIURNO</v>
          </cell>
          <cell r="E365" t="str">
            <v>0325</v>
          </cell>
          <cell r="F365" t="str">
            <v/>
          </cell>
          <cell r="G365" t="str">
            <v/>
          </cell>
          <cell r="H365" t="str">
            <v>GRUA ASCENCIONAL, LANCA DE 42 M, CAPACIDADE DE 1,5 T A 30 M, ALTURA ATE 39 M - CHP DIURNO. AF_08/2016</v>
          </cell>
          <cell r="I365" t="str">
            <v>CHP</v>
          </cell>
          <cell r="J365" t="str">
            <v>ATRIBUÍDO SÃO PAULO</v>
          </cell>
          <cell r="K365" t="str">
            <v>98,21</v>
          </cell>
          <cell r="L365" t="str">
            <v>CAIXA REFERENCIAL</v>
          </cell>
        </row>
        <row r="366">
          <cell r="A366">
            <v>95218</v>
          </cell>
          <cell r="B366" t="str">
            <v>CUSTOS HORÁRIOS DE MÁQUINAS E EQUIPAMENTOS</v>
          </cell>
          <cell r="C366" t="str">
            <v>CHOR</v>
          </cell>
          <cell r="D366" t="str">
            <v>CUSTO HORÁRIO PRODUTIVO DIURNO</v>
          </cell>
          <cell r="E366" t="str">
            <v>0325</v>
          </cell>
          <cell r="F366" t="str">
            <v/>
          </cell>
          <cell r="G366" t="str">
            <v/>
          </cell>
          <cell r="H366" t="str">
            <v>PULVERIZADOR DE TINTA ELÉTRICO/MÁQUINA DE PINTURA AIRLESS, VAZÃO 2 L/MIN - CHP DIURNO. AF_08/2016</v>
          </cell>
          <cell r="I366" t="str">
            <v>CHP</v>
          </cell>
          <cell r="J366" t="str">
            <v>COEFICIENTE DE REPRESENTATIVIDADE</v>
          </cell>
          <cell r="K366" t="str">
            <v>19,67</v>
          </cell>
          <cell r="L366" t="str">
            <v>CAIXA REFERENCIAL</v>
          </cell>
        </row>
        <row r="367">
          <cell r="A367">
            <v>95258</v>
          </cell>
          <cell r="B367" t="str">
            <v>CUSTOS HORÁRIOS DE MÁQUINAS E EQUIPAMENTOS</v>
          </cell>
          <cell r="C367" t="str">
            <v>CHOR</v>
          </cell>
          <cell r="D367" t="str">
            <v>CUSTO HORÁRIO PRODUTIVO DIURNO</v>
          </cell>
          <cell r="E367" t="str">
            <v>0325</v>
          </cell>
          <cell r="F367" t="str">
            <v/>
          </cell>
          <cell r="G367" t="str">
            <v/>
          </cell>
          <cell r="H367" t="str">
            <v>MARTELO DEMOLIDOR PNEUMÁTICO MANUAL, 32 KG - CHP DIURNO. AF_09/2016</v>
          </cell>
          <cell r="I367" t="str">
            <v>CHP</v>
          </cell>
          <cell r="J367" t="str">
            <v>COEFICIENTE DE REPRESENTATIVIDADE</v>
          </cell>
          <cell r="K367" t="str">
            <v>22,96</v>
          </cell>
          <cell r="L367" t="str">
            <v>CAIXA REFERENCIAL</v>
          </cell>
        </row>
        <row r="368">
          <cell r="A368">
            <v>95264</v>
          </cell>
          <cell r="B368" t="str">
            <v>CUSTOS HORÁRIOS DE MÁQUINAS E EQUIPAMENTOS</v>
          </cell>
          <cell r="C368" t="str">
            <v>CHOR</v>
          </cell>
          <cell r="D368" t="str">
            <v>CUSTO HORÁRIO PRODUTIVO DIURNO</v>
          </cell>
          <cell r="E368" t="str">
            <v>0325</v>
          </cell>
          <cell r="F368" t="str">
            <v/>
          </cell>
          <cell r="G368" t="str">
            <v/>
          </cell>
          <cell r="H368" t="str">
            <v>COMPACTADOR DE SOLOS DE PERCUSÃO (SOQUETE) COM MOTOR A GASOLINA, POTÊNCIA 3 CV - CHP DIURNO. AF_09/2016</v>
          </cell>
          <cell r="I368" t="str">
            <v>CHP</v>
          </cell>
          <cell r="J368" t="str">
            <v>ATRIBUÍDO SÃO PAULO</v>
          </cell>
          <cell r="K368" t="str">
            <v>6,55</v>
          </cell>
          <cell r="L368" t="str">
            <v>CAIXA REFERENCIAL</v>
          </cell>
        </row>
        <row r="369">
          <cell r="A369">
            <v>95270</v>
          </cell>
          <cell r="B369" t="str">
            <v>CUSTOS HORÁRIOS DE MÁQUINAS E EQUIPAMENTOS</v>
          </cell>
          <cell r="C369" t="str">
            <v>CHOR</v>
          </cell>
          <cell r="D369" t="str">
            <v>CUSTO HORÁRIO PRODUTIVO DIURNO</v>
          </cell>
          <cell r="E369" t="str">
            <v>0325</v>
          </cell>
          <cell r="F369" t="str">
            <v/>
          </cell>
          <cell r="G369" t="str">
            <v/>
          </cell>
          <cell r="H369" t="str">
            <v>RÉGUA VIBRATÓRIA DUPLA PARA CONCRETO, PESO DE 60KG, COMPRIMENTO 4 M, COM MOTOR A GASOLINA, POTÊNCIA 5,5 HP - CHP DIURNO. AF_09/2016</v>
          </cell>
          <cell r="I369" t="str">
            <v>CHP</v>
          </cell>
          <cell r="J369" t="str">
            <v>ATRIBUÍDO SÃO PAULO</v>
          </cell>
          <cell r="K369" t="str">
            <v>8,91</v>
          </cell>
          <cell r="L369" t="str">
            <v>CAIXA REFERENCIAL</v>
          </cell>
        </row>
        <row r="370">
          <cell r="A370">
            <v>95276</v>
          </cell>
          <cell r="B370" t="str">
            <v>CUSTOS HORÁRIOS DE MÁQUINAS E EQUIPAMENTOS</v>
          </cell>
          <cell r="C370" t="str">
            <v>CHOR</v>
          </cell>
          <cell r="D370" t="str">
            <v>CUSTO HORÁRIO PRODUTIVO DIURNO</v>
          </cell>
          <cell r="E370" t="str">
            <v>0325</v>
          </cell>
          <cell r="F370" t="str">
            <v/>
          </cell>
          <cell r="G370" t="str">
            <v/>
          </cell>
          <cell r="H370" t="str">
            <v>POLIDORA DE PISO (POLITRIZ), PESO DE 100KG, DIÂMETRO 450 MM, MOTOR ELÉTRICO, POTÊNCIA 4 HP - CHP DIURNO. AF_09/2016</v>
          </cell>
          <cell r="I370" t="str">
            <v>CHP</v>
          </cell>
          <cell r="J370" t="str">
            <v>ATRIBUÍDO SÃO PAULO</v>
          </cell>
          <cell r="K370" t="str">
            <v>2,90</v>
          </cell>
          <cell r="L370" t="str">
            <v>CAIXA REFERENCIAL</v>
          </cell>
        </row>
        <row r="371">
          <cell r="A371">
            <v>95282</v>
          </cell>
          <cell r="B371" t="str">
            <v>CUSTOS HORÁRIOS DE MÁQUINAS E EQUIPAMENTOS</v>
          </cell>
          <cell r="C371" t="str">
            <v>CHOR</v>
          </cell>
          <cell r="D371" t="str">
            <v>CUSTO HORÁRIO PRODUTIVO DIURNO</v>
          </cell>
          <cell r="E371" t="str">
            <v>0325</v>
          </cell>
          <cell r="F371" t="str">
            <v/>
          </cell>
          <cell r="G371" t="str">
            <v/>
          </cell>
          <cell r="H371" t="str">
            <v>DESEMPENADEIRA DE CONCRETO, PESO DE 75KG, 4 PÁS, MOTOR A GASOLINA, POTÊNCIA 5,5 HP - CHP DIURNO. AF_09/2016</v>
          </cell>
          <cell r="I371" t="str">
            <v>CHP</v>
          </cell>
          <cell r="J371" t="str">
            <v>ATRIBUÍDO SÃO PAULO</v>
          </cell>
          <cell r="K371" t="str">
            <v>8,89</v>
          </cell>
          <cell r="L371" t="str">
            <v>CAIXA REFERENCIAL</v>
          </cell>
        </row>
        <row r="372">
          <cell r="A372">
            <v>95620</v>
          </cell>
          <cell r="B372" t="str">
            <v>CUSTOS HORÁRIOS DE MÁQUINAS E EQUIPAMENTOS</v>
          </cell>
          <cell r="C372" t="str">
            <v>CHOR</v>
          </cell>
          <cell r="D372" t="str">
            <v>CUSTO HORÁRIO PRODUTIVO DIURNO</v>
          </cell>
          <cell r="E372" t="str">
            <v>0325</v>
          </cell>
          <cell r="F372" t="str">
            <v/>
          </cell>
          <cell r="G372" t="str">
            <v/>
          </cell>
          <cell r="H372" t="str">
            <v>PERFURATRIZ PNEUMATICA MANUAL DE PESO MEDIO, MARTELETE, 18KG, COMPRIMENTO MÁXIMO DE CURSO DE 6 M, DIAMETRO DO PISTAO DE 5,5 CM - CHP DIURNO. AF_11/2016</v>
          </cell>
          <cell r="I372" t="str">
            <v>CHP</v>
          </cell>
          <cell r="J372" t="str">
            <v>COEFICIENTE DE REPRESENTATIVIDADE</v>
          </cell>
          <cell r="K372" t="str">
            <v>22,34</v>
          </cell>
          <cell r="L372" t="str">
            <v>CAIXA REFERENCIAL</v>
          </cell>
        </row>
        <row r="373">
          <cell r="A373">
            <v>95631</v>
          </cell>
          <cell r="B373" t="str">
            <v>CUSTOS HORÁRIOS DE MÁQUINAS E EQUIPAMENTOS</v>
          </cell>
          <cell r="C373" t="str">
            <v>CHOR</v>
          </cell>
          <cell r="D373" t="str">
            <v>CUSTO HORÁRIO PRODUTIVO DIURNO</v>
          </cell>
          <cell r="E373" t="str">
            <v>0325</v>
          </cell>
          <cell r="F373" t="str">
            <v/>
          </cell>
          <cell r="G373" t="str">
            <v/>
          </cell>
          <cell r="H373" t="str">
            <v>ROLO COMPACTADOR VIBRATORIO TANDEM, ACO LISO, POTENCIA 125 HP, PESO SEM/COM LASTRO 10,20/11,65 T, LARGURA DE TRABALHO 1,73 M - CHP DIURNO. AF_11/2016</v>
          </cell>
          <cell r="I373" t="str">
            <v>CHP</v>
          </cell>
          <cell r="J373" t="str">
            <v>ATRIBUÍDO SÃO PAULO</v>
          </cell>
          <cell r="K373" t="str">
            <v>150,32</v>
          </cell>
          <cell r="L373" t="str">
            <v>CAIXA REFERENCIAL</v>
          </cell>
        </row>
        <row r="374">
          <cell r="A374">
            <v>95702</v>
          </cell>
          <cell r="B374" t="str">
            <v>CUSTOS HORÁRIOS DE MÁQUINAS E EQUIPAMENTOS</v>
          </cell>
          <cell r="C374" t="str">
            <v>CHOR</v>
          </cell>
          <cell r="D374" t="str">
            <v>CUSTO HORÁRIO PRODUTIVO DIURNO</v>
          </cell>
          <cell r="E374" t="str">
            <v>0325</v>
          </cell>
          <cell r="F374" t="str">
            <v/>
          </cell>
          <cell r="G374" t="str">
            <v/>
          </cell>
          <cell r="H374" t="str">
            <v>PERFURATRIZ MANUAL, TORQUE MAXIMO 55 KGF.M, POTENCIA 5 CV, COM DIAMETRO MAXIMO 8 1/2" - CHP DIURNO. AF_11/2016</v>
          </cell>
          <cell r="I374" t="str">
            <v>CHP</v>
          </cell>
          <cell r="J374" t="str">
            <v>COEFICIENTE DE REPRESENTATIVIDADE</v>
          </cell>
          <cell r="K374" t="str">
            <v>32,82</v>
          </cell>
          <cell r="L374" t="str">
            <v>CAIXA REFERENCIAL</v>
          </cell>
        </row>
        <row r="375">
          <cell r="A375">
            <v>95708</v>
          </cell>
          <cell r="B375" t="str">
            <v>CUSTOS HORÁRIOS DE MÁQUINAS E EQUIPAMENTOS</v>
          </cell>
          <cell r="C375" t="str">
            <v>CHOR</v>
          </cell>
          <cell r="D375" t="str">
            <v>CUSTO HORÁRIO PRODUTIVO DIURNO</v>
          </cell>
          <cell r="E375" t="str">
            <v>0325</v>
          </cell>
          <cell r="F375" t="str">
            <v/>
          </cell>
          <cell r="G375" t="str">
            <v/>
          </cell>
          <cell r="H375" t="str">
            <v>PERFURATRIZ SOBRE ESTEIRA, TORQUE MÁXIMO 600 KGF, POTÊNCIA ENTRE 50 E 60 HP, DIÂMETRO MÁXIMO 10 - CHP DIURNO. AF_11/2016</v>
          </cell>
          <cell r="I375" t="str">
            <v>CHP</v>
          </cell>
          <cell r="J375" t="str">
            <v>COEFICIENTE DE REPRESENTATIVIDADE</v>
          </cell>
          <cell r="K375" t="str">
            <v>124,77</v>
          </cell>
          <cell r="L375" t="str">
            <v>CAIXA REFERENCIAL</v>
          </cell>
        </row>
        <row r="376">
          <cell r="A376">
            <v>95714</v>
          </cell>
          <cell r="B376" t="str">
            <v>CUSTOS HORÁRIOS DE MÁQUINAS E EQUIPAMENTOS</v>
          </cell>
          <cell r="C376" t="str">
            <v>CHOR</v>
          </cell>
          <cell r="D376" t="str">
            <v>CUSTO HORÁRIO PRODUTIVO DIURNO</v>
          </cell>
          <cell r="E376" t="str">
            <v>0325</v>
          </cell>
          <cell r="F376" t="str">
            <v/>
          </cell>
          <cell r="G376" t="str">
            <v/>
          </cell>
          <cell r="H376" t="str">
            <v>ESCAVADEIRA HIDRAULICA SOBRE ESTEIRA, COM GARRA GIRATORIA DE MANDIBULAS, PESO OPERACIONAL ENTRE 22,00 E 25,50 TON, POTENCIA LIQUIDA ENTRE 150 E 160 HP - CHP DIURNO. AF_11/2016</v>
          </cell>
          <cell r="I376" t="str">
            <v>CHP</v>
          </cell>
          <cell r="J376" t="str">
            <v>COEFICIENTE DE REPRESENTATIVIDADE</v>
          </cell>
          <cell r="K376" t="str">
            <v>176,20</v>
          </cell>
          <cell r="L376" t="str">
            <v>CAIXA REFERENCIAL</v>
          </cell>
        </row>
        <row r="377">
          <cell r="A377">
            <v>95720</v>
          </cell>
          <cell r="B377" t="str">
            <v>CUSTOS HORÁRIOS DE MÁQUINAS E EQUIPAMENTOS</v>
          </cell>
          <cell r="C377" t="str">
            <v>CHOR</v>
          </cell>
          <cell r="D377" t="str">
            <v>CUSTO HORÁRIO PRODUTIVO DIURNO</v>
          </cell>
          <cell r="E377" t="str">
            <v>0325</v>
          </cell>
          <cell r="F377" t="str">
            <v/>
          </cell>
          <cell r="G377" t="str">
            <v/>
          </cell>
          <cell r="H377" t="str">
            <v>ESCAVADEIRA HIDRAULICA SOBRE ESTEIRA, EQUIPADA COM CLAMSHELL, COM CAPACIDADE DA CAÇAMBA ENTRE 1,20 E 1,50 M3, PESO OPERACIONAL ENTRE 20,00 E 22,00 TON, POTENCIA LIQUIDA ENTRE 150 E 160 HP - CHP DIURNO. AF_11/2016</v>
          </cell>
          <cell r="I377" t="str">
            <v>CHP</v>
          </cell>
          <cell r="J377" t="str">
            <v>COEFICIENTE DE REPRESENTATIVIDADE</v>
          </cell>
          <cell r="K377" t="str">
            <v>172,77</v>
          </cell>
          <cell r="L377" t="str">
            <v>CAIXA REFERENCIAL</v>
          </cell>
        </row>
        <row r="378">
          <cell r="A378">
            <v>95872</v>
          </cell>
          <cell r="B378" t="str">
            <v>CUSTOS HORÁRIOS DE MÁQUINAS E EQUIPAMENTOS</v>
          </cell>
          <cell r="C378" t="str">
            <v>CHOR</v>
          </cell>
          <cell r="D378" t="str">
            <v>CUSTO HORÁRIO PRODUTIVO DIURNO</v>
          </cell>
          <cell r="E378" t="str">
            <v>0325</v>
          </cell>
          <cell r="F378" t="str">
            <v/>
          </cell>
          <cell r="G378" t="str">
            <v/>
          </cell>
          <cell r="H378" t="str">
            <v>GRUPO GERADOR COM CARENAGEM, MOTOR DIESEL POTÊNCIA STANDART ENTRE 250 E 260 KVA - CHP DIURNO. AF_12/2016</v>
          </cell>
          <cell r="I378" t="str">
            <v>CHP</v>
          </cell>
          <cell r="J378" t="str">
            <v>ATRIBUÍDO SÃO PAULO</v>
          </cell>
          <cell r="K378" t="str">
            <v>205,15</v>
          </cell>
          <cell r="L378" t="str">
            <v>CAIXA REFERENCIAL</v>
          </cell>
        </row>
        <row r="379">
          <cell r="A379">
            <v>96013</v>
          </cell>
          <cell r="B379" t="str">
            <v>CUSTOS HORÁRIOS DE MÁQUINAS E EQUIPAMENTOS</v>
          </cell>
          <cell r="C379" t="str">
            <v>CHOR</v>
          </cell>
          <cell r="D379" t="str">
            <v>CUSTO HORÁRIO PRODUTIVO DIURNO</v>
          </cell>
          <cell r="E379" t="str">
            <v>0325</v>
          </cell>
          <cell r="F379" t="str">
            <v/>
          </cell>
          <cell r="G379" t="str">
            <v/>
          </cell>
          <cell r="H379" t="str">
            <v>TRATOR DE PNEUS COM POTÊNCIA DE 122 CV, TRAÇÃO 4X4, COM VASSOURA MECÂNICA ACOPLADA - CHP DIURNO. AF_02/2017</v>
          </cell>
          <cell r="I379" t="str">
            <v>CHP</v>
          </cell>
          <cell r="J379" t="str">
            <v>ATRIBUÍDO SÃO PAULO</v>
          </cell>
          <cell r="K379" t="str">
            <v>175,29</v>
          </cell>
          <cell r="L379" t="str">
            <v>CAIXA REFERENCIAL</v>
          </cell>
        </row>
        <row r="380">
          <cell r="A380">
            <v>96020</v>
          </cell>
          <cell r="B380" t="str">
            <v>CUSTOS HORÁRIOS DE MÁQUINAS E EQUIPAMENTOS</v>
          </cell>
          <cell r="C380" t="str">
            <v>CHOR</v>
          </cell>
          <cell r="D380" t="str">
            <v>CUSTO HORÁRIO PRODUTIVO DIURNO</v>
          </cell>
          <cell r="E380" t="str">
            <v>0325</v>
          </cell>
          <cell r="F380" t="str">
            <v/>
          </cell>
          <cell r="G380" t="str">
            <v/>
          </cell>
          <cell r="H380" t="str">
            <v>TRATOR DE PNEUS COM POTÊNCIA DE 122 CV, TRAÇÃO 4X4, COM GRADE DE DISCOS ACOPLADA - CHP DIURNO. AF_02/2017</v>
          </cell>
          <cell r="I380" t="str">
            <v>CHP</v>
          </cell>
          <cell r="J380" t="str">
            <v>ATRIBUÍDO SÃO PAULO</v>
          </cell>
          <cell r="K380" t="str">
            <v>174,97</v>
          </cell>
          <cell r="L380" t="str">
            <v>CAIXA REFERENCIAL</v>
          </cell>
        </row>
        <row r="381">
          <cell r="A381">
            <v>96028</v>
          </cell>
          <cell r="B381" t="str">
            <v>CUSTOS HORÁRIOS DE MÁQUINAS E EQUIPAMENTOS</v>
          </cell>
          <cell r="C381" t="str">
            <v>CHOR</v>
          </cell>
          <cell r="D381" t="str">
            <v>CUSTO HORÁRIO PRODUTIVO DIURNO</v>
          </cell>
          <cell r="E381" t="str">
            <v>0325</v>
          </cell>
          <cell r="F381" t="str">
            <v/>
          </cell>
          <cell r="G381" t="str">
            <v/>
          </cell>
          <cell r="H381" t="str">
            <v>TRATOR DE PNEUS COM POTÊNCIA DE 85 CV, TRAÇÃO 4X4, COM GRADE DE DISCOS ACOPLADA - CHP DIURNO. AF_02/2017</v>
          </cell>
          <cell r="I381" t="str">
            <v>CHP</v>
          </cell>
          <cell r="J381" t="str">
            <v>ATRIBUÍDO SÃO PAULO</v>
          </cell>
          <cell r="K381" t="str">
            <v>130,17</v>
          </cell>
          <cell r="L381" t="str">
            <v>CAIXA REFERENCIAL</v>
          </cell>
        </row>
        <row r="382">
          <cell r="A382">
            <v>96035</v>
          </cell>
          <cell r="B382" t="str">
            <v>CUSTOS HORÁRIOS DE MÁQUINAS E EQUIPAMENTOS</v>
          </cell>
          <cell r="C382" t="str">
            <v>CHOR</v>
          </cell>
          <cell r="D382" t="str">
            <v>CUSTO HORÁRIO PRODUTIVO DIURNO</v>
          </cell>
          <cell r="E382" t="str">
            <v>0325</v>
          </cell>
          <cell r="F382" t="str">
            <v/>
          </cell>
          <cell r="G382" t="str">
            <v/>
          </cell>
          <cell r="H382" t="str">
            <v>CAMINHÃO BASCULANTE 10 M3, TRUCADO, POTÊNCIA 230 CV, INCLUSIVE CAÇAMBA METÁLICA, COM DISTRIBUIDOR DE AGREGADOS ACOPLADO - CHP DIURNO. AF_02/2017</v>
          </cell>
          <cell r="I382" t="str">
            <v>CHP</v>
          </cell>
          <cell r="J382" t="str">
            <v>ATRIBUÍDO SÃO PAULO</v>
          </cell>
          <cell r="K382" t="str">
            <v>181,31</v>
          </cell>
          <cell r="L382" t="str">
            <v>CAIXA REFERENCIAL</v>
          </cell>
        </row>
        <row r="383">
          <cell r="A383">
            <v>96157</v>
          </cell>
          <cell r="B383" t="str">
            <v>CUSTOS HORÁRIOS DE MÁQUINAS E EQUIPAMENTOS</v>
          </cell>
          <cell r="C383" t="str">
            <v>CHOR</v>
          </cell>
          <cell r="D383" t="str">
            <v>CUSTO HORÁRIO PRODUTIVO DIURNO</v>
          </cell>
          <cell r="E383" t="str">
            <v>0325</v>
          </cell>
          <cell r="F383" t="str">
            <v/>
          </cell>
          <cell r="G383" t="str">
            <v/>
          </cell>
          <cell r="H383" t="str">
            <v>TRATOR DE PNEUS COM POTÊNCIA DE 85 CV, TRAÇÃO 4X4, COM VASSOURA MECÂNICA ACOPLADA - CHP DIURNO. AF_03/2017</v>
          </cell>
          <cell r="I383" t="str">
            <v>CHP</v>
          </cell>
          <cell r="J383" t="str">
            <v>ATRIBUÍDO SÃO PAULO</v>
          </cell>
          <cell r="K383" t="str">
            <v>130,49</v>
          </cell>
          <cell r="L383" t="str">
            <v>CAIXA REFERENCIAL</v>
          </cell>
        </row>
        <row r="384">
          <cell r="A384">
            <v>96158</v>
          </cell>
          <cell r="B384" t="str">
            <v>CUSTOS HORÁRIOS DE MÁQUINAS E EQUIPAMENTOS</v>
          </cell>
          <cell r="C384" t="str">
            <v>CHOR</v>
          </cell>
          <cell r="D384" t="str">
            <v>CUSTO HORÁRIO PRODUTIVO DIURNO</v>
          </cell>
          <cell r="E384" t="str">
            <v>0325</v>
          </cell>
          <cell r="F384" t="str">
            <v/>
          </cell>
          <cell r="G384" t="str">
            <v/>
          </cell>
          <cell r="H384" t="str">
            <v>MINICARREGADEIRA SOBRE RODAS POTENCIA 47HP CAPACIDADE OPERACAO 646 KG, COM VASSOURA MECÂNICA ACOPLADA - CHP DIURNO. AF_03/2017</v>
          </cell>
          <cell r="I384" t="str">
            <v>CHP</v>
          </cell>
          <cell r="J384" t="str">
            <v>ATRIBUÍDO SÃO PAULO</v>
          </cell>
          <cell r="K384" t="str">
            <v>92,28</v>
          </cell>
          <cell r="L384" t="str">
            <v>CAIXA REFERENCIAL</v>
          </cell>
        </row>
        <row r="385">
          <cell r="A385">
            <v>96245</v>
          </cell>
          <cell r="B385" t="str">
            <v>CUSTOS HORÁRIOS DE MÁQUINAS E EQUIPAMENTOS</v>
          </cell>
          <cell r="C385" t="str">
            <v>CHOR</v>
          </cell>
          <cell r="D385" t="str">
            <v>CUSTO HORÁRIO PRODUTIVO DIURNO</v>
          </cell>
          <cell r="E385" t="str">
            <v>0325</v>
          </cell>
          <cell r="F385" t="str">
            <v/>
          </cell>
          <cell r="G385" t="str">
            <v/>
          </cell>
          <cell r="H385" t="str">
            <v>MINIESCAVADEIRA SOBRE ESTEIRAS, POTENCIA LIQUIDA DE *30* HP, PESO OPERACIONAL DE *3.500* KG - CHP DIURNO. AF_04/2017</v>
          </cell>
          <cell r="I385" t="str">
            <v>CHP</v>
          </cell>
          <cell r="J385" t="str">
            <v>ATRIBUÍDO SÃO PAULO</v>
          </cell>
          <cell r="K385" t="str">
            <v>62,84</v>
          </cell>
          <cell r="L385" t="str">
            <v>CAIXA REFERENCIAL</v>
          </cell>
        </row>
        <row r="386">
          <cell r="A386">
            <v>96303</v>
          </cell>
          <cell r="B386" t="str">
            <v>CUSTOS HORÁRIOS DE MÁQUINAS E EQUIPAMENTOS</v>
          </cell>
          <cell r="C386" t="str">
            <v>CHOR</v>
          </cell>
          <cell r="D386" t="str">
            <v>CUSTO HORÁRIO PRODUTIVO DIURNO</v>
          </cell>
          <cell r="E386" t="str">
            <v>0325</v>
          </cell>
          <cell r="F386" t="str">
            <v/>
          </cell>
          <cell r="G386" t="str">
            <v/>
          </cell>
          <cell r="H386" t="str">
            <v>PERFURATRIZ ROTATIVA SOBRE ESTEIRA, TORQUE MAXIMO 2500 KGM, POTENCIA 110 HP, MOTOR DIESEL- CHP DIURNO. AF_05/2017</v>
          </cell>
          <cell r="I386" t="str">
            <v>CHP</v>
          </cell>
          <cell r="J386" t="str">
            <v>COEFICIENTE DE REPRESENTATIVIDADE</v>
          </cell>
          <cell r="K386" t="str">
            <v>172,85</v>
          </cell>
          <cell r="L386" t="str">
            <v>CAIXA REFERENCIAL</v>
          </cell>
        </row>
        <row r="387">
          <cell r="A387">
            <v>96309</v>
          </cell>
          <cell r="B387" t="str">
            <v>CUSTOS HORÁRIOS DE MÁQUINAS E EQUIPAMENTOS</v>
          </cell>
          <cell r="C387" t="str">
            <v>CHOR</v>
          </cell>
          <cell r="D387" t="str">
            <v>CUSTO HORÁRIO PRODUTIVO DIURNO</v>
          </cell>
          <cell r="E387" t="str">
            <v>0325</v>
          </cell>
          <cell r="F387" t="str">
            <v/>
          </cell>
          <cell r="G387" t="str">
            <v/>
          </cell>
          <cell r="H387" t="str">
            <v>COMPRESSOR DE AR, VAZAO DE 10 PCM, RESERVATORIO 100 L, PRESSAO DE TRABALHO ENTRE 6,9 E 9,7 BAR, POTENCIA 2 HP, TENSAO 110/220 V - CHP DIURNO. AF_05/2017</v>
          </cell>
          <cell r="I387" t="str">
            <v>CHP</v>
          </cell>
          <cell r="J387" t="str">
            <v>ATRIBUÍDO SÃO PAULO</v>
          </cell>
          <cell r="K387" t="str">
            <v>1,41</v>
          </cell>
          <cell r="L387" t="str">
            <v>CAIXA REFERENCIAL</v>
          </cell>
        </row>
        <row r="388">
          <cell r="A388">
            <v>96463</v>
          </cell>
          <cell r="B388" t="str">
            <v>CUSTOS HORÁRIOS DE MÁQUINAS E EQUIPAMENTOS</v>
          </cell>
          <cell r="C388" t="str">
            <v>CHOR</v>
          </cell>
          <cell r="D388" t="str">
            <v>CUSTO HORÁRIO PRODUTIVO DIURNO</v>
          </cell>
          <cell r="E388" t="str">
            <v>0325</v>
          </cell>
          <cell r="F388" t="str">
            <v/>
          </cell>
          <cell r="G388" t="str">
            <v/>
          </cell>
          <cell r="H388" t="str">
            <v>ROLO COMPACTADOR DE PNEUS, ESTATICO, PRESSAO VARIAVEL, POTENCIA 110 HP, PESO SEM/COM LASTRO 10,8/27 T, LARGURA DE ROLAGEM 2,30 M - CHP DIURNO. AF_06/2017</v>
          </cell>
          <cell r="I388" t="str">
            <v>CHP</v>
          </cell>
          <cell r="J388" t="str">
            <v>ATRIBUÍDO SÃO PAULO</v>
          </cell>
          <cell r="K388" t="str">
            <v>139,68</v>
          </cell>
          <cell r="L388" t="str">
            <v>CAIXA REFERENCIAL</v>
          </cell>
        </row>
        <row r="389">
          <cell r="A389">
            <v>98764</v>
          </cell>
          <cell r="B389" t="str">
            <v>CUSTOS HORÁRIOS DE MÁQUINAS E EQUIPAMENTOS</v>
          </cell>
          <cell r="C389" t="str">
            <v>CHOR</v>
          </cell>
          <cell r="D389" t="str">
            <v>CUSTO HORÁRIO PRODUTIVO DIURNO</v>
          </cell>
          <cell r="E389" t="str">
            <v>0325</v>
          </cell>
          <cell r="F389" t="str">
            <v/>
          </cell>
          <cell r="G389" t="str">
            <v/>
          </cell>
          <cell r="H389" t="str">
            <v>INVERSOR DE SOLDA MONOFÁSICO DE 160 A, POTÊNCIA DE 5400 W, TENSÃO DE 220 V, PARA SOLDA COM ELETRODOS DE 2,0 A 4,0 MM E PROCESSO TIG - CHP DIURNO. AF_06/2018</v>
          </cell>
          <cell r="I389" t="str">
            <v>CHP</v>
          </cell>
          <cell r="J389" t="str">
            <v>COEFICIENTE DE REPRESENTATIVIDADE</v>
          </cell>
          <cell r="K389" t="str">
            <v>4,06</v>
          </cell>
          <cell r="L389" t="str">
            <v>CAIXA REFERENCIAL</v>
          </cell>
        </row>
        <row r="390">
          <cell r="A390">
            <v>99833</v>
          </cell>
          <cell r="B390" t="str">
            <v>CUSTOS HORÁRIOS DE MÁQUINAS E EQUIPAMENTOS</v>
          </cell>
          <cell r="C390" t="str">
            <v>CHOR</v>
          </cell>
          <cell r="D390" t="str">
            <v>CUSTO HORÁRIO PRODUTIVO DIURNO</v>
          </cell>
          <cell r="E390" t="str">
            <v>0325</v>
          </cell>
          <cell r="F390" t="str">
            <v/>
          </cell>
          <cell r="G390" t="str">
            <v/>
          </cell>
          <cell r="H390" t="str">
            <v>LAVADORA DE ALTA PRESSAO (LAVA-JATO) PARA AGUA FRIA, PRESSAO DE OPERACAO ENTRE 1400 E 1900 LIB/POL2, VAZAO MAXIMA ENTRE 400 E 700 L/H - CHP DIURNO. AF_04/2019</v>
          </cell>
          <cell r="I390" t="str">
            <v>CHP</v>
          </cell>
          <cell r="J390" t="str">
            <v>COEFICIENTE DE REPRESENTATIVIDADE</v>
          </cell>
          <cell r="K390" t="str">
            <v>1,24</v>
          </cell>
          <cell r="L390" t="str">
            <v>CAIXA REFERENCIAL</v>
          </cell>
        </row>
        <row r="391">
          <cell r="A391">
            <v>100641</v>
          </cell>
          <cell r="B391" t="str">
            <v>CUSTOS HORÁRIOS DE MÁQUINAS E EQUIPAMENTOS</v>
          </cell>
          <cell r="C391" t="str">
            <v>CHOR</v>
          </cell>
          <cell r="D391" t="str">
            <v>CUSTO HORÁRIO PRODUTIVO DIURNO</v>
          </cell>
          <cell r="E391" t="str">
            <v>0325</v>
          </cell>
          <cell r="F391" t="str">
            <v/>
          </cell>
          <cell r="G391" t="str">
            <v/>
          </cell>
          <cell r="H391" t="str">
            <v>USINA DE MISTURA ASFÁLTICA À QUENTE, TIPO CONTRA FLUXO, PROD 100 A 140 TON/HORA - CHP DIURNO. AF_12/2019</v>
          </cell>
          <cell r="I391" t="str">
            <v>CHP</v>
          </cell>
          <cell r="J391" t="str">
            <v>ATRIBUÍDO SÃO PAULO</v>
          </cell>
          <cell r="K391" t="str">
            <v>466,46</v>
          </cell>
          <cell r="L391" t="str">
            <v>CAIXA REFERENCIAL</v>
          </cell>
        </row>
        <row r="392">
          <cell r="A392">
            <v>100647</v>
          </cell>
          <cell r="B392" t="str">
            <v>CUSTOS HORÁRIOS DE MÁQUINAS E EQUIPAMENTOS</v>
          </cell>
          <cell r="C392" t="str">
            <v>CHOR</v>
          </cell>
          <cell r="D392" t="str">
            <v>CUSTO HORÁRIO PRODUTIVO DIURNO</v>
          </cell>
          <cell r="E392" t="str">
            <v>0325</v>
          </cell>
          <cell r="F392" t="str">
            <v/>
          </cell>
          <cell r="G392" t="str">
            <v/>
          </cell>
          <cell r="H392" t="str">
            <v>USINA DE ASFALTO, TIPO GRAVIMÉTRICA, PROD 150 TON/HORA - CHP DIURNO. AF_12/2019</v>
          </cell>
          <cell r="I392" t="str">
            <v>CHP</v>
          </cell>
          <cell r="J392" t="str">
            <v>ATRIBUÍDO SÃO PAULO</v>
          </cell>
          <cell r="K392" t="str">
            <v>955,74</v>
          </cell>
          <cell r="L392" t="str">
            <v>CAIXA REFERENCIAL</v>
          </cell>
        </row>
        <row r="393">
          <cell r="A393">
            <v>102275</v>
          </cell>
          <cell r="B393" t="str">
            <v>CUSTOS HORÁRIOS DE MÁQUINAS E EQUIPAMENTOS</v>
          </cell>
          <cell r="C393" t="str">
            <v>CHOR</v>
          </cell>
          <cell r="D393" t="str">
            <v>CUSTO HORÁRIO PRODUTIVO DIURNO</v>
          </cell>
          <cell r="E393" t="str">
            <v>0325</v>
          </cell>
          <cell r="F393" t="str">
            <v/>
          </cell>
          <cell r="G393" t="str">
            <v/>
          </cell>
          <cell r="H393" t="str">
            <v>MARTELO DEMOLIDOR ELÉTRICO, COM POTÊNCIA DE 2.000 W, 1.000 IMPACTOS POR MINUTO, PESO DE 30 KG - CHP DIURNO. AF_01/2021</v>
          </cell>
          <cell r="I393" t="str">
            <v>CHP</v>
          </cell>
          <cell r="J393" t="str">
            <v>COEFICIENTE DE REPRESENTATIVIDADE</v>
          </cell>
          <cell r="K393" t="str">
            <v>22,59</v>
          </cell>
          <cell r="L393" t="str">
            <v>CAIXA REFERENCIAL</v>
          </cell>
        </row>
        <row r="394">
          <cell r="A394">
            <v>5632</v>
          </cell>
          <cell r="B394" t="str">
            <v>CUSTOS HORÁRIOS DE MÁQUINAS E EQUIPAMENTOS</v>
          </cell>
          <cell r="C394" t="str">
            <v>CHOR</v>
          </cell>
          <cell r="D394" t="str">
            <v>CUSTO HORÁRIO IMPRODUTIVO DIURNO</v>
          </cell>
          <cell r="E394" t="str">
            <v>0327</v>
          </cell>
          <cell r="F394" t="str">
            <v/>
          </cell>
          <cell r="G394" t="str">
            <v/>
          </cell>
          <cell r="H394" t="str">
            <v>ESCAVADEIRA HIDRÁULICA SOBRE ESTEIRAS, CAÇAMBA 0,80 M3, PESO OPERACIONAL 17 T, POTENCIA BRUTA 111 HP - CHI DIURNO. AF_06/2014</v>
          </cell>
          <cell r="I394" t="str">
            <v>CHI</v>
          </cell>
          <cell r="J394" t="str">
            <v>COLETADO</v>
          </cell>
          <cell r="K394" t="str">
            <v>57,75</v>
          </cell>
          <cell r="L394" t="str">
            <v>CAIXA REFERENCIAL</v>
          </cell>
        </row>
        <row r="395">
          <cell r="A395">
            <v>5679</v>
          </cell>
          <cell r="B395" t="str">
            <v>CUSTOS HORÁRIOS DE MÁQUINAS E EQUIPAMENTOS</v>
          </cell>
          <cell r="C395" t="str">
            <v>CHOR</v>
          </cell>
          <cell r="D395" t="str">
            <v>CUSTO HORÁRIO IMPRODUTIVO DIURNO</v>
          </cell>
          <cell r="E395" t="str">
            <v>0327</v>
          </cell>
          <cell r="F395" t="str">
            <v/>
          </cell>
          <cell r="G395" t="str">
            <v/>
          </cell>
          <cell r="H395" t="str">
            <v>RETROESCAVADEIRA SOBRE RODAS COM CARREGADEIRA, TRAÇÃO 4X4, POTÊNCIA LÍQ. 88 HP, CAÇAMBA CARREG. CAP. MÍN. 1 M3, CAÇAMBA RETRO CAP. 0,26 M3, PESO OPERACIONAL MÍN. 6.674 KG, PROFUNDIDADE ESCAVAÇÃO MÁX. 4,37 M - CHI DIURNO. AF_06/2014</v>
          </cell>
          <cell r="I395" t="str">
            <v>CHI</v>
          </cell>
          <cell r="J395" t="str">
            <v>COEFICIENTE DE REPRESENTATIVIDADE</v>
          </cell>
          <cell r="K395" t="str">
            <v>39,66</v>
          </cell>
          <cell r="L395" t="str">
            <v>CAIXA REFERENCIAL</v>
          </cell>
        </row>
        <row r="396">
          <cell r="A396">
            <v>5681</v>
          </cell>
          <cell r="B396" t="str">
            <v>CUSTOS HORÁRIOS DE MÁQUINAS E EQUIPAMENTOS</v>
          </cell>
          <cell r="C396" t="str">
            <v>CHOR</v>
          </cell>
          <cell r="D396" t="str">
            <v>CUSTO HORÁRIO IMPRODUTIVO DIURNO</v>
          </cell>
          <cell r="E396" t="str">
            <v>0327</v>
          </cell>
          <cell r="F396" t="str">
            <v/>
          </cell>
          <cell r="G396" t="str">
            <v/>
          </cell>
          <cell r="H396" t="str">
            <v>RETROESCAVADEIRA SOBRE RODAS COM CARREGADEIRA, TRAÇÃO 4X2, POTÊNCIA LÍQ. 79 HP, CAÇAMBA CARREG. CAP. MÍN. 1 M3, CAÇAMBA RETRO CAP. 0,20 M3, PESO OPERACIONAL MÍN. 6.570 KG, PROFUNDIDADE ESCAVAÇÃO MÁX. 4,37 M - CHI DIURNO. AF_06/2014</v>
          </cell>
          <cell r="I396" t="str">
            <v>CHI</v>
          </cell>
          <cell r="J396" t="str">
            <v>COEFICIENTE DE REPRESENTATIVIDADE</v>
          </cell>
          <cell r="K396" t="str">
            <v>37,55</v>
          </cell>
          <cell r="L396" t="str">
            <v>CAIXA REFERENCIAL</v>
          </cell>
        </row>
        <row r="397">
          <cell r="A397">
            <v>5685</v>
          </cell>
          <cell r="B397" t="str">
            <v>CUSTOS HORÁRIOS DE MÁQUINAS E EQUIPAMENTOS</v>
          </cell>
          <cell r="C397" t="str">
            <v>CHOR</v>
          </cell>
          <cell r="D397" t="str">
            <v>CUSTO HORÁRIO IMPRODUTIVO DIURNO</v>
          </cell>
          <cell r="E397" t="str">
            <v>0327</v>
          </cell>
          <cell r="F397" t="str">
            <v/>
          </cell>
          <cell r="G397" t="str">
            <v/>
          </cell>
          <cell r="H397" t="str">
            <v>ROLO COMPACTADOR VIBRATÓRIO DE UM CILINDRO AÇO LISO, POTÊNCIA 80 HP, PESO OPERACIONAL MÁXIMO 8,1 T, IMPACTO DINÂMICO 16,15 / 9,5 T, LARGURA DE TRABALHO 1,68 M - CHI DIURNO. AF_06/2014</v>
          </cell>
          <cell r="I397" t="str">
            <v>CHI</v>
          </cell>
          <cell r="J397" t="str">
            <v>ATRIBUÍDO SÃO PAULO</v>
          </cell>
          <cell r="K397" t="str">
            <v>40,13</v>
          </cell>
          <cell r="L397" t="str">
            <v>CAIXA REFERENCIAL</v>
          </cell>
        </row>
        <row r="398">
          <cell r="A398">
            <v>5690</v>
          </cell>
          <cell r="B398" t="str">
            <v>CUSTOS HORÁRIOS DE MÁQUINAS E EQUIPAMENTOS</v>
          </cell>
          <cell r="C398" t="str">
            <v>CHOR</v>
          </cell>
          <cell r="D398" t="str">
            <v>CUSTO HORÁRIO IMPRODUTIVO DIURNO</v>
          </cell>
          <cell r="E398" t="str">
            <v>0327</v>
          </cell>
          <cell r="F398" t="str">
            <v/>
          </cell>
          <cell r="G398" t="str">
            <v/>
          </cell>
          <cell r="H398" t="str">
            <v>GRADE DE DISCO CONTROLE REMOTO REBOCÁVEL, COM 24 DISCOS 24 X 6 MM COM PNEUS PARA TRANSPORTE - CHI DIURNO. AF_06/2014</v>
          </cell>
          <cell r="I398" t="str">
            <v>CHI</v>
          </cell>
          <cell r="J398" t="str">
            <v>ATRIBUÍDO SÃO PAULO</v>
          </cell>
          <cell r="K398" t="str">
            <v>2,53</v>
          </cell>
          <cell r="L398" t="str">
            <v>CAIXA REFERENCIAL</v>
          </cell>
        </row>
        <row r="399">
          <cell r="A399">
            <v>5806</v>
          </cell>
          <cell r="B399" t="str">
            <v>CUSTOS HORÁRIOS DE MÁQUINAS E EQUIPAMENTOS</v>
          </cell>
          <cell r="C399" t="str">
            <v>CHOR</v>
          </cell>
          <cell r="D399" t="str">
            <v>CUSTO HORÁRIO IMPRODUTIVO DIURNO</v>
          </cell>
          <cell r="E399" t="str">
            <v>0327</v>
          </cell>
          <cell r="F399" t="str">
            <v/>
          </cell>
          <cell r="G399" t="str">
            <v/>
          </cell>
          <cell r="H399" t="str">
            <v>MOTOBOMBA CENTRÍFUGA, MOTOR A GASOLINA, POTÊNCIA 5,42 HP, BOCAIS 1 1/2" X 1", DIÂMETRO ROTOR 143 MM HM/Q = 6 MCA / 16,8 M3/H A 38 MCA / 6,6 M3/H - CHI DIURNO. AF_06/2014</v>
          </cell>
          <cell r="I399" t="str">
            <v>CHI</v>
          </cell>
          <cell r="J399" t="str">
            <v>COEFICIENTE DE REPRESENTATIVIDADE</v>
          </cell>
          <cell r="K399" t="str">
            <v>0,20</v>
          </cell>
          <cell r="L399" t="str">
            <v>CAIXA REFERENCIAL</v>
          </cell>
        </row>
        <row r="400">
          <cell r="A400">
            <v>5826</v>
          </cell>
          <cell r="B400" t="str">
            <v>CUSTOS HORÁRIOS DE MÁQUINAS E EQUIPAMENTOS</v>
          </cell>
          <cell r="C400" t="str">
            <v>CHOR</v>
          </cell>
          <cell r="D400" t="str">
            <v>CUSTO HORÁRIO IMPRODUTIVO DIURNO</v>
          </cell>
          <cell r="E400" t="str">
            <v>0327</v>
          </cell>
          <cell r="F400" t="str">
            <v/>
          </cell>
          <cell r="G400" t="str">
            <v/>
          </cell>
          <cell r="H400" t="str">
            <v>CAMINHÃO TOCO, PBT 16.000 KG, CARGA ÚTIL MÁX. 10.685 KG, DIST. ENTRE EIXOS 4,8 M, POTÊNCIA 189 CV, INCLUSIVE CARROCERIA FIXA ABERTA DE MADEIRA P/ TRANSPORTE GERAL DE CARGA SECA, DIMEN. APROX. 2,5 X 7,00 X 0,50 M - CHI DIURNO. AF_06/2014</v>
          </cell>
          <cell r="I400" t="str">
            <v>CHI</v>
          </cell>
          <cell r="J400" t="str">
            <v>ATRIBUÍDO SÃO PAULO</v>
          </cell>
          <cell r="K400" t="str">
            <v>30,13</v>
          </cell>
          <cell r="L400" t="str">
            <v>CAIXA REFERENCIAL</v>
          </cell>
        </row>
        <row r="401">
          <cell r="A401">
            <v>5829</v>
          </cell>
          <cell r="B401" t="str">
            <v>CUSTOS HORÁRIOS DE MÁQUINAS E EQUIPAMENTOS</v>
          </cell>
          <cell r="C401" t="str">
            <v>CHOR</v>
          </cell>
          <cell r="D401" t="str">
            <v>CUSTO HORÁRIO IMPRODUTIVO DIURNO</v>
          </cell>
          <cell r="E401" t="str">
            <v>0327</v>
          </cell>
          <cell r="F401" t="str">
            <v/>
          </cell>
          <cell r="G401" t="str">
            <v/>
          </cell>
          <cell r="H401" t="str">
            <v>USINA DE CONCRETO FIXA, CAPACIDADE NOMINAL DE 90 A 120 M3/H, SEM SILO - CHI DIURNO. AF_07/2016</v>
          </cell>
          <cell r="I401" t="str">
            <v>CHI</v>
          </cell>
          <cell r="J401" t="str">
            <v>ATRIBUÍDO SÃO PAULO</v>
          </cell>
          <cell r="K401" t="str">
            <v>112,89</v>
          </cell>
          <cell r="L401" t="str">
            <v>CAIXA REFERENCIAL</v>
          </cell>
        </row>
        <row r="402">
          <cell r="A402">
            <v>5837</v>
          </cell>
          <cell r="B402" t="str">
            <v>CUSTOS HORÁRIOS DE MÁQUINAS E EQUIPAMENTOS</v>
          </cell>
          <cell r="C402" t="str">
            <v>CHOR</v>
          </cell>
          <cell r="D402" t="str">
            <v>CUSTO HORÁRIO IMPRODUTIVO DIURNO</v>
          </cell>
          <cell r="E402" t="str">
            <v>0327</v>
          </cell>
          <cell r="F402" t="str">
            <v/>
          </cell>
          <cell r="G402" t="str">
            <v/>
          </cell>
          <cell r="H402" t="str">
            <v>VIBROACABADORA DE ASFALTO SOBRE ESTEIRAS, LARGURA DE PAVIMENTAÇÃO 1,90 M A 5,30 M, POTÊNCIA 105 HP CAPACIDADE 450 T/H - CHI DIURNO. AF_11/2014</v>
          </cell>
          <cell r="I402" t="str">
            <v>CHI</v>
          </cell>
          <cell r="J402" t="str">
            <v>ATRIBUÍDO SÃO PAULO</v>
          </cell>
          <cell r="K402" t="str">
            <v>90,64</v>
          </cell>
          <cell r="L402" t="str">
            <v>CAIXA REFERENCIAL</v>
          </cell>
        </row>
        <row r="403">
          <cell r="A403">
            <v>5841</v>
          </cell>
          <cell r="B403" t="str">
            <v>CUSTOS HORÁRIOS DE MÁQUINAS E EQUIPAMENTOS</v>
          </cell>
          <cell r="C403" t="str">
            <v>CHOR</v>
          </cell>
          <cell r="D403" t="str">
            <v>CUSTO HORÁRIO IMPRODUTIVO DIURNO</v>
          </cell>
          <cell r="E403" t="str">
            <v>0327</v>
          </cell>
          <cell r="F403" t="str">
            <v/>
          </cell>
          <cell r="G403" t="str">
            <v/>
          </cell>
          <cell r="H403" t="str">
            <v>VASSOURA MECÂNICA REBOCÁVEL COM ESCOVA CILÍNDRICA, LARGURA ÚTIL DE VARRIMENTO DE 2,44 M - CHI DIURNO. AF_06/2014</v>
          </cell>
          <cell r="I403" t="str">
            <v>CHI</v>
          </cell>
          <cell r="J403" t="str">
            <v>ATRIBUÍDO SÃO PAULO</v>
          </cell>
          <cell r="K403" t="str">
            <v>2,91</v>
          </cell>
          <cell r="L403" t="str">
            <v>CAIXA REFERENCIAL</v>
          </cell>
        </row>
        <row r="404">
          <cell r="A404">
            <v>5845</v>
          </cell>
          <cell r="B404" t="str">
            <v>CUSTOS HORÁRIOS DE MÁQUINAS E EQUIPAMENTOS</v>
          </cell>
          <cell r="C404" t="str">
            <v>CHOR</v>
          </cell>
          <cell r="D404" t="str">
            <v>CUSTO HORÁRIO IMPRODUTIVO DIURNO</v>
          </cell>
          <cell r="E404" t="str">
            <v>0327</v>
          </cell>
          <cell r="F404" t="str">
            <v/>
          </cell>
          <cell r="G404" t="str">
            <v/>
          </cell>
          <cell r="H404" t="str">
            <v>TRATOR DE PNEUS, POTÊNCIA 122 CV, TRAÇÃO 4X4, PESO COM LASTRO DE 4.510 KG - CHI DIURNO. AF_06/2014</v>
          </cell>
          <cell r="I404" t="str">
            <v>CHI</v>
          </cell>
          <cell r="J404" t="str">
            <v>ATRIBUÍDO SÃO PAULO</v>
          </cell>
          <cell r="K404" t="str">
            <v>33,32</v>
          </cell>
          <cell r="L404" t="str">
            <v>CAIXA REFERENCIAL</v>
          </cell>
        </row>
        <row r="405">
          <cell r="A405">
            <v>5849</v>
          </cell>
          <cell r="B405" t="str">
            <v>CUSTOS HORÁRIOS DE MÁQUINAS E EQUIPAMENTOS</v>
          </cell>
          <cell r="C405" t="str">
            <v>CHOR</v>
          </cell>
          <cell r="D405" t="str">
            <v>CUSTO HORÁRIO IMPRODUTIVO DIURNO</v>
          </cell>
          <cell r="E405" t="str">
            <v>0327</v>
          </cell>
          <cell r="F405" t="str">
            <v/>
          </cell>
          <cell r="G405" t="str">
            <v/>
          </cell>
          <cell r="H405" t="str">
            <v>TRATOR DE ESTEIRAS, POTÊNCIA 170 HP, PESO OPERACIONAL 19 T, CAÇAMBA 5,2 M3 - CHI DIURNO. AF_06/2014</v>
          </cell>
          <cell r="I405" t="str">
            <v>CHI</v>
          </cell>
          <cell r="J405" t="str">
            <v>COEFICIENTE DE REPRESENTATIVIDADE</v>
          </cell>
          <cell r="K405" t="str">
            <v>53,08</v>
          </cell>
          <cell r="L405" t="str">
            <v>CAIXA REFERENCIAL</v>
          </cell>
        </row>
        <row r="406">
          <cell r="A406">
            <v>5853</v>
          </cell>
          <cell r="B406" t="str">
            <v>CUSTOS HORÁRIOS DE MÁQUINAS E EQUIPAMENTOS</v>
          </cell>
          <cell r="C406" t="str">
            <v>CHOR</v>
          </cell>
          <cell r="D406" t="str">
            <v>CUSTO HORÁRIO IMPRODUTIVO DIURNO</v>
          </cell>
          <cell r="E406" t="str">
            <v>0327</v>
          </cell>
          <cell r="F406" t="str">
            <v/>
          </cell>
          <cell r="G406" t="str">
            <v/>
          </cell>
          <cell r="H406" t="str">
            <v>TRATOR DE ESTEIRAS, POTÊNCIA 150 HP, PESO OPERACIONAL 16,7 T, COM RODA MOTRIZ ELEVADA E LÂMINA 3,18 M3 - CHI DIURNO. AF_06/2014</v>
          </cell>
          <cell r="I406" t="str">
            <v>CHI</v>
          </cell>
          <cell r="J406" t="str">
            <v>COEFICIENTE DE REPRESENTATIVIDADE</v>
          </cell>
          <cell r="K406" t="str">
            <v>53,30</v>
          </cell>
          <cell r="L406" t="str">
            <v>CAIXA REFERENCIAL</v>
          </cell>
        </row>
        <row r="407">
          <cell r="A407">
            <v>5857</v>
          </cell>
          <cell r="B407" t="str">
            <v>CUSTOS HORÁRIOS DE MÁQUINAS E EQUIPAMENTOS</v>
          </cell>
          <cell r="C407" t="str">
            <v>CHOR</v>
          </cell>
          <cell r="D407" t="str">
            <v>CUSTO HORÁRIO IMPRODUTIVO DIURNO</v>
          </cell>
          <cell r="E407" t="str">
            <v>0327</v>
          </cell>
          <cell r="F407" t="str">
            <v/>
          </cell>
          <cell r="G407" t="str">
            <v/>
          </cell>
          <cell r="H407" t="str">
            <v>TRATOR DE ESTEIRAS, POTÊNCIA 347 HP, PESO OPERACIONAL 38,5 T, COM LÂMINA 8,70 M3 - CHI DIURNO. AF_06/2014</v>
          </cell>
          <cell r="I407" t="str">
            <v>CHI</v>
          </cell>
          <cell r="J407" t="str">
            <v>COEFICIENTE DE REPRESENTATIVIDADE</v>
          </cell>
          <cell r="K407" t="str">
            <v>132,19</v>
          </cell>
          <cell r="L407" t="str">
            <v>CAIXA REFERENCIAL</v>
          </cell>
        </row>
        <row r="408">
          <cell r="A408">
            <v>5865</v>
          </cell>
          <cell r="B408" t="str">
            <v>CUSTOS HORÁRIOS DE MÁQUINAS E EQUIPAMENTOS</v>
          </cell>
          <cell r="C408" t="str">
            <v>CHOR</v>
          </cell>
          <cell r="D408" t="str">
            <v>CUSTO HORÁRIO IMPRODUTIVO DIURNO</v>
          </cell>
          <cell r="E408" t="str">
            <v>0327</v>
          </cell>
          <cell r="F408" t="str">
            <v/>
          </cell>
          <cell r="G408" t="str">
            <v/>
          </cell>
          <cell r="H408" t="str">
            <v>ROLO COMPACTADOR VIBRATÓRIO REBOCÁVEL, CILINDRO DE AÇO LISO, POTÊNCIA DE TRAÇÃO DE 65 CV, PESO 4,7 T, IMPACTO DINÂMICO 18,3 T, LARGURA DE TRABALHO 1,67 M - CHI DIURNO. AF_02/2016</v>
          </cell>
          <cell r="I408" t="str">
            <v>CHI</v>
          </cell>
          <cell r="J408" t="str">
            <v>ATRIBUÍDO SÃO PAULO</v>
          </cell>
          <cell r="K408" t="str">
            <v>6,57</v>
          </cell>
          <cell r="L408" t="str">
            <v>CAIXA REFERENCIAL</v>
          </cell>
        </row>
        <row r="409">
          <cell r="A409">
            <v>5869</v>
          </cell>
          <cell r="B409" t="str">
            <v>CUSTOS HORÁRIOS DE MÁQUINAS E EQUIPAMENTOS</v>
          </cell>
          <cell r="C409" t="str">
            <v>CHOR</v>
          </cell>
          <cell r="D409" t="str">
            <v>CUSTO HORÁRIO IMPRODUTIVO DIURNO</v>
          </cell>
          <cell r="E409" t="str">
            <v>0327</v>
          </cell>
          <cell r="F409" t="str">
            <v/>
          </cell>
          <cell r="G409" t="str">
            <v/>
          </cell>
          <cell r="H409" t="str">
            <v>ROLO COMPACTADOR VIBRATÓRIO TANDEM AÇO LISO, POTÊNCIA 58 HP, PESO SEM/COM LASTRO 6,5 / 9,4 T, LARGURA DE TRABALHO 1,2 M - CHI DIURNO. AF_06/2014</v>
          </cell>
          <cell r="I409" t="str">
            <v>CHI</v>
          </cell>
          <cell r="J409" t="str">
            <v>ATRIBUÍDO SÃO PAULO</v>
          </cell>
          <cell r="K409" t="str">
            <v>45,10</v>
          </cell>
          <cell r="L409" t="str">
            <v>CAIXA REFERENCIAL</v>
          </cell>
        </row>
        <row r="410">
          <cell r="A410">
            <v>5877</v>
          </cell>
          <cell r="B410" t="str">
            <v>CUSTOS HORÁRIOS DE MÁQUINAS E EQUIPAMENTOS</v>
          </cell>
          <cell r="C410" t="str">
            <v>CHOR</v>
          </cell>
          <cell r="D410" t="str">
            <v>CUSTO HORÁRIO IMPRODUTIVO DIURNO</v>
          </cell>
          <cell r="E410" t="str">
            <v>0327</v>
          </cell>
          <cell r="F410" t="str">
            <v/>
          </cell>
          <cell r="G410" t="str">
            <v/>
          </cell>
          <cell r="H410" t="str">
            <v>RETROESCAVADEIRA SOBRE RODAS COM CARREGADEIRA, TRAÇÃO 4X4, POTÊNCIA LÍQ. 72 HP, CAÇAMBA CARREG. CAP. MÍN. 0,79 M3, CAÇAMBA RETRO CAP. 0,18 M3, PESO OPERACIONAL MÍN. 7.140 KG, PROFUNDIDADE ESCAVAÇÃO MÁX. 4,50 M - CHI DIURNO. AF_06/2014</v>
          </cell>
          <cell r="I410" t="str">
            <v>CHI</v>
          </cell>
          <cell r="J410" t="str">
            <v>COLETADO</v>
          </cell>
          <cell r="K410" t="str">
            <v>38,99</v>
          </cell>
          <cell r="L410" t="str">
            <v>CAIXA REFERENCIAL</v>
          </cell>
        </row>
        <row r="411">
          <cell r="A411">
            <v>5881</v>
          </cell>
          <cell r="B411" t="str">
            <v>CUSTOS HORÁRIOS DE MÁQUINAS E EQUIPAMENTOS</v>
          </cell>
          <cell r="C411" t="str">
            <v>CHOR</v>
          </cell>
          <cell r="D411" t="str">
            <v>CUSTO HORÁRIO IMPRODUTIVO DIURNO</v>
          </cell>
          <cell r="E411" t="str">
            <v>0327</v>
          </cell>
          <cell r="F411" t="str">
            <v/>
          </cell>
          <cell r="G411" t="str">
            <v/>
          </cell>
          <cell r="H411" t="str">
            <v>ROLO COMPACTADOR VIBRATÓRIO PÉ DE CARNEIRO, OPERADO POR CONTROLE REMOTO, POTÊNCIA 12,5 KW, PESO OPERACIONAL 1,675 T, LARGURA DE TRABALHO 0,85 M - CHI DIURNO. AF_02/2016</v>
          </cell>
          <cell r="I411" t="str">
            <v>CHI</v>
          </cell>
          <cell r="J411" t="str">
            <v>ATRIBUÍDO SÃO PAULO</v>
          </cell>
          <cell r="K411" t="str">
            <v>48,12</v>
          </cell>
          <cell r="L411" t="str">
            <v>CAIXA REFERENCIAL</v>
          </cell>
        </row>
        <row r="412">
          <cell r="A412">
            <v>5884</v>
          </cell>
          <cell r="B412" t="str">
            <v>CUSTOS HORÁRIOS DE MÁQUINAS E EQUIPAMENTOS</v>
          </cell>
          <cell r="C412" t="str">
            <v>CHOR</v>
          </cell>
          <cell r="D412" t="str">
            <v>CUSTO HORÁRIO IMPRODUTIVO DIURNO</v>
          </cell>
          <cell r="E412" t="str">
            <v>0327</v>
          </cell>
          <cell r="F412" t="str">
            <v/>
          </cell>
          <cell r="G412" t="str">
            <v/>
          </cell>
          <cell r="H412" t="str">
            <v>USINA DE LAMA ASFÁLTICA, PROD 30 A 50 T/H, SILO DE AGREGADO 7 M3, RESERVATÓRIOS PARA EMULSÃO E ÁGUA DE 2,3 M3 CADA, MISTURADOR TIPO PUG MILL A SER MONTADO SOBRE CAMINHÃO - CHI DIURNO. AF_10/2014</v>
          </cell>
          <cell r="I412" t="str">
            <v>CHI</v>
          </cell>
          <cell r="J412" t="str">
            <v>ATRIBUÍDO SÃO PAULO</v>
          </cell>
          <cell r="K412" t="str">
            <v>34,46</v>
          </cell>
          <cell r="L412" t="str">
            <v>CAIXA REFERENCIAL</v>
          </cell>
        </row>
        <row r="413">
          <cell r="A413">
            <v>5892</v>
          </cell>
          <cell r="B413" t="str">
            <v>CUSTOS HORÁRIOS DE MÁQUINAS E EQUIPAMENTOS</v>
          </cell>
          <cell r="C413" t="str">
            <v>CHOR</v>
          </cell>
          <cell r="D413" t="str">
            <v>CUSTO HORÁRIO IMPRODUTIVO DIURNO</v>
          </cell>
          <cell r="E413" t="str">
            <v>0327</v>
          </cell>
          <cell r="F413" t="str">
            <v/>
          </cell>
          <cell r="G413" t="str">
            <v/>
          </cell>
          <cell r="H413" t="str">
            <v>CAMINHÃO TOCO, PESO BRUTO TOTAL 14.300 KG, CARGA ÚTIL MÁXIMA 9590 KG, DISTÂNCIA ENTRE EIXOS 4,76 M, POTÊNCIA 185 CV (NÃO INCLUI CARROCERIA) - CHI DIURNO. AF_06/2014</v>
          </cell>
          <cell r="I413" t="str">
            <v>CHI</v>
          </cell>
          <cell r="J413" t="str">
            <v>ATRIBUÍDO SÃO PAULO</v>
          </cell>
          <cell r="K413" t="str">
            <v>31,24</v>
          </cell>
          <cell r="L413" t="str">
            <v>CAIXA REFERENCIAL</v>
          </cell>
        </row>
        <row r="414">
          <cell r="A414">
            <v>5896</v>
          </cell>
          <cell r="B414" t="str">
            <v>CUSTOS HORÁRIOS DE MÁQUINAS E EQUIPAMENTOS</v>
          </cell>
          <cell r="C414" t="str">
            <v>CHOR</v>
          </cell>
          <cell r="D414" t="str">
            <v>CUSTO HORÁRIO IMPRODUTIVO DIURNO</v>
          </cell>
          <cell r="E414" t="str">
            <v>0327</v>
          </cell>
          <cell r="F414" t="str">
            <v/>
          </cell>
          <cell r="G414" t="str">
            <v/>
          </cell>
          <cell r="H414" t="str">
            <v>CAMINHÃO TOCO, PESO BRUTO TOTAL 16.000 KG, CARGA ÚTIL MÁXIMA DE 10.685 KG, DISTÂNCIA ENTRE EIXOS 4,80 M, POTÊNCIA 189 CV EXCLUSIVE CARROCERIA - CHI DIURNO. AF_06/2014</v>
          </cell>
          <cell r="I414" t="str">
            <v>CHI</v>
          </cell>
          <cell r="J414" t="str">
            <v>ATRIBUÍDO SÃO PAULO</v>
          </cell>
          <cell r="K414" t="str">
            <v>29,09</v>
          </cell>
          <cell r="L414" t="str">
            <v>CAIXA REFERENCIAL</v>
          </cell>
        </row>
        <row r="415">
          <cell r="A415">
            <v>5903</v>
          </cell>
          <cell r="B415" t="str">
            <v>CUSTOS HORÁRIOS DE MÁQUINAS E EQUIPAMENTOS</v>
          </cell>
          <cell r="C415" t="str">
            <v>CHOR</v>
          </cell>
          <cell r="D415" t="str">
            <v>CUSTO HORÁRIO IMPRODUTIVO DIURNO</v>
          </cell>
          <cell r="E415" t="str">
            <v>0327</v>
          </cell>
          <cell r="F415" t="str">
            <v/>
          </cell>
          <cell r="G415" t="str">
            <v/>
          </cell>
          <cell r="H415" t="str">
            <v>CAMINHÃO PIPA 10.000 L TRUCADO, PESO BRUTO TOTAL 23.000 KG, CARGA ÚTIL MÁXIMA 15.935 KG, DISTÂNCIA ENTRE EIXOS 4,8 M, POTÊNCIA 230 CV, INCLUSIVE TANQUE DE AÇO PARA TRANSPORTE DE ÁGUA - CHI DIURNO. AF_06/2014</v>
          </cell>
          <cell r="I415" t="str">
            <v>CHI</v>
          </cell>
          <cell r="J415" t="str">
            <v>ATRIBUÍDO SÃO PAULO</v>
          </cell>
          <cell r="K415" t="str">
            <v>37,32</v>
          </cell>
          <cell r="L415" t="str">
            <v>CAIXA REFERENCIAL</v>
          </cell>
        </row>
        <row r="416">
          <cell r="A416">
            <v>5911</v>
          </cell>
          <cell r="B416" t="str">
            <v>CUSTOS HORÁRIOS DE MÁQUINAS E EQUIPAMENTOS</v>
          </cell>
          <cell r="C416" t="str">
            <v>CHOR</v>
          </cell>
          <cell r="D416" t="str">
            <v>CUSTO HORÁRIO IMPRODUTIVO DIURNO</v>
          </cell>
          <cell r="E416" t="str">
            <v>0327</v>
          </cell>
          <cell r="F416" t="str">
            <v/>
          </cell>
          <cell r="G416" t="str">
            <v/>
          </cell>
          <cell r="H416" t="str">
            <v>ESPARGIDOR DE ASFALTO PRESSURIZADO COM TANQUE DE 2500 L, REBOCÁVEL COM MOTOR A GASOLINA POTÊNCIA 3,4 HP - CHI DIURNO. AF_07/2014</v>
          </cell>
          <cell r="I416" t="str">
            <v>CHI</v>
          </cell>
          <cell r="J416" t="str">
            <v>ATRIBUÍDO SÃO PAULO</v>
          </cell>
          <cell r="K416" t="str">
            <v>17,93</v>
          </cell>
          <cell r="L416" t="str">
            <v>CAIXA REFERENCIAL</v>
          </cell>
        </row>
        <row r="417">
          <cell r="A417">
            <v>5923</v>
          </cell>
          <cell r="B417" t="str">
            <v>CUSTOS HORÁRIOS DE MÁQUINAS E EQUIPAMENTOS</v>
          </cell>
          <cell r="C417" t="str">
            <v>CHOR</v>
          </cell>
          <cell r="D417" t="str">
            <v>CUSTO HORÁRIO IMPRODUTIVO DIURNO</v>
          </cell>
          <cell r="E417" t="str">
            <v>0327</v>
          </cell>
          <cell r="F417" t="str">
            <v/>
          </cell>
          <cell r="G417" t="str">
            <v/>
          </cell>
          <cell r="H417" t="str">
            <v>GRADE DE DISCO REBOCÁVEL COM 20 DISCOS 24" X 6 MM COM PNEUS PARA TRANSPORTE - CHI DIURNO. AF_06/2014</v>
          </cell>
          <cell r="I417" t="str">
            <v>CHI</v>
          </cell>
          <cell r="J417" t="str">
            <v>ATRIBUÍDO SÃO PAULO</v>
          </cell>
          <cell r="K417" t="str">
            <v>1,98</v>
          </cell>
          <cell r="L417" t="str">
            <v>CAIXA REFERENCIAL</v>
          </cell>
        </row>
        <row r="418">
          <cell r="A418">
            <v>5930</v>
          </cell>
          <cell r="B418" t="str">
            <v>CUSTOS HORÁRIOS DE MÁQUINAS E EQUIPAMENTOS</v>
          </cell>
          <cell r="C418" t="str">
            <v>CHOR</v>
          </cell>
          <cell r="D418" t="str">
            <v>CUSTO HORÁRIO IMPRODUTIVO DIURNO</v>
          </cell>
          <cell r="E418" t="str">
            <v>0327</v>
          </cell>
          <cell r="F418" t="str">
            <v/>
          </cell>
          <cell r="G418" t="str">
            <v/>
          </cell>
          <cell r="H418" t="str">
            <v>GUINDAUTO HIDRÁULICO, CAPACIDADE MÁXIMA DE CARGA 6200 KG, MOMENTO MÁXIMO DE CARGA 11,7 TM, ALCANCE MÁXIMO HORIZONTAL 9,70 M, INCLUSIVE CAMINHÃO TOCO PBT 16.000 KG, POTÊNCIA DE 189 CV - CHI DIURNO. AF_06/2014</v>
          </cell>
          <cell r="I418" t="str">
            <v>CHI</v>
          </cell>
          <cell r="J418" t="str">
            <v>ATRIBUÍDO SÃO PAULO</v>
          </cell>
          <cell r="K418" t="str">
            <v>33,95</v>
          </cell>
          <cell r="L418" t="str">
            <v>CAIXA REFERENCIAL</v>
          </cell>
        </row>
        <row r="419">
          <cell r="A419">
            <v>5934</v>
          </cell>
          <cell r="B419" t="str">
            <v>CUSTOS HORÁRIOS DE MÁQUINAS E EQUIPAMENTOS</v>
          </cell>
          <cell r="C419" t="str">
            <v>CHOR</v>
          </cell>
          <cell r="D419" t="str">
            <v>CUSTO HORÁRIO IMPRODUTIVO DIURNO</v>
          </cell>
          <cell r="E419" t="str">
            <v>0327</v>
          </cell>
          <cell r="F419" t="str">
            <v/>
          </cell>
          <cell r="G419" t="str">
            <v/>
          </cell>
          <cell r="H419" t="str">
            <v>MOTONIVELADORA POTÊNCIA BÁSICA LÍQUIDA (PRIMEIRA MARCHA) 125 HP, PESO BRUTO 13032 KG, LARGURA DA LÂMINA DE 3,7 M - CHI DIURNO. AF_06/2014</v>
          </cell>
          <cell r="I419" t="str">
            <v>CHI</v>
          </cell>
          <cell r="J419" t="str">
            <v>COEFICIENTE DE REPRESENTATIVIDADE</v>
          </cell>
          <cell r="K419" t="str">
            <v>53,89</v>
          </cell>
          <cell r="L419" t="str">
            <v>CAIXA REFERENCIAL</v>
          </cell>
        </row>
        <row r="420">
          <cell r="A420">
            <v>5942</v>
          </cell>
          <cell r="B420" t="str">
            <v>CUSTOS HORÁRIOS DE MÁQUINAS E EQUIPAMENTOS</v>
          </cell>
          <cell r="C420" t="str">
            <v>CHOR</v>
          </cell>
          <cell r="D420" t="str">
            <v>CUSTO HORÁRIO IMPRODUTIVO DIURNO</v>
          </cell>
          <cell r="E420" t="str">
            <v>0327</v>
          </cell>
          <cell r="F420" t="str">
            <v/>
          </cell>
          <cell r="G420" t="str">
            <v/>
          </cell>
          <cell r="H420" t="str">
            <v>PÁ CARREGADEIRA SOBRE RODAS, POTÊNCIA LÍQUIDA 128 HP, CAPACIDADE DA CAÇAMBA 1,7 A 2,8 M3, PESO OPERACIONAL 11632 KG - CHI DIURNO. AF_06/2014</v>
          </cell>
          <cell r="I420" t="str">
            <v>CHI</v>
          </cell>
          <cell r="J420" t="str">
            <v>COEFICIENTE DE REPRESENTATIVIDADE</v>
          </cell>
          <cell r="K420" t="str">
            <v>41,49</v>
          </cell>
          <cell r="L420" t="str">
            <v>CAIXA REFERENCIAL</v>
          </cell>
        </row>
        <row r="421">
          <cell r="A421">
            <v>5946</v>
          </cell>
          <cell r="B421" t="str">
            <v>CUSTOS HORÁRIOS DE MÁQUINAS E EQUIPAMENTOS</v>
          </cell>
          <cell r="C421" t="str">
            <v>CHOR</v>
          </cell>
          <cell r="D421" t="str">
            <v>CUSTO HORÁRIO IMPRODUTIVO DIURNO</v>
          </cell>
          <cell r="E421" t="str">
            <v>0327</v>
          </cell>
          <cell r="F421" t="str">
            <v/>
          </cell>
          <cell r="G421" t="str">
            <v/>
          </cell>
          <cell r="H421" t="str">
            <v>PÁ CARREGADEIRA SOBRE RODAS, POTÊNCIA 197 HP, CAPACIDADE DA CAÇAMBA 2,5 A 3,5 M3, PESO OPERACIONAL 18338 KG - CHI DIURNO. AF_06/2014</v>
          </cell>
          <cell r="I421" t="str">
            <v>CHI</v>
          </cell>
          <cell r="J421" t="str">
            <v>COEFICIENTE DE REPRESENTATIVIDADE</v>
          </cell>
          <cell r="K421" t="str">
            <v>50,34</v>
          </cell>
          <cell r="L421" t="str">
            <v>CAIXA REFERENCIAL</v>
          </cell>
        </row>
        <row r="422">
          <cell r="A422">
            <v>5952</v>
          </cell>
          <cell r="B422" t="str">
            <v>CUSTOS HORÁRIOS DE MÁQUINAS E EQUIPAMENTOS</v>
          </cell>
          <cell r="C422" t="str">
            <v>CHOR</v>
          </cell>
          <cell r="D422" t="str">
            <v>CUSTO HORÁRIO IMPRODUTIVO DIURNO</v>
          </cell>
          <cell r="E422" t="str">
            <v>0327</v>
          </cell>
          <cell r="F422" t="str">
            <v/>
          </cell>
          <cell r="G422" t="str">
            <v/>
          </cell>
          <cell r="H422" t="str">
            <v>MARTELETE OU ROMPEDOR PNEUMÁTICO MANUAL, 28 KG, COM SILENCIADOR - CHI DIURNO. AF_07/2016</v>
          </cell>
          <cell r="I422" t="str">
            <v>CHI</v>
          </cell>
          <cell r="J422" t="str">
            <v>COEFICIENTE DE REPRESENTATIVIDADE</v>
          </cell>
          <cell r="K422" t="str">
            <v>21,33</v>
          </cell>
          <cell r="L422" t="str">
            <v>CAIXA REFERENCIAL</v>
          </cell>
        </row>
        <row r="423">
          <cell r="A423">
            <v>5954</v>
          </cell>
          <cell r="B423" t="str">
            <v>CUSTOS HORÁRIOS DE MÁQUINAS E EQUIPAMENTOS</v>
          </cell>
          <cell r="C423" t="str">
            <v>CHOR</v>
          </cell>
          <cell r="D423" t="str">
            <v>CUSTO HORÁRIO IMPRODUTIVO DIURNO</v>
          </cell>
          <cell r="E423" t="str">
            <v>0327</v>
          </cell>
          <cell r="F423" t="str">
            <v/>
          </cell>
          <cell r="G423" t="str">
            <v/>
          </cell>
          <cell r="H423" t="str">
            <v>COMPRESSOR DE AR REBOCÁVEL, VAZÃO 189 PCM, PRESSÃO EFETIVA DE TRABALHO 102 PSI, MOTOR DIESEL, POTÊNCIA 63 CV - CHI DIURNO. AF_06/2015</v>
          </cell>
          <cell r="I423" t="str">
            <v>CHI</v>
          </cell>
          <cell r="J423" t="str">
            <v>ATRIBUÍDO SÃO PAULO</v>
          </cell>
          <cell r="K423" t="str">
            <v>3,33</v>
          </cell>
          <cell r="L423" t="str">
            <v>CAIXA REFERENCIAL</v>
          </cell>
        </row>
        <row r="424">
          <cell r="A424">
            <v>5961</v>
          </cell>
          <cell r="B424" t="str">
            <v>CUSTOS HORÁRIOS DE MÁQUINAS E EQUIPAMENTOS</v>
          </cell>
          <cell r="C424" t="str">
            <v>CHOR</v>
          </cell>
          <cell r="D424" t="str">
            <v>CUSTO HORÁRIO IMPRODUTIVO DIURNO</v>
          </cell>
          <cell r="E424" t="str">
            <v>0327</v>
          </cell>
          <cell r="F424" t="str">
            <v/>
          </cell>
          <cell r="G424" t="str">
            <v/>
          </cell>
          <cell r="H424" t="str">
            <v>CAMINHÃO BASCULANTE 6 M3, PESO BRUTO TOTAL 16.000 KG, CARGA ÚTIL MÁXIMA 13.071 KG, DISTÂNCIA ENTRE EIXOS 4,80 M, POTÊNCIA 230 CV INCLUSIVE CAÇAMBA METÁLICA - CHI DIURNO. AF_06/2014</v>
          </cell>
          <cell r="I424" t="str">
            <v>CHI</v>
          </cell>
          <cell r="J424" t="str">
            <v>ATRIBUÍDO SÃO PAULO</v>
          </cell>
          <cell r="K424" t="str">
            <v>36,51</v>
          </cell>
          <cell r="L424" t="str">
            <v>CAIXA REFERENCIAL</v>
          </cell>
        </row>
        <row r="425">
          <cell r="A425">
            <v>6260</v>
          </cell>
          <cell r="B425" t="str">
            <v>CUSTOS HORÁRIOS DE MÁQUINAS E EQUIPAMENTOS</v>
          </cell>
          <cell r="C425" t="str">
            <v>CHOR</v>
          </cell>
          <cell r="D425" t="str">
            <v>CUSTO HORÁRIO IMPRODUTIVO DIURNO</v>
          </cell>
          <cell r="E425" t="str">
            <v>0327</v>
          </cell>
          <cell r="F425" t="str">
            <v/>
          </cell>
          <cell r="G425" t="str">
            <v/>
          </cell>
          <cell r="H425" t="str">
            <v>CAMINHÃO PIPA 6.000 L, PESO BRUTO TOTAL 13.000 KG, DISTÂNCIA ENTRE EIXOS 4,80 M, POTÊNCIA 189 CV INCLUSIVE TANQUE DE AÇO PARA TRANSPORTE DE ÁGUA, CAPACIDADE 6 M3 - CHI DIURNO. AF_06/2014</v>
          </cell>
          <cell r="I425" t="str">
            <v>CHI</v>
          </cell>
          <cell r="J425" t="str">
            <v>ATRIBUÍDO SÃO PAULO</v>
          </cell>
          <cell r="K425" t="str">
            <v>32,96</v>
          </cell>
          <cell r="L425" t="str">
            <v>CAIXA REFERENCIAL</v>
          </cell>
        </row>
        <row r="426">
          <cell r="A426">
            <v>6880</v>
          </cell>
          <cell r="B426" t="str">
            <v>CUSTOS HORÁRIOS DE MÁQUINAS E EQUIPAMENTOS</v>
          </cell>
          <cell r="C426" t="str">
            <v>CHOR</v>
          </cell>
          <cell r="D426" t="str">
            <v>CUSTO HORÁRIO IMPRODUTIVO DIURNO</v>
          </cell>
          <cell r="E426" t="str">
            <v>0327</v>
          </cell>
          <cell r="F426" t="str">
            <v/>
          </cell>
          <cell r="G426" t="str">
            <v/>
          </cell>
          <cell r="H426" t="str">
            <v>ROLO COMPACTADOR DE PNEUS ESTÁTICO, PRESSÃO VARIÁVEL, POTÊNCIA 111 HP, PESO SEM/COM LASTRO 9,5 / 26 T, LARGURA DE TRABALHO 1,90 M - CHI DIURNO. AF_07/2014</v>
          </cell>
          <cell r="I426" t="str">
            <v>CHI</v>
          </cell>
          <cell r="J426" t="str">
            <v>ATRIBUÍDO SÃO PAULO</v>
          </cell>
          <cell r="K426" t="str">
            <v>52,40</v>
          </cell>
          <cell r="L426" t="str">
            <v>CAIXA REFERENCIAL</v>
          </cell>
        </row>
        <row r="427">
          <cell r="A427">
            <v>7031</v>
          </cell>
          <cell r="B427" t="str">
            <v>CUSTOS HORÁRIOS DE MÁQUINAS E EQUIPAMENTOS</v>
          </cell>
          <cell r="C427" t="str">
            <v>CHOR</v>
          </cell>
          <cell r="D427" t="str">
            <v>CUSTO HORÁRIO IMPRODUTIVO DIURNO</v>
          </cell>
          <cell r="E427" t="str">
            <v>0327</v>
          </cell>
          <cell r="F427" t="str">
            <v/>
          </cell>
          <cell r="G427" t="str">
            <v/>
          </cell>
          <cell r="H427" t="str">
            <v>TANQUE DE ASFALTO ESTACIONÁRIO COM SERPENTINA, CAPACIDADE 30.000 L - CHI DIURNO. AF_06/2014</v>
          </cell>
          <cell r="I427" t="str">
            <v>CHI</v>
          </cell>
          <cell r="J427" t="str">
            <v>ATRIBUÍDO SÃO PAULO</v>
          </cell>
          <cell r="K427" t="str">
            <v>4,30</v>
          </cell>
          <cell r="L427" t="str">
            <v>CAIXA REFERENCIAL</v>
          </cell>
        </row>
        <row r="428">
          <cell r="A428">
            <v>7043</v>
          </cell>
          <cell r="B428" t="str">
            <v>CUSTOS HORÁRIOS DE MÁQUINAS E EQUIPAMENTOS</v>
          </cell>
          <cell r="C428" t="str">
            <v>CHOR</v>
          </cell>
          <cell r="D428" t="str">
            <v>CUSTO HORÁRIO IMPRODUTIVO DIURNO</v>
          </cell>
          <cell r="E428" t="str">
            <v>0327</v>
          </cell>
          <cell r="F428" t="str">
            <v/>
          </cell>
          <cell r="G428" t="str">
            <v/>
          </cell>
          <cell r="H428" t="str">
            <v>MOTOBOMBA TRASH (PARA ÁGUA SUJA) AUTO ESCORVANTE, MOTOR GASOLINA DE 6,41 HP, DIÂMETROS DE SUCÇÃO X RECALQUE: 3" X 3", HM/Q = 10 MCA / 60 M3/H A 23 MCA / 0 M3/H - CHI DIURNO. AF_10/2014</v>
          </cell>
          <cell r="I428" t="str">
            <v>CHI</v>
          </cell>
          <cell r="J428" t="str">
            <v>COEFICIENTE DE REPRESENTATIVIDADE</v>
          </cell>
          <cell r="K428" t="str">
            <v>0,24</v>
          </cell>
          <cell r="L428" t="str">
            <v>CAIXA REFERENCIAL</v>
          </cell>
        </row>
        <row r="429">
          <cell r="A429">
            <v>7050</v>
          </cell>
          <cell r="B429" t="str">
            <v>CUSTOS HORÁRIOS DE MÁQUINAS E EQUIPAMENTOS</v>
          </cell>
          <cell r="C429" t="str">
            <v>CHOR</v>
          </cell>
          <cell r="D429" t="str">
            <v>CUSTO HORÁRIO IMPRODUTIVO DIURNO</v>
          </cell>
          <cell r="E429" t="str">
            <v>0327</v>
          </cell>
          <cell r="F429" t="str">
            <v/>
          </cell>
          <cell r="G429" t="str">
            <v/>
          </cell>
          <cell r="H429" t="str">
            <v>ROLO COMPACTADOR PE DE CARNEIRO VIBRATORIO, POTENCIA 125 HP, PESO OPERACIONAL SEM/COM LASTRO 11,95 / 13,30 T, IMPACTO DINAMICO 38,5 / 22,5 T, LARGURA DE TRABALHO 2,15 M - CHI DIURNO. AF_06/2014</v>
          </cell>
          <cell r="I429" t="str">
            <v>CHI</v>
          </cell>
          <cell r="J429" t="str">
            <v>ATRIBUÍDO SÃO PAULO</v>
          </cell>
          <cell r="K429" t="str">
            <v>48,55</v>
          </cell>
          <cell r="L429" t="str">
            <v>CAIXA REFERENCIAL</v>
          </cell>
        </row>
        <row r="430">
          <cell r="A430">
            <v>67827</v>
          </cell>
          <cell r="B430" t="str">
            <v>CUSTOS HORÁRIOS DE MÁQUINAS E EQUIPAMENTOS</v>
          </cell>
          <cell r="C430" t="str">
            <v>CHOR</v>
          </cell>
          <cell r="D430" t="str">
            <v>CUSTO HORÁRIO IMPRODUTIVO DIURNO</v>
          </cell>
          <cell r="E430" t="str">
            <v>0327</v>
          </cell>
          <cell r="F430" t="str">
            <v/>
          </cell>
          <cell r="G430" t="str">
            <v/>
          </cell>
          <cell r="H430" t="str">
            <v>CAMINHÃO BASCULANTE 6 M3 TOCO, PESO BRUTO TOTAL 16.000 KG, CARGA ÚTIL MÁXIMA 11.130 KG, DISTÂNCIA ENTRE EIXOS 5,36 M, POTÊNCIA 185 CV, INCLUSIVE CAÇAMBA METÁLICA - CHI DIURNO. AF_06/2014</v>
          </cell>
          <cell r="I430" t="str">
            <v>CHI</v>
          </cell>
          <cell r="J430" t="str">
            <v>ATRIBUÍDO SÃO PAULO</v>
          </cell>
          <cell r="K430" t="str">
            <v>35,63</v>
          </cell>
          <cell r="L430" t="str">
            <v>CAIXA REFERENCIAL</v>
          </cell>
        </row>
        <row r="431">
          <cell r="A431">
            <v>73395</v>
          </cell>
          <cell r="B431" t="str">
            <v>CUSTOS HORÁRIOS DE MÁQUINAS E EQUIPAMENTOS</v>
          </cell>
          <cell r="C431" t="str">
            <v>CHOR</v>
          </cell>
          <cell r="D431" t="str">
            <v>CUSTO HORÁRIO IMPRODUTIVO DIURNO</v>
          </cell>
          <cell r="E431" t="str">
            <v>0327</v>
          </cell>
          <cell r="F431" t="str">
            <v/>
          </cell>
          <cell r="G431" t="str">
            <v/>
          </cell>
          <cell r="H431" t="str">
            <v>GRUPO GERADOR ESTACIONÁRIO, MOTOR DIESEL POTÊNCIA 170 KVA - CHI DIURNO. AF_02/2016</v>
          </cell>
          <cell r="I431" t="str">
            <v>CHI</v>
          </cell>
          <cell r="J431" t="str">
            <v>ATRIBUÍDO SÃO PAULO</v>
          </cell>
          <cell r="K431" t="str">
            <v>4,29</v>
          </cell>
          <cell r="L431" t="str">
            <v>CAIXA REFERENCIAL</v>
          </cell>
        </row>
        <row r="432">
          <cell r="A432">
            <v>83766</v>
          </cell>
          <cell r="B432" t="str">
            <v>CUSTOS HORÁRIOS DE MÁQUINAS E EQUIPAMENTOS</v>
          </cell>
          <cell r="C432" t="str">
            <v>CHOR</v>
          </cell>
          <cell r="D432" t="str">
            <v>CUSTO HORÁRIO IMPRODUTIVO DIURNO</v>
          </cell>
          <cell r="E432" t="str">
            <v>0327</v>
          </cell>
          <cell r="F432" t="str">
            <v/>
          </cell>
          <cell r="G432" t="str">
            <v/>
          </cell>
          <cell r="H432" t="str">
            <v>GRUPO DE SOLDAGEM COM GERADOR A DIESEL 60 CV PARA SOLDA ELÉTRICA, SOBRE 04 RODAS, COM MOTOR 4 CILINDROS 600 A - CHI DIURNO. AF_02/2016</v>
          </cell>
          <cell r="I432" t="str">
            <v>CHI</v>
          </cell>
          <cell r="J432" t="str">
            <v>ATRIBUÍDO SÃO PAULO</v>
          </cell>
          <cell r="K432" t="str">
            <v>27,04</v>
          </cell>
          <cell r="L432" t="str">
            <v>CAIXA REFERENCIAL</v>
          </cell>
        </row>
        <row r="433">
          <cell r="A433">
            <v>84013</v>
          </cell>
          <cell r="B433" t="str">
            <v>CUSTOS HORÁRIOS DE MÁQUINAS E EQUIPAMENTOS</v>
          </cell>
          <cell r="C433" t="str">
            <v>CHOR</v>
          </cell>
          <cell r="D433" t="str">
            <v>CUSTO HORÁRIO IMPRODUTIVO DIURNO</v>
          </cell>
          <cell r="E433" t="str">
            <v>0327</v>
          </cell>
          <cell r="F433" t="str">
            <v/>
          </cell>
          <cell r="G433" t="str">
            <v/>
          </cell>
          <cell r="H433" t="str">
            <v>ESCAVADEIRA HIDRÁULICA SOBRE ESTEIRAS, CAÇAMBA 0,80 M3, PESO OPERACIONAL 17,8 T, POTÊNCIA LÍQUIDA 110 HP - CHI DIURNO. AF_10/2014</v>
          </cell>
          <cell r="I433" t="str">
            <v>CHI</v>
          </cell>
          <cell r="J433" t="str">
            <v>COEFICIENTE DE REPRESENTATIVIDADE</v>
          </cell>
          <cell r="K433" t="str">
            <v>56,04</v>
          </cell>
          <cell r="L433" t="str">
            <v>CAIXA REFERENCIAL</v>
          </cell>
        </row>
        <row r="434">
          <cell r="A434">
            <v>87446</v>
          </cell>
          <cell r="B434" t="str">
            <v>CUSTOS HORÁRIOS DE MÁQUINAS E EQUIPAMENTOS</v>
          </cell>
          <cell r="C434" t="str">
            <v>CHOR</v>
          </cell>
          <cell r="D434" t="str">
            <v>CUSTO HORÁRIO IMPRODUTIVO DIURNO</v>
          </cell>
          <cell r="E434" t="str">
            <v>0327</v>
          </cell>
          <cell r="F434" t="str">
            <v/>
          </cell>
          <cell r="G434" t="str">
            <v/>
          </cell>
          <cell r="H434" t="str">
            <v>BETONEIRA CAPACIDADE NOMINAL 400 L, CAPACIDADE DE MISTURA 310 L, MOTOR A DIESEL POTÊNCIA 5,0 HP, SEM CARREGADOR - CHI DIURNO. AF_06/2014</v>
          </cell>
          <cell r="I434" t="str">
            <v>CHI</v>
          </cell>
          <cell r="J434" t="str">
            <v>COEFICIENTE DE REPRESENTATIVIDADE</v>
          </cell>
          <cell r="K434" t="str">
            <v>0,38</v>
          </cell>
          <cell r="L434" t="str">
            <v>CAIXA REFERENCIAL</v>
          </cell>
        </row>
        <row r="435">
          <cell r="A435">
            <v>88392</v>
          </cell>
          <cell r="B435" t="str">
            <v>CUSTOS HORÁRIOS DE MÁQUINAS E EQUIPAMENTOS</v>
          </cell>
          <cell r="C435" t="str">
            <v>CHOR</v>
          </cell>
          <cell r="D435" t="str">
            <v>CUSTO HORÁRIO IMPRODUTIVO DIURNO</v>
          </cell>
          <cell r="E435" t="str">
            <v>0327</v>
          </cell>
          <cell r="F435" t="str">
            <v/>
          </cell>
          <cell r="G435" t="str">
            <v/>
          </cell>
          <cell r="H435" t="str">
            <v>MISTURADOR DE ARGAMASSA, EIXO HORIZONTAL, CAPACIDADE DE MISTURA 300 KG, MOTOR ELÉTRICO POTÊNCIA 5 CV - CHI DIURNO. AF_06/2014</v>
          </cell>
          <cell r="I435" t="str">
            <v>CHI</v>
          </cell>
          <cell r="J435" t="str">
            <v>COEFICIENTE DE REPRESENTATIVIDADE</v>
          </cell>
          <cell r="K435" t="str">
            <v>0,74</v>
          </cell>
          <cell r="L435" t="str">
            <v>CAIXA REFERENCIAL</v>
          </cell>
        </row>
        <row r="436">
          <cell r="A436">
            <v>88398</v>
          </cell>
          <cell r="B436" t="str">
            <v>CUSTOS HORÁRIOS DE MÁQUINAS E EQUIPAMENTOS</v>
          </cell>
          <cell r="C436" t="str">
            <v>CHOR</v>
          </cell>
          <cell r="D436" t="str">
            <v>CUSTO HORÁRIO IMPRODUTIVO DIURNO</v>
          </cell>
          <cell r="E436" t="str">
            <v>0327</v>
          </cell>
          <cell r="F436" t="str">
            <v/>
          </cell>
          <cell r="G436" t="str">
            <v/>
          </cell>
          <cell r="H436" t="str">
            <v>MISTURADOR DE ARGAMASSA, EIXO HORIZONTAL, CAPACIDADE DE MISTURA 600 KG, MOTOR ELÉTRICO POTÊNCIA 7,5 CV - CHI DIURNO. AF_06/2014</v>
          </cell>
          <cell r="I436" t="str">
            <v>CHI</v>
          </cell>
          <cell r="J436" t="str">
            <v>COEFICIENTE DE REPRESENTATIVIDADE</v>
          </cell>
          <cell r="K436" t="str">
            <v>0,88</v>
          </cell>
          <cell r="L436" t="str">
            <v>CAIXA REFERENCIAL</v>
          </cell>
        </row>
        <row r="437">
          <cell r="A437">
            <v>88404</v>
          </cell>
          <cell r="B437" t="str">
            <v>CUSTOS HORÁRIOS DE MÁQUINAS E EQUIPAMENTOS</v>
          </cell>
          <cell r="C437" t="str">
            <v>CHOR</v>
          </cell>
          <cell r="D437" t="str">
            <v>CUSTO HORÁRIO IMPRODUTIVO DIURNO</v>
          </cell>
          <cell r="E437" t="str">
            <v>0327</v>
          </cell>
          <cell r="F437" t="str">
            <v/>
          </cell>
          <cell r="G437" t="str">
            <v/>
          </cell>
          <cell r="H437" t="str">
            <v>MISTURADOR DE ARGAMASSA, EIXO HORIZONTAL, CAPACIDADE DE MISTURA 160 KG, MOTOR ELÉTRICO POTÊNCIA 3 CV - CHI DIURNO. AF_06/2014</v>
          </cell>
          <cell r="I437" t="str">
            <v>CHI</v>
          </cell>
          <cell r="J437" t="str">
            <v>COEFICIENTE DE REPRESENTATIVIDADE</v>
          </cell>
          <cell r="K437" t="str">
            <v>0,70</v>
          </cell>
          <cell r="L437" t="str">
            <v>CAIXA REFERENCIAL</v>
          </cell>
        </row>
        <row r="438">
          <cell r="A438">
            <v>88430</v>
          </cell>
          <cell r="B438" t="str">
            <v>CUSTOS HORÁRIOS DE MÁQUINAS E EQUIPAMENTOS</v>
          </cell>
          <cell r="C438" t="str">
            <v>CHOR</v>
          </cell>
          <cell r="D438" t="str">
            <v>CUSTO HORÁRIO IMPRODUTIVO DIURNO</v>
          </cell>
          <cell r="E438" t="str">
            <v>0327</v>
          </cell>
          <cell r="F438" t="str">
            <v/>
          </cell>
          <cell r="G438" t="str">
            <v/>
          </cell>
          <cell r="H438" t="str">
            <v>PROJETOR DE ARGAMASSA, CAPACIDADE DE PROJEÇÃO 1,5 M3/H, ALCANCE DE 30 ATÉ 60 M, MOTOR ELÉTRICO POTÊNCIA 7,5 HP - CHI DIURNO. AF_06/2014</v>
          </cell>
          <cell r="I438" t="str">
            <v>CHI</v>
          </cell>
          <cell r="J438" t="str">
            <v>COEFICIENTE DE REPRESENTATIVIDADE</v>
          </cell>
          <cell r="K438" t="str">
            <v>4,60</v>
          </cell>
          <cell r="L438" t="str">
            <v>CAIXA REFERENCIAL</v>
          </cell>
        </row>
        <row r="439">
          <cell r="A439">
            <v>88438</v>
          </cell>
          <cell r="B439" t="str">
            <v>CUSTOS HORÁRIOS DE MÁQUINAS E EQUIPAMENTOS</v>
          </cell>
          <cell r="C439" t="str">
            <v>CHOR</v>
          </cell>
          <cell r="D439" t="str">
            <v>CUSTO HORÁRIO IMPRODUTIVO DIURNO</v>
          </cell>
          <cell r="E439" t="str">
            <v>0327</v>
          </cell>
          <cell r="F439" t="str">
            <v/>
          </cell>
          <cell r="G439" t="str">
            <v/>
          </cell>
          <cell r="H439" t="str">
            <v>PROJETOR DE ARGAMASSA, CAPACIDADE DE PROJEÇÃO 2 M3/H, ALCANCE ATÉ 50 M, MOTOR ELÉTRICO POTÊNCIA 7,5 HP - CHI DIURNO. AF_06/2014</v>
          </cell>
          <cell r="I439" t="str">
            <v>CHI</v>
          </cell>
          <cell r="J439" t="str">
            <v>COEFICIENTE DE REPRESENTATIVIDADE</v>
          </cell>
          <cell r="K439" t="str">
            <v>6,10</v>
          </cell>
          <cell r="L439" t="str">
            <v>CAIXA REFERENCIAL</v>
          </cell>
        </row>
        <row r="440">
          <cell r="A440">
            <v>88831</v>
          </cell>
          <cell r="B440" t="str">
            <v>CUSTOS HORÁRIOS DE MÁQUINAS E EQUIPAMENTOS</v>
          </cell>
          <cell r="C440" t="str">
            <v>CHOR</v>
          </cell>
          <cell r="D440" t="str">
            <v>CUSTO HORÁRIO IMPRODUTIVO DIURNO</v>
          </cell>
          <cell r="E440" t="str">
            <v>0327</v>
          </cell>
          <cell r="F440" t="str">
            <v/>
          </cell>
          <cell r="G440" t="str">
            <v/>
          </cell>
          <cell r="H440" t="str">
            <v>BETONEIRA CAPACIDADE NOMINAL DE 400 L, CAPACIDADE DE MISTURA 280 L, MOTOR ELÉTRICO TRIFÁSICO POTÊNCIA DE 2 CV, SEM CARREGADOR - CHI DIURNO. AF_10/2014</v>
          </cell>
          <cell r="I440" t="str">
            <v>CHI</v>
          </cell>
          <cell r="J440" t="str">
            <v>COLETADO</v>
          </cell>
          <cell r="K440" t="str">
            <v>0,28</v>
          </cell>
          <cell r="L440" t="str">
            <v>CAIXA REFERENCIAL</v>
          </cell>
        </row>
        <row r="441">
          <cell r="A441">
            <v>88844</v>
          </cell>
          <cell r="B441" t="str">
            <v>CUSTOS HORÁRIOS DE MÁQUINAS E EQUIPAMENTOS</v>
          </cell>
          <cell r="C441" t="str">
            <v>CHOR</v>
          </cell>
          <cell r="D441" t="str">
            <v>CUSTO HORÁRIO IMPRODUTIVO DIURNO</v>
          </cell>
          <cell r="E441" t="str">
            <v>0327</v>
          </cell>
          <cell r="F441" t="str">
            <v/>
          </cell>
          <cell r="G441" t="str">
            <v/>
          </cell>
          <cell r="H441" t="str">
            <v>TRATOR DE ESTEIRAS, POTÊNCIA 125 HP, PESO OPERACIONAL 12,9 T, COM LÂMINA 2,7 M3 - CHI DIURNO. AF_10/2014</v>
          </cell>
          <cell r="I441" t="str">
            <v>CHI</v>
          </cell>
          <cell r="J441" t="str">
            <v>COEFICIENTE DE REPRESENTATIVIDADE</v>
          </cell>
          <cell r="K441" t="str">
            <v>46,61</v>
          </cell>
          <cell r="L441" t="str">
            <v>CAIXA REFERENCIAL</v>
          </cell>
        </row>
        <row r="442">
          <cell r="A442">
            <v>88908</v>
          </cell>
          <cell r="B442" t="str">
            <v>CUSTOS HORÁRIOS DE MÁQUINAS E EQUIPAMENTOS</v>
          </cell>
          <cell r="C442" t="str">
            <v>CHOR</v>
          </cell>
          <cell r="D442" t="str">
            <v>CUSTO HORÁRIO IMPRODUTIVO DIURNO</v>
          </cell>
          <cell r="E442" t="str">
            <v>0327</v>
          </cell>
          <cell r="F442" t="str">
            <v/>
          </cell>
          <cell r="G442" t="str">
            <v/>
          </cell>
          <cell r="H442" t="str">
            <v>ESCAVADEIRA HIDRÁULICA SOBRE ESTEIRAS, CAÇAMBA 1,20 M3, PESO OPERACIONAL 21 T, POTÊNCIA BRUTA 155 HP - CHI DIURNO. AF_06/2014</v>
          </cell>
          <cell r="I442" t="str">
            <v>CHI</v>
          </cell>
          <cell r="J442" t="str">
            <v>COEFICIENTE DE REPRESENTATIVIDADE</v>
          </cell>
          <cell r="K442" t="str">
            <v>61,93</v>
          </cell>
          <cell r="L442" t="str">
            <v>CAIXA REFERENCIAL</v>
          </cell>
        </row>
        <row r="443">
          <cell r="A443">
            <v>89022</v>
          </cell>
          <cell r="B443" t="str">
            <v>CUSTOS HORÁRIOS DE MÁQUINAS E EQUIPAMENTOS</v>
          </cell>
          <cell r="C443" t="str">
            <v>CHOR</v>
          </cell>
          <cell r="D443" t="str">
            <v>CUSTO HORÁRIO IMPRODUTIVO DIURNO</v>
          </cell>
          <cell r="E443" t="str">
            <v>0327</v>
          </cell>
          <cell r="F443" t="str">
            <v/>
          </cell>
          <cell r="G443" t="str">
            <v/>
          </cell>
          <cell r="H443" t="str">
            <v>BOMBA SUBMERSÍVEL ELÉTRICA TRIFÁSICA, POTÊNCIA 2,96 HP, Ø ROTOR 144 MM SEMI-ABERTO, BOCAL DE SAÍDA Ø 2, HM/Q = 2 MCA / 38,8 M3/H A 28 MCA / 5 M3/H - CHI DIURNO. AF_06/2014</v>
          </cell>
          <cell r="I443" t="str">
            <v>CHI</v>
          </cell>
          <cell r="J443" t="str">
            <v>ATRIBUÍDO SÃO PAULO</v>
          </cell>
          <cell r="K443" t="str">
            <v>0,31</v>
          </cell>
          <cell r="L443" t="str">
            <v>CAIXA REFERENCIAL</v>
          </cell>
        </row>
        <row r="444">
          <cell r="A444">
            <v>89027</v>
          </cell>
          <cell r="B444" t="str">
            <v>CUSTOS HORÁRIOS DE MÁQUINAS E EQUIPAMENTOS</v>
          </cell>
          <cell r="C444" t="str">
            <v>CHOR</v>
          </cell>
          <cell r="D444" t="str">
            <v>CUSTO HORÁRIO IMPRODUTIVO DIURNO</v>
          </cell>
          <cell r="E444" t="str">
            <v>0327</v>
          </cell>
          <cell r="F444" t="str">
            <v/>
          </cell>
          <cell r="G444" t="str">
            <v/>
          </cell>
          <cell r="H444" t="str">
            <v>TANQUE DE ASFALTO ESTACIONÁRIO COM MAÇARICO, CAPACIDADE 20.000 L - CHI DIURNO. AF_06/2014</v>
          </cell>
          <cell r="I444" t="str">
            <v>CHI</v>
          </cell>
          <cell r="J444" t="str">
            <v>ATRIBUÍDO SÃO PAULO</v>
          </cell>
          <cell r="K444" t="str">
            <v>3,49</v>
          </cell>
          <cell r="L444" t="str">
            <v>CAIXA REFERENCIAL</v>
          </cell>
        </row>
        <row r="445">
          <cell r="A445">
            <v>89031</v>
          </cell>
          <cell r="B445" t="str">
            <v>CUSTOS HORÁRIOS DE MÁQUINAS E EQUIPAMENTOS</v>
          </cell>
          <cell r="C445" t="str">
            <v>CHOR</v>
          </cell>
          <cell r="D445" t="str">
            <v>CUSTO HORÁRIO IMPRODUTIVO DIURNO</v>
          </cell>
          <cell r="E445" t="str">
            <v>0327</v>
          </cell>
          <cell r="F445" t="str">
            <v/>
          </cell>
          <cell r="G445" t="str">
            <v/>
          </cell>
          <cell r="H445" t="str">
            <v>TRATOR DE ESTEIRAS, POTÊNCIA 100 HP, PESO OPERACIONAL 9,4 T, COM LÂMINA 2,19 M3 - CHI DIURNO. AF_06/2014</v>
          </cell>
          <cell r="I445" t="str">
            <v>CHI</v>
          </cell>
          <cell r="J445" t="str">
            <v>COEFICIENTE DE REPRESENTATIVIDADE</v>
          </cell>
          <cell r="K445" t="str">
            <v>45,37</v>
          </cell>
          <cell r="L445" t="str">
            <v>CAIXA REFERENCIAL</v>
          </cell>
        </row>
        <row r="446">
          <cell r="A446">
            <v>89036</v>
          </cell>
          <cell r="B446" t="str">
            <v>CUSTOS HORÁRIOS DE MÁQUINAS E EQUIPAMENTOS</v>
          </cell>
          <cell r="C446" t="str">
            <v>CHOR</v>
          </cell>
          <cell r="D446" t="str">
            <v>CUSTO HORÁRIO IMPRODUTIVO DIURNO</v>
          </cell>
          <cell r="E446" t="str">
            <v>0327</v>
          </cell>
          <cell r="F446" t="str">
            <v/>
          </cell>
          <cell r="G446" t="str">
            <v/>
          </cell>
          <cell r="H446" t="str">
            <v>TRATOR DE PNEUS, POTÊNCIA 85 CV, TRAÇÃO 4X4, PESO COM LASTRO DE 4.675 KG - CHI DIURNO. AF_06/2014</v>
          </cell>
          <cell r="I446" t="str">
            <v>CHI</v>
          </cell>
          <cell r="J446" t="str">
            <v>ATRIBUÍDO SÃO PAULO</v>
          </cell>
          <cell r="K446" t="str">
            <v>29,40</v>
          </cell>
          <cell r="L446" t="str">
            <v>CAIXA REFERENCIAL</v>
          </cell>
        </row>
        <row r="447">
          <cell r="A447">
            <v>89218</v>
          </cell>
          <cell r="B447" t="str">
            <v>CUSTOS HORÁRIOS DE MÁQUINAS E EQUIPAMENTOS</v>
          </cell>
          <cell r="C447" t="str">
            <v>CHOR</v>
          </cell>
          <cell r="D447" t="str">
            <v>CUSTO HORÁRIO IMPRODUTIVO DIURNO</v>
          </cell>
          <cell r="E447" t="str">
            <v>0327</v>
          </cell>
          <cell r="F447" t="str">
            <v/>
          </cell>
          <cell r="G447" t="str">
            <v/>
          </cell>
          <cell r="H447" t="str">
            <v>BATE-ESTACAS POR GRAVIDADE, POTÊNCIA DE 160 HP, PESO DO MARTELO ATÉ 3 TONELADAS - CHI DIURNO. AF_11/2014</v>
          </cell>
          <cell r="I447" t="str">
            <v>CHI</v>
          </cell>
          <cell r="J447" t="str">
            <v>ATRIBUÍDO SÃO PAULO</v>
          </cell>
          <cell r="K447" t="str">
            <v>62,48</v>
          </cell>
          <cell r="L447" t="str">
            <v>CAIXA REFERENCIAL</v>
          </cell>
        </row>
        <row r="448">
          <cell r="A448">
            <v>89226</v>
          </cell>
          <cell r="B448" t="str">
            <v>CUSTOS HORÁRIOS DE MÁQUINAS E EQUIPAMENTOS</v>
          </cell>
          <cell r="C448" t="str">
            <v>CHOR</v>
          </cell>
          <cell r="D448" t="str">
            <v>CUSTO HORÁRIO IMPRODUTIVO DIURNO</v>
          </cell>
          <cell r="E448" t="str">
            <v>0327</v>
          </cell>
          <cell r="F448" t="str">
            <v/>
          </cell>
          <cell r="G448" t="str">
            <v/>
          </cell>
          <cell r="H448" t="str">
            <v>BETONEIRA CAPACIDADE NOMINAL DE 600 L, CAPACIDADE DE MISTURA 360 L, MOTOR ELÉTRICO TRIFÁSICO POTÊNCIA DE 4 CV, SEM CARREGADOR - CHI DIURNO. AF_11/2014</v>
          </cell>
          <cell r="I448" t="str">
            <v>CHI</v>
          </cell>
          <cell r="J448" t="str">
            <v>COEFICIENTE DE REPRESENTATIVIDADE</v>
          </cell>
          <cell r="K448" t="str">
            <v>1,14</v>
          </cell>
          <cell r="L448" t="str">
            <v>CAIXA REFERENCIAL</v>
          </cell>
        </row>
        <row r="449">
          <cell r="A449">
            <v>89235</v>
          </cell>
          <cell r="B449" t="str">
            <v>CUSTOS HORÁRIOS DE MÁQUINAS E EQUIPAMENTOS</v>
          </cell>
          <cell r="C449" t="str">
            <v>CHOR</v>
          </cell>
          <cell r="D449" t="str">
            <v>CUSTO HORÁRIO IMPRODUTIVO DIURNO</v>
          </cell>
          <cell r="E449" t="str">
            <v>0327</v>
          </cell>
          <cell r="F449" t="str">
            <v/>
          </cell>
          <cell r="G449" t="str">
            <v/>
          </cell>
          <cell r="H449" t="str">
            <v>FRESADORA DE ASFALTO A FRIO SOBRE RODAS, LARGURA FRESAGEM DE 1,0 M, POTÊNCIA 208 HP - CHI DIURNO. AF_11/2014</v>
          </cell>
          <cell r="I449" t="str">
            <v>CHI</v>
          </cell>
          <cell r="J449" t="str">
            <v>ATRIBUÍDO SÃO PAULO</v>
          </cell>
          <cell r="K449" t="str">
            <v>116,79</v>
          </cell>
          <cell r="L449" t="str">
            <v>CAIXA REFERENCIAL</v>
          </cell>
        </row>
        <row r="450">
          <cell r="A450">
            <v>89243</v>
          </cell>
          <cell r="B450" t="str">
            <v>CUSTOS HORÁRIOS DE MÁQUINAS E EQUIPAMENTOS</v>
          </cell>
          <cell r="C450" t="str">
            <v>CHOR</v>
          </cell>
          <cell r="D450" t="str">
            <v>CUSTO HORÁRIO IMPRODUTIVO DIURNO</v>
          </cell>
          <cell r="E450" t="str">
            <v>0327</v>
          </cell>
          <cell r="F450" t="str">
            <v/>
          </cell>
          <cell r="G450" t="str">
            <v/>
          </cell>
          <cell r="H450" t="str">
            <v>FRESADORA DE ASFALTO A FRIO SOBRE RODAS, LARGURA FRESAGEM DE 2,0 M, POTÊNCIA 550 HP - CHI DIURNO. AF_11/2014</v>
          </cell>
          <cell r="I450" t="str">
            <v>CHI</v>
          </cell>
          <cell r="J450" t="str">
            <v>ATRIBUÍDO SÃO PAULO</v>
          </cell>
          <cell r="K450" t="str">
            <v>246,31</v>
          </cell>
          <cell r="L450" t="str">
            <v>CAIXA REFERENCIAL</v>
          </cell>
        </row>
        <row r="451">
          <cell r="A451">
            <v>89251</v>
          </cell>
          <cell r="B451" t="str">
            <v>CUSTOS HORÁRIOS DE MÁQUINAS E EQUIPAMENTOS</v>
          </cell>
          <cell r="C451" t="str">
            <v>CHOR</v>
          </cell>
          <cell r="D451" t="str">
            <v>CUSTO HORÁRIO IMPRODUTIVO DIURNO</v>
          </cell>
          <cell r="E451" t="str">
            <v>0327</v>
          </cell>
          <cell r="F451" t="str">
            <v/>
          </cell>
          <cell r="G451" t="str">
            <v/>
          </cell>
          <cell r="H451" t="str">
            <v>RECICLADORA DE ASFALTO A FRIO SOBRE RODAS, LARGURA FRESAGEM DE 2,0 M, POTÊNCIA 422 HP - CHI DIURNO. AF_11/2014</v>
          </cell>
          <cell r="I451" t="str">
            <v>CHI</v>
          </cell>
          <cell r="J451" t="str">
            <v>ATRIBUÍDO SÃO PAULO</v>
          </cell>
          <cell r="K451" t="str">
            <v>216,63</v>
          </cell>
          <cell r="L451" t="str">
            <v>CAIXA REFERENCIAL</v>
          </cell>
        </row>
        <row r="452">
          <cell r="A452">
            <v>89258</v>
          </cell>
          <cell r="B452" t="str">
            <v>CUSTOS HORÁRIOS DE MÁQUINAS E EQUIPAMENTOS</v>
          </cell>
          <cell r="C452" t="str">
            <v>CHOR</v>
          </cell>
          <cell r="D452" t="str">
            <v>CUSTO HORÁRIO IMPRODUTIVO DIURNO</v>
          </cell>
          <cell r="E452" t="str">
            <v>0327</v>
          </cell>
          <cell r="F452" t="str">
            <v/>
          </cell>
          <cell r="G452" t="str">
            <v/>
          </cell>
          <cell r="H452" t="str">
            <v>VIBROACABADORA DE ASFALTO SOBRE ESTEIRAS, LARGURA DE PAVIMENTAÇÃO 2,13 M A 4,55 M, POTÊNCIA 100 HP, CAPACIDADE 400 T/H - CHI DIURNO. AF_11/2014</v>
          </cell>
          <cell r="I452" t="str">
            <v>CHI</v>
          </cell>
          <cell r="J452" t="str">
            <v>ATRIBUÍDO SÃO PAULO</v>
          </cell>
          <cell r="K452" t="str">
            <v>77,85</v>
          </cell>
          <cell r="L452" t="str">
            <v>CAIXA REFERENCIAL</v>
          </cell>
        </row>
        <row r="453">
          <cell r="A453">
            <v>89273</v>
          </cell>
          <cell r="B453" t="str">
            <v>CUSTOS HORÁRIOS DE MÁQUINAS E EQUIPAMENTOS</v>
          </cell>
          <cell r="C453" t="str">
            <v>CHOR</v>
          </cell>
          <cell r="D453" t="str">
            <v>CUSTO HORÁRIO IMPRODUTIVO DIURNO</v>
          </cell>
          <cell r="E453" t="str">
            <v>0327</v>
          </cell>
          <cell r="F453" t="str">
            <v/>
          </cell>
          <cell r="G453" t="str">
            <v/>
          </cell>
          <cell r="H453" t="str">
            <v>GUINDASTE HIDRÁULICO AUTOPROPELIDO, COM LANÇA TELESCÓPICA 28,80 M, CAPACIDADE MÁXIMA 30 T, POTÊNCIA 97 KW, TRAÇÃO 4 X 4 - CHI DIURNO. AF_11/2014</v>
          </cell>
          <cell r="I453" t="str">
            <v>CHI</v>
          </cell>
          <cell r="J453" t="str">
            <v>ATRIBUÍDO SÃO PAULO</v>
          </cell>
          <cell r="K453" t="str">
            <v>57,91</v>
          </cell>
          <cell r="L453" t="str">
            <v>CAIXA REFERENCIAL</v>
          </cell>
        </row>
        <row r="454">
          <cell r="A454">
            <v>89279</v>
          </cell>
          <cell r="B454" t="str">
            <v>CUSTOS HORÁRIOS DE MÁQUINAS E EQUIPAMENTOS</v>
          </cell>
          <cell r="C454" t="str">
            <v>CHOR</v>
          </cell>
          <cell r="D454" t="str">
            <v>CUSTO HORÁRIO IMPRODUTIVO DIURNO</v>
          </cell>
          <cell r="E454" t="str">
            <v>0327</v>
          </cell>
          <cell r="F454" t="str">
            <v/>
          </cell>
          <cell r="G454" t="str">
            <v/>
          </cell>
          <cell r="H454" t="str">
            <v>BETONEIRA CAPACIDADE NOMINAL DE 600 L, CAPACIDADE DE MISTURA 440 L, MOTOR A DIESEL POTÊNCIA 10 HP, COM CARREGADOR - CHI DIURNO. AF_11/2014</v>
          </cell>
          <cell r="I454" t="str">
            <v>CHI</v>
          </cell>
          <cell r="J454" t="str">
            <v>COEFICIENTE DE REPRESENTATIVIDADE</v>
          </cell>
          <cell r="K454" t="str">
            <v>1,38</v>
          </cell>
          <cell r="L454" t="str">
            <v>CAIXA REFERENCIAL</v>
          </cell>
        </row>
        <row r="455">
          <cell r="A455">
            <v>89877</v>
          </cell>
          <cell r="B455" t="str">
            <v>CUSTOS HORÁRIOS DE MÁQUINAS E EQUIPAMENTOS</v>
          </cell>
          <cell r="C455" t="str">
            <v>CHOR</v>
          </cell>
          <cell r="D455" t="str">
            <v>CUSTO HORÁRIO IMPRODUTIVO DIURNO</v>
          </cell>
          <cell r="E455" t="str">
            <v>0327</v>
          </cell>
          <cell r="F455" t="str">
            <v/>
          </cell>
          <cell r="G455" t="str">
            <v/>
          </cell>
          <cell r="H455" t="str">
            <v>CAMINHÃO BASCULANTE 14 M3, COM CAVALO MECÂNICO DE CAPACIDADE MÁXIMA DE TRAÇÃO COMBINADO DE 36000 KG, POTÊNCIA 286 CV, INCLUSIVE SEMIREBOQUE COM CAÇAMBA METÁLICA - CHI DIURNO. AF_12/2014</v>
          </cell>
          <cell r="I455" t="str">
            <v>CHI</v>
          </cell>
          <cell r="J455" t="str">
            <v>ATRIBUÍDO SÃO PAULO</v>
          </cell>
          <cell r="K455" t="str">
            <v>50,13</v>
          </cell>
          <cell r="L455" t="str">
            <v>CAIXA REFERENCIAL</v>
          </cell>
        </row>
        <row r="456">
          <cell r="A456">
            <v>89884</v>
          </cell>
          <cell r="B456" t="str">
            <v>CUSTOS HORÁRIOS DE MÁQUINAS E EQUIPAMENTOS</v>
          </cell>
          <cell r="C456" t="str">
            <v>CHOR</v>
          </cell>
          <cell r="D456" t="str">
            <v>CUSTO HORÁRIO IMPRODUTIVO DIURNO</v>
          </cell>
          <cell r="E456" t="str">
            <v>0327</v>
          </cell>
          <cell r="F456" t="str">
            <v/>
          </cell>
          <cell r="G456" t="str">
            <v/>
          </cell>
          <cell r="H456" t="str">
            <v>CAMINHÃO BASCULANTE 18 M3, COM CAVALO MECÂNICO DE CAPACIDADE MÁXIMA DE TRAÇÃO COMBINADO DE 45000 KG, POTÊNCIA 330 CV, INCLUSIVE SEMIREBOQUE COM CAÇAMBA METÁLICA - CHI DIURNO. AF_12/2014</v>
          </cell>
          <cell r="I456" t="str">
            <v>CHI</v>
          </cell>
          <cell r="J456" t="str">
            <v>ATRIBUÍDO SÃO PAULO</v>
          </cell>
          <cell r="K456" t="str">
            <v>51,97</v>
          </cell>
          <cell r="L456" t="str">
            <v>CAIXA REFERENCIAL</v>
          </cell>
        </row>
        <row r="457">
          <cell r="A457">
            <v>90587</v>
          </cell>
          <cell r="B457" t="str">
            <v>CUSTOS HORÁRIOS DE MÁQUINAS E EQUIPAMENTOS</v>
          </cell>
          <cell r="C457" t="str">
            <v>CHOR</v>
          </cell>
          <cell r="D457" t="str">
            <v>CUSTO HORÁRIO IMPRODUTIVO DIURNO</v>
          </cell>
          <cell r="E457" t="str">
            <v>0327</v>
          </cell>
          <cell r="F457" t="str">
            <v/>
          </cell>
          <cell r="G457" t="str">
            <v/>
          </cell>
          <cell r="H457" t="str">
            <v>VIBRADOR DE IMERSÃO, DIÂMETRO DE PONTEIRA 45MM, MOTOR ELÉTRICO TRIFÁSICO POTÊNCIA DE 2 CV - CHI DIURNO. AF_06/2015</v>
          </cell>
          <cell r="I457" t="str">
            <v>CHI</v>
          </cell>
          <cell r="J457" t="str">
            <v>ATRIBUÍDO SÃO PAULO</v>
          </cell>
          <cell r="K457" t="str">
            <v>0,41</v>
          </cell>
          <cell r="L457" t="str">
            <v>CAIXA REFERENCIAL</v>
          </cell>
        </row>
        <row r="458">
          <cell r="A458">
            <v>90626</v>
          </cell>
          <cell r="B458" t="str">
            <v>CUSTOS HORÁRIOS DE MÁQUINAS E EQUIPAMENTOS</v>
          </cell>
          <cell r="C458" t="str">
            <v>CHOR</v>
          </cell>
          <cell r="D458" t="str">
            <v>CUSTO HORÁRIO IMPRODUTIVO DIURNO</v>
          </cell>
          <cell r="E458" t="str">
            <v>0327</v>
          </cell>
          <cell r="F458" t="str">
            <v/>
          </cell>
          <cell r="G458" t="str">
            <v/>
          </cell>
          <cell r="H458" t="str">
            <v>PERFURATRIZ MANUAL, TORQUE MÁXIMO 83 N.M, POTÊNCIA 5 CV, COM DIÂMETRO MÁXIMO 4" - CHI DIURNO. AF_06/2015</v>
          </cell>
          <cell r="I458" t="str">
            <v>CHI</v>
          </cell>
          <cell r="J458" t="str">
            <v>COEFICIENTE DE REPRESENTATIVIDADE</v>
          </cell>
          <cell r="K458" t="str">
            <v>2,45</v>
          </cell>
          <cell r="L458" t="str">
            <v>CAIXA REFERENCIAL</v>
          </cell>
        </row>
        <row r="459">
          <cell r="A459">
            <v>90632</v>
          </cell>
          <cell r="B459" t="str">
            <v>CUSTOS HORÁRIOS DE MÁQUINAS E EQUIPAMENTOS</v>
          </cell>
          <cell r="C459" t="str">
            <v>CHOR</v>
          </cell>
          <cell r="D459" t="str">
            <v>CUSTO HORÁRIO IMPRODUTIVO DIURNO</v>
          </cell>
          <cell r="E459" t="str">
            <v>0327</v>
          </cell>
          <cell r="F459" t="str">
            <v/>
          </cell>
          <cell r="G459" t="str">
            <v/>
          </cell>
          <cell r="H459" t="str">
            <v>PERFURATRIZ SOBRE ESTEIRA, TORQUE MÁXIMO 600 KGF, PESO MÉDIO 1000 KG, POTÊNCIA 20 HP, DIÂMETRO MÁXIMO 10" - CHI DIURNO. AF_06/2015</v>
          </cell>
          <cell r="I459" t="str">
            <v>CHI</v>
          </cell>
          <cell r="J459" t="str">
            <v>COEFICIENTE DE REPRESENTATIVIDADE</v>
          </cell>
          <cell r="K459" t="str">
            <v>56,72</v>
          </cell>
          <cell r="L459" t="str">
            <v>CAIXA REFERENCIAL</v>
          </cell>
        </row>
        <row r="460">
          <cell r="A460">
            <v>90638</v>
          </cell>
          <cell r="B460" t="str">
            <v>CUSTOS HORÁRIOS DE MÁQUINAS E EQUIPAMENTOS</v>
          </cell>
          <cell r="C460" t="str">
            <v>CHOR</v>
          </cell>
          <cell r="D460" t="str">
            <v>CUSTO HORÁRIO IMPRODUTIVO DIURNO</v>
          </cell>
          <cell r="E460" t="str">
            <v>0327</v>
          </cell>
          <cell r="F460" t="str">
            <v/>
          </cell>
          <cell r="G460" t="str">
            <v/>
          </cell>
          <cell r="H460" t="str">
            <v>MISTURADOR DUPLO HORIZONTAL DE ALTA TURBULÊNCIA, CAPACIDADE / VOLUME 2 X 500 LITROS, MOTORES ELÉTRICOS MÍNIMO 5 CV CADA, PARA NATA CIMENTO, ARGAMASSA E OUTROS - CHI DIURNO. AF_06/2015</v>
          </cell>
          <cell r="I460" t="str">
            <v>CHI</v>
          </cell>
          <cell r="J460" t="str">
            <v>COEFICIENTE DE REPRESENTATIVIDADE</v>
          </cell>
          <cell r="K460" t="str">
            <v>3,54</v>
          </cell>
          <cell r="L460" t="str">
            <v>CAIXA REFERENCIAL</v>
          </cell>
        </row>
        <row r="461">
          <cell r="A461">
            <v>90644</v>
          </cell>
          <cell r="B461" t="str">
            <v>CUSTOS HORÁRIOS DE MÁQUINAS E EQUIPAMENTOS</v>
          </cell>
          <cell r="C461" t="str">
            <v>CHOR</v>
          </cell>
          <cell r="D461" t="str">
            <v>CUSTO HORÁRIO IMPRODUTIVO DIURNO</v>
          </cell>
          <cell r="E461" t="str">
            <v>0327</v>
          </cell>
          <cell r="F461" t="str">
            <v/>
          </cell>
          <cell r="G461" t="str">
            <v/>
          </cell>
          <cell r="H461" t="str">
            <v>BOMBA TRIPLEX, PARA INJEÇÃO DE NATA DE CIMENTO, VAZÃO MÁXIMA DE 100 LITROS/MINUTO, PRESSÃO MÁXIMA DE 70 BAR - CHI DIURNO. AF_06/2015</v>
          </cell>
          <cell r="I461" t="str">
            <v>CHI</v>
          </cell>
          <cell r="J461" t="str">
            <v>COEFICIENTE DE REPRESENTATIVIDADE</v>
          </cell>
          <cell r="K461" t="str">
            <v>5,29</v>
          </cell>
          <cell r="L461" t="str">
            <v>CAIXA REFERENCIAL</v>
          </cell>
        </row>
        <row r="462">
          <cell r="A462">
            <v>90651</v>
          </cell>
          <cell r="B462" t="str">
            <v>CUSTOS HORÁRIOS DE MÁQUINAS E EQUIPAMENTOS</v>
          </cell>
          <cell r="C462" t="str">
            <v>CHOR</v>
          </cell>
          <cell r="D462" t="str">
            <v>CUSTO HORÁRIO IMPRODUTIVO DIURNO</v>
          </cell>
          <cell r="E462" t="str">
            <v>0327</v>
          </cell>
          <cell r="F462" t="str">
            <v/>
          </cell>
          <cell r="G462" t="str">
            <v/>
          </cell>
          <cell r="H462" t="str">
            <v>BOMBA CENTRÍFUGA MONOESTÁGIO COM MOTOR ELÉTRICO MONOFÁSICO, POTÊNCIA 15 HP, DIÂMETRO DO ROTOR 173 MM, HM/Q = 30 MCA / 90 M3/H A 45 MCA / 55 M3/H - CHI DIURNO. AF_06/2015</v>
          </cell>
          <cell r="I462" t="str">
            <v>CHI</v>
          </cell>
          <cell r="J462" t="str">
            <v>COEFICIENTE DE REPRESENTATIVIDADE</v>
          </cell>
          <cell r="K462" t="str">
            <v>0,72</v>
          </cell>
          <cell r="L462" t="str">
            <v>CAIXA REFERENCIAL</v>
          </cell>
        </row>
        <row r="463">
          <cell r="A463">
            <v>90657</v>
          </cell>
          <cell r="B463" t="str">
            <v>CUSTOS HORÁRIOS DE MÁQUINAS E EQUIPAMENTOS</v>
          </cell>
          <cell r="C463" t="str">
            <v>CHOR</v>
          </cell>
          <cell r="D463" t="str">
            <v>CUSTO HORÁRIO IMPRODUTIVO DIURNO</v>
          </cell>
          <cell r="E463" t="str">
            <v>0327</v>
          </cell>
          <cell r="F463" t="str">
            <v/>
          </cell>
          <cell r="G463" t="str">
            <v/>
          </cell>
          <cell r="H463" t="str">
            <v>BOMBA DE PROJEÇÃO DE CONCRETO SECO, POTÊNCIA 10 CV, VAZÃO 3 M3/H - CHI DIURNO. AF_06/2015</v>
          </cell>
          <cell r="I463" t="str">
            <v>CHI</v>
          </cell>
          <cell r="J463" t="str">
            <v>COEFICIENTE DE REPRESENTATIVIDADE</v>
          </cell>
          <cell r="K463" t="str">
            <v>3,44</v>
          </cell>
          <cell r="L463" t="str">
            <v>CAIXA REFERENCIAL</v>
          </cell>
        </row>
        <row r="464">
          <cell r="A464">
            <v>90663</v>
          </cell>
          <cell r="B464" t="str">
            <v>CUSTOS HORÁRIOS DE MÁQUINAS E EQUIPAMENTOS</v>
          </cell>
          <cell r="C464" t="str">
            <v>CHOR</v>
          </cell>
          <cell r="D464" t="str">
            <v>CUSTO HORÁRIO IMPRODUTIVO DIURNO</v>
          </cell>
          <cell r="E464" t="str">
            <v>0327</v>
          </cell>
          <cell r="F464" t="str">
            <v/>
          </cell>
          <cell r="G464" t="str">
            <v/>
          </cell>
          <cell r="H464" t="str">
            <v>BOMBA DE PROJEÇÃO DE CONCRETO SECO, POTÊNCIA 10 CV, VAZÃO 6 M3/H - CHI DIURNO. AF_06/2015</v>
          </cell>
          <cell r="I464" t="str">
            <v>CHI</v>
          </cell>
          <cell r="J464" t="str">
            <v>COEFICIENTE DE REPRESENTATIVIDADE</v>
          </cell>
          <cell r="K464" t="str">
            <v>3,69</v>
          </cell>
          <cell r="L464" t="str">
            <v>CAIXA REFERENCIAL</v>
          </cell>
        </row>
        <row r="465">
          <cell r="A465">
            <v>90669</v>
          </cell>
          <cell r="B465" t="str">
            <v>CUSTOS HORÁRIOS DE MÁQUINAS E EQUIPAMENTOS</v>
          </cell>
          <cell r="C465" t="str">
            <v>CHOR</v>
          </cell>
          <cell r="D465" t="str">
            <v>CUSTO HORÁRIO IMPRODUTIVO DIURNO</v>
          </cell>
          <cell r="E465" t="str">
            <v>0327</v>
          </cell>
          <cell r="F465" t="str">
            <v/>
          </cell>
          <cell r="G465" t="str">
            <v/>
          </cell>
          <cell r="H465" t="str">
            <v>PROJETOR PNEUMÁTICO DE ARGAMASSA PARA CHAPISCO E REBOCO COM RECIPIENTE ACOPLADO, TIPO CANEQUINHA, COM COMPRESSOR DE AR REBOCÁVEL VAZÃO 89 PCM E MOTOR DIESEL DE 20 CV - CHI DIURNO. AF_06/2015</v>
          </cell>
          <cell r="I465" t="str">
            <v>CHI</v>
          </cell>
          <cell r="J465" t="str">
            <v>ATRIBUÍDO SÃO PAULO</v>
          </cell>
          <cell r="K465" t="str">
            <v>5,28</v>
          </cell>
          <cell r="L465" t="str">
            <v>CAIXA REFERENCIAL</v>
          </cell>
        </row>
        <row r="466">
          <cell r="A466">
            <v>90675</v>
          </cell>
          <cell r="B466" t="str">
            <v>CUSTOS HORÁRIOS DE MÁQUINAS E EQUIPAMENTOS</v>
          </cell>
          <cell r="C466" t="str">
            <v>CHOR</v>
          </cell>
          <cell r="D466" t="str">
            <v>CUSTO HORÁRIO IMPRODUTIVO DIURNO</v>
          </cell>
          <cell r="E466" t="str">
            <v>0327</v>
          </cell>
          <cell r="F466" t="str">
            <v/>
          </cell>
          <cell r="G466" t="str">
            <v/>
          </cell>
          <cell r="H466" t="str">
            <v>PERFURATRIZ COM TORRE METÁLICA PARA EXECUÇÃO DE ESTACA HÉLICE CONTÍNUA, PROFUNDIDADE MÁXIMA DE 30 M, DIÂMETRO MÁXIMO DE 800 MM, POTÊNCIA INSTALADA DE 268 HP, MESA ROTATIVA COM TORQUE MÁXIMO DE 170 KNM - CHI DIURNO. AF_06/2015</v>
          </cell>
          <cell r="I466" t="str">
            <v>CHI</v>
          </cell>
          <cell r="J466" t="str">
            <v>COEFICIENTE DE REPRESENTATIVIDADE</v>
          </cell>
          <cell r="K466" t="str">
            <v>192,90</v>
          </cell>
          <cell r="L466" t="str">
            <v>CAIXA REFERENCIAL</v>
          </cell>
        </row>
        <row r="467">
          <cell r="A467">
            <v>90681</v>
          </cell>
          <cell r="B467" t="str">
            <v>CUSTOS HORÁRIOS DE MÁQUINAS E EQUIPAMENTOS</v>
          </cell>
          <cell r="C467" t="str">
            <v>CHOR</v>
          </cell>
          <cell r="D467" t="str">
            <v>CUSTO HORÁRIO IMPRODUTIVO DIURNO</v>
          </cell>
          <cell r="E467" t="str">
            <v>0327</v>
          </cell>
          <cell r="F467" t="str">
            <v/>
          </cell>
          <cell r="G467" t="str">
            <v/>
          </cell>
          <cell r="H467" t="str">
            <v>PERFURATRIZ HIDRÁULICA SOBRE CAMINHÃO COM TRADO CURTO ACOPLADO, PROFUNDIDADE MÁXIMA DE 20 M, DIÂMETRO MÁXIMO DE 1500 MM, POTÊNCIA INSTALADA DE 137 HP, MESA ROTATIVA COM TORQUE MÁXIMO DE 30 KNM - CHI DIURNO. AF_06/2015</v>
          </cell>
          <cell r="I467" t="str">
            <v>CHI</v>
          </cell>
          <cell r="J467" t="str">
            <v>ATRIBUÍDO SÃO PAULO</v>
          </cell>
          <cell r="K467" t="str">
            <v>112,04</v>
          </cell>
          <cell r="L467" t="str">
            <v>CAIXA REFERENCIAL</v>
          </cell>
        </row>
        <row r="468">
          <cell r="A468">
            <v>90687</v>
          </cell>
          <cell r="B468" t="str">
            <v>CUSTOS HORÁRIOS DE MÁQUINAS E EQUIPAMENTOS</v>
          </cell>
          <cell r="C468" t="str">
            <v>CHOR</v>
          </cell>
          <cell r="D468" t="str">
            <v>CUSTO HORÁRIO IMPRODUTIVO DIURNO</v>
          </cell>
          <cell r="E468" t="str">
            <v>0327</v>
          </cell>
          <cell r="F468" t="str">
            <v/>
          </cell>
          <cell r="G468" t="str">
            <v/>
          </cell>
          <cell r="H468" t="str">
            <v>MANIPULADOR TELESCÓPICO, POTÊNCIA DE 85 HP, CAPACIDADE DE CARGA DE 3.500 KG, ALTURA MÁXIMA DE ELEVAÇÃO DE 12,3 M - CHI DIURNO. AF_06/2015</v>
          </cell>
          <cell r="I468" t="str">
            <v>CHI</v>
          </cell>
          <cell r="J468" t="str">
            <v>ATRIBUÍDO SÃO PAULO</v>
          </cell>
          <cell r="K468" t="str">
            <v>47,32</v>
          </cell>
          <cell r="L468" t="str">
            <v>CAIXA REFERENCIAL</v>
          </cell>
        </row>
        <row r="469">
          <cell r="A469">
            <v>90693</v>
          </cell>
          <cell r="B469" t="str">
            <v>CUSTOS HORÁRIOS DE MÁQUINAS E EQUIPAMENTOS</v>
          </cell>
          <cell r="C469" t="str">
            <v>CHOR</v>
          </cell>
          <cell r="D469" t="str">
            <v>CUSTO HORÁRIO IMPRODUTIVO DIURNO</v>
          </cell>
          <cell r="E469" t="str">
            <v>0327</v>
          </cell>
          <cell r="F469" t="str">
            <v/>
          </cell>
          <cell r="G469" t="str">
            <v/>
          </cell>
          <cell r="H469" t="str">
            <v>MINICARREGADEIRA SOBRE RODAS, POTÊNCIA LÍQUIDA DE 47 HP, CAPACIDADE NOMINAL DE OPERAÇÃO DE 646 KG - CHI DIURNO. AF_06/2015</v>
          </cell>
          <cell r="I469" t="str">
            <v>CHI</v>
          </cell>
          <cell r="J469" t="str">
            <v>ATRIBUÍDO SÃO PAULO</v>
          </cell>
          <cell r="K469" t="str">
            <v>31,59</v>
          </cell>
          <cell r="L469" t="str">
            <v>CAIXA REFERENCIAL</v>
          </cell>
        </row>
        <row r="470">
          <cell r="A470">
            <v>90965</v>
          </cell>
          <cell r="B470" t="str">
            <v>CUSTOS HORÁRIOS DE MÁQUINAS E EQUIPAMENTOS</v>
          </cell>
          <cell r="C470" t="str">
            <v>CHOR</v>
          </cell>
          <cell r="D470" t="str">
            <v>CUSTO HORÁRIO IMPRODUTIVO DIURNO</v>
          </cell>
          <cell r="E470" t="str">
            <v>0327</v>
          </cell>
          <cell r="F470" t="str">
            <v/>
          </cell>
          <cell r="G470" t="str">
            <v/>
          </cell>
          <cell r="H470" t="str">
            <v>COMPRESSOR DE AR REBOCÁVEL, VAZÃO 89 PCM, PRESSÃO EFETIVA DE TRABALHO 102 PSI, MOTOR DIESEL, POTÊNCIA 20 CV - CHI DIURNO. AF_06/2015</v>
          </cell>
          <cell r="I470" t="str">
            <v>CHI</v>
          </cell>
          <cell r="J470" t="str">
            <v>ATRIBUÍDO SÃO PAULO</v>
          </cell>
          <cell r="K470" t="str">
            <v>4,46</v>
          </cell>
          <cell r="L470" t="str">
            <v>CAIXA REFERENCIAL</v>
          </cell>
        </row>
        <row r="471">
          <cell r="A471">
            <v>90973</v>
          </cell>
          <cell r="B471" t="str">
            <v>CUSTOS HORÁRIOS DE MÁQUINAS E EQUIPAMENTOS</v>
          </cell>
          <cell r="C471" t="str">
            <v>CHOR</v>
          </cell>
          <cell r="D471" t="str">
            <v>CUSTO HORÁRIO IMPRODUTIVO DIURNO</v>
          </cell>
          <cell r="E471" t="str">
            <v>0327</v>
          </cell>
          <cell r="F471" t="str">
            <v/>
          </cell>
          <cell r="G471" t="str">
            <v/>
          </cell>
          <cell r="H471" t="str">
            <v>COMPRESSOR DE AR REBOCAVEL, VAZÃO 250 PCM, PRESSAO DE TRABALHO 102 PSI, MOTOR A DIESEL POTÊNCIA 81 CV - CHI DIURNO. AF_06/2015</v>
          </cell>
          <cell r="I471" t="str">
            <v>CHI</v>
          </cell>
          <cell r="J471" t="str">
            <v>ATRIBUÍDO SÃO PAULO</v>
          </cell>
          <cell r="K471" t="str">
            <v>4,47</v>
          </cell>
          <cell r="L471" t="str">
            <v>CAIXA REFERENCIAL</v>
          </cell>
        </row>
        <row r="472">
          <cell r="A472">
            <v>90982</v>
          </cell>
          <cell r="B472" t="str">
            <v>CUSTOS HORÁRIOS DE MÁQUINAS E EQUIPAMENTOS</v>
          </cell>
          <cell r="C472" t="str">
            <v>CHOR</v>
          </cell>
          <cell r="D472" t="str">
            <v>CUSTO HORÁRIO IMPRODUTIVO DIURNO</v>
          </cell>
          <cell r="E472" t="str">
            <v>0327</v>
          </cell>
          <cell r="F472" t="str">
            <v/>
          </cell>
          <cell r="G472" t="str">
            <v/>
          </cell>
          <cell r="H472" t="str">
            <v>COMPRESSOR DE AR REBOCÁVEL, VAZÃO 748 PCM, PRESSÃO EFETIVA DE TRABALHO 102 PSI, MOTOR DIESEL, POTÊNCIA 210 CV - CHI DIURNO. AF_06/2015</v>
          </cell>
          <cell r="I472" t="str">
            <v>CHI</v>
          </cell>
          <cell r="J472" t="str">
            <v>ATRIBUÍDO SÃO PAULO</v>
          </cell>
          <cell r="K472" t="str">
            <v>11,36</v>
          </cell>
          <cell r="L472" t="str">
            <v>CAIXA REFERENCIAL</v>
          </cell>
        </row>
        <row r="473">
          <cell r="A473">
            <v>91001</v>
          </cell>
          <cell r="B473" t="str">
            <v>CUSTOS HORÁRIOS DE MÁQUINAS E EQUIPAMENTOS</v>
          </cell>
          <cell r="C473" t="str">
            <v>CHOR</v>
          </cell>
          <cell r="D473" t="str">
            <v>CUSTO HORÁRIO IMPRODUTIVO DIURNO</v>
          </cell>
          <cell r="E473" t="str">
            <v>0327</v>
          </cell>
          <cell r="F473" t="str">
            <v/>
          </cell>
          <cell r="G473" t="str">
            <v/>
          </cell>
          <cell r="H473" t="str">
            <v>COMPRESSOR DE AR REBOCAVEL, VAZÃO 400 PCM, PRESSAO DE TRABALHO 102 PSI, MOTOR A DIESEL POTÊNCIA 110 CV - CHI DIURNO. AF_06/2015</v>
          </cell>
          <cell r="I473" t="str">
            <v>CHI</v>
          </cell>
          <cell r="J473" t="str">
            <v>ATRIBUÍDO SÃO PAULO</v>
          </cell>
          <cell r="K473" t="str">
            <v>5,30</v>
          </cell>
          <cell r="L473" t="str">
            <v>CAIXA REFERENCIAL</v>
          </cell>
        </row>
        <row r="474">
          <cell r="A474">
            <v>91032</v>
          </cell>
          <cell r="B474" t="str">
            <v>CUSTOS HORÁRIOS DE MÁQUINAS E EQUIPAMENTOS</v>
          </cell>
          <cell r="C474" t="str">
            <v>CHOR</v>
          </cell>
          <cell r="D474" t="str">
            <v>CUSTO HORÁRIO IMPRODUTIVO DIURNO</v>
          </cell>
          <cell r="E474" t="str">
            <v>0327</v>
          </cell>
          <cell r="F474" t="str">
            <v/>
          </cell>
          <cell r="G474" t="str">
            <v/>
          </cell>
          <cell r="H474" t="str">
            <v>CAMINHÃO TRUCADO (C/ TERCEIRO EIXO) ELETRÔNICO - POTÊNCIA 231CV - PBT = 22000KG - DIST. ENTRE EIXOS 5170 MM - INCLUI CARROCERIA FIXA ABERTA DE MADEIRA - CHI DIURNO. AF_06/2015</v>
          </cell>
          <cell r="I474" t="str">
            <v>CHI</v>
          </cell>
          <cell r="J474" t="str">
            <v>ATRIBUÍDO SÃO PAULO</v>
          </cell>
          <cell r="K474" t="str">
            <v>35,24</v>
          </cell>
          <cell r="L474" t="str">
            <v>CAIXA REFERENCIAL</v>
          </cell>
        </row>
        <row r="475">
          <cell r="A475">
            <v>91278</v>
          </cell>
          <cell r="B475" t="str">
            <v>CUSTOS HORÁRIOS DE MÁQUINAS E EQUIPAMENTOS</v>
          </cell>
          <cell r="C475" t="str">
            <v>CHOR</v>
          </cell>
          <cell r="D475" t="str">
            <v>CUSTO HORÁRIO IMPRODUTIVO DIURNO</v>
          </cell>
          <cell r="E475" t="str">
            <v>0327</v>
          </cell>
          <cell r="F475" t="str">
            <v/>
          </cell>
          <cell r="G475" t="str">
            <v/>
          </cell>
          <cell r="H475" t="str">
            <v>PLACA VIBRATÓRIA REVERSÍVEL COM MOTOR 4 TEMPOS A GASOLINA, FORÇA CENTRÍFUGA DE 25 KN (2500 KGF), POTÊNCIA 5,5 CV - CHI DIURNO. AF_08/2015</v>
          </cell>
          <cell r="I475" t="str">
            <v>CHI</v>
          </cell>
          <cell r="J475" t="str">
            <v>ATRIBUÍDO SÃO PAULO</v>
          </cell>
          <cell r="K475" t="str">
            <v>0,53</v>
          </cell>
          <cell r="L475" t="str">
            <v>CAIXA REFERENCIAL</v>
          </cell>
        </row>
        <row r="476">
          <cell r="A476">
            <v>91285</v>
          </cell>
          <cell r="B476" t="str">
            <v>CUSTOS HORÁRIOS DE MÁQUINAS E EQUIPAMENTOS</v>
          </cell>
          <cell r="C476" t="str">
            <v>CHOR</v>
          </cell>
          <cell r="D476" t="str">
            <v>CUSTO HORÁRIO IMPRODUTIVO DIURNO</v>
          </cell>
          <cell r="E476" t="str">
            <v>0327</v>
          </cell>
          <cell r="F476" t="str">
            <v/>
          </cell>
          <cell r="G476" t="str">
            <v/>
          </cell>
          <cell r="H476" t="str">
            <v>CORTADORA DE PISO COM MOTOR 4 TEMPOS A GASOLINA, POTÊNCIA DE 13 HP, COM DISCO DE CORTE DIAMANTADO SEGMENTADO PARA CONCRETO, DIÂMETRO DE 350 MM, FURO DE 1" (14 X 1") - CHI DIURNO. AF_08/2015</v>
          </cell>
          <cell r="I476" t="str">
            <v>CHI</v>
          </cell>
          <cell r="J476" t="str">
            <v>COEFICIENTE DE REPRESENTATIVIDADE</v>
          </cell>
          <cell r="K476" t="str">
            <v>0,77</v>
          </cell>
          <cell r="L476" t="str">
            <v>CAIXA REFERENCIAL</v>
          </cell>
        </row>
        <row r="477">
          <cell r="A477">
            <v>91387</v>
          </cell>
          <cell r="B477" t="str">
            <v>CUSTOS HORÁRIOS DE MÁQUINAS E EQUIPAMENTOS</v>
          </cell>
          <cell r="C477" t="str">
            <v>CHOR</v>
          </cell>
          <cell r="D477" t="str">
            <v>CUSTO HORÁRIO IMPRODUTIVO DIURNO</v>
          </cell>
          <cell r="E477" t="str">
            <v>0327</v>
          </cell>
          <cell r="F477" t="str">
            <v/>
          </cell>
          <cell r="G477" t="str">
            <v/>
          </cell>
          <cell r="H477" t="str">
            <v>CAMINHÃO BASCULANTE 10 M3, TRUCADO CABINE SIMPLES, PESO BRUTO TOTAL 23.000 KG, CARGA ÚTIL MÁXIMA 15.935 KG, DISTÂNCIA ENTRE EIXOS 4,80 M, POTÊNCIA 230 CV INCLUSIVE CAÇAMBA METÁLICA - CHI DIURNO. AF_06/2014</v>
          </cell>
          <cell r="I477" t="str">
            <v>CHI</v>
          </cell>
          <cell r="J477" t="str">
            <v>ATRIBUÍDO SÃO PAULO</v>
          </cell>
          <cell r="K477" t="str">
            <v>39,09</v>
          </cell>
          <cell r="L477" t="str">
            <v>CAIXA REFERENCIAL</v>
          </cell>
        </row>
        <row r="478">
          <cell r="A478">
            <v>91395</v>
          </cell>
          <cell r="B478" t="str">
            <v>CUSTOS HORÁRIOS DE MÁQUINAS E EQUIPAMENTOS</v>
          </cell>
          <cell r="C478" t="str">
            <v>CHOR</v>
          </cell>
          <cell r="D478" t="str">
            <v>CUSTO HORÁRIO IMPRODUTIVO DIURNO</v>
          </cell>
          <cell r="E478" t="str">
            <v>0327</v>
          </cell>
          <cell r="F478" t="str">
            <v/>
          </cell>
          <cell r="G478" t="str">
            <v/>
          </cell>
          <cell r="H478" t="str">
            <v>CAMINHÃO TOCO, PBT 14.300 KG, CARGA ÚTIL MÁX. 9.710 KG, DIST. ENTRE EIXOS 3,56 M, POTÊNCIA 185 CV, INCLUSIVE CARROCERIA FIXA ABERTA DE MADEIRA P/ TRANSPORTE GERAL DE CARGA SECA, DIMEN. APROX. 2,50 X 6,50 X 0,50 M - CHI DIURNO. AF_06/2014</v>
          </cell>
          <cell r="I478" t="str">
            <v>CHI</v>
          </cell>
          <cell r="J478" t="str">
            <v>ATRIBUÍDO SÃO PAULO</v>
          </cell>
          <cell r="K478" t="str">
            <v>32,44</v>
          </cell>
          <cell r="L478" t="str">
            <v>CAIXA REFERENCIAL</v>
          </cell>
        </row>
        <row r="479">
          <cell r="A479">
            <v>91486</v>
          </cell>
          <cell r="B479" t="str">
            <v>CUSTOS HORÁRIOS DE MÁQUINAS E EQUIPAMENTOS</v>
          </cell>
          <cell r="C479" t="str">
            <v>CHOR</v>
          </cell>
          <cell r="D479" t="str">
            <v>CUSTO HORÁRIO IMPRODUTIVO DIURNO</v>
          </cell>
          <cell r="E479" t="str">
            <v>0327</v>
          </cell>
          <cell r="F479" t="str">
            <v/>
          </cell>
          <cell r="G479" t="str">
            <v/>
          </cell>
          <cell r="H479" t="str">
            <v>ESPARGIDOR DE ASFALTO PRESSURIZADO, TANQUE 6 M3 COM ISOLAÇÃO TÉRMICA, AQUECIDO COM 2 MAÇARICOS, COM BARRA ESPARGIDORA 3,60 M, MONTADO SOBRE CAMINHÃO  TOCO, PBT 14.300 KG, POTÊNCIA 185 CV - CHI DIURNO. AF_08/2015</v>
          </cell>
          <cell r="I479" t="str">
            <v>CHI</v>
          </cell>
          <cell r="J479" t="str">
            <v>ATRIBUÍDO SÃO PAULO</v>
          </cell>
          <cell r="K479" t="str">
            <v>38,35</v>
          </cell>
          <cell r="L479" t="str">
            <v>CAIXA REFERENCIAL</v>
          </cell>
        </row>
        <row r="480">
          <cell r="A480">
            <v>91534</v>
          </cell>
          <cell r="B480" t="str">
            <v>CUSTOS HORÁRIOS DE MÁQUINAS E EQUIPAMENTOS</v>
          </cell>
          <cell r="C480" t="str">
            <v>CHOR</v>
          </cell>
          <cell r="D480" t="str">
            <v>CUSTO HORÁRIO IMPRODUTIVO DIURNO</v>
          </cell>
          <cell r="E480" t="str">
            <v>0327</v>
          </cell>
          <cell r="F480" t="str">
            <v/>
          </cell>
          <cell r="G480" t="str">
            <v/>
          </cell>
          <cell r="H480" t="str">
            <v>COMPACTADOR DE SOLOS DE PERCUSSÃO (SOQUETE) COM MOTOR A GASOLINA 4 TEMPOS, POTÊNCIA 4 CV - CHI DIURNO. AF_08/2015</v>
          </cell>
          <cell r="I480" t="str">
            <v>CHI</v>
          </cell>
          <cell r="J480" t="str">
            <v>ATRIBUÍDO SÃO PAULO</v>
          </cell>
          <cell r="K480" t="str">
            <v>19,42</v>
          </cell>
          <cell r="L480" t="str">
            <v>CAIXA REFERENCIAL</v>
          </cell>
        </row>
        <row r="481">
          <cell r="A481">
            <v>91635</v>
          </cell>
          <cell r="B481" t="str">
            <v>CUSTOS HORÁRIOS DE MÁQUINAS E EQUIPAMENTOS</v>
          </cell>
          <cell r="C481" t="str">
            <v>CHOR</v>
          </cell>
          <cell r="D481" t="str">
            <v>CUSTO HORÁRIO IMPRODUTIVO DIURNO</v>
          </cell>
          <cell r="E481" t="str">
            <v>0327</v>
          </cell>
          <cell r="F481" t="str">
            <v/>
          </cell>
          <cell r="G481" t="str">
            <v/>
          </cell>
          <cell r="H481" t="str">
            <v>GUINDAUTO HIDRÁULICO, CAPACIDADE MÁXIMA DE CARGA 6500 KG, MOMENTO MÁXIMO DE CARGA 5,8 TM, ALCANCE MÁXIMO HORIZONTAL 7,60 M, INCLUSIVE CAMINHÃO TOCO PBT 9.700 KG, POTÊNCIA DE 160 CV - CHI DIURNO. AF_08/2015</v>
          </cell>
          <cell r="I481" t="str">
            <v>CHI</v>
          </cell>
          <cell r="J481" t="str">
            <v>ATRIBUÍDO SÃO PAULO</v>
          </cell>
          <cell r="K481" t="str">
            <v>32,86</v>
          </cell>
          <cell r="L481" t="str">
            <v>CAIXA REFERENCIAL</v>
          </cell>
        </row>
        <row r="482">
          <cell r="A482">
            <v>91646</v>
          </cell>
          <cell r="B482" t="str">
            <v>CUSTOS HORÁRIOS DE MÁQUINAS E EQUIPAMENTOS</v>
          </cell>
          <cell r="C482" t="str">
            <v>CHOR</v>
          </cell>
          <cell r="D482" t="str">
            <v>CUSTO HORÁRIO IMPRODUTIVO DIURNO</v>
          </cell>
          <cell r="E482" t="str">
            <v>0327</v>
          </cell>
          <cell r="F482" t="str">
            <v/>
          </cell>
          <cell r="G482" t="str">
            <v/>
          </cell>
          <cell r="H482" t="str">
            <v>CAMINHÃO DE TRANSPORTE DE MATERIAL ASFÁLTICO 30.000 L, COM CAVALO MECÂNICO DE CAPACIDADE MÁXIMA DE TRAÇÃO COMBINADO DE 66.000 KG, POTÊNCIA 360 CV, INCLUSIVE TANQUE DE ASFALTO COM SERPENTINA - CHI DIURNO. AF_08/2015</v>
          </cell>
          <cell r="I482" t="str">
            <v>CHI</v>
          </cell>
          <cell r="J482" t="str">
            <v>ATRIBUÍDO SÃO PAULO</v>
          </cell>
          <cell r="K482" t="str">
            <v>57,21</v>
          </cell>
          <cell r="L482" t="str">
            <v>CAIXA REFERENCIAL</v>
          </cell>
        </row>
        <row r="483">
          <cell r="A483">
            <v>91693</v>
          </cell>
          <cell r="B483" t="str">
            <v>CUSTOS HORÁRIOS DE MÁQUINAS E EQUIPAMENTOS</v>
          </cell>
          <cell r="C483" t="str">
            <v>CHOR</v>
          </cell>
          <cell r="D483" t="str">
            <v>CUSTO HORÁRIO IMPRODUTIVO DIURNO</v>
          </cell>
          <cell r="E483" t="str">
            <v>0327</v>
          </cell>
          <cell r="F483" t="str">
            <v/>
          </cell>
          <cell r="G483" t="str">
            <v/>
          </cell>
          <cell r="H483" t="str">
            <v>SERRA CIRCULAR DE BANCADA COM MOTOR ELÉTRICO POTÊNCIA DE 5HP, COM COIFA PARA DISCO 10" - CHI DIURNO. AF_08/2015</v>
          </cell>
          <cell r="I483" t="str">
            <v>CHI</v>
          </cell>
          <cell r="J483" t="str">
            <v>COEFICIENTE DE REPRESENTATIVIDADE</v>
          </cell>
          <cell r="K483" t="str">
            <v>18,72</v>
          </cell>
          <cell r="L483" t="str">
            <v>CAIXA REFERENCIAL</v>
          </cell>
        </row>
        <row r="484">
          <cell r="A484">
            <v>92044</v>
          </cell>
          <cell r="B484" t="str">
            <v>CUSTOS HORÁRIOS DE MÁQUINAS E EQUIPAMENTOS</v>
          </cell>
          <cell r="C484" t="str">
            <v>CHOR</v>
          </cell>
          <cell r="D484" t="str">
            <v>CUSTO HORÁRIO IMPRODUTIVO DIURNO</v>
          </cell>
          <cell r="E484" t="str">
            <v>0327</v>
          </cell>
          <cell r="F484" t="str">
            <v/>
          </cell>
          <cell r="G484" t="str">
            <v/>
          </cell>
          <cell r="H484" t="str">
            <v>DISTRIBUIDOR DE AGREGADOS REBOCAVEL, CAPACIDADE 1,9 M³, LARGURA DE TRABALHO 3,66 M - CHI DIURNO. AF_11/2015</v>
          </cell>
          <cell r="I484" t="str">
            <v>CHI</v>
          </cell>
          <cell r="J484" t="str">
            <v>ATRIBUÍDO SÃO PAULO</v>
          </cell>
          <cell r="K484" t="str">
            <v>5,16</v>
          </cell>
          <cell r="L484" t="str">
            <v>CAIXA REFERENCIAL</v>
          </cell>
        </row>
        <row r="485">
          <cell r="A485">
            <v>92107</v>
          </cell>
          <cell r="B485" t="str">
            <v>CUSTOS HORÁRIOS DE MÁQUINAS E EQUIPAMENTOS</v>
          </cell>
          <cell r="C485" t="str">
            <v>CHOR</v>
          </cell>
          <cell r="D485" t="str">
            <v>CUSTO HORÁRIO IMPRODUTIVO DIURNO</v>
          </cell>
          <cell r="E485" t="str">
            <v>0327</v>
          </cell>
          <cell r="F485" t="str">
            <v/>
          </cell>
          <cell r="G485" t="str">
            <v/>
          </cell>
          <cell r="H485" t="str">
            <v>CAMINHÃO PARA EQUIPAMENTO DE LIMPEZA A SUCÇÃO COM CAMINHÃO TRUCADO DE PESO BRUTO TOTAL 23000 KG, CARGA ÚTIL MÁXIMA 15935 KG, DISTÂNCIA ENTRE EIXOS 4,80 M, POTÊNCIA 230 CV, INCLUSIVE LIMPADORA A SUCÇÃO, TANQUE 12000 L - CHI DIURNO. AF_11/2015</v>
          </cell>
          <cell r="I485" t="str">
            <v>CHI</v>
          </cell>
          <cell r="J485" t="str">
            <v>ATRIBUÍDO SÃO PAULO</v>
          </cell>
          <cell r="K485" t="str">
            <v>39,84</v>
          </cell>
          <cell r="L485" t="str">
            <v>CAIXA REFERENCIAL</v>
          </cell>
        </row>
        <row r="486">
          <cell r="A486">
            <v>92113</v>
          </cell>
          <cell r="B486" t="str">
            <v>CUSTOS HORÁRIOS DE MÁQUINAS E EQUIPAMENTOS</v>
          </cell>
          <cell r="C486" t="str">
            <v>CHOR</v>
          </cell>
          <cell r="D486" t="str">
            <v>CUSTO HORÁRIO IMPRODUTIVO DIURNO</v>
          </cell>
          <cell r="E486" t="str">
            <v>0327</v>
          </cell>
          <cell r="F486" t="str">
            <v/>
          </cell>
          <cell r="G486" t="str">
            <v/>
          </cell>
          <cell r="H486" t="str">
            <v>PENEIRA ROTATIVA COM MOTOR ELÉTRICO TRIFÁSICO DE 2 CV, CILINDRO DE 1 M X 0,60 M, COM FUROS DE 3,17 MM - CHI DIURNO. AF_11/2015</v>
          </cell>
          <cell r="I486" t="str">
            <v>CHI</v>
          </cell>
          <cell r="J486" t="str">
            <v>COEFICIENTE DE REPRESENTATIVIDADE</v>
          </cell>
          <cell r="K486" t="str">
            <v>0,82</v>
          </cell>
          <cell r="L486" t="str">
            <v>CAIXA REFERENCIAL</v>
          </cell>
        </row>
        <row r="487">
          <cell r="A487">
            <v>92119</v>
          </cell>
          <cell r="B487" t="str">
            <v>CUSTOS HORÁRIOS DE MÁQUINAS E EQUIPAMENTOS</v>
          </cell>
          <cell r="C487" t="str">
            <v>CHOR</v>
          </cell>
          <cell r="D487" t="str">
            <v>CUSTO HORÁRIO IMPRODUTIVO DIURNO</v>
          </cell>
          <cell r="E487" t="str">
            <v>0327</v>
          </cell>
          <cell r="F487" t="str">
            <v/>
          </cell>
          <cell r="G487" t="str">
            <v/>
          </cell>
          <cell r="H487" t="str">
            <v>DOSADOR DE AREIA, CAPACIDADE DE 26 LITROS - CHI DIURNO. AF_11/2015</v>
          </cell>
          <cell r="I487" t="str">
            <v>CHI</v>
          </cell>
          <cell r="J487" t="str">
            <v>COEFICIENTE DE REPRESENTATIVIDADE</v>
          </cell>
          <cell r="K487" t="str">
            <v>0,08</v>
          </cell>
          <cell r="L487" t="str">
            <v>CAIXA REFERENCIAL</v>
          </cell>
        </row>
        <row r="488">
          <cell r="A488">
            <v>92139</v>
          </cell>
          <cell r="B488" t="str">
            <v>CUSTOS HORÁRIOS DE MÁQUINAS E EQUIPAMENTOS</v>
          </cell>
          <cell r="C488" t="str">
            <v>CHOR</v>
          </cell>
          <cell r="D488" t="str">
            <v>CUSTO HORÁRIO IMPRODUTIVO DIURNO</v>
          </cell>
          <cell r="E488" t="str">
            <v>0327</v>
          </cell>
          <cell r="F488" t="str">
            <v/>
          </cell>
          <cell r="G488" t="str">
            <v/>
          </cell>
          <cell r="H488" t="str">
            <v>CAMINHONETE COM MOTOR A DIESEL, POTÊNCIA 180 CV, CABINE DUPLA, 4X4 - CHI DIURNO. AF_11/2015</v>
          </cell>
          <cell r="I488" t="str">
            <v>CHI</v>
          </cell>
          <cell r="J488" t="str">
            <v>COEFICIENTE DE REPRESENTATIVIDADE</v>
          </cell>
          <cell r="K488" t="str">
            <v>29,67</v>
          </cell>
          <cell r="L488" t="str">
            <v>CAIXA REFERENCIAL</v>
          </cell>
        </row>
        <row r="489">
          <cell r="A489">
            <v>92146</v>
          </cell>
          <cell r="B489" t="str">
            <v>CUSTOS HORÁRIOS DE MÁQUINAS E EQUIPAMENTOS</v>
          </cell>
          <cell r="C489" t="str">
            <v>CHOR</v>
          </cell>
          <cell r="D489" t="str">
            <v>CUSTO HORÁRIO IMPRODUTIVO DIURNO</v>
          </cell>
          <cell r="E489" t="str">
            <v>0327</v>
          </cell>
          <cell r="F489" t="str">
            <v/>
          </cell>
          <cell r="G489" t="str">
            <v/>
          </cell>
          <cell r="H489" t="str">
            <v>CAMINHONETE CABINE SIMPLES COM MOTOR 1.6 FLEX, CÂMBIO MANUAL, POTÊNCIA 101/104 CV, 2 PORTAS - CHI DIURNO. AF_11/2015</v>
          </cell>
          <cell r="I489" t="str">
            <v>CHI</v>
          </cell>
          <cell r="J489" t="str">
            <v>COEFICIENTE DE REPRESENTATIVIDADE</v>
          </cell>
          <cell r="K489" t="str">
            <v>21,94</v>
          </cell>
          <cell r="L489" t="str">
            <v>CAIXA REFERENCIAL</v>
          </cell>
        </row>
        <row r="490">
          <cell r="A490">
            <v>92243</v>
          </cell>
          <cell r="B490" t="str">
            <v>CUSTOS HORÁRIOS DE MÁQUINAS E EQUIPAMENTOS</v>
          </cell>
          <cell r="C490" t="str">
            <v>CHOR</v>
          </cell>
          <cell r="D490" t="str">
            <v>CUSTO HORÁRIO IMPRODUTIVO DIURNO</v>
          </cell>
          <cell r="E490" t="str">
            <v>0327</v>
          </cell>
          <cell r="F490" t="str">
            <v/>
          </cell>
          <cell r="G490" t="str">
            <v/>
          </cell>
          <cell r="H490" t="str">
            <v>CAMINHÃO DE TRANSPORTE DE MATERIAL ASFÁLTICO 20.000 L, COM CAVALO MECÂNICO DE CAPACIDADE MÁXIMA DE TRAÇÃO COMBINADO DE 45.000 KG, POTÊNCIA 330 CV, INCLUSIVE TANQUE DE ASFALTO COM MAÇARICO - CHI DIURNO. AF_12/2015</v>
          </cell>
          <cell r="I490" t="str">
            <v>CHI</v>
          </cell>
          <cell r="J490" t="str">
            <v>ATRIBUÍDO SÃO PAULO</v>
          </cell>
          <cell r="K490" t="str">
            <v>47,71</v>
          </cell>
          <cell r="L490" t="str">
            <v>CAIXA REFERENCIAL</v>
          </cell>
        </row>
        <row r="491">
          <cell r="A491">
            <v>92717</v>
          </cell>
          <cell r="B491" t="str">
            <v>CUSTOS HORÁRIOS DE MÁQUINAS E EQUIPAMENTOS</v>
          </cell>
          <cell r="C491" t="str">
            <v>CHOR</v>
          </cell>
          <cell r="D491" t="str">
            <v>CUSTO HORÁRIO IMPRODUTIVO DIURNO</v>
          </cell>
          <cell r="E491" t="str">
            <v>0327</v>
          </cell>
          <cell r="F491" t="str">
            <v/>
          </cell>
          <cell r="G491" t="str">
            <v/>
          </cell>
          <cell r="H491" t="str">
            <v>APARELHO PARA CORTE E SOLDA OXI-ACETILENO SOBRE RODAS, INCLUSIVE CILINDROS E MAÇARICOS - CHI DIURNO. AF_12/2015</v>
          </cell>
          <cell r="I491" t="str">
            <v>CHI</v>
          </cell>
          <cell r="J491" t="str">
            <v>COEFICIENTE DE REPRESENTATIVIDADE</v>
          </cell>
          <cell r="K491" t="str">
            <v>0,20</v>
          </cell>
          <cell r="L491" t="str">
            <v>CAIXA REFERENCIAL</v>
          </cell>
        </row>
        <row r="492">
          <cell r="A492">
            <v>92961</v>
          </cell>
          <cell r="B492" t="str">
            <v>CUSTOS HORÁRIOS DE MÁQUINAS E EQUIPAMENTOS</v>
          </cell>
          <cell r="C492" t="str">
            <v>CHOR</v>
          </cell>
          <cell r="D492" t="str">
            <v>CUSTO HORÁRIO IMPRODUTIVO DIURNO</v>
          </cell>
          <cell r="E492" t="str">
            <v>0327</v>
          </cell>
          <cell r="F492" t="str">
            <v/>
          </cell>
          <cell r="G492" t="str">
            <v/>
          </cell>
          <cell r="H492" t="str">
            <v>MÁQUINA EXTRUSORA DE CONCRETO PARA GUIAS E SARJETAS, MOTOR A DIESEL, POTÊNCIA 14 CV - CHI DIURNO. AF_12/2015</v>
          </cell>
          <cell r="I492" t="str">
            <v>CHI</v>
          </cell>
          <cell r="J492" t="str">
            <v>ATRIBUÍDO SÃO PAULO</v>
          </cell>
          <cell r="K492" t="str">
            <v>3,97</v>
          </cell>
          <cell r="L492" t="str">
            <v>CAIXA REFERENCIAL</v>
          </cell>
        </row>
        <row r="493">
          <cell r="A493">
            <v>92967</v>
          </cell>
          <cell r="B493" t="str">
            <v>CUSTOS HORÁRIOS DE MÁQUINAS E EQUIPAMENTOS</v>
          </cell>
          <cell r="C493" t="str">
            <v>CHOR</v>
          </cell>
          <cell r="D493" t="str">
            <v>CUSTO HORÁRIO IMPRODUTIVO DIURNO</v>
          </cell>
          <cell r="E493" t="str">
            <v>0327</v>
          </cell>
          <cell r="F493" t="str">
            <v/>
          </cell>
          <cell r="G493" t="str">
            <v/>
          </cell>
          <cell r="H493" t="str">
            <v>MARTELO PERFURADOR PNEUMÁTICO MANUAL, HASTE 25 X 75 MM, 21 KG - CHI DIURNO. AF_12/2015</v>
          </cell>
          <cell r="I493" t="str">
            <v>CHI</v>
          </cell>
          <cell r="J493" t="str">
            <v>COEFICIENTE DE REPRESENTATIVIDADE</v>
          </cell>
          <cell r="K493" t="str">
            <v>21,39</v>
          </cell>
          <cell r="L493" t="str">
            <v>CAIXA REFERENCIAL</v>
          </cell>
        </row>
        <row r="494">
          <cell r="A494">
            <v>93225</v>
          </cell>
          <cell r="B494" t="str">
            <v>CUSTOS HORÁRIOS DE MÁQUINAS E EQUIPAMENTOS</v>
          </cell>
          <cell r="C494" t="str">
            <v>CHOR</v>
          </cell>
          <cell r="D494" t="str">
            <v>CUSTO HORÁRIO IMPRODUTIVO DIURNO</v>
          </cell>
          <cell r="E494" t="str">
            <v>0327</v>
          </cell>
          <cell r="F494" t="str">
            <v/>
          </cell>
          <cell r="G494" t="str">
            <v/>
          </cell>
          <cell r="H494" t="str">
            <v>PERFURATRIZ COM TORRE METÁLICA PARA EXECUÇÃO DE ESTACA HÉLICE CONTÍNUA, PROFUNDIDADE MÁXIMA DE 32 M, DIÂMETRO MÁXIMO DE 1000 MM, POTÊNCIA INSTALADA DE 350 HP, MESA ROTATIVA COM TORQUE MÁXIMO DE 263 KNM - CHI DIURNO. AF_01/2016</v>
          </cell>
          <cell r="I494" t="str">
            <v>CHI</v>
          </cell>
          <cell r="J494" t="str">
            <v>COEFICIENTE DE REPRESENTATIVIDADE</v>
          </cell>
          <cell r="K494" t="str">
            <v>289,61</v>
          </cell>
          <cell r="L494" t="str">
            <v>CAIXA REFERENCIAL</v>
          </cell>
        </row>
        <row r="495">
          <cell r="A495">
            <v>93234</v>
          </cell>
          <cell r="B495" t="str">
            <v>CUSTOS HORÁRIOS DE MÁQUINAS E EQUIPAMENTOS</v>
          </cell>
          <cell r="C495" t="str">
            <v>CHOR</v>
          </cell>
          <cell r="D495" t="str">
            <v>CUSTO HORÁRIO IMPRODUTIVO DIURNO</v>
          </cell>
          <cell r="E495" t="str">
            <v>0327</v>
          </cell>
          <cell r="F495" t="str">
            <v/>
          </cell>
          <cell r="G495" t="str">
            <v/>
          </cell>
          <cell r="H495" t="str">
            <v>BETONEIRA CAPACIDADE NOMINAL 400 L, CAPACIDADE DE MISTURA 310 L, MOTOR A GASOLINA POTÊNCIA 5,5 HP, SEM CARREGADOR - CHI DIURNO. AF_02/2016</v>
          </cell>
          <cell r="I495" t="str">
            <v>CHI</v>
          </cell>
          <cell r="J495" t="str">
            <v>COEFICIENTE DE REPRESENTATIVIDADE</v>
          </cell>
          <cell r="K495" t="str">
            <v>0,34</v>
          </cell>
          <cell r="L495" t="str">
            <v>CAIXA REFERENCIAL</v>
          </cell>
        </row>
        <row r="496">
          <cell r="A496">
            <v>93244</v>
          </cell>
          <cell r="B496" t="str">
            <v>CUSTOS HORÁRIOS DE MÁQUINAS E EQUIPAMENTOS</v>
          </cell>
          <cell r="C496" t="str">
            <v>CHOR</v>
          </cell>
          <cell r="D496" t="str">
            <v>CUSTO HORÁRIO IMPRODUTIVO DIURNO</v>
          </cell>
          <cell r="E496" t="str">
            <v>0327</v>
          </cell>
          <cell r="F496" t="str">
            <v/>
          </cell>
          <cell r="G496" t="str">
            <v/>
          </cell>
          <cell r="H496" t="str">
            <v>ROLO COMPACTADOR VIBRATÓRIO PÉ DE CARNEIRO PARA SOLOS, POTÊNCIA 80 HP, PESO OPERACIONAL SEM/COM LASTRO 7,4 / 8,8 T, LARGURA DE TRABALHO 1,68 M - CHI DIURNO. AF_02/2016</v>
          </cell>
          <cell r="I496" t="str">
            <v>CHI</v>
          </cell>
          <cell r="J496" t="str">
            <v>ATRIBUÍDO SÃO PAULO</v>
          </cell>
          <cell r="K496" t="str">
            <v>41,00</v>
          </cell>
          <cell r="L496" t="str">
            <v>CAIXA REFERENCIAL</v>
          </cell>
        </row>
        <row r="497">
          <cell r="A497">
            <v>93274</v>
          </cell>
          <cell r="B497" t="str">
            <v>CUSTOS HORÁRIOS DE MÁQUINAS E EQUIPAMENTOS</v>
          </cell>
          <cell r="C497" t="str">
            <v>CHOR</v>
          </cell>
          <cell r="D497" t="str">
            <v>CUSTO HORÁRIO IMPRODUTIVO DIURNO</v>
          </cell>
          <cell r="E497" t="str">
            <v>0327</v>
          </cell>
          <cell r="F497" t="str">
            <v/>
          </cell>
          <cell r="G497" t="str">
            <v/>
          </cell>
          <cell r="H497" t="str">
            <v>GRUA ASCENSIONAL, LANÇA DE 30 M, CAPACIDADE DE 1,0 T A 30 M, ALTURA ATÉ 39 M - CHI DIURNO. AF_03/2016</v>
          </cell>
          <cell r="I497" t="str">
            <v>CHI</v>
          </cell>
          <cell r="J497" t="str">
            <v>ATRIBUÍDO SÃO PAULO</v>
          </cell>
          <cell r="K497" t="str">
            <v>50,91</v>
          </cell>
          <cell r="L497" t="str">
            <v>CAIXA REFERENCIAL</v>
          </cell>
        </row>
        <row r="498">
          <cell r="A498">
            <v>93282</v>
          </cell>
          <cell r="B498" t="str">
            <v>CUSTOS HORÁRIOS DE MÁQUINAS E EQUIPAMENTOS</v>
          </cell>
          <cell r="C498" t="str">
            <v>CHOR</v>
          </cell>
          <cell r="D498" t="str">
            <v>CUSTO HORÁRIO IMPRODUTIVO DIURNO</v>
          </cell>
          <cell r="E498" t="str">
            <v>0327</v>
          </cell>
          <cell r="F498" t="str">
            <v/>
          </cell>
          <cell r="G498" t="str">
            <v/>
          </cell>
          <cell r="H498" t="str">
            <v>GUINCHO ELÉTRICO DE COLUNA, CAPACIDADE 400 KG, COM MOTO FREIO, MOTOR TRIFÁSICO DE 1,25 CV - CHI DIURNO. AF_03/2016</v>
          </cell>
          <cell r="I498" t="str">
            <v>CHI</v>
          </cell>
          <cell r="J498" t="str">
            <v>COEFICIENTE DE REPRESENTATIVIDADE</v>
          </cell>
          <cell r="K498" t="str">
            <v>17,35</v>
          </cell>
          <cell r="L498" t="str">
            <v>CAIXA REFERENCIAL</v>
          </cell>
        </row>
        <row r="499">
          <cell r="A499">
            <v>93288</v>
          </cell>
          <cell r="B499" t="str">
            <v>CUSTOS HORÁRIOS DE MÁQUINAS E EQUIPAMENTOS</v>
          </cell>
          <cell r="C499" t="str">
            <v>CHOR</v>
          </cell>
          <cell r="D499" t="str">
            <v>CUSTO HORÁRIO IMPRODUTIVO DIURNO</v>
          </cell>
          <cell r="E499" t="str">
            <v>0327</v>
          </cell>
          <cell r="F499" t="str">
            <v/>
          </cell>
          <cell r="G499" t="str">
            <v/>
          </cell>
          <cell r="H499" t="str">
            <v>GUINDASTE HIDRÁULICO AUTOPROPELIDO, COM LANÇA TELESCÓPICA 40 M, CAPACIDADE MÁXIMA 60 T, POTÊNCIA 260 KW - CHI DIURNO. AF_03/2016</v>
          </cell>
          <cell r="I499" t="str">
            <v>CHI</v>
          </cell>
          <cell r="J499" t="str">
            <v>ATRIBUÍDO SÃO PAULO</v>
          </cell>
          <cell r="K499" t="str">
            <v>94,29</v>
          </cell>
          <cell r="L499" t="str">
            <v>CAIXA REFERENCIAL</v>
          </cell>
        </row>
        <row r="500">
          <cell r="A500">
            <v>93403</v>
          </cell>
          <cell r="B500" t="str">
            <v>CUSTOS HORÁRIOS DE MÁQUINAS E EQUIPAMENTOS</v>
          </cell>
          <cell r="C500" t="str">
            <v>CHOR</v>
          </cell>
          <cell r="D500" t="str">
            <v>CUSTO HORÁRIO IMPRODUTIVO DIURNO</v>
          </cell>
          <cell r="E500" t="str">
            <v>0327</v>
          </cell>
          <cell r="F500" t="str">
            <v/>
          </cell>
          <cell r="G500" t="str">
            <v/>
          </cell>
          <cell r="H500" t="str">
            <v>GUINDAUTO HIDRÁULICO, CAPACIDADE MÁXIMA DE CARGA 3300 KG, MOMENTO MÁXIMO DE CARGA 5,8 TM, ALCANCE MÁXIMO HORIZONTAL 7,60 M, INCLUSIVE CAMINHÃO TOCO PBT 16.000 KG, POTÊNCIA DE 189 CV - CHI DIURNO. AF_03/2016</v>
          </cell>
          <cell r="I500" t="str">
            <v>CHI</v>
          </cell>
          <cell r="J500" t="str">
            <v>ATRIBUÍDO SÃO PAULO</v>
          </cell>
          <cell r="K500" t="str">
            <v>32,86</v>
          </cell>
          <cell r="L500" t="str">
            <v>CAIXA REFERENCIAL</v>
          </cell>
        </row>
        <row r="501">
          <cell r="A501">
            <v>93409</v>
          </cell>
          <cell r="B501" t="str">
            <v>CUSTOS HORÁRIOS DE MÁQUINAS E EQUIPAMENTOS</v>
          </cell>
          <cell r="C501" t="str">
            <v>CHOR</v>
          </cell>
          <cell r="D501" t="str">
            <v>CUSTO HORÁRIO IMPRODUTIVO DIURNO</v>
          </cell>
          <cell r="E501" t="str">
            <v>0327</v>
          </cell>
          <cell r="F501" t="str">
            <v/>
          </cell>
          <cell r="G501" t="str">
            <v/>
          </cell>
          <cell r="H501" t="str">
            <v>MÁQUINA JATO DE PRESSAO PORTÁTIL, CAMARA DE 1 SAIDA, CAPACIDADE 280 L, DIAMETRO 670 MM, BICO DE JATO CURTO VENTURI DE 5/16'' , MANGUEIRA DE 1'' COM COMPRESSOR DE AR REBOCÁVEL 189 PCM E MOTOR DIESEL 63 CV - CHI DIURNO. AF_03/2016</v>
          </cell>
          <cell r="I501" t="str">
            <v>CHI</v>
          </cell>
          <cell r="J501" t="str">
            <v>ATRIBUÍDO SÃO PAULO</v>
          </cell>
          <cell r="K501" t="str">
            <v>24,93</v>
          </cell>
          <cell r="L501" t="str">
            <v>CAIXA REFERENCIAL</v>
          </cell>
        </row>
        <row r="502">
          <cell r="A502">
            <v>93416</v>
          </cell>
          <cell r="B502" t="str">
            <v>CUSTOS HORÁRIOS DE MÁQUINAS E EQUIPAMENTOS</v>
          </cell>
          <cell r="C502" t="str">
            <v>CHOR</v>
          </cell>
          <cell r="D502" t="str">
            <v>CUSTO HORÁRIO IMPRODUTIVO DIURNO</v>
          </cell>
          <cell r="E502" t="str">
            <v>0327</v>
          </cell>
          <cell r="F502" t="str">
            <v/>
          </cell>
          <cell r="G502" t="str">
            <v/>
          </cell>
          <cell r="H502" t="str">
            <v>GERADOR PORTÁTIL MONOFÁSICO, POTÊNCIA 5500 VA, MOTOR A GASOLINA, POTÊNCIA DO MOTOR 13 CV - CHI DIURNO. AF_03/2016</v>
          </cell>
          <cell r="I502" t="str">
            <v>CHI</v>
          </cell>
          <cell r="J502" t="str">
            <v>ATRIBUÍDO SÃO PAULO</v>
          </cell>
          <cell r="K502" t="str">
            <v>0,20</v>
          </cell>
          <cell r="L502" t="str">
            <v>CAIXA REFERENCIAL</v>
          </cell>
        </row>
        <row r="503">
          <cell r="A503">
            <v>93422</v>
          </cell>
          <cell r="B503" t="str">
            <v>CUSTOS HORÁRIOS DE MÁQUINAS E EQUIPAMENTOS</v>
          </cell>
          <cell r="C503" t="str">
            <v>CHOR</v>
          </cell>
          <cell r="D503" t="str">
            <v>CUSTO HORÁRIO IMPRODUTIVO DIURNO</v>
          </cell>
          <cell r="E503" t="str">
            <v>0327</v>
          </cell>
          <cell r="F503" t="str">
            <v/>
          </cell>
          <cell r="G503" t="str">
            <v/>
          </cell>
          <cell r="H503" t="str">
            <v>GRUPO GERADOR REBOCÁVEL, POTÊNCIA 66 KVA, MOTOR A DIESEL - CHI DIURNO. AF_03/2016</v>
          </cell>
          <cell r="I503" t="str">
            <v>CHI</v>
          </cell>
          <cell r="J503" t="str">
            <v>ATRIBUÍDO SÃO PAULO</v>
          </cell>
          <cell r="K503" t="str">
            <v>2,70</v>
          </cell>
          <cell r="L503" t="str">
            <v>CAIXA REFERENCIAL</v>
          </cell>
        </row>
        <row r="504">
          <cell r="A504">
            <v>93428</v>
          </cell>
          <cell r="B504" t="str">
            <v>CUSTOS HORÁRIOS DE MÁQUINAS E EQUIPAMENTOS</v>
          </cell>
          <cell r="C504" t="str">
            <v>CHOR</v>
          </cell>
          <cell r="D504" t="str">
            <v>CUSTO HORÁRIO IMPRODUTIVO DIURNO</v>
          </cell>
          <cell r="E504" t="str">
            <v>0327</v>
          </cell>
          <cell r="F504" t="str">
            <v/>
          </cell>
          <cell r="G504" t="str">
            <v/>
          </cell>
          <cell r="H504" t="str">
            <v>GRUPO GERADOR ESTACIONÁRIO, POTÊNCIA 150 KVA, MOTOR A DIESEL- CHI DIURNO. AF_03/2016</v>
          </cell>
          <cell r="I504" t="str">
            <v>CHI</v>
          </cell>
          <cell r="J504" t="str">
            <v>ATRIBUÍDO SÃO PAULO</v>
          </cell>
          <cell r="K504" t="str">
            <v>3,82</v>
          </cell>
          <cell r="L504" t="str">
            <v>CAIXA REFERENCIAL</v>
          </cell>
        </row>
        <row r="505">
          <cell r="A505">
            <v>93434</v>
          </cell>
          <cell r="B505" t="str">
            <v>CUSTOS HORÁRIOS DE MÁQUINAS E EQUIPAMENTOS</v>
          </cell>
          <cell r="C505" t="str">
            <v>CHOR</v>
          </cell>
          <cell r="D505" t="str">
            <v>CUSTO HORÁRIO IMPRODUTIVO DIURNO</v>
          </cell>
          <cell r="E505" t="str">
            <v>0327</v>
          </cell>
          <cell r="F505" t="str">
            <v/>
          </cell>
          <cell r="G505" t="str">
            <v/>
          </cell>
          <cell r="H505" t="str">
            <v>USINA DE MISTURA ASFÁLTICA À QUENTE, TIPO CONTRA FLUXO, PROD 40 A 80 TON/HORA - CHI DIURNO. AF_03/2016</v>
          </cell>
          <cell r="I505" t="str">
            <v>CHI</v>
          </cell>
          <cell r="J505" t="str">
            <v>ATRIBUÍDO SÃO PAULO</v>
          </cell>
          <cell r="K505" t="str">
            <v>160,82</v>
          </cell>
          <cell r="L505" t="str">
            <v>CAIXA REFERENCIAL</v>
          </cell>
        </row>
        <row r="506">
          <cell r="A506">
            <v>93440</v>
          </cell>
          <cell r="B506" t="str">
            <v>CUSTOS HORÁRIOS DE MÁQUINAS E EQUIPAMENTOS</v>
          </cell>
          <cell r="C506" t="str">
            <v>CHOR</v>
          </cell>
          <cell r="D506" t="str">
            <v>CUSTO HORÁRIO IMPRODUTIVO DIURNO</v>
          </cell>
          <cell r="E506" t="str">
            <v>0327</v>
          </cell>
          <cell r="F506" t="str">
            <v/>
          </cell>
          <cell r="G506" t="str">
            <v/>
          </cell>
          <cell r="H506" t="str">
            <v>USINA DE ASFALTO À FRIO, CAPACIDADE DE 40 A 60 TON/HORA, ELÉTRICA POTÊNCIA 30 CV - CHI DIURNO. AF_03/2016</v>
          </cell>
          <cell r="I506" t="str">
            <v>CHI</v>
          </cell>
          <cell r="J506" t="str">
            <v>ATRIBUÍDO SÃO PAULO</v>
          </cell>
          <cell r="K506" t="str">
            <v>80,56</v>
          </cell>
          <cell r="L506" t="str">
            <v>CAIXA REFERENCIAL</v>
          </cell>
        </row>
        <row r="507">
          <cell r="A507">
            <v>95122</v>
          </cell>
          <cell r="B507" t="str">
            <v>CUSTOS HORÁRIOS DE MÁQUINAS E EQUIPAMENTOS</v>
          </cell>
          <cell r="C507" t="str">
            <v>CHOR</v>
          </cell>
          <cell r="D507" t="str">
            <v>CUSTO HORÁRIO IMPRODUTIVO DIURNO</v>
          </cell>
          <cell r="E507" t="str">
            <v>0327</v>
          </cell>
          <cell r="F507" t="str">
            <v/>
          </cell>
          <cell r="G507" t="str">
            <v/>
          </cell>
          <cell r="H507" t="str">
            <v>USINA MISTURADORA DE SOLOS, CAPACIDADE DE 200 A 500 TON/H, POTENCIA 75KW - CHI DIURNO. AF_07/2016</v>
          </cell>
          <cell r="I507" t="str">
            <v>CHI</v>
          </cell>
          <cell r="J507" t="str">
            <v>ATRIBUÍDO SÃO PAULO</v>
          </cell>
          <cell r="K507" t="str">
            <v>119,68</v>
          </cell>
          <cell r="L507" t="str">
            <v>CAIXA REFERENCIAL</v>
          </cell>
        </row>
        <row r="508">
          <cell r="A508">
            <v>95128</v>
          </cell>
          <cell r="B508" t="str">
            <v>CUSTOS HORÁRIOS DE MÁQUINAS E EQUIPAMENTOS</v>
          </cell>
          <cell r="C508" t="str">
            <v>CHOR</v>
          </cell>
          <cell r="D508" t="str">
            <v>CUSTO HORÁRIO IMPRODUTIVO DIURNO</v>
          </cell>
          <cell r="E508" t="str">
            <v>0327</v>
          </cell>
          <cell r="F508" t="str">
            <v/>
          </cell>
          <cell r="G508" t="str">
            <v/>
          </cell>
          <cell r="H508" t="str">
            <v>DISTRIBUIDOR DE AGREGADOS AUTOPROPELIDO, CAP 3 M3, A DIESEL, POTÊNCIA 176CV - CHI DIURNO. AF_07/2016</v>
          </cell>
          <cell r="I508" t="str">
            <v>CHI</v>
          </cell>
          <cell r="J508" t="str">
            <v>ATRIBUÍDO SÃO PAULO</v>
          </cell>
          <cell r="K508" t="str">
            <v>33,56</v>
          </cell>
          <cell r="L508" t="str">
            <v>CAIXA REFERENCIAL</v>
          </cell>
        </row>
        <row r="509">
          <cell r="A509">
            <v>95140</v>
          </cell>
          <cell r="B509" t="str">
            <v>CUSTOS HORÁRIOS DE MÁQUINAS E EQUIPAMENTOS</v>
          </cell>
          <cell r="C509" t="str">
            <v>CHOR</v>
          </cell>
          <cell r="D509" t="str">
            <v>CUSTO HORÁRIO IMPRODUTIVO DIURNO</v>
          </cell>
          <cell r="E509" t="str">
            <v>0327</v>
          </cell>
          <cell r="F509" t="str">
            <v/>
          </cell>
          <cell r="G509" t="str">
            <v/>
          </cell>
          <cell r="H509" t="str">
            <v>TALHA MANUAL DE CORRENTE, CAPACIDADE DE 2 TON. COM ELEVAÇÃO DE 3 M - CHI DIURNO. AF_07/2016</v>
          </cell>
          <cell r="I509" t="str">
            <v>CHI</v>
          </cell>
          <cell r="J509" t="str">
            <v>COLETADO</v>
          </cell>
          <cell r="K509" t="str">
            <v>0,04</v>
          </cell>
          <cell r="L509" t="str">
            <v>CAIXA REFERENCIAL</v>
          </cell>
        </row>
        <row r="510">
          <cell r="A510">
            <v>95213</v>
          </cell>
          <cell r="B510" t="str">
            <v>CUSTOS HORÁRIOS DE MÁQUINAS E EQUIPAMENTOS</v>
          </cell>
          <cell r="C510" t="str">
            <v>CHOR</v>
          </cell>
          <cell r="D510" t="str">
            <v>CUSTO HORÁRIO IMPRODUTIVO DIURNO</v>
          </cell>
          <cell r="E510" t="str">
            <v>0327</v>
          </cell>
          <cell r="F510" t="str">
            <v/>
          </cell>
          <cell r="G510" t="str">
            <v/>
          </cell>
          <cell r="H510" t="str">
            <v>GRUA ASCENCIONAL, LANÇA DE 42 M, CAPACIDADE DE 1,5 T A 30 M, ALTURA ATÉ 39 M - CHI DIURNO. AF_08/2016</v>
          </cell>
          <cell r="I510" t="str">
            <v>CHI</v>
          </cell>
          <cell r="J510" t="str">
            <v>ATRIBUÍDO SÃO PAULO</v>
          </cell>
          <cell r="K510" t="str">
            <v>55,13</v>
          </cell>
          <cell r="L510" t="str">
            <v>CAIXA REFERENCIAL</v>
          </cell>
        </row>
        <row r="511">
          <cell r="A511">
            <v>95219</v>
          </cell>
          <cell r="B511" t="str">
            <v>CUSTOS HORÁRIOS DE MÁQUINAS E EQUIPAMENTOS</v>
          </cell>
          <cell r="C511" t="str">
            <v>CHOR</v>
          </cell>
          <cell r="D511" t="str">
            <v>CUSTO HORÁRIO IMPRODUTIVO DIURNO</v>
          </cell>
          <cell r="E511" t="str">
            <v>0327</v>
          </cell>
          <cell r="F511" t="str">
            <v/>
          </cell>
          <cell r="G511" t="str">
            <v/>
          </cell>
          <cell r="H511" t="str">
            <v>PULVERIZADOR DE TINTA ELÉTRICO/MÁQUINA DE PINTURA AIRLESS, VAZÃO 2 L/MIN - CHI DIURNO. AF_08/2016</v>
          </cell>
          <cell r="I511" t="str">
            <v>CHI</v>
          </cell>
          <cell r="J511" t="str">
            <v>COEFICIENTE DE REPRESENTATIVIDADE</v>
          </cell>
          <cell r="K511" t="str">
            <v>19,02</v>
          </cell>
          <cell r="L511" t="str">
            <v>CAIXA REFERENCIAL</v>
          </cell>
        </row>
        <row r="512">
          <cell r="A512">
            <v>95259</v>
          </cell>
          <cell r="B512" t="str">
            <v>CUSTOS HORÁRIOS DE MÁQUINAS E EQUIPAMENTOS</v>
          </cell>
          <cell r="C512" t="str">
            <v>CHOR</v>
          </cell>
          <cell r="D512" t="str">
            <v>CUSTO HORÁRIO IMPRODUTIVO DIURNO</v>
          </cell>
          <cell r="E512" t="str">
            <v>0327</v>
          </cell>
          <cell r="F512" t="str">
            <v/>
          </cell>
          <cell r="G512" t="str">
            <v/>
          </cell>
          <cell r="H512" t="str">
            <v>MARTELO DEMOLIDOR PNEUMÁTICO MANUAL, 32 KG - CHI DIURNO. AF_09/2016</v>
          </cell>
          <cell r="I512" t="str">
            <v>CHI</v>
          </cell>
          <cell r="J512" t="str">
            <v>COEFICIENTE DE REPRESENTATIVIDADE</v>
          </cell>
          <cell r="K512" t="str">
            <v>21,13</v>
          </cell>
          <cell r="L512" t="str">
            <v>CAIXA REFERENCIAL</v>
          </cell>
        </row>
        <row r="513">
          <cell r="A513">
            <v>95265</v>
          </cell>
          <cell r="B513" t="str">
            <v>CUSTOS HORÁRIOS DE MÁQUINAS E EQUIPAMENTOS</v>
          </cell>
          <cell r="C513" t="str">
            <v>CHOR</v>
          </cell>
          <cell r="D513" t="str">
            <v>CUSTO HORÁRIO IMPRODUTIVO DIURNO</v>
          </cell>
          <cell r="E513" t="str">
            <v>0327</v>
          </cell>
          <cell r="F513" t="str">
            <v/>
          </cell>
          <cell r="G513" t="str">
            <v/>
          </cell>
          <cell r="H513" t="str">
            <v>COMPACTADOR DE SOLOS DE PERCUSÃO (SOQUETE) COM MOTOR A GASOLINA, POTÊNCIA 3 CV - CHI DIURNO. AF_09/2016</v>
          </cell>
          <cell r="I513" t="str">
            <v>CHI</v>
          </cell>
          <cell r="J513" t="str">
            <v>ATRIBUÍDO SÃO PAULO</v>
          </cell>
          <cell r="K513" t="str">
            <v>0,72</v>
          </cell>
          <cell r="L513" t="str">
            <v>CAIXA REFERENCIAL</v>
          </cell>
        </row>
        <row r="514">
          <cell r="A514">
            <v>95271</v>
          </cell>
          <cell r="B514" t="str">
            <v>CUSTOS HORÁRIOS DE MÁQUINAS E EQUIPAMENTOS</v>
          </cell>
          <cell r="C514" t="str">
            <v>CHOR</v>
          </cell>
          <cell r="D514" t="str">
            <v>CUSTO HORÁRIO IMPRODUTIVO DIURNO</v>
          </cell>
          <cell r="E514" t="str">
            <v>0327</v>
          </cell>
          <cell r="F514" t="str">
            <v/>
          </cell>
          <cell r="G514" t="str">
            <v/>
          </cell>
          <cell r="H514" t="str">
            <v>RÉGUA VIBRATÓRIA DUPLA PARA CONCRETO, PESO DE 60KG, COMPRIMENTO 4 M, COM MOTOR A GASOLINA, POTÊNCIA 5,5 HP - CHI DIURNO. AF_09/2016</v>
          </cell>
          <cell r="I514" t="str">
            <v>CHI</v>
          </cell>
          <cell r="J514" t="str">
            <v>ATRIBUÍDO SÃO PAULO</v>
          </cell>
          <cell r="K514" t="str">
            <v>0,45</v>
          </cell>
          <cell r="L514" t="str">
            <v>CAIXA REFERENCIAL</v>
          </cell>
        </row>
        <row r="515">
          <cell r="A515">
            <v>95277</v>
          </cell>
          <cell r="B515" t="str">
            <v>CUSTOS HORÁRIOS DE MÁQUINAS E EQUIPAMENTOS</v>
          </cell>
          <cell r="C515" t="str">
            <v>CHOR</v>
          </cell>
          <cell r="D515" t="str">
            <v>CUSTO HORÁRIO IMPRODUTIVO DIURNO</v>
          </cell>
          <cell r="E515" t="str">
            <v>0327</v>
          </cell>
          <cell r="F515" t="str">
            <v/>
          </cell>
          <cell r="G515" t="str">
            <v/>
          </cell>
          <cell r="H515" t="str">
            <v>POLIDORA DE PISO (POLITRIZ), PESO DE 100KG, DIÂMETRO 450 MM, MOTOR ELÉTRICO, POTÊNCIA 4 HP - CHI DIURNO. AF_09/2016</v>
          </cell>
          <cell r="I515" t="str">
            <v>CHI</v>
          </cell>
          <cell r="J515" t="str">
            <v>ATRIBUÍDO SÃO PAULO</v>
          </cell>
          <cell r="K515" t="str">
            <v>0,44</v>
          </cell>
          <cell r="L515" t="str">
            <v>CAIXA REFERENCIAL</v>
          </cell>
        </row>
        <row r="516">
          <cell r="A516">
            <v>95283</v>
          </cell>
          <cell r="B516" t="str">
            <v>CUSTOS HORÁRIOS DE MÁQUINAS E EQUIPAMENTOS</v>
          </cell>
          <cell r="C516" t="str">
            <v>CHOR</v>
          </cell>
          <cell r="D516" t="str">
            <v>CUSTO HORÁRIO IMPRODUTIVO DIURNO</v>
          </cell>
          <cell r="E516" t="str">
            <v>0327</v>
          </cell>
          <cell r="F516" t="str">
            <v/>
          </cell>
          <cell r="G516" t="str">
            <v/>
          </cell>
          <cell r="H516" t="str">
            <v>DESEMPENADEIRA DE CONCRETO, PESO DE 75KG, 4 PÁS, MOTOR A GASOLINA, POTÊNCIA 5,5 HP - CHI DIURNO. AF_09/2016</v>
          </cell>
          <cell r="I516" t="str">
            <v>CHI</v>
          </cell>
          <cell r="J516" t="str">
            <v>ATRIBUÍDO SÃO PAULO</v>
          </cell>
          <cell r="K516" t="str">
            <v>0,49</v>
          </cell>
          <cell r="L516" t="str">
            <v>CAIXA REFERENCIAL</v>
          </cell>
        </row>
        <row r="517">
          <cell r="A517">
            <v>95621</v>
          </cell>
          <cell r="B517" t="str">
            <v>CUSTOS HORÁRIOS DE MÁQUINAS E EQUIPAMENTOS</v>
          </cell>
          <cell r="C517" t="str">
            <v>CHOR</v>
          </cell>
          <cell r="D517" t="str">
            <v>CUSTO HORÁRIO IMPRODUTIVO DIURNO</v>
          </cell>
          <cell r="E517" t="str">
            <v>0327</v>
          </cell>
          <cell r="F517" t="str">
            <v/>
          </cell>
          <cell r="G517" t="str">
            <v/>
          </cell>
          <cell r="H517" t="str">
            <v>PERFURATRIZ PNEUMATICA MANUAL DE PESO MEDIO, MARTELETE, 18KG, COMPRIMENTO MÁXIMO DE CURSO DE 6 M, DIAMETRO DO PISTAO DE 5,5 CM - CHI DIURNO. AF_11/2016</v>
          </cell>
          <cell r="I517" t="str">
            <v>CHI</v>
          </cell>
          <cell r="J517" t="str">
            <v>COEFICIENTE DE REPRESENTATIVIDADE</v>
          </cell>
          <cell r="K517" t="str">
            <v>20,84</v>
          </cell>
          <cell r="L517" t="str">
            <v>CAIXA REFERENCIAL</v>
          </cell>
        </row>
        <row r="518">
          <cell r="A518">
            <v>95632</v>
          </cell>
          <cell r="B518" t="str">
            <v>CUSTOS HORÁRIOS DE MÁQUINAS E EQUIPAMENTOS</v>
          </cell>
          <cell r="C518" t="str">
            <v>CHOR</v>
          </cell>
          <cell r="D518" t="str">
            <v>CUSTO HORÁRIO IMPRODUTIVO DIURNO</v>
          </cell>
          <cell r="E518" t="str">
            <v>0327</v>
          </cell>
          <cell r="F518" t="str">
            <v/>
          </cell>
          <cell r="G518" t="str">
            <v/>
          </cell>
          <cell r="H518" t="str">
            <v>ROLO COMPACTADOR VIBRATORIO TANDEM, ACO LISO, POTENCIA 125 HP, PESO SEM/COM LASTRO 10,20/11,65 T, LARGURA DE TRABALHO 1,73 M - CHI DIURNO. AF_11/2016</v>
          </cell>
          <cell r="I518" t="str">
            <v>CHI</v>
          </cell>
          <cell r="J518" t="str">
            <v>ATRIBUÍDO SÃO PAULO</v>
          </cell>
          <cell r="K518" t="str">
            <v>50,94</v>
          </cell>
          <cell r="L518" t="str">
            <v>CAIXA REFERENCIAL</v>
          </cell>
        </row>
        <row r="519">
          <cell r="A519">
            <v>95703</v>
          </cell>
          <cell r="B519" t="str">
            <v>CUSTOS HORÁRIOS DE MÁQUINAS E EQUIPAMENTOS</v>
          </cell>
          <cell r="C519" t="str">
            <v>CHOR</v>
          </cell>
          <cell r="D519" t="str">
            <v>CUSTO HORÁRIO IMPRODUTIVO DIURNO</v>
          </cell>
          <cell r="E519" t="str">
            <v>0327</v>
          </cell>
          <cell r="F519" t="str">
            <v/>
          </cell>
          <cell r="G519" t="str">
            <v/>
          </cell>
          <cell r="H519" t="str">
            <v>PERFURATRIZ MANUAL, TORQUE MAXIMO 55 KGF.M, POTENCIA 5 CV, COM DIAMETRO MAXIMO 8 1/2" - CHI DIURNO. AF_11/2016</v>
          </cell>
          <cell r="I519" t="str">
            <v>CHI</v>
          </cell>
          <cell r="J519" t="str">
            <v>COEFICIENTE DE REPRESENTATIVIDADE</v>
          </cell>
          <cell r="K519" t="str">
            <v>24,07</v>
          </cell>
          <cell r="L519" t="str">
            <v>CAIXA REFERENCIAL</v>
          </cell>
        </row>
        <row r="520">
          <cell r="A520">
            <v>95709</v>
          </cell>
          <cell r="B520" t="str">
            <v>CUSTOS HORÁRIOS DE MÁQUINAS E EQUIPAMENTOS</v>
          </cell>
          <cell r="C520" t="str">
            <v>CHOR</v>
          </cell>
          <cell r="D520" t="str">
            <v>CUSTO HORÁRIO IMPRODUTIVO DIURNO</v>
          </cell>
          <cell r="E520" t="str">
            <v>0327</v>
          </cell>
          <cell r="F520" t="str">
            <v/>
          </cell>
          <cell r="G520" t="str">
            <v/>
          </cell>
          <cell r="H520" t="str">
            <v>PERFURATRIZ SOBRE ESTEIRA, TORQUE MÁXIMO 600 KGF, POTÊNCIA ENTRE 50 E 60 HP, DIÂMETRO MÁXIMO 10 - CHI DIURNO. AF_11/2016</v>
          </cell>
          <cell r="I520" t="str">
            <v>CHI</v>
          </cell>
          <cell r="J520" t="str">
            <v>COEFICIENTE DE REPRESENTATIVIDADE</v>
          </cell>
          <cell r="K520" t="str">
            <v>55,14</v>
          </cell>
          <cell r="L520" t="str">
            <v>CAIXA REFERENCIAL</v>
          </cell>
        </row>
        <row r="521">
          <cell r="A521">
            <v>95715</v>
          </cell>
          <cell r="B521" t="str">
            <v>CUSTOS HORÁRIOS DE MÁQUINAS E EQUIPAMENTOS</v>
          </cell>
          <cell r="C521" t="str">
            <v>CHOR</v>
          </cell>
          <cell r="D521" t="str">
            <v>CUSTO HORÁRIO IMPRODUTIVO DIURNO</v>
          </cell>
          <cell r="E521" t="str">
            <v>0327</v>
          </cell>
          <cell r="F521" t="str">
            <v/>
          </cell>
          <cell r="G521" t="str">
            <v/>
          </cell>
          <cell r="H521" t="str">
            <v>ESCAVADEIRA HIDRAULICA SOBRE ESTEIRA, COM GARRA GIRATORIA DE MANDIBULAS, PESO OPERACIONAL ENTRE 22,00 E 25,50 TON, POTENCIA LIQUIDA ENTRE 150 E 160 HP - CHI DIURNO. AF_11/2016</v>
          </cell>
          <cell r="I521" t="str">
            <v>CHI</v>
          </cell>
          <cell r="J521" t="str">
            <v>COEFICIENTE DE REPRESENTATIVIDADE</v>
          </cell>
          <cell r="K521" t="str">
            <v>64,17</v>
          </cell>
          <cell r="L521" t="str">
            <v>CAIXA REFERENCIAL</v>
          </cell>
        </row>
        <row r="522">
          <cell r="A522">
            <v>95721</v>
          </cell>
          <cell r="B522" t="str">
            <v>CUSTOS HORÁRIOS DE MÁQUINAS E EQUIPAMENTOS</v>
          </cell>
          <cell r="C522" t="str">
            <v>CHOR</v>
          </cell>
          <cell r="D522" t="str">
            <v>CUSTO HORÁRIO IMPRODUTIVO DIURNO</v>
          </cell>
          <cell r="E522" t="str">
            <v>0327</v>
          </cell>
          <cell r="F522" t="str">
            <v/>
          </cell>
          <cell r="G522" t="str">
            <v/>
          </cell>
          <cell r="H522" t="str">
            <v>ESCAVADEIRA HIDRAULICA SOBRE ESTEIRA, EQUIPADA COM CLAMSHELL, COM CAPACIDADE DA CAÇAMBA ENTRE 1,20 E 1,50 M3, PESO OPERACIONAL ENTRE 20,00 E 22,00 TON, POTENCIA LIQUIDA ENTRE 150 E 160 HP - CHI DIURNO. AF_11/2016</v>
          </cell>
          <cell r="I522" t="str">
            <v>CHI</v>
          </cell>
          <cell r="J522" t="str">
            <v>COEFICIENTE DE REPRESENTATIVIDADE</v>
          </cell>
          <cell r="K522" t="str">
            <v>62,53</v>
          </cell>
          <cell r="L522" t="str">
            <v>CAIXA REFERENCIAL</v>
          </cell>
        </row>
        <row r="523">
          <cell r="A523">
            <v>95873</v>
          </cell>
          <cell r="B523" t="str">
            <v>CUSTOS HORÁRIOS DE MÁQUINAS E EQUIPAMENTOS</v>
          </cell>
          <cell r="C523" t="str">
            <v>CHOR</v>
          </cell>
          <cell r="D523" t="str">
            <v>CUSTO HORÁRIO IMPRODUTIVO DIURNO</v>
          </cell>
          <cell r="E523" t="str">
            <v>0327</v>
          </cell>
          <cell r="F523" t="str">
            <v/>
          </cell>
          <cell r="G523" t="str">
            <v/>
          </cell>
          <cell r="H523" t="str">
            <v>GRUPO GERADOR COM CARENAGEM, MOTOR DIESEL POTÊNCIA STANDART ENTRE 250 E 260 KVA - CHI DIURNO. AF_12/2016</v>
          </cell>
          <cell r="I523" t="str">
            <v>CHI</v>
          </cell>
          <cell r="J523" t="str">
            <v>ATRIBUÍDO SÃO PAULO</v>
          </cell>
          <cell r="K523" t="str">
            <v>6,11</v>
          </cell>
          <cell r="L523" t="str">
            <v>CAIXA REFERENCIAL</v>
          </cell>
        </row>
        <row r="524">
          <cell r="A524">
            <v>96014</v>
          </cell>
          <cell r="B524" t="str">
            <v>CUSTOS HORÁRIOS DE MÁQUINAS E EQUIPAMENTOS</v>
          </cell>
          <cell r="C524" t="str">
            <v>CHOR</v>
          </cell>
          <cell r="D524" t="str">
            <v>CUSTO HORÁRIO IMPRODUTIVO DIURNO</v>
          </cell>
          <cell r="E524" t="str">
            <v>0327</v>
          </cell>
          <cell r="F524" t="str">
            <v/>
          </cell>
          <cell r="G524" t="str">
            <v/>
          </cell>
          <cell r="H524" t="str">
            <v>TRATOR DE PNEUS COM POTÊNCIA DE 122 CV, TRAÇÃO 4X4, COM VASSOURA MECÂNICA ACOPLADA - CHI DIURNO. AF_02/2017</v>
          </cell>
          <cell r="I524" t="str">
            <v>CHI</v>
          </cell>
          <cell r="J524" t="str">
            <v>ATRIBUÍDO SÃO PAULO</v>
          </cell>
          <cell r="K524" t="str">
            <v>36,11</v>
          </cell>
          <cell r="L524" t="str">
            <v>CAIXA REFERENCIAL</v>
          </cell>
        </row>
        <row r="525">
          <cell r="A525">
            <v>96021</v>
          </cell>
          <cell r="B525" t="str">
            <v>CUSTOS HORÁRIOS DE MÁQUINAS E EQUIPAMENTOS</v>
          </cell>
          <cell r="C525" t="str">
            <v>CHOR</v>
          </cell>
          <cell r="D525" t="str">
            <v>CUSTO HORÁRIO IMPRODUTIVO DIURNO</v>
          </cell>
          <cell r="E525" t="str">
            <v>0327</v>
          </cell>
          <cell r="F525" t="str">
            <v/>
          </cell>
          <cell r="G525" t="str">
            <v/>
          </cell>
          <cell r="H525" t="str">
            <v>TRATOR DE PNEUS COM POTÊNCIA DE 122 CV, TRAÇÃO 4X4, COM GRADE DE DISCOS ACOPLADA - CHI DIURNO. AF_02/2017</v>
          </cell>
          <cell r="I525" t="str">
            <v>CHI</v>
          </cell>
          <cell r="J525" t="str">
            <v>ATRIBUÍDO SÃO PAULO</v>
          </cell>
          <cell r="K525" t="str">
            <v>35,95</v>
          </cell>
          <cell r="L525" t="str">
            <v>CAIXA REFERENCIAL</v>
          </cell>
        </row>
        <row r="526">
          <cell r="A526">
            <v>96029</v>
          </cell>
          <cell r="B526" t="str">
            <v>CUSTOS HORÁRIOS DE MÁQUINAS E EQUIPAMENTOS</v>
          </cell>
          <cell r="C526" t="str">
            <v>CHOR</v>
          </cell>
          <cell r="D526" t="str">
            <v>CUSTO HORÁRIO IMPRODUTIVO DIURNO</v>
          </cell>
          <cell r="E526" t="str">
            <v>0327</v>
          </cell>
          <cell r="F526" t="str">
            <v/>
          </cell>
          <cell r="G526" t="str">
            <v/>
          </cell>
          <cell r="H526" t="str">
            <v>TRATOR DE PNEUS COM POTÊNCIA DE 85 CV, TRAÇÃO 4X4, COM GRADE DE DISCOS ACOPLADA - CHI DIURNO. AF_02/2017</v>
          </cell>
          <cell r="I526" t="str">
            <v>CHI</v>
          </cell>
          <cell r="J526" t="str">
            <v>ATRIBUÍDO SÃO PAULO</v>
          </cell>
          <cell r="K526" t="str">
            <v>32,03</v>
          </cell>
          <cell r="L526" t="str">
            <v>CAIXA REFERENCIAL</v>
          </cell>
        </row>
        <row r="527">
          <cell r="A527">
            <v>96036</v>
          </cell>
          <cell r="B527" t="str">
            <v>CUSTOS HORÁRIOS DE MÁQUINAS E EQUIPAMENTOS</v>
          </cell>
          <cell r="C527" t="str">
            <v>CHOR</v>
          </cell>
          <cell r="D527" t="str">
            <v>CUSTO HORÁRIO IMPRODUTIVO DIURNO</v>
          </cell>
          <cell r="E527" t="str">
            <v>0327</v>
          </cell>
          <cell r="F527" t="str">
            <v/>
          </cell>
          <cell r="G527" t="str">
            <v/>
          </cell>
          <cell r="H527" t="str">
            <v>CAMINHÃO BASCULANTE 10 M3, TRUCADO, POTÊNCIA 230 CV, INCLUSIVE CAÇAMBA METÁLICA, COM DISTRIBUIDOR DE AGREGADOS ACOPLADO - CHI DIURNO. AF_02/2017</v>
          </cell>
          <cell r="I527" t="str">
            <v>CHI</v>
          </cell>
          <cell r="J527" t="str">
            <v>ATRIBUÍDO SÃO PAULO</v>
          </cell>
          <cell r="K527" t="str">
            <v>42,34</v>
          </cell>
          <cell r="L527" t="str">
            <v>CAIXA REFERENCIAL</v>
          </cell>
        </row>
        <row r="528">
          <cell r="A528">
            <v>96155</v>
          </cell>
          <cell r="B528" t="str">
            <v>CUSTOS HORÁRIOS DE MÁQUINAS E EQUIPAMENTOS</v>
          </cell>
          <cell r="C528" t="str">
            <v>CHOR</v>
          </cell>
          <cell r="D528" t="str">
            <v>CUSTO HORÁRIO IMPRODUTIVO DIURNO</v>
          </cell>
          <cell r="E528" t="str">
            <v>0327</v>
          </cell>
          <cell r="F528" t="str">
            <v/>
          </cell>
          <cell r="G528" t="str">
            <v/>
          </cell>
          <cell r="H528" t="str">
            <v>TRATOR DE PNEUS COM POTÊNCIA DE 85 CV, TRAÇÃO 4X4, COM VASSOURA MECÂNICA ACOPLADA - CHI DIURNO. AF_02/2017</v>
          </cell>
          <cell r="I528" t="str">
            <v>CHI</v>
          </cell>
          <cell r="J528" t="str">
            <v>ATRIBUÍDO SÃO PAULO</v>
          </cell>
          <cell r="K528" t="str">
            <v>32,19</v>
          </cell>
          <cell r="L528" t="str">
            <v>CAIXA REFERENCIAL</v>
          </cell>
        </row>
        <row r="529">
          <cell r="A529">
            <v>96156</v>
          </cell>
          <cell r="B529" t="str">
            <v>CUSTOS HORÁRIOS DE MÁQUINAS E EQUIPAMENTOS</v>
          </cell>
          <cell r="C529" t="str">
            <v>CHOR</v>
          </cell>
          <cell r="D529" t="str">
            <v>CUSTO HORÁRIO IMPRODUTIVO DIURNO</v>
          </cell>
          <cell r="E529" t="str">
            <v>0327</v>
          </cell>
          <cell r="F529" t="str">
            <v/>
          </cell>
          <cell r="G529" t="str">
            <v/>
          </cell>
          <cell r="H529" t="str">
            <v>MINICARREGADEIRA SOBRE RODAS POTENCIA 47HP CAPACIDADE OPERACAO 646 KG, COM VASSOURA MECÂNICA ACOPLADA - CHI DIURNO. AF_03/2017</v>
          </cell>
          <cell r="I529" t="str">
            <v>CHI</v>
          </cell>
          <cell r="J529" t="str">
            <v>ATRIBUÍDO SÃO PAULO</v>
          </cell>
          <cell r="K529" t="str">
            <v>35,63</v>
          </cell>
          <cell r="L529" t="str">
            <v>CAIXA REFERENCIAL</v>
          </cell>
        </row>
        <row r="530">
          <cell r="A530">
            <v>96159</v>
          </cell>
          <cell r="B530" t="str">
            <v>CUSTOS HORÁRIOS DE MÁQUINAS E EQUIPAMENTOS</v>
          </cell>
          <cell r="C530" t="str">
            <v>CHOR</v>
          </cell>
          <cell r="D530" t="str">
            <v>CUSTO HORÁRIO IMPRODUTIVO DIURNO</v>
          </cell>
          <cell r="E530" t="str">
            <v>0327</v>
          </cell>
          <cell r="F530" t="str">
            <v/>
          </cell>
          <cell r="G530" t="str">
            <v/>
          </cell>
          <cell r="H530" t="str">
            <v>MÁQUINA DEMARCADORA DE FAIXA DE TRÁFEGO À FRIO, AUTOPROPELIDA, POTÊNCIA 38 HP - CHI DIURNO. AF_07/2016</v>
          </cell>
          <cell r="I530" t="str">
            <v>CHI</v>
          </cell>
          <cell r="J530" t="str">
            <v>ATRIBUÍDO SÃO PAULO</v>
          </cell>
          <cell r="K530" t="str">
            <v>46,11</v>
          </cell>
          <cell r="L530" t="str">
            <v>CAIXA REFERENCIAL</v>
          </cell>
        </row>
        <row r="531">
          <cell r="A531">
            <v>96246</v>
          </cell>
          <cell r="B531" t="str">
            <v>CUSTOS HORÁRIOS DE MÁQUINAS E EQUIPAMENTOS</v>
          </cell>
          <cell r="C531" t="str">
            <v>CHOR</v>
          </cell>
          <cell r="D531" t="str">
            <v>CUSTO HORÁRIO IMPRODUTIVO DIURNO</v>
          </cell>
          <cell r="E531" t="str">
            <v>0327</v>
          </cell>
          <cell r="F531" t="str">
            <v/>
          </cell>
          <cell r="G531" t="str">
            <v/>
          </cell>
          <cell r="H531" t="str">
            <v>MINIESCAVADEIRA SOBRE ESTEIRAS, POTENCIA LIQUIDA DE *30* HP, PESO OPERACIONAL DE *3.500* KG - CHI DIURNO. AF_04/2017</v>
          </cell>
          <cell r="I531" t="str">
            <v>CHI</v>
          </cell>
          <cell r="J531" t="str">
            <v>ATRIBUÍDO SÃO PAULO</v>
          </cell>
          <cell r="K531" t="str">
            <v>34,78</v>
          </cell>
          <cell r="L531" t="str">
            <v>CAIXA REFERENCIAL</v>
          </cell>
        </row>
        <row r="532">
          <cell r="A532">
            <v>96302</v>
          </cell>
          <cell r="B532" t="str">
            <v>CUSTOS HORÁRIOS DE MÁQUINAS E EQUIPAMENTOS</v>
          </cell>
          <cell r="C532" t="str">
            <v>CHOR</v>
          </cell>
          <cell r="D532" t="str">
            <v>CUSTO HORÁRIO IMPRODUTIVO DIURNO</v>
          </cell>
          <cell r="E532" t="str">
            <v>0327</v>
          </cell>
          <cell r="F532" t="str">
            <v/>
          </cell>
          <cell r="G532" t="str">
            <v/>
          </cell>
          <cell r="H532" t="str">
            <v>PERFURATRIZ ROTATIVA SOBRE ESTEIRA, TORQUE MAXIMO 2500 KGM, POTENCIA 110 HP, MOTOR DIESEL - CHI DIURNO. AF_05/2017</v>
          </cell>
          <cell r="I532" t="str">
            <v>CHI</v>
          </cell>
          <cell r="J532" t="str">
            <v>COEFICIENTE DE REPRESENTATIVIDADE</v>
          </cell>
          <cell r="K532" t="str">
            <v>75,44</v>
          </cell>
          <cell r="L532" t="str">
            <v>CAIXA REFERENCIAL</v>
          </cell>
        </row>
        <row r="533">
          <cell r="A533">
            <v>96308</v>
          </cell>
          <cell r="B533" t="str">
            <v>CUSTOS HORÁRIOS DE MÁQUINAS E EQUIPAMENTOS</v>
          </cell>
          <cell r="C533" t="str">
            <v>CHOR</v>
          </cell>
          <cell r="D533" t="str">
            <v>CUSTO HORÁRIO IMPRODUTIVO DIURNO</v>
          </cell>
          <cell r="E533" t="str">
            <v>0327</v>
          </cell>
          <cell r="F533" t="str">
            <v/>
          </cell>
          <cell r="G533" t="str">
            <v/>
          </cell>
          <cell r="H533" t="str">
            <v>COMPRESSOR DE AR, VAZAO DE 10 PCM, RESERVATORIO 100 L, PRESSAO DE TRABALHO ENTRE 6,9 E 9,7 BAR  POTENCIA 2 HP, TENSAO 110/220 V  CHI DIURNO. AF_05/2017</v>
          </cell>
          <cell r="I533" t="str">
            <v>CHI</v>
          </cell>
          <cell r="J533" t="str">
            <v>ATRIBUÍDO SÃO PAULO</v>
          </cell>
          <cell r="K533" t="str">
            <v>0,16</v>
          </cell>
          <cell r="L533" t="str">
            <v>CAIXA REFERENCIAL</v>
          </cell>
        </row>
        <row r="534">
          <cell r="A534">
            <v>96464</v>
          </cell>
          <cell r="B534" t="str">
            <v>CUSTOS HORÁRIOS DE MÁQUINAS E EQUIPAMENTOS</v>
          </cell>
          <cell r="C534" t="str">
            <v>CHOR</v>
          </cell>
          <cell r="D534" t="str">
            <v>CUSTO HORÁRIO IMPRODUTIVO DIURNO</v>
          </cell>
          <cell r="E534" t="str">
            <v>0327</v>
          </cell>
          <cell r="F534" t="str">
            <v/>
          </cell>
          <cell r="G534" t="str">
            <v/>
          </cell>
          <cell r="H534" t="str">
            <v>ROLO COMPACTADOR DE PNEUS, ESTATICO, PRESSAO VARIAVEL, POTENCIA 110 HP, PESO SEM/COM LASTRO 10,8/27 T, LARGURA DE ROLAGEM 2,30 M - CHI DIURNO. AF_06/2017</v>
          </cell>
          <cell r="I534" t="str">
            <v>CHI</v>
          </cell>
          <cell r="J534" t="str">
            <v>ATRIBUÍDO SÃO PAULO</v>
          </cell>
          <cell r="K534" t="str">
            <v>54,49</v>
          </cell>
          <cell r="L534" t="str">
            <v>CAIXA REFERENCIAL</v>
          </cell>
        </row>
        <row r="535">
          <cell r="A535">
            <v>98765</v>
          </cell>
          <cell r="B535" t="str">
            <v>CUSTOS HORÁRIOS DE MÁQUINAS E EQUIPAMENTOS</v>
          </cell>
          <cell r="C535" t="str">
            <v>CHOR</v>
          </cell>
          <cell r="D535" t="str">
            <v>CUSTO HORÁRIO IMPRODUTIVO DIURNO</v>
          </cell>
          <cell r="E535" t="str">
            <v>0327</v>
          </cell>
          <cell r="F535" t="str">
            <v/>
          </cell>
          <cell r="G535" t="str">
            <v/>
          </cell>
          <cell r="H535" t="str">
            <v>INVERSOR DE SOLDA MONOFÁSICO DE 160 A, POTÊNCIA DE 5400 W, TENSÃO DE 220 V, PARA SOLDA COM ELETRODOS DE 2,0 A 4,0 MM E PROCESSO TIG - CHI DIURNO. AF_06/2018</v>
          </cell>
          <cell r="I535" t="str">
            <v>CHI</v>
          </cell>
          <cell r="J535" t="str">
            <v>COLETADO</v>
          </cell>
          <cell r="K535" t="str">
            <v>0,08</v>
          </cell>
          <cell r="L535" t="str">
            <v>CAIXA REFERENCIAL</v>
          </cell>
        </row>
        <row r="536">
          <cell r="A536">
            <v>99834</v>
          </cell>
          <cell r="B536" t="str">
            <v>CUSTOS HORÁRIOS DE MÁQUINAS E EQUIPAMENTOS</v>
          </cell>
          <cell r="C536" t="str">
            <v>CHOR</v>
          </cell>
          <cell r="D536" t="str">
            <v>CUSTO HORÁRIO IMPRODUTIVO DIURNO</v>
          </cell>
          <cell r="E536" t="str">
            <v>0327</v>
          </cell>
          <cell r="F536" t="str">
            <v/>
          </cell>
          <cell r="G536" t="str">
            <v/>
          </cell>
          <cell r="H536" t="str">
            <v>LAVADORA DE ALTA PRESSAO (LAVA-JATO) PARA AGUA FRIA, PRESSAO DE OPERACAO ENTRE 1400 E 1900 LIB/POL2, VAZAO MAXIMA ENTRE 400 E 700 L/H - CHI DIURNO. AF_04/2019</v>
          </cell>
          <cell r="I536" t="str">
            <v>CHI</v>
          </cell>
          <cell r="J536" t="str">
            <v>COLETADO</v>
          </cell>
          <cell r="K536" t="str">
            <v>0,10</v>
          </cell>
          <cell r="L536" t="str">
            <v>CAIXA REFERENCIAL</v>
          </cell>
        </row>
        <row r="537">
          <cell r="A537">
            <v>100642</v>
          </cell>
          <cell r="B537" t="str">
            <v>CUSTOS HORÁRIOS DE MÁQUINAS E EQUIPAMENTOS</v>
          </cell>
          <cell r="C537" t="str">
            <v>CHOR</v>
          </cell>
          <cell r="D537" t="str">
            <v>CUSTO HORÁRIO IMPRODUTIVO DIURNO</v>
          </cell>
          <cell r="E537" t="str">
            <v>0327</v>
          </cell>
          <cell r="F537" t="str">
            <v/>
          </cell>
          <cell r="G537" t="str">
            <v/>
          </cell>
          <cell r="H537" t="str">
            <v>USINA DE MISTURA ASFÁLTICA À QUENTE, TIPO CONTRA FLUXO, PROD 100 A 140 TON/HORA - CHI DIURNO. AF_12/2019</v>
          </cell>
          <cell r="I537" t="str">
            <v>CHI</v>
          </cell>
          <cell r="J537" t="str">
            <v>ATRIBUÍDO SÃO PAULO</v>
          </cell>
          <cell r="K537" t="str">
            <v>122,00</v>
          </cell>
          <cell r="L537" t="str">
            <v>CAIXA REFERENCIAL</v>
          </cell>
        </row>
        <row r="538">
          <cell r="A538">
            <v>100648</v>
          </cell>
          <cell r="B538" t="str">
            <v>CUSTOS HORÁRIOS DE MÁQUINAS E EQUIPAMENTOS</v>
          </cell>
          <cell r="C538" t="str">
            <v>CHOR</v>
          </cell>
          <cell r="D538" t="str">
            <v>CUSTO HORÁRIO IMPRODUTIVO DIURNO</v>
          </cell>
          <cell r="E538" t="str">
            <v>0327</v>
          </cell>
          <cell r="F538" t="str">
            <v/>
          </cell>
          <cell r="G538" t="str">
            <v/>
          </cell>
          <cell r="H538" t="str">
            <v>USINA DE ASFALTO, TIPO GRAVIMÉTRICA, PROD 150 TON/HORA - CHI DIURNO. AF_12/2019</v>
          </cell>
          <cell r="I538" t="str">
            <v>CHI</v>
          </cell>
          <cell r="J538" t="str">
            <v>ATRIBUÍDO SÃO PAULO</v>
          </cell>
          <cell r="K538" t="str">
            <v>292,42</v>
          </cell>
          <cell r="L538" t="str">
            <v>CAIXA REFERENCIAL</v>
          </cell>
        </row>
        <row r="539">
          <cell r="A539">
            <v>102274</v>
          </cell>
          <cell r="B539" t="str">
            <v>CUSTOS HORÁRIOS DE MÁQUINAS E EQUIPAMENTOS</v>
          </cell>
          <cell r="C539" t="str">
            <v>CHOR</v>
          </cell>
          <cell r="D539" t="str">
            <v>CUSTO HORÁRIO IMPRODUTIVO DIURNO</v>
          </cell>
          <cell r="E539" t="str">
            <v>0327</v>
          </cell>
          <cell r="F539" t="str">
            <v/>
          </cell>
          <cell r="G539" t="str">
            <v/>
          </cell>
          <cell r="H539" t="str">
            <v>MARTELO DEMOLIDOR ELÉTRICO, COM POTÊNCIA DE 2.000 W, 1.000 IMPACTOS POR MINUTO, PESO DE 30 KG -  CHI DIURNO. AF_01/2021</v>
          </cell>
          <cell r="I539" t="str">
            <v>CHI</v>
          </cell>
          <cell r="J539" t="str">
            <v>COEFICIENTE DE REPRESENTATIVIDADE</v>
          </cell>
          <cell r="K539" t="str">
            <v>20,59</v>
          </cell>
          <cell r="L539" t="str">
            <v>CAIXA REFERENCIAL</v>
          </cell>
        </row>
        <row r="540">
          <cell r="A540">
            <v>5089</v>
          </cell>
          <cell r="B540" t="str">
            <v>CUSTOS HORÁRIOS DE MÁQUINAS E EQUIPAMENTOS</v>
          </cell>
          <cell r="C540" t="str">
            <v>CHOR</v>
          </cell>
          <cell r="D540" t="str">
            <v>COMPOSIÇÕES AUXILIARES</v>
          </cell>
          <cell r="E540" t="str">
            <v>0329</v>
          </cell>
          <cell r="F540" t="str">
            <v/>
          </cell>
          <cell r="G540" t="str">
            <v/>
          </cell>
          <cell r="H540" t="str">
            <v>ROLO COMPACTADOR VIBRATÓRIO PÉ DE CARNEIRO PARA SOLOS, POTÊNCIA 80 HP, PESO OPERACIONAL SEM/COM LASTRO 7,4 / 8,8 T, LARGURA DE TRABALHO 1,68 M - MANUTENÇÃO. AF_02/2016</v>
          </cell>
          <cell r="I540" t="str">
            <v>H</v>
          </cell>
          <cell r="J540" t="str">
            <v>ATRIBUÍDO SÃO PAULO</v>
          </cell>
          <cell r="K540" t="str">
            <v>24,90</v>
          </cell>
          <cell r="L540" t="str">
            <v>CAIXA REFERENCIAL</v>
          </cell>
        </row>
        <row r="541">
          <cell r="A541">
            <v>5627</v>
          </cell>
          <cell r="B541" t="str">
            <v>CUSTOS HORÁRIOS DE MÁQUINAS E EQUIPAMENTOS</v>
          </cell>
          <cell r="C541" t="str">
            <v>CHOR</v>
          </cell>
          <cell r="D541" t="str">
            <v>COMPOSIÇÕES AUXILIARES</v>
          </cell>
          <cell r="E541" t="str">
            <v>0329</v>
          </cell>
          <cell r="F541" t="str">
            <v/>
          </cell>
          <cell r="G541" t="str">
            <v/>
          </cell>
          <cell r="H541" t="str">
            <v>ESCAVADEIRA HIDRÁULICA SOBRE ESTEIRAS, CAÇAMBA 0,80 M3, PESO OPERACIONAL 17 T, POTENCIA BRUTA 111 HP - DEPRECIAÇÃO. AF_06/2014</v>
          </cell>
          <cell r="I541" t="str">
            <v>H</v>
          </cell>
          <cell r="J541" t="str">
            <v>COLETADO</v>
          </cell>
          <cell r="K541" t="str">
            <v>32,76</v>
          </cell>
          <cell r="L541" t="str">
            <v>CAIXA REFERENCIAL</v>
          </cell>
        </row>
        <row r="542">
          <cell r="A542">
            <v>5628</v>
          </cell>
          <cell r="B542" t="str">
            <v>CUSTOS HORÁRIOS DE MÁQUINAS E EQUIPAMENTOS</v>
          </cell>
          <cell r="C542" t="str">
            <v>CHOR</v>
          </cell>
          <cell r="D542" t="str">
            <v>COMPOSIÇÕES AUXILIARES</v>
          </cell>
          <cell r="E542" t="str">
            <v>0329</v>
          </cell>
          <cell r="F542" t="str">
            <v/>
          </cell>
          <cell r="G542" t="str">
            <v/>
          </cell>
          <cell r="H542" t="str">
            <v>ESCAVADEIRA HIDRÁULICA SOBRE ESTEIRAS, CAÇAMBA 0,80 M3, PESO OPERACIONAL 17 T, POTENCIA BRUTA 111 HP - JUROS. AF_06/2014</v>
          </cell>
          <cell r="I542" t="str">
            <v>H</v>
          </cell>
          <cell r="J542" t="str">
            <v>COLETADO</v>
          </cell>
          <cell r="K542" t="str">
            <v>4,44</v>
          </cell>
          <cell r="L542" t="str">
            <v>CAIXA REFERENCIAL</v>
          </cell>
        </row>
        <row r="543">
          <cell r="A543">
            <v>5629</v>
          </cell>
          <cell r="B543" t="str">
            <v>CUSTOS HORÁRIOS DE MÁQUINAS E EQUIPAMENTOS</v>
          </cell>
          <cell r="C543" t="str">
            <v>CHOR</v>
          </cell>
          <cell r="D543" t="str">
            <v>COMPOSIÇÕES AUXILIARES</v>
          </cell>
          <cell r="E543" t="str">
            <v>0329</v>
          </cell>
          <cell r="F543" t="str">
            <v/>
          </cell>
          <cell r="G543" t="str">
            <v/>
          </cell>
          <cell r="H543" t="str">
            <v>ESCAVADEIRA HIDRÁULICA SOBRE ESTEIRAS, CAÇAMBA 0,80 M3, PESO OPERACIONAL 17 T, POTENCIA BRUTA 111 HP - MANUTENÇÃO. AF_06/2014</v>
          </cell>
          <cell r="I543" t="str">
            <v>H</v>
          </cell>
          <cell r="J543" t="str">
            <v>COLETADO</v>
          </cell>
          <cell r="K543" t="str">
            <v>40,95</v>
          </cell>
          <cell r="L543" t="str">
            <v>CAIXA REFERENCIAL</v>
          </cell>
        </row>
        <row r="544">
          <cell r="A544">
            <v>5630</v>
          </cell>
          <cell r="B544" t="str">
            <v>CUSTOS HORÁRIOS DE MÁQUINAS E EQUIPAMENTOS</v>
          </cell>
          <cell r="C544" t="str">
            <v>CHOR</v>
          </cell>
          <cell r="D544" t="str">
            <v>COMPOSIÇÕES AUXILIARES</v>
          </cell>
          <cell r="E544" t="str">
            <v>0329</v>
          </cell>
          <cell r="F544" t="str">
            <v/>
          </cell>
          <cell r="G544" t="str">
            <v/>
          </cell>
          <cell r="H544" t="str">
            <v>ESCAVADEIRA HIDRÁULICA SOBRE ESTEIRAS, CAÇAMBA 0,80 M3, PESO OPERACIONAL 17 T, POTENCIA BRUTA 111 HP - MATERIAIS NA OPERAÇÃO. AF_06/2014</v>
          </cell>
          <cell r="I544" t="str">
            <v>H</v>
          </cell>
          <cell r="J544" t="str">
            <v>COLETADO</v>
          </cell>
          <cell r="K544" t="str">
            <v>45,88</v>
          </cell>
          <cell r="L544" t="str">
            <v>CAIXA REFERENCIAL</v>
          </cell>
        </row>
        <row r="545">
          <cell r="A545">
            <v>5658</v>
          </cell>
          <cell r="B545" t="str">
            <v>CUSTOS HORÁRIOS DE MÁQUINAS E EQUIPAMENTOS</v>
          </cell>
          <cell r="C545" t="str">
            <v>CHOR</v>
          </cell>
          <cell r="D545" t="str">
            <v>COMPOSIÇÕES AUXILIARES</v>
          </cell>
          <cell r="E545" t="str">
            <v>0329</v>
          </cell>
          <cell r="F545" t="str">
            <v/>
          </cell>
          <cell r="G545" t="str">
            <v/>
          </cell>
          <cell r="H545" t="str">
            <v>GRADE DE DISCO CONTROLE REMOTO REBOCÁVEL, COM 24 DISCOS 24 X 6 MM COM PNEUS PARA TRANSPORTE - MANUTENÇÃO. AF_06/2014</v>
          </cell>
          <cell r="I545" t="str">
            <v>H</v>
          </cell>
          <cell r="J545" t="str">
            <v>ATRIBUÍDO SÃO PAULO</v>
          </cell>
          <cell r="K545" t="str">
            <v>1,54</v>
          </cell>
          <cell r="L545" t="str">
            <v>CAIXA REFERENCIAL</v>
          </cell>
        </row>
        <row r="546">
          <cell r="A546">
            <v>5664</v>
          </cell>
          <cell r="B546" t="str">
            <v>CUSTOS HORÁRIOS DE MÁQUINAS E EQUIPAMENTOS</v>
          </cell>
          <cell r="C546" t="str">
            <v>CHOR</v>
          </cell>
          <cell r="D546" t="str">
            <v>COMPOSIÇÕES AUXILIARES</v>
          </cell>
          <cell r="E546" t="str">
            <v>0329</v>
          </cell>
          <cell r="F546" t="str">
            <v/>
          </cell>
          <cell r="G546" t="str">
            <v/>
          </cell>
          <cell r="H546" t="str">
            <v>RETROESCAVADEIRA SOBRE RODAS COM CARREGADEIRA, TRAÇÃO 4X4, POTÊNCIA LÍQ. 88 HP, CAÇAMBA CARREG. CAP. MÍN. 1 M3, CAÇAMBA RETRO CAP. 0,26 M3, PESO OPERACIONAL MÍN. 6.674 KG, PROFUNDIDADE ESCAVAÇÃO MÁX. 4,37 M - MANUTENÇÃO. AF_06/2014</v>
          </cell>
          <cell r="I546" t="str">
            <v>H</v>
          </cell>
          <cell r="J546" t="str">
            <v>COEFICIENTE DE REPRESENTATIVIDADE</v>
          </cell>
          <cell r="K546" t="str">
            <v>21,04</v>
          </cell>
          <cell r="L546" t="str">
            <v>CAIXA REFERENCIAL</v>
          </cell>
        </row>
        <row r="547">
          <cell r="A547">
            <v>5667</v>
          </cell>
          <cell r="B547" t="str">
            <v>CUSTOS HORÁRIOS DE MÁQUINAS E EQUIPAMENTOS</v>
          </cell>
          <cell r="C547" t="str">
            <v>CHOR</v>
          </cell>
          <cell r="D547" t="str">
            <v>COMPOSIÇÕES AUXILIARES</v>
          </cell>
          <cell r="E547" t="str">
            <v>0329</v>
          </cell>
          <cell r="F547" t="str">
            <v/>
          </cell>
          <cell r="G547" t="str">
            <v/>
          </cell>
          <cell r="H547" t="str">
            <v>RETROESCAVADEIRA SOBRE RODAS COM CARREGADEIRA, TRAÇÃO 4X2, POTÊNCIA LÍQ. 79 HP, CAÇAMBA CARREG. CAP. MÍN. 1 M3, CAÇAMBA RETRO CAP. 0,20 M3, PESO OPERACIONAL MÍN. 6.570 KG, PROFUNDIDADE ESCAVAÇÃO MÁX. 4,37 M - MANUTENÇÃO. AF_06/2014</v>
          </cell>
          <cell r="I547" t="str">
            <v>H</v>
          </cell>
          <cell r="J547" t="str">
            <v>COEFICIENTE DE REPRESENTATIVIDADE</v>
          </cell>
          <cell r="K547" t="str">
            <v>18,71</v>
          </cell>
          <cell r="L547" t="str">
            <v>CAIXA REFERENCIAL</v>
          </cell>
        </row>
        <row r="548">
          <cell r="A548">
            <v>5668</v>
          </cell>
          <cell r="B548" t="str">
            <v>CUSTOS HORÁRIOS DE MÁQUINAS E EQUIPAMENTOS</v>
          </cell>
          <cell r="C548" t="str">
            <v>CHOR</v>
          </cell>
          <cell r="D548" t="str">
            <v>COMPOSIÇÕES AUXILIARES</v>
          </cell>
          <cell r="E548" t="str">
            <v>0329</v>
          </cell>
          <cell r="F548" t="str">
            <v/>
          </cell>
          <cell r="G548" t="str">
            <v/>
          </cell>
          <cell r="H548" t="str">
            <v>RETROESCAVADEIRA SOBRE RODAS COM CARREGADEIRA, TRAÇÃO 4X2, POTÊNCIA LÍQ. 79 HP, CAÇAMBA CARREG. CAP. MÍN. 1 M3, CAÇAMBA RETRO CAP. 0,20 M3, PESO OPERACIONAL MÍN. 6.570 KG, PROFUNDIDADE ESCAVAÇÃO MÁX. 4,37 M - MATERIAIS NA OPERAÇÃO. AF_06/2014</v>
          </cell>
          <cell r="I548" t="str">
            <v>H</v>
          </cell>
          <cell r="J548" t="str">
            <v>COLETADO</v>
          </cell>
          <cell r="K548" t="str">
            <v>35,10</v>
          </cell>
          <cell r="L548" t="str">
            <v>CAIXA REFERENCIAL</v>
          </cell>
        </row>
        <row r="549">
          <cell r="A549">
            <v>5674</v>
          </cell>
          <cell r="B549" t="str">
            <v>CUSTOS HORÁRIOS DE MÁQUINAS E EQUIPAMENTOS</v>
          </cell>
          <cell r="C549" t="str">
            <v>CHOR</v>
          </cell>
          <cell r="D549" t="str">
            <v>COMPOSIÇÕES AUXILIARES</v>
          </cell>
          <cell r="E549" t="str">
            <v>0329</v>
          </cell>
          <cell r="F549" t="str">
            <v/>
          </cell>
          <cell r="G549" t="str">
            <v/>
          </cell>
          <cell r="H549" t="str">
            <v>ROLO COMPACTADOR VIBRATÓRIO DE UM CILINDRO AÇO LISO, POTÊNCIA 80 HP, PESO OPERACIONAL MÁXIMO 8,1 T, IMPACTO DINÂMICO 16,15 / 9,5 T, LARGURA DE TRABALHO 1,68 M - MANUTENÇÃO. AF_06/2014</v>
          </cell>
          <cell r="I549" t="str">
            <v>H</v>
          </cell>
          <cell r="J549" t="str">
            <v>ATRIBUÍDO SÃO PAULO</v>
          </cell>
          <cell r="K549" t="str">
            <v>23,95</v>
          </cell>
          <cell r="L549" t="str">
            <v>CAIXA REFERENCIAL</v>
          </cell>
        </row>
        <row r="550">
          <cell r="A550">
            <v>5692</v>
          </cell>
          <cell r="B550" t="str">
            <v>CUSTOS HORÁRIOS DE MÁQUINAS E EQUIPAMENTOS</v>
          </cell>
          <cell r="C550" t="str">
            <v>CHOR</v>
          </cell>
          <cell r="D550" t="str">
            <v>COMPOSIÇÕES AUXILIARES</v>
          </cell>
          <cell r="E550" t="str">
            <v>0329</v>
          </cell>
          <cell r="F550" t="str">
            <v/>
          </cell>
          <cell r="G550" t="str">
            <v/>
          </cell>
          <cell r="H550" t="str">
            <v>MOTOBOMBA CENTRÍFUGA, MOTOR A GASOLINA, POTÊNCIA 5,42 HP, BOCAIS 1 1/2" X 1", DIÂMETRO ROTOR 143 MM HM/Q = 6 MCA / 16,8 M3/H A 38 MCA / 6,6 M3/H - MANUTENÇÃO. AF_06/2014</v>
          </cell>
          <cell r="I550" t="str">
            <v>H</v>
          </cell>
          <cell r="J550" t="str">
            <v>COEFICIENTE DE REPRESENTATIVIDADE</v>
          </cell>
          <cell r="K550" t="str">
            <v>0,20</v>
          </cell>
          <cell r="L550" t="str">
            <v>CAIXA REFERENCIAL</v>
          </cell>
        </row>
        <row r="551">
          <cell r="A551">
            <v>5693</v>
          </cell>
          <cell r="B551" t="str">
            <v>CUSTOS HORÁRIOS DE MÁQUINAS E EQUIPAMENTOS</v>
          </cell>
          <cell r="C551" t="str">
            <v>CHOR</v>
          </cell>
          <cell r="D551" t="str">
            <v>COMPOSIÇÕES AUXILIARES</v>
          </cell>
          <cell r="E551" t="str">
            <v>0329</v>
          </cell>
          <cell r="F551" t="str">
            <v/>
          </cell>
          <cell r="G551" t="str">
            <v/>
          </cell>
          <cell r="H551" t="str">
            <v>MOTOBOMBA CENTRÍFUGA, MOTOR A GASOLINA, POTÊNCIA 5,42 HP, BOCAIS 1 1/2" X 1", DIÂMETRO ROTOR 143 MM HM/Q = 6 MCA / 16,8 M3/H A 38 MCA / 6,6 M3/H - MATERIAIS NA OPERAÇÃO. AF_06/2014</v>
          </cell>
          <cell r="I551" t="str">
            <v>H</v>
          </cell>
          <cell r="J551" t="str">
            <v>COLETADO</v>
          </cell>
          <cell r="K551" t="str">
            <v>7,95</v>
          </cell>
          <cell r="L551" t="str">
            <v>CAIXA REFERENCIAL</v>
          </cell>
        </row>
        <row r="552">
          <cell r="A552">
            <v>5695</v>
          </cell>
          <cell r="B552" t="str">
            <v>CUSTOS HORÁRIOS DE MÁQUINAS E EQUIPAMENTOS</v>
          </cell>
          <cell r="C552" t="str">
            <v>CHOR</v>
          </cell>
          <cell r="D552" t="str">
            <v>COMPOSIÇÕES AUXILIARES</v>
          </cell>
          <cell r="E552" t="str">
            <v>0329</v>
          </cell>
          <cell r="F552" t="str">
            <v/>
          </cell>
          <cell r="G552" t="str">
            <v/>
          </cell>
          <cell r="H552" t="str">
            <v>CAMINHÃO BASCULANTE 6 M3, PESO BRUTO TOTAL 16.000 KG, CARGA ÚTIL MÁXIMA 13.071 KG, DISTÂNCIA ENTRE EIXOS 4,80 M, POTÊNCIA 230 CV INCLUSIVE CAÇAMBA METÁLICA - MANUTENÇÃO. AF_06/2014</v>
          </cell>
          <cell r="I552" t="str">
            <v>H</v>
          </cell>
          <cell r="J552" t="str">
            <v>ATRIBUÍDO SÃO PAULO</v>
          </cell>
          <cell r="K552" t="str">
            <v>29,28</v>
          </cell>
          <cell r="L552" t="str">
            <v>CAIXA REFERENCIAL</v>
          </cell>
        </row>
        <row r="553">
          <cell r="A553">
            <v>5703</v>
          </cell>
          <cell r="B553" t="str">
            <v>CUSTOS HORÁRIOS DE MÁQUINAS E EQUIPAMENTOS</v>
          </cell>
          <cell r="C553" t="str">
            <v>CHOR</v>
          </cell>
          <cell r="D553" t="str">
            <v>COMPOSIÇÕES AUXILIARES</v>
          </cell>
          <cell r="E553" t="str">
            <v>0329</v>
          </cell>
          <cell r="F553" t="str">
            <v/>
          </cell>
          <cell r="G553" t="str">
            <v/>
          </cell>
          <cell r="H553" t="str">
            <v>USINA DE CONCRETO FIXA, CAPACIDADE NOMINAL DE 90 A 120 M3/H, SEM SILO - MATERIAIS NA OPERAÇÃO. AF_07/2016</v>
          </cell>
          <cell r="I553" t="str">
            <v>H</v>
          </cell>
          <cell r="J553" t="str">
            <v>COEFICIENTE DE REPRESENTATIVIDADE</v>
          </cell>
          <cell r="K553" t="str">
            <v>20,23</v>
          </cell>
          <cell r="L553" t="str">
            <v>CAIXA REFERENCIAL</v>
          </cell>
        </row>
        <row r="554">
          <cell r="A554">
            <v>5705</v>
          </cell>
          <cell r="B554" t="str">
            <v>CUSTOS HORÁRIOS DE MÁQUINAS E EQUIPAMENTOS</v>
          </cell>
          <cell r="C554" t="str">
            <v>CHOR</v>
          </cell>
          <cell r="D554" t="str">
            <v>COMPOSIÇÕES AUXILIARES</v>
          </cell>
          <cell r="E554" t="str">
            <v>0329</v>
          </cell>
          <cell r="F554" t="str">
            <v/>
          </cell>
          <cell r="G554" t="str">
            <v/>
          </cell>
          <cell r="H554" t="str">
            <v>CAMINHÃO TOCO, PBT 16.000 KG, CARGA ÚTIL MÁX. 10.685 KG, DIST. ENTRE EIXOS 4,8 M, POTÊNCIA 189 CV, INCLUSIVE CARROCERIA FIXA ABERTA DE MADEIRA P/ TRANSPORTE GERAL DE CARGA SECA, DIMEN. APROX. 2,5 X 7,00 X 0,50 M - MANUTENÇÃO. AF_06/2014</v>
          </cell>
          <cell r="I554" t="str">
            <v>H</v>
          </cell>
          <cell r="J554" t="str">
            <v>ATRIBUÍDO SÃO PAULO</v>
          </cell>
          <cell r="K554" t="str">
            <v>18,16</v>
          </cell>
          <cell r="L554" t="str">
            <v>CAIXA REFERENCIAL</v>
          </cell>
        </row>
        <row r="555">
          <cell r="A555">
            <v>5707</v>
          </cell>
          <cell r="B555" t="str">
            <v>CUSTOS HORÁRIOS DE MÁQUINAS E EQUIPAMENTOS</v>
          </cell>
          <cell r="C555" t="str">
            <v>CHOR</v>
          </cell>
          <cell r="D555" t="str">
            <v>COMPOSIÇÕES AUXILIARES</v>
          </cell>
          <cell r="E555" t="str">
            <v>0329</v>
          </cell>
          <cell r="F555" t="str">
            <v/>
          </cell>
          <cell r="G555" t="str">
            <v/>
          </cell>
          <cell r="H555" t="str">
            <v>USINA MISTURADORA DE SOLOS, CAPACIDADE DE 200 A 500 TON/H, POTENCIA 75KW - MANUTENÇÃO. AF_07/2016</v>
          </cell>
          <cell r="I555" t="str">
            <v>H</v>
          </cell>
          <cell r="J555" t="str">
            <v>ATRIBUÍDO SÃO PAULO</v>
          </cell>
          <cell r="K555" t="str">
            <v>46,42</v>
          </cell>
          <cell r="L555" t="str">
            <v>CAIXA REFERENCIAL</v>
          </cell>
        </row>
        <row r="556">
          <cell r="A556">
            <v>5710</v>
          </cell>
          <cell r="B556" t="str">
            <v>CUSTOS HORÁRIOS DE MÁQUINAS E EQUIPAMENTOS</v>
          </cell>
          <cell r="C556" t="str">
            <v>CHOR</v>
          </cell>
          <cell r="D556" t="str">
            <v>COMPOSIÇÕES AUXILIARES</v>
          </cell>
          <cell r="E556" t="str">
            <v>0329</v>
          </cell>
          <cell r="F556" t="str">
            <v/>
          </cell>
          <cell r="G556" t="str">
            <v/>
          </cell>
          <cell r="H556" t="str">
            <v>VIBROACABADORA DE ASFALTO SOBRE ESTEIRAS, LARGURA DE PAVIMENTAÇÃO 1,90 M A 5,30 M, POTÊNCIA 105 HP CAPACIDADE 450 T/H - MANUTENÇÃO. AF_11/2014</v>
          </cell>
          <cell r="I556" t="str">
            <v>H</v>
          </cell>
          <cell r="J556" t="str">
            <v>ATRIBUÍDO SÃO PAULO</v>
          </cell>
          <cell r="K556" t="str">
            <v>96,45</v>
          </cell>
          <cell r="L556" t="str">
            <v>CAIXA REFERENCIAL</v>
          </cell>
        </row>
        <row r="557">
          <cell r="A557">
            <v>5711</v>
          </cell>
          <cell r="B557" t="str">
            <v>CUSTOS HORÁRIOS DE MÁQUINAS E EQUIPAMENTOS</v>
          </cell>
          <cell r="C557" t="str">
            <v>CHOR</v>
          </cell>
          <cell r="D557" t="str">
            <v>COMPOSIÇÕES AUXILIARES</v>
          </cell>
          <cell r="E557" t="str">
            <v>0329</v>
          </cell>
          <cell r="F557" t="str">
            <v/>
          </cell>
          <cell r="G557" t="str">
            <v/>
          </cell>
          <cell r="H557" t="str">
            <v>VIBROACABADORA DE ASFALTO SOBRE ESTEIRAS, LARGURA DE PAVIMENTAÇÃO 1,90 M A 5,30 M, POTÊNCIA 105 HP CAPACIDADE 450 T/H - MATERIAIS NA OPERAÇÃO. AF_11/2014</v>
          </cell>
          <cell r="I557" t="str">
            <v>H</v>
          </cell>
          <cell r="J557" t="str">
            <v>COLETADO</v>
          </cell>
          <cell r="K557" t="str">
            <v>63,38</v>
          </cell>
          <cell r="L557" t="str">
            <v>CAIXA REFERENCIAL</v>
          </cell>
        </row>
        <row r="558">
          <cell r="A558">
            <v>5714</v>
          </cell>
          <cell r="B558" t="str">
            <v>CUSTOS HORÁRIOS DE MÁQUINAS E EQUIPAMENTOS</v>
          </cell>
          <cell r="C558" t="str">
            <v>CHOR</v>
          </cell>
          <cell r="D558" t="str">
            <v>COMPOSIÇÕES AUXILIARES</v>
          </cell>
          <cell r="E558" t="str">
            <v>0329</v>
          </cell>
          <cell r="F558" t="str">
            <v/>
          </cell>
          <cell r="G558" t="str">
            <v/>
          </cell>
          <cell r="H558" t="str">
            <v>TRATOR DE PNEUS, POTÊNCIA 85 CV, TRAÇÃO 4X4, PESO COM LASTRO DE 4.675 KG - MANUTENÇÃO. AF_06/2014</v>
          </cell>
          <cell r="I558" t="str">
            <v>H</v>
          </cell>
          <cell r="J558" t="str">
            <v>ATRIBUÍDO SÃO PAULO</v>
          </cell>
          <cell r="K558" t="str">
            <v>10,34</v>
          </cell>
          <cell r="L558" t="str">
            <v>CAIXA REFERENCIAL</v>
          </cell>
        </row>
        <row r="559">
          <cell r="A559">
            <v>5715</v>
          </cell>
          <cell r="B559" t="str">
            <v>CUSTOS HORÁRIOS DE MÁQUINAS E EQUIPAMENTOS</v>
          </cell>
          <cell r="C559" t="str">
            <v>CHOR</v>
          </cell>
          <cell r="D559" t="str">
            <v>COMPOSIÇÕES AUXILIARES</v>
          </cell>
          <cell r="E559" t="str">
            <v>0329</v>
          </cell>
          <cell r="F559" t="str">
            <v/>
          </cell>
          <cell r="G559" t="str">
            <v/>
          </cell>
          <cell r="H559" t="str">
            <v>TRATOR DE PNEUS, POTÊNCIA 85 CV, TRAÇÃO 4X4, PESO COM LASTRO DE 4.675 KG - MATERIAIS NA OPERAÇÃO. AF_06/2014</v>
          </cell>
          <cell r="I559" t="str">
            <v>H</v>
          </cell>
          <cell r="J559" t="str">
            <v>COLETADO</v>
          </cell>
          <cell r="K559" t="str">
            <v>85,28</v>
          </cell>
          <cell r="L559" t="str">
            <v>CAIXA REFERENCIAL</v>
          </cell>
        </row>
        <row r="560">
          <cell r="A560">
            <v>5718</v>
          </cell>
          <cell r="B560" t="str">
            <v>CUSTOS HORÁRIOS DE MÁQUINAS E EQUIPAMENTOS</v>
          </cell>
          <cell r="C560" t="str">
            <v>CHOR</v>
          </cell>
          <cell r="D560" t="str">
            <v>COMPOSIÇÕES AUXILIARES</v>
          </cell>
          <cell r="E560" t="str">
            <v>0329</v>
          </cell>
          <cell r="F560" t="str">
            <v/>
          </cell>
          <cell r="G560" t="str">
            <v/>
          </cell>
          <cell r="H560" t="str">
            <v>TRATOR DE ESTEIRAS, POTÊNCIA 170 HP, PESO OPERACIONAL 19 T, CAÇAMBA 5,2 M3 - MATERIAIS NA OPERAÇÃO. AF_06/2014</v>
          </cell>
          <cell r="I560" t="str">
            <v>H</v>
          </cell>
          <cell r="J560" t="str">
            <v>COLETADO</v>
          </cell>
          <cell r="K560" t="str">
            <v>75,65</v>
          </cell>
          <cell r="L560" t="str">
            <v>CAIXA REFERENCIAL</v>
          </cell>
        </row>
        <row r="561">
          <cell r="A561">
            <v>5721</v>
          </cell>
          <cell r="B561" t="str">
            <v>CUSTOS HORÁRIOS DE MÁQUINAS E EQUIPAMENTOS</v>
          </cell>
          <cell r="C561" t="str">
            <v>CHOR</v>
          </cell>
          <cell r="D561" t="str">
            <v>COMPOSIÇÕES AUXILIARES</v>
          </cell>
          <cell r="E561" t="str">
            <v>0329</v>
          </cell>
          <cell r="F561" t="str">
            <v/>
          </cell>
          <cell r="G561" t="str">
            <v/>
          </cell>
          <cell r="H561" t="str">
            <v>TRATOR DE ESTEIRAS, POTÊNCIA 150 HP, PESO OPERACIONAL 16,7 T, COM RODA MOTRIZ ELEVADA E LÂMINA 3,18 M3 - MATERIAIS NA OPERAÇÃO. AF_06/2014</v>
          </cell>
          <cell r="I561" t="str">
            <v>H</v>
          </cell>
          <cell r="J561" t="str">
            <v>COLETADO</v>
          </cell>
          <cell r="K561" t="str">
            <v>66,75</v>
          </cell>
          <cell r="L561" t="str">
            <v>CAIXA REFERENCIAL</v>
          </cell>
        </row>
        <row r="562">
          <cell r="A562">
            <v>5722</v>
          </cell>
          <cell r="B562" t="str">
            <v>CUSTOS HORÁRIOS DE MÁQUINAS E EQUIPAMENTOS</v>
          </cell>
          <cell r="C562" t="str">
            <v>CHOR</v>
          </cell>
          <cell r="D562" t="str">
            <v>COMPOSIÇÕES AUXILIARES</v>
          </cell>
          <cell r="E562" t="str">
            <v>0329</v>
          </cell>
          <cell r="F562" t="str">
            <v/>
          </cell>
          <cell r="G562" t="str">
            <v/>
          </cell>
          <cell r="H562" t="str">
            <v>TRATOR DE ESTEIRAS, POTÊNCIA 347 HP, PESO OPERACIONAL 38,5 T, COM LÂMINA 8,70 M3 - MATERIAIS NA OPERAÇÃO. AF_06/2014</v>
          </cell>
          <cell r="I562" t="str">
            <v>H</v>
          </cell>
          <cell r="J562" t="str">
            <v>COLETADO</v>
          </cell>
          <cell r="K562" t="str">
            <v>154,38</v>
          </cell>
          <cell r="L562" t="str">
            <v>CAIXA REFERENCIAL</v>
          </cell>
        </row>
        <row r="563">
          <cell r="A563">
            <v>5724</v>
          </cell>
          <cell r="B563" t="str">
            <v>CUSTOS HORÁRIOS DE MÁQUINAS E EQUIPAMENTOS</v>
          </cell>
          <cell r="C563" t="str">
            <v>CHOR</v>
          </cell>
          <cell r="D563" t="str">
            <v>COMPOSIÇÕES AUXILIARES</v>
          </cell>
          <cell r="E563" t="str">
            <v>0329</v>
          </cell>
          <cell r="F563" t="str">
            <v/>
          </cell>
          <cell r="G563" t="str">
            <v/>
          </cell>
          <cell r="H563" t="str">
            <v>TRATOR DE ESTEIRAS, POTÊNCIA 100 HP, PESO OPERACIONAL 9,4 T, COM LÂMINA 2,19 M3 - MANUTENÇÃO. AF_06/2014</v>
          </cell>
          <cell r="I563" t="str">
            <v>H</v>
          </cell>
          <cell r="J563" t="str">
            <v>COEFICIENTE DE REPRESENTATIVIDADE</v>
          </cell>
          <cell r="K563" t="str">
            <v>39,02</v>
          </cell>
          <cell r="L563" t="str">
            <v>CAIXA REFERENCIAL</v>
          </cell>
        </row>
        <row r="564">
          <cell r="A564">
            <v>5727</v>
          </cell>
          <cell r="B564" t="str">
            <v>CUSTOS HORÁRIOS DE MÁQUINAS E EQUIPAMENTOS</v>
          </cell>
          <cell r="C564" t="str">
            <v>CHOR</v>
          </cell>
          <cell r="D564" t="str">
            <v>COMPOSIÇÕES AUXILIARES</v>
          </cell>
          <cell r="E564" t="str">
            <v>0329</v>
          </cell>
          <cell r="F564" t="str">
            <v/>
          </cell>
          <cell r="G564" t="str">
            <v/>
          </cell>
          <cell r="H564" t="str">
            <v>ROLO COMPACTADOR VIBRATÓRIO REBOCÁVEL, CILINDRO DE AÇO LISO, POTÊNCIA DE TRAÇÃO DE 65 CV, PESO 4,7 T, IMPACTO DINÂMICO 18,3 T, LARGURA DE TRABALHO 1,67 M - MANUTENÇÃO. AF_02/2016</v>
          </cell>
          <cell r="I564" t="str">
            <v>H</v>
          </cell>
          <cell r="J564" t="str">
            <v>ATRIBUÍDO SÃO PAULO</v>
          </cell>
          <cell r="K564" t="str">
            <v>7,23</v>
          </cell>
          <cell r="L564" t="str">
            <v>CAIXA REFERENCIAL</v>
          </cell>
        </row>
        <row r="565">
          <cell r="A565">
            <v>5729</v>
          </cell>
          <cell r="B565" t="str">
            <v>CUSTOS HORÁRIOS DE MÁQUINAS E EQUIPAMENTOS</v>
          </cell>
          <cell r="C565" t="str">
            <v>CHOR</v>
          </cell>
          <cell r="D565" t="str">
            <v>COMPOSIÇÕES AUXILIARES</v>
          </cell>
          <cell r="E565" t="str">
            <v>0329</v>
          </cell>
          <cell r="F565" t="str">
            <v/>
          </cell>
          <cell r="G565" t="str">
            <v/>
          </cell>
          <cell r="H565" t="str">
            <v>ROLO COMPACTADOR VIBRATÓRIO TANDEM AÇO LISO, POTÊNCIA 58 HP, PESO SEM/COM LASTRO 6,5 / 9,4 T, LARGURA DE TRABALHO 1,2 M - MANUTENÇÃO. AF_06/2014</v>
          </cell>
          <cell r="I565" t="str">
            <v>H</v>
          </cell>
          <cell r="J565" t="str">
            <v>ATRIBUÍDO SÃO PAULO</v>
          </cell>
          <cell r="K565" t="str">
            <v>29,41</v>
          </cell>
          <cell r="L565" t="str">
            <v>CAIXA REFERENCIAL</v>
          </cell>
        </row>
        <row r="566">
          <cell r="A566">
            <v>5730</v>
          </cell>
          <cell r="B566" t="str">
            <v>CUSTOS HORÁRIOS DE MÁQUINAS E EQUIPAMENTOS</v>
          </cell>
          <cell r="C566" t="str">
            <v>CHOR</v>
          </cell>
          <cell r="D566" t="str">
            <v>COMPOSIÇÕES AUXILIARES</v>
          </cell>
          <cell r="E566" t="str">
            <v>0329</v>
          </cell>
          <cell r="F566" t="str">
            <v/>
          </cell>
          <cell r="G566" t="str">
            <v/>
          </cell>
          <cell r="H566" t="str">
            <v>ROLO COMPACTADOR VIBRATÓRIO TANDEM AÇO LISO, POTÊNCIA 58 HP, PESO SEM/COM LASTRO 6,5 / 9,4 T, LARGURA DE TRABALHO 1,2 M - MATERIAIS NA OPERAÇÃO. AF_06/2014</v>
          </cell>
          <cell r="I566" t="str">
            <v>H</v>
          </cell>
          <cell r="J566" t="str">
            <v>COLETADO</v>
          </cell>
          <cell r="K566" t="str">
            <v>29,47</v>
          </cell>
          <cell r="L566" t="str">
            <v>CAIXA REFERENCIAL</v>
          </cell>
        </row>
        <row r="567">
          <cell r="A567">
            <v>5735</v>
          </cell>
          <cell r="B567" t="str">
            <v>CUSTOS HORÁRIOS DE MÁQUINAS E EQUIPAMENTOS</v>
          </cell>
          <cell r="C567" t="str">
            <v>CHOR</v>
          </cell>
          <cell r="D567" t="str">
            <v>COMPOSIÇÕES AUXILIARES</v>
          </cell>
          <cell r="E567" t="str">
            <v>0329</v>
          </cell>
          <cell r="F567" t="str">
            <v/>
          </cell>
          <cell r="G567" t="str">
            <v/>
          </cell>
          <cell r="H567" t="str">
            <v>RETROESCAVADEIRA SOBRE RODAS COM CARREGADEIRA, TRAÇÃO 4X4, POTÊNCIA LÍQ. 72 HP, CAÇAMBA CARREG. CAP. MÍN. 0,79 M3, CAÇAMBA RETRO CAP. 0,18 M3, PESO OPERACIONAL MÍN. 7.140 KG, PROFUNDIDADE ESCAVAÇÃO MÁX. 4,50 M - MANUTENÇÃO. AF_06/2014</v>
          </cell>
          <cell r="I567" t="str">
            <v>H</v>
          </cell>
          <cell r="J567" t="str">
            <v>COLETADO</v>
          </cell>
          <cell r="K567" t="str">
            <v>20,30</v>
          </cell>
          <cell r="L567" t="str">
            <v>CAIXA REFERENCIAL</v>
          </cell>
        </row>
        <row r="568">
          <cell r="A568">
            <v>5736</v>
          </cell>
          <cell r="B568" t="str">
            <v>CUSTOS HORÁRIOS DE MÁQUINAS E EQUIPAMENTOS</v>
          </cell>
          <cell r="C568" t="str">
            <v>CHOR</v>
          </cell>
          <cell r="D568" t="str">
            <v>COMPOSIÇÕES AUXILIARES</v>
          </cell>
          <cell r="E568" t="str">
            <v>0329</v>
          </cell>
          <cell r="F568" t="str">
            <v/>
          </cell>
          <cell r="G568" t="str">
            <v/>
          </cell>
          <cell r="H568" t="str">
            <v>RETROESCAVADEIRA SOBRE RODAS COM CARREGADEIRA, TRAÇÃO 4X4, POTÊNCIA LÍQ. 72 HP, CAÇAMBA CARREG. CAP. MÍN. 0,79 M3, CAÇAMBA RETRO CAP. 0,18 M3, PESO OPERACIONAL MÍN. 7.140 KG, PROFUNDIDADE ESCAVAÇÃO MÁX. 4,50 M - MATERIAIS NA OPERAÇÃO. AF_06/2014</v>
          </cell>
          <cell r="I568" t="str">
            <v>H</v>
          </cell>
          <cell r="J568" t="str">
            <v>COLETADO</v>
          </cell>
          <cell r="K568" t="str">
            <v>32,20</v>
          </cell>
          <cell r="L568" t="str">
            <v>CAIXA REFERENCIAL</v>
          </cell>
        </row>
        <row r="569">
          <cell r="A569">
            <v>5738</v>
          </cell>
          <cell r="B569" t="str">
            <v>CUSTOS HORÁRIOS DE MÁQUINAS E EQUIPAMENTOS</v>
          </cell>
          <cell r="C569" t="str">
            <v>CHOR</v>
          </cell>
          <cell r="D569" t="str">
            <v>COMPOSIÇÕES AUXILIARES</v>
          </cell>
          <cell r="E569" t="str">
            <v>0329</v>
          </cell>
          <cell r="F569" t="str">
            <v/>
          </cell>
          <cell r="G569" t="str">
            <v/>
          </cell>
          <cell r="H569" t="str">
            <v>ROLO COMPACTADOR VIBRATÓRIO PÉ DE CARNEIRO, OPERADO POR CONTROLE REMOTO, POTÊNCIA 12,5 KW, PESO OPERACIONAL 1,675 T, LARGURA DE TRABALHO 0,85 M - DEPRECIAÇÃO. AF_02/2016</v>
          </cell>
          <cell r="I569" t="str">
            <v>H</v>
          </cell>
          <cell r="J569" t="str">
            <v>ATRIBUÍDO SÃO PAULO</v>
          </cell>
          <cell r="K569" t="str">
            <v>26,15</v>
          </cell>
          <cell r="L569" t="str">
            <v>CAIXA REFERENCIAL</v>
          </cell>
        </row>
        <row r="570">
          <cell r="A570">
            <v>5739</v>
          </cell>
          <cell r="B570" t="str">
            <v>CUSTOS HORÁRIOS DE MÁQUINAS E EQUIPAMENTOS</v>
          </cell>
          <cell r="C570" t="str">
            <v>CHOR</v>
          </cell>
          <cell r="D570" t="str">
            <v>COMPOSIÇÕES AUXILIARES</v>
          </cell>
          <cell r="E570" t="str">
            <v>0329</v>
          </cell>
          <cell r="F570" t="str">
            <v/>
          </cell>
          <cell r="G570" t="str">
            <v/>
          </cell>
          <cell r="H570" t="str">
            <v>ROLO COMPACTADOR VIBRATÓRIO PÉ DE CARNEIRO, OPERADO POR CONTROLE REMOTO, POTÊNCIA 12,5 KW, PESO OPERACIONAL 1,675 T, LARGURA DE TRABALHO 0,85 M - MANUTENÇÃO. AF_02/2016</v>
          </cell>
          <cell r="I570" t="str">
            <v>H</v>
          </cell>
          <cell r="J570" t="str">
            <v>ATRIBUÍDO SÃO PAULO</v>
          </cell>
          <cell r="K570" t="str">
            <v>32,73</v>
          </cell>
          <cell r="L570" t="str">
            <v>CAIXA REFERENCIAL</v>
          </cell>
        </row>
        <row r="571">
          <cell r="A571">
            <v>5741</v>
          </cell>
          <cell r="B571" t="str">
            <v>CUSTOS HORÁRIOS DE MÁQUINAS E EQUIPAMENTOS</v>
          </cell>
          <cell r="C571" t="str">
            <v>CHOR</v>
          </cell>
          <cell r="D571" t="str">
            <v>COMPOSIÇÕES AUXILIARES</v>
          </cell>
          <cell r="E571" t="str">
            <v>0329</v>
          </cell>
          <cell r="F571" t="str">
            <v/>
          </cell>
          <cell r="G571" t="str">
            <v/>
          </cell>
          <cell r="H571" t="str">
            <v>USINA DE LAMA ASFÁLTICA, PROD 30 A 50 T/H, SILO DE AGREGADO 7 M3, RESERVATÓRIOS PARA EMULSÃO E ÁGUA DE 2,3 M3 CADA, MISTURADOR TIPO PUG MILL A SER MONTADO SOBRE CAMINHÃO - MANUTENÇÃO. AF_10/2014</v>
          </cell>
          <cell r="I571" t="str">
            <v>H</v>
          </cell>
          <cell r="J571" t="str">
            <v>ATRIBUÍDO SÃO PAULO</v>
          </cell>
          <cell r="K571" t="str">
            <v>30,86</v>
          </cell>
          <cell r="L571" t="str">
            <v>CAIXA REFERENCIAL</v>
          </cell>
        </row>
        <row r="572">
          <cell r="A572">
            <v>5742</v>
          </cell>
          <cell r="B572" t="str">
            <v>CUSTOS HORÁRIOS DE MÁQUINAS E EQUIPAMENTOS</v>
          </cell>
          <cell r="C572" t="str">
            <v>CHOR</v>
          </cell>
          <cell r="D572" t="str">
            <v>COMPOSIÇÕES AUXILIARES</v>
          </cell>
          <cell r="E572" t="str">
            <v>0329</v>
          </cell>
          <cell r="F572" t="str">
            <v/>
          </cell>
          <cell r="G572" t="str">
            <v/>
          </cell>
          <cell r="H572" t="str">
            <v>USINA DE LAMA ASFÁLTICA, PROD 30 A 50 T/H, SILO DE AGREGADO 7 M3, RESERVATÓRIOS PARA EMULSÃO E ÁGUA DE 2,3 M3 CADA, MISTURADOR TIPO PUG MILL A SER MONTADO SOBRE CAMINHÃO - MATERIAIS NA OPERAÇÃO. AF_10/2014</v>
          </cell>
          <cell r="I572" t="str">
            <v>H</v>
          </cell>
          <cell r="J572" t="str">
            <v>COLETADO</v>
          </cell>
          <cell r="K572" t="str">
            <v>19,63</v>
          </cell>
          <cell r="L572" t="str">
            <v>CAIXA REFERENCIAL</v>
          </cell>
        </row>
        <row r="573">
          <cell r="A573">
            <v>5747</v>
          </cell>
          <cell r="B573" t="str">
            <v>CUSTOS HORÁRIOS DE MÁQUINAS E EQUIPAMENTOS</v>
          </cell>
          <cell r="C573" t="str">
            <v>CHOR</v>
          </cell>
          <cell r="D573" t="str">
            <v>COMPOSIÇÕES AUXILIARES</v>
          </cell>
          <cell r="E573" t="str">
            <v>0329</v>
          </cell>
          <cell r="F573" t="str">
            <v/>
          </cell>
          <cell r="G573" t="str">
            <v/>
          </cell>
          <cell r="H573" t="str">
            <v>CAMINHÃO PIPA 6.000 L, PESO BRUTO TOTAL 13.000 KG, DISTÂNCIA ENTRE EIXOS 4,80 M, POTÊNCIA 189 CV INCLUSIVE TANQUE DE AÇO PARA TRANSPORTE DE ÁGUA, CAPACIDADE 6 M3 - MATERIAIS NA OPERAÇÃO. AF_06/2014</v>
          </cell>
          <cell r="I573" t="str">
            <v>H</v>
          </cell>
          <cell r="J573" t="str">
            <v>COLETADO</v>
          </cell>
          <cell r="K573" t="str">
            <v>112,59</v>
          </cell>
          <cell r="L573" t="str">
            <v>CAIXA REFERENCIAL</v>
          </cell>
        </row>
        <row r="574">
          <cell r="A574">
            <v>5751</v>
          </cell>
          <cell r="B574" t="str">
            <v>CUSTOS HORÁRIOS DE MÁQUINAS E EQUIPAMENTOS</v>
          </cell>
          <cell r="C574" t="str">
            <v>CHOR</v>
          </cell>
          <cell r="D574" t="str">
            <v>COMPOSIÇÕES AUXILIARES</v>
          </cell>
          <cell r="E574" t="str">
            <v>0329</v>
          </cell>
          <cell r="F574" t="str">
            <v/>
          </cell>
          <cell r="G574" t="str">
            <v/>
          </cell>
          <cell r="H574" t="str">
            <v>CAMINHÃO TOCO, PESO BRUTO TOTAL 14.300 KG, CARGA ÚTIL MÁXIMA 9590 KG, DISTÂNCIA ENTRE EIXOS 4,76 M, POTÊNCIA 185 CV (NÃO INCLUI CARROCERIA) - MANUTENÇÃO. AF_06/2014</v>
          </cell>
          <cell r="I574" t="str">
            <v>H</v>
          </cell>
          <cell r="J574" t="str">
            <v>ATRIBUÍDO SÃO PAULO</v>
          </cell>
          <cell r="K574" t="str">
            <v>19,76</v>
          </cell>
          <cell r="L574" t="str">
            <v>CAIXA REFERENCIAL</v>
          </cell>
        </row>
        <row r="575">
          <cell r="A575">
            <v>5754</v>
          </cell>
          <cell r="B575" t="str">
            <v>CUSTOS HORÁRIOS DE MÁQUINAS E EQUIPAMENTOS</v>
          </cell>
          <cell r="C575" t="str">
            <v>CHOR</v>
          </cell>
          <cell r="D575" t="str">
            <v>COMPOSIÇÕES AUXILIARES</v>
          </cell>
          <cell r="E575" t="str">
            <v>0329</v>
          </cell>
          <cell r="F575" t="str">
            <v/>
          </cell>
          <cell r="G575" t="str">
            <v/>
          </cell>
          <cell r="H575" t="str">
            <v>CAMINHÃO TOCO, PESO BRUTO TOTAL 16.000 KG, CARGA ÚTIL MÁXIMA DE 10.685 KG, DISTÂNCIA ENTRE EIXOS 4,80 M, POTÊNCIA 189 CV EXCLUSIVE CARROCERIA - MANUTENÇÃO. AF_06/2014</v>
          </cell>
          <cell r="I575" t="str">
            <v>H</v>
          </cell>
          <cell r="J575" t="str">
            <v>ATRIBUÍDO SÃO PAULO</v>
          </cell>
          <cell r="K575" t="str">
            <v>16,64</v>
          </cell>
          <cell r="L575" t="str">
            <v>CAIXA REFERENCIAL</v>
          </cell>
        </row>
        <row r="576">
          <cell r="A576">
            <v>5763</v>
          </cell>
          <cell r="B576" t="str">
            <v>CUSTOS HORÁRIOS DE MÁQUINAS E EQUIPAMENTOS</v>
          </cell>
          <cell r="C576" t="str">
            <v>CHOR</v>
          </cell>
          <cell r="D576" t="str">
            <v>COMPOSIÇÕES AUXILIARES</v>
          </cell>
          <cell r="E576" t="str">
            <v>0329</v>
          </cell>
          <cell r="F576" t="str">
            <v/>
          </cell>
          <cell r="G576" t="str">
            <v/>
          </cell>
          <cell r="H576" t="str">
            <v>CAMINHÃO PIPA 10.000 L TRUCADO, PESO BRUTO TOTAL 23.000 KG, CARGA ÚTIL MÁXIMA 15.935 KG, DISTÂNCIA ENTRE EIXOS 4,8 M, POTÊNCIA 230 CV, INCLUSIVE TANQUE DE AÇO PARA TRANSPORTE DE ÁGUA - MANUTENÇÃO. AF_06/2014</v>
          </cell>
          <cell r="I576" t="str">
            <v>H</v>
          </cell>
          <cell r="J576" t="str">
            <v>ATRIBUÍDO SÃO PAULO</v>
          </cell>
          <cell r="K576" t="str">
            <v>28,62</v>
          </cell>
          <cell r="L576" t="str">
            <v>CAIXA REFERENCIAL</v>
          </cell>
        </row>
        <row r="577">
          <cell r="A577">
            <v>5765</v>
          </cell>
          <cell r="B577" t="str">
            <v>CUSTOS HORÁRIOS DE MÁQUINAS E EQUIPAMENTOS</v>
          </cell>
          <cell r="C577" t="str">
            <v>CHOR</v>
          </cell>
          <cell r="D577" t="str">
            <v>COMPOSIÇÕES AUXILIARES</v>
          </cell>
          <cell r="E577" t="str">
            <v>0329</v>
          </cell>
          <cell r="F577" t="str">
            <v/>
          </cell>
          <cell r="G577" t="str">
            <v/>
          </cell>
          <cell r="H577" t="str">
            <v>ESPARGIDOR DE ASFALTO PRESSURIZADO COM TANQUE DE 2500 L, REBOCÁVEL COM MOTOR A GASOLINA POTÊNCIA 3,4 HP - MANUTENÇÃO. AF_07/2014</v>
          </cell>
          <cell r="I577" t="str">
            <v>H</v>
          </cell>
          <cell r="J577" t="str">
            <v>ATRIBUÍDO SÃO PAULO</v>
          </cell>
          <cell r="K577" t="str">
            <v>2,17</v>
          </cell>
          <cell r="L577" t="str">
            <v>CAIXA REFERENCIAL</v>
          </cell>
        </row>
        <row r="578">
          <cell r="A578">
            <v>5766</v>
          </cell>
          <cell r="B578" t="str">
            <v>CUSTOS HORÁRIOS DE MÁQUINAS E EQUIPAMENTOS</v>
          </cell>
          <cell r="C578" t="str">
            <v>CHOR</v>
          </cell>
          <cell r="D578" t="str">
            <v>COMPOSIÇÕES AUXILIARES</v>
          </cell>
          <cell r="E578" t="str">
            <v>0329</v>
          </cell>
          <cell r="F578" t="str">
            <v/>
          </cell>
          <cell r="G578" t="str">
            <v/>
          </cell>
          <cell r="H578" t="str">
            <v>ESPARGIDOR DE ASFALTO PRESSURIZADO COM TANQUE DE 2500 L, REBOCÁVEL COM MOTOR A GASOLINA POTÊNCIA 3,4 HP - MATERIAIS NA OPERAÇÃO. AF_07/2014</v>
          </cell>
          <cell r="I578" t="str">
            <v>H</v>
          </cell>
          <cell r="J578" t="str">
            <v>COLETADO</v>
          </cell>
          <cell r="K578" t="str">
            <v>3,97</v>
          </cell>
          <cell r="L578" t="str">
            <v>CAIXA REFERENCIAL</v>
          </cell>
        </row>
        <row r="579">
          <cell r="A579">
            <v>5779</v>
          </cell>
          <cell r="B579" t="str">
            <v>CUSTOS HORÁRIOS DE MÁQUINAS E EQUIPAMENTOS</v>
          </cell>
          <cell r="C579" t="str">
            <v>CHOR</v>
          </cell>
          <cell r="D579" t="str">
            <v>COMPOSIÇÕES AUXILIARES</v>
          </cell>
          <cell r="E579" t="str">
            <v>0329</v>
          </cell>
          <cell r="F579" t="str">
            <v/>
          </cell>
          <cell r="G579" t="str">
            <v/>
          </cell>
          <cell r="H579" t="str">
            <v>MOTONIVELADORA POTÊNCIA BÁSICA LÍQUIDA (PRIMEIRA MARCHA) 125 HP, PESO BRUTO 13032 KG, LARGURA DA LÂMINA DE 3,7 M - MANUTENÇÃO. AF_06/2014</v>
          </cell>
          <cell r="I579" t="str">
            <v>H</v>
          </cell>
          <cell r="J579" t="str">
            <v>COLETADO</v>
          </cell>
          <cell r="K579" t="str">
            <v>42,43</v>
          </cell>
          <cell r="L579" t="str">
            <v>CAIXA REFERENCIAL</v>
          </cell>
        </row>
        <row r="580">
          <cell r="A580">
            <v>5787</v>
          </cell>
          <cell r="B580" t="str">
            <v>CUSTOS HORÁRIOS DE MÁQUINAS E EQUIPAMENTOS</v>
          </cell>
          <cell r="C580" t="str">
            <v>CHOR</v>
          </cell>
          <cell r="D580" t="str">
            <v>COMPOSIÇÕES AUXILIARES</v>
          </cell>
          <cell r="E580" t="str">
            <v>0329</v>
          </cell>
          <cell r="F580" t="str">
            <v/>
          </cell>
          <cell r="G580" t="str">
            <v/>
          </cell>
          <cell r="H580" t="str">
            <v>PÁ CARREGADEIRA SOBRE RODAS, POTÊNCIA 197 HP, CAPACIDADE DA CAÇAMBA 2,5 A 3,5 M3, PESO OPERACIONAL 18338 KG - MATERIAIS NA OPERAÇÃO. AF_06/2014</v>
          </cell>
          <cell r="I580" t="str">
            <v>H</v>
          </cell>
          <cell r="J580" t="str">
            <v>COLETADO</v>
          </cell>
          <cell r="K580" t="str">
            <v>50,09</v>
          </cell>
          <cell r="L580" t="str">
            <v>CAIXA REFERENCIAL</v>
          </cell>
        </row>
        <row r="581">
          <cell r="A581">
            <v>5797</v>
          </cell>
          <cell r="B581" t="str">
            <v>CUSTOS HORÁRIOS DE MÁQUINAS E EQUIPAMENTOS</v>
          </cell>
          <cell r="C581" t="str">
            <v>CHOR</v>
          </cell>
          <cell r="D581" t="str">
            <v>COMPOSIÇÕES AUXILIARES</v>
          </cell>
          <cell r="E581" t="str">
            <v>0329</v>
          </cell>
          <cell r="F581" t="str">
            <v/>
          </cell>
          <cell r="G581" t="str">
            <v/>
          </cell>
          <cell r="H581" t="str">
            <v>COMPRESSOR DE AR REBOCÁVEL, VAZÃO 189 PCM, PRESSÃO EFETIVA DE TRABALHO 102 PSI, MOTOR DIESEL, POTÊNCIA 63 CV - MANUTENÇÃO. AF_06/2015</v>
          </cell>
          <cell r="I581" t="str">
            <v>H</v>
          </cell>
          <cell r="J581" t="str">
            <v>ATRIBUÍDO SÃO PAULO</v>
          </cell>
          <cell r="K581" t="str">
            <v>3,67</v>
          </cell>
          <cell r="L581" t="str">
            <v>CAIXA REFERENCIAL</v>
          </cell>
        </row>
        <row r="582">
          <cell r="A582">
            <v>5800</v>
          </cell>
          <cell r="B582" t="str">
            <v>CUSTOS HORÁRIOS DE MÁQUINAS E EQUIPAMENTOS</v>
          </cell>
          <cell r="C582" t="str">
            <v>CHOR</v>
          </cell>
          <cell r="D582" t="str">
            <v>COMPOSIÇÕES AUXILIARES</v>
          </cell>
          <cell r="E582" t="str">
            <v>0329</v>
          </cell>
          <cell r="F582" t="str">
            <v/>
          </cell>
          <cell r="G582" t="str">
            <v/>
          </cell>
          <cell r="H582" t="str">
            <v>BOMBA SUBMERSÍVEL ELÉTRICA TRIFÁSICA, POTÊNCIA 2,96 HP, Ø ROTOR 144 MM SEMI-ABERTO, BOCAL DE SAÍDA Ø 2, HM/Q = 2 MCA / 38,8 M3/H A 28 MCA / 5 M3/H - MANUTENÇÃO. AF_06/2014</v>
          </cell>
          <cell r="I582" t="str">
            <v>H</v>
          </cell>
          <cell r="J582" t="str">
            <v>ATRIBUÍDO SÃO PAULO</v>
          </cell>
          <cell r="K582" t="str">
            <v>0,31</v>
          </cell>
          <cell r="L582" t="str">
            <v>CAIXA REFERENCIAL</v>
          </cell>
        </row>
        <row r="583">
          <cell r="A583">
            <v>7032</v>
          </cell>
          <cell r="B583" t="str">
            <v>CUSTOS HORÁRIOS DE MÁQUINAS E EQUIPAMENTOS</v>
          </cell>
          <cell r="C583" t="str">
            <v>CHOR</v>
          </cell>
          <cell r="D583" t="str">
            <v>COMPOSIÇÕES AUXILIARES</v>
          </cell>
          <cell r="E583" t="str">
            <v>0329</v>
          </cell>
          <cell r="F583" t="str">
            <v/>
          </cell>
          <cell r="G583" t="str">
            <v/>
          </cell>
          <cell r="H583" t="str">
            <v>TANQUE DE ASFALTO ESTACIONÁRIO COM SERPENTINA, CAPACIDADE 30.000 L - DEPRECIAÇÃO. AF_06/2014</v>
          </cell>
          <cell r="I583" t="str">
            <v>H</v>
          </cell>
          <cell r="J583" t="str">
            <v>ATRIBUÍDO SÃO PAULO</v>
          </cell>
          <cell r="K583" t="str">
            <v>3,69</v>
          </cell>
          <cell r="L583" t="str">
            <v>CAIXA REFERENCIAL</v>
          </cell>
        </row>
        <row r="584">
          <cell r="A584">
            <v>7033</v>
          </cell>
          <cell r="B584" t="str">
            <v>CUSTOS HORÁRIOS DE MÁQUINAS E EQUIPAMENTOS</v>
          </cell>
          <cell r="C584" t="str">
            <v>CHOR</v>
          </cell>
          <cell r="D584" t="str">
            <v>COMPOSIÇÕES AUXILIARES</v>
          </cell>
          <cell r="E584" t="str">
            <v>0329</v>
          </cell>
          <cell r="F584" t="str">
            <v/>
          </cell>
          <cell r="G584" t="str">
            <v/>
          </cell>
          <cell r="H584" t="str">
            <v>TANQUE DE ASFALTO ESTACIONÁRIO COM SERPENTINA, CAPACIDADE 30.000 L - JUROS. AF_06/2014</v>
          </cell>
          <cell r="I584" t="str">
            <v>H</v>
          </cell>
          <cell r="J584" t="str">
            <v>ATRIBUÍDO SÃO PAULO</v>
          </cell>
          <cell r="K584" t="str">
            <v>0,61</v>
          </cell>
          <cell r="L584" t="str">
            <v>CAIXA REFERENCIAL</v>
          </cell>
        </row>
        <row r="585">
          <cell r="A585">
            <v>7034</v>
          </cell>
          <cell r="B585" t="str">
            <v>CUSTOS HORÁRIOS DE MÁQUINAS E EQUIPAMENTOS</v>
          </cell>
          <cell r="C585" t="str">
            <v>CHOR</v>
          </cell>
          <cell r="D585" t="str">
            <v>COMPOSIÇÕES AUXILIARES</v>
          </cell>
          <cell r="E585" t="str">
            <v>0329</v>
          </cell>
          <cell r="F585" t="str">
            <v/>
          </cell>
          <cell r="G585" t="str">
            <v/>
          </cell>
          <cell r="H585" t="str">
            <v>TANQUE DE ASFALTO ESTACIONÁRIO COM SERPENTINA, CAPACIDADE 30.000 L - MANUTENÇÃO. AF_06/2014</v>
          </cell>
          <cell r="I585" t="str">
            <v>H</v>
          </cell>
          <cell r="J585" t="str">
            <v>ATRIBUÍDO SÃO PAULO</v>
          </cell>
          <cell r="K585" t="str">
            <v>6,92</v>
          </cell>
          <cell r="L585" t="str">
            <v>CAIXA REFERENCIAL</v>
          </cell>
        </row>
        <row r="586">
          <cell r="A586">
            <v>7035</v>
          </cell>
          <cell r="B586" t="str">
            <v>CUSTOS HORÁRIOS DE MÁQUINAS E EQUIPAMENTOS</v>
          </cell>
          <cell r="C586" t="str">
            <v>CHOR</v>
          </cell>
          <cell r="D586" t="str">
            <v>COMPOSIÇÕES AUXILIARES</v>
          </cell>
          <cell r="E586" t="str">
            <v>0329</v>
          </cell>
          <cell r="F586" t="str">
            <v/>
          </cell>
          <cell r="G586" t="str">
            <v/>
          </cell>
          <cell r="H586" t="str">
            <v>TANQUE DE ASFALTO ESTACIONÁRIO COM SERPENTINA, CAPACIDADE 30.000 L - MATERIAIS NA OPERAÇÃO. AF_06/2014</v>
          </cell>
          <cell r="I586" t="str">
            <v>H</v>
          </cell>
          <cell r="J586" t="str">
            <v>COLETADO</v>
          </cell>
          <cell r="K586" t="str">
            <v>152,15</v>
          </cell>
          <cell r="L586" t="str">
            <v>CAIXA REFERENCIAL</v>
          </cell>
        </row>
        <row r="587">
          <cell r="A587">
            <v>7038</v>
          </cell>
          <cell r="B587" t="str">
            <v>CUSTOS HORÁRIOS DE MÁQUINAS E EQUIPAMENTOS</v>
          </cell>
          <cell r="C587" t="str">
            <v>CHOR</v>
          </cell>
          <cell r="D587" t="str">
            <v>COMPOSIÇÕES AUXILIARES</v>
          </cell>
          <cell r="E587" t="str">
            <v>0329</v>
          </cell>
          <cell r="F587" t="str">
            <v/>
          </cell>
          <cell r="G587" t="str">
            <v/>
          </cell>
          <cell r="H587" t="str">
            <v>ROLO COMPACTADOR DE PNEUS ESTÁTICO, PRESSÃO VARIÁVEL, POTÊNCIA 111 HP, PESO SEM/COM LASTRO 9,5 / 26 T, LARGURA DE TRABALHO 1,90 M - DEPRECIAÇÃO. AF_07/2014</v>
          </cell>
          <cell r="I587" t="str">
            <v>H</v>
          </cell>
          <cell r="J587" t="str">
            <v>ATRIBUÍDO SÃO PAULO</v>
          </cell>
          <cell r="K587" t="str">
            <v>29,91</v>
          </cell>
          <cell r="L587" t="str">
            <v>CAIXA REFERENCIAL</v>
          </cell>
        </row>
        <row r="588">
          <cell r="A588">
            <v>7039</v>
          </cell>
          <cell r="B588" t="str">
            <v>CUSTOS HORÁRIOS DE MÁQUINAS E EQUIPAMENTOS</v>
          </cell>
          <cell r="C588" t="str">
            <v>CHOR</v>
          </cell>
          <cell r="D588" t="str">
            <v>COMPOSIÇÕES AUXILIARES</v>
          </cell>
          <cell r="E588" t="str">
            <v>0329</v>
          </cell>
          <cell r="F588" t="str">
            <v/>
          </cell>
          <cell r="G588" t="str">
            <v/>
          </cell>
          <cell r="H588" t="str">
            <v>ROLO COMPACTADOR DE PNEUS ESTÁTICO, PRESSÃO VARIÁVEL, POTÊNCIA 111 HP, PESO SEM/COM LASTRO 9,5 / 26 T, LARGURA DE TRABALHO 1,90 M - JUROS. AF_07/2014</v>
          </cell>
          <cell r="I588" t="str">
            <v>H</v>
          </cell>
          <cell r="J588" t="str">
            <v>ATRIBUÍDO SÃO PAULO</v>
          </cell>
          <cell r="K588" t="str">
            <v>4,15</v>
          </cell>
          <cell r="L588" t="str">
            <v>CAIXA REFERENCIAL</v>
          </cell>
        </row>
        <row r="589">
          <cell r="A589">
            <v>7040</v>
          </cell>
          <cell r="B589" t="str">
            <v>CUSTOS HORÁRIOS DE MÁQUINAS E EQUIPAMENTOS</v>
          </cell>
          <cell r="C589" t="str">
            <v>CHOR</v>
          </cell>
          <cell r="D589" t="str">
            <v>COMPOSIÇÕES AUXILIARES</v>
          </cell>
          <cell r="E589" t="str">
            <v>0329</v>
          </cell>
          <cell r="F589" t="str">
            <v/>
          </cell>
          <cell r="G589" t="str">
            <v/>
          </cell>
          <cell r="H589" t="str">
            <v>ROLO COMPACTADOR DE PNEUS ESTÁTICO, PRESSÃO VARIÁVEL, POTÊNCIA 111 HP, PESO SEM/COM LASTRO 9,5 / 26 T, LARGURA DE TRABALHO 1,90 M - MANUTENÇÃO. AF_07/2014</v>
          </cell>
          <cell r="I589" t="str">
            <v>H</v>
          </cell>
          <cell r="J589" t="str">
            <v>ATRIBUÍDO SÃO PAULO</v>
          </cell>
          <cell r="K589" t="str">
            <v>37,43</v>
          </cell>
          <cell r="L589" t="str">
            <v>CAIXA REFERENCIAL</v>
          </cell>
        </row>
        <row r="590">
          <cell r="A590">
            <v>7044</v>
          </cell>
          <cell r="B590" t="str">
            <v>CUSTOS HORÁRIOS DE MÁQUINAS E EQUIPAMENTOS</v>
          </cell>
          <cell r="C590" t="str">
            <v>CHOR</v>
          </cell>
          <cell r="D590" t="str">
            <v>COMPOSIÇÕES AUXILIARES</v>
          </cell>
          <cell r="E590" t="str">
            <v>0329</v>
          </cell>
          <cell r="F590" t="str">
            <v/>
          </cell>
          <cell r="G590" t="str">
            <v/>
          </cell>
          <cell r="H590" t="str">
            <v>MOTOBOMBA TRASH (PARA ÁGUA SUJA) AUTO ESCORVANTE, MOTOR GASOLINA DE 6,41 HP, DIÂMETROS DE SUCÇÃO X RECALQUE: 3" X 3", HM/Q = 10 MCA / 60 M3/H A 23 MCA / 0 M3/H - DEPRECIAÇÃO. AF_10/2014</v>
          </cell>
          <cell r="I590" t="str">
            <v>H</v>
          </cell>
          <cell r="J590" t="str">
            <v>COEFICIENTE DE REPRESENTATIVIDADE</v>
          </cell>
          <cell r="K590" t="str">
            <v>0,22</v>
          </cell>
          <cell r="L590" t="str">
            <v>CAIXA REFERENCIAL</v>
          </cell>
        </row>
        <row r="591">
          <cell r="A591">
            <v>7045</v>
          </cell>
          <cell r="B591" t="str">
            <v>CUSTOS HORÁRIOS DE MÁQUINAS E EQUIPAMENTOS</v>
          </cell>
          <cell r="C591" t="str">
            <v>CHOR</v>
          </cell>
          <cell r="D591" t="str">
            <v>COMPOSIÇÕES AUXILIARES</v>
          </cell>
          <cell r="E591" t="str">
            <v>0329</v>
          </cell>
          <cell r="F591" t="str">
            <v/>
          </cell>
          <cell r="G591" t="str">
            <v/>
          </cell>
          <cell r="H591" t="str">
            <v>MOTOBOMBA TRASH (PARA ÁGUA SUJA) AUTO ESCORVANTE, MOTOR GASOLINA DE 6,41 HP, DIÂMETROS DE SUCÇÃO X RECALQUE: 3" X 3", HM/Q = 10 MCA / 60 M3/H A 23 MCA / 0 M3/H - JUROS. AF_10/2014</v>
          </cell>
          <cell r="I591" t="str">
            <v>H</v>
          </cell>
          <cell r="J591" t="str">
            <v>COEFICIENTE DE REPRESENTATIVIDADE</v>
          </cell>
          <cell r="K591" t="str">
            <v>0,02</v>
          </cell>
          <cell r="L591" t="str">
            <v>CAIXA REFERENCIAL</v>
          </cell>
        </row>
        <row r="592">
          <cell r="A592">
            <v>7046</v>
          </cell>
          <cell r="B592" t="str">
            <v>CUSTOS HORÁRIOS DE MÁQUINAS E EQUIPAMENTOS</v>
          </cell>
          <cell r="C592" t="str">
            <v>CHOR</v>
          </cell>
          <cell r="D592" t="str">
            <v>COMPOSIÇÕES AUXILIARES</v>
          </cell>
          <cell r="E592" t="str">
            <v>0329</v>
          </cell>
          <cell r="F592" t="str">
            <v/>
          </cell>
          <cell r="G592" t="str">
            <v/>
          </cell>
          <cell r="H592" t="str">
            <v>MOTOBOMBA TRASH (PARA ÁGUA SUJA) AUTO ESCORVANTE, MOTOR GASOLINA DE 6,41 HP, DIÂMETROS DE SUCÇÃO X RECALQUE: 3" X 3", HM/Q = 10 MCA / 60 M3/H A 23 MCA / 0 M3/H - MANUTENÇÃO. AF_10/2014</v>
          </cell>
          <cell r="I592" t="str">
            <v>H</v>
          </cell>
          <cell r="J592" t="str">
            <v>COEFICIENTE DE REPRESENTATIVIDADE</v>
          </cell>
          <cell r="K592" t="str">
            <v>0,25</v>
          </cell>
          <cell r="L592" t="str">
            <v>CAIXA REFERENCIAL</v>
          </cell>
        </row>
        <row r="593">
          <cell r="A593">
            <v>7047</v>
          </cell>
          <cell r="B593" t="str">
            <v>CUSTOS HORÁRIOS DE MÁQUINAS E EQUIPAMENTOS</v>
          </cell>
          <cell r="C593" t="str">
            <v>CHOR</v>
          </cell>
          <cell r="D593" t="str">
            <v>COMPOSIÇÕES AUXILIARES</v>
          </cell>
          <cell r="E593" t="str">
            <v>0329</v>
          </cell>
          <cell r="F593" t="str">
            <v/>
          </cell>
          <cell r="G593" t="str">
            <v/>
          </cell>
          <cell r="H593" t="str">
            <v>MOTOBOMBA TRASH (PARA ÁGUA SUJA) AUTO ESCORVANTE, MOTOR GASOLINA DE 6,41 HP, DIÂMETROS DE SUCÇÃO X RECALQUE: 3" X 3", HM/Q = 10 MCA / 60 M3/H A 23 MCA / 0 M3/H - MATERIAIS NA OPERAÇÃO. AF_10/2014</v>
          </cell>
          <cell r="I593" t="str">
            <v>H</v>
          </cell>
          <cell r="J593" t="str">
            <v>COLETADO</v>
          </cell>
          <cell r="K593" t="str">
            <v>9,35</v>
          </cell>
          <cell r="L593" t="str">
            <v>CAIXA REFERENCIAL</v>
          </cell>
        </row>
        <row r="594">
          <cell r="A594">
            <v>7051</v>
          </cell>
          <cell r="B594" t="str">
            <v>CUSTOS HORÁRIOS DE MÁQUINAS E EQUIPAMENTOS</v>
          </cell>
          <cell r="C594" t="str">
            <v>CHOR</v>
          </cell>
          <cell r="D594" t="str">
            <v>COMPOSIÇÕES AUXILIARES</v>
          </cell>
          <cell r="E594" t="str">
            <v>0329</v>
          </cell>
          <cell r="F594" t="str">
            <v/>
          </cell>
          <cell r="G594" t="str">
            <v/>
          </cell>
          <cell r="H594" t="str">
            <v>ROLO COMPACTADOR PE DE CARNEIRO VIBRATORIO, POTENCIA 125 HP, PESO OPERACIONAL SEM/COM LASTRO 11,95 / 13,30 T, IMPACTO DINAMICO 38,5 / 22,5 T, LARGURA DE TRABALHO 2,15 M - DEPRECIAÇÃO. AF_06/2014</v>
          </cell>
          <cell r="I594" t="str">
            <v>H</v>
          </cell>
          <cell r="J594" t="str">
            <v>ATRIBUÍDO SÃO PAULO</v>
          </cell>
          <cell r="K594" t="str">
            <v>26,53</v>
          </cell>
          <cell r="L594" t="str">
            <v>CAIXA REFERENCIAL</v>
          </cell>
        </row>
        <row r="595">
          <cell r="A595">
            <v>7052</v>
          </cell>
          <cell r="B595" t="str">
            <v>CUSTOS HORÁRIOS DE MÁQUINAS E EQUIPAMENTOS</v>
          </cell>
          <cell r="C595" t="str">
            <v>CHOR</v>
          </cell>
          <cell r="D595" t="str">
            <v>COMPOSIÇÕES AUXILIARES</v>
          </cell>
          <cell r="E595" t="str">
            <v>0329</v>
          </cell>
          <cell r="F595" t="str">
            <v/>
          </cell>
          <cell r="G595" t="str">
            <v/>
          </cell>
          <cell r="H595" t="str">
            <v>ROLO COMPACTADOR PE DE CARNEIRO VIBRATORIO, POTENCIA 125 HP, PESO OPERACIONAL SEM/COM LASTRO 11,95 / 13,30 T, IMPACTO DINAMICO 38,5 / 22,5 T, LARGURA DE TRABALHO 2,15 M - JUROS. AF_06/2014</v>
          </cell>
          <cell r="I595" t="str">
            <v>H</v>
          </cell>
          <cell r="J595" t="str">
            <v>ATRIBUÍDO SÃO PAULO</v>
          </cell>
          <cell r="K595" t="str">
            <v>3,68</v>
          </cell>
          <cell r="L595" t="str">
            <v>CAIXA REFERENCIAL</v>
          </cell>
        </row>
        <row r="596">
          <cell r="A596">
            <v>7053</v>
          </cell>
          <cell r="B596" t="str">
            <v>CUSTOS HORÁRIOS DE MÁQUINAS E EQUIPAMENTOS</v>
          </cell>
          <cell r="C596" t="str">
            <v>CHOR</v>
          </cell>
          <cell r="D596" t="str">
            <v>COMPOSIÇÕES AUXILIARES</v>
          </cell>
          <cell r="E596" t="str">
            <v>0329</v>
          </cell>
          <cell r="F596" t="str">
            <v/>
          </cell>
          <cell r="G596" t="str">
            <v/>
          </cell>
          <cell r="H596" t="str">
            <v>ROLO COMPACTADOR PE DE CARNEIRO VIBRATORIO, POTENCIA 125 HP, PESO OPERACIONAL SEM/COM LASTRO 11,95 / 13,30 T, IMPACTO DINAMICO 38,5 / 22,5 T, LARGURA DE TRABALHO 2,15 M - MANUTENÇÃO. AF_06/2014</v>
          </cell>
          <cell r="I596" t="str">
            <v>H</v>
          </cell>
          <cell r="J596" t="str">
            <v>ATRIBUÍDO SÃO PAULO</v>
          </cell>
          <cell r="K596" t="str">
            <v>33,20</v>
          </cell>
          <cell r="L596" t="str">
            <v>CAIXA REFERENCIAL</v>
          </cell>
        </row>
        <row r="597">
          <cell r="A597">
            <v>7054</v>
          </cell>
          <cell r="B597" t="str">
            <v>CUSTOS HORÁRIOS DE MÁQUINAS E EQUIPAMENTOS</v>
          </cell>
          <cell r="C597" t="str">
            <v>CHOR</v>
          </cell>
          <cell r="D597" t="str">
            <v>COMPOSIÇÕES AUXILIARES</v>
          </cell>
          <cell r="E597" t="str">
            <v>0329</v>
          </cell>
          <cell r="F597" t="str">
            <v/>
          </cell>
          <cell r="G597" t="str">
            <v/>
          </cell>
          <cell r="H597" t="str">
            <v>ROLO COMPACTADOR PE DE CARNEIRO VIBRATORIO, POTENCIA 125 HP, PESO OPERACIONAL SEM/COM LASTRO 11,95 / 13,30 T, IMPACTO DINAMICO 38,5 / 22,5 T, LARGURA DE TRABALHO 2,15 M - MATERIAIS NA OPERAÇÃO. AF_06/2014</v>
          </cell>
          <cell r="I597" t="str">
            <v>H</v>
          </cell>
          <cell r="J597" t="str">
            <v>COLETADO</v>
          </cell>
          <cell r="K597" t="str">
            <v>63,55</v>
          </cell>
          <cell r="L597" t="str">
            <v>CAIXA REFERENCIAL</v>
          </cell>
        </row>
        <row r="598">
          <cell r="A598">
            <v>7058</v>
          </cell>
          <cell r="B598" t="str">
            <v>CUSTOS HORÁRIOS DE MÁQUINAS E EQUIPAMENTOS</v>
          </cell>
          <cell r="C598" t="str">
            <v>CHOR</v>
          </cell>
          <cell r="D598" t="str">
            <v>COMPOSIÇÕES AUXILIARES</v>
          </cell>
          <cell r="E598" t="str">
            <v>0329</v>
          </cell>
          <cell r="F598" t="str">
            <v/>
          </cell>
          <cell r="G598" t="str">
            <v/>
          </cell>
          <cell r="H598" t="str">
            <v>CAMINHÃO BASCULANTE 6 M3 TOCO, PESO BRUTO TOTAL 16.000 KG, CARGA ÚTIL MÁXIMA 11.130 KG, DISTÂNCIA ENTRE EIXOS 5,36 M, POTÊNCIA 185 CV, INCLUSIVE CAÇAMBA METÁLICA - DEPRECIAÇÃO. AF_06/2014</v>
          </cell>
          <cell r="I598" t="str">
            <v>H</v>
          </cell>
          <cell r="J598" t="str">
            <v>ATRIBUÍDO SÃO PAULO</v>
          </cell>
          <cell r="K598" t="str">
            <v>14,92</v>
          </cell>
          <cell r="L598" t="str">
            <v>CAIXA REFERENCIAL</v>
          </cell>
        </row>
        <row r="599">
          <cell r="A599">
            <v>7059</v>
          </cell>
          <cell r="B599" t="str">
            <v>CUSTOS HORÁRIOS DE MÁQUINAS E EQUIPAMENTOS</v>
          </cell>
          <cell r="C599" t="str">
            <v>CHOR</v>
          </cell>
          <cell r="D599" t="str">
            <v>COMPOSIÇÕES AUXILIARES</v>
          </cell>
          <cell r="E599" t="str">
            <v>0329</v>
          </cell>
          <cell r="F599" t="str">
            <v/>
          </cell>
          <cell r="G599" t="str">
            <v/>
          </cell>
          <cell r="H599" t="str">
            <v>CAMINHÃO BASCULANTE 6 M3 TOCO, PESO BRUTO TOTAL 16.000 KG, CARGA ÚTIL MÁXIMA 11.130 KG, DISTÂNCIA ENTRE EIXOS 5,36 M, POTÊNCIA 185 CV, INCLUSIVE CAÇAMBA METÁLICA - JUROS. AF_06/2014</v>
          </cell>
          <cell r="I599" t="str">
            <v>H</v>
          </cell>
          <cell r="J599" t="str">
            <v>ATRIBUÍDO SÃO PAULO</v>
          </cell>
          <cell r="K599" t="str">
            <v>2,75</v>
          </cell>
          <cell r="L599" t="str">
            <v>CAIXA REFERENCIAL</v>
          </cell>
        </row>
        <row r="600">
          <cell r="A600">
            <v>7060</v>
          </cell>
          <cell r="B600" t="str">
            <v>CUSTOS HORÁRIOS DE MÁQUINAS E EQUIPAMENTOS</v>
          </cell>
          <cell r="C600" t="str">
            <v>CHOR</v>
          </cell>
          <cell r="D600" t="str">
            <v>COMPOSIÇÕES AUXILIARES</v>
          </cell>
          <cell r="E600" t="str">
            <v>0329</v>
          </cell>
          <cell r="F600" t="str">
            <v/>
          </cell>
          <cell r="G600" t="str">
            <v/>
          </cell>
          <cell r="H600" t="str">
            <v>CAMINHÃO BASCULANTE 6 M3 TOCO, PESO BRUTO TOTAL 16.000 KG, CARGA ÚTIL MÁXIMA 11.130 KG, DISTÂNCIA ENTRE EIXOS 5,36 M, POTÊNCIA 185 CV, INCLUSIVE CAÇAMBA METÁLICA - MANUTENÇÃO. AF_06/2014</v>
          </cell>
          <cell r="I600" t="str">
            <v>H</v>
          </cell>
          <cell r="J600" t="str">
            <v>ATRIBUÍDO SÃO PAULO</v>
          </cell>
          <cell r="K600" t="str">
            <v>27,97</v>
          </cell>
          <cell r="L600" t="str">
            <v>CAIXA REFERENCIAL</v>
          </cell>
        </row>
        <row r="601">
          <cell r="A601">
            <v>7061</v>
          </cell>
          <cell r="B601" t="str">
            <v>CUSTOS HORÁRIOS DE MÁQUINAS E EQUIPAMENTOS</v>
          </cell>
          <cell r="C601" t="str">
            <v>CHOR</v>
          </cell>
          <cell r="D601" t="str">
            <v>COMPOSIÇÕES AUXILIARES</v>
          </cell>
          <cell r="E601" t="str">
            <v>0329</v>
          </cell>
          <cell r="F601" t="str">
            <v/>
          </cell>
          <cell r="G601" t="str">
            <v/>
          </cell>
          <cell r="H601" t="str">
            <v>CAMINHÃO BASCULANTE 6 M3 TOCO, PESO BRUTO TOTAL 16.000 KG, CARGA ÚTIL MÁXIMA 11.130 KG, DISTÂNCIA ENTRE EIXOS 5,36 M, POTÊNCIA 185 CV, INCLUSIVE CAÇAMBA METÁLICA - MATERIAIS NA OPERAÇÃO. AF_06/2014</v>
          </cell>
          <cell r="I601" t="str">
            <v>H</v>
          </cell>
          <cell r="J601" t="str">
            <v>COLETADO</v>
          </cell>
          <cell r="K601" t="str">
            <v>58,02</v>
          </cell>
          <cell r="L601" t="str">
            <v>CAIXA REFERENCIAL</v>
          </cell>
        </row>
        <row r="602">
          <cell r="A602">
            <v>7063</v>
          </cell>
          <cell r="B602" t="str">
            <v>CUSTOS HORÁRIOS DE MÁQUINAS E EQUIPAMENTOS</v>
          </cell>
          <cell r="C602" t="str">
            <v>CHOR</v>
          </cell>
          <cell r="D602" t="str">
            <v>COMPOSIÇÕES AUXILIARES</v>
          </cell>
          <cell r="E602" t="str">
            <v>0329</v>
          </cell>
          <cell r="F602" t="str">
            <v/>
          </cell>
          <cell r="G602" t="str">
            <v/>
          </cell>
          <cell r="H602" t="str">
            <v>TRATOR DE PNEUS, POTÊNCIA 122 CV, TRAÇÃO 4X4, PESO COM LASTRO DE 4.510 KG - DEPRECIAÇÃO. AF_06/2014</v>
          </cell>
          <cell r="I602" t="str">
            <v>H</v>
          </cell>
          <cell r="J602" t="str">
            <v>ATRIBUÍDO SÃO PAULO</v>
          </cell>
          <cell r="K602" t="str">
            <v>12,90</v>
          </cell>
          <cell r="L602" t="str">
            <v>CAIXA REFERENCIAL</v>
          </cell>
        </row>
        <row r="603">
          <cell r="A603">
            <v>7064</v>
          </cell>
          <cell r="B603" t="str">
            <v>CUSTOS HORÁRIOS DE MÁQUINAS E EQUIPAMENTOS</v>
          </cell>
          <cell r="C603" t="str">
            <v>CHOR</v>
          </cell>
          <cell r="D603" t="str">
            <v>COMPOSIÇÕES AUXILIARES</v>
          </cell>
          <cell r="E603" t="str">
            <v>0329</v>
          </cell>
          <cell r="F603" t="str">
            <v/>
          </cell>
          <cell r="G603" t="str">
            <v/>
          </cell>
          <cell r="H603" t="str">
            <v>TRATOR DE PNEUS, POTÊNCIA 122 CV, TRAÇÃO 4X4, PESO COM LASTRO DE 4.510 KG - JUROS. AF_06/2014</v>
          </cell>
          <cell r="I603" t="str">
            <v>H</v>
          </cell>
          <cell r="J603" t="str">
            <v>ATRIBUÍDO SÃO PAULO</v>
          </cell>
          <cell r="K603" t="str">
            <v>1,79</v>
          </cell>
          <cell r="L603" t="str">
            <v>CAIXA REFERENCIAL</v>
          </cell>
        </row>
        <row r="604">
          <cell r="A604">
            <v>7065</v>
          </cell>
          <cell r="B604" t="str">
            <v>CUSTOS HORÁRIOS DE MÁQUINAS E EQUIPAMENTOS</v>
          </cell>
          <cell r="C604" t="str">
            <v>CHOR</v>
          </cell>
          <cell r="D604" t="str">
            <v>COMPOSIÇÕES AUXILIARES</v>
          </cell>
          <cell r="E604" t="str">
            <v>0329</v>
          </cell>
          <cell r="F604" t="str">
            <v/>
          </cell>
          <cell r="G604" t="str">
            <v/>
          </cell>
          <cell r="H604" t="str">
            <v>TRATOR DE PNEUS, POTÊNCIA 122 CV, TRAÇÃO 4X4, PESO COM LASTRO DE 4.510 KG - MANUTENÇÃO. AF_06/2014</v>
          </cell>
          <cell r="I604" t="str">
            <v>H</v>
          </cell>
          <cell r="J604" t="str">
            <v>ATRIBUÍDO SÃO PAULO</v>
          </cell>
          <cell r="K604" t="str">
            <v>14,12</v>
          </cell>
          <cell r="L604" t="str">
            <v>CAIXA REFERENCIAL</v>
          </cell>
        </row>
        <row r="605">
          <cell r="A605">
            <v>7066</v>
          </cell>
          <cell r="B605" t="str">
            <v>CUSTOS HORÁRIOS DE MÁQUINAS E EQUIPAMENTOS</v>
          </cell>
          <cell r="C605" t="str">
            <v>CHOR</v>
          </cell>
          <cell r="D605" t="str">
            <v>COMPOSIÇÕES AUXILIARES</v>
          </cell>
          <cell r="E605" t="str">
            <v>0329</v>
          </cell>
          <cell r="F605" t="str">
            <v/>
          </cell>
          <cell r="G605" t="str">
            <v/>
          </cell>
          <cell r="H605" t="str">
            <v>TRATOR DE PNEUS, POTÊNCIA 122 CV, TRAÇÃO 4X4, PESO COM LASTRO DE 4.510 KG - MATERIAIS NA OPERAÇÃO. AF_06/2014</v>
          </cell>
          <cell r="I605" t="str">
            <v>H</v>
          </cell>
          <cell r="J605" t="str">
            <v>COLETADO</v>
          </cell>
          <cell r="K605" t="str">
            <v>122,38</v>
          </cell>
          <cell r="L605" t="str">
            <v>CAIXA REFERENCIAL</v>
          </cell>
        </row>
        <row r="606">
          <cell r="A606">
            <v>53786</v>
          </cell>
          <cell r="B606" t="str">
            <v>CUSTOS HORÁRIOS DE MÁQUINAS E EQUIPAMENTOS</v>
          </cell>
          <cell r="C606" t="str">
            <v>CHOR</v>
          </cell>
          <cell r="D606" t="str">
            <v>COMPOSIÇÕES AUXILIARES</v>
          </cell>
          <cell r="E606" t="str">
            <v>0329</v>
          </cell>
          <cell r="F606" t="str">
            <v/>
          </cell>
          <cell r="G606" t="str">
            <v/>
          </cell>
          <cell r="H606" t="str">
            <v>RETROESCAVADEIRA SOBRE RODAS COM CARREGADEIRA, TRAÇÃO 4X4, POTÊNCIA LÍQ. 88 HP, CAÇAMBA CARREG. CAP. MÍN. 1 M3, CAÇAMBA RETRO CAP. 0,26 M3, PESO OPERACIONAL MÍN. 6.674 KG, PROFUNDIDADE ESCAVAÇÃO MÁX. 4,37 M - MATERIAIS NA OPERAÇÃO. AF_06/2014</v>
          </cell>
          <cell r="I606" t="str">
            <v>H</v>
          </cell>
          <cell r="J606" t="str">
            <v>COLETADO</v>
          </cell>
          <cell r="K606" t="str">
            <v>37,99</v>
          </cell>
          <cell r="L606" t="str">
            <v>CAIXA REFERENCIAL</v>
          </cell>
        </row>
        <row r="607">
          <cell r="A607">
            <v>53788</v>
          </cell>
          <cell r="B607" t="str">
            <v>CUSTOS HORÁRIOS DE MÁQUINAS E EQUIPAMENTOS</v>
          </cell>
          <cell r="C607" t="str">
            <v>CHOR</v>
          </cell>
          <cell r="D607" t="str">
            <v>COMPOSIÇÕES AUXILIARES</v>
          </cell>
          <cell r="E607" t="str">
            <v>0329</v>
          </cell>
          <cell r="F607" t="str">
            <v/>
          </cell>
          <cell r="G607" t="str">
            <v/>
          </cell>
          <cell r="H607" t="str">
            <v>ROLO COMPACTADOR VIBRATÓRIO DE UM CILINDRO AÇO LISO, POTÊNCIA 80 HP, PESO OPERACIONAL MÁXIMO 8,1 T, IMPACTO DINÂMICO 16,15 / 9,5 T, LARGURA DE TRABALHO 1,68 M - MATERIAIS NA OPERAÇÃO. AF_06/2014</v>
          </cell>
          <cell r="I607" t="str">
            <v>H</v>
          </cell>
          <cell r="J607" t="str">
            <v>COLETADO</v>
          </cell>
          <cell r="K607" t="str">
            <v>40,68</v>
          </cell>
          <cell r="L607" t="str">
            <v>CAIXA REFERENCIAL</v>
          </cell>
        </row>
        <row r="608">
          <cell r="A608">
            <v>53792</v>
          </cell>
          <cell r="B608" t="str">
            <v>CUSTOS HORÁRIOS DE MÁQUINAS E EQUIPAMENTOS</v>
          </cell>
          <cell r="C608" t="str">
            <v>CHOR</v>
          </cell>
          <cell r="D608" t="str">
            <v>COMPOSIÇÕES AUXILIARES</v>
          </cell>
          <cell r="E608" t="str">
            <v>0329</v>
          </cell>
          <cell r="F608" t="str">
            <v/>
          </cell>
          <cell r="G608" t="str">
            <v/>
          </cell>
          <cell r="H608" t="str">
            <v>CAMINHÃO BASCULANTE 6 M3, PESO BRUTO TOTAL 16.000 KG, CARGA ÚTIL MÁXIMA 13.071 KG, DISTÂNCIA ENTRE EIXOS 4,80 M, POTÊNCIA 230 CV INCLUSIVE CAÇAMBA METÁLICA - MATERIAIS NA OPERAÇÃO. AF_06/2014</v>
          </cell>
          <cell r="I608" t="str">
            <v>H</v>
          </cell>
          <cell r="J608" t="str">
            <v>COLETADO</v>
          </cell>
          <cell r="K608" t="str">
            <v>72,12</v>
          </cell>
          <cell r="L608" t="str">
            <v>CAIXA REFERENCIAL</v>
          </cell>
        </row>
        <row r="609">
          <cell r="A609">
            <v>53794</v>
          </cell>
          <cell r="B609" t="str">
            <v>CUSTOS HORÁRIOS DE MÁQUINAS E EQUIPAMENTOS</v>
          </cell>
          <cell r="C609" t="str">
            <v>CHOR</v>
          </cell>
          <cell r="D609" t="str">
            <v>COMPOSIÇÕES AUXILIARES</v>
          </cell>
          <cell r="E609" t="str">
            <v>0329</v>
          </cell>
          <cell r="F609" t="str">
            <v/>
          </cell>
          <cell r="G609" t="str">
            <v/>
          </cell>
          <cell r="H609" t="str">
            <v>USINA DE CONCRETO FIXA, CAPACIDADE NOMINAL DE 90 A 120 M3/H, SEM SILO - MANUTENÇÃO. AF_07/2016</v>
          </cell>
          <cell r="I609" t="str">
            <v>H</v>
          </cell>
          <cell r="J609" t="str">
            <v>ATRIBUÍDO SÃO PAULO</v>
          </cell>
          <cell r="K609" t="str">
            <v>35,00</v>
          </cell>
          <cell r="L609" t="str">
            <v>CAIXA REFERENCIAL</v>
          </cell>
        </row>
        <row r="610">
          <cell r="A610">
            <v>53797</v>
          </cell>
          <cell r="B610" t="str">
            <v>CUSTOS HORÁRIOS DE MÁQUINAS E EQUIPAMENTOS</v>
          </cell>
          <cell r="C610" t="str">
            <v>CHOR</v>
          </cell>
          <cell r="D610" t="str">
            <v>COMPOSIÇÕES AUXILIARES</v>
          </cell>
          <cell r="E610" t="str">
            <v>0329</v>
          </cell>
          <cell r="F610" t="str">
            <v/>
          </cell>
          <cell r="G610" t="str">
            <v/>
          </cell>
          <cell r="H610" t="str">
            <v>CAMINHÃO TOCO, PBT 16.000 KG, CARGA ÚTIL MÁX. 10.685 KG, DIST. ENTRE EIXOS 4,8 M, POTÊNCIA 189 CV, INCLUSIVE CARROCERIA FIXA ABERTA DE MADEIRA P/ TRANSPORTE GERAL DE CARGA SECA, DIMEN. APROX. 2,5 X 7,00 X 0,50 M - MATERIAIS NA OPERAÇÃO. AF_06/2014</v>
          </cell>
          <cell r="I610" t="str">
            <v>H</v>
          </cell>
          <cell r="J610" t="str">
            <v>COLETADO</v>
          </cell>
          <cell r="K610" t="str">
            <v>82,94</v>
          </cell>
          <cell r="L610" t="str">
            <v>CAIXA REFERENCIAL</v>
          </cell>
        </row>
        <row r="611">
          <cell r="A611">
            <v>53804</v>
          </cell>
          <cell r="B611" t="str">
            <v>CUSTOS HORÁRIOS DE MÁQUINAS E EQUIPAMENTOS</v>
          </cell>
          <cell r="C611" t="str">
            <v>CHOR</v>
          </cell>
          <cell r="D611" t="str">
            <v>COMPOSIÇÕES AUXILIARES</v>
          </cell>
          <cell r="E611" t="str">
            <v>0329</v>
          </cell>
          <cell r="F611" t="str">
            <v/>
          </cell>
          <cell r="G611" t="str">
            <v/>
          </cell>
          <cell r="H611" t="str">
            <v>VASSOURA MECÂNICA REBOCÁVEL COM ESCOVA CILÍNDRICA, LARGURA ÚTIL DE VARRIMENTO DE 2,44 M - MANUTENÇÃO. AF_06/2014</v>
          </cell>
          <cell r="I611" t="str">
            <v>H</v>
          </cell>
          <cell r="J611" t="str">
            <v>ATRIBUÍDO SÃO PAULO</v>
          </cell>
          <cell r="K611" t="str">
            <v>3,21</v>
          </cell>
          <cell r="L611" t="str">
            <v>CAIXA REFERENCIAL</v>
          </cell>
        </row>
        <row r="612">
          <cell r="A612">
            <v>53806</v>
          </cell>
          <cell r="B612" t="str">
            <v>CUSTOS HORÁRIOS DE MÁQUINAS E EQUIPAMENTOS</v>
          </cell>
          <cell r="C612" t="str">
            <v>CHOR</v>
          </cell>
          <cell r="D612" t="str">
            <v>COMPOSIÇÕES AUXILIARES</v>
          </cell>
          <cell r="E612" t="str">
            <v>0329</v>
          </cell>
          <cell r="F612" t="str">
            <v/>
          </cell>
          <cell r="G612" t="str">
            <v/>
          </cell>
          <cell r="H612" t="str">
            <v>TRATOR DE ESTEIRAS, POTÊNCIA 170 HP, PESO OPERACIONAL 19 T, CAÇAMBA 5,2 M3 - MANUTENÇÃO. AF_06/2014</v>
          </cell>
          <cell r="I612" t="str">
            <v>H</v>
          </cell>
          <cell r="J612" t="str">
            <v>COEFICIENTE DE REPRESENTATIVIDADE</v>
          </cell>
          <cell r="K612" t="str">
            <v>50,28</v>
          </cell>
          <cell r="L612" t="str">
            <v>CAIXA REFERENCIAL</v>
          </cell>
        </row>
        <row r="613">
          <cell r="A613">
            <v>53810</v>
          </cell>
          <cell r="B613" t="str">
            <v>CUSTOS HORÁRIOS DE MÁQUINAS E EQUIPAMENTOS</v>
          </cell>
          <cell r="C613" t="str">
            <v>CHOR</v>
          </cell>
          <cell r="D613" t="str">
            <v>COMPOSIÇÕES AUXILIARES</v>
          </cell>
          <cell r="E613" t="str">
            <v>0329</v>
          </cell>
          <cell r="F613" t="str">
            <v/>
          </cell>
          <cell r="G613" t="str">
            <v/>
          </cell>
          <cell r="H613" t="str">
            <v>TRATOR DE ESTEIRAS, POTÊNCIA 150 HP, PESO OPERACIONAL 16,7 T, COM RODA MOTRIZ ELEVADA E LÂMINA 3,18 M3 - MANUTENÇÃO. AF_06/2014</v>
          </cell>
          <cell r="I613" t="str">
            <v>H</v>
          </cell>
          <cell r="J613" t="str">
            <v>COLETADO</v>
          </cell>
          <cell r="K613" t="str">
            <v>50,59</v>
          </cell>
          <cell r="L613" t="str">
            <v>CAIXA REFERENCIAL</v>
          </cell>
        </row>
        <row r="614">
          <cell r="A614">
            <v>53814</v>
          </cell>
          <cell r="B614" t="str">
            <v>CUSTOS HORÁRIOS DE MÁQUINAS E EQUIPAMENTOS</v>
          </cell>
          <cell r="C614" t="str">
            <v>CHOR</v>
          </cell>
          <cell r="D614" t="str">
            <v>COMPOSIÇÕES AUXILIARES</v>
          </cell>
          <cell r="E614" t="str">
            <v>0329</v>
          </cell>
          <cell r="F614" t="str">
            <v/>
          </cell>
          <cell r="G614" t="str">
            <v/>
          </cell>
          <cell r="H614" t="str">
            <v>TRATOR DE ESTEIRAS, POTÊNCIA 347 HP, PESO OPERACIONAL 38,5 T, COM LÂMINA 8,70 M3 - MANUTENÇÃO. AF_06/2014</v>
          </cell>
          <cell r="I614" t="str">
            <v>H</v>
          </cell>
          <cell r="J614" t="str">
            <v>COEFICIENTE DE REPRESENTATIVIDADE</v>
          </cell>
          <cell r="K614" t="str">
            <v>165,73</v>
          </cell>
          <cell r="L614" t="str">
            <v>CAIXA REFERENCIAL</v>
          </cell>
        </row>
        <row r="615">
          <cell r="A615">
            <v>53817</v>
          </cell>
          <cell r="B615" t="str">
            <v>CUSTOS HORÁRIOS DE MÁQUINAS E EQUIPAMENTOS</v>
          </cell>
          <cell r="C615" t="str">
            <v>CHOR</v>
          </cell>
          <cell r="D615" t="str">
            <v>COMPOSIÇÕES AUXILIARES</v>
          </cell>
          <cell r="E615" t="str">
            <v>0329</v>
          </cell>
          <cell r="F615" t="str">
            <v/>
          </cell>
          <cell r="G615" t="str">
            <v/>
          </cell>
          <cell r="H615" t="str">
            <v>TRATOR DE ESTEIRAS, POTÊNCIA 100 HP, PESO OPERACIONAL 9,4 T, COM LÂMINA 2,19 M3 - MATERIAIS NA OPERAÇÃO. AF_06/2014</v>
          </cell>
          <cell r="I615" t="str">
            <v>H</v>
          </cell>
          <cell r="J615" t="str">
            <v>COLETADO</v>
          </cell>
          <cell r="K615" t="str">
            <v>44,47</v>
          </cell>
          <cell r="L615" t="str">
            <v>CAIXA REFERENCIAL</v>
          </cell>
        </row>
        <row r="616">
          <cell r="A616">
            <v>53818</v>
          </cell>
          <cell r="B616" t="str">
            <v>CUSTOS HORÁRIOS DE MÁQUINAS E EQUIPAMENTOS</v>
          </cell>
          <cell r="C616" t="str">
            <v>CHOR</v>
          </cell>
          <cell r="D616" t="str">
            <v>COMPOSIÇÕES AUXILIARES</v>
          </cell>
          <cell r="E616" t="str">
            <v>0329</v>
          </cell>
          <cell r="F616" t="str">
            <v/>
          </cell>
          <cell r="G616" t="str">
            <v/>
          </cell>
          <cell r="H616" t="str">
            <v>ROLO COMPACTADOR VIBRATÓRIO REBOCÁVEL, CILINDRO DE AÇO LISO, POTÊNCIA DE TRAÇÃO DE 65 CV, PESO 4,7 T, IMPACTO DINÂMICO 18,3 T, LARGURA DE TRABALHO 1,67 M - DEPRECIAÇÃO. AF_02/2016</v>
          </cell>
          <cell r="I616" t="str">
            <v>H</v>
          </cell>
          <cell r="J616" t="str">
            <v>ATRIBUÍDO SÃO PAULO</v>
          </cell>
          <cell r="K616" t="str">
            <v>5,77</v>
          </cell>
          <cell r="L616" t="str">
            <v>CAIXA REFERENCIAL</v>
          </cell>
        </row>
        <row r="617">
          <cell r="A617">
            <v>53827</v>
          </cell>
          <cell r="B617" t="str">
            <v>CUSTOS HORÁRIOS DE MÁQUINAS E EQUIPAMENTOS</v>
          </cell>
          <cell r="C617" t="str">
            <v>CHOR</v>
          </cell>
          <cell r="D617" t="str">
            <v>COMPOSIÇÕES AUXILIARES</v>
          </cell>
          <cell r="E617" t="str">
            <v>0329</v>
          </cell>
          <cell r="F617" t="str">
            <v/>
          </cell>
          <cell r="G617" t="str">
            <v/>
          </cell>
          <cell r="H617" t="str">
            <v>CAMINHÃO TOCO, PESO BRUTO TOTAL 14.300 KG, CARGA ÚTIL MÁXIMA 9590 KG, DISTÂNCIA ENTRE EIXOS 4,76 M, POTÊNCIA 185 CV (NÃO INCLUI CARROCERIA) - MATERIAIS NA OPERAÇÃO. AF_06/2014</v>
          </cell>
          <cell r="I617" t="str">
            <v>H</v>
          </cell>
          <cell r="J617" t="str">
            <v>COLETADO</v>
          </cell>
          <cell r="K617" t="str">
            <v>81,19</v>
          </cell>
          <cell r="L617" t="str">
            <v>CAIXA REFERENCIAL</v>
          </cell>
        </row>
        <row r="618">
          <cell r="A618">
            <v>53829</v>
          </cell>
          <cell r="B618" t="str">
            <v>CUSTOS HORÁRIOS DE MÁQUINAS E EQUIPAMENTOS</v>
          </cell>
          <cell r="C618" t="str">
            <v>CHOR</v>
          </cell>
          <cell r="D618" t="str">
            <v>COMPOSIÇÕES AUXILIARES</v>
          </cell>
          <cell r="E618" t="str">
            <v>0329</v>
          </cell>
          <cell r="F618" t="str">
            <v/>
          </cell>
          <cell r="G618" t="str">
            <v/>
          </cell>
          <cell r="H618" t="str">
            <v>CAMINHÃO TOCO, PESO BRUTO TOTAL 16.000 KG, CARGA ÚTIL MÁXIMA DE 10.685 KG, DISTÂNCIA ENTRE EIXOS 4,80 M, POTÊNCIA 189 CV EXCLUSIVE CARROCERIA - MATERIAIS NA OPERAÇÃO. AF_06/2014</v>
          </cell>
          <cell r="I618" t="str">
            <v>H</v>
          </cell>
          <cell r="J618" t="str">
            <v>COLETADO</v>
          </cell>
          <cell r="K618" t="str">
            <v>82,94</v>
          </cell>
          <cell r="L618" t="str">
            <v>CAIXA REFERENCIAL</v>
          </cell>
        </row>
        <row r="619">
          <cell r="A619">
            <v>53831</v>
          </cell>
          <cell r="B619" t="str">
            <v>CUSTOS HORÁRIOS DE MÁQUINAS E EQUIPAMENTOS</v>
          </cell>
          <cell r="C619" t="str">
            <v>CHOR</v>
          </cell>
          <cell r="D619" t="str">
            <v>COMPOSIÇÕES AUXILIARES</v>
          </cell>
          <cell r="E619" t="str">
            <v>0329</v>
          </cell>
          <cell r="F619" t="str">
            <v/>
          </cell>
          <cell r="G619" t="str">
            <v/>
          </cell>
          <cell r="H619" t="str">
            <v>CAMINHÃO PIPA 10.000 L TRUCADO, PESO BRUTO TOTAL 23.000 KG, CARGA ÚTIL MÁXIMA 15.935 KG, DISTÂNCIA ENTRE EIXOS 4,8 M, POTÊNCIA 230 CV, INCLUSIVE TANQUE DE AÇO PARA TRANSPORTE DE ÁGUA - MATERIAIS NA OPERAÇÃO. AF_06/2014</v>
          </cell>
          <cell r="I619" t="str">
            <v>H</v>
          </cell>
          <cell r="J619" t="str">
            <v>COLETADO</v>
          </cell>
          <cell r="K619" t="str">
            <v>137,00</v>
          </cell>
          <cell r="L619" t="str">
            <v>CAIXA REFERENCIAL</v>
          </cell>
        </row>
        <row r="620">
          <cell r="A620">
            <v>53840</v>
          </cell>
          <cell r="B620" t="str">
            <v>CUSTOS HORÁRIOS DE MÁQUINAS E EQUIPAMENTOS</v>
          </cell>
          <cell r="C620" t="str">
            <v>CHOR</v>
          </cell>
          <cell r="D620" t="str">
            <v>COMPOSIÇÕES AUXILIARES</v>
          </cell>
          <cell r="E620" t="str">
            <v>0329</v>
          </cell>
          <cell r="F620" t="str">
            <v/>
          </cell>
          <cell r="G620" t="str">
            <v/>
          </cell>
          <cell r="H620" t="str">
            <v>GRADE DE DISCO REBOCÁVEL COM 20 DISCOS 24" X 6 MM COM PNEUS PARA TRANSPORTE - DEPRECIAÇÃO. AF_06/2014</v>
          </cell>
          <cell r="I620" t="str">
            <v>H</v>
          </cell>
          <cell r="J620" t="str">
            <v>ATRIBUÍDO SÃO PAULO</v>
          </cell>
          <cell r="K620" t="str">
            <v>1,74</v>
          </cell>
          <cell r="L620" t="str">
            <v>CAIXA REFERENCIAL</v>
          </cell>
        </row>
        <row r="621">
          <cell r="A621">
            <v>53841</v>
          </cell>
          <cell r="B621" t="str">
            <v>CUSTOS HORÁRIOS DE MÁQUINAS E EQUIPAMENTOS</v>
          </cell>
          <cell r="C621" t="str">
            <v>CHOR</v>
          </cell>
          <cell r="D621" t="str">
            <v>COMPOSIÇÕES AUXILIARES</v>
          </cell>
          <cell r="E621" t="str">
            <v>0329</v>
          </cell>
          <cell r="F621" t="str">
            <v/>
          </cell>
          <cell r="G621" t="str">
            <v/>
          </cell>
          <cell r="H621" t="str">
            <v>GRADE DE DISCO REBOCÁVEL COM 20 DISCOS 24" X 6 MM COM PNEUS PARA TRANSPORTE - MANUTENÇÃO. AF_06/2014</v>
          </cell>
          <cell r="I621" t="str">
            <v>H</v>
          </cell>
          <cell r="J621" t="str">
            <v>ATRIBUÍDO SÃO PAULO</v>
          </cell>
          <cell r="K621" t="str">
            <v>1,21</v>
          </cell>
          <cell r="L621" t="str">
            <v>CAIXA REFERENCIAL</v>
          </cell>
        </row>
        <row r="622">
          <cell r="A622">
            <v>53849</v>
          </cell>
          <cell r="B622" t="str">
            <v>CUSTOS HORÁRIOS DE MÁQUINAS E EQUIPAMENTOS</v>
          </cell>
          <cell r="C622" t="str">
            <v>CHOR</v>
          </cell>
          <cell r="D622" t="str">
            <v>COMPOSIÇÕES AUXILIARES</v>
          </cell>
          <cell r="E622" t="str">
            <v>0329</v>
          </cell>
          <cell r="F622" t="str">
            <v/>
          </cell>
          <cell r="G622" t="str">
            <v/>
          </cell>
          <cell r="H622" t="str">
            <v>MOTONIVELADORA POTÊNCIA BÁSICA LÍQUIDA (PRIMEIRA MARCHA) 125 HP, PESO BRUTO 13032 KG, LARGURA DA LÂMINA DE 3,7 M - MATERIAIS NA OPERAÇÃO. AF_06/2014</v>
          </cell>
          <cell r="I622" t="str">
            <v>H</v>
          </cell>
          <cell r="J622" t="str">
            <v>COLETADO</v>
          </cell>
          <cell r="K622" t="str">
            <v>59,59</v>
          </cell>
          <cell r="L622" t="str">
            <v>CAIXA REFERENCIAL</v>
          </cell>
        </row>
        <row r="623">
          <cell r="A623">
            <v>53857</v>
          </cell>
          <cell r="B623" t="str">
            <v>CUSTOS HORÁRIOS DE MÁQUINAS E EQUIPAMENTOS</v>
          </cell>
          <cell r="C623" t="str">
            <v>CHOR</v>
          </cell>
          <cell r="D623" t="str">
            <v>COMPOSIÇÕES AUXILIARES</v>
          </cell>
          <cell r="E623" t="str">
            <v>0329</v>
          </cell>
          <cell r="F623" t="str">
            <v/>
          </cell>
          <cell r="G623" t="str">
            <v/>
          </cell>
          <cell r="H623" t="str">
            <v>PÁ CARREGADEIRA SOBRE RODAS, POTÊNCIA LÍQUIDA 128 HP, CAPACIDADE DA CAÇAMBA 1,7 A 2,8 M3, PESO OPERACIONAL 11632 KG - MANUTENÇÃO. AF_06/2014</v>
          </cell>
          <cell r="I623" t="str">
            <v>H</v>
          </cell>
          <cell r="J623" t="str">
            <v>COLETADO</v>
          </cell>
          <cell r="K623" t="str">
            <v>25,20</v>
          </cell>
          <cell r="L623" t="str">
            <v>CAIXA REFERENCIAL</v>
          </cell>
        </row>
        <row r="624">
          <cell r="A624">
            <v>53858</v>
          </cell>
          <cell r="B624" t="str">
            <v>CUSTOS HORÁRIOS DE MÁQUINAS E EQUIPAMENTOS</v>
          </cell>
          <cell r="C624" t="str">
            <v>CHOR</v>
          </cell>
          <cell r="D624" t="str">
            <v>COMPOSIÇÕES AUXILIARES</v>
          </cell>
          <cell r="E624" t="str">
            <v>0329</v>
          </cell>
          <cell r="F624" t="str">
            <v/>
          </cell>
          <cell r="G624" t="str">
            <v/>
          </cell>
          <cell r="H624" t="str">
            <v>PÁ CARREGADEIRA SOBRE RODAS, POTÊNCIA LÍQUIDA 128 HP, CAPACIDADE DA CAÇAMBA 1,7 A 2,8 M3, PESO OPERACIONAL 11632 KG - MATERIAIS NA OPERAÇÃO. AF_06/2014</v>
          </cell>
          <cell r="I624" t="str">
            <v>H</v>
          </cell>
          <cell r="J624" t="str">
            <v>COLETADO</v>
          </cell>
          <cell r="K624" t="str">
            <v>56,95</v>
          </cell>
          <cell r="L624" t="str">
            <v>CAIXA REFERENCIAL</v>
          </cell>
        </row>
        <row r="625">
          <cell r="A625">
            <v>53861</v>
          </cell>
          <cell r="B625" t="str">
            <v>CUSTOS HORÁRIOS DE MÁQUINAS E EQUIPAMENTOS</v>
          </cell>
          <cell r="C625" t="str">
            <v>CHOR</v>
          </cell>
          <cell r="D625" t="str">
            <v>COMPOSIÇÕES AUXILIARES</v>
          </cell>
          <cell r="E625" t="str">
            <v>0329</v>
          </cell>
          <cell r="F625" t="str">
            <v/>
          </cell>
          <cell r="G625" t="str">
            <v/>
          </cell>
          <cell r="H625" t="str">
            <v>PÁ CARREGADEIRA SOBRE RODAS, POTÊNCIA 197 HP, CAPACIDADE DA CAÇAMBA 2,5 A 3,5 M3, PESO OPERACIONAL 18338 KG - MANUTENÇÃO. AF_06/2014</v>
          </cell>
          <cell r="I625" t="str">
            <v>H</v>
          </cell>
          <cell r="J625" t="str">
            <v>COEFICIENTE DE REPRESENTATIVIDADE</v>
          </cell>
          <cell r="K625" t="str">
            <v>34,94</v>
          </cell>
          <cell r="L625" t="str">
            <v>CAIXA REFERENCIAL</v>
          </cell>
        </row>
        <row r="626">
          <cell r="A626">
            <v>53863</v>
          </cell>
          <cell r="B626" t="str">
            <v>CUSTOS HORÁRIOS DE MÁQUINAS E EQUIPAMENTOS</v>
          </cell>
          <cell r="C626" t="str">
            <v>CHOR</v>
          </cell>
          <cell r="D626" t="str">
            <v>COMPOSIÇÕES AUXILIARES</v>
          </cell>
          <cell r="E626" t="str">
            <v>0329</v>
          </cell>
          <cell r="F626" t="str">
            <v/>
          </cell>
          <cell r="G626" t="str">
            <v/>
          </cell>
          <cell r="H626" t="str">
            <v>MARTELETE OU ROMPEDOR PNEUMÁTICO MANUAL, 28 KG, COM SILENCIADOR - MANUTENÇÃO. AF_07/2016</v>
          </cell>
          <cell r="I626" t="str">
            <v>H</v>
          </cell>
          <cell r="J626" t="str">
            <v>COEFICIENTE DE REPRESENTATIVIDADE</v>
          </cell>
          <cell r="K626" t="str">
            <v>2,06</v>
          </cell>
          <cell r="L626" t="str">
            <v>CAIXA REFERENCIAL</v>
          </cell>
        </row>
        <row r="627">
          <cell r="A627">
            <v>53865</v>
          </cell>
          <cell r="B627" t="str">
            <v>CUSTOS HORÁRIOS DE MÁQUINAS E EQUIPAMENTOS</v>
          </cell>
          <cell r="C627" t="str">
            <v>CHOR</v>
          </cell>
          <cell r="D627" t="str">
            <v>COMPOSIÇÕES AUXILIARES</v>
          </cell>
          <cell r="E627" t="str">
            <v>0329</v>
          </cell>
          <cell r="F627" t="str">
            <v/>
          </cell>
          <cell r="G627" t="str">
            <v/>
          </cell>
          <cell r="H627" t="str">
            <v>COMPRESSOR DE AR REBOCÁVEL, VAZÃO 189 PCM, PRESSÃO EFETIVA DE TRABALHO 102 PSI, MOTOR DIESEL, POTÊNCIA 63 CV - MATERIAIS NA OPERAÇÃO. AF_06/2015</v>
          </cell>
          <cell r="I627" t="str">
            <v>H</v>
          </cell>
          <cell r="J627" t="str">
            <v>COLETADO</v>
          </cell>
          <cell r="K627" t="str">
            <v>33,56</v>
          </cell>
          <cell r="L627" t="str">
            <v>CAIXA REFERENCIAL</v>
          </cell>
        </row>
        <row r="628">
          <cell r="A628">
            <v>53866</v>
          </cell>
          <cell r="B628" t="str">
            <v>CUSTOS HORÁRIOS DE MÁQUINAS E EQUIPAMENTOS</v>
          </cell>
          <cell r="C628" t="str">
            <v>CHOR</v>
          </cell>
          <cell r="D628" t="str">
            <v>COMPOSIÇÕES AUXILIARES</v>
          </cell>
          <cell r="E628" t="str">
            <v>0329</v>
          </cell>
          <cell r="F628" t="str">
            <v/>
          </cell>
          <cell r="G628" t="str">
            <v/>
          </cell>
          <cell r="H628" t="str">
            <v>BOMBA SUBMERSÍVEL ELÉTRICA TRIFÁSICA, POTÊNCIA 2,96 HP, Ø ROTOR 144 MM SEMI-ABERTO, BOCAL DE SAÍDA Ø 2, HM/Q = 2 MCA / 38,8 M3/H A 28 MCA / 5 M3/H - MATERIAIS NA OPERAÇÃO. AF_06/2014</v>
          </cell>
          <cell r="I628" t="str">
            <v>H</v>
          </cell>
          <cell r="J628" t="str">
            <v>COLETADO</v>
          </cell>
          <cell r="K628" t="str">
            <v>1,63</v>
          </cell>
          <cell r="L628" t="str">
            <v>CAIXA REFERENCIAL</v>
          </cell>
        </row>
        <row r="629">
          <cell r="A629">
            <v>53882</v>
          </cell>
          <cell r="B629" t="str">
            <v>CUSTOS HORÁRIOS DE MÁQUINAS E EQUIPAMENTOS</v>
          </cell>
          <cell r="C629" t="str">
            <v>CHOR</v>
          </cell>
          <cell r="D629" t="str">
            <v>COMPOSIÇÕES AUXILIARES</v>
          </cell>
          <cell r="E629" t="str">
            <v>0329</v>
          </cell>
          <cell r="F629" t="str">
            <v/>
          </cell>
          <cell r="G629" t="str">
            <v/>
          </cell>
          <cell r="H629" t="str">
            <v>CAMINHÃO PIPA 6.000 L, PESO BRUTO TOTAL 13.000 KG, DISTÂNCIA ENTRE EIXOS 4,80 M, POTÊNCIA 189 CV INCLUSIVE TANQUE DE AÇO PARA TRANSPORTE DE ÁGUA, CAPACIDADE 6 M3 - MANUTENÇÃO. AF_06/2014</v>
          </cell>
          <cell r="I629" t="str">
            <v>H</v>
          </cell>
          <cell r="J629" t="str">
            <v>ATRIBUÍDO SÃO PAULO</v>
          </cell>
          <cell r="K629" t="str">
            <v>22,30</v>
          </cell>
          <cell r="L629" t="str">
            <v>CAIXA REFERENCIAL</v>
          </cell>
        </row>
        <row r="630">
          <cell r="A630">
            <v>55263</v>
          </cell>
          <cell r="B630" t="str">
            <v>CUSTOS HORÁRIOS DE MÁQUINAS E EQUIPAMENTOS</v>
          </cell>
          <cell r="C630" t="str">
            <v>CHOR</v>
          </cell>
          <cell r="D630" t="str">
            <v>COMPOSIÇÕES AUXILIARES</v>
          </cell>
          <cell r="E630" t="str">
            <v>0329</v>
          </cell>
          <cell r="F630" t="str">
            <v/>
          </cell>
          <cell r="G630" t="str">
            <v/>
          </cell>
          <cell r="H630" t="str">
            <v>ROLO COMPACTADOR DE PNEUS ESTÁTICO, PRESSÃO VARIÁVEL, POTÊNCIA 111 HP, PESO SEM/COM LASTRO 9,5 / 26 T, LARGURA DE TRABALHO 1,90 M - MATERIAIS NA OPERAÇÃO. AF_07/2014</v>
          </cell>
          <cell r="I630" t="str">
            <v>H</v>
          </cell>
          <cell r="J630" t="str">
            <v>COLETADO</v>
          </cell>
          <cell r="K630" t="str">
            <v>45,88</v>
          </cell>
          <cell r="L630" t="str">
            <v>CAIXA REFERENCIAL</v>
          </cell>
        </row>
        <row r="631">
          <cell r="A631">
            <v>73303</v>
          </cell>
          <cell r="B631" t="str">
            <v>CUSTOS HORÁRIOS DE MÁQUINAS E EQUIPAMENTOS</v>
          </cell>
          <cell r="C631" t="str">
            <v>CHOR</v>
          </cell>
          <cell r="D631" t="str">
            <v>COMPOSIÇÕES AUXILIARES</v>
          </cell>
          <cell r="E631" t="str">
            <v>0329</v>
          </cell>
          <cell r="F631" t="str">
            <v/>
          </cell>
          <cell r="G631" t="str">
            <v/>
          </cell>
          <cell r="H631" t="str">
            <v>GRUPO GERADOR ESTACIONÁRIO, MOTOR DIESEL POTÊNCIA 170 KVA - DEPRECIAÇÃO. AF_02/2016</v>
          </cell>
          <cell r="I631" t="str">
            <v>H</v>
          </cell>
          <cell r="J631" t="str">
            <v>ATRIBUÍDO SÃO PAULO</v>
          </cell>
          <cell r="K631" t="str">
            <v>3,64</v>
          </cell>
          <cell r="L631" t="str">
            <v>CAIXA REFERENCIAL</v>
          </cell>
        </row>
        <row r="632">
          <cell r="A632">
            <v>73307</v>
          </cell>
          <cell r="B632" t="str">
            <v>CUSTOS HORÁRIOS DE MÁQUINAS E EQUIPAMENTOS</v>
          </cell>
          <cell r="C632" t="str">
            <v>CHOR</v>
          </cell>
          <cell r="D632" t="str">
            <v>COMPOSIÇÕES AUXILIARES</v>
          </cell>
          <cell r="E632" t="str">
            <v>0329</v>
          </cell>
          <cell r="F632" t="str">
            <v/>
          </cell>
          <cell r="G632" t="str">
            <v/>
          </cell>
          <cell r="H632" t="str">
            <v>GRUPO GERADOR ESTACIONÁRIO, MOTOR DIESEL POTÊNCIA 170 KVA - MANUTENÇÃO. AF_02/2016</v>
          </cell>
          <cell r="I632" t="str">
            <v>H</v>
          </cell>
          <cell r="J632" t="str">
            <v>ATRIBUÍDO SÃO PAULO</v>
          </cell>
          <cell r="K632" t="str">
            <v>3,25</v>
          </cell>
          <cell r="L632" t="str">
            <v>CAIXA REFERENCIAL</v>
          </cell>
        </row>
        <row r="633">
          <cell r="A633">
            <v>73309</v>
          </cell>
          <cell r="B633" t="str">
            <v>CUSTOS HORÁRIOS DE MÁQUINAS E EQUIPAMENTOS</v>
          </cell>
          <cell r="C633" t="str">
            <v>CHOR</v>
          </cell>
          <cell r="D633" t="str">
            <v>COMPOSIÇÕES AUXILIARES</v>
          </cell>
          <cell r="E633" t="str">
            <v>0329</v>
          </cell>
          <cell r="F633" t="str">
            <v/>
          </cell>
          <cell r="G633" t="str">
            <v/>
          </cell>
          <cell r="H633" t="str">
            <v>ROLO COMPACTADOR VIBRATÓRIO PÉ DE CARNEIRO PARA SOLOS, POTÊNCIA 80 HP, PESO OPERACIONAL SEM/COM LASTRO 7,4 / 8,8 T, LARGURA DE TRABALHO 1,68 M - DEPRECIAÇÃO. AF_02/2016</v>
          </cell>
          <cell r="I633" t="str">
            <v>H</v>
          </cell>
          <cell r="J633" t="str">
            <v>ATRIBUÍDO SÃO PAULO</v>
          </cell>
          <cell r="K633" t="str">
            <v>19,90</v>
          </cell>
          <cell r="L633" t="str">
            <v>CAIXA REFERENCIAL</v>
          </cell>
        </row>
        <row r="634">
          <cell r="A634">
            <v>73311</v>
          </cell>
          <cell r="B634" t="str">
            <v>CUSTOS HORÁRIOS DE MÁQUINAS E EQUIPAMENTOS</v>
          </cell>
          <cell r="C634" t="str">
            <v>CHOR</v>
          </cell>
          <cell r="D634" t="str">
            <v>COMPOSIÇÕES AUXILIARES</v>
          </cell>
          <cell r="E634" t="str">
            <v>0329</v>
          </cell>
          <cell r="F634" t="str">
            <v/>
          </cell>
          <cell r="G634" t="str">
            <v/>
          </cell>
          <cell r="H634" t="str">
            <v>GRUPO GERADOR ESTACIONÁRIO, MOTOR DIESEL POTÊNCIA 170 KVA - MATERIAIS NA OPERAÇÃO. AF_02/2016</v>
          </cell>
          <cell r="I634" t="str">
            <v>H</v>
          </cell>
          <cell r="J634" t="str">
            <v>COLETADO</v>
          </cell>
          <cell r="K634" t="str">
            <v>126,82</v>
          </cell>
          <cell r="L634" t="str">
            <v>CAIXA REFERENCIAL</v>
          </cell>
        </row>
        <row r="635">
          <cell r="A635">
            <v>73313</v>
          </cell>
          <cell r="B635" t="str">
            <v>CUSTOS HORÁRIOS DE MÁQUINAS E EQUIPAMENTOS</v>
          </cell>
          <cell r="C635" t="str">
            <v>CHOR</v>
          </cell>
          <cell r="D635" t="str">
            <v>COMPOSIÇÕES AUXILIARES</v>
          </cell>
          <cell r="E635" t="str">
            <v>0329</v>
          </cell>
          <cell r="F635" t="str">
            <v/>
          </cell>
          <cell r="G635" t="str">
            <v/>
          </cell>
          <cell r="H635" t="str">
            <v>ROLO COMPACTADOR VIBRATÓRIO PÉ DE CARNEIRO PARA SOLOS, POTÊNCIA 80 HP, PESO OPERACIONAL SEM/COM LASTRO 7,4 / 8,8 T, LARGURA DE TRABALHO 1,68 M - JUROS. AF_02/2016</v>
          </cell>
          <cell r="I635" t="str">
            <v>H</v>
          </cell>
          <cell r="J635" t="str">
            <v>ATRIBUÍDO SÃO PAULO</v>
          </cell>
          <cell r="K635" t="str">
            <v>2,76</v>
          </cell>
          <cell r="L635" t="str">
            <v>CAIXA REFERENCIAL</v>
          </cell>
        </row>
        <row r="636">
          <cell r="A636">
            <v>73315</v>
          </cell>
          <cell r="B636" t="str">
            <v>CUSTOS HORÁRIOS DE MÁQUINAS E EQUIPAMENTOS</v>
          </cell>
          <cell r="C636" t="str">
            <v>CHOR</v>
          </cell>
          <cell r="D636" t="str">
            <v>COMPOSIÇÕES AUXILIARES</v>
          </cell>
          <cell r="E636" t="str">
            <v>0329</v>
          </cell>
          <cell r="F636" t="str">
            <v/>
          </cell>
          <cell r="G636" t="str">
            <v/>
          </cell>
          <cell r="H636" t="str">
            <v>ROLO COMPACTADOR VIBRATÓRIO PÉ DE CARNEIRO PARA SOLOS, POTÊNCIA 80 HP, PESO OPERACIONAL SEM/COM LASTRO 7,4 / 8,8 T, LARGURA DE TRABALHO 1,68 M - MATERIAIS NA OPERAÇÃO. AF_02/2016</v>
          </cell>
          <cell r="I636" t="str">
            <v>H</v>
          </cell>
          <cell r="J636" t="str">
            <v>COLETADO</v>
          </cell>
          <cell r="K636" t="str">
            <v>40,68</v>
          </cell>
          <cell r="L636" t="str">
            <v>CAIXA REFERENCIAL</v>
          </cell>
        </row>
        <row r="637">
          <cell r="A637">
            <v>73335</v>
          </cell>
          <cell r="B637" t="str">
            <v>CUSTOS HORÁRIOS DE MÁQUINAS E EQUIPAMENTOS</v>
          </cell>
          <cell r="C637" t="str">
            <v>CHOR</v>
          </cell>
          <cell r="D637" t="str">
            <v>COMPOSIÇÕES AUXILIARES</v>
          </cell>
          <cell r="E637" t="str">
            <v>0329</v>
          </cell>
          <cell r="F637" t="str">
            <v/>
          </cell>
          <cell r="G637" t="str">
            <v/>
          </cell>
          <cell r="H637" t="str">
            <v>CAMINHÃO TOCO, PBT 14.300 KG, CARGA ÚTIL MÁX. 9.710 KG, DIST. ENTRE EIXOS 3,56 M, POTÊNCIA 185 CV, INCLUSIVE CARROCERIA FIXA ABERTA DE MADEIRA P/ TRANSPORTE GERAL DE CARGA SECA, DIMEN. APROX. 2,50 X 6,50 X 0,50 M - MANUTENÇÃO. AF_06/2014</v>
          </cell>
          <cell r="I637" t="str">
            <v>H</v>
          </cell>
          <cell r="J637" t="str">
            <v>ATRIBUÍDO SÃO PAULO</v>
          </cell>
          <cell r="K637" t="str">
            <v>21,53</v>
          </cell>
          <cell r="L637" t="str">
            <v>CAIXA REFERENCIAL</v>
          </cell>
        </row>
        <row r="638">
          <cell r="A638">
            <v>73340</v>
          </cell>
          <cell r="B638" t="str">
            <v>CUSTOS HORÁRIOS DE MÁQUINAS E EQUIPAMENTOS</v>
          </cell>
          <cell r="C638" t="str">
            <v>CHOR</v>
          </cell>
          <cell r="D638" t="str">
            <v>COMPOSIÇÕES AUXILIARES</v>
          </cell>
          <cell r="E638" t="str">
            <v>0329</v>
          </cell>
          <cell r="F638" t="str">
            <v/>
          </cell>
          <cell r="G638" t="str">
            <v/>
          </cell>
          <cell r="H638" t="str">
            <v>CAMINHÃO TOCO, PBT 14.300 KG, CARGA ÚTIL MÁX. 9.710 KG, DIST. ENTRE EIXOS 3,56 M, POTÊNCIA 185 CV, INCLUSIVE CARROCERIA FIXA ABERTA DE MADEIRA P/ TRANSPORTE GERAL DE CARGA SECA, DIMEN. APROX. 2,50 X 6,50 X 0,50 M - MATERIAIS NA OPERAÇÃO. AF_06/2014</v>
          </cell>
          <cell r="I638" t="str">
            <v>H</v>
          </cell>
          <cell r="J638" t="str">
            <v>COLETADO</v>
          </cell>
          <cell r="K638" t="str">
            <v>58,02</v>
          </cell>
          <cell r="L638" t="str">
            <v>CAIXA REFERENCIAL</v>
          </cell>
        </row>
        <row r="639">
          <cell r="A639">
            <v>83361</v>
          </cell>
          <cell r="B639" t="str">
            <v>CUSTOS HORÁRIOS DE MÁQUINAS E EQUIPAMENTOS</v>
          </cell>
          <cell r="C639" t="str">
            <v>CHOR</v>
          </cell>
          <cell r="D639" t="str">
            <v>COMPOSIÇÕES AUXILIARES</v>
          </cell>
          <cell r="E639" t="str">
            <v>0329</v>
          </cell>
          <cell r="F639" t="str">
            <v/>
          </cell>
          <cell r="G639" t="str">
            <v/>
          </cell>
          <cell r="H639" t="str">
            <v>ESPARGIDOR DE ASFALTO PRESSURIZADO, TANQUE 6 M3 COM ISOLAÇÃO TÉRMICA, AQUECIDO COM 2 MAÇARICOS, COM BARRA ESPARGIDORA 3,60 M, MONTADO SOBRE CAMINHÃO  TOCO, PBT 14.300 KG, POTÊNCIA 185 CV - MANUTENÇÃO. AF_08/2015</v>
          </cell>
          <cell r="I639" t="str">
            <v>H</v>
          </cell>
          <cell r="J639" t="str">
            <v>ATRIBUÍDO SÃO PAULO</v>
          </cell>
          <cell r="K639" t="str">
            <v>12,60</v>
          </cell>
          <cell r="L639" t="str">
            <v>CAIXA REFERENCIAL</v>
          </cell>
        </row>
        <row r="640">
          <cell r="A640">
            <v>83761</v>
          </cell>
          <cell r="B640" t="str">
            <v>CUSTOS HORÁRIOS DE MÁQUINAS E EQUIPAMENTOS</v>
          </cell>
          <cell r="C640" t="str">
            <v>CHOR</v>
          </cell>
          <cell r="D640" t="str">
            <v>COMPOSIÇÕES AUXILIARES</v>
          </cell>
          <cell r="E640" t="str">
            <v>0329</v>
          </cell>
          <cell r="F640" t="str">
            <v/>
          </cell>
          <cell r="G640" t="str">
            <v/>
          </cell>
          <cell r="H640" t="str">
            <v>GRUPO DE SOLDAGEM COM GERADOR A DIESEL 60 CV PARA SOLDA ELÉTRICA, SOBRE 04 RODAS, COM MOTOR 4 CILINDROS 600 A - DEPRECIAÇÃO. AF_02/2016</v>
          </cell>
          <cell r="I640" t="str">
            <v>H</v>
          </cell>
          <cell r="J640" t="str">
            <v>ATRIBUÍDO SÃO PAULO</v>
          </cell>
          <cell r="K640" t="str">
            <v>7,77</v>
          </cell>
          <cell r="L640" t="str">
            <v>CAIXA REFERENCIAL</v>
          </cell>
        </row>
        <row r="641">
          <cell r="A641">
            <v>83762</v>
          </cell>
          <cell r="B641" t="str">
            <v>CUSTOS HORÁRIOS DE MÁQUINAS E EQUIPAMENTOS</v>
          </cell>
          <cell r="C641" t="str">
            <v>CHOR</v>
          </cell>
          <cell r="D641" t="str">
            <v>COMPOSIÇÕES AUXILIARES</v>
          </cell>
          <cell r="E641" t="str">
            <v>0329</v>
          </cell>
          <cell r="F641" t="str">
            <v/>
          </cell>
          <cell r="G641" t="str">
            <v/>
          </cell>
          <cell r="H641" t="str">
            <v>GRUPO DE SOLDAGEM COM GERADOR A DIESEL 60 CV PARA SOLDA ELÉTRICA, SOBRE 04 RODAS, COM MOTOR 4 CILINDROS 600 A - MANUTENÇÃO. AF_02/2016</v>
          </cell>
          <cell r="I641" t="str">
            <v>H</v>
          </cell>
          <cell r="J641" t="str">
            <v>ATRIBUÍDO SÃO PAULO</v>
          </cell>
          <cell r="K641" t="str">
            <v>9,71</v>
          </cell>
          <cell r="L641" t="str">
            <v>CAIXA REFERENCIAL</v>
          </cell>
        </row>
        <row r="642">
          <cell r="A642">
            <v>83763</v>
          </cell>
          <cell r="B642" t="str">
            <v>CUSTOS HORÁRIOS DE MÁQUINAS E EQUIPAMENTOS</v>
          </cell>
          <cell r="C642" t="str">
            <v>CHOR</v>
          </cell>
          <cell r="D642" t="str">
            <v>COMPOSIÇÕES AUXILIARES</v>
          </cell>
          <cell r="E642" t="str">
            <v>0329</v>
          </cell>
          <cell r="F642" t="str">
            <v/>
          </cell>
          <cell r="G642" t="str">
            <v/>
          </cell>
          <cell r="H642" t="str">
            <v>GRUPO DE SOLDAGEM COM GERADOR A DIESEL 60 CV PARA SOLDA ELÉTRICA, SOBRE 04 RODAS, COM MOTOR 4 CILINDROS 600 A - MATERIAIS NA OPERAÇÃO. AF_02/2016</v>
          </cell>
          <cell r="I642" t="str">
            <v>H</v>
          </cell>
          <cell r="J642" t="str">
            <v>COLETADO</v>
          </cell>
          <cell r="K642" t="str">
            <v>35,74</v>
          </cell>
          <cell r="L642" t="str">
            <v>CAIXA REFERENCIAL</v>
          </cell>
        </row>
        <row r="643">
          <cell r="A643">
            <v>83764</v>
          </cell>
          <cell r="B643" t="str">
            <v>CUSTOS HORÁRIOS DE MÁQUINAS E EQUIPAMENTOS</v>
          </cell>
          <cell r="C643" t="str">
            <v>CHOR</v>
          </cell>
          <cell r="D643" t="str">
            <v>COMPOSIÇÕES AUXILIARES</v>
          </cell>
          <cell r="E643" t="str">
            <v>0329</v>
          </cell>
          <cell r="F643" t="str">
            <v/>
          </cell>
          <cell r="G643" t="str">
            <v/>
          </cell>
          <cell r="H643" t="str">
            <v>GRUPO DE SOLDAGEM COM GERADOR A DIESEL 60 CV PARA SOLDA ELÉTRICA, SOBRE 04 RODAS, COM MOTOR 4 CILINDROS 600 A - JUROS. AF_02/2016</v>
          </cell>
          <cell r="I643" t="str">
            <v>H</v>
          </cell>
          <cell r="J643" t="str">
            <v>ATRIBUÍDO SÃO PAULO</v>
          </cell>
          <cell r="K643" t="str">
            <v>0,87</v>
          </cell>
          <cell r="L643" t="str">
            <v>CAIXA REFERENCIAL</v>
          </cell>
        </row>
        <row r="644">
          <cell r="A644">
            <v>87026</v>
          </cell>
          <cell r="B644" t="str">
            <v>CUSTOS HORÁRIOS DE MÁQUINAS E EQUIPAMENTOS</v>
          </cell>
          <cell r="C644" t="str">
            <v>CHOR</v>
          </cell>
          <cell r="D644" t="str">
            <v>COMPOSIÇÕES AUXILIARES</v>
          </cell>
          <cell r="E644" t="str">
            <v>0329</v>
          </cell>
          <cell r="F644" t="str">
            <v/>
          </cell>
          <cell r="G644" t="str">
            <v/>
          </cell>
          <cell r="H644" t="str">
            <v>GRADE DE DISCO REBOCÁVEL COM 20 DISCOS 24" X 6 MM COM PNEUS PARA TRANSPORTE - JUROS. AF_06/2014</v>
          </cell>
          <cell r="I644" t="str">
            <v>H</v>
          </cell>
          <cell r="J644" t="str">
            <v>ATRIBUÍDO SÃO PAULO</v>
          </cell>
          <cell r="K644" t="str">
            <v>0,24</v>
          </cell>
          <cell r="L644" t="str">
            <v>CAIXA REFERENCIAL</v>
          </cell>
        </row>
        <row r="645">
          <cell r="A645">
            <v>87441</v>
          </cell>
          <cell r="B645" t="str">
            <v>CUSTOS HORÁRIOS DE MÁQUINAS E EQUIPAMENTOS</v>
          </cell>
          <cell r="C645" t="str">
            <v>CHOR</v>
          </cell>
          <cell r="D645" t="str">
            <v>COMPOSIÇÕES AUXILIARES</v>
          </cell>
          <cell r="E645" t="str">
            <v>0329</v>
          </cell>
          <cell r="F645" t="str">
            <v/>
          </cell>
          <cell r="G645" t="str">
            <v/>
          </cell>
          <cell r="H645" t="str">
            <v>BETONEIRA CAPACIDADE NOMINAL 400 L, CAPACIDADE DE MISTURA 310 L, MOTOR A DIESEL POTÊNCIA 5,0 HP, SEM CARREGADOR - DEPRECIAÇÃO. AF_06/2014</v>
          </cell>
          <cell r="I645" t="str">
            <v>H</v>
          </cell>
          <cell r="J645" t="str">
            <v>COEFICIENTE DE REPRESENTATIVIDADE</v>
          </cell>
          <cell r="K645" t="str">
            <v>0,34</v>
          </cell>
          <cell r="L645" t="str">
            <v>CAIXA REFERENCIAL</v>
          </cell>
        </row>
        <row r="646">
          <cell r="A646">
            <v>87442</v>
          </cell>
          <cell r="B646" t="str">
            <v>CUSTOS HORÁRIOS DE MÁQUINAS E EQUIPAMENTOS</v>
          </cell>
          <cell r="C646" t="str">
            <v>CHOR</v>
          </cell>
          <cell r="D646" t="str">
            <v>COMPOSIÇÕES AUXILIARES</v>
          </cell>
          <cell r="E646" t="str">
            <v>0329</v>
          </cell>
          <cell r="F646" t="str">
            <v/>
          </cell>
          <cell r="G646" t="str">
            <v/>
          </cell>
          <cell r="H646" t="str">
            <v>BETONEIRA CAPACIDADE NOMINAL 400 L, CAPACIDADE DE MISTURA 310 L, MOTOR A DIESEL POTÊNCIA 5,0 HP, SEM CARREGADOR - JUROS. AF_06/2014</v>
          </cell>
          <cell r="I646" t="str">
            <v>H</v>
          </cell>
          <cell r="J646" t="str">
            <v>COEFICIENTE DE REPRESENTATIVIDADE</v>
          </cell>
          <cell r="K646" t="str">
            <v>0,04</v>
          </cell>
          <cell r="L646" t="str">
            <v>CAIXA REFERENCIAL</v>
          </cell>
        </row>
        <row r="647">
          <cell r="A647">
            <v>87443</v>
          </cell>
          <cell r="B647" t="str">
            <v>CUSTOS HORÁRIOS DE MÁQUINAS E EQUIPAMENTOS</v>
          </cell>
          <cell r="C647" t="str">
            <v>CHOR</v>
          </cell>
          <cell r="D647" t="str">
            <v>COMPOSIÇÕES AUXILIARES</v>
          </cell>
          <cell r="E647" t="str">
            <v>0329</v>
          </cell>
          <cell r="F647" t="str">
            <v/>
          </cell>
          <cell r="G647" t="str">
            <v/>
          </cell>
          <cell r="H647" t="str">
            <v>BETONEIRA CAPACIDADE NOMINAL 400 L, CAPACIDADE DE MISTURA 310 L, MOTOR A DIESEL POTÊNCIA 5,0 HP, SEM CARREGADOR - MANUTENÇÃO. AF_06/2014</v>
          </cell>
          <cell r="I647" t="str">
            <v>H</v>
          </cell>
          <cell r="J647" t="str">
            <v>COEFICIENTE DE REPRESENTATIVIDADE</v>
          </cell>
          <cell r="K647" t="str">
            <v>0,32</v>
          </cell>
          <cell r="L647" t="str">
            <v>CAIXA REFERENCIAL</v>
          </cell>
        </row>
        <row r="648">
          <cell r="A648">
            <v>87444</v>
          </cell>
          <cell r="B648" t="str">
            <v>CUSTOS HORÁRIOS DE MÁQUINAS E EQUIPAMENTOS</v>
          </cell>
          <cell r="C648" t="str">
            <v>CHOR</v>
          </cell>
          <cell r="D648" t="str">
            <v>COMPOSIÇÕES AUXILIARES</v>
          </cell>
          <cell r="E648" t="str">
            <v>0329</v>
          </cell>
          <cell r="F648" t="str">
            <v/>
          </cell>
          <cell r="G648" t="str">
            <v/>
          </cell>
          <cell r="H648" t="str">
            <v>BETONEIRA CAPACIDADE NOMINAL 400 L, CAPACIDADE DE MISTURA 310 L, MOTOR A DIESEL POTÊNCIA 5,0 HP, SEM CARREGADOR - MATERIAIS NA OPERAÇÃO. AF_06/2014</v>
          </cell>
          <cell r="I648" t="str">
            <v>H</v>
          </cell>
          <cell r="J648" t="str">
            <v>COLETADO</v>
          </cell>
          <cell r="K648" t="str">
            <v>3,02</v>
          </cell>
          <cell r="L648" t="str">
            <v>CAIXA REFERENCIAL</v>
          </cell>
        </row>
        <row r="649">
          <cell r="A649">
            <v>88387</v>
          </cell>
          <cell r="B649" t="str">
            <v>CUSTOS HORÁRIOS DE MÁQUINAS E EQUIPAMENTOS</v>
          </cell>
          <cell r="C649" t="str">
            <v>CHOR</v>
          </cell>
          <cell r="D649" t="str">
            <v>COMPOSIÇÕES AUXILIARES</v>
          </cell>
          <cell r="E649" t="str">
            <v>0329</v>
          </cell>
          <cell r="F649" t="str">
            <v/>
          </cell>
          <cell r="G649" t="str">
            <v/>
          </cell>
          <cell r="H649" t="str">
            <v>MISTURADOR DE ARGAMASSA, EIXO HORIZONTAL, CAPACIDADE DE MISTURA 300 KG, MOTOR ELÉTRICO POTÊNCIA 5 CV - DEPRECIAÇÃO. AF_06/2014</v>
          </cell>
          <cell r="I649" t="str">
            <v>H</v>
          </cell>
          <cell r="J649" t="str">
            <v>COEFICIENTE DE REPRESENTATIVIDADE</v>
          </cell>
          <cell r="K649" t="str">
            <v>0,67</v>
          </cell>
          <cell r="L649" t="str">
            <v>CAIXA REFERENCIAL</v>
          </cell>
        </row>
        <row r="650">
          <cell r="A650">
            <v>88389</v>
          </cell>
          <cell r="B650" t="str">
            <v>CUSTOS HORÁRIOS DE MÁQUINAS E EQUIPAMENTOS</v>
          </cell>
          <cell r="C650" t="str">
            <v>CHOR</v>
          </cell>
          <cell r="D650" t="str">
            <v>COMPOSIÇÕES AUXILIARES</v>
          </cell>
          <cell r="E650" t="str">
            <v>0329</v>
          </cell>
          <cell r="F650" t="str">
            <v/>
          </cell>
          <cell r="G650" t="str">
            <v/>
          </cell>
          <cell r="H650" t="str">
            <v>MISTURADOR DE ARGAMASSA, EIXO HORIZONTAL, CAPACIDADE DE MISTURA 300 KG, MOTOR ELÉTRICO POTÊNCIA 5 CV - JUROS. AF_06/2014</v>
          </cell>
          <cell r="I650" t="str">
            <v>H</v>
          </cell>
          <cell r="J650" t="str">
            <v>COEFICIENTE DE REPRESENTATIVIDADE</v>
          </cell>
          <cell r="K650" t="str">
            <v>0,07</v>
          </cell>
          <cell r="L650" t="str">
            <v>CAIXA REFERENCIAL</v>
          </cell>
        </row>
        <row r="651">
          <cell r="A651">
            <v>88390</v>
          </cell>
          <cell r="B651" t="str">
            <v>CUSTOS HORÁRIOS DE MÁQUINAS E EQUIPAMENTOS</v>
          </cell>
          <cell r="C651" t="str">
            <v>CHOR</v>
          </cell>
          <cell r="D651" t="str">
            <v>COMPOSIÇÕES AUXILIARES</v>
          </cell>
          <cell r="E651" t="str">
            <v>0329</v>
          </cell>
          <cell r="F651" t="str">
            <v/>
          </cell>
          <cell r="G651" t="str">
            <v/>
          </cell>
          <cell r="H651" t="str">
            <v>MISTURADOR DE ARGAMASSA, EIXO HORIZONTAL, CAPACIDADE DE MISTURA 300 KG, MOTOR ELÉTRICO POTÊNCIA 5 CV - MANUTENÇÃO. AF_06/2014</v>
          </cell>
          <cell r="I651" t="str">
            <v>H</v>
          </cell>
          <cell r="J651" t="str">
            <v>COEFICIENTE DE REPRESENTATIVIDADE</v>
          </cell>
          <cell r="K651" t="str">
            <v>0,83</v>
          </cell>
          <cell r="L651" t="str">
            <v>CAIXA REFERENCIAL</v>
          </cell>
        </row>
        <row r="652">
          <cell r="A652">
            <v>88391</v>
          </cell>
          <cell r="B652" t="str">
            <v>CUSTOS HORÁRIOS DE MÁQUINAS E EQUIPAMENTOS</v>
          </cell>
          <cell r="C652" t="str">
            <v>CHOR</v>
          </cell>
          <cell r="D652" t="str">
            <v>COMPOSIÇÕES AUXILIARES</v>
          </cell>
          <cell r="E652" t="str">
            <v>0329</v>
          </cell>
          <cell r="F652" t="str">
            <v/>
          </cell>
          <cell r="G652" t="str">
            <v/>
          </cell>
          <cell r="H652" t="str">
            <v>MISTURADOR DE ARGAMASSA, EIXO HORIZONTAL, CAPACIDADE DE MISTURA 300 KG, MOTOR ELÉTRICO POTÊNCIA 5 CV - MATERIAIS NA OPERAÇÃO. AF_06/2014</v>
          </cell>
          <cell r="I652" t="str">
            <v>H</v>
          </cell>
          <cell r="J652" t="str">
            <v>COEFICIENTE DE REPRESENTATIVIDADE</v>
          </cell>
          <cell r="K652" t="str">
            <v>2,66</v>
          </cell>
          <cell r="L652" t="str">
            <v>CAIXA REFERENCIAL</v>
          </cell>
        </row>
        <row r="653">
          <cell r="A653">
            <v>88394</v>
          </cell>
          <cell r="B653" t="str">
            <v>CUSTOS HORÁRIOS DE MÁQUINAS E EQUIPAMENTOS</v>
          </cell>
          <cell r="C653" t="str">
            <v>CHOR</v>
          </cell>
          <cell r="D653" t="str">
            <v>COMPOSIÇÕES AUXILIARES</v>
          </cell>
          <cell r="E653" t="str">
            <v>0329</v>
          </cell>
          <cell r="F653" t="str">
            <v/>
          </cell>
          <cell r="G653" t="str">
            <v/>
          </cell>
          <cell r="H653" t="str">
            <v>MISTURADOR DE ARGAMASSA, EIXO HORIZONTAL, CAPACIDADE DE MISTURA 600 KG, MOTOR ELÉTRICO POTÊNCIA 7,5 CV - DEPRECIAÇÃO. AF_06/2014</v>
          </cell>
          <cell r="I653" t="str">
            <v>H</v>
          </cell>
          <cell r="J653" t="str">
            <v>COEFICIENTE DE REPRESENTATIVIDADE</v>
          </cell>
          <cell r="K653" t="str">
            <v>0,79</v>
          </cell>
          <cell r="L653" t="str">
            <v>CAIXA REFERENCIAL</v>
          </cell>
        </row>
        <row r="654">
          <cell r="A654">
            <v>88395</v>
          </cell>
          <cell r="B654" t="str">
            <v>CUSTOS HORÁRIOS DE MÁQUINAS E EQUIPAMENTOS</v>
          </cell>
          <cell r="C654" t="str">
            <v>CHOR</v>
          </cell>
          <cell r="D654" t="str">
            <v>COMPOSIÇÕES AUXILIARES</v>
          </cell>
          <cell r="E654" t="str">
            <v>0329</v>
          </cell>
          <cell r="F654" t="str">
            <v/>
          </cell>
          <cell r="G654" t="str">
            <v/>
          </cell>
          <cell r="H654" t="str">
            <v>MISTURADOR DE ARGAMASSA, EIXO HORIZONTAL, CAPACIDADE DE MISTURA 600 KG, MOTOR ELÉTRICO POTÊNCIA 7,5 CV - JUROS. AF_06/2014</v>
          </cell>
          <cell r="I654" t="str">
            <v>H</v>
          </cell>
          <cell r="J654" t="str">
            <v>COEFICIENTE DE REPRESENTATIVIDADE</v>
          </cell>
          <cell r="K654" t="str">
            <v>0,09</v>
          </cell>
          <cell r="L654" t="str">
            <v>CAIXA REFERENCIAL</v>
          </cell>
        </row>
        <row r="655">
          <cell r="A655">
            <v>88396</v>
          </cell>
          <cell r="B655" t="str">
            <v>CUSTOS HORÁRIOS DE MÁQUINAS E EQUIPAMENTOS</v>
          </cell>
          <cell r="C655" t="str">
            <v>CHOR</v>
          </cell>
          <cell r="D655" t="str">
            <v>COMPOSIÇÕES AUXILIARES</v>
          </cell>
          <cell r="E655" t="str">
            <v>0329</v>
          </cell>
          <cell r="F655" t="str">
            <v/>
          </cell>
          <cell r="G655" t="str">
            <v/>
          </cell>
          <cell r="H655" t="str">
            <v>MISTURADOR DE ARGAMASSA, EIXO HORIZONTAL, CAPACIDADE DE MISTURA 600 KG, MOTOR ELÉTRICO POTÊNCIA 7,5 CV - MANUTENÇÃO. AF_06/2014</v>
          </cell>
          <cell r="I655" t="str">
            <v>H</v>
          </cell>
          <cell r="J655" t="str">
            <v>COEFICIENTE DE REPRESENTATIVIDADE</v>
          </cell>
          <cell r="K655" t="str">
            <v>0,99</v>
          </cell>
          <cell r="L655" t="str">
            <v>CAIXA REFERENCIAL</v>
          </cell>
        </row>
        <row r="656">
          <cell r="A656">
            <v>88397</v>
          </cell>
          <cell r="B656" t="str">
            <v>CUSTOS HORÁRIOS DE MÁQUINAS E EQUIPAMENTOS</v>
          </cell>
          <cell r="C656" t="str">
            <v>CHOR</v>
          </cell>
          <cell r="D656" t="str">
            <v>COMPOSIÇÕES AUXILIARES</v>
          </cell>
          <cell r="E656" t="str">
            <v>0329</v>
          </cell>
          <cell r="F656" t="str">
            <v/>
          </cell>
          <cell r="G656" t="str">
            <v/>
          </cell>
          <cell r="H656" t="str">
            <v>MISTURADOR DE ARGAMASSA, EIXO HORIZONTAL, CAPACIDADE DE MISTURA 600 KG, MOTOR ELÉTRICO POTÊNCIA 7,5 CV - MATERIAIS NA OPERAÇÃO. AF_06/2014</v>
          </cell>
          <cell r="I656" t="str">
            <v>H</v>
          </cell>
          <cell r="J656" t="str">
            <v>COEFICIENTE DE REPRESENTATIVIDADE</v>
          </cell>
          <cell r="K656" t="str">
            <v>3,98</v>
          </cell>
          <cell r="L656" t="str">
            <v>CAIXA REFERENCIAL</v>
          </cell>
        </row>
        <row r="657">
          <cell r="A657">
            <v>88400</v>
          </cell>
          <cell r="B657" t="str">
            <v>CUSTOS HORÁRIOS DE MÁQUINAS E EQUIPAMENTOS</v>
          </cell>
          <cell r="C657" t="str">
            <v>CHOR</v>
          </cell>
          <cell r="D657" t="str">
            <v>COMPOSIÇÕES AUXILIARES</v>
          </cell>
          <cell r="E657" t="str">
            <v>0329</v>
          </cell>
          <cell r="F657" t="str">
            <v/>
          </cell>
          <cell r="G657" t="str">
            <v/>
          </cell>
          <cell r="H657" t="str">
            <v>MISTURADOR DE ARGAMASSA, EIXO HORIZONTAL, CAPACIDADE DE MISTURA 160 KG, MOTOR ELÉTRICO POTÊNCIA 3 CV - DEPRECIAÇÃO. AF_06/2014</v>
          </cell>
          <cell r="I657" t="str">
            <v>H</v>
          </cell>
          <cell r="J657" t="str">
            <v>COEFICIENTE DE REPRESENTATIVIDADE</v>
          </cell>
          <cell r="K657" t="str">
            <v>0,63</v>
          </cell>
          <cell r="L657" t="str">
            <v>CAIXA REFERENCIAL</v>
          </cell>
        </row>
        <row r="658">
          <cell r="A658">
            <v>88401</v>
          </cell>
          <cell r="B658" t="str">
            <v>CUSTOS HORÁRIOS DE MÁQUINAS E EQUIPAMENTOS</v>
          </cell>
          <cell r="C658" t="str">
            <v>CHOR</v>
          </cell>
          <cell r="D658" t="str">
            <v>COMPOSIÇÕES AUXILIARES</v>
          </cell>
          <cell r="E658" t="str">
            <v>0329</v>
          </cell>
          <cell r="F658" t="str">
            <v/>
          </cell>
          <cell r="G658" t="str">
            <v/>
          </cell>
          <cell r="H658" t="str">
            <v>MISTURADOR DE ARGAMASSA, EIXO HORIZONTAL, CAPACIDADE DE MISTURA 160 KG, MOTOR ELÉTRICO POTÊNCIA 3 CV - JUROS. AF_06/2014</v>
          </cell>
          <cell r="I658" t="str">
            <v>H</v>
          </cell>
          <cell r="J658" t="str">
            <v>COEFICIENTE DE REPRESENTATIVIDADE</v>
          </cell>
          <cell r="K658" t="str">
            <v>0,07</v>
          </cell>
          <cell r="L658" t="str">
            <v>CAIXA REFERENCIAL</v>
          </cell>
        </row>
        <row r="659">
          <cell r="A659">
            <v>88402</v>
          </cell>
          <cell r="B659" t="str">
            <v>CUSTOS HORÁRIOS DE MÁQUINAS E EQUIPAMENTOS</v>
          </cell>
          <cell r="C659" t="str">
            <v>CHOR</v>
          </cell>
          <cell r="D659" t="str">
            <v>COMPOSIÇÕES AUXILIARES</v>
          </cell>
          <cell r="E659" t="str">
            <v>0329</v>
          </cell>
          <cell r="F659" t="str">
            <v/>
          </cell>
          <cell r="G659" t="str">
            <v/>
          </cell>
          <cell r="H659" t="str">
            <v>MISTURADOR DE ARGAMASSA, EIXO HORIZONTAL, CAPACIDADE DE MISTURA 160 KG, MOTOR ELÉTRICO POTÊNCIA 3 CV - MANUTENÇÃO. AF_06/2014</v>
          </cell>
          <cell r="I659" t="str">
            <v>H</v>
          </cell>
          <cell r="J659" t="str">
            <v>COEFICIENTE DE REPRESENTATIVIDADE</v>
          </cell>
          <cell r="K659" t="str">
            <v>0,79</v>
          </cell>
          <cell r="L659" t="str">
            <v>CAIXA REFERENCIAL</v>
          </cell>
        </row>
        <row r="660">
          <cell r="A660">
            <v>88403</v>
          </cell>
          <cell r="B660" t="str">
            <v>CUSTOS HORÁRIOS DE MÁQUINAS E EQUIPAMENTOS</v>
          </cell>
          <cell r="C660" t="str">
            <v>CHOR</v>
          </cell>
          <cell r="D660" t="str">
            <v>COMPOSIÇÕES AUXILIARES</v>
          </cell>
          <cell r="E660" t="str">
            <v>0329</v>
          </cell>
          <cell r="F660" t="str">
            <v/>
          </cell>
          <cell r="G660" t="str">
            <v/>
          </cell>
          <cell r="H660" t="str">
            <v>MISTURADOR DE ARGAMASSA, EIXO HORIZONTAL, CAPACIDADE DE MISTURA 160 KG, MOTOR ELÉTRICO POTÊNCIA 3 CV - MATERIAIS NA OPERAÇÃO. AF_06/2014</v>
          </cell>
          <cell r="I660" t="str">
            <v>H</v>
          </cell>
          <cell r="J660" t="str">
            <v>COEFICIENTE DE REPRESENTATIVIDADE</v>
          </cell>
          <cell r="K660" t="str">
            <v>1,59</v>
          </cell>
          <cell r="L660" t="str">
            <v>CAIXA REFERENCIAL</v>
          </cell>
        </row>
        <row r="661">
          <cell r="A661">
            <v>88419</v>
          </cell>
          <cell r="B661" t="str">
            <v>CUSTOS HORÁRIOS DE MÁQUINAS E EQUIPAMENTOS</v>
          </cell>
          <cell r="C661" t="str">
            <v>CHOR</v>
          </cell>
          <cell r="D661" t="str">
            <v>COMPOSIÇÕES AUXILIARES</v>
          </cell>
          <cell r="E661" t="str">
            <v>0329</v>
          </cell>
          <cell r="F661" t="str">
            <v/>
          </cell>
          <cell r="G661" t="str">
            <v/>
          </cell>
          <cell r="H661" t="str">
            <v>PROJETOR DE ARGAMASSA, CAPACIDADE DE PROJEÇÃO 1,5 M3/H, ALCANCE DE 30 ATÉ 60 M, MOTOR ELÉTRICO POTÊNCIA 7,5 HP - DEPRECIAÇÃO. AF_06/2014</v>
          </cell>
          <cell r="I661" t="str">
            <v>H</v>
          </cell>
          <cell r="J661" t="str">
            <v>COEFICIENTE DE REPRESENTATIVIDADE</v>
          </cell>
          <cell r="K661" t="str">
            <v>4,12</v>
          </cell>
          <cell r="L661" t="str">
            <v>CAIXA REFERENCIAL</v>
          </cell>
        </row>
        <row r="662">
          <cell r="A662">
            <v>88422</v>
          </cell>
          <cell r="B662" t="str">
            <v>CUSTOS HORÁRIOS DE MÁQUINAS E EQUIPAMENTOS</v>
          </cell>
          <cell r="C662" t="str">
            <v>CHOR</v>
          </cell>
          <cell r="D662" t="str">
            <v>COMPOSIÇÕES AUXILIARES</v>
          </cell>
          <cell r="E662" t="str">
            <v>0329</v>
          </cell>
          <cell r="F662" t="str">
            <v/>
          </cell>
          <cell r="G662" t="str">
            <v/>
          </cell>
          <cell r="H662" t="str">
            <v>PROJETOR DE ARGAMASSA, CAPACIDADE DE PROJEÇÃO 1,5 M3/H, ALCANCE DE 30 ATÉ 60 M, MOTOR ELÉTRICO POTÊNCIA 7,5 HP - JUROS. AF_06/2014</v>
          </cell>
          <cell r="I662" t="str">
            <v>H</v>
          </cell>
          <cell r="J662" t="str">
            <v>COEFICIENTE DE REPRESENTATIVIDADE</v>
          </cell>
          <cell r="K662" t="str">
            <v>0,48</v>
          </cell>
          <cell r="L662" t="str">
            <v>CAIXA REFERENCIAL</v>
          </cell>
        </row>
        <row r="663">
          <cell r="A663">
            <v>88425</v>
          </cell>
          <cell r="B663" t="str">
            <v>CUSTOS HORÁRIOS DE MÁQUINAS E EQUIPAMENTOS</v>
          </cell>
          <cell r="C663" t="str">
            <v>CHOR</v>
          </cell>
          <cell r="D663" t="str">
            <v>COMPOSIÇÕES AUXILIARES</v>
          </cell>
          <cell r="E663" t="str">
            <v>0329</v>
          </cell>
          <cell r="F663" t="str">
            <v/>
          </cell>
          <cell r="G663" t="str">
            <v/>
          </cell>
          <cell r="H663" t="str">
            <v>PROJETOR DE ARGAMASSA, CAPACIDADE DE PROJEÇÃO 1,5 M3/H, ALCANCE DE 30 ATÉ 60 M, MOTOR ELÉTRICO POTÊNCIA 7,5 HP - MANUTENÇÃO. AF_06/2014</v>
          </cell>
          <cell r="I663" t="str">
            <v>H</v>
          </cell>
          <cell r="J663" t="str">
            <v>COEFICIENTE DE REPRESENTATIVIDADE</v>
          </cell>
          <cell r="K663" t="str">
            <v>4,50</v>
          </cell>
          <cell r="L663" t="str">
            <v>CAIXA REFERENCIAL</v>
          </cell>
        </row>
        <row r="664">
          <cell r="A664">
            <v>88427</v>
          </cell>
          <cell r="B664" t="str">
            <v>CUSTOS HORÁRIOS DE MÁQUINAS E EQUIPAMENTOS</v>
          </cell>
          <cell r="C664" t="str">
            <v>CHOR</v>
          </cell>
          <cell r="D664" t="str">
            <v>COMPOSIÇÕES AUXILIARES</v>
          </cell>
          <cell r="E664" t="str">
            <v>0329</v>
          </cell>
          <cell r="F664" t="str">
            <v/>
          </cell>
          <cell r="G664" t="str">
            <v/>
          </cell>
          <cell r="H664" t="str">
            <v>PROJETOR DE ARGAMASSA, CAPACIDADE DE PROJEÇÃO 1,5 M3/H, ALCANCE DE 30 ATÉ 60 M, MOTOR ELÉTRICO POTÊNCIA 7,5 HP - MATERIAIS NA OPERAÇÃO. AF_06/2014</v>
          </cell>
          <cell r="I664" t="str">
            <v>H</v>
          </cell>
          <cell r="J664" t="str">
            <v>COEFICIENTE DE REPRESENTATIVIDADE</v>
          </cell>
          <cell r="K664" t="str">
            <v>4,04</v>
          </cell>
          <cell r="L664" t="str">
            <v>CAIXA REFERENCIAL</v>
          </cell>
        </row>
        <row r="665">
          <cell r="A665">
            <v>88434</v>
          </cell>
          <cell r="B665" t="str">
            <v>CUSTOS HORÁRIOS DE MÁQUINAS E EQUIPAMENTOS</v>
          </cell>
          <cell r="C665" t="str">
            <v>CHOR</v>
          </cell>
          <cell r="D665" t="str">
            <v>COMPOSIÇÕES AUXILIARES</v>
          </cell>
          <cell r="E665" t="str">
            <v>0329</v>
          </cell>
          <cell r="F665" t="str">
            <v/>
          </cell>
          <cell r="G665" t="str">
            <v/>
          </cell>
          <cell r="H665" t="str">
            <v>PROJETOR DE ARGAMASSA, CAPACIDADE DE PROJEÇÃO 2 M3/H, ALCANCE ATÉ 50 M, MOTOR ELÉTRICO POTÊNCIA 7,5 HP - DEPRECIAÇÃO. AF_06/2014</v>
          </cell>
          <cell r="I665" t="str">
            <v>H</v>
          </cell>
          <cell r="J665" t="str">
            <v>COEFICIENTE DE REPRESENTATIVIDADE</v>
          </cell>
          <cell r="K665" t="str">
            <v>5,46</v>
          </cell>
          <cell r="L665" t="str">
            <v>CAIXA REFERENCIAL</v>
          </cell>
        </row>
        <row r="666">
          <cell r="A666">
            <v>88435</v>
          </cell>
          <cell r="B666" t="str">
            <v>CUSTOS HORÁRIOS DE MÁQUINAS E EQUIPAMENTOS</v>
          </cell>
          <cell r="C666" t="str">
            <v>CHOR</v>
          </cell>
          <cell r="D666" t="str">
            <v>COMPOSIÇÕES AUXILIARES</v>
          </cell>
          <cell r="E666" t="str">
            <v>0329</v>
          </cell>
          <cell r="F666" t="str">
            <v/>
          </cell>
          <cell r="G666" t="str">
            <v/>
          </cell>
          <cell r="H666" t="str">
            <v>PROJETOR DE ARGAMASSA, CAPACIDADE DE PROJEÇÃO 2 M3/H, ALCANCE ATÉ 50 M, MOTOR ELÉTRICO POTÊNCIA 7,5 HP - JUROS. AF_06/2014</v>
          </cell>
          <cell r="I666" t="str">
            <v>H</v>
          </cell>
          <cell r="J666" t="str">
            <v>COEFICIENTE DE REPRESENTATIVIDADE</v>
          </cell>
          <cell r="K666" t="str">
            <v>0,64</v>
          </cell>
          <cell r="L666" t="str">
            <v>CAIXA REFERENCIAL</v>
          </cell>
        </row>
        <row r="667">
          <cell r="A667">
            <v>88436</v>
          </cell>
          <cell r="B667" t="str">
            <v>CUSTOS HORÁRIOS DE MÁQUINAS E EQUIPAMENTOS</v>
          </cell>
          <cell r="C667" t="str">
            <v>CHOR</v>
          </cell>
          <cell r="D667" t="str">
            <v>COMPOSIÇÕES AUXILIARES</v>
          </cell>
          <cell r="E667" t="str">
            <v>0329</v>
          </cell>
          <cell r="F667" t="str">
            <v/>
          </cell>
          <cell r="G667" t="str">
            <v/>
          </cell>
          <cell r="H667" t="str">
            <v>PROJETOR DE ARGAMASSA, CAPACIDADE DE PROJEÇÃO 2 M3/H, ALCANCE ATÉ 50 M, MOTOR ELÉTRICO POTÊNCIA 7,5 HP - MANUTENÇÃO. AF_06/2014</v>
          </cell>
          <cell r="I667" t="str">
            <v>H</v>
          </cell>
          <cell r="J667" t="str">
            <v>COEFICIENTE DE REPRESENTATIVIDADE</v>
          </cell>
          <cell r="K667" t="str">
            <v>5,97</v>
          </cell>
          <cell r="L667" t="str">
            <v>CAIXA REFERENCIAL</v>
          </cell>
        </row>
        <row r="668">
          <cell r="A668">
            <v>88437</v>
          </cell>
          <cell r="B668" t="str">
            <v>CUSTOS HORÁRIOS DE MÁQUINAS E EQUIPAMENTOS</v>
          </cell>
          <cell r="C668" t="str">
            <v>CHOR</v>
          </cell>
          <cell r="D668" t="str">
            <v>COMPOSIÇÕES AUXILIARES</v>
          </cell>
          <cell r="E668" t="str">
            <v>0329</v>
          </cell>
          <cell r="F668" t="str">
            <v/>
          </cell>
          <cell r="G668" t="str">
            <v/>
          </cell>
          <cell r="H668" t="str">
            <v>PROJETOR DE ARGAMASSA, CAPACIDADE DE PROJEÇÃO 2 M3/H, ALCANCE ATÉ 50 M, MOTOR ELÉTRICO POTÊNCIA 7,5 HP - MATERIAIS NA OPERAÇÃO. AF_06/2014</v>
          </cell>
          <cell r="I668" t="str">
            <v>H</v>
          </cell>
          <cell r="J668" t="str">
            <v>COEFICIENTE DE REPRESENTATIVIDADE</v>
          </cell>
          <cell r="K668" t="str">
            <v>4,04</v>
          </cell>
          <cell r="L668" t="str">
            <v>CAIXA REFERENCIAL</v>
          </cell>
        </row>
        <row r="669">
          <cell r="A669">
            <v>88569</v>
          </cell>
          <cell r="B669" t="str">
            <v>CUSTOS HORÁRIOS DE MÁQUINAS E EQUIPAMENTOS</v>
          </cell>
          <cell r="C669" t="str">
            <v>CHOR</v>
          </cell>
          <cell r="D669" t="str">
            <v>COMPOSIÇÕES AUXILIARES</v>
          </cell>
          <cell r="E669" t="str">
            <v>0329</v>
          </cell>
          <cell r="F669" t="str">
            <v/>
          </cell>
          <cell r="G669" t="str">
            <v/>
          </cell>
          <cell r="H669" t="str">
            <v>ESPARGIDOR DE ASFALTO PRESSURIZADO COM TANQUE DE 2500 L, REBOCÁVEL COM MOTOR A GASOLINA POTÊNCIA 3,4 HP - DEPRECIAÇÃO. AF_07/2014</v>
          </cell>
          <cell r="I669" t="str">
            <v>H</v>
          </cell>
          <cell r="J669" t="str">
            <v>ATRIBUÍDO SÃO PAULO</v>
          </cell>
          <cell r="K669" t="str">
            <v>2,78</v>
          </cell>
          <cell r="L669" t="str">
            <v>CAIXA REFERENCIAL</v>
          </cell>
        </row>
        <row r="670">
          <cell r="A670">
            <v>88570</v>
          </cell>
          <cell r="B670" t="str">
            <v>CUSTOS HORÁRIOS DE MÁQUINAS E EQUIPAMENTOS</v>
          </cell>
          <cell r="C670" t="str">
            <v>CHOR</v>
          </cell>
          <cell r="D670" t="str">
            <v>COMPOSIÇÕES AUXILIARES</v>
          </cell>
          <cell r="E670" t="str">
            <v>0329</v>
          </cell>
          <cell r="F670" t="str">
            <v/>
          </cell>
          <cell r="G670" t="str">
            <v/>
          </cell>
          <cell r="H670" t="str">
            <v>ESPARGIDOR DE ASFALTO PRESSURIZADO COM TANQUE DE 2500 L, REBOCÁVEL COM MOTOR A GASOLINA POTÊNCIA 3,4 HP - JUROS. AF_07/2014</v>
          </cell>
          <cell r="I670" t="str">
            <v>H</v>
          </cell>
          <cell r="J670" t="str">
            <v>ATRIBUÍDO SÃO PAULO</v>
          </cell>
          <cell r="K670" t="str">
            <v>0,60</v>
          </cell>
          <cell r="L670" t="str">
            <v>CAIXA REFERENCIAL</v>
          </cell>
        </row>
        <row r="671">
          <cell r="A671">
            <v>88826</v>
          </cell>
          <cell r="B671" t="str">
            <v>CUSTOS HORÁRIOS DE MÁQUINAS E EQUIPAMENTOS</v>
          </cell>
          <cell r="C671" t="str">
            <v>CHOR</v>
          </cell>
          <cell r="D671" t="str">
            <v>COMPOSIÇÕES AUXILIARES</v>
          </cell>
          <cell r="E671" t="str">
            <v>0329</v>
          </cell>
          <cell r="F671" t="str">
            <v/>
          </cell>
          <cell r="G671" t="str">
            <v/>
          </cell>
          <cell r="H671" t="str">
            <v>BETONEIRA CAPACIDADE NOMINAL DE 400 L, CAPACIDADE DE MISTURA 280 L, MOTOR ELÉTRICO TRIFÁSICO POTÊNCIA DE 2 CV, SEM CARREGADOR - DEPRECIAÇÃO. AF_10/2014</v>
          </cell>
          <cell r="I671" t="str">
            <v>H</v>
          </cell>
          <cell r="J671" t="str">
            <v>COLETADO</v>
          </cell>
          <cell r="K671" t="str">
            <v>0,25</v>
          </cell>
          <cell r="L671" t="str">
            <v>CAIXA REFERENCIAL</v>
          </cell>
        </row>
        <row r="672">
          <cell r="A672">
            <v>88827</v>
          </cell>
          <cell r="B672" t="str">
            <v>CUSTOS HORÁRIOS DE MÁQUINAS E EQUIPAMENTOS</v>
          </cell>
          <cell r="C672" t="str">
            <v>CHOR</v>
          </cell>
          <cell r="D672" t="str">
            <v>COMPOSIÇÕES AUXILIARES</v>
          </cell>
          <cell r="E672" t="str">
            <v>0329</v>
          </cell>
          <cell r="F672" t="str">
            <v/>
          </cell>
          <cell r="G672" t="str">
            <v/>
          </cell>
          <cell r="H672" t="str">
            <v>BETONEIRA CAPACIDADE NOMINAL DE 400 L, CAPACIDADE DE MISTURA 280 L, MOTOR ELÉTRICO TRIFÁSICO POTÊNCIA DE 2 CV, SEM CARREGADOR - JUROS. AF_10/2014</v>
          </cell>
          <cell r="I672" t="str">
            <v>H</v>
          </cell>
          <cell r="J672" t="str">
            <v>COLETADO</v>
          </cell>
          <cell r="K672" t="str">
            <v>0,03</v>
          </cell>
          <cell r="L672" t="str">
            <v>CAIXA REFERENCIAL</v>
          </cell>
        </row>
        <row r="673">
          <cell r="A673">
            <v>88828</v>
          </cell>
          <cell r="B673" t="str">
            <v>CUSTOS HORÁRIOS DE MÁQUINAS E EQUIPAMENTOS</v>
          </cell>
          <cell r="C673" t="str">
            <v>CHOR</v>
          </cell>
          <cell r="D673" t="str">
            <v>COMPOSIÇÕES AUXILIARES</v>
          </cell>
          <cell r="E673" t="str">
            <v>0329</v>
          </cell>
          <cell r="F673" t="str">
            <v/>
          </cell>
          <cell r="G673" t="str">
            <v/>
          </cell>
          <cell r="H673" t="str">
            <v>BETONEIRA CAPACIDADE NOMINAL DE 400 L, CAPACIDADE DE MISTURA 280 L, MOTOR ELÉTRICO TRIFÁSICO POTÊNCIA DE 2 CV, SEM CARREGADOR - MANUTENÇÃO. AF_10/2014</v>
          </cell>
          <cell r="I673" t="str">
            <v>H</v>
          </cell>
          <cell r="J673" t="str">
            <v>COLETADO</v>
          </cell>
          <cell r="K673" t="str">
            <v>0,23</v>
          </cell>
          <cell r="L673" t="str">
            <v>CAIXA REFERENCIAL</v>
          </cell>
        </row>
        <row r="674">
          <cell r="A674">
            <v>88829</v>
          </cell>
          <cell r="B674" t="str">
            <v>CUSTOS HORÁRIOS DE MÁQUINAS E EQUIPAMENTOS</v>
          </cell>
          <cell r="C674" t="str">
            <v>CHOR</v>
          </cell>
          <cell r="D674" t="str">
            <v>COMPOSIÇÕES AUXILIARES</v>
          </cell>
          <cell r="E674" t="str">
            <v>0329</v>
          </cell>
          <cell r="F674" t="str">
            <v/>
          </cell>
          <cell r="G674" t="str">
            <v/>
          </cell>
          <cell r="H674" t="str">
            <v>BETONEIRA CAPACIDADE NOMINAL DE 400 L, CAPACIDADE DE MISTURA 280 L, MOTOR ELÉTRICO TRIFÁSICO POTÊNCIA DE 2 CV, SEM CARREGADOR - MATERIAIS NA OPERAÇÃO. AF_10/2014</v>
          </cell>
          <cell r="I674" t="str">
            <v>H</v>
          </cell>
          <cell r="J674" t="str">
            <v>COEFICIENTE DE REPRESENTATIVIDADE</v>
          </cell>
          <cell r="K674" t="str">
            <v>1,06</v>
          </cell>
          <cell r="L674" t="str">
            <v>CAIXA REFERENCIAL</v>
          </cell>
        </row>
        <row r="675">
          <cell r="A675">
            <v>88832</v>
          </cell>
          <cell r="B675" t="str">
            <v>CUSTOS HORÁRIOS DE MÁQUINAS E EQUIPAMENTOS</v>
          </cell>
          <cell r="C675" t="str">
            <v>CHOR</v>
          </cell>
          <cell r="D675" t="str">
            <v>COMPOSIÇÕES AUXILIARES</v>
          </cell>
          <cell r="E675" t="str">
            <v>0329</v>
          </cell>
          <cell r="F675" t="str">
            <v/>
          </cell>
          <cell r="G675" t="str">
            <v/>
          </cell>
          <cell r="H675" t="str">
            <v>ESCAVADEIRA HIDRÁULICA SOBRE ESTEIRAS, CAÇAMBA 0,80 M3, PESO OPERACIONAL 17,8 T, POTÊNCIA LÍQUIDA 110 HP - DEPRECIAÇÃO. AF_10/2014</v>
          </cell>
          <cell r="I675" t="str">
            <v>H</v>
          </cell>
          <cell r="J675" t="str">
            <v>COEFICIENTE DE REPRESENTATIVIDADE</v>
          </cell>
          <cell r="K675" t="str">
            <v>31,25</v>
          </cell>
          <cell r="L675" t="str">
            <v>CAIXA REFERENCIAL</v>
          </cell>
        </row>
        <row r="676">
          <cell r="A676">
            <v>88834</v>
          </cell>
          <cell r="B676" t="str">
            <v>CUSTOS HORÁRIOS DE MÁQUINAS E EQUIPAMENTOS</v>
          </cell>
          <cell r="C676" t="str">
            <v>CHOR</v>
          </cell>
          <cell r="D676" t="str">
            <v>COMPOSIÇÕES AUXILIARES</v>
          </cell>
          <cell r="E676" t="str">
            <v>0329</v>
          </cell>
          <cell r="F676" t="str">
            <v/>
          </cell>
          <cell r="G676" t="str">
            <v/>
          </cell>
          <cell r="H676" t="str">
            <v>ESCAVADEIRA HIDRÁULICA SOBRE ESTEIRAS, CAÇAMBA 0,80 M3, PESO OPERACIONAL 17,8 T, POTÊNCIA LÍQUIDA 110 HP - JUROS. AF_10/2014</v>
          </cell>
          <cell r="I676" t="str">
            <v>H</v>
          </cell>
          <cell r="J676" t="str">
            <v>COEFICIENTE DE REPRESENTATIVIDADE</v>
          </cell>
          <cell r="K676" t="str">
            <v>4,24</v>
          </cell>
          <cell r="L676" t="str">
            <v>CAIXA REFERENCIAL</v>
          </cell>
        </row>
        <row r="677">
          <cell r="A677">
            <v>88835</v>
          </cell>
          <cell r="B677" t="str">
            <v>CUSTOS HORÁRIOS DE MÁQUINAS E EQUIPAMENTOS</v>
          </cell>
          <cell r="C677" t="str">
            <v>CHOR</v>
          </cell>
          <cell r="D677" t="str">
            <v>COMPOSIÇÕES AUXILIARES</v>
          </cell>
          <cell r="E677" t="str">
            <v>0329</v>
          </cell>
          <cell r="F677" t="str">
            <v/>
          </cell>
          <cell r="G677" t="str">
            <v/>
          </cell>
          <cell r="H677" t="str">
            <v>ESCAVADEIRA HIDRÁULICA SOBRE ESTEIRAS, CAÇAMBA 0,80 M3, PESO OPERACIONAL 17,8 T, POTÊNCIA LÍQUIDA 110 HP - MANUTENÇÃO. AF_10/2014</v>
          </cell>
          <cell r="I677" t="str">
            <v>H</v>
          </cell>
          <cell r="J677" t="str">
            <v>COEFICIENTE DE REPRESENTATIVIDADE</v>
          </cell>
          <cell r="K677" t="str">
            <v>39,07</v>
          </cell>
          <cell r="L677" t="str">
            <v>CAIXA REFERENCIAL</v>
          </cell>
        </row>
        <row r="678">
          <cell r="A678">
            <v>88836</v>
          </cell>
          <cell r="B678" t="str">
            <v>CUSTOS HORÁRIOS DE MÁQUINAS E EQUIPAMENTOS</v>
          </cell>
          <cell r="C678" t="str">
            <v>CHOR</v>
          </cell>
          <cell r="D678" t="str">
            <v>COMPOSIÇÕES AUXILIARES</v>
          </cell>
          <cell r="E678" t="str">
            <v>0329</v>
          </cell>
          <cell r="F678" t="str">
            <v/>
          </cell>
          <cell r="G678" t="str">
            <v/>
          </cell>
          <cell r="H678" t="str">
            <v>ESCAVADEIRA HIDRÁULICA SOBRE ESTEIRAS, CAÇAMBA 0,80 M3, PESO OPERACIONAL 17,8 T, POTÊNCIA LÍQUIDA 110 HP - MATERIAIS NA OPERAÇÃO. AF_10/2014</v>
          </cell>
          <cell r="I678" t="str">
            <v>H</v>
          </cell>
          <cell r="J678" t="str">
            <v>COLETADO</v>
          </cell>
          <cell r="K678" t="str">
            <v>45,45</v>
          </cell>
          <cell r="L678" t="str">
            <v>CAIXA REFERENCIAL</v>
          </cell>
        </row>
        <row r="679">
          <cell r="A679">
            <v>88839</v>
          </cell>
          <cell r="B679" t="str">
            <v>CUSTOS HORÁRIOS DE MÁQUINAS E EQUIPAMENTOS</v>
          </cell>
          <cell r="C679" t="str">
            <v>CHOR</v>
          </cell>
          <cell r="D679" t="str">
            <v>COMPOSIÇÕES AUXILIARES</v>
          </cell>
          <cell r="E679" t="str">
            <v>0329</v>
          </cell>
          <cell r="F679" t="str">
            <v/>
          </cell>
          <cell r="G679" t="str">
            <v/>
          </cell>
          <cell r="H679" t="str">
            <v>TRATOR DE ESTEIRAS, POTÊNCIA 125 HP, PESO OPERACIONAL 12,9 T, COM LÂMINA 2,7 M3 - DEPRECIAÇÃO. AF_10/2014</v>
          </cell>
          <cell r="I679" t="str">
            <v>H</v>
          </cell>
          <cell r="J679" t="str">
            <v>COEFICIENTE DE REPRESENTATIVIDADE</v>
          </cell>
          <cell r="K679" t="str">
            <v>22,84</v>
          </cell>
          <cell r="L679" t="str">
            <v>CAIXA REFERENCIAL</v>
          </cell>
        </row>
        <row r="680">
          <cell r="A680">
            <v>88840</v>
          </cell>
          <cell r="B680" t="str">
            <v>CUSTOS HORÁRIOS DE MÁQUINAS E EQUIPAMENTOS</v>
          </cell>
          <cell r="C680" t="str">
            <v>CHOR</v>
          </cell>
          <cell r="D680" t="str">
            <v>COMPOSIÇÕES AUXILIARES</v>
          </cell>
          <cell r="E680" t="str">
            <v>0329</v>
          </cell>
          <cell r="F680" t="str">
            <v/>
          </cell>
          <cell r="G680" t="str">
            <v/>
          </cell>
          <cell r="H680" t="str">
            <v>TRATOR DE ESTEIRAS, POTÊNCIA 125 HP, PESO OPERACIONAL 12,9 T, COM LÂMINA 2,7 M3 - JUROS. AF_10/2014</v>
          </cell>
          <cell r="I680" t="str">
            <v>H</v>
          </cell>
          <cell r="J680" t="str">
            <v>COEFICIENTE DE REPRESENTATIVIDADE</v>
          </cell>
          <cell r="K680" t="str">
            <v>5,14</v>
          </cell>
          <cell r="L680" t="str">
            <v>CAIXA REFERENCIAL</v>
          </cell>
        </row>
        <row r="681">
          <cell r="A681">
            <v>88841</v>
          </cell>
          <cell r="B681" t="str">
            <v>CUSTOS HORÁRIOS DE MÁQUINAS E EQUIPAMENTOS</v>
          </cell>
          <cell r="C681" t="str">
            <v>CHOR</v>
          </cell>
          <cell r="D681" t="str">
            <v>COMPOSIÇÕES AUXILIARES</v>
          </cell>
          <cell r="E681" t="str">
            <v>0329</v>
          </cell>
          <cell r="F681" t="str">
            <v/>
          </cell>
          <cell r="G681" t="str">
            <v/>
          </cell>
          <cell r="H681" t="str">
            <v>TRATOR DE ESTEIRAS, POTÊNCIA 125 HP, PESO OPERACIONAL 12,9 T, COM LÂMINA 2,7 M3 - MANUTENÇÃO. AF_10/2014</v>
          </cell>
          <cell r="I681" t="str">
            <v>H</v>
          </cell>
          <cell r="J681" t="str">
            <v>COEFICIENTE DE REPRESENTATIVIDADE</v>
          </cell>
          <cell r="K681" t="str">
            <v>40,84</v>
          </cell>
          <cell r="L681" t="str">
            <v>CAIXA REFERENCIAL</v>
          </cell>
        </row>
        <row r="682">
          <cell r="A682">
            <v>88842</v>
          </cell>
          <cell r="B682" t="str">
            <v>CUSTOS HORÁRIOS DE MÁQUINAS E EQUIPAMENTOS</v>
          </cell>
          <cell r="C682" t="str">
            <v>CHOR</v>
          </cell>
          <cell r="D682" t="str">
            <v>COMPOSIÇÕES AUXILIARES</v>
          </cell>
          <cell r="E682" t="str">
            <v>0329</v>
          </cell>
          <cell r="F682" t="str">
            <v/>
          </cell>
          <cell r="G682" t="str">
            <v/>
          </cell>
          <cell r="H682" t="str">
            <v>TRATOR DE ESTEIRAS, POTÊNCIA 125 HP, PESO OPERACIONAL 12,9 T, COM LÂMINA 2,7 M3 - MATERIAIS NA OPERAÇÃO. AF_10/2014</v>
          </cell>
          <cell r="I682" t="str">
            <v>H</v>
          </cell>
          <cell r="J682" t="str">
            <v>COLETADO</v>
          </cell>
          <cell r="K682" t="str">
            <v>55,63</v>
          </cell>
          <cell r="L682" t="str">
            <v>CAIXA REFERENCIAL</v>
          </cell>
        </row>
        <row r="683">
          <cell r="A683">
            <v>88847</v>
          </cell>
          <cell r="B683" t="str">
            <v>CUSTOS HORÁRIOS DE MÁQUINAS E EQUIPAMENTOS</v>
          </cell>
          <cell r="C683" t="str">
            <v>CHOR</v>
          </cell>
          <cell r="D683" t="str">
            <v>COMPOSIÇÕES AUXILIARES</v>
          </cell>
          <cell r="E683" t="str">
            <v>0329</v>
          </cell>
          <cell r="F683" t="str">
            <v/>
          </cell>
          <cell r="G683" t="str">
            <v/>
          </cell>
          <cell r="H683" t="str">
            <v>USINA DE LAMA ASFÁLTICA, PROD 30 A 50 T/H, SILO DE AGREGADO 7 M3, RESERVATÓRIOS PARA EMULSÃO E ÁGUA DE 2,3 M3 CADA, MISTURADOR TIPO PUG MILL A SER MONTADO SOBRE CAMINHÃO - DEPRECIAÇÃO. AF_10/2014</v>
          </cell>
          <cell r="I683" t="str">
            <v>H</v>
          </cell>
          <cell r="J683" t="str">
            <v>ATRIBUÍDO SÃO PAULO</v>
          </cell>
          <cell r="K683" t="str">
            <v>16,46</v>
          </cell>
          <cell r="L683" t="str">
            <v>CAIXA REFERENCIAL</v>
          </cell>
        </row>
        <row r="684">
          <cell r="A684">
            <v>88848</v>
          </cell>
          <cell r="B684" t="str">
            <v>CUSTOS HORÁRIOS DE MÁQUINAS E EQUIPAMENTOS</v>
          </cell>
          <cell r="C684" t="str">
            <v>CHOR</v>
          </cell>
          <cell r="D684" t="str">
            <v>COMPOSIÇÕES AUXILIARES</v>
          </cell>
          <cell r="E684" t="str">
            <v>0329</v>
          </cell>
          <cell r="F684" t="str">
            <v/>
          </cell>
          <cell r="G684" t="str">
            <v/>
          </cell>
          <cell r="H684" t="str">
            <v>USINA DE LAMA ASFÁLTICA, PROD 30 A 50 T/H, SILO DE AGREGADO 7 M3, RESERVATÓRIOS PARA EMULSÃO E ÁGUA DE 2,3 M3 CADA, MISTURADOR TIPO PUG MILL A SER MONTADO SOBRE CAMINHÃO - JUROS. AF_10/2014</v>
          </cell>
          <cell r="I684" t="str">
            <v>H</v>
          </cell>
          <cell r="J684" t="str">
            <v>ATRIBUÍDO SÃO PAULO</v>
          </cell>
          <cell r="K684" t="str">
            <v>3,45</v>
          </cell>
          <cell r="L684" t="str">
            <v>CAIXA REFERENCIAL</v>
          </cell>
        </row>
        <row r="685">
          <cell r="A685">
            <v>88853</v>
          </cell>
          <cell r="B685" t="str">
            <v>CUSTOS HORÁRIOS DE MÁQUINAS E EQUIPAMENTOS</v>
          </cell>
          <cell r="C685" t="str">
            <v>CHOR</v>
          </cell>
          <cell r="D685" t="str">
            <v>COMPOSIÇÕES AUXILIARES</v>
          </cell>
          <cell r="E685" t="str">
            <v>0329</v>
          </cell>
          <cell r="F685" t="str">
            <v/>
          </cell>
          <cell r="G685" t="str">
            <v/>
          </cell>
          <cell r="H685" t="str">
            <v>MOTOBOMBA CENTRÍFUGA, MOTOR A GASOLINA, POTÊNCIA 5,42 HP, BOCAIS 1 1/2" X 1", DIÂMETRO ROTOR 143 MM HM/Q = 6 MCA / 16,8 M3/H A 38 MCA / 6,6 M3/H - DEPRECIAÇÃO. AF_06/2014</v>
          </cell>
          <cell r="I685" t="str">
            <v>H</v>
          </cell>
          <cell r="J685" t="str">
            <v>COEFICIENTE DE REPRESENTATIVIDADE</v>
          </cell>
          <cell r="K685" t="str">
            <v>0,18</v>
          </cell>
          <cell r="L685" t="str">
            <v>CAIXA REFERENCIAL</v>
          </cell>
        </row>
        <row r="686">
          <cell r="A686">
            <v>88854</v>
          </cell>
          <cell r="B686" t="str">
            <v>CUSTOS HORÁRIOS DE MÁQUINAS E EQUIPAMENTOS</v>
          </cell>
          <cell r="C686" t="str">
            <v>CHOR</v>
          </cell>
          <cell r="D686" t="str">
            <v>COMPOSIÇÕES AUXILIARES</v>
          </cell>
          <cell r="E686" t="str">
            <v>0329</v>
          </cell>
          <cell r="F686" t="str">
            <v/>
          </cell>
          <cell r="G686" t="str">
            <v/>
          </cell>
          <cell r="H686" t="str">
            <v>MOTOBOMBA CENTRÍFUGA, MOTOR A GASOLINA, POTÊNCIA 5,42 HP, BOCAIS 1 1/2" X 1", DIÂMETRO ROTOR 143 MM HM/Q = 6 MCA / 16,8 M3/H A 38 MCA / 6,6 M3/H - JUROS. AF_06/2014</v>
          </cell>
          <cell r="I686" t="str">
            <v>H</v>
          </cell>
          <cell r="J686" t="str">
            <v>COEFICIENTE DE REPRESENTATIVIDADE</v>
          </cell>
          <cell r="K686" t="str">
            <v>0,02</v>
          </cell>
          <cell r="L686" t="str">
            <v>CAIXA REFERENCIAL</v>
          </cell>
        </row>
        <row r="687">
          <cell r="A687">
            <v>88855</v>
          </cell>
          <cell r="B687" t="str">
            <v>CUSTOS HORÁRIOS DE MÁQUINAS E EQUIPAMENTOS</v>
          </cell>
          <cell r="C687" t="str">
            <v>CHOR</v>
          </cell>
          <cell r="D687" t="str">
            <v>COMPOSIÇÕES AUXILIARES</v>
          </cell>
          <cell r="E687" t="str">
            <v>0329</v>
          </cell>
          <cell r="F687" t="str">
            <v/>
          </cell>
          <cell r="G687" t="str">
            <v/>
          </cell>
          <cell r="H687" t="str">
            <v>GRADE DE DISCO CONTROLE REMOTO REBOCÁVEL, COM 24 DISCOS 24 X 6 MM COM PNEUS PARA TRANSPORTE - DEPRECIAÇÃO. AF_06/2014</v>
          </cell>
          <cell r="I687" t="str">
            <v>H</v>
          </cell>
          <cell r="J687" t="str">
            <v>ATRIBUÍDO SÃO PAULO</v>
          </cell>
          <cell r="K687" t="str">
            <v>2,22</v>
          </cell>
          <cell r="L687" t="str">
            <v>CAIXA REFERENCIAL</v>
          </cell>
        </row>
        <row r="688">
          <cell r="A688">
            <v>88856</v>
          </cell>
          <cell r="B688" t="str">
            <v>CUSTOS HORÁRIOS DE MÁQUINAS E EQUIPAMENTOS</v>
          </cell>
          <cell r="C688" t="str">
            <v>CHOR</v>
          </cell>
          <cell r="D688" t="str">
            <v>COMPOSIÇÕES AUXILIARES</v>
          </cell>
          <cell r="E688" t="str">
            <v>0329</v>
          </cell>
          <cell r="F688" t="str">
            <v/>
          </cell>
          <cell r="G688" t="str">
            <v/>
          </cell>
          <cell r="H688" t="str">
            <v>GRADE DE DISCO CONTROLE REMOTO REBOCÁVEL, COM 24 DISCOS 24 X 6 MM COM PNEUS PARA TRANSPORTE - JUROS. AF_06/2014</v>
          </cell>
          <cell r="I688" t="str">
            <v>H</v>
          </cell>
          <cell r="J688" t="str">
            <v>ATRIBUÍDO SÃO PAULO</v>
          </cell>
          <cell r="K688" t="str">
            <v>0,31</v>
          </cell>
          <cell r="L688" t="str">
            <v>CAIXA REFERENCIAL</v>
          </cell>
        </row>
        <row r="689">
          <cell r="A689">
            <v>88857</v>
          </cell>
          <cell r="B689" t="str">
            <v>CUSTOS HORÁRIOS DE MÁQUINAS E EQUIPAMENTOS</v>
          </cell>
          <cell r="C689" t="str">
            <v>CHOR</v>
          </cell>
          <cell r="D689" t="str">
            <v>COMPOSIÇÕES AUXILIARES</v>
          </cell>
          <cell r="E689" t="str">
            <v>0329</v>
          </cell>
          <cell r="F689" t="str">
            <v/>
          </cell>
          <cell r="G689" t="str">
            <v/>
          </cell>
          <cell r="H689" t="str">
            <v>RETROESCAVADEIRA SOBRE RODAS COM CARREGADEIRA, TRAÇÃO 4X4, POTÊNCIA LÍQ. 88 HP, CAÇAMBA CARREG. CAP. MÍN. 1 M3, CAÇAMBA RETRO CAP. 0,26 M3, PESO OPERACIONAL MÍN. 6.674 KG, PROFUNDIDADE ESCAVAÇÃO MÁX. 4,37 M - DEPRECIAÇÃO. AF_06/2014</v>
          </cell>
          <cell r="I689" t="str">
            <v>H</v>
          </cell>
          <cell r="J689" t="str">
            <v>COEFICIENTE DE REPRESENTATIVIDADE</v>
          </cell>
          <cell r="K689" t="str">
            <v>16,83</v>
          </cell>
          <cell r="L689" t="str">
            <v>CAIXA REFERENCIAL</v>
          </cell>
        </row>
        <row r="690">
          <cell r="A690">
            <v>88858</v>
          </cell>
          <cell r="B690" t="str">
            <v>CUSTOS HORÁRIOS DE MÁQUINAS E EQUIPAMENTOS</v>
          </cell>
          <cell r="C690" t="str">
            <v>CHOR</v>
          </cell>
          <cell r="D690" t="str">
            <v>COMPOSIÇÕES AUXILIARES</v>
          </cell>
          <cell r="E690" t="str">
            <v>0329</v>
          </cell>
          <cell r="F690" t="str">
            <v/>
          </cell>
          <cell r="G690" t="str">
            <v/>
          </cell>
          <cell r="H690" t="str">
            <v>RETROESCAVADEIRA SOBRE RODAS COM CARREGADEIRA, TRAÇÃO 4X4, POTÊNCIA LÍQ. 88 HP, CAÇAMBA CARREG. CAP. MÍN. 1 M3, CAÇAMBA RETRO CAP. 0,26 M3, PESO OPERACIONAL MÍN. 6.674 KG, PROFUNDIDADE ESCAVAÇÃO MÁX. 4,37 M - JUROS. AF_06/2014</v>
          </cell>
          <cell r="I690" t="str">
            <v>H</v>
          </cell>
          <cell r="J690" t="str">
            <v>COEFICIENTE DE REPRESENTATIVIDADE</v>
          </cell>
          <cell r="K690" t="str">
            <v>2,28</v>
          </cell>
          <cell r="L690" t="str">
            <v>CAIXA REFERENCIAL</v>
          </cell>
        </row>
        <row r="691">
          <cell r="A691">
            <v>88859</v>
          </cell>
          <cell r="B691" t="str">
            <v>CUSTOS HORÁRIOS DE MÁQUINAS E EQUIPAMENTOS</v>
          </cell>
          <cell r="C691" t="str">
            <v>CHOR</v>
          </cell>
          <cell r="D691" t="str">
            <v>COMPOSIÇÕES AUXILIARES</v>
          </cell>
          <cell r="E691" t="str">
            <v>0329</v>
          </cell>
          <cell r="F691" t="str">
            <v/>
          </cell>
          <cell r="G691" t="str">
            <v/>
          </cell>
          <cell r="H691" t="str">
            <v>RETROESCAVADEIRA SOBRE RODAS COM CARREGADEIRA, TRAÇÃO 4X2, POTÊNCIA LÍQ. 79 HP, CAÇAMBA CARREG. CAP. MÍN. 1 M3, CAÇAMBA RETRO CAP. 0,20 M3, PESO OPERACIONAL MÍN. 6.570 KG, PROFUNDIDADE ESCAVAÇÃO MÁX. 4,37 M - DEPRECIAÇÃO. AF_06/2014</v>
          </cell>
          <cell r="I691" t="str">
            <v>H</v>
          </cell>
          <cell r="J691" t="str">
            <v>COEFICIENTE DE REPRESENTATIVIDADE</v>
          </cell>
          <cell r="K691" t="str">
            <v>14,97</v>
          </cell>
          <cell r="L691" t="str">
            <v>CAIXA REFERENCIAL</v>
          </cell>
        </row>
        <row r="692">
          <cell r="A692">
            <v>88860</v>
          </cell>
          <cell r="B692" t="str">
            <v>CUSTOS HORÁRIOS DE MÁQUINAS E EQUIPAMENTOS</v>
          </cell>
          <cell r="C692" t="str">
            <v>CHOR</v>
          </cell>
          <cell r="D692" t="str">
            <v>COMPOSIÇÕES AUXILIARES</v>
          </cell>
          <cell r="E692" t="str">
            <v>0329</v>
          </cell>
          <cell r="F692" t="str">
            <v/>
          </cell>
          <cell r="G692" t="str">
            <v/>
          </cell>
          <cell r="H692" t="str">
            <v>RETROESCAVADEIRA SOBRE RODAS COM CARREGADEIRA, TRAÇÃO 4X2, POTÊNCIA LÍQ. 79 HP, CAÇAMBA CARREG. CAP. MÍN. 1 M3, CAÇAMBA RETRO CAP. 0,20 M3, PESO OPERACIONAL MÍN. 6.570 KG, PROFUNDIDADE ESCAVAÇÃO MÁX. 4,37 M - JUROS. AF_06/2014</v>
          </cell>
          <cell r="I692" t="str">
            <v>H</v>
          </cell>
          <cell r="J692" t="str">
            <v>COEFICIENTE DE REPRESENTATIVIDADE</v>
          </cell>
          <cell r="K692" t="str">
            <v>2,03</v>
          </cell>
          <cell r="L692" t="str">
            <v>CAIXA REFERENCIAL</v>
          </cell>
        </row>
        <row r="693">
          <cell r="A693">
            <v>88900</v>
          </cell>
          <cell r="B693" t="str">
            <v>CUSTOS HORÁRIOS DE MÁQUINAS E EQUIPAMENTOS</v>
          </cell>
          <cell r="C693" t="str">
            <v>CHOR</v>
          </cell>
          <cell r="D693" t="str">
            <v>COMPOSIÇÕES AUXILIARES</v>
          </cell>
          <cell r="E693" t="str">
            <v>0329</v>
          </cell>
          <cell r="F693" t="str">
            <v/>
          </cell>
          <cell r="G693" t="str">
            <v/>
          </cell>
          <cell r="H693" t="str">
            <v>ESCAVADEIRA HIDRÁULICA SOBRE ESTEIRAS, CAÇAMBA 1,20 M3, PESO OPERACIONAL 21 T, POTÊNCIA BRUTA 155 HP - DEPRECIAÇÃO. AF_06/2014</v>
          </cell>
          <cell r="I693" t="str">
            <v>H</v>
          </cell>
          <cell r="J693" t="str">
            <v>COEFICIENTE DE REPRESENTATIVIDADE</v>
          </cell>
          <cell r="K693" t="str">
            <v>36,44</v>
          </cell>
          <cell r="L693" t="str">
            <v>CAIXA REFERENCIAL</v>
          </cell>
        </row>
        <row r="694">
          <cell r="A694">
            <v>88902</v>
          </cell>
          <cell r="B694" t="str">
            <v>CUSTOS HORÁRIOS DE MÁQUINAS E EQUIPAMENTOS</v>
          </cell>
          <cell r="C694" t="str">
            <v>CHOR</v>
          </cell>
          <cell r="D694" t="str">
            <v>COMPOSIÇÕES AUXILIARES</v>
          </cell>
          <cell r="E694" t="str">
            <v>0329</v>
          </cell>
          <cell r="F694" t="str">
            <v/>
          </cell>
          <cell r="G694" t="str">
            <v/>
          </cell>
          <cell r="H694" t="str">
            <v>ESCAVADEIRA HIDRÁULICA SOBRE ESTEIRAS, CAÇAMBA 1,20 M3, PESO OPERACIONAL 21 T, POTÊNCIA BRUTA 155 HP - JUROS. AF_06/2014</v>
          </cell>
          <cell r="I694" t="str">
            <v>H</v>
          </cell>
          <cell r="J694" t="str">
            <v>COEFICIENTE DE REPRESENTATIVIDADE</v>
          </cell>
          <cell r="K694" t="str">
            <v>4,94</v>
          </cell>
          <cell r="L694" t="str">
            <v>CAIXA REFERENCIAL</v>
          </cell>
        </row>
        <row r="695">
          <cell r="A695">
            <v>88903</v>
          </cell>
          <cell r="B695" t="str">
            <v>CUSTOS HORÁRIOS DE MÁQUINAS E EQUIPAMENTOS</v>
          </cell>
          <cell r="C695" t="str">
            <v>CHOR</v>
          </cell>
          <cell r="D695" t="str">
            <v>COMPOSIÇÕES AUXILIARES</v>
          </cell>
          <cell r="E695" t="str">
            <v>0329</v>
          </cell>
          <cell r="F695" t="str">
            <v/>
          </cell>
          <cell r="G695" t="str">
            <v/>
          </cell>
          <cell r="H695" t="str">
            <v>ESCAVADEIRA HIDRÁULICA SOBRE ESTEIRAS, CAÇAMBA 1,20 M3, PESO OPERACIONAL 21 T, POTÊNCIA BRUTA 155 HP - MANUTENÇÃO. AF_06/2014</v>
          </cell>
          <cell r="I695" t="str">
            <v>H</v>
          </cell>
          <cell r="J695" t="str">
            <v>COEFICIENTE DE REPRESENTATIVIDADE</v>
          </cell>
          <cell r="K695" t="str">
            <v>45,55</v>
          </cell>
          <cell r="L695" t="str">
            <v>CAIXA REFERENCIAL</v>
          </cell>
        </row>
        <row r="696">
          <cell r="A696">
            <v>88904</v>
          </cell>
          <cell r="B696" t="str">
            <v>CUSTOS HORÁRIOS DE MÁQUINAS E EQUIPAMENTOS</v>
          </cell>
          <cell r="C696" t="str">
            <v>CHOR</v>
          </cell>
          <cell r="D696" t="str">
            <v>COMPOSIÇÕES AUXILIARES</v>
          </cell>
          <cell r="E696" t="str">
            <v>0329</v>
          </cell>
          <cell r="F696" t="str">
            <v/>
          </cell>
          <cell r="G696" t="str">
            <v/>
          </cell>
          <cell r="H696" t="str">
            <v>ESCAVADEIRA HIDRÁULICA SOBRE ESTEIRAS, CAÇAMBA 1,20 M3, PESO OPERACIONAL 21 T, POTÊNCIA BRUTA 155 HP - MATERIAIS NA OPERAÇÃO. AF_06/2014</v>
          </cell>
          <cell r="I696" t="str">
            <v>H</v>
          </cell>
          <cell r="J696" t="str">
            <v>COLETADO</v>
          </cell>
          <cell r="K696" t="str">
            <v>64,02</v>
          </cell>
          <cell r="L696" t="str">
            <v>CAIXA REFERENCIAL</v>
          </cell>
        </row>
        <row r="697">
          <cell r="A697">
            <v>89009</v>
          </cell>
          <cell r="B697" t="str">
            <v>CUSTOS HORÁRIOS DE MÁQUINAS E EQUIPAMENTOS</v>
          </cell>
          <cell r="C697" t="str">
            <v>CHOR</v>
          </cell>
          <cell r="D697" t="str">
            <v>COMPOSIÇÕES AUXILIARES</v>
          </cell>
          <cell r="E697" t="str">
            <v>0329</v>
          </cell>
          <cell r="F697" t="str">
            <v/>
          </cell>
          <cell r="G697" t="str">
            <v/>
          </cell>
          <cell r="H697" t="str">
            <v>TRATOR DE ESTEIRAS, POTÊNCIA 150 HP, PESO OPERACIONAL 16,7 T, COM RODA MOTRIZ ELEVADA E LÂMINA 3,18 M3 - DEPRECIAÇÃO. AF_06/2014</v>
          </cell>
          <cell r="I697" t="str">
            <v>H</v>
          </cell>
          <cell r="J697" t="str">
            <v>COLETADO</v>
          </cell>
          <cell r="K697" t="str">
            <v>28,30</v>
          </cell>
          <cell r="L697" t="str">
            <v>CAIXA REFERENCIAL</v>
          </cell>
        </row>
        <row r="698">
          <cell r="A698">
            <v>89010</v>
          </cell>
          <cell r="B698" t="str">
            <v>CUSTOS HORÁRIOS DE MÁQUINAS E EQUIPAMENTOS</v>
          </cell>
          <cell r="C698" t="str">
            <v>CHOR</v>
          </cell>
          <cell r="D698" t="str">
            <v>COMPOSIÇÕES AUXILIARES</v>
          </cell>
          <cell r="E698" t="str">
            <v>0329</v>
          </cell>
          <cell r="F698" t="str">
            <v/>
          </cell>
          <cell r="G698" t="str">
            <v/>
          </cell>
          <cell r="H698" t="str">
            <v>TRATOR DE ESTEIRAS, POTÊNCIA 150 HP, PESO OPERACIONAL 16,7 T, COM RODA MOTRIZ ELEVADA E LÂMINA 3,18 M3 - JUROS. AF_06/2014</v>
          </cell>
          <cell r="I698" t="str">
            <v>H</v>
          </cell>
          <cell r="J698" t="str">
            <v>COLETADO</v>
          </cell>
          <cell r="K698" t="str">
            <v>6,37</v>
          </cell>
          <cell r="L698" t="str">
            <v>CAIXA REFERENCIAL</v>
          </cell>
        </row>
        <row r="699">
          <cell r="A699">
            <v>89011</v>
          </cell>
          <cell r="B699" t="str">
            <v>CUSTOS HORÁRIOS DE MÁQUINAS E EQUIPAMENTOS</v>
          </cell>
          <cell r="C699" t="str">
            <v>CHOR</v>
          </cell>
          <cell r="D699" t="str">
            <v>COMPOSIÇÕES AUXILIARES</v>
          </cell>
          <cell r="E699" t="str">
            <v>0329</v>
          </cell>
          <cell r="F699" t="str">
            <v/>
          </cell>
          <cell r="G699" t="str">
            <v/>
          </cell>
          <cell r="H699" t="str">
            <v>RETROESCAVADEIRA SOBRE RODAS COM CARREGADEIRA, TRAÇÃO 4X4, POTÊNCIA LÍQ. 72 HP, CAÇAMBA CARREG. CAP. MÍN. 0,79 M3, CAÇAMBA RETRO CAP. 0,18 M3, PESO OPERACIONAL MÍN. 7.140 KG, PROFUNDIDADE ESCAVAÇÃO MÁX. 4,50 M - DEPRECIAÇÃO. AF_06/2014</v>
          </cell>
          <cell r="I699" t="str">
            <v>H</v>
          </cell>
          <cell r="J699" t="str">
            <v>COLETADO</v>
          </cell>
          <cell r="K699" t="str">
            <v>16,24</v>
          </cell>
          <cell r="L699" t="str">
            <v>CAIXA REFERENCIAL</v>
          </cell>
        </row>
        <row r="700">
          <cell r="A700">
            <v>89012</v>
          </cell>
          <cell r="B700" t="str">
            <v>CUSTOS HORÁRIOS DE MÁQUINAS E EQUIPAMENTOS</v>
          </cell>
          <cell r="C700" t="str">
            <v>CHOR</v>
          </cell>
          <cell r="D700" t="str">
            <v>COMPOSIÇÕES AUXILIARES</v>
          </cell>
          <cell r="E700" t="str">
            <v>0329</v>
          </cell>
          <cell r="F700" t="str">
            <v/>
          </cell>
          <cell r="G700" t="str">
            <v/>
          </cell>
          <cell r="H700" t="str">
            <v>RETROESCAVADEIRA SOBRE RODAS COM CARREGADEIRA, TRAÇÃO 4X4, POTÊNCIA LÍQ. 72 HP, CAÇAMBA CARREG. CAP. MÍN. 0,79 M3, CAÇAMBA RETRO CAP. 0,18 M3, PESO OPERACIONAL MÍN. 7.140 KG, PROFUNDIDADE ESCAVAÇÃO MÁX. 4,50 M - JUROS. AF_06/2014</v>
          </cell>
          <cell r="I700" t="str">
            <v>H</v>
          </cell>
          <cell r="J700" t="str">
            <v>COLETADO</v>
          </cell>
          <cell r="K700" t="str">
            <v>2,20</v>
          </cell>
          <cell r="L700" t="str">
            <v>CAIXA REFERENCIAL</v>
          </cell>
        </row>
        <row r="701">
          <cell r="A701">
            <v>89013</v>
          </cell>
          <cell r="B701" t="str">
            <v>CUSTOS HORÁRIOS DE MÁQUINAS E EQUIPAMENTOS</v>
          </cell>
          <cell r="C701" t="str">
            <v>CHOR</v>
          </cell>
          <cell r="D701" t="str">
            <v>COMPOSIÇÕES AUXILIARES</v>
          </cell>
          <cell r="E701" t="str">
            <v>0329</v>
          </cell>
          <cell r="F701" t="str">
            <v/>
          </cell>
          <cell r="G701" t="str">
            <v/>
          </cell>
          <cell r="H701" t="str">
            <v>TRATOR DE ESTEIRAS, POTÊNCIA 347 HP, PESO OPERACIONAL 38,5 T, COM LÂMINA 8,70 M3 - DEPRECIAÇÃO. AF_06/2014</v>
          </cell>
          <cell r="I701" t="str">
            <v>H</v>
          </cell>
          <cell r="J701" t="str">
            <v>COEFICIENTE DE REPRESENTATIVIDADE</v>
          </cell>
          <cell r="K701" t="str">
            <v>92,70</v>
          </cell>
          <cell r="L701" t="str">
            <v>CAIXA REFERENCIAL</v>
          </cell>
        </row>
        <row r="702">
          <cell r="A702">
            <v>89014</v>
          </cell>
          <cell r="B702" t="str">
            <v>CUSTOS HORÁRIOS DE MÁQUINAS E EQUIPAMENTOS</v>
          </cell>
          <cell r="C702" t="str">
            <v>CHOR</v>
          </cell>
          <cell r="D702" t="str">
            <v>COMPOSIÇÕES AUXILIARES</v>
          </cell>
          <cell r="E702" t="str">
            <v>0329</v>
          </cell>
          <cell r="F702" t="str">
            <v/>
          </cell>
          <cell r="G702" t="str">
            <v/>
          </cell>
          <cell r="H702" t="str">
            <v>TRATOR DE ESTEIRAS, POTÊNCIA 347 HP, PESO OPERACIONAL 38,5 T, COM LÂMINA 8,70 M3 - JUROS. AF_06/2014</v>
          </cell>
          <cell r="I702" t="str">
            <v>H</v>
          </cell>
          <cell r="J702" t="str">
            <v>COEFICIENTE DE REPRESENTATIVIDADE</v>
          </cell>
          <cell r="K702" t="str">
            <v>20,86</v>
          </cell>
          <cell r="L702" t="str">
            <v>CAIXA REFERENCIAL</v>
          </cell>
        </row>
        <row r="703">
          <cell r="A703">
            <v>89015</v>
          </cell>
          <cell r="B703" t="str">
            <v>CUSTOS HORÁRIOS DE MÁQUINAS E EQUIPAMENTOS</v>
          </cell>
          <cell r="C703" t="str">
            <v>CHOR</v>
          </cell>
          <cell r="D703" t="str">
            <v>COMPOSIÇÕES AUXILIARES</v>
          </cell>
          <cell r="E703" t="str">
            <v>0329</v>
          </cell>
          <cell r="F703" t="str">
            <v/>
          </cell>
          <cell r="G703" t="str">
            <v/>
          </cell>
          <cell r="H703" t="str">
            <v>VASSOURA MECÂNICA REBOCÁVEL COM ESCOVA CILÍNDRICA, LARGURA ÚTIL DE VARRIMENTO DE 2,44 M - DEPRECIAÇÃO. AF_06/2014</v>
          </cell>
          <cell r="I703" t="str">
            <v>H</v>
          </cell>
          <cell r="J703" t="str">
            <v>ATRIBUÍDO SÃO PAULO</v>
          </cell>
          <cell r="K703" t="str">
            <v>2,57</v>
          </cell>
          <cell r="L703" t="str">
            <v>CAIXA REFERENCIAL</v>
          </cell>
        </row>
        <row r="704">
          <cell r="A704">
            <v>89016</v>
          </cell>
          <cell r="B704" t="str">
            <v>CUSTOS HORÁRIOS DE MÁQUINAS E EQUIPAMENTOS</v>
          </cell>
          <cell r="C704" t="str">
            <v>CHOR</v>
          </cell>
          <cell r="D704" t="str">
            <v>COMPOSIÇÕES AUXILIARES</v>
          </cell>
          <cell r="E704" t="str">
            <v>0329</v>
          </cell>
          <cell r="F704" t="str">
            <v/>
          </cell>
          <cell r="G704" t="str">
            <v/>
          </cell>
          <cell r="H704" t="str">
            <v>VASSOURA MECÂNICA REBOCÁVEL COM ESCOVA CILÍNDRICA, LARGURA ÚTIL DE VARRIMENTO DE 2,44 M - JUROS. AF_06/2014</v>
          </cell>
          <cell r="I704" t="str">
            <v>H</v>
          </cell>
          <cell r="J704" t="str">
            <v>ATRIBUÍDO SÃO PAULO</v>
          </cell>
          <cell r="K704" t="str">
            <v>0,34</v>
          </cell>
          <cell r="L704" t="str">
            <v>CAIXA REFERENCIAL</v>
          </cell>
        </row>
        <row r="705">
          <cell r="A705">
            <v>89017</v>
          </cell>
          <cell r="B705" t="str">
            <v>CUSTOS HORÁRIOS DE MÁQUINAS E EQUIPAMENTOS</v>
          </cell>
          <cell r="C705" t="str">
            <v>CHOR</v>
          </cell>
          <cell r="D705" t="str">
            <v>COMPOSIÇÕES AUXILIARES</v>
          </cell>
          <cell r="E705" t="str">
            <v>0329</v>
          </cell>
          <cell r="F705" t="str">
            <v/>
          </cell>
          <cell r="G705" t="str">
            <v/>
          </cell>
          <cell r="H705" t="str">
            <v>TRATOR DE ESTEIRAS, POTÊNCIA 170 HP, PESO OPERACIONAL 19 T, CAÇAMBA 5,2 M3 - DEPRECIAÇÃO. AF_06/2014</v>
          </cell>
          <cell r="I705" t="str">
            <v>H</v>
          </cell>
          <cell r="J705" t="str">
            <v>COEFICIENTE DE REPRESENTATIVIDADE</v>
          </cell>
          <cell r="K705" t="str">
            <v>28,12</v>
          </cell>
          <cell r="L705" t="str">
            <v>CAIXA REFERENCIAL</v>
          </cell>
        </row>
        <row r="706">
          <cell r="A706">
            <v>89018</v>
          </cell>
          <cell r="B706" t="str">
            <v>CUSTOS HORÁRIOS DE MÁQUINAS E EQUIPAMENTOS</v>
          </cell>
          <cell r="C706" t="str">
            <v>CHOR</v>
          </cell>
          <cell r="D706" t="str">
            <v>COMPOSIÇÕES AUXILIARES</v>
          </cell>
          <cell r="E706" t="str">
            <v>0329</v>
          </cell>
          <cell r="F706" t="str">
            <v/>
          </cell>
          <cell r="G706" t="str">
            <v/>
          </cell>
          <cell r="H706" t="str">
            <v>TRATOR DE ESTEIRAS, POTÊNCIA 170 HP, PESO OPERACIONAL 19 T, CAÇAMBA 5,2 M3 - JUROS. AF_06/2014</v>
          </cell>
          <cell r="I706" t="str">
            <v>H</v>
          </cell>
          <cell r="J706" t="str">
            <v>COEFICIENTE DE REPRESENTATIVIDADE</v>
          </cell>
          <cell r="K706" t="str">
            <v>6,33</v>
          </cell>
          <cell r="L706" t="str">
            <v>CAIXA REFERENCIAL</v>
          </cell>
        </row>
        <row r="707">
          <cell r="A707">
            <v>89019</v>
          </cell>
          <cell r="B707" t="str">
            <v>CUSTOS HORÁRIOS DE MÁQUINAS E EQUIPAMENTOS</v>
          </cell>
          <cell r="C707" t="str">
            <v>CHOR</v>
          </cell>
          <cell r="D707" t="str">
            <v>COMPOSIÇÕES AUXILIARES</v>
          </cell>
          <cell r="E707" t="str">
            <v>0329</v>
          </cell>
          <cell r="F707" t="str">
            <v/>
          </cell>
          <cell r="G707" t="str">
            <v/>
          </cell>
          <cell r="H707" t="str">
            <v>BOMBA SUBMERSÍVEL ELÉTRICA TRIFÁSICA, POTÊNCIA 2,96 HP, Ø ROTOR 144 MM SEMI-ABERTO, BOCAL DE SAÍDA Ø 2, HM/Q = 2 MCA / 38,8 M3/H A 28 MCA / 5 M3/H - DEPRECIAÇÃO. AF_06/2014</v>
          </cell>
          <cell r="I707" t="str">
            <v>H</v>
          </cell>
          <cell r="J707" t="str">
            <v>ATRIBUÍDO SÃO PAULO</v>
          </cell>
          <cell r="K707" t="str">
            <v>0,28</v>
          </cell>
          <cell r="L707" t="str">
            <v>CAIXA REFERENCIAL</v>
          </cell>
        </row>
        <row r="708">
          <cell r="A708">
            <v>89020</v>
          </cell>
          <cell r="B708" t="str">
            <v>CUSTOS HORÁRIOS DE MÁQUINAS E EQUIPAMENTOS</v>
          </cell>
          <cell r="C708" t="str">
            <v>CHOR</v>
          </cell>
          <cell r="D708" t="str">
            <v>COMPOSIÇÕES AUXILIARES</v>
          </cell>
          <cell r="E708" t="str">
            <v>0329</v>
          </cell>
          <cell r="F708" t="str">
            <v/>
          </cell>
          <cell r="G708" t="str">
            <v/>
          </cell>
          <cell r="H708" t="str">
            <v>BOMBA SUBMERSÍVEL ELÉTRICA TRIFÁSICA, POTÊNCIA 2,96 HP, Ø ROTOR 144 MM SEMI-ABERTO, BOCAL DE SAÍDA Ø 2, HM/Q = 2 MCA / 38,8 M3/H A 28 MCA / 5 M3/H - JUROS. AF_06/2014</v>
          </cell>
          <cell r="I708" t="str">
            <v>H</v>
          </cell>
          <cell r="J708" t="str">
            <v>ATRIBUÍDO SÃO PAULO</v>
          </cell>
          <cell r="K708" t="str">
            <v>0,03</v>
          </cell>
          <cell r="L708" t="str">
            <v>CAIXA REFERENCIAL</v>
          </cell>
        </row>
        <row r="709">
          <cell r="A709">
            <v>89023</v>
          </cell>
          <cell r="B709" t="str">
            <v>CUSTOS HORÁRIOS DE MÁQUINAS E EQUIPAMENTOS</v>
          </cell>
          <cell r="C709" t="str">
            <v>CHOR</v>
          </cell>
          <cell r="D709" t="str">
            <v>COMPOSIÇÕES AUXILIARES</v>
          </cell>
          <cell r="E709" t="str">
            <v>0329</v>
          </cell>
          <cell r="F709" t="str">
            <v/>
          </cell>
          <cell r="G709" t="str">
            <v/>
          </cell>
          <cell r="H709" t="str">
            <v>TANQUE DE ASFALTO ESTACIONÁRIO COM MAÇARICO, CAPACIDADE 20.000 L - DEPRECIAÇÃO. AF_06/2014</v>
          </cell>
          <cell r="I709" t="str">
            <v>H</v>
          </cell>
          <cell r="J709" t="str">
            <v>ATRIBUÍDO SÃO PAULO</v>
          </cell>
          <cell r="K709" t="str">
            <v>3,00</v>
          </cell>
          <cell r="L709" t="str">
            <v>CAIXA REFERENCIAL</v>
          </cell>
        </row>
        <row r="710">
          <cell r="A710">
            <v>89024</v>
          </cell>
          <cell r="B710" t="str">
            <v>CUSTOS HORÁRIOS DE MÁQUINAS E EQUIPAMENTOS</v>
          </cell>
          <cell r="C710" t="str">
            <v>CHOR</v>
          </cell>
          <cell r="D710" t="str">
            <v>COMPOSIÇÕES AUXILIARES</v>
          </cell>
          <cell r="E710" t="str">
            <v>0329</v>
          </cell>
          <cell r="F710" t="str">
            <v/>
          </cell>
          <cell r="G710" t="str">
            <v/>
          </cell>
          <cell r="H710" t="str">
            <v>TANQUE DE ASFALTO ESTACIONÁRIO COM MAÇARICO, CAPACIDADE 20.000 L - JUROS. AF_06/2014</v>
          </cell>
          <cell r="I710" t="str">
            <v>H</v>
          </cell>
          <cell r="J710" t="str">
            <v>ATRIBUÍDO SÃO PAULO</v>
          </cell>
          <cell r="K710" t="str">
            <v>0,49</v>
          </cell>
          <cell r="L710" t="str">
            <v>CAIXA REFERENCIAL</v>
          </cell>
        </row>
        <row r="711">
          <cell r="A711">
            <v>89025</v>
          </cell>
          <cell r="B711" t="str">
            <v>CUSTOS HORÁRIOS DE MÁQUINAS E EQUIPAMENTOS</v>
          </cell>
          <cell r="C711" t="str">
            <v>CHOR</v>
          </cell>
          <cell r="D711" t="str">
            <v>COMPOSIÇÕES AUXILIARES</v>
          </cell>
          <cell r="E711" t="str">
            <v>0329</v>
          </cell>
          <cell r="F711" t="str">
            <v/>
          </cell>
          <cell r="G711" t="str">
            <v/>
          </cell>
          <cell r="H711" t="str">
            <v>TANQUE DE ASFALTO ESTACIONÁRIO COM MAÇARICO, CAPACIDADE 20.000 L - MANUTENÇÃO. AF_06/2014</v>
          </cell>
          <cell r="I711" t="str">
            <v>H</v>
          </cell>
          <cell r="J711" t="str">
            <v>ATRIBUÍDO SÃO PAULO</v>
          </cell>
          <cell r="K711" t="str">
            <v>5,63</v>
          </cell>
          <cell r="L711" t="str">
            <v>CAIXA REFERENCIAL</v>
          </cell>
        </row>
        <row r="712">
          <cell r="A712">
            <v>89026</v>
          </cell>
          <cell r="B712" t="str">
            <v>CUSTOS HORÁRIOS DE MÁQUINAS E EQUIPAMENTOS</v>
          </cell>
          <cell r="C712" t="str">
            <v>CHOR</v>
          </cell>
          <cell r="D712" t="str">
            <v>COMPOSIÇÕES AUXILIARES</v>
          </cell>
          <cell r="E712" t="str">
            <v>0329</v>
          </cell>
          <cell r="F712" t="str">
            <v/>
          </cell>
          <cell r="G712" t="str">
            <v/>
          </cell>
          <cell r="H712" t="str">
            <v>TANQUE DE ASFALTO ESTACIONÁRIO COM MAÇARICO, CAPACIDADE 20.000 L - MATERIAIS NA OPERAÇÃO. AF_06/2014</v>
          </cell>
          <cell r="I712" t="str">
            <v>H</v>
          </cell>
          <cell r="J712" t="str">
            <v>COLETADO</v>
          </cell>
          <cell r="K712" t="str">
            <v>141,77</v>
          </cell>
          <cell r="L712" t="str">
            <v>CAIXA REFERENCIAL</v>
          </cell>
        </row>
        <row r="713">
          <cell r="A713">
            <v>89029</v>
          </cell>
          <cell r="B713" t="str">
            <v>CUSTOS HORÁRIOS DE MÁQUINAS E EQUIPAMENTOS</v>
          </cell>
          <cell r="C713" t="str">
            <v>CHOR</v>
          </cell>
          <cell r="D713" t="str">
            <v>COMPOSIÇÕES AUXILIARES</v>
          </cell>
          <cell r="E713" t="str">
            <v>0329</v>
          </cell>
          <cell r="F713" t="str">
            <v/>
          </cell>
          <cell r="G713" t="str">
            <v/>
          </cell>
          <cell r="H713" t="str">
            <v>TRATOR DE ESTEIRAS, POTÊNCIA 100 HP, PESO OPERACIONAL 9,4 T, COM LÂMINA 2,19 M3 - DEPRECIAÇÃO. AF_06/2014</v>
          </cell>
          <cell r="I713" t="str">
            <v>H</v>
          </cell>
          <cell r="J713" t="str">
            <v>COEFICIENTE DE REPRESENTATIVIDADE</v>
          </cell>
          <cell r="K713" t="str">
            <v>21,83</v>
          </cell>
          <cell r="L713" t="str">
            <v>CAIXA REFERENCIAL</v>
          </cell>
        </row>
        <row r="714">
          <cell r="A714">
            <v>89030</v>
          </cell>
          <cell r="B714" t="str">
            <v>CUSTOS HORÁRIOS DE MÁQUINAS E EQUIPAMENTOS</v>
          </cell>
          <cell r="C714" t="str">
            <v>CHOR</v>
          </cell>
          <cell r="D714" t="str">
            <v>COMPOSIÇÕES AUXILIARES</v>
          </cell>
          <cell r="E714" t="str">
            <v>0329</v>
          </cell>
          <cell r="F714" t="str">
            <v/>
          </cell>
          <cell r="G714" t="str">
            <v/>
          </cell>
          <cell r="H714" t="str">
            <v>TRATOR DE ESTEIRAS, POTÊNCIA 100 HP, PESO OPERACIONAL 9,4 T, COM LÂMINA 2,19 M3 - JUROS. AF_06/2014</v>
          </cell>
          <cell r="I714" t="str">
            <v>H</v>
          </cell>
          <cell r="J714" t="str">
            <v>COEFICIENTE DE REPRESENTATIVIDADE</v>
          </cell>
          <cell r="K714" t="str">
            <v>4,91</v>
          </cell>
          <cell r="L714" t="str">
            <v>CAIXA REFERENCIAL</v>
          </cell>
        </row>
        <row r="715">
          <cell r="A715">
            <v>89033</v>
          </cell>
          <cell r="B715" t="str">
            <v>CUSTOS HORÁRIOS DE MÁQUINAS E EQUIPAMENTOS</v>
          </cell>
          <cell r="C715" t="str">
            <v>CHOR</v>
          </cell>
          <cell r="D715" t="str">
            <v>COMPOSIÇÕES AUXILIARES</v>
          </cell>
          <cell r="E715" t="str">
            <v>0329</v>
          </cell>
          <cell r="F715" t="str">
            <v/>
          </cell>
          <cell r="G715" t="str">
            <v/>
          </cell>
          <cell r="H715" t="str">
            <v>TRATOR DE PNEUS, POTÊNCIA 85 CV, TRAÇÃO 4X4, PESO COM LASTRO DE 4.675 KG - DEPRECIAÇÃO. AF_06/2014</v>
          </cell>
          <cell r="I715" t="str">
            <v>H</v>
          </cell>
          <cell r="J715" t="str">
            <v>ATRIBUÍDO SÃO PAULO</v>
          </cell>
          <cell r="K715" t="str">
            <v>9,46</v>
          </cell>
          <cell r="L715" t="str">
            <v>CAIXA REFERENCIAL</v>
          </cell>
        </row>
        <row r="716">
          <cell r="A716">
            <v>89034</v>
          </cell>
          <cell r="B716" t="str">
            <v>CUSTOS HORÁRIOS DE MÁQUINAS E EQUIPAMENTOS</v>
          </cell>
          <cell r="C716" t="str">
            <v>CHOR</v>
          </cell>
          <cell r="D716" t="str">
            <v>COMPOSIÇÕES AUXILIARES</v>
          </cell>
          <cell r="E716" t="str">
            <v>0329</v>
          </cell>
          <cell r="F716" t="str">
            <v/>
          </cell>
          <cell r="G716" t="str">
            <v/>
          </cell>
          <cell r="H716" t="str">
            <v>TRATOR DE PNEUS, POTÊNCIA 85 CV, TRAÇÃO 4X4, PESO COM LASTRO DE 4.675 KG - JUROS. AF_06/2014</v>
          </cell>
          <cell r="I716" t="str">
            <v>H</v>
          </cell>
          <cell r="J716" t="str">
            <v>ATRIBUÍDO SÃO PAULO</v>
          </cell>
          <cell r="K716" t="str">
            <v>1,31</v>
          </cell>
          <cell r="L716" t="str">
            <v>CAIXA REFERENCIAL</v>
          </cell>
        </row>
        <row r="717">
          <cell r="A717">
            <v>89128</v>
          </cell>
          <cell r="B717" t="str">
            <v>CUSTOS HORÁRIOS DE MÁQUINAS E EQUIPAMENTOS</v>
          </cell>
          <cell r="C717" t="str">
            <v>CHOR</v>
          </cell>
          <cell r="D717" t="str">
            <v>COMPOSIÇÕES AUXILIARES</v>
          </cell>
          <cell r="E717" t="str">
            <v>0329</v>
          </cell>
          <cell r="F717" t="str">
            <v/>
          </cell>
          <cell r="G717" t="str">
            <v/>
          </cell>
          <cell r="H717" t="str">
            <v>PÁ CARREGADEIRA SOBRE RODAS, POTÊNCIA LÍQUIDA 128 HP, CAPACIDADE DA CAÇAMBA 1,7 A 2,8 M3, PESO OPERACIONAL 11632 KG - DEPRECIAÇÃO. AF_06/2014</v>
          </cell>
          <cell r="I717" t="str">
            <v>H</v>
          </cell>
          <cell r="J717" t="str">
            <v>COLETADO</v>
          </cell>
          <cell r="K717" t="str">
            <v>20,16</v>
          </cell>
          <cell r="L717" t="str">
            <v>CAIXA REFERENCIAL</v>
          </cell>
        </row>
        <row r="718">
          <cell r="A718">
            <v>89129</v>
          </cell>
          <cell r="B718" t="str">
            <v>CUSTOS HORÁRIOS DE MÁQUINAS E EQUIPAMENTOS</v>
          </cell>
          <cell r="C718" t="str">
            <v>CHOR</v>
          </cell>
          <cell r="D718" t="str">
            <v>COMPOSIÇÕES AUXILIARES</v>
          </cell>
          <cell r="E718" t="str">
            <v>0329</v>
          </cell>
          <cell r="F718" t="str">
            <v/>
          </cell>
          <cell r="G718" t="str">
            <v/>
          </cell>
          <cell r="H718" t="str">
            <v>PÁ CARREGADEIRA SOBRE RODAS, POTÊNCIA LÍQUIDA 128 HP, CAPACIDADE DA CAÇAMBA 1,7 A 2,8 M3, PESO OPERACIONAL 11632 KG - JUROS. AF_06/2014</v>
          </cell>
          <cell r="I718" t="str">
            <v>H</v>
          </cell>
          <cell r="J718" t="str">
            <v>COLETADO</v>
          </cell>
          <cell r="K718" t="str">
            <v>2,73</v>
          </cell>
          <cell r="L718" t="str">
            <v>CAIXA REFERENCIAL</v>
          </cell>
        </row>
        <row r="719">
          <cell r="A719">
            <v>89130</v>
          </cell>
          <cell r="B719" t="str">
            <v>CUSTOS HORÁRIOS DE MÁQUINAS E EQUIPAMENTOS</v>
          </cell>
          <cell r="C719" t="str">
            <v>CHOR</v>
          </cell>
          <cell r="D719" t="str">
            <v>COMPOSIÇÕES AUXILIARES</v>
          </cell>
          <cell r="E719" t="str">
            <v>0329</v>
          </cell>
          <cell r="F719" t="str">
            <v/>
          </cell>
          <cell r="G719" t="str">
            <v/>
          </cell>
          <cell r="H719" t="str">
            <v>PÁ CARREGADEIRA SOBRE RODAS, POTÊNCIA 197 HP, CAPACIDADE DA CAÇAMBA 2,5 A 3,5 M3, PESO OPERACIONAL 18338 KG - DEPRECIAÇÃO. AF_06/2014</v>
          </cell>
          <cell r="I719" t="str">
            <v>H</v>
          </cell>
          <cell r="J719" t="str">
            <v>COEFICIENTE DE REPRESENTATIVIDADE</v>
          </cell>
          <cell r="K719" t="str">
            <v>27,95</v>
          </cell>
          <cell r="L719" t="str">
            <v>CAIXA REFERENCIAL</v>
          </cell>
        </row>
        <row r="720">
          <cell r="A720">
            <v>89131</v>
          </cell>
          <cell r="B720" t="str">
            <v>CUSTOS HORÁRIOS DE MÁQUINAS E EQUIPAMENTOS</v>
          </cell>
          <cell r="C720" t="str">
            <v>CHOR</v>
          </cell>
          <cell r="D720" t="str">
            <v>COMPOSIÇÕES AUXILIARES</v>
          </cell>
          <cell r="E720" t="str">
            <v>0329</v>
          </cell>
          <cell r="F720" t="str">
            <v/>
          </cell>
          <cell r="G720" t="str">
            <v/>
          </cell>
          <cell r="H720" t="str">
            <v>PÁ CARREGADEIRA SOBRE RODAS, POTÊNCIA 197 HP, CAPACIDADE DA CAÇAMBA 2,5 A 3,5 M3, PESO OPERACIONAL 18338 KG - JUROS. AF_06/2014</v>
          </cell>
          <cell r="I720" t="str">
            <v>H</v>
          </cell>
          <cell r="J720" t="str">
            <v>COEFICIENTE DE REPRESENTATIVIDADE</v>
          </cell>
          <cell r="K720" t="str">
            <v>3,79</v>
          </cell>
          <cell r="L720" t="str">
            <v>CAIXA REFERENCIAL</v>
          </cell>
        </row>
        <row r="721">
          <cell r="A721">
            <v>89210</v>
          </cell>
          <cell r="B721" t="str">
            <v>CUSTOS HORÁRIOS DE MÁQUINAS E EQUIPAMENTOS</v>
          </cell>
          <cell r="C721" t="str">
            <v>CHOR</v>
          </cell>
          <cell r="D721" t="str">
            <v>COMPOSIÇÕES AUXILIARES</v>
          </cell>
          <cell r="E721" t="str">
            <v>0329</v>
          </cell>
          <cell r="F721" t="str">
            <v/>
          </cell>
          <cell r="G721" t="str">
            <v/>
          </cell>
          <cell r="H721" t="str">
            <v>ROLO COMPACTADOR VIBRATÓRIO DE UM CILINDRO AÇO LISO, POTÊNCIA 80 HP, PESO OPERACIONAL MÁXIMO 8,1 T, IMPACTO DINÂMICO 16,15 / 9,5 T, LARGURA DE TRABALHO 1,68 M - DEPRECIAÇÃO. AF_06/2014</v>
          </cell>
          <cell r="I721" t="str">
            <v>H</v>
          </cell>
          <cell r="J721" t="str">
            <v>ATRIBUÍDO SÃO PAULO</v>
          </cell>
          <cell r="K721" t="str">
            <v>19,14</v>
          </cell>
          <cell r="L721" t="str">
            <v>CAIXA REFERENCIAL</v>
          </cell>
        </row>
        <row r="722">
          <cell r="A722">
            <v>89211</v>
          </cell>
          <cell r="B722" t="str">
            <v>CUSTOS HORÁRIOS DE MÁQUINAS E EQUIPAMENTOS</v>
          </cell>
          <cell r="C722" t="str">
            <v>CHOR</v>
          </cell>
          <cell r="D722" t="str">
            <v>COMPOSIÇÕES AUXILIARES</v>
          </cell>
          <cell r="E722" t="str">
            <v>0329</v>
          </cell>
          <cell r="F722" t="str">
            <v/>
          </cell>
          <cell r="G722" t="str">
            <v/>
          </cell>
          <cell r="H722" t="str">
            <v>ROLO COMPACTADOR VIBRATÓRIO DE UM CILINDRO AÇO LISO, POTÊNCIA 80 HP, PESO OPERACIONAL MÁXIMO 8,1 T, IMPACTO DINÂMICO 16,15 / 9,5 T, LARGURA DE TRABALHO 1,68 M - JUROS. AF_06/2014</v>
          </cell>
          <cell r="I722" t="str">
            <v>H</v>
          </cell>
          <cell r="J722" t="str">
            <v>ATRIBUÍDO SÃO PAULO</v>
          </cell>
          <cell r="K722" t="str">
            <v>2,65</v>
          </cell>
          <cell r="L722" t="str">
            <v>CAIXA REFERENCIAL</v>
          </cell>
        </row>
        <row r="723">
          <cell r="A723">
            <v>89212</v>
          </cell>
          <cell r="B723" t="str">
            <v>CUSTOS HORÁRIOS DE MÁQUINAS E EQUIPAMENTOS</v>
          </cell>
          <cell r="C723" t="str">
            <v>CHOR</v>
          </cell>
          <cell r="D723" t="str">
            <v>COMPOSIÇÕES AUXILIARES</v>
          </cell>
          <cell r="E723" t="str">
            <v>0329</v>
          </cell>
          <cell r="F723" t="str">
            <v/>
          </cell>
          <cell r="G723" t="str">
            <v/>
          </cell>
          <cell r="H723" t="str">
            <v>BATE-ESTACAS POR GRAVIDADE, POTÊNCIA DE 160 HP, PESO DO MARTELO ATÉ 3 TONELADAS - DEPRECIAÇÃO. AF_11/2014</v>
          </cell>
          <cell r="I723" t="str">
            <v>H</v>
          </cell>
          <cell r="J723" t="str">
            <v>ATRIBUÍDO SÃO PAULO</v>
          </cell>
          <cell r="K723" t="str">
            <v>17,80</v>
          </cell>
          <cell r="L723" t="str">
            <v>CAIXA REFERENCIAL</v>
          </cell>
        </row>
        <row r="724">
          <cell r="A724">
            <v>89213</v>
          </cell>
          <cell r="B724" t="str">
            <v>CUSTOS HORÁRIOS DE MÁQUINAS E EQUIPAMENTOS</v>
          </cell>
          <cell r="C724" t="str">
            <v>CHOR</v>
          </cell>
          <cell r="D724" t="str">
            <v>COMPOSIÇÕES AUXILIARES</v>
          </cell>
          <cell r="E724" t="str">
            <v>0329</v>
          </cell>
          <cell r="F724" t="str">
            <v/>
          </cell>
          <cell r="G724" t="str">
            <v/>
          </cell>
          <cell r="H724" t="str">
            <v>BATE-ESTACAS POR GRAVIDADE, POTÊNCIA DE 160 HP, PESO DO MARTELO ATÉ 3 TONELADAS - JUROS. AF_11/2014</v>
          </cell>
          <cell r="I724" t="str">
            <v>H</v>
          </cell>
          <cell r="J724" t="str">
            <v>ATRIBUÍDO SÃO PAULO</v>
          </cell>
          <cell r="K724" t="str">
            <v>2,80</v>
          </cell>
          <cell r="L724" t="str">
            <v>CAIXA REFERENCIAL</v>
          </cell>
        </row>
        <row r="725">
          <cell r="A725">
            <v>89214</v>
          </cell>
          <cell r="B725" t="str">
            <v>CUSTOS HORÁRIOS DE MÁQUINAS E EQUIPAMENTOS</v>
          </cell>
          <cell r="C725" t="str">
            <v>CHOR</v>
          </cell>
          <cell r="D725" t="str">
            <v>COMPOSIÇÕES AUXILIARES</v>
          </cell>
          <cell r="E725" t="str">
            <v>0329</v>
          </cell>
          <cell r="F725" t="str">
            <v/>
          </cell>
          <cell r="G725" t="str">
            <v/>
          </cell>
          <cell r="H725" t="str">
            <v>BATE-ESTACAS POR GRAVIDADE, POTÊNCIA DE 160 HP, PESO DO MARTELO ATÉ 3 TONELADAS - MANUTENÇÃO. AF_11/2014</v>
          </cell>
          <cell r="I725" t="str">
            <v>H</v>
          </cell>
          <cell r="J725" t="str">
            <v>ATRIBUÍDO SÃO PAULO</v>
          </cell>
          <cell r="K725" t="str">
            <v>16,71</v>
          </cell>
          <cell r="L725" t="str">
            <v>CAIXA REFERENCIAL</v>
          </cell>
        </row>
        <row r="726">
          <cell r="A726">
            <v>89215</v>
          </cell>
          <cell r="B726" t="str">
            <v>CUSTOS HORÁRIOS DE MÁQUINAS E EQUIPAMENTOS</v>
          </cell>
          <cell r="C726" t="str">
            <v>CHOR</v>
          </cell>
          <cell r="D726" t="str">
            <v>COMPOSIÇÕES AUXILIARES</v>
          </cell>
          <cell r="E726" t="str">
            <v>0329</v>
          </cell>
          <cell r="F726" t="str">
            <v/>
          </cell>
          <cell r="G726" t="str">
            <v/>
          </cell>
          <cell r="H726" t="str">
            <v>BATE-ESTACAS POR GRAVIDADE, POTÊNCIA DE 160 HP, PESO DO MARTELO ATÉ 3 TONELADAS - MATERIAIS NA OPERAÇÃO. AF_11/2014</v>
          </cell>
          <cell r="I726" t="str">
            <v>H</v>
          </cell>
          <cell r="J726" t="str">
            <v>COLETADO</v>
          </cell>
          <cell r="K726" t="str">
            <v>66,11</v>
          </cell>
          <cell r="L726" t="str">
            <v>CAIXA REFERENCIAL</v>
          </cell>
        </row>
        <row r="727">
          <cell r="A727">
            <v>89221</v>
          </cell>
          <cell r="B727" t="str">
            <v>CUSTOS HORÁRIOS DE MÁQUINAS E EQUIPAMENTOS</v>
          </cell>
          <cell r="C727" t="str">
            <v>CHOR</v>
          </cell>
          <cell r="D727" t="str">
            <v>COMPOSIÇÕES AUXILIARES</v>
          </cell>
          <cell r="E727" t="str">
            <v>0329</v>
          </cell>
          <cell r="F727" t="str">
            <v/>
          </cell>
          <cell r="G727" t="str">
            <v/>
          </cell>
          <cell r="H727" t="str">
            <v>BETONEIRA CAPACIDADE NOMINAL DE 600 L, CAPACIDADE DE MISTURA 360 L, MOTOR ELÉTRICO TRIFÁSICO POTÊNCIA DE 4 CV, SEM CARREGADOR - DEPRECIAÇÃO. AF_11/2014</v>
          </cell>
          <cell r="I727" t="str">
            <v>H</v>
          </cell>
          <cell r="J727" t="str">
            <v>COEFICIENTE DE REPRESENTATIVIDADE</v>
          </cell>
          <cell r="K727" t="str">
            <v>1,02</v>
          </cell>
          <cell r="L727" t="str">
            <v>CAIXA REFERENCIAL</v>
          </cell>
        </row>
        <row r="728">
          <cell r="A728">
            <v>89222</v>
          </cell>
          <cell r="B728" t="str">
            <v>CUSTOS HORÁRIOS DE MÁQUINAS E EQUIPAMENTOS</v>
          </cell>
          <cell r="C728" t="str">
            <v>CHOR</v>
          </cell>
          <cell r="D728" t="str">
            <v>COMPOSIÇÕES AUXILIARES</v>
          </cell>
          <cell r="E728" t="str">
            <v>0329</v>
          </cell>
          <cell r="F728" t="str">
            <v/>
          </cell>
          <cell r="G728" t="str">
            <v/>
          </cell>
          <cell r="H728" t="str">
            <v>BETONEIRA CAPACIDADE NOMINAL DE 600 L, CAPACIDADE DE MISTURA 360 L, MOTOR ELÉTRICO TRIFÁSICO POTÊNCIA DE 4 CV, SEM CARREGADOR - JUROS. AF_11/2014</v>
          </cell>
          <cell r="I728" t="str">
            <v>H</v>
          </cell>
          <cell r="J728" t="str">
            <v>COEFICIENTE DE REPRESENTATIVIDADE</v>
          </cell>
          <cell r="K728" t="str">
            <v>0,12</v>
          </cell>
          <cell r="L728" t="str">
            <v>CAIXA REFERENCIAL</v>
          </cell>
        </row>
        <row r="729">
          <cell r="A729">
            <v>89223</v>
          </cell>
          <cell r="B729" t="str">
            <v>CUSTOS HORÁRIOS DE MÁQUINAS E EQUIPAMENTOS</v>
          </cell>
          <cell r="C729" t="str">
            <v>CHOR</v>
          </cell>
          <cell r="D729" t="str">
            <v>COMPOSIÇÕES AUXILIARES</v>
          </cell>
          <cell r="E729" t="str">
            <v>0329</v>
          </cell>
          <cell r="F729" t="str">
            <v/>
          </cell>
          <cell r="G729" t="str">
            <v/>
          </cell>
          <cell r="H729" t="str">
            <v>BETONEIRA CAPACIDADE NOMINAL DE 600 L, CAPACIDADE DE MISTURA 360 L, MOTOR ELÉTRICO TRIFÁSICO POTÊNCIA DE 4 CV, SEM CARREGADOR - MANUTENÇÃO. AF_11/2014</v>
          </cell>
          <cell r="I729" t="str">
            <v>H</v>
          </cell>
          <cell r="J729" t="str">
            <v>COEFICIENTE DE REPRESENTATIVIDADE</v>
          </cell>
          <cell r="K729" t="str">
            <v>0,96</v>
          </cell>
          <cell r="L729" t="str">
            <v>CAIXA REFERENCIAL</v>
          </cell>
        </row>
        <row r="730">
          <cell r="A730">
            <v>89224</v>
          </cell>
          <cell r="B730" t="str">
            <v>CUSTOS HORÁRIOS DE MÁQUINAS E EQUIPAMENTOS</v>
          </cell>
          <cell r="C730" t="str">
            <v>CHOR</v>
          </cell>
          <cell r="D730" t="str">
            <v>COMPOSIÇÕES AUXILIARES</v>
          </cell>
          <cell r="E730" t="str">
            <v>0329</v>
          </cell>
          <cell r="F730" t="str">
            <v/>
          </cell>
          <cell r="G730" t="str">
            <v/>
          </cell>
          <cell r="H730" t="str">
            <v>BETONEIRA CAPACIDADE NOMINAL DE 600 L, CAPACIDADE DE MISTURA 360 L, MOTOR ELÉTRICO TRIFÁSICO POTÊNCIA DE 4 CV, SEM CARREGADOR - MATERIAIS NA OPERAÇÃO. AF_11/2014</v>
          </cell>
          <cell r="I730" t="str">
            <v>H</v>
          </cell>
          <cell r="J730" t="str">
            <v>COEFICIENTE DE REPRESENTATIVIDADE</v>
          </cell>
          <cell r="K730" t="str">
            <v>2,12</v>
          </cell>
          <cell r="L730" t="str">
            <v>CAIXA REFERENCIAL</v>
          </cell>
        </row>
        <row r="731">
          <cell r="A731">
            <v>89228</v>
          </cell>
          <cell r="B731" t="str">
            <v>CUSTOS HORÁRIOS DE MÁQUINAS E EQUIPAMENTOS</v>
          </cell>
          <cell r="C731" t="str">
            <v>CHOR</v>
          </cell>
          <cell r="D731" t="str">
            <v>COMPOSIÇÕES AUXILIARES</v>
          </cell>
          <cell r="E731" t="str">
            <v>0329</v>
          </cell>
          <cell r="F731" t="str">
            <v/>
          </cell>
          <cell r="G731" t="str">
            <v/>
          </cell>
          <cell r="H731" t="str">
            <v>MOTONIVELADORA POTÊNCIA BÁSICA LÍQUIDA (PRIMEIRA MARCHA) 125 HP, PESO BRUTO 13032 KG, LARGURA DA LÂMINA DE 3,7 M - DEPRECIAÇÃO. AF_06/2014</v>
          </cell>
          <cell r="I731" t="str">
            <v>H</v>
          </cell>
          <cell r="J731" t="str">
            <v>COLETADO</v>
          </cell>
          <cell r="K731" t="str">
            <v>26,40</v>
          </cell>
          <cell r="L731" t="str">
            <v>CAIXA REFERENCIAL</v>
          </cell>
        </row>
        <row r="732">
          <cell r="A732">
            <v>89229</v>
          </cell>
          <cell r="B732" t="str">
            <v>CUSTOS HORÁRIOS DE MÁQUINAS E EQUIPAMENTOS</v>
          </cell>
          <cell r="C732" t="str">
            <v>CHOR</v>
          </cell>
          <cell r="D732" t="str">
            <v>COMPOSIÇÕES AUXILIARES</v>
          </cell>
          <cell r="E732" t="str">
            <v>0329</v>
          </cell>
          <cell r="F732" t="str">
            <v/>
          </cell>
          <cell r="G732" t="str">
            <v/>
          </cell>
          <cell r="H732" t="str">
            <v>MOTONIVELADORA POTÊNCIA BÁSICA LÍQUIDA (PRIMEIRA MARCHA) 125 HP, PESO BRUTO 13032 KG, LARGURA DA LÂMINA DE 3,7 M - JUROS. AF_06/2014</v>
          </cell>
          <cell r="I732" t="str">
            <v>H</v>
          </cell>
          <cell r="J732" t="str">
            <v>COLETADO</v>
          </cell>
          <cell r="K732" t="str">
            <v>4,75</v>
          </cell>
          <cell r="L732" t="str">
            <v>CAIXA REFERENCIAL</v>
          </cell>
        </row>
        <row r="733">
          <cell r="A733">
            <v>89230</v>
          </cell>
          <cell r="B733" t="str">
            <v>CUSTOS HORÁRIOS DE MÁQUINAS E EQUIPAMENTOS</v>
          </cell>
          <cell r="C733" t="str">
            <v>CHOR</v>
          </cell>
          <cell r="D733" t="str">
            <v>COMPOSIÇÕES AUXILIARES</v>
          </cell>
          <cell r="E733" t="str">
            <v>0329</v>
          </cell>
          <cell r="F733" t="str">
            <v/>
          </cell>
          <cell r="G733" t="str">
            <v/>
          </cell>
          <cell r="H733" t="str">
            <v>FRESADORA DE ASFALTO A FRIO SOBRE RODAS, LARGURA FRESAGEM DE 1,0 M, POTÊNCIA 208 HP - DEPRECIAÇÃO. AF_11/2014</v>
          </cell>
          <cell r="I733" t="str">
            <v>H</v>
          </cell>
          <cell r="J733" t="str">
            <v>ATRIBUÍDO SÃO PAULO</v>
          </cell>
          <cell r="K733" t="str">
            <v>83,69</v>
          </cell>
          <cell r="L733" t="str">
            <v>CAIXA REFERENCIAL</v>
          </cell>
        </row>
        <row r="734">
          <cell r="A734">
            <v>89231</v>
          </cell>
          <cell r="B734" t="str">
            <v>CUSTOS HORÁRIOS DE MÁQUINAS E EQUIPAMENTOS</v>
          </cell>
          <cell r="C734" t="str">
            <v>CHOR</v>
          </cell>
          <cell r="D734" t="str">
            <v>COMPOSIÇÕES AUXILIARES</v>
          </cell>
          <cell r="E734" t="str">
            <v>0329</v>
          </cell>
          <cell r="F734" t="str">
            <v/>
          </cell>
          <cell r="G734" t="str">
            <v/>
          </cell>
          <cell r="H734" t="str">
            <v>FRESADORA DE ASFALTO A FRIO SOBRE RODAS, LARGURA FRESAGEM DE 1,0 M, POTÊNCIA 208 HP - JUROS. AF_11/2014</v>
          </cell>
          <cell r="I734" t="str">
            <v>H</v>
          </cell>
          <cell r="J734" t="str">
            <v>ATRIBUÍDO SÃO PAULO</v>
          </cell>
          <cell r="K734" t="str">
            <v>13,26</v>
          </cell>
          <cell r="L734" t="str">
            <v>CAIXA REFERENCIAL</v>
          </cell>
        </row>
        <row r="735">
          <cell r="A735">
            <v>89232</v>
          </cell>
          <cell r="B735" t="str">
            <v>CUSTOS HORÁRIOS DE MÁQUINAS E EQUIPAMENTOS</v>
          </cell>
          <cell r="C735" t="str">
            <v>CHOR</v>
          </cell>
          <cell r="D735" t="str">
            <v>COMPOSIÇÕES AUXILIARES</v>
          </cell>
          <cell r="E735" t="str">
            <v>0329</v>
          </cell>
          <cell r="F735" t="str">
            <v/>
          </cell>
          <cell r="G735" t="str">
            <v/>
          </cell>
          <cell r="H735" t="str">
            <v>FRESADORA DE ASFALTO A FRIO SOBRE RODAS, LARGURA FRESAGEM DE 1,0 M, POTÊNCIA 208 HP - MANUTENÇÃO. AF_11/2014</v>
          </cell>
          <cell r="I735" t="str">
            <v>H</v>
          </cell>
          <cell r="J735" t="str">
            <v>ATRIBUÍDO SÃO PAULO</v>
          </cell>
          <cell r="K735" t="str">
            <v>149,28</v>
          </cell>
          <cell r="L735" t="str">
            <v>CAIXA REFERENCIAL</v>
          </cell>
        </row>
        <row r="736">
          <cell r="A736">
            <v>89233</v>
          </cell>
          <cell r="B736" t="str">
            <v>CUSTOS HORÁRIOS DE MÁQUINAS E EQUIPAMENTOS</v>
          </cell>
          <cell r="C736" t="str">
            <v>CHOR</v>
          </cell>
          <cell r="D736" t="str">
            <v>COMPOSIÇÕES AUXILIARES</v>
          </cell>
          <cell r="E736" t="str">
            <v>0329</v>
          </cell>
          <cell r="F736" t="str">
            <v/>
          </cell>
          <cell r="G736" t="str">
            <v/>
          </cell>
          <cell r="H736" t="str">
            <v>FRESADORA DE ASFALTO A FRIO SOBRE RODAS, LARGURA FRESAGEM DE 1,0 M, POTÊNCIA 208 HP - MATERIAIS NA OPERAÇÃO. AF_11/2014</v>
          </cell>
          <cell r="I736" t="str">
            <v>H</v>
          </cell>
          <cell r="J736" t="str">
            <v>COLETADO</v>
          </cell>
          <cell r="K736" t="str">
            <v>118,98</v>
          </cell>
          <cell r="L736" t="str">
            <v>CAIXA REFERENCIAL</v>
          </cell>
        </row>
        <row r="737">
          <cell r="A737">
            <v>89236</v>
          </cell>
          <cell r="B737" t="str">
            <v>CUSTOS HORÁRIOS DE MÁQUINAS E EQUIPAMENTOS</v>
          </cell>
          <cell r="C737" t="str">
            <v>CHOR</v>
          </cell>
          <cell r="D737" t="str">
            <v>COMPOSIÇÕES AUXILIARES</v>
          </cell>
          <cell r="E737" t="str">
            <v>0329</v>
          </cell>
          <cell r="F737" t="str">
            <v/>
          </cell>
          <cell r="G737" t="str">
            <v/>
          </cell>
          <cell r="H737" t="str">
            <v>FRESADORA DE ASFALTO A FRIO SOBRE RODAS, LARGURA FRESAGEM DE 2,0 M, POTÊNCIA 550 HP - DEPRECIAÇÃO. AF_11/2014</v>
          </cell>
          <cell r="I737" t="str">
            <v>H</v>
          </cell>
          <cell r="J737" t="str">
            <v>ATRIBUÍDO SÃO PAULO</v>
          </cell>
          <cell r="K737" t="str">
            <v>195,50</v>
          </cell>
          <cell r="L737" t="str">
            <v>CAIXA REFERENCIAL</v>
          </cell>
        </row>
        <row r="738">
          <cell r="A738">
            <v>89237</v>
          </cell>
          <cell r="B738" t="str">
            <v>CUSTOS HORÁRIOS DE MÁQUINAS E EQUIPAMENTOS</v>
          </cell>
          <cell r="C738" t="str">
            <v>CHOR</v>
          </cell>
          <cell r="D738" t="str">
            <v>COMPOSIÇÕES AUXILIARES</v>
          </cell>
          <cell r="E738" t="str">
            <v>0329</v>
          </cell>
          <cell r="F738" t="str">
            <v/>
          </cell>
          <cell r="G738" t="str">
            <v/>
          </cell>
          <cell r="H738" t="str">
            <v>FRESADORA DE ASFALTO A FRIO SOBRE RODAS, LARGURA FRESAGEM DE 2,0 M, POTÊNCIA 550 HP - JUROS. AF_11/2014</v>
          </cell>
          <cell r="I738" t="str">
            <v>H</v>
          </cell>
          <cell r="J738" t="str">
            <v>ATRIBUÍDO SÃO PAULO</v>
          </cell>
          <cell r="K738" t="str">
            <v>30,97</v>
          </cell>
          <cell r="L738" t="str">
            <v>CAIXA REFERENCIAL</v>
          </cell>
        </row>
        <row r="739">
          <cell r="A739">
            <v>89238</v>
          </cell>
          <cell r="B739" t="str">
            <v>CUSTOS HORÁRIOS DE MÁQUINAS E EQUIPAMENTOS</v>
          </cell>
          <cell r="C739" t="str">
            <v>CHOR</v>
          </cell>
          <cell r="D739" t="str">
            <v>COMPOSIÇÕES AUXILIARES</v>
          </cell>
          <cell r="E739" t="str">
            <v>0329</v>
          </cell>
          <cell r="F739" t="str">
            <v/>
          </cell>
          <cell r="G739" t="str">
            <v/>
          </cell>
          <cell r="H739" t="str">
            <v>FRESADORA DE ASFALTO A FRIO SOBRE RODAS, LARGURA FRESAGEM DE 2,0 M, POTÊNCIA 550 HP - MANUTENÇÃO. AF_11/2014</v>
          </cell>
          <cell r="I739" t="str">
            <v>H</v>
          </cell>
          <cell r="J739" t="str">
            <v>ATRIBUÍDO SÃO PAULO</v>
          </cell>
          <cell r="K739" t="str">
            <v>348,73</v>
          </cell>
          <cell r="L739" t="str">
            <v>CAIXA REFERENCIAL</v>
          </cell>
        </row>
        <row r="740">
          <cell r="A740">
            <v>89239</v>
          </cell>
          <cell r="B740" t="str">
            <v>CUSTOS HORÁRIOS DE MÁQUINAS E EQUIPAMENTOS</v>
          </cell>
          <cell r="C740" t="str">
            <v>CHOR</v>
          </cell>
          <cell r="D740" t="str">
            <v>COMPOSIÇÕES AUXILIARES</v>
          </cell>
          <cell r="E740" t="str">
            <v>0329</v>
          </cell>
          <cell r="F740" t="str">
            <v/>
          </cell>
          <cell r="G740" t="str">
            <v/>
          </cell>
          <cell r="H740" t="str">
            <v>FRESADORA DE ASFALTO A FRIO SOBRE RODAS, LARGURA FRESAGEM DE 2,0 M, POTÊNCIA 550 HP - MATERIAIS NA OPERAÇÃO. AF_11/2014</v>
          </cell>
          <cell r="I740" t="str">
            <v>H</v>
          </cell>
          <cell r="J740" t="str">
            <v>COLETADO</v>
          </cell>
          <cell r="K740" t="str">
            <v>314,64</v>
          </cell>
          <cell r="L740" t="str">
            <v>CAIXA REFERENCIAL</v>
          </cell>
        </row>
        <row r="741">
          <cell r="A741">
            <v>89240</v>
          </cell>
          <cell r="B741" t="str">
            <v>CUSTOS HORÁRIOS DE MÁQUINAS E EQUIPAMENTOS</v>
          </cell>
          <cell r="C741" t="str">
            <v>CHOR</v>
          </cell>
          <cell r="D741" t="str">
            <v>COMPOSIÇÕES AUXILIARES</v>
          </cell>
          <cell r="E741" t="str">
            <v>0329</v>
          </cell>
          <cell r="F741" t="str">
            <v/>
          </cell>
          <cell r="G741" t="str">
            <v/>
          </cell>
          <cell r="H741" t="str">
            <v>VIBROACABADORA DE ASFALTO SOBRE ESTEIRAS, LARGURA DE PAVIMENTAÇÃO 1,90 M A 5,30 M, POTÊNCIA 105 HP CAPACIDADE 450 T/H - DEPRECIAÇÃO. AF_11/2014</v>
          </cell>
          <cell r="I741" t="str">
            <v>H</v>
          </cell>
          <cell r="J741" t="str">
            <v>ATRIBUÍDO SÃO PAULO</v>
          </cell>
          <cell r="K741" t="str">
            <v>60,00</v>
          </cell>
          <cell r="L741" t="str">
            <v>CAIXA REFERENCIAL</v>
          </cell>
        </row>
        <row r="742">
          <cell r="A742">
            <v>89241</v>
          </cell>
          <cell r="B742" t="str">
            <v>CUSTOS HORÁRIOS DE MÁQUINAS E EQUIPAMENTOS</v>
          </cell>
          <cell r="C742" t="str">
            <v>CHOR</v>
          </cell>
          <cell r="D742" t="str">
            <v>COMPOSIÇÕES AUXILIARES</v>
          </cell>
          <cell r="E742" t="str">
            <v>0329</v>
          </cell>
          <cell r="F742" t="str">
            <v/>
          </cell>
          <cell r="G742" t="str">
            <v/>
          </cell>
          <cell r="H742" t="str">
            <v>VIBROACABADORA DE ASFALTO SOBRE ESTEIRAS, LARGURA DE PAVIMENTAÇÃO 1,90 M A 5,30 M, POTÊNCIA 105 HP CAPACIDADE 450 T/H - JUROS. AF_11/2014</v>
          </cell>
          <cell r="I742" t="str">
            <v>H</v>
          </cell>
          <cell r="J742" t="str">
            <v>ATRIBUÍDO SÃO PAULO</v>
          </cell>
          <cell r="K742" t="str">
            <v>10,80</v>
          </cell>
          <cell r="L742" t="str">
            <v>CAIXA REFERENCIAL</v>
          </cell>
        </row>
        <row r="743">
          <cell r="A743">
            <v>89246</v>
          </cell>
          <cell r="B743" t="str">
            <v>CUSTOS HORÁRIOS DE MÁQUINAS E EQUIPAMENTOS</v>
          </cell>
          <cell r="C743" t="str">
            <v>CHOR</v>
          </cell>
          <cell r="D743" t="str">
            <v>COMPOSIÇÕES AUXILIARES</v>
          </cell>
          <cell r="E743" t="str">
            <v>0329</v>
          </cell>
          <cell r="F743" t="str">
            <v/>
          </cell>
          <cell r="G743" t="str">
            <v/>
          </cell>
          <cell r="H743" t="str">
            <v>RECICLADORA DE ASFALTO A FRIO SOBRE RODAS, LARGURA FRESAGEM DE 2,0 M, POTÊNCIA 422 HP - DEPRECIAÇÃO. AF_11/2014</v>
          </cell>
          <cell r="I743" t="str">
            <v>H</v>
          </cell>
          <cell r="J743" t="str">
            <v>ATRIBUÍDO SÃO PAULO</v>
          </cell>
          <cell r="K743" t="str">
            <v>169,88</v>
          </cell>
          <cell r="L743" t="str">
            <v>CAIXA REFERENCIAL</v>
          </cell>
        </row>
        <row r="744">
          <cell r="A744">
            <v>89247</v>
          </cell>
          <cell r="B744" t="str">
            <v>CUSTOS HORÁRIOS DE MÁQUINAS E EQUIPAMENTOS</v>
          </cell>
          <cell r="C744" t="str">
            <v>CHOR</v>
          </cell>
          <cell r="D744" t="str">
            <v>COMPOSIÇÕES AUXILIARES</v>
          </cell>
          <cell r="E744" t="str">
            <v>0329</v>
          </cell>
          <cell r="F744" t="str">
            <v/>
          </cell>
          <cell r="G744" t="str">
            <v/>
          </cell>
          <cell r="H744" t="str">
            <v>RECICLADORA DE ASFALTO A FRIO SOBRE RODAS, LARGURA FRESAGEM DE 2,0 M, POTÊNCIA 422 HP - JUROS. AF_11/2014</v>
          </cell>
          <cell r="I744" t="str">
            <v>H</v>
          </cell>
          <cell r="J744" t="str">
            <v>ATRIBUÍDO SÃO PAULO</v>
          </cell>
          <cell r="K744" t="str">
            <v>26,91</v>
          </cell>
          <cell r="L744" t="str">
            <v>CAIXA REFERENCIAL</v>
          </cell>
        </row>
        <row r="745">
          <cell r="A745">
            <v>89248</v>
          </cell>
          <cell r="B745" t="str">
            <v>CUSTOS HORÁRIOS DE MÁQUINAS E EQUIPAMENTOS</v>
          </cell>
          <cell r="C745" t="str">
            <v>CHOR</v>
          </cell>
          <cell r="D745" t="str">
            <v>COMPOSIÇÕES AUXILIARES</v>
          </cell>
          <cell r="E745" t="str">
            <v>0329</v>
          </cell>
          <cell r="F745" t="str">
            <v/>
          </cell>
          <cell r="G745" t="str">
            <v/>
          </cell>
          <cell r="H745" t="str">
            <v>RECICLADORA DE ASFALTO A FRIO SOBRE RODAS, LARGURA FRESAGEM DE 2,0 M, POTÊNCIA 422 HP - MANUTENÇÃO. AF_11/2014</v>
          </cell>
          <cell r="I745" t="str">
            <v>H</v>
          </cell>
          <cell r="J745" t="str">
            <v>ATRIBUÍDO SÃO PAULO</v>
          </cell>
          <cell r="K745" t="str">
            <v>303,02</v>
          </cell>
          <cell r="L745" t="str">
            <v>CAIXA REFERENCIAL</v>
          </cell>
        </row>
        <row r="746">
          <cell r="A746">
            <v>89249</v>
          </cell>
          <cell r="B746" t="str">
            <v>CUSTOS HORÁRIOS DE MÁQUINAS E EQUIPAMENTOS</v>
          </cell>
          <cell r="C746" t="str">
            <v>CHOR</v>
          </cell>
          <cell r="D746" t="str">
            <v>COMPOSIÇÕES AUXILIARES</v>
          </cell>
          <cell r="E746" t="str">
            <v>0329</v>
          </cell>
          <cell r="F746" t="str">
            <v/>
          </cell>
          <cell r="G746" t="str">
            <v/>
          </cell>
          <cell r="H746" t="str">
            <v>RECICLADORA DE ASFALTO A FRIO SOBRE RODAS, LARGURA FRESAGEM DE 2,0 M, POTÊNCIA 422 HP - MATERIAIS NA OPERAÇÃO. AF_11/2014</v>
          </cell>
          <cell r="I746" t="str">
            <v>H</v>
          </cell>
          <cell r="J746" t="str">
            <v>COLETADO</v>
          </cell>
          <cell r="K746" t="str">
            <v>268,20</v>
          </cell>
          <cell r="L746" t="str">
            <v>CAIXA REFERENCIAL</v>
          </cell>
        </row>
        <row r="747">
          <cell r="A747">
            <v>89253</v>
          </cell>
          <cell r="B747" t="str">
            <v>CUSTOS HORÁRIOS DE MÁQUINAS E EQUIPAMENTOS</v>
          </cell>
          <cell r="C747" t="str">
            <v>CHOR</v>
          </cell>
          <cell r="D747" t="str">
            <v>COMPOSIÇÕES AUXILIARES</v>
          </cell>
          <cell r="E747" t="str">
            <v>0329</v>
          </cell>
          <cell r="F747" t="str">
            <v/>
          </cell>
          <cell r="G747" t="str">
            <v/>
          </cell>
          <cell r="H747" t="str">
            <v>VIBROACABADORA DE ASFALTO SOBRE ESTEIRAS, LARGURA DE PAVIMENTAÇÃO 2,13 M A 4,55 M, POTÊNCIA 100 HP, CAPACIDADE 400 T/H - DEPRECIAÇÃO. AF_11/2014</v>
          </cell>
          <cell r="I747" t="str">
            <v>H</v>
          </cell>
          <cell r="J747" t="str">
            <v>ATRIBUÍDO SÃO PAULO</v>
          </cell>
          <cell r="K747" t="str">
            <v>49,16</v>
          </cell>
          <cell r="L747" t="str">
            <v>CAIXA REFERENCIAL</v>
          </cell>
        </row>
        <row r="748">
          <cell r="A748">
            <v>89254</v>
          </cell>
          <cell r="B748" t="str">
            <v>CUSTOS HORÁRIOS DE MÁQUINAS E EQUIPAMENTOS</v>
          </cell>
          <cell r="C748" t="str">
            <v>CHOR</v>
          </cell>
          <cell r="D748" t="str">
            <v>COMPOSIÇÕES AUXILIARES</v>
          </cell>
          <cell r="E748" t="str">
            <v>0329</v>
          </cell>
          <cell r="F748" t="str">
            <v/>
          </cell>
          <cell r="G748" t="str">
            <v/>
          </cell>
          <cell r="H748" t="str">
            <v>VIBROACABADORA DE ASFALTO SOBRE ESTEIRAS, LARGURA DE PAVIMENTAÇÃO 2,13 M A 4,55 M, POTÊNCIA 100 HP, CAPACIDADE 400 T/H - JUROS. AF_11/2014</v>
          </cell>
          <cell r="I748" t="str">
            <v>H</v>
          </cell>
          <cell r="J748" t="str">
            <v>ATRIBUÍDO SÃO PAULO</v>
          </cell>
          <cell r="K748" t="str">
            <v>8,85</v>
          </cell>
          <cell r="L748" t="str">
            <v>CAIXA REFERENCIAL</v>
          </cell>
        </row>
        <row r="749">
          <cell r="A749">
            <v>89255</v>
          </cell>
          <cell r="B749" t="str">
            <v>CUSTOS HORÁRIOS DE MÁQUINAS E EQUIPAMENTOS</v>
          </cell>
          <cell r="C749" t="str">
            <v>CHOR</v>
          </cell>
          <cell r="D749" t="str">
            <v>COMPOSIÇÕES AUXILIARES</v>
          </cell>
          <cell r="E749" t="str">
            <v>0329</v>
          </cell>
          <cell r="F749" t="str">
            <v/>
          </cell>
          <cell r="G749" t="str">
            <v/>
          </cell>
          <cell r="H749" t="str">
            <v>VIBROACABADORA DE ASFALTO SOBRE ESTEIRAS, LARGURA DE PAVIMENTAÇÃO 2,13 M A 4,55 M, POTÊNCIA 100 HP, CAPACIDADE 400 T/H - MANUTENÇÃO. AF_11/2014</v>
          </cell>
          <cell r="I749" t="str">
            <v>H</v>
          </cell>
          <cell r="J749" t="str">
            <v>ATRIBUÍDO SÃO PAULO</v>
          </cell>
          <cell r="K749" t="str">
            <v>79,03</v>
          </cell>
          <cell r="L749" t="str">
            <v>CAIXA REFERENCIAL</v>
          </cell>
        </row>
        <row r="750">
          <cell r="A750">
            <v>89256</v>
          </cell>
          <cell r="B750" t="str">
            <v>CUSTOS HORÁRIOS DE MÁQUINAS E EQUIPAMENTOS</v>
          </cell>
          <cell r="C750" t="str">
            <v>CHOR</v>
          </cell>
          <cell r="D750" t="str">
            <v>COMPOSIÇÕES AUXILIARES</v>
          </cell>
          <cell r="E750" t="str">
            <v>0329</v>
          </cell>
          <cell r="F750" t="str">
            <v/>
          </cell>
          <cell r="G750" t="str">
            <v/>
          </cell>
          <cell r="H750" t="str">
            <v>VIBROACABADORA DE ASFALTO SOBRE ESTEIRAS, LARGURA DE PAVIMENTAÇÃO 2,13 M A 4,55 M, POTÊNCIA 100 HP, CAPACIDADE 400 T/H - MATERIAIS NA OPERAÇÃO. AF_11/2014</v>
          </cell>
          <cell r="I750" t="str">
            <v>H</v>
          </cell>
          <cell r="J750" t="str">
            <v>COLETADO</v>
          </cell>
          <cell r="K750" t="str">
            <v>60,36</v>
          </cell>
          <cell r="L750" t="str">
            <v>CAIXA REFERENCIAL</v>
          </cell>
        </row>
        <row r="751">
          <cell r="A751">
            <v>89259</v>
          </cell>
          <cell r="B751" t="str">
            <v>CUSTOS HORÁRIOS DE MÁQUINAS E EQUIPAMENTOS</v>
          </cell>
          <cell r="C751" t="str">
            <v>CHOR</v>
          </cell>
          <cell r="D751" t="str">
            <v>COMPOSIÇÕES AUXILIARES</v>
          </cell>
          <cell r="E751" t="str">
            <v>0329</v>
          </cell>
          <cell r="F751" t="str">
            <v/>
          </cell>
          <cell r="G751" t="str">
            <v/>
          </cell>
          <cell r="H751" t="str">
            <v>GUINDAUTO HIDRÁULICO, CAPACIDADE MÁXIMA DE CARGA 6200 KG, MOMENTO MÁXIMO DE CARGA 11,7 TM, ALCANCE MÁXIMO HORIZONTAL 9,70 M, INCLUSIVE CAMINHÃO TOCO PBT 16.000 KG, POTÊNCIA DE 189 CV - DEPRECIAÇÃO. AF_06/2014</v>
          </cell>
          <cell r="I751" t="str">
            <v>H</v>
          </cell>
          <cell r="J751" t="str">
            <v>ATRIBUÍDO SÃO PAULO</v>
          </cell>
          <cell r="K751" t="str">
            <v>11,82</v>
          </cell>
          <cell r="L751" t="str">
            <v>CAIXA REFERENCIAL</v>
          </cell>
        </row>
        <row r="752">
          <cell r="A752">
            <v>89260</v>
          </cell>
          <cell r="B752" t="str">
            <v>CUSTOS HORÁRIOS DE MÁQUINAS E EQUIPAMENTOS</v>
          </cell>
          <cell r="C752" t="str">
            <v>CHOR</v>
          </cell>
          <cell r="D752" t="str">
            <v>COMPOSIÇÕES AUXILIARES</v>
          </cell>
          <cell r="E752" t="str">
            <v>0329</v>
          </cell>
          <cell r="F752" t="str">
            <v/>
          </cell>
          <cell r="G752" t="str">
            <v/>
          </cell>
          <cell r="H752" t="str">
            <v>GUINDAUTO HIDRÁULICO, CAPACIDADE MÁXIMA DE CARGA 6200 KG, MOMENTO MÁXIMO DE CARGA 11,7 TM, ALCANCE MÁXIMO HORIZONTAL 9,70 M, INCLUSIVE CAMINHÃO TOCO PBT 16.000 KG, POTÊNCIA DE 189 CV - JUROS. AF_06/2014</v>
          </cell>
          <cell r="I752" t="str">
            <v>H</v>
          </cell>
          <cell r="J752" t="str">
            <v>ATRIBUÍDO SÃO PAULO</v>
          </cell>
          <cell r="K752" t="str">
            <v>2,47</v>
          </cell>
          <cell r="L752" t="str">
            <v>CAIXA REFERENCIAL</v>
          </cell>
        </row>
        <row r="753">
          <cell r="A753">
            <v>89262</v>
          </cell>
          <cell r="B753" t="str">
            <v>CUSTOS HORÁRIOS DE MÁQUINAS E EQUIPAMENTOS</v>
          </cell>
          <cell r="C753" t="str">
            <v>CHOR</v>
          </cell>
          <cell r="D753" t="str">
            <v>COMPOSIÇÕES AUXILIARES</v>
          </cell>
          <cell r="E753" t="str">
            <v>0329</v>
          </cell>
          <cell r="F753" t="str">
            <v/>
          </cell>
          <cell r="G753" t="str">
            <v/>
          </cell>
          <cell r="H753" t="str">
            <v>GUINDAUTO HIDRÁULICO, CAPACIDADE MÁXIMA DE CARGA 6200 KG, MOMENTO MÁXIMO DE CARGA 11,7 TM, ALCANCE MÁXIMO HORIZONTAL 9,70 M, INCLUSIVE CAMINHÃO TOCO PBT 16.000 KG, POTÊNCIA DE 189 CV - MANUTENÇÃO. AF_06/2014</v>
          </cell>
          <cell r="I753" t="str">
            <v>H</v>
          </cell>
          <cell r="J753" t="str">
            <v>ATRIBUÍDO SÃO PAULO</v>
          </cell>
          <cell r="K753" t="str">
            <v>22,16</v>
          </cell>
          <cell r="L753" t="str">
            <v>CAIXA REFERENCIAL</v>
          </cell>
        </row>
        <row r="754">
          <cell r="A754">
            <v>89264</v>
          </cell>
          <cell r="B754" t="str">
            <v>CUSTOS HORÁRIOS DE MÁQUINAS E EQUIPAMENTOS</v>
          </cell>
          <cell r="C754" t="str">
            <v>CHOR</v>
          </cell>
          <cell r="D754" t="str">
            <v>COMPOSIÇÕES AUXILIARES</v>
          </cell>
          <cell r="E754" t="str">
            <v>0329</v>
          </cell>
          <cell r="F754" t="str">
            <v/>
          </cell>
          <cell r="G754" t="str">
            <v/>
          </cell>
          <cell r="H754" t="str">
            <v>CAMINHÃO TOCO, PBT 16.000 KG, CARGA ÚTIL MÁX. 10.685 KG, DIST. ENTRE EIXOS 4,8 M, POTÊNCIA 189 CV, INCLUSIVE CARROCERIA FIXA ABERTA DE MADEIRA P/ TRANSPORTE GERAL DE CARGA SECA, DIMEN. APROX. 2,5 X 7,00 X 0,50 M - DEPRECIAÇÃO. AF_06/2014</v>
          </cell>
          <cell r="I754" t="str">
            <v>H</v>
          </cell>
          <cell r="J754" t="str">
            <v>ATRIBUÍDO SÃO PAULO</v>
          </cell>
          <cell r="K754" t="str">
            <v>9,69</v>
          </cell>
          <cell r="L754" t="str">
            <v>CAIXA REFERENCIAL</v>
          </cell>
        </row>
        <row r="755">
          <cell r="A755">
            <v>89265</v>
          </cell>
          <cell r="B755" t="str">
            <v>CUSTOS HORÁRIOS DE MÁQUINAS E EQUIPAMENTOS</v>
          </cell>
          <cell r="C755" t="str">
            <v>CHOR</v>
          </cell>
          <cell r="D755" t="str">
            <v>COMPOSIÇÕES AUXILIARES</v>
          </cell>
          <cell r="E755" t="str">
            <v>0329</v>
          </cell>
          <cell r="F755" t="str">
            <v/>
          </cell>
          <cell r="G755" t="str">
            <v/>
          </cell>
          <cell r="H755" t="str">
            <v>CAMINHÃO TOCO, PBT 16.000 KG, CARGA ÚTIL MÁX. 10.685 KG, DIST. ENTRE EIXOS 4,8 M, POTÊNCIA 189 CV, INCLUSIVE CARROCERIA FIXA ABERTA DE MADEIRA P/ TRANSPORTE GERAL DE CARGA SECA, DIMEN. APROX. 2,5 X 7,00 X 0,50 M - JUROS. AF_06/2014</v>
          </cell>
          <cell r="I755" t="str">
            <v>H</v>
          </cell>
          <cell r="J755" t="str">
            <v>ATRIBUÍDO SÃO PAULO</v>
          </cell>
          <cell r="K755" t="str">
            <v>2,03</v>
          </cell>
          <cell r="L755" t="str">
            <v>CAIXA REFERENCIAL</v>
          </cell>
        </row>
        <row r="756">
          <cell r="A756">
            <v>89266</v>
          </cell>
          <cell r="B756" t="str">
            <v>CUSTOS HORÁRIOS DE MÁQUINAS E EQUIPAMENTOS</v>
          </cell>
          <cell r="C756" t="str">
            <v>CHOR</v>
          </cell>
          <cell r="D756" t="str">
            <v>COMPOSIÇÕES AUXILIARES</v>
          </cell>
          <cell r="E756" t="str">
            <v>0329</v>
          </cell>
          <cell r="F756" t="str">
            <v/>
          </cell>
          <cell r="G756" t="str">
            <v/>
          </cell>
          <cell r="H756" t="str">
            <v>CAMINHÃO TOCO, PBT 16.000 KG, CARGA ÚTIL MÁX. 10.685 KG, DIST. ENTRE EIXOS 4,8 M, POTÊNCIA 189 CV, INCLUSIVE CARROCERIA FIXA ABERTA DE MADEIRA P/ TRANSPORTE GERAL DE CARGA SECA, DIMEN. APROX. 2,5 X 7,00 X 0,50 M - IMPOSTOS E SEGUROS. AF_06/2014</v>
          </cell>
          <cell r="I756" t="str">
            <v>H</v>
          </cell>
          <cell r="J756" t="str">
            <v>ATRIBUÍDO SÃO PAULO</v>
          </cell>
          <cell r="K756" t="str">
            <v>0,78</v>
          </cell>
          <cell r="L756" t="str">
            <v>CAIXA REFERENCIAL</v>
          </cell>
        </row>
        <row r="757">
          <cell r="A757">
            <v>89267</v>
          </cell>
          <cell r="B757" t="str">
            <v>CUSTOS HORÁRIOS DE MÁQUINAS E EQUIPAMENTOS</v>
          </cell>
          <cell r="C757" t="str">
            <v>CHOR</v>
          </cell>
          <cell r="D757" t="str">
            <v>COMPOSIÇÕES AUXILIARES</v>
          </cell>
          <cell r="E757" t="str">
            <v>0329</v>
          </cell>
          <cell r="F757" t="str">
            <v/>
          </cell>
          <cell r="G757" t="str">
            <v/>
          </cell>
          <cell r="H757" t="str">
            <v>GUINDASTE HIDRÁULICO AUTOPROPELIDO, COM LANÇA TELESCÓPICA 28,80 M, CAPACIDADE MÁXIMA 30 T, POTÊNCIA 97 KW, TRAÇÃO 4 X 4 - DEPRECIAÇÃO. AF_11/2014</v>
          </cell>
          <cell r="I757" t="str">
            <v>H</v>
          </cell>
          <cell r="J757" t="str">
            <v>ATRIBUÍDO SÃO PAULO</v>
          </cell>
          <cell r="K757" t="str">
            <v>30,99</v>
          </cell>
          <cell r="L757" t="str">
            <v>CAIXA REFERENCIAL</v>
          </cell>
        </row>
        <row r="758">
          <cell r="A758">
            <v>89268</v>
          </cell>
          <cell r="B758" t="str">
            <v>CUSTOS HORÁRIOS DE MÁQUINAS E EQUIPAMENTOS</v>
          </cell>
          <cell r="C758" t="str">
            <v>CHOR</v>
          </cell>
          <cell r="D758" t="str">
            <v>COMPOSIÇÕES AUXILIARES</v>
          </cell>
          <cell r="E758" t="str">
            <v>0329</v>
          </cell>
          <cell r="F758" t="str">
            <v/>
          </cell>
          <cell r="G758" t="str">
            <v/>
          </cell>
          <cell r="H758" t="str">
            <v>GUINDASTE HIDRÁULICO AUTOPROPELIDO, COM LANÇA TELESCÓPICA 28,80 M, CAPACIDADE MÁXIMA 30 T, POTÊNCIA 97 KW, TRAÇÃO 4 X 4 - JUROS. AF_11/2014</v>
          </cell>
          <cell r="I758" t="str">
            <v>H</v>
          </cell>
          <cell r="J758" t="str">
            <v>ATRIBUÍDO SÃO PAULO</v>
          </cell>
          <cell r="K758" t="str">
            <v>5,57</v>
          </cell>
          <cell r="L758" t="str">
            <v>CAIXA REFERENCIAL</v>
          </cell>
        </row>
        <row r="759">
          <cell r="A759">
            <v>89269</v>
          </cell>
          <cell r="B759" t="str">
            <v>CUSTOS HORÁRIOS DE MÁQUINAS E EQUIPAMENTOS</v>
          </cell>
          <cell r="C759" t="str">
            <v>CHOR</v>
          </cell>
          <cell r="D759" t="str">
            <v>COMPOSIÇÕES AUXILIARES</v>
          </cell>
          <cell r="E759" t="str">
            <v>0329</v>
          </cell>
          <cell r="F759" t="str">
            <v/>
          </cell>
          <cell r="G759" t="str">
            <v/>
          </cell>
          <cell r="H759" t="str">
            <v>GUINDASTE HIDRÁULICO AUTOPROPELIDO, COM LANÇA TELESCÓPICA 28,80 M, CAPACIDADE MÁXIMA 30 T, POTÊNCIA 97 KW, TRAÇÃO 4 X 4 - IMPOSTOS E SEGUROS. AF_11/2014</v>
          </cell>
          <cell r="I759" t="str">
            <v>H</v>
          </cell>
          <cell r="J759" t="str">
            <v>ATRIBUÍDO SÃO PAULO</v>
          </cell>
          <cell r="K759" t="str">
            <v>2,16</v>
          </cell>
          <cell r="L759" t="str">
            <v>CAIXA REFERENCIAL</v>
          </cell>
        </row>
        <row r="760">
          <cell r="A760">
            <v>89270</v>
          </cell>
          <cell r="B760" t="str">
            <v>CUSTOS HORÁRIOS DE MÁQUINAS E EQUIPAMENTOS</v>
          </cell>
          <cell r="C760" t="str">
            <v>CHOR</v>
          </cell>
          <cell r="D760" t="str">
            <v>COMPOSIÇÕES AUXILIARES</v>
          </cell>
          <cell r="E760" t="str">
            <v>0329</v>
          </cell>
          <cell r="F760" t="str">
            <v/>
          </cell>
          <cell r="G760" t="str">
            <v/>
          </cell>
          <cell r="H760" t="str">
            <v>GUINDASTE HIDRÁULICO AUTOPROPELIDO, COM LANÇA TELESCÓPICA 28,80 M, CAPACIDADE MÁXIMA 30 T, POTÊNCIA 97 KW, TRAÇÃO 4 X 4 - MANUTENÇÃO. AF_11/2014</v>
          </cell>
          <cell r="I760" t="str">
            <v>H</v>
          </cell>
          <cell r="J760" t="str">
            <v>ATRIBUÍDO SÃO PAULO</v>
          </cell>
          <cell r="K760" t="str">
            <v>49,82</v>
          </cell>
          <cell r="L760" t="str">
            <v>CAIXA REFERENCIAL</v>
          </cell>
        </row>
        <row r="761">
          <cell r="A761">
            <v>89271</v>
          </cell>
          <cell r="B761" t="str">
            <v>CUSTOS HORÁRIOS DE MÁQUINAS E EQUIPAMENTOS</v>
          </cell>
          <cell r="C761" t="str">
            <v>CHOR</v>
          </cell>
          <cell r="D761" t="str">
            <v>COMPOSIÇÕES AUXILIARES</v>
          </cell>
          <cell r="E761" t="str">
            <v>0329</v>
          </cell>
          <cell r="F761" t="str">
            <v/>
          </cell>
          <cell r="G761" t="str">
            <v/>
          </cell>
          <cell r="H761" t="str">
            <v>GUINDASTE HIDRÁULICO AUTOPROPELIDO, COM LANÇA TELESCÓPICA 28,80 M, CAPACIDADE MÁXIMA 30 T, POTÊNCIA 97 KW, TRAÇÃO 4 X 4 - MATERIAIS NA OPERAÇÃO. AF_11/2014</v>
          </cell>
          <cell r="I761" t="str">
            <v>H</v>
          </cell>
          <cell r="J761" t="str">
            <v>COLETADO</v>
          </cell>
          <cell r="K761" t="str">
            <v>20,66</v>
          </cell>
          <cell r="L761" t="str">
            <v>CAIXA REFERENCIAL</v>
          </cell>
        </row>
        <row r="762">
          <cell r="A762">
            <v>89274</v>
          </cell>
          <cell r="B762" t="str">
            <v>CUSTOS HORÁRIOS DE MÁQUINAS E EQUIPAMENTOS</v>
          </cell>
          <cell r="C762" t="str">
            <v>CHOR</v>
          </cell>
          <cell r="D762" t="str">
            <v>COMPOSIÇÕES AUXILIARES</v>
          </cell>
          <cell r="E762" t="str">
            <v>0329</v>
          </cell>
          <cell r="F762" t="str">
            <v/>
          </cell>
          <cell r="G762" t="str">
            <v/>
          </cell>
          <cell r="H762" t="str">
            <v>BETONEIRA CAPACIDADE NOMINAL DE 600 L, CAPACIDADE DE MISTURA 440 L, MOTOR A DIESEL POTÊNCIA 10 HP, COM CARREGADOR - DEPRECIAÇÃO. AF_11/2014</v>
          </cell>
          <cell r="I762" t="str">
            <v>H</v>
          </cell>
          <cell r="J762" t="str">
            <v>COEFICIENTE DE REPRESENTATIVIDADE</v>
          </cell>
          <cell r="K762" t="str">
            <v>1,24</v>
          </cell>
          <cell r="L762" t="str">
            <v>CAIXA REFERENCIAL</v>
          </cell>
        </row>
        <row r="763">
          <cell r="A763">
            <v>89275</v>
          </cell>
          <cell r="B763" t="str">
            <v>CUSTOS HORÁRIOS DE MÁQUINAS E EQUIPAMENTOS</v>
          </cell>
          <cell r="C763" t="str">
            <v>CHOR</v>
          </cell>
          <cell r="D763" t="str">
            <v>COMPOSIÇÕES AUXILIARES</v>
          </cell>
          <cell r="E763" t="str">
            <v>0329</v>
          </cell>
          <cell r="F763" t="str">
            <v/>
          </cell>
          <cell r="G763" t="str">
            <v/>
          </cell>
          <cell r="H763" t="str">
            <v>BETONEIRA CAPACIDADE NOMINAL DE 600 L, CAPACIDADE DE MISTURA 440 L, MOTOR A DIESEL POTÊNCIA 10 HP, COM CARREGADOR - JUROS. AF_11/2014</v>
          </cell>
          <cell r="I763" t="str">
            <v>H</v>
          </cell>
          <cell r="J763" t="str">
            <v>COEFICIENTE DE REPRESENTATIVIDADE</v>
          </cell>
          <cell r="K763" t="str">
            <v>0,14</v>
          </cell>
          <cell r="L763" t="str">
            <v>CAIXA REFERENCIAL</v>
          </cell>
        </row>
        <row r="764">
          <cell r="A764">
            <v>89276</v>
          </cell>
          <cell r="B764" t="str">
            <v>CUSTOS HORÁRIOS DE MÁQUINAS E EQUIPAMENTOS</v>
          </cell>
          <cell r="C764" t="str">
            <v>CHOR</v>
          </cell>
          <cell r="D764" t="str">
            <v>COMPOSIÇÕES AUXILIARES</v>
          </cell>
          <cell r="E764" t="str">
            <v>0329</v>
          </cell>
          <cell r="F764" t="str">
            <v/>
          </cell>
          <cell r="G764" t="str">
            <v/>
          </cell>
          <cell r="H764" t="str">
            <v>BETONEIRA CAPACIDADE NOMINAL DE 600 L, CAPACIDADE DE MISTURA 440 L, MOTOR A DIESEL POTÊNCIA 10 HP, COM CARREGADOR - MANUTENÇÃO. AF_11/2014</v>
          </cell>
          <cell r="I764" t="str">
            <v>H</v>
          </cell>
          <cell r="J764" t="str">
            <v>COEFICIENTE DE REPRESENTATIVIDADE</v>
          </cell>
          <cell r="K764" t="str">
            <v>1,17</v>
          </cell>
          <cell r="L764" t="str">
            <v>CAIXA REFERENCIAL</v>
          </cell>
        </row>
        <row r="765">
          <cell r="A765">
            <v>89277</v>
          </cell>
          <cell r="B765" t="str">
            <v>CUSTOS HORÁRIOS DE MÁQUINAS E EQUIPAMENTOS</v>
          </cell>
          <cell r="C765" t="str">
            <v>CHOR</v>
          </cell>
          <cell r="D765" t="str">
            <v>COMPOSIÇÕES AUXILIARES</v>
          </cell>
          <cell r="E765" t="str">
            <v>0329</v>
          </cell>
          <cell r="F765" t="str">
            <v/>
          </cell>
          <cell r="G765" t="str">
            <v/>
          </cell>
          <cell r="H765" t="str">
            <v>BETONEIRA CAPACIDADE NOMINAL DE 600 L, CAPACIDADE DE MISTURA 440 L, MOTOR A DIESEL POTÊNCIA 10 HP, COM CARREGADOR - MATERIAIS NA OPERAÇÃO. AF_11/2014</v>
          </cell>
          <cell r="I765" t="str">
            <v>H</v>
          </cell>
          <cell r="J765" t="str">
            <v>COLETADO</v>
          </cell>
          <cell r="K765" t="str">
            <v>6,04</v>
          </cell>
          <cell r="L765" t="str">
            <v>CAIXA REFERENCIAL</v>
          </cell>
        </row>
        <row r="766">
          <cell r="A766">
            <v>89280</v>
          </cell>
          <cell r="B766" t="str">
            <v>CUSTOS HORÁRIOS DE MÁQUINAS E EQUIPAMENTOS</v>
          </cell>
          <cell r="C766" t="str">
            <v>CHOR</v>
          </cell>
          <cell r="D766" t="str">
            <v>COMPOSIÇÕES AUXILIARES</v>
          </cell>
          <cell r="E766" t="str">
            <v>0329</v>
          </cell>
          <cell r="F766" t="str">
            <v/>
          </cell>
          <cell r="G766" t="str">
            <v/>
          </cell>
          <cell r="H766" t="str">
            <v>ROLO COMPACTADOR VIBRATÓRIO TANDEM AÇO LISO, POTÊNCIA 58 HP, PESO SEM/COM LASTRO 6,5 / 9,4 T, LARGURA DE TRABALHO 1,2 M - DEPRECIAÇÃO. AF_06/2014</v>
          </cell>
          <cell r="I766" t="str">
            <v>H</v>
          </cell>
          <cell r="J766" t="str">
            <v>ATRIBUÍDO SÃO PAULO</v>
          </cell>
          <cell r="K766" t="str">
            <v>23,50</v>
          </cell>
          <cell r="L766" t="str">
            <v>CAIXA REFERENCIAL</v>
          </cell>
        </row>
        <row r="767">
          <cell r="A767">
            <v>89281</v>
          </cell>
          <cell r="B767" t="str">
            <v>CUSTOS HORÁRIOS DE MÁQUINAS E EQUIPAMENTOS</v>
          </cell>
          <cell r="C767" t="str">
            <v>CHOR</v>
          </cell>
          <cell r="D767" t="str">
            <v>COMPOSIÇÕES AUXILIARES</v>
          </cell>
          <cell r="E767" t="str">
            <v>0329</v>
          </cell>
          <cell r="F767" t="str">
            <v/>
          </cell>
          <cell r="G767" t="str">
            <v/>
          </cell>
          <cell r="H767" t="str">
            <v>ROLO COMPACTADOR VIBRATÓRIO TANDEM AÇO LISO, POTÊNCIA 58 HP, PESO SEM/COM LASTRO 6,5 / 9,4 T, LARGURA DE TRABALHO 1,2 M - JUROS. AF_06/2014</v>
          </cell>
          <cell r="I767" t="str">
            <v>H</v>
          </cell>
          <cell r="J767" t="str">
            <v>ATRIBUÍDO SÃO PAULO</v>
          </cell>
          <cell r="K767" t="str">
            <v>3,26</v>
          </cell>
          <cell r="L767" t="str">
            <v>CAIXA REFERENCIAL</v>
          </cell>
        </row>
        <row r="768">
          <cell r="A768">
            <v>89870</v>
          </cell>
          <cell r="B768" t="str">
            <v>CUSTOS HORÁRIOS DE MÁQUINAS E EQUIPAMENTOS</v>
          </cell>
          <cell r="C768" t="str">
            <v>CHOR</v>
          </cell>
          <cell r="D768" t="str">
            <v>COMPOSIÇÕES AUXILIARES</v>
          </cell>
          <cell r="E768" t="str">
            <v>0329</v>
          </cell>
          <cell r="F768" t="str">
            <v/>
          </cell>
          <cell r="G768" t="str">
            <v/>
          </cell>
          <cell r="H768" t="str">
            <v>CAMINHÃO BASCULANTE 14 M3, COM CAVALO MECÂNICO DE CAPACIDADE MÁXIMA DE TRAÇÃO COMBINADO DE 36000 KG, POTÊNCIA 286 CV, INCLUSIVE SEMIREBOQUE COM CAÇAMBA METÁLICA - DEPRECIAÇÃO. AF_12/2014</v>
          </cell>
          <cell r="I768" t="str">
            <v>H</v>
          </cell>
          <cell r="J768" t="str">
            <v>ATRIBUÍDO SÃO PAULO</v>
          </cell>
          <cell r="K768" t="str">
            <v>26,45</v>
          </cell>
          <cell r="L768" t="str">
            <v>CAIXA REFERENCIAL</v>
          </cell>
        </row>
        <row r="769">
          <cell r="A769">
            <v>89871</v>
          </cell>
          <cell r="B769" t="str">
            <v>CUSTOS HORÁRIOS DE MÁQUINAS E EQUIPAMENTOS</v>
          </cell>
          <cell r="C769" t="str">
            <v>CHOR</v>
          </cell>
          <cell r="D769" t="str">
            <v>COMPOSIÇÕES AUXILIARES</v>
          </cell>
          <cell r="E769" t="str">
            <v>0329</v>
          </cell>
          <cell r="F769" t="str">
            <v/>
          </cell>
          <cell r="G769" t="str">
            <v/>
          </cell>
          <cell r="H769" t="str">
            <v>CAMINHÃO BASCULANTE 14 M3, COM CAVALO MECÂNICO DE CAPACIDADE MÁXIMA DE TRAÇÃO COMBINADO DE 36000 KG, POTÊNCIA 286 CV, INCLUSIVE SEMIREBOQUE COM CAÇAMBA METÁLICA - JUROS. AF_12/2014</v>
          </cell>
          <cell r="I769" t="str">
            <v>H</v>
          </cell>
          <cell r="J769" t="str">
            <v>ATRIBUÍDO SÃO PAULO</v>
          </cell>
          <cell r="K769" t="str">
            <v>4,89</v>
          </cell>
          <cell r="L769" t="str">
            <v>CAIXA REFERENCIAL</v>
          </cell>
        </row>
        <row r="770">
          <cell r="A770">
            <v>89872</v>
          </cell>
          <cell r="B770" t="str">
            <v>CUSTOS HORÁRIOS DE MÁQUINAS E EQUIPAMENTOS</v>
          </cell>
          <cell r="C770" t="str">
            <v>CHOR</v>
          </cell>
          <cell r="D770" t="str">
            <v>COMPOSIÇÕES AUXILIARES</v>
          </cell>
          <cell r="E770" t="str">
            <v>0329</v>
          </cell>
          <cell r="F770" t="str">
            <v/>
          </cell>
          <cell r="G770" t="str">
            <v/>
          </cell>
          <cell r="H770" t="str">
            <v>CAMINHÃO BASCULANTE 14 M3, COM CAVALO MECÂNICO DE CAPACIDADE MÁXIMA DE TRAÇÃO COMBINADO DE 36000 KG, POTÊNCIA 286 CV, INCLUSIVE SEMIREBOQUE COM CAÇAMBA METÁLICA - IMPOSTOS E SEGUROS. AF_12/2014</v>
          </cell>
          <cell r="I770" t="str">
            <v>H</v>
          </cell>
          <cell r="J770" t="str">
            <v>ATRIBUÍDO SÃO PAULO</v>
          </cell>
          <cell r="K770" t="str">
            <v>1,91</v>
          </cell>
          <cell r="L770" t="str">
            <v>CAIXA REFERENCIAL</v>
          </cell>
        </row>
        <row r="771">
          <cell r="A771">
            <v>89873</v>
          </cell>
          <cell r="B771" t="str">
            <v>CUSTOS HORÁRIOS DE MÁQUINAS E EQUIPAMENTOS</v>
          </cell>
          <cell r="C771" t="str">
            <v>CHOR</v>
          </cell>
          <cell r="D771" t="str">
            <v>COMPOSIÇÕES AUXILIARES</v>
          </cell>
          <cell r="E771" t="str">
            <v>0329</v>
          </cell>
          <cell r="F771" t="str">
            <v/>
          </cell>
          <cell r="G771" t="str">
            <v/>
          </cell>
          <cell r="H771" t="str">
            <v>CAMINHÃO BASCULANTE 14 M3, COM CAVALO MECÂNICO DE CAPACIDADE MÁXIMA DE TRAÇÃO COMBINADO DE 36000 KG, POTÊNCIA 286 CV, INCLUSIVE SEMIREBOQUE COM CAÇAMBA METÁLICA - MANUTENÇÃO. AF_12/2014</v>
          </cell>
          <cell r="I771" t="str">
            <v>H</v>
          </cell>
          <cell r="J771" t="str">
            <v>ATRIBUÍDO SÃO PAULO</v>
          </cell>
          <cell r="K771" t="str">
            <v>49,61</v>
          </cell>
          <cell r="L771" t="str">
            <v>CAIXA REFERENCIAL</v>
          </cell>
        </row>
        <row r="772">
          <cell r="A772">
            <v>89874</v>
          </cell>
          <cell r="B772" t="str">
            <v>CUSTOS HORÁRIOS DE MÁQUINAS E EQUIPAMENTOS</v>
          </cell>
          <cell r="C772" t="str">
            <v>CHOR</v>
          </cell>
          <cell r="D772" t="str">
            <v>COMPOSIÇÕES AUXILIARES</v>
          </cell>
          <cell r="E772" t="str">
            <v>0329</v>
          </cell>
          <cell r="F772" t="str">
            <v/>
          </cell>
          <cell r="G772" t="str">
            <v/>
          </cell>
          <cell r="H772" t="str">
            <v>CAMINHÃO BASCULANTE 14 M3, COM CAVALO MECÂNICO DE CAPACIDADE MÁXIMA DE TRAÇÃO COMBINADO DE 36000 KG, POTÊNCIA 286 CV, INCLUSIVE SEMIREBOQUE COM CAÇAMBA METÁLICA - MATERIAIS NA OPERAÇÃO. AF_12/2014</v>
          </cell>
          <cell r="I772" t="str">
            <v>H</v>
          </cell>
          <cell r="J772" t="str">
            <v>COLETADO</v>
          </cell>
          <cell r="K772" t="str">
            <v>125,54</v>
          </cell>
          <cell r="L772" t="str">
            <v>CAIXA REFERENCIAL</v>
          </cell>
        </row>
        <row r="773">
          <cell r="A773">
            <v>89878</v>
          </cell>
          <cell r="B773" t="str">
            <v>CUSTOS HORÁRIOS DE MÁQUINAS E EQUIPAMENTOS</v>
          </cell>
          <cell r="C773" t="str">
            <v>CHOR</v>
          </cell>
          <cell r="D773" t="str">
            <v>COMPOSIÇÕES AUXILIARES</v>
          </cell>
          <cell r="E773" t="str">
            <v>0329</v>
          </cell>
          <cell r="F773" t="str">
            <v/>
          </cell>
          <cell r="G773" t="str">
            <v/>
          </cell>
          <cell r="H773" t="str">
            <v>CAMINHÃO BASCULANTE 18 M3, COM CAVALO MECÂNICO DE CAPACIDADE MÁXIMA DE TRAÇÃO COMBINADO DE 45000 KG, POTÊNCIA 330 CV, INCLUSIVE SEMIREBOQUE COM CAÇAMBA METÁLICA - DEPRECIAÇÃO. AF_12/2014</v>
          </cell>
          <cell r="I773" t="str">
            <v>H</v>
          </cell>
          <cell r="J773" t="str">
            <v>ATRIBUÍDO SÃO PAULO</v>
          </cell>
          <cell r="K773" t="str">
            <v>27,92</v>
          </cell>
          <cell r="L773" t="str">
            <v>CAIXA REFERENCIAL</v>
          </cell>
        </row>
        <row r="774">
          <cell r="A774">
            <v>89879</v>
          </cell>
          <cell r="B774" t="str">
            <v>CUSTOS HORÁRIOS DE MÁQUINAS E EQUIPAMENTOS</v>
          </cell>
          <cell r="C774" t="str">
            <v>CHOR</v>
          </cell>
          <cell r="D774" t="str">
            <v>COMPOSIÇÕES AUXILIARES</v>
          </cell>
          <cell r="E774" t="str">
            <v>0329</v>
          </cell>
          <cell r="F774" t="str">
            <v/>
          </cell>
          <cell r="G774" t="str">
            <v/>
          </cell>
          <cell r="H774" t="str">
            <v>CAMINHÃO BASCULANTE 18 M3, COM CAVALO MECÂNICO DE CAPACIDADE MÁXIMA DE TRAÇÃO COMBINADO DE 45000 KG, POTÊNCIA 330 CV, INCLUSIVE SEMIREBOQUE COM CAÇAMBA METÁLICA - JUROS. AF_12/2014</v>
          </cell>
          <cell r="I774" t="str">
            <v>H</v>
          </cell>
          <cell r="J774" t="str">
            <v>ATRIBUÍDO SÃO PAULO</v>
          </cell>
          <cell r="K774" t="str">
            <v>5,16</v>
          </cell>
          <cell r="L774" t="str">
            <v>CAIXA REFERENCIAL</v>
          </cell>
        </row>
        <row r="775">
          <cell r="A775">
            <v>89880</v>
          </cell>
          <cell r="B775" t="str">
            <v>CUSTOS HORÁRIOS DE MÁQUINAS E EQUIPAMENTOS</v>
          </cell>
          <cell r="C775" t="str">
            <v>CHOR</v>
          </cell>
          <cell r="D775" t="str">
            <v>COMPOSIÇÕES AUXILIARES</v>
          </cell>
          <cell r="E775" t="str">
            <v>0329</v>
          </cell>
          <cell r="F775" t="str">
            <v/>
          </cell>
          <cell r="G775" t="str">
            <v/>
          </cell>
          <cell r="H775" t="str">
            <v>CAMINHÃO BASCULANTE 18 M3, COM CAVALO MECÂNICO DE CAPACIDADE MÁXIMA DE TRAÇÃO COMBINADO DE 45000 KG, POTÊNCIA 330 CV, INCLUSIVE SEMIREBOQUE COM CAÇAMBA METÁLICA - IMPOSTOS E SEGUROS. AF_12/2014</v>
          </cell>
          <cell r="I775" t="str">
            <v>H</v>
          </cell>
          <cell r="J775" t="str">
            <v>ATRIBUÍDO SÃO PAULO</v>
          </cell>
          <cell r="K775" t="str">
            <v>2,01</v>
          </cell>
          <cell r="L775" t="str">
            <v>CAIXA REFERENCIAL</v>
          </cell>
        </row>
        <row r="776">
          <cell r="A776">
            <v>89881</v>
          </cell>
          <cell r="B776" t="str">
            <v>CUSTOS HORÁRIOS DE MÁQUINAS E EQUIPAMENTOS</v>
          </cell>
          <cell r="C776" t="str">
            <v>CHOR</v>
          </cell>
          <cell r="D776" t="str">
            <v>COMPOSIÇÕES AUXILIARES</v>
          </cell>
          <cell r="E776" t="str">
            <v>0329</v>
          </cell>
          <cell r="F776" t="str">
            <v/>
          </cell>
          <cell r="G776" t="str">
            <v/>
          </cell>
          <cell r="H776" t="str">
            <v>CAMINHÃO BASCULANTE 18 M3, COM CAVALO MECÂNICO DE CAPACIDADE MÁXIMA DE TRAÇÃO COMBINADO DE 45000 KG, POTÊNCIA 330 CV, INCLUSIVE SEMIREBOQUE COM CAÇAMBA METÁLICA - MANUTENÇÃO. AF_12/2014</v>
          </cell>
          <cell r="I776" t="str">
            <v>H</v>
          </cell>
          <cell r="J776" t="str">
            <v>ATRIBUÍDO SÃO PAULO</v>
          </cell>
          <cell r="K776" t="str">
            <v>52,35</v>
          </cell>
          <cell r="L776" t="str">
            <v>CAIXA REFERENCIAL</v>
          </cell>
        </row>
        <row r="777">
          <cell r="A777">
            <v>89882</v>
          </cell>
          <cell r="B777" t="str">
            <v>CUSTOS HORÁRIOS DE MÁQUINAS E EQUIPAMENTOS</v>
          </cell>
          <cell r="C777" t="str">
            <v>CHOR</v>
          </cell>
          <cell r="D777" t="str">
            <v>COMPOSIÇÕES AUXILIARES</v>
          </cell>
          <cell r="E777" t="str">
            <v>0329</v>
          </cell>
          <cell r="F777" t="str">
            <v/>
          </cell>
          <cell r="G777" t="str">
            <v/>
          </cell>
          <cell r="H777" t="str">
            <v>CAMINHÃO BASCULANTE 18 M3, COM CAVALO MECÂNICO DE CAPACIDADE MÁXIMA DE TRAÇÃO COMBINADO DE 45000 KG, POTÊNCIA 330 CV, INCLUSIVE SEMIREBOQUE COM CAÇAMBA METÁLICA - MATERIAIS NA OPERAÇÃO. AF_12/2014</v>
          </cell>
          <cell r="I777" t="str">
            <v>H</v>
          </cell>
          <cell r="J777" t="str">
            <v>COLETADO</v>
          </cell>
          <cell r="K777" t="str">
            <v>144,84</v>
          </cell>
          <cell r="L777" t="str">
            <v>CAIXA REFERENCIAL</v>
          </cell>
        </row>
        <row r="778">
          <cell r="A778">
            <v>90582</v>
          </cell>
          <cell r="B778" t="str">
            <v>CUSTOS HORÁRIOS DE MÁQUINAS E EQUIPAMENTOS</v>
          </cell>
          <cell r="C778" t="str">
            <v>CHOR</v>
          </cell>
          <cell r="D778" t="str">
            <v>COMPOSIÇÕES AUXILIARES</v>
          </cell>
          <cell r="E778" t="str">
            <v>0329</v>
          </cell>
          <cell r="F778" t="str">
            <v/>
          </cell>
          <cell r="G778" t="str">
            <v/>
          </cell>
          <cell r="H778" t="str">
            <v>VIBRADOR DE IMERSÃO, DIÂMETRO DE PONTEIRA 45MM, MOTOR ELÉTRICO TRIFÁSICO POTÊNCIA DE 2 CV - DEPRECIAÇÃO. AF_06/2015</v>
          </cell>
          <cell r="I778" t="str">
            <v>H</v>
          </cell>
          <cell r="J778" t="str">
            <v>ATRIBUÍDO SÃO PAULO</v>
          </cell>
          <cell r="K778" t="str">
            <v>0,37</v>
          </cell>
          <cell r="L778" t="str">
            <v>CAIXA REFERENCIAL</v>
          </cell>
        </row>
        <row r="779">
          <cell r="A779">
            <v>90583</v>
          </cell>
          <cell r="B779" t="str">
            <v>CUSTOS HORÁRIOS DE MÁQUINAS E EQUIPAMENTOS</v>
          </cell>
          <cell r="C779" t="str">
            <v>CHOR</v>
          </cell>
          <cell r="D779" t="str">
            <v>COMPOSIÇÕES AUXILIARES</v>
          </cell>
          <cell r="E779" t="str">
            <v>0329</v>
          </cell>
          <cell r="F779" t="str">
            <v/>
          </cell>
          <cell r="G779" t="str">
            <v/>
          </cell>
          <cell r="H779" t="str">
            <v>VIBRADOR DE IMERSÃO, DIÂMETRO DE PONTEIRA 45MM, MOTOR ELÉTRICO TRIFÁSICO POTÊNCIA DE 2 CV - JUROS. AF_06/2015</v>
          </cell>
          <cell r="I779" t="str">
            <v>H</v>
          </cell>
          <cell r="J779" t="str">
            <v>ATRIBUÍDO SÃO PAULO</v>
          </cell>
          <cell r="K779" t="str">
            <v>0,04</v>
          </cell>
          <cell r="L779" t="str">
            <v>CAIXA REFERENCIAL</v>
          </cell>
        </row>
        <row r="780">
          <cell r="A780">
            <v>90584</v>
          </cell>
          <cell r="B780" t="str">
            <v>CUSTOS HORÁRIOS DE MÁQUINAS E EQUIPAMENTOS</v>
          </cell>
          <cell r="C780" t="str">
            <v>CHOR</v>
          </cell>
          <cell r="D780" t="str">
            <v>COMPOSIÇÕES AUXILIARES</v>
          </cell>
          <cell r="E780" t="str">
            <v>0329</v>
          </cell>
          <cell r="F780" t="str">
            <v/>
          </cell>
          <cell r="G780" t="str">
            <v/>
          </cell>
          <cell r="H780" t="str">
            <v>VIBRADOR DE IMERSÃO, DIÂMETRO DE PONTEIRA 45MM, MOTOR ELÉTRICO TRIFÁSICO POTÊNCIA DE 2 CV - MANUTENÇÃO. AF_06/2015</v>
          </cell>
          <cell r="I780" t="str">
            <v>H</v>
          </cell>
          <cell r="J780" t="str">
            <v>ATRIBUÍDO SÃO PAULO</v>
          </cell>
          <cell r="K780" t="str">
            <v>0,29</v>
          </cell>
          <cell r="L780" t="str">
            <v>CAIXA REFERENCIAL</v>
          </cell>
        </row>
        <row r="781">
          <cell r="A781">
            <v>90585</v>
          </cell>
          <cell r="B781" t="str">
            <v>CUSTOS HORÁRIOS DE MÁQUINAS E EQUIPAMENTOS</v>
          </cell>
          <cell r="C781" t="str">
            <v>CHOR</v>
          </cell>
          <cell r="D781" t="str">
            <v>COMPOSIÇÕES AUXILIARES</v>
          </cell>
          <cell r="E781" t="str">
            <v>0329</v>
          </cell>
          <cell r="F781" t="str">
            <v/>
          </cell>
          <cell r="G781" t="str">
            <v/>
          </cell>
          <cell r="H781" t="str">
            <v>VIBRADOR DE IMERSÃO, DIÂMETRO DE PONTEIRA 45MM, MOTOR ELÉTRICO TRIFÁSICO POTÊNCIA DE 2 CV - MATERIAIS NA OPERAÇÃO. AF_06/2015</v>
          </cell>
          <cell r="I781" t="str">
            <v>H</v>
          </cell>
          <cell r="J781" t="str">
            <v>COEFICIENTE DE REPRESENTATIVIDADE</v>
          </cell>
          <cell r="K781" t="str">
            <v>1,06</v>
          </cell>
          <cell r="L781" t="str">
            <v>CAIXA REFERENCIAL</v>
          </cell>
        </row>
        <row r="782">
          <cell r="A782">
            <v>90621</v>
          </cell>
          <cell r="B782" t="str">
            <v>CUSTOS HORÁRIOS DE MÁQUINAS E EQUIPAMENTOS</v>
          </cell>
          <cell r="C782" t="str">
            <v>CHOR</v>
          </cell>
          <cell r="D782" t="str">
            <v>COMPOSIÇÕES AUXILIARES</v>
          </cell>
          <cell r="E782" t="str">
            <v>0329</v>
          </cell>
          <cell r="F782" t="str">
            <v/>
          </cell>
          <cell r="G782" t="str">
            <v/>
          </cell>
          <cell r="H782" t="str">
            <v>PERFURATRIZ MANUAL, TORQUE MÁXIMO 83 N.M, POTÊNCIA 5 CV, COM DIÂMETRO MÁXIMO 4" - DEPRECIAÇÃO. AF_06/2015</v>
          </cell>
          <cell r="I782" t="str">
            <v>H</v>
          </cell>
          <cell r="J782" t="str">
            <v>COEFICIENTE DE REPRESENTATIVIDADE</v>
          </cell>
          <cell r="K782" t="str">
            <v>2,19</v>
          </cell>
          <cell r="L782" t="str">
            <v>CAIXA REFERENCIAL</v>
          </cell>
        </row>
        <row r="783">
          <cell r="A783">
            <v>90622</v>
          </cell>
          <cell r="B783" t="str">
            <v>CUSTOS HORÁRIOS DE MÁQUINAS E EQUIPAMENTOS</v>
          </cell>
          <cell r="C783" t="str">
            <v>CHOR</v>
          </cell>
          <cell r="D783" t="str">
            <v>COMPOSIÇÕES AUXILIARES</v>
          </cell>
          <cell r="E783" t="str">
            <v>0329</v>
          </cell>
          <cell r="F783" t="str">
            <v/>
          </cell>
          <cell r="G783" t="str">
            <v/>
          </cell>
          <cell r="H783" t="str">
            <v>PERFURATRIZ MANUAL, TORQUE MÁXIMO 83 N.M, POTÊNCIA 5 CV, COM DIÂMETRO MÁXIMO 4" - JUROS. AF_06/2015</v>
          </cell>
          <cell r="I783" t="str">
            <v>H</v>
          </cell>
          <cell r="J783" t="str">
            <v>COEFICIENTE DE REPRESENTATIVIDADE</v>
          </cell>
          <cell r="K783" t="str">
            <v>0,26</v>
          </cell>
          <cell r="L783" t="str">
            <v>CAIXA REFERENCIAL</v>
          </cell>
        </row>
        <row r="784">
          <cell r="A784">
            <v>90623</v>
          </cell>
          <cell r="B784" t="str">
            <v>CUSTOS HORÁRIOS DE MÁQUINAS E EQUIPAMENTOS</v>
          </cell>
          <cell r="C784" t="str">
            <v>CHOR</v>
          </cell>
          <cell r="D784" t="str">
            <v>COMPOSIÇÕES AUXILIARES</v>
          </cell>
          <cell r="E784" t="str">
            <v>0329</v>
          </cell>
          <cell r="F784" t="str">
            <v/>
          </cell>
          <cell r="G784" t="str">
            <v/>
          </cell>
          <cell r="H784" t="str">
            <v>PERFURATRIZ MANUAL, TORQUE MÁXIMO 83 N.M, POTÊNCIA 5 CV, COM DIÂMETRO MÁXIMO 4" - MANUTENÇÃO. AF_06/2015</v>
          </cell>
          <cell r="I784" t="str">
            <v>H</v>
          </cell>
          <cell r="J784" t="str">
            <v>COEFICIENTE DE REPRESENTATIVIDADE</v>
          </cell>
          <cell r="K784" t="str">
            <v>2,74</v>
          </cell>
          <cell r="L784" t="str">
            <v>CAIXA REFERENCIAL</v>
          </cell>
        </row>
        <row r="785">
          <cell r="A785">
            <v>90624</v>
          </cell>
          <cell r="B785" t="str">
            <v>CUSTOS HORÁRIOS DE MÁQUINAS E EQUIPAMENTOS</v>
          </cell>
          <cell r="C785" t="str">
            <v>CHOR</v>
          </cell>
          <cell r="D785" t="str">
            <v>COMPOSIÇÕES AUXILIARES</v>
          </cell>
          <cell r="E785" t="str">
            <v>0329</v>
          </cell>
          <cell r="F785" t="str">
            <v/>
          </cell>
          <cell r="G785" t="str">
            <v/>
          </cell>
          <cell r="H785" t="str">
            <v>PERFURATRIZ MANUAL, TORQUE MÁXIMO 83 N.M, POTÊNCIA 5 CV, COM DIÂMETRO MÁXIMO 4" - MATERIAIS NA OPERAÇÃO. AF_06/2015</v>
          </cell>
          <cell r="I785" t="str">
            <v>H</v>
          </cell>
          <cell r="J785" t="str">
            <v>COEFICIENTE DE REPRESENTATIVIDADE</v>
          </cell>
          <cell r="K785" t="str">
            <v>2,66</v>
          </cell>
          <cell r="L785" t="str">
            <v>CAIXA REFERENCIAL</v>
          </cell>
        </row>
        <row r="786">
          <cell r="A786">
            <v>90627</v>
          </cell>
          <cell r="B786" t="str">
            <v>CUSTOS HORÁRIOS DE MÁQUINAS E EQUIPAMENTOS</v>
          </cell>
          <cell r="C786" t="str">
            <v>CHOR</v>
          </cell>
          <cell r="D786" t="str">
            <v>COMPOSIÇÕES AUXILIARES</v>
          </cell>
          <cell r="E786" t="str">
            <v>0329</v>
          </cell>
          <cell r="F786" t="str">
            <v/>
          </cell>
          <cell r="G786" t="str">
            <v/>
          </cell>
          <cell r="H786" t="str">
            <v>PERFURATRIZ SOBRE ESTEIRA, TORQUE MÁXIMO 600 KGF, PESO MÉDIO 1000 KG, POTÊNCIA 20 HP, DIÂMETRO MÁXIMO 10" - DEPRECIAÇÃO. AF_06/2015</v>
          </cell>
          <cell r="I786" t="str">
            <v>H</v>
          </cell>
          <cell r="J786" t="str">
            <v>COEFICIENTE DE REPRESENTATIVIDADE</v>
          </cell>
          <cell r="K786" t="str">
            <v>33,34</v>
          </cell>
          <cell r="L786" t="str">
            <v>CAIXA REFERENCIAL</v>
          </cell>
        </row>
        <row r="787">
          <cell r="A787">
            <v>90628</v>
          </cell>
          <cell r="B787" t="str">
            <v>CUSTOS HORÁRIOS DE MÁQUINAS E EQUIPAMENTOS</v>
          </cell>
          <cell r="C787" t="str">
            <v>CHOR</v>
          </cell>
          <cell r="D787" t="str">
            <v>COMPOSIÇÕES AUXILIARES</v>
          </cell>
          <cell r="E787" t="str">
            <v>0329</v>
          </cell>
          <cell r="F787" t="str">
            <v/>
          </cell>
          <cell r="G787" t="str">
            <v/>
          </cell>
          <cell r="H787" t="str">
            <v>PERFURATRIZ SOBRE ESTEIRA, TORQUE MÁXIMO 600 KGF, PESO MÉDIO 1000 KG, POTÊNCIA 20 HP, DIÂMETRO MÁXIMO 10" - JUROS. AF_06/2015</v>
          </cell>
          <cell r="I787" t="str">
            <v>H</v>
          </cell>
          <cell r="J787" t="str">
            <v>COEFICIENTE DE REPRESENTATIVIDADE</v>
          </cell>
          <cell r="K787" t="str">
            <v>4,75</v>
          </cell>
          <cell r="L787" t="str">
            <v>CAIXA REFERENCIAL</v>
          </cell>
        </row>
        <row r="788">
          <cell r="A788">
            <v>90629</v>
          </cell>
          <cell r="B788" t="str">
            <v>CUSTOS HORÁRIOS DE MÁQUINAS E EQUIPAMENTOS</v>
          </cell>
          <cell r="C788" t="str">
            <v>CHOR</v>
          </cell>
          <cell r="D788" t="str">
            <v>COMPOSIÇÕES AUXILIARES</v>
          </cell>
          <cell r="E788" t="str">
            <v>0329</v>
          </cell>
          <cell r="F788" t="str">
            <v/>
          </cell>
          <cell r="G788" t="str">
            <v/>
          </cell>
          <cell r="H788" t="str">
            <v>PERFURATRIZ SOBRE ESTEIRA, TORQUE MÁXIMO 600 KGF, PESO MÉDIO 1000 KG, POTÊNCIA 20 HP, DIÂMETRO MÁXIMO 10" - MANUTENÇÃO. AF_06/2015</v>
          </cell>
          <cell r="I788" t="str">
            <v>H</v>
          </cell>
          <cell r="J788" t="str">
            <v>COEFICIENTE DE REPRESENTATIVIDADE</v>
          </cell>
          <cell r="K788" t="str">
            <v>41,72</v>
          </cell>
          <cell r="L788" t="str">
            <v>CAIXA REFERENCIAL</v>
          </cell>
        </row>
        <row r="789">
          <cell r="A789">
            <v>90630</v>
          </cell>
          <cell r="B789" t="str">
            <v>CUSTOS HORÁRIOS DE MÁQUINAS E EQUIPAMENTOS</v>
          </cell>
          <cell r="C789" t="str">
            <v>CHOR</v>
          </cell>
          <cell r="D789" t="str">
            <v>COMPOSIÇÕES AUXILIARES</v>
          </cell>
          <cell r="E789" t="str">
            <v>0329</v>
          </cell>
          <cell r="F789" t="str">
            <v/>
          </cell>
          <cell r="G789" t="str">
            <v/>
          </cell>
          <cell r="H789" t="str">
            <v>PERFURATRIZ SOBRE ESTEIRA, TORQUE MÁXIMO 600 KGF, PESO MÉDIO 1000 KG, POTÊNCIA 20 HP, DIÂMETRO MÁXIMO 10" - MATERIAIS NA OPERAÇÃO. AF_06/2015</v>
          </cell>
          <cell r="I789" t="str">
            <v>H</v>
          </cell>
          <cell r="J789" t="str">
            <v>COEFICIENTE DE REPRESENTATIVIDADE</v>
          </cell>
          <cell r="K789" t="str">
            <v>10,77</v>
          </cell>
          <cell r="L789" t="str">
            <v>CAIXA REFERENCIAL</v>
          </cell>
        </row>
        <row r="790">
          <cell r="A790">
            <v>90633</v>
          </cell>
          <cell r="B790" t="str">
            <v>CUSTOS HORÁRIOS DE MÁQUINAS E EQUIPAMENTOS</v>
          </cell>
          <cell r="C790" t="str">
            <v>CHOR</v>
          </cell>
          <cell r="D790" t="str">
            <v>COMPOSIÇÕES AUXILIARES</v>
          </cell>
          <cell r="E790" t="str">
            <v>0329</v>
          </cell>
          <cell r="F790" t="str">
            <v/>
          </cell>
          <cell r="G790" t="str">
            <v/>
          </cell>
          <cell r="H790" t="str">
            <v>MISTURADOR DUPLO HORIZONTAL DE ALTA TURBULÊNCIA, CAPACIDADE / VOLUME 2 X 500 LITROS, MOTORES ELÉTRICOS MÍNIMO 5 CV CADA, PARA NATA CIMENTO, ARGAMASSA E OUTROS - DEPRECIAÇÃO. AF_06/2015</v>
          </cell>
          <cell r="I790" t="str">
            <v>H</v>
          </cell>
          <cell r="J790" t="str">
            <v>COEFICIENTE DE REPRESENTATIVIDADE</v>
          </cell>
          <cell r="K790" t="str">
            <v>3,17</v>
          </cell>
          <cell r="L790" t="str">
            <v>CAIXA REFERENCIAL</v>
          </cell>
        </row>
        <row r="791">
          <cell r="A791">
            <v>90634</v>
          </cell>
          <cell r="B791" t="str">
            <v>CUSTOS HORÁRIOS DE MÁQUINAS E EQUIPAMENTOS</v>
          </cell>
          <cell r="C791" t="str">
            <v>CHOR</v>
          </cell>
          <cell r="D791" t="str">
            <v>COMPOSIÇÕES AUXILIARES</v>
          </cell>
          <cell r="E791" t="str">
            <v>0329</v>
          </cell>
          <cell r="F791" t="str">
            <v/>
          </cell>
          <cell r="G791" t="str">
            <v/>
          </cell>
          <cell r="H791" t="str">
            <v>MISTURADOR DUPLO HORIZONTAL DE ALTA TURBULÊNCIA, CAPACIDADE / VOLUME 2 X 500 LITROS, MOTORES ELÉTRICOS MÍNIMO 5 CV CADA, PARA NATA CIMENTO, ARGAMASSA E OUTROS - JUROS. AF_06/2015</v>
          </cell>
          <cell r="I791" t="str">
            <v>H</v>
          </cell>
          <cell r="J791" t="str">
            <v>COEFICIENTE DE REPRESENTATIVIDADE</v>
          </cell>
          <cell r="K791" t="str">
            <v>0,37</v>
          </cell>
          <cell r="L791" t="str">
            <v>CAIXA REFERENCIAL</v>
          </cell>
        </row>
        <row r="792">
          <cell r="A792">
            <v>90635</v>
          </cell>
          <cell r="B792" t="str">
            <v>CUSTOS HORÁRIOS DE MÁQUINAS E EQUIPAMENTOS</v>
          </cell>
          <cell r="C792" t="str">
            <v>CHOR</v>
          </cell>
          <cell r="D792" t="str">
            <v>COMPOSIÇÕES AUXILIARES</v>
          </cell>
          <cell r="E792" t="str">
            <v>0329</v>
          </cell>
          <cell r="F792" t="str">
            <v/>
          </cell>
          <cell r="G792" t="str">
            <v/>
          </cell>
          <cell r="H792" t="str">
            <v>MISTURADOR DUPLO HORIZONTAL DE ALTA TURBULÊNCIA, CAPACIDADE / VOLUME 2 X 500 LITROS, MOTORES ELÉTRICOS MÍNIMO 5 CV CADA, PARA NATA CIMENTO, ARGAMASSA E OUTROS - MANUTENÇÃO. AF_06/2015</v>
          </cell>
          <cell r="I792" t="str">
            <v>H</v>
          </cell>
          <cell r="J792" t="str">
            <v>COEFICIENTE DE REPRESENTATIVIDADE</v>
          </cell>
          <cell r="K792" t="str">
            <v>3,46</v>
          </cell>
          <cell r="L792" t="str">
            <v>CAIXA REFERENCIAL</v>
          </cell>
        </row>
        <row r="793">
          <cell r="A793">
            <v>90636</v>
          </cell>
          <cell r="B793" t="str">
            <v>CUSTOS HORÁRIOS DE MÁQUINAS E EQUIPAMENTOS</v>
          </cell>
          <cell r="C793" t="str">
            <v>CHOR</v>
          </cell>
          <cell r="D793" t="str">
            <v>COMPOSIÇÕES AUXILIARES</v>
          </cell>
          <cell r="E793" t="str">
            <v>0329</v>
          </cell>
          <cell r="F793" t="str">
            <v/>
          </cell>
          <cell r="G793" t="str">
            <v/>
          </cell>
          <cell r="H793" t="str">
            <v>MISTURADOR DUPLO HORIZONTAL DE ALTA TURBULÊNCIA, CAPACIDADE / VOLUME 2 X 500 LITROS, MOTORES ELÉTRICOS MÍNIMO 5 CV CADA, PARA NATA CIMENTO, ARGAMASSA E OUTROS - MATERIAIS NA OPERAÇÃO. AF_06/2015</v>
          </cell>
          <cell r="I793" t="str">
            <v>H</v>
          </cell>
          <cell r="J793" t="str">
            <v>COEFICIENTE DE REPRESENTATIVIDADE</v>
          </cell>
          <cell r="K793" t="str">
            <v>5,32</v>
          </cell>
          <cell r="L793" t="str">
            <v>CAIXA REFERENCIAL</v>
          </cell>
        </row>
        <row r="794">
          <cell r="A794">
            <v>90639</v>
          </cell>
          <cell r="B794" t="str">
            <v>CUSTOS HORÁRIOS DE MÁQUINAS E EQUIPAMENTOS</v>
          </cell>
          <cell r="C794" t="str">
            <v>CHOR</v>
          </cell>
          <cell r="D794" t="str">
            <v>COMPOSIÇÕES AUXILIARES</v>
          </cell>
          <cell r="E794" t="str">
            <v>0329</v>
          </cell>
          <cell r="F794" t="str">
            <v/>
          </cell>
          <cell r="G794" t="str">
            <v/>
          </cell>
          <cell r="H794" t="str">
            <v>BOMBA TRIPLEX, PARA INJEÇÃO DE NATA DE CIMENTO, VAZÃO MÁXIMA DE 100 LITROS/MINUTO, PRESSÃO MÁXIMA DE 70 BAR - DEPRECIAÇÃO. AF_06/2015</v>
          </cell>
          <cell r="I794" t="str">
            <v>H</v>
          </cell>
          <cell r="J794" t="str">
            <v>COEFICIENTE DE REPRESENTATIVIDADE</v>
          </cell>
          <cell r="K794" t="str">
            <v>4,73</v>
          </cell>
          <cell r="L794" t="str">
            <v>CAIXA REFERENCIAL</v>
          </cell>
        </row>
        <row r="795">
          <cell r="A795">
            <v>90640</v>
          </cell>
          <cell r="B795" t="str">
            <v>CUSTOS HORÁRIOS DE MÁQUINAS E EQUIPAMENTOS</v>
          </cell>
          <cell r="C795" t="str">
            <v>CHOR</v>
          </cell>
          <cell r="D795" t="str">
            <v>COMPOSIÇÕES AUXILIARES</v>
          </cell>
          <cell r="E795" t="str">
            <v>0329</v>
          </cell>
          <cell r="F795" t="str">
            <v/>
          </cell>
          <cell r="G795" t="str">
            <v/>
          </cell>
          <cell r="H795" t="str">
            <v>BOMBA TRIPLEX, PARA INJEÇÃO DE NATA DE CIMENTO, VAZÃO MÁXIMA DE 100 LITROS/MINUTO, PRESSÃO MÁXIMA DE 70 BAR - JUROS. AF_06/2015</v>
          </cell>
          <cell r="I795" t="str">
            <v>H</v>
          </cell>
          <cell r="J795" t="str">
            <v>COEFICIENTE DE REPRESENTATIVIDADE</v>
          </cell>
          <cell r="K795" t="str">
            <v>0,56</v>
          </cell>
          <cell r="L795" t="str">
            <v>CAIXA REFERENCIAL</v>
          </cell>
        </row>
        <row r="796">
          <cell r="A796">
            <v>90641</v>
          </cell>
          <cell r="B796" t="str">
            <v>CUSTOS HORÁRIOS DE MÁQUINAS E EQUIPAMENTOS</v>
          </cell>
          <cell r="C796" t="str">
            <v>CHOR</v>
          </cell>
          <cell r="D796" t="str">
            <v>COMPOSIÇÕES AUXILIARES</v>
          </cell>
          <cell r="E796" t="str">
            <v>0329</v>
          </cell>
          <cell r="F796" t="str">
            <v/>
          </cell>
          <cell r="G796" t="str">
            <v/>
          </cell>
          <cell r="H796" t="str">
            <v>BOMBA TRIPLEX, PARA INJEÇÃO DE NATA DE CIMENTO, VAZÃO MÁXIMA DE 100 LITROS/MINUTO, PRESSÃO MÁXIMA DE 70 BAR - MANUTENÇÃO. AF_06/2015</v>
          </cell>
          <cell r="I796" t="str">
            <v>H</v>
          </cell>
          <cell r="J796" t="str">
            <v>COEFICIENTE DE REPRESENTATIVIDADE</v>
          </cell>
          <cell r="K796" t="str">
            <v>5,17</v>
          </cell>
          <cell r="L796" t="str">
            <v>CAIXA REFERENCIAL</v>
          </cell>
        </row>
        <row r="797">
          <cell r="A797">
            <v>90642</v>
          </cell>
          <cell r="B797" t="str">
            <v>CUSTOS HORÁRIOS DE MÁQUINAS E EQUIPAMENTOS</v>
          </cell>
          <cell r="C797" t="str">
            <v>CHOR</v>
          </cell>
          <cell r="D797" t="str">
            <v>COMPOSIÇÕES AUXILIARES</v>
          </cell>
          <cell r="E797" t="str">
            <v>0329</v>
          </cell>
          <cell r="F797" t="str">
            <v/>
          </cell>
          <cell r="G797" t="str">
            <v/>
          </cell>
          <cell r="H797" t="str">
            <v>BOMBA TRIPLEX, PARA INJEÇÃO DE NATA DE CIMENTO, VAZÃO MÁXIMA DE 100 LITROS/MINUTO, PRESSÃO MÁXIMA DE 70 BAR - MATERIAIS NA OPERAÇÃO. AF_06/2015</v>
          </cell>
          <cell r="I797" t="str">
            <v>H</v>
          </cell>
          <cell r="J797" t="str">
            <v>COLETADO</v>
          </cell>
          <cell r="K797" t="str">
            <v>6,56</v>
          </cell>
          <cell r="L797" t="str">
            <v>CAIXA REFERENCIAL</v>
          </cell>
        </row>
        <row r="798">
          <cell r="A798">
            <v>90646</v>
          </cell>
          <cell r="B798" t="str">
            <v>CUSTOS HORÁRIOS DE MÁQUINAS E EQUIPAMENTOS</v>
          </cell>
          <cell r="C798" t="str">
            <v>CHOR</v>
          </cell>
          <cell r="D798" t="str">
            <v>COMPOSIÇÕES AUXILIARES</v>
          </cell>
          <cell r="E798" t="str">
            <v>0329</v>
          </cell>
          <cell r="F798" t="str">
            <v/>
          </cell>
          <cell r="G798" t="str">
            <v/>
          </cell>
          <cell r="H798" t="str">
            <v>BOMBA CENTRÍFUGA MONOESTÁGIO COM MOTOR ELÉTRICO MONOFÁSICO, POTÊNCIA 15 HP, DIÂMETRO DO ROTOR 173 MM, HM/Q = 30 MCA / 90 M3/H A 45 MCA / 55 M3/H - DEPRECIAÇÃO. AF_06/2015</v>
          </cell>
          <cell r="I798" t="str">
            <v>H</v>
          </cell>
          <cell r="J798" t="str">
            <v>COEFICIENTE DE REPRESENTATIVIDADE</v>
          </cell>
          <cell r="K798" t="str">
            <v>0,65</v>
          </cell>
          <cell r="L798" t="str">
            <v>CAIXA REFERENCIAL</v>
          </cell>
        </row>
        <row r="799">
          <cell r="A799">
            <v>90647</v>
          </cell>
          <cell r="B799" t="str">
            <v>CUSTOS HORÁRIOS DE MÁQUINAS E EQUIPAMENTOS</v>
          </cell>
          <cell r="C799" t="str">
            <v>CHOR</v>
          </cell>
          <cell r="D799" t="str">
            <v>COMPOSIÇÕES AUXILIARES</v>
          </cell>
          <cell r="E799" t="str">
            <v>0329</v>
          </cell>
          <cell r="F799" t="str">
            <v/>
          </cell>
          <cell r="G799" t="str">
            <v/>
          </cell>
          <cell r="H799" t="str">
            <v>BOMBA CENTRÍFUGA MONOESTÁGIO COM MOTOR ELÉTRICO MONOFÁSICO, POTÊNCIA 15 HP, DIÂMETRO DO ROTOR 173 MM, HM/Q = 30 MCA / 90 M3/H A 45 MCA / 55 M3/H - JUROS. AF_06/2015</v>
          </cell>
          <cell r="I799" t="str">
            <v>H</v>
          </cell>
          <cell r="J799" t="str">
            <v>COEFICIENTE DE REPRESENTATIVIDADE</v>
          </cell>
          <cell r="K799" t="str">
            <v>0,07</v>
          </cell>
          <cell r="L799" t="str">
            <v>CAIXA REFERENCIAL</v>
          </cell>
        </row>
        <row r="800">
          <cell r="A800">
            <v>90648</v>
          </cell>
          <cell r="B800" t="str">
            <v>CUSTOS HORÁRIOS DE MÁQUINAS E EQUIPAMENTOS</v>
          </cell>
          <cell r="C800" t="str">
            <v>CHOR</v>
          </cell>
          <cell r="D800" t="str">
            <v>COMPOSIÇÕES AUXILIARES</v>
          </cell>
          <cell r="E800" t="str">
            <v>0329</v>
          </cell>
          <cell r="F800" t="str">
            <v/>
          </cell>
          <cell r="G800" t="str">
            <v/>
          </cell>
          <cell r="H800" t="str">
            <v>BOMBA CENTRÍFUGA MONOESTÁGIO COM MOTOR ELÉTRICO MONOFÁSICO, POTÊNCIA 15 HP, DIÂMETRO DO ROTOR 173 MM, HM/Q = 30 MCA / 90 M3/H A 45 MCA / 55 M3/H - MANUTENÇÃO. AF_06/2015</v>
          </cell>
          <cell r="I800" t="str">
            <v>H</v>
          </cell>
          <cell r="J800" t="str">
            <v>COEFICIENTE DE REPRESENTATIVIDADE</v>
          </cell>
          <cell r="K800" t="str">
            <v>0,71</v>
          </cell>
          <cell r="L800" t="str">
            <v>CAIXA REFERENCIAL</v>
          </cell>
        </row>
        <row r="801">
          <cell r="A801">
            <v>90649</v>
          </cell>
          <cell r="B801" t="str">
            <v>CUSTOS HORÁRIOS DE MÁQUINAS E EQUIPAMENTOS</v>
          </cell>
          <cell r="C801" t="str">
            <v>CHOR</v>
          </cell>
          <cell r="D801" t="str">
            <v>COMPOSIÇÕES AUXILIARES</v>
          </cell>
          <cell r="E801" t="str">
            <v>0329</v>
          </cell>
          <cell r="F801" t="str">
            <v/>
          </cell>
          <cell r="G801" t="str">
            <v/>
          </cell>
          <cell r="H801" t="str">
            <v>BOMBA CENTRÍFUGA MONOESTÁGIO COM MOTOR ELÉTRICO MONOFÁSICO, POTÊNCIA 15 HP, DIÂMETRO DO ROTOR 173 MM, HM/Q = 30 MCA / 90 M3/H A 45 MCA / 55 M3/H - MATERIAIS NA OPERAÇÃO. AF_06/2015</v>
          </cell>
          <cell r="I801" t="str">
            <v>H</v>
          </cell>
          <cell r="J801" t="str">
            <v>COLETADO</v>
          </cell>
          <cell r="K801" t="str">
            <v>8,27</v>
          </cell>
          <cell r="L801" t="str">
            <v>CAIXA REFERENCIAL</v>
          </cell>
        </row>
        <row r="802">
          <cell r="A802">
            <v>90652</v>
          </cell>
          <cell r="B802" t="str">
            <v>CUSTOS HORÁRIOS DE MÁQUINAS E EQUIPAMENTOS</v>
          </cell>
          <cell r="C802" t="str">
            <v>CHOR</v>
          </cell>
          <cell r="D802" t="str">
            <v>COMPOSIÇÕES AUXILIARES</v>
          </cell>
          <cell r="E802" t="str">
            <v>0329</v>
          </cell>
          <cell r="F802" t="str">
            <v/>
          </cell>
          <cell r="G802" t="str">
            <v/>
          </cell>
          <cell r="H802" t="str">
            <v>BOMBA DE PROJEÇÃO DE CONCRETO SECO, POTÊNCIA 10 CV, VAZÃO 3 M3/H - DEPRECIAÇÃO. AF_06/2015</v>
          </cell>
          <cell r="I802" t="str">
            <v>H</v>
          </cell>
          <cell r="J802" t="str">
            <v>COEFICIENTE DE REPRESENTATIVIDADE</v>
          </cell>
          <cell r="K802" t="str">
            <v>3,08</v>
          </cell>
          <cell r="L802" t="str">
            <v>CAIXA REFERENCIAL</v>
          </cell>
        </row>
        <row r="803">
          <cell r="A803">
            <v>90653</v>
          </cell>
          <cell r="B803" t="str">
            <v>CUSTOS HORÁRIOS DE MÁQUINAS E EQUIPAMENTOS</v>
          </cell>
          <cell r="C803" t="str">
            <v>CHOR</v>
          </cell>
          <cell r="D803" t="str">
            <v>COMPOSIÇÕES AUXILIARES</v>
          </cell>
          <cell r="E803" t="str">
            <v>0329</v>
          </cell>
          <cell r="F803" t="str">
            <v/>
          </cell>
          <cell r="G803" t="str">
            <v/>
          </cell>
          <cell r="H803" t="str">
            <v>BOMBA DE PROJEÇÃO DE CONCRETO SECO, POTÊNCIA 10 CV, VAZÃO 3 M3/H - JUROS. AF_06/2015</v>
          </cell>
          <cell r="I803" t="str">
            <v>H</v>
          </cell>
          <cell r="J803" t="str">
            <v>COEFICIENTE DE REPRESENTATIVIDADE</v>
          </cell>
          <cell r="K803" t="str">
            <v>0,36</v>
          </cell>
          <cell r="L803" t="str">
            <v>CAIXA REFERENCIAL</v>
          </cell>
        </row>
        <row r="804">
          <cell r="A804">
            <v>90654</v>
          </cell>
          <cell r="B804" t="str">
            <v>CUSTOS HORÁRIOS DE MÁQUINAS E EQUIPAMENTOS</v>
          </cell>
          <cell r="C804" t="str">
            <v>CHOR</v>
          </cell>
          <cell r="D804" t="str">
            <v>COMPOSIÇÕES AUXILIARES</v>
          </cell>
          <cell r="E804" t="str">
            <v>0329</v>
          </cell>
          <cell r="F804" t="str">
            <v/>
          </cell>
          <cell r="G804" t="str">
            <v/>
          </cell>
          <cell r="H804" t="str">
            <v>BOMBA DE PROJEÇÃO DE CONCRETO SECO, POTÊNCIA 10 CV, VAZÃO 3 M3/H - MANUTENÇÃO. AF_06/2015</v>
          </cell>
          <cell r="I804" t="str">
            <v>H</v>
          </cell>
          <cell r="J804" t="str">
            <v>COEFICIENTE DE REPRESENTATIVIDADE</v>
          </cell>
          <cell r="K804" t="str">
            <v>3,37</v>
          </cell>
          <cell r="L804" t="str">
            <v>CAIXA REFERENCIAL</v>
          </cell>
        </row>
        <row r="805">
          <cell r="A805">
            <v>90655</v>
          </cell>
          <cell r="B805" t="str">
            <v>CUSTOS HORÁRIOS DE MÁQUINAS E EQUIPAMENTOS</v>
          </cell>
          <cell r="C805" t="str">
            <v>CHOR</v>
          </cell>
          <cell r="D805" t="str">
            <v>COMPOSIÇÕES AUXILIARES</v>
          </cell>
          <cell r="E805" t="str">
            <v>0329</v>
          </cell>
          <cell r="F805" t="str">
            <v/>
          </cell>
          <cell r="G805" t="str">
            <v/>
          </cell>
          <cell r="H805" t="str">
            <v>BOMBA DE PROJEÇÃO DE CONCRETO SECO, POTÊNCIA 10 CV, VAZÃO 3 M3/H - MATERIAIS NA OPERAÇÃO. AF_06/2015</v>
          </cell>
          <cell r="I805" t="str">
            <v>H</v>
          </cell>
          <cell r="J805" t="str">
            <v>COLETADO</v>
          </cell>
          <cell r="K805" t="str">
            <v>5,44</v>
          </cell>
          <cell r="L805" t="str">
            <v>CAIXA REFERENCIAL</v>
          </cell>
        </row>
        <row r="806">
          <cell r="A806">
            <v>90658</v>
          </cell>
          <cell r="B806" t="str">
            <v>CUSTOS HORÁRIOS DE MÁQUINAS E EQUIPAMENTOS</v>
          </cell>
          <cell r="C806" t="str">
            <v>CHOR</v>
          </cell>
          <cell r="D806" t="str">
            <v>COMPOSIÇÕES AUXILIARES</v>
          </cell>
          <cell r="E806" t="str">
            <v>0329</v>
          </cell>
          <cell r="F806" t="str">
            <v/>
          </cell>
          <cell r="G806" t="str">
            <v/>
          </cell>
          <cell r="H806" t="str">
            <v>BOMBA DE PROJEÇÃO DE CONCRETO SECO, POTÊNCIA 10 CV, VAZÃO 6 M3/H - DEPRECIAÇÃO. AF_06/2015</v>
          </cell>
          <cell r="I806" t="str">
            <v>H</v>
          </cell>
          <cell r="J806" t="str">
            <v>COEFICIENTE DE REPRESENTATIVIDADE</v>
          </cell>
          <cell r="K806" t="str">
            <v>3,30</v>
          </cell>
          <cell r="L806" t="str">
            <v>CAIXA REFERENCIAL</v>
          </cell>
        </row>
        <row r="807">
          <cell r="A807">
            <v>90659</v>
          </cell>
          <cell r="B807" t="str">
            <v>CUSTOS HORÁRIOS DE MÁQUINAS E EQUIPAMENTOS</v>
          </cell>
          <cell r="C807" t="str">
            <v>CHOR</v>
          </cell>
          <cell r="D807" t="str">
            <v>COMPOSIÇÕES AUXILIARES</v>
          </cell>
          <cell r="E807" t="str">
            <v>0329</v>
          </cell>
          <cell r="F807" t="str">
            <v/>
          </cell>
          <cell r="G807" t="str">
            <v/>
          </cell>
          <cell r="H807" t="str">
            <v>BOMBA DE PROJEÇÃO DE CONCRETO SECO, POTÊNCIA 10 CV, VAZÃO 6 M3/H - JUROS. AF_06/2015</v>
          </cell>
          <cell r="I807" t="str">
            <v>H</v>
          </cell>
          <cell r="J807" t="str">
            <v>COEFICIENTE DE REPRESENTATIVIDADE</v>
          </cell>
          <cell r="K807" t="str">
            <v>0,39</v>
          </cell>
          <cell r="L807" t="str">
            <v>CAIXA REFERENCIAL</v>
          </cell>
        </row>
        <row r="808">
          <cell r="A808">
            <v>90660</v>
          </cell>
          <cell r="B808" t="str">
            <v>CUSTOS HORÁRIOS DE MÁQUINAS E EQUIPAMENTOS</v>
          </cell>
          <cell r="C808" t="str">
            <v>CHOR</v>
          </cell>
          <cell r="D808" t="str">
            <v>COMPOSIÇÕES AUXILIARES</v>
          </cell>
          <cell r="E808" t="str">
            <v>0329</v>
          </cell>
          <cell r="F808" t="str">
            <v/>
          </cell>
          <cell r="G808" t="str">
            <v/>
          </cell>
          <cell r="H808" t="str">
            <v>BOMBA DE PROJEÇÃO DE CONCRETO SECO, POTÊNCIA 10 CV, VAZÃO 6 M3/H - MANUTENÇÃO. AF_06/2015</v>
          </cell>
          <cell r="I808" t="str">
            <v>H</v>
          </cell>
          <cell r="J808" t="str">
            <v>COEFICIENTE DE REPRESENTATIVIDADE</v>
          </cell>
          <cell r="K808" t="str">
            <v>3,61</v>
          </cell>
          <cell r="L808" t="str">
            <v>CAIXA REFERENCIAL</v>
          </cell>
        </row>
        <row r="809">
          <cell r="A809">
            <v>90661</v>
          </cell>
          <cell r="B809" t="str">
            <v>CUSTOS HORÁRIOS DE MÁQUINAS E EQUIPAMENTOS</v>
          </cell>
          <cell r="C809" t="str">
            <v>CHOR</v>
          </cell>
          <cell r="D809" t="str">
            <v>COMPOSIÇÕES AUXILIARES</v>
          </cell>
          <cell r="E809" t="str">
            <v>0329</v>
          </cell>
          <cell r="F809" t="str">
            <v/>
          </cell>
          <cell r="G809" t="str">
            <v/>
          </cell>
          <cell r="H809" t="str">
            <v>BOMBA DE PROJEÇÃO DE CONCRETO SECO, POTÊNCIA 10 CV, VAZÃO 6 M3/H - MATERIAIS NA OPERAÇÃO. AF_06/2015</v>
          </cell>
          <cell r="I809" t="str">
            <v>H</v>
          </cell>
          <cell r="J809" t="str">
            <v>COLETADO</v>
          </cell>
          <cell r="K809" t="str">
            <v>5,44</v>
          </cell>
          <cell r="L809" t="str">
            <v>CAIXA REFERENCIAL</v>
          </cell>
        </row>
        <row r="810">
          <cell r="A810">
            <v>90664</v>
          </cell>
          <cell r="B810" t="str">
            <v>CUSTOS HORÁRIOS DE MÁQUINAS E EQUIPAMENTOS</v>
          </cell>
          <cell r="C810" t="str">
            <v>CHOR</v>
          </cell>
          <cell r="D810" t="str">
            <v>COMPOSIÇÕES AUXILIARES</v>
          </cell>
          <cell r="E810" t="str">
            <v>0329</v>
          </cell>
          <cell r="F810" t="str">
            <v/>
          </cell>
          <cell r="G810" t="str">
            <v/>
          </cell>
          <cell r="H810" t="str">
            <v>PROJETOR PNEUMÁTICO DE ARGAMASSA PARA CHAPISCO E REBOCO COM RECIPIENTE ACOPLADO, TIPO CANEQUINHA, COM COMPRESSOR DE AR REBOCÁVEL VAZÃO 89 PCM E MOTOR DIESEL DE 20 CV - DEPRECIAÇÃO. AF_06/2015</v>
          </cell>
          <cell r="I810" t="str">
            <v>H</v>
          </cell>
          <cell r="J810" t="str">
            <v>ATRIBUÍDO SÃO PAULO</v>
          </cell>
          <cell r="K810" t="str">
            <v>4,74</v>
          </cell>
          <cell r="L810" t="str">
            <v>CAIXA REFERENCIAL</v>
          </cell>
        </row>
        <row r="811">
          <cell r="A811">
            <v>90665</v>
          </cell>
          <cell r="B811" t="str">
            <v>CUSTOS HORÁRIOS DE MÁQUINAS E EQUIPAMENTOS</v>
          </cell>
          <cell r="C811" t="str">
            <v>CHOR</v>
          </cell>
          <cell r="D811" t="str">
            <v>COMPOSIÇÕES AUXILIARES</v>
          </cell>
          <cell r="E811" t="str">
            <v>0329</v>
          </cell>
          <cell r="F811" t="str">
            <v/>
          </cell>
          <cell r="G811" t="str">
            <v/>
          </cell>
          <cell r="H811" t="str">
            <v>PROJETOR PNEUMÁTICO DE ARGAMASSA PARA CHAPISCO E REBOCO COM RECIPIENTE ACOPLADO, TIPO CANEQUINHA, COM COMPRESSOR DE AR REBOCÁVEL VAZÃO 89 PCM E MOTOR DIESEL DE 20 CV - JUROS. AF_06/2015</v>
          </cell>
          <cell r="I811" t="str">
            <v>H</v>
          </cell>
          <cell r="J811" t="str">
            <v>ATRIBUÍDO SÃO PAULO</v>
          </cell>
          <cell r="K811" t="str">
            <v>0,54</v>
          </cell>
          <cell r="L811" t="str">
            <v>CAIXA REFERENCIAL</v>
          </cell>
        </row>
        <row r="812">
          <cell r="A812">
            <v>90666</v>
          </cell>
          <cell r="B812" t="str">
            <v>CUSTOS HORÁRIOS DE MÁQUINAS E EQUIPAMENTOS</v>
          </cell>
          <cell r="C812" t="str">
            <v>CHOR</v>
          </cell>
          <cell r="D812" t="str">
            <v>COMPOSIÇÕES AUXILIARES</v>
          </cell>
          <cell r="E812" t="str">
            <v>0329</v>
          </cell>
          <cell r="F812" t="str">
            <v/>
          </cell>
          <cell r="G812" t="str">
            <v/>
          </cell>
          <cell r="H812" t="str">
            <v>PROJETOR PNEUMÁTICO DE ARGAMASSA PARA CHAPISCO E REBOCO COM RECIPIENTE ACOPLADO, TIPO CANEQUINHA, COM COMPRESSOR DE AR REBOCÁVEL VAZÃO 89 PCM E MOTOR DIESEL DE 20 CV - MANUTENÇÃO. AF_06/2015</v>
          </cell>
          <cell r="I812" t="str">
            <v>H</v>
          </cell>
          <cell r="J812" t="str">
            <v>ATRIBUÍDO SÃO PAULO</v>
          </cell>
          <cell r="K812" t="str">
            <v>5,18</v>
          </cell>
          <cell r="L812" t="str">
            <v>CAIXA REFERENCIAL</v>
          </cell>
        </row>
        <row r="813">
          <cell r="A813">
            <v>90667</v>
          </cell>
          <cell r="B813" t="str">
            <v>CUSTOS HORÁRIOS DE MÁQUINAS E EQUIPAMENTOS</v>
          </cell>
          <cell r="C813" t="str">
            <v>CHOR</v>
          </cell>
          <cell r="D813" t="str">
            <v>COMPOSIÇÕES AUXILIARES</v>
          </cell>
          <cell r="E813" t="str">
            <v>0329</v>
          </cell>
          <cell r="F813" t="str">
            <v/>
          </cell>
          <cell r="G813" t="str">
            <v/>
          </cell>
          <cell r="H813" t="str">
            <v>PROJETOR PNEUMÁTICO DE ARGAMASSA PARA CHAPISCO E REBOCO COM RECIPIENTE ACOPLADO, TIPO CANEQUINHA, COM COMPRESSOR DE AR REBOCÁVEL VAZÃO 89 PCM E MOTOR DIESEL DE 20 CV - MATERIAIS NA OPERAÇÃO. AF_06/2015</v>
          </cell>
          <cell r="I813" t="str">
            <v>H</v>
          </cell>
          <cell r="J813" t="str">
            <v>COLETADO</v>
          </cell>
          <cell r="K813" t="str">
            <v>10,65</v>
          </cell>
          <cell r="L813" t="str">
            <v>CAIXA REFERENCIAL</v>
          </cell>
        </row>
        <row r="814">
          <cell r="A814">
            <v>90670</v>
          </cell>
          <cell r="B814" t="str">
            <v>CUSTOS HORÁRIOS DE MÁQUINAS E EQUIPAMENTOS</v>
          </cell>
          <cell r="C814" t="str">
            <v>CHOR</v>
          </cell>
          <cell r="D814" t="str">
            <v>COMPOSIÇÕES AUXILIARES</v>
          </cell>
          <cell r="E814" t="str">
            <v>0329</v>
          </cell>
          <cell r="F814" t="str">
            <v/>
          </cell>
          <cell r="G814" t="str">
            <v/>
          </cell>
          <cell r="H814" t="str">
            <v>PERFURATRIZ COM TORRE METÁLICA PARA EXECUÇÃO DE ESTACA HÉLICE CONTÍNUA, PROFUNDIDADE MÁXIMA DE 30 M, DIÂMETRO MÁXIMO DE 800 MM, POTÊNCIA INSTALADA DE 268 HP, MESA ROTATIVA COM TORQUE MÁXIMO DE 170 KNM - DEPRECIAÇÃO. AF_06/2015</v>
          </cell>
          <cell r="I814" t="str">
            <v>H</v>
          </cell>
          <cell r="J814" t="str">
            <v>COEFICIENTE DE REPRESENTATIVIDADE</v>
          </cell>
          <cell r="K814" t="str">
            <v>153,03</v>
          </cell>
          <cell r="L814" t="str">
            <v>CAIXA REFERENCIAL</v>
          </cell>
        </row>
        <row r="815">
          <cell r="A815">
            <v>90671</v>
          </cell>
          <cell r="B815" t="str">
            <v>CUSTOS HORÁRIOS DE MÁQUINAS E EQUIPAMENTOS</v>
          </cell>
          <cell r="C815" t="str">
            <v>CHOR</v>
          </cell>
          <cell r="D815" t="str">
            <v>COMPOSIÇÕES AUXILIARES</v>
          </cell>
          <cell r="E815" t="str">
            <v>0329</v>
          </cell>
          <cell r="F815" t="str">
            <v/>
          </cell>
          <cell r="G815" t="str">
            <v/>
          </cell>
          <cell r="H815" t="str">
            <v>PERFURATRIZ COM TORRE METÁLICA PARA EXECUÇÃO DE ESTACA HÉLICE CONTÍNUA, PROFUNDIDADE MÁXIMA DE 30 M, DIÂMETRO MÁXIMO DE 800 MM, POTÊNCIA INSTALADA DE 268 HP, MESA ROTATIVA COM TORQUE MÁXIMO DE 170 KNM - JUROS. AF_06/2015</v>
          </cell>
          <cell r="I815" t="str">
            <v>H</v>
          </cell>
          <cell r="J815" t="str">
            <v>COEFICIENTE DE REPRESENTATIVIDADE</v>
          </cell>
          <cell r="K815" t="str">
            <v>21,24</v>
          </cell>
          <cell r="L815" t="str">
            <v>CAIXA REFERENCIAL</v>
          </cell>
        </row>
        <row r="816">
          <cell r="A816">
            <v>90672</v>
          </cell>
          <cell r="B816" t="str">
            <v>CUSTOS HORÁRIOS DE MÁQUINAS E EQUIPAMENTOS</v>
          </cell>
          <cell r="C816" t="str">
            <v>CHOR</v>
          </cell>
          <cell r="D816" t="str">
            <v>COMPOSIÇÕES AUXILIARES</v>
          </cell>
          <cell r="E816" t="str">
            <v>0329</v>
          </cell>
          <cell r="F816" t="str">
            <v/>
          </cell>
          <cell r="G816" t="str">
            <v/>
          </cell>
          <cell r="H816" t="str">
            <v>PERFURATRIZ COM TORRE METÁLICA PARA EXECUÇÃO DE ESTACA HÉLICE CONTÍNUA, PROFUNDIDADE MÁXIMA DE 30 M, DIÂMETRO MÁXIMO DE 800 MM, POTÊNCIA INSTALADA DE 268 HP, MESA ROTATIVA COM TORQUE MÁXIMO DE 170 KNM - MANUTENÇÃO. AF_06/2015</v>
          </cell>
          <cell r="I816" t="str">
            <v>H</v>
          </cell>
          <cell r="J816" t="str">
            <v>COEFICIENTE DE REPRESENTATIVIDADE</v>
          </cell>
          <cell r="K816" t="str">
            <v>191,50</v>
          </cell>
          <cell r="L816" t="str">
            <v>CAIXA REFERENCIAL</v>
          </cell>
        </row>
        <row r="817">
          <cell r="A817">
            <v>90673</v>
          </cell>
          <cell r="B817" t="str">
            <v>CUSTOS HORÁRIOS DE MÁQUINAS E EQUIPAMENTOS</v>
          </cell>
          <cell r="C817" t="str">
            <v>CHOR</v>
          </cell>
          <cell r="D817" t="str">
            <v>COMPOSIÇÕES AUXILIARES</v>
          </cell>
          <cell r="E817" t="str">
            <v>0329</v>
          </cell>
          <cell r="F817" t="str">
            <v/>
          </cell>
          <cell r="G817" t="str">
            <v/>
          </cell>
          <cell r="H817" t="str">
            <v>PERFURATRIZ COM TORRE METÁLICA PARA EXECUÇÃO DE ESTACA HÉLICE CONTÍNUA, PROFUNDIDADE MÁXIMA DE 30 M, DIÂMETRO MÁXIMO DE 800 MM, POTÊNCIA INSTALADA DE 268 HP, MESA ROTATIVA COM TORQUE MÁXIMO DE 170 KNM - MATERIAIS NA OPERAÇÃO. AF_06/2015</v>
          </cell>
          <cell r="I817" t="str">
            <v>H</v>
          </cell>
          <cell r="J817" t="str">
            <v>COLETADO</v>
          </cell>
          <cell r="K817" t="str">
            <v>85,20</v>
          </cell>
          <cell r="L817" t="str">
            <v>CAIXA REFERENCIAL</v>
          </cell>
        </row>
        <row r="818">
          <cell r="A818">
            <v>90676</v>
          </cell>
          <cell r="B818" t="str">
            <v>CUSTOS HORÁRIOS DE MÁQUINAS E EQUIPAMENTOS</v>
          </cell>
          <cell r="C818" t="str">
            <v>CHOR</v>
          </cell>
          <cell r="D818" t="str">
            <v>COMPOSIÇÕES AUXILIARES</v>
          </cell>
          <cell r="E818" t="str">
            <v>0329</v>
          </cell>
          <cell r="F818" t="str">
            <v/>
          </cell>
          <cell r="G818" t="str">
            <v/>
          </cell>
          <cell r="H818" t="str">
            <v>PERFURATRIZ HIDRÁULICA SOBRE CAMINHÃO COM TRADO CURTO ACOPLADO, PROFUNDIDADE MÁXIMA DE 20 M, DIÂMETRO MÁXIMO DE 1500 MM, POTÊNCIA INSTALADA DE 137 HP, MESA ROTATIVA COM TORQUE MÁXIMO DE 30 KNM - DEPRECIAÇÃO. AF_06/2015</v>
          </cell>
          <cell r="I818" t="str">
            <v>H</v>
          </cell>
          <cell r="J818" t="str">
            <v>ATRIBUÍDO SÃO PAULO</v>
          </cell>
          <cell r="K818" t="str">
            <v>78,30</v>
          </cell>
          <cell r="L818" t="str">
            <v>CAIXA REFERENCIAL</v>
          </cell>
        </row>
        <row r="819">
          <cell r="A819">
            <v>90677</v>
          </cell>
          <cell r="B819" t="str">
            <v>CUSTOS HORÁRIOS DE MÁQUINAS E EQUIPAMENTOS</v>
          </cell>
          <cell r="C819" t="str">
            <v>CHOR</v>
          </cell>
          <cell r="D819" t="str">
            <v>COMPOSIÇÕES AUXILIARES</v>
          </cell>
          <cell r="E819" t="str">
            <v>0329</v>
          </cell>
          <cell r="F819" t="str">
            <v/>
          </cell>
          <cell r="G819" t="str">
            <v/>
          </cell>
          <cell r="H819" t="str">
            <v>PERFURATRIZ HIDRÁULICA SOBRE CAMINHÃO COM TRADO CURTO ACOPLADO, PROFUNDIDADE MÁXIMA DE 20 M, DIÂMETRO MÁXIMO DE 1500 MM, POTÊNCIA INSTALADA DE 137 HP, MESA ROTATIVA COM TORQUE MÁXIMO DE 30 KNM - JUROS. AF_06/2015</v>
          </cell>
          <cell r="I819" t="str">
            <v>H</v>
          </cell>
          <cell r="J819" t="str">
            <v>ATRIBUÍDO SÃO PAULO</v>
          </cell>
          <cell r="K819" t="str">
            <v>10,86</v>
          </cell>
          <cell r="L819" t="str">
            <v>CAIXA REFERENCIAL</v>
          </cell>
        </row>
        <row r="820">
          <cell r="A820">
            <v>90678</v>
          </cell>
          <cell r="B820" t="str">
            <v>CUSTOS HORÁRIOS DE MÁQUINAS E EQUIPAMENTOS</v>
          </cell>
          <cell r="C820" t="str">
            <v>CHOR</v>
          </cell>
          <cell r="D820" t="str">
            <v>COMPOSIÇÕES AUXILIARES</v>
          </cell>
          <cell r="E820" t="str">
            <v>0329</v>
          </cell>
          <cell r="F820" t="str">
            <v/>
          </cell>
          <cell r="G820" t="str">
            <v/>
          </cell>
          <cell r="H820" t="str">
            <v>PERFURATRIZ HIDRÁULICA SOBRE CAMINHÃO COM TRADO CURTO ACOPLADO, PROFUNDIDADE MÁXIMA DE 20 M, DIÂMETRO MÁXIMO DE 1500 MM, POTÊNCIA INSTALADA DE 137 HP, MESA ROTATIVA COM TORQUE MÁXIMO DE 30 KNM - MANUTENÇÃO. AF_06/2015</v>
          </cell>
          <cell r="I820" t="str">
            <v>H</v>
          </cell>
          <cell r="J820" t="str">
            <v>ATRIBUÍDO SÃO PAULO</v>
          </cell>
          <cell r="K820" t="str">
            <v>97,99</v>
          </cell>
          <cell r="L820" t="str">
            <v>CAIXA REFERENCIAL</v>
          </cell>
        </row>
        <row r="821">
          <cell r="A821">
            <v>90679</v>
          </cell>
          <cell r="B821" t="str">
            <v>CUSTOS HORÁRIOS DE MÁQUINAS E EQUIPAMENTOS</v>
          </cell>
          <cell r="C821" t="str">
            <v>CHOR</v>
          </cell>
          <cell r="D821" t="str">
            <v>COMPOSIÇÕES AUXILIARES</v>
          </cell>
          <cell r="E821" t="str">
            <v>0329</v>
          </cell>
          <cell r="F821" t="str">
            <v/>
          </cell>
          <cell r="G821" t="str">
            <v/>
          </cell>
          <cell r="H821" t="str">
            <v>PERFURATRIZ HIDRÁULICA SOBRE CAMINHÃO COM TRADO CURTO ACOPLADO, PROFUNDIDADE MÁXIMA DE 20 M, DIÂMETRO MÁXIMO DE 1500 MM, POTÊNCIA INSTALADA DE 137 HP, MESA ROTATIVA COM TORQUE MÁXIMO DE 30 KNM - MATERIAIS NA OPERAÇÃO. AF_06/2015</v>
          </cell>
          <cell r="I821" t="str">
            <v>H</v>
          </cell>
          <cell r="J821" t="str">
            <v>COLETADO</v>
          </cell>
          <cell r="K821" t="str">
            <v>65,30</v>
          </cell>
          <cell r="L821" t="str">
            <v>CAIXA REFERENCIAL</v>
          </cell>
        </row>
        <row r="822">
          <cell r="A822">
            <v>90682</v>
          </cell>
          <cell r="B822" t="str">
            <v>CUSTOS HORÁRIOS DE MÁQUINAS E EQUIPAMENTOS</v>
          </cell>
          <cell r="C822" t="str">
            <v>CHOR</v>
          </cell>
          <cell r="D822" t="str">
            <v>COMPOSIÇÕES AUXILIARES</v>
          </cell>
          <cell r="E822" t="str">
            <v>0329</v>
          </cell>
          <cell r="F822" t="str">
            <v/>
          </cell>
          <cell r="G822" t="str">
            <v/>
          </cell>
          <cell r="H822" t="str">
            <v>MANIPULADOR TELESCÓPICO, POTÊNCIA DE 85 HP, CAPACIDADE DE CARGA DE 3.500 KG, ALTURA MÁXIMA DE ELEVAÇÃO DE 12,3 M - DEPRECIAÇÃO. AF_06/2015</v>
          </cell>
          <cell r="I822" t="str">
            <v>H</v>
          </cell>
          <cell r="J822" t="str">
            <v>ATRIBUÍDO SÃO PAULO</v>
          </cell>
          <cell r="K822" t="str">
            <v>25,68</v>
          </cell>
          <cell r="L822" t="str">
            <v>CAIXA REFERENCIAL</v>
          </cell>
        </row>
        <row r="823">
          <cell r="A823">
            <v>90683</v>
          </cell>
          <cell r="B823" t="str">
            <v>CUSTOS HORÁRIOS DE MÁQUINAS E EQUIPAMENTOS</v>
          </cell>
          <cell r="C823" t="str">
            <v>CHOR</v>
          </cell>
          <cell r="D823" t="str">
            <v>COMPOSIÇÕES AUXILIARES</v>
          </cell>
          <cell r="E823" t="str">
            <v>0329</v>
          </cell>
          <cell r="F823" t="str">
            <v/>
          </cell>
          <cell r="G823" t="str">
            <v/>
          </cell>
          <cell r="H823" t="str">
            <v>MANIPULADOR TELESCÓPICO, POTÊNCIA DE 85 HP, CAPACIDADE DE CARGA DE 3.500 KG, ALTURA MÁXIMA DE ELEVAÇÃO DE 12,3 M - JUROS. AF_06/2015</v>
          </cell>
          <cell r="I823" t="str">
            <v>H</v>
          </cell>
          <cell r="J823" t="str">
            <v>ATRIBUÍDO SÃO PAULO</v>
          </cell>
          <cell r="K823" t="str">
            <v>3,04</v>
          </cell>
          <cell r="L823" t="str">
            <v>CAIXA REFERENCIAL</v>
          </cell>
        </row>
        <row r="824">
          <cell r="A824">
            <v>90684</v>
          </cell>
          <cell r="B824" t="str">
            <v>CUSTOS HORÁRIOS DE MÁQUINAS E EQUIPAMENTOS</v>
          </cell>
          <cell r="C824" t="str">
            <v>CHOR</v>
          </cell>
          <cell r="D824" t="str">
            <v>COMPOSIÇÕES AUXILIARES</v>
          </cell>
          <cell r="E824" t="str">
            <v>0329</v>
          </cell>
          <cell r="F824" t="str">
            <v/>
          </cell>
          <cell r="G824" t="str">
            <v/>
          </cell>
          <cell r="H824" t="str">
            <v>MANIPULADOR TELESCÓPICO, POTÊNCIA DE 85 HP, CAPACIDADE DE CARGA DE 3.500 KG, ALTURA MÁXIMA DE ELEVAÇÃO DE 12,3 M - MANUTENÇÃO. AF_06/2015</v>
          </cell>
          <cell r="I824" t="str">
            <v>H</v>
          </cell>
          <cell r="J824" t="str">
            <v>ATRIBUÍDO SÃO PAULO</v>
          </cell>
          <cell r="K824" t="str">
            <v>28,09</v>
          </cell>
          <cell r="L824" t="str">
            <v>CAIXA REFERENCIAL</v>
          </cell>
        </row>
        <row r="825">
          <cell r="A825">
            <v>90685</v>
          </cell>
          <cell r="B825" t="str">
            <v>CUSTOS HORÁRIOS DE MÁQUINAS E EQUIPAMENTOS</v>
          </cell>
          <cell r="C825" t="str">
            <v>CHOR</v>
          </cell>
          <cell r="D825" t="str">
            <v>COMPOSIÇÕES AUXILIARES</v>
          </cell>
          <cell r="E825" t="str">
            <v>0329</v>
          </cell>
          <cell r="F825" t="str">
            <v/>
          </cell>
          <cell r="G825" t="str">
            <v/>
          </cell>
          <cell r="H825" t="str">
            <v>MANIPULADOR TELESCÓPICO, POTÊNCIA DE 85 HP, CAPACIDADE DE CARGA DE 3.500 KG, ALTURA MÁXIMA DE ELEVAÇÃO DE 12,3 M - MATERIAIS NA OPERAÇÃO. AF_06/2015</v>
          </cell>
          <cell r="I825" t="str">
            <v>H</v>
          </cell>
          <cell r="J825" t="str">
            <v>COLETADO</v>
          </cell>
          <cell r="K825" t="str">
            <v>40,51</v>
          </cell>
          <cell r="L825" t="str">
            <v>CAIXA REFERENCIAL</v>
          </cell>
        </row>
        <row r="826">
          <cell r="A826">
            <v>90688</v>
          </cell>
          <cell r="B826" t="str">
            <v>CUSTOS HORÁRIOS DE MÁQUINAS E EQUIPAMENTOS</v>
          </cell>
          <cell r="C826" t="str">
            <v>CHOR</v>
          </cell>
          <cell r="D826" t="str">
            <v>COMPOSIÇÕES AUXILIARES</v>
          </cell>
          <cell r="E826" t="str">
            <v>0329</v>
          </cell>
          <cell r="F826" t="str">
            <v/>
          </cell>
          <cell r="G826" t="str">
            <v/>
          </cell>
          <cell r="H826" t="str">
            <v>MINICARREGADEIRA SOBRE RODAS, POTÊNCIA LÍQUIDA DE 47 HP, CAPACIDADE NOMINAL DE OPERAÇÃO DE 646 KG - DEPRECIAÇÃO. AF_06/2015</v>
          </cell>
          <cell r="I826" t="str">
            <v>H</v>
          </cell>
          <cell r="J826" t="str">
            <v>ATRIBUÍDO SÃO PAULO</v>
          </cell>
          <cell r="K826" t="str">
            <v>11,80</v>
          </cell>
          <cell r="L826" t="str">
            <v>CAIXA REFERENCIAL</v>
          </cell>
        </row>
        <row r="827">
          <cell r="A827">
            <v>90689</v>
          </cell>
          <cell r="B827" t="str">
            <v>CUSTOS HORÁRIOS DE MÁQUINAS E EQUIPAMENTOS</v>
          </cell>
          <cell r="C827" t="str">
            <v>CHOR</v>
          </cell>
          <cell r="D827" t="str">
            <v>COMPOSIÇÕES AUXILIARES</v>
          </cell>
          <cell r="E827" t="str">
            <v>0329</v>
          </cell>
          <cell r="F827" t="str">
            <v/>
          </cell>
          <cell r="G827" t="str">
            <v/>
          </cell>
          <cell r="H827" t="str">
            <v>MINICARREGADEIRA SOBRE RODAS, POTÊNCIA LÍQUIDA DE 47 HP, CAPACIDADE NOMINAL DE OPERAÇÃO DE 646 KG - JUROS. AF_06/2015</v>
          </cell>
          <cell r="I827" t="str">
            <v>H</v>
          </cell>
          <cell r="J827" t="str">
            <v>ATRIBUÍDO SÃO PAULO</v>
          </cell>
          <cell r="K827" t="str">
            <v>1,19</v>
          </cell>
          <cell r="L827" t="str">
            <v>CAIXA REFERENCIAL</v>
          </cell>
        </row>
        <row r="828">
          <cell r="A828">
            <v>90690</v>
          </cell>
          <cell r="B828" t="str">
            <v>CUSTOS HORÁRIOS DE MÁQUINAS E EQUIPAMENTOS</v>
          </cell>
          <cell r="C828" t="str">
            <v>CHOR</v>
          </cell>
          <cell r="D828" t="str">
            <v>COMPOSIÇÕES AUXILIARES</v>
          </cell>
          <cell r="E828" t="str">
            <v>0329</v>
          </cell>
          <cell r="F828" t="str">
            <v/>
          </cell>
          <cell r="G828" t="str">
            <v/>
          </cell>
          <cell r="H828" t="str">
            <v>MINICARREGADEIRA SOBRE RODAS, POTÊNCIA LÍQUIDA DE 47 HP, CAPACIDADE NOMINAL DE OPERAÇÃO DE 646 KG - MANUTENÇÃO. AF_06/2015</v>
          </cell>
          <cell r="I828" t="str">
            <v>H</v>
          </cell>
          <cell r="J828" t="str">
            <v>ATRIBUÍDO SÃO PAULO</v>
          </cell>
          <cell r="K828" t="str">
            <v>14,75</v>
          </cell>
          <cell r="L828" t="str">
            <v>CAIXA REFERENCIAL</v>
          </cell>
        </row>
        <row r="829">
          <cell r="A829">
            <v>90691</v>
          </cell>
          <cell r="B829" t="str">
            <v>CUSTOS HORÁRIOS DE MÁQUINAS E EQUIPAMENTOS</v>
          </cell>
          <cell r="C829" t="str">
            <v>CHOR</v>
          </cell>
          <cell r="D829" t="str">
            <v>COMPOSIÇÕES AUXILIARES</v>
          </cell>
          <cell r="E829" t="str">
            <v>0329</v>
          </cell>
          <cell r="F829" t="str">
            <v/>
          </cell>
          <cell r="G829" t="str">
            <v/>
          </cell>
          <cell r="H829" t="str">
            <v>MINICARREGADEIRA SOBRE RODAS, POTÊNCIA LÍQUIDA DE 47 HP, CAPACIDADE NOMINAL DE OPERAÇÃO DE 646 KG - MATERIAIS NA OPERAÇÃO. AF_06/2015</v>
          </cell>
          <cell r="I829" t="str">
            <v>H</v>
          </cell>
          <cell r="J829" t="str">
            <v>COLETADO</v>
          </cell>
          <cell r="K829" t="str">
            <v>37,31</v>
          </cell>
          <cell r="L829" t="str">
            <v>CAIXA REFERENCIAL</v>
          </cell>
        </row>
        <row r="830">
          <cell r="A830">
            <v>90957</v>
          </cell>
          <cell r="B830" t="str">
            <v>CUSTOS HORÁRIOS DE MÁQUINAS E EQUIPAMENTOS</v>
          </cell>
          <cell r="C830" t="str">
            <v>CHOR</v>
          </cell>
          <cell r="D830" t="str">
            <v>COMPOSIÇÕES AUXILIARES</v>
          </cell>
          <cell r="E830" t="str">
            <v>0329</v>
          </cell>
          <cell r="F830" t="str">
            <v/>
          </cell>
          <cell r="G830" t="str">
            <v/>
          </cell>
          <cell r="H830" t="str">
            <v>COMPRESSOR DE AR REBOCÁVEL, VAZÃO 189 PCM, PRESSÃO EFETIVA DE TRABALHO 102 PSI, MOTOR DIESEL, POTÊNCIA 63 CV - DEPRECIAÇÃO. AF_06/2015</v>
          </cell>
          <cell r="I830" t="str">
            <v>H</v>
          </cell>
          <cell r="J830" t="str">
            <v>ATRIBUÍDO SÃO PAULO</v>
          </cell>
          <cell r="K830" t="str">
            <v>2,93</v>
          </cell>
          <cell r="L830" t="str">
            <v>CAIXA REFERENCIAL</v>
          </cell>
        </row>
        <row r="831">
          <cell r="A831">
            <v>90958</v>
          </cell>
          <cell r="B831" t="str">
            <v>CUSTOS HORÁRIOS DE MÁQUINAS E EQUIPAMENTOS</v>
          </cell>
          <cell r="C831" t="str">
            <v>CHOR</v>
          </cell>
          <cell r="D831" t="str">
            <v>COMPOSIÇÕES AUXILIARES</v>
          </cell>
          <cell r="E831" t="str">
            <v>0329</v>
          </cell>
          <cell r="F831" t="str">
            <v/>
          </cell>
          <cell r="G831" t="str">
            <v/>
          </cell>
          <cell r="H831" t="str">
            <v>COMPRESSOR DE AR REBOCÁVEL, VAZÃO 189 PCM, PRESSÃO EFETIVA DE TRABALHO 102 PSI, MOTOR DIESEL, POTÊNCIA 63 CV - JUROS. AF_06/2015</v>
          </cell>
          <cell r="I831" t="str">
            <v>H</v>
          </cell>
          <cell r="J831" t="str">
            <v>ATRIBUÍDO SÃO PAULO</v>
          </cell>
          <cell r="K831" t="str">
            <v>0,40</v>
          </cell>
          <cell r="L831" t="str">
            <v>CAIXA REFERENCIAL</v>
          </cell>
        </row>
        <row r="832">
          <cell r="A832">
            <v>90960</v>
          </cell>
          <cell r="B832" t="str">
            <v>CUSTOS HORÁRIOS DE MÁQUINAS E EQUIPAMENTOS</v>
          </cell>
          <cell r="C832" t="str">
            <v>CHOR</v>
          </cell>
          <cell r="D832" t="str">
            <v>COMPOSIÇÕES AUXILIARES</v>
          </cell>
          <cell r="E832" t="str">
            <v>0329</v>
          </cell>
          <cell r="F832" t="str">
            <v/>
          </cell>
          <cell r="G832" t="str">
            <v/>
          </cell>
          <cell r="H832" t="str">
            <v>COMPRESSOR DE AR REBOCÁVEL, VAZÃO 89 PCM, PRESSÃO EFETIVA DE TRABALHO 102 PSI, MOTOR DIESEL, POTÊNCIA 20 CV - DEPRECIAÇÃO. AF_06/2015</v>
          </cell>
          <cell r="I832" t="str">
            <v>H</v>
          </cell>
          <cell r="J832" t="str">
            <v>ATRIBUÍDO SÃO PAULO</v>
          </cell>
          <cell r="K832" t="str">
            <v>3,92</v>
          </cell>
          <cell r="L832" t="str">
            <v>CAIXA REFERENCIAL</v>
          </cell>
        </row>
        <row r="833">
          <cell r="A833">
            <v>90961</v>
          </cell>
          <cell r="B833" t="str">
            <v>CUSTOS HORÁRIOS DE MÁQUINAS E EQUIPAMENTOS</v>
          </cell>
          <cell r="C833" t="str">
            <v>CHOR</v>
          </cell>
          <cell r="D833" t="str">
            <v>COMPOSIÇÕES AUXILIARES</v>
          </cell>
          <cell r="E833" t="str">
            <v>0329</v>
          </cell>
          <cell r="F833" t="str">
            <v/>
          </cell>
          <cell r="G833" t="str">
            <v/>
          </cell>
          <cell r="H833" t="str">
            <v>COMPRESSOR DE AR REBOCÁVEL, VAZÃO 89 PCM, PRESSÃO EFETIVA DE TRABALHO 102 PSI, MOTOR DIESEL, POTÊNCIA 20 CV - JUROS. AF_06/2015</v>
          </cell>
          <cell r="I833" t="str">
            <v>H</v>
          </cell>
          <cell r="J833" t="str">
            <v>ATRIBUÍDO SÃO PAULO</v>
          </cell>
          <cell r="K833" t="str">
            <v>0,54</v>
          </cell>
          <cell r="L833" t="str">
            <v>CAIXA REFERENCIAL</v>
          </cell>
        </row>
        <row r="834">
          <cell r="A834">
            <v>90962</v>
          </cell>
          <cell r="B834" t="str">
            <v>CUSTOS HORÁRIOS DE MÁQUINAS E EQUIPAMENTOS</v>
          </cell>
          <cell r="C834" t="str">
            <v>CHOR</v>
          </cell>
          <cell r="D834" t="str">
            <v>COMPOSIÇÕES AUXILIARES</v>
          </cell>
          <cell r="E834" t="str">
            <v>0329</v>
          </cell>
          <cell r="F834" t="str">
            <v/>
          </cell>
          <cell r="G834" t="str">
            <v/>
          </cell>
          <cell r="H834" t="str">
            <v>COMPRESSOR DE AR REBOCÁVEL, VAZÃO 89 PCM, PRESSÃO EFETIVA DE TRABALHO 102 PSI, MOTOR DIESEL, POTÊNCIA 20 CV - MANUTENÇÃO. AF_06/2015</v>
          </cell>
          <cell r="I834" t="str">
            <v>H</v>
          </cell>
          <cell r="J834" t="str">
            <v>ATRIBUÍDO SÃO PAULO</v>
          </cell>
          <cell r="K834" t="str">
            <v>4,90</v>
          </cell>
          <cell r="L834" t="str">
            <v>CAIXA REFERENCIAL</v>
          </cell>
        </row>
        <row r="835">
          <cell r="A835">
            <v>90963</v>
          </cell>
          <cell r="B835" t="str">
            <v>CUSTOS HORÁRIOS DE MÁQUINAS E EQUIPAMENTOS</v>
          </cell>
          <cell r="C835" t="str">
            <v>CHOR</v>
          </cell>
          <cell r="D835" t="str">
            <v>COMPOSIÇÕES AUXILIARES</v>
          </cell>
          <cell r="E835" t="str">
            <v>0329</v>
          </cell>
          <cell r="F835" t="str">
            <v/>
          </cell>
          <cell r="G835" t="str">
            <v/>
          </cell>
          <cell r="H835" t="str">
            <v>COMPRESSOR DE AR REBOCÁVEL, VAZÃO 89 PCM, PRESSÃO EFETIVA DE TRABALHO 102 PSI, MOTOR DIESEL, POTÊNCIA 20 CV - MATERIAIS NA OPERAÇÃO. AF_06/2015</v>
          </cell>
          <cell r="I835" t="str">
            <v>H</v>
          </cell>
          <cell r="J835" t="str">
            <v>COLETADO</v>
          </cell>
          <cell r="K835" t="str">
            <v>10,65</v>
          </cell>
          <cell r="L835" t="str">
            <v>CAIXA REFERENCIAL</v>
          </cell>
        </row>
        <row r="836">
          <cell r="A836">
            <v>90968</v>
          </cell>
          <cell r="B836" t="str">
            <v>CUSTOS HORÁRIOS DE MÁQUINAS E EQUIPAMENTOS</v>
          </cell>
          <cell r="C836" t="str">
            <v>CHOR</v>
          </cell>
          <cell r="D836" t="str">
            <v>COMPOSIÇÕES AUXILIARES</v>
          </cell>
          <cell r="E836" t="str">
            <v>0329</v>
          </cell>
          <cell r="F836" t="str">
            <v/>
          </cell>
          <cell r="G836" t="str">
            <v/>
          </cell>
          <cell r="H836" t="str">
            <v>COMPRESSOR DE AR REBOCAVEL, VAZÃO 250 PCM, PRESSAO DE TRABALHO 102 PSI, MOTOR A DIESEL POTÊNCIA 81 CV - DEPRECIAÇÃO. AF_06/2015</v>
          </cell>
          <cell r="I836" t="str">
            <v>H</v>
          </cell>
          <cell r="J836" t="str">
            <v>ATRIBUÍDO SÃO PAULO</v>
          </cell>
          <cell r="K836" t="str">
            <v>3,93</v>
          </cell>
          <cell r="L836" t="str">
            <v>CAIXA REFERENCIAL</v>
          </cell>
        </row>
        <row r="837">
          <cell r="A837">
            <v>90969</v>
          </cell>
          <cell r="B837" t="str">
            <v>CUSTOS HORÁRIOS DE MÁQUINAS E EQUIPAMENTOS</v>
          </cell>
          <cell r="C837" t="str">
            <v>CHOR</v>
          </cell>
          <cell r="D837" t="str">
            <v>COMPOSIÇÕES AUXILIARES</v>
          </cell>
          <cell r="E837" t="str">
            <v>0329</v>
          </cell>
          <cell r="F837" t="str">
            <v/>
          </cell>
          <cell r="G837" t="str">
            <v/>
          </cell>
          <cell r="H837" t="str">
            <v>COMPRESSOR DE AR REBOCAVEL, VAZÃO 250 PCM, PRESSAO DE TRABALHO 102 PSI, MOTOR A DIESEL POTÊNCIA 81 CV - JUROS. AF_06/2015</v>
          </cell>
          <cell r="I837" t="str">
            <v>H</v>
          </cell>
          <cell r="J837" t="str">
            <v>ATRIBUÍDO SÃO PAULO</v>
          </cell>
          <cell r="K837" t="str">
            <v>0,54</v>
          </cell>
          <cell r="L837" t="str">
            <v>CAIXA REFERENCIAL</v>
          </cell>
        </row>
        <row r="838">
          <cell r="A838">
            <v>90970</v>
          </cell>
          <cell r="B838" t="str">
            <v>CUSTOS HORÁRIOS DE MÁQUINAS E EQUIPAMENTOS</v>
          </cell>
          <cell r="C838" t="str">
            <v>CHOR</v>
          </cell>
          <cell r="D838" t="str">
            <v>COMPOSIÇÕES AUXILIARES</v>
          </cell>
          <cell r="E838" t="str">
            <v>0329</v>
          </cell>
          <cell r="F838" t="str">
            <v/>
          </cell>
          <cell r="G838" t="str">
            <v/>
          </cell>
          <cell r="H838" t="str">
            <v>COMPRESSOR DE AR REBOCAVEL, VAZÃO 250 PCM, PRESSAO DE TRABALHO 102 PSI, MOTOR A DIESEL POTÊNCIA 81 CV - MANUTENÇÃO. AF_06/2015</v>
          </cell>
          <cell r="I838" t="str">
            <v>H</v>
          </cell>
          <cell r="J838" t="str">
            <v>ATRIBUÍDO SÃO PAULO</v>
          </cell>
          <cell r="K838" t="str">
            <v>4,92</v>
          </cell>
          <cell r="L838" t="str">
            <v>CAIXA REFERENCIAL</v>
          </cell>
        </row>
        <row r="839">
          <cell r="A839">
            <v>90971</v>
          </cell>
          <cell r="B839" t="str">
            <v>CUSTOS HORÁRIOS DE MÁQUINAS E EQUIPAMENTOS</v>
          </cell>
          <cell r="C839" t="str">
            <v>CHOR</v>
          </cell>
          <cell r="D839" t="str">
            <v>COMPOSIÇÕES AUXILIARES</v>
          </cell>
          <cell r="E839" t="str">
            <v>0329</v>
          </cell>
          <cell r="F839" t="str">
            <v/>
          </cell>
          <cell r="G839" t="str">
            <v/>
          </cell>
          <cell r="H839" t="str">
            <v>COMPRESSOR DE AR REBOCAVEL, VAZÃO 250 PCM, PRESSAO DE TRABALHO 102 PSI, MOTOR A DIESEL POTÊNCIA 81 CV - MATERIAIS NA OPERAÇÃO. AF_06/2015</v>
          </cell>
          <cell r="I839" t="str">
            <v>H</v>
          </cell>
          <cell r="J839" t="str">
            <v>COLETADO</v>
          </cell>
          <cell r="K839" t="str">
            <v>43,15</v>
          </cell>
          <cell r="L839" t="str">
            <v>CAIXA REFERENCIAL</v>
          </cell>
        </row>
        <row r="840">
          <cell r="A840">
            <v>90975</v>
          </cell>
          <cell r="B840" t="str">
            <v>CUSTOS HORÁRIOS DE MÁQUINAS E EQUIPAMENTOS</v>
          </cell>
          <cell r="C840" t="str">
            <v>CHOR</v>
          </cell>
          <cell r="D840" t="str">
            <v>COMPOSIÇÕES AUXILIARES</v>
          </cell>
          <cell r="E840" t="str">
            <v>0329</v>
          </cell>
          <cell r="F840" t="str">
            <v/>
          </cell>
          <cell r="G840" t="str">
            <v/>
          </cell>
          <cell r="H840" t="str">
            <v>COMPRESSOR DE AR REBOCÁVEL, VAZÃO 748 PCM, PRESSÃO EFETIVA DE TRABALHO 102 PSI, MOTOR DIESEL, POTÊNCIA 210 CV - DEPRECIAÇÃO. AF_06/2015</v>
          </cell>
          <cell r="I840" t="str">
            <v>H</v>
          </cell>
          <cell r="J840" t="str">
            <v>ATRIBUÍDO SÃO PAULO</v>
          </cell>
          <cell r="K840" t="str">
            <v>9,98</v>
          </cell>
          <cell r="L840" t="str">
            <v>CAIXA REFERENCIAL</v>
          </cell>
        </row>
        <row r="841">
          <cell r="A841">
            <v>90976</v>
          </cell>
          <cell r="B841" t="str">
            <v>CUSTOS HORÁRIOS DE MÁQUINAS E EQUIPAMENTOS</v>
          </cell>
          <cell r="C841" t="str">
            <v>CHOR</v>
          </cell>
          <cell r="D841" t="str">
            <v>COMPOSIÇÕES AUXILIARES</v>
          </cell>
          <cell r="E841" t="str">
            <v>0329</v>
          </cell>
          <cell r="F841" t="str">
            <v/>
          </cell>
          <cell r="G841" t="str">
            <v/>
          </cell>
          <cell r="H841" t="str">
            <v>COMPRESSOR DE AR REBOCÁVEL, VAZÃO 748 PCM, PRESSÃO EFETIVA DE TRABALHO 102 PSI, MOTOR DIESEL, POTÊNCIA 210 CV - JUROS. AF_06/2015</v>
          </cell>
          <cell r="I841" t="str">
            <v>H</v>
          </cell>
          <cell r="J841" t="str">
            <v>ATRIBUÍDO SÃO PAULO</v>
          </cell>
          <cell r="K841" t="str">
            <v>1,38</v>
          </cell>
          <cell r="L841" t="str">
            <v>CAIXA REFERENCIAL</v>
          </cell>
        </row>
        <row r="842">
          <cell r="A842">
            <v>90977</v>
          </cell>
          <cell r="B842" t="str">
            <v>CUSTOS HORÁRIOS DE MÁQUINAS E EQUIPAMENTOS</v>
          </cell>
          <cell r="C842" t="str">
            <v>CHOR</v>
          </cell>
          <cell r="D842" t="str">
            <v>COMPOSIÇÕES AUXILIARES</v>
          </cell>
          <cell r="E842" t="str">
            <v>0329</v>
          </cell>
          <cell r="F842" t="str">
            <v/>
          </cell>
          <cell r="G842" t="str">
            <v/>
          </cell>
          <cell r="H842" t="str">
            <v>COMPRESSOR DE AR REBOCÁVEL, VAZÃO 748 PCM, PRESSÃO EFETIVA DE TRABALHO 102 PSI, MOTOR DIESEL, POTÊNCIA 210 CV - MANUTENÇÃO. AF_06/2015</v>
          </cell>
          <cell r="I842" t="str">
            <v>H</v>
          </cell>
          <cell r="J842" t="str">
            <v>ATRIBUÍDO SÃO PAULO</v>
          </cell>
          <cell r="K842" t="str">
            <v>12,49</v>
          </cell>
          <cell r="L842" t="str">
            <v>CAIXA REFERENCIAL</v>
          </cell>
        </row>
        <row r="843">
          <cell r="A843">
            <v>90978</v>
          </cell>
          <cell r="B843" t="str">
            <v>CUSTOS HORÁRIOS DE MÁQUINAS E EQUIPAMENTOS</v>
          </cell>
          <cell r="C843" t="str">
            <v>CHOR</v>
          </cell>
          <cell r="D843" t="str">
            <v>COMPOSIÇÕES AUXILIARES</v>
          </cell>
          <cell r="E843" t="str">
            <v>0329</v>
          </cell>
          <cell r="F843" t="str">
            <v/>
          </cell>
          <cell r="G843" t="str">
            <v/>
          </cell>
          <cell r="H843" t="str">
            <v>COMPRESSOR DE AR REBOCÁVEL, VAZÃO 748 PCM, PRESSÃO EFETIVA DE TRABALHO 102 PSI, MOTOR DIESEL, POTÊNCIA 210 CV - MATERIAIS NA OPERAÇÃO. AF_06/2015</v>
          </cell>
          <cell r="I843" t="str">
            <v>H</v>
          </cell>
          <cell r="J843" t="str">
            <v>COLETADO</v>
          </cell>
          <cell r="K843" t="str">
            <v>111,95</v>
          </cell>
          <cell r="L843" t="str">
            <v>CAIXA REFERENCIAL</v>
          </cell>
        </row>
        <row r="844">
          <cell r="A844">
            <v>90992</v>
          </cell>
          <cell r="B844" t="str">
            <v>CUSTOS HORÁRIOS DE MÁQUINAS E EQUIPAMENTOS</v>
          </cell>
          <cell r="C844" t="str">
            <v>CHOR</v>
          </cell>
          <cell r="D844" t="str">
            <v>COMPOSIÇÕES AUXILIARES</v>
          </cell>
          <cell r="E844" t="str">
            <v>0329</v>
          </cell>
          <cell r="F844" t="str">
            <v/>
          </cell>
          <cell r="G844" t="str">
            <v/>
          </cell>
          <cell r="H844" t="str">
            <v>COMPRESSOR DE AR REBOCAVEL, VAZÃO 400 PCM, PRESSAO DE TRABALHO 102 PSI, MOTOR A DIESEL POTÊNCIA 110 CV - DEPRECIAÇÃO. AF_06/2015</v>
          </cell>
          <cell r="I844" t="str">
            <v>H</v>
          </cell>
          <cell r="J844" t="str">
            <v>ATRIBUÍDO SÃO PAULO</v>
          </cell>
          <cell r="K844" t="str">
            <v>4,66</v>
          </cell>
          <cell r="L844" t="str">
            <v>CAIXA REFERENCIAL</v>
          </cell>
        </row>
        <row r="845">
          <cell r="A845">
            <v>90993</v>
          </cell>
          <cell r="B845" t="str">
            <v>CUSTOS HORÁRIOS DE MÁQUINAS E EQUIPAMENTOS</v>
          </cell>
          <cell r="C845" t="str">
            <v>CHOR</v>
          </cell>
          <cell r="D845" t="str">
            <v>COMPOSIÇÕES AUXILIARES</v>
          </cell>
          <cell r="E845" t="str">
            <v>0329</v>
          </cell>
          <cell r="F845" t="str">
            <v/>
          </cell>
          <cell r="G845" t="str">
            <v/>
          </cell>
          <cell r="H845" t="str">
            <v>COMPRESSOR DE AR REBOCAVEL, VAZÃO 400 PCM, PRESSAO DE TRABALHO 102 PSI, MOTOR A DIESEL POTÊNCIA 110 CV - JUROS. AF_06/2015</v>
          </cell>
          <cell r="I845" t="str">
            <v>H</v>
          </cell>
          <cell r="J845" t="str">
            <v>ATRIBUÍDO SÃO PAULO</v>
          </cell>
          <cell r="K845" t="str">
            <v>0,64</v>
          </cell>
          <cell r="L845" t="str">
            <v>CAIXA REFERENCIAL</v>
          </cell>
        </row>
        <row r="846">
          <cell r="A846">
            <v>90994</v>
          </cell>
          <cell r="B846" t="str">
            <v>CUSTOS HORÁRIOS DE MÁQUINAS E EQUIPAMENTOS</v>
          </cell>
          <cell r="C846" t="str">
            <v>CHOR</v>
          </cell>
          <cell r="D846" t="str">
            <v>COMPOSIÇÕES AUXILIARES</v>
          </cell>
          <cell r="E846" t="str">
            <v>0329</v>
          </cell>
          <cell r="F846" t="str">
            <v/>
          </cell>
          <cell r="G846" t="str">
            <v/>
          </cell>
          <cell r="H846" t="str">
            <v>COMPRESSOR DE AR REBOCAVEL, VAZÃO 400 PCM, PRESSAO DE TRABALHO 102 PSI, MOTOR A DIESEL POTÊNCIA 110 CV - MANUTENÇÃO. AF_06/2015</v>
          </cell>
          <cell r="I846" t="str">
            <v>H</v>
          </cell>
          <cell r="J846" t="str">
            <v>ATRIBUÍDO SÃO PAULO</v>
          </cell>
          <cell r="K846" t="str">
            <v>5,83</v>
          </cell>
          <cell r="L846" t="str">
            <v>CAIXA REFERENCIAL</v>
          </cell>
        </row>
        <row r="847">
          <cell r="A847">
            <v>90995</v>
          </cell>
          <cell r="B847" t="str">
            <v>CUSTOS HORÁRIOS DE MÁQUINAS E EQUIPAMENTOS</v>
          </cell>
          <cell r="C847" t="str">
            <v>CHOR</v>
          </cell>
          <cell r="D847" t="str">
            <v>COMPOSIÇÕES AUXILIARES</v>
          </cell>
          <cell r="E847" t="str">
            <v>0329</v>
          </cell>
          <cell r="F847" t="str">
            <v/>
          </cell>
          <cell r="G847" t="str">
            <v/>
          </cell>
          <cell r="H847" t="str">
            <v>COMPRESSOR DE AR REBOCAVEL, VAZÃO 400 PCM, PRESSAO DE TRABALHO 102 PSI, MOTOR A DIESEL POTÊNCIA 110 CV - MATERIAIS NA OPERAÇÃO. AF_06/2015</v>
          </cell>
          <cell r="I847" t="str">
            <v>H</v>
          </cell>
          <cell r="J847" t="str">
            <v>COLETADO</v>
          </cell>
          <cell r="K847" t="str">
            <v>58,61</v>
          </cell>
          <cell r="L847" t="str">
            <v>CAIXA REFERENCIAL</v>
          </cell>
        </row>
        <row r="848">
          <cell r="A848">
            <v>91021</v>
          </cell>
          <cell r="B848" t="str">
            <v>CUSTOS HORÁRIOS DE MÁQUINAS E EQUIPAMENTOS</v>
          </cell>
          <cell r="C848" t="str">
            <v>CHOR</v>
          </cell>
          <cell r="D848" t="str">
            <v>COMPOSIÇÕES AUXILIARES</v>
          </cell>
          <cell r="E848" t="str">
            <v>0329</v>
          </cell>
          <cell r="F848" t="str">
            <v/>
          </cell>
          <cell r="G848" t="str">
            <v/>
          </cell>
          <cell r="H848" t="str">
            <v>PERFURATRIZ HIDRÁULICA SOBRE CAMINHÃO COM TRADO CURTO ACOPLADO, PROFUNDIDADE MÁXIMA DE 20 M, DIÂMETRO MÁXIMO DE 1500 MM, POTÊNCIA INSTALADA DE 137 HP, MESA ROTATIVA COM TORQUE MÁXIMO DE 30 KNM - IMPOSTOS E SEGUROS. AF_06/2015</v>
          </cell>
          <cell r="I848" t="str">
            <v>H</v>
          </cell>
          <cell r="J848" t="str">
            <v>ATRIBUÍDO SÃO PAULO</v>
          </cell>
          <cell r="K848" t="str">
            <v>4,25</v>
          </cell>
          <cell r="L848" t="str">
            <v>CAIXA REFERENCIAL</v>
          </cell>
        </row>
        <row r="849">
          <cell r="A849">
            <v>91026</v>
          </cell>
          <cell r="B849" t="str">
            <v>CUSTOS HORÁRIOS DE MÁQUINAS E EQUIPAMENTOS</v>
          </cell>
          <cell r="C849" t="str">
            <v>CHOR</v>
          </cell>
          <cell r="D849" t="str">
            <v>COMPOSIÇÕES AUXILIARES</v>
          </cell>
          <cell r="E849" t="str">
            <v>0329</v>
          </cell>
          <cell r="F849" t="str">
            <v/>
          </cell>
          <cell r="G849" t="str">
            <v/>
          </cell>
          <cell r="H849" t="str">
            <v>CAMINHÃO TRUCADO (C/ TERCEIRO EIXO) ELETRÔNICO - POTÊNCIA 231CV - PBT = 22000KG - DIST. ENTRE EIXOS 5170 MM - INCLUI CARROCERIA FIXA ABERTA DE MADEIRA - DEPRECIAÇÃO. AF_06/2015</v>
          </cell>
          <cell r="I849" t="str">
            <v>H</v>
          </cell>
          <cell r="J849" t="str">
            <v>ATRIBUÍDO SÃO PAULO</v>
          </cell>
          <cell r="K849" t="str">
            <v>13,65</v>
          </cell>
          <cell r="L849" t="str">
            <v>CAIXA REFERENCIAL</v>
          </cell>
        </row>
        <row r="850">
          <cell r="A850">
            <v>91027</v>
          </cell>
          <cell r="B850" t="str">
            <v>CUSTOS HORÁRIOS DE MÁQUINAS E EQUIPAMENTOS</v>
          </cell>
          <cell r="C850" t="str">
            <v>CHOR</v>
          </cell>
          <cell r="D850" t="str">
            <v>COMPOSIÇÕES AUXILIARES</v>
          </cell>
          <cell r="E850" t="str">
            <v>0329</v>
          </cell>
          <cell r="F850" t="str">
            <v/>
          </cell>
          <cell r="G850" t="str">
            <v/>
          </cell>
          <cell r="H850" t="str">
            <v>CAMINHÃO TRUCADO (C/ TERCEIRO EIXO) ELETRÔNICO - POTÊNCIA 231CV - PBT = 22000KG - DIST. ENTRE EIXOS 5170 MM - INCLUI CARROCERIA FIXA ABERTA DE MADEIRA - JUROS. AF_06/2015</v>
          </cell>
          <cell r="I850" t="str">
            <v>H</v>
          </cell>
          <cell r="J850" t="str">
            <v>ATRIBUÍDO SÃO PAULO</v>
          </cell>
          <cell r="K850" t="str">
            <v>2,85</v>
          </cell>
          <cell r="L850" t="str">
            <v>CAIXA REFERENCIAL</v>
          </cell>
        </row>
        <row r="851">
          <cell r="A851">
            <v>91028</v>
          </cell>
          <cell r="B851" t="str">
            <v>CUSTOS HORÁRIOS DE MÁQUINAS E EQUIPAMENTOS</v>
          </cell>
          <cell r="C851" t="str">
            <v>CHOR</v>
          </cell>
          <cell r="D851" t="str">
            <v>COMPOSIÇÕES AUXILIARES</v>
          </cell>
          <cell r="E851" t="str">
            <v>0329</v>
          </cell>
          <cell r="F851" t="str">
            <v/>
          </cell>
          <cell r="G851" t="str">
            <v/>
          </cell>
          <cell r="H851" t="str">
            <v>CAMINHÃO TRUCADO (C/ TERCEIRO EIXO) ELETRÔNICO - POTÊNCIA 231CV - PBT = 22000KG - DIST. ENTRE EIXOS 5170 MM - INCLUI CARROCERIA FIXA ABERTA DE MADEIRA - IMPOSTOS E SEGUROS. AF_06/2015</v>
          </cell>
          <cell r="I851" t="str">
            <v>H</v>
          </cell>
          <cell r="J851" t="str">
            <v>ATRIBUÍDO SÃO PAULO</v>
          </cell>
          <cell r="K851" t="str">
            <v>1,11</v>
          </cell>
          <cell r="L851" t="str">
            <v>CAIXA REFERENCIAL</v>
          </cell>
        </row>
        <row r="852">
          <cell r="A852">
            <v>91029</v>
          </cell>
          <cell r="B852" t="str">
            <v>CUSTOS HORÁRIOS DE MÁQUINAS E EQUIPAMENTOS</v>
          </cell>
          <cell r="C852" t="str">
            <v>CHOR</v>
          </cell>
          <cell r="D852" t="str">
            <v>COMPOSIÇÕES AUXILIARES</v>
          </cell>
          <cell r="E852" t="str">
            <v>0329</v>
          </cell>
          <cell r="F852" t="str">
            <v/>
          </cell>
          <cell r="G852" t="str">
            <v/>
          </cell>
          <cell r="H852" t="str">
            <v>CAMINHÃO TRUCADO (C/ TERCEIRO EIXO) ELETRÔNICO - POTÊNCIA 231CV - PBT = 22000KG - DIST. ENTRE EIXOS 5170 MM - INCLUI CARROCERIA FIXA ABERTA DE MADEIRA - MANUTENÇÃO. AF_06/2015</v>
          </cell>
          <cell r="I852" t="str">
            <v>H</v>
          </cell>
          <cell r="J852" t="str">
            <v>ATRIBUÍDO SÃO PAULO</v>
          </cell>
          <cell r="K852" t="str">
            <v>25,61</v>
          </cell>
          <cell r="L852" t="str">
            <v>CAIXA REFERENCIAL</v>
          </cell>
        </row>
        <row r="853">
          <cell r="A853">
            <v>91030</v>
          </cell>
          <cell r="B853" t="str">
            <v>CUSTOS HORÁRIOS DE MÁQUINAS E EQUIPAMENTOS</v>
          </cell>
          <cell r="C853" t="str">
            <v>CHOR</v>
          </cell>
          <cell r="D853" t="str">
            <v>COMPOSIÇÕES AUXILIARES</v>
          </cell>
          <cell r="E853" t="str">
            <v>0329</v>
          </cell>
          <cell r="F853" t="str">
            <v/>
          </cell>
          <cell r="G853" t="str">
            <v/>
          </cell>
          <cell r="H853" t="str">
            <v>CAMINHÃO TRUCADO (C/ TERCEIRO EIXO) ELETRÔNICO - POTÊNCIA 231CV - PBT = 22000KG - DIST. ENTRE EIXOS 5170 MM - INCLUI CARROCERIA FIXA ABERTA DE MADEIRA - MATERIAIS NA OPERAÇÃO. AF_06/2015</v>
          </cell>
          <cell r="I853" t="str">
            <v>H</v>
          </cell>
          <cell r="J853" t="str">
            <v>COLETADO</v>
          </cell>
          <cell r="K853" t="str">
            <v>101,38</v>
          </cell>
          <cell r="L853" t="str">
            <v>CAIXA REFERENCIAL</v>
          </cell>
        </row>
        <row r="854">
          <cell r="A854">
            <v>91273</v>
          </cell>
          <cell r="B854" t="str">
            <v>CUSTOS HORÁRIOS DE MÁQUINAS E EQUIPAMENTOS</v>
          </cell>
          <cell r="C854" t="str">
            <v>CHOR</v>
          </cell>
          <cell r="D854" t="str">
            <v>COMPOSIÇÕES AUXILIARES</v>
          </cell>
          <cell r="E854" t="str">
            <v>0329</v>
          </cell>
          <cell r="F854" t="str">
            <v/>
          </cell>
          <cell r="G854" t="str">
            <v/>
          </cell>
          <cell r="H854" t="str">
            <v>PLACA VIBRATÓRIA REVERSÍVEL COM MOTOR 4 TEMPOS A GASOLINA, FORÇA CENTRÍFUGA DE 25 KN (2500 KGF), POTÊNCIA 5,5 CV - DEPRECIAÇÃO. AF_08/2015</v>
          </cell>
          <cell r="I854" t="str">
            <v>H</v>
          </cell>
          <cell r="J854" t="str">
            <v>ATRIBUÍDO SÃO PAULO</v>
          </cell>
          <cell r="K854" t="str">
            <v>0,47</v>
          </cell>
          <cell r="L854" t="str">
            <v>CAIXA REFERENCIAL</v>
          </cell>
        </row>
        <row r="855">
          <cell r="A855">
            <v>91274</v>
          </cell>
          <cell r="B855" t="str">
            <v>CUSTOS HORÁRIOS DE MÁQUINAS E EQUIPAMENTOS</v>
          </cell>
          <cell r="C855" t="str">
            <v>CHOR</v>
          </cell>
          <cell r="D855" t="str">
            <v>COMPOSIÇÕES AUXILIARES</v>
          </cell>
          <cell r="E855" t="str">
            <v>0329</v>
          </cell>
          <cell r="F855" t="str">
            <v/>
          </cell>
          <cell r="G855" t="str">
            <v/>
          </cell>
          <cell r="H855" t="str">
            <v>PLACA VIBRATÓRIA REVERSÍVEL COM MOTOR 4 TEMPOS A GASOLINA, FORÇA CENTRÍFUGA DE 25 KN (2500 KGF), POTÊNCIA 5,5 CV - JUROS. AF_08/2015</v>
          </cell>
          <cell r="I855" t="str">
            <v>H</v>
          </cell>
          <cell r="J855" t="str">
            <v>ATRIBUÍDO SÃO PAULO</v>
          </cell>
          <cell r="K855" t="str">
            <v>0,06</v>
          </cell>
          <cell r="L855" t="str">
            <v>CAIXA REFERENCIAL</v>
          </cell>
        </row>
        <row r="856">
          <cell r="A856">
            <v>91275</v>
          </cell>
          <cell r="B856" t="str">
            <v>CUSTOS HORÁRIOS DE MÁQUINAS E EQUIPAMENTOS</v>
          </cell>
          <cell r="C856" t="str">
            <v>CHOR</v>
          </cell>
          <cell r="D856" t="str">
            <v>COMPOSIÇÕES AUXILIARES</v>
          </cell>
          <cell r="E856" t="str">
            <v>0329</v>
          </cell>
          <cell r="F856" t="str">
            <v/>
          </cell>
          <cell r="G856" t="str">
            <v/>
          </cell>
          <cell r="H856" t="str">
            <v>PLACA VIBRATÓRIA REVERSÍVEL COM MOTOR 4 TEMPOS A GASOLINA, FORÇA CENTRÍFUGA DE 25 KN (2500 KGF), POTÊNCIA 5,5 CV - MANUTENÇÃO. AF_08/2015</v>
          </cell>
          <cell r="I856" t="str">
            <v>H</v>
          </cell>
          <cell r="J856" t="str">
            <v>ATRIBUÍDO SÃO PAULO</v>
          </cell>
          <cell r="K856" t="str">
            <v>0,59</v>
          </cell>
          <cell r="L856" t="str">
            <v>CAIXA REFERENCIAL</v>
          </cell>
        </row>
        <row r="857">
          <cell r="A857">
            <v>91276</v>
          </cell>
          <cell r="B857" t="str">
            <v>CUSTOS HORÁRIOS DE MÁQUINAS E EQUIPAMENTOS</v>
          </cell>
          <cell r="C857" t="str">
            <v>CHOR</v>
          </cell>
          <cell r="D857" t="str">
            <v>COMPOSIÇÕES AUXILIARES</v>
          </cell>
          <cell r="E857" t="str">
            <v>0329</v>
          </cell>
          <cell r="F857" t="str">
            <v/>
          </cell>
          <cell r="G857" t="str">
            <v/>
          </cell>
          <cell r="H857" t="str">
            <v>PLACA VIBRATÓRIA REVERSÍVEL COM MOTOR 4 TEMPOS A GASOLINA, FORÇA CENTRÍFUGA DE 25 KN (2500 KGF), POTÊNCIA 5,5 CV - MATERIAIS NA OPERAÇÃO. AF_08/2015</v>
          </cell>
          <cell r="I857" t="str">
            <v>H</v>
          </cell>
          <cell r="J857" t="str">
            <v>COLETADO</v>
          </cell>
          <cell r="K857" t="str">
            <v>7,95</v>
          </cell>
          <cell r="L857" t="str">
            <v>CAIXA REFERENCIAL</v>
          </cell>
        </row>
        <row r="858">
          <cell r="A858">
            <v>91279</v>
          </cell>
          <cell r="B858" t="str">
            <v>CUSTOS HORÁRIOS DE MÁQUINAS E EQUIPAMENTOS</v>
          </cell>
          <cell r="C858" t="str">
            <v>CHOR</v>
          </cell>
          <cell r="D858" t="str">
            <v>COMPOSIÇÕES AUXILIARES</v>
          </cell>
          <cell r="E858" t="str">
            <v>0329</v>
          </cell>
          <cell r="F858" t="str">
            <v/>
          </cell>
          <cell r="G858" t="str">
            <v/>
          </cell>
          <cell r="H858" t="str">
            <v>CORTADORA DE PISO COM MOTOR 4 TEMPOS A GASOLINA, POTÊNCIA DE 13 HP, COM DISCO DE CORTE DIAMANTADO SEGMENTADO PARA CONCRETO, DIÂMETRO DE 350 MM, FURO DE 1" (14 X 1") - DEPRECIAÇÃO. AF_08/2015</v>
          </cell>
          <cell r="I858" t="str">
            <v>H</v>
          </cell>
          <cell r="J858" t="str">
            <v>COEFICIENTE DE REPRESENTATIVIDADE</v>
          </cell>
          <cell r="K858" t="str">
            <v>0,69</v>
          </cell>
          <cell r="L858" t="str">
            <v>CAIXA REFERENCIAL</v>
          </cell>
        </row>
        <row r="859">
          <cell r="A859">
            <v>91280</v>
          </cell>
          <cell r="B859" t="str">
            <v>CUSTOS HORÁRIOS DE MÁQUINAS E EQUIPAMENTOS</v>
          </cell>
          <cell r="C859" t="str">
            <v>CHOR</v>
          </cell>
          <cell r="D859" t="str">
            <v>COMPOSIÇÕES AUXILIARES</v>
          </cell>
          <cell r="E859" t="str">
            <v>0329</v>
          </cell>
          <cell r="F859" t="str">
            <v/>
          </cell>
          <cell r="G859" t="str">
            <v/>
          </cell>
          <cell r="H859" t="str">
            <v>CORTADORA DE PISO COM MOTOR 4 TEMPOS A GASOLINA, POTÊNCIA DE 13 HP, COM DISCO DE CORTE DIAMANTADO SEGMENTADO PARA CONCRETO, DIÂMETRO DE 350 MM, FURO DE 1" (14 X 1") - JUROS. AF_08/2015</v>
          </cell>
          <cell r="I859" t="str">
            <v>H</v>
          </cell>
          <cell r="J859" t="str">
            <v>COEFICIENTE DE REPRESENTATIVIDADE</v>
          </cell>
          <cell r="K859" t="str">
            <v>0,08</v>
          </cell>
          <cell r="L859" t="str">
            <v>CAIXA REFERENCIAL</v>
          </cell>
        </row>
        <row r="860">
          <cell r="A860">
            <v>91281</v>
          </cell>
          <cell r="B860" t="str">
            <v>CUSTOS HORÁRIOS DE MÁQUINAS E EQUIPAMENTOS</v>
          </cell>
          <cell r="C860" t="str">
            <v>CHOR</v>
          </cell>
          <cell r="D860" t="str">
            <v>COMPOSIÇÕES AUXILIARES</v>
          </cell>
          <cell r="E860" t="str">
            <v>0329</v>
          </cell>
          <cell r="F860" t="str">
            <v/>
          </cell>
          <cell r="G860" t="str">
            <v/>
          </cell>
          <cell r="H860" t="str">
            <v>CORTADORA DE PISO COM MOTOR 4 TEMPOS A GASOLINA, POTÊNCIA DE 13 HP, COM DISCO DE CORTE DIAMANTADO SEGMENTADO PARA CONCRETO, DIÂMETRO DE 350 MM, FURO DE 1" (14 X 1") - MANUTENÇÃO. AF_08/2015</v>
          </cell>
          <cell r="I860" t="str">
            <v>H</v>
          </cell>
          <cell r="J860" t="str">
            <v>COEFICIENTE DE REPRESENTATIVIDADE</v>
          </cell>
          <cell r="K860" t="str">
            <v>0,87</v>
          </cell>
          <cell r="L860" t="str">
            <v>CAIXA REFERENCIAL</v>
          </cell>
        </row>
        <row r="861">
          <cell r="A861">
            <v>91282</v>
          </cell>
          <cell r="B861" t="str">
            <v>CUSTOS HORÁRIOS DE MÁQUINAS E EQUIPAMENTOS</v>
          </cell>
          <cell r="C861" t="str">
            <v>CHOR</v>
          </cell>
          <cell r="D861" t="str">
            <v>COMPOSIÇÕES AUXILIARES</v>
          </cell>
          <cell r="E861" t="str">
            <v>0329</v>
          </cell>
          <cell r="F861" t="str">
            <v/>
          </cell>
          <cell r="G861" t="str">
            <v/>
          </cell>
          <cell r="H861" t="str">
            <v>CORTADORA DE PISO COM MOTOR 4 TEMPOS A GASOLINA, POTÊNCIA DE 13 HP, COM DISCO DE CORTE DIAMANTADO SEGMENTADO PARA CONCRETO, DIÂMETRO DE 350 MM, FURO DE 1" (14 X 1") - MATERIAIS NA OPERAÇÃO. AF_08/2015</v>
          </cell>
          <cell r="I861" t="str">
            <v>H</v>
          </cell>
          <cell r="J861" t="str">
            <v>COLETADO</v>
          </cell>
          <cell r="K861" t="str">
            <v>19,01</v>
          </cell>
          <cell r="L861" t="str">
            <v>CAIXA REFERENCIAL</v>
          </cell>
        </row>
        <row r="862">
          <cell r="A862">
            <v>91354</v>
          </cell>
          <cell r="B862" t="str">
            <v>CUSTOS HORÁRIOS DE MÁQUINAS E EQUIPAMENTOS</v>
          </cell>
          <cell r="C862" t="str">
            <v>CHOR</v>
          </cell>
          <cell r="D862" t="str">
            <v>COMPOSIÇÕES AUXILIARES</v>
          </cell>
          <cell r="E862" t="str">
            <v>0329</v>
          </cell>
          <cell r="F862" t="str">
            <v/>
          </cell>
          <cell r="G862" t="str">
            <v/>
          </cell>
          <cell r="H862" t="str">
            <v>CAMINHÃO TOCO, PESO BRUTO TOTAL 14.300 KG, CARGA ÚTIL MÁXIMA 9590 KG, DISTÂNCIA ENTRE EIXOS 4,76 M, POTÊNCIA 185 CV (NÃO INCLUI CARROCERIA) - DEPRECIAÇÃO. AF_06/2014</v>
          </cell>
          <cell r="I862" t="str">
            <v>H</v>
          </cell>
          <cell r="J862" t="str">
            <v>ATRIBUÍDO SÃO PAULO</v>
          </cell>
          <cell r="K862" t="str">
            <v>10,54</v>
          </cell>
          <cell r="L862" t="str">
            <v>CAIXA REFERENCIAL</v>
          </cell>
        </row>
        <row r="863">
          <cell r="A863">
            <v>91355</v>
          </cell>
          <cell r="B863" t="str">
            <v>CUSTOS HORÁRIOS DE MÁQUINAS E EQUIPAMENTOS</v>
          </cell>
          <cell r="C863" t="str">
            <v>CHOR</v>
          </cell>
          <cell r="D863" t="str">
            <v>COMPOSIÇÕES AUXILIARES</v>
          </cell>
          <cell r="E863" t="str">
            <v>0329</v>
          </cell>
          <cell r="F863" t="str">
            <v/>
          </cell>
          <cell r="G863" t="str">
            <v/>
          </cell>
          <cell r="H863" t="str">
            <v>CAMINHÃO TOCO, PESO BRUTO TOTAL 14.300 KG, CARGA ÚTIL MÁXIMA 9590 KG, DISTÂNCIA ENTRE EIXOS 4,76 M, POTÊNCIA 185 CV (NÃO INCLUI CARROCERIA) - JUROS. AF_06/2014</v>
          </cell>
          <cell r="I863" t="str">
            <v>H</v>
          </cell>
          <cell r="J863" t="str">
            <v>ATRIBUÍDO SÃO PAULO</v>
          </cell>
          <cell r="K863" t="str">
            <v>2,21</v>
          </cell>
          <cell r="L863" t="str">
            <v>CAIXA REFERENCIAL</v>
          </cell>
        </row>
        <row r="864">
          <cell r="A864">
            <v>91356</v>
          </cell>
          <cell r="B864" t="str">
            <v>CUSTOS HORÁRIOS DE MÁQUINAS E EQUIPAMENTOS</v>
          </cell>
          <cell r="C864" t="str">
            <v>CHOR</v>
          </cell>
          <cell r="D864" t="str">
            <v>COMPOSIÇÕES AUXILIARES</v>
          </cell>
          <cell r="E864" t="str">
            <v>0329</v>
          </cell>
          <cell r="F864" t="str">
            <v/>
          </cell>
          <cell r="G864" t="str">
            <v/>
          </cell>
          <cell r="H864" t="str">
            <v>CAMINHÃO TOCO, PESO BRUTO TOTAL 14.300 KG, CARGA ÚTIL MÁXIMA 9590 KG, DISTÂNCIA ENTRE EIXOS 4,76 M, POTÊNCIA 185 CV (NÃO INCLUI CARROCERIA) - IMPOSTOS E SEGUROS. AF_06/2014</v>
          </cell>
          <cell r="I864" t="str">
            <v>H</v>
          </cell>
          <cell r="J864" t="str">
            <v>ATRIBUÍDO SÃO PAULO</v>
          </cell>
          <cell r="K864" t="str">
            <v>0,86</v>
          </cell>
          <cell r="L864" t="str">
            <v>CAIXA REFERENCIAL</v>
          </cell>
        </row>
        <row r="865">
          <cell r="A865">
            <v>91359</v>
          </cell>
          <cell r="B865" t="str">
            <v>CUSTOS HORÁRIOS DE MÁQUINAS E EQUIPAMENTOS</v>
          </cell>
          <cell r="C865" t="str">
            <v>CHOR</v>
          </cell>
          <cell r="D865" t="str">
            <v>COMPOSIÇÕES AUXILIARES</v>
          </cell>
          <cell r="E865" t="str">
            <v>0329</v>
          </cell>
          <cell r="F865" t="str">
            <v/>
          </cell>
          <cell r="G865" t="str">
            <v/>
          </cell>
          <cell r="H865" t="str">
            <v>CAMINHÃO PIPA 6.000 L, PESO BRUTO TOTAL 13.000 KG, DISTÂNCIA ENTRE EIXOS 4,80 M, POTÊNCIA 189 CV INCLUSIVE TANQUE DE AÇO PARA TRANSPORTE DE ÁGUA, CAPACIDADE 6 M3 - DEPRECIAÇÃO. AF_06/2014</v>
          </cell>
          <cell r="I865" t="str">
            <v>H</v>
          </cell>
          <cell r="J865" t="str">
            <v>ATRIBUÍDO SÃO PAULO</v>
          </cell>
          <cell r="K865" t="str">
            <v>11,89</v>
          </cell>
          <cell r="L865" t="str">
            <v>CAIXA REFERENCIAL</v>
          </cell>
        </row>
        <row r="866">
          <cell r="A866">
            <v>91360</v>
          </cell>
          <cell r="B866" t="str">
            <v>CUSTOS HORÁRIOS DE MÁQUINAS E EQUIPAMENTOS</v>
          </cell>
          <cell r="C866" t="str">
            <v>CHOR</v>
          </cell>
          <cell r="D866" t="str">
            <v>COMPOSIÇÕES AUXILIARES</v>
          </cell>
          <cell r="E866" t="str">
            <v>0329</v>
          </cell>
          <cell r="F866" t="str">
            <v/>
          </cell>
          <cell r="G866" t="str">
            <v/>
          </cell>
          <cell r="H866" t="str">
            <v>CAMINHÃO PIPA 6.000 L, PESO BRUTO TOTAL 13.000 KG, DISTÂNCIA ENTRE EIXOS 4,80 M, POTÊNCIA 189 CV INCLUSIVE TANQUE DE AÇO PARA TRANSPORTE DE ÁGUA, CAPACIDADE 6 M3 - JUROS. AF_06/2014</v>
          </cell>
          <cell r="I866" t="str">
            <v>H</v>
          </cell>
          <cell r="J866" t="str">
            <v>ATRIBUÍDO SÃO PAULO</v>
          </cell>
          <cell r="K866" t="str">
            <v>2,48</v>
          </cell>
          <cell r="L866" t="str">
            <v>CAIXA REFERENCIAL</v>
          </cell>
        </row>
        <row r="867">
          <cell r="A867">
            <v>91361</v>
          </cell>
          <cell r="B867" t="str">
            <v>CUSTOS HORÁRIOS DE MÁQUINAS E EQUIPAMENTOS</v>
          </cell>
          <cell r="C867" t="str">
            <v>CHOR</v>
          </cell>
          <cell r="D867" t="str">
            <v>COMPOSIÇÕES AUXILIARES</v>
          </cell>
          <cell r="E867" t="str">
            <v>0329</v>
          </cell>
          <cell r="F867" t="str">
            <v/>
          </cell>
          <cell r="G867" t="str">
            <v/>
          </cell>
          <cell r="H867" t="str">
            <v>CAMINHÃO PIPA 6.000 L, PESO BRUTO TOTAL 13.000 KG, DISTÂNCIA ENTRE EIXOS 4,80 M, POTÊNCIA 189 CV INCLUSIVE TANQUE DE AÇO PARA TRANSPORTE DE ÁGUA, CAPACIDADE 6 M3 - IMPOSTOS E SEGUROS. AF_06/2014</v>
          </cell>
          <cell r="I867" t="str">
            <v>H</v>
          </cell>
          <cell r="J867" t="str">
            <v>ATRIBUÍDO SÃO PAULO</v>
          </cell>
          <cell r="K867" t="str">
            <v>0,96</v>
          </cell>
          <cell r="L867" t="str">
            <v>CAIXA REFERENCIAL</v>
          </cell>
        </row>
        <row r="868">
          <cell r="A868">
            <v>91367</v>
          </cell>
          <cell r="B868" t="str">
            <v>CUSTOS HORÁRIOS DE MÁQUINAS E EQUIPAMENTOS</v>
          </cell>
          <cell r="C868" t="str">
            <v>CHOR</v>
          </cell>
          <cell r="D868" t="str">
            <v>COMPOSIÇÕES AUXILIARES</v>
          </cell>
          <cell r="E868" t="str">
            <v>0329</v>
          </cell>
          <cell r="F868" t="str">
            <v/>
          </cell>
          <cell r="G868" t="str">
            <v/>
          </cell>
          <cell r="H868" t="str">
            <v>CAMINHÃO BASCULANTE 6 M3, PESO BRUTO TOTAL 16.000 KG, CARGA ÚTIL MÁXIMA 13.071 KG, DISTÂNCIA ENTRE EIXOS 4,80 M, POTÊNCIA 230 CV INCLUSIVE CAÇAMBA METÁLICA - DEPRECIAÇÃO. AF_06/2014</v>
          </cell>
          <cell r="I868" t="str">
            <v>H</v>
          </cell>
          <cell r="J868" t="str">
            <v>ATRIBUÍDO SÃO PAULO</v>
          </cell>
          <cell r="K868" t="str">
            <v>15,62</v>
          </cell>
          <cell r="L868" t="str">
            <v>CAIXA REFERENCIAL</v>
          </cell>
        </row>
        <row r="869">
          <cell r="A869">
            <v>91368</v>
          </cell>
          <cell r="B869" t="str">
            <v>CUSTOS HORÁRIOS DE MÁQUINAS E EQUIPAMENTOS</v>
          </cell>
          <cell r="C869" t="str">
            <v>CHOR</v>
          </cell>
          <cell r="D869" t="str">
            <v>COMPOSIÇÕES AUXILIARES</v>
          </cell>
          <cell r="E869" t="str">
            <v>0329</v>
          </cell>
          <cell r="F869" t="str">
            <v/>
          </cell>
          <cell r="G869" t="str">
            <v/>
          </cell>
          <cell r="H869" t="str">
            <v>CAMINHÃO BASCULANTE 6 M3, PESO BRUTO TOTAL 16.000 KG, CARGA ÚTIL MÁXIMA 13.071 KG, DISTÂNCIA ENTRE EIXOS 4,80 M, POTÊNCIA 230 CV INCLUSIVE CAÇAMBA METÁLICA - JUROS. AF_06/2014</v>
          </cell>
          <cell r="I869" t="str">
            <v>H</v>
          </cell>
          <cell r="J869" t="str">
            <v>ATRIBUÍDO SÃO PAULO</v>
          </cell>
          <cell r="K869" t="str">
            <v>2,88</v>
          </cell>
          <cell r="L869" t="str">
            <v>CAIXA REFERENCIAL</v>
          </cell>
        </row>
        <row r="870">
          <cell r="A870">
            <v>91369</v>
          </cell>
          <cell r="B870" t="str">
            <v>CUSTOS HORÁRIOS DE MÁQUINAS E EQUIPAMENTOS</v>
          </cell>
          <cell r="C870" t="str">
            <v>CHOR</v>
          </cell>
          <cell r="D870" t="str">
            <v>COMPOSIÇÕES AUXILIARES</v>
          </cell>
          <cell r="E870" t="str">
            <v>0329</v>
          </cell>
          <cell r="F870" t="str">
            <v/>
          </cell>
          <cell r="G870" t="str">
            <v/>
          </cell>
          <cell r="H870" t="str">
            <v>CAMINHÃO BASCULANTE 6 M3, PESO BRUTO TOTAL 16.000 KG, CARGA ÚTIL MÁXIMA 13.071 KG, DISTÂNCIA ENTRE EIXOS 4,80 M, POTÊNCIA 230 CV INCLUSIVE CAÇAMBA METÁLICA - IMPOSTOS E SEGUROS. AF_06/2014</v>
          </cell>
          <cell r="I870" t="str">
            <v>H</v>
          </cell>
          <cell r="J870" t="str">
            <v>ATRIBUÍDO SÃO PAULO</v>
          </cell>
          <cell r="K870" t="str">
            <v>1,13</v>
          </cell>
          <cell r="L870" t="str">
            <v>CAIXA REFERENCIAL</v>
          </cell>
        </row>
        <row r="871">
          <cell r="A871">
            <v>91375</v>
          </cell>
          <cell r="B871" t="str">
            <v>CUSTOS HORÁRIOS DE MÁQUINAS E EQUIPAMENTOS</v>
          </cell>
          <cell r="C871" t="str">
            <v>CHOR</v>
          </cell>
          <cell r="D871" t="str">
            <v>COMPOSIÇÕES AUXILIARES</v>
          </cell>
          <cell r="E871" t="str">
            <v>0329</v>
          </cell>
          <cell r="F871" t="str">
            <v/>
          </cell>
          <cell r="G871" t="str">
            <v/>
          </cell>
          <cell r="H871" t="str">
            <v>CAMINHÃO TOCO, PESO BRUTO TOTAL 16.000 KG, CARGA ÚTIL MÁXIMA DE 10.685 KG, DISTÂNCIA ENTRE EIXOS 4,80 M, POTÊNCIA 189 CV EXCLUSIVE CARROCERIA - DEPRECIAÇÃO. AF_06/2014</v>
          </cell>
          <cell r="I871" t="str">
            <v>H</v>
          </cell>
          <cell r="J871" t="str">
            <v>ATRIBUÍDO SÃO PAULO</v>
          </cell>
          <cell r="K871" t="str">
            <v>8,88</v>
          </cell>
          <cell r="L871" t="str">
            <v>CAIXA REFERENCIAL</v>
          </cell>
        </row>
        <row r="872">
          <cell r="A872">
            <v>91376</v>
          </cell>
          <cell r="B872" t="str">
            <v>CUSTOS HORÁRIOS DE MÁQUINAS E EQUIPAMENTOS</v>
          </cell>
          <cell r="C872" t="str">
            <v>CHOR</v>
          </cell>
          <cell r="D872" t="str">
            <v>COMPOSIÇÕES AUXILIARES</v>
          </cell>
          <cell r="E872" t="str">
            <v>0329</v>
          </cell>
          <cell r="F872" t="str">
            <v/>
          </cell>
          <cell r="G872" t="str">
            <v/>
          </cell>
          <cell r="H872" t="str">
            <v>CAMINHÃO TOCO, PESO BRUTO TOTAL 16.000 KG, CARGA ÚTIL MÁXIMA DE 10.685 KG, DISTÂNCIA ENTRE EIXOS 4,80 M, POTÊNCIA 189 CV EXCLUSIVE CARROCERIA - JUROS. AF_06/2014</v>
          </cell>
          <cell r="I872" t="str">
            <v>H</v>
          </cell>
          <cell r="J872" t="str">
            <v>ATRIBUÍDO SÃO PAULO</v>
          </cell>
          <cell r="K872" t="str">
            <v>1,86</v>
          </cell>
          <cell r="L872" t="str">
            <v>CAIXA REFERENCIAL</v>
          </cell>
        </row>
        <row r="873">
          <cell r="A873">
            <v>91377</v>
          </cell>
          <cell r="B873" t="str">
            <v>CUSTOS HORÁRIOS DE MÁQUINAS E EQUIPAMENTOS</v>
          </cell>
          <cell r="C873" t="str">
            <v>CHOR</v>
          </cell>
          <cell r="D873" t="str">
            <v>COMPOSIÇÕES AUXILIARES</v>
          </cell>
          <cell r="E873" t="str">
            <v>0329</v>
          </cell>
          <cell r="F873" t="str">
            <v/>
          </cell>
          <cell r="G873" t="str">
            <v/>
          </cell>
          <cell r="H873" t="str">
            <v>CAMINHÃO TOCO, PESO BRUTO TOTAL 16.000 KG, CARGA ÚTIL MÁXIMA DE 10.685 KG, DISTÂNCIA ENTRE EIXOS 4,80 M, POTÊNCIA 189 CV EXCLUSIVE CARROCERIA - IMPOSTOS E SEGUROS. AF_06/2014</v>
          </cell>
          <cell r="I873" t="str">
            <v>H</v>
          </cell>
          <cell r="J873" t="str">
            <v>ATRIBUÍDO SÃO PAULO</v>
          </cell>
          <cell r="K873" t="str">
            <v>0,72</v>
          </cell>
          <cell r="L873" t="str">
            <v>CAIXA REFERENCIAL</v>
          </cell>
        </row>
        <row r="874">
          <cell r="A874">
            <v>91380</v>
          </cell>
          <cell r="B874" t="str">
            <v>CUSTOS HORÁRIOS DE MÁQUINAS E EQUIPAMENTOS</v>
          </cell>
          <cell r="C874" t="str">
            <v>CHOR</v>
          </cell>
          <cell r="D874" t="str">
            <v>COMPOSIÇÕES AUXILIARES</v>
          </cell>
          <cell r="E874" t="str">
            <v>0329</v>
          </cell>
          <cell r="F874" t="str">
            <v/>
          </cell>
          <cell r="G874" t="str">
            <v/>
          </cell>
          <cell r="H874" t="str">
            <v>CAMINHÃO BASCULANTE 10 M3, TRUCADO CABINE SIMPLES, PESO BRUTO TOTAL 23.000 KG, CARGA ÚTIL MÁXIMA 15.935 KG, DISTÂNCIA ENTRE EIXOS 4,80 M, POTÊNCIA 230 CV INCLUSIVE CAÇAMBA METÁLICA - DEPRECIAÇÃO. AF_06/2014</v>
          </cell>
          <cell r="I874" t="str">
            <v>H</v>
          </cell>
          <cell r="J874" t="str">
            <v>ATRIBUÍDO SÃO PAULO</v>
          </cell>
          <cell r="K874" t="str">
            <v>17,68</v>
          </cell>
          <cell r="L874" t="str">
            <v>CAIXA REFERENCIAL</v>
          </cell>
        </row>
        <row r="875">
          <cell r="A875">
            <v>91381</v>
          </cell>
          <cell r="B875" t="str">
            <v>CUSTOS HORÁRIOS DE MÁQUINAS E EQUIPAMENTOS</v>
          </cell>
          <cell r="C875" t="str">
            <v>CHOR</v>
          </cell>
          <cell r="D875" t="str">
            <v>COMPOSIÇÕES AUXILIARES</v>
          </cell>
          <cell r="E875" t="str">
            <v>0329</v>
          </cell>
          <cell r="F875" t="str">
            <v/>
          </cell>
          <cell r="G875" t="str">
            <v/>
          </cell>
          <cell r="H875" t="str">
            <v>CAMINHÃO BASCULANTE 10 M3, TRUCADO CABINE SIMPLES, PESO BRUTO TOTAL 23.000 KG, CARGA ÚTIL MÁXIMA 15.935 KG, DISTÂNCIA ENTRE EIXOS 4,80 M, POTÊNCIA 230 CV INCLUSIVE CAÇAMBA METÁLICA - JUROS. AF_06/2014</v>
          </cell>
          <cell r="I875" t="str">
            <v>H</v>
          </cell>
          <cell r="J875" t="str">
            <v>ATRIBUÍDO SÃO PAULO</v>
          </cell>
          <cell r="K875" t="str">
            <v>3,26</v>
          </cell>
          <cell r="L875" t="str">
            <v>CAIXA REFERENCIAL</v>
          </cell>
        </row>
        <row r="876">
          <cell r="A876">
            <v>91382</v>
          </cell>
          <cell r="B876" t="str">
            <v>CUSTOS HORÁRIOS DE MÁQUINAS E EQUIPAMENTOS</v>
          </cell>
          <cell r="C876" t="str">
            <v>CHOR</v>
          </cell>
          <cell r="D876" t="str">
            <v>COMPOSIÇÕES AUXILIARES</v>
          </cell>
          <cell r="E876" t="str">
            <v>0329</v>
          </cell>
          <cell r="F876" t="str">
            <v/>
          </cell>
          <cell r="G876" t="str">
            <v/>
          </cell>
          <cell r="H876" t="str">
            <v>CAMINHÃO BASCULANTE 10 M3, TRUCADO CABINE SIMPLES, PESO BRUTO TOTAL 23.000 KG, CARGA ÚTIL MÁXIMA 15.935 KG, DISTÂNCIA ENTRE EIXOS 4,80 M, POTÊNCIA 230 CV INCLUSIVE CAÇAMBA METÁLICA - IMPOSTOS E SEGUROS. AF_06/2014</v>
          </cell>
          <cell r="I876" t="str">
            <v>H</v>
          </cell>
          <cell r="J876" t="str">
            <v>ATRIBUÍDO SÃO PAULO</v>
          </cell>
          <cell r="K876" t="str">
            <v>1,27</v>
          </cell>
          <cell r="L876" t="str">
            <v>CAIXA REFERENCIAL</v>
          </cell>
        </row>
        <row r="877">
          <cell r="A877">
            <v>91383</v>
          </cell>
          <cell r="B877" t="str">
            <v>CUSTOS HORÁRIOS DE MÁQUINAS E EQUIPAMENTOS</v>
          </cell>
          <cell r="C877" t="str">
            <v>CHOR</v>
          </cell>
          <cell r="D877" t="str">
            <v>COMPOSIÇÕES AUXILIARES</v>
          </cell>
          <cell r="E877" t="str">
            <v>0329</v>
          </cell>
          <cell r="F877" t="str">
            <v/>
          </cell>
          <cell r="G877" t="str">
            <v/>
          </cell>
          <cell r="H877" t="str">
            <v>CAMINHÃO BASCULANTE 10 M3, TRUCADO CABINE SIMPLES, PESO BRUTO TOTAL 23.000 KG, CARGA ÚTIL MÁXIMA 15.935 KG, DISTÂNCIA ENTRE EIXOS 4,80 M, POTÊNCIA 230 CV INCLUSIVE CAÇAMBA METÁLICA - MANUTENÇÃO. AF_06/2014</v>
          </cell>
          <cell r="I877" t="str">
            <v>H</v>
          </cell>
          <cell r="J877" t="str">
            <v>ATRIBUÍDO SÃO PAULO</v>
          </cell>
          <cell r="K877" t="str">
            <v>33,15</v>
          </cell>
          <cell r="L877" t="str">
            <v>CAIXA REFERENCIAL</v>
          </cell>
        </row>
        <row r="878">
          <cell r="A878">
            <v>91384</v>
          </cell>
          <cell r="B878" t="str">
            <v>CUSTOS HORÁRIOS DE MÁQUINAS E EQUIPAMENTOS</v>
          </cell>
          <cell r="C878" t="str">
            <v>CHOR</v>
          </cell>
          <cell r="D878" t="str">
            <v>COMPOSIÇÕES AUXILIARES</v>
          </cell>
          <cell r="E878" t="str">
            <v>0329</v>
          </cell>
          <cell r="F878" t="str">
            <v/>
          </cell>
          <cell r="G878" t="str">
            <v/>
          </cell>
          <cell r="H878" t="str">
            <v>CAMINHÃO BASCULANTE 10 M3, TRUCADO CABINE SIMPLES, PESO BRUTO TOTAL 23.000 KG, CARGA ÚTIL MÁXIMA 15.935 KG, DISTÂNCIA ENTRE EIXOS 4,80 M, POTÊNCIA 230 CV INCLUSIVE CAÇAMBA METÁLICA - MATERIAIS NA OPERAÇÃO. AF_06/2014</v>
          </cell>
          <cell r="I878" t="str">
            <v>H</v>
          </cell>
          <cell r="J878" t="str">
            <v>COLETADO</v>
          </cell>
          <cell r="K878" t="str">
            <v>100,96</v>
          </cell>
          <cell r="L878" t="str">
            <v>CAIXA REFERENCIAL</v>
          </cell>
        </row>
        <row r="879">
          <cell r="A879">
            <v>91390</v>
          </cell>
          <cell r="B879" t="str">
            <v>CUSTOS HORÁRIOS DE MÁQUINAS E EQUIPAMENTOS</v>
          </cell>
          <cell r="C879" t="str">
            <v>CHOR</v>
          </cell>
          <cell r="D879" t="str">
            <v>COMPOSIÇÕES AUXILIARES</v>
          </cell>
          <cell r="E879" t="str">
            <v>0329</v>
          </cell>
          <cell r="F879" t="str">
            <v/>
          </cell>
          <cell r="G879" t="str">
            <v/>
          </cell>
          <cell r="H879" t="str">
            <v>CAMINHÃO TOCO, PBT 14.300 KG, CARGA ÚTIL MÁX. 9.710 KG, DIST. ENTRE EIXOS 3,56 M, POTÊNCIA 185 CV, INCLUSIVE CARROCERIA FIXA ABERTA DE MADEIRA P/ TRANSPORTE GERAL DE CARGA SECA, DIMEN. APROX. 2,50 X 6,50 X 0,50 M - DEPRECIAÇÃO. AF_06/2014</v>
          </cell>
          <cell r="I879" t="str">
            <v>H</v>
          </cell>
          <cell r="J879" t="str">
            <v>ATRIBUÍDO SÃO PAULO</v>
          </cell>
          <cell r="K879" t="str">
            <v>11,48</v>
          </cell>
          <cell r="L879" t="str">
            <v>CAIXA REFERENCIAL</v>
          </cell>
        </row>
        <row r="880">
          <cell r="A880">
            <v>91391</v>
          </cell>
          <cell r="B880" t="str">
            <v>CUSTOS HORÁRIOS DE MÁQUINAS E EQUIPAMENTOS</v>
          </cell>
          <cell r="C880" t="str">
            <v>CHOR</v>
          </cell>
          <cell r="D880" t="str">
            <v>COMPOSIÇÕES AUXILIARES</v>
          </cell>
          <cell r="E880" t="str">
            <v>0329</v>
          </cell>
          <cell r="F880" t="str">
            <v/>
          </cell>
          <cell r="G880" t="str">
            <v/>
          </cell>
          <cell r="H880" t="str">
            <v>CAMINHÃO TOCO, PBT 14.300 KG, CARGA ÚTIL MÁX. 9.710 KG, DIST. ENTRE EIXOS 3,56 M, POTÊNCIA 185 CV, INCLUSIVE CARROCERIA FIXA ABERTA DE MADEIRA P/ TRANSPORTE GERAL DE CARGA SECA, DIMEN. APROX. 2,50 X 6,50 X 0,50 M - JUROS. AF_06/2014</v>
          </cell>
          <cell r="I880" t="str">
            <v>H</v>
          </cell>
          <cell r="J880" t="str">
            <v>ATRIBUÍDO SÃO PAULO</v>
          </cell>
          <cell r="K880" t="str">
            <v>2,40</v>
          </cell>
          <cell r="L880" t="str">
            <v>CAIXA REFERENCIAL</v>
          </cell>
        </row>
        <row r="881">
          <cell r="A881">
            <v>91392</v>
          </cell>
          <cell r="B881" t="str">
            <v>CUSTOS HORÁRIOS DE MÁQUINAS E EQUIPAMENTOS</v>
          </cell>
          <cell r="C881" t="str">
            <v>CHOR</v>
          </cell>
          <cell r="D881" t="str">
            <v>COMPOSIÇÕES AUXILIARES</v>
          </cell>
          <cell r="E881" t="str">
            <v>0329</v>
          </cell>
          <cell r="F881" t="str">
            <v/>
          </cell>
          <cell r="G881" t="str">
            <v/>
          </cell>
          <cell r="H881" t="str">
            <v>CAMINHÃO TOCO, PBT 14.300 KG, CARGA ÚTIL MÁX. 9.710 KG, DIST. ENTRE EIXOS 3,56 M, POTÊNCIA 185 CV, INCLUSIVE CARROCERIA FIXA ABERTA DE MADEIRA P/ TRANSPORTE GERAL DE CARGA SECA, DIMEN. APROX. 2,50 X 6,50 X 0,50 M - IMPOSTOS E SEGUROS. AF_06/2014</v>
          </cell>
          <cell r="I881" t="str">
            <v>H</v>
          </cell>
          <cell r="J881" t="str">
            <v>ATRIBUÍDO SÃO PAULO</v>
          </cell>
          <cell r="K881" t="str">
            <v>0,93</v>
          </cell>
          <cell r="L881" t="str">
            <v>CAIXA REFERENCIAL</v>
          </cell>
        </row>
        <row r="882">
          <cell r="A882">
            <v>91396</v>
          </cell>
          <cell r="B882" t="str">
            <v>CUSTOS HORÁRIOS DE MÁQUINAS E EQUIPAMENTOS</v>
          </cell>
          <cell r="C882" t="str">
            <v>CHOR</v>
          </cell>
          <cell r="D882" t="str">
            <v>COMPOSIÇÕES AUXILIARES</v>
          </cell>
          <cell r="E882" t="str">
            <v>0329</v>
          </cell>
          <cell r="F882" t="str">
            <v/>
          </cell>
          <cell r="G882" t="str">
            <v/>
          </cell>
          <cell r="H882" t="str">
            <v>CAMINHÃO PIPA 10.000 L TRUCADO, PESO BRUTO TOTAL 23.000 KG, CARGA ÚTIL MÁXIMA 15.935 KG, DISTÂNCIA ENTRE EIXOS 4,8 M, POTÊNCIA 230 CV, INCLUSIVE TANQUE DE AÇO PARA TRANSPORTE DE ÁGUA - DEPRECIAÇÃO. AF_06/2014</v>
          </cell>
          <cell r="I882" t="str">
            <v>H</v>
          </cell>
          <cell r="J882" t="str">
            <v>ATRIBUÍDO SÃO PAULO</v>
          </cell>
          <cell r="K882" t="str">
            <v>15,26</v>
          </cell>
          <cell r="L882" t="str">
            <v>CAIXA REFERENCIAL</v>
          </cell>
        </row>
        <row r="883">
          <cell r="A883">
            <v>91397</v>
          </cell>
          <cell r="B883" t="str">
            <v>CUSTOS HORÁRIOS DE MÁQUINAS E EQUIPAMENTOS</v>
          </cell>
          <cell r="C883" t="str">
            <v>CHOR</v>
          </cell>
          <cell r="D883" t="str">
            <v>COMPOSIÇÕES AUXILIARES</v>
          </cell>
          <cell r="E883" t="str">
            <v>0329</v>
          </cell>
          <cell r="F883" t="str">
            <v/>
          </cell>
          <cell r="G883" t="str">
            <v/>
          </cell>
          <cell r="H883" t="str">
            <v>CAMINHÃO PIPA 10.000 L TRUCADO, PESO BRUTO TOTAL 23.000 KG, CARGA ÚTIL MÁXIMA 15.935 KG, DISTÂNCIA ENTRE EIXOS 4,8 M, POTÊNCIA 230 CV, INCLUSIVE TANQUE DE AÇO PARA TRANSPORTE DE ÁGUA - JUROS. AF_06/2014</v>
          </cell>
          <cell r="I883" t="str">
            <v>H</v>
          </cell>
          <cell r="J883" t="str">
            <v>ATRIBUÍDO SÃO PAULO</v>
          </cell>
          <cell r="K883" t="str">
            <v>3,20</v>
          </cell>
          <cell r="L883" t="str">
            <v>CAIXA REFERENCIAL</v>
          </cell>
        </row>
        <row r="884">
          <cell r="A884">
            <v>91398</v>
          </cell>
          <cell r="B884" t="str">
            <v>CUSTOS HORÁRIOS DE MÁQUINAS E EQUIPAMENTOS</v>
          </cell>
          <cell r="C884" t="str">
            <v>CHOR</v>
          </cell>
          <cell r="D884" t="str">
            <v>COMPOSIÇÕES AUXILIARES</v>
          </cell>
          <cell r="E884" t="str">
            <v>0329</v>
          </cell>
          <cell r="F884" t="str">
            <v/>
          </cell>
          <cell r="G884" t="str">
            <v/>
          </cell>
          <cell r="H884" t="str">
            <v>CAMINHÃO PIPA 10.000 L TRUCADO, PESO BRUTO TOTAL 23.000 KG, CARGA ÚTIL MÁXIMA 15.935 KG, DISTÂNCIA ENTRE EIXOS 4,8 M, POTÊNCIA 230 CV, INCLUSIVE TANQUE DE AÇO PARA TRANSPORTE DE ÁGUA - IMPOSTOS E SEGUROS. AF_06/2014</v>
          </cell>
          <cell r="I884" t="str">
            <v>H</v>
          </cell>
          <cell r="J884" t="str">
            <v>ATRIBUÍDO SÃO PAULO</v>
          </cell>
          <cell r="K884" t="str">
            <v>1,23</v>
          </cell>
          <cell r="L884" t="str">
            <v>CAIXA REFERENCIAL</v>
          </cell>
        </row>
        <row r="885">
          <cell r="A885">
            <v>91402</v>
          </cell>
          <cell r="B885" t="str">
            <v>CUSTOS HORÁRIOS DE MÁQUINAS E EQUIPAMENTOS</v>
          </cell>
          <cell r="C885" t="str">
            <v>CHOR</v>
          </cell>
          <cell r="D885" t="str">
            <v>COMPOSIÇÕES AUXILIARES</v>
          </cell>
          <cell r="E885" t="str">
            <v>0329</v>
          </cell>
          <cell r="F885" t="str">
            <v/>
          </cell>
          <cell r="G885" t="str">
            <v/>
          </cell>
          <cell r="H885" t="str">
            <v>CAMINHÃO BASCULANTE 6 M3 TOCO, PESO BRUTO TOTAL 16.000 KG, CARGA ÚTIL MÁXIMA 11.130 KG, DISTÂNCIA ENTRE EIXOS 5,36 M, POTÊNCIA 185 CV, INCLUSIVE CAÇAMBA METÁLICA - IMPOSTOS E SEGUROS. AF_06/2014</v>
          </cell>
          <cell r="I885" t="str">
            <v>H</v>
          </cell>
          <cell r="J885" t="str">
            <v>ATRIBUÍDO SÃO PAULO</v>
          </cell>
          <cell r="K885" t="str">
            <v>1,08</v>
          </cell>
          <cell r="L885" t="str">
            <v>CAIXA REFERENCIAL</v>
          </cell>
        </row>
        <row r="886">
          <cell r="A886">
            <v>91466</v>
          </cell>
          <cell r="B886" t="str">
            <v>CUSTOS HORÁRIOS DE MÁQUINAS E EQUIPAMENTOS</v>
          </cell>
          <cell r="C886" t="str">
            <v>CHOR</v>
          </cell>
          <cell r="D886" t="str">
            <v>COMPOSIÇÕES AUXILIARES</v>
          </cell>
          <cell r="E886" t="str">
            <v>0329</v>
          </cell>
          <cell r="F886" t="str">
            <v/>
          </cell>
          <cell r="G886" t="str">
            <v/>
          </cell>
          <cell r="H886" t="str">
            <v>GUINDAUTO HIDRÁULICO, CAPACIDADE MÁXIMA DE CARGA 6200 KG, MOMENTO MÁXIMO DE CARGA 11,7 TM, ALCANCE MÁXIMO HORIZONTAL 9,70 M, INCLUSIVE CAMINHÃO TOCO PBT 16.000 KG, POTÊNCIA DE 189 CV - IMPOSTOS E SEGUROS. AF_08/2015</v>
          </cell>
          <cell r="I886" t="str">
            <v>H</v>
          </cell>
          <cell r="J886" t="str">
            <v>ATRIBUÍDO SÃO PAULO</v>
          </cell>
          <cell r="K886" t="str">
            <v>0,96</v>
          </cell>
          <cell r="L886" t="str">
            <v>CAIXA REFERENCIAL</v>
          </cell>
        </row>
        <row r="887">
          <cell r="A887">
            <v>91467</v>
          </cell>
          <cell r="B887" t="str">
            <v>CUSTOS HORÁRIOS DE MÁQUINAS E EQUIPAMENTOS</v>
          </cell>
          <cell r="C887" t="str">
            <v>CHOR</v>
          </cell>
          <cell r="D887" t="str">
            <v>COMPOSIÇÕES AUXILIARES</v>
          </cell>
          <cell r="E887" t="str">
            <v>0329</v>
          </cell>
          <cell r="F887" t="str">
            <v/>
          </cell>
          <cell r="G887" t="str">
            <v/>
          </cell>
          <cell r="H887" t="str">
            <v>GUINDAUTO HIDRÁULICO, CAPACIDADE MÁXIMA DE CARGA 6200 KG, MOMENTO MÁXIMO DE CARGA 11,7 TM, ALCANCE MÁXIMO HORIZONTAL 9,70 M, INCLUSIVE CAMINHÃO TOCO PBT 16.000 KG, POTÊNCIA DE 189 CV - MATERIAIS NA OPERAÇÃO. AF_08/2015</v>
          </cell>
          <cell r="I887" t="str">
            <v>H</v>
          </cell>
          <cell r="J887" t="str">
            <v>COLETADO</v>
          </cell>
          <cell r="K887" t="str">
            <v>112,59</v>
          </cell>
          <cell r="L887" t="str">
            <v>CAIXA REFERENCIAL</v>
          </cell>
        </row>
        <row r="888">
          <cell r="A888">
            <v>91468</v>
          </cell>
          <cell r="B888" t="str">
            <v>CUSTOS HORÁRIOS DE MÁQUINAS E EQUIPAMENTOS</v>
          </cell>
          <cell r="C888" t="str">
            <v>CHOR</v>
          </cell>
          <cell r="D888" t="str">
            <v>COMPOSIÇÕES AUXILIARES</v>
          </cell>
          <cell r="E888" t="str">
            <v>0329</v>
          </cell>
          <cell r="F888" t="str">
            <v/>
          </cell>
          <cell r="G888" t="str">
            <v/>
          </cell>
          <cell r="H888" t="str">
            <v>ESPARGIDOR DE ASFALTO PRESSURIZADO, TANQUE 6 M3 COM ISOLAÇÃO TÉRMICA, AQUECIDO COM 2 MAÇARICOS, COM BARRA ESPARGIDORA 3,60 M, MONTADO SOBRE CAMINHÃO  TOCO, PBT 14.300 KG, POTÊNCIA 185 CV - DEPRECIAÇÃO. AF_08/2015</v>
          </cell>
          <cell r="I888" t="str">
            <v>H</v>
          </cell>
          <cell r="J888" t="str">
            <v>ATRIBUÍDO SÃO PAULO</v>
          </cell>
          <cell r="K888" t="str">
            <v>16,14</v>
          </cell>
          <cell r="L888" t="str">
            <v>CAIXA REFERENCIAL</v>
          </cell>
        </row>
        <row r="889">
          <cell r="A889">
            <v>91469</v>
          </cell>
          <cell r="B889" t="str">
            <v>CUSTOS HORÁRIOS DE MÁQUINAS E EQUIPAMENTOS</v>
          </cell>
          <cell r="C889" t="str">
            <v>CHOR</v>
          </cell>
          <cell r="D889" t="str">
            <v>COMPOSIÇÕES AUXILIARES</v>
          </cell>
          <cell r="E889" t="str">
            <v>0329</v>
          </cell>
          <cell r="F889" t="str">
            <v/>
          </cell>
          <cell r="G889" t="str">
            <v/>
          </cell>
          <cell r="H889" t="str">
            <v>ESPARGIDOR DE ASFALTO PRESSURIZADO, TANQUE 6 M3 COM ISOLAÇÃO TÉRMICA, AQUECIDO COM 2 MAÇARICOS, COM BARRA ESPARGIDORA 3,60 M, MONTADO SOBRE CAMINHÃO  TOCO, PBT 14.300 KG, POTÊNCIA 185 CV - JUROS. AF_08/2015</v>
          </cell>
          <cell r="I889" t="str">
            <v>H</v>
          </cell>
          <cell r="J889" t="str">
            <v>ATRIBUÍDO SÃO PAULO</v>
          </cell>
          <cell r="K889" t="str">
            <v>3,48</v>
          </cell>
          <cell r="L889" t="str">
            <v>CAIXA REFERENCIAL</v>
          </cell>
        </row>
        <row r="890">
          <cell r="A890">
            <v>91484</v>
          </cell>
          <cell r="B890" t="str">
            <v>CUSTOS HORÁRIOS DE MÁQUINAS E EQUIPAMENTOS</v>
          </cell>
          <cell r="C890" t="str">
            <v>CHOR</v>
          </cell>
          <cell r="D890" t="str">
            <v>COMPOSIÇÕES AUXILIARES</v>
          </cell>
          <cell r="E890" t="str">
            <v>0329</v>
          </cell>
          <cell r="F890" t="str">
            <v/>
          </cell>
          <cell r="G890" t="str">
            <v/>
          </cell>
          <cell r="H890" t="str">
            <v>ESPARGIDOR DE ASFALTO PRESSURIZADO, TANQUE 6 M3 COM ISOLAÇÃO TÉRMICA, AQUECIDO COM 2 MAÇARICOS, COM BARRA ESPARGIDORA 3,60 M, MONTADO SOBRE CAMINHÃO  TOCO, PBT 14.300 KG, POTÊNCIA 185 CV - IMPOSTOS E SEGUROS. AF_08/2015</v>
          </cell>
          <cell r="I890" t="str">
            <v>H</v>
          </cell>
          <cell r="J890" t="str">
            <v>ATRIBUÍDO SÃO PAULO</v>
          </cell>
          <cell r="K890" t="str">
            <v>1,10</v>
          </cell>
          <cell r="L890" t="str">
            <v>CAIXA REFERENCIAL</v>
          </cell>
        </row>
        <row r="891">
          <cell r="A891">
            <v>91485</v>
          </cell>
          <cell r="B891" t="str">
            <v>CUSTOS HORÁRIOS DE MÁQUINAS E EQUIPAMENTOS</v>
          </cell>
          <cell r="C891" t="str">
            <v>CHOR</v>
          </cell>
          <cell r="D891" t="str">
            <v>COMPOSIÇÕES AUXILIARES</v>
          </cell>
          <cell r="E891" t="str">
            <v>0329</v>
          </cell>
          <cell r="F891" t="str">
            <v/>
          </cell>
          <cell r="G891" t="str">
            <v/>
          </cell>
          <cell r="H891" t="str">
            <v>ESPARGIDOR DE ASFALTO PRESSURIZADO, TANQUE 6 M3 COM ISOLAÇÃO TÉRMICA, AQUECIDO COM 2 MAÇARICOS, COM BARRA ESPARGIDORA 3,60 M, MONTADO SOBRE CAMINHÃO  TOCO, PBT 14.300 KG, POTÊNCIA 185 CV - MATERIAIS NA OPERAÇÃO. AF_08/2015</v>
          </cell>
          <cell r="I891" t="str">
            <v>H</v>
          </cell>
          <cell r="J891" t="str">
            <v>COLETADO</v>
          </cell>
          <cell r="K891" t="str">
            <v>152,80</v>
          </cell>
          <cell r="L891" t="str">
            <v>CAIXA REFERENCIAL</v>
          </cell>
        </row>
        <row r="892">
          <cell r="A892">
            <v>91529</v>
          </cell>
          <cell r="B892" t="str">
            <v>CUSTOS HORÁRIOS DE MÁQUINAS E EQUIPAMENTOS</v>
          </cell>
          <cell r="C892" t="str">
            <v>CHOR</v>
          </cell>
          <cell r="D892" t="str">
            <v>COMPOSIÇÕES AUXILIARES</v>
          </cell>
          <cell r="E892" t="str">
            <v>0329</v>
          </cell>
          <cell r="F892" t="str">
            <v/>
          </cell>
          <cell r="G892" t="str">
            <v/>
          </cell>
          <cell r="H892" t="str">
            <v>COMPACTADOR DE SOLOS DE PERCUSSÃO (SOQUETE) COM MOTOR A GASOLINA 4 TEMPOS, POTÊNCIA 4 CV - DEPRECIAÇÃO. AF_08/2015</v>
          </cell>
          <cell r="I892" t="str">
            <v>H</v>
          </cell>
          <cell r="J892" t="str">
            <v>ATRIBUÍDO SÃO PAULO</v>
          </cell>
          <cell r="K892" t="str">
            <v>0,70</v>
          </cell>
          <cell r="L892" t="str">
            <v>CAIXA REFERENCIAL</v>
          </cell>
        </row>
        <row r="893">
          <cell r="A893">
            <v>91530</v>
          </cell>
          <cell r="B893" t="str">
            <v>CUSTOS HORÁRIOS DE MÁQUINAS E EQUIPAMENTOS</v>
          </cell>
          <cell r="C893" t="str">
            <v>CHOR</v>
          </cell>
          <cell r="D893" t="str">
            <v>COMPOSIÇÕES AUXILIARES</v>
          </cell>
          <cell r="E893" t="str">
            <v>0329</v>
          </cell>
          <cell r="F893" t="str">
            <v/>
          </cell>
          <cell r="G893" t="str">
            <v/>
          </cell>
          <cell r="H893" t="str">
            <v>COMPACTADOR DE SOLOS DE PERCUSSÃO (SOQUETE) COM MOTOR A GASOLINA 4 TEMPOS, POTÊNCIA 4 CV - JUROS. AF_08/2015</v>
          </cell>
          <cell r="I893" t="str">
            <v>H</v>
          </cell>
          <cell r="J893" t="str">
            <v>ATRIBUÍDO SÃO PAULO</v>
          </cell>
          <cell r="K893" t="str">
            <v>0,09</v>
          </cell>
          <cell r="L893" t="str">
            <v>CAIXA REFERENCIAL</v>
          </cell>
        </row>
        <row r="894">
          <cell r="A894">
            <v>91531</v>
          </cell>
          <cell r="B894" t="str">
            <v>CUSTOS HORÁRIOS DE MÁQUINAS E EQUIPAMENTOS</v>
          </cell>
          <cell r="C894" t="str">
            <v>CHOR</v>
          </cell>
          <cell r="D894" t="str">
            <v>COMPOSIÇÕES AUXILIARES</v>
          </cell>
          <cell r="E894" t="str">
            <v>0329</v>
          </cell>
          <cell r="F894" t="str">
            <v/>
          </cell>
          <cell r="G894" t="str">
            <v/>
          </cell>
          <cell r="H894" t="str">
            <v>COMPACTADOR DE SOLOS DE PERCUSSÃO (SOQUETE) COM MOTOR A GASOLINA 4 TEMPOS, POTÊNCIA 4 CV - MANUTENÇÃO. AF_08/2015</v>
          </cell>
          <cell r="I894" t="str">
            <v>H</v>
          </cell>
          <cell r="J894" t="str">
            <v>ATRIBUÍDO SÃO PAULO</v>
          </cell>
          <cell r="K894" t="str">
            <v>0,88</v>
          </cell>
          <cell r="L894" t="str">
            <v>CAIXA REFERENCIAL</v>
          </cell>
        </row>
        <row r="895">
          <cell r="A895">
            <v>91532</v>
          </cell>
          <cell r="B895" t="str">
            <v>CUSTOS HORÁRIOS DE MÁQUINAS E EQUIPAMENTOS</v>
          </cell>
          <cell r="C895" t="str">
            <v>CHOR</v>
          </cell>
          <cell r="D895" t="str">
            <v>COMPOSIÇÕES AUXILIARES</v>
          </cell>
          <cell r="E895" t="str">
            <v>0329</v>
          </cell>
          <cell r="F895" t="str">
            <v/>
          </cell>
          <cell r="G895" t="str">
            <v/>
          </cell>
          <cell r="H895" t="str">
            <v>COMPACTADOR DE SOLOS DE PERCUSSÃO (SOQUETE) COM MOTOR A GASOLINA 4 TEMPOS, POTÊNCIA 4 CV - MATERIAIS NA OPERAÇÃO. AF_08/2015</v>
          </cell>
          <cell r="I895" t="str">
            <v>H</v>
          </cell>
          <cell r="J895" t="str">
            <v>COLETADO</v>
          </cell>
          <cell r="K895" t="str">
            <v>5,76</v>
          </cell>
          <cell r="L895" t="str">
            <v>CAIXA REFERENCIAL</v>
          </cell>
        </row>
        <row r="896">
          <cell r="A896">
            <v>91629</v>
          </cell>
          <cell r="B896" t="str">
            <v>CUSTOS HORÁRIOS DE MÁQUINAS E EQUIPAMENTOS</v>
          </cell>
          <cell r="C896" t="str">
            <v>CHOR</v>
          </cell>
          <cell r="D896" t="str">
            <v>COMPOSIÇÕES AUXILIARES</v>
          </cell>
          <cell r="E896" t="str">
            <v>0329</v>
          </cell>
          <cell r="F896" t="str">
            <v/>
          </cell>
          <cell r="G896" t="str">
            <v/>
          </cell>
          <cell r="H896" t="str">
            <v>GUINDAUTO HIDRÁULICO, CAPACIDADE MÁXIMA DE CARGA 6500 KG, MOMENTO MÁXIMO DE CARGA 5,8 TM, ALCANCE MÁXIMO HORIZONTAL 7,60 M, INCLUSIVE CAMINHÃO TOCO PBT 9.700 KG, POTÊNCIA DE 160 CV - DEPRECIAÇÃO. AF_08/2015</v>
          </cell>
          <cell r="I896" t="str">
            <v>H</v>
          </cell>
          <cell r="J896" t="str">
            <v>ATRIBUÍDO SÃO PAULO</v>
          </cell>
          <cell r="K896" t="str">
            <v>10,97</v>
          </cell>
          <cell r="L896" t="str">
            <v>CAIXA REFERENCIAL</v>
          </cell>
        </row>
        <row r="897">
          <cell r="A897">
            <v>91630</v>
          </cell>
          <cell r="B897" t="str">
            <v>CUSTOS HORÁRIOS DE MÁQUINAS E EQUIPAMENTOS</v>
          </cell>
          <cell r="C897" t="str">
            <v>CHOR</v>
          </cell>
          <cell r="D897" t="str">
            <v>COMPOSIÇÕES AUXILIARES</v>
          </cell>
          <cell r="E897" t="str">
            <v>0329</v>
          </cell>
          <cell r="F897" t="str">
            <v/>
          </cell>
          <cell r="G897" t="str">
            <v/>
          </cell>
          <cell r="H897" t="str">
            <v>GUINDAUTO HIDRÁULICO, CAPACIDADE MÁXIMA DE CARGA 6500 KG, MOMENTO MÁXIMO DE CARGA 5,8 TM, ALCANCE MÁXIMO HORIZONTAL 7,60 M, INCLUSIVE CAMINHÃO TOCO PBT 9.700 KG, POTÊNCIA DE 160 CV - JUROS. AF_08/2015</v>
          </cell>
          <cell r="I897" t="str">
            <v>H</v>
          </cell>
          <cell r="J897" t="str">
            <v>ATRIBUÍDO SÃO PAULO</v>
          </cell>
          <cell r="K897" t="str">
            <v>2,30</v>
          </cell>
          <cell r="L897" t="str">
            <v>CAIXA REFERENCIAL</v>
          </cell>
        </row>
        <row r="898">
          <cell r="A898">
            <v>91631</v>
          </cell>
          <cell r="B898" t="str">
            <v>CUSTOS HORÁRIOS DE MÁQUINAS E EQUIPAMENTOS</v>
          </cell>
          <cell r="C898" t="str">
            <v>CHOR</v>
          </cell>
          <cell r="D898" t="str">
            <v>COMPOSIÇÕES AUXILIARES</v>
          </cell>
          <cell r="E898" t="str">
            <v>0329</v>
          </cell>
          <cell r="F898" t="str">
            <v/>
          </cell>
          <cell r="G898" t="str">
            <v/>
          </cell>
          <cell r="H898" t="str">
            <v>GUINDAUTO HIDRÁULICO, CAPACIDADE MÁXIMA DE CARGA 6500 KG, MOMENTO MÁXIMO DE CARGA 5,8 TM, ALCANCE MÁXIMO HORIZONTAL 7,60 M, INCLUSIVE CAMINHÃO TOCO PBT 9.700 KG, POTÊNCIA DE 160 CV - IMPOSTOS E SEGUROS. AF_08/2015</v>
          </cell>
          <cell r="I898" t="str">
            <v>H</v>
          </cell>
          <cell r="J898" t="str">
            <v>ATRIBUÍDO SÃO PAULO</v>
          </cell>
          <cell r="K898" t="str">
            <v>0,89</v>
          </cell>
          <cell r="L898" t="str">
            <v>CAIXA REFERENCIAL</v>
          </cell>
        </row>
        <row r="899">
          <cell r="A899">
            <v>91632</v>
          </cell>
          <cell r="B899" t="str">
            <v>CUSTOS HORÁRIOS DE MÁQUINAS E EQUIPAMENTOS</v>
          </cell>
          <cell r="C899" t="str">
            <v>CHOR</v>
          </cell>
          <cell r="D899" t="str">
            <v>COMPOSIÇÕES AUXILIARES</v>
          </cell>
          <cell r="E899" t="str">
            <v>0329</v>
          </cell>
          <cell r="F899" t="str">
            <v/>
          </cell>
          <cell r="G899" t="str">
            <v/>
          </cell>
          <cell r="H899" t="str">
            <v>GUINDAUTO HIDRÁULICO, CAPACIDADE MÁXIMA DE CARGA 6500 KG, MOMENTO MÁXIMO DE CARGA 5,8 TM, ALCANCE MÁXIMO HORIZONTAL 7,60 M, INCLUSIVE CAMINHÃO TOCO PBT 9.700 KG, POTÊNCIA DE 160 CV - MANUTENÇÃO. AF_08/2015</v>
          </cell>
          <cell r="I899" t="str">
            <v>H</v>
          </cell>
          <cell r="J899" t="str">
            <v>ATRIBUÍDO SÃO PAULO</v>
          </cell>
          <cell r="K899" t="str">
            <v>20,57</v>
          </cell>
          <cell r="L899" t="str">
            <v>CAIXA REFERENCIAL</v>
          </cell>
        </row>
        <row r="900">
          <cell r="A900">
            <v>91633</v>
          </cell>
          <cell r="B900" t="str">
            <v>CUSTOS HORÁRIOS DE MÁQUINAS E EQUIPAMENTOS</v>
          </cell>
          <cell r="C900" t="str">
            <v>CHOR</v>
          </cell>
          <cell r="D900" t="str">
            <v>COMPOSIÇÕES AUXILIARES</v>
          </cell>
          <cell r="E900" t="str">
            <v>0329</v>
          </cell>
          <cell r="F900" t="str">
            <v/>
          </cell>
          <cell r="G900" t="str">
            <v/>
          </cell>
          <cell r="H900" t="str">
            <v>GUINDAUTO HIDRÁULICO, CAPACIDADE MÁXIMA DE CARGA 6500 KG, MOMENTO MÁXIMO DE CARGA 5,8 TM, ALCANCE MÁXIMO HORIZONTAL 7,60 M, INCLUSIVE CAMINHÃO TOCO PBT 9.700 KG, POTÊNCIA DE 160 CV - MATERIAIS NA OPERAÇÃO. AF_08/2015</v>
          </cell>
          <cell r="I900" t="str">
            <v>H</v>
          </cell>
          <cell r="J900" t="str">
            <v>COLETADO</v>
          </cell>
          <cell r="K900" t="str">
            <v>95,29</v>
          </cell>
          <cell r="L900" t="str">
            <v>CAIXA REFERENCIAL</v>
          </cell>
        </row>
        <row r="901">
          <cell r="A901">
            <v>91640</v>
          </cell>
          <cell r="B901" t="str">
            <v>CUSTOS HORÁRIOS DE MÁQUINAS E EQUIPAMENTOS</v>
          </cell>
          <cell r="C901" t="str">
            <v>CHOR</v>
          </cell>
          <cell r="D901" t="str">
            <v>COMPOSIÇÕES AUXILIARES</v>
          </cell>
          <cell r="E901" t="str">
            <v>0329</v>
          </cell>
          <cell r="F901" t="str">
            <v/>
          </cell>
          <cell r="G901" t="str">
            <v/>
          </cell>
          <cell r="H901" t="str">
            <v>CAMINHÃO DE TRANSPORTE DE MATERIAL ASFÁLTICO 30.000 L, COM CAVALO MECÂNICO DE CAPACIDADE MÁXIMA DE TRAÇÃO COMBINADO DE 66.000 KG, POTÊNCIA 360 CV, INCLUSIVE TANQUE DE ASFALTO COM SERPENTINA - DEPRECIAÇÃO. AF_08/2015</v>
          </cell>
          <cell r="I901" t="str">
            <v>H</v>
          </cell>
          <cell r="J901" t="str">
            <v>ATRIBUÍDO SÃO PAULO</v>
          </cell>
          <cell r="K901" t="str">
            <v>27,24</v>
          </cell>
          <cell r="L901" t="str">
            <v>CAIXA REFERENCIAL</v>
          </cell>
        </row>
        <row r="902">
          <cell r="A902">
            <v>91641</v>
          </cell>
          <cell r="B902" t="str">
            <v>CUSTOS HORÁRIOS DE MÁQUINAS E EQUIPAMENTOS</v>
          </cell>
          <cell r="C902" t="str">
            <v>CHOR</v>
          </cell>
          <cell r="D902" t="str">
            <v>COMPOSIÇÕES AUXILIARES</v>
          </cell>
          <cell r="E902" t="str">
            <v>0329</v>
          </cell>
          <cell r="F902" t="str">
            <v/>
          </cell>
          <cell r="G902" t="str">
            <v/>
          </cell>
          <cell r="H902" t="str">
            <v>CAMINHÃO DE TRANSPORTE DE MATERIAL ASFÁLTICO 30.000 L, COM CAVALO MECÂNICO DE CAPACIDADE MÁXIMA DE TRAÇÃO COMBINADO DE 66.000 KG, POTÊNCIA 360 CV, INCLUSIVE TANQUE DE ASFALTO COM SERPENTINA - JUROS. AF_08/2015</v>
          </cell>
          <cell r="I902" t="str">
            <v>H</v>
          </cell>
          <cell r="J902" t="str">
            <v>ATRIBUÍDO SÃO PAULO</v>
          </cell>
          <cell r="K902" t="str">
            <v>5,71</v>
          </cell>
          <cell r="L902" t="str">
            <v>CAIXA REFERENCIAL</v>
          </cell>
        </row>
        <row r="903">
          <cell r="A903">
            <v>91642</v>
          </cell>
          <cell r="B903" t="str">
            <v>CUSTOS HORÁRIOS DE MÁQUINAS E EQUIPAMENTOS</v>
          </cell>
          <cell r="C903" t="str">
            <v>CHOR</v>
          </cell>
          <cell r="D903" t="str">
            <v>COMPOSIÇÕES AUXILIARES</v>
          </cell>
          <cell r="E903" t="str">
            <v>0329</v>
          </cell>
          <cell r="F903" t="str">
            <v/>
          </cell>
          <cell r="G903" t="str">
            <v/>
          </cell>
          <cell r="H903" t="str">
            <v>CAMINHÃO DE TRANSPORTE DE MATERIAL ASFÁLTICO 30.000 L, COM CAVALO MECÂNICO DE CAPACIDADE MÁXIMA DE TRAÇÃO COMBINADO DE 66.000 KG, POTÊNCIA 360 CV, INCLUSIVE TANQUE DE ASFALTO COM SERPENTINA - IMPOSTOS E SEGUROS. AF_08/2015</v>
          </cell>
          <cell r="I903" t="str">
            <v>H</v>
          </cell>
          <cell r="J903" t="str">
            <v>ATRIBUÍDO SÃO PAULO</v>
          </cell>
          <cell r="K903" t="str">
            <v>2,22</v>
          </cell>
          <cell r="L903" t="str">
            <v>CAIXA REFERENCIAL</v>
          </cell>
        </row>
        <row r="904">
          <cell r="A904">
            <v>91643</v>
          </cell>
          <cell r="B904" t="str">
            <v>CUSTOS HORÁRIOS DE MÁQUINAS E EQUIPAMENTOS</v>
          </cell>
          <cell r="C904" t="str">
            <v>CHOR</v>
          </cell>
          <cell r="D904" t="str">
            <v>COMPOSIÇÕES AUXILIARES</v>
          </cell>
          <cell r="E904" t="str">
            <v>0329</v>
          </cell>
          <cell r="F904" t="str">
            <v/>
          </cell>
          <cell r="G904" t="str">
            <v/>
          </cell>
          <cell r="H904" t="str">
            <v>CAMINHÃO DE TRANSPORTE DE MATERIAL ASFÁLTICO 30.000 L, COM CAVALO MECÂNICO DE CAPACIDADE MÁXIMA DE TRAÇÃO COMBINADO DE 66.000 KG, POTÊNCIA 360 CV, INCLUSIVE TANQUE DE ASFALTO COM SERPENTINA - MANUTENÇÃO. AF_08/2015</v>
          </cell>
          <cell r="I904" t="str">
            <v>H</v>
          </cell>
          <cell r="J904" t="str">
            <v>ATRIBUÍDO SÃO PAULO</v>
          </cell>
          <cell r="K904" t="str">
            <v>51,07</v>
          </cell>
          <cell r="L904" t="str">
            <v>CAIXA REFERENCIAL</v>
          </cell>
        </row>
        <row r="905">
          <cell r="A905">
            <v>91644</v>
          </cell>
          <cell r="B905" t="str">
            <v>CUSTOS HORÁRIOS DE MÁQUINAS E EQUIPAMENTOS</v>
          </cell>
          <cell r="C905" t="str">
            <v>CHOR</v>
          </cell>
          <cell r="D905" t="str">
            <v>COMPOSIÇÕES AUXILIARES</v>
          </cell>
          <cell r="E905" t="str">
            <v>0329</v>
          </cell>
          <cell r="F905" t="str">
            <v/>
          </cell>
          <cell r="G905" t="str">
            <v/>
          </cell>
          <cell r="H905" t="str">
            <v>CAMINHÃO DE TRANSPORTE DE MATERIAL ASFÁLTICO 30.000 L, COM CAVALO MECÂNICO DE CAPACIDADE MÁXIMA DE TRAÇÃO COMBINADO DE 66.000 KG, POTÊNCIA 360 CV, INCLUSIVE TANQUE DE ASFALTO COM SERPENTINA - MATERIAIS NA OPERAÇÃO. AF_08/2015</v>
          </cell>
          <cell r="I905" t="str">
            <v>H</v>
          </cell>
          <cell r="J905" t="str">
            <v>COLETADO</v>
          </cell>
          <cell r="K905" t="str">
            <v>214,44</v>
          </cell>
          <cell r="L905" t="str">
            <v>CAIXA REFERENCIAL</v>
          </cell>
        </row>
        <row r="906">
          <cell r="A906">
            <v>91688</v>
          </cell>
          <cell r="B906" t="str">
            <v>CUSTOS HORÁRIOS DE MÁQUINAS E EQUIPAMENTOS</v>
          </cell>
          <cell r="C906" t="str">
            <v>CHOR</v>
          </cell>
          <cell r="D906" t="str">
            <v>COMPOSIÇÕES AUXILIARES</v>
          </cell>
          <cell r="E906" t="str">
            <v>0329</v>
          </cell>
          <cell r="F906" t="str">
            <v/>
          </cell>
          <cell r="G906" t="str">
            <v/>
          </cell>
          <cell r="H906" t="str">
            <v>SERRA CIRCULAR DE BANCADA COM MOTOR ELÉTRICO POTÊNCIA DE 5HP, COM COIFA PARA DISCO 10" - DEPRECIAÇÃO. AF_08/2015</v>
          </cell>
          <cell r="I906" t="str">
            <v>H</v>
          </cell>
          <cell r="J906" t="str">
            <v>COEFICIENTE DE REPRESENTATIVIDADE</v>
          </cell>
          <cell r="K906" t="str">
            <v>0,08</v>
          </cell>
          <cell r="L906" t="str">
            <v>CAIXA REFERENCIAL</v>
          </cell>
        </row>
        <row r="907">
          <cell r="A907">
            <v>91689</v>
          </cell>
          <cell r="B907" t="str">
            <v>CUSTOS HORÁRIOS DE MÁQUINAS E EQUIPAMENTOS</v>
          </cell>
          <cell r="C907" t="str">
            <v>CHOR</v>
          </cell>
          <cell r="D907" t="str">
            <v>COMPOSIÇÕES AUXILIARES</v>
          </cell>
          <cell r="E907" t="str">
            <v>0329</v>
          </cell>
          <cell r="F907" t="str">
            <v/>
          </cell>
          <cell r="G907" t="str">
            <v/>
          </cell>
          <cell r="H907" t="str">
            <v>SERRA CIRCULAR DE BANCADA COM MOTOR ELÉTRICO POTÊNCIA DE 5HP, COM COIFA PARA DISCO 10" - JUROS. AF_08/2015</v>
          </cell>
          <cell r="I907" t="str">
            <v>H</v>
          </cell>
          <cell r="J907" t="str">
            <v>COEFICIENTE DE REPRESENTATIVIDADE</v>
          </cell>
          <cell r="K907" t="str">
            <v>0,01</v>
          </cell>
          <cell r="L907" t="str">
            <v>CAIXA REFERENCIAL</v>
          </cell>
        </row>
        <row r="908">
          <cell r="A908">
            <v>91690</v>
          </cell>
          <cell r="B908" t="str">
            <v>CUSTOS HORÁRIOS DE MÁQUINAS E EQUIPAMENTOS</v>
          </cell>
          <cell r="C908" t="str">
            <v>CHOR</v>
          </cell>
          <cell r="D908" t="str">
            <v>COMPOSIÇÕES AUXILIARES</v>
          </cell>
          <cell r="E908" t="str">
            <v>0329</v>
          </cell>
          <cell r="F908" t="str">
            <v/>
          </cell>
          <cell r="G908" t="str">
            <v/>
          </cell>
          <cell r="H908" t="str">
            <v>SERRA CIRCULAR DE BANCADA COM MOTOR ELÉTRICO POTÊNCIA DE 5HP, COM COIFA PARA DISCO 10" - MANUTENÇÃO. AF_08/2015</v>
          </cell>
          <cell r="I908" t="str">
            <v>H</v>
          </cell>
          <cell r="J908" t="str">
            <v>COEFICIENTE DE REPRESENTATIVIDADE</v>
          </cell>
          <cell r="K908" t="str">
            <v>0,05</v>
          </cell>
          <cell r="L908" t="str">
            <v>CAIXA REFERENCIAL</v>
          </cell>
        </row>
        <row r="909">
          <cell r="A909">
            <v>91691</v>
          </cell>
          <cell r="B909" t="str">
            <v>CUSTOS HORÁRIOS DE MÁQUINAS E EQUIPAMENTOS</v>
          </cell>
          <cell r="C909" t="str">
            <v>CHOR</v>
          </cell>
          <cell r="D909" t="str">
            <v>COMPOSIÇÕES AUXILIARES</v>
          </cell>
          <cell r="E909" t="str">
            <v>0329</v>
          </cell>
          <cell r="F909" t="str">
            <v/>
          </cell>
          <cell r="G909" t="str">
            <v/>
          </cell>
          <cell r="H909" t="str">
            <v>SERRA CIRCULAR DE BANCADA COM MOTOR ELÉTRICO POTÊNCIA DE 5HP, COM COIFA PARA DISCO 10" - MATERIAIS NA OPERAÇÃO. AF_08/2015</v>
          </cell>
          <cell r="I909" t="str">
            <v>H</v>
          </cell>
          <cell r="J909" t="str">
            <v>COEFICIENTE DE REPRESENTATIVIDADE</v>
          </cell>
          <cell r="K909" t="str">
            <v>2,69</v>
          </cell>
          <cell r="L909" t="str">
            <v>CAIXA REFERENCIAL</v>
          </cell>
        </row>
        <row r="910">
          <cell r="A910">
            <v>92040</v>
          </cell>
          <cell r="B910" t="str">
            <v>CUSTOS HORÁRIOS DE MÁQUINAS E EQUIPAMENTOS</v>
          </cell>
          <cell r="C910" t="str">
            <v>CHOR</v>
          </cell>
          <cell r="D910" t="str">
            <v>COMPOSIÇÕES AUXILIARES</v>
          </cell>
          <cell r="E910" t="str">
            <v>0329</v>
          </cell>
          <cell r="F910" t="str">
            <v/>
          </cell>
          <cell r="G910" t="str">
            <v/>
          </cell>
          <cell r="H910" t="str">
            <v>DISTRIBUIDOR DE AGREGADOS REBOCAVEL, CAPACIDADE 1,9 M³, LARGURA DE TRABALHO 3,66 M - DEPRECIAÇÃO. AF_11/2015</v>
          </cell>
          <cell r="I910" t="str">
            <v>H</v>
          </cell>
          <cell r="J910" t="str">
            <v>ATRIBUÍDO SÃO PAULO</v>
          </cell>
          <cell r="K910" t="str">
            <v>4,67</v>
          </cell>
          <cell r="L910" t="str">
            <v>CAIXA REFERENCIAL</v>
          </cell>
        </row>
        <row r="911">
          <cell r="A911">
            <v>92041</v>
          </cell>
          <cell r="B911" t="str">
            <v>CUSTOS HORÁRIOS DE MÁQUINAS E EQUIPAMENTOS</v>
          </cell>
          <cell r="C911" t="str">
            <v>CHOR</v>
          </cell>
          <cell r="D911" t="str">
            <v>COMPOSIÇÕES AUXILIARES</v>
          </cell>
          <cell r="E911" t="str">
            <v>0329</v>
          </cell>
          <cell r="F911" t="str">
            <v/>
          </cell>
          <cell r="G911" t="str">
            <v/>
          </cell>
          <cell r="H911" t="str">
            <v>DISTRIBUIDOR DE AGREGADOS REBOCAVEL, CAPACIDADE 1,9 M³, LARGURA DE TRABALHO 3,66 M - JUROS. AF_11/2015</v>
          </cell>
          <cell r="I911" t="str">
            <v>H</v>
          </cell>
          <cell r="J911" t="str">
            <v>ATRIBUÍDO SÃO PAULO</v>
          </cell>
          <cell r="K911" t="str">
            <v>0,49</v>
          </cell>
          <cell r="L911" t="str">
            <v>CAIXA REFERENCIAL</v>
          </cell>
        </row>
        <row r="912">
          <cell r="A912">
            <v>92042</v>
          </cell>
          <cell r="B912" t="str">
            <v>CUSTOS HORÁRIOS DE MÁQUINAS E EQUIPAMENTOS</v>
          </cell>
          <cell r="C912" t="str">
            <v>CHOR</v>
          </cell>
          <cell r="D912" t="str">
            <v>COMPOSIÇÕES AUXILIARES</v>
          </cell>
          <cell r="E912" t="str">
            <v>0329</v>
          </cell>
          <cell r="F912" t="str">
            <v/>
          </cell>
          <cell r="G912" t="str">
            <v/>
          </cell>
          <cell r="H912" t="str">
            <v>DISTRIBUIDOR DE AGREGADOS REBOCAVEL, CAPACIDADE 1,9 M³, LARGURA DE TRABALHO 3,66 M - MANUTENÇÃO. AF_11/2015</v>
          </cell>
          <cell r="I912" t="str">
            <v>H</v>
          </cell>
          <cell r="J912" t="str">
            <v>ATRIBUÍDO SÃO PAULO</v>
          </cell>
          <cell r="K912" t="str">
            <v>3,89</v>
          </cell>
          <cell r="L912" t="str">
            <v>CAIXA REFERENCIAL</v>
          </cell>
        </row>
        <row r="913">
          <cell r="A913">
            <v>92101</v>
          </cell>
          <cell r="B913" t="str">
            <v>CUSTOS HORÁRIOS DE MÁQUINAS E EQUIPAMENTOS</v>
          </cell>
          <cell r="C913" t="str">
            <v>CHOR</v>
          </cell>
          <cell r="D913" t="str">
            <v>COMPOSIÇÕES AUXILIARES</v>
          </cell>
          <cell r="E913" t="str">
            <v>0329</v>
          </cell>
          <cell r="F913" t="str">
            <v/>
          </cell>
          <cell r="G913" t="str">
            <v/>
          </cell>
          <cell r="H913" t="str">
            <v>CAMINHÃO PARA EQUIPAMENTO DE LIMPEZA A SUCÇÃO COM CAMINHÃO TRUCADO DE PESO BRUTO TOTAL 23000 KG, CARGA ÚTIL MÁXIMA 15935 KG, DISTÂNCIA ENTRE EIXOS 4,80 M, POTÊNCIA 230 CV, INCLUSIVE LIMPADORA A SUCÇÃO, TANQUE 12000 L - DEPRECIAÇÃO. AF_11/2015</v>
          </cell>
          <cell r="I913" t="str">
            <v>H</v>
          </cell>
          <cell r="J913" t="str">
            <v>ATRIBUÍDO SÃO PAULO</v>
          </cell>
          <cell r="K913" t="str">
            <v>17,21</v>
          </cell>
          <cell r="L913" t="str">
            <v>CAIXA REFERENCIAL</v>
          </cell>
        </row>
        <row r="914">
          <cell r="A914">
            <v>92102</v>
          </cell>
          <cell r="B914" t="str">
            <v>CUSTOS HORÁRIOS DE MÁQUINAS E EQUIPAMENTOS</v>
          </cell>
          <cell r="C914" t="str">
            <v>CHOR</v>
          </cell>
          <cell r="D914" t="str">
            <v>COMPOSIÇÕES AUXILIARES</v>
          </cell>
          <cell r="E914" t="str">
            <v>0329</v>
          </cell>
          <cell r="F914" t="str">
            <v/>
          </cell>
          <cell r="G914" t="str">
            <v/>
          </cell>
          <cell r="H914" t="str">
            <v>CAMINHÃO PARA EQUIPAMENTO DE LIMPEZA A SUCÇÃO COM CAMINHÃO TRUCADO DE PESO BRUTO TOTAL 23000 KG, CARGA ÚTIL MÁXIMA 15935 KG, DISTÂNCIA ENTRE EIXOS 4,80 M, POTÊNCIA 230 CV, INCLUSIVE LIMPADORA A SUCÇÃO, TANQUE 12000 L - JUROS. AF_11/2015</v>
          </cell>
          <cell r="I914" t="str">
            <v>H</v>
          </cell>
          <cell r="J914" t="str">
            <v>ATRIBUÍDO SÃO PAULO</v>
          </cell>
          <cell r="K914" t="str">
            <v>3,61</v>
          </cell>
          <cell r="L914" t="str">
            <v>CAIXA REFERENCIAL</v>
          </cell>
        </row>
        <row r="915">
          <cell r="A915">
            <v>92103</v>
          </cell>
          <cell r="B915" t="str">
            <v>CUSTOS HORÁRIOS DE MÁQUINAS E EQUIPAMENTOS</v>
          </cell>
          <cell r="C915" t="str">
            <v>CHOR</v>
          </cell>
          <cell r="D915" t="str">
            <v>COMPOSIÇÕES AUXILIARES</v>
          </cell>
          <cell r="E915" t="str">
            <v>0329</v>
          </cell>
          <cell r="F915" t="str">
            <v/>
          </cell>
          <cell r="G915" t="str">
            <v/>
          </cell>
          <cell r="H915" t="str">
            <v>CAMINHÃO PARA EQUIPAMENTO DE LIMPEZA A SUCÇÃO COM CAMINHÃO TRUCADO DE PESO BRUTO TOTAL 23000 KG, CARGA ÚTIL MÁXIMA 15935 KG, DISTÂNCIA ENTRE EIXOS 4,80 M, POTÊNCIA 230 CV, INCLUSIVE LIMPADORA A SUCÇÃO, TANQUE 12000 L - IMPOSTOS E SEGUROS. AF_11/2015</v>
          </cell>
          <cell r="I915" t="str">
            <v>H</v>
          </cell>
          <cell r="J915" t="str">
            <v>ATRIBUÍDO SÃO PAULO</v>
          </cell>
          <cell r="K915" t="str">
            <v>1,39</v>
          </cell>
          <cell r="L915" t="str">
            <v>CAIXA REFERENCIAL</v>
          </cell>
        </row>
        <row r="916">
          <cell r="A916">
            <v>92104</v>
          </cell>
          <cell r="B916" t="str">
            <v>CUSTOS HORÁRIOS DE MÁQUINAS E EQUIPAMENTOS</v>
          </cell>
          <cell r="C916" t="str">
            <v>CHOR</v>
          </cell>
          <cell r="D916" t="str">
            <v>COMPOSIÇÕES AUXILIARES</v>
          </cell>
          <cell r="E916" t="str">
            <v>0329</v>
          </cell>
          <cell r="F916" t="str">
            <v/>
          </cell>
          <cell r="G916" t="str">
            <v/>
          </cell>
          <cell r="H916" t="str">
            <v>CAMINHÃO PARA EQUIPAMENTO DE LIMPEZA A SUCÇÃO COM CAMINHÃO TRUCADO DE PESO BRUTO TOTAL 23000 KG, CARGA ÚTIL MÁXIMA 15935 KG, DISTÂNCIA ENTRE EIXOS 4,80 M, POTÊNCIA 230 CV, INCLUSIVE LIMPADORA A SUCÇÃO, TANQUE 12000 L - MANUTENÇÃO. AF_11/2015</v>
          </cell>
          <cell r="I916" t="str">
            <v>H</v>
          </cell>
          <cell r="J916" t="str">
            <v>ATRIBUÍDO SÃO PAULO</v>
          </cell>
          <cell r="K916" t="str">
            <v>32,28</v>
          </cell>
          <cell r="L916" t="str">
            <v>CAIXA REFERENCIAL</v>
          </cell>
        </row>
        <row r="917">
          <cell r="A917">
            <v>92105</v>
          </cell>
          <cell r="B917" t="str">
            <v>CUSTOS HORÁRIOS DE MÁQUINAS E EQUIPAMENTOS</v>
          </cell>
          <cell r="C917" t="str">
            <v>CHOR</v>
          </cell>
          <cell r="D917" t="str">
            <v>COMPOSIÇÕES AUXILIARES</v>
          </cell>
          <cell r="E917" t="str">
            <v>0329</v>
          </cell>
          <cell r="F917" t="str">
            <v/>
          </cell>
          <cell r="G917" t="str">
            <v/>
          </cell>
          <cell r="H917" t="str">
            <v>CAMINHÃO PARA EQUIPAMENTO DE LIMPEZA A SUCÇÃO COM CAMINHÃO TRUCADO DE PESO BRUTO TOTAL 23000 KG, CARGA ÚTIL MÁX. 15935 KG, DISTÂNCIA ENTRE EIXOS 4,80 M, POTÊNCIA 230 CV, INCLUSIVE LIMPADORA A SUCÇÃO, TANQUE 12000 L - MATERIAIS NA OPERAÇÃO. AF_11/2015</v>
          </cell>
          <cell r="I917" t="str">
            <v>H</v>
          </cell>
          <cell r="J917" t="str">
            <v>COLETADO</v>
          </cell>
          <cell r="K917" t="str">
            <v>137,00</v>
          </cell>
          <cell r="L917" t="str">
            <v>CAIXA REFERENCIAL</v>
          </cell>
        </row>
        <row r="918">
          <cell r="A918">
            <v>92108</v>
          </cell>
          <cell r="B918" t="str">
            <v>CUSTOS HORÁRIOS DE MÁQUINAS E EQUIPAMENTOS</v>
          </cell>
          <cell r="C918" t="str">
            <v>CHOR</v>
          </cell>
          <cell r="D918" t="str">
            <v>COMPOSIÇÕES AUXILIARES</v>
          </cell>
          <cell r="E918" t="str">
            <v>0329</v>
          </cell>
          <cell r="F918" t="str">
            <v/>
          </cell>
          <cell r="G918" t="str">
            <v/>
          </cell>
          <cell r="H918" t="str">
            <v>PENEIRA ROTATIVA COM MOTOR ELÉTRICO TRIFÁSICO DE 2 CV, CILINDRO DE 1 M X 0,60 M, COM FUROS DE 3,17 MM - DEPRECIAÇÃO. AF_11/2015</v>
          </cell>
          <cell r="I918" t="str">
            <v>H</v>
          </cell>
          <cell r="J918" t="str">
            <v>COEFICIENTE DE REPRESENTATIVIDADE</v>
          </cell>
          <cell r="K918" t="str">
            <v>0,74</v>
          </cell>
          <cell r="L918" t="str">
            <v>CAIXA REFERENCIAL</v>
          </cell>
        </row>
        <row r="919">
          <cell r="A919">
            <v>92109</v>
          </cell>
          <cell r="B919" t="str">
            <v>CUSTOS HORÁRIOS DE MÁQUINAS E EQUIPAMENTOS</v>
          </cell>
          <cell r="C919" t="str">
            <v>CHOR</v>
          </cell>
          <cell r="D919" t="str">
            <v>COMPOSIÇÕES AUXILIARES</v>
          </cell>
          <cell r="E919" t="str">
            <v>0329</v>
          </cell>
          <cell r="F919" t="str">
            <v/>
          </cell>
          <cell r="G919" t="str">
            <v/>
          </cell>
          <cell r="H919" t="str">
            <v>PENEIRA ROTATIVA COM MOTOR ELÉTRICO TRIFÁSICO DE 2 CV, CILINDRO DE 1 M X 0,60 M, COM FUROS DE 3,17 MM - JUROS. AF_11/2015</v>
          </cell>
          <cell r="I919" t="str">
            <v>H</v>
          </cell>
          <cell r="J919" t="str">
            <v>COEFICIENTE DE REPRESENTATIVIDADE</v>
          </cell>
          <cell r="K919" t="str">
            <v>0,08</v>
          </cell>
          <cell r="L919" t="str">
            <v>CAIXA REFERENCIAL</v>
          </cell>
        </row>
        <row r="920">
          <cell r="A920">
            <v>92110</v>
          </cell>
          <cell r="B920" t="str">
            <v>CUSTOS HORÁRIOS DE MÁQUINAS E EQUIPAMENTOS</v>
          </cell>
          <cell r="C920" t="str">
            <v>CHOR</v>
          </cell>
          <cell r="D920" t="str">
            <v>COMPOSIÇÕES AUXILIARES</v>
          </cell>
          <cell r="E920" t="str">
            <v>0329</v>
          </cell>
          <cell r="F920" t="str">
            <v/>
          </cell>
          <cell r="G920" t="str">
            <v/>
          </cell>
          <cell r="H920" t="str">
            <v>PENEIRA ROTATIVA COM MOTOR ELÉTRICO TRIFÁSICO DE 2 CV, CILINDRO DE 1 M X 0,60 M, COM FUROS DE 3,17 MM - MANUTENÇÃO. AF_11/2015</v>
          </cell>
          <cell r="I920" t="str">
            <v>H</v>
          </cell>
          <cell r="J920" t="str">
            <v>COEFICIENTE DE REPRESENTATIVIDADE</v>
          </cell>
          <cell r="K920" t="str">
            <v>0,57</v>
          </cell>
          <cell r="L920" t="str">
            <v>CAIXA REFERENCIAL</v>
          </cell>
        </row>
        <row r="921">
          <cell r="A921">
            <v>92111</v>
          </cell>
          <cell r="B921" t="str">
            <v>CUSTOS HORÁRIOS DE MÁQUINAS E EQUIPAMENTOS</v>
          </cell>
          <cell r="C921" t="str">
            <v>CHOR</v>
          </cell>
          <cell r="D921" t="str">
            <v>COMPOSIÇÕES AUXILIARES</v>
          </cell>
          <cell r="E921" t="str">
            <v>0329</v>
          </cell>
          <cell r="F921" t="str">
            <v/>
          </cell>
          <cell r="G921" t="str">
            <v/>
          </cell>
          <cell r="H921" t="str">
            <v>PENEIRA ROTATIVA COM MOTOR ELÉTRICO TRIFÁSICO DE 2 CV, CILINDRO DE 1 M X 0,60 M, COM FUROS DE 3,17 MM - MATERIAIS NA OPERAÇÃO. AF_11/2015</v>
          </cell>
          <cell r="I921" t="str">
            <v>H</v>
          </cell>
          <cell r="J921" t="str">
            <v>COEFICIENTE DE REPRESENTATIVIDADE</v>
          </cell>
          <cell r="K921" t="str">
            <v>1,06</v>
          </cell>
          <cell r="L921" t="str">
            <v>CAIXA REFERENCIAL</v>
          </cell>
        </row>
        <row r="922">
          <cell r="A922">
            <v>92114</v>
          </cell>
          <cell r="B922" t="str">
            <v>CUSTOS HORÁRIOS DE MÁQUINAS E EQUIPAMENTOS</v>
          </cell>
          <cell r="C922" t="str">
            <v>CHOR</v>
          </cell>
          <cell r="D922" t="str">
            <v>COMPOSIÇÕES AUXILIARES</v>
          </cell>
          <cell r="E922" t="str">
            <v>0329</v>
          </cell>
          <cell r="F922" t="str">
            <v/>
          </cell>
          <cell r="G922" t="str">
            <v/>
          </cell>
          <cell r="H922" t="str">
            <v>DOSADOR DE AREIA, CAPACIDADE DE 26 LITROS - DEPRECIAÇÃO. AF_11/2015</v>
          </cell>
          <cell r="I922" t="str">
            <v>H</v>
          </cell>
          <cell r="J922" t="str">
            <v>COEFICIENTE DE REPRESENTATIVIDADE</v>
          </cell>
          <cell r="K922" t="str">
            <v>0,08</v>
          </cell>
          <cell r="L922" t="str">
            <v>CAIXA REFERENCIAL</v>
          </cell>
        </row>
        <row r="923">
          <cell r="A923">
            <v>92115</v>
          </cell>
          <cell r="B923" t="str">
            <v>CUSTOS HORÁRIOS DE MÁQUINAS E EQUIPAMENTOS</v>
          </cell>
          <cell r="C923" t="str">
            <v>CHOR</v>
          </cell>
          <cell r="D923" t="str">
            <v>COMPOSIÇÕES AUXILIARES</v>
          </cell>
          <cell r="E923" t="str">
            <v>0329</v>
          </cell>
          <cell r="F923" t="str">
            <v/>
          </cell>
          <cell r="G923" t="str">
            <v/>
          </cell>
          <cell r="H923" t="str">
            <v>DOSADOR DE AREIA, CAPACIDADE DE 26 LITROS - JUROS. AF_11/2015</v>
          </cell>
          <cell r="I923" t="str">
            <v>H</v>
          </cell>
          <cell r="J923" t="str">
            <v>COEFICIENTE DE REPRESENTATIVIDADE</v>
          </cell>
          <cell r="K923" t="str">
            <v>0,00</v>
          </cell>
          <cell r="L923" t="str">
            <v>CAIXA REFERENCIAL</v>
          </cell>
        </row>
        <row r="924">
          <cell r="A924">
            <v>92116</v>
          </cell>
          <cell r="B924" t="str">
            <v>CUSTOS HORÁRIOS DE MÁQUINAS E EQUIPAMENTOS</v>
          </cell>
          <cell r="C924" t="str">
            <v>CHOR</v>
          </cell>
          <cell r="D924" t="str">
            <v>COMPOSIÇÕES AUXILIARES</v>
          </cell>
          <cell r="E924" t="str">
            <v>0329</v>
          </cell>
          <cell r="F924" t="str">
            <v/>
          </cell>
          <cell r="G924" t="str">
            <v/>
          </cell>
          <cell r="H924" t="str">
            <v>DOSADOR DE AREIA, CAPACIDADE DE 26 LITROS - MANUTENÇÃO. AF_11/2015</v>
          </cell>
          <cell r="I924" t="str">
            <v>H</v>
          </cell>
          <cell r="J924" t="str">
            <v>COEFICIENTE DE REPRESENTATIVIDADE</v>
          </cell>
          <cell r="K924" t="str">
            <v>0,10</v>
          </cell>
          <cell r="L924" t="str">
            <v>CAIXA REFERENCIAL</v>
          </cell>
        </row>
        <row r="925">
          <cell r="A925">
            <v>92133</v>
          </cell>
          <cell r="B925" t="str">
            <v>CUSTOS HORÁRIOS DE MÁQUINAS E EQUIPAMENTOS</v>
          </cell>
          <cell r="C925" t="str">
            <v>CHOR</v>
          </cell>
          <cell r="D925" t="str">
            <v>COMPOSIÇÕES AUXILIARES</v>
          </cell>
          <cell r="E925" t="str">
            <v>0329</v>
          </cell>
          <cell r="F925" t="str">
            <v/>
          </cell>
          <cell r="G925" t="str">
            <v/>
          </cell>
          <cell r="H925" t="str">
            <v>CAMINHONETE COM MOTOR A DIESEL, POTÊNCIA 180 CV, CABINE DUPLA, 4X4 - DEPRECIAÇÃO. AF_11/2015</v>
          </cell>
          <cell r="I925" t="str">
            <v>H</v>
          </cell>
          <cell r="J925" t="str">
            <v>COLETADO</v>
          </cell>
          <cell r="K925" t="str">
            <v>9,10</v>
          </cell>
          <cell r="L925" t="str">
            <v>CAIXA REFERENCIAL</v>
          </cell>
        </row>
        <row r="926">
          <cell r="A926">
            <v>92134</v>
          </cell>
          <cell r="B926" t="str">
            <v>CUSTOS HORÁRIOS DE MÁQUINAS E EQUIPAMENTOS</v>
          </cell>
          <cell r="C926" t="str">
            <v>CHOR</v>
          </cell>
          <cell r="D926" t="str">
            <v>COMPOSIÇÕES AUXILIARES</v>
          </cell>
          <cell r="E926" t="str">
            <v>0329</v>
          </cell>
          <cell r="F926" t="str">
            <v/>
          </cell>
          <cell r="G926" t="str">
            <v/>
          </cell>
          <cell r="H926" t="str">
            <v>CAMINHONETE COM MOTOR A DIESEL, POTÊNCIA 180 CV, CABINE DUPLA, 4X4 - JUROS. AF_11/2015</v>
          </cell>
          <cell r="I926" t="str">
            <v>H</v>
          </cell>
          <cell r="J926" t="str">
            <v>COLETADO</v>
          </cell>
          <cell r="K926" t="str">
            <v>1,44</v>
          </cell>
          <cell r="L926" t="str">
            <v>CAIXA REFERENCIAL</v>
          </cell>
        </row>
        <row r="927">
          <cell r="A927">
            <v>92135</v>
          </cell>
          <cell r="B927" t="str">
            <v>CUSTOS HORÁRIOS DE MÁQUINAS E EQUIPAMENTOS</v>
          </cell>
          <cell r="C927" t="str">
            <v>CHOR</v>
          </cell>
          <cell r="D927" t="str">
            <v>COMPOSIÇÕES AUXILIARES</v>
          </cell>
          <cell r="E927" t="str">
            <v>0329</v>
          </cell>
          <cell r="F927" t="str">
            <v/>
          </cell>
          <cell r="G927" t="str">
            <v/>
          </cell>
          <cell r="H927" t="str">
            <v>CAMINHONETE COM MOTOR A DIESEL, POTÊNCIA 180 CV, CABINE DUPLA, 4X4 - IMPOSTOS E SEGUROS. AF_11/2015</v>
          </cell>
          <cell r="I927" t="str">
            <v>H</v>
          </cell>
          <cell r="J927" t="str">
            <v>COLETADO</v>
          </cell>
          <cell r="K927" t="str">
            <v>0,56</v>
          </cell>
          <cell r="L927" t="str">
            <v>CAIXA REFERENCIAL</v>
          </cell>
        </row>
        <row r="928">
          <cell r="A928">
            <v>92136</v>
          </cell>
          <cell r="B928" t="str">
            <v>CUSTOS HORÁRIOS DE MÁQUINAS E EQUIPAMENTOS</v>
          </cell>
          <cell r="C928" t="str">
            <v>CHOR</v>
          </cell>
          <cell r="D928" t="str">
            <v>COMPOSIÇÕES AUXILIARES</v>
          </cell>
          <cell r="E928" t="str">
            <v>0329</v>
          </cell>
          <cell r="F928" t="str">
            <v/>
          </cell>
          <cell r="G928" t="str">
            <v/>
          </cell>
          <cell r="H928" t="str">
            <v>CAMINHONETE COM MOTOR A DIESEL, POTÊNCIA 180 CV, CABINE DUPLA, 4X4 - MANUTENÇÃO. AF_11/2015</v>
          </cell>
          <cell r="I928" t="str">
            <v>H</v>
          </cell>
          <cell r="J928" t="str">
            <v>COLETADO</v>
          </cell>
          <cell r="K928" t="str">
            <v>11,38</v>
          </cell>
          <cell r="L928" t="str">
            <v>CAIXA REFERENCIAL</v>
          </cell>
        </row>
        <row r="929">
          <cell r="A929">
            <v>92137</v>
          </cell>
          <cell r="B929" t="str">
            <v>CUSTOS HORÁRIOS DE MÁQUINAS E EQUIPAMENTOS</v>
          </cell>
          <cell r="C929" t="str">
            <v>CHOR</v>
          </cell>
          <cell r="D929" t="str">
            <v>COMPOSIÇÕES AUXILIARES</v>
          </cell>
          <cell r="E929" t="str">
            <v>0329</v>
          </cell>
          <cell r="F929" t="str">
            <v/>
          </cell>
          <cell r="G929" t="str">
            <v/>
          </cell>
          <cell r="H929" t="str">
            <v>CAMINHONETE COM MOTOR A DIESEL, POTÊNCIA 180 CV, CABINE DUPLA, 4X4 - MATERIAIS NA OPERAÇÃO. AF_11/2015</v>
          </cell>
          <cell r="I929" t="str">
            <v>H</v>
          </cell>
          <cell r="J929" t="str">
            <v>COLETADO</v>
          </cell>
          <cell r="K929" t="str">
            <v>28,20</v>
          </cell>
          <cell r="L929" t="str">
            <v>CAIXA REFERENCIAL</v>
          </cell>
        </row>
        <row r="930">
          <cell r="A930">
            <v>92140</v>
          </cell>
          <cell r="B930" t="str">
            <v>CUSTOS HORÁRIOS DE MÁQUINAS E EQUIPAMENTOS</v>
          </cell>
          <cell r="C930" t="str">
            <v>CHOR</v>
          </cell>
          <cell r="D930" t="str">
            <v>COMPOSIÇÕES AUXILIARES</v>
          </cell>
          <cell r="E930" t="str">
            <v>0329</v>
          </cell>
          <cell r="F930" t="str">
            <v/>
          </cell>
          <cell r="G930" t="str">
            <v/>
          </cell>
          <cell r="H930" t="str">
            <v>CAMINHONETE CABINE SIMPLES COM MOTOR 1.6 FLEX, CÂMBIO MANUAL, POTÊNCIA 101/104 CV, 2 PORTAS - DEPRECIAÇÃO. AF_11/2015</v>
          </cell>
          <cell r="I930" t="str">
            <v>H</v>
          </cell>
          <cell r="J930" t="str">
            <v>COEFICIENTE DE REPRESENTATIVIDADE</v>
          </cell>
          <cell r="K930" t="str">
            <v>2,77</v>
          </cell>
          <cell r="L930" t="str">
            <v>CAIXA REFERENCIAL</v>
          </cell>
        </row>
        <row r="931">
          <cell r="A931">
            <v>92141</v>
          </cell>
          <cell r="B931" t="str">
            <v>CUSTOS HORÁRIOS DE MÁQUINAS E EQUIPAMENTOS</v>
          </cell>
          <cell r="C931" t="str">
            <v>CHOR</v>
          </cell>
          <cell r="D931" t="str">
            <v>COMPOSIÇÕES AUXILIARES</v>
          </cell>
          <cell r="E931" t="str">
            <v>0329</v>
          </cell>
          <cell r="F931" t="str">
            <v/>
          </cell>
          <cell r="G931" t="str">
            <v/>
          </cell>
          <cell r="H931" t="str">
            <v>CAMINHONETE CABINE SIMPLES COM MOTOR 1.6 FLEX, CÂMBIO MANUAL, POTÊNCIA 101/104 CV, 2 PORTAS - JUROS. AF_11/2015</v>
          </cell>
          <cell r="I931" t="str">
            <v>H</v>
          </cell>
          <cell r="J931" t="str">
            <v>COEFICIENTE DE REPRESENTATIVIDADE</v>
          </cell>
          <cell r="K931" t="str">
            <v>0,43</v>
          </cell>
          <cell r="L931" t="str">
            <v>CAIXA REFERENCIAL</v>
          </cell>
        </row>
        <row r="932">
          <cell r="A932">
            <v>92142</v>
          </cell>
          <cell r="B932" t="str">
            <v>CUSTOS HORÁRIOS DE MÁQUINAS E EQUIPAMENTOS</v>
          </cell>
          <cell r="C932" t="str">
            <v>CHOR</v>
          </cell>
          <cell r="D932" t="str">
            <v>COMPOSIÇÕES AUXILIARES</v>
          </cell>
          <cell r="E932" t="str">
            <v>0329</v>
          </cell>
          <cell r="F932" t="str">
            <v/>
          </cell>
          <cell r="G932" t="str">
            <v/>
          </cell>
          <cell r="H932" t="str">
            <v>CAMINHONETE CABINE SIMPLES COM MOTOR 1.6 FLEX, CÂMBIO MANUAL, POTÊNCIA 101/104 CV, 2 PORTAS - IMPOSTOS E SEGUROS. AF_11/2015</v>
          </cell>
          <cell r="I932" t="str">
            <v>H</v>
          </cell>
          <cell r="J932" t="str">
            <v>COEFICIENTE DE REPRESENTATIVIDADE</v>
          </cell>
          <cell r="K932" t="str">
            <v>0,17</v>
          </cell>
          <cell r="L932" t="str">
            <v>CAIXA REFERENCIAL</v>
          </cell>
        </row>
        <row r="933">
          <cell r="A933">
            <v>92143</v>
          </cell>
          <cell r="B933" t="str">
            <v>CUSTOS HORÁRIOS DE MÁQUINAS E EQUIPAMENTOS</v>
          </cell>
          <cell r="C933" t="str">
            <v>CHOR</v>
          </cell>
          <cell r="D933" t="str">
            <v>COMPOSIÇÕES AUXILIARES</v>
          </cell>
          <cell r="E933" t="str">
            <v>0329</v>
          </cell>
          <cell r="F933" t="str">
            <v/>
          </cell>
          <cell r="G933" t="str">
            <v/>
          </cell>
          <cell r="H933" t="str">
            <v>CAMINHONETE CABINE SIMPLES COM MOTOR 1.6 FLEX, CÂMBIO MANUAL, POTÊNCIA 101/104 CV, 2 PORTAS - MANUTENÇÃO. AF_11/2015</v>
          </cell>
          <cell r="I933" t="str">
            <v>H</v>
          </cell>
          <cell r="J933" t="str">
            <v>COEFICIENTE DE REPRESENTATIVIDADE</v>
          </cell>
          <cell r="K933" t="str">
            <v>3,47</v>
          </cell>
          <cell r="L933" t="str">
            <v>CAIXA REFERENCIAL</v>
          </cell>
        </row>
        <row r="934">
          <cell r="A934">
            <v>92144</v>
          </cell>
          <cell r="B934" t="str">
            <v>CUSTOS HORÁRIOS DE MÁQUINAS E EQUIPAMENTOS</v>
          </cell>
          <cell r="C934" t="str">
            <v>CHOR</v>
          </cell>
          <cell r="D934" t="str">
            <v>COMPOSIÇÕES AUXILIARES</v>
          </cell>
          <cell r="E934" t="str">
            <v>0329</v>
          </cell>
          <cell r="F934" t="str">
            <v/>
          </cell>
          <cell r="G934" t="str">
            <v/>
          </cell>
          <cell r="H934" t="str">
            <v>CAMINHONETE CABINE SIMPLES COM MOTOR 1.6 FLEX, CÂMBIO MANUAL, POTÊNCIA 101/104 CV, 2 PORTAS - MATERIAIS NA OPERAÇÃO. AF_11/2015</v>
          </cell>
          <cell r="I934" t="str">
            <v>H</v>
          </cell>
          <cell r="J934" t="str">
            <v>COLETADO</v>
          </cell>
          <cell r="K934" t="str">
            <v>37,46</v>
          </cell>
          <cell r="L934" t="str">
            <v>CAIXA REFERENCIAL</v>
          </cell>
        </row>
        <row r="935">
          <cell r="A935">
            <v>92237</v>
          </cell>
          <cell r="B935" t="str">
            <v>CUSTOS HORÁRIOS DE MÁQUINAS E EQUIPAMENTOS</v>
          </cell>
          <cell r="C935" t="str">
            <v>CHOR</v>
          </cell>
          <cell r="D935" t="str">
            <v>COMPOSIÇÕES AUXILIARES</v>
          </cell>
          <cell r="E935" t="str">
            <v>0329</v>
          </cell>
          <cell r="F935" t="str">
            <v/>
          </cell>
          <cell r="G935" t="str">
            <v/>
          </cell>
          <cell r="H935" t="str">
            <v>CAMINHÃO DE TRANSPORTE DE MATERIAL ASFÁLTICO 20.000 L, COM CAVALO MECÂNICO DE CAPACIDADE MÁXIMA DE TRAÇÃO COMBINADO DE 45.000 KG, POTÊNCIA 330 CV, INCLUSIVE TANQUE DE ASFALTO COM MAÇARICO - DEPRECIAÇÃO. AF_12/2015</v>
          </cell>
          <cell r="I935" t="str">
            <v>H</v>
          </cell>
          <cell r="J935" t="str">
            <v>ATRIBUÍDO SÃO PAULO</v>
          </cell>
          <cell r="K935" t="str">
            <v>19,89</v>
          </cell>
          <cell r="L935" t="str">
            <v>CAIXA REFERENCIAL</v>
          </cell>
        </row>
        <row r="936">
          <cell r="A936">
            <v>92238</v>
          </cell>
          <cell r="B936" t="str">
            <v>CUSTOS HORÁRIOS DE MÁQUINAS E EQUIPAMENTOS</v>
          </cell>
          <cell r="C936" t="str">
            <v>CHOR</v>
          </cell>
          <cell r="D936" t="str">
            <v>COMPOSIÇÕES AUXILIARES</v>
          </cell>
          <cell r="E936" t="str">
            <v>0329</v>
          </cell>
          <cell r="F936" t="str">
            <v/>
          </cell>
          <cell r="G936" t="str">
            <v/>
          </cell>
          <cell r="H936" t="str">
            <v>CAMINHÃO DE TRANSPORTE DE MATERIAL ASFÁLTICO 20.000 L, COM CAVALO MECÂNICO DE CAPACIDADE MÁXIMA DE TRAÇÃO COMBINADO DE 45.000 KG, POTÊNCIA 330 CV, INCLUSIVE TANQUE DE ASFALTO COM MAÇARICO - JUROS. AF_12/2015</v>
          </cell>
          <cell r="I936" t="str">
            <v>H</v>
          </cell>
          <cell r="J936" t="str">
            <v>ATRIBUÍDO SÃO PAULO</v>
          </cell>
          <cell r="K936" t="str">
            <v>4,17</v>
          </cell>
          <cell r="L936" t="str">
            <v>CAIXA REFERENCIAL</v>
          </cell>
        </row>
        <row r="937">
          <cell r="A937">
            <v>92239</v>
          </cell>
          <cell r="B937" t="str">
            <v>CUSTOS HORÁRIOS DE MÁQUINAS E EQUIPAMENTOS</v>
          </cell>
          <cell r="C937" t="str">
            <v>CHOR</v>
          </cell>
          <cell r="D937" t="str">
            <v>COMPOSIÇÕES AUXILIARES</v>
          </cell>
          <cell r="E937" t="str">
            <v>0329</v>
          </cell>
          <cell r="F937" t="str">
            <v/>
          </cell>
          <cell r="G937" t="str">
            <v/>
          </cell>
          <cell r="H937" t="str">
            <v>CAMINHÃO DE TRANSPORTE DE MATERIAL ASFÁLTICO 20.000 L, COM CAVALO MECÂNICO DE CAPACIDADE MÁXIMA DE TRAÇÃO COMBINADO DE 45.000 KG, POTÊNCIA 330 CV, INCLUSIVE TANQUE DE ASFALTO COM MAÇARICO - IMPOSTOS E SEGUROS. AF_12/2015</v>
          </cell>
          <cell r="I937" t="str">
            <v>H</v>
          </cell>
          <cell r="J937" t="str">
            <v>ATRIBUÍDO SÃO PAULO</v>
          </cell>
          <cell r="K937" t="str">
            <v>1,61</v>
          </cell>
          <cell r="L937" t="str">
            <v>CAIXA REFERENCIAL</v>
          </cell>
        </row>
        <row r="938">
          <cell r="A938">
            <v>92240</v>
          </cell>
          <cell r="B938" t="str">
            <v>CUSTOS HORÁRIOS DE MÁQUINAS E EQUIPAMENTOS</v>
          </cell>
          <cell r="C938" t="str">
            <v>CHOR</v>
          </cell>
          <cell r="D938" t="str">
            <v>COMPOSIÇÕES AUXILIARES</v>
          </cell>
          <cell r="E938" t="str">
            <v>0329</v>
          </cell>
          <cell r="F938" t="str">
            <v/>
          </cell>
          <cell r="G938" t="str">
            <v/>
          </cell>
          <cell r="H938" t="str">
            <v>CAMINHÃO DE TRANSPORTE DE MATERIAL ASFÁLTICO 20.000 L, COM CAVALO MECÂNICO DE CAPACIDADE MÁXIMA DE TRAÇÃO COMBINADO DE 45.000 KG, POTÊNCIA 330 CV, INCLUSIVE TANQUE DE ASFALTO COM MAÇARICO - MANUTENÇÃO. AF_12/2015</v>
          </cell>
          <cell r="I938" t="str">
            <v>H</v>
          </cell>
          <cell r="J938" t="str">
            <v>ATRIBUÍDO SÃO PAULO</v>
          </cell>
          <cell r="K938" t="str">
            <v>37,30</v>
          </cell>
          <cell r="L938" t="str">
            <v>CAIXA REFERENCIAL</v>
          </cell>
        </row>
        <row r="939">
          <cell r="A939">
            <v>92241</v>
          </cell>
          <cell r="B939" t="str">
            <v>CUSTOS HORÁRIOS DE MÁQUINAS E EQUIPAMENTOS</v>
          </cell>
          <cell r="C939" t="str">
            <v>CHOR</v>
          </cell>
          <cell r="D939" t="str">
            <v>COMPOSIÇÕES AUXILIARES</v>
          </cell>
          <cell r="E939" t="str">
            <v>0329</v>
          </cell>
          <cell r="F939" t="str">
            <v/>
          </cell>
          <cell r="G939" t="str">
            <v/>
          </cell>
          <cell r="H939" t="str">
            <v>CAMINHÃO DE TRANSPORTE DE MATERIAL ASFÁLTICO 20.000 L, COM CAVALO MECÂNICO DE CAPACIDADE MÁXIMA DE TRAÇÃO COMBINADO DE 45.000 KG, POTÊNCIA 330 CV, INCLUSIVE TANQUE DE ASFALTO COM MAÇARICO - MATERIAIS NA OPERAÇÃO. AF_12/2015</v>
          </cell>
          <cell r="I939" t="str">
            <v>H</v>
          </cell>
          <cell r="J939" t="str">
            <v>COLETADO</v>
          </cell>
          <cell r="K939" t="str">
            <v>196,59</v>
          </cell>
          <cell r="L939" t="str">
            <v>CAIXA REFERENCIAL</v>
          </cell>
        </row>
        <row r="940">
          <cell r="A940">
            <v>92712</v>
          </cell>
          <cell r="B940" t="str">
            <v>CUSTOS HORÁRIOS DE MÁQUINAS E EQUIPAMENTOS</v>
          </cell>
          <cell r="C940" t="str">
            <v>CHOR</v>
          </cell>
          <cell r="D940" t="str">
            <v>COMPOSIÇÕES AUXILIARES</v>
          </cell>
          <cell r="E940" t="str">
            <v>0329</v>
          </cell>
          <cell r="F940" t="str">
            <v/>
          </cell>
          <cell r="G940" t="str">
            <v/>
          </cell>
          <cell r="H940" t="str">
            <v>APARELHO PARA CORTE E SOLDA OXI-ACETILENO SOBRE RODAS, INCLUSIVE CILINDROS E MAÇARICOS - DEPRECIAÇÃO. AF_12/2015</v>
          </cell>
          <cell r="I940" t="str">
            <v>H</v>
          </cell>
          <cell r="J940" t="str">
            <v>COEFICIENTE DE REPRESENTATIVIDADE</v>
          </cell>
          <cell r="K940" t="str">
            <v>0,18</v>
          </cell>
          <cell r="L940" t="str">
            <v>CAIXA REFERENCIAL</v>
          </cell>
        </row>
        <row r="941">
          <cell r="A941">
            <v>92713</v>
          </cell>
          <cell r="B941" t="str">
            <v>CUSTOS HORÁRIOS DE MÁQUINAS E EQUIPAMENTOS</v>
          </cell>
          <cell r="C941" t="str">
            <v>CHOR</v>
          </cell>
          <cell r="D941" t="str">
            <v>COMPOSIÇÕES AUXILIARES</v>
          </cell>
          <cell r="E941" t="str">
            <v>0329</v>
          </cell>
          <cell r="F941" t="str">
            <v/>
          </cell>
          <cell r="G941" t="str">
            <v/>
          </cell>
          <cell r="H941" t="str">
            <v>APARELHO PARA CORTE E SOLDA OXI-ACETILENO SOBRE RODAS, INCLUSIVE CILINDROS E MAÇARICOS - JUROS. AF_12/2015</v>
          </cell>
          <cell r="I941" t="str">
            <v>H</v>
          </cell>
          <cell r="J941" t="str">
            <v>COEFICIENTE DE REPRESENTATIVIDADE</v>
          </cell>
          <cell r="K941" t="str">
            <v>0,02</v>
          </cell>
          <cell r="L941" t="str">
            <v>CAIXA REFERENCIAL</v>
          </cell>
        </row>
        <row r="942">
          <cell r="A942">
            <v>92714</v>
          </cell>
          <cell r="B942" t="str">
            <v>CUSTOS HORÁRIOS DE MÁQUINAS E EQUIPAMENTOS</v>
          </cell>
          <cell r="C942" t="str">
            <v>CHOR</v>
          </cell>
          <cell r="D942" t="str">
            <v>COMPOSIÇÕES AUXILIARES</v>
          </cell>
          <cell r="E942" t="str">
            <v>0329</v>
          </cell>
          <cell r="F942" t="str">
            <v/>
          </cell>
          <cell r="G942" t="str">
            <v/>
          </cell>
          <cell r="H942" t="str">
            <v>APARELHO PARA CORTE E SOLDA OXI-ACETILENO SOBRE RODAS, INCLUSIVE CILINDROS E MAÇARICOS - MANUTENÇÃO. AF_12/2015</v>
          </cell>
          <cell r="I942" t="str">
            <v>H</v>
          </cell>
          <cell r="J942" t="str">
            <v>COEFICIENTE DE REPRESENTATIVIDADE</v>
          </cell>
          <cell r="K942" t="str">
            <v>0,23</v>
          </cell>
          <cell r="L942" t="str">
            <v>CAIXA REFERENCIAL</v>
          </cell>
        </row>
        <row r="943">
          <cell r="A943">
            <v>92715</v>
          </cell>
          <cell r="B943" t="str">
            <v>CUSTOS HORÁRIOS DE MÁQUINAS E EQUIPAMENTOS</v>
          </cell>
          <cell r="C943" t="str">
            <v>CHOR</v>
          </cell>
          <cell r="D943" t="str">
            <v>COMPOSIÇÕES AUXILIARES</v>
          </cell>
          <cell r="E943" t="str">
            <v>0329</v>
          </cell>
          <cell r="F943" t="str">
            <v/>
          </cell>
          <cell r="G943" t="str">
            <v/>
          </cell>
          <cell r="H943" t="str">
            <v>APARELHO PARA CORTE E SOLDA OXI-ACETILENO SOBRE RODAS, INCLUSIVE CILINDROS E MAÇARICOS - MATERIAIS NA OPERAÇÃO. AF_12/2015</v>
          </cell>
          <cell r="I943" t="str">
            <v>H</v>
          </cell>
          <cell r="J943" t="str">
            <v>COEFICIENTE DE REPRESENTATIVIDADE</v>
          </cell>
          <cell r="K943" t="str">
            <v>17,92</v>
          </cell>
          <cell r="L943" t="str">
            <v>CAIXA REFERENCIAL</v>
          </cell>
        </row>
        <row r="944">
          <cell r="A944">
            <v>92956</v>
          </cell>
          <cell r="B944" t="str">
            <v>CUSTOS HORÁRIOS DE MÁQUINAS E EQUIPAMENTOS</v>
          </cell>
          <cell r="C944" t="str">
            <v>CHOR</v>
          </cell>
          <cell r="D944" t="str">
            <v>COMPOSIÇÕES AUXILIARES</v>
          </cell>
          <cell r="E944" t="str">
            <v>0329</v>
          </cell>
          <cell r="F944" t="str">
            <v/>
          </cell>
          <cell r="G944" t="str">
            <v/>
          </cell>
          <cell r="H944" t="str">
            <v>MÁQUINA EXTRUSORA DE CONCRETO PARA GUIAS E SARJETAS, MOTOR A DIESEL, POTÊNCIA 14 CV - DEPRECIAÇÃO. AF_12/2015</v>
          </cell>
          <cell r="I944" t="str">
            <v>H</v>
          </cell>
          <cell r="J944" t="str">
            <v>ATRIBUÍDO SÃO PAULO</v>
          </cell>
          <cell r="K944" t="str">
            <v>3,55</v>
          </cell>
          <cell r="L944" t="str">
            <v>CAIXA REFERENCIAL</v>
          </cell>
        </row>
        <row r="945">
          <cell r="A945">
            <v>92957</v>
          </cell>
          <cell r="B945" t="str">
            <v>CUSTOS HORÁRIOS DE MÁQUINAS E EQUIPAMENTOS</v>
          </cell>
          <cell r="C945" t="str">
            <v>CHOR</v>
          </cell>
          <cell r="D945" t="str">
            <v>COMPOSIÇÕES AUXILIARES</v>
          </cell>
          <cell r="E945" t="str">
            <v>0329</v>
          </cell>
          <cell r="F945" t="str">
            <v/>
          </cell>
          <cell r="G945" t="str">
            <v/>
          </cell>
          <cell r="H945" t="str">
            <v>MÁQUINA EXTRUSORA DE CONCRETO PARA GUIAS E SARJETAS, MOTOR A DIESEL, POTÊNCIA 14 CV - JUROS. AF_12/2015</v>
          </cell>
          <cell r="I945" t="str">
            <v>H</v>
          </cell>
          <cell r="J945" t="str">
            <v>ATRIBUÍDO SÃO PAULO</v>
          </cell>
          <cell r="K945" t="str">
            <v>0,42</v>
          </cell>
          <cell r="L945" t="str">
            <v>CAIXA REFERENCIAL</v>
          </cell>
        </row>
        <row r="946">
          <cell r="A946">
            <v>92958</v>
          </cell>
          <cell r="B946" t="str">
            <v>CUSTOS HORÁRIOS DE MÁQUINAS E EQUIPAMENTOS</v>
          </cell>
          <cell r="C946" t="str">
            <v>CHOR</v>
          </cell>
          <cell r="D946" t="str">
            <v>COMPOSIÇÕES AUXILIARES</v>
          </cell>
          <cell r="E946" t="str">
            <v>0329</v>
          </cell>
          <cell r="F946" t="str">
            <v/>
          </cell>
          <cell r="G946" t="str">
            <v/>
          </cell>
          <cell r="H946" t="str">
            <v>MÁQUINA EXTRUSORA DE CONCRETO PARA GUIAS E SARJETAS, MOTOR A DIESEL, POTÊNCIA 14 CV - MANUTENÇÃO. AF_12/2015</v>
          </cell>
          <cell r="I946" t="str">
            <v>H</v>
          </cell>
          <cell r="J946" t="str">
            <v>ATRIBUÍDO SÃO PAULO</v>
          </cell>
          <cell r="K946" t="str">
            <v>3,88</v>
          </cell>
          <cell r="L946" t="str">
            <v>CAIXA REFERENCIAL</v>
          </cell>
        </row>
        <row r="947">
          <cell r="A947">
            <v>92959</v>
          </cell>
          <cell r="B947" t="str">
            <v>CUSTOS HORÁRIOS DE MÁQUINAS E EQUIPAMENTOS</v>
          </cell>
          <cell r="C947" t="str">
            <v>CHOR</v>
          </cell>
          <cell r="D947" t="str">
            <v>COMPOSIÇÕES AUXILIARES</v>
          </cell>
          <cell r="E947" t="str">
            <v>0329</v>
          </cell>
          <cell r="F947" t="str">
            <v/>
          </cell>
          <cell r="G947" t="str">
            <v/>
          </cell>
          <cell r="H947" t="str">
            <v>MÁQUINA EXTRUSORA DE CONCRETO PARA GUIAS E SARJETAS, MOTOR A DIESEL, POTÊNCIA 14 CV - MATERIAIS NA OPERAÇÃO. AF_12/2015</v>
          </cell>
          <cell r="I947" t="str">
            <v>H</v>
          </cell>
          <cell r="J947" t="str">
            <v>COLETADO</v>
          </cell>
          <cell r="K947" t="str">
            <v>6,60</v>
          </cell>
          <cell r="L947" t="str">
            <v>CAIXA REFERENCIAL</v>
          </cell>
        </row>
        <row r="948">
          <cell r="A948">
            <v>92963</v>
          </cell>
          <cell r="B948" t="str">
            <v>CUSTOS HORÁRIOS DE MÁQUINAS E EQUIPAMENTOS</v>
          </cell>
          <cell r="C948" t="str">
            <v>CHOR</v>
          </cell>
          <cell r="D948" t="str">
            <v>COMPOSIÇÕES AUXILIARES</v>
          </cell>
          <cell r="E948" t="str">
            <v>0329</v>
          </cell>
          <cell r="F948" t="str">
            <v/>
          </cell>
          <cell r="G948" t="str">
            <v/>
          </cell>
          <cell r="H948" t="str">
            <v>MARTELO PERFURADOR PNEUMÁTICO MANUAL, HASTE 25 X 75 MM, 21 KG - DEPRECIAÇÃO. AF_12/2015</v>
          </cell>
          <cell r="I948" t="str">
            <v>H</v>
          </cell>
          <cell r="J948" t="str">
            <v>COEFICIENTE DE REPRESENTATIVIDADE</v>
          </cell>
          <cell r="K948" t="str">
            <v>1,69</v>
          </cell>
          <cell r="L948" t="str">
            <v>CAIXA REFERENCIAL</v>
          </cell>
        </row>
        <row r="949">
          <cell r="A949">
            <v>92964</v>
          </cell>
          <cell r="B949" t="str">
            <v>CUSTOS HORÁRIOS DE MÁQUINAS E EQUIPAMENTOS</v>
          </cell>
          <cell r="C949" t="str">
            <v>CHOR</v>
          </cell>
          <cell r="D949" t="str">
            <v>COMPOSIÇÕES AUXILIARES</v>
          </cell>
          <cell r="E949" t="str">
            <v>0329</v>
          </cell>
          <cell r="F949" t="str">
            <v/>
          </cell>
          <cell r="G949" t="str">
            <v/>
          </cell>
          <cell r="H949" t="str">
            <v>MARTELO PERFURADOR PNEUMÁTICO MANUAL, HASTE 25 X 75 MM, 21 KG - JUROS. AF_12/2015</v>
          </cell>
          <cell r="I949" t="str">
            <v>H</v>
          </cell>
          <cell r="J949" t="str">
            <v>COEFICIENTE DE REPRESENTATIVIDADE</v>
          </cell>
          <cell r="K949" t="str">
            <v>0,20</v>
          </cell>
          <cell r="L949" t="str">
            <v>CAIXA REFERENCIAL</v>
          </cell>
        </row>
        <row r="950">
          <cell r="A950">
            <v>92965</v>
          </cell>
          <cell r="B950" t="str">
            <v>CUSTOS HORÁRIOS DE MÁQUINAS E EQUIPAMENTOS</v>
          </cell>
          <cell r="C950" t="str">
            <v>CHOR</v>
          </cell>
          <cell r="D950" t="str">
            <v>COMPOSIÇÕES AUXILIARES</v>
          </cell>
          <cell r="E950" t="str">
            <v>0329</v>
          </cell>
          <cell r="F950" t="str">
            <v/>
          </cell>
          <cell r="G950" t="str">
            <v/>
          </cell>
          <cell r="H950" t="str">
            <v>MARTELO PERFURADOR PNEUMÁTICO MANUAL, HASTE 25 X 75 MM, 21 KG - MANUTENÇÃO. AF_12/2015</v>
          </cell>
          <cell r="I950" t="str">
            <v>H</v>
          </cell>
          <cell r="J950" t="str">
            <v>COEFICIENTE DE REPRESENTATIVIDADE</v>
          </cell>
          <cell r="K950" t="str">
            <v>2,12</v>
          </cell>
          <cell r="L950" t="str">
            <v>CAIXA REFERENCIAL</v>
          </cell>
        </row>
        <row r="951">
          <cell r="A951">
            <v>93220</v>
          </cell>
          <cell r="B951" t="str">
            <v>CUSTOS HORÁRIOS DE MÁQUINAS E EQUIPAMENTOS</v>
          </cell>
          <cell r="C951" t="str">
            <v>CHOR</v>
          </cell>
          <cell r="D951" t="str">
            <v>COMPOSIÇÕES AUXILIARES</v>
          </cell>
          <cell r="E951" t="str">
            <v>0329</v>
          </cell>
          <cell r="F951" t="str">
            <v/>
          </cell>
          <cell r="G951" t="str">
            <v/>
          </cell>
          <cell r="H951" t="str">
            <v>PERFURATRIZ COM TORRE METÁLICA PARA EXECUÇÃO DE ESTACA HÉLICE CONTÍNUA, PROFUNDIDADE MÁXIMA DE 32 M, DIÂMETRO MÁXIMO DE 1000 MM, POTÊNCIA INSTALADA DE 350 HP, MESA ROTATIVA COM TORQUE MÁXIMO DE 263 KNM - DEPRECIAÇÃO. AF_01/2016</v>
          </cell>
          <cell r="I951" t="str">
            <v>H</v>
          </cell>
          <cell r="J951" t="str">
            <v>COEFICIENTE DE REPRESENTATIVIDADE</v>
          </cell>
          <cell r="K951" t="str">
            <v>237,95</v>
          </cell>
          <cell r="L951" t="str">
            <v>CAIXA REFERENCIAL</v>
          </cell>
        </row>
        <row r="952">
          <cell r="A952">
            <v>93221</v>
          </cell>
          <cell r="B952" t="str">
            <v>CUSTOS HORÁRIOS DE MÁQUINAS E EQUIPAMENTOS</v>
          </cell>
          <cell r="C952" t="str">
            <v>CHOR</v>
          </cell>
          <cell r="D952" t="str">
            <v>COMPOSIÇÕES AUXILIARES</v>
          </cell>
          <cell r="E952" t="str">
            <v>0329</v>
          </cell>
          <cell r="F952" t="str">
            <v/>
          </cell>
          <cell r="G952" t="str">
            <v/>
          </cell>
          <cell r="H952" t="str">
            <v>PERFURATRIZ COM TORRE METÁLICA PARA EXECUÇÃO DE ESTACA HÉLICE CONTÍNUA, PROFUNDIDADE MÁXIMA DE 32 M, DIÂMETRO MÁXIMO DE 1000 MM, POTÊNCIA INSTALADA DE 350 HP, MESA ROTATIVA COM TORQUE MÁXIMO DE 263 KNM - JUROS. AF_01/2016</v>
          </cell>
          <cell r="I952" t="str">
            <v>H</v>
          </cell>
          <cell r="J952" t="str">
            <v>COEFICIENTE DE REPRESENTATIVIDADE</v>
          </cell>
          <cell r="K952" t="str">
            <v>33,03</v>
          </cell>
          <cell r="L952" t="str">
            <v>CAIXA REFERENCIAL</v>
          </cell>
        </row>
        <row r="953">
          <cell r="A953">
            <v>93222</v>
          </cell>
          <cell r="B953" t="str">
            <v>CUSTOS HORÁRIOS DE MÁQUINAS E EQUIPAMENTOS</v>
          </cell>
          <cell r="C953" t="str">
            <v>CHOR</v>
          </cell>
          <cell r="D953" t="str">
            <v>COMPOSIÇÕES AUXILIARES</v>
          </cell>
          <cell r="E953" t="str">
            <v>0329</v>
          </cell>
          <cell r="F953" t="str">
            <v/>
          </cell>
          <cell r="G953" t="str">
            <v/>
          </cell>
          <cell r="H953" t="str">
            <v>PERFURATRIZ COM TORRE METÁLICA PARA EXECUÇÃO DE ESTACA HÉLICE CONTÍNUA, PROFUNDIDADE MÁXIMA DE 32 M, DIÂMETRO MÁXIMO DE 1000 MM, POTÊNCIA INSTALADA DE 350 HP, MESA ROTATIVA COM TORQUE MÁXIMO DE 263 KNM - MANUTENÇÃO. AF_01/2016</v>
          </cell>
          <cell r="I953" t="str">
            <v>H</v>
          </cell>
          <cell r="J953" t="str">
            <v>COEFICIENTE DE REPRESENTATIVIDADE</v>
          </cell>
          <cell r="K953" t="str">
            <v>297,78</v>
          </cell>
          <cell r="L953" t="str">
            <v>CAIXA REFERENCIAL</v>
          </cell>
        </row>
        <row r="954">
          <cell r="A954">
            <v>93223</v>
          </cell>
          <cell r="B954" t="str">
            <v>CUSTOS HORÁRIOS DE MÁQUINAS E EQUIPAMENTOS</v>
          </cell>
          <cell r="C954" t="str">
            <v>CHOR</v>
          </cell>
          <cell r="D954" t="str">
            <v>COMPOSIÇÕES AUXILIARES</v>
          </cell>
          <cell r="E954" t="str">
            <v>0329</v>
          </cell>
          <cell r="F954" t="str">
            <v/>
          </cell>
          <cell r="G954" t="str">
            <v/>
          </cell>
          <cell r="H954" t="str">
            <v>PERFURATRIZ COM TORRE METÁLICA PARA EXECUÇÃO DE ESTACA HÉLICE CONTÍNUA, PROFUNDIDADE MÁXIMA DE 32 M, DIÂMETRO MÁXIMO DE 1000 MM, POTÊNCIA INSTALADA DE 350 HP, MESA ROTATIVA COM TORQUE MÁXIMO DE 263 KNM  MATERIAIS NA OPERAÇÃO. AF_01/2016</v>
          </cell>
          <cell r="I954" t="str">
            <v>H</v>
          </cell>
          <cell r="J954" t="str">
            <v>COLETADO</v>
          </cell>
          <cell r="K954" t="str">
            <v>111,27</v>
          </cell>
          <cell r="L954" t="str">
            <v>CAIXA REFERENCIAL</v>
          </cell>
        </row>
        <row r="955">
          <cell r="A955">
            <v>93229</v>
          </cell>
          <cell r="B955" t="str">
            <v>CUSTOS HORÁRIOS DE MÁQUINAS E EQUIPAMENTOS</v>
          </cell>
          <cell r="C955" t="str">
            <v>CHOR</v>
          </cell>
          <cell r="D955" t="str">
            <v>COMPOSIÇÕES AUXILIARES</v>
          </cell>
          <cell r="E955" t="str">
            <v>0329</v>
          </cell>
          <cell r="F955" t="str">
            <v/>
          </cell>
          <cell r="G955" t="str">
            <v/>
          </cell>
          <cell r="H955" t="str">
            <v>BETONEIRA CAPACIDADE NOMINAL 400 L, CAPACIDADE DE MISTURA 310 L, MOTOR A GASOLINA POTÊNCIA 5,5 HP, SEM CARREGADOR - DEPRECIAÇÃO. AF_02/2016</v>
          </cell>
          <cell r="I955" t="str">
            <v>H</v>
          </cell>
          <cell r="J955" t="str">
            <v>COEFICIENTE DE REPRESENTATIVIDADE</v>
          </cell>
          <cell r="K955" t="str">
            <v>0,31</v>
          </cell>
          <cell r="L955" t="str">
            <v>CAIXA REFERENCIAL</v>
          </cell>
        </row>
        <row r="956">
          <cell r="A956">
            <v>93230</v>
          </cell>
          <cell r="B956" t="str">
            <v>CUSTOS HORÁRIOS DE MÁQUINAS E EQUIPAMENTOS</v>
          </cell>
          <cell r="C956" t="str">
            <v>CHOR</v>
          </cell>
          <cell r="D956" t="str">
            <v>COMPOSIÇÕES AUXILIARES</v>
          </cell>
          <cell r="E956" t="str">
            <v>0329</v>
          </cell>
          <cell r="F956" t="str">
            <v/>
          </cell>
          <cell r="G956" t="str">
            <v/>
          </cell>
          <cell r="H956" t="str">
            <v>BETONEIRA CAPACIDADE NOMINAL 400 L, CAPACIDADE DE MISTURA 310 L, MOTOR A GASOLINA POTÊNCIA 5,5 HP, SEM CARREGADOR - JUROS. AF_02/2016</v>
          </cell>
          <cell r="I956" t="str">
            <v>H</v>
          </cell>
          <cell r="J956" t="str">
            <v>COEFICIENTE DE REPRESENTATIVIDADE</v>
          </cell>
          <cell r="K956" t="str">
            <v>0,03</v>
          </cell>
          <cell r="L956" t="str">
            <v>CAIXA REFERENCIAL</v>
          </cell>
        </row>
        <row r="957">
          <cell r="A957">
            <v>93231</v>
          </cell>
          <cell r="B957" t="str">
            <v>CUSTOS HORÁRIOS DE MÁQUINAS E EQUIPAMENTOS</v>
          </cell>
          <cell r="C957" t="str">
            <v>CHOR</v>
          </cell>
          <cell r="D957" t="str">
            <v>COMPOSIÇÕES AUXILIARES</v>
          </cell>
          <cell r="E957" t="str">
            <v>0329</v>
          </cell>
          <cell r="F957" t="str">
            <v/>
          </cell>
          <cell r="G957" t="str">
            <v/>
          </cell>
          <cell r="H957" t="str">
            <v>BETONEIRA CAPACIDADE NOMINAL 400 L, CAPACIDADE DE MISTURA 310 L, MOTOR A GASOLINA POTÊNCIA 5,5 HP, SEM CARREGADOR - MANUTENÇÃO. AF_02/2016</v>
          </cell>
          <cell r="I957" t="str">
            <v>H</v>
          </cell>
          <cell r="J957" t="str">
            <v>COEFICIENTE DE REPRESENTATIVIDADE</v>
          </cell>
          <cell r="K957" t="str">
            <v>0,29</v>
          </cell>
          <cell r="L957" t="str">
            <v>CAIXA REFERENCIAL</v>
          </cell>
        </row>
        <row r="958">
          <cell r="A958">
            <v>93232</v>
          </cell>
          <cell r="B958" t="str">
            <v>CUSTOS HORÁRIOS DE MÁQUINAS E EQUIPAMENTOS</v>
          </cell>
          <cell r="C958" t="str">
            <v>CHOR</v>
          </cell>
          <cell r="D958" t="str">
            <v>COMPOSIÇÕES AUXILIARES</v>
          </cell>
          <cell r="E958" t="str">
            <v>0329</v>
          </cell>
          <cell r="F958" t="str">
            <v/>
          </cell>
          <cell r="G958" t="str">
            <v/>
          </cell>
          <cell r="H958" t="str">
            <v>BETONEIRA CAPACIDADE NOMINAL 400 L, CAPACIDADE DE MISTURA 310 L, MOTOR A GASOLINA POTÊNCIA 5,5 HP, SEM CARREGADOR - MATERIAIS NA OPERAÇÃO. AF_02/2016</v>
          </cell>
          <cell r="I958" t="str">
            <v>H</v>
          </cell>
          <cell r="J958" t="str">
            <v>COLETADO</v>
          </cell>
          <cell r="K958" t="str">
            <v>8,06</v>
          </cell>
          <cell r="L958" t="str">
            <v>CAIXA REFERENCIAL</v>
          </cell>
        </row>
        <row r="959">
          <cell r="A959">
            <v>93235</v>
          </cell>
          <cell r="B959" t="str">
            <v>CUSTOS HORÁRIOS DE MÁQUINAS E EQUIPAMENTOS</v>
          </cell>
          <cell r="C959" t="str">
            <v>CHOR</v>
          </cell>
          <cell r="D959" t="str">
            <v>COMPOSIÇÕES AUXILIARES</v>
          </cell>
          <cell r="E959" t="str">
            <v>0329</v>
          </cell>
          <cell r="F959" t="str">
            <v/>
          </cell>
          <cell r="G959" t="str">
            <v/>
          </cell>
          <cell r="H959" t="str">
            <v>GRUPO GERADOR ESTACIONÁRIO, MOTOR DIESEL POTÊNCIA 170 KVA - JUROS. AF_02/2016</v>
          </cell>
          <cell r="I959" t="str">
            <v>H</v>
          </cell>
          <cell r="J959" t="str">
            <v>ATRIBUÍDO SÃO PAULO</v>
          </cell>
          <cell r="K959" t="str">
            <v>0,65</v>
          </cell>
          <cell r="L959" t="str">
            <v>CAIXA REFERENCIAL</v>
          </cell>
        </row>
        <row r="960">
          <cell r="A960">
            <v>93238</v>
          </cell>
          <cell r="B960" t="str">
            <v>CUSTOS HORÁRIOS DE MÁQUINAS E EQUIPAMENTOS</v>
          </cell>
          <cell r="C960" t="str">
            <v>CHOR</v>
          </cell>
          <cell r="D960" t="str">
            <v>COMPOSIÇÕES AUXILIARES</v>
          </cell>
          <cell r="E960" t="str">
            <v>0329</v>
          </cell>
          <cell r="F960" t="str">
            <v/>
          </cell>
          <cell r="G960" t="str">
            <v/>
          </cell>
          <cell r="H960" t="str">
            <v>ROLO COMPACTADOR VIBRATÓRIO REBOCÁVEL, CILINDRO DE AÇO LISO, POTÊNCIA DE TRAÇÃO DE 65 CV, PESO 4,7 T, IMPACTO DINÂMICO 18,3 T, LARGURA DE TRABALHO 1,67 M - JUROS. AF_02/2016</v>
          </cell>
          <cell r="I960" t="str">
            <v>H</v>
          </cell>
          <cell r="J960" t="str">
            <v>ATRIBUÍDO SÃO PAULO</v>
          </cell>
          <cell r="K960" t="str">
            <v>0,80</v>
          </cell>
          <cell r="L960" t="str">
            <v>CAIXA REFERENCIAL</v>
          </cell>
        </row>
        <row r="961">
          <cell r="A961">
            <v>93239</v>
          </cell>
          <cell r="B961" t="str">
            <v>CUSTOS HORÁRIOS DE MÁQUINAS E EQUIPAMENTOS</v>
          </cell>
          <cell r="C961" t="str">
            <v>CHOR</v>
          </cell>
          <cell r="D961" t="str">
            <v>COMPOSIÇÕES AUXILIARES</v>
          </cell>
          <cell r="E961" t="str">
            <v>0329</v>
          </cell>
          <cell r="F961" t="str">
            <v/>
          </cell>
          <cell r="G961" t="str">
            <v/>
          </cell>
          <cell r="H961" t="str">
            <v>ROLO COMPACTADOR VIBRATÓRIO PÉ DE CARNEIRO, OPERADO POR CONTROLE REMOTO, POTÊNCIA 12,5 KW, PESO OPERACIONAL 1,675 T, LARGURA DE TRABALHO 0,85 M - JUROS. AF_02/2016</v>
          </cell>
          <cell r="I961" t="str">
            <v>H</v>
          </cell>
          <cell r="J961" t="str">
            <v>ATRIBUÍDO SÃO PAULO</v>
          </cell>
          <cell r="K961" t="str">
            <v>3,63</v>
          </cell>
          <cell r="L961" t="str">
            <v>CAIXA REFERENCIAL</v>
          </cell>
        </row>
        <row r="962">
          <cell r="A962">
            <v>93240</v>
          </cell>
          <cell r="B962" t="str">
            <v>CUSTOS HORÁRIOS DE MÁQUINAS E EQUIPAMENTOS</v>
          </cell>
          <cell r="C962" t="str">
            <v>CHOR</v>
          </cell>
          <cell r="D962" t="str">
            <v>COMPOSIÇÕES AUXILIARES</v>
          </cell>
          <cell r="E962" t="str">
            <v>0329</v>
          </cell>
          <cell r="F962" t="str">
            <v/>
          </cell>
          <cell r="G962" t="str">
            <v/>
          </cell>
          <cell r="H962" t="str">
            <v>ROLO COMPACTADOR VIBRATÓRIO PÉ DE CARNEIRO, OPERADO POR CONTROLE REMOTO, POTÊNCIA 12,5 KW, PESO OPERACIONAL 1,675 T, LARGURA DE TRABALHO 0,85 M - MATERIAIS NA OPERAÇÃO. AF_02/2016</v>
          </cell>
          <cell r="I962" t="str">
            <v>H</v>
          </cell>
          <cell r="J962" t="str">
            <v>COLETADO</v>
          </cell>
          <cell r="K962" t="str">
            <v>8,52</v>
          </cell>
          <cell r="L962" t="str">
            <v>CAIXA REFERENCIAL</v>
          </cell>
        </row>
        <row r="963">
          <cell r="A963">
            <v>93267</v>
          </cell>
          <cell r="B963" t="str">
            <v>CUSTOS HORÁRIOS DE MÁQUINAS E EQUIPAMENTOS</v>
          </cell>
          <cell r="C963" t="str">
            <v>CHOR</v>
          </cell>
          <cell r="D963" t="str">
            <v>COMPOSIÇÕES AUXILIARES</v>
          </cell>
          <cell r="E963" t="str">
            <v>0329</v>
          </cell>
          <cell r="F963" t="str">
            <v/>
          </cell>
          <cell r="G963" t="str">
            <v/>
          </cell>
          <cell r="H963" t="str">
            <v>GRUA ASCENCIONAL, LANÇA DE 30 M, CAPACIDADE DE 1,0 T A 30 M, ALTURA ATÉ 39 M  DEPRECIAÇÃO. AF_03/2016</v>
          </cell>
          <cell r="I963" t="str">
            <v>H</v>
          </cell>
          <cell r="J963" t="str">
            <v>ATRIBUÍDO SÃO PAULO</v>
          </cell>
          <cell r="K963" t="str">
            <v>28,36</v>
          </cell>
          <cell r="L963" t="str">
            <v>CAIXA REFERENCIAL</v>
          </cell>
        </row>
        <row r="964">
          <cell r="A964">
            <v>93269</v>
          </cell>
          <cell r="B964" t="str">
            <v>CUSTOS HORÁRIOS DE MÁQUINAS E EQUIPAMENTOS</v>
          </cell>
          <cell r="C964" t="str">
            <v>CHOR</v>
          </cell>
          <cell r="D964" t="str">
            <v>COMPOSIÇÕES AUXILIARES</v>
          </cell>
          <cell r="E964" t="str">
            <v>0329</v>
          </cell>
          <cell r="F964" t="str">
            <v/>
          </cell>
          <cell r="G964" t="str">
            <v/>
          </cell>
          <cell r="H964" t="str">
            <v>GRUA ASCENCIONAL, LANÇA DE 30 M, CAPACIDADE DE 1,0 T A 30 M, ALTURA ATÉ 39 M   JUROS. AF_03/2016</v>
          </cell>
          <cell r="I964" t="str">
            <v>H</v>
          </cell>
          <cell r="J964" t="str">
            <v>ATRIBUÍDO SÃO PAULO</v>
          </cell>
          <cell r="K964" t="str">
            <v>3,36</v>
          </cell>
          <cell r="L964" t="str">
            <v>CAIXA REFERENCIAL</v>
          </cell>
        </row>
        <row r="965">
          <cell r="A965">
            <v>93270</v>
          </cell>
          <cell r="B965" t="str">
            <v>CUSTOS HORÁRIOS DE MÁQUINAS E EQUIPAMENTOS</v>
          </cell>
          <cell r="C965" t="str">
            <v>CHOR</v>
          </cell>
          <cell r="D965" t="str">
            <v>COMPOSIÇÕES AUXILIARES</v>
          </cell>
          <cell r="E965" t="str">
            <v>0329</v>
          </cell>
          <cell r="F965" t="str">
            <v/>
          </cell>
          <cell r="G965" t="str">
            <v/>
          </cell>
          <cell r="H965" t="str">
            <v>GRUA ASCENCIONAL, LANÇA DE 30 M, CAPACIDADE DE 1,0 T A 30 M, ALTURA ATÉ 39 M   MANUTENÇÃO. AF_03/2016</v>
          </cell>
          <cell r="I965" t="str">
            <v>H</v>
          </cell>
          <cell r="J965" t="str">
            <v>ATRIBUÍDO SÃO PAULO</v>
          </cell>
          <cell r="K965" t="str">
            <v>31,02</v>
          </cell>
          <cell r="L965" t="str">
            <v>CAIXA REFERENCIAL</v>
          </cell>
        </row>
        <row r="966">
          <cell r="A966">
            <v>93271</v>
          </cell>
          <cell r="B966" t="str">
            <v>CUSTOS HORÁRIOS DE MÁQUINAS E EQUIPAMENTOS</v>
          </cell>
          <cell r="C966" t="str">
            <v>CHOR</v>
          </cell>
          <cell r="D966" t="str">
            <v>COMPOSIÇÕES AUXILIARES</v>
          </cell>
          <cell r="E966" t="str">
            <v>0329</v>
          </cell>
          <cell r="F966" t="str">
            <v/>
          </cell>
          <cell r="G966" t="str">
            <v/>
          </cell>
          <cell r="H966" t="str">
            <v>GRUA ASCENCIONAL, LANÇA DE 30 M, CAPACIDADE DE 1,0 T A 30 M, ALTURA ATÉ 39 M   MATERIAIS NA OPERAÇÃO. AF_03/2016</v>
          </cell>
          <cell r="I966" t="str">
            <v>H</v>
          </cell>
          <cell r="J966" t="str">
            <v>COEFICIENTE DE REPRESENTATIVIDADE</v>
          </cell>
          <cell r="K966" t="str">
            <v>7,94</v>
          </cell>
          <cell r="L966" t="str">
            <v>CAIXA REFERENCIAL</v>
          </cell>
        </row>
        <row r="967">
          <cell r="A967">
            <v>93277</v>
          </cell>
          <cell r="B967" t="str">
            <v>CUSTOS HORÁRIOS DE MÁQUINAS E EQUIPAMENTOS</v>
          </cell>
          <cell r="C967" t="str">
            <v>CHOR</v>
          </cell>
          <cell r="D967" t="str">
            <v>COMPOSIÇÕES AUXILIARES</v>
          </cell>
          <cell r="E967" t="str">
            <v>0329</v>
          </cell>
          <cell r="F967" t="str">
            <v/>
          </cell>
          <cell r="G967" t="str">
            <v/>
          </cell>
          <cell r="H967" t="str">
            <v>GUINCHO ELÉTRICO DE COLUNA, CAPACIDADE 400 KG, COM MOTO FREIO, MOTOR TRIFÁSICO DE 1,25 CV - DEPRECIAÇÃO. AF_03/2016</v>
          </cell>
          <cell r="I967" t="str">
            <v>H</v>
          </cell>
          <cell r="J967" t="str">
            <v>COEFICIENTE DE REPRESENTATIVIDADE</v>
          </cell>
          <cell r="K967" t="str">
            <v>0,27</v>
          </cell>
          <cell r="L967" t="str">
            <v>CAIXA REFERENCIAL</v>
          </cell>
        </row>
        <row r="968">
          <cell r="A968">
            <v>93278</v>
          </cell>
          <cell r="B968" t="str">
            <v>CUSTOS HORÁRIOS DE MÁQUINAS E EQUIPAMENTOS</v>
          </cell>
          <cell r="C968" t="str">
            <v>CHOR</v>
          </cell>
          <cell r="D968" t="str">
            <v>COMPOSIÇÕES AUXILIARES</v>
          </cell>
          <cell r="E968" t="str">
            <v>0329</v>
          </cell>
          <cell r="F968" t="str">
            <v/>
          </cell>
          <cell r="G968" t="str">
            <v/>
          </cell>
          <cell r="H968" t="str">
            <v>GUINCHO ELÉTRICO DE COLUNA, CAPACIDADE 400 KG, COM MOTO FREIO, MOTOR TRIFÁSICO DE 1,25 CV - JUROS. AF_03/2016</v>
          </cell>
          <cell r="I968" t="str">
            <v>H</v>
          </cell>
          <cell r="J968" t="str">
            <v>COEFICIENTE DE REPRESENTATIVIDADE</v>
          </cell>
          <cell r="K968" t="str">
            <v>0,03</v>
          </cell>
          <cell r="L968" t="str">
            <v>CAIXA REFERENCIAL</v>
          </cell>
        </row>
        <row r="969">
          <cell r="A969">
            <v>93279</v>
          </cell>
          <cell r="B969" t="str">
            <v>CUSTOS HORÁRIOS DE MÁQUINAS E EQUIPAMENTOS</v>
          </cell>
          <cell r="C969" t="str">
            <v>CHOR</v>
          </cell>
          <cell r="D969" t="str">
            <v>COMPOSIÇÕES AUXILIARES</v>
          </cell>
          <cell r="E969" t="str">
            <v>0329</v>
          </cell>
          <cell r="F969" t="str">
            <v/>
          </cell>
          <cell r="G969" t="str">
            <v/>
          </cell>
          <cell r="H969" t="str">
            <v>GUINCHO ELÉTRICO DE COLUNA, CAPACIDADE 400 KG, COM MOTO FREIO, MOTOR TRIFÁSICO DE 1,25 CV - MANUTENÇÃO. AF_03/2016</v>
          </cell>
          <cell r="I969" t="str">
            <v>H</v>
          </cell>
          <cell r="J969" t="str">
            <v>COEFICIENTE DE REPRESENTATIVIDADE</v>
          </cell>
          <cell r="K969" t="str">
            <v>0,25</v>
          </cell>
          <cell r="L969" t="str">
            <v>CAIXA REFERENCIAL</v>
          </cell>
        </row>
        <row r="970">
          <cell r="A970">
            <v>93280</v>
          </cell>
          <cell r="B970" t="str">
            <v>CUSTOS HORÁRIOS DE MÁQUINAS E EQUIPAMENTOS</v>
          </cell>
          <cell r="C970" t="str">
            <v>CHOR</v>
          </cell>
          <cell r="D970" t="str">
            <v>COMPOSIÇÕES AUXILIARES</v>
          </cell>
          <cell r="E970" t="str">
            <v>0329</v>
          </cell>
          <cell r="F970" t="str">
            <v/>
          </cell>
          <cell r="G970" t="str">
            <v/>
          </cell>
          <cell r="H970" t="str">
            <v>GUINCHO ELÉTRICO DE COLUNA, CAPACIDADE 400 KG, COM MOTO FREIO, MOTOR TRIFÁSICO DE 1,25 CV - MATERIAIS NA OPERAÇÃO. AF_03/2016</v>
          </cell>
          <cell r="I970" t="str">
            <v>H</v>
          </cell>
          <cell r="J970" t="str">
            <v>COEFICIENTE DE REPRESENTATIVIDADE</v>
          </cell>
          <cell r="K970" t="str">
            <v>0,66</v>
          </cell>
          <cell r="L970" t="str">
            <v>CAIXA REFERENCIAL</v>
          </cell>
        </row>
        <row r="971">
          <cell r="A971">
            <v>93283</v>
          </cell>
          <cell r="B971" t="str">
            <v>CUSTOS HORÁRIOS DE MÁQUINAS E EQUIPAMENTOS</v>
          </cell>
          <cell r="C971" t="str">
            <v>CHOR</v>
          </cell>
          <cell r="D971" t="str">
            <v>COMPOSIÇÕES AUXILIARES</v>
          </cell>
          <cell r="E971" t="str">
            <v>0329</v>
          </cell>
          <cell r="F971" t="str">
            <v/>
          </cell>
          <cell r="G971" t="str">
            <v/>
          </cell>
          <cell r="H971" t="str">
            <v>GUINDASTE HIDRÁULICO AUTOPROPELIDO, COM LANÇA TELESCÓPICA 40 M, CAPACIDADE MÁXIMA 60 T, POTÊNCIA 260 KW - DEPRECIAÇÃO. AF_03/2016</v>
          </cell>
          <cell r="I971" t="str">
            <v>H</v>
          </cell>
          <cell r="J971" t="str">
            <v>ATRIBUÍDO SÃO PAULO</v>
          </cell>
          <cell r="K971" t="str">
            <v>59,61</v>
          </cell>
          <cell r="L971" t="str">
            <v>CAIXA REFERENCIAL</v>
          </cell>
        </row>
        <row r="972">
          <cell r="A972">
            <v>93284</v>
          </cell>
          <cell r="B972" t="str">
            <v>CUSTOS HORÁRIOS DE MÁQUINAS E EQUIPAMENTOS</v>
          </cell>
          <cell r="C972" t="str">
            <v>CHOR</v>
          </cell>
          <cell r="D972" t="str">
            <v>COMPOSIÇÕES AUXILIARES</v>
          </cell>
          <cell r="E972" t="str">
            <v>0329</v>
          </cell>
          <cell r="F972" t="str">
            <v/>
          </cell>
          <cell r="G972" t="str">
            <v/>
          </cell>
          <cell r="H972" t="str">
            <v>GUINDASTE HIDRÁULICO AUTOPROPELIDO, COM LANÇA TELESCÓPICA 40 M, CAPACIDADE MÁXIMA 60 T, POTÊNCIA 260 KW - JUROS. AF_03/2016</v>
          </cell>
          <cell r="I972" t="str">
            <v>H</v>
          </cell>
          <cell r="J972" t="str">
            <v>ATRIBUÍDO SÃO PAULO</v>
          </cell>
          <cell r="K972" t="str">
            <v>11,32</v>
          </cell>
          <cell r="L972" t="str">
            <v>CAIXA REFERENCIAL</v>
          </cell>
        </row>
        <row r="973">
          <cell r="A973">
            <v>93285</v>
          </cell>
          <cell r="B973" t="str">
            <v>CUSTOS HORÁRIOS DE MÁQUINAS E EQUIPAMENTOS</v>
          </cell>
          <cell r="C973" t="str">
            <v>CHOR</v>
          </cell>
          <cell r="D973" t="str">
            <v>COMPOSIÇÕES AUXILIARES</v>
          </cell>
          <cell r="E973" t="str">
            <v>0329</v>
          </cell>
          <cell r="F973" t="str">
            <v/>
          </cell>
          <cell r="G973" t="str">
            <v/>
          </cell>
          <cell r="H973" t="str">
            <v>GUINDASTE HIDRÁULICO AUTOPROPELIDO, COM LANÇA TELESCÓPICA 40 M, CAPACIDADE MÁXIMA 60 T, POTÊNCIA 260 KW - MANUTENÇÃO. AF_03/2016</v>
          </cell>
          <cell r="I973" t="str">
            <v>H</v>
          </cell>
          <cell r="J973" t="str">
            <v>ATRIBUÍDO SÃO PAULO</v>
          </cell>
          <cell r="K973" t="str">
            <v>95,82</v>
          </cell>
          <cell r="L973" t="str">
            <v>CAIXA REFERENCIAL</v>
          </cell>
        </row>
        <row r="974">
          <cell r="A974">
            <v>93286</v>
          </cell>
          <cell r="B974" t="str">
            <v>CUSTOS HORÁRIOS DE MÁQUINAS E EQUIPAMENTOS</v>
          </cell>
          <cell r="C974" t="str">
            <v>CHOR</v>
          </cell>
          <cell r="D974" t="str">
            <v>COMPOSIÇÕES AUXILIARES</v>
          </cell>
          <cell r="E974" t="str">
            <v>0329</v>
          </cell>
          <cell r="F974" t="str">
            <v/>
          </cell>
          <cell r="G974" t="str">
            <v/>
          </cell>
          <cell r="H974" t="str">
            <v>GUINDASTE HIDRÁULICO AUTOPROPELIDO, COM LANÇA TELESCÓPICA 40 M, CAPACIDADE MÁXIMA 60 T, POTÊNCIA 260 KW - MATERIAIS NA OPERAÇÃO. AF_03/2016</v>
          </cell>
          <cell r="I974" t="str">
            <v>H</v>
          </cell>
          <cell r="J974" t="str">
            <v>COEFICIENTE DE REPRESENTATIVIDADE</v>
          </cell>
          <cell r="K974" t="str">
            <v>187,85</v>
          </cell>
          <cell r="L974" t="str">
            <v>CAIXA REFERENCIAL</v>
          </cell>
        </row>
        <row r="975">
          <cell r="A975">
            <v>93296</v>
          </cell>
          <cell r="B975" t="str">
            <v>CUSTOS HORÁRIOS DE MÁQUINAS E EQUIPAMENTOS</v>
          </cell>
          <cell r="C975" t="str">
            <v>CHOR</v>
          </cell>
          <cell r="D975" t="str">
            <v>COMPOSIÇÕES AUXILIARES</v>
          </cell>
          <cell r="E975" t="str">
            <v>0329</v>
          </cell>
          <cell r="F975" t="str">
            <v/>
          </cell>
          <cell r="G975" t="str">
            <v/>
          </cell>
          <cell r="H975" t="str">
            <v>GUINDASTE HIDRÁULICO AUTOPROPELIDO, COM LANÇA TELESCÓPICA 40 M, CAPACIDADE MÁXIMA 60 T, POTÊNCIA 260 KW - IMPOSTOS E SEGUROS. AF_03/2016</v>
          </cell>
          <cell r="I975" t="str">
            <v>H</v>
          </cell>
          <cell r="J975" t="str">
            <v>ATRIBUÍDO SÃO PAULO</v>
          </cell>
          <cell r="K975" t="str">
            <v>4,17</v>
          </cell>
          <cell r="L975" t="str">
            <v>CAIXA REFERENCIAL</v>
          </cell>
        </row>
        <row r="976">
          <cell r="A976">
            <v>93397</v>
          </cell>
          <cell r="B976" t="str">
            <v>CUSTOS HORÁRIOS DE MÁQUINAS E EQUIPAMENTOS</v>
          </cell>
          <cell r="C976" t="str">
            <v>CHOR</v>
          </cell>
          <cell r="D976" t="str">
            <v>COMPOSIÇÕES AUXILIARES</v>
          </cell>
          <cell r="E976" t="str">
            <v>0329</v>
          </cell>
          <cell r="F976" t="str">
            <v/>
          </cell>
          <cell r="G976" t="str">
            <v/>
          </cell>
          <cell r="H976" t="str">
            <v>GUINDAUTO HIDRÁULICO, CAPACIDADE MÁXIMA DE CARGA 3300 KG, MOMENTO MÁXIMO DE CARGA 5,8 TM, ALCANCE MÁXIMO HORIZONTAL 7,60 M, INCLUSIVE CAMINHÃO TOCO PBT 16.000 KG, POTÊNCIA DE 189 CV - DEPRECIAÇÃO. AF_03/2016</v>
          </cell>
          <cell r="I976" t="str">
            <v>H</v>
          </cell>
          <cell r="J976" t="str">
            <v>ATRIBUÍDO SÃO PAULO</v>
          </cell>
          <cell r="K976" t="str">
            <v>10,97</v>
          </cell>
          <cell r="L976" t="str">
            <v>CAIXA REFERENCIAL</v>
          </cell>
        </row>
        <row r="977">
          <cell r="A977">
            <v>93398</v>
          </cell>
          <cell r="B977" t="str">
            <v>CUSTOS HORÁRIOS DE MÁQUINAS E EQUIPAMENTOS</v>
          </cell>
          <cell r="C977" t="str">
            <v>CHOR</v>
          </cell>
          <cell r="D977" t="str">
            <v>COMPOSIÇÕES AUXILIARES</v>
          </cell>
          <cell r="E977" t="str">
            <v>0329</v>
          </cell>
          <cell r="F977" t="str">
            <v/>
          </cell>
          <cell r="G977" t="str">
            <v/>
          </cell>
          <cell r="H977" t="str">
            <v>GUINDAUTO HIDRÁULICO, CAPACIDADE MÁXIMA DE CARGA 3300 KG, MOMENTO MÁXIMO DE CARGA 5,8 TM, ALCANCE MÁXIMO HORIZONTAL 7,60 M, INCLUSIVE CAMINHÃO TOCO PBT 16.000 KG, POTÊNCIA DE 189 CV - JUROS. AF_03/2016</v>
          </cell>
          <cell r="I977" t="str">
            <v>H</v>
          </cell>
          <cell r="J977" t="str">
            <v>ATRIBUÍDO SÃO PAULO</v>
          </cell>
          <cell r="K977" t="str">
            <v>2,30</v>
          </cell>
          <cell r="L977" t="str">
            <v>CAIXA REFERENCIAL</v>
          </cell>
        </row>
        <row r="978">
          <cell r="A978">
            <v>93399</v>
          </cell>
          <cell r="B978" t="str">
            <v>CUSTOS HORÁRIOS DE MÁQUINAS E EQUIPAMENTOS</v>
          </cell>
          <cell r="C978" t="str">
            <v>CHOR</v>
          </cell>
          <cell r="D978" t="str">
            <v>COMPOSIÇÕES AUXILIARES</v>
          </cell>
          <cell r="E978" t="str">
            <v>0329</v>
          </cell>
          <cell r="F978" t="str">
            <v/>
          </cell>
          <cell r="G978" t="str">
            <v/>
          </cell>
          <cell r="H978" t="str">
            <v>GUINDAUTO HIDRÁULICO, CAPACIDADE MÁXIMA DE CARGA 3300 KG, MOMENTO MÁXIMO DE CARGA 5,8 TM, ALCANCE MÁXIMO HORIZONTAL 7,60 M, INCLUSIVE CAMINHÃO TOCO PBT 16.000 KG, POTÊNCIA DE 189 CV  IMPOSTOS E SEGUROS. AF_03/2016</v>
          </cell>
          <cell r="I978" t="str">
            <v>H</v>
          </cell>
          <cell r="J978" t="str">
            <v>ATRIBUÍDO SÃO PAULO</v>
          </cell>
          <cell r="K978" t="str">
            <v>0,89</v>
          </cell>
          <cell r="L978" t="str">
            <v>CAIXA REFERENCIAL</v>
          </cell>
        </row>
        <row r="979">
          <cell r="A979">
            <v>93400</v>
          </cell>
          <cell r="B979" t="str">
            <v>CUSTOS HORÁRIOS DE MÁQUINAS E EQUIPAMENTOS</v>
          </cell>
          <cell r="C979" t="str">
            <v>CHOR</v>
          </cell>
          <cell r="D979" t="str">
            <v>COMPOSIÇÕES AUXILIARES</v>
          </cell>
          <cell r="E979" t="str">
            <v>0329</v>
          </cell>
          <cell r="F979" t="str">
            <v/>
          </cell>
          <cell r="G979" t="str">
            <v/>
          </cell>
          <cell r="H979" t="str">
            <v>GUINDAUTO HIDRÁULICO, CAPACIDADE MÁXIMA DE CARGA 3300 KG, MOMENTO MÁXIMO DE CARGA 5,8 TM, ALCANCE MÁXIMO HORIZONTAL 7,60 M, INCLUSIVE CAMINHÃO TOCO PBT 16.000 KG, POTÊNCIA DE 189 CV - MANUTENÇÃO. AF_03/2016</v>
          </cell>
          <cell r="I979" t="str">
            <v>H</v>
          </cell>
          <cell r="J979" t="str">
            <v>ATRIBUÍDO SÃO PAULO</v>
          </cell>
          <cell r="K979" t="str">
            <v>20,57</v>
          </cell>
          <cell r="L979" t="str">
            <v>CAIXA REFERENCIAL</v>
          </cell>
        </row>
        <row r="980">
          <cell r="A980">
            <v>93401</v>
          </cell>
          <cell r="B980" t="str">
            <v>CUSTOS HORÁRIOS DE MÁQUINAS E EQUIPAMENTOS</v>
          </cell>
          <cell r="C980" t="str">
            <v>CHOR</v>
          </cell>
          <cell r="D980" t="str">
            <v>COMPOSIÇÕES AUXILIARES</v>
          </cell>
          <cell r="E980" t="str">
            <v>0329</v>
          </cell>
          <cell r="F980" t="str">
            <v/>
          </cell>
          <cell r="G980" t="str">
            <v/>
          </cell>
          <cell r="H980" t="str">
            <v>GUINDAUTO HIDRÁULICO, CAPACIDADE MÁXIMA DE CARGA 3300 KG, MOMENTO MÁXIMO DE CARGA 5,8 TM, ALCANCE MÁXIMO HORIZONTAL 7,60 M, INCLUSIVE CAMINHÃO TOCO PBT 16.000 KG, POTÊNCIA DE 189 CV - MATERIAIS NA OPERAÇÃO. AF_03/2016</v>
          </cell>
          <cell r="I980" t="str">
            <v>H</v>
          </cell>
          <cell r="J980" t="str">
            <v>COLETADO</v>
          </cell>
          <cell r="K980" t="str">
            <v>112,59</v>
          </cell>
          <cell r="L980" t="str">
            <v>CAIXA REFERENCIAL</v>
          </cell>
        </row>
        <row r="981">
          <cell r="A981">
            <v>93404</v>
          </cell>
          <cell r="B981" t="str">
            <v>CUSTOS HORÁRIOS DE MÁQUINAS E EQUIPAMENTOS</v>
          </cell>
          <cell r="C981" t="str">
            <v>CHOR</v>
          </cell>
          <cell r="D981" t="str">
            <v>COMPOSIÇÕES AUXILIARES</v>
          </cell>
          <cell r="E981" t="str">
            <v>0329</v>
          </cell>
          <cell r="F981" t="str">
            <v/>
          </cell>
          <cell r="G981" t="str">
            <v/>
          </cell>
          <cell r="H981" t="str">
            <v>MÁQUINA JATO DE PRESSAO PORTÁTIL, CAMARA DE 1 SAIDA, CAPACIDADE 280 L, DIAMETRO 670 MM, BICO DE JATO CURTO VENTURI DE 5/16'' , MANGUEIRA DE 1'' COM COMPRESSOR DE AR REBOCÁVEL 189 PCM E MOTOR DIESEL 63 CV - DEPRECIAÇÃO. AF_03/2016</v>
          </cell>
          <cell r="I981" t="str">
            <v>H</v>
          </cell>
          <cell r="J981" t="str">
            <v>ATRIBUÍDO SÃO PAULO</v>
          </cell>
          <cell r="K981" t="str">
            <v>5,52</v>
          </cell>
          <cell r="L981" t="str">
            <v>CAIXA REFERENCIAL</v>
          </cell>
        </row>
        <row r="982">
          <cell r="A982">
            <v>93405</v>
          </cell>
          <cell r="B982" t="str">
            <v>CUSTOS HORÁRIOS DE MÁQUINAS E EQUIPAMENTOS</v>
          </cell>
          <cell r="C982" t="str">
            <v>CHOR</v>
          </cell>
          <cell r="D982" t="str">
            <v>COMPOSIÇÕES AUXILIARES</v>
          </cell>
          <cell r="E982" t="str">
            <v>0329</v>
          </cell>
          <cell r="F982" t="str">
            <v/>
          </cell>
          <cell r="G982" t="str">
            <v/>
          </cell>
          <cell r="H982" t="str">
            <v>MÁQUINA JATO DE PRESSAO PORTÁTIL, CAMARA DE 1 SAIDA, CAPACIDADE 280 L, DIAMETRO 670 MM, BICO DE JATO CURTO VENTURI DE 5/16'' , MANGUEIRA DE 1'' COM COMPRESSOR DE AR REBOCÁVEL 189 PCM E MOTOR DIESEL 63 CV - JUROS. AF_03/2016</v>
          </cell>
          <cell r="I982" t="str">
            <v>H</v>
          </cell>
          <cell r="J982" t="str">
            <v>ATRIBUÍDO SÃO PAULO</v>
          </cell>
          <cell r="K982" t="str">
            <v>0,56</v>
          </cell>
          <cell r="L982" t="str">
            <v>CAIXA REFERENCIAL</v>
          </cell>
        </row>
        <row r="983">
          <cell r="A983">
            <v>93406</v>
          </cell>
          <cell r="B983" t="str">
            <v>CUSTOS HORÁRIOS DE MÁQUINAS E EQUIPAMENTOS</v>
          </cell>
          <cell r="C983" t="str">
            <v>CHOR</v>
          </cell>
          <cell r="D983" t="str">
            <v>COMPOSIÇÕES AUXILIARES</v>
          </cell>
          <cell r="E983" t="str">
            <v>0329</v>
          </cell>
          <cell r="F983" t="str">
            <v/>
          </cell>
          <cell r="G983" t="str">
            <v/>
          </cell>
          <cell r="H983" t="str">
            <v>MÁQUINA JATO DE PRESSAO PORTÁTIL, CAMARA DE 1 SAIDA, CAPACIDADE 280 L, DIAMETRO 670 MM, BICO DE JATO CURTO VENTURI DE 5/16'' , MANGUEIRA DE 1'' COM COMPRESSOR DE AR REBOCÁVEL 189 PCM E MOTOR DIESEL 63 CV - MANUTENÇÃO. AF_03/2016</v>
          </cell>
          <cell r="I983" t="str">
            <v>H</v>
          </cell>
          <cell r="J983" t="str">
            <v>ATRIBUÍDO SÃO PAULO</v>
          </cell>
          <cell r="K983" t="str">
            <v>6,91</v>
          </cell>
          <cell r="L983" t="str">
            <v>CAIXA REFERENCIAL</v>
          </cell>
        </row>
        <row r="984">
          <cell r="A984">
            <v>93407</v>
          </cell>
          <cell r="B984" t="str">
            <v>CUSTOS HORÁRIOS DE MÁQUINAS E EQUIPAMENTOS</v>
          </cell>
          <cell r="C984" t="str">
            <v>CHOR</v>
          </cell>
          <cell r="D984" t="str">
            <v>COMPOSIÇÕES AUXILIARES</v>
          </cell>
          <cell r="E984" t="str">
            <v>0329</v>
          </cell>
          <cell r="F984" t="str">
            <v/>
          </cell>
          <cell r="G984" t="str">
            <v/>
          </cell>
          <cell r="H984" t="str">
            <v>MÁQUINA JATO DE PRESSAO PORTÁTIL, CAMARA DE 1 SAIDA, CAPACIDADE 280 L, DIAMETRO 670 MM, BICO DE JATO CURTO VENTURI DE 5/16'' , MANGUEIRA DE 1'' COM COMPRESSOR DE AR REBOCÁVEL 189 PCM E MOTOR DIESEL 63 CV - MATERIAIS NA OPERAÇÃO. AF_03/2016</v>
          </cell>
          <cell r="I984" t="str">
            <v>H</v>
          </cell>
          <cell r="J984" t="str">
            <v>COLETADO</v>
          </cell>
          <cell r="K984" t="str">
            <v>33,56</v>
          </cell>
          <cell r="L984" t="str">
            <v>CAIXA REFERENCIAL</v>
          </cell>
        </row>
        <row r="985">
          <cell r="A985">
            <v>93411</v>
          </cell>
          <cell r="B985" t="str">
            <v>CUSTOS HORÁRIOS DE MÁQUINAS E EQUIPAMENTOS</v>
          </cell>
          <cell r="C985" t="str">
            <v>CHOR</v>
          </cell>
          <cell r="D985" t="str">
            <v>COMPOSIÇÕES AUXILIARES</v>
          </cell>
          <cell r="E985" t="str">
            <v>0329</v>
          </cell>
          <cell r="F985" t="str">
            <v/>
          </cell>
          <cell r="G985" t="str">
            <v/>
          </cell>
          <cell r="H985" t="str">
            <v>GERADOR PORTÁTIL MONOFÁSICO, POTÊNCIA 5500 VA, MOTOR A GASOLINA, POTÊNCIA DO MOTOR 13 CV - DEPRECIAÇÃO. AF_03/2016</v>
          </cell>
          <cell r="I985" t="str">
            <v>H</v>
          </cell>
          <cell r="J985" t="str">
            <v>ATRIBUÍDO SÃO PAULO</v>
          </cell>
          <cell r="K985" t="str">
            <v>0,17</v>
          </cell>
          <cell r="L985" t="str">
            <v>CAIXA REFERENCIAL</v>
          </cell>
        </row>
        <row r="986">
          <cell r="A986">
            <v>93412</v>
          </cell>
          <cell r="B986" t="str">
            <v>CUSTOS HORÁRIOS DE MÁQUINAS E EQUIPAMENTOS</v>
          </cell>
          <cell r="C986" t="str">
            <v>CHOR</v>
          </cell>
          <cell r="D986" t="str">
            <v>COMPOSIÇÕES AUXILIARES</v>
          </cell>
          <cell r="E986" t="str">
            <v>0329</v>
          </cell>
          <cell r="F986" t="str">
            <v/>
          </cell>
          <cell r="G986" t="str">
            <v/>
          </cell>
          <cell r="H986" t="str">
            <v>GERADOR PORTÁTIL MONOFÁSICO, POTÊNCIA 5500 VA, MOTOR A GASOLINA, POTÊNCIA DO MOTOR 13 CV - JUROS. AF_03/2016</v>
          </cell>
          <cell r="I986" t="str">
            <v>H</v>
          </cell>
          <cell r="J986" t="str">
            <v>ATRIBUÍDO SÃO PAULO</v>
          </cell>
          <cell r="K986" t="str">
            <v>0,03</v>
          </cell>
          <cell r="L986" t="str">
            <v>CAIXA REFERENCIAL</v>
          </cell>
        </row>
        <row r="987">
          <cell r="A987">
            <v>93413</v>
          </cell>
          <cell r="B987" t="str">
            <v>CUSTOS HORÁRIOS DE MÁQUINAS E EQUIPAMENTOS</v>
          </cell>
          <cell r="C987" t="str">
            <v>CHOR</v>
          </cell>
          <cell r="D987" t="str">
            <v>COMPOSIÇÕES AUXILIARES</v>
          </cell>
          <cell r="E987" t="str">
            <v>0329</v>
          </cell>
          <cell r="F987" t="str">
            <v/>
          </cell>
          <cell r="G987" t="str">
            <v/>
          </cell>
          <cell r="H987" t="str">
            <v>GERADOR PORTÁTIL MONOFÁSICO, POTÊNCIA 5500 VA, MOTOR A GASOLINA, POTÊNCIA DO MOTOR 13 CV - MANUTENÇÃO. AF_03/2016</v>
          </cell>
          <cell r="I987" t="str">
            <v>H</v>
          </cell>
          <cell r="J987" t="str">
            <v>ATRIBUÍDO SÃO PAULO</v>
          </cell>
          <cell r="K987" t="str">
            <v>0,15</v>
          </cell>
          <cell r="L987" t="str">
            <v>CAIXA REFERENCIAL</v>
          </cell>
        </row>
        <row r="988">
          <cell r="A988">
            <v>93414</v>
          </cell>
          <cell r="B988" t="str">
            <v>CUSTOS HORÁRIOS DE MÁQUINAS E EQUIPAMENTOS</v>
          </cell>
          <cell r="C988" t="str">
            <v>CHOR</v>
          </cell>
          <cell r="D988" t="str">
            <v>COMPOSIÇÕES AUXILIARES</v>
          </cell>
          <cell r="E988" t="str">
            <v>0329</v>
          </cell>
          <cell r="F988" t="str">
            <v/>
          </cell>
          <cell r="G988" t="str">
            <v/>
          </cell>
          <cell r="H988" t="str">
            <v>GERADOR PORTÁTIL MONOFÁSICO, POTÊNCIA 5500 VA, MOTOR A GASOLINA, POTÊNCIA DO MOTOR 13 CV - MATERIAIS NA OPERAÇÃO. AF_03/2016</v>
          </cell>
          <cell r="I988" t="str">
            <v>H</v>
          </cell>
          <cell r="J988" t="str">
            <v>COLETADO</v>
          </cell>
          <cell r="K988" t="str">
            <v>13,90</v>
          </cell>
          <cell r="L988" t="str">
            <v>CAIXA REFERENCIAL</v>
          </cell>
        </row>
        <row r="989">
          <cell r="A989">
            <v>93417</v>
          </cell>
          <cell r="B989" t="str">
            <v>CUSTOS HORÁRIOS DE MÁQUINAS E EQUIPAMENTOS</v>
          </cell>
          <cell r="C989" t="str">
            <v>CHOR</v>
          </cell>
          <cell r="D989" t="str">
            <v>COMPOSIÇÕES AUXILIARES</v>
          </cell>
          <cell r="E989" t="str">
            <v>0329</v>
          </cell>
          <cell r="F989" t="str">
            <v/>
          </cell>
          <cell r="G989" t="str">
            <v/>
          </cell>
          <cell r="H989" t="str">
            <v>GRUPO GERADOR REBOCÁVEL, POTÊNCIA 66 KVA, MOTOR A DIESEL - DEPRECIAÇÃO. AF_03/2016</v>
          </cell>
          <cell r="I989" t="str">
            <v>H</v>
          </cell>
          <cell r="J989" t="str">
            <v>ATRIBUÍDO SÃO PAULO</v>
          </cell>
          <cell r="K989" t="str">
            <v>2,29</v>
          </cell>
          <cell r="L989" t="str">
            <v>CAIXA REFERENCIAL</v>
          </cell>
        </row>
        <row r="990">
          <cell r="A990">
            <v>93418</v>
          </cell>
          <cell r="B990" t="str">
            <v>CUSTOS HORÁRIOS DE MÁQUINAS E EQUIPAMENTOS</v>
          </cell>
          <cell r="C990" t="str">
            <v>CHOR</v>
          </cell>
          <cell r="D990" t="str">
            <v>COMPOSIÇÕES AUXILIARES</v>
          </cell>
          <cell r="E990" t="str">
            <v>0329</v>
          </cell>
          <cell r="F990" t="str">
            <v/>
          </cell>
          <cell r="G990" t="str">
            <v/>
          </cell>
          <cell r="H990" t="str">
            <v>GRUPO GERADOR REBOCÁVEL, POTÊNCIA 66 KVA, MOTOR A DIESEL - JUROS. AF_03/2016</v>
          </cell>
          <cell r="I990" t="str">
            <v>H</v>
          </cell>
          <cell r="J990" t="str">
            <v>ATRIBUÍDO SÃO PAULO</v>
          </cell>
          <cell r="K990" t="str">
            <v>0,41</v>
          </cell>
          <cell r="L990" t="str">
            <v>CAIXA REFERENCIAL</v>
          </cell>
        </row>
        <row r="991">
          <cell r="A991">
            <v>93419</v>
          </cell>
          <cell r="B991" t="str">
            <v>CUSTOS HORÁRIOS DE MÁQUINAS E EQUIPAMENTOS</v>
          </cell>
          <cell r="C991" t="str">
            <v>CHOR</v>
          </cell>
          <cell r="D991" t="str">
            <v>COMPOSIÇÕES AUXILIARES</v>
          </cell>
          <cell r="E991" t="str">
            <v>0329</v>
          </cell>
          <cell r="F991" t="str">
            <v/>
          </cell>
          <cell r="G991" t="str">
            <v/>
          </cell>
          <cell r="H991" t="str">
            <v>GRUPO GERADOR REBOCÁVEL, POTÊNCIA 66 KVA, MOTOR A DIESEL - MANUTENÇÃO. AF_03/2016</v>
          </cell>
          <cell r="I991" t="str">
            <v>H</v>
          </cell>
          <cell r="J991" t="str">
            <v>ATRIBUÍDO SÃO PAULO</v>
          </cell>
          <cell r="K991" t="str">
            <v>2,04</v>
          </cell>
          <cell r="L991" t="str">
            <v>CAIXA REFERENCIAL</v>
          </cell>
        </row>
        <row r="992">
          <cell r="A992">
            <v>93420</v>
          </cell>
          <cell r="B992" t="str">
            <v>CUSTOS HORÁRIOS DE MÁQUINAS E EQUIPAMENTOS</v>
          </cell>
          <cell r="C992" t="str">
            <v>CHOR</v>
          </cell>
          <cell r="D992" t="str">
            <v>COMPOSIÇÕES AUXILIARES</v>
          </cell>
          <cell r="E992" t="str">
            <v>0329</v>
          </cell>
          <cell r="F992" t="str">
            <v/>
          </cell>
          <cell r="G992" t="str">
            <v/>
          </cell>
          <cell r="H992" t="str">
            <v>GRUPO GERADOR REBOCÁVEL, POTÊNCIA 66 KVA, MOTOR A DIESEL - MATERIAIS NA OPERAÇÃO. AF_03/2016</v>
          </cell>
          <cell r="I992" t="str">
            <v>H</v>
          </cell>
          <cell r="J992" t="str">
            <v>COLETADO</v>
          </cell>
          <cell r="K992" t="str">
            <v>47,75</v>
          </cell>
          <cell r="L992" t="str">
            <v>CAIXA REFERENCIAL</v>
          </cell>
        </row>
        <row r="993">
          <cell r="A993">
            <v>93423</v>
          </cell>
          <cell r="B993" t="str">
            <v>CUSTOS HORÁRIOS DE MÁQUINAS E EQUIPAMENTOS</v>
          </cell>
          <cell r="C993" t="str">
            <v>CHOR</v>
          </cell>
          <cell r="D993" t="str">
            <v>COMPOSIÇÕES AUXILIARES</v>
          </cell>
          <cell r="E993" t="str">
            <v>0329</v>
          </cell>
          <cell r="F993" t="str">
            <v/>
          </cell>
          <cell r="G993" t="str">
            <v/>
          </cell>
          <cell r="H993" t="str">
            <v>GRUPO GERADOR ESTACIONÁRIO, POTÊNCIA 150 KVA, MOTOR A DIESEL- DEPRECIAÇÃO. AF_03/2016</v>
          </cell>
          <cell r="I993" t="str">
            <v>H</v>
          </cell>
          <cell r="J993" t="str">
            <v>ATRIBUÍDO SÃO PAULO</v>
          </cell>
          <cell r="K993" t="str">
            <v>3,24</v>
          </cell>
          <cell r="L993" t="str">
            <v>CAIXA REFERENCIAL</v>
          </cell>
        </row>
        <row r="994">
          <cell r="A994">
            <v>93424</v>
          </cell>
          <cell r="B994" t="str">
            <v>CUSTOS HORÁRIOS DE MÁQUINAS E EQUIPAMENTOS</v>
          </cell>
          <cell r="C994" t="str">
            <v>CHOR</v>
          </cell>
          <cell r="D994" t="str">
            <v>COMPOSIÇÕES AUXILIARES</v>
          </cell>
          <cell r="E994" t="str">
            <v>0329</v>
          </cell>
          <cell r="F994" t="str">
            <v/>
          </cell>
          <cell r="G994" t="str">
            <v/>
          </cell>
          <cell r="H994" t="str">
            <v>GRUPO GERADOR ESTACIONÁRIO, POTÊNCIA 150 KVA, MOTOR A DIESEL- JUROS. AF_03/2016</v>
          </cell>
          <cell r="I994" t="str">
            <v>H</v>
          </cell>
          <cell r="J994" t="str">
            <v>ATRIBUÍDO SÃO PAULO</v>
          </cell>
          <cell r="K994" t="str">
            <v>0,58</v>
          </cell>
          <cell r="L994" t="str">
            <v>CAIXA REFERENCIAL</v>
          </cell>
        </row>
        <row r="995">
          <cell r="A995">
            <v>93425</v>
          </cell>
          <cell r="B995" t="str">
            <v>CUSTOS HORÁRIOS DE MÁQUINAS E EQUIPAMENTOS</v>
          </cell>
          <cell r="C995" t="str">
            <v>CHOR</v>
          </cell>
          <cell r="D995" t="str">
            <v>COMPOSIÇÕES AUXILIARES</v>
          </cell>
          <cell r="E995" t="str">
            <v>0329</v>
          </cell>
          <cell r="F995" t="str">
            <v/>
          </cell>
          <cell r="G995" t="str">
            <v/>
          </cell>
          <cell r="H995" t="str">
            <v>GRUPO GERADOR ESTACIONÁRIO, POTÊNCIA 150 KVA, MOTOR A DIESEL- MANUTENÇÃO. AF_03/2016</v>
          </cell>
          <cell r="I995" t="str">
            <v>H</v>
          </cell>
          <cell r="J995" t="str">
            <v>ATRIBUÍDO SÃO PAULO</v>
          </cell>
          <cell r="K995" t="str">
            <v>2,89</v>
          </cell>
          <cell r="L995" t="str">
            <v>CAIXA REFERENCIAL</v>
          </cell>
        </row>
        <row r="996">
          <cell r="A996">
            <v>93426</v>
          </cell>
          <cell r="B996" t="str">
            <v>CUSTOS HORÁRIOS DE MÁQUINAS E EQUIPAMENTOS</v>
          </cell>
          <cell r="C996" t="str">
            <v>CHOR</v>
          </cell>
          <cell r="D996" t="str">
            <v>COMPOSIÇÕES AUXILIARES</v>
          </cell>
          <cell r="E996" t="str">
            <v>0329</v>
          </cell>
          <cell r="F996" t="str">
            <v/>
          </cell>
          <cell r="G996" t="str">
            <v/>
          </cell>
          <cell r="H996" t="str">
            <v>GRUPO GERADOR ESTACIONÁRIO, POTÊNCIA 150 KVA, MOTOR A DIESEL- MATERIAIS NA OPERAÇÃO. AF_03/2016</v>
          </cell>
          <cell r="I996" t="str">
            <v>H</v>
          </cell>
          <cell r="J996" t="str">
            <v>COLETADO</v>
          </cell>
          <cell r="K996" t="str">
            <v>114,12</v>
          </cell>
          <cell r="L996" t="str">
            <v>CAIXA REFERENCIAL</v>
          </cell>
        </row>
        <row r="997">
          <cell r="A997">
            <v>93429</v>
          </cell>
          <cell r="B997" t="str">
            <v>CUSTOS HORÁRIOS DE MÁQUINAS E EQUIPAMENTOS</v>
          </cell>
          <cell r="C997" t="str">
            <v>CHOR</v>
          </cell>
          <cell r="D997" t="str">
            <v>COMPOSIÇÕES AUXILIARES</v>
          </cell>
          <cell r="E997" t="str">
            <v>0329</v>
          </cell>
          <cell r="F997" t="str">
            <v/>
          </cell>
          <cell r="G997" t="str">
            <v/>
          </cell>
          <cell r="H997" t="str">
            <v>USINA DE MISTURA ASFÁLTICA À QUENTE, TIPO CONTRA FLUXO, PROD 40 A 80 TON/HORA - DEPRECIAÇÃO. AF_03/2016</v>
          </cell>
          <cell r="I997" t="str">
            <v>H</v>
          </cell>
          <cell r="J997" t="str">
            <v>ATRIBUÍDO SÃO PAULO</v>
          </cell>
          <cell r="K997" t="str">
            <v>72,00</v>
          </cell>
          <cell r="L997" t="str">
            <v>CAIXA REFERENCIAL</v>
          </cell>
        </row>
        <row r="998">
          <cell r="A998">
            <v>93430</v>
          </cell>
          <cell r="B998" t="str">
            <v>CUSTOS HORÁRIOS DE MÁQUINAS E EQUIPAMENTOS</v>
          </cell>
          <cell r="C998" t="str">
            <v>CHOR</v>
          </cell>
          <cell r="D998" t="str">
            <v>COMPOSIÇÕES AUXILIARES</v>
          </cell>
          <cell r="E998" t="str">
            <v>0329</v>
          </cell>
          <cell r="F998" t="str">
            <v/>
          </cell>
          <cell r="G998" t="str">
            <v/>
          </cell>
          <cell r="H998" t="str">
            <v>USINA DE MISTURA ASFÁLTICA À QUENTE, TIPO CONTRA FLUXO, PROD 40 A 80 TON/HORA - JUROS. AF_03/2016</v>
          </cell>
          <cell r="I998" t="str">
            <v>H</v>
          </cell>
          <cell r="J998" t="str">
            <v>ATRIBUÍDO SÃO PAULO</v>
          </cell>
          <cell r="K998" t="str">
            <v>12,96</v>
          </cell>
          <cell r="L998" t="str">
            <v>CAIXA REFERENCIAL</v>
          </cell>
        </row>
        <row r="999">
          <cell r="A999">
            <v>93431</v>
          </cell>
          <cell r="B999" t="str">
            <v>CUSTOS HORÁRIOS DE MÁQUINAS E EQUIPAMENTOS</v>
          </cell>
          <cell r="C999" t="str">
            <v>CHOR</v>
          </cell>
          <cell r="D999" t="str">
            <v>COMPOSIÇÕES AUXILIARES</v>
          </cell>
          <cell r="E999" t="str">
            <v>0329</v>
          </cell>
          <cell r="F999" t="str">
            <v/>
          </cell>
          <cell r="G999" t="str">
            <v/>
          </cell>
          <cell r="H999" t="str">
            <v>USINA DE MISTURA ASFÁLTICA À QUENTE, TIPO CONTRA FLUXO, PROD 40 A 80 TON/HORA - MANUTENÇÃO. AF_03/2016</v>
          </cell>
          <cell r="I999" t="str">
            <v>H</v>
          </cell>
          <cell r="J999" t="str">
            <v>ATRIBUÍDO SÃO PAULO</v>
          </cell>
          <cell r="K999" t="str">
            <v>115,74</v>
          </cell>
          <cell r="L999" t="str">
            <v>CAIXA REFERENCIAL</v>
          </cell>
        </row>
        <row r="1000">
          <cell r="A1000">
            <v>93432</v>
          </cell>
          <cell r="B1000" t="str">
            <v>CUSTOS HORÁRIOS DE MÁQUINAS E EQUIPAMENTOS</v>
          </cell>
          <cell r="C1000" t="str">
            <v>CHOR</v>
          </cell>
          <cell r="D1000" t="str">
            <v>COMPOSIÇÕES AUXILIARES</v>
          </cell>
          <cell r="E1000" t="str">
            <v>0329</v>
          </cell>
          <cell r="F1000" t="str">
            <v/>
          </cell>
          <cell r="G1000" t="str">
            <v/>
          </cell>
          <cell r="H1000" t="str">
            <v>USINA DE MISTURA ASFÁLTICA À QUENTE, TIPO CONTRA FLUXO, PROD 40 A 80 TON/HORA - MATERIAIS NA OPERAÇÃO. AF_03/2016</v>
          </cell>
          <cell r="I1000" t="str">
            <v>H</v>
          </cell>
          <cell r="J1000" t="str">
            <v>COLETADO</v>
          </cell>
          <cell r="K1000" t="str">
            <v>2.044,80</v>
          </cell>
          <cell r="L1000" t="str">
            <v>CAIXA REFERENCIAL</v>
          </cell>
        </row>
        <row r="1001">
          <cell r="A1001">
            <v>93435</v>
          </cell>
          <cell r="B1001" t="str">
            <v>CUSTOS HORÁRIOS DE MÁQUINAS E EQUIPAMENTOS</v>
          </cell>
          <cell r="C1001" t="str">
            <v>CHOR</v>
          </cell>
          <cell r="D1001" t="str">
            <v>COMPOSIÇÕES AUXILIARES</v>
          </cell>
          <cell r="E1001" t="str">
            <v>0329</v>
          </cell>
          <cell r="F1001" t="str">
            <v/>
          </cell>
          <cell r="G1001" t="str">
            <v/>
          </cell>
          <cell r="H1001" t="str">
            <v>USINA DE ASFALTO À FRIO, CAPACIDADE DE 40 A 60 TON/HORA, ELÉTRICA POTÊNCIA 30 CV - DEPRECIAÇÃO. AF_03/2016</v>
          </cell>
          <cell r="I1001" t="str">
            <v>H</v>
          </cell>
          <cell r="J1001" t="str">
            <v>ATRIBUÍDO SÃO PAULO</v>
          </cell>
          <cell r="K1001" t="str">
            <v>3,89</v>
          </cell>
          <cell r="L1001" t="str">
            <v>CAIXA REFERENCIAL</v>
          </cell>
        </row>
        <row r="1002">
          <cell r="A1002">
            <v>93436</v>
          </cell>
          <cell r="B1002" t="str">
            <v>CUSTOS HORÁRIOS DE MÁQUINAS E EQUIPAMENTOS</v>
          </cell>
          <cell r="C1002" t="str">
            <v>CHOR</v>
          </cell>
          <cell r="D1002" t="str">
            <v>COMPOSIÇÕES AUXILIARES</v>
          </cell>
          <cell r="E1002" t="str">
            <v>0329</v>
          </cell>
          <cell r="F1002" t="str">
            <v/>
          </cell>
          <cell r="G1002" t="str">
            <v/>
          </cell>
          <cell r="H1002" t="str">
            <v>USINA DE ASFALTO À FRIO, CAPACIDADE DE 40 A 60 TON/HORA, ELÉTRICA POTÊNCIA 30 CV - JUROS. AF_03/2016</v>
          </cell>
          <cell r="I1002" t="str">
            <v>H</v>
          </cell>
          <cell r="J1002" t="str">
            <v>ATRIBUÍDO SÃO PAULO</v>
          </cell>
          <cell r="K1002" t="str">
            <v>0,81</v>
          </cell>
          <cell r="L1002" t="str">
            <v>CAIXA REFERENCIAL</v>
          </cell>
        </row>
        <row r="1003">
          <cell r="A1003">
            <v>93437</v>
          </cell>
          <cell r="B1003" t="str">
            <v>CUSTOS HORÁRIOS DE MÁQUINAS E EQUIPAMENTOS</v>
          </cell>
          <cell r="C1003" t="str">
            <v>CHOR</v>
          </cell>
          <cell r="D1003" t="str">
            <v>COMPOSIÇÕES AUXILIARES</v>
          </cell>
          <cell r="E1003" t="str">
            <v>0329</v>
          </cell>
          <cell r="F1003" t="str">
            <v/>
          </cell>
          <cell r="G1003" t="str">
            <v/>
          </cell>
          <cell r="H1003" t="str">
            <v>USINA DE ASFALTO À FRIO, CAPACIDADE DE 40 A 60 TON/HORA, ELÉTRICA POTÊNCIA 30 CV - MANUTENÇÃO. AF_03/2016</v>
          </cell>
          <cell r="I1003" t="str">
            <v>H</v>
          </cell>
          <cell r="J1003" t="str">
            <v>ATRIBUÍDO SÃO PAULO</v>
          </cell>
          <cell r="K1003" t="str">
            <v>7,30</v>
          </cell>
          <cell r="L1003" t="str">
            <v>CAIXA REFERENCIAL</v>
          </cell>
        </row>
        <row r="1004">
          <cell r="A1004">
            <v>93438</v>
          </cell>
          <cell r="B1004" t="str">
            <v>CUSTOS HORÁRIOS DE MÁQUINAS E EQUIPAMENTOS</v>
          </cell>
          <cell r="C1004" t="str">
            <v>CHOR</v>
          </cell>
          <cell r="D1004" t="str">
            <v>COMPOSIÇÕES AUXILIARES</v>
          </cell>
          <cell r="E1004" t="str">
            <v>0329</v>
          </cell>
          <cell r="F1004" t="str">
            <v/>
          </cell>
          <cell r="G1004" t="str">
            <v/>
          </cell>
          <cell r="H1004" t="str">
            <v>USINA DE ASFALTO À FRIO, CAPACIDADE DE 40 A 60 TON/HORA, ELÉTRICA POTÊNCIA 30 CV - MATERIAIS NA OPERAÇÃO. AF_03/2016</v>
          </cell>
          <cell r="I1004" t="str">
            <v>H</v>
          </cell>
          <cell r="J1004" t="str">
            <v>COLETADO</v>
          </cell>
          <cell r="K1004" t="str">
            <v>21,13</v>
          </cell>
          <cell r="L1004" t="str">
            <v>CAIXA REFERENCIAL</v>
          </cell>
        </row>
        <row r="1005">
          <cell r="A1005">
            <v>95114</v>
          </cell>
          <cell r="B1005" t="str">
            <v>CUSTOS HORÁRIOS DE MÁQUINAS E EQUIPAMENTOS</v>
          </cell>
          <cell r="C1005" t="str">
            <v>CHOR</v>
          </cell>
          <cell r="D1005" t="str">
            <v>COMPOSIÇÕES AUXILIARES</v>
          </cell>
          <cell r="E1005" t="str">
            <v>0329</v>
          </cell>
          <cell r="F1005" t="str">
            <v/>
          </cell>
          <cell r="G1005" t="str">
            <v/>
          </cell>
          <cell r="H1005" t="str">
            <v>MARTELETE OU ROMPEDOR PNEUMÁTICO MANUAL, 28 KG, COM SILENCIADOR - DEPRECIAÇÃO. AF_07/2016</v>
          </cell>
          <cell r="I1005" t="str">
            <v>H</v>
          </cell>
          <cell r="J1005" t="str">
            <v>COEFICIENTE DE REPRESENTATIVIDADE</v>
          </cell>
          <cell r="K1005" t="str">
            <v>1,64</v>
          </cell>
          <cell r="L1005" t="str">
            <v>CAIXA REFERENCIAL</v>
          </cell>
        </row>
        <row r="1006">
          <cell r="A1006">
            <v>95115</v>
          </cell>
          <cell r="B1006" t="str">
            <v>CUSTOS HORÁRIOS DE MÁQUINAS E EQUIPAMENTOS</v>
          </cell>
          <cell r="C1006" t="str">
            <v>CHOR</v>
          </cell>
          <cell r="D1006" t="str">
            <v>COMPOSIÇÕES AUXILIARES</v>
          </cell>
          <cell r="E1006" t="str">
            <v>0329</v>
          </cell>
          <cell r="F1006" t="str">
            <v/>
          </cell>
          <cell r="G1006" t="str">
            <v/>
          </cell>
          <cell r="H1006" t="str">
            <v>MARTELETE OU ROMPEDOR PNEUMÁTICO MANUAL, 28 KG, COM SILENCIADOR - JUROS. AF_07/2016</v>
          </cell>
          <cell r="I1006" t="str">
            <v>H</v>
          </cell>
          <cell r="J1006" t="str">
            <v>COEFICIENTE DE REPRESENTATIVIDADE</v>
          </cell>
          <cell r="K1006" t="str">
            <v>0,19</v>
          </cell>
          <cell r="L1006" t="str">
            <v>CAIXA REFERENCIAL</v>
          </cell>
        </row>
        <row r="1007">
          <cell r="A1007">
            <v>95116</v>
          </cell>
          <cell r="B1007" t="str">
            <v>CUSTOS HORÁRIOS DE MÁQUINAS E EQUIPAMENTOS</v>
          </cell>
          <cell r="C1007" t="str">
            <v>CHOR</v>
          </cell>
          <cell r="D1007" t="str">
            <v>COMPOSIÇÕES AUXILIARES</v>
          </cell>
          <cell r="E1007" t="str">
            <v>0329</v>
          </cell>
          <cell r="F1007" t="str">
            <v/>
          </cell>
          <cell r="G1007" t="str">
            <v/>
          </cell>
          <cell r="H1007" t="str">
            <v>USINA DE CONCRETO FIXA, CAPACIDADE NOMINAL DE 90 A 120 M3/H, SEM SILO - DEPRECIAÇÃO. AF_07/2016</v>
          </cell>
          <cell r="I1007" t="str">
            <v>H</v>
          </cell>
          <cell r="J1007" t="str">
            <v>ATRIBUÍDO SÃO PAULO</v>
          </cell>
          <cell r="K1007" t="str">
            <v>31,99</v>
          </cell>
          <cell r="L1007" t="str">
            <v>CAIXA REFERENCIAL</v>
          </cell>
        </row>
        <row r="1008">
          <cell r="A1008">
            <v>95117</v>
          </cell>
          <cell r="B1008" t="str">
            <v>CUSTOS HORÁRIOS DE MÁQUINAS E EQUIPAMENTOS</v>
          </cell>
          <cell r="C1008" t="str">
            <v>CHOR</v>
          </cell>
          <cell r="D1008" t="str">
            <v>COMPOSIÇÕES AUXILIARES</v>
          </cell>
          <cell r="E1008" t="str">
            <v>0329</v>
          </cell>
          <cell r="F1008" t="str">
            <v/>
          </cell>
          <cell r="G1008" t="str">
            <v/>
          </cell>
          <cell r="H1008" t="str">
            <v>USINA DE CONCRETO FIXA, CAPACIDADE NOMINAL DE 90 A 120 M3/H, SEM SILO - JUROS. AF_07/2016</v>
          </cell>
          <cell r="I1008" t="str">
            <v>H</v>
          </cell>
          <cell r="J1008" t="str">
            <v>ATRIBUÍDO SÃO PAULO</v>
          </cell>
          <cell r="K1008" t="str">
            <v>5,04</v>
          </cell>
          <cell r="L1008" t="str">
            <v>CAIXA REFERENCIAL</v>
          </cell>
        </row>
        <row r="1009">
          <cell r="A1009">
            <v>95118</v>
          </cell>
          <cell r="B1009" t="str">
            <v>CUSTOS HORÁRIOS DE MÁQUINAS E EQUIPAMENTOS</v>
          </cell>
          <cell r="C1009" t="str">
            <v>CHOR</v>
          </cell>
          <cell r="D1009" t="str">
            <v>COMPOSIÇÕES AUXILIARES</v>
          </cell>
          <cell r="E1009" t="str">
            <v>0329</v>
          </cell>
          <cell r="F1009" t="str">
            <v/>
          </cell>
          <cell r="G1009" t="str">
            <v/>
          </cell>
          <cell r="H1009" t="str">
            <v>USINA MISTURADORA DE SOLOS, CAPACIDADE DE 200 A 500 TON/H, POTENCIA 75KW - DEPRECIAÇÃO. AF_07/2016</v>
          </cell>
          <cell r="I1009" t="str">
            <v>H</v>
          </cell>
          <cell r="J1009" t="str">
            <v>ATRIBUÍDO SÃO PAULO</v>
          </cell>
          <cell r="K1009" t="str">
            <v>37,14</v>
          </cell>
          <cell r="L1009" t="str">
            <v>CAIXA REFERENCIAL</v>
          </cell>
        </row>
        <row r="1010">
          <cell r="A1010">
            <v>95119</v>
          </cell>
          <cell r="B1010" t="str">
            <v>CUSTOS HORÁRIOS DE MÁQUINAS E EQUIPAMENTOS</v>
          </cell>
          <cell r="C1010" t="str">
            <v>CHOR</v>
          </cell>
          <cell r="D1010" t="str">
            <v>COMPOSIÇÕES AUXILIARES</v>
          </cell>
          <cell r="E1010" t="str">
            <v>0329</v>
          </cell>
          <cell r="F1010" t="str">
            <v/>
          </cell>
          <cell r="G1010" t="str">
            <v/>
          </cell>
          <cell r="H1010" t="str">
            <v>USINA MISTURADORA DE SOLOS, CAPACIDADE DE 200 A 500 TON/H, POTENCIA 75KW - JUROS. AF_07/2016</v>
          </cell>
          <cell r="I1010" t="str">
            <v>H</v>
          </cell>
          <cell r="J1010" t="str">
            <v>ATRIBUÍDO SÃO PAULO</v>
          </cell>
          <cell r="K1010" t="str">
            <v>6,68</v>
          </cell>
          <cell r="L1010" t="str">
            <v>CAIXA REFERENCIAL</v>
          </cell>
        </row>
        <row r="1011">
          <cell r="A1011">
            <v>95120</v>
          </cell>
          <cell r="B1011" t="str">
            <v>CUSTOS HORÁRIOS DE MÁQUINAS E EQUIPAMENTOS</v>
          </cell>
          <cell r="C1011" t="str">
            <v>CHOR</v>
          </cell>
          <cell r="D1011" t="str">
            <v>COMPOSIÇÕES AUXILIARES</v>
          </cell>
          <cell r="E1011" t="str">
            <v>0329</v>
          </cell>
          <cell r="F1011" t="str">
            <v/>
          </cell>
          <cell r="G1011" t="str">
            <v/>
          </cell>
          <cell r="H1011" t="str">
            <v>USINA MISTURADORA DE SOLOS, CAPACIDADE DE 200 A 500 TON/H, POTENCIA 75KW - MATERIAIS NA OPERAÇÃO. AF_07/2016</v>
          </cell>
          <cell r="I1011" t="str">
            <v>H</v>
          </cell>
          <cell r="J1011" t="str">
            <v>COEFICIENTE DE REPRESENTATIVIDADE</v>
          </cell>
          <cell r="K1011" t="str">
            <v>54,18</v>
          </cell>
          <cell r="L1011" t="str">
            <v>CAIXA REFERENCIAL</v>
          </cell>
        </row>
        <row r="1012">
          <cell r="A1012">
            <v>95123</v>
          </cell>
          <cell r="B1012" t="str">
            <v>CUSTOS HORÁRIOS DE MÁQUINAS E EQUIPAMENTOS</v>
          </cell>
          <cell r="C1012" t="str">
            <v>CHOR</v>
          </cell>
          <cell r="D1012" t="str">
            <v>COMPOSIÇÕES AUXILIARES</v>
          </cell>
          <cell r="E1012" t="str">
            <v>0329</v>
          </cell>
          <cell r="F1012" t="str">
            <v/>
          </cell>
          <cell r="G1012" t="str">
            <v/>
          </cell>
          <cell r="H1012" t="str">
            <v>DISTRIBUIDOR DE AGREGADOS AUTOPROPELIDO, CAP 3 M3, A DIESEL, POTÊNCIA 176CV - DEPRECIAÇÃO. AF_07/2016</v>
          </cell>
          <cell r="I1012" t="str">
            <v>H</v>
          </cell>
          <cell r="J1012" t="str">
            <v>ATRIBUÍDO SÃO PAULO</v>
          </cell>
          <cell r="K1012" t="str">
            <v>12,90</v>
          </cell>
          <cell r="L1012" t="str">
            <v>CAIXA REFERENCIAL</v>
          </cell>
        </row>
        <row r="1013">
          <cell r="A1013">
            <v>95124</v>
          </cell>
          <cell r="B1013" t="str">
            <v>CUSTOS HORÁRIOS DE MÁQUINAS E EQUIPAMENTOS</v>
          </cell>
          <cell r="C1013" t="str">
            <v>CHOR</v>
          </cell>
          <cell r="D1013" t="str">
            <v>COMPOSIÇÕES AUXILIARES</v>
          </cell>
          <cell r="E1013" t="str">
            <v>0329</v>
          </cell>
          <cell r="F1013" t="str">
            <v/>
          </cell>
          <cell r="G1013" t="str">
            <v/>
          </cell>
          <cell r="H1013" t="str">
            <v>DISTRIBUIDOR DE AGREGADOS AUTOPROPELIDO, C/AP 3 M3, A DIESEL, POTÊNCIA 176CV - JUROS. AF_07/2016</v>
          </cell>
          <cell r="I1013" t="str">
            <v>H</v>
          </cell>
          <cell r="J1013" t="str">
            <v>ATRIBUÍDO SÃO PAULO</v>
          </cell>
          <cell r="K1013" t="str">
            <v>2,03</v>
          </cell>
          <cell r="L1013" t="str">
            <v>CAIXA REFERENCIAL</v>
          </cell>
        </row>
        <row r="1014">
          <cell r="A1014">
            <v>95125</v>
          </cell>
          <cell r="B1014" t="str">
            <v>CUSTOS HORÁRIOS DE MÁQUINAS E EQUIPAMENTOS</v>
          </cell>
          <cell r="C1014" t="str">
            <v>CHOR</v>
          </cell>
          <cell r="D1014" t="str">
            <v>COMPOSIÇÕES AUXILIARES</v>
          </cell>
          <cell r="E1014" t="str">
            <v>0329</v>
          </cell>
          <cell r="F1014" t="str">
            <v/>
          </cell>
          <cell r="G1014" t="str">
            <v/>
          </cell>
          <cell r="H1014" t="str">
            <v>DISTRIBUIDOR DE AGREGADOS AUTOPROPELIDO, CAP 3 M3, A DIESEL, POTÊNCIA 176CV - MANUTENÇÃO. AF_07/2016</v>
          </cell>
          <cell r="I1014" t="str">
            <v>H</v>
          </cell>
          <cell r="J1014" t="str">
            <v>ATRIBUÍDO SÃO PAULO</v>
          </cell>
          <cell r="K1014" t="str">
            <v>14,11</v>
          </cell>
          <cell r="L1014" t="str">
            <v>CAIXA REFERENCIAL</v>
          </cell>
        </row>
        <row r="1015">
          <cell r="A1015">
            <v>95126</v>
          </cell>
          <cell r="B1015" t="str">
            <v>CUSTOS HORÁRIOS DE MÁQUINAS E EQUIPAMENTOS</v>
          </cell>
          <cell r="C1015" t="str">
            <v>CHOR</v>
          </cell>
          <cell r="D1015" t="str">
            <v>COMPOSIÇÕES AUXILIARES</v>
          </cell>
          <cell r="E1015" t="str">
            <v>0329</v>
          </cell>
          <cell r="F1015" t="str">
            <v/>
          </cell>
          <cell r="G1015" t="str">
            <v/>
          </cell>
          <cell r="H1015" t="str">
            <v>DISTRIBUIDOR DE AGREGADOS AUTOPROPELIDO, CAP 3 M3, A DIESEL, POTÊNCIA 176CV  MATERIAIS NA OPERAÇÃO. AF_07/2016</v>
          </cell>
          <cell r="I1015" t="str">
            <v>H</v>
          </cell>
          <cell r="J1015" t="str">
            <v>COLETADO</v>
          </cell>
          <cell r="K1015" t="str">
            <v>104,83</v>
          </cell>
          <cell r="L1015" t="str">
            <v>CAIXA REFERENCIAL</v>
          </cell>
        </row>
        <row r="1016">
          <cell r="A1016">
            <v>95129</v>
          </cell>
          <cell r="B1016" t="str">
            <v>CUSTOS HORÁRIOS DE MÁQUINAS E EQUIPAMENTOS</v>
          </cell>
          <cell r="C1016" t="str">
            <v>CHOR</v>
          </cell>
          <cell r="D1016" t="str">
            <v>COMPOSIÇÕES AUXILIARES</v>
          </cell>
          <cell r="E1016" t="str">
            <v>0329</v>
          </cell>
          <cell r="F1016" t="str">
            <v/>
          </cell>
          <cell r="G1016" t="str">
            <v/>
          </cell>
          <cell r="H1016" t="str">
            <v>MÁQUINA DEMARCADORA DE FAIXA DE TRÁFEGO À FRIO, AUTOPROPELIDA, POTÊNCIA 38 HP - DEPRECIAÇÃO. AF_07/2016</v>
          </cell>
          <cell r="I1016" t="str">
            <v>H</v>
          </cell>
          <cell r="J1016" t="str">
            <v>ATRIBUÍDO SÃO PAULO</v>
          </cell>
          <cell r="K1016" t="str">
            <v>22,88</v>
          </cell>
          <cell r="L1016" t="str">
            <v>CAIXA REFERENCIAL</v>
          </cell>
        </row>
        <row r="1017">
          <cell r="A1017">
            <v>95130</v>
          </cell>
          <cell r="B1017" t="str">
            <v>CUSTOS HORÁRIOS DE MÁQUINAS E EQUIPAMENTOS</v>
          </cell>
          <cell r="C1017" t="str">
            <v>CHOR</v>
          </cell>
          <cell r="D1017" t="str">
            <v>COMPOSIÇÕES AUXILIARES</v>
          </cell>
          <cell r="E1017" t="str">
            <v>0329</v>
          </cell>
          <cell r="F1017" t="str">
            <v/>
          </cell>
          <cell r="G1017" t="str">
            <v/>
          </cell>
          <cell r="H1017" t="str">
            <v>MÁQUINA DEMARCADORA DE FAIXA DE TRÁFEGO À FRIO, AUTOPROPELIDA, POTÊNCIA 38 HP - JUROS. AF_07/2016</v>
          </cell>
          <cell r="I1017" t="str">
            <v>H</v>
          </cell>
          <cell r="J1017" t="str">
            <v>ATRIBUÍDO SÃO PAULO</v>
          </cell>
          <cell r="K1017" t="str">
            <v>4,12</v>
          </cell>
          <cell r="L1017" t="str">
            <v>CAIXA REFERENCIAL</v>
          </cell>
        </row>
        <row r="1018">
          <cell r="A1018">
            <v>95131</v>
          </cell>
          <cell r="B1018" t="str">
            <v>CUSTOS HORÁRIOS DE MÁQUINAS E EQUIPAMENTOS</v>
          </cell>
          <cell r="C1018" t="str">
            <v>CHOR</v>
          </cell>
          <cell r="D1018" t="str">
            <v>COMPOSIÇÕES AUXILIARES</v>
          </cell>
          <cell r="E1018" t="str">
            <v>0329</v>
          </cell>
          <cell r="F1018" t="str">
            <v/>
          </cell>
          <cell r="G1018" t="str">
            <v/>
          </cell>
          <cell r="H1018" t="str">
            <v>MÁQUINA DEMARCADORA DE FAIXA DE TRÁFEGO À FRIO, AUTOPROPELIDA, POTÊNCIA 38 HP - MANUTENÇÃO. AF_07/2016</v>
          </cell>
          <cell r="I1018" t="str">
            <v>H</v>
          </cell>
          <cell r="J1018" t="str">
            <v>ATRIBUÍDO SÃO PAULO</v>
          </cell>
          <cell r="K1018" t="str">
            <v>42,91</v>
          </cell>
          <cell r="L1018" t="str">
            <v>CAIXA REFERENCIAL</v>
          </cell>
        </row>
        <row r="1019">
          <cell r="A1019">
            <v>95132</v>
          </cell>
          <cell r="B1019" t="str">
            <v>CUSTOS HORÁRIOS DE MÁQUINAS E EQUIPAMENTOS</v>
          </cell>
          <cell r="C1019" t="str">
            <v>CHOR</v>
          </cell>
          <cell r="D1019" t="str">
            <v>COMPOSIÇÕES AUXILIARES</v>
          </cell>
          <cell r="E1019" t="str">
            <v>0329</v>
          </cell>
          <cell r="F1019" t="str">
            <v/>
          </cell>
          <cell r="G1019" t="str">
            <v/>
          </cell>
          <cell r="H1019" t="str">
            <v>MÁQUINA DEMARCADORA DE FAIXA DE TRÁFEGO À FRIO, AUTOPROPELIDA, POTÊNCIA 38 HP - MATERIAIS NA OPERAÇÃO. AF_07/2016</v>
          </cell>
          <cell r="I1019" t="str">
            <v>H</v>
          </cell>
          <cell r="J1019" t="str">
            <v>COLETADO</v>
          </cell>
          <cell r="K1019" t="str">
            <v>22,96</v>
          </cell>
          <cell r="L1019" t="str">
            <v>CAIXA REFERENCIAL</v>
          </cell>
        </row>
        <row r="1020">
          <cell r="A1020">
            <v>95136</v>
          </cell>
          <cell r="B1020" t="str">
            <v>CUSTOS HORÁRIOS DE MÁQUINAS E EQUIPAMENTOS</v>
          </cell>
          <cell r="C1020" t="str">
            <v>CHOR</v>
          </cell>
          <cell r="D1020" t="str">
            <v>COMPOSIÇÕES AUXILIARES</v>
          </cell>
          <cell r="E1020" t="str">
            <v>0329</v>
          </cell>
          <cell r="F1020" t="str">
            <v/>
          </cell>
          <cell r="G1020" t="str">
            <v/>
          </cell>
          <cell r="H1020" t="str">
            <v>TALHA MANUAL DE CORRENTE, CAPACIDADE DE 2 TON. COM ELEVAÇÃO DE 3 M - DEPRECIAÇÃO. AF_07/2016</v>
          </cell>
          <cell r="I1020" t="str">
            <v>H</v>
          </cell>
          <cell r="J1020" t="str">
            <v>COLETADO</v>
          </cell>
          <cell r="K1020" t="str">
            <v>0,03</v>
          </cell>
          <cell r="L1020" t="str">
            <v>CAIXA REFERENCIAL</v>
          </cell>
        </row>
        <row r="1021">
          <cell r="A1021">
            <v>95137</v>
          </cell>
          <cell r="B1021" t="str">
            <v>CUSTOS HORÁRIOS DE MÁQUINAS E EQUIPAMENTOS</v>
          </cell>
          <cell r="C1021" t="str">
            <v>CHOR</v>
          </cell>
          <cell r="D1021" t="str">
            <v>COMPOSIÇÕES AUXILIARES</v>
          </cell>
          <cell r="E1021" t="str">
            <v>0329</v>
          </cell>
          <cell r="F1021" t="str">
            <v/>
          </cell>
          <cell r="G1021" t="str">
            <v/>
          </cell>
          <cell r="H1021" t="str">
            <v>TALHA MANUAL DE CORRENTE, CAPACIDADE DE 2 TON. COM ELEVAÇÃO DE 3 M - JUROS. AF_07/2016</v>
          </cell>
          <cell r="I1021" t="str">
            <v>H</v>
          </cell>
          <cell r="J1021" t="str">
            <v>COLETADO</v>
          </cell>
          <cell r="K1021" t="str">
            <v>0,01</v>
          </cell>
          <cell r="L1021" t="str">
            <v>CAIXA REFERENCIAL</v>
          </cell>
        </row>
        <row r="1022">
          <cell r="A1022">
            <v>95138</v>
          </cell>
          <cell r="B1022" t="str">
            <v>CUSTOS HORÁRIOS DE MÁQUINAS E EQUIPAMENTOS</v>
          </cell>
          <cell r="C1022" t="str">
            <v>CHOR</v>
          </cell>
          <cell r="D1022" t="str">
            <v>COMPOSIÇÕES AUXILIARES</v>
          </cell>
          <cell r="E1022" t="str">
            <v>0329</v>
          </cell>
          <cell r="F1022" t="str">
            <v/>
          </cell>
          <cell r="G1022" t="str">
            <v/>
          </cell>
          <cell r="H1022" t="str">
            <v>TALHA MANUAL DE CORRENTE, CAPACIDADE DE 2 TON. COM ELEVAÇÃO DE 3 M - MANUTENÇÃO. AF_07/2016</v>
          </cell>
          <cell r="I1022" t="str">
            <v>H</v>
          </cell>
          <cell r="J1022" t="str">
            <v>COLETADO</v>
          </cell>
          <cell r="K1022" t="str">
            <v>0,02</v>
          </cell>
          <cell r="L1022" t="str">
            <v>CAIXA REFERENCIAL</v>
          </cell>
        </row>
        <row r="1023">
          <cell r="A1023">
            <v>95208</v>
          </cell>
          <cell r="B1023" t="str">
            <v>CUSTOS HORÁRIOS DE MÁQUINAS E EQUIPAMENTOS</v>
          </cell>
          <cell r="C1023" t="str">
            <v>CHOR</v>
          </cell>
          <cell r="D1023" t="str">
            <v>COMPOSIÇÕES AUXILIARES</v>
          </cell>
          <cell r="E1023" t="str">
            <v>0329</v>
          </cell>
          <cell r="F1023" t="str">
            <v/>
          </cell>
          <cell r="G1023" t="str">
            <v/>
          </cell>
          <cell r="H1023" t="str">
            <v>GRUA ASCENCIONAL, LANÇA DE 42 M, CAPACIDADE DE 1,5 T A 30 M, ALTURA ATÉ 39 M  DEPRECIAÇÃO. AF_08/2016</v>
          </cell>
          <cell r="I1023" t="str">
            <v>H</v>
          </cell>
          <cell r="J1023" t="str">
            <v>ATRIBUÍDO SÃO PAULO</v>
          </cell>
          <cell r="K1023" t="str">
            <v>32,13</v>
          </cell>
          <cell r="L1023" t="str">
            <v>CAIXA REFERENCIAL</v>
          </cell>
        </row>
        <row r="1024">
          <cell r="A1024">
            <v>95209</v>
          </cell>
          <cell r="B1024" t="str">
            <v>CUSTOS HORÁRIOS DE MÁQUINAS E EQUIPAMENTOS</v>
          </cell>
          <cell r="C1024" t="str">
            <v>CHOR</v>
          </cell>
          <cell r="D1024" t="str">
            <v>COMPOSIÇÕES AUXILIARES</v>
          </cell>
          <cell r="E1024" t="str">
            <v>0329</v>
          </cell>
          <cell r="F1024" t="str">
            <v/>
          </cell>
          <cell r="G1024" t="str">
            <v/>
          </cell>
          <cell r="H1024" t="str">
            <v>GRUA ASCENCIONAL, LANCA DE 42 M, CAPACIDADE DE 1,5 T A 30 M, ALTURA ATE 39 M  JUROS. AF_08/2016</v>
          </cell>
          <cell r="I1024" t="str">
            <v>H</v>
          </cell>
          <cell r="J1024" t="str">
            <v>ATRIBUÍDO SÃO PAULO</v>
          </cell>
          <cell r="K1024" t="str">
            <v>3,81</v>
          </cell>
          <cell r="L1024" t="str">
            <v>CAIXA REFERENCIAL</v>
          </cell>
        </row>
        <row r="1025">
          <cell r="A1025">
            <v>95210</v>
          </cell>
          <cell r="B1025" t="str">
            <v>CUSTOS HORÁRIOS DE MÁQUINAS E EQUIPAMENTOS</v>
          </cell>
          <cell r="C1025" t="str">
            <v>CHOR</v>
          </cell>
          <cell r="D1025" t="str">
            <v>COMPOSIÇÕES AUXILIARES</v>
          </cell>
          <cell r="E1025" t="str">
            <v>0329</v>
          </cell>
          <cell r="F1025" t="str">
            <v/>
          </cell>
          <cell r="G1025" t="str">
            <v/>
          </cell>
          <cell r="H1025" t="str">
            <v>GRUA ASCENCIONAL, LANCA DE 42 M, CAPACIDADE DE 1,5 T A 30 M, ALTURA ATE 39 M  MANUTENÇÃO. AF_08/2016</v>
          </cell>
          <cell r="I1025" t="str">
            <v>H</v>
          </cell>
          <cell r="J1025" t="str">
            <v>ATRIBUÍDO SÃO PAULO</v>
          </cell>
          <cell r="K1025" t="str">
            <v>35,14</v>
          </cell>
          <cell r="L1025" t="str">
            <v>CAIXA REFERENCIAL</v>
          </cell>
        </row>
        <row r="1026">
          <cell r="A1026">
            <v>95211</v>
          </cell>
          <cell r="B1026" t="str">
            <v>CUSTOS HORÁRIOS DE MÁQUINAS E EQUIPAMENTOS</v>
          </cell>
          <cell r="C1026" t="str">
            <v>CHOR</v>
          </cell>
          <cell r="D1026" t="str">
            <v>COMPOSIÇÕES AUXILIARES</v>
          </cell>
          <cell r="E1026" t="str">
            <v>0329</v>
          </cell>
          <cell r="F1026" t="str">
            <v/>
          </cell>
          <cell r="G1026" t="str">
            <v/>
          </cell>
          <cell r="H1026" t="str">
            <v>GRUA ASCENCIONAL, LANCA DE 42 M, CAPACIDADE DE 1,5 T A 30 M, ALTURA ATE 39 M  MATERIAIS NA OPERAÇÃO. AF_08/2016</v>
          </cell>
          <cell r="I1026" t="str">
            <v>H</v>
          </cell>
          <cell r="J1026" t="str">
            <v>COEFICIENTE DE REPRESENTATIVIDADE</v>
          </cell>
          <cell r="K1026" t="str">
            <v>7,94</v>
          </cell>
          <cell r="L1026" t="str">
            <v>CAIXA REFERENCIAL</v>
          </cell>
        </row>
        <row r="1027">
          <cell r="A1027">
            <v>95214</v>
          </cell>
          <cell r="B1027" t="str">
            <v>CUSTOS HORÁRIOS DE MÁQUINAS E EQUIPAMENTOS</v>
          </cell>
          <cell r="C1027" t="str">
            <v>CHOR</v>
          </cell>
          <cell r="D1027" t="str">
            <v>COMPOSIÇÕES AUXILIARES</v>
          </cell>
          <cell r="E1027" t="str">
            <v>0329</v>
          </cell>
          <cell r="F1027" t="str">
            <v/>
          </cell>
          <cell r="G1027" t="str">
            <v/>
          </cell>
          <cell r="H1027" t="str">
            <v>PULVERIZADOR DE TINTA ELÉTRICO/MÁQUINA DE PINTURA AIRLESS, VAZÃO 2 L/MIN - DEPRECIAÇÃO. AF_08/2016</v>
          </cell>
          <cell r="I1027" t="str">
            <v>H</v>
          </cell>
          <cell r="J1027" t="str">
            <v>COEFICIENTE DE REPRESENTATIVIDADE</v>
          </cell>
          <cell r="K1027" t="str">
            <v>0,18</v>
          </cell>
          <cell r="L1027" t="str">
            <v>CAIXA REFERENCIAL</v>
          </cell>
        </row>
        <row r="1028">
          <cell r="A1028">
            <v>95215</v>
          </cell>
          <cell r="B1028" t="str">
            <v>CUSTOS HORÁRIOS DE MÁQUINAS E EQUIPAMENTOS</v>
          </cell>
          <cell r="C1028" t="str">
            <v>CHOR</v>
          </cell>
          <cell r="D1028" t="str">
            <v>COMPOSIÇÕES AUXILIARES</v>
          </cell>
          <cell r="E1028" t="str">
            <v>0329</v>
          </cell>
          <cell r="F1028" t="str">
            <v/>
          </cell>
          <cell r="G1028" t="str">
            <v/>
          </cell>
          <cell r="H1028" t="str">
            <v>PULVERIZADOR DE TINTA ELÉTRICO/MÁQUINA DE PINTURA AIRLESS, VAZÃO 2 L/MIN - JUROS. AF_08/2016</v>
          </cell>
          <cell r="I1028" t="str">
            <v>H</v>
          </cell>
          <cell r="J1028" t="str">
            <v>COEFICIENTE DE REPRESENTATIVIDADE</v>
          </cell>
          <cell r="K1028" t="str">
            <v>0,01</v>
          </cell>
          <cell r="L1028" t="str">
            <v>CAIXA REFERENCIAL</v>
          </cell>
        </row>
        <row r="1029">
          <cell r="A1029">
            <v>95216</v>
          </cell>
          <cell r="B1029" t="str">
            <v>CUSTOS HORÁRIOS DE MÁQUINAS E EQUIPAMENTOS</v>
          </cell>
          <cell r="C1029" t="str">
            <v>CHOR</v>
          </cell>
          <cell r="D1029" t="str">
            <v>COMPOSIÇÕES AUXILIARES</v>
          </cell>
          <cell r="E1029" t="str">
            <v>0329</v>
          </cell>
          <cell r="F1029" t="str">
            <v/>
          </cell>
          <cell r="G1029" t="str">
            <v/>
          </cell>
          <cell r="H1029" t="str">
            <v>PULVERIZADOR DE TINTA ELÉTRICO/MÁQUINA DE PINTURA AIRLESS, VAZÃO 2 L/MIN - MANUTENÇÃO. AF_08/2016</v>
          </cell>
          <cell r="I1029" t="str">
            <v>H</v>
          </cell>
          <cell r="J1029" t="str">
            <v>COEFICIENTE DE REPRESENTATIVIDADE</v>
          </cell>
          <cell r="K1029" t="str">
            <v>0,12</v>
          </cell>
          <cell r="L1029" t="str">
            <v>CAIXA REFERENCIAL</v>
          </cell>
        </row>
        <row r="1030">
          <cell r="A1030">
            <v>95217</v>
          </cell>
          <cell r="B1030" t="str">
            <v>CUSTOS HORÁRIOS DE MÁQUINAS E EQUIPAMENTOS</v>
          </cell>
          <cell r="C1030" t="str">
            <v>CHOR</v>
          </cell>
          <cell r="D1030" t="str">
            <v>COMPOSIÇÕES AUXILIARES</v>
          </cell>
          <cell r="E1030" t="str">
            <v>0329</v>
          </cell>
          <cell r="F1030" t="str">
            <v/>
          </cell>
          <cell r="G1030" t="str">
            <v/>
          </cell>
          <cell r="H1030" t="str">
            <v>PULVERIZADOR DE TINTA ELÉTRICO/MÁQUINA DE PINTURA AIRLESS, VAZÃO 2 L/MIN - MATERIAIS NA OPERAÇÃO. AF_08/2016</v>
          </cell>
          <cell r="I1030" t="str">
            <v>H</v>
          </cell>
          <cell r="J1030" t="str">
            <v>COEFICIENTE DE REPRESENTATIVIDADE</v>
          </cell>
          <cell r="K1030" t="str">
            <v>0,53</v>
          </cell>
          <cell r="L1030" t="str">
            <v>CAIXA REFERENCIAL</v>
          </cell>
        </row>
        <row r="1031">
          <cell r="A1031">
            <v>95255</v>
          </cell>
          <cell r="B1031" t="str">
            <v>CUSTOS HORÁRIOS DE MÁQUINAS E EQUIPAMENTOS</v>
          </cell>
          <cell r="C1031" t="str">
            <v>CHOR</v>
          </cell>
          <cell r="D1031" t="str">
            <v>COMPOSIÇÕES AUXILIARES</v>
          </cell>
          <cell r="E1031" t="str">
            <v>0329</v>
          </cell>
          <cell r="F1031" t="str">
            <v/>
          </cell>
          <cell r="G1031" t="str">
            <v/>
          </cell>
          <cell r="H1031" t="str">
            <v>MARTELO DEMOLIDOR PNEUMÁTICO MANUAL, 32 KG - DEPRECIAÇÃO. AF_09/2016</v>
          </cell>
          <cell r="I1031" t="str">
            <v>H</v>
          </cell>
          <cell r="J1031" t="str">
            <v>COEFICIENTE DE REPRESENTATIVIDADE</v>
          </cell>
          <cell r="K1031" t="str">
            <v>1,46</v>
          </cell>
          <cell r="L1031" t="str">
            <v>CAIXA REFERENCIAL</v>
          </cell>
        </row>
        <row r="1032">
          <cell r="A1032">
            <v>95256</v>
          </cell>
          <cell r="B1032" t="str">
            <v>CUSTOS HORÁRIOS DE MÁQUINAS E EQUIPAMENTOS</v>
          </cell>
          <cell r="C1032" t="str">
            <v>CHOR</v>
          </cell>
          <cell r="D1032" t="str">
            <v>COMPOSIÇÕES AUXILIARES</v>
          </cell>
          <cell r="E1032" t="str">
            <v>0329</v>
          </cell>
          <cell r="F1032" t="str">
            <v/>
          </cell>
          <cell r="G1032" t="str">
            <v/>
          </cell>
          <cell r="H1032" t="str">
            <v>MARTELO DEMOLIDOR PNEUMÁTICO MANUAL, 32 KG - JUROS. AF_09/2016</v>
          </cell>
          <cell r="I1032" t="str">
            <v>H</v>
          </cell>
          <cell r="J1032" t="str">
            <v>COEFICIENTE DE REPRESENTATIVIDADE</v>
          </cell>
          <cell r="K1032" t="str">
            <v>0,17</v>
          </cell>
          <cell r="L1032" t="str">
            <v>CAIXA REFERENCIAL</v>
          </cell>
        </row>
        <row r="1033">
          <cell r="A1033">
            <v>95257</v>
          </cell>
          <cell r="B1033" t="str">
            <v>CUSTOS HORÁRIOS DE MÁQUINAS E EQUIPAMENTOS</v>
          </cell>
          <cell r="C1033" t="str">
            <v>CHOR</v>
          </cell>
          <cell r="D1033" t="str">
            <v>COMPOSIÇÕES AUXILIARES</v>
          </cell>
          <cell r="E1033" t="str">
            <v>0329</v>
          </cell>
          <cell r="F1033" t="str">
            <v/>
          </cell>
          <cell r="G1033" t="str">
            <v/>
          </cell>
          <cell r="H1033" t="str">
            <v>MARTELO DEMOLIDOR PNEUMÁTICO MANUAL, 32 KG - MANUTENÇÃO. AF_09/2016</v>
          </cell>
          <cell r="I1033" t="str">
            <v>H</v>
          </cell>
          <cell r="J1033" t="str">
            <v>COEFICIENTE DE REPRESENTATIVIDADE</v>
          </cell>
          <cell r="K1033" t="str">
            <v>1,83</v>
          </cell>
          <cell r="L1033" t="str">
            <v>CAIXA REFERENCIAL</v>
          </cell>
        </row>
        <row r="1034">
          <cell r="A1034">
            <v>95260</v>
          </cell>
          <cell r="B1034" t="str">
            <v>CUSTOS HORÁRIOS DE MÁQUINAS E EQUIPAMENTOS</v>
          </cell>
          <cell r="C1034" t="str">
            <v>CHOR</v>
          </cell>
          <cell r="D1034" t="str">
            <v>COMPOSIÇÕES AUXILIARES</v>
          </cell>
          <cell r="E1034" t="str">
            <v>0329</v>
          </cell>
          <cell r="F1034" t="str">
            <v/>
          </cell>
          <cell r="G1034" t="str">
            <v/>
          </cell>
          <cell r="H1034" t="str">
            <v>COMPACTADOR DE SOLOS DE PERCUSÃO (SOQUETE) COM MOTOR A GASOLINA, POTÊNCIA 3 CV - DEPRECIAÇÃO. AF_09/2016</v>
          </cell>
          <cell r="I1034" t="str">
            <v>H</v>
          </cell>
          <cell r="J1034" t="str">
            <v>ATRIBUÍDO SÃO PAULO</v>
          </cell>
          <cell r="K1034" t="str">
            <v>0,56</v>
          </cell>
          <cell r="L1034" t="str">
            <v>CAIXA REFERENCIAL</v>
          </cell>
        </row>
        <row r="1035">
          <cell r="A1035">
            <v>95261</v>
          </cell>
          <cell r="B1035" t="str">
            <v>CUSTOS HORÁRIOS DE MÁQUINAS E EQUIPAMENTOS</v>
          </cell>
          <cell r="C1035" t="str">
            <v>CHOR</v>
          </cell>
          <cell r="D1035" t="str">
            <v>COMPOSIÇÕES AUXILIARES</v>
          </cell>
          <cell r="E1035" t="str">
            <v>0329</v>
          </cell>
          <cell r="F1035" t="str">
            <v/>
          </cell>
          <cell r="G1035" t="str">
            <v/>
          </cell>
          <cell r="H1035" t="str">
            <v>COMPACTADOR DE SOLOS DE PERCUSÃO (SOQUETE) COM MOTOR A GASOLINA, POTÊNCIA 3 CV - JUROS. AF_09/2016</v>
          </cell>
          <cell r="I1035" t="str">
            <v>H</v>
          </cell>
          <cell r="J1035" t="str">
            <v>COEFICIENTE DE REPRESENTATIVIDADE</v>
          </cell>
          <cell r="K1035" t="str">
            <v>0,16</v>
          </cell>
          <cell r="L1035" t="str">
            <v>CAIXA REFERENCIAL</v>
          </cell>
        </row>
        <row r="1036">
          <cell r="A1036">
            <v>95262</v>
          </cell>
          <cell r="B1036" t="str">
            <v>CUSTOS HORÁRIOS DE MÁQUINAS E EQUIPAMENTOS</v>
          </cell>
          <cell r="C1036" t="str">
            <v>CHOR</v>
          </cell>
          <cell r="D1036" t="str">
            <v>COMPOSIÇÕES AUXILIARES</v>
          </cell>
          <cell r="E1036" t="str">
            <v>0329</v>
          </cell>
          <cell r="F1036" t="str">
            <v/>
          </cell>
          <cell r="G1036" t="str">
            <v/>
          </cell>
          <cell r="H1036" t="str">
            <v>COMPACTADOR DE SOLOS DE PERCUSÃO (SOQUETE) COM MOTOR A GASOLINA, POTÊNCIA 3 CV - MANUTENÇÃO. AF_09/2016</v>
          </cell>
          <cell r="I1036" t="str">
            <v>H</v>
          </cell>
          <cell r="J1036" t="str">
            <v>COEFICIENTE DE REPRESENTATIVIDADE</v>
          </cell>
          <cell r="K1036" t="str">
            <v>1,52</v>
          </cell>
          <cell r="L1036" t="str">
            <v>CAIXA REFERENCIAL</v>
          </cell>
        </row>
        <row r="1037">
          <cell r="A1037">
            <v>95263</v>
          </cell>
          <cell r="B1037" t="str">
            <v>CUSTOS HORÁRIOS DE MÁQUINAS E EQUIPAMENTOS</v>
          </cell>
          <cell r="C1037" t="str">
            <v>CHOR</v>
          </cell>
          <cell r="D1037" t="str">
            <v>COMPOSIÇÕES AUXILIARES</v>
          </cell>
          <cell r="E1037" t="str">
            <v>0329</v>
          </cell>
          <cell r="F1037" t="str">
            <v/>
          </cell>
          <cell r="G1037" t="str">
            <v/>
          </cell>
          <cell r="H1037" t="str">
            <v>COMPACTADOR DE SOLOS DE PERCUSÃO (SOQUETE) COM MOTOR A GASOLINA, POTÊNCIA 3 CV - MATERIAIS NA OPERAÇÃO. AF_09/2016</v>
          </cell>
          <cell r="I1037" t="str">
            <v>H</v>
          </cell>
          <cell r="J1037" t="str">
            <v>COLETADO</v>
          </cell>
          <cell r="K1037" t="str">
            <v>4,31</v>
          </cell>
          <cell r="L1037" t="str">
            <v>CAIXA REFERENCIAL</v>
          </cell>
        </row>
        <row r="1038">
          <cell r="A1038">
            <v>95266</v>
          </cell>
          <cell r="B1038" t="str">
            <v>CUSTOS HORÁRIOS DE MÁQUINAS E EQUIPAMENTOS</v>
          </cell>
          <cell r="C1038" t="str">
            <v>CHOR</v>
          </cell>
          <cell r="D1038" t="str">
            <v>COMPOSIÇÕES AUXILIARES</v>
          </cell>
          <cell r="E1038" t="str">
            <v>0329</v>
          </cell>
          <cell r="F1038" t="str">
            <v/>
          </cell>
          <cell r="G1038" t="str">
            <v/>
          </cell>
          <cell r="H1038" t="str">
            <v>RÉGUA VIBRATÓRIA DUPLA PARA CONCRETO, PESO DE 60KG, COMPRIMENTO 4 M, COM MOTOR A GASOLINA, POTÊNCIA 5,5 HP - DEPRECIAÇÃO. AF_09/2016</v>
          </cell>
          <cell r="I1038" t="str">
            <v>H</v>
          </cell>
          <cell r="J1038" t="str">
            <v>ATRIBUÍDO SÃO PAULO</v>
          </cell>
          <cell r="K1038" t="str">
            <v>0,41</v>
          </cell>
          <cell r="L1038" t="str">
            <v>CAIXA REFERENCIAL</v>
          </cell>
        </row>
        <row r="1039">
          <cell r="A1039">
            <v>95267</v>
          </cell>
          <cell r="B1039" t="str">
            <v>CUSTOS HORÁRIOS DE MÁQUINAS E EQUIPAMENTOS</v>
          </cell>
          <cell r="C1039" t="str">
            <v>CHOR</v>
          </cell>
          <cell r="D1039" t="str">
            <v>COMPOSIÇÕES AUXILIARES</v>
          </cell>
          <cell r="E1039" t="str">
            <v>0329</v>
          </cell>
          <cell r="F1039" t="str">
            <v/>
          </cell>
          <cell r="G1039" t="str">
            <v/>
          </cell>
          <cell r="H1039" t="str">
            <v>RÉGUA VIBRATÓRIA DUPLA PARA CONCRETO, PESO DE 60KG, COMPRIMENTO 4 M, COM MOTOR A GASOLINA, POTÊNCIA 5,5 HP - JUROS. AF_09/2016</v>
          </cell>
          <cell r="I1039" t="str">
            <v>H</v>
          </cell>
          <cell r="J1039" t="str">
            <v>ATRIBUÍDO SÃO PAULO</v>
          </cell>
          <cell r="K1039" t="str">
            <v>0,04</v>
          </cell>
          <cell r="L1039" t="str">
            <v>CAIXA REFERENCIAL</v>
          </cell>
        </row>
        <row r="1040">
          <cell r="A1040">
            <v>95268</v>
          </cell>
          <cell r="B1040" t="str">
            <v>CUSTOS HORÁRIOS DE MÁQUINAS E EQUIPAMENTOS</v>
          </cell>
          <cell r="C1040" t="str">
            <v>CHOR</v>
          </cell>
          <cell r="D1040" t="str">
            <v>COMPOSIÇÕES AUXILIARES</v>
          </cell>
          <cell r="E1040" t="str">
            <v>0329</v>
          </cell>
          <cell r="F1040" t="str">
            <v/>
          </cell>
          <cell r="G1040" t="str">
            <v/>
          </cell>
          <cell r="H1040" t="str">
            <v>RÉGUA VIBRATÓRIA DUPLA PARA CONCRETO, PESO DE 60KG, COMPRIMENTO 4 M, COM MOTOR A GASOLINA, POTÊNCIA 5,5 HP - MANUTENÇÃO. AF_09/2016</v>
          </cell>
          <cell r="I1040" t="str">
            <v>H</v>
          </cell>
          <cell r="J1040" t="str">
            <v>ATRIBUÍDO SÃO PAULO</v>
          </cell>
          <cell r="K1040" t="str">
            <v>0,40</v>
          </cell>
          <cell r="L1040" t="str">
            <v>CAIXA REFERENCIAL</v>
          </cell>
        </row>
        <row r="1041">
          <cell r="A1041">
            <v>95269</v>
          </cell>
          <cell r="B1041" t="str">
            <v>CUSTOS HORÁRIOS DE MÁQUINAS E EQUIPAMENTOS</v>
          </cell>
          <cell r="C1041" t="str">
            <v>CHOR</v>
          </cell>
          <cell r="D1041" t="str">
            <v>COMPOSIÇÕES AUXILIARES</v>
          </cell>
          <cell r="E1041" t="str">
            <v>0329</v>
          </cell>
          <cell r="F1041" t="str">
            <v/>
          </cell>
          <cell r="G1041" t="str">
            <v/>
          </cell>
          <cell r="H1041" t="str">
            <v>RÉGUA VIBRATÓRIA DUPLA PARA CONCRETO, PESO DE 60KG, COMPRIMENTO 4 M, COM MOTOR A GASOLINA, POTÊNCIA 5,5 HP  MATERIAIS NA OPERAÇÃO. AF_09/2016</v>
          </cell>
          <cell r="I1041" t="str">
            <v>H</v>
          </cell>
          <cell r="J1041" t="str">
            <v>COLETADO</v>
          </cell>
          <cell r="K1041" t="str">
            <v>8,06</v>
          </cell>
          <cell r="L1041" t="str">
            <v>CAIXA REFERENCIAL</v>
          </cell>
        </row>
        <row r="1042">
          <cell r="A1042">
            <v>95272</v>
          </cell>
          <cell r="B1042" t="str">
            <v>CUSTOS HORÁRIOS DE MÁQUINAS E EQUIPAMENTOS</v>
          </cell>
          <cell r="C1042" t="str">
            <v>CHOR</v>
          </cell>
          <cell r="D1042" t="str">
            <v>COMPOSIÇÕES AUXILIARES</v>
          </cell>
          <cell r="E1042" t="str">
            <v>0329</v>
          </cell>
          <cell r="F1042" t="str">
            <v/>
          </cell>
          <cell r="G1042" t="str">
            <v/>
          </cell>
          <cell r="H1042" t="str">
            <v>POLIDORA DE PISO (POLITRIZ), PESO DE 100KG, DIÂMETRO 450 MM, MOTOR ELÉTRICO, POTÊNCIA 4 HP - DEPRECIAÇÃO. AF_09/2016</v>
          </cell>
          <cell r="I1042" t="str">
            <v>H</v>
          </cell>
          <cell r="J1042" t="str">
            <v>ATRIBUÍDO SÃO PAULO</v>
          </cell>
          <cell r="K1042" t="str">
            <v>0,40</v>
          </cell>
          <cell r="L1042" t="str">
            <v>CAIXA REFERENCIAL</v>
          </cell>
        </row>
        <row r="1043">
          <cell r="A1043">
            <v>95273</v>
          </cell>
          <cell r="B1043" t="str">
            <v>CUSTOS HORÁRIOS DE MÁQUINAS E EQUIPAMENTOS</v>
          </cell>
          <cell r="C1043" t="str">
            <v>CHOR</v>
          </cell>
          <cell r="D1043" t="str">
            <v>COMPOSIÇÕES AUXILIARES</v>
          </cell>
          <cell r="E1043" t="str">
            <v>0329</v>
          </cell>
          <cell r="F1043" t="str">
            <v/>
          </cell>
          <cell r="G1043" t="str">
            <v/>
          </cell>
          <cell r="H1043" t="str">
            <v>POLIDORA DE PISO (POLITRIZ), PESO DE 100KG, DIÂMETRO 450 MM, MOTOR ELÉTRICO, POTÊNCIA 4 HP - JUROS. AF_09/2016</v>
          </cell>
          <cell r="I1043" t="str">
            <v>H</v>
          </cell>
          <cell r="J1043" t="str">
            <v>ATRIBUÍDO SÃO PAULO</v>
          </cell>
          <cell r="K1043" t="str">
            <v>0,04</v>
          </cell>
          <cell r="L1043" t="str">
            <v>CAIXA REFERENCIAL</v>
          </cell>
        </row>
        <row r="1044">
          <cell r="A1044">
            <v>95274</v>
          </cell>
          <cell r="B1044" t="str">
            <v>CUSTOS HORÁRIOS DE MÁQUINAS E EQUIPAMENTOS</v>
          </cell>
          <cell r="C1044" t="str">
            <v>CHOR</v>
          </cell>
          <cell r="D1044" t="str">
            <v>COMPOSIÇÕES AUXILIARES</v>
          </cell>
          <cell r="E1044" t="str">
            <v>0329</v>
          </cell>
          <cell r="F1044" t="str">
            <v/>
          </cell>
          <cell r="G1044" t="str">
            <v/>
          </cell>
          <cell r="H1044" t="str">
            <v>POLIDORA DE PISO (POLITRIZ), PESO DE 100KG, DIÂMETRO 450 MM, MOTOR ELÉTRICO, POTÊNCIA 4 HP - MANUTENÇÃO. AF_09/2016</v>
          </cell>
          <cell r="I1044" t="str">
            <v>H</v>
          </cell>
          <cell r="J1044" t="str">
            <v>ATRIBUÍDO SÃO PAULO</v>
          </cell>
          <cell r="K1044" t="str">
            <v>0,31</v>
          </cell>
          <cell r="L1044" t="str">
            <v>CAIXA REFERENCIAL</v>
          </cell>
        </row>
        <row r="1045">
          <cell r="A1045">
            <v>95275</v>
          </cell>
          <cell r="B1045" t="str">
            <v>CUSTOS HORÁRIOS DE MÁQUINAS E EQUIPAMENTOS</v>
          </cell>
          <cell r="C1045" t="str">
            <v>CHOR</v>
          </cell>
          <cell r="D1045" t="str">
            <v>COMPOSIÇÕES AUXILIARES</v>
          </cell>
          <cell r="E1045" t="str">
            <v>0329</v>
          </cell>
          <cell r="F1045" t="str">
            <v/>
          </cell>
          <cell r="G1045" t="str">
            <v/>
          </cell>
          <cell r="H1045" t="str">
            <v>POLIDORA DE PISO (POLITRIZ), PESO DE 100KG, DIÂMETRO 450 MM, MOTOR ELÉTRICO, POTÊNCIA 4 HP  MATERIAIS NA OPERAÇÃO. AF_09/2016</v>
          </cell>
          <cell r="I1045" t="str">
            <v>H</v>
          </cell>
          <cell r="J1045" t="str">
            <v>COEFICIENTE DE REPRESENTATIVIDADE</v>
          </cell>
          <cell r="K1045" t="str">
            <v>2,15</v>
          </cell>
          <cell r="L1045" t="str">
            <v>CAIXA REFERENCIAL</v>
          </cell>
        </row>
        <row r="1046">
          <cell r="A1046">
            <v>95278</v>
          </cell>
          <cell r="B1046" t="str">
            <v>CUSTOS HORÁRIOS DE MÁQUINAS E EQUIPAMENTOS</v>
          </cell>
          <cell r="C1046" t="str">
            <v>CHOR</v>
          </cell>
          <cell r="D1046" t="str">
            <v>COMPOSIÇÕES AUXILIARES</v>
          </cell>
          <cell r="E1046" t="str">
            <v>0329</v>
          </cell>
          <cell r="F1046" t="str">
            <v/>
          </cell>
          <cell r="G1046" t="str">
            <v/>
          </cell>
          <cell r="H1046" t="str">
            <v>DESEMPENADEIRA DE CONCRETO, PESO DE 75KG, 4 PÁS, MOTOR A GASOLINA, POTÊNCIA 5,5 HP - DEPRECIAÇÃO. AF_09/2016</v>
          </cell>
          <cell r="I1046" t="str">
            <v>H</v>
          </cell>
          <cell r="J1046" t="str">
            <v>ATRIBUÍDO SÃO PAULO</v>
          </cell>
          <cell r="K1046" t="str">
            <v>0,44</v>
          </cell>
          <cell r="L1046" t="str">
            <v>CAIXA REFERENCIAL</v>
          </cell>
        </row>
        <row r="1047">
          <cell r="A1047">
            <v>95279</v>
          </cell>
          <cell r="B1047" t="str">
            <v>CUSTOS HORÁRIOS DE MÁQUINAS E EQUIPAMENTOS</v>
          </cell>
          <cell r="C1047" t="str">
            <v>CHOR</v>
          </cell>
          <cell r="D1047" t="str">
            <v>COMPOSIÇÕES AUXILIARES</v>
          </cell>
          <cell r="E1047" t="str">
            <v>0329</v>
          </cell>
          <cell r="F1047" t="str">
            <v/>
          </cell>
          <cell r="G1047" t="str">
            <v/>
          </cell>
          <cell r="H1047" t="str">
            <v>DESEMPENADEIRA DE CONCRETO, PESO DE 75KG, 4 PÁS, MOTOR A GASOLINA, POTÊNCIA 5,5 HP - JUROS. AF_09/2016</v>
          </cell>
          <cell r="I1047" t="str">
            <v>H</v>
          </cell>
          <cell r="J1047" t="str">
            <v>ATRIBUÍDO SÃO PAULO</v>
          </cell>
          <cell r="K1047" t="str">
            <v>0,05</v>
          </cell>
          <cell r="L1047" t="str">
            <v>CAIXA REFERENCIAL</v>
          </cell>
        </row>
        <row r="1048">
          <cell r="A1048">
            <v>95280</v>
          </cell>
          <cell r="B1048" t="str">
            <v>CUSTOS HORÁRIOS DE MÁQUINAS E EQUIPAMENTOS</v>
          </cell>
          <cell r="C1048" t="str">
            <v>CHOR</v>
          </cell>
          <cell r="D1048" t="str">
            <v>COMPOSIÇÕES AUXILIARES</v>
          </cell>
          <cell r="E1048" t="str">
            <v>0329</v>
          </cell>
          <cell r="F1048" t="str">
            <v/>
          </cell>
          <cell r="G1048" t="str">
            <v/>
          </cell>
          <cell r="H1048" t="str">
            <v>DESEMPENADEIRA DE CONCRETO, PESO DE 75KG, 4 PÁS, MOTOR A GASOLINA, POTÊNCIA 5,5 HP - MANUTENÇÃO. AF_09/2016</v>
          </cell>
          <cell r="I1048" t="str">
            <v>H</v>
          </cell>
          <cell r="J1048" t="str">
            <v>ATRIBUÍDO SÃO PAULO</v>
          </cell>
          <cell r="K1048" t="str">
            <v>0,34</v>
          </cell>
          <cell r="L1048" t="str">
            <v>CAIXA REFERENCIAL</v>
          </cell>
        </row>
        <row r="1049">
          <cell r="A1049">
            <v>95281</v>
          </cell>
          <cell r="B1049" t="str">
            <v>CUSTOS HORÁRIOS DE MÁQUINAS E EQUIPAMENTOS</v>
          </cell>
          <cell r="C1049" t="str">
            <v>CHOR</v>
          </cell>
          <cell r="D1049" t="str">
            <v>COMPOSIÇÕES AUXILIARES</v>
          </cell>
          <cell r="E1049" t="str">
            <v>0329</v>
          </cell>
          <cell r="F1049" t="str">
            <v/>
          </cell>
          <cell r="G1049" t="str">
            <v/>
          </cell>
          <cell r="H1049" t="str">
            <v>DESEMPENADEIRA DE CONCRETO, PESO DE 75KG, 4 PÁS, MOTOR A GASOLINA, POTÊNCIA 5,5 HP  MATERIAIS NA OPERAÇÃO. AF_09/2016</v>
          </cell>
          <cell r="I1049" t="str">
            <v>H</v>
          </cell>
          <cell r="J1049" t="str">
            <v>COLETADO</v>
          </cell>
          <cell r="K1049" t="str">
            <v>8,06</v>
          </cell>
          <cell r="L1049" t="str">
            <v>CAIXA REFERENCIAL</v>
          </cell>
        </row>
        <row r="1050">
          <cell r="A1050">
            <v>95617</v>
          </cell>
          <cell r="B1050" t="str">
            <v>CUSTOS HORÁRIOS DE MÁQUINAS E EQUIPAMENTOS</v>
          </cell>
          <cell r="C1050" t="str">
            <v>CHOR</v>
          </cell>
          <cell r="D1050" t="str">
            <v>COMPOSIÇÕES AUXILIARES</v>
          </cell>
          <cell r="E1050" t="str">
            <v>0329</v>
          </cell>
          <cell r="F1050" t="str">
            <v/>
          </cell>
          <cell r="G1050" t="str">
            <v/>
          </cell>
          <cell r="H1050" t="str">
            <v>PERFURATRIZ PNEUMATICA MANUAL DE PESO MEDIO, MARTELETE, 18KG, COMPRIMENTO MÁXIMO DE CURSO DE 6 M, DIAMETRO DO PISTAO DE 5,5 CM - DEPRECIAÇÃO. AF_11/2016</v>
          </cell>
          <cell r="I1050" t="str">
            <v>H</v>
          </cell>
          <cell r="J1050" t="str">
            <v>COEFICIENTE DE REPRESENTATIVIDADE</v>
          </cell>
          <cell r="K1050" t="str">
            <v>1,20</v>
          </cell>
          <cell r="L1050" t="str">
            <v>CAIXA REFERENCIAL</v>
          </cell>
        </row>
        <row r="1051">
          <cell r="A1051">
            <v>95618</v>
          </cell>
          <cell r="B1051" t="str">
            <v>CUSTOS HORÁRIOS DE MÁQUINAS E EQUIPAMENTOS</v>
          </cell>
          <cell r="C1051" t="str">
            <v>CHOR</v>
          </cell>
          <cell r="D1051" t="str">
            <v>COMPOSIÇÕES AUXILIARES</v>
          </cell>
          <cell r="E1051" t="str">
            <v>0329</v>
          </cell>
          <cell r="F1051" t="str">
            <v/>
          </cell>
          <cell r="G1051" t="str">
            <v/>
          </cell>
          <cell r="H1051" t="str">
            <v>PERFURATRIZ PNEUMATICA MANUAL DE PESO MEDIO, MARTELETE, 18KG, COMPRIMENTO MÁXIMO DE CURSO DE 6 M, DIAMETRO DO PISTAO DE 5,5 CM - JUROS. AF_11/2016</v>
          </cell>
          <cell r="I1051" t="str">
            <v>H</v>
          </cell>
          <cell r="J1051" t="str">
            <v>COEFICIENTE DE REPRESENTATIVIDADE</v>
          </cell>
          <cell r="K1051" t="str">
            <v>0,14</v>
          </cell>
          <cell r="L1051" t="str">
            <v>CAIXA REFERENCIAL</v>
          </cell>
        </row>
        <row r="1052">
          <cell r="A1052">
            <v>95619</v>
          </cell>
          <cell r="B1052" t="str">
            <v>CUSTOS HORÁRIOS DE MÁQUINAS E EQUIPAMENTOS</v>
          </cell>
          <cell r="C1052" t="str">
            <v>CHOR</v>
          </cell>
          <cell r="D1052" t="str">
            <v>COMPOSIÇÕES AUXILIARES</v>
          </cell>
          <cell r="E1052" t="str">
            <v>0329</v>
          </cell>
          <cell r="F1052" t="str">
            <v/>
          </cell>
          <cell r="G1052" t="str">
            <v/>
          </cell>
          <cell r="H1052" t="str">
            <v>PERFURATRIZ PNEUMATICA MANUAL DE PESO MEDIO, MARTELETE, 18KG, COMPRIMENTO MÁXIMO DE CURSO DE 6 M, DIAMETRO DO PISTAO DE 5,5 CM - MANUTENÇÃO. AF_11/2016</v>
          </cell>
          <cell r="I1052" t="str">
            <v>H</v>
          </cell>
          <cell r="J1052" t="str">
            <v>COEFICIENTE DE REPRESENTATIVIDADE</v>
          </cell>
          <cell r="K1052" t="str">
            <v>1,50</v>
          </cell>
          <cell r="L1052" t="str">
            <v>CAIXA REFERENCIAL</v>
          </cell>
        </row>
        <row r="1053">
          <cell r="A1053">
            <v>95627</v>
          </cell>
          <cell r="B1053" t="str">
            <v>CUSTOS HORÁRIOS DE MÁQUINAS E EQUIPAMENTOS</v>
          </cell>
          <cell r="C1053" t="str">
            <v>CHOR</v>
          </cell>
          <cell r="D1053" t="str">
            <v>COMPOSIÇÕES AUXILIARES</v>
          </cell>
          <cell r="E1053" t="str">
            <v>0329</v>
          </cell>
          <cell r="F1053" t="str">
            <v/>
          </cell>
          <cell r="G1053" t="str">
            <v/>
          </cell>
          <cell r="H1053" t="str">
            <v>ROLO COMPACTADOR VIBRATORIO TANDEM, ACO LISO, POTENCIA 125 HP, PESO SEM/COM LASTRO 10,20/11,65 T, LARGURA DE TRABALHO 1,73 M - DEPRECIAÇÃO. AF_11/2016</v>
          </cell>
          <cell r="I1053" t="str">
            <v>H</v>
          </cell>
          <cell r="J1053" t="str">
            <v>ATRIBUÍDO SÃO PAULO</v>
          </cell>
          <cell r="K1053" t="str">
            <v>28,63</v>
          </cell>
          <cell r="L1053" t="str">
            <v>CAIXA REFERENCIAL</v>
          </cell>
        </row>
        <row r="1054">
          <cell r="A1054">
            <v>95628</v>
          </cell>
          <cell r="B1054" t="str">
            <v>CUSTOS HORÁRIOS DE MÁQUINAS E EQUIPAMENTOS</v>
          </cell>
          <cell r="C1054" t="str">
            <v>CHOR</v>
          </cell>
          <cell r="D1054" t="str">
            <v>COMPOSIÇÕES AUXILIARES</v>
          </cell>
          <cell r="E1054" t="str">
            <v>0329</v>
          </cell>
          <cell r="F1054" t="str">
            <v/>
          </cell>
          <cell r="G1054" t="str">
            <v/>
          </cell>
          <cell r="H1054" t="str">
            <v>ROLO COMPACTADOR VIBRATORIO TANDEM, ACO LISO, POTENCIA 125 HP, PESO SEM/COM LASTRO 10,20/11,65 T, LARGURA DE TRABALHO 1,73 M - JUROS. AF_11/2016</v>
          </cell>
          <cell r="I1054" t="str">
            <v>H</v>
          </cell>
          <cell r="J1054" t="str">
            <v>ATRIBUÍDO SÃO PAULO</v>
          </cell>
          <cell r="K1054" t="str">
            <v>3,97</v>
          </cell>
          <cell r="L1054" t="str">
            <v>CAIXA REFERENCIAL</v>
          </cell>
        </row>
        <row r="1055">
          <cell r="A1055">
            <v>95629</v>
          </cell>
          <cell r="B1055" t="str">
            <v>CUSTOS HORÁRIOS DE MÁQUINAS E EQUIPAMENTOS</v>
          </cell>
          <cell r="C1055" t="str">
            <v>CHOR</v>
          </cell>
          <cell r="D1055" t="str">
            <v>COMPOSIÇÕES AUXILIARES</v>
          </cell>
          <cell r="E1055" t="str">
            <v>0329</v>
          </cell>
          <cell r="F1055" t="str">
            <v/>
          </cell>
          <cell r="G1055" t="str">
            <v/>
          </cell>
          <cell r="H1055" t="str">
            <v>ROLO COMPACTADOR VIBRATORIO TANDEM, ACO LISO, POTENCIA 125 HP, PESO SEM/COM LASTRO 10,20/11,65 T, LARGURA DE TRABALHO 1,73 M - MANUTENÇÃO. AF_11/2016</v>
          </cell>
          <cell r="I1055" t="str">
            <v>H</v>
          </cell>
          <cell r="J1055" t="str">
            <v>ATRIBUÍDO SÃO PAULO</v>
          </cell>
          <cell r="K1055" t="str">
            <v>35,83</v>
          </cell>
          <cell r="L1055" t="str">
            <v>CAIXA REFERENCIAL</v>
          </cell>
        </row>
        <row r="1056">
          <cell r="A1056">
            <v>95630</v>
          </cell>
          <cell r="B1056" t="str">
            <v>CUSTOS HORÁRIOS DE MÁQUINAS E EQUIPAMENTOS</v>
          </cell>
          <cell r="C1056" t="str">
            <v>CHOR</v>
          </cell>
          <cell r="D1056" t="str">
            <v>COMPOSIÇÕES AUXILIARES</v>
          </cell>
          <cell r="E1056" t="str">
            <v>0329</v>
          </cell>
          <cell r="F1056" t="str">
            <v/>
          </cell>
          <cell r="G1056" t="str">
            <v/>
          </cell>
          <cell r="H1056" t="str">
            <v>ROLO COMPACTADOR VIBRATORIO TANDEM, ACO LISO, POTENCIA 125 HP, PESO SEM/COM LASTRO 10,20/11,65 T, LARGURA DE TRABALHO 1,73 M - MATERIAIS NA OPERAÇÃO. AF_11/2016</v>
          </cell>
          <cell r="I1056" t="str">
            <v>H</v>
          </cell>
          <cell r="J1056" t="str">
            <v>COLETADO</v>
          </cell>
          <cell r="K1056" t="str">
            <v>63,55</v>
          </cell>
          <cell r="L1056" t="str">
            <v>CAIXA REFERENCIAL</v>
          </cell>
        </row>
        <row r="1057">
          <cell r="A1057">
            <v>95698</v>
          </cell>
          <cell r="B1057" t="str">
            <v>CUSTOS HORÁRIOS DE MÁQUINAS E EQUIPAMENTOS</v>
          </cell>
          <cell r="C1057" t="str">
            <v>CHOR</v>
          </cell>
          <cell r="D1057" t="str">
            <v>COMPOSIÇÕES AUXILIARES</v>
          </cell>
          <cell r="E1057" t="str">
            <v>0329</v>
          </cell>
          <cell r="F1057" t="str">
            <v/>
          </cell>
          <cell r="G1057" t="str">
            <v/>
          </cell>
          <cell r="H1057" t="str">
            <v>PERFURATRIZ MANUAL, TORQUE MAXIMO 55 KGF.M, POTENCIA 5 CV, COM DIAMETRO MAXIMO 8 1/2" - DEPRECIAÇÃO. AF_11/2016</v>
          </cell>
          <cell r="I1057" t="str">
            <v>H</v>
          </cell>
          <cell r="J1057" t="str">
            <v>COEFICIENTE DE REPRESENTATIVIDADE</v>
          </cell>
          <cell r="K1057" t="str">
            <v>4,87</v>
          </cell>
          <cell r="L1057" t="str">
            <v>CAIXA REFERENCIAL</v>
          </cell>
        </row>
        <row r="1058">
          <cell r="A1058">
            <v>95699</v>
          </cell>
          <cell r="B1058" t="str">
            <v>CUSTOS HORÁRIOS DE MÁQUINAS E EQUIPAMENTOS</v>
          </cell>
          <cell r="C1058" t="str">
            <v>CHOR</v>
          </cell>
          <cell r="D1058" t="str">
            <v>COMPOSIÇÕES AUXILIARES</v>
          </cell>
          <cell r="E1058" t="str">
            <v>0329</v>
          </cell>
          <cell r="F1058" t="str">
            <v/>
          </cell>
          <cell r="G1058" t="str">
            <v/>
          </cell>
          <cell r="H1058" t="str">
            <v>PERFURATRIZ MANUAL, TORQUE MAXIMO 55 KGF.M, POTENCIA 5 CV, COM DIAMETRO MAXIMO 8 1/2" - JUROS. AF_11/2016</v>
          </cell>
          <cell r="I1058" t="str">
            <v>H</v>
          </cell>
          <cell r="J1058" t="str">
            <v>COEFICIENTE DE REPRESENTATIVIDADE</v>
          </cell>
          <cell r="K1058" t="str">
            <v>0,57</v>
          </cell>
          <cell r="L1058" t="str">
            <v>CAIXA REFERENCIAL</v>
          </cell>
        </row>
        <row r="1059">
          <cell r="A1059">
            <v>95700</v>
          </cell>
          <cell r="B1059" t="str">
            <v>CUSTOS HORÁRIOS DE MÁQUINAS E EQUIPAMENTOS</v>
          </cell>
          <cell r="C1059" t="str">
            <v>CHOR</v>
          </cell>
          <cell r="D1059" t="str">
            <v>COMPOSIÇÕES AUXILIARES</v>
          </cell>
          <cell r="E1059" t="str">
            <v>0329</v>
          </cell>
          <cell r="F1059" t="str">
            <v/>
          </cell>
          <cell r="G1059" t="str">
            <v/>
          </cell>
          <cell r="H1059" t="str">
            <v>PERFURATRIZ MANUAL, TORQUE MAXIMO 55 KGF.M, POTENCIA 5 CV, COM DIAMETRO MAXIMO 8 1/2" - MANUTENÇÃO. AF_11/2016</v>
          </cell>
          <cell r="I1059" t="str">
            <v>H</v>
          </cell>
          <cell r="J1059" t="str">
            <v>COEFICIENTE DE REPRESENTATIVIDADE</v>
          </cell>
          <cell r="K1059" t="str">
            <v>6,09</v>
          </cell>
          <cell r="L1059" t="str">
            <v>CAIXA REFERENCIAL</v>
          </cell>
        </row>
        <row r="1060">
          <cell r="A1060">
            <v>95701</v>
          </cell>
          <cell r="B1060" t="str">
            <v>CUSTOS HORÁRIOS DE MÁQUINAS E EQUIPAMENTOS</v>
          </cell>
          <cell r="C1060" t="str">
            <v>CHOR</v>
          </cell>
          <cell r="D1060" t="str">
            <v>COMPOSIÇÕES AUXILIARES</v>
          </cell>
          <cell r="E1060" t="str">
            <v>0329</v>
          </cell>
          <cell r="F1060" t="str">
            <v/>
          </cell>
          <cell r="G1060" t="str">
            <v/>
          </cell>
          <cell r="H1060" t="str">
            <v>PERFURATRIZ MANUAL, TORQUE MAXIMO 55 KGF.M, POTENCIA 5 CV, COM DIAMETRO MAXIMO 8 1/2" - MATERIAIS NA OPERAÇÃO. AF_11/2016</v>
          </cell>
          <cell r="I1060" t="str">
            <v>H</v>
          </cell>
          <cell r="J1060" t="str">
            <v>COEFICIENTE DE REPRESENTATIVIDADE</v>
          </cell>
          <cell r="K1060" t="str">
            <v>2,66</v>
          </cell>
          <cell r="L1060" t="str">
            <v>CAIXA REFERENCIAL</v>
          </cell>
        </row>
        <row r="1061">
          <cell r="A1061">
            <v>95704</v>
          </cell>
          <cell r="B1061" t="str">
            <v>CUSTOS HORÁRIOS DE MÁQUINAS E EQUIPAMENTOS</v>
          </cell>
          <cell r="C1061" t="str">
            <v>CHOR</v>
          </cell>
          <cell r="D1061" t="str">
            <v>COMPOSIÇÕES AUXILIARES</v>
          </cell>
          <cell r="E1061" t="str">
            <v>0329</v>
          </cell>
          <cell r="F1061" t="str">
            <v/>
          </cell>
          <cell r="G1061" t="str">
            <v/>
          </cell>
          <cell r="H1061" t="str">
            <v>PERFURATRIZ SOBRE ESTEIRA, TORQUE MÁXIMO 600 KGF, POTÊNCIA ENTRE 50 E 60 HP, DIÂMETRO MÁXIMO 10 - DEPRECIAÇÃO. AF_11/2016</v>
          </cell>
          <cell r="I1061" t="str">
            <v>H</v>
          </cell>
          <cell r="J1061" t="str">
            <v>COEFICIENTE DE REPRESENTATIVIDADE</v>
          </cell>
          <cell r="K1061" t="str">
            <v>31,96</v>
          </cell>
          <cell r="L1061" t="str">
            <v>CAIXA REFERENCIAL</v>
          </cell>
        </row>
        <row r="1062">
          <cell r="A1062">
            <v>95705</v>
          </cell>
          <cell r="B1062" t="str">
            <v>CUSTOS HORÁRIOS DE MÁQUINAS E EQUIPAMENTOS</v>
          </cell>
          <cell r="C1062" t="str">
            <v>CHOR</v>
          </cell>
          <cell r="D1062" t="str">
            <v>COMPOSIÇÕES AUXILIARES</v>
          </cell>
          <cell r="E1062" t="str">
            <v>0329</v>
          </cell>
          <cell r="F1062" t="str">
            <v/>
          </cell>
          <cell r="G1062" t="str">
            <v/>
          </cell>
          <cell r="H1062" t="str">
            <v>PERFURATRIZ SOBRE ESTEIRA, TORQUE MÁXIMO 600 KGF, POTÊNCIA ENTRE 50 E 60 HP, DIÂMETRO MÁXIMO 10 - JUROS. AF_11/2016</v>
          </cell>
          <cell r="I1062" t="str">
            <v>H</v>
          </cell>
          <cell r="J1062" t="str">
            <v>COEFICIENTE DE REPRESENTATIVIDADE</v>
          </cell>
          <cell r="K1062" t="str">
            <v>4,55</v>
          </cell>
          <cell r="L1062" t="str">
            <v>CAIXA REFERENCIAL</v>
          </cell>
        </row>
        <row r="1063">
          <cell r="A1063">
            <v>95706</v>
          </cell>
          <cell r="B1063" t="str">
            <v>CUSTOS HORÁRIOS DE MÁQUINAS E EQUIPAMENTOS</v>
          </cell>
          <cell r="C1063" t="str">
            <v>CHOR</v>
          </cell>
          <cell r="D1063" t="str">
            <v>COMPOSIÇÕES AUXILIARES</v>
          </cell>
          <cell r="E1063" t="str">
            <v>0329</v>
          </cell>
          <cell r="F1063" t="str">
            <v/>
          </cell>
          <cell r="G1063" t="str">
            <v/>
          </cell>
          <cell r="H1063" t="str">
            <v>PERFURATRIZ SOBRE ESTEIRA, TORQUE MÁXIMO 600 KGF, POTÊNCIA ENTRE 50 E 60 HP, DIÂMETRO MÁXIMO 10 - MANUTENÇÃO. AF_11/2016</v>
          </cell>
          <cell r="I1063" t="str">
            <v>H</v>
          </cell>
          <cell r="J1063" t="str">
            <v>COEFICIENTE DE REPRESENTATIVIDADE</v>
          </cell>
          <cell r="K1063" t="str">
            <v>39,99</v>
          </cell>
          <cell r="L1063" t="str">
            <v>CAIXA REFERENCIAL</v>
          </cell>
        </row>
        <row r="1064">
          <cell r="A1064">
            <v>95707</v>
          </cell>
          <cell r="B1064" t="str">
            <v>CUSTOS HORÁRIOS DE MÁQUINAS E EQUIPAMENTOS</v>
          </cell>
          <cell r="C1064" t="str">
            <v>CHOR</v>
          </cell>
          <cell r="D1064" t="str">
            <v>COMPOSIÇÕES AUXILIARES</v>
          </cell>
          <cell r="E1064" t="str">
            <v>0329</v>
          </cell>
          <cell r="F1064" t="str">
            <v/>
          </cell>
          <cell r="G1064" t="str">
            <v/>
          </cell>
          <cell r="H1064" t="str">
            <v>PERFURATRIZ SOBRE ESTEIRA, TORQUE MÁXIMO 600 KGF, POTÊNCIA ENTRE 50 E 60 HP, DIÂMETRO MÁXIMO 10 - MATERIAIS NA OPERAÇÃO. AF_11/2016</v>
          </cell>
          <cell r="I1064" t="str">
            <v>H</v>
          </cell>
          <cell r="J1064" t="str">
            <v>COEFICIENTE DE REPRESENTATIVIDADE</v>
          </cell>
          <cell r="K1064" t="str">
            <v>29,64</v>
          </cell>
          <cell r="L1064" t="str">
            <v>CAIXA REFERENCIAL</v>
          </cell>
        </row>
        <row r="1065">
          <cell r="A1065">
            <v>95710</v>
          </cell>
          <cell r="B1065" t="str">
            <v>CUSTOS HORÁRIOS DE MÁQUINAS E EQUIPAMENTOS</v>
          </cell>
          <cell r="C1065" t="str">
            <v>CHOR</v>
          </cell>
          <cell r="D1065" t="str">
            <v>COMPOSIÇÕES AUXILIARES</v>
          </cell>
          <cell r="E1065" t="str">
            <v>0329</v>
          </cell>
          <cell r="F1065" t="str">
            <v/>
          </cell>
          <cell r="G1065" t="str">
            <v/>
          </cell>
          <cell r="H1065" t="str">
            <v>ESCAVADEIRA HIDRAULICA SOBRE ESTEIRA, COM GARRA GIRATORIA DE MANDIBULAS, PESO OPERACIONAL ENTRE 22,00 E 25,50 TON, POTENCIA LIQUIDA ENTRE 150 E 160 HP - DEPRECIAÇÃO. AF_11/2016</v>
          </cell>
          <cell r="I1065" t="str">
            <v>H</v>
          </cell>
          <cell r="J1065" t="str">
            <v>COEFICIENTE DE REPRESENTATIVIDADE</v>
          </cell>
          <cell r="K1065" t="str">
            <v>38,41</v>
          </cell>
          <cell r="L1065" t="str">
            <v>CAIXA REFERENCIAL</v>
          </cell>
        </row>
        <row r="1066">
          <cell r="A1066">
            <v>95711</v>
          </cell>
          <cell r="B1066" t="str">
            <v>CUSTOS HORÁRIOS DE MÁQUINAS E EQUIPAMENTOS</v>
          </cell>
          <cell r="C1066" t="str">
            <v>CHOR</v>
          </cell>
          <cell r="D1066" t="str">
            <v>COMPOSIÇÕES AUXILIARES</v>
          </cell>
          <cell r="E1066" t="str">
            <v>0329</v>
          </cell>
          <cell r="F1066" t="str">
            <v/>
          </cell>
          <cell r="G1066" t="str">
            <v/>
          </cell>
          <cell r="H1066" t="str">
            <v>ESCAVADEIRA HIDRAULICA SOBRE ESTEIRA, COM GARRA GIRATORIA DE MANDIBULAS, PESO OPERACIONAL ENTRE 22,00 E 25,50 TON, POTENCIA LIQUIDA ENTRE 150 E 160 HP - JUROS. AF_11/2016</v>
          </cell>
          <cell r="I1066" t="str">
            <v>H</v>
          </cell>
          <cell r="J1066" t="str">
            <v>COEFICIENTE DE REPRESENTATIVIDADE</v>
          </cell>
          <cell r="K1066" t="str">
            <v>5,21</v>
          </cell>
          <cell r="L1066" t="str">
            <v>CAIXA REFERENCIAL</v>
          </cell>
        </row>
        <row r="1067">
          <cell r="A1067">
            <v>95712</v>
          </cell>
          <cell r="B1067" t="str">
            <v>CUSTOS HORÁRIOS DE MÁQUINAS E EQUIPAMENTOS</v>
          </cell>
          <cell r="C1067" t="str">
            <v>CHOR</v>
          </cell>
          <cell r="D1067" t="str">
            <v>COMPOSIÇÕES AUXILIARES</v>
          </cell>
          <cell r="E1067" t="str">
            <v>0329</v>
          </cell>
          <cell r="F1067" t="str">
            <v/>
          </cell>
          <cell r="G1067" t="str">
            <v/>
          </cell>
          <cell r="H1067" t="str">
            <v>ESCAVADEIRA HIDRAULICA SOBRE ESTEIRA, COM GARRA GIRATORIA DE MANDIBULAS, PESO OPERACIONAL ENTRE 22,00 E 25,50 TON, POTENCIA LIQUIDA ENTRE 150 E 160 HP - MANUTENÇÃO. AF_11/2016</v>
          </cell>
          <cell r="I1067" t="str">
            <v>H</v>
          </cell>
          <cell r="J1067" t="str">
            <v>COEFICIENTE DE REPRESENTATIVIDADE</v>
          </cell>
          <cell r="K1067" t="str">
            <v>48,01</v>
          </cell>
          <cell r="L1067" t="str">
            <v>CAIXA REFERENCIAL</v>
          </cell>
        </row>
        <row r="1068">
          <cell r="A1068">
            <v>95713</v>
          </cell>
          <cell r="B1068" t="str">
            <v>CUSTOS HORÁRIOS DE MÁQUINAS E EQUIPAMENTOS</v>
          </cell>
          <cell r="C1068" t="str">
            <v>CHOR</v>
          </cell>
          <cell r="D1068" t="str">
            <v>COMPOSIÇÕES AUXILIARES</v>
          </cell>
          <cell r="E1068" t="str">
            <v>0329</v>
          </cell>
          <cell r="F1068" t="str">
            <v/>
          </cell>
          <cell r="G1068" t="str">
            <v/>
          </cell>
          <cell r="H1068" t="str">
            <v>ESCAVADEIRA HIDRAULICA SOBRE ESTEIRA, COM GARRA GIRATORIA DE MANDIBULAS, PESO OPERACIONAL ENTRE 22,00 E 25,50 TON, POTENCIA LIQUIDA ENTRE 150 E 160 HP - MATERIAIS NA OPERAÇÃO. AF_11/2016</v>
          </cell>
          <cell r="I1068" t="str">
            <v>H</v>
          </cell>
          <cell r="J1068" t="str">
            <v>COLETADO</v>
          </cell>
          <cell r="K1068" t="str">
            <v>64,02</v>
          </cell>
          <cell r="L1068" t="str">
            <v>CAIXA REFERENCIAL</v>
          </cell>
        </row>
        <row r="1069">
          <cell r="A1069">
            <v>95716</v>
          </cell>
          <cell r="B1069" t="str">
            <v>CUSTOS HORÁRIOS DE MÁQUINAS E EQUIPAMENTOS</v>
          </cell>
          <cell r="C1069" t="str">
            <v>CHOR</v>
          </cell>
          <cell r="D1069" t="str">
            <v>COMPOSIÇÕES AUXILIARES</v>
          </cell>
          <cell r="E1069" t="str">
            <v>0329</v>
          </cell>
          <cell r="F1069" t="str">
            <v/>
          </cell>
          <cell r="G1069" t="str">
            <v/>
          </cell>
          <cell r="H1069" t="str">
            <v>ESCAVADEIRA HIDRAULICA SOBRE ESTEIRA, EQUIPADA COM CLAMSHELL, COM CAPACIDADE DA CAÇAMBA ENTRE 1,20 E 1,50 M3, PESO OPERACIONAL ENTRE 20,00 E 22,00 TON, POTENCIA LIQUIDA ENTRE 150 E 160 HP - DEPRECIAÇÃO. AF_11/2016</v>
          </cell>
          <cell r="I1069" t="str">
            <v>H</v>
          </cell>
          <cell r="J1069" t="str">
            <v>COEFICIENTE DE REPRESENTATIVIDADE</v>
          </cell>
          <cell r="K1069" t="str">
            <v>36,97</v>
          </cell>
          <cell r="L1069" t="str">
            <v>CAIXA REFERENCIAL</v>
          </cell>
        </row>
        <row r="1070">
          <cell r="A1070">
            <v>95717</v>
          </cell>
          <cell r="B1070" t="str">
            <v>CUSTOS HORÁRIOS DE MÁQUINAS E EQUIPAMENTOS</v>
          </cell>
          <cell r="C1070" t="str">
            <v>CHOR</v>
          </cell>
          <cell r="D1070" t="str">
            <v>COMPOSIÇÕES AUXILIARES</v>
          </cell>
          <cell r="E1070" t="str">
            <v>0329</v>
          </cell>
          <cell r="F1070" t="str">
            <v/>
          </cell>
          <cell r="G1070" t="str">
            <v/>
          </cell>
          <cell r="H1070" t="str">
            <v>ESCAVADEIRA HIDRAULICA SOBRE ESTEIRA, EQUIPADA COM CLAMSHELL, COM CAPACIDADE DA CAÇAMBA ENTRE 1,20 E 1,50 M3, PESO OPERACIONAL ENTRE 20,00 E 22,00 TON, POTENCIA LIQUIDA ENTRE 150 E 160 HP - JUROS. AF_11/2016</v>
          </cell>
          <cell r="I1070" t="str">
            <v>H</v>
          </cell>
          <cell r="J1070" t="str">
            <v>COEFICIENTE DE REPRESENTATIVIDADE</v>
          </cell>
          <cell r="K1070" t="str">
            <v>5,01</v>
          </cell>
          <cell r="L1070" t="str">
            <v>CAIXA REFERENCIAL</v>
          </cell>
        </row>
        <row r="1071">
          <cell r="A1071">
            <v>95718</v>
          </cell>
          <cell r="B1071" t="str">
            <v>CUSTOS HORÁRIOS DE MÁQUINAS E EQUIPAMENTOS</v>
          </cell>
          <cell r="C1071" t="str">
            <v>CHOR</v>
          </cell>
          <cell r="D1071" t="str">
            <v>COMPOSIÇÕES AUXILIARES</v>
          </cell>
          <cell r="E1071" t="str">
            <v>0329</v>
          </cell>
          <cell r="F1071" t="str">
            <v/>
          </cell>
          <cell r="G1071" t="str">
            <v/>
          </cell>
          <cell r="H1071" t="str">
            <v>ESCAVADEIRA HIDRAULICA SOBRE ESTEIRA, EQUIPADA COM CLAMSHELL, COM CAPACIDADE DA CAÇAMBA ENTRE 1,20 E 1,50 M3, PESO OPERACIONAL ENTRE 20,00 E 22,00 TON, POTENCIA LIQUIDA ENTRE 150 E 160 HP - MANUTENÇÃO. AF_11/2016</v>
          </cell>
          <cell r="I1071" t="str">
            <v>H</v>
          </cell>
          <cell r="J1071" t="str">
            <v>COEFICIENTE DE REPRESENTATIVIDADE</v>
          </cell>
          <cell r="K1071" t="str">
            <v>46,22</v>
          </cell>
          <cell r="L1071" t="str">
            <v>CAIXA REFERENCIAL</v>
          </cell>
        </row>
        <row r="1072">
          <cell r="A1072">
            <v>95719</v>
          </cell>
          <cell r="B1072" t="str">
            <v>CUSTOS HORÁRIOS DE MÁQUINAS E EQUIPAMENTOS</v>
          </cell>
          <cell r="C1072" t="str">
            <v>CHOR</v>
          </cell>
          <cell r="D1072" t="str">
            <v>COMPOSIÇÕES AUXILIARES</v>
          </cell>
          <cell r="E1072" t="str">
            <v>0329</v>
          </cell>
          <cell r="F1072" t="str">
            <v/>
          </cell>
          <cell r="G1072" t="str">
            <v/>
          </cell>
          <cell r="H1072" t="str">
            <v>ESCAVADEIRA HIDRAULICA SOBRE ESTEIRA, EQUIPADA COM CLAMSHELL, COM CAPACIDADE DA CAÇAMBA ENTRE 1,20 E 1,50 M3, PESO OPERACIONAL ENTRE 20,00 E 22,00 TON, POTENCIA LIQUIDA ENTRE 150 E 160 HP - MATERIAIS NA OPERAÇÃO. AF_11/2016</v>
          </cell>
          <cell r="I1072" t="str">
            <v>H</v>
          </cell>
          <cell r="J1072" t="str">
            <v>COLETADO</v>
          </cell>
          <cell r="K1072" t="str">
            <v>64,02</v>
          </cell>
          <cell r="L1072" t="str">
            <v>CAIXA REFERENCIAL</v>
          </cell>
        </row>
        <row r="1073">
          <cell r="A1073">
            <v>95869</v>
          </cell>
          <cell r="B1073" t="str">
            <v>CUSTOS HORÁRIOS DE MÁQUINAS E EQUIPAMENTOS</v>
          </cell>
          <cell r="C1073" t="str">
            <v>CHOR</v>
          </cell>
          <cell r="D1073" t="str">
            <v>COMPOSIÇÕES AUXILIARES</v>
          </cell>
          <cell r="E1073" t="str">
            <v>0329</v>
          </cell>
          <cell r="F1073" t="str">
            <v/>
          </cell>
          <cell r="G1073" t="str">
            <v/>
          </cell>
          <cell r="H1073" t="str">
            <v>GRUPO GERADOR COM CARENAGEM, MOTOR DIESEL POTÊNCIA STANDART ENTRE 250 E 260 KVA - JUROS. AF_12/2016</v>
          </cell>
          <cell r="I1073" t="str">
            <v>H</v>
          </cell>
          <cell r="J1073" t="str">
            <v>ATRIBUÍDO SÃO PAULO</v>
          </cell>
          <cell r="K1073" t="str">
            <v>0,93</v>
          </cell>
          <cell r="L1073" t="str">
            <v>CAIXA REFERENCIAL</v>
          </cell>
        </row>
        <row r="1074">
          <cell r="A1074">
            <v>95870</v>
          </cell>
          <cell r="B1074" t="str">
            <v>CUSTOS HORÁRIOS DE MÁQUINAS E EQUIPAMENTOS</v>
          </cell>
          <cell r="C1074" t="str">
            <v>CHOR</v>
          </cell>
          <cell r="D1074" t="str">
            <v>COMPOSIÇÕES AUXILIARES</v>
          </cell>
          <cell r="E1074" t="str">
            <v>0329</v>
          </cell>
          <cell r="F1074" t="str">
            <v/>
          </cell>
          <cell r="G1074" t="str">
            <v/>
          </cell>
          <cell r="H1074" t="str">
            <v>GRUPO GERADOR COM CARENAGEM, MOTOR DIESEL POTÊNCIA STANDART ENTRE 250 E 260 KVA - MANUTENÇÃO. AF_12/2016</v>
          </cell>
          <cell r="I1074" t="str">
            <v>H</v>
          </cell>
          <cell r="J1074" t="str">
            <v>ATRIBUÍDO SÃO PAULO</v>
          </cell>
          <cell r="K1074" t="str">
            <v>4,62</v>
          </cell>
          <cell r="L1074" t="str">
            <v>CAIXA REFERENCIAL</v>
          </cell>
        </row>
        <row r="1075">
          <cell r="A1075">
            <v>95871</v>
          </cell>
          <cell r="B1075" t="str">
            <v>CUSTOS HORÁRIOS DE MÁQUINAS E EQUIPAMENTOS</v>
          </cell>
          <cell r="C1075" t="str">
            <v>CHOR</v>
          </cell>
          <cell r="D1075" t="str">
            <v>COMPOSIÇÕES AUXILIARES</v>
          </cell>
          <cell r="E1075" t="str">
            <v>0329</v>
          </cell>
          <cell r="F1075" t="str">
            <v/>
          </cell>
          <cell r="G1075" t="str">
            <v/>
          </cell>
          <cell r="H1075" t="str">
            <v>GRUPO GERADOR COM CARENAGEM, MOTOR DIESEL POTÊNCIA STANDART ENTRE 250 E 260 KVA - MATERIAIS NA OPERAÇÃO. AF_12/2016</v>
          </cell>
          <cell r="I1075" t="str">
            <v>H</v>
          </cell>
          <cell r="J1075" t="str">
            <v>COLETADO</v>
          </cell>
          <cell r="K1075" t="str">
            <v>194,42</v>
          </cell>
          <cell r="L1075" t="str">
            <v>CAIXA REFERENCIAL</v>
          </cell>
        </row>
        <row r="1076">
          <cell r="A1076">
            <v>95874</v>
          </cell>
          <cell r="B1076" t="str">
            <v>CUSTOS HORÁRIOS DE MÁQUINAS E EQUIPAMENTOS</v>
          </cell>
          <cell r="C1076" t="str">
            <v>CHOR</v>
          </cell>
          <cell r="D1076" t="str">
            <v>COMPOSIÇÕES AUXILIARES</v>
          </cell>
          <cell r="E1076" t="str">
            <v>0329</v>
          </cell>
          <cell r="F1076" t="str">
            <v/>
          </cell>
          <cell r="G1076" t="str">
            <v/>
          </cell>
          <cell r="H1076" t="str">
            <v>GRUPO GERADOR COM CARENAGEM, MOTOR DIESEL POTÊNCIA STANDART ENTRE 250 E 260 KVA - DEPRECIAÇÃO. AF_12/2016</v>
          </cell>
          <cell r="I1076" t="str">
            <v>H</v>
          </cell>
          <cell r="J1076" t="str">
            <v>ATRIBUÍDO SÃO PAULO</v>
          </cell>
          <cell r="K1076" t="str">
            <v>5,18</v>
          </cell>
          <cell r="L1076" t="str">
            <v>CAIXA REFERENCIAL</v>
          </cell>
        </row>
        <row r="1077">
          <cell r="A1077">
            <v>96008</v>
          </cell>
          <cell r="B1077" t="str">
            <v>CUSTOS HORÁRIOS DE MÁQUINAS E EQUIPAMENTOS</v>
          </cell>
          <cell r="C1077" t="str">
            <v>CHOR</v>
          </cell>
          <cell r="D1077" t="str">
            <v>COMPOSIÇÕES AUXILIARES</v>
          </cell>
          <cell r="E1077" t="str">
            <v>0329</v>
          </cell>
          <cell r="F1077" t="str">
            <v/>
          </cell>
          <cell r="G1077" t="str">
            <v/>
          </cell>
          <cell r="H1077" t="str">
            <v>TRATOR DE PNEUS COM POTÊNCIA DE 122 CV, TRAÇÃO 4X4, COM VASSOURA MECÂNICA ACOPLADA - DEPRECIAÇÃO. AF_02/2017</v>
          </cell>
          <cell r="I1077" t="str">
            <v>H</v>
          </cell>
          <cell r="J1077" t="str">
            <v>ATRIBUÍDO SÃO PAULO</v>
          </cell>
          <cell r="K1077" t="str">
            <v>15,35</v>
          </cell>
          <cell r="L1077" t="str">
            <v>CAIXA REFERENCIAL</v>
          </cell>
        </row>
        <row r="1078">
          <cell r="A1078">
            <v>96009</v>
          </cell>
          <cell r="B1078" t="str">
            <v>CUSTOS HORÁRIOS DE MÁQUINAS E EQUIPAMENTOS</v>
          </cell>
          <cell r="C1078" t="str">
            <v>CHOR</v>
          </cell>
          <cell r="D1078" t="str">
            <v>COMPOSIÇÕES AUXILIARES</v>
          </cell>
          <cell r="E1078" t="str">
            <v>0329</v>
          </cell>
          <cell r="F1078" t="str">
            <v/>
          </cell>
          <cell r="G1078" t="str">
            <v/>
          </cell>
          <cell r="H1078" t="str">
            <v>TRATOR DE PNEUS COM POTÊNCIA DE 122 CV, TRAÇÃO 4X4, COM VASSOURA MECÂNICA ACOPLADA - JUROS. AF_02/2017</v>
          </cell>
          <cell r="I1078" t="str">
            <v>H</v>
          </cell>
          <cell r="J1078" t="str">
            <v>ATRIBUÍDO SÃO PAULO</v>
          </cell>
          <cell r="K1078" t="str">
            <v>2,13</v>
          </cell>
          <cell r="L1078" t="str">
            <v>CAIXA REFERENCIAL</v>
          </cell>
        </row>
        <row r="1079">
          <cell r="A1079">
            <v>96011</v>
          </cell>
          <cell r="B1079" t="str">
            <v>CUSTOS HORÁRIOS DE MÁQUINAS E EQUIPAMENTOS</v>
          </cell>
          <cell r="C1079" t="str">
            <v>CHOR</v>
          </cell>
          <cell r="D1079" t="str">
            <v>COMPOSIÇÕES AUXILIARES</v>
          </cell>
          <cell r="E1079" t="str">
            <v>0329</v>
          </cell>
          <cell r="F1079" t="str">
            <v/>
          </cell>
          <cell r="G1079" t="str">
            <v/>
          </cell>
          <cell r="H1079" t="str">
            <v>TRATOR DE PNEUS COM POTÊNCIA DE 122 CV, TRAÇÃO 4X4, COM VASSOURA MECÂNICA ACOPLADA - MANUTENÇÃO. AF_02/2017</v>
          </cell>
          <cell r="I1079" t="str">
            <v>H</v>
          </cell>
          <cell r="J1079" t="str">
            <v>ATRIBUÍDO SÃO PAULO</v>
          </cell>
          <cell r="K1079" t="str">
            <v>16,80</v>
          </cell>
          <cell r="L1079" t="str">
            <v>CAIXA REFERENCIAL</v>
          </cell>
        </row>
        <row r="1080">
          <cell r="A1080">
            <v>96012</v>
          </cell>
          <cell r="B1080" t="str">
            <v>CUSTOS HORÁRIOS DE MÁQUINAS E EQUIPAMENTOS</v>
          </cell>
          <cell r="C1080" t="str">
            <v>CHOR</v>
          </cell>
          <cell r="D1080" t="str">
            <v>COMPOSIÇÕES AUXILIARES</v>
          </cell>
          <cell r="E1080" t="str">
            <v>0329</v>
          </cell>
          <cell r="F1080" t="str">
            <v/>
          </cell>
          <cell r="G1080" t="str">
            <v/>
          </cell>
          <cell r="H1080" t="str">
            <v>TRATOR DE PNEUS COM POTÊNCIA DE 122 CV, TRAÇÃO 4X4, COM VASSOURA MECÂNICA ACOPLADA - MATERIAIS NA OPERAÇÃO. AF_02/2017</v>
          </cell>
          <cell r="I1080" t="str">
            <v>H</v>
          </cell>
          <cell r="J1080" t="str">
            <v>COLETADO</v>
          </cell>
          <cell r="K1080" t="str">
            <v>122,38</v>
          </cell>
          <cell r="L1080" t="str">
            <v>CAIXA REFERENCIAL</v>
          </cell>
        </row>
        <row r="1081">
          <cell r="A1081">
            <v>96015</v>
          </cell>
          <cell r="B1081" t="str">
            <v>CUSTOS HORÁRIOS DE MÁQUINAS E EQUIPAMENTOS</v>
          </cell>
          <cell r="C1081" t="str">
            <v>CHOR</v>
          </cell>
          <cell r="D1081" t="str">
            <v>COMPOSIÇÕES AUXILIARES</v>
          </cell>
          <cell r="E1081" t="str">
            <v>0329</v>
          </cell>
          <cell r="F1081" t="str">
            <v/>
          </cell>
          <cell r="G1081" t="str">
            <v/>
          </cell>
          <cell r="H1081" t="str">
            <v>TRATOR DE PNEUS COM POTÊNCIA DE 122 CV, TRAÇÃO 4X4, COM GRADE DE DISCOS ACOPLADA - DEPRECIAÇÃO. AF_02/2017</v>
          </cell>
          <cell r="I1081" t="str">
            <v>H</v>
          </cell>
          <cell r="J1081" t="str">
            <v>ATRIBUÍDO SÃO PAULO</v>
          </cell>
          <cell r="K1081" t="str">
            <v>15,21</v>
          </cell>
          <cell r="L1081" t="str">
            <v>CAIXA REFERENCIAL</v>
          </cell>
        </row>
        <row r="1082">
          <cell r="A1082">
            <v>96016</v>
          </cell>
          <cell r="B1082" t="str">
            <v>CUSTOS HORÁRIOS DE MÁQUINAS E EQUIPAMENTOS</v>
          </cell>
          <cell r="C1082" t="str">
            <v>CHOR</v>
          </cell>
          <cell r="D1082" t="str">
            <v>COMPOSIÇÕES AUXILIARES</v>
          </cell>
          <cell r="E1082" t="str">
            <v>0329</v>
          </cell>
          <cell r="F1082" t="str">
            <v/>
          </cell>
          <cell r="G1082" t="str">
            <v/>
          </cell>
          <cell r="H1082" t="str">
            <v>TRATOR DE PNEUS COM POTÊNCIA DE 122 CV, TRAÇÃO 4X4, COM GRADE DE DISCOS ACOPLADA - JUROS. AF_02/2017</v>
          </cell>
          <cell r="I1082" t="str">
            <v>H</v>
          </cell>
          <cell r="J1082" t="str">
            <v>ATRIBUÍDO SÃO PAULO</v>
          </cell>
          <cell r="K1082" t="str">
            <v>2,11</v>
          </cell>
          <cell r="L1082" t="str">
            <v>CAIXA REFERENCIAL</v>
          </cell>
        </row>
        <row r="1083">
          <cell r="A1083">
            <v>96018</v>
          </cell>
          <cell r="B1083" t="str">
            <v>CUSTOS HORÁRIOS DE MÁQUINAS E EQUIPAMENTOS</v>
          </cell>
          <cell r="C1083" t="str">
            <v>CHOR</v>
          </cell>
          <cell r="D1083" t="str">
            <v>COMPOSIÇÕES AUXILIARES</v>
          </cell>
          <cell r="E1083" t="str">
            <v>0329</v>
          </cell>
          <cell r="F1083" t="str">
            <v/>
          </cell>
          <cell r="G1083" t="str">
            <v/>
          </cell>
          <cell r="H1083" t="str">
            <v>TRATOR DE PNEUS COM POTÊNCIA DE 122 CV, TRAÇÃO 4X4, COM GRADE DE DISCOS ACOPLADA - MANUTENÇÃO. AF_02/2017</v>
          </cell>
          <cell r="I1083" t="str">
            <v>H</v>
          </cell>
          <cell r="J1083" t="str">
            <v>ATRIBUÍDO SÃO PAULO</v>
          </cell>
          <cell r="K1083" t="str">
            <v>16,64</v>
          </cell>
          <cell r="L1083" t="str">
            <v>CAIXA REFERENCIAL</v>
          </cell>
        </row>
        <row r="1084">
          <cell r="A1084">
            <v>96019</v>
          </cell>
          <cell r="B1084" t="str">
            <v>CUSTOS HORÁRIOS DE MÁQUINAS E EQUIPAMENTOS</v>
          </cell>
          <cell r="C1084" t="str">
            <v>CHOR</v>
          </cell>
          <cell r="D1084" t="str">
            <v>COMPOSIÇÕES AUXILIARES</v>
          </cell>
          <cell r="E1084" t="str">
            <v>0329</v>
          </cell>
          <cell r="F1084" t="str">
            <v/>
          </cell>
          <cell r="G1084" t="str">
            <v/>
          </cell>
          <cell r="H1084" t="str">
            <v>TRATOR DE PNEUS COM POTÊNCIA DE 122 CV, TRAÇÃO 4X4, COM GRADE DE DISCOS ACOPLADA - MATERIAIS NA OPERAÇÃO. AF_02/2017</v>
          </cell>
          <cell r="I1084" t="str">
            <v>H</v>
          </cell>
          <cell r="J1084" t="str">
            <v>COLETADO</v>
          </cell>
          <cell r="K1084" t="str">
            <v>122,38</v>
          </cell>
          <cell r="L1084" t="str">
            <v>CAIXA REFERENCIAL</v>
          </cell>
        </row>
        <row r="1085">
          <cell r="A1085">
            <v>96023</v>
          </cell>
          <cell r="B1085" t="str">
            <v>CUSTOS HORÁRIOS DE MÁQUINAS E EQUIPAMENTOS</v>
          </cell>
          <cell r="C1085" t="str">
            <v>CHOR</v>
          </cell>
          <cell r="D1085" t="str">
            <v>COMPOSIÇÕES AUXILIARES</v>
          </cell>
          <cell r="E1085" t="str">
            <v>0329</v>
          </cell>
          <cell r="F1085" t="str">
            <v/>
          </cell>
          <cell r="G1085" t="str">
            <v/>
          </cell>
          <cell r="H1085" t="str">
            <v>TRATOR DE PNEUS COM POTÊNCIA DE 85 CV, TRAÇÃO 4X4, COM GRADE DE DISCOS ACOPLADA - DEPRECIAÇÃO. AF_02/2017</v>
          </cell>
          <cell r="I1085" t="str">
            <v>H</v>
          </cell>
          <cell r="J1085" t="str">
            <v>ATRIBUÍDO SÃO PAULO</v>
          </cell>
          <cell r="K1085" t="str">
            <v>11,77</v>
          </cell>
          <cell r="L1085" t="str">
            <v>CAIXA REFERENCIAL</v>
          </cell>
        </row>
        <row r="1086">
          <cell r="A1086">
            <v>96024</v>
          </cell>
          <cell r="B1086" t="str">
            <v>CUSTOS HORÁRIOS DE MÁQUINAS E EQUIPAMENTOS</v>
          </cell>
          <cell r="C1086" t="str">
            <v>CHOR</v>
          </cell>
          <cell r="D1086" t="str">
            <v>COMPOSIÇÕES AUXILIARES</v>
          </cell>
          <cell r="E1086" t="str">
            <v>0329</v>
          </cell>
          <cell r="F1086" t="str">
            <v/>
          </cell>
          <cell r="G1086" t="str">
            <v/>
          </cell>
          <cell r="H1086" t="str">
            <v>TRATOR DE PNEUS COM POTÊNCIA DE 85 CV, TRAÇÃO 4X4, COM GRADE DE DISCOS ACOPLADA - JUROS. AF_02/2017</v>
          </cell>
          <cell r="I1086" t="str">
            <v>H</v>
          </cell>
          <cell r="J1086" t="str">
            <v>ATRIBUÍDO SÃO PAULO</v>
          </cell>
          <cell r="K1086" t="str">
            <v>1,63</v>
          </cell>
          <cell r="L1086" t="str">
            <v>CAIXA REFERENCIAL</v>
          </cell>
        </row>
        <row r="1087">
          <cell r="A1087">
            <v>96026</v>
          </cell>
          <cell r="B1087" t="str">
            <v>CUSTOS HORÁRIOS DE MÁQUINAS E EQUIPAMENTOS</v>
          </cell>
          <cell r="C1087" t="str">
            <v>CHOR</v>
          </cell>
          <cell r="D1087" t="str">
            <v>COMPOSIÇÕES AUXILIARES</v>
          </cell>
          <cell r="E1087" t="str">
            <v>0329</v>
          </cell>
          <cell r="F1087" t="str">
            <v/>
          </cell>
          <cell r="G1087" t="str">
            <v/>
          </cell>
          <cell r="H1087" t="str">
            <v>TRATOR DE PNEUS COM POTÊNCIA DE 85 CV, TRAÇÃO 4X4, COM GRADE DE DISCOS ACOPLADA - MANUTENÇÃO. AF_02/2017</v>
          </cell>
          <cell r="I1087" t="str">
            <v>H</v>
          </cell>
          <cell r="J1087" t="str">
            <v>ATRIBUÍDO SÃO PAULO</v>
          </cell>
          <cell r="K1087" t="str">
            <v>12,86</v>
          </cell>
          <cell r="L1087" t="str">
            <v>CAIXA REFERENCIAL</v>
          </cell>
        </row>
        <row r="1088">
          <cell r="A1088">
            <v>96027</v>
          </cell>
          <cell r="B1088" t="str">
            <v>CUSTOS HORÁRIOS DE MÁQUINAS E EQUIPAMENTOS</v>
          </cell>
          <cell r="C1088" t="str">
            <v>CHOR</v>
          </cell>
          <cell r="D1088" t="str">
            <v>COMPOSIÇÕES AUXILIARES</v>
          </cell>
          <cell r="E1088" t="str">
            <v>0329</v>
          </cell>
          <cell r="F1088" t="str">
            <v/>
          </cell>
          <cell r="G1088" t="str">
            <v/>
          </cell>
          <cell r="H1088" t="str">
            <v>TRATOR DE PNEUS COM POTÊNCIA DE 85 CV, TRAÇÃO 4X4, COM GRADE DE DISCOS ACOPLADA - MATERIAIS NA OPERAÇÃO. AF_02/2017</v>
          </cell>
          <cell r="I1088" t="str">
            <v>H</v>
          </cell>
          <cell r="J1088" t="str">
            <v>COLETADO</v>
          </cell>
          <cell r="K1088" t="str">
            <v>85,28</v>
          </cell>
          <cell r="L1088" t="str">
            <v>CAIXA REFERENCIAL</v>
          </cell>
        </row>
        <row r="1089">
          <cell r="A1089">
            <v>96030</v>
          </cell>
          <cell r="B1089" t="str">
            <v>CUSTOS HORÁRIOS DE MÁQUINAS E EQUIPAMENTOS</v>
          </cell>
          <cell r="C1089" t="str">
            <v>CHOR</v>
          </cell>
          <cell r="D1089" t="str">
            <v>COMPOSIÇÕES AUXILIARES</v>
          </cell>
          <cell r="E1089" t="str">
            <v>0329</v>
          </cell>
          <cell r="F1089" t="str">
            <v/>
          </cell>
          <cell r="G1089" t="str">
            <v/>
          </cell>
          <cell r="H1089" t="str">
            <v>CAMINHÃO BASCULANTE 10 M3, TRUCADO, POTÊNCIA 230 CV, INCLUSIVE CAÇAMBA METÁLICA, COM DISTRIBUIDOR DE AGREGADOS ACOPLADO - DEPRECIAÇÃO. AF_02/2017</v>
          </cell>
          <cell r="I1089" t="str">
            <v>H</v>
          </cell>
          <cell r="J1089" t="str">
            <v>ATRIBUÍDO SÃO PAULO</v>
          </cell>
          <cell r="K1089" t="str">
            <v>20,27</v>
          </cell>
          <cell r="L1089" t="str">
            <v>CAIXA REFERENCIAL</v>
          </cell>
        </row>
        <row r="1090">
          <cell r="A1090">
            <v>96031</v>
          </cell>
          <cell r="B1090" t="str">
            <v>CUSTOS HORÁRIOS DE MÁQUINAS E EQUIPAMENTOS</v>
          </cell>
          <cell r="C1090" t="str">
            <v>CHOR</v>
          </cell>
          <cell r="D1090" t="str">
            <v>COMPOSIÇÕES AUXILIARES</v>
          </cell>
          <cell r="E1090" t="str">
            <v>0329</v>
          </cell>
          <cell r="F1090" t="str">
            <v/>
          </cell>
          <cell r="G1090" t="str">
            <v/>
          </cell>
          <cell r="H1090" t="str">
            <v>CAMINHÃO BASCULANTE 10 M3, TRUCADO, POTÊNCIA 230 CV, INCLUSIVE CAÇAMBA METÁLICA, COM DISTRIBUIDOR DE AGREGADOS ACOPLADO - JUROS. AF_02/2017</v>
          </cell>
          <cell r="I1090" t="str">
            <v>H</v>
          </cell>
          <cell r="J1090" t="str">
            <v>ATRIBUÍDO SÃO PAULO</v>
          </cell>
          <cell r="K1090" t="str">
            <v>3,74</v>
          </cell>
          <cell r="L1090" t="str">
            <v>CAIXA REFERENCIAL</v>
          </cell>
        </row>
        <row r="1091">
          <cell r="A1091">
            <v>96032</v>
          </cell>
          <cell r="B1091" t="str">
            <v>CUSTOS HORÁRIOS DE MÁQUINAS E EQUIPAMENTOS</v>
          </cell>
          <cell r="C1091" t="str">
            <v>CHOR</v>
          </cell>
          <cell r="D1091" t="str">
            <v>COMPOSIÇÕES AUXILIARES</v>
          </cell>
          <cell r="E1091" t="str">
            <v>0329</v>
          </cell>
          <cell r="F1091" t="str">
            <v/>
          </cell>
          <cell r="G1091" t="str">
            <v/>
          </cell>
          <cell r="H1091" t="str">
            <v>CAMINHÃO BASCULANTE 10 M3, TRUCADO, POTÊNCIA 230 CV, INCLUSIVE CAÇAMBA METÁLICA, COM DISTRIBUIDOR DE AGREGADOS ACOPLADO - IMPOSTOS E SEGUROS. AF_02/2017</v>
          </cell>
          <cell r="I1091" t="str">
            <v>H</v>
          </cell>
          <cell r="J1091" t="str">
            <v>ATRIBUÍDO SÃO PAULO</v>
          </cell>
          <cell r="K1091" t="str">
            <v>1,45</v>
          </cell>
          <cell r="L1091" t="str">
            <v>CAIXA REFERENCIAL</v>
          </cell>
        </row>
        <row r="1092">
          <cell r="A1092">
            <v>96033</v>
          </cell>
          <cell r="B1092" t="str">
            <v>CUSTOS HORÁRIOS DE MÁQUINAS E EQUIPAMENTOS</v>
          </cell>
          <cell r="C1092" t="str">
            <v>CHOR</v>
          </cell>
          <cell r="D1092" t="str">
            <v>COMPOSIÇÕES AUXILIARES</v>
          </cell>
          <cell r="E1092" t="str">
            <v>0329</v>
          </cell>
          <cell r="F1092" t="str">
            <v/>
          </cell>
          <cell r="G1092" t="str">
            <v/>
          </cell>
          <cell r="H1092" t="str">
            <v>CAMINHÃO BASCULANTE 10 M3, TRUCADO, POTÊNCIA 230 CV, INCLUSIVE CAÇAMBA METÁLICA, COM DISTRIBUIDOR DE AGREGADOS ACOPLADO - MANUTENÇÃO. AF_02/2017</v>
          </cell>
          <cell r="I1092" t="str">
            <v>H</v>
          </cell>
          <cell r="J1092" t="str">
            <v>ATRIBUÍDO SÃO PAULO</v>
          </cell>
          <cell r="K1092" t="str">
            <v>38,01</v>
          </cell>
          <cell r="L1092" t="str">
            <v>CAIXA REFERENCIAL</v>
          </cell>
        </row>
        <row r="1093">
          <cell r="A1093">
            <v>96034</v>
          </cell>
          <cell r="B1093" t="str">
            <v>CUSTOS HORÁRIOS DE MÁQUINAS E EQUIPAMENTOS</v>
          </cell>
          <cell r="C1093" t="str">
            <v>CHOR</v>
          </cell>
          <cell r="D1093" t="str">
            <v>COMPOSIÇÕES AUXILIARES</v>
          </cell>
          <cell r="E1093" t="str">
            <v>0329</v>
          </cell>
          <cell r="F1093" t="str">
            <v/>
          </cell>
          <cell r="G1093" t="str">
            <v/>
          </cell>
          <cell r="H1093" t="str">
            <v>CAMINHÃO BASCULANTE 10 M3, TRUCADO, POTÊNCIA 230 CV, INCLUSIVE CAÇAMBA METÁLICA, COM DISTRIBUIDOR DE AGREGADOS ACOPLADO - MATERIAIS NA OPERAÇÃO. AF_02/2017</v>
          </cell>
          <cell r="I1093" t="str">
            <v>H</v>
          </cell>
          <cell r="J1093" t="str">
            <v>COLETADO</v>
          </cell>
          <cell r="K1093" t="str">
            <v>100,96</v>
          </cell>
          <cell r="L1093" t="str">
            <v>CAIXA REFERENCIAL</v>
          </cell>
        </row>
        <row r="1094">
          <cell r="A1094">
            <v>96053</v>
          </cell>
          <cell r="B1094" t="str">
            <v>CUSTOS HORÁRIOS DE MÁQUINAS E EQUIPAMENTOS</v>
          </cell>
          <cell r="C1094" t="str">
            <v>CHOR</v>
          </cell>
          <cell r="D1094" t="str">
            <v>COMPOSIÇÕES AUXILIARES</v>
          </cell>
          <cell r="E1094" t="str">
            <v>0329</v>
          </cell>
          <cell r="F1094" t="str">
            <v/>
          </cell>
          <cell r="G1094" t="str">
            <v/>
          </cell>
          <cell r="H1094" t="str">
            <v>TRATOR DE PNEUS COM POTÊNCIA DE 85 CV, TRAÇÃO 4X4, COM VASSOURA MECÂNICA ACOPLADA - DEPRECIAÇÃO. AF_03/2017</v>
          </cell>
          <cell r="I1094" t="str">
            <v>H</v>
          </cell>
          <cell r="J1094" t="str">
            <v>ATRIBUÍDO SÃO PAULO</v>
          </cell>
          <cell r="K1094" t="str">
            <v>11,91</v>
          </cell>
          <cell r="L1094" t="str">
            <v>CAIXA REFERENCIAL</v>
          </cell>
        </row>
        <row r="1095">
          <cell r="A1095">
            <v>96054</v>
          </cell>
          <cell r="B1095" t="str">
            <v>CUSTOS HORÁRIOS DE MÁQUINAS E EQUIPAMENTOS</v>
          </cell>
          <cell r="C1095" t="str">
            <v>CHOR</v>
          </cell>
          <cell r="D1095" t="str">
            <v>COMPOSIÇÕES AUXILIARES</v>
          </cell>
          <cell r="E1095" t="str">
            <v>0329</v>
          </cell>
          <cell r="F1095" t="str">
            <v/>
          </cell>
          <cell r="G1095" t="str">
            <v/>
          </cell>
          <cell r="H1095" t="str">
            <v>MINICARREGADEIRA SOBRE RODAS POTENCIA 47HP CAPACIDADE OPERACAO 646 KG, COM VASSOURA MECÂNICA ACOPLADA - DEPRECIAÇÃO. AF_03/2017</v>
          </cell>
          <cell r="I1095" t="str">
            <v>H</v>
          </cell>
          <cell r="J1095" t="str">
            <v>ATRIBUÍDO SÃO PAULO</v>
          </cell>
          <cell r="K1095" t="str">
            <v>15,47</v>
          </cell>
          <cell r="L1095" t="str">
            <v>CAIXA REFERENCIAL</v>
          </cell>
        </row>
        <row r="1096">
          <cell r="A1096">
            <v>96055</v>
          </cell>
          <cell r="B1096" t="str">
            <v>CUSTOS HORÁRIOS DE MÁQUINAS E EQUIPAMENTOS</v>
          </cell>
          <cell r="C1096" t="str">
            <v>CHOR</v>
          </cell>
          <cell r="D1096" t="str">
            <v>COMPOSIÇÕES AUXILIARES</v>
          </cell>
          <cell r="E1096" t="str">
            <v>0329</v>
          </cell>
          <cell r="F1096" t="str">
            <v/>
          </cell>
          <cell r="G1096" t="str">
            <v/>
          </cell>
          <cell r="H1096" t="str">
            <v>TRATOR DE PNEUS COM POTÊNCIA DE 85 CV, TRAÇÃO 4X4, COM VASSOURA MECÂNICA ACOPLADA - JUROS. AF_03/2017</v>
          </cell>
          <cell r="I1096" t="str">
            <v>H</v>
          </cell>
          <cell r="J1096" t="str">
            <v>ATRIBUÍDO SÃO PAULO</v>
          </cell>
          <cell r="K1096" t="str">
            <v>1,65</v>
          </cell>
          <cell r="L1096" t="str">
            <v>CAIXA REFERENCIAL</v>
          </cell>
        </row>
        <row r="1097">
          <cell r="A1097">
            <v>96056</v>
          </cell>
          <cell r="B1097" t="str">
            <v>CUSTOS HORÁRIOS DE MÁQUINAS E EQUIPAMENTOS</v>
          </cell>
          <cell r="C1097" t="str">
            <v>CHOR</v>
          </cell>
          <cell r="D1097" t="str">
            <v>COMPOSIÇÕES AUXILIARES</v>
          </cell>
          <cell r="E1097" t="str">
            <v>0329</v>
          </cell>
          <cell r="F1097" t="str">
            <v/>
          </cell>
          <cell r="G1097" t="str">
            <v/>
          </cell>
          <cell r="H1097" t="str">
            <v>TRATOR DE PNEUS COM POTÊNCIA DE 85 CV, TRAÇÃO 4X4, COM VASSOURA MECÂNICA ACOPLADA - MANUTENÇÃO. AF_03/2017</v>
          </cell>
          <cell r="I1097" t="str">
            <v>H</v>
          </cell>
          <cell r="J1097" t="str">
            <v>ATRIBUÍDO SÃO PAULO</v>
          </cell>
          <cell r="K1097" t="str">
            <v>13,02</v>
          </cell>
          <cell r="L1097" t="str">
            <v>CAIXA REFERENCIAL</v>
          </cell>
        </row>
        <row r="1098">
          <cell r="A1098">
            <v>96057</v>
          </cell>
          <cell r="B1098" t="str">
            <v>CUSTOS HORÁRIOS DE MÁQUINAS E EQUIPAMENTOS</v>
          </cell>
          <cell r="C1098" t="str">
            <v>CHOR</v>
          </cell>
          <cell r="D1098" t="str">
            <v>COMPOSIÇÕES AUXILIARES</v>
          </cell>
          <cell r="E1098" t="str">
            <v>0329</v>
          </cell>
          <cell r="F1098" t="str">
            <v/>
          </cell>
          <cell r="G1098" t="str">
            <v/>
          </cell>
          <cell r="H1098" t="str">
            <v>TRATOR DE PNEUS COM POTÊNCIA DE 85 CV, TRAÇÃO 4X4, COM VASSOURA MECÂNICA ACOPLADA - MATERIAIS NA OPERAÇÃO. AF_03/2017</v>
          </cell>
          <cell r="I1098" t="str">
            <v>H</v>
          </cell>
          <cell r="J1098" t="str">
            <v>COLETADO</v>
          </cell>
          <cell r="K1098" t="str">
            <v>85,28</v>
          </cell>
          <cell r="L1098" t="str">
            <v>CAIXA REFERENCIAL</v>
          </cell>
        </row>
        <row r="1099">
          <cell r="A1099">
            <v>96060</v>
          </cell>
          <cell r="B1099" t="str">
            <v>CUSTOS HORÁRIOS DE MÁQUINAS E EQUIPAMENTOS</v>
          </cell>
          <cell r="C1099" t="str">
            <v>CHOR</v>
          </cell>
          <cell r="D1099" t="str">
            <v>COMPOSIÇÕES AUXILIARES</v>
          </cell>
          <cell r="E1099" t="str">
            <v>0329</v>
          </cell>
          <cell r="F1099" t="str">
            <v/>
          </cell>
          <cell r="G1099" t="str">
            <v/>
          </cell>
          <cell r="H1099" t="str">
            <v>MINICARREGADEIRA SOBRE RODAS POTENCIA 47HP CAPACIDADE OPERACAO 646 KG, COM VASSOURA MECÂNICA ACOPLADA - JUROS. AF_03/2017</v>
          </cell>
          <cell r="I1099" t="str">
            <v>H</v>
          </cell>
          <cell r="J1099" t="str">
            <v>ATRIBUÍDO SÃO PAULO</v>
          </cell>
          <cell r="K1099" t="str">
            <v>1,56</v>
          </cell>
          <cell r="L1099" t="str">
            <v>CAIXA REFERENCIAL</v>
          </cell>
        </row>
        <row r="1100">
          <cell r="A1100">
            <v>96061</v>
          </cell>
          <cell r="B1100" t="str">
            <v>CUSTOS HORÁRIOS DE MÁQUINAS E EQUIPAMENTOS</v>
          </cell>
          <cell r="C1100" t="str">
            <v>CHOR</v>
          </cell>
          <cell r="D1100" t="str">
            <v>COMPOSIÇÕES AUXILIARES</v>
          </cell>
          <cell r="E1100" t="str">
            <v>0329</v>
          </cell>
          <cell r="F1100" t="str">
            <v/>
          </cell>
          <cell r="G1100" t="str">
            <v/>
          </cell>
          <cell r="H1100" t="str">
            <v>MINICARREGADEIRA SOBRE RODAS POTENCIA 47HP CAPACIDADE OPERACAO 646 KG, COM VASSOURA MECÂNICA ACOPLADA - MANUTENÇÃO. AF_03/2017</v>
          </cell>
          <cell r="I1100" t="str">
            <v>H</v>
          </cell>
          <cell r="J1100" t="str">
            <v>ATRIBUÍDO SÃO PAULO</v>
          </cell>
          <cell r="K1100" t="str">
            <v>19,34</v>
          </cell>
          <cell r="L1100" t="str">
            <v>CAIXA REFERENCIAL</v>
          </cell>
        </row>
        <row r="1101">
          <cell r="A1101">
            <v>96062</v>
          </cell>
          <cell r="B1101" t="str">
            <v>CUSTOS HORÁRIOS DE MÁQUINAS E EQUIPAMENTOS</v>
          </cell>
          <cell r="C1101" t="str">
            <v>CHOR</v>
          </cell>
          <cell r="D1101" t="str">
            <v>COMPOSIÇÕES AUXILIARES</v>
          </cell>
          <cell r="E1101" t="str">
            <v>0329</v>
          </cell>
          <cell r="F1101" t="str">
            <v/>
          </cell>
          <cell r="G1101" t="str">
            <v/>
          </cell>
          <cell r="H1101" t="str">
            <v>MINICARREGADEIRA SOBRE RODAS POTENCIA 47HP CAPACIDADE OPERACAO 646 KG, COM VASSOURA MECÂNICA ACOPLADA - MATERIAIS NA OPERAÇÃO. AF_03/2017</v>
          </cell>
          <cell r="I1101" t="str">
            <v>H</v>
          </cell>
          <cell r="J1101" t="str">
            <v>COLETADO</v>
          </cell>
          <cell r="K1101" t="str">
            <v>37,31</v>
          </cell>
          <cell r="L1101" t="str">
            <v>CAIXA REFERENCIAL</v>
          </cell>
        </row>
        <row r="1102">
          <cell r="A1102">
            <v>96241</v>
          </cell>
          <cell r="B1102" t="str">
            <v>CUSTOS HORÁRIOS DE MÁQUINAS E EQUIPAMENTOS</v>
          </cell>
          <cell r="C1102" t="str">
            <v>CHOR</v>
          </cell>
          <cell r="D1102" t="str">
            <v>COMPOSIÇÕES AUXILIARES</v>
          </cell>
          <cell r="E1102" t="str">
            <v>0329</v>
          </cell>
          <cell r="F1102" t="str">
            <v/>
          </cell>
          <cell r="G1102" t="str">
            <v/>
          </cell>
          <cell r="H1102" t="str">
            <v>MINIESCAVADEIRA SOBRE ESTEIRAS, POTENCIA LIQUIDA DE *30* HP, PESO OPERACIONAL DE *3.500* KG - DEPRECIACAO. AF_04/2017</v>
          </cell>
          <cell r="I1102" t="str">
            <v>H</v>
          </cell>
          <cell r="J1102" t="str">
            <v>ATRIBUÍDO SÃO PAULO</v>
          </cell>
          <cell r="K1102" t="str">
            <v>12,53</v>
          </cell>
          <cell r="L1102" t="str">
            <v>CAIXA REFERENCIAL</v>
          </cell>
        </row>
        <row r="1103">
          <cell r="A1103">
            <v>96242</v>
          </cell>
          <cell r="B1103" t="str">
            <v>CUSTOS HORÁRIOS DE MÁQUINAS E EQUIPAMENTOS</v>
          </cell>
          <cell r="C1103" t="str">
            <v>CHOR</v>
          </cell>
          <cell r="D1103" t="str">
            <v>COMPOSIÇÕES AUXILIARES</v>
          </cell>
          <cell r="E1103" t="str">
            <v>0329</v>
          </cell>
          <cell r="F1103" t="str">
            <v/>
          </cell>
          <cell r="G1103" t="str">
            <v/>
          </cell>
          <cell r="H1103" t="str">
            <v>MINIESCAVADEIRA SOBRE ESTEIRAS, POTENCIA LIQUIDA DE *30* HP, PESO OPERACIONAL DE *3.500* KG - JUROS. AF_04/2017</v>
          </cell>
          <cell r="I1103" t="str">
            <v>H</v>
          </cell>
          <cell r="J1103" t="str">
            <v>ATRIBUÍDO SÃO PAULO</v>
          </cell>
          <cell r="K1103" t="str">
            <v>1,70</v>
          </cell>
          <cell r="L1103" t="str">
            <v>CAIXA REFERENCIAL</v>
          </cell>
        </row>
        <row r="1104">
          <cell r="A1104">
            <v>96243</v>
          </cell>
          <cell r="B1104" t="str">
            <v>CUSTOS HORÁRIOS DE MÁQUINAS E EQUIPAMENTOS</v>
          </cell>
          <cell r="C1104" t="str">
            <v>CHOR</v>
          </cell>
          <cell r="D1104" t="str">
            <v>COMPOSIÇÕES AUXILIARES</v>
          </cell>
          <cell r="E1104" t="str">
            <v>0329</v>
          </cell>
          <cell r="F1104" t="str">
            <v/>
          </cell>
          <cell r="G1104" t="str">
            <v/>
          </cell>
          <cell r="H1104" t="str">
            <v>MINIESCAVADEIRA SOBRE ESTEIRAS, POTENCIA LIQUIDA DE *30* HP, PESO OPERACIONAL DE *3.500* KG - MANUTENCAO. AF_04/2017</v>
          </cell>
          <cell r="I1104" t="str">
            <v>H</v>
          </cell>
          <cell r="J1104" t="str">
            <v>ATRIBUÍDO SÃO PAULO</v>
          </cell>
          <cell r="K1104" t="str">
            <v>15,67</v>
          </cell>
          <cell r="L1104" t="str">
            <v>CAIXA REFERENCIAL</v>
          </cell>
        </row>
        <row r="1105">
          <cell r="A1105">
            <v>96244</v>
          </cell>
          <cell r="B1105" t="str">
            <v>CUSTOS HORÁRIOS DE MÁQUINAS E EQUIPAMENTOS</v>
          </cell>
          <cell r="C1105" t="str">
            <v>CHOR</v>
          </cell>
          <cell r="D1105" t="str">
            <v>COMPOSIÇÕES AUXILIARES</v>
          </cell>
          <cell r="E1105" t="str">
            <v>0329</v>
          </cell>
          <cell r="F1105" t="str">
            <v/>
          </cell>
          <cell r="G1105" t="str">
            <v/>
          </cell>
          <cell r="H1105" t="str">
            <v>MINIESCAVADEIRA SOBRE ESTEIRAS, POTENCIA LIQUIDA DE *30* HP, PESO OPERACIONAL DE *3.500* KG - MATERIAIS NA OPERACAO. AF_04/2017</v>
          </cell>
          <cell r="I1105" t="str">
            <v>H</v>
          </cell>
          <cell r="J1105" t="str">
            <v>COLETADO</v>
          </cell>
          <cell r="K1105" t="str">
            <v>12,39</v>
          </cell>
          <cell r="L1105" t="str">
            <v>CAIXA REFERENCIAL</v>
          </cell>
        </row>
        <row r="1106">
          <cell r="A1106">
            <v>96298</v>
          </cell>
          <cell r="B1106" t="str">
            <v>CUSTOS HORÁRIOS DE MÁQUINAS E EQUIPAMENTOS</v>
          </cell>
          <cell r="C1106" t="str">
            <v>CHOR</v>
          </cell>
          <cell r="D1106" t="str">
            <v>COMPOSIÇÕES AUXILIARES</v>
          </cell>
          <cell r="E1106" t="str">
            <v>0329</v>
          </cell>
          <cell r="F1106" t="str">
            <v/>
          </cell>
          <cell r="G1106" t="str">
            <v/>
          </cell>
          <cell r="H1106" t="str">
            <v>PERFURATRIZ ROTATIVA SOBRE ESTEIRA, TORQUE MAXIMO 2500 KGM, POTENCIA 110 HP, MOTOR DIESEL - DEPRECIAÇÃO. AF_05/2017</v>
          </cell>
          <cell r="I1106" t="str">
            <v>H</v>
          </cell>
          <cell r="J1106" t="str">
            <v>COEFICIENTE DE REPRESENTATIVIDADE</v>
          </cell>
          <cell r="K1106" t="str">
            <v>49,89</v>
          </cell>
          <cell r="L1106" t="str">
            <v>CAIXA REFERENCIAL</v>
          </cell>
        </row>
        <row r="1107">
          <cell r="A1107">
            <v>96299</v>
          </cell>
          <cell r="B1107" t="str">
            <v>CUSTOS HORÁRIOS DE MÁQUINAS E EQUIPAMENTOS</v>
          </cell>
          <cell r="C1107" t="str">
            <v>CHOR</v>
          </cell>
          <cell r="D1107" t="str">
            <v>COMPOSIÇÕES AUXILIARES</v>
          </cell>
          <cell r="E1107" t="str">
            <v>0329</v>
          </cell>
          <cell r="F1107" t="str">
            <v/>
          </cell>
          <cell r="G1107" t="str">
            <v/>
          </cell>
          <cell r="H1107" t="str">
            <v>PERFURATRIZ ROTATIVA SOBRE ESTEIRA, TORQUE MAXIMO 2500 KGM, POTENCIA 110 HP, MOTOR DIESEL - JUROS. AF_05/2017</v>
          </cell>
          <cell r="I1107" t="str">
            <v>H</v>
          </cell>
          <cell r="J1107" t="str">
            <v>COEFICIENTE DE REPRESENTATIVIDADE</v>
          </cell>
          <cell r="K1107" t="str">
            <v>6,92</v>
          </cell>
          <cell r="L1107" t="str">
            <v>CAIXA REFERENCIAL</v>
          </cell>
        </row>
        <row r="1108">
          <cell r="A1108">
            <v>96300</v>
          </cell>
          <cell r="B1108" t="str">
            <v>CUSTOS HORÁRIOS DE MÁQUINAS E EQUIPAMENTOS</v>
          </cell>
          <cell r="C1108" t="str">
            <v>CHOR</v>
          </cell>
          <cell r="D1108" t="str">
            <v>COMPOSIÇÕES AUXILIARES</v>
          </cell>
          <cell r="E1108" t="str">
            <v>0329</v>
          </cell>
          <cell r="F1108" t="str">
            <v/>
          </cell>
          <cell r="G1108" t="str">
            <v/>
          </cell>
          <cell r="H1108" t="str">
            <v>PERFURATRIZ ROTATIVA SOBRE ESTEIRA, TORQUE MAXIMO 2500 KGM, POTENCIA 110 HP, MOTOR DIESEL - MANUTENÇÃO. AF_05/2017</v>
          </cell>
          <cell r="I1108" t="str">
            <v>H</v>
          </cell>
          <cell r="J1108" t="str">
            <v>COEFICIENTE DE REPRESENTATIVIDADE</v>
          </cell>
          <cell r="K1108" t="str">
            <v>62,44</v>
          </cell>
          <cell r="L1108" t="str">
            <v>CAIXA REFERENCIAL</v>
          </cell>
        </row>
        <row r="1109">
          <cell r="A1109">
            <v>96301</v>
          </cell>
          <cell r="B1109" t="str">
            <v>CUSTOS HORÁRIOS DE MÁQUINAS E EQUIPAMENTOS</v>
          </cell>
          <cell r="C1109" t="str">
            <v>CHOR</v>
          </cell>
          <cell r="D1109" t="str">
            <v>COMPOSIÇÕES AUXILIARES</v>
          </cell>
          <cell r="E1109" t="str">
            <v>0329</v>
          </cell>
          <cell r="F1109" t="str">
            <v/>
          </cell>
          <cell r="G1109" t="str">
            <v/>
          </cell>
          <cell r="H1109" t="str">
            <v>PERFURATRIZ ROTATIVA SOBRE ESTEIRA, TORQUE MAXIMO 2500 KGM, POTENCIA 110 HP, MOTOR DIESEL - MATERIAIS NA OPERAÇÃO. AF_05/2017</v>
          </cell>
          <cell r="I1109" t="str">
            <v>H</v>
          </cell>
          <cell r="J1109" t="str">
            <v>COLETADO</v>
          </cell>
          <cell r="K1109" t="str">
            <v>34,97</v>
          </cell>
          <cell r="L1109" t="str">
            <v>CAIXA REFERENCIAL</v>
          </cell>
        </row>
        <row r="1110">
          <cell r="A1110">
            <v>96304</v>
          </cell>
          <cell r="B1110" t="str">
            <v>CUSTOS HORÁRIOS DE MÁQUINAS E EQUIPAMENTOS</v>
          </cell>
          <cell r="C1110" t="str">
            <v>CHOR</v>
          </cell>
          <cell r="D1110" t="str">
            <v>COMPOSIÇÕES AUXILIARES</v>
          </cell>
          <cell r="E1110" t="str">
            <v>0329</v>
          </cell>
          <cell r="F1110" t="str">
            <v/>
          </cell>
          <cell r="G1110" t="str">
            <v/>
          </cell>
          <cell r="H1110" t="str">
            <v>COMPRESSOR DE AR, VAZAO DE 10 PCM, RESERVATORIO 100 L, PRESSAO DE TRABALHO ENTRE 6,9 E 9,7 BAR,  POTENCIA 2 HP, TENSAO 110/220 V - DEPRECIAÇÃO. AF_05/2017</v>
          </cell>
          <cell r="I1110" t="str">
            <v>H</v>
          </cell>
          <cell r="J1110" t="str">
            <v>ATRIBUÍDO SÃO PAULO</v>
          </cell>
          <cell r="K1110" t="str">
            <v>0,14</v>
          </cell>
          <cell r="L1110" t="str">
            <v>CAIXA REFERENCIAL</v>
          </cell>
        </row>
        <row r="1111">
          <cell r="A1111">
            <v>96305</v>
          </cell>
          <cell r="B1111" t="str">
            <v>CUSTOS HORÁRIOS DE MÁQUINAS E EQUIPAMENTOS</v>
          </cell>
          <cell r="C1111" t="str">
            <v>CHOR</v>
          </cell>
          <cell r="D1111" t="str">
            <v>COMPOSIÇÕES AUXILIARES</v>
          </cell>
          <cell r="E1111" t="str">
            <v>0329</v>
          </cell>
          <cell r="F1111" t="str">
            <v/>
          </cell>
          <cell r="G1111" t="str">
            <v/>
          </cell>
          <cell r="H1111" t="str">
            <v>COMPRESSOR DE AR, VAZAO DE 10 PCM, RESERVATORIO 100 L, PRESSAO DE TRABALHO ENTRE 6,9 E 9,7 BAR,  POTENCIA 2 HP, TENSAO 110/220 V - JUROS. AF_05/2017</v>
          </cell>
          <cell r="I1111" t="str">
            <v>H</v>
          </cell>
          <cell r="J1111" t="str">
            <v>ATRIBUÍDO SÃO PAULO</v>
          </cell>
          <cell r="K1111" t="str">
            <v>0,02</v>
          </cell>
          <cell r="L1111" t="str">
            <v>CAIXA REFERENCIAL</v>
          </cell>
        </row>
        <row r="1112">
          <cell r="A1112">
            <v>96306</v>
          </cell>
          <cell r="B1112" t="str">
            <v>CUSTOS HORÁRIOS DE MÁQUINAS E EQUIPAMENTOS</v>
          </cell>
          <cell r="C1112" t="str">
            <v>CHOR</v>
          </cell>
          <cell r="D1112" t="str">
            <v>COMPOSIÇÕES AUXILIARES</v>
          </cell>
          <cell r="E1112" t="str">
            <v>0329</v>
          </cell>
          <cell r="F1112" t="str">
            <v/>
          </cell>
          <cell r="G1112" t="str">
            <v/>
          </cell>
          <cell r="H1112" t="str">
            <v>COMPRESSOR DE AR, VAZAO DE 10 PCM, RESERVATORIO 100 L, PRESSAO DE TRABALHO ENTRE 6,9 E 9,7 BAR,  POTENCIA 2 HP, TENSAO 110/220 V - MANUTENÇÃO. AF_05/2017</v>
          </cell>
          <cell r="I1112" t="str">
            <v>H</v>
          </cell>
          <cell r="J1112" t="str">
            <v>ATRIBUÍDO SÃO PAULO</v>
          </cell>
          <cell r="K1112" t="str">
            <v>0,18</v>
          </cell>
          <cell r="L1112" t="str">
            <v>CAIXA REFERENCIAL</v>
          </cell>
        </row>
        <row r="1113">
          <cell r="A1113">
            <v>96307</v>
          </cell>
          <cell r="B1113" t="str">
            <v>CUSTOS HORÁRIOS DE MÁQUINAS E EQUIPAMENTOS</v>
          </cell>
          <cell r="C1113" t="str">
            <v>CHOR</v>
          </cell>
          <cell r="D1113" t="str">
            <v>COMPOSIÇÕES AUXILIARES</v>
          </cell>
          <cell r="E1113" t="str">
            <v>0329</v>
          </cell>
          <cell r="F1113" t="str">
            <v/>
          </cell>
          <cell r="G1113" t="str">
            <v/>
          </cell>
          <cell r="H1113" t="str">
            <v>COMPRESSOR DE AR, VAZAO DE 10 PCM, RESERVATORIO 100 L, PRESSAO DE TRABALHO ENTRE 6,9 E 9,7 BAR, POTENCIA 2 HP, TENSAO 110/220 V - MATERIAIS NA OPERAÇÃO. AF_05/2017</v>
          </cell>
          <cell r="I1113" t="str">
            <v>H</v>
          </cell>
          <cell r="J1113" t="str">
            <v>COEFICIENTE DE REPRESENTATIVIDADE</v>
          </cell>
          <cell r="K1113" t="str">
            <v>1,07</v>
          </cell>
          <cell r="L1113" t="str">
            <v>CAIXA REFERENCIAL</v>
          </cell>
        </row>
        <row r="1114">
          <cell r="A1114">
            <v>96457</v>
          </cell>
          <cell r="B1114" t="str">
            <v>CUSTOS HORÁRIOS DE MÁQUINAS E EQUIPAMENTOS</v>
          </cell>
          <cell r="C1114" t="str">
            <v>CHOR</v>
          </cell>
          <cell r="D1114" t="str">
            <v>COMPOSIÇÕES AUXILIARES</v>
          </cell>
          <cell r="E1114" t="str">
            <v>0329</v>
          </cell>
          <cell r="F1114" t="str">
            <v/>
          </cell>
          <cell r="G1114" t="str">
            <v/>
          </cell>
          <cell r="H1114" t="str">
            <v>ROLO COMPACTADOR DE PNEUS, ESTATICO, PRESSAO VARIAVEL, POTENCIA 110 HP, PESO SEM/COM LASTRO 10,8/27 T, LARGURA DE ROLAGEM 2,30 M - MATERIAIS NA OPERACAO. AF_06/2017</v>
          </cell>
          <cell r="I1114" t="str">
            <v>H</v>
          </cell>
          <cell r="J1114" t="str">
            <v>COLETADO</v>
          </cell>
          <cell r="K1114" t="str">
            <v>45,45</v>
          </cell>
          <cell r="L1114" t="str">
            <v>CAIXA REFERENCIAL</v>
          </cell>
        </row>
        <row r="1115">
          <cell r="A1115">
            <v>96458</v>
          </cell>
          <cell r="B1115" t="str">
            <v>CUSTOS HORÁRIOS DE MÁQUINAS E EQUIPAMENTOS</v>
          </cell>
          <cell r="C1115" t="str">
            <v>CHOR</v>
          </cell>
          <cell r="D1115" t="str">
            <v>COMPOSIÇÕES AUXILIARES</v>
          </cell>
          <cell r="E1115" t="str">
            <v>0329</v>
          </cell>
          <cell r="F1115" t="str">
            <v/>
          </cell>
          <cell r="G1115" t="str">
            <v/>
          </cell>
          <cell r="H1115" t="str">
            <v>ROLO COMPACTADOR DE PNEUS, ESTATICO, PRESSAO VARIAVEL, POTENCIA 110 HP, PESO SEM/COM LASTRO 10,8/27 T, LARGURA DE ROLAGEM 2,30 M - MANUTENCAO. AF_06/2017</v>
          </cell>
          <cell r="I1115" t="str">
            <v>H</v>
          </cell>
          <cell r="J1115" t="str">
            <v>ATRIBUÍDO SÃO PAULO</v>
          </cell>
          <cell r="K1115" t="str">
            <v>39,74</v>
          </cell>
          <cell r="L1115" t="str">
            <v>CAIXA REFERENCIAL</v>
          </cell>
        </row>
        <row r="1116">
          <cell r="A1116">
            <v>96459</v>
          </cell>
          <cell r="B1116" t="str">
            <v>CUSTOS HORÁRIOS DE MÁQUINAS E EQUIPAMENTOS</v>
          </cell>
          <cell r="C1116" t="str">
            <v>CHOR</v>
          </cell>
          <cell r="D1116" t="str">
            <v>COMPOSIÇÕES AUXILIARES</v>
          </cell>
          <cell r="E1116" t="str">
            <v>0329</v>
          </cell>
          <cell r="F1116" t="str">
            <v/>
          </cell>
          <cell r="G1116" t="str">
            <v/>
          </cell>
          <cell r="H1116" t="str">
            <v>ROLO COMPACTADOR DE PNEUS, ESTATICO, PRESSAO VARIAVEL, POTENCIA 110 HP, PESO SEM/COM LASTRO 10,8/27 T, LARGURA DE ROLAGEM 2,30 M - JUROS. AF_06/2017</v>
          </cell>
          <cell r="I1116" t="str">
            <v>H</v>
          </cell>
          <cell r="J1116" t="str">
            <v>ATRIBUÍDO SÃO PAULO</v>
          </cell>
          <cell r="K1116" t="str">
            <v>4,40</v>
          </cell>
          <cell r="L1116" t="str">
            <v>CAIXA REFERENCIAL</v>
          </cell>
        </row>
        <row r="1117">
          <cell r="A1117">
            <v>96460</v>
          </cell>
          <cell r="B1117" t="str">
            <v>CUSTOS HORÁRIOS DE MÁQUINAS E EQUIPAMENTOS</v>
          </cell>
          <cell r="C1117" t="str">
            <v>CHOR</v>
          </cell>
          <cell r="D1117" t="str">
            <v>COMPOSIÇÕES AUXILIARES</v>
          </cell>
          <cell r="E1117" t="str">
            <v>0329</v>
          </cell>
          <cell r="F1117" t="str">
            <v/>
          </cell>
          <cell r="G1117" t="str">
            <v/>
          </cell>
          <cell r="H1117" t="str">
            <v>ROLO COMPACTADOR DE PNEUS, ESTATICO, PRESSAO VARIAVEL, POTENCIA 110 HP, PESO SEM/COM LASTRO 10,8/27 T, LARGURA DE ROLAGEM 2,30 M - DEPRECIAÇÃO. AF_06/2017</v>
          </cell>
          <cell r="I1117" t="str">
            <v>H</v>
          </cell>
          <cell r="J1117" t="str">
            <v>ATRIBUÍDO SÃO PAULO</v>
          </cell>
          <cell r="K1117" t="str">
            <v>31,75</v>
          </cell>
          <cell r="L1117" t="str">
            <v>CAIXA REFERENCIAL</v>
          </cell>
        </row>
        <row r="1118">
          <cell r="A1118">
            <v>98760</v>
          </cell>
          <cell r="B1118" t="str">
            <v>CUSTOS HORÁRIOS DE MÁQUINAS E EQUIPAMENTOS</v>
          </cell>
          <cell r="C1118" t="str">
            <v>CHOR</v>
          </cell>
          <cell r="D1118" t="str">
            <v>COMPOSIÇÕES AUXILIARES</v>
          </cell>
          <cell r="E1118" t="str">
            <v>0329</v>
          </cell>
          <cell r="F1118" t="str">
            <v/>
          </cell>
          <cell r="G1118" t="str">
            <v/>
          </cell>
          <cell r="H1118" t="str">
            <v>INVERSOR DE SOLDA MONOFÁSICO DE 160 A, POTÊNCIA DE 5400 W, TENSÃO DE 220 V, PARA SOLDA COM ELETRODOS DE 2,0 A 4,0 MM E PROCESSO TIG - DEPRECIAÇÃO. AF_06/2018</v>
          </cell>
          <cell r="I1118" t="str">
            <v>H</v>
          </cell>
          <cell r="J1118" t="str">
            <v>COLETADO</v>
          </cell>
          <cell r="K1118" t="str">
            <v>0,07</v>
          </cell>
          <cell r="L1118" t="str">
            <v>CAIXA REFERENCIAL</v>
          </cell>
        </row>
        <row r="1119">
          <cell r="A1119">
            <v>98761</v>
          </cell>
          <cell r="B1119" t="str">
            <v>CUSTOS HORÁRIOS DE MÁQUINAS E EQUIPAMENTOS</v>
          </cell>
          <cell r="C1119" t="str">
            <v>CHOR</v>
          </cell>
          <cell r="D1119" t="str">
            <v>COMPOSIÇÕES AUXILIARES</v>
          </cell>
          <cell r="E1119" t="str">
            <v>0329</v>
          </cell>
          <cell r="F1119" t="str">
            <v/>
          </cell>
          <cell r="G1119" t="str">
            <v/>
          </cell>
          <cell r="H1119" t="str">
            <v>INVERSOR DE SOLDA MONOFÁSICO DE 160 A, POTÊNCIA DE 5400 W, TENSÃO DE 220 V, PARA SOLDA COM ELETRODOS DE 2,0 A 4,0 MM E PROCESSO TIG - JUROS. AF_06/2018</v>
          </cell>
          <cell r="I1119" t="str">
            <v>H</v>
          </cell>
          <cell r="J1119" t="str">
            <v>COLETADO</v>
          </cell>
          <cell r="K1119" t="str">
            <v>0,01</v>
          </cell>
          <cell r="L1119" t="str">
            <v>CAIXA REFERENCIAL</v>
          </cell>
        </row>
        <row r="1120">
          <cell r="A1120">
            <v>98762</v>
          </cell>
          <cell r="B1120" t="str">
            <v>CUSTOS HORÁRIOS DE MÁQUINAS E EQUIPAMENTOS</v>
          </cell>
          <cell r="C1120" t="str">
            <v>CHOR</v>
          </cell>
          <cell r="D1120" t="str">
            <v>COMPOSIÇÕES AUXILIARES</v>
          </cell>
          <cell r="E1120" t="str">
            <v>0329</v>
          </cell>
          <cell r="F1120" t="str">
            <v/>
          </cell>
          <cell r="G1120" t="str">
            <v/>
          </cell>
          <cell r="H1120" t="str">
            <v>INVERSOR DE SOLDA MONOFÁSICO DE 160 A, POTÊNCIA DE 5400 W, TENSÃO DE 220 V, PARA SOLDA COM ELETRODOS DE 2,0 A 4,0 MM E PROCESSO TIG - MANUTENÇÃO. AF_06/2018</v>
          </cell>
          <cell r="I1120" t="str">
            <v>H</v>
          </cell>
          <cell r="J1120" t="str">
            <v>COLETADO</v>
          </cell>
          <cell r="K1120" t="str">
            <v>0,08</v>
          </cell>
          <cell r="L1120" t="str">
            <v>CAIXA REFERENCIAL</v>
          </cell>
        </row>
        <row r="1121">
          <cell r="A1121">
            <v>98763</v>
          </cell>
          <cell r="B1121" t="str">
            <v>CUSTOS HORÁRIOS DE MÁQUINAS E EQUIPAMENTOS</v>
          </cell>
          <cell r="C1121" t="str">
            <v>CHOR</v>
          </cell>
          <cell r="D1121" t="str">
            <v>COMPOSIÇÕES AUXILIARES</v>
          </cell>
          <cell r="E1121" t="str">
            <v>0329</v>
          </cell>
          <cell r="F1121" t="str">
            <v/>
          </cell>
          <cell r="G1121" t="str">
            <v/>
          </cell>
          <cell r="H1121" t="str">
            <v>INVERSOR DE SOLDA MONOFÁSICO DE 160 A, POTÊNCIA DE 5400 W, TENSÃO DE 220 V, PARA SOLDA COM ELETRODOS DE 2,0 A 4,0 MM E PROCESSO TIG - MATERIAIS NA OPERAÇÃO. AF_06/2018</v>
          </cell>
          <cell r="I1121" t="str">
            <v>H</v>
          </cell>
          <cell r="J1121" t="str">
            <v>COEFICIENTE DE REPRESENTATIVIDADE</v>
          </cell>
          <cell r="K1121" t="str">
            <v>3,90</v>
          </cell>
          <cell r="L1121" t="str">
            <v>CAIXA REFERENCIAL</v>
          </cell>
        </row>
        <row r="1122">
          <cell r="A1122">
            <v>99829</v>
          </cell>
          <cell r="B1122" t="str">
            <v>CUSTOS HORÁRIOS DE MÁQUINAS E EQUIPAMENTOS</v>
          </cell>
          <cell r="C1122" t="str">
            <v>CHOR</v>
          </cell>
          <cell r="D1122" t="str">
            <v>COMPOSIÇÕES AUXILIARES</v>
          </cell>
          <cell r="E1122" t="str">
            <v>0329</v>
          </cell>
          <cell r="F1122" t="str">
            <v/>
          </cell>
          <cell r="G1122" t="str">
            <v/>
          </cell>
          <cell r="H1122" t="str">
            <v>LAVADORA DE ALTA PRESSAO (LAVA-JATO) PARA AGUA FRIA, PRESSAO DE OPERACAO ENTRE 1400 E 1900 LIB/POL2, VAZAO MAXIMA ENTRE 400 E 700 L/H - DEPRECIAÇÃO. AF_04/2019</v>
          </cell>
          <cell r="I1122" t="str">
            <v>H</v>
          </cell>
          <cell r="J1122" t="str">
            <v>COLETADO</v>
          </cell>
          <cell r="K1122" t="str">
            <v>0,09</v>
          </cell>
          <cell r="L1122" t="str">
            <v>CAIXA REFERENCIAL</v>
          </cell>
        </row>
        <row r="1123">
          <cell r="A1123">
            <v>99830</v>
          </cell>
          <cell r="B1123" t="str">
            <v>CUSTOS HORÁRIOS DE MÁQUINAS E EQUIPAMENTOS</v>
          </cell>
          <cell r="C1123" t="str">
            <v>CHOR</v>
          </cell>
          <cell r="D1123" t="str">
            <v>COMPOSIÇÕES AUXILIARES</v>
          </cell>
          <cell r="E1123" t="str">
            <v>0329</v>
          </cell>
          <cell r="F1123" t="str">
            <v/>
          </cell>
          <cell r="G1123" t="str">
            <v/>
          </cell>
          <cell r="H1123" t="str">
            <v>LAVADORA DE ALTA PRESSAO (LAVA-JATO) PARA AGUA FRIA, PRESSAO DE OPERACAO ENTRE 1400 E 1900 LIB/POL2, VAZAO MAXIMA ENTRE 400 E 700 L/H - JUROS. AF_04/2019</v>
          </cell>
          <cell r="I1123" t="str">
            <v>H</v>
          </cell>
          <cell r="J1123" t="str">
            <v>COLETADO</v>
          </cell>
          <cell r="K1123" t="str">
            <v>0,01</v>
          </cell>
          <cell r="L1123" t="str">
            <v>CAIXA REFERENCIAL</v>
          </cell>
        </row>
        <row r="1124">
          <cell r="A1124">
            <v>99831</v>
          </cell>
          <cell r="B1124" t="str">
            <v>CUSTOS HORÁRIOS DE MÁQUINAS E EQUIPAMENTOS</v>
          </cell>
          <cell r="C1124" t="str">
            <v>CHOR</v>
          </cell>
          <cell r="D1124" t="str">
            <v>COMPOSIÇÕES AUXILIARES</v>
          </cell>
          <cell r="E1124" t="str">
            <v>0329</v>
          </cell>
          <cell r="F1124" t="str">
            <v/>
          </cell>
          <cell r="G1124" t="str">
            <v/>
          </cell>
          <cell r="H1124" t="str">
            <v>LAVADORA DE ALTA PRESSAO (LAVA-JATO) PARA AGUA FRIA, PRESSAO DE OPERACAO ENTRE 1400 E 1900 LIB/POL2, VAZAO MAXIMA ENTRE 400 E 700 L/H - MANUTENÇÃO. AF_04/2019</v>
          </cell>
          <cell r="I1124" t="str">
            <v>H</v>
          </cell>
          <cell r="J1124" t="str">
            <v>COLETADO</v>
          </cell>
          <cell r="K1124" t="str">
            <v>0,13</v>
          </cell>
          <cell r="L1124" t="str">
            <v>CAIXA REFERENCIAL</v>
          </cell>
        </row>
        <row r="1125">
          <cell r="A1125">
            <v>99832</v>
          </cell>
          <cell r="B1125" t="str">
            <v>CUSTOS HORÁRIOS DE MÁQUINAS E EQUIPAMENTOS</v>
          </cell>
          <cell r="C1125" t="str">
            <v>CHOR</v>
          </cell>
          <cell r="D1125" t="str">
            <v>COMPOSIÇÕES AUXILIARES</v>
          </cell>
          <cell r="E1125" t="str">
            <v>0329</v>
          </cell>
          <cell r="F1125" t="str">
            <v/>
          </cell>
          <cell r="G1125" t="str">
            <v/>
          </cell>
          <cell r="H1125" t="str">
            <v>LAVADORA DE ALTA PRESSAO (LAVA-JATO) PARA AGUA FRIA, PRESSAO DE OPERACAO ENTRE 1400 E 1900 LIB/POL2, VAZAO MAXIMA ENTRE 400 E 700 L/H - MATERIAIS NA OPERAÇÃO. AF_04/2019</v>
          </cell>
          <cell r="I1125" t="str">
            <v>H</v>
          </cell>
          <cell r="J1125" t="str">
            <v>COEFICIENTE DE REPRESENTATIVIDADE</v>
          </cell>
          <cell r="K1125" t="str">
            <v>1,01</v>
          </cell>
          <cell r="L1125" t="str">
            <v>CAIXA REFERENCIAL</v>
          </cell>
        </row>
        <row r="1126">
          <cell r="A1126">
            <v>100637</v>
          </cell>
          <cell r="B1126" t="str">
            <v>CUSTOS HORÁRIOS DE MÁQUINAS E EQUIPAMENTOS</v>
          </cell>
          <cell r="C1126" t="str">
            <v>CHOR</v>
          </cell>
          <cell r="D1126" t="str">
            <v>COMPOSIÇÕES AUXILIARES</v>
          </cell>
          <cell r="E1126" t="str">
            <v>0329</v>
          </cell>
          <cell r="F1126" t="str">
            <v/>
          </cell>
          <cell r="G1126" t="str">
            <v/>
          </cell>
          <cell r="H1126" t="str">
            <v>USINA DE MISTURA ASFÁLTICA À QUENTE, TIPO CONTRA FLUXO, PROD 100 A 140 TON/HORA - DEPRECIAÇÃO. AF_12/2019</v>
          </cell>
          <cell r="I1126" t="str">
            <v>H</v>
          </cell>
          <cell r="J1126" t="str">
            <v>ATRIBUÍDO SÃO PAULO</v>
          </cell>
          <cell r="K1126" t="str">
            <v>88,43</v>
          </cell>
          <cell r="L1126" t="str">
            <v>CAIXA REFERENCIAL</v>
          </cell>
        </row>
        <row r="1127">
          <cell r="A1127">
            <v>100638</v>
          </cell>
          <cell r="B1127" t="str">
            <v>CUSTOS HORÁRIOS DE MÁQUINAS E EQUIPAMENTOS</v>
          </cell>
          <cell r="C1127" t="str">
            <v>CHOR</v>
          </cell>
          <cell r="D1127" t="str">
            <v>COMPOSIÇÕES AUXILIARES</v>
          </cell>
          <cell r="E1127" t="str">
            <v>0329</v>
          </cell>
          <cell r="F1127" t="str">
            <v/>
          </cell>
          <cell r="G1127" t="str">
            <v/>
          </cell>
          <cell r="H1127" t="str">
            <v>USINA DE MISTURA ASFÁLTICA À QUENTE, TIPO CONTRA FLUXO, PROD 100 A 140 TON/HORA - JUROS. AF_12/2019</v>
          </cell>
          <cell r="I1127" t="str">
            <v>H</v>
          </cell>
          <cell r="J1127" t="str">
            <v>ATRIBUÍDO SÃO PAULO</v>
          </cell>
          <cell r="K1127" t="str">
            <v>15,91</v>
          </cell>
          <cell r="L1127" t="str">
            <v>CAIXA REFERENCIAL</v>
          </cell>
        </row>
        <row r="1128">
          <cell r="A1128">
            <v>100639</v>
          </cell>
          <cell r="B1128" t="str">
            <v>CUSTOS HORÁRIOS DE MÁQUINAS E EQUIPAMENTOS</v>
          </cell>
          <cell r="C1128" t="str">
            <v>CHOR</v>
          </cell>
          <cell r="D1128" t="str">
            <v>COMPOSIÇÕES AUXILIARES</v>
          </cell>
          <cell r="E1128" t="str">
            <v>0329</v>
          </cell>
          <cell r="F1128" t="str">
            <v/>
          </cell>
          <cell r="G1128" t="str">
            <v/>
          </cell>
          <cell r="H1128" t="str">
            <v>USINA DE MISTURA ASFÁLTICA À QUENTE, TIPO CONTRA FLUXO, PROD 100 A 140 TON/HORA - MANUTENÇÃO. AF_12/2019</v>
          </cell>
          <cell r="I1128" t="str">
            <v>H</v>
          </cell>
          <cell r="J1128" t="str">
            <v>ATRIBUÍDO SÃO PAULO</v>
          </cell>
          <cell r="K1128" t="str">
            <v>142,16</v>
          </cell>
          <cell r="L1128" t="str">
            <v>CAIXA REFERENCIAL</v>
          </cell>
        </row>
        <row r="1129">
          <cell r="A1129">
            <v>100640</v>
          </cell>
          <cell r="B1129" t="str">
            <v>CUSTOS HORÁRIOS DE MÁQUINAS E EQUIPAMENTOS</v>
          </cell>
          <cell r="C1129" t="str">
            <v>CHOR</v>
          </cell>
          <cell r="D1129" t="str">
            <v>COMPOSIÇÕES AUXILIARES</v>
          </cell>
          <cell r="E1129" t="str">
            <v>0329</v>
          </cell>
          <cell r="F1129" t="str">
            <v/>
          </cell>
          <cell r="G1129" t="str">
            <v/>
          </cell>
          <cell r="H1129" t="str">
            <v>USINA DE MISTURA ASFÁLTICA À QUENTE, TIPO CONTRA FLUXO, PROD 100 A 140 TON/HORA - MATERIAIS NA OPERAÇÃO. AF_12/2019</v>
          </cell>
          <cell r="I1129" t="str">
            <v>H</v>
          </cell>
          <cell r="J1129" t="str">
            <v>COEFICIENTE DE REPRESENTATIVIDADE</v>
          </cell>
          <cell r="K1129" t="str">
            <v>202,30</v>
          </cell>
          <cell r="L1129" t="str">
            <v>CAIXA REFERENCIAL</v>
          </cell>
        </row>
        <row r="1130">
          <cell r="A1130">
            <v>100643</v>
          </cell>
          <cell r="B1130" t="str">
            <v>CUSTOS HORÁRIOS DE MÁQUINAS E EQUIPAMENTOS</v>
          </cell>
          <cell r="C1130" t="str">
            <v>CHOR</v>
          </cell>
          <cell r="D1130" t="str">
            <v>COMPOSIÇÕES AUXILIARES</v>
          </cell>
          <cell r="E1130" t="str">
            <v>0329</v>
          </cell>
          <cell r="F1130" t="str">
            <v/>
          </cell>
          <cell r="G1130" t="str">
            <v/>
          </cell>
          <cell r="H1130" t="str">
            <v>USINA DE ASFALTO, TIPO GRAVIMÉTRICA, PROD 150 TON/HORA - DEPRECIAÇÃO. AF_12/2019</v>
          </cell>
          <cell r="I1130" t="str">
            <v>H</v>
          </cell>
          <cell r="J1130" t="str">
            <v>ATRIBUÍDO SÃO PAULO</v>
          </cell>
          <cell r="K1130" t="str">
            <v>232,85</v>
          </cell>
          <cell r="L1130" t="str">
            <v>CAIXA REFERENCIAL</v>
          </cell>
        </row>
        <row r="1131">
          <cell r="A1131">
            <v>100644</v>
          </cell>
          <cell r="B1131" t="str">
            <v>CUSTOS HORÁRIOS DE MÁQUINAS E EQUIPAMENTOS</v>
          </cell>
          <cell r="C1131" t="str">
            <v>CHOR</v>
          </cell>
          <cell r="D1131" t="str">
            <v>COMPOSIÇÕES AUXILIARES</v>
          </cell>
          <cell r="E1131" t="str">
            <v>0329</v>
          </cell>
          <cell r="F1131" t="str">
            <v/>
          </cell>
          <cell r="G1131" t="str">
            <v/>
          </cell>
          <cell r="H1131" t="str">
            <v>USINA DE ASFALTO, TIPO GRAVIMÉTRICA, PROD 150 TON/HORA - JUROS. AF_12/2019</v>
          </cell>
          <cell r="I1131" t="str">
            <v>H</v>
          </cell>
          <cell r="J1131" t="str">
            <v>ATRIBUÍDO SÃO PAULO</v>
          </cell>
          <cell r="K1131" t="str">
            <v>41,91</v>
          </cell>
          <cell r="L1131" t="str">
            <v>CAIXA REFERENCIAL</v>
          </cell>
        </row>
        <row r="1132">
          <cell r="A1132">
            <v>100645</v>
          </cell>
          <cell r="B1132" t="str">
            <v>CUSTOS HORÁRIOS DE MÁQUINAS E EQUIPAMENTOS</v>
          </cell>
          <cell r="C1132" t="str">
            <v>CHOR</v>
          </cell>
          <cell r="D1132" t="str">
            <v>COMPOSIÇÕES AUXILIARES</v>
          </cell>
          <cell r="E1132" t="str">
            <v>0329</v>
          </cell>
          <cell r="F1132" t="str">
            <v/>
          </cell>
          <cell r="G1132" t="str">
            <v/>
          </cell>
          <cell r="H1132" t="str">
            <v>USINA DE ASFALTO, TIPO GRAVIMÉTRICA, PROD 150 TON/HORA - MANUTENÇÃO. AF_12/2019</v>
          </cell>
          <cell r="I1132" t="str">
            <v>H</v>
          </cell>
          <cell r="J1132" t="str">
            <v>ATRIBUÍDO SÃO PAULO</v>
          </cell>
          <cell r="K1132" t="str">
            <v>374,32</v>
          </cell>
          <cell r="L1132" t="str">
            <v>CAIXA REFERENCIAL</v>
          </cell>
        </row>
        <row r="1133">
          <cell r="A1133">
            <v>100646</v>
          </cell>
          <cell r="B1133" t="str">
            <v>CUSTOS HORÁRIOS DE MÁQUINAS E EQUIPAMENTOS</v>
          </cell>
          <cell r="C1133" t="str">
            <v>CHOR</v>
          </cell>
          <cell r="D1133" t="str">
            <v>COMPOSIÇÕES AUXILIARES</v>
          </cell>
          <cell r="E1133" t="str">
            <v>0329</v>
          </cell>
          <cell r="F1133" t="str">
            <v/>
          </cell>
          <cell r="G1133" t="str">
            <v/>
          </cell>
          <cell r="H1133" t="str">
            <v>USINA DE ASFALTO, TIPO GRAVIMÉTRICA, PROD 150 TON/HORA - MATERIAIS NA OPERAÇÃO. AF_12/2019</v>
          </cell>
          <cell r="I1133" t="str">
            <v>H</v>
          </cell>
          <cell r="J1133" t="str">
            <v>COEFICIENTE DE REPRESENTATIVIDADE</v>
          </cell>
          <cell r="K1133" t="str">
            <v>289,00</v>
          </cell>
          <cell r="L1133" t="str">
            <v>CAIXA REFERENCIAL</v>
          </cell>
        </row>
        <row r="1134">
          <cell r="A1134">
            <v>102270</v>
          </cell>
          <cell r="B1134" t="str">
            <v>CUSTOS HORÁRIOS DE MÁQUINAS E EQUIPAMENTOS</v>
          </cell>
          <cell r="C1134" t="str">
            <v>CHOR</v>
          </cell>
          <cell r="D1134" t="str">
            <v>COMPOSIÇÕES AUXILIARES</v>
          </cell>
          <cell r="E1134" t="str">
            <v>0329</v>
          </cell>
          <cell r="F1134" t="str">
            <v/>
          </cell>
          <cell r="G1134" t="str">
            <v/>
          </cell>
          <cell r="H1134" t="str">
            <v>MARTELO DEMOLIDOR ELÉTRICO, COM POTÊNCIA DE 2.000 W, 1.000 IMPACTOS POR MINUTO, PESO DE 30 KG - DEPRECIAÇÃO. AF_01/2021</v>
          </cell>
          <cell r="I1134" t="str">
            <v>H</v>
          </cell>
          <cell r="J1134" t="str">
            <v>COLETADO</v>
          </cell>
          <cell r="K1134" t="str">
            <v>0,85</v>
          </cell>
          <cell r="L1134" t="str">
            <v>CAIXA REFERENCIAL</v>
          </cell>
        </row>
        <row r="1135">
          <cell r="A1135">
            <v>102271</v>
          </cell>
          <cell r="B1135" t="str">
            <v>CUSTOS HORÁRIOS DE MÁQUINAS E EQUIPAMENTOS</v>
          </cell>
          <cell r="C1135" t="str">
            <v>CHOR</v>
          </cell>
          <cell r="D1135" t="str">
            <v>COMPOSIÇÕES AUXILIARES</v>
          </cell>
          <cell r="E1135" t="str">
            <v>0329</v>
          </cell>
          <cell r="F1135" t="str">
            <v/>
          </cell>
          <cell r="G1135" t="str">
            <v/>
          </cell>
          <cell r="H1135" t="str">
            <v>MARTELO DEMOLIDOR ELÉTRICO, COM POTÊNCIA DE 2.000 W, 1.000 IMPACTOS POR MINUTO, PESO DE 30 KG - JUROS. AF_01/2021</v>
          </cell>
          <cell r="I1135" t="str">
            <v>H</v>
          </cell>
          <cell r="J1135" t="str">
            <v>COLETADO</v>
          </cell>
          <cell r="K1135" t="str">
            <v>0,24</v>
          </cell>
          <cell r="L1135" t="str">
            <v>CAIXA REFERENCIAL</v>
          </cell>
        </row>
        <row r="1136">
          <cell r="A1136">
            <v>102272</v>
          </cell>
          <cell r="B1136" t="str">
            <v>CUSTOS HORÁRIOS DE MÁQUINAS E EQUIPAMENTOS</v>
          </cell>
          <cell r="C1136" t="str">
            <v>CHOR</v>
          </cell>
          <cell r="D1136" t="str">
            <v>COMPOSIÇÕES AUXILIARES</v>
          </cell>
          <cell r="E1136" t="str">
            <v>0329</v>
          </cell>
          <cell r="F1136" t="str">
            <v/>
          </cell>
          <cell r="G1136" t="str">
            <v/>
          </cell>
          <cell r="H1136" t="str">
            <v>MARTELO DEMOLIDOR ELÉTRICO, COM POTÊNCIA DE 2.000 W, 1.000 IMPACTOS POR MINUTO, PESO DE 30 KG - MANUTENÇÃO. AF_01/2021</v>
          </cell>
          <cell r="I1136" t="str">
            <v>H</v>
          </cell>
          <cell r="J1136" t="str">
            <v>COLETADO</v>
          </cell>
          <cell r="K1136" t="str">
            <v>0,56</v>
          </cell>
          <cell r="L1136" t="str">
            <v>CAIXA REFERENCIAL</v>
          </cell>
        </row>
        <row r="1137">
          <cell r="A1137">
            <v>102273</v>
          </cell>
          <cell r="B1137" t="str">
            <v>CUSTOS HORÁRIOS DE MÁQUINAS E EQUIPAMENTOS</v>
          </cell>
          <cell r="C1137" t="str">
            <v>CHOR</v>
          </cell>
          <cell r="D1137" t="str">
            <v>COMPOSIÇÕES AUXILIARES</v>
          </cell>
          <cell r="E1137" t="str">
            <v>0329</v>
          </cell>
          <cell r="F1137" t="str">
            <v/>
          </cell>
          <cell r="G1137" t="str">
            <v/>
          </cell>
          <cell r="H1137" t="str">
            <v>MARTELO DEMOLIDOR ELÉTRICO, COM POTÊNCIA DE 2.000 W, 1.000 IMPACTOS POR MINUTO, PESO DE 30 KG - MATERIAIS NA OPERAÇÃO. AF_01/2021</v>
          </cell>
          <cell r="I1137" t="str">
            <v>H</v>
          </cell>
          <cell r="J1137" t="str">
            <v>COEFICIENTE DE REPRESENTATIVIDADE</v>
          </cell>
          <cell r="K1137" t="str">
            <v>1,44</v>
          </cell>
          <cell r="L1137" t="str">
            <v>CAIXA REFERENCIAL</v>
          </cell>
        </row>
        <row r="1138">
          <cell r="A1138">
            <v>92259</v>
          </cell>
          <cell r="B1138" t="str">
            <v>COBERTURA</v>
          </cell>
          <cell r="C1138" t="str">
            <v>COBE</v>
          </cell>
          <cell r="D1138" t="str">
            <v>MADEIRAMENTO</v>
          </cell>
          <cell r="E1138" t="str">
            <v>0073</v>
          </cell>
          <cell r="F1138" t="str">
            <v/>
          </cell>
          <cell r="G1138" t="str">
            <v/>
          </cell>
          <cell r="H1138" t="str">
            <v>INSTALAÇÃO DE TESOURA (INTEIRA OU MEIA), BIAPOIADA, EM MADEIRA NÃO APARELHADA, PARA VÃOS MAIORES OU IGUAIS A 3,0 M E MENORES QUE 6,0 M, INCLUSO IÇAMENTO. AF_07/2019</v>
          </cell>
          <cell r="I1138" t="str">
            <v>UN</v>
          </cell>
          <cell r="J1138" t="str">
            <v>ATRIBUÍDO SÃO PAULO</v>
          </cell>
          <cell r="K1138" t="str">
            <v>322,47</v>
          </cell>
          <cell r="L1138" t="str">
            <v>CAIXA REFERENCIAL</v>
          </cell>
        </row>
        <row r="1139">
          <cell r="A1139">
            <v>92260</v>
          </cell>
          <cell r="B1139" t="str">
            <v>COBERTURA</v>
          </cell>
          <cell r="C1139" t="str">
            <v>COBE</v>
          </cell>
          <cell r="D1139" t="str">
            <v>MADEIRAMENTO</v>
          </cell>
          <cell r="E1139" t="str">
            <v>0073</v>
          </cell>
          <cell r="F1139" t="str">
            <v/>
          </cell>
          <cell r="G1139" t="str">
            <v/>
          </cell>
          <cell r="H1139" t="str">
            <v>INSTALAÇÃO DE TESOURA (INTEIRA OU MEIA), BIAPOIADA, EM MADEIRA NÃO APARELHADA, PARA VÃOS MAIORES OU IGUAIS A 6,0 M E MENORES QUE 8,0 M, INCLUSO IÇAMENTO. AF_07/2019</v>
          </cell>
          <cell r="I1139" t="str">
            <v>UN</v>
          </cell>
          <cell r="J1139" t="str">
            <v>ATRIBUÍDO SÃO PAULO</v>
          </cell>
          <cell r="K1139" t="str">
            <v>364,67</v>
          </cell>
          <cell r="L1139" t="str">
            <v>CAIXA REFERENCIAL</v>
          </cell>
        </row>
        <row r="1140">
          <cell r="A1140">
            <v>92261</v>
          </cell>
          <cell r="B1140" t="str">
            <v>COBERTURA</v>
          </cell>
          <cell r="C1140" t="str">
            <v>COBE</v>
          </cell>
          <cell r="D1140" t="str">
            <v>MADEIRAMENTO</v>
          </cell>
          <cell r="E1140" t="str">
            <v>0073</v>
          </cell>
          <cell r="F1140" t="str">
            <v/>
          </cell>
          <cell r="G1140" t="str">
            <v/>
          </cell>
          <cell r="H1140" t="str">
            <v>INSTALAÇÃO DE TESOURA (INTEIRA OU MEIA), BIAPOIADA, EM MADEIRA NÃO APARELHADA, PARA VÃOS MAIORES OU IGUAIS A 8,0 M E MENORES QUE 10,0 M, INCLUSO IÇAMENTO. AF_07/2019</v>
          </cell>
          <cell r="I1140" t="str">
            <v>UN</v>
          </cell>
          <cell r="J1140" t="str">
            <v>ATRIBUÍDO SÃO PAULO</v>
          </cell>
          <cell r="K1140" t="str">
            <v>405,56</v>
          </cell>
          <cell r="L1140" t="str">
            <v>CAIXA REFERENCIAL</v>
          </cell>
        </row>
        <row r="1141">
          <cell r="A1141">
            <v>92262</v>
          </cell>
          <cell r="B1141" t="str">
            <v>COBERTURA</v>
          </cell>
          <cell r="C1141" t="str">
            <v>COBE</v>
          </cell>
          <cell r="D1141" t="str">
            <v>MADEIRAMENTO</v>
          </cell>
          <cell r="E1141" t="str">
            <v>0073</v>
          </cell>
          <cell r="F1141" t="str">
            <v/>
          </cell>
          <cell r="G1141" t="str">
            <v/>
          </cell>
          <cell r="H1141" t="str">
            <v>INSTALAÇÃO DE TESOURA (INTEIRA OU MEIA), BIAPOIADA, EM MADEIRA NÃO APARELHADA, PARA VÃOS MAIORES OU IGUAIS A 10,0 M E MENORES QUE 12,0 M, INCLUSO IÇAMENTO. AF_07/2019</v>
          </cell>
          <cell r="I1141" t="str">
            <v>UN</v>
          </cell>
          <cell r="J1141" t="str">
            <v>ATRIBUÍDO SÃO PAULO</v>
          </cell>
          <cell r="K1141" t="str">
            <v>471,41</v>
          </cell>
          <cell r="L1141" t="str">
            <v>CAIXA REFERENCIAL</v>
          </cell>
        </row>
        <row r="1142">
          <cell r="A1142">
            <v>92539</v>
          </cell>
          <cell r="B1142" t="str">
            <v>COBERTURA</v>
          </cell>
          <cell r="C1142" t="str">
            <v>COBE</v>
          </cell>
          <cell r="D1142" t="str">
            <v>MADEIRAMENTO</v>
          </cell>
          <cell r="E1142" t="str">
            <v>0073</v>
          </cell>
          <cell r="F1142" t="str">
            <v/>
          </cell>
          <cell r="G1142" t="str">
            <v/>
          </cell>
          <cell r="H1142" t="str">
            <v>TRAMA DE MADEIRA COMPOSTA POR RIPAS, CAIBROS E TERÇAS PARA TELHADOS DE ATÉ 2 ÁGUAS PARA TELHA DE ENCAIXE DE CERÂMICA OU DE CONCRETO, INCLUSO TRANSPORTE VERTICAL. AF_07/2019</v>
          </cell>
          <cell r="I1142" t="str">
            <v>M2</v>
          </cell>
          <cell r="J1142" t="str">
            <v>COEFICIENTE DE REPRESENTATIVIDADE</v>
          </cell>
          <cell r="K1142" t="str">
            <v>51,08</v>
          </cell>
          <cell r="L1142" t="str">
            <v>CAIXA REFERENCIAL</v>
          </cell>
        </row>
        <row r="1143">
          <cell r="A1143">
            <v>92540</v>
          </cell>
          <cell r="B1143" t="str">
            <v>COBERTURA</v>
          </cell>
          <cell r="C1143" t="str">
            <v>COBE</v>
          </cell>
          <cell r="D1143" t="str">
            <v>MADEIRAMENTO</v>
          </cell>
          <cell r="E1143" t="str">
            <v>0073</v>
          </cell>
          <cell r="F1143" t="str">
            <v/>
          </cell>
          <cell r="G1143" t="str">
            <v/>
          </cell>
          <cell r="H1143" t="str">
            <v>TRAMA DE MADEIRA COMPOSTA POR RIPAS, CAIBROS E TERÇAS PARA TELHADOS DE MAIS QUE 2 ÁGUAS PARA TELHA DE ENCAIXE DE CERÂMICA OU DE CONCRETO, INCLUSO TRANSPORTE VERTICAL. AF_07/2019</v>
          </cell>
          <cell r="I1143" t="str">
            <v>M2</v>
          </cell>
          <cell r="J1143" t="str">
            <v>COEFICIENTE DE REPRESENTATIVIDADE</v>
          </cell>
          <cell r="K1143" t="str">
            <v>57,38</v>
          </cell>
          <cell r="L1143" t="str">
            <v>CAIXA REFERENCIAL</v>
          </cell>
        </row>
        <row r="1144">
          <cell r="A1144">
            <v>92541</v>
          </cell>
          <cell r="B1144" t="str">
            <v>COBERTURA</v>
          </cell>
          <cell r="C1144" t="str">
            <v>COBE</v>
          </cell>
          <cell r="D1144" t="str">
            <v>MADEIRAMENTO</v>
          </cell>
          <cell r="E1144" t="str">
            <v>0073</v>
          </cell>
          <cell r="F1144" t="str">
            <v/>
          </cell>
          <cell r="G1144" t="str">
            <v/>
          </cell>
          <cell r="H1144" t="str">
            <v>TRAMA DE MADEIRA COMPOSTA POR RIPAS, CAIBROS E TERÇAS PARA TELHADOS DE ATÉ 2 ÁGUAS PARA TELHA CERÂMICA CAPA-CANAL, INCLUSO TRANSPORTE VERTICAL. AF_07/2019</v>
          </cell>
          <cell r="I1144" t="str">
            <v>M2</v>
          </cell>
          <cell r="J1144" t="str">
            <v>COEFICIENTE DE REPRESENTATIVIDADE</v>
          </cell>
          <cell r="K1144" t="str">
            <v>55,03</v>
          </cell>
          <cell r="L1144" t="str">
            <v>CAIXA REFERENCIAL</v>
          </cell>
        </row>
        <row r="1145">
          <cell r="A1145">
            <v>92542</v>
          </cell>
          <cell r="B1145" t="str">
            <v>COBERTURA</v>
          </cell>
          <cell r="C1145" t="str">
            <v>COBE</v>
          </cell>
          <cell r="D1145" t="str">
            <v>MADEIRAMENTO</v>
          </cell>
          <cell r="E1145" t="str">
            <v>0073</v>
          </cell>
          <cell r="F1145" t="str">
            <v/>
          </cell>
          <cell r="G1145" t="str">
            <v/>
          </cell>
          <cell r="H1145" t="str">
            <v>TRAMA DE MADEIRA COMPOSTA POR RIPAS, CAIBROS E TERÇAS PARA TELHADOS DE MAIS QUE 2 ÁGUAS PARA TELHA CERÂMICA CAPA-CANAL, INCLUSO TRANSPORTE VERTICAL. AF_07/2019</v>
          </cell>
          <cell r="I1145" t="str">
            <v>M2</v>
          </cell>
          <cell r="J1145" t="str">
            <v>COEFICIENTE DE REPRESENTATIVIDADE</v>
          </cell>
          <cell r="K1145" t="str">
            <v>66,79</v>
          </cell>
          <cell r="L1145" t="str">
            <v>CAIXA REFERENCIAL</v>
          </cell>
        </row>
        <row r="1146">
          <cell r="A1146">
            <v>92543</v>
          </cell>
          <cell r="B1146" t="str">
            <v>COBERTURA</v>
          </cell>
          <cell r="C1146" t="str">
            <v>COBE</v>
          </cell>
          <cell r="D1146" t="str">
            <v>MADEIRAMENTO</v>
          </cell>
          <cell r="E1146" t="str">
            <v>0073</v>
          </cell>
          <cell r="F1146" t="str">
            <v/>
          </cell>
          <cell r="G1146" t="str">
            <v/>
          </cell>
          <cell r="H1146" t="str">
            <v>TRAMA DE MADEIRA COMPOSTA POR TERÇAS PARA TELHADOS DE ATÉ 2 ÁGUAS PARA TELHA ONDULADA DE FIBROCIMENTO, METÁLICA, PLÁSTICA OU TERMOACÚSTICA, INCLUSO TRANSPORTE VERTICAL. AF_07/2019</v>
          </cell>
          <cell r="I1146" t="str">
            <v>M2</v>
          </cell>
          <cell r="J1146" t="str">
            <v>COEFICIENTE DE REPRESENTATIVIDADE</v>
          </cell>
          <cell r="K1146" t="str">
            <v>15,30</v>
          </cell>
          <cell r="L1146" t="str">
            <v>CAIXA REFERENCIAL</v>
          </cell>
        </row>
        <row r="1147">
          <cell r="A1147">
            <v>92544</v>
          </cell>
          <cell r="B1147" t="str">
            <v>COBERTURA</v>
          </cell>
          <cell r="C1147" t="str">
            <v>COBE</v>
          </cell>
          <cell r="D1147" t="str">
            <v>MADEIRAMENTO</v>
          </cell>
          <cell r="E1147" t="str">
            <v>0073</v>
          </cell>
          <cell r="F1147" t="str">
            <v/>
          </cell>
          <cell r="G1147" t="str">
            <v/>
          </cell>
          <cell r="H1147" t="str">
            <v>TRAMA DE MADEIRA COMPOSTA POR TERÇAS PARA TELHADOS DE ATÉ 2 ÁGUAS PARA TELHA ESTRUTURAL DE FIBROCIMENTO, INCLUSO TRANSPORTE VERTICAL. AF_07/2019</v>
          </cell>
          <cell r="I1147" t="str">
            <v>M2</v>
          </cell>
          <cell r="J1147" t="str">
            <v>COEFICIENTE DE REPRESENTATIVIDADE</v>
          </cell>
          <cell r="K1147" t="str">
            <v>12,16</v>
          </cell>
          <cell r="L1147" t="str">
            <v>CAIXA REFERENCIAL</v>
          </cell>
        </row>
        <row r="1148">
          <cell r="A1148">
            <v>92545</v>
          </cell>
          <cell r="B1148" t="str">
            <v>COBERTURA</v>
          </cell>
          <cell r="C1148" t="str">
            <v>COBE</v>
          </cell>
          <cell r="D1148" t="str">
            <v>MADEIRAMENTO</v>
          </cell>
          <cell r="E1148" t="str">
            <v>0073</v>
          </cell>
          <cell r="F1148" t="str">
            <v/>
          </cell>
          <cell r="G1148" t="str">
            <v/>
          </cell>
          <cell r="H1148" t="str">
            <v>FABRICAÇÃO E INSTALAÇÃO DE TESOURA INTEIRA EM MADEIRA NÃO APARELHADA, VÃO DE 3 M, PARA TELHA CERÂMICA OU DE CONCRETO, INCLUSO IÇAMENTO. AF_07/2019</v>
          </cell>
          <cell r="I1148" t="str">
            <v>UN</v>
          </cell>
          <cell r="J1148" t="str">
            <v>ATRIBUÍDO SÃO PAULO</v>
          </cell>
          <cell r="K1148" t="str">
            <v>685,83</v>
          </cell>
          <cell r="L1148" t="str">
            <v>CAIXA REFERENCIAL</v>
          </cell>
        </row>
        <row r="1149">
          <cell r="A1149">
            <v>92546</v>
          </cell>
          <cell r="B1149" t="str">
            <v>COBERTURA</v>
          </cell>
          <cell r="C1149" t="str">
            <v>COBE</v>
          </cell>
          <cell r="D1149" t="str">
            <v>MADEIRAMENTO</v>
          </cell>
          <cell r="E1149" t="str">
            <v>0073</v>
          </cell>
          <cell r="F1149" t="str">
            <v/>
          </cell>
          <cell r="G1149" t="str">
            <v/>
          </cell>
          <cell r="H1149" t="str">
            <v>FABRICAÇÃO E INSTALAÇÃO DE TESOURA INTEIRA EM MADEIRA NÃO APARELHADA, VÃO DE 4 M, PARA TELHA CERÂMICA OU DE CONCRETO, INCLUSO IÇAMENTO. AF_07/2019</v>
          </cell>
          <cell r="I1149" t="str">
            <v>UN</v>
          </cell>
          <cell r="J1149" t="str">
            <v>ATRIBUÍDO SÃO PAULO</v>
          </cell>
          <cell r="K1149" t="str">
            <v>840,06</v>
          </cell>
          <cell r="L1149" t="str">
            <v>CAIXA REFERENCIAL</v>
          </cell>
        </row>
        <row r="1150">
          <cell r="A1150">
            <v>92547</v>
          </cell>
          <cell r="B1150" t="str">
            <v>COBERTURA</v>
          </cell>
          <cell r="C1150" t="str">
            <v>COBE</v>
          </cell>
          <cell r="D1150" t="str">
            <v>MADEIRAMENTO</v>
          </cell>
          <cell r="E1150" t="str">
            <v>0073</v>
          </cell>
          <cell r="F1150" t="str">
            <v/>
          </cell>
          <cell r="G1150" t="str">
            <v/>
          </cell>
          <cell r="H1150" t="str">
            <v>FABRICAÇÃO E INSTALAÇÃO DE TESOURA INTEIRA EM MADEIRA NÃO APARELHADA, VÃO DE 5 M, PARA TELHA CERÂMICA OU DE CONCRETO, INCLUSO IÇAMENTO. AF_07/2019</v>
          </cell>
          <cell r="I1150" t="str">
            <v>UN</v>
          </cell>
          <cell r="J1150" t="str">
            <v>ATRIBUÍDO SÃO PAULO</v>
          </cell>
          <cell r="K1150" t="str">
            <v>887,57</v>
          </cell>
          <cell r="L1150" t="str">
            <v>CAIXA REFERENCIAL</v>
          </cell>
        </row>
        <row r="1151">
          <cell r="A1151">
            <v>92548</v>
          </cell>
          <cell r="B1151" t="str">
            <v>COBERTURA</v>
          </cell>
          <cell r="C1151" t="str">
            <v>COBE</v>
          </cell>
          <cell r="D1151" t="str">
            <v>MADEIRAMENTO</v>
          </cell>
          <cell r="E1151" t="str">
            <v>0073</v>
          </cell>
          <cell r="F1151" t="str">
            <v/>
          </cell>
          <cell r="G1151" t="str">
            <v/>
          </cell>
          <cell r="H1151" t="str">
            <v>FABRICAÇÃO E INSTALAÇÃO DE TESOURA INTEIRA EM MADEIRA NÃO APARELHADA, VÃO DE 6 M, PARA TELHA CERÂMICA OU DE CONCRETO, INCLUSO IÇAMENTO. AF_07/2019</v>
          </cell>
          <cell r="I1151" t="str">
            <v>UN</v>
          </cell>
          <cell r="J1151" t="str">
            <v>ATRIBUÍDO SÃO PAULO</v>
          </cell>
          <cell r="K1151" t="str">
            <v>986,45</v>
          </cell>
          <cell r="L1151" t="str">
            <v>CAIXA REFERENCIAL</v>
          </cell>
        </row>
        <row r="1152">
          <cell r="A1152">
            <v>92549</v>
          </cell>
          <cell r="B1152" t="str">
            <v>COBERTURA</v>
          </cell>
          <cell r="C1152" t="str">
            <v>COBE</v>
          </cell>
          <cell r="D1152" t="str">
            <v>MADEIRAMENTO</v>
          </cell>
          <cell r="E1152" t="str">
            <v>0073</v>
          </cell>
          <cell r="F1152" t="str">
            <v/>
          </cell>
          <cell r="G1152" t="str">
            <v/>
          </cell>
          <cell r="H1152" t="str">
            <v>FABRICAÇÃO E INSTALAÇÃO DE TESOURA INTEIRA EM MADEIRA NÃO APARELHADA, VÃO DE 7 M, PARA TELHA CERÂMICA OU DE CONCRETO, INCLUSO IÇAMENTO. AF_07/2019</v>
          </cell>
          <cell r="I1152" t="str">
            <v>UN</v>
          </cell>
          <cell r="J1152" t="str">
            <v>ATRIBUÍDO SÃO PAULO</v>
          </cell>
          <cell r="K1152" t="str">
            <v>1.231,23</v>
          </cell>
          <cell r="L1152" t="str">
            <v>CAIXA REFERENCIAL</v>
          </cell>
        </row>
        <row r="1153">
          <cell r="A1153">
            <v>92550</v>
          </cell>
          <cell r="B1153" t="str">
            <v>COBERTURA</v>
          </cell>
          <cell r="C1153" t="str">
            <v>COBE</v>
          </cell>
          <cell r="D1153" t="str">
            <v>MADEIRAMENTO</v>
          </cell>
          <cell r="E1153" t="str">
            <v>0073</v>
          </cell>
          <cell r="F1153" t="str">
            <v/>
          </cell>
          <cell r="G1153" t="str">
            <v/>
          </cell>
          <cell r="H1153" t="str">
            <v>FABRICAÇÃO E INSTALAÇÃO DE TESOURA INTEIRA EM MADEIRA NÃO APARELHADA, VÃO DE 8 M, PARA TELHA CERÂMICA OU DE CONCRETO, INCLUSO IÇAMENTO. AF_07/2019</v>
          </cell>
          <cell r="I1153" t="str">
            <v>UN</v>
          </cell>
          <cell r="J1153" t="str">
            <v>ATRIBUÍDO SÃO PAULO</v>
          </cell>
          <cell r="K1153" t="str">
            <v>1.544,62</v>
          </cell>
          <cell r="L1153" t="str">
            <v>CAIXA REFERENCIAL</v>
          </cell>
        </row>
        <row r="1154">
          <cell r="A1154">
            <v>92551</v>
          </cell>
          <cell r="B1154" t="str">
            <v>COBERTURA</v>
          </cell>
          <cell r="C1154" t="str">
            <v>COBE</v>
          </cell>
          <cell r="D1154" t="str">
            <v>MADEIRAMENTO</v>
          </cell>
          <cell r="E1154" t="str">
            <v>0073</v>
          </cell>
          <cell r="F1154" t="str">
            <v/>
          </cell>
          <cell r="G1154" t="str">
            <v/>
          </cell>
          <cell r="H1154" t="str">
            <v>FABRICAÇÃO E INSTALAÇÃO DE TESOURA INTEIRA EM MADEIRA NÃO APARELHADA, VÃO DE 9 M, PARA TELHA CERÂMICA OU DE CONCRETO, INCLUSO IÇAMENTO. AF_07/2019</v>
          </cell>
          <cell r="I1154" t="str">
            <v>UN</v>
          </cell>
          <cell r="J1154" t="str">
            <v>ATRIBUÍDO SÃO PAULO</v>
          </cell>
          <cell r="K1154" t="str">
            <v>1.605,60</v>
          </cell>
          <cell r="L1154" t="str">
            <v>CAIXA REFERENCIAL</v>
          </cell>
        </row>
        <row r="1155">
          <cell r="A1155">
            <v>92552</v>
          </cell>
          <cell r="B1155" t="str">
            <v>COBERTURA</v>
          </cell>
          <cell r="C1155" t="str">
            <v>COBE</v>
          </cell>
          <cell r="D1155" t="str">
            <v>MADEIRAMENTO</v>
          </cell>
          <cell r="E1155" t="str">
            <v>0073</v>
          </cell>
          <cell r="F1155" t="str">
            <v/>
          </cell>
          <cell r="G1155" t="str">
            <v/>
          </cell>
          <cell r="H1155" t="str">
            <v>FABRICAÇÃO E INSTALAÇÃO DE TESOURA INTEIRA EM MADEIRA NÃO APARELHADA, VÃO DE 10 M, PARA TELHA CERÂMICA OU DE CONCRETO, INCLUSO IÇAMENTO. AF_07/2019</v>
          </cell>
          <cell r="I1155" t="str">
            <v>UN</v>
          </cell>
          <cell r="J1155" t="str">
            <v>ATRIBUÍDO SÃO PAULO</v>
          </cell>
          <cell r="K1155" t="str">
            <v>1.741,61</v>
          </cell>
          <cell r="L1155" t="str">
            <v>CAIXA REFERENCIAL</v>
          </cell>
        </row>
        <row r="1156">
          <cell r="A1156">
            <v>92553</v>
          </cell>
          <cell r="B1156" t="str">
            <v>COBERTURA</v>
          </cell>
          <cell r="C1156" t="str">
            <v>COBE</v>
          </cell>
          <cell r="D1156" t="str">
            <v>MADEIRAMENTO</v>
          </cell>
          <cell r="E1156" t="str">
            <v>0073</v>
          </cell>
          <cell r="F1156" t="str">
            <v/>
          </cell>
          <cell r="G1156" t="str">
            <v/>
          </cell>
          <cell r="H1156" t="str">
            <v>FABRICAÇÃO E INSTALAÇÃO DE TESOURA INTEIRA EM MADEIRA NÃO APARELHADA, VÃO DE 11 M, PARA TELHA CERÂMICA OU DE CONCRETO, INCLUSO IÇAMENTO. AF_07/2019</v>
          </cell>
          <cell r="I1156" t="str">
            <v>UN</v>
          </cell>
          <cell r="J1156" t="str">
            <v>ATRIBUÍDO SÃO PAULO</v>
          </cell>
          <cell r="K1156" t="str">
            <v>1.993,20</v>
          </cell>
          <cell r="L1156" t="str">
            <v>CAIXA REFERENCIAL</v>
          </cell>
        </row>
        <row r="1157">
          <cell r="A1157">
            <v>92554</v>
          </cell>
          <cell r="B1157" t="str">
            <v>COBERTURA</v>
          </cell>
          <cell r="C1157" t="str">
            <v>COBE</v>
          </cell>
          <cell r="D1157" t="str">
            <v>MADEIRAMENTO</v>
          </cell>
          <cell r="E1157" t="str">
            <v>0073</v>
          </cell>
          <cell r="F1157" t="str">
            <v/>
          </cell>
          <cell r="G1157" t="str">
            <v/>
          </cell>
          <cell r="H1157" t="str">
            <v>FABRICAÇÃO E INSTALAÇÃO DE TESOURA INTEIRA EM MADEIRA NÃO APARELHADA, VÃO DE 12 M, PARA TELHA CERÂMICA OU DE CONCRETO, INCLUSO IÇAMENTO. AF_07/2019</v>
          </cell>
          <cell r="I1157" t="str">
            <v>UN</v>
          </cell>
          <cell r="J1157" t="str">
            <v>ATRIBUÍDO SÃO PAULO</v>
          </cell>
          <cell r="K1157" t="str">
            <v>2.063,07</v>
          </cell>
          <cell r="L1157" t="str">
            <v>CAIXA REFERENCIAL</v>
          </cell>
        </row>
        <row r="1158">
          <cell r="A1158">
            <v>92555</v>
          </cell>
          <cell r="B1158" t="str">
            <v>COBERTURA</v>
          </cell>
          <cell r="C1158" t="str">
            <v>COBE</v>
          </cell>
          <cell r="D1158" t="str">
            <v>MADEIRAMENTO</v>
          </cell>
          <cell r="E1158" t="str">
            <v>0073</v>
          </cell>
          <cell r="F1158" t="str">
            <v/>
          </cell>
          <cell r="G1158" t="str">
            <v/>
          </cell>
          <cell r="H1158" t="str">
            <v>FABRICAÇÃO E INSTALAÇÃO DE TESOURA INTEIRA EM MADEIRA NÃO APARELHADA, VÃO DE 3 M, PARA TELHA ONDULADA DE FIBROCIMENTO, METÁLICA, PLÁSTICA OU TERMOACÚSTICA, INCLUSO IÇAMENTO. AF_07/2019</v>
          </cell>
          <cell r="I1158" t="str">
            <v>UN</v>
          </cell>
          <cell r="J1158" t="str">
            <v>ATRIBUÍDO SÃO PAULO</v>
          </cell>
          <cell r="K1158" t="str">
            <v>676,65</v>
          </cell>
          <cell r="L1158" t="str">
            <v>CAIXA REFERENCIAL</v>
          </cell>
        </row>
        <row r="1159">
          <cell r="A1159">
            <v>92556</v>
          </cell>
          <cell r="B1159" t="str">
            <v>COBERTURA</v>
          </cell>
          <cell r="C1159" t="str">
            <v>COBE</v>
          </cell>
          <cell r="D1159" t="str">
            <v>MADEIRAMENTO</v>
          </cell>
          <cell r="E1159" t="str">
            <v>0073</v>
          </cell>
          <cell r="F1159" t="str">
            <v/>
          </cell>
          <cell r="G1159" t="str">
            <v/>
          </cell>
          <cell r="H1159" t="str">
            <v>FABRICAÇÃO E INSTALAÇÃO DE TESOURA INTEIRA EM MADEIRA NÃO APARELHADA, VÃO DE 4 M, PARA TELHA ONDULADA DE FIBROCIMENTO, METÁLICA, PLÁSTICA OU TERMOACÚSTICA, INCLUSO IÇAMENTO. AF_07/2019</v>
          </cell>
          <cell r="I1159" t="str">
            <v>UN</v>
          </cell>
          <cell r="J1159" t="str">
            <v>ATRIBUÍDO SÃO PAULO</v>
          </cell>
          <cell r="K1159" t="str">
            <v>823,98</v>
          </cell>
          <cell r="L1159" t="str">
            <v>CAIXA REFERENCIAL</v>
          </cell>
        </row>
        <row r="1160">
          <cell r="A1160">
            <v>92557</v>
          </cell>
          <cell r="B1160" t="str">
            <v>COBERTURA</v>
          </cell>
          <cell r="C1160" t="str">
            <v>COBE</v>
          </cell>
          <cell r="D1160" t="str">
            <v>MADEIRAMENTO</v>
          </cell>
          <cell r="E1160" t="str">
            <v>0073</v>
          </cell>
          <cell r="F1160" t="str">
            <v/>
          </cell>
          <cell r="G1160" t="str">
            <v/>
          </cell>
          <cell r="H1160" t="str">
            <v>FABRICAÇÃO E INSTALAÇÃO DE TESOURA INTEIRA EM MADEIRA NÃO APARELHADA, VÃO DE 5 M, PARA TELHA ONDULADA DE FIBROCIMENTO, METÁLICA, PLÁSTICA OU TERMOACÚSTICA, INCLUSO IÇAMENTO. AF_07/2019</v>
          </cell>
          <cell r="I1160" t="str">
            <v>UN</v>
          </cell>
          <cell r="J1160" t="str">
            <v>ATRIBUÍDO SÃO PAULO</v>
          </cell>
          <cell r="K1160" t="str">
            <v>871,48</v>
          </cell>
          <cell r="L1160" t="str">
            <v>CAIXA REFERENCIAL</v>
          </cell>
        </row>
        <row r="1161">
          <cell r="A1161">
            <v>92558</v>
          </cell>
          <cell r="B1161" t="str">
            <v>COBERTURA</v>
          </cell>
          <cell r="C1161" t="str">
            <v>COBE</v>
          </cell>
          <cell r="D1161" t="str">
            <v>MADEIRAMENTO</v>
          </cell>
          <cell r="E1161" t="str">
            <v>0073</v>
          </cell>
          <cell r="F1161" t="str">
            <v/>
          </cell>
          <cell r="G1161" t="str">
            <v/>
          </cell>
          <cell r="H1161" t="str">
            <v>FABRICAÇÃO E INSTALAÇÃO DE TESOURA INTEIRA EM MADEIRA NÃO APARELHADA, VÃO DE 6 M, PARA TELHA ONDULADA DE FIBROCIMENTO, METÁLICA, PLÁSTICA OU TERMOACÚSTICA, INCLUSO IÇAMENTO. AF_07/2019</v>
          </cell>
          <cell r="I1161" t="str">
            <v>UN</v>
          </cell>
          <cell r="J1161" t="str">
            <v>ATRIBUÍDO SÃO PAULO</v>
          </cell>
          <cell r="K1161" t="str">
            <v>977,27</v>
          </cell>
          <cell r="L1161" t="str">
            <v>CAIXA REFERENCIAL</v>
          </cell>
        </row>
        <row r="1162">
          <cell r="A1162">
            <v>92559</v>
          </cell>
          <cell r="B1162" t="str">
            <v>COBERTURA</v>
          </cell>
          <cell r="C1162" t="str">
            <v>COBE</v>
          </cell>
          <cell r="D1162" t="str">
            <v>MADEIRAMENTO</v>
          </cell>
          <cell r="E1162" t="str">
            <v>0073</v>
          </cell>
          <cell r="F1162" t="str">
            <v/>
          </cell>
          <cell r="G1162" t="str">
            <v/>
          </cell>
          <cell r="H1162" t="str">
            <v>FABRICAÇÃO E INSTALAÇÃO DE TESOURA INTEIRA EM MADEIRA NÃO APARELHADA, VÃO DE 7 M, PARA TELHA ONDULADA DE FIBROCIMENTO, METÁLICA, PLÁSTICA OU TERMOACÚSTICA, INCLUSO IÇAMENTO. AF_07/2019</v>
          </cell>
          <cell r="I1162" t="str">
            <v>UN</v>
          </cell>
          <cell r="J1162" t="str">
            <v>ATRIBUÍDO SÃO PAULO</v>
          </cell>
          <cell r="K1162" t="str">
            <v>1.214,14</v>
          </cell>
          <cell r="L1162" t="str">
            <v>CAIXA REFERENCIAL</v>
          </cell>
        </row>
        <row r="1163">
          <cell r="A1163">
            <v>92560</v>
          </cell>
          <cell r="B1163" t="str">
            <v>COBERTURA</v>
          </cell>
          <cell r="C1163" t="str">
            <v>COBE</v>
          </cell>
          <cell r="D1163" t="str">
            <v>MADEIRAMENTO</v>
          </cell>
          <cell r="E1163" t="str">
            <v>0073</v>
          </cell>
          <cell r="F1163" t="str">
            <v/>
          </cell>
          <cell r="G1163" t="str">
            <v/>
          </cell>
          <cell r="H1163" t="str">
            <v>FABRICAÇÃO E INSTALAÇÃO DE TESOURA INTEIRA EM MADEIRA NÃO APARELHADA, VÃO DE 8 M, PARA TELHA ONDULADA DE FIBROCIMENTO, METÁLICA, PLÁSTICA OU TERMOACÚSTICA, INCLUSO IÇAMENTO. AF_07/2019</v>
          </cell>
          <cell r="I1163" t="str">
            <v>UN</v>
          </cell>
          <cell r="J1163" t="str">
            <v>ATRIBUÍDO SÃO PAULO</v>
          </cell>
          <cell r="K1163" t="str">
            <v>1.521,34</v>
          </cell>
          <cell r="L1163" t="str">
            <v>CAIXA REFERENCIAL</v>
          </cell>
        </row>
        <row r="1164">
          <cell r="A1164">
            <v>92561</v>
          </cell>
          <cell r="B1164" t="str">
            <v>COBERTURA</v>
          </cell>
          <cell r="C1164" t="str">
            <v>COBE</v>
          </cell>
          <cell r="D1164" t="str">
            <v>MADEIRAMENTO</v>
          </cell>
          <cell r="E1164" t="str">
            <v>0073</v>
          </cell>
          <cell r="F1164" t="str">
            <v/>
          </cell>
          <cell r="G1164" t="str">
            <v/>
          </cell>
          <cell r="H1164" t="str">
            <v>FABRICAÇÃO E INSTALAÇÃO DE TESOURA INTEIRA EM MADEIRA NÃO APARELHADA, VÃO DE 9 M, PARA TELHA ONDULADA DE FIBROCIMENTO, METÁLICA, PLÁSTICA OU TERMOACÚSTICA, INCLUSO IÇAMENTO. AF_07/2019</v>
          </cell>
          <cell r="I1164" t="str">
            <v>UN</v>
          </cell>
          <cell r="J1164" t="str">
            <v>ATRIBUÍDO SÃO PAULO</v>
          </cell>
          <cell r="K1164" t="str">
            <v>1.582,95</v>
          </cell>
          <cell r="L1164" t="str">
            <v>CAIXA REFERENCIAL</v>
          </cell>
        </row>
        <row r="1165">
          <cell r="A1165">
            <v>92562</v>
          </cell>
          <cell r="B1165" t="str">
            <v>COBERTURA</v>
          </cell>
          <cell r="C1165" t="str">
            <v>COBE</v>
          </cell>
          <cell r="D1165" t="str">
            <v>MADEIRAMENTO</v>
          </cell>
          <cell r="E1165" t="str">
            <v>0073</v>
          </cell>
          <cell r="F1165" t="str">
            <v/>
          </cell>
          <cell r="G1165" t="str">
            <v/>
          </cell>
          <cell r="H1165" t="str">
            <v>FABRICAÇÃO E INSTALAÇÃO DE TESOURA INTEIRA EM MADEIRA NÃO APARELHADA, VÃO DE 10 M, PARA TELHA ONDULADA DE FIBROCIMENTO, METÁLICA, PLÁSTICA OU TERMOACÚSTICA, INCLUSO IÇAMENTO. AF_07/2019</v>
          </cell>
          <cell r="I1165" t="str">
            <v>UN</v>
          </cell>
          <cell r="J1165" t="str">
            <v>ATRIBUÍDO SÃO PAULO</v>
          </cell>
          <cell r="K1165" t="str">
            <v>1.702,88</v>
          </cell>
          <cell r="L1165" t="str">
            <v>CAIXA REFERENCIAL</v>
          </cell>
        </row>
        <row r="1166">
          <cell r="A1166">
            <v>92563</v>
          </cell>
          <cell r="B1166" t="str">
            <v>COBERTURA</v>
          </cell>
          <cell r="C1166" t="str">
            <v>COBE</v>
          </cell>
          <cell r="D1166" t="str">
            <v>MADEIRAMENTO</v>
          </cell>
          <cell r="E1166" t="str">
            <v>0073</v>
          </cell>
          <cell r="F1166" t="str">
            <v/>
          </cell>
          <cell r="G1166" t="str">
            <v/>
          </cell>
          <cell r="H1166" t="str">
            <v>FABRICAÇÃO E INSTALAÇÃO DE TESOURA INTEIRA EM MADEIRA NÃO APARELHADA, VÃO DE 11 M, PARA TELHA ONDULADA DE FIBROCIMENTO, METÁLICA, PLÁSTICA OU TERMOACÚSTICA, INCLUSO IÇAMENTO. AF_07/2019</v>
          </cell>
          <cell r="I1166" t="str">
            <v>UN</v>
          </cell>
          <cell r="J1166" t="str">
            <v>ATRIBUÍDO SÃO PAULO</v>
          </cell>
          <cell r="K1166" t="str">
            <v>1.947,91</v>
          </cell>
          <cell r="L1166" t="str">
            <v>CAIXA REFERENCIAL</v>
          </cell>
        </row>
        <row r="1167">
          <cell r="A1167">
            <v>92564</v>
          </cell>
          <cell r="B1167" t="str">
            <v>COBERTURA</v>
          </cell>
          <cell r="C1167" t="str">
            <v>COBE</v>
          </cell>
          <cell r="D1167" t="str">
            <v>MADEIRAMENTO</v>
          </cell>
          <cell r="E1167" t="str">
            <v>0073</v>
          </cell>
          <cell r="F1167" t="str">
            <v/>
          </cell>
          <cell r="G1167" t="str">
            <v/>
          </cell>
          <cell r="H1167" t="str">
            <v>FABRICAÇÃO E INSTALAÇÃO DE TESOURA INTEIRA EM MADEIRA NÃO APARELHADA, VÃO DE 12 M, PARA TELHA ONDULADA DE FIBROCIMENTO, METÁLICA, PLÁSTICA OU TERMOACÚSTICA, INCLUSO IÇAMENTO. AF_07/2019</v>
          </cell>
          <cell r="I1167" t="str">
            <v>UN</v>
          </cell>
          <cell r="J1167" t="str">
            <v>ATRIBUÍDO SÃO PAULO</v>
          </cell>
          <cell r="K1167" t="str">
            <v>2.007,60</v>
          </cell>
          <cell r="L1167" t="str">
            <v>CAIXA REFERENCIAL</v>
          </cell>
        </row>
        <row r="1168">
          <cell r="A1168">
            <v>92565</v>
          </cell>
          <cell r="B1168" t="str">
            <v>COBERTURA</v>
          </cell>
          <cell r="C1168" t="str">
            <v>COBE</v>
          </cell>
          <cell r="D1168" t="str">
            <v>MADEIRAMENTO</v>
          </cell>
          <cell r="E1168" t="str">
            <v>0073</v>
          </cell>
          <cell r="F1168" t="str">
            <v/>
          </cell>
          <cell r="G1168" t="str">
            <v/>
          </cell>
          <cell r="H1168" t="str">
            <v>FABRICAÇÃO E INSTALAÇÃO DE ESTRUTURA PONTALETADA DE MADEIRA NÃO APARELHADA PARA TELHADOS COM ATÉ 2 ÁGUAS E PARA TELHA CERÂMICA OU DE CONCRETO, INCLUSO TRANSPORTE VERTICAL. AF_12/2015</v>
          </cell>
          <cell r="I1168" t="str">
            <v>M2</v>
          </cell>
          <cell r="J1168" t="str">
            <v>COEFICIENTE DE REPRESENTATIVIDADE</v>
          </cell>
          <cell r="K1168" t="str">
            <v>25,45</v>
          </cell>
          <cell r="L1168" t="str">
            <v>CAIXA REFERENCIAL</v>
          </cell>
        </row>
        <row r="1169">
          <cell r="A1169">
            <v>92566</v>
          </cell>
          <cell r="B1169" t="str">
            <v>COBERTURA</v>
          </cell>
          <cell r="C1169" t="str">
            <v>COBE</v>
          </cell>
          <cell r="D1169" t="str">
            <v>MADEIRAMENTO</v>
          </cell>
          <cell r="E1169" t="str">
            <v>0073</v>
          </cell>
          <cell r="F1169" t="str">
            <v/>
          </cell>
          <cell r="G1169" t="str">
            <v/>
          </cell>
          <cell r="H1169" t="str">
            <v>FABRICAÇÃO E INSTALAÇÃO DE ESTRUTURA PONTALETADA DE MADEIRA NÃO APARELHADA PARA TELHADOS COM ATÉ 2 ÁGUAS E PARA TELHA ONDULADA DE FIBROCIMENTO, METÁLICA, PLÁSTICA OU TERMOACÚSTICA, INCLUSO TRANSPORTE VERTICAL. AF_12/2015</v>
          </cell>
          <cell r="I1169" t="str">
            <v>M2</v>
          </cell>
          <cell r="J1169" t="str">
            <v>COEFICIENTE DE REPRESENTATIVIDADE</v>
          </cell>
          <cell r="K1169" t="str">
            <v>15,66</v>
          </cell>
          <cell r="L1169" t="str">
            <v>CAIXA REFERENCIAL</v>
          </cell>
        </row>
        <row r="1170">
          <cell r="A1170">
            <v>92567</v>
          </cell>
          <cell r="B1170" t="str">
            <v>COBERTURA</v>
          </cell>
          <cell r="C1170" t="str">
            <v>COBE</v>
          </cell>
          <cell r="D1170" t="str">
            <v>MADEIRAMENTO</v>
          </cell>
          <cell r="E1170" t="str">
            <v>0073</v>
          </cell>
          <cell r="F1170" t="str">
            <v/>
          </cell>
          <cell r="G1170" t="str">
            <v/>
          </cell>
          <cell r="H1170" t="str">
            <v>FABRICAÇÃO E INSTALAÇÃO DE ESTRUTURA PONTALETADA DE MADEIRA NÃO APARELHADA PARA TELHADOS COM MAIS QUE 2 ÁGUAS E PARA TELHA CERÂMICA OU DE CONCRETO, INCLUSO TRANSPORTE VERTICAL. AF_12/2015</v>
          </cell>
          <cell r="I1170" t="str">
            <v>M2</v>
          </cell>
          <cell r="J1170" t="str">
            <v>COEFICIENTE DE REPRESENTATIVIDADE</v>
          </cell>
          <cell r="K1170" t="str">
            <v>22,88</v>
          </cell>
          <cell r="L1170" t="str">
            <v>CAIXA REFERENCIAL</v>
          </cell>
        </row>
        <row r="1171">
          <cell r="A1171">
            <v>100379</v>
          </cell>
          <cell r="B1171" t="str">
            <v>COBERTURA</v>
          </cell>
          <cell r="C1171" t="str">
            <v>COBE</v>
          </cell>
          <cell r="D1171" t="str">
            <v>MADEIRAMENTO</v>
          </cell>
          <cell r="E1171" t="str">
            <v>0073</v>
          </cell>
          <cell r="F1171" t="str">
            <v/>
          </cell>
          <cell r="G1171" t="str">
            <v/>
          </cell>
          <cell r="H1171" t="str">
            <v>FABRICAÇÃO E INSTALAÇÃO DE PONTALETES DE MADEIRA NÃO APARELHADA PARA TELHADOS COM ATÉ 2 ÁGUAS E COM TELHA CERÂMICA OU DE CONCRETO EM EDIFÍCIO RESIDENCIAL TÉRREO, INCLUSO TRANSPORTE VERTICAL. AF_07/2019</v>
          </cell>
          <cell r="I1171" t="str">
            <v>M2</v>
          </cell>
          <cell r="J1171" t="str">
            <v>COEFICIENTE DE REPRESENTATIVIDADE</v>
          </cell>
          <cell r="K1171" t="str">
            <v>25,45</v>
          </cell>
          <cell r="L1171" t="str">
            <v>CAIXA REFERENCIAL</v>
          </cell>
        </row>
        <row r="1172">
          <cell r="A1172">
            <v>100380</v>
          </cell>
          <cell r="B1172" t="str">
            <v>COBERTURA</v>
          </cell>
          <cell r="C1172" t="str">
            <v>COBE</v>
          </cell>
          <cell r="D1172" t="str">
            <v>MADEIRAMENTO</v>
          </cell>
          <cell r="E1172" t="str">
            <v>0073</v>
          </cell>
          <cell r="F1172" t="str">
            <v/>
          </cell>
          <cell r="G1172" t="str">
            <v/>
          </cell>
          <cell r="H1172" t="str">
            <v>FABRICAÇÃO E INSTALAÇÃO DE PONTALETES DE MADEIRA NÃO APARELHADA PARA TELHADOS COM ATÉ 2 ÁGUAS E COM TELHA CERÂMICA OU DE CONCRETO EM EDIFÍCIO RESIDENCIAL DE MÚLTIPLOS PAVIMENTOS, INCLUSO TRANSPORTE VERTICAL. AF_07/2019</v>
          </cell>
          <cell r="I1172" t="str">
            <v>M2</v>
          </cell>
          <cell r="J1172" t="str">
            <v>ATRIBUÍDO SÃO PAULO</v>
          </cell>
          <cell r="K1172" t="str">
            <v>33,59</v>
          </cell>
          <cell r="L1172" t="str">
            <v>CAIXA REFERENCIAL</v>
          </cell>
        </row>
        <row r="1173">
          <cell r="A1173">
            <v>100381</v>
          </cell>
          <cell r="B1173" t="str">
            <v>COBERTURA</v>
          </cell>
          <cell r="C1173" t="str">
            <v>COBE</v>
          </cell>
          <cell r="D1173" t="str">
            <v>MADEIRAMENTO</v>
          </cell>
          <cell r="E1173" t="str">
            <v>0073</v>
          </cell>
          <cell r="F1173" t="str">
            <v/>
          </cell>
          <cell r="G1173" t="str">
            <v/>
          </cell>
          <cell r="H1173" t="str">
            <v>FABRICAÇÃO E INSTALAÇÃO DE PONTALETES DE MADEIRA NÃO APARELHADA PARA TELHADOS COM ATÉ 2 ÁGUAS E COM TELHA CERÂMICA OU DE CONCRETO EM EDIFÍCIO INSTITUCIONAL TÉRREO, INCLUSO TRANSPORTE VERTICAL. AF_07/2019</v>
          </cell>
          <cell r="I1173" t="str">
            <v>M2</v>
          </cell>
          <cell r="J1173" t="str">
            <v>COEFICIENTE DE REPRESENTATIVIDADE</v>
          </cell>
          <cell r="K1173" t="str">
            <v>37,57</v>
          </cell>
          <cell r="L1173" t="str">
            <v>CAIXA REFERENCIAL</v>
          </cell>
        </row>
        <row r="1174">
          <cell r="A1174">
            <v>100383</v>
          </cell>
          <cell r="B1174" t="str">
            <v>COBERTURA</v>
          </cell>
          <cell r="C1174" t="str">
            <v>COBE</v>
          </cell>
          <cell r="D1174" t="str">
            <v>MADEIRAMENTO</v>
          </cell>
          <cell r="E1174" t="str">
            <v>0073</v>
          </cell>
          <cell r="F1174" t="str">
            <v/>
          </cell>
          <cell r="G1174" t="str">
            <v/>
          </cell>
          <cell r="H1174" t="str">
            <v>FABRICAÇÃO E INSTALAÇÃO DE PONTALETES DE MADEIRA NÃO APARELHADA PARA TELHADOS COM ATÉ 2 ÁGUAS E COM TELHA ONDULADA DE FIBROCIMENTO, ALUMÍNIO OU PLÁSTICA EM EDIFÍCIO RESIDENCIAL DE MÚLTIPLOS PAVIMENTOS, INCLUSO TRANSPORTE VERTICAL. AF_07/2019</v>
          </cell>
          <cell r="I1174" t="str">
            <v>M2</v>
          </cell>
          <cell r="J1174" t="str">
            <v>ATRIBUÍDO SÃO PAULO</v>
          </cell>
          <cell r="K1174" t="str">
            <v>17,02</v>
          </cell>
          <cell r="L1174" t="str">
            <v>CAIXA REFERENCIAL</v>
          </cell>
        </row>
        <row r="1175">
          <cell r="A1175">
            <v>100384</v>
          </cell>
          <cell r="B1175" t="str">
            <v>COBERTURA</v>
          </cell>
          <cell r="C1175" t="str">
            <v>COBE</v>
          </cell>
          <cell r="D1175" t="str">
            <v>MADEIRAMENTO</v>
          </cell>
          <cell r="E1175" t="str">
            <v>0073</v>
          </cell>
          <cell r="F1175" t="str">
            <v/>
          </cell>
          <cell r="G1175" t="str">
            <v/>
          </cell>
          <cell r="H1175" t="str">
            <v>FABRICAÇÃO E INSTALAÇÃO DE PONTALETES DE MADEIRA NÃO APARELHADA PARA TELHADOS COM ATÉ 2 ÁGUAS E COM TELHA ONDULADA DE FIBROCIMENTO, ALUMÍNIO OU PLÁSTICA EM EDIFÍCIO INSTITUCIONAL TÉRREO, INCLUSO TRANSPORTE VERTICAL. AF_07/2019</v>
          </cell>
          <cell r="I1175" t="str">
            <v>M2</v>
          </cell>
          <cell r="J1175" t="str">
            <v>COEFICIENTE DE REPRESENTATIVIDADE</v>
          </cell>
          <cell r="K1175" t="str">
            <v>17,84</v>
          </cell>
          <cell r="L1175" t="str">
            <v>CAIXA REFERENCIAL</v>
          </cell>
        </row>
        <row r="1176">
          <cell r="A1176">
            <v>100385</v>
          </cell>
          <cell r="B1176" t="str">
            <v>COBERTURA</v>
          </cell>
          <cell r="C1176" t="str">
            <v>COBE</v>
          </cell>
          <cell r="D1176" t="str">
            <v>MADEIRAMENTO</v>
          </cell>
          <cell r="E1176" t="str">
            <v>0073</v>
          </cell>
          <cell r="F1176" t="str">
            <v/>
          </cell>
          <cell r="G1176" t="str">
            <v/>
          </cell>
          <cell r="H1176" t="str">
            <v>FABRICAÇÃO E INSTALAÇÃO DE PONTALETES DE MADEIRA NÃO APARELHADA PARA TELHADOS COM MAIS QUE 2 ÁGUAS E COM TELHA CERÂMICA OU DE CONCRETO EM EDIFÍCIO RESIDENCIAL TÉRREO, INCLUSO TRANSPORTE VERTICAL. AF_07/2019</v>
          </cell>
          <cell r="I1176" t="str">
            <v>M2</v>
          </cell>
          <cell r="J1176" t="str">
            <v>COEFICIENTE DE REPRESENTATIVIDADE</v>
          </cell>
          <cell r="K1176" t="str">
            <v>22,88</v>
          </cell>
          <cell r="L1176" t="str">
            <v>CAIXA REFERENCIAL</v>
          </cell>
        </row>
        <row r="1177">
          <cell r="A1177">
            <v>100386</v>
          </cell>
          <cell r="B1177" t="str">
            <v>COBERTURA</v>
          </cell>
          <cell r="C1177" t="str">
            <v>COBE</v>
          </cell>
          <cell r="D1177" t="str">
            <v>MADEIRAMENTO</v>
          </cell>
          <cell r="E1177" t="str">
            <v>0073</v>
          </cell>
          <cell r="F1177" t="str">
            <v/>
          </cell>
          <cell r="G1177" t="str">
            <v/>
          </cell>
          <cell r="H1177" t="str">
            <v>FABRICAÇÃO E INSTALAÇÃO DE PONTALETES DE MADEIRA NÃO APARELHADA PARA TELHADOS COM MAIS QUE 2 ÁGUAS E COM TELHA CERÂMICA OU DE CONCRETO EM EDIFÍCIO RESIDENCIAL DE MÚLTIPLOS PAVIMENTOS. AF_07/2019</v>
          </cell>
          <cell r="I1177" t="str">
            <v>M2</v>
          </cell>
          <cell r="J1177" t="str">
            <v>ATRIBUÍDO SÃO PAULO</v>
          </cell>
          <cell r="K1177" t="str">
            <v>29,31</v>
          </cell>
          <cell r="L1177" t="str">
            <v>CAIXA REFERENCIAL</v>
          </cell>
        </row>
        <row r="1178">
          <cell r="A1178">
            <v>100387</v>
          </cell>
          <cell r="B1178" t="str">
            <v>COBERTURA</v>
          </cell>
          <cell r="C1178" t="str">
            <v>COBE</v>
          </cell>
          <cell r="D1178" t="str">
            <v>MADEIRAMENTO</v>
          </cell>
          <cell r="E1178" t="str">
            <v>0073</v>
          </cell>
          <cell r="F1178" t="str">
            <v/>
          </cell>
          <cell r="G1178" t="str">
            <v/>
          </cell>
          <cell r="H1178" t="str">
            <v>FABRICAÇÃO E INSTALAÇÃO DE PONTALETES DE MADEIRA NÃO APARELHADA PARA TELHADOS COM MAIS QUE 2 ÁGUAS E COM TELHA CERÂMICA OU DE CONCRETO EM EDIFÍCIO INSTITUCIONAL TÉRREO, INCLUSO TRANSPORTE VERTICAL. AF_07/2019</v>
          </cell>
          <cell r="I1178" t="str">
            <v>M2</v>
          </cell>
          <cell r="J1178" t="str">
            <v>COEFICIENTE DE REPRESENTATIVIDADE</v>
          </cell>
          <cell r="K1178" t="str">
            <v>35,69</v>
          </cell>
          <cell r="L1178" t="str">
            <v>CAIXA REFERENCIAL</v>
          </cell>
        </row>
        <row r="1179">
          <cell r="A1179">
            <v>100388</v>
          </cell>
          <cell r="B1179" t="str">
            <v>COBERTURA</v>
          </cell>
          <cell r="C1179" t="str">
            <v>COBE</v>
          </cell>
          <cell r="D1179" t="str">
            <v>MADEIRAMENTO</v>
          </cell>
          <cell r="E1179" t="str">
            <v>0073</v>
          </cell>
          <cell r="F1179" t="str">
            <v/>
          </cell>
          <cell r="G1179" t="str">
            <v/>
          </cell>
          <cell r="H1179" t="str">
            <v>RETIRADA E RECOLOCAÇÃO DE RIPA EM TELHADOS DE ATÉ 2 ÁGUAS COM TELHA CERÂMICA OU DE CONCRETO DE ENCAIXE, INCLUSO TRANSPORTE VERTICAL. AF_07/2019</v>
          </cell>
          <cell r="I1179" t="str">
            <v>M2</v>
          </cell>
          <cell r="J1179" t="str">
            <v>COEFICIENTE DE REPRESENTATIVIDADE</v>
          </cell>
          <cell r="K1179" t="str">
            <v>12,95</v>
          </cell>
          <cell r="L1179" t="str">
            <v>CAIXA REFERENCIAL</v>
          </cell>
        </row>
        <row r="1180">
          <cell r="A1180">
            <v>100389</v>
          </cell>
          <cell r="B1180" t="str">
            <v>COBERTURA</v>
          </cell>
          <cell r="C1180" t="str">
            <v>COBE</v>
          </cell>
          <cell r="D1180" t="str">
            <v>MADEIRAMENTO</v>
          </cell>
          <cell r="E1180" t="str">
            <v>0073</v>
          </cell>
          <cell r="F1180" t="str">
            <v/>
          </cell>
          <cell r="G1180" t="str">
            <v/>
          </cell>
          <cell r="H1180" t="str">
            <v>RETIRADA E RECOLOCAÇÃO DE CAIBRO EM TELHADOS DE ATÉ 2 ÁGUAS COM TELHA CERÂMICA OU DE CONCRETO DE ENCAIXE, INCLUSO TRANSPORTE VERTICAL. AF_07/2019</v>
          </cell>
          <cell r="I1180" t="str">
            <v>M2</v>
          </cell>
          <cell r="J1180" t="str">
            <v>COEFICIENTE DE REPRESENTATIVIDADE</v>
          </cell>
          <cell r="K1180" t="str">
            <v>11,57</v>
          </cell>
          <cell r="L1180" t="str">
            <v>CAIXA REFERENCIAL</v>
          </cell>
        </row>
        <row r="1181">
          <cell r="A1181">
            <v>100390</v>
          </cell>
          <cell r="B1181" t="str">
            <v>COBERTURA</v>
          </cell>
          <cell r="C1181" t="str">
            <v>COBE</v>
          </cell>
          <cell r="D1181" t="str">
            <v>MADEIRAMENTO</v>
          </cell>
          <cell r="E1181" t="str">
            <v>0073</v>
          </cell>
          <cell r="F1181" t="str">
            <v/>
          </cell>
          <cell r="G1181" t="str">
            <v/>
          </cell>
          <cell r="H1181" t="str">
            <v>RETIRADA E RECOLOCAÇÃO DE RIPA EM TELHADOS DE MAIS DE 2 ÁGUAS COM TELHA CERÂMICA OU DE CONCRETO DE ENCAIXE, INCLUSO TRANSPORTE VERTICAL. AF_07/2019</v>
          </cell>
          <cell r="I1181" t="str">
            <v>M2</v>
          </cell>
          <cell r="J1181" t="str">
            <v>COEFICIENTE DE REPRESENTATIVIDADE</v>
          </cell>
          <cell r="K1181" t="str">
            <v>15,44</v>
          </cell>
          <cell r="L1181" t="str">
            <v>CAIXA REFERENCIAL</v>
          </cell>
        </row>
        <row r="1182">
          <cell r="A1182">
            <v>100391</v>
          </cell>
          <cell r="B1182" t="str">
            <v>COBERTURA</v>
          </cell>
          <cell r="C1182" t="str">
            <v>COBE</v>
          </cell>
          <cell r="D1182" t="str">
            <v>MADEIRAMENTO</v>
          </cell>
          <cell r="E1182" t="str">
            <v>0073</v>
          </cell>
          <cell r="F1182" t="str">
            <v/>
          </cell>
          <cell r="G1182" t="str">
            <v/>
          </cell>
          <cell r="H1182" t="str">
            <v>RETIRADA E RECOLOCAÇÃO DE CAIBRO EM TELHADOS DE MAIS DE 2 ÁGUAS COM TELHA CERÂMICA OU DE CONCRETO DE ENCAIXE, INCLUSO TRANSPORTE VERTICAL. AF_07/2019</v>
          </cell>
          <cell r="I1182" t="str">
            <v>M2</v>
          </cell>
          <cell r="J1182" t="str">
            <v>COEFICIENTE DE REPRESENTATIVIDADE</v>
          </cell>
          <cell r="K1182" t="str">
            <v>13,19</v>
          </cell>
          <cell r="L1182" t="str">
            <v>CAIXA REFERENCIAL</v>
          </cell>
        </row>
        <row r="1183">
          <cell r="A1183">
            <v>100392</v>
          </cell>
          <cell r="B1183" t="str">
            <v>COBERTURA</v>
          </cell>
          <cell r="C1183" t="str">
            <v>COBE</v>
          </cell>
          <cell r="D1183" t="str">
            <v>MADEIRAMENTO</v>
          </cell>
          <cell r="E1183" t="str">
            <v>0073</v>
          </cell>
          <cell r="F1183" t="str">
            <v/>
          </cell>
          <cell r="G1183" t="str">
            <v/>
          </cell>
          <cell r="H1183" t="str">
            <v>RETIRADA E RECOLOCAÇÃO DE RIPA EM TELHADOS DE ATÉ 2 ÁGUAS COM TELHA CERÂMICA CAPA-CANAL, INCLUSO TRANSPORTE VERTICAL. AF_07/2019</v>
          </cell>
          <cell r="I1183" t="str">
            <v>M2</v>
          </cell>
          <cell r="J1183" t="str">
            <v>COEFICIENTE DE REPRESENTATIVIDADE</v>
          </cell>
          <cell r="K1183" t="str">
            <v>10,21</v>
          </cell>
          <cell r="L1183" t="str">
            <v>CAIXA REFERENCIAL</v>
          </cell>
        </row>
        <row r="1184">
          <cell r="A1184">
            <v>100393</v>
          </cell>
          <cell r="B1184" t="str">
            <v>COBERTURA</v>
          </cell>
          <cell r="C1184" t="str">
            <v>COBE</v>
          </cell>
          <cell r="D1184" t="str">
            <v>MADEIRAMENTO</v>
          </cell>
          <cell r="E1184" t="str">
            <v>0073</v>
          </cell>
          <cell r="F1184" t="str">
            <v/>
          </cell>
          <cell r="G1184" t="str">
            <v/>
          </cell>
          <cell r="H1184" t="str">
            <v>RETIRADA E RECOLOCAÇÃO DE CAIBRO EM TELHADOS DE ATÉ 2 ÁGUAS COM TELHA CERÂMICA CAPA-CANAL, INCLUSO TRANSPORTE VERTICAL. AF_07/2019</v>
          </cell>
          <cell r="I1184" t="str">
            <v>M2</v>
          </cell>
          <cell r="J1184" t="str">
            <v>COEFICIENTE DE REPRESENTATIVIDADE</v>
          </cell>
          <cell r="K1184" t="str">
            <v>13,22</v>
          </cell>
          <cell r="L1184" t="str">
            <v>CAIXA REFERENCIAL</v>
          </cell>
        </row>
        <row r="1185">
          <cell r="A1185">
            <v>100394</v>
          </cell>
          <cell r="B1185" t="str">
            <v>COBERTURA</v>
          </cell>
          <cell r="C1185" t="str">
            <v>COBE</v>
          </cell>
          <cell r="D1185" t="str">
            <v>MADEIRAMENTO</v>
          </cell>
          <cell r="E1185" t="str">
            <v>0073</v>
          </cell>
          <cell r="F1185" t="str">
            <v/>
          </cell>
          <cell r="G1185" t="str">
            <v/>
          </cell>
          <cell r="H1185" t="str">
            <v>RETIRADA E RECOLOCAÇÃO DE RIPA EM TELHADOS DE MAIS DE 2 ÁGUAS COM TELHA CERÂMICA CAPA-CANAL, INCLUSO TRANSPORTE VERTICAL. AF_07/2019</v>
          </cell>
          <cell r="I1185" t="str">
            <v>M2</v>
          </cell>
          <cell r="J1185" t="str">
            <v>COEFICIENTE DE REPRESENTATIVIDADE</v>
          </cell>
          <cell r="K1185" t="str">
            <v>12,17</v>
          </cell>
          <cell r="L1185" t="str">
            <v>CAIXA REFERENCIAL</v>
          </cell>
        </row>
        <row r="1186">
          <cell r="A1186">
            <v>100395</v>
          </cell>
          <cell r="B1186" t="str">
            <v>COBERTURA</v>
          </cell>
          <cell r="C1186" t="str">
            <v>COBE</v>
          </cell>
          <cell r="D1186" t="str">
            <v>MADEIRAMENTO</v>
          </cell>
          <cell r="E1186" t="str">
            <v>0073</v>
          </cell>
          <cell r="F1186" t="str">
            <v/>
          </cell>
          <cell r="G1186" t="str">
            <v/>
          </cell>
          <cell r="H1186" t="str">
            <v>RETIRADA E RECOLOCAÇÃO DE CAIBRO EM TELHADOS DE MAIS DE 2 ÁGUAS COM TELHA CERÂMICA CAPA-CANAL, INCLUSO TRANSPORTE VERTICAL. AF_07/2019</v>
          </cell>
          <cell r="I1186" t="str">
            <v>M2</v>
          </cell>
          <cell r="J1186" t="str">
            <v>COEFICIENTE DE REPRESENTATIVIDADE</v>
          </cell>
          <cell r="K1186" t="str">
            <v>15,72</v>
          </cell>
          <cell r="L1186" t="str">
            <v>CAIXA REFERENCIAL</v>
          </cell>
        </row>
        <row r="1187">
          <cell r="A1187">
            <v>94189</v>
          </cell>
          <cell r="B1187" t="str">
            <v>COBERTURA</v>
          </cell>
          <cell r="C1187" t="str">
            <v>COBE</v>
          </cell>
          <cell r="D1187" t="str">
            <v>TELHAMENTO COM TELHA CERAMICA</v>
          </cell>
          <cell r="E1187" t="str">
            <v>0074</v>
          </cell>
          <cell r="F1187" t="str">
            <v/>
          </cell>
          <cell r="G1187" t="str">
            <v/>
          </cell>
          <cell r="H1187" t="str">
            <v>TELHAMENTO COM TELHA DE CONCRETO DE ENCAIXE, COM ATÉ 2 ÁGUAS, INCLUSO TRANSPORTE VERTICAL. AF_07/2019</v>
          </cell>
          <cell r="I1187" t="str">
            <v>M2</v>
          </cell>
          <cell r="J1187" t="str">
            <v>COEFICIENTE DE REPRESENTATIVIDADE</v>
          </cell>
          <cell r="K1187" t="str">
            <v>28,57</v>
          </cell>
          <cell r="L1187" t="str">
            <v>CAIXA REFERENCIAL</v>
          </cell>
        </row>
        <row r="1188">
          <cell r="A1188">
            <v>94192</v>
          </cell>
          <cell r="B1188" t="str">
            <v>COBERTURA</v>
          </cell>
          <cell r="C1188" t="str">
            <v>COBE</v>
          </cell>
          <cell r="D1188" t="str">
            <v>TELHAMENTO COM TELHA CERAMICA</v>
          </cell>
          <cell r="E1188" t="str">
            <v>0074</v>
          </cell>
          <cell r="F1188" t="str">
            <v/>
          </cell>
          <cell r="G1188" t="str">
            <v/>
          </cell>
          <cell r="H1188" t="str">
            <v>TELHAMENTO COM TELHA DE CONCRETO DE ENCAIXE, COM MAIS DE 2 ÁGUAS, INCLUSO TRANSPORTE VERTICAL. AF_07/2019</v>
          </cell>
          <cell r="I1188" t="str">
            <v>M2</v>
          </cell>
          <cell r="J1188" t="str">
            <v>COEFICIENTE DE REPRESENTATIVIDADE</v>
          </cell>
          <cell r="K1188" t="str">
            <v>30,38</v>
          </cell>
          <cell r="L1188" t="str">
            <v>CAIXA REFERENCIAL</v>
          </cell>
        </row>
        <row r="1189">
          <cell r="A1189">
            <v>94195</v>
          </cell>
          <cell r="B1189" t="str">
            <v>COBERTURA</v>
          </cell>
          <cell r="C1189" t="str">
            <v>COBE</v>
          </cell>
          <cell r="D1189" t="str">
            <v>TELHAMENTO COM TELHA CERAMICA</v>
          </cell>
          <cell r="E1189" t="str">
            <v>0074</v>
          </cell>
          <cell r="F1189" t="str">
            <v/>
          </cell>
          <cell r="G1189" t="str">
            <v/>
          </cell>
          <cell r="H1189" t="str">
            <v>TELHAMENTO COM TELHA CERÂMICA DE ENCAIXE, TIPO PORTUGUESA, COM ATÉ 2 ÁGUAS, INCLUSO TRANSPORTE VERTICAL. AF_07/2019</v>
          </cell>
          <cell r="I1189" t="str">
            <v>M2</v>
          </cell>
          <cell r="J1189" t="str">
            <v>COEFICIENTE DE REPRESENTATIVIDADE</v>
          </cell>
          <cell r="K1189" t="str">
            <v>29,99</v>
          </cell>
          <cell r="L1189" t="str">
            <v>CAIXA REFERENCIAL</v>
          </cell>
        </row>
        <row r="1190">
          <cell r="A1190">
            <v>94198</v>
          </cell>
          <cell r="B1190" t="str">
            <v>COBERTURA</v>
          </cell>
          <cell r="C1190" t="str">
            <v>COBE</v>
          </cell>
          <cell r="D1190" t="str">
            <v>TELHAMENTO COM TELHA CERAMICA</v>
          </cell>
          <cell r="E1190" t="str">
            <v>0074</v>
          </cell>
          <cell r="F1190" t="str">
            <v/>
          </cell>
          <cell r="G1190" t="str">
            <v/>
          </cell>
          <cell r="H1190" t="str">
            <v>TELHAMENTO COM TELHA CERÂMICA DE ENCAIXE, TIPO PORTUGUESA, COM MAIS DE 2 ÁGUAS, INCLUSO TRANSPORTE VERTICAL. AF_07/2019</v>
          </cell>
          <cell r="I1190" t="str">
            <v>M2</v>
          </cell>
          <cell r="J1190" t="str">
            <v>COEFICIENTE DE REPRESENTATIVIDADE</v>
          </cell>
          <cell r="K1190" t="str">
            <v>32,36</v>
          </cell>
          <cell r="L1190" t="str">
            <v>CAIXA REFERENCIAL</v>
          </cell>
        </row>
        <row r="1191">
          <cell r="A1191">
            <v>94201</v>
          </cell>
          <cell r="B1191" t="str">
            <v>COBERTURA</v>
          </cell>
          <cell r="C1191" t="str">
            <v>COBE</v>
          </cell>
          <cell r="D1191" t="str">
            <v>TELHAMENTO COM TELHA CERAMICA</v>
          </cell>
          <cell r="E1191" t="str">
            <v>0074</v>
          </cell>
          <cell r="F1191" t="str">
            <v/>
          </cell>
          <cell r="G1191" t="str">
            <v/>
          </cell>
          <cell r="H1191" t="str">
            <v>TELHAMENTO COM TELHA CERÂMICA CAPA-CANAL, TIPO COLONIAL, COM ATÉ 2 ÁGUAS, INCLUSO TRANSPORTE VERTICAL. AF_07/2019</v>
          </cell>
          <cell r="I1191" t="str">
            <v>M2</v>
          </cell>
          <cell r="J1191" t="str">
            <v>COEFICIENTE DE REPRESENTATIVIDADE</v>
          </cell>
          <cell r="K1191" t="str">
            <v>42,41</v>
          </cell>
          <cell r="L1191" t="str">
            <v>CAIXA REFERENCIAL</v>
          </cell>
        </row>
        <row r="1192">
          <cell r="A1192">
            <v>94204</v>
          </cell>
          <cell r="B1192" t="str">
            <v>COBERTURA</v>
          </cell>
          <cell r="C1192" t="str">
            <v>COBE</v>
          </cell>
          <cell r="D1192" t="str">
            <v>TELHAMENTO COM TELHA CERAMICA</v>
          </cell>
          <cell r="E1192" t="str">
            <v>0074</v>
          </cell>
          <cell r="F1192" t="str">
            <v/>
          </cell>
          <cell r="G1192" t="str">
            <v/>
          </cell>
          <cell r="H1192" t="str">
            <v>TELHAMENTO COM TELHA CERÂMICA CAPA-CANAL, TIPO COLONIAL, COM MAIS DE 2 ÁGUAS, INCLUSO TRANSPORTE VERTICAL. AF_07/2019</v>
          </cell>
          <cell r="I1192" t="str">
            <v>M2</v>
          </cell>
          <cell r="J1192" t="str">
            <v>COEFICIENTE DE REPRESENTATIVIDADE</v>
          </cell>
          <cell r="K1192" t="str">
            <v>46,46</v>
          </cell>
          <cell r="L1192" t="str">
            <v>CAIXA REFERENCIAL</v>
          </cell>
        </row>
        <row r="1193">
          <cell r="A1193">
            <v>94224</v>
          </cell>
          <cell r="B1193" t="str">
            <v>COBERTURA</v>
          </cell>
          <cell r="C1193" t="str">
            <v>COBE</v>
          </cell>
          <cell r="D1193" t="str">
            <v>TELHAMENTO COM TELHA CERAMICA</v>
          </cell>
          <cell r="E1193" t="str">
            <v>0074</v>
          </cell>
          <cell r="F1193" t="str">
            <v/>
          </cell>
          <cell r="G1193" t="str">
            <v/>
          </cell>
          <cell r="H1193" t="str">
            <v>EMBOÇAMENTO COM ARGAMASSA TRAÇO 1:2:9 (CIMENTO, CAL E AREIA). AF_07/2019</v>
          </cell>
          <cell r="I1193" t="str">
            <v>M</v>
          </cell>
          <cell r="J1193" t="str">
            <v>COEFICIENTE DE REPRESENTATIVIDADE</v>
          </cell>
          <cell r="K1193" t="str">
            <v>18,18</v>
          </cell>
          <cell r="L1193" t="str">
            <v>CAIXA REFERENCIAL</v>
          </cell>
        </row>
        <row r="1194">
          <cell r="A1194">
            <v>94225</v>
          </cell>
          <cell r="B1194" t="str">
            <v>COBERTURA</v>
          </cell>
          <cell r="C1194" t="str">
            <v>COBE</v>
          </cell>
          <cell r="D1194" t="str">
            <v>TELHAMENTO COM TELHA CERAMICA</v>
          </cell>
          <cell r="E1194" t="str">
            <v>0074</v>
          </cell>
          <cell r="F1194" t="str">
            <v/>
          </cell>
          <cell r="G1194" t="str">
            <v/>
          </cell>
          <cell r="H1194" t="str">
            <v>ISOLAMENTO TERMOACÚSTICO COM LÃ MINERAL NA SUBCOBERTURA, INCLUSO TRANSPORTE VERTICAL. AF_07/2019</v>
          </cell>
          <cell r="I1194" t="str">
            <v>M2</v>
          </cell>
          <cell r="J1194" t="str">
            <v>ATRIBUÍDO SÃO PAULO</v>
          </cell>
          <cell r="K1194" t="str">
            <v>31,90</v>
          </cell>
          <cell r="L1194" t="str">
            <v>CAIXA REFERENCIAL</v>
          </cell>
        </row>
        <row r="1195">
          <cell r="A1195">
            <v>94226</v>
          </cell>
          <cell r="B1195" t="str">
            <v>COBERTURA</v>
          </cell>
          <cell r="C1195" t="str">
            <v>COBE</v>
          </cell>
          <cell r="D1195" t="str">
            <v>TELHAMENTO COM TELHA CERAMICA</v>
          </cell>
          <cell r="E1195" t="str">
            <v>0074</v>
          </cell>
          <cell r="F1195" t="str">
            <v/>
          </cell>
          <cell r="G1195" t="str">
            <v/>
          </cell>
          <cell r="H1195" t="str">
            <v>SUBCOBERTURA COM MANTA PLÁSTICA REVESTIDA POR PELÍCULA DE ALUMÍNO, INCLUSO TRANSPORTE VERTICAL. AF_07/2019</v>
          </cell>
          <cell r="I1195" t="str">
            <v>M2</v>
          </cell>
          <cell r="J1195" t="str">
            <v>ATRIBUÍDO SÃO PAULO</v>
          </cell>
          <cell r="K1195" t="str">
            <v>15,77</v>
          </cell>
          <cell r="L1195" t="str">
            <v>CAIXA REFERENCIAL</v>
          </cell>
        </row>
        <row r="1196">
          <cell r="A1196">
            <v>94232</v>
          </cell>
          <cell r="B1196" t="str">
            <v>COBERTURA</v>
          </cell>
          <cell r="C1196" t="str">
            <v>COBE</v>
          </cell>
          <cell r="D1196" t="str">
            <v>TELHAMENTO COM TELHA CERAMICA</v>
          </cell>
          <cell r="E1196" t="str">
            <v>0074</v>
          </cell>
          <cell r="F1196" t="str">
            <v/>
          </cell>
          <cell r="G1196" t="str">
            <v/>
          </cell>
          <cell r="H1196" t="str">
            <v>AMARRAÇÃO DE TELHAS CERÂMICAS OU DE CONCRETO. AF_07/2019</v>
          </cell>
          <cell r="I1196" t="str">
            <v>UN</v>
          </cell>
          <cell r="J1196" t="str">
            <v>COEFICIENTE DE REPRESENTATIVIDADE</v>
          </cell>
          <cell r="K1196" t="str">
            <v>2,03</v>
          </cell>
          <cell r="L1196" t="str">
            <v>CAIXA REFERENCIAL</v>
          </cell>
        </row>
        <row r="1197">
          <cell r="A1197">
            <v>94440</v>
          </cell>
          <cell r="B1197" t="str">
            <v>COBERTURA</v>
          </cell>
          <cell r="C1197" t="str">
            <v>COBE</v>
          </cell>
          <cell r="D1197" t="str">
            <v>TELHAMENTO COM TELHA CERAMICA</v>
          </cell>
          <cell r="E1197" t="str">
            <v>0074</v>
          </cell>
          <cell r="F1197" t="str">
            <v/>
          </cell>
          <cell r="G1197" t="str">
            <v/>
          </cell>
          <cell r="H1197" t="str">
            <v>TELHAMENTO COM TELHA CERÂMICA DE ENCAIXE, TIPO FRANCESA, COM ATÉ 2 ÁGUAS, INCLUSO TRANSPORTE VERTICAL. AF_07/2019</v>
          </cell>
          <cell r="I1197" t="str">
            <v>M2</v>
          </cell>
          <cell r="J1197" t="str">
            <v>COEFICIENTE DE REPRESENTATIVIDADE</v>
          </cell>
          <cell r="K1197" t="str">
            <v>29,99</v>
          </cell>
          <cell r="L1197" t="str">
            <v>CAIXA REFERENCIAL</v>
          </cell>
        </row>
        <row r="1198">
          <cell r="A1198">
            <v>94441</v>
          </cell>
          <cell r="B1198" t="str">
            <v>COBERTURA</v>
          </cell>
          <cell r="C1198" t="str">
            <v>COBE</v>
          </cell>
          <cell r="D1198" t="str">
            <v>TELHAMENTO COM TELHA CERAMICA</v>
          </cell>
          <cell r="E1198" t="str">
            <v>0074</v>
          </cell>
          <cell r="F1198" t="str">
            <v/>
          </cell>
          <cell r="G1198" t="str">
            <v/>
          </cell>
          <cell r="H1198" t="str">
            <v>TELHAMENTO COM TELHA CERÂMICA DE ENCAIXE, TIPO FRANCESA, COM MAIS DE 2 ÁGUAS, INCLUSO TRANSPORTE VERTICAL. AF_07/2019</v>
          </cell>
          <cell r="I1198" t="str">
            <v>M2</v>
          </cell>
          <cell r="J1198" t="str">
            <v>COEFICIENTE DE REPRESENTATIVIDADE</v>
          </cell>
          <cell r="K1198" t="str">
            <v>32,36</v>
          </cell>
          <cell r="L1198" t="str">
            <v>CAIXA REFERENCIAL</v>
          </cell>
        </row>
        <row r="1199">
          <cell r="A1199">
            <v>94442</v>
          </cell>
          <cell r="B1199" t="str">
            <v>COBERTURA</v>
          </cell>
          <cell r="C1199" t="str">
            <v>COBE</v>
          </cell>
          <cell r="D1199" t="str">
            <v>TELHAMENTO COM TELHA CERAMICA</v>
          </cell>
          <cell r="E1199" t="str">
            <v>0074</v>
          </cell>
          <cell r="F1199" t="str">
            <v/>
          </cell>
          <cell r="G1199" t="str">
            <v/>
          </cell>
          <cell r="H1199" t="str">
            <v>TELHAMENTO COM TELHA CERÂMICA DE ENCAIXE, TIPO ROMANA, COM ATÉ 2 ÁGUAS, INCLUSO TRANSPORTE VERTICAL. AF_07/2019</v>
          </cell>
          <cell r="I1199" t="str">
            <v>M2</v>
          </cell>
          <cell r="J1199" t="str">
            <v>COEFICIENTE DE REPRESENTATIVIDADE</v>
          </cell>
          <cell r="K1199" t="str">
            <v>29,99</v>
          </cell>
          <cell r="L1199" t="str">
            <v>CAIXA REFERENCIAL</v>
          </cell>
        </row>
        <row r="1200">
          <cell r="A1200">
            <v>94443</v>
          </cell>
          <cell r="B1200" t="str">
            <v>COBERTURA</v>
          </cell>
          <cell r="C1200" t="str">
            <v>COBE</v>
          </cell>
          <cell r="D1200" t="str">
            <v>TELHAMENTO COM TELHA CERAMICA</v>
          </cell>
          <cell r="E1200" t="str">
            <v>0074</v>
          </cell>
          <cell r="F1200" t="str">
            <v/>
          </cell>
          <cell r="G1200" t="str">
            <v/>
          </cell>
          <cell r="H1200" t="str">
            <v>TELHAMENTO COM TELHA CERÂMICA DE ENCAIXE, TIPO ROMANA, COM MAIS DE 2 ÁGUAS, INCLUSO TRANSPORTE VERTICAL. AF_07/2019</v>
          </cell>
          <cell r="I1200" t="str">
            <v>M2</v>
          </cell>
          <cell r="J1200" t="str">
            <v>COEFICIENTE DE REPRESENTATIVIDADE</v>
          </cell>
          <cell r="K1200" t="str">
            <v>32,36</v>
          </cell>
          <cell r="L1200" t="str">
            <v>CAIXA REFERENCIAL</v>
          </cell>
        </row>
        <row r="1201">
          <cell r="A1201">
            <v>94445</v>
          </cell>
          <cell r="B1201" t="str">
            <v>COBERTURA</v>
          </cell>
          <cell r="C1201" t="str">
            <v>COBE</v>
          </cell>
          <cell r="D1201" t="str">
            <v>TELHAMENTO COM TELHA CERAMICA</v>
          </cell>
          <cell r="E1201" t="str">
            <v>0074</v>
          </cell>
          <cell r="F1201" t="str">
            <v/>
          </cell>
          <cell r="G1201" t="str">
            <v/>
          </cell>
          <cell r="H1201" t="str">
            <v>TELHAMENTO COM TELHA CERÂMICA CAPA-CANAL, TIPO PLAN, COM ATÉ 2 ÁGUAS, INCLUSO TRANSPORTE VERTICAL. AF_07/2019</v>
          </cell>
          <cell r="I1201" t="str">
            <v>M2</v>
          </cell>
          <cell r="J1201" t="str">
            <v>COEFICIENTE DE REPRESENTATIVIDADE</v>
          </cell>
          <cell r="K1201" t="str">
            <v>42,41</v>
          </cell>
          <cell r="L1201" t="str">
            <v>CAIXA REFERENCIAL</v>
          </cell>
        </row>
        <row r="1202">
          <cell r="A1202">
            <v>94446</v>
          </cell>
          <cell r="B1202" t="str">
            <v>COBERTURA</v>
          </cell>
          <cell r="C1202" t="str">
            <v>COBE</v>
          </cell>
          <cell r="D1202" t="str">
            <v>TELHAMENTO COM TELHA CERAMICA</v>
          </cell>
          <cell r="E1202" t="str">
            <v>0074</v>
          </cell>
          <cell r="F1202" t="str">
            <v/>
          </cell>
          <cell r="G1202" t="str">
            <v/>
          </cell>
          <cell r="H1202" t="str">
            <v>TELHAMENTO COM TELHA CERÂMICA CAPA-CANAL, TIPO PLAN, COM MAIS DE 2 ÁGUAS, INCLUSO TRANSPORTE VERTICAL. AF_07/2019</v>
          </cell>
          <cell r="I1202" t="str">
            <v>M2</v>
          </cell>
          <cell r="J1202" t="str">
            <v>COEFICIENTE DE REPRESENTATIVIDADE</v>
          </cell>
          <cell r="K1202" t="str">
            <v>46,46</v>
          </cell>
          <cell r="L1202" t="str">
            <v>CAIXA REFERENCIAL</v>
          </cell>
        </row>
        <row r="1203">
          <cell r="A1203">
            <v>94447</v>
          </cell>
          <cell r="B1203" t="str">
            <v>COBERTURA</v>
          </cell>
          <cell r="C1203" t="str">
            <v>COBE</v>
          </cell>
          <cell r="D1203" t="str">
            <v>TELHAMENTO COM TELHA CERAMICA</v>
          </cell>
          <cell r="E1203" t="str">
            <v>0074</v>
          </cell>
          <cell r="F1203" t="str">
            <v/>
          </cell>
          <cell r="G1203" t="str">
            <v/>
          </cell>
          <cell r="H1203" t="str">
            <v>TELHAMENTO COM TELHA CERÂMICA CAPA-CANAL, TIPO PAULISTA, COM ATÉ 2 ÁGUAS, INCLUSO TRANSPORTE VERTICAL. AF_07/2019</v>
          </cell>
          <cell r="I1203" t="str">
            <v>M2</v>
          </cell>
          <cell r="J1203" t="str">
            <v>COEFICIENTE DE REPRESENTATIVIDADE</v>
          </cell>
          <cell r="K1203" t="str">
            <v>42,41</v>
          </cell>
          <cell r="L1203" t="str">
            <v>CAIXA REFERENCIAL</v>
          </cell>
        </row>
        <row r="1204">
          <cell r="A1204">
            <v>94448</v>
          </cell>
          <cell r="B1204" t="str">
            <v>COBERTURA</v>
          </cell>
          <cell r="C1204" t="str">
            <v>COBE</v>
          </cell>
          <cell r="D1204" t="str">
            <v>TELHAMENTO COM TELHA CERAMICA</v>
          </cell>
          <cell r="E1204" t="str">
            <v>0074</v>
          </cell>
          <cell r="F1204" t="str">
            <v/>
          </cell>
          <cell r="G1204" t="str">
            <v/>
          </cell>
          <cell r="H1204" t="str">
            <v>TELHAMENTO COM TELHA CERÂMICA CAPA-CANAL, TIPO PAULISTA, COM MAIS DE 2 ÁGUAS, INCLUSO TRANSPORTE VERTICAL. AF_07/2019</v>
          </cell>
          <cell r="I1204" t="str">
            <v>M2</v>
          </cell>
          <cell r="J1204" t="str">
            <v>COEFICIENTE DE REPRESENTATIVIDADE</v>
          </cell>
          <cell r="K1204" t="str">
            <v>46,46</v>
          </cell>
          <cell r="L1204" t="str">
            <v>CAIXA REFERENCIAL</v>
          </cell>
        </row>
        <row r="1205">
          <cell r="A1205">
            <v>94207</v>
          </cell>
          <cell r="B1205" t="str">
            <v>COBERTURA</v>
          </cell>
          <cell r="C1205" t="str">
            <v>COBE</v>
          </cell>
          <cell r="D1205" t="str">
            <v>TELHAMENTO COM TELHA DE FIBROCIMENTO</v>
          </cell>
          <cell r="E1205" t="str">
            <v>0075</v>
          </cell>
          <cell r="F1205" t="str">
            <v/>
          </cell>
          <cell r="G1205" t="str">
            <v/>
          </cell>
          <cell r="H1205" t="str">
            <v>TELHAMENTO COM TELHA ONDULADA DE FIBROCIMENTO E = 6 MM, COM RECOBRIMENTO LATERAL DE 1/4 DE ONDA PARA TELHADO COM INCLINAÇÃO MAIOR QUE 10°, COM ATÉ 2 ÁGUAS, INCLUSO IÇAMENTO. AF_07/2019</v>
          </cell>
          <cell r="I1205" t="str">
            <v>M2</v>
          </cell>
          <cell r="J1205" t="str">
            <v>COEFICIENTE DE REPRESENTATIVIDADE</v>
          </cell>
          <cell r="K1205" t="str">
            <v>35,59</v>
          </cell>
          <cell r="L1205" t="str">
            <v>CAIXA REFERENCIAL</v>
          </cell>
        </row>
        <row r="1206">
          <cell r="A1206">
            <v>94210</v>
          </cell>
          <cell r="B1206" t="str">
            <v>COBERTURA</v>
          </cell>
          <cell r="C1206" t="str">
            <v>COBE</v>
          </cell>
          <cell r="D1206" t="str">
            <v>TELHAMENTO COM TELHA DE FIBROCIMENTO</v>
          </cell>
          <cell r="E1206" t="str">
            <v>0075</v>
          </cell>
          <cell r="F1206" t="str">
            <v/>
          </cell>
          <cell r="G1206" t="str">
            <v/>
          </cell>
          <cell r="H1206" t="str">
            <v>TELHAMENTO COM TELHA ONDULADA DE FIBROCIMENTO E = 6 MM, COM RECOBRIMENTO LATERAL DE 1 1/4 DE ONDA PARA TELHADO COM INCLINAÇÃO MÁXIMA DE 10°, COM ATÉ 2 ÁGUAS, INCLUSO IÇAMENTO. AF_07/2019</v>
          </cell>
          <cell r="I1206" t="str">
            <v>M2</v>
          </cell>
          <cell r="J1206" t="str">
            <v>COEFICIENTE DE REPRESENTATIVIDADE</v>
          </cell>
          <cell r="K1206" t="str">
            <v>37,85</v>
          </cell>
          <cell r="L1206" t="str">
            <v>CAIXA REFERENCIAL</v>
          </cell>
        </row>
        <row r="1207">
          <cell r="A1207">
            <v>94218</v>
          </cell>
          <cell r="B1207" t="str">
            <v>COBERTURA</v>
          </cell>
          <cell r="C1207" t="str">
            <v>COBE</v>
          </cell>
          <cell r="D1207" t="str">
            <v>TELHAMENTO COM TELHA DE FIBROCIMENTO</v>
          </cell>
          <cell r="E1207" t="str">
            <v>0075</v>
          </cell>
          <cell r="F1207" t="str">
            <v/>
          </cell>
          <cell r="G1207" t="str">
            <v/>
          </cell>
          <cell r="H1207" t="str">
            <v>TELHAMENTO COM TELHA ESTRUTURAL DE FIBROCIMENTO E= 6 MM, COM ATÉ 2 ÁGUAS, INCLUSO IÇAMENTO. AF_07/2019</v>
          </cell>
          <cell r="I1207" t="str">
            <v>M2</v>
          </cell>
          <cell r="J1207" t="str">
            <v>COEFICIENTE DE REPRESENTATIVIDADE</v>
          </cell>
          <cell r="K1207" t="str">
            <v>79,38</v>
          </cell>
          <cell r="L1207" t="str">
            <v>CAIXA REFERENCIAL</v>
          </cell>
        </row>
        <row r="1208">
          <cell r="A1208">
            <v>94213</v>
          </cell>
          <cell r="B1208" t="str">
            <v>COBERTURA</v>
          </cell>
          <cell r="C1208" t="str">
            <v>COBE</v>
          </cell>
          <cell r="D1208" t="str">
            <v>TELHAMENTO COM TELHA METALICA</v>
          </cell>
          <cell r="E1208" t="str">
            <v>0076</v>
          </cell>
          <cell r="F1208" t="str">
            <v/>
          </cell>
          <cell r="G1208" t="str">
            <v/>
          </cell>
          <cell r="H1208" t="str">
            <v>TELHAMENTO COM TELHA DE AÇO/ALUMÍNIO E = 0,5 MM, COM ATÉ 2 ÁGUAS, INCLUSO IÇAMENTO. AF_07/2019</v>
          </cell>
          <cell r="I1208" t="str">
            <v>M2</v>
          </cell>
          <cell r="J1208" t="str">
            <v>ATRIBUÍDO SÃO PAULO</v>
          </cell>
          <cell r="K1208" t="str">
            <v>79,75</v>
          </cell>
          <cell r="L1208" t="str">
            <v>CAIXA REFERENCIAL</v>
          </cell>
        </row>
        <row r="1209">
          <cell r="A1209">
            <v>94216</v>
          </cell>
          <cell r="B1209" t="str">
            <v>COBERTURA</v>
          </cell>
          <cell r="C1209" t="str">
            <v>COBE</v>
          </cell>
          <cell r="D1209" t="str">
            <v>TELHAMENTO COM TELHA METALICA</v>
          </cell>
          <cell r="E1209" t="str">
            <v>0076</v>
          </cell>
          <cell r="F1209" t="str">
            <v/>
          </cell>
          <cell r="G1209" t="str">
            <v/>
          </cell>
          <cell r="H1209" t="str">
            <v>TELHAMENTO COM TELHA METÁLICA TERMOACÚSTICA E = 30 MM, COM ATÉ 2 ÁGUAS, INCLUSO IÇAMENTO. AF_07/2019</v>
          </cell>
          <cell r="I1209" t="str">
            <v>M2</v>
          </cell>
          <cell r="J1209" t="str">
            <v>ATRIBUÍDO SÃO PAULO</v>
          </cell>
          <cell r="K1209" t="str">
            <v>243,00</v>
          </cell>
          <cell r="L1209" t="str">
            <v>CAIXA REFERENCIAL</v>
          </cell>
        </row>
        <row r="1210">
          <cell r="A1210">
            <v>94219</v>
          </cell>
          <cell r="B1210" t="str">
            <v>COBERTURA</v>
          </cell>
          <cell r="C1210" t="str">
            <v>COBE</v>
          </cell>
          <cell r="D1210" t="str">
            <v>CUMEEIRA CERAMICA</v>
          </cell>
          <cell r="E1210" t="str">
            <v>0079</v>
          </cell>
          <cell r="F1210" t="str">
            <v/>
          </cell>
          <cell r="G1210" t="str">
            <v/>
          </cell>
          <cell r="H1210" t="str">
            <v>CUMEEIRA E ESPIGÃO PARA TELHA CERÂMICA EMBOÇADA COM ARGAMASSA TRAÇO 1:2:9 (CIMENTO, CAL E AREIA), PARA TELHADOS COM MAIS DE 2 ÁGUAS, INCLUSO TRANSPORTE VERTICAL. AF_07/2019</v>
          </cell>
          <cell r="I1210" t="str">
            <v>M</v>
          </cell>
          <cell r="J1210" t="str">
            <v>COEFICIENTE DE REPRESENTATIVIDADE</v>
          </cell>
          <cell r="K1210" t="str">
            <v>24,88</v>
          </cell>
          <cell r="L1210" t="str">
            <v>CAIXA REFERENCIAL</v>
          </cell>
        </row>
        <row r="1211">
          <cell r="A1211">
            <v>94220</v>
          </cell>
          <cell r="B1211" t="str">
            <v>COBERTURA</v>
          </cell>
          <cell r="C1211" t="str">
            <v>COBE</v>
          </cell>
          <cell r="D1211" t="str">
            <v>CUMEEIRA CERAMICA</v>
          </cell>
          <cell r="E1211" t="str">
            <v>0079</v>
          </cell>
          <cell r="F1211" t="str">
            <v/>
          </cell>
          <cell r="G1211" t="str">
            <v/>
          </cell>
          <cell r="H1211" t="str">
            <v>CUMEEIRA E ESPIGÃO PARA TELHA DE CONCRETO EMBOÇADA COM ARGAMASSA TRAÇO 1:2:9 (CIMENTO, CAL E AREIA), PARA TELHADOS COM MAIS DE 2 ÁGUAS, INCLUSO TRANSPORTE VERTICAL. AF_07/2019</v>
          </cell>
          <cell r="I1211" t="str">
            <v>M</v>
          </cell>
          <cell r="J1211" t="str">
            <v>COEFICIENTE DE REPRESENTATIVIDADE</v>
          </cell>
          <cell r="K1211" t="str">
            <v>39,25</v>
          </cell>
          <cell r="L1211" t="str">
            <v>CAIXA REFERENCIAL</v>
          </cell>
        </row>
        <row r="1212">
          <cell r="A1212">
            <v>94221</v>
          </cell>
          <cell r="B1212" t="str">
            <v>COBERTURA</v>
          </cell>
          <cell r="C1212" t="str">
            <v>COBE</v>
          </cell>
          <cell r="D1212" t="str">
            <v>CUMEEIRA CERAMICA</v>
          </cell>
          <cell r="E1212" t="str">
            <v>0079</v>
          </cell>
          <cell r="F1212" t="str">
            <v/>
          </cell>
          <cell r="G1212" t="str">
            <v/>
          </cell>
          <cell r="H1212" t="str">
            <v>CUMEEIRA PARA TELHA CERÂMICA EMBOÇADA COM ARGAMASSA TRAÇO 1:2:9 (CIMENTO, CAL E AREIA) PARA TELHADOS COM ATÉ 2 ÁGUAS, INCLUSO TRANSPORTE VERTICAL. AF_07/2019</v>
          </cell>
          <cell r="I1212" t="str">
            <v>M</v>
          </cell>
          <cell r="J1212" t="str">
            <v>COEFICIENTE DE REPRESENTATIVIDADE</v>
          </cell>
          <cell r="K1212" t="str">
            <v>20,19</v>
          </cell>
          <cell r="L1212" t="str">
            <v>CAIXA REFERENCIAL</v>
          </cell>
        </row>
        <row r="1213">
          <cell r="A1213">
            <v>94222</v>
          </cell>
          <cell r="B1213" t="str">
            <v>COBERTURA</v>
          </cell>
          <cell r="C1213" t="str">
            <v>COBE</v>
          </cell>
          <cell r="D1213" t="str">
            <v>CUMEEIRA CERAMICA</v>
          </cell>
          <cell r="E1213" t="str">
            <v>0079</v>
          </cell>
          <cell r="F1213" t="str">
            <v/>
          </cell>
          <cell r="G1213" t="str">
            <v/>
          </cell>
          <cell r="H1213" t="str">
            <v>CUMEEIRA PARA TELHA DE CONCRETO EMBOÇADA COM ARGAMASSA TRAÇO 1:2:9 (CIMENTO, CAL E AREIA) PARA TELHADOS COM ATÉ 2 ÁGUAS, INCLUSO TRANSPORTE VERTICAL. AF_07/2019</v>
          </cell>
          <cell r="I1213" t="str">
            <v>M</v>
          </cell>
          <cell r="J1213" t="str">
            <v>COEFICIENTE DE REPRESENTATIVIDADE</v>
          </cell>
          <cell r="K1213" t="str">
            <v>34,56</v>
          </cell>
          <cell r="L1213" t="str">
            <v>CAIXA REFERENCIAL</v>
          </cell>
        </row>
        <row r="1214">
          <cell r="A1214">
            <v>94223</v>
          </cell>
          <cell r="B1214" t="str">
            <v>COBERTURA</v>
          </cell>
          <cell r="C1214" t="str">
            <v>COBE</v>
          </cell>
          <cell r="D1214" t="str">
            <v>CUMEEIRA DE FIBROCIMENTO</v>
          </cell>
          <cell r="E1214" t="str">
            <v>0080</v>
          </cell>
          <cell r="F1214" t="str">
            <v/>
          </cell>
          <cell r="G1214" t="str">
            <v/>
          </cell>
          <cell r="H1214" t="str">
            <v>CUMEEIRA PARA TELHA DE FIBROCIMENTO ONDULADA E = 6 MM, INCLUSO ACESSÓRIOS DE FIXAÇÃO E IÇAMENTO. AF_07/2019</v>
          </cell>
          <cell r="I1214" t="str">
            <v>M</v>
          </cell>
          <cell r="J1214" t="str">
            <v>COEFICIENTE DE REPRESENTATIVIDADE</v>
          </cell>
          <cell r="K1214" t="str">
            <v>44,62</v>
          </cell>
          <cell r="L1214" t="str">
            <v>CAIXA REFERENCIAL</v>
          </cell>
        </row>
        <row r="1215">
          <cell r="A1215">
            <v>94451</v>
          </cell>
          <cell r="B1215" t="str">
            <v>COBERTURA</v>
          </cell>
          <cell r="C1215" t="str">
            <v>COBE</v>
          </cell>
          <cell r="D1215" t="str">
            <v>CUMEEIRA DE FIBROCIMENTO</v>
          </cell>
          <cell r="E1215" t="str">
            <v>0080</v>
          </cell>
          <cell r="F1215" t="str">
            <v/>
          </cell>
          <cell r="G1215" t="str">
            <v/>
          </cell>
          <cell r="H1215" t="str">
            <v>CUMEEIRA PARA TELHA DE FIBROCIMENTO ESTRUTURAL E = 6 MM, INCLUSO ACESSÓRIOS DE FIXAÇÃO E IÇAMENTO. AF_07/2019</v>
          </cell>
          <cell r="I1215" t="str">
            <v>M</v>
          </cell>
          <cell r="J1215" t="str">
            <v>COEFICIENTE DE REPRESENTATIVIDADE</v>
          </cell>
          <cell r="K1215" t="str">
            <v>102,98</v>
          </cell>
          <cell r="L1215" t="str">
            <v>CAIXA REFERENCIAL</v>
          </cell>
        </row>
        <row r="1216">
          <cell r="A1216">
            <v>100325</v>
          </cell>
          <cell r="B1216" t="str">
            <v>COBERTURA</v>
          </cell>
          <cell r="C1216" t="str">
            <v>COBE</v>
          </cell>
          <cell r="D1216" t="str">
            <v>CUMEEIRA DE FIBROCIMENTO</v>
          </cell>
          <cell r="E1216" t="str">
            <v>0080</v>
          </cell>
          <cell r="F1216" t="str">
            <v/>
          </cell>
          <cell r="G1216" t="str">
            <v/>
          </cell>
          <cell r="H1216" t="str">
            <v>CUMEEIRA SHED PARA TELHA ONDULADA DE FIBROCIMENTO, E = 6 MM, INCLUSO ACESSÓRIOS DE FIXAÇÃO E IÇAMENTO. AF_07/2019</v>
          </cell>
          <cell r="I1216" t="str">
            <v>M</v>
          </cell>
          <cell r="J1216" t="str">
            <v>COEFICIENTE DE REPRESENTATIVIDADE</v>
          </cell>
          <cell r="K1216" t="str">
            <v>42,91</v>
          </cell>
          <cell r="L1216" t="str">
            <v>CAIXA REFERENCIAL</v>
          </cell>
        </row>
        <row r="1217">
          <cell r="A1217">
            <v>100327</v>
          </cell>
          <cell r="B1217" t="str">
            <v>COBERTURA</v>
          </cell>
          <cell r="C1217" t="str">
            <v>COBE</v>
          </cell>
          <cell r="D1217" t="str">
            <v>CUMEEIRA DE FIBROCIMENTO</v>
          </cell>
          <cell r="E1217" t="str">
            <v>0080</v>
          </cell>
          <cell r="F1217" t="str">
            <v/>
          </cell>
          <cell r="G1217" t="str">
            <v/>
          </cell>
          <cell r="H1217" t="str">
            <v>RUFO EXTERNO/INTERNO EM CHAPA DE AÇO GALVANIZADO NÚMERO 26, CORTE DE 33 CM, INCLUSO IÇAMENTO. AF_07/2019</v>
          </cell>
          <cell r="I1217" t="str">
            <v>M</v>
          </cell>
          <cell r="J1217" t="str">
            <v>ATRIBUÍDO SÃO PAULO</v>
          </cell>
          <cell r="K1217" t="str">
            <v>55,07</v>
          </cell>
          <cell r="L1217" t="str">
            <v>CAIXA REFERENCIAL</v>
          </cell>
        </row>
        <row r="1218">
          <cell r="A1218">
            <v>100328</v>
          </cell>
          <cell r="B1218" t="str">
            <v>COBERTURA</v>
          </cell>
          <cell r="C1218" t="str">
            <v>COBE</v>
          </cell>
          <cell r="D1218" t="str">
            <v>CUMEEIRA DE FIBROCIMENTO</v>
          </cell>
          <cell r="E1218" t="str">
            <v>0080</v>
          </cell>
          <cell r="F1218" t="str">
            <v/>
          </cell>
          <cell r="G1218" t="str">
            <v/>
          </cell>
          <cell r="H1218" t="str">
            <v>RETIRADA E RECOLOCAÇÃO DE  TELHA CERÂMICA DE ENCAIXE, COM ATÉ DUAS ÁGUAS, INCLUSO IÇAMENTO. AF_07/2019</v>
          </cell>
          <cell r="I1218" t="str">
            <v>M2</v>
          </cell>
          <cell r="J1218" t="str">
            <v>COEFICIENTE DE REPRESENTATIVIDADE</v>
          </cell>
          <cell r="K1218" t="str">
            <v>10,60</v>
          </cell>
          <cell r="L1218" t="str">
            <v>CAIXA REFERENCIAL</v>
          </cell>
        </row>
        <row r="1219">
          <cell r="A1219">
            <v>100329</v>
          </cell>
          <cell r="B1219" t="str">
            <v>COBERTURA</v>
          </cell>
          <cell r="C1219" t="str">
            <v>COBE</v>
          </cell>
          <cell r="D1219" t="str">
            <v>CUMEEIRA DE FIBROCIMENTO</v>
          </cell>
          <cell r="E1219" t="str">
            <v>0080</v>
          </cell>
          <cell r="F1219" t="str">
            <v/>
          </cell>
          <cell r="G1219" t="str">
            <v/>
          </cell>
          <cell r="H1219" t="str">
            <v>RETIRADA E RECOLOCAÇÃO DE  TELHA CERÂMICA DE ENCAIXE, COM MAIS DE DUAS ÁGUAS, INCLUSO IÇAMENTO. AF_07/2019</v>
          </cell>
          <cell r="I1219" t="str">
            <v>M2</v>
          </cell>
          <cell r="J1219" t="str">
            <v>COEFICIENTE DE REPRESENTATIVIDADE</v>
          </cell>
          <cell r="K1219" t="str">
            <v>12,98</v>
          </cell>
          <cell r="L1219" t="str">
            <v>CAIXA REFERENCIAL</v>
          </cell>
        </row>
        <row r="1220">
          <cell r="A1220">
            <v>100330</v>
          </cell>
          <cell r="B1220" t="str">
            <v>COBERTURA</v>
          </cell>
          <cell r="C1220" t="str">
            <v>COBE</v>
          </cell>
          <cell r="D1220" t="str">
            <v>CUMEEIRA DE FIBROCIMENTO</v>
          </cell>
          <cell r="E1220" t="str">
            <v>0080</v>
          </cell>
          <cell r="F1220" t="str">
            <v/>
          </cell>
          <cell r="G1220" t="str">
            <v/>
          </cell>
          <cell r="H1220" t="str">
            <v>RETIRADA E RECOLOCAÇÃO DE  TELHA CERÂMICA CAPA-CANAL, COM ATÉ DUAS ÁGUAS, INCLUSO IÇAMENTO. AF_07/2019</v>
          </cell>
          <cell r="I1220" t="str">
            <v>M2</v>
          </cell>
          <cell r="J1220" t="str">
            <v>COEFICIENTE DE REPRESENTATIVIDADE</v>
          </cell>
          <cell r="K1220" t="str">
            <v>14,38</v>
          </cell>
          <cell r="L1220" t="str">
            <v>CAIXA REFERENCIAL</v>
          </cell>
        </row>
        <row r="1221">
          <cell r="A1221">
            <v>100331</v>
          </cell>
          <cell r="B1221" t="str">
            <v>COBERTURA</v>
          </cell>
          <cell r="C1221" t="str">
            <v>COBE</v>
          </cell>
          <cell r="D1221" t="str">
            <v>CUMEEIRA DE FIBROCIMENTO</v>
          </cell>
          <cell r="E1221" t="str">
            <v>0080</v>
          </cell>
          <cell r="F1221" t="str">
            <v/>
          </cell>
          <cell r="G1221" t="str">
            <v/>
          </cell>
          <cell r="H1221" t="str">
            <v>RETIRADA E RECOLOCAÇÃO DE  TELHA CERÂMICA CAPA-CANAL, COM MAIS DE DUAS ÁGUAS, INCLUSO IÇAMENTO. AF_07/2019</v>
          </cell>
          <cell r="I1221" t="str">
            <v>M2</v>
          </cell>
          <cell r="J1221" t="str">
            <v>COEFICIENTE DE REPRESENTATIVIDADE</v>
          </cell>
          <cell r="K1221" t="str">
            <v>18,44</v>
          </cell>
          <cell r="L1221" t="str">
            <v>CAIXA REFERENCIAL</v>
          </cell>
        </row>
        <row r="1222">
          <cell r="A1222">
            <v>100434</v>
          </cell>
          <cell r="B1222" t="str">
            <v>COBERTURA</v>
          </cell>
          <cell r="C1222" t="str">
            <v>COBE</v>
          </cell>
          <cell r="D1222" t="str">
            <v>CALHA DE PVC, PECAS E ACESSORIOS</v>
          </cell>
          <cell r="E1222" t="str">
            <v>0083</v>
          </cell>
          <cell r="F1222" t="str">
            <v/>
          </cell>
          <cell r="G1222" t="str">
            <v/>
          </cell>
          <cell r="H1222" t="str">
            <v>CALHA DE BEIRAL, SEMICIRCULAR DE PVC, DIAMETRO 125 MM, INCLUINDO CABECEIRAS, EMENDAS, BOCAIS, SUPORTES E VEDAÇÕES, EXCLUINDO CONDUTORES, INCLUSO TRANSPORTE VERTICAL. AF_07/2019</v>
          </cell>
          <cell r="I1222" t="str">
            <v>M</v>
          </cell>
          <cell r="J1222" t="str">
            <v>ATRIBUÍDO SÃO PAULO</v>
          </cell>
          <cell r="K1222" t="str">
            <v>56,16</v>
          </cell>
          <cell r="L1222" t="str">
            <v>CAIXA REFERENCIAL</v>
          </cell>
        </row>
        <row r="1223">
          <cell r="A1223">
            <v>100435</v>
          </cell>
          <cell r="B1223" t="str">
            <v>COBERTURA</v>
          </cell>
          <cell r="C1223" t="str">
            <v>COBE</v>
          </cell>
          <cell r="D1223" t="str">
            <v>CALHA DE PVC, PECAS E ACESSORIOS</v>
          </cell>
          <cell r="E1223" t="str">
            <v>0083</v>
          </cell>
          <cell r="F1223" t="str">
            <v/>
          </cell>
          <cell r="G1223" t="str">
            <v/>
          </cell>
          <cell r="H1223" t="str">
            <v>RUFO EM FIBROCIMENTO PARA TELHA ONDULADA E = 6 MM, ABA DE 26 CM, INCLUSO TRANSPORTE VERTICAL, EXCETO CONTRARRUFO. AF_07/2019</v>
          </cell>
          <cell r="I1223" t="str">
            <v>M</v>
          </cell>
          <cell r="J1223" t="str">
            <v>COEFICIENTE DE REPRESENTATIVIDADE</v>
          </cell>
          <cell r="K1223" t="str">
            <v>24,02</v>
          </cell>
          <cell r="L1223" t="str">
            <v>CAIXA REFERENCIAL</v>
          </cell>
        </row>
        <row r="1224">
          <cell r="A1224">
            <v>94227</v>
          </cell>
          <cell r="B1224" t="str">
            <v>COBERTURA</v>
          </cell>
          <cell r="C1224" t="str">
            <v>COBE</v>
          </cell>
          <cell r="D1224" t="str">
            <v>CALHA METALICA</v>
          </cell>
          <cell r="E1224" t="str">
            <v>0084</v>
          </cell>
          <cell r="F1224" t="str">
            <v/>
          </cell>
          <cell r="G1224" t="str">
            <v/>
          </cell>
          <cell r="H1224" t="str">
            <v>CALHA EM CHAPA DE AÇO GALVANIZADO NÚMERO 24, DESENVOLVIMENTO DE 33 CM, INCLUSO TRANSPORTE VERTICAL. AF_07/2019</v>
          </cell>
          <cell r="I1224" t="str">
            <v>M</v>
          </cell>
          <cell r="J1224" t="str">
            <v>ATRIBUÍDO SÃO PAULO</v>
          </cell>
          <cell r="K1224" t="str">
            <v>63,02</v>
          </cell>
          <cell r="L1224" t="str">
            <v>CAIXA REFERENCIAL</v>
          </cell>
        </row>
        <row r="1225">
          <cell r="A1225">
            <v>94228</v>
          </cell>
          <cell r="B1225" t="str">
            <v>COBERTURA</v>
          </cell>
          <cell r="C1225" t="str">
            <v>COBE</v>
          </cell>
          <cell r="D1225" t="str">
            <v>CALHA METALICA</v>
          </cell>
          <cell r="E1225" t="str">
            <v>0084</v>
          </cell>
          <cell r="F1225" t="str">
            <v/>
          </cell>
          <cell r="G1225" t="str">
            <v/>
          </cell>
          <cell r="H1225" t="str">
            <v>CALHA EM CHAPA DE AÇO GALVANIZADO NÚMERO 24, DESENVOLVIMENTO DE 50 CM, INCLUSO TRANSPORTE VERTICAL. AF_07/2019</v>
          </cell>
          <cell r="I1225" t="str">
            <v>M</v>
          </cell>
          <cell r="J1225" t="str">
            <v>ATRIBUÍDO SÃO PAULO</v>
          </cell>
          <cell r="K1225" t="str">
            <v>84,35</v>
          </cell>
          <cell r="L1225" t="str">
            <v>CAIXA REFERENCIAL</v>
          </cell>
        </row>
        <row r="1226">
          <cell r="A1226">
            <v>94229</v>
          </cell>
          <cell r="B1226" t="str">
            <v>COBERTURA</v>
          </cell>
          <cell r="C1226" t="str">
            <v>COBE</v>
          </cell>
          <cell r="D1226" t="str">
            <v>CALHA METALICA</v>
          </cell>
          <cell r="E1226" t="str">
            <v>0084</v>
          </cell>
          <cell r="F1226" t="str">
            <v/>
          </cell>
          <cell r="G1226" t="str">
            <v/>
          </cell>
          <cell r="H1226" t="str">
            <v>CALHA EM CHAPA DE AÇO GALVANIZADO NÚMERO 24, DESENVOLVIMENTO DE 100 CM, INCLUSO TRANSPORTE VERTICAL. AF_07/2019</v>
          </cell>
          <cell r="I1226" t="str">
            <v>M</v>
          </cell>
          <cell r="J1226" t="str">
            <v>ATRIBUÍDO SÃO PAULO</v>
          </cell>
          <cell r="K1226" t="str">
            <v>163,62</v>
          </cell>
          <cell r="L1226" t="str">
            <v>CAIXA REFERENCIAL</v>
          </cell>
        </row>
        <row r="1227">
          <cell r="A1227">
            <v>94231</v>
          </cell>
          <cell r="B1227" t="str">
            <v>COBERTURA</v>
          </cell>
          <cell r="C1227" t="str">
            <v>COBE</v>
          </cell>
          <cell r="D1227" t="str">
            <v>RUFO METALICO</v>
          </cell>
          <cell r="E1227" t="str">
            <v>0086</v>
          </cell>
          <cell r="F1227" t="str">
            <v/>
          </cell>
          <cell r="G1227" t="str">
            <v/>
          </cell>
          <cell r="H1227" t="str">
            <v>RUFO EM CHAPA DE AÇO GALVANIZADO NÚMERO 24, CORTE DE 25 CM, INCLUSO TRANSPORTE VERTICAL. AF_07/2019</v>
          </cell>
          <cell r="I1227" t="str">
            <v>M</v>
          </cell>
          <cell r="J1227" t="str">
            <v>ATRIBUÍDO SÃO PAULO</v>
          </cell>
          <cell r="K1227" t="str">
            <v>49,64</v>
          </cell>
          <cell r="L1227" t="str">
            <v>CAIXA REFERENCIAL</v>
          </cell>
        </row>
        <row r="1228">
          <cell r="A1228">
            <v>94449</v>
          </cell>
          <cell r="B1228" t="str">
            <v>COBERTURA</v>
          </cell>
          <cell r="C1228" t="str">
            <v>COBE</v>
          </cell>
          <cell r="D1228" t="str">
            <v>TELHAMENTO COM TELHA DE FIBRA DE VIDRO</v>
          </cell>
          <cell r="E1228" t="str">
            <v>0252</v>
          </cell>
          <cell r="F1228" t="str">
            <v/>
          </cell>
          <cell r="G1228" t="str">
            <v/>
          </cell>
          <cell r="H1228" t="str">
            <v>TELHAMENTO COM TELHA ONDULADA DE FIBRA DE VIDRO E = 0,6 MM, PARA TELHADO COM INCLINAÇÃO MAIOR QUE 10°, COM ATÉ 2 ÁGUAS, INCLUSO IÇAMENTO. AF_07/2019</v>
          </cell>
          <cell r="I1228" t="str">
            <v>M2</v>
          </cell>
          <cell r="J1228" t="str">
            <v>ATRIBUÍDO SÃO PAULO</v>
          </cell>
          <cell r="K1228" t="str">
            <v>47,36</v>
          </cell>
          <cell r="L1228" t="str">
            <v>CAIXA REFERENCIAL</v>
          </cell>
        </row>
        <row r="1229">
          <cell r="A1229">
            <v>92255</v>
          </cell>
          <cell r="B1229" t="str">
            <v>COBERTURA</v>
          </cell>
          <cell r="C1229" t="str">
            <v>COBE</v>
          </cell>
          <cell r="D1229" t="str">
            <v>ESTRUTURA METALICA</v>
          </cell>
          <cell r="E1229" t="str">
            <v>0291</v>
          </cell>
          <cell r="F1229" t="str">
            <v/>
          </cell>
          <cell r="G1229" t="str">
            <v/>
          </cell>
          <cell r="H1229" t="str">
            <v>INSTALAÇÃO DE TESOURA (INTEIRA OU MEIA), EM AÇO, PARA VÃOS MAIORES OU IGUAIS A 3,0 M E MENORES QUE 6,0 M, INCLUSO IÇAMENTO. AF_07/2019</v>
          </cell>
          <cell r="I1229" t="str">
            <v>UN</v>
          </cell>
          <cell r="J1229" t="str">
            <v>ATRIBUÍDO SÃO PAULO</v>
          </cell>
          <cell r="K1229" t="str">
            <v>137,24</v>
          </cell>
          <cell r="L1229" t="str">
            <v>CAIXA REFERENCIAL</v>
          </cell>
        </row>
        <row r="1230">
          <cell r="A1230">
            <v>92256</v>
          </cell>
          <cell r="B1230" t="str">
            <v>COBERTURA</v>
          </cell>
          <cell r="C1230" t="str">
            <v>COBE</v>
          </cell>
          <cell r="D1230" t="str">
            <v>ESTRUTURA METALICA</v>
          </cell>
          <cell r="E1230" t="str">
            <v>0291</v>
          </cell>
          <cell r="F1230" t="str">
            <v/>
          </cell>
          <cell r="G1230" t="str">
            <v/>
          </cell>
          <cell r="H1230" t="str">
            <v>INSTALAÇÃO DE TESOURA (INTEIRA OU MEIA), EM AÇO, PARA VÃOS MAIORES OU IGUAIS A 6,0 M E MENORES QUE 8,0 M, INCLUSO IÇAMENTO. AF_07/2019</v>
          </cell>
          <cell r="I1230" t="str">
            <v>UN</v>
          </cell>
          <cell r="J1230" t="str">
            <v>ATRIBUÍDO SÃO PAULO</v>
          </cell>
          <cell r="K1230" t="str">
            <v>168,11</v>
          </cell>
          <cell r="L1230" t="str">
            <v>CAIXA REFERENCIAL</v>
          </cell>
        </row>
        <row r="1231">
          <cell r="A1231">
            <v>92257</v>
          </cell>
          <cell r="B1231" t="str">
            <v>COBERTURA</v>
          </cell>
          <cell r="C1231" t="str">
            <v>COBE</v>
          </cell>
          <cell r="D1231" t="str">
            <v>ESTRUTURA METALICA</v>
          </cell>
          <cell r="E1231" t="str">
            <v>0291</v>
          </cell>
          <cell r="F1231" t="str">
            <v/>
          </cell>
          <cell r="G1231" t="str">
            <v/>
          </cell>
          <cell r="H1231" t="str">
            <v>INSTALAÇÃO DE TESOURA (INTEIRA OU MEIA), EM AÇO, PARA VÃOS MAIORES OU IGUAIS A 8,0 M E MENORES QUE 10,0 M, INCLUSO IÇAMENTO. AF_07/2019</v>
          </cell>
          <cell r="I1231" t="str">
            <v>UN</v>
          </cell>
          <cell r="J1231" t="str">
            <v>ATRIBUÍDO SÃO PAULO</v>
          </cell>
          <cell r="K1231" t="str">
            <v>198,61</v>
          </cell>
          <cell r="L1231" t="str">
            <v>CAIXA REFERENCIAL</v>
          </cell>
        </row>
        <row r="1232">
          <cell r="A1232">
            <v>92258</v>
          </cell>
          <cell r="B1232" t="str">
            <v>COBERTURA</v>
          </cell>
          <cell r="C1232" t="str">
            <v>COBE</v>
          </cell>
          <cell r="D1232" t="str">
            <v>ESTRUTURA METALICA</v>
          </cell>
          <cell r="E1232" t="str">
            <v>0291</v>
          </cell>
          <cell r="F1232" t="str">
            <v/>
          </cell>
          <cell r="G1232" t="str">
            <v/>
          </cell>
          <cell r="H1232" t="str">
            <v>INSTALAÇÃO DE TESOURA (INTEIRA OU MEIA), EM AÇO, PARA VÃOS MAIORES OU IGUAIS A 10,0 M E MENORES QUE 12,0 M, INCLUSO IÇAMENTO. AF_07/2019</v>
          </cell>
          <cell r="I1232" t="str">
            <v>UN</v>
          </cell>
          <cell r="J1232" t="str">
            <v>ATRIBUÍDO SÃO PAULO</v>
          </cell>
          <cell r="K1232" t="str">
            <v>247,67</v>
          </cell>
          <cell r="L1232" t="str">
            <v>CAIXA REFERENCIAL</v>
          </cell>
        </row>
        <row r="1233">
          <cell r="A1233">
            <v>92568</v>
          </cell>
          <cell r="B1233" t="str">
            <v>COBERTURA</v>
          </cell>
          <cell r="C1233" t="str">
            <v>COBE</v>
          </cell>
          <cell r="D1233" t="str">
            <v>ESTRUTURA METALICA</v>
          </cell>
          <cell r="E1233" t="str">
            <v>0291</v>
          </cell>
          <cell r="F1233" t="str">
            <v/>
          </cell>
          <cell r="G1233" t="str">
            <v/>
          </cell>
          <cell r="H1233" t="str">
            <v>TRAMA DE AÇO COMPOSTA POR RIPAS, CAIBROS E TERÇAS PARA TELHADOS DE ATÉ 2 ÁGUAS PARA TELHA DE ENCAIXE DE CERÂMICA OU DE CONCRETO, INCLUSO TRANSPORTE VERTICAL. AF_07/2019</v>
          </cell>
          <cell r="I1233" t="str">
            <v>M2</v>
          </cell>
          <cell r="J1233" t="str">
            <v>ATRIBUÍDO SÃO PAULO</v>
          </cell>
          <cell r="K1233" t="str">
            <v>97,46</v>
          </cell>
          <cell r="L1233" t="str">
            <v>CAIXA REFERENCIAL</v>
          </cell>
        </row>
        <row r="1234">
          <cell r="A1234">
            <v>92569</v>
          </cell>
          <cell r="B1234" t="str">
            <v>COBERTURA</v>
          </cell>
          <cell r="C1234" t="str">
            <v>COBE</v>
          </cell>
          <cell r="D1234" t="str">
            <v>ESTRUTURA METALICA</v>
          </cell>
          <cell r="E1234" t="str">
            <v>0291</v>
          </cell>
          <cell r="F1234" t="str">
            <v/>
          </cell>
          <cell r="G1234" t="str">
            <v/>
          </cell>
          <cell r="H1234" t="str">
            <v>TRAMA DE AÇO COMPOSTA POR RIPAS E CAIBROS PARA TELHADOS DE ATÉ 2 ÁGUAS PARA TELHA DE ENCAIXE DE CERÂMICA OU DE CONCRETO, INCLUSO TRANSPORTE VERTICAL. AF_07/2019</v>
          </cell>
          <cell r="I1234" t="str">
            <v>M2</v>
          </cell>
          <cell r="J1234" t="str">
            <v>ATRIBUÍDO SÃO PAULO</v>
          </cell>
          <cell r="K1234" t="str">
            <v>53,65</v>
          </cell>
          <cell r="L1234" t="str">
            <v>CAIXA REFERENCIAL</v>
          </cell>
        </row>
        <row r="1235">
          <cell r="A1235">
            <v>92570</v>
          </cell>
          <cell r="B1235" t="str">
            <v>COBERTURA</v>
          </cell>
          <cell r="C1235" t="str">
            <v>COBE</v>
          </cell>
          <cell r="D1235" t="str">
            <v>ESTRUTURA METALICA</v>
          </cell>
          <cell r="E1235" t="str">
            <v>0291</v>
          </cell>
          <cell r="F1235" t="str">
            <v/>
          </cell>
          <cell r="G1235" t="str">
            <v/>
          </cell>
          <cell r="H1235" t="str">
            <v>TRAMA DE AÇO COMPOSTA POR RIPAS PARA TELHADOS DE ATÉ 2 ÁGUAS PARA TELHA DE ENCAIXE DE CERÂMICA OU DE CONCRETO, INCLUSO TRANSPORTE VERTICAL. AF_07/2019</v>
          </cell>
          <cell r="I1235" t="str">
            <v>M2</v>
          </cell>
          <cell r="J1235" t="str">
            <v>ATRIBUÍDO SÃO PAULO</v>
          </cell>
          <cell r="K1235" t="str">
            <v>33,46</v>
          </cell>
          <cell r="L1235" t="str">
            <v>CAIXA REFERENCIAL</v>
          </cell>
        </row>
        <row r="1236">
          <cell r="A1236">
            <v>92571</v>
          </cell>
          <cell r="B1236" t="str">
            <v>COBERTURA</v>
          </cell>
          <cell r="C1236" t="str">
            <v>COBE</v>
          </cell>
          <cell r="D1236" t="str">
            <v>ESTRUTURA METALICA</v>
          </cell>
          <cell r="E1236" t="str">
            <v>0291</v>
          </cell>
          <cell r="F1236" t="str">
            <v/>
          </cell>
          <cell r="G1236" t="str">
            <v/>
          </cell>
          <cell r="H1236" t="str">
            <v>TRAMA DE AÇO COMPOSTA POR RIPAS, CAIBROS E TERÇAS PARA TELHADOS DE MAIS DE 2 ÁGUAS PARA TELHA DE ENCAIXE DE CERÂMICA OU DE CONCRETO, INCLUSO TRANSPORTE VERTICAL. AF_07/2019</v>
          </cell>
          <cell r="I1236" t="str">
            <v>M2</v>
          </cell>
          <cell r="J1236" t="str">
            <v>ATRIBUÍDO SÃO PAULO</v>
          </cell>
          <cell r="K1236" t="str">
            <v>103,48</v>
          </cell>
          <cell r="L1236" t="str">
            <v>CAIXA REFERENCIAL</v>
          </cell>
        </row>
        <row r="1237">
          <cell r="A1237">
            <v>92572</v>
          </cell>
          <cell r="B1237" t="str">
            <v>COBERTURA</v>
          </cell>
          <cell r="C1237" t="str">
            <v>COBE</v>
          </cell>
          <cell r="D1237" t="str">
            <v>ESTRUTURA METALICA</v>
          </cell>
          <cell r="E1237" t="str">
            <v>0291</v>
          </cell>
          <cell r="F1237" t="str">
            <v/>
          </cell>
          <cell r="G1237" t="str">
            <v/>
          </cell>
          <cell r="H1237" t="str">
            <v>TRAMA DE AÇO COMPOSTA POR RIPAS E CAIBROS PARA TELHADOS DE MAIS DE 2 ÁGUAS PARA TELHA DE ENCAIXE DE CERÂMICA OU DE CONCRETO, INCLUSO TRANSPORTE VERTICAL. AF_07/2019</v>
          </cell>
          <cell r="I1237" t="str">
            <v>M2</v>
          </cell>
          <cell r="J1237" t="str">
            <v>ATRIBUÍDO SÃO PAULO</v>
          </cell>
          <cell r="K1237" t="str">
            <v>61,36</v>
          </cell>
          <cell r="L1237" t="str">
            <v>CAIXA REFERENCIAL</v>
          </cell>
        </row>
        <row r="1238">
          <cell r="A1238">
            <v>92573</v>
          </cell>
          <cell r="B1238" t="str">
            <v>COBERTURA</v>
          </cell>
          <cell r="C1238" t="str">
            <v>COBE</v>
          </cell>
          <cell r="D1238" t="str">
            <v>ESTRUTURA METALICA</v>
          </cell>
          <cell r="E1238" t="str">
            <v>0291</v>
          </cell>
          <cell r="F1238" t="str">
            <v/>
          </cell>
          <cell r="G1238" t="str">
            <v/>
          </cell>
          <cell r="H1238" t="str">
            <v>TRAMA DE AÇO COMPOSTA POR RIPAS PARA TELHADOS DE MAIS DE 2 ÁGUAS PARA TELHA DE ENCAIXE DE CERÂMICA OU DE CONCRETO, INCLUSO TRANSPORTE VERTICAL, INCLUSO TRANSPORTE VERTICAL. AF_07/2019</v>
          </cell>
          <cell r="I1238" t="str">
            <v>M2</v>
          </cell>
          <cell r="J1238" t="str">
            <v>ATRIBUÍDO SÃO PAULO</v>
          </cell>
          <cell r="K1238" t="str">
            <v>36,01</v>
          </cell>
          <cell r="L1238" t="str">
            <v>CAIXA REFERENCIAL</v>
          </cell>
        </row>
        <row r="1239">
          <cell r="A1239">
            <v>92574</v>
          </cell>
          <cell r="B1239" t="str">
            <v>COBERTURA</v>
          </cell>
          <cell r="C1239" t="str">
            <v>COBE</v>
          </cell>
          <cell r="D1239" t="str">
            <v>ESTRUTURA METALICA</v>
          </cell>
          <cell r="E1239" t="str">
            <v>0291</v>
          </cell>
          <cell r="F1239" t="str">
            <v/>
          </cell>
          <cell r="G1239" t="str">
            <v/>
          </cell>
          <cell r="H1239" t="str">
            <v>TRAMA DE AÇO COMPOSTA POR RIPAS, CAIBROS E TERÇAS PARA TELHADOS DE ATÉ 2 ÁGUAS PARA TELHA CERÂMICA CAPA-CANAL, INCLUSO TRANSPORTE VERTICAL. AF_07/2019</v>
          </cell>
          <cell r="I1239" t="str">
            <v>M2</v>
          </cell>
          <cell r="J1239" t="str">
            <v>ATRIBUÍDO SÃO PAULO</v>
          </cell>
          <cell r="K1239" t="str">
            <v>99,03</v>
          </cell>
          <cell r="L1239" t="str">
            <v>CAIXA REFERENCIAL</v>
          </cell>
        </row>
        <row r="1240">
          <cell r="A1240">
            <v>92575</v>
          </cell>
          <cell r="B1240" t="str">
            <v>COBERTURA</v>
          </cell>
          <cell r="C1240" t="str">
            <v>COBE</v>
          </cell>
          <cell r="D1240" t="str">
            <v>ESTRUTURA METALICA</v>
          </cell>
          <cell r="E1240" t="str">
            <v>0291</v>
          </cell>
          <cell r="F1240" t="str">
            <v/>
          </cell>
          <cell r="G1240" t="str">
            <v/>
          </cell>
          <cell r="H1240" t="str">
            <v>TRAMA DE AÇO COMPOSTA POR RIPAS E CAIBROS PARA TELHADOS DE ATÉ 2 ÁGUAS PARA TELHA CERÂMICA CAPA-CANAL, INCLUSO TRANSPORTE VERTICAL. AF_07/2019</v>
          </cell>
          <cell r="I1240" t="str">
            <v>M2</v>
          </cell>
          <cell r="J1240" t="str">
            <v>ATRIBUÍDO SÃO PAULO</v>
          </cell>
          <cell r="K1240" t="str">
            <v>49,12</v>
          </cell>
          <cell r="L1240" t="str">
            <v>CAIXA REFERENCIAL</v>
          </cell>
        </row>
        <row r="1241">
          <cell r="A1241">
            <v>92576</v>
          </cell>
          <cell r="B1241" t="str">
            <v>COBERTURA</v>
          </cell>
          <cell r="C1241" t="str">
            <v>COBE</v>
          </cell>
          <cell r="D1241" t="str">
            <v>ESTRUTURA METALICA</v>
          </cell>
          <cell r="E1241" t="str">
            <v>0291</v>
          </cell>
          <cell r="F1241" t="str">
            <v/>
          </cell>
          <cell r="G1241" t="str">
            <v/>
          </cell>
          <cell r="H1241" t="str">
            <v>TRAMA DE AÇO COMPOSTA POR RIPAS PARA TELHADOS DE ATÉ 2 ÁGUAS PARA TELHA CERÂMICA CAPA-CANAL, INCLUSO TRANSPORTE VERTICAL. AF_07/2019</v>
          </cell>
          <cell r="I1241" t="str">
            <v>M2</v>
          </cell>
          <cell r="J1241" t="str">
            <v>ATRIBUÍDO SÃO PAULO</v>
          </cell>
          <cell r="K1241" t="str">
            <v>26,34</v>
          </cell>
          <cell r="L1241" t="str">
            <v>CAIXA REFERENCIAL</v>
          </cell>
        </row>
        <row r="1242">
          <cell r="A1242">
            <v>92577</v>
          </cell>
          <cell r="B1242" t="str">
            <v>COBERTURA</v>
          </cell>
          <cell r="C1242" t="str">
            <v>COBE</v>
          </cell>
          <cell r="D1242" t="str">
            <v>ESTRUTURA METALICA</v>
          </cell>
          <cell r="E1242" t="str">
            <v>0291</v>
          </cell>
          <cell r="F1242" t="str">
            <v/>
          </cell>
          <cell r="G1242" t="str">
            <v/>
          </cell>
          <cell r="H1242" t="str">
            <v>TRAMA DE AÇO COMPOSTA POR RIPAS, CAIBROS E TERÇAS PARA TELHADOS DE MAIS DE 2 ÁGUAS PARA TELHA CERÂMICA CAPA-CANAL, INCLUSO TRANSPORTE VERTICAL. AF_07/2019</v>
          </cell>
          <cell r="I1242" t="str">
            <v>M2</v>
          </cell>
          <cell r="J1242" t="str">
            <v>ATRIBUÍDO SÃO PAULO</v>
          </cell>
          <cell r="K1242" t="str">
            <v>105,36</v>
          </cell>
          <cell r="L1242" t="str">
            <v>CAIXA REFERENCIAL</v>
          </cell>
        </row>
        <row r="1243">
          <cell r="A1243">
            <v>92578</v>
          </cell>
          <cell r="B1243" t="str">
            <v>COBERTURA</v>
          </cell>
          <cell r="C1243" t="str">
            <v>COBE</v>
          </cell>
          <cell r="D1243" t="str">
            <v>ESTRUTURA METALICA</v>
          </cell>
          <cell r="E1243" t="str">
            <v>0291</v>
          </cell>
          <cell r="F1243" t="str">
            <v/>
          </cell>
          <cell r="G1243" t="str">
            <v/>
          </cell>
          <cell r="H1243" t="str">
            <v>TRAMA DE AÇO COMPOSTA POR RIPAS E CAIBROS PARA TELHADOS DE MAIS DE 2 ÁGUAS PARA TELHA CERÂMICA CAPA-CANAL, INCLUSO TRANSPORTE VERTICAL. AF_07/2019</v>
          </cell>
          <cell r="I1243" t="str">
            <v>M2</v>
          </cell>
          <cell r="J1243" t="str">
            <v>ATRIBUÍDO SÃO PAULO</v>
          </cell>
          <cell r="K1243" t="str">
            <v>52,65</v>
          </cell>
          <cell r="L1243" t="str">
            <v>CAIXA REFERENCIAL</v>
          </cell>
        </row>
        <row r="1244">
          <cell r="A1244">
            <v>92579</v>
          </cell>
          <cell r="B1244" t="str">
            <v>COBERTURA</v>
          </cell>
          <cell r="C1244" t="str">
            <v>COBE</v>
          </cell>
          <cell r="D1244" t="str">
            <v>ESTRUTURA METALICA</v>
          </cell>
          <cell r="E1244" t="str">
            <v>0291</v>
          </cell>
          <cell r="F1244" t="str">
            <v/>
          </cell>
          <cell r="G1244" t="str">
            <v/>
          </cell>
          <cell r="H1244" t="str">
            <v>TRAMA DE AÇO COMPOSTA POR RIPAS PARA TELHADOS DE MAIS DE 2 ÁGUAS PARA TELHA CERÂMICA CAPA-CANAL, INCLUSO TRANSPORTE VERTICAL. AF_07/2019</v>
          </cell>
          <cell r="I1244" t="str">
            <v>M2</v>
          </cell>
          <cell r="J1244" t="str">
            <v>ATRIBUÍDO SÃO PAULO</v>
          </cell>
          <cell r="K1244" t="str">
            <v>28,38</v>
          </cell>
          <cell r="L1244" t="str">
            <v>CAIXA REFERENCIAL</v>
          </cell>
        </row>
        <row r="1245">
          <cell r="A1245">
            <v>92580</v>
          </cell>
          <cell r="B1245" t="str">
            <v>COBERTURA</v>
          </cell>
          <cell r="C1245" t="str">
            <v>COBE</v>
          </cell>
          <cell r="D1245" t="str">
            <v>ESTRUTURA METALICA</v>
          </cell>
          <cell r="E1245" t="str">
            <v>0291</v>
          </cell>
          <cell r="F1245" t="str">
            <v/>
          </cell>
          <cell r="G1245" t="str">
            <v/>
          </cell>
          <cell r="H1245" t="str">
            <v>TRAMA DE AÇO COMPOSTA POR TERÇAS PARA TELHADOS DE ATÉ 2 ÁGUAS PARA TELHA ONDULADA DE FIBROCIMENTO, METÁLICA, PLÁSTICA OU TERMOACÚSTICA, INCLUSO TRANSPORTE VERTICAL. AF_07/2019</v>
          </cell>
          <cell r="I1245" t="str">
            <v>M2</v>
          </cell>
          <cell r="J1245" t="str">
            <v>ATRIBUÍDO SÃO PAULO</v>
          </cell>
          <cell r="K1245" t="str">
            <v>35,61</v>
          </cell>
          <cell r="L1245" t="str">
            <v>CAIXA REFERENCIAL</v>
          </cell>
        </row>
        <row r="1246">
          <cell r="A1246">
            <v>92581</v>
          </cell>
          <cell r="B1246" t="str">
            <v>COBERTURA</v>
          </cell>
          <cell r="C1246" t="str">
            <v>COBE</v>
          </cell>
          <cell r="D1246" t="str">
            <v>ESTRUTURA METALICA</v>
          </cell>
          <cell r="E1246" t="str">
            <v>0291</v>
          </cell>
          <cell r="F1246" t="str">
            <v/>
          </cell>
          <cell r="G1246" t="str">
            <v/>
          </cell>
          <cell r="H1246" t="str">
            <v>TRAMA DE AÇO COMPOSTA POR TERÇAS PARA TELHADOS DE ATÉ 2 ÁGUAS PARA TELHA ESTRUTURAL DE FIBROCIMENTO, INCLUSO TRANSPORTE VERTICAL. AF_07/2019</v>
          </cell>
          <cell r="I1246" t="str">
            <v>M2</v>
          </cell>
          <cell r="J1246" t="str">
            <v>ATRIBUÍDO SÃO PAULO</v>
          </cell>
          <cell r="K1246" t="str">
            <v>37,17</v>
          </cell>
          <cell r="L1246" t="str">
            <v>CAIXA REFERENCIAL</v>
          </cell>
        </row>
        <row r="1247">
          <cell r="A1247">
            <v>92582</v>
          </cell>
          <cell r="B1247" t="str">
            <v>COBERTURA</v>
          </cell>
          <cell r="C1247" t="str">
            <v>COBE</v>
          </cell>
          <cell r="D1247" t="str">
            <v>ESTRUTURA METALICA</v>
          </cell>
          <cell r="E1247" t="str">
            <v>0291</v>
          </cell>
          <cell r="F1247" t="str">
            <v/>
          </cell>
          <cell r="G1247" t="str">
            <v/>
          </cell>
          <cell r="H1247" t="str">
            <v>FABRICAÇÃO E INSTALAÇÃO DE TESOURA INTEIRA EM AÇO, VÃO DE 3 M, PARA TELHA CERÂMICA OU DE CONCRETO, INCLUSO IÇAMENTO. AF_12/2015</v>
          </cell>
          <cell r="I1247" t="str">
            <v>UN</v>
          </cell>
          <cell r="J1247" t="str">
            <v>ATRIBUÍDO SÃO PAULO</v>
          </cell>
          <cell r="K1247" t="str">
            <v>525,53</v>
          </cell>
          <cell r="L1247" t="str">
            <v>CAIXA REFERENCIAL</v>
          </cell>
        </row>
        <row r="1248">
          <cell r="A1248">
            <v>92584</v>
          </cell>
          <cell r="B1248" t="str">
            <v>COBERTURA</v>
          </cell>
          <cell r="C1248" t="str">
            <v>COBE</v>
          </cell>
          <cell r="D1248" t="str">
            <v>ESTRUTURA METALICA</v>
          </cell>
          <cell r="E1248" t="str">
            <v>0291</v>
          </cell>
          <cell r="F1248" t="str">
            <v/>
          </cell>
          <cell r="G1248" t="str">
            <v/>
          </cell>
          <cell r="H1248" t="str">
            <v>FABRICAÇÃO E INSTALAÇÃO DE TESOURA INTEIRA EM AÇO, VÃO DE 4 M, PARA TELHA CERÂMICA OU DE CONCRETO, INCLUSO IÇAMENTO. AF_12/2015</v>
          </cell>
          <cell r="I1248" t="str">
            <v>UN</v>
          </cell>
          <cell r="J1248" t="str">
            <v>ATRIBUÍDO SÃO PAULO</v>
          </cell>
          <cell r="K1248" t="str">
            <v>616,61</v>
          </cell>
          <cell r="L1248" t="str">
            <v>CAIXA REFERENCIAL</v>
          </cell>
        </row>
        <row r="1249">
          <cell r="A1249">
            <v>92586</v>
          </cell>
          <cell r="B1249" t="str">
            <v>COBERTURA</v>
          </cell>
          <cell r="C1249" t="str">
            <v>COBE</v>
          </cell>
          <cell r="D1249" t="str">
            <v>ESTRUTURA METALICA</v>
          </cell>
          <cell r="E1249" t="str">
            <v>0291</v>
          </cell>
          <cell r="F1249" t="str">
            <v/>
          </cell>
          <cell r="G1249" t="str">
            <v/>
          </cell>
          <cell r="H1249" t="str">
            <v>FABRICAÇÃO E INSTALAÇÃO DE TESOURA INTEIRA EM AÇO, VÃO DE 5 M, PARA TELHA CERÂMICA OU DE CONCRETO, INCLUSO IÇAMENTO. AF_12/2015</v>
          </cell>
          <cell r="I1249" t="str">
            <v>UN</v>
          </cell>
          <cell r="J1249" t="str">
            <v>ATRIBUÍDO SÃO PAULO</v>
          </cell>
          <cell r="K1249" t="str">
            <v>707,70</v>
          </cell>
          <cell r="L1249" t="str">
            <v>CAIXA REFERENCIAL</v>
          </cell>
        </row>
        <row r="1250">
          <cell r="A1250">
            <v>92588</v>
          </cell>
          <cell r="B1250" t="str">
            <v>COBERTURA</v>
          </cell>
          <cell r="C1250" t="str">
            <v>COBE</v>
          </cell>
          <cell r="D1250" t="str">
            <v>ESTRUTURA METALICA</v>
          </cell>
          <cell r="E1250" t="str">
            <v>0291</v>
          </cell>
          <cell r="F1250" t="str">
            <v/>
          </cell>
          <cell r="G1250" t="str">
            <v/>
          </cell>
          <cell r="H1250" t="str">
            <v>FABRICAÇÃO E INSTALAÇÃO DE TESOURA INTEIRA EM AÇO, VÃO DE 6 M, PARA TELHA CERÂMICA OU DE CONCRETO, INCLUSO IÇAMENTO. AF_12/2015</v>
          </cell>
          <cell r="I1250" t="str">
            <v>UN</v>
          </cell>
          <cell r="J1250" t="str">
            <v>ATRIBUÍDO SÃO PAULO</v>
          </cell>
          <cell r="K1250" t="str">
            <v>893,58</v>
          </cell>
          <cell r="L1250" t="str">
            <v>CAIXA REFERENCIAL</v>
          </cell>
        </row>
        <row r="1251">
          <cell r="A1251">
            <v>92590</v>
          </cell>
          <cell r="B1251" t="str">
            <v>COBERTURA</v>
          </cell>
          <cell r="C1251" t="str">
            <v>COBE</v>
          </cell>
          <cell r="D1251" t="str">
            <v>ESTRUTURA METALICA</v>
          </cell>
          <cell r="E1251" t="str">
            <v>0291</v>
          </cell>
          <cell r="F1251" t="str">
            <v/>
          </cell>
          <cell r="G1251" t="str">
            <v/>
          </cell>
          <cell r="H1251" t="str">
            <v>FABRICAÇÃO E INSTALAÇÃO DE TESOURA INTEIRA EM AÇO, VÃO DE 7 M, PARA TELHA CERÂMICA OU DE CONCRETO, INCLUSO IÇAMENTO. AF_12/2015</v>
          </cell>
          <cell r="I1251" t="str">
            <v>UN</v>
          </cell>
          <cell r="J1251" t="str">
            <v>ATRIBUÍDO SÃO PAULO</v>
          </cell>
          <cell r="K1251" t="str">
            <v>984,67</v>
          </cell>
          <cell r="L1251" t="str">
            <v>CAIXA REFERENCIAL</v>
          </cell>
        </row>
        <row r="1252">
          <cell r="A1252">
            <v>92592</v>
          </cell>
          <cell r="B1252" t="str">
            <v>COBERTURA</v>
          </cell>
          <cell r="C1252" t="str">
            <v>COBE</v>
          </cell>
          <cell r="D1252" t="str">
            <v>ESTRUTURA METALICA</v>
          </cell>
          <cell r="E1252" t="str">
            <v>0291</v>
          </cell>
          <cell r="F1252" t="str">
            <v/>
          </cell>
          <cell r="G1252" t="str">
            <v/>
          </cell>
          <cell r="H1252" t="str">
            <v>FABRICAÇÃO E INSTALAÇÃO DE TESOURA INTEIRA EM AÇO, VÃO DE 8 M, PARA TELHA CERÂMICA OU DE CONCRETO, INCLUSO IÇAMENTO. AF_12/2015</v>
          </cell>
          <cell r="I1252" t="str">
            <v>UN</v>
          </cell>
          <cell r="J1252" t="str">
            <v>ATRIBUÍDO SÃO PAULO</v>
          </cell>
          <cell r="K1252" t="str">
            <v>1.106,25</v>
          </cell>
          <cell r="L1252" t="str">
            <v>CAIXA REFERENCIAL</v>
          </cell>
        </row>
        <row r="1253">
          <cell r="A1253">
            <v>92593</v>
          </cell>
          <cell r="B1253" t="str">
            <v>COBERTURA</v>
          </cell>
          <cell r="C1253" t="str">
            <v>COBE</v>
          </cell>
          <cell r="D1253" t="str">
            <v>ESTRUTURA METALICA</v>
          </cell>
          <cell r="E1253" t="str">
            <v>0291</v>
          </cell>
          <cell r="F1253" t="str">
            <v/>
          </cell>
          <cell r="G1253" t="str">
            <v/>
          </cell>
          <cell r="H1253" t="str">
            <v>(COMPOSIÇÃO REPRESENTATIVA) FABRICAÇÃO E INSTALAÇÃO DE TESOURA INTEIRA EM AÇO, PARA VÃOS DE 3 A 12 M E PARA QUALQUER TIPO DE TELHA, INCLUSO IÇAMENTO. AF_12/2015</v>
          </cell>
          <cell r="I1253" t="str">
            <v>KG</v>
          </cell>
          <cell r="J1253" t="str">
            <v>ATRIBUÍDO SÃO PAULO</v>
          </cell>
          <cell r="K1253" t="str">
            <v>8,38</v>
          </cell>
          <cell r="L1253" t="str">
            <v>CAIXA REFERENCIAL</v>
          </cell>
        </row>
        <row r="1254">
          <cell r="A1254">
            <v>92594</v>
          </cell>
          <cell r="B1254" t="str">
            <v>COBERTURA</v>
          </cell>
          <cell r="C1254" t="str">
            <v>COBE</v>
          </cell>
          <cell r="D1254" t="str">
            <v>ESTRUTURA METALICA</v>
          </cell>
          <cell r="E1254" t="str">
            <v>0291</v>
          </cell>
          <cell r="F1254" t="str">
            <v/>
          </cell>
          <cell r="G1254" t="str">
            <v/>
          </cell>
          <cell r="H1254" t="str">
            <v>FABRICAÇÃO E INSTALAÇÃO DE TESOURA INTEIRA EM AÇO, VÃO DE 9 M, PARA TELHA CERÂMICA OU DE CONCRETO, INCLUSO IÇAMENTO. AF_12/2015</v>
          </cell>
          <cell r="I1254" t="str">
            <v>UN</v>
          </cell>
          <cell r="J1254" t="str">
            <v>ATRIBUÍDO SÃO PAULO</v>
          </cell>
          <cell r="K1254" t="str">
            <v>1.284,32</v>
          </cell>
          <cell r="L1254" t="str">
            <v>CAIXA REFERENCIAL</v>
          </cell>
        </row>
        <row r="1255">
          <cell r="A1255">
            <v>92596</v>
          </cell>
          <cell r="B1255" t="str">
            <v>COBERTURA</v>
          </cell>
          <cell r="C1255" t="str">
            <v>COBE</v>
          </cell>
          <cell r="D1255" t="str">
            <v>ESTRUTURA METALICA</v>
          </cell>
          <cell r="E1255" t="str">
            <v>0291</v>
          </cell>
          <cell r="F1255" t="str">
            <v/>
          </cell>
          <cell r="G1255" t="str">
            <v/>
          </cell>
          <cell r="H1255" t="str">
            <v>FABRICAÇÃO E INSTALAÇÃO DE TESOURA INTEIRA EM AÇO, VÃO DE 10 M, PARA TELHA CERÂMICA OU DE CONCRETO, INCLUSO IÇAMENTO. AF_12/2015</v>
          </cell>
          <cell r="I1255" t="str">
            <v>UN</v>
          </cell>
          <cell r="J1255" t="str">
            <v>ATRIBUÍDO SÃO PAULO</v>
          </cell>
          <cell r="K1255" t="str">
            <v>1.428,37</v>
          </cell>
          <cell r="L1255" t="str">
            <v>CAIXA REFERENCIAL</v>
          </cell>
        </row>
        <row r="1256">
          <cell r="A1256">
            <v>92598</v>
          </cell>
          <cell r="B1256" t="str">
            <v>COBERTURA</v>
          </cell>
          <cell r="C1256" t="str">
            <v>COBE</v>
          </cell>
          <cell r="D1256" t="str">
            <v>ESTRUTURA METALICA</v>
          </cell>
          <cell r="E1256" t="str">
            <v>0291</v>
          </cell>
          <cell r="F1256" t="str">
            <v/>
          </cell>
          <cell r="G1256" t="str">
            <v/>
          </cell>
          <cell r="H1256" t="str">
            <v>FABRICAÇÃO E INSTALAÇÃO DE TESOURA INTEIRA EM AÇO, VÃO DE 11 M, PARA TELHA CERÂMICA OU DE CONCRETO, INCLUSO IÇAMENTO. AF_12/2015</v>
          </cell>
          <cell r="I1256" t="str">
            <v>UN</v>
          </cell>
          <cell r="J1256" t="str">
            <v>ATRIBUÍDO SÃO PAULO</v>
          </cell>
          <cell r="K1256" t="str">
            <v>1.519,45</v>
          </cell>
          <cell r="L1256" t="str">
            <v>CAIXA REFERENCIAL</v>
          </cell>
        </row>
        <row r="1257">
          <cell r="A1257">
            <v>92600</v>
          </cell>
          <cell r="B1257" t="str">
            <v>COBERTURA</v>
          </cell>
          <cell r="C1257" t="str">
            <v>COBE</v>
          </cell>
          <cell r="D1257" t="str">
            <v>ESTRUTURA METALICA</v>
          </cell>
          <cell r="E1257" t="str">
            <v>0291</v>
          </cell>
          <cell r="F1257" t="str">
            <v/>
          </cell>
          <cell r="G1257" t="str">
            <v/>
          </cell>
          <cell r="H1257" t="str">
            <v>FABRICAÇÃO E INSTALAÇÃO DE TESOURA INTEIRA EM AÇO, VÃO DE 12 M, PARA TELHA CERÂMICA OU DE CONCRETO, INCLUSO IÇAMENTO. AF_12/2015</v>
          </cell>
          <cell r="I1257" t="str">
            <v>UN</v>
          </cell>
          <cell r="J1257" t="str">
            <v>ATRIBUÍDO SÃO PAULO</v>
          </cell>
          <cell r="K1257" t="str">
            <v>1.633,59</v>
          </cell>
          <cell r="L1257" t="str">
            <v>CAIXA REFERENCIAL</v>
          </cell>
        </row>
        <row r="1258">
          <cell r="A1258">
            <v>92602</v>
          </cell>
          <cell r="B1258" t="str">
            <v>COBERTURA</v>
          </cell>
          <cell r="C1258" t="str">
            <v>COBE</v>
          </cell>
          <cell r="D1258" t="str">
            <v>ESTRUTURA METALICA</v>
          </cell>
          <cell r="E1258" t="str">
            <v>0291</v>
          </cell>
          <cell r="F1258" t="str">
            <v/>
          </cell>
          <cell r="G1258" t="str">
            <v/>
          </cell>
          <cell r="H1258" t="str">
            <v>FABRICAÇÃO E INSTALAÇÃO DE TESOURA INTEIRA EM AÇO, VÃO DE 3 M, PARA TELHA ONDULADA DE FIBROCIMENTO, METÁLICA, PLÁSTICA OU TERMOACÚSTICA, INCLUSO IÇAMENTO.. AF_12/2015</v>
          </cell>
          <cell r="I1258" t="str">
            <v>UN</v>
          </cell>
          <cell r="J1258" t="str">
            <v>ATRIBUÍDO SÃO PAULO</v>
          </cell>
          <cell r="K1258" t="str">
            <v>525,53</v>
          </cell>
          <cell r="L1258" t="str">
            <v>CAIXA REFERENCIAL</v>
          </cell>
        </row>
        <row r="1259">
          <cell r="A1259">
            <v>92604</v>
          </cell>
          <cell r="B1259" t="str">
            <v>COBERTURA</v>
          </cell>
          <cell r="C1259" t="str">
            <v>COBE</v>
          </cell>
          <cell r="D1259" t="str">
            <v>ESTRUTURA METALICA</v>
          </cell>
          <cell r="E1259" t="str">
            <v>0291</v>
          </cell>
          <cell r="F1259" t="str">
            <v/>
          </cell>
          <cell r="G1259" t="str">
            <v/>
          </cell>
          <cell r="H1259" t="str">
            <v>FABRICAÇÃO E INSTALAÇÃO DE TESOURA INTEIRA EM AÇO, VÃO DE 4 M, PARA TELHA ONDULADA DE FIBROCIMENTO, METÁLICA, PLÁSTICA OU TERMOACÚSTICA, INCLUSO IÇAMENTO. AF_12/2015</v>
          </cell>
          <cell r="I1259" t="str">
            <v>UN</v>
          </cell>
          <cell r="J1259" t="str">
            <v>ATRIBUÍDO SÃO PAULO</v>
          </cell>
          <cell r="K1259" t="str">
            <v>593,55</v>
          </cell>
          <cell r="L1259" t="str">
            <v>CAIXA REFERENCIAL</v>
          </cell>
        </row>
        <row r="1260">
          <cell r="A1260">
            <v>92606</v>
          </cell>
          <cell r="B1260" t="str">
            <v>COBERTURA</v>
          </cell>
          <cell r="C1260" t="str">
            <v>COBE</v>
          </cell>
          <cell r="D1260" t="str">
            <v>ESTRUTURA METALICA</v>
          </cell>
          <cell r="E1260" t="str">
            <v>0291</v>
          </cell>
          <cell r="F1260" t="str">
            <v/>
          </cell>
          <cell r="G1260" t="str">
            <v/>
          </cell>
          <cell r="H1260" t="str">
            <v>FABRICAÇÃO E INSTALAÇÃO DE TESOURA INTEIRA EM AÇO, VÃO DE 5 M, PARA TELHA ONDULADA DE FIBROCIMENTO, METÁLICA, PLÁSTICA OU TERMOACÚSTICA, INCLUSO IÇAMENTO. AF_12/2015</v>
          </cell>
          <cell r="I1260" t="str">
            <v>UN</v>
          </cell>
          <cell r="J1260" t="str">
            <v>ATRIBUÍDO SÃO PAULO</v>
          </cell>
          <cell r="K1260" t="str">
            <v>684,64</v>
          </cell>
          <cell r="L1260" t="str">
            <v>CAIXA REFERENCIAL</v>
          </cell>
        </row>
        <row r="1261">
          <cell r="A1261">
            <v>92608</v>
          </cell>
          <cell r="B1261" t="str">
            <v>COBERTURA</v>
          </cell>
          <cell r="C1261" t="str">
            <v>COBE</v>
          </cell>
          <cell r="D1261" t="str">
            <v>ESTRUTURA METALICA</v>
          </cell>
          <cell r="E1261" t="str">
            <v>0291</v>
          </cell>
          <cell r="F1261" t="str">
            <v/>
          </cell>
          <cell r="G1261" t="str">
            <v/>
          </cell>
          <cell r="H1261" t="str">
            <v>FABRICAÇÃO E INSTALAÇÃO DE TESOURA INTEIRA EM AÇO, VÃO DE 6 M, PARA TELHA ONDULADA DE FIBROCIMENTO, METÁLICA, PLÁSTICA OU TERMOACÚSTICA, INCLUSO IÇAMENTO. AF_12/2015</v>
          </cell>
          <cell r="I1261" t="str">
            <v>UN</v>
          </cell>
          <cell r="J1261" t="str">
            <v>ATRIBUÍDO SÃO PAULO</v>
          </cell>
          <cell r="K1261" t="str">
            <v>847,46</v>
          </cell>
          <cell r="L1261" t="str">
            <v>CAIXA REFERENCIAL</v>
          </cell>
        </row>
        <row r="1262">
          <cell r="A1262">
            <v>92610</v>
          </cell>
          <cell r="B1262" t="str">
            <v>COBERTURA</v>
          </cell>
          <cell r="C1262" t="str">
            <v>COBE</v>
          </cell>
          <cell r="D1262" t="str">
            <v>ESTRUTURA METALICA</v>
          </cell>
          <cell r="E1262" t="str">
            <v>0291</v>
          </cell>
          <cell r="F1262" t="str">
            <v/>
          </cell>
          <cell r="G1262" t="str">
            <v/>
          </cell>
          <cell r="H1262" t="str">
            <v>FABRICAÇÃO E INSTALAÇÃO DE TESOURA INTEIRA EM AÇO, VÃO DE 7 M, PARA TELHA ONDULADA DE FIBROCIMENTO, METÁLICA, PLÁSTICA OU TERMOACÚSTICA, INCLUSO IÇAMENTO. AF_12/2015</v>
          </cell>
          <cell r="I1262" t="str">
            <v>UN</v>
          </cell>
          <cell r="J1262" t="str">
            <v>ATRIBUÍDO SÃO PAULO</v>
          </cell>
          <cell r="K1262" t="str">
            <v>938,55</v>
          </cell>
          <cell r="L1262" t="str">
            <v>CAIXA REFERENCIAL</v>
          </cell>
        </row>
        <row r="1263">
          <cell r="A1263">
            <v>92612</v>
          </cell>
          <cell r="B1263" t="str">
            <v>COBERTURA</v>
          </cell>
          <cell r="C1263" t="str">
            <v>COBE</v>
          </cell>
          <cell r="D1263" t="str">
            <v>ESTRUTURA METALICA</v>
          </cell>
          <cell r="E1263" t="str">
            <v>0291</v>
          </cell>
          <cell r="F1263" t="str">
            <v/>
          </cell>
          <cell r="G1263" t="str">
            <v/>
          </cell>
          <cell r="H1263" t="str">
            <v>FABRICAÇÃO E INSTALAÇÃO DE TESOURA INTEIRA EM AÇO, VÃO DE 8 M, PARA TELHA ONDULADA DE FIBROCIMENTO, METÁLICA, PLÁSTICA OU TERMOACÚSTICA, INCLUSO IÇAMENTO, INCLUSO IÇAMENTO. AF_12/2015</v>
          </cell>
          <cell r="I1263" t="str">
            <v>UN</v>
          </cell>
          <cell r="J1263" t="str">
            <v>ATRIBUÍDO SÃO PAULO</v>
          </cell>
          <cell r="K1263" t="str">
            <v>1.060,13</v>
          </cell>
          <cell r="L1263" t="str">
            <v>CAIXA REFERENCIAL</v>
          </cell>
        </row>
        <row r="1264">
          <cell r="A1264">
            <v>92614</v>
          </cell>
          <cell r="B1264" t="str">
            <v>COBERTURA</v>
          </cell>
          <cell r="C1264" t="str">
            <v>COBE</v>
          </cell>
          <cell r="D1264" t="str">
            <v>ESTRUTURA METALICA</v>
          </cell>
          <cell r="E1264" t="str">
            <v>0291</v>
          </cell>
          <cell r="F1264" t="str">
            <v/>
          </cell>
          <cell r="G1264" t="str">
            <v/>
          </cell>
          <cell r="H1264" t="str">
            <v>FABRICAÇÃO E INSTALAÇÃO DE TESOURA INTEIRA EM AÇO, VÃO DE 9 M, PARA TELHA ONDULADA DE FIBROCIMENTO, METÁLICA, PLÁSTICA OU TERMOACÚSTICA, INCLUSO IÇAMENTO. AF_12/2015</v>
          </cell>
          <cell r="I1264" t="str">
            <v>UN</v>
          </cell>
          <cell r="J1264" t="str">
            <v>ATRIBUÍDO SÃO PAULO</v>
          </cell>
          <cell r="K1264" t="str">
            <v>1.192,09</v>
          </cell>
          <cell r="L1264" t="str">
            <v>CAIXA REFERENCIAL</v>
          </cell>
        </row>
        <row r="1265">
          <cell r="A1265">
            <v>92616</v>
          </cell>
          <cell r="B1265" t="str">
            <v>COBERTURA</v>
          </cell>
          <cell r="C1265" t="str">
            <v>COBE</v>
          </cell>
          <cell r="D1265" t="str">
            <v>ESTRUTURA METALICA</v>
          </cell>
          <cell r="E1265" t="str">
            <v>0291</v>
          </cell>
          <cell r="F1265" t="str">
            <v/>
          </cell>
          <cell r="G1265" t="str">
            <v/>
          </cell>
          <cell r="H1265" t="str">
            <v>FABRICAÇÃO E INSTALAÇÃO DE TESOURA INTEIRA EM AÇO, VÃO DE 10 M, PARA TELHA ONDULADA DE FIBROCIMENTO, METÁLICA, PLÁSTICA OU TERMOACÚSTICA, INCLUSO IÇAMENTO. AF_12/2015</v>
          </cell>
          <cell r="I1265" t="str">
            <v>UN</v>
          </cell>
          <cell r="J1265" t="str">
            <v>ATRIBUÍDO SÃO PAULO</v>
          </cell>
          <cell r="K1265" t="str">
            <v>1.359,20</v>
          </cell>
          <cell r="L1265" t="str">
            <v>CAIXA REFERENCIAL</v>
          </cell>
        </row>
        <row r="1266">
          <cell r="A1266">
            <v>92618</v>
          </cell>
          <cell r="B1266" t="str">
            <v>COBERTURA</v>
          </cell>
          <cell r="C1266" t="str">
            <v>COBE</v>
          </cell>
          <cell r="D1266" t="str">
            <v>ESTRUTURA METALICA</v>
          </cell>
          <cell r="E1266" t="str">
            <v>0291</v>
          </cell>
          <cell r="F1266" t="str">
            <v/>
          </cell>
          <cell r="G1266" t="str">
            <v/>
          </cell>
          <cell r="H1266" t="str">
            <v>FABRICAÇÃO E INSTALAÇÃO DE TESOURA INTEIRA EM AÇO, VÃO DE 11 M, PARA TELHA ONDULADA DE FIBROCIMENTO, METÁLICA, PLÁSTICA OU TERMOACÚSTICA, INCLUSO IÇAMENTO. AF_12/2015</v>
          </cell>
          <cell r="I1266" t="str">
            <v>UN</v>
          </cell>
          <cell r="J1266" t="str">
            <v>ATRIBUÍDO SÃO PAULO</v>
          </cell>
          <cell r="K1266" t="str">
            <v>1.450,28</v>
          </cell>
          <cell r="L1266" t="str">
            <v>CAIXA REFERENCIAL</v>
          </cell>
        </row>
        <row r="1267">
          <cell r="A1267">
            <v>92620</v>
          </cell>
          <cell r="B1267" t="str">
            <v>COBERTURA</v>
          </cell>
          <cell r="C1267" t="str">
            <v>COBE</v>
          </cell>
          <cell r="D1267" t="str">
            <v>ESTRUTURA METALICA</v>
          </cell>
          <cell r="E1267" t="str">
            <v>0291</v>
          </cell>
          <cell r="F1267" t="str">
            <v/>
          </cell>
          <cell r="G1267" t="str">
            <v/>
          </cell>
          <cell r="H1267" t="str">
            <v>FABRICAÇÃO E INSTALAÇÃO DE TESOURA INTEIRA EM AÇO, VÃO DE 12 M, PARA TELHA ONDULADA DE FIBROCIMENTO, METÁLICA, PLÁSTICA OU TERMOACÚSTICA, INCLUSO IÇAMENTO. AF_12/2015</v>
          </cell>
          <cell r="I1267" t="str">
            <v>UN</v>
          </cell>
          <cell r="J1267" t="str">
            <v>ATRIBUÍDO SÃO PAULO</v>
          </cell>
          <cell r="K1267" t="str">
            <v>1.541,35</v>
          </cell>
          <cell r="L1267" t="str">
            <v>CAIXA REFERENCIAL</v>
          </cell>
        </row>
        <row r="1268">
          <cell r="A1268">
            <v>100357</v>
          </cell>
          <cell r="B1268" t="str">
            <v>COBERTURA</v>
          </cell>
          <cell r="C1268" t="str">
            <v>COBE</v>
          </cell>
          <cell r="D1268" t="str">
            <v>ESTRUTURA METALICA</v>
          </cell>
          <cell r="E1268" t="str">
            <v>0291</v>
          </cell>
          <cell r="F1268" t="str">
            <v/>
          </cell>
          <cell r="G1268" t="str">
            <v/>
          </cell>
          <cell r="H1268" t="str">
            <v>FABRICAÇÃO E INSTALAÇÃO DE MEIA TESOURA DE MADEIRA NÃO APARELHADA, COM VÃO DE 3 M, PARA TELHA CERÂMICA OU DE CONCRETO, INCLUSO IÇAMENTO. AF_07/2019</v>
          </cell>
          <cell r="I1268" t="str">
            <v>UN</v>
          </cell>
          <cell r="J1268" t="str">
            <v>ATRIBUÍDO SÃO PAULO</v>
          </cell>
          <cell r="K1268" t="str">
            <v>711,34</v>
          </cell>
          <cell r="L1268" t="str">
            <v>CAIXA REFERENCIAL</v>
          </cell>
        </row>
        <row r="1269">
          <cell r="A1269">
            <v>100358</v>
          </cell>
          <cell r="B1269" t="str">
            <v>COBERTURA</v>
          </cell>
          <cell r="C1269" t="str">
            <v>COBE</v>
          </cell>
          <cell r="D1269" t="str">
            <v>ESTRUTURA METALICA</v>
          </cell>
          <cell r="E1269" t="str">
            <v>0291</v>
          </cell>
          <cell r="F1269" t="str">
            <v/>
          </cell>
          <cell r="G1269" t="str">
            <v/>
          </cell>
          <cell r="H1269" t="str">
            <v>FABRICAÇÃO E INSTALAÇÃO DE MEIA TESOURA DE MADEIRA NÃO APARELHADA, COM VÃO DE 4 M, PARA TELHA CERÂMICA OU DE CONCRETO, INCLUSO IÇAMENTO. AF_07/2019</v>
          </cell>
          <cell r="I1269" t="str">
            <v>UN</v>
          </cell>
          <cell r="J1269" t="str">
            <v>ATRIBUÍDO SÃO PAULO</v>
          </cell>
          <cell r="K1269" t="str">
            <v>959,33</v>
          </cell>
          <cell r="L1269" t="str">
            <v>CAIXA REFERENCIAL</v>
          </cell>
        </row>
        <row r="1270">
          <cell r="A1270">
            <v>100359</v>
          </cell>
          <cell r="B1270" t="str">
            <v>COBERTURA</v>
          </cell>
          <cell r="C1270" t="str">
            <v>COBE</v>
          </cell>
          <cell r="D1270" t="str">
            <v>ESTRUTURA METALICA</v>
          </cell>
          <cell r="E1270" t="str">
            <v>0291</v>
          </cell>
          <cell r="F1270" t="str">
            <v/>
          </cell>
          <cell r="G1270" t="str">
            <v/>
          </cell>
          <cell r="H1270" t="str">
            <v>FABRICAÇÃO E INSTALAÇÃO DE MEIA TESOURA DE MADEIRA NÃO APARELHADA, COM VÃO DE 5 M, PARA TELHA CERÂMICA OU DE CONCRETO, INCLUSO IÇAMENTO. AF_07/2019</v>
          </cell>
          <cell r="I1270" t="str">
            <v>UN</v>
          </cell>
          <cell r="J1270" t="str">
            <v>ATRIBUÍDO SÃO PAULO</v>
          </cell>
          <cell r="K1270" t="str">
            <v>1.007,77</v>
          </cell>
          <cell r="L1270" t="str">
            <v>CAIXA REFERENCIAL</v>
          </cell>
        </row>
        <row r="1271">
          <cell r="A1271">
            <v>100360</v>
          </cell>
          <cell r="B1271" t="str">
            <v>COBERTURA</v>
          </cell>
          <cell r="C1271" t="str">
            <v>COBE</v>
          </cell>
          <cell r="D1271" t="str">
            <v>ESTRUTURA METALICA</v>
          </cell>
          <cell r="E1271" t="str">
            <v>0291</v>
          </cell>
          <cell r="F1271" t="str">
            <v/>
          </cell>
          <cell r="G1271" t="str">
            <v/>
          </cell>
          <cell r="H1271" t="str">
            <v>FABRICAÇÃO E INSTALAÇÃO DE MEIA TESOURA DE MADEIRA NÃO APARELHADA, COM VÃO DE 6 M, PARA TELHA CERÂMICA OU DE CONCRETO, INCLUSO IÇAMENTO. AF_07/2019</v>
          </cell>
          <cell r="I1271" t="str">
            <v>UN</v>
          </cell>
          <cell r="J1271" t="str">
            <v>ATRIBUÍDO SÃO PAULO</v>
          </cell>
          <cell r="K1271" t="str">
            <v>1.116,14</v>
          </cell>
          <cell r="L1271" t="str">
            <v>CAIXA REFERENCIAL</v>
          </cell>
        </row>
        <row r="1272">
          <cell r="A1272">
            <v>100361</v>
          </cell>
          <cell r="B1272" t="str">
            <v>COBERTURA</v>
          </cell>
          <cell r="C1272" t="str">
            <v>COBE</v>
          </cell>
          <cell r="D1272" t="str">
            <v>ESTRUTURA METALICA</v>
          </cell>
          <cell r="E1272" t="str">
            <v>0291</v>
          </cell>
          <cell r="F1272" t="str">
            <v/>
          </cell>
          <cell r="G1272" t="str">
            <v/>
          </cell>
          <cell r="H1272" t="str">
            <v>FABRICAÇÃO E INSTALAÇÃO DE MEIA TESOURA DE MADEIRA NÃO APARELHADA, COM VÃO DE 7 M, PARA TELHA CERÂMICA OU DE CONCRETO, INCLUSO IÇAMENTO. AF_07/2019</v>
          </cell>
          <cell r="I1272" t="str">
            <v>UN</v>
          </cell>
          <cell r="J1272" t="str">
            <v>ATRIBUÍDO SÃO PAULO</v>
          </cell>
          <cell r="K1272" t="str">
            <v>1.384,49</v>
          </cell>
          <cell r="L1272" t="str">
            <v>CAIXA REFERENCIAL</v>
          </cell>
        </row>
        <row r="1273">
          <cell r="A1273">
            <v>100362</v>
          </cell>
          <cell r="B1273" t="str">
            <v>COBERTURA</v>
          </cell>
          <cell r="C1273" t="str">
            <v>COBE</v>
          </cell>
          <cell r="D1273" t="str">
            <v>ESTRUTURA METALICA</v>
          </cell>
          <cell r="E1273" t="str">
            <v>0291</v>
          </cell>
          <cell r="F1273" t="str">
            <v/>
          </cell>
          <cell r="G1273" t="str">
            <v/>
          </cell>
          <cell r="H1273" t="str">
            <v>FABRICAÇÃO E INSTALAÇÃO DE MEIA TESOURA DE MADEIRA NÃO APARELHADA, COM VÃO DE 8 M, PARA TELHA CERÂMICA OU DE CONCRETO, INCLUSO IÇAMENTO. AF_07/2019</v>
          </cell>
          <cell r="I1273" t="str">
            <v>UN</v>
          </cell>
          <cell r="J1273" t="str">
            <v>ATRIBUÍDO SÃO PAULO</v>
          </cell>
          <cell r="K1273" t="str">
            <v>1.905,29</v>
          </cell>
          <cell r="L1273" t="str">
            <v>CAIXA REFERENCIAL</v>
          </cell>
        </row>
        <row r="1274">
          <cell r="A1274">
            <v>100363</v>
          </cell>
          <cell r="B1274" t="str">
            <v>COBERTURA</v>
          </cell>
          <cell r="C1274" t="str">
            <v>COBE</v>
          </cell>
          <cell r="D1274" t="str">
            <v>ESTRUTURA METALICA</v>
          </cell>
          <cell r="E1274" t="str">
            <v>0291</v>
          </cell>
          <cell r="F1274" t="str">
            <v/>
          </cell>
          <cell r="G1274" t="str">
            <v/>
          </cell>
          <cell r="H1274" t="str">
            <v>FABRICAÇÃO E INSTALAÇÃO DE MEIA TESOURA DE MADEIRA NÃO APARELHADA, COM VÃO DE 9 M, PARA TELHA CERÂMICA OU DE CONCRETO, INCLUSO IÇAMENTO. AF_07/2019</v>
          </cell>
          <cell r="I1274" t="str">
            <v>UN</v>
          </cell>
          <cell r="J1274" t="str">
            <v>ATRIBUÍDO SÃO PAULO</v>
          </cell>
          <cell r="K1274" t="str">
            <v>1.965,06</v>
          </cell>
          <cell r="L1274" t="str">
            <v>CAIXA REFERENCIAL</v>
          </cell>
        </row>
        <row r="1275">
          <cell r="A1275">
            <v>100364</v>
          </cell>
          <cell r="B1275" t="str">
            <v>COBERTURA</v>
          </cell>
          <cell r="C1275" t="str">
            <v>COBE</v>
          </cell>
          <cell r="D1275" t="str">
            <v>ESTRUTURA METALICA</v>
          </cell>
          <cell r="E1275" t="str">
            <v>0291</v>
          </cell>
          <cell r="F1275" t="str">
            <v/>
          </cell>
          <cell r="G1275" t="str">
            <v/>
          </cell>
          <cell r="H1275" t="str">
            <v>FABRICAÇÃO E INSTALAÇÃO DE MEIA TESOURA DE MADEIRA NÃO APARELHADA, COM VÃO DE 10 M, PARA TELHA CERÂMICA OU DE CONCRETO, INCLUSO IÇAMENTO. AF_07/2019</v>
          </cell>
          <cell r="I1275" t="str">
            <v>UN</v>
          </cell>
          <cell r="J1275" t="str">
            <v>ATRIBUÍDO SÃO PAULO</v>
          </cell>
          <cell r="K1275" t="str">
            <v>2.126,49</v>
          </cell>
          <cell r="L1275" t="str">
            <v>CAIXA REFERENCIAL</v>
          </cell>
        </row>
        <row r="1276">
          <cell r="A1276">
            <v>100365</v>
          </cell>
          <cell r="B1276" t="str">
            <v>COBERTURA</v>
          </cell>
          <cell r="C1276" t="str">
            <v>COBE</v>
          </cell>
          <cell r="D1276" t="str">
            <v>ESTRUTURA METALICA</v>
          </cell>
          <cell r="E1276" t="str">
            <v>0291</v>
          </cell>
          <cell r="F1276" t="str">
            <v/>
          </cell>
          <cell r="G1276" t="str">
            <v/>
          </cell>
          <cell r="H1276" t="str">
            <v>FABRICAÇÃO E INSTALAÇÃO DE MEIA TESOURA DE MADEIRA NÃO APARELHADA, COM VÃO DE 11 M, PARA TELHA CERÂMICA OU DE CONCRETO, INCLUSO IÇAMENTO. AF_07/2019</v>
          </cell>
          <cell r="I1276" t="str">
            <v>UN</v>
          </cell>
          <cell r="J1276" t="str">
            <v>ATRIBUÍDO SÃO PAULO</v>
          </cell>
          <cell r="K1276" t="str">
            <v>2.431,10</v>
          </cell>
          <cell r="L1276" t="str">
            <v>CAIXA REFERENCIAL</v>
          </cell>
        </row>
        <row r="1277">
          <cell r="A1277">
            <v>100366</v>
          </cell>
          <cell r="B1277" t="str">
            <v>COBERTURA</v>
          </cell>
          <cell r="C1277" t="str">
            <v>COBE</v>
          </cell>
          <cell r="D1277" t="str">
            <v>ESTRUTURA METALICA</v>
          </cell>
          <cell r="E1277" t="str">
            <v>0291</v>
          </cell>
          <cell r="F1277" t="str">
            <v/>
          </cell>
          <cell r="G1277" t="str">
            <v/>
          </cell>
          <cell r="H1277" t="str">
            <v>FABRICAÇÃO E INSTALAÇÃO DE MEIA TESOURA DE MADEIRA NÃO APARELHADA, COM VÃO DE 12 M, PARA TELHA CERÂMICA OU DE CONCRETO, INCLUSO IÇAMENTO. AF_07/2019</v>
          </cell>
          <cell r="I1277" t="str">
            <v>UN</v>
          </cell>
          <cell r="J1277" t="str">
            <v>ATRIBUÍDO SÃO PAULO</v>
          </cell>
          <cell r="K1277" t="str">
            <v>2.589,70</v>
          </cell>
          <cell r="L1277" t="str">
            <v>CAIXA REFERENCIAL</v>
          </cell>
        </row>
        <row r="1278">
          <cell r="A1278">
            <v>100367</v>
          </cell>
          <cell r="B1278" t="str">
            <v>COBERTURA</v>
          </cell>
          <cell r="C1278" t="str">
            <v>COBE</v>
          </cell>
          <cell r="D1278" t="str">
            <v>ESTRUTURA METALICA</v>
          </cell>
          <cell r="E1278" t="str">
            <v>0291</v>
          </cell>
          <cell r="F1278" t="str">
            <v/>
          </cell>
          <cell r="G1278" t="str">
            <v/>
          </cell>
          <cell r="H1278" t="str">
            <v>FABRICAÇÃO E INSTALAÇÃO DE MEIA TESOURA DE MADEIRA NÃO APARELHADA, COM VÃO DE 3 M, PARA TELHA ONDULADA DE FIBROCIMENTO, ALUMÍNIO, PLÁSTICA OU TERMOACÚSTICA, INCLUSO IÇAMENTO. AF_07/2019</v>
          </cell>
          <cell r="I1278" t="str">
            <v>UN</v>
          </cell>
          <cell r="J1278" t="str">
            <v>ATRIBUÍDO SÃO PAULO</v>
          </cell>
          <cell r="K1278" t="str">
            <v>692,98</v>
          </cell>
          <cell r="L1278" t="str">
            <v>CAIXA REFERENCIAL</v>
          </cell>
        </row>
        <row r="1279">
          <cell r="A1279">
            <v>100368</v>
          </cell>
          <cell r="B1279" t="str">
            <v>COBERTURA</v>
          </cell>
          <cell r="C1279" t="str">
            <v>COBE</v>
          </cell>
          <cell r="D1279" t="str">
            <v>ESTRUTURA METALICA</v>
          </cell>
          <cell r="E1279" t="str">
            <v>0291</v>
          </cell>
          <cell r="F1279" t="str">
            <v/>
          </cell>
          <cell r="G1279" t="str">
            <v/>
          </cell>
          <cell r="H1279" t="str">
            <v>FABRICAÇÃO E INSTALAÇÃO DE MEIA TESOURA DE MADEIRA NÃO APARELHADA, COM VÃO DE 4 M, PARA TELHA ONDULADA DE FIBROCIMENTO, ALUMÍNIO, PLÁSTICA OU TERMOACÚSTICA, INCLUSO IÇAMENTO. AF_07/2019</v>
          </cell>
          <cell r="I1279" t="str">
            <v>UN</v>
          </cell>
          <cell r="J1279" t="str">
            <v>ATRIBUÍDO SÃO PAULO</v>
          </cell>
          <cell r="K1279" t="str">
            <v>936,68</v>
          </cell>
          <cell r="L1279" t="str">
            <v>CAIXA REFERENCIAL</v>
          </cell>
        </row>
        <row r="1280">
          <cell r="A1280">
            <v>100369</v>
          </cell>
          <cell r="B1280" t="str">
            <v>COBERTURA</v>
          </cell>
          <cell r="C1280" t="str">
            <v>COBE</v>
          </cell>
          <cell r="D1280" t="str">
            <v>ESTRUTURA METALICA</v>
          </cell>
          <cell r="E1280" t="str">
            <v>0291</v>
          </cell>
          <cell r="F1280" t="str">
            <v/>
          </cell>
          <cell r="G1280" t="str">
            <v/>
          </cell>
          <cell r="H1280" t="str">
            <v>FABRICAÇÃO E INSTALAÇÃO DE MEIA TESOURA DE MADEIRA NÃO APARELHADA, COM VÃO DE 5 M, PARA TELHA ONDULADA DE FIBROCIMENTO, ALUMÍNIO, PLÁSTICA OU TERMOACÚSTICA, INCLUSO IÇAMENTO. AF_07/2019</v>
          </cell>
          <cell r="I1280" t="str">
            <v>UN</v>
          </cell>
          <cell r="J1280" t="str">
            <v>ATRIBUÍDO SÃO PAULO</v>
          </cell>
          <cell r="K1280" t="str">
            <v>985,13</v>
          </cell>
          <cell r="L1280" t="str">
            <v>CAIXA REFERENCIAL</v>
          </cell>
        </row>
        <row r="1281">
          <cell r="A1281">
            <v>100370</v>
          </cell>
          <cell r="B1281" t="str">
            <v>COBERTURA</v>
          </cell>
          <cell r="C1281" t="str">
            <v>COBE</v>
          </cell>
          <cell r="D1281" t="str">
            <v>ESTRUTURA METALICA</v>
          </cell>
          <cell r="E1281" t="str">
            <v>0291</v>
          </cell>
          <cell r="F1281" t="str">
            <v/>
          </cell>
          <cell r="G1281" t="str">
            <v/>
          </cell>
          <cell r="H1281" t="str">
            <v>FABRICAÇÃO E INSTALAÇÃO DE MEIA TESOURA DE MADEIRA NÃO APARELHADA, COM VÃO DE 6 M, PARA TELHA ONDULADA DE FIBROCIMENTO, ALUMÍNIO, PLÁSTICA OU TERMOACÚSTICA, INCLUSO IÇAMENTO. AF_07/2019</v>
          </cell>
          <cell r="I1281" t="str">
            <v>UN</v>
          </cell>
          <cell r="J1281" t="str">
            <v>ATRIBUÍDO SÃO PAULO</v>
          </cell>
          <cell r="K1281" t="str">
            <v>1.163,66</v>
          </cell>
          <cell r="L1281" t="str">
            <v>CAIXA REFERENCIAL</v>
          </cell>
        </row>
        <row r="1282">
          <cell r="A1282">
            <v>100371</v>
          </cell>
          <cell r="B1282" t="str">
            <v>COBERTURA</v>
          </cell>
          <cell r="C1282" t="str">
            <v>COBE</v>
          </cell>
          <cell r="D1282" t="str">
            <v>ESTRUTURA METALICA</v>
          </cell>
          <cell r="E1282" t="str">
            <v>0291</v>
          </cell>
          <cell r="F1282" t="str">
            <v/>
          </cell>
          <cell r="G1282" t="str">
            <v/>
          </cell>
          <cell r="H1282" t="str">
            <v>FABRICAÇÃO E INSTALAÇÃO DE MEIA TESOURA DE MADEIRA NÃO APARELHADA, COM VÃO DE 7 M, PARA TELHA ONDULADA DE FIBROCIMENTO, ALUMÍNIO, PLÁSTICA OU TERMOACÚSTICA, INCLUSO IÇAMENTO. AF_07/2019</v>
          </cell>
          <cell r="I1282" t="str">
            <v>UN</v>
          </cell>
          <cell r="J1282" t="str">
            <v>ATRIBUÍDO SÃO PAULO</v>
          </cell>
          <cell r="K1282" t="str">
            <v>1.324,10</v>
          </cell>
          <cell r="L1282" t="str">
            <v>CAIXA REFERENCIAL</v>
          </cell>
        </row>
        <row r="1283">
          <cell r="A1283">
            <v>100372</v>
          </cell>
          <cell r="B1283" t="str">
            <v>COBERTURA</v>
          </cell>
          <cell r="C1283" t="str">
            <v>COBE</v>
          </cell>
          <cell r="D1283" t="str">
            <v>ESTRUTURA METALICA</v>
          </cell>
          <cell r="E1283" t="str">
            <v>0291</v>
          </cell>
          <cell r="F1283" t="str">
            <v/>
          </cell>
          <cell r="G1283" t="str">
            <v/>
          </cell>
          <cell r="H1283" t="str">
            <v>FABRICAÇÃO E INSTALAÇÃO DE MEIA TESOURA DE MADEIRA NÃO APARELHADA, COM VÃO DE 8 M, PARA TELHA ONDULADA DE FIBROCIMENTO, ALUMÍNIO, PLÁSTICA OU TERMOACÚSTICA, INCLUSO IÇAMENTO. AF_07/2019</v>
          </cell>
          <cell r="I1283" t="str">
            <v>UN</v>
          </cell>
          <cell r="J1283" t="str">
            <v>ATRIBUÍDO SÃO PAULO</v>
          </cell>
          <cell r="K1283" t="str">
            <v>1.801,82</v>
          </cell>
          <cell r="L1283" t="str">
            <v>CAIXA REFERENCIAL</v>
          </cell>
        </row>
        <row r="1284">
          <cell r="A1284">
            <v>100373</v>
          </cell>
          <cell r="B1284" t="str">
            <v>COBERTURA</v>
          </cell>
          <cell r="C1284" t="str">
            <v>COBE</v>
          </cell>
          <cell r="D1284" t="str">
            <v>ESTRUTURA METALICA</v>
          </cell>
          <cell r="E1284" t="str">
            <v>0291</v>
          </cell>
          <cell r="F1284" t="str">
            <v/>
          </cell>
          <cell r="G1284" t="str">
            <v/>
          </cell>
          <cell r="H1284" t="str">
            <v>FABRICAÇÃO E INSTALAÇÃO DE MEIA TESOURA DE MADEIRA NÃO APARELHADA, COM VÃO DE 9 M, PARA TELHA ONDULADA DE FIBROCIMENTO, ALUMÍNIO, PLÁSTICA OU TERMOACÚSTICA, INCLUSO IÇAMENTO. AF_07/2019</v>
          </cell>
          <cell r="I1284" t="str">
            <v>UN</v>
          </cell>
          <cell r="J1284" t="str">
            <v>ATRIBUÍDO SÃO PAULO</v>
          </cell>
          <cell r="K1284" t="str">
            <v>1.860,45</v>
          </cell>
          <cell r="L1284" t="str">
            <v>CAIXA REFERENCIAL</v>
          </cell>
        </row>
        <row r="1285">
          <cell r="A1285">
            <v>100374</v>
          </cell>
          <cell r="B1285" t="str">
            <v>COBERTURA</v>
          </cell>
          <cell r="C1285" t="str">
            <v>COBE</v>
          </cell>
          <cell r="D1285" t="str">
            <v>ESTRUTURA METALICA</v>
          </cell>
          <cell r="E1285" t="str">
            <v>0291</v>
          </cell>
          <cell r="F1285" t="str">
            <v/>
          </cell>
          <cell r="G1285" t="str">
            <v/>
          </cell>
          <cell r="H1285" t="str">
            <v>FABRICAÇÃO E INSTALAÇÃO DE MEIA TESOURA DE MADEIRA NÃO APARELHADA, COM VÃO DE 10 M, PARA TELHA ONDULADA DE FIBROCIMENTO, ALUMÍNIO, PLÁSTICA OU TERMOACÚSTICA, INCLUSO IÇAMENTO. AF_07/2019</v>
          </cell>
          <cell r="I1285" t="str">
            <v>UN</v>
          </cell>
          <cell r="J1285" t="str">
            <v>ATRIBUÍDO SÃO PAULO</v>
          </cell>
          <cell r="K1285" t="str">
            <v>1.988,21</v>
          </cell>
          <cell r="L1285" t="str">
            <v>CAIXA REFERENCIAL</v>
          </cell>
        </row>
        <row r="1286">
          <cell r="A1286">
            <v>100375</v>
          </cell>
          <cell r="B1286" t="str">
            <v>COBERTURA</v>
          </cell>
          <cell r="C1286" t="str">
            <v>COBE</v>
          </cell>
          <cell r="D1286" t="str">
            <v>ESTRUTURA METALICA</v>
          </cell>
          <cell r="E1286" t="str">
            <v>0291</v>
          </cell>
          <cell r="F1286" t="str">
            <v/>
          </cell>
          <cell r="G1286" t="str">
            <v/>
          </cell>
          <cell r="H1286" t="str">
            <v>FABRICAÇÃO E INSTALAÇÃO DE MEIA TESOURA DE MADEIRA NÃO APARELHADA, COM VÃO DE 11 M, PARA TELHA ONDULADA DE FIBROCIMENTO, ALUMÍNIO, PLÁSTICA OU TERMOACÚSTICA, INCLUSO IÇAMENTO. AF_07/2019</v>
          </cell>
          <cell r="I1286" t="str">
            <v>UN</v>
          </cell>
          <cell r="J1286" t="str">
            <v>ATRIBUÍDO SÃO PAULO</v>
          </cell>
          <cell r="K1286" t="str">
            <v>2.225,64</v>
          </cell>
          <cell r="L1286" t="str">
            <v>CAIXA REFERENCIAL</v>
          </cell>
        </row>
        <row r="1287">
          <cell r="A1287">
            <v>100376</v>
          </cell>
          <cell r="B1287" t="str">
            <v>COBERTURA</v>
          </cell>
          <cell r="C1287" t="str">
            <v>COBE</v>
          </cell>
          <cell r="D1287" t="str">
            <v>ESTRUTURA METALICA</v>
          </cell>
          <cell r="E1287" t="str">
            <v>0291</v>
          </cell>
          <cell r="F1287" t="str">
            <v/>
          </cell>
          <cell r="G1287" t="str">
            <v/>
          </cell>
          <cell r="H1287" t="str">
            <v>FABRICAÇÃO E INSTALAÇÃO DE MEIA TESOURA DE MADEIRA NÃO APARELHADA, COM VÃO DE 12 M, PARA TELHA ONDULADA DE FIBROCIMENTO, ALUMÍNIO, PLÁSTICA OU TERMOACÚSTICA, INCLUSO IÇAMENTO. AF_07/2019</v>
          </cell>
          <cell r="I1287" t="str">
            <v>UN</v>
          </cell>
          <cell r="J1287" t="str">
            <v>ATRIBUÍDO SÃO PAULO</v>
          </cell>
          <cell r="K1287" t="str">
            <v>2.181,73</v>
          </cell>
          <cell r="L1287" t="str">
            <v>CAIXA REFERENCIAL</v>
          </cell>
        </row>
        <row r="1288">
          <cell r="A1288">
            <v>100377</v>
          </cell>
          <cell r="B1288" t="str">
            <v>COBERTURA</v>
          </cell>
          <cell r="C1288" t="str">
            <v>COBE</v>
          </cell>
          <cell r="D1288" t="str">
            <v>ESTRUTURA METALICA</v>
          </cell>
          <cell r="E1288" t="str">
            <v>0291</v>
          </cell>
          <cell r="F1288" t="str">
            <v/>
          </cell>
          <cell r="G1288" t="str">
            <v/>
          </cell>
          <cell r="H1288" t="str">
            <v>FABRICAÇÃO E INSTALAÇÃO DE TESOURA (INTEIRA OU MEIA) EM AÇO, VÃOS MAIORES OU IGUAIS A 3,0 M E MENORES OU IGUAL A 6,0 M, INCLUSO IÇAMENTO. AF_07/2019</v>
          </cell>
          <cell r="I1288" t="str">
            <v>KG</v>
          </cell>
          <cell r="J1288" t="str">
            <v>ATRIBUÍDO SÃO PAULO</v>
          </cell>
          <cell r="K1288" t="str">
            <v>8,75</v>
          </cell>
          <cell r="L1288" t="str">
            <v>CAIXA REFERENCIAL</v>
          </cell>
        </row>
        <row r="1289">
          <cell r="A1289">
            <v>100378</v>
          </cell>
          <cell r="B1289" t="str">
            <v>COBERTURA</v>
          </cell>
          <cell r="C1289" t="str">
            <v>COBE</v>
          </cell>
          <cell r="D1289" t="str">
            <v>ESTRUTURA METALICA</v>
          </cell>
          <cell r="E1289" t="str">
            <v>0291</v>
          </cell>
          <cell r="F1289" t="str">
            <v/>
          </cell>
          <cell r="G1289" t="str">
            <v/>
          </cell>
          <cell r="H1289" t="str">
            <v>FABRICAÇÃO E INSTALAÇÃO DE TESOURA (INTEIRA OU MEIA) EM AÇO, VÃOS MAIORES QUE 6,0 M E MENORES QUE 12,0 M, INCLUSO IÇAMENTO. AF_07/2019</v>
          </cell>
          <cell r="I1289" t="str">
            <v>KG</v>
          </cell>
          <cell r="J1289" t="str">
            <v>ATRIBUÍDO SÃO PAULO</v>
          </cell>
          <cell r="K1289" t="str">
            <v>8,12</v>
          </cell>
          <cell r="L1289" t="str">
            <v>CAIXA REFERENCIAL</v>
          </cell>
        </row>
        <row r="1290">
          <cell r="A1290">
            <v>100382</v>
          </cell>
          <cell r="B1290" t="str">
            <v>COBERTURA</v>
          </cell>
          <cell r="C1290" t="str">
            <v>COBE</v>
          </cell>
          <cell r="D1290" t="str">
            <v>ESTRUTURA METALICA</v>
          </cell>
          <cell r="E1290" t="str">
            <v>0291</v>
          </cell>
          <cell r="F1290" t="str">
            <v/>
          </cell>
          <cell r="G1290" t="str">
            <v/>
          </cell>
          <cell r="H1290" t="str">
            <v>FABRICAÇÃO E INSTALAÇÃO DE PONTALETES DE MADEIRA NÃO APARELHADA PARA TELHADOS COM ATÉ 2 ÁGUAS E COM TELHA ONDULADA DE FIBROCIMENTO, ALUMÍNIO OU PLÁSTICA EM EDIFÍCIO RESIDENCIAL TÉRREO, INCLUSO TRANSPORTE VERTICAL. AF_07/2019</v>
          </cell>
          <cell r="I1290" t="str">
            <v>M2</v>
          </cell>
          <cell r="J1290" t="str">
            <v>COEFICIENTE DE REPRESENTATIVIDADE</v>
          </cell>
          <cell r="K1290" t="str">
            <v>15,66</v>
          </cell>
          <cell r="L1290" t="str">
            <v>CAIXA REFERENCIAL</v>
          </cell>
        </row>
        <row r="1291">
          <cell r="A1291">
            <v>94444</v>
          </cell>
          <cell r="B1291" t="str">
            <v>COBERTURA</v>
          </cell>
          <cell r="C1291" t="str">
            <v>COBE</v>
          </cell>
          <cell r="D1291" t="str">
            <v>TELHAMENTO COM TELHA DE VIDRO</v>
          </cell>
          <cell r="E1291" t="str">
            <v>0302</v>
          </cell>
          <cell r="F1291" t="str">
            <v/>
          </cell>
          <cell r="G1291" t="str">
            <v/>
          </cell>
          <cell r="H1291" t="str">
            <v>TELHAMENTO COM TELHA DE ENCAIXE, TIPO FRANCESA DE VIDRO, COM ATÉ 2 ÁGUAS, INCLUSO TRANSPORTE VERTICAL. AF_07/2019</v>
          </cell>
          <cell r="I1291" t="str">
            <v>M2</v>
          </cell>
          <cell r="J1291" t="str">
            <v>COEFICIENTE DE REPRESENTATIVIDADE</v>
          </cell>
          <cell r="K1291" t="str">
            <v>794,79</v>
          </cell>
          <cell r="L1291" t="str">
            <v>CAIXA REFERENCIAL</v>
          </cell>
        </row>
        <row r="1292">
          <cell r="A1292" t="str">
            <v>73881/1</v>
          </cell>
          <cell r="B1292" t="str">
            <v>DRENAGEM/OBRAS DE CONTENCAO/POCOS DE VISITA E CAIXAS</v>
          </cell>
          <cell r="C1292" t="str">
            <v>DROP</v>
          </cell>
          <cell r="D1292" t="str">
            <v>DRENOS</v>
          </cell>
          <cell r="E1292" t="str">
            <v>0028</v>
          </cell>
          <cell r="F1292">
            <v>73881</v>
          </cell>
          <cell r="G1292" t="str">
            <v>DRENO COM MANTA GEOTEXTIL</v>
          </cell>
          <cell r="H1292" t="str">
            <v>EXECUCAO DE DRENO COM MANTA GEOTEXTIL 200 G/M2</v>
          </cell>
          <cell r="I1292" t="str">
            <v>M2</v>
          </cell>
          <cell r="J1292" t="str">
            <v>ATRIBUÍDO SÃO PAULO</v>
          </cell>
          <cell r="K1292" t="str">
            <v>5,50</v>
          </cell>
          <cell r="L1292" t="str">
            <v>CAIXA REFERENCIAL</v>
          </cell>
        </row>
        <row r="1293">
          <cell r="A1293" t="str">
            <v>73883/2</v>
          </cell>
          <cell r="B1293" t="str">
            <v>DRENAGEM/OBRAS DE CONTENCAO/POCOS DE VISITA E CAIXAS</v>
          </cell>
          <cell r="C1293" t="str">
            <v>DROP</v>
          </cell>
          <cell r="D1293" t="str">
            <v>DRENOS</v>
          </cell>
          <cell r="E1293" t="str">
            <v>0028</v>
          </cell>
          <cell r="F1293">
            <v>73883</v>
          </cell>
          <cell r="G1293" t="str">
            <v>DRENO FRANCES C/MATERIAL FILTRANTE</v>
          </cell>
          <cell r="H1293" t="str">
            <v>EXECUCAO DE DRENO FRANCES COM BRITA NUM 2</v>
          </cell>
          <cell r="I1293" t="str">
            <v>M3</v>
          </cell>
          <cell r="J1293" t="str">
            <v>COLETADO</v>
          </cell>
          <cell r="K1293" t="str">
            <v>94,88</v>
          </cell>
          <cell r="L1293" t="str">
            <v>CAIXA REFERENCIAL</v>
          </cell>
        </row>
        <row r="1294">
          <cell r="A1294">
            <v>92743</v>
          </cell>
          <cell r="B1294" t="str">
            <v>DRENAGEM/OBRAS DE CONTENCAO/POCOS DE VISITA E CAIXAS</v>
          </cell>
          <cell r="C1294" t="str">
            <v>DROP</v>
          </cell>
          <cell r="D1294" t="str">
            <v>GABIOES</v>
          </cell>
          <cell r="E1294" t="str">
            <v>0031</v>
          </cell>
          <cell r="F1294" t="str">
            <v/>
          </cell>
          <cell r="G1294" t="str">
            <v/>
          </cell>
          <cell r="H1294" t="str">
            <v>MURO DE GABIÃO, ENCHIMENTO COM PEDRA DE MÃO TIPO RACHÃO, DE GRAVIDADE, COM GAIOLAS DE COMPRIMENTO IGUAL A 2 M, PARA MUROS COM ALTURA MENOR OU IGUAL A 4 M  FORNECIMENTO E EXECUÇÃO. AF_12/2015</v>
          </cell>
          <cell r="I1294" t="str">
            <v>M3</v>
          </cell>
          <cell r="J1294" t="str">
            <v>ATRIBUÍDO SÃO PAULO</v>
          </cell>
          <cell r="K1294" t="str">
            <v>471,96</v>
          </cell>
          <cell r="L1294" t="str">
            <v>CAIXA REFERENCIAL</v>
          </cell>
        </row>
        <row r="1295">
          <cell r="A1295">
            <v>92744</v>
          </cell>
          <cell r="B1295" t="str">
            <v>DRENAGEM/OBRAS DE CONTENCAO/POCOS DE VISITA E CAIXAS</v>
          </cell>
          <cell r="C1295" t="str">
            <v>DROP</v>
          </cell>
          <cell r="D1295" t="str">
            <v>GABIOES</v>
          </cell>
          <cell r="E1295" t="str">
            <v>0031</v>
          </cell>
          <cell r="F1295" t="str">
            <v/>
          </cell>
          <cell r="G1295" t="str">
            <v/>
          </cell>
          <cell r="H1295" t="str">
            <v>MURO DE GABIÃO, ENCHIMENTO COM PEDRA DE MÃO TIPO RACHÃO, DE GRAVIDADE, COM GAIOLAS DE COMPRIMENTO IGUAL A 5 M, PARA MUROS COM ALTURA MENOR OU IGUAL A 4 M  FORNECIMENTO E EXECUÇÃO. AF_12/2015</v>
          </cell>
          <cell r="I1295" t="str">
            <v>M3</v>
          </cell>
          <cell r="J1295" t="str">
            <v>ATRIBUÍDO SÃO PAULO</v>
          </cell>
          <cell r="K1295" t="str">
            <v>458,49</v>
          </cell>
          <cell r="L1295" t="str">
            <v>CAIXA REFERENCIAL</v>
          </cell>
        </row>
        <row r="1296">
          <cell r="A1296">
            <v>92745</v>
          </cell>
          <cell r="B1296" t="str">
            <v>DRENAGEM/OBRAS DE CONTENCAO/POCOS DE VISITA E CAIXAS</v>
          </cell>
          <cell r="C1296" t="str">
            <v>DROP</v>
          </cell>
          <cell r="D1296" t="str">
            <v>GABIOES</v>
          </cell>
          <cell r="E1296" t="str">
            <v>0031</v>
          </cell>
          <cell r="F1296" t="str">
            <v/>
          </cell>
          <cell r="G1296" t="str">
            <v/>
          </cell>
          <cell r="H1296" t="str">
            <v>MURO DE GABIÃO, ENCHIMENTO COM PEDRA DE MÃO TIPO RACHÃO, DE GRAVIDADE, COM GAIOLAS DE COMPRIMENTO IGUAL A 2 M, PARA MUROS COM ALTURA MAIOR QUE 4 M E MENOR OU IGUAL A 6 M  FORNECIMENTO E EXECUÇÃO. AF_12/2015</v>
          </cell>
          <cell r="I1296" t="str">
            <v>M3</v>
          </cell>
          <cell r="J1296" t="str">
            <v>ATRIBUÍDO SÃO PAULO</v>
          </cell>
          <cell r="K1296" t="str">
            <v>592,81</v>
          </cell>
          <cell r="L1296" t="str">
            <v>CAIXA REFERENCIAL</v>
          </cell>
        </row>
        <row r="1297">
          <cell r="A1297">
            <v>92746</v>
          </cell>
          <cell r="B1297" t="str">
            <v>DRENAGEM/OBRAS DE CONTENCAO/POCOS DE VISITA E CAIXAS</v>
          </cell>
          <cell r="C1297" t="str">
            <v>DROP</v>
          </cell>
          <cell r="D1297" t="str">
            <v>GABIOES</v>
          </cell>
          <cell r="E1297" t="str">
            <v>0031</v>
          </cell>
          <cell r="F1297" t="str">
            <v/>
          </cell>
          <cell r="G1297" t="str">
            <v/>
          </cell>
          <cell r="H1297" t="str">
            <v>MURO DE GABIÃO, ENCHIMENTO COM PEDRA DE MÃO TIPO RACHÃO, DE GRAVIDADE, COM GAIOLAS DE COMPRIMENTO IGUAL A 5 M, PARA MUROS COM ALTURA MAIOR QUE 4 M E MENOR OU IGUAL A 6 M   FORNECIMENTO E EXECUÇÃO. AF_12/2015</v>
          </cell>
          <cell r="I1297" t="str">
            <v>M3</v>
          </cell>
          <cell r="J1297" t="str">
            <v>ATRIBUÍDO SÃO PAULO</v>
          </cell>
          <cell r="K1297" t="str">
            <v>547,27</v>
          </cell>
          <cell r="L1297" t="str">
            <v>CAIXA REFERENCIAL</v>
          </cell>
        </row>
        <row r="1298">
          <cell r="A1298">
            <v>92747</v>
          </cell>
          <cell r="B1298" t="str">
            <v>DRENAGEM/OBRAS DE CONTENCAO/POCOS DE VISITA E CAIXAS</v>
          </cell>
          <cell r="C1298" t="str">
            <v>DROP</v>
          </cell>
          <cell r="D1298" t="str">
            <v>GABIOES</v>
          </cell>
          <cell r="E1298" t="str">
            <v>0031</v>
          </cell>
          <cell r="F1298" t="str">
            <v/>
          </cell>
          <cell r="G1298" t="str">
            <v/>
          </cell>
          <cell r="H1298" t="str">
            <v>MURO DE GABIÃO, ENCHIMENTO COM PEDRA DE MÃO TIPO RACHÃO, DE GRAVIDADE, COM GAIOLAS DE COMPRIMENTO IGUAL A 2 M, PARA MUROS COM ALTURA MAIOR QUE 6 M E MENOR OU IGUAL A 10 M   FORNECIMENTO E EXECUÇÃO. AF_12/2015</v>
          </cell>
          <cell r="I1298" t="str">
            <v>M3</v>
          </cell>
          <cell r="J1298" t="str">
            <v>ATRIBUÍDO SÃO PAULO</v>
          </cell>
          <cell r="K1298" t="str">
            <v>661,80</v>
          </cell>
          <cell r="L1298" t="str">
            <v>CAIXA REFERENCIAL</v>
          </cell>
        </row>
        <row r="1299">
          <cell r="A1299">
            <v>92748</v>
          </cell>
          <cell r="B1299" t="str">
            <v>DRENAGEM/OBRAS DE CONTENCAO/POCOS DE VISITA E CAIXAS</v>
          </cell>
          <cell r="C1299" t="str">
            <v>DROP</v>
          </cell>
          <cell r="D1299" t="str">
            <v>GABIOES</v>
          </cell>
          <cell r="E1299" t="str">
            <v>0031</v>
          </cell>
          <cell r="F1299" t="str">
            <v/>
          </cell>
          <cell r="G1299" t="str">
            <v/>
          </cell>
          <cell r="H1299" t="str">
            <v>MURO DE GABIÃO, ENCHIMENTO COM PEDRA DE MÃO TIPO RACHÃO, DE GRAVIDADE, COM GAIOLAS DE COMPRIMENTO IGUAL A 5 M, PARA MUROS COM ALTURA MAIOR QUE 6 M E MENOR OU IGUAL A 10 M FORNECIMENTO E EXECUÇÃO. AF_12/2015</v>
          </cell>
          <cell r="I1299" t="str">
            <v>M3</v>
          </cell>
          <cell r="J1299" t="str">
            <v>ATRIBUÍDO SÃO PAULO</v>
          </cell>
          <cell r="K1299" t="str">
            <v>598,26</v>
          </cell>
          <cell r="L1299" t="str">
            <v>CAIXA REFERENCIAL</v>
          </cell>
        </row>
        <row r="1300">
          <cell r="A1300">
            <v>92749</v>
          </cell>
          <cell r="B1300" t="str">
            <v>DRENAGEM/OBRAS DE CONTENCAO/POCOS DE VISITA E CAIXAS</v>
          </cell>
          <cell r="C1300" t="str">
            <v>DROP</v>
          </cell>
          <cell r="D1300" t="str">
            <v>GABIOES</v>
          </cell>
          <cell r="E1300" t="str">
            <v>0031</v>
          </cell>
          <cell r="F1300" t="str">
            <v/>
          </cell>
          <cell r="G1300" t="str">
            <v/>
          </cell>
          <cell r="H1300" t="str">
            <v>MURO DE GABIÃO, ENCHIMENTO COM PEDRA DE MÃO TIPO RACHÃO, COM SOLO REFORÇADO, PARA MUROS COM ALTURA MENOR OU IGUAL A 4 M   FORNECIMENTO E EXECUÇÃO. AF_12/2015</v>
          </cell>
          <cell r="I1300" t="str">
            <v>M3</v>
          </cell>
          <cell r="J1300" t="str">
            <v>ATRIBUÍDO SÃO PAULO</v>
          </cell>
          <cell r="K1300" t="str">
            <v>690,61</v>
          </cell>
          <cell r="L1300" t="str">
            <v>CAIXA REFERENCIAL</v>
          </cell>
        </row>
        <row r="1301">
          <cell r="A1301">
            <v>92750</v>
          </cell>
          <cell r="B1301" t="str">
            <v>DRENAGEM/OBRAS DE CONTENCAO/POCOS DE VISITA E CAIXAS</v>
          </cell>
          <cell r="C1301" t="str">
            <v>DROP</v>
          </cell>
          <cell r="D1301" t="str">
            <v>GABIOES</v>
          </cell>
          <cell r="E1301" t="str">
            <v>0031</v>
          </cell>
          <cell r="F1301" t="str">
            <v/>
          </cell>
          <cell r="G1301" t="str">
            <v/>
          </cell>
          <cell r="H1301" t="str">
            <v>MURO DE GABIÃO, ENCHIMENTO COM PEDRA DE MÃO TIPO RACHÃO, COM SOLO REFORÇADO, PARA MUROS COM ALTURA MAIOR QUE 4 M E MENOR OU IGUAL A 12 M   FORNECIMENTO E EXECUÇÃO. AF_12/2015</v>
          </cell>
          <cell r="I1301" t="str">
            <v>M3</v>
          </cell>
          <cell r="J1301" t="str">
            <v>ATRIBUÍDO SÃO PAULO</v>
          </cell>
          <cell r="K1301" t="str">
            <v>1.212,49</v>
          </cell>
          <cell r="L1301" t="str">
            <v>CAIXA REFERENCIAL</v>
          </cell>
        </row>
        <row r="1302">
          <cell r="A1302">
            <v>92751</v>
          </cell>
          <cell r="B1302" t="str">
            <v>DRENAGEM/OBRAS DE CONTENCAO/POCOS DE VISITA E CAIXAS</v>
          </cell>
          <cell r="C1302" t="str">
            <v>DROP</v>
          </cell>
          <cell r="D1302" t="str">
            <v>GABIOES</v>
          </cell>
          <cell r="E1302" t="str">
            <v>0031</v>
          </cell>
          <cell r="F1302" t="str">
            <v/>
          </cell>
          <cell r="G1302" t="str">
            <v/>
          </cell>
          <cell r="H1302" t="str">
            <v>MURO DE GABIÃO, ENCHIMENTO COM PEDRA DE MÃO TIPO RACHÃO, COM SOLO REFORÇADO, PARA MUROS COM ALTURA MAIOR QUE 12 M E MENOR OU IGUAL A 20 M    FORNECIMENTO E EXECUÇÃO. AF_12/2015</v>
          </cell>
          <cell r="I1302" t="str">
            <v>M3</v>
          </cell>
          <cell r="J1302" t="str">
            <v>ATRIBUÍDO SÃO PAULO</v>
          </cell>
          <cell r="K1302" t="str">
            <v>1.516,17</v>
          </cell>
          <cell r="L1302" t="str">
            <v>CAIXA REFERENCIAL</v>
          </cell>
        </row>
        <row r="1303">
          <cell r="A1303">
            <v>92752</v>
          </cell>
          <cell r="B1303" t="str">
            <v>DRENAGEM/OBRAS DE CONTENCAO/POCOS DE VISITA E CAIXAS</v>
          </cell>
          <cell r="C1303" t="str">
            <v>DROP</v>
          </cell>
          <cell r="D1303" t="str">
            <v>GABIOES</v>
          </cell>
          <cell r="E1303" t="str">
            <v>0031</v>
          </cell>
          <cell r="F1303" t="str">
            <v/>
          </cell>
          <cell r="G1303" t="str">
            <v/>
          </cell>
          <cell r="H1303" t="str">
            <v>MURO DE GABIÃO, ENCHIMENTO COM PEDRA DE MÃO TIPO RACHÃO, COM SOLO REFORÇADO, PARA MUROS COM ALTURA MAIOR QUE 20 M E MENOR OU IGUAL A 28 M   FORNECIMENTO E EXECUÇÃO. AF_12/2015</v>
          </cell>
          <cell r="I1303" t="str">
            <v>M3</v>
          </cell>
          <cell r="J1303" t="str">
            <v>ATRIBUÍDO SÃO PAULO</v>
          </cell>
          <cell r="K1303" t="str">
            <v>1.818,76</v>
          </cell>
          <cell r="L1303" t="str">
            <v>CAIXA REFERENCIAL</v>
          </cell>
        </row>
        <row r="1304">
          <cell r="A1304">
            <v>92753</v>
          </cell>
          <cell r="B1304" t="str">
            <v>DRENAGEM/OBRAS DE CONTENCAO/POCOS DE VISITA E CAIXAS</v>
          </cell>
          <cell r="C1304" t="str">
            <v>DROP</v>
          </cell>
          <cell r="D1304" t="str">
            <v>GABIOES</v>
          </cell>
          <cell r="E1304" t="str">
            <v>0031</v>
          </cell>
          <cell r="F1304" t="str">
            <v/>
          </cell>
          <cell r="G1304" t="str">
            <v/>
          </cell>
          <cell r="H1304" t="str">
            <v>MURO DE GABIÃO, ENCHIMENTO COM RESÍDUO DE CONSTRUÇÃO E DEMOLIÇÃO, DE GRAVIDADE, COM GAIOLA TRAPEZOIDAL DE COMPRIMENTO IGUAL A 2 M, PARA MUROS COM ALTURA MENOR OU IGUAL A 2 M   FORNECIMENTO E EXECUÇÃO. AF_12/2015</v>
          </cell>
          <cell r="I1304" t="str">
            <v>M3</v>
          </cell>
          <cell r="J1304" t="str">
            <v>ATRIBUÍDO SÃO PAULO</v>
          </cell>
          <cell r="K1304" t="str">
            <v>470,98</v>
          </cell>
          <cell r="L1304" t="str">
            <v>CAIXA REFERENCIAL</v>
          </cell>
        </row>
        <row r="1305">
          <cell r="A1305">
            <v>92754</v>
          </cell>
          <cell r="B1305" t="str">
            <v>DRENAGEM/OBRAS DE CONTENCAO/POCOS DE VISITA E CAIXAS</v>
          </cell>
          <cell r="C1305" t="str">
            <v>DROP</v>
          </cell>
          <cell r="D1305" t="str">
            <v>GABIOES</v>
          </cell>
          <cell r="E1305" t="str">
            <v>0031</v>
          </cell>
          <cell r="F1305" t="str">
            <v/>
          </cell>
          <cell r="G1305" t="str">
            <v/>
          </cell>
          <cell r="H1305" t="str">
            <v>MURO DE GABIÃO, ENCHIMENTO COM RESÍDUO DE CONSTRUÇÃO E DEMOLIÇÃO, DE GRAVIDADE, COM GAIOLA TRAPEZOIDAL DE COMPRIMENTO IGUAL A 2 M, PARA MUROS COM ALTURA MAIOR QUE 2 M E MENOR OU IGUAL A 4 M    FORNECIMENTO E EXECUÇÃO. AF_12/2015</v>
          </cell>
          <cell r="I1305" t="str">
            <v>M3</v>
          </cell>
          <cell r="J1305" t="str">
            <v>ATRIBUÍDO SÃO PAULO</v>
          </cell>
          <cell r="K1305" t="str">
            <v>431,22</v>
          </cell>
          <cell r="L1305" t="str">
            <v>CAIXA REFERENCIAL</v>
          </cell>
        </row>
        <row r="1306">
          <cell r="A1306">
            <v>92755</v>
          </cell>
          <cell r="B1306" t="str">
            <v>DRENAGEM/OBRAS DE CONTENCAO/POCOS DE VISITA E CAIXAS</v>
          </cell>
          <cell r="C1306" t="str">
            <v>DROP</v>
          </cell>
          <cell r="D1306" t="str">
            <v>GABIOES</v>
          </cell>
          <cell r="E1306" t="str">
            <v>0031</v>
          </cell>
          <cell r="F1306" t="str">
            <v/>
          </cell>
          <cell r="G1306" t="str">
            <v/>
          </cell>
          <cell r="H1306" t="str">
            <v>PROTEÇÃO SUPERFICIAL DE CANAL EM GABIÃO TIPO COLCHÃO, ALTURA DE 17 CENTÍMETROS, ENCHIMENTO COM PEDRA DE MÃO TIPO RACHÃO - FORNECIMENTO E EXECUÇÃO. AF_12/2015</v>
          </cell>
          <cell r="I1306" t="str">
            <v>M2</v>
          </cell>
          <cell r="J1306" t="str">
            <v>ATRIBUÍDO SÃO PAULO</v>
          </cell>
          <cell r="K1306" t="str">
            <v>177,57</v>
          </cell>
          <cell r="L1306" t="str">
            <v>CAIXA REFERENCIAL</v>
          </cell>
        </row>
        <row r="1307">
          <cell r="A1307">
            <v>92756</v>
          </cell>
          <cell r="B1307" t="str">
            <v>DRENAGEM/OBRAS DE CONTENCAO/POCOS DE VISITA E CAIXAS</v>
          </cell>
          <cell r="C1307" t="str">
            <v>DROP</v>
          </cell>
          <cell r="D1307" t="str">
            <v>GABIOES</v>
          </cell>
          <cell r="E1307" t="str">
            <v>0031</v>
          </cell>
          <cell r="F1307" t="str">
            <v/>
          </cell>
          <cell r="G1307" t="str">
            <v/>
          </cell>
          <cell r="H1307" t="str">
            <v>PROTEÇÃO SUPERFICIAL DE CANAL EM GABIÃO TIPO COLCHÃO, ALTURA DE 23 CENTÍMETROS, ENCHIMENTO COM PEDRA DE MÃO TIPO RACHÃO - FORNECIMENTO E EXECUÇÃO. AF_12/2015</v>
          </cell>
          <cell r="I1307" t="str">
            <v>M2</v>
          </cell>
          <cell r="J1307" t="str">
            <v>ATRIBUÍDO SÃO PAULO</v>
          </cell>
          <cell r="K1307" t="str">
            <v>200,54</v>
          </cell>
          <cell r="L1307" t="str">
            <v>CAIXA REFERENCIAL</v>
          </cell>
        </row>
        <row r="1308">
          <cell r="A1308">
            <v>92757</v>
          </cell>
          <cell r="B1308" t="str">
            <v>DRENAGEM/OBRAS DE CONTENCAO/POCOS DE VISITA E CAIXAS</v>
          </cell>
          <cell r="C1308" t="str">
            <v>DROP</v>
          </cell>
          <cell r="D1308" t="str">
            <v>GABIOES</v>
          </cell>
          <cell r="E1308" t="str">
            <v>0031</v>
          </cell>
          <cell r="F1308" t="str">
            <v/>
          </cell>
          <cell r="G1308" t="str">
            <v/>
          </cell>
          <cell r="H1308" t="str">
            <v>PROTEÇÃO SUPERFICIAL DE CANAL EM GABIÃO TIPO COLCHÃO, ALTURA DE 30 CENTÍMETROS, ENCHIMENTO COM PEDRA DE MÃO TIPO RACHÃO - FORNECIMENTO E EXECUÇÃO. AF_12/2015</v>
          </cell>
          <cell r="I1308" t="str">
            <v>M2</v>
          </cell>
          <cell r="J1308" t="str">
            <v>ATRIBUÍDO SÃO PAULO</v>
          </cell>
          <cell r="K1308" t="str">
            <v>228,50</v>
          </cell>
          <cell r="L1308" t="str">
            <v>CAIXA REFERENCIAL</v>
          </cell>
        </row>
        <row r="1309">
          <cell r="A1309">
            <v>92758</v>
          </cell>
          <cell r="B1309" t="str">
            <v>DRENAGEM/OBRAS DE CONTENCAO/POCOS DE VISITA E CAIXAS</v>
          </cell>
          <cell r="C1309" t="str">
            <v>DROP</v>
          </cell>
          <cell r="D1309" t="str">
            <v>GABIOES</v>
          </cell>
          <cell r="E1309" t="str">
            <v>0031</v>
          </cell>
          <cell r="F1309" t="str">
            <v/>
          </cell>
          <cell r="G1309" t="str">
            <v/>
          </cell>
          <cell r="H1309" t="str">
            <v>PROTEÇÃO SUPERFICIAL DE CANAL EM GABIÃO TIPO SACO, DIÂMETRO DE 65 CENTÍMETROS, ENCHIMENTO MANUAL COM PEDRA DE MÃO TIPO RACHÃO - FORNECIMENTO E EXECUÇÃO. AF_12/2015</v>
          </cell>
          <cell r="I1309" t="str">
            <v>M3</v>
          </cell>
          <cell r="J1309" t="str">
            <v>ATRIBUÍDO SÃO PAULO</v>
          </cell>
          <cell r="K1309" t="str">
            <v>545,96</v>
          </cell>
          <cell r="L1309" t="str">
            <v>CAIXA REFERENCIAL</v>
          </cell>
        </row>
        <row r="1310">
          <cell r="A1310">
            <v>91069</v>
          </cell>
          <cell r="B1310" t="str">
            <v>DRENAGEM/OBRAS DE CONTENCAO/POCOS DE VISITA E CAIXAS</v>
          </cell>
          <cell r="C1310" t="str">
            <v>DROP</v>
          </cell>
          <cell r="D1310" t="str">
            <v>MUROS DE ARRIMO</v>
          </cell>
          <cell r="E1310" t="str">
            <v>0032</v>
          </cell>
          <cell r="F1310" t="str">
            <v/>
          </cell>
          <cell r="G1310" t="str">
            <v/>
          </cell>
          <cell r="H1310" t="str">
            <v>EXECUÇÃO DE REVESTIMENTO DE CONCRETO PROJETADO COM ESPESSURA DE 7 CM, ARMADO COM TELA, INCLINAÇÃO MENOR QUE 90°, APLICAÇÃO CONTÍNUA, UTILIZANDO EQUIPAMENTO DE PROJEÇÃO COM 6 M³/H DE CAPACIDADE. AF_01/2016</v>
          </cell>
          <cell r="I1310" t="str">
            <v>M2</v>
          </cell>
          <cell r="J1310" t="str">
            <v>ATRIBUÍDO SÃO PAULO</v>
          </cell>
          <cell r="K1310" t="str">
            <v>83,24</v>
          </cell>
          <cell r="L1310" t="str">
            <v>CAIXA REFERENCIAL</v>
          </cell>
        </row>
        <row r="1311">
          <cell r="A1311">
            <v>91070</v>
          </cell>
          <cell r="B1311" t="str">
            <v>DRENAGEM/OBRAS DE CONTENCAO/POCOS DE VISITA E CAIXAS</v>
          </cell>
          <cell r="C1311" t="str">
            <v>DROP</v>
          </cell>
          <cell r="D1311" t="str">
            <v>MUROS DE ARRIMO</v>
          </cell>
          <cell r="E1311" t="str">
            <v>0032</v>
          </cell>
          <cell r="F1311" t="str">
            <v/>
          </cell>
          <cell r="G1311" t="str">
            <v/>
          </cell>
          <cell r="H1311" t="str">
            <v>EXECUÇÃO DE REVESTIMENTO DE CONCRETO PROJETADO COM ESPESSURA DE 10 CM, ARMADO COM TELA, INCLINAÇÃO MENOR QUE 90°, APLICAÇÃO CONTÍNUA, UTILIZANDO EQUIPAMENTO DE PROJEÇÃO COM 6 M³/H DE CAPACIDADE. AF_01/2016</v>
          </cell>
          <cell r="I1311" t="str">
            <v>M2</v>
          </cell>
          <cell r="J1311" t="str">
            <v>ATRIBUÍDO SÃO PAULO</v>
          </cell>
          <cell r="K1311" t="str">
            <v>92,59</v>
          </cell>
          <cell r="L1311" t="str">
            <v>CAIXA REFERENCIAL</v>
          </cell>
        </row>
        <row r="1312">
          <cell r="A1312">
            <v>91071</v>
          </cell>
          <cell r="B1312" t="str">
            <v>DRENAGEM/OBRAS DE CONTENCAO/POCOS DE VISITA E CAIXAS</v>
          </cell>
          <cell r="C1312" t="str">
            <v>DROP</v>
          </cell>
          <cell r="D1312" t="str">
            <v>MUROS DE ARRIMO</v>
          </cell>
          <cell r="E1312" t="str">
            <v>0032</v>
          </cell>
          <cell r="F1312" t="str">
            <v/>
          </cell>
          <cell r="G1312" t="str">
            <v/>
          </cell>
          <cell r="H1312" t="str">
            <v>EXECUÇÃO DE REVESTIMENTO DE CONCRETO PROJETADO COM ESPESSURA DE 7 CM, ARMADO COM TELA, INCLINAÇÃO DE 90°, APLICAÇÃO CONTÍNUA, UTILIZANDO EQUIPAMENTO DE PROJEÇÃO COM 6 M³/H DE CAPACIDADE. AF_01/2016</v>
          </cell>
          <cell r="I1312" t="str">
            <v>M2</v>
          </cell>
          <cell r="J1312" t="str">
            <v>ATRIBUÍDO SÃO PAULO</v>
          </cell>
          <cell r="K1312" t="str">
            <v>114,20</v>
          </cell>
          <cell r="L1312" t="str">
            <v>CAIXA REFERENCIAL</v>
          </cell>
        </row>
        <row r="1313">
          <cell r="A1313">
            <v>91072</v>
          </cell>
          <cell r="B1313" t="str">
            <v>DRENAGEM/OBRAS DE CONTENCAO/POCOS DE VISITA E CAIXAS</v>
          </cell>
          <cell r="C1313" t="str">
            <v>DROP</v>
          </cell>
          <cell r="D1313" t="str">
            <v>MUROS DE ARRIMO</v>
          </cell>
          <cell r="E1313" t="str">
            <v>0032</v>
          </cell>
          <cell r="F1313" t="str">
            <v/>
          </cell>
          <cell r="G1313" t="str">
            <v/>
          </cell>
          <cell r="H1313" t="str">
            <v>EXECUÇÃO DE REVESTIMENTO DE CONCRETO PROJETADO COM ESPESSURA DE 10 CM, ARMADO COM TELA, INCLINAÇÃO DE 90°, APLICAÇÃO CONTÍNUA, UTILIZANDO EQUIPAMENTO DE PROJEÇÃO COM 6 M³/H DE CAPACIDADE. AF_01/2016</v>
          </cell>
          <cell r="I1313" t="str">
            <v>M2</v>
          </cell>
          <cell r="J1313" t="str">
            <v>ATRIBUÍDO SÃO PAULO</v>
          </cell>
          <cell r="K1313" t="str">
            <v>123,51</v>
          </cell>
          <cell r="L1313" t="str">
            <v>CAIXA REFERENCIAL</v>
          </cell>
        </row>
        <row r="1314">
          <cell r="A1314">
            <v>91073</v>
          </cell>
          <cell r="B1314" t="str">
            <v>DRENAGEM/OBRAS DE CONTENCAO/POCOS DE VISITA E CAIXAS</v>
          </cell>
          <cell r="C1314" t="str">
            <v>DROP</v>
          </cell>
          <cell r="D1314" t="str">
            <v>MUROS DE ARRIMO</v>
          </cell>
          <cell r="E1314" t="str">
            <v>0032</v>
          </cell>
          <cell r="F1314" t="str">
            <v/>
          </cell>
          <cell r="G1314" t="str">
            <v/>
          </cell>
          <cell r="H1314" t="str">
            <v>EXECUÇÃO DE REVESTIMENTO DE CONCRETO PROJETADO COM ESPESSURA DE 7 CM, ARMADO COM TELA, INCLINAÇÃO MENOR QUE 90°, APLICAÇÃO CONTÍNUA, UTILIZANDO EQUIPAMENTO DE PROJEÇÃO COM 3 M³/H DE CAPACIDADE. AF_01/2016</v>
          </cell>
          <cell r="I1314" t="str">
            <v>M2</v>
          </cell>
          <cell r="J1314" t="str">
            <v>ATRIBUÍDO SÃO PAULO</v>
          </cell>
          <cell r="K1314" t="str">
            <v>94,25</v>
          </cell>
          <cell r="L1314" t="str">
            <v>CAIXA REFERENCIAL</v>
          </cell>
        </row>
        <row r="1315">
          <cell r="A1315">
            <v>91074</v>
          </cell>
          <cell r="B1315" t="str">
            <v>DRENAGEM/OBRAS DE CONTENCAO/POCOS DE VISITA E CAIXAS</v>
          </cell>
          <cell r="C1315" t="str">
            <v>DROP</v>
          </cell>
          <cell r="D1315" t="str">
            <v>MUROS DE ARRIMO</v>
          </cell>
          <cell r="E1315" t="str">
            <v>0032</v>
          </cell>
          <cell r="F1315" t="str">
            <v/>
          </cell>
          <cell r="G1315" t="str">
            <v/>
          </cell>
          <cell r="H1315" t="str">
            <v>EXECUÇÃO DE REVESTIMENTO DE CONCRETO PROJETADO COM ESPESSURA DE 10 CM, ARMADO COM TELA, INCLINAÇÃO MENOR QUE 90°, APLICAÇÃO CONTÍNUA, UTILIZANDO EQUIPAMENTO DE PROJEÇÃO COM 3 M³/H DE CAPACIDADE. AF_01/2016</v>
          </cell>
          <cell r="I1315" t="str">
            <v>M2</v>
          </cell>
          <cell r="J1315" t="str">
            <v>ATRIBUÍDO SÃO PAULO</v>
          </cell>
          <cell r="K1315" t="str">
            <v>104,75</v>
          </cell>
          <cell r="L1315" t="str">
            <v>CAIXA REFERENCIAL</v>
          </cell>
        </row>
        <row r="1316">
          <cell r="A1316">
            <v>91075</v>
          </cell>
          <cell r="B1316" t="str">
            <v>DRENAGEM/OBRAS DE CONTENCAO/POCOS DE VISITA E CAIXAS</v>
          </cell>
          <cell r="C1316" t="str">
            <v>DROP</v>
          </cell>
          <cell r="D1316" t="str">
            <v>MUROS DE ARRIMO</v>
          </cell>
          <cell r="E1316" t="str">
            <v>0032</v>
          </cell>
          <cell r="F1316" t="str">
            <v/>
          </cell>
          <cell r="G1316" t="str">
            <v/>
          </cell>
          <cell r="H1316" t="str">
            <v>EXECUÇÃO DE REVESTIMENTO DE CONCRETO PROJETADO COM ESPESSURA DE 7 CM, ARMADO COM TELA, INCLINAÇÃO DE 90°, APLICAÇÃO CONTÍNUA, UTILIZANDO EQUIPAMENTO DE PROJEÇÃO COM 3 M³/H DE CAPACIDADE. AF_01/2016</v>
          </cell>
          <cell r="I1316" t="str">
            <v>M2</v>
          </cell>
          <cell r="J1316" t="str">
            <v>ATRIBUÍDO SÃO PAULO</v>
          </cell>
          <cell r="K1316" t="str">
            <v>126,92</v>
          </cell>
          <cell r="L1316" t="str">
            <v>CAIXA REFERENCIAL</v>
          </cell>
        </row>
        <row r="1317">
          <cell r="A1317">
            <v>91076</v>
          </cell>
          <cell r="B1317" t="str">
            <v>DRENAGEM/OBRAS DE CONTENCAO/POCOS DE VISITA E CAIXAS</v>
          </cell>
          <cell r="C1317" t="str">
            <v>DROP</v>
          </cell>
          <cell r="D1317" t="str">
            <v>MUROS DE ARRIMO</v>
          </cell>
          <cell r="E1317" t="str">
            <v>0032</v>
          </cell>
          <cell r="F1317" t="str">
            <v/>
          </cell>
          <cell r="G1317" t="str">
            <v/>
          </cell>
          <cell r="H1317" t="str">
            <v>EXECUÇÃO DE REVESTIMENTO DE CONCRETO PROJETADO COM ESPESSURA DE 10 CM, ARMADO COM TELA, INCLINAÇÃO DE 90°, APLICAÇÃO CONTÍNUA, UTILIZANDO EQUIPAMENTO DE PROJEÇÃO COM 3 M³/H DE CAPACIDADE. AF_01/2016</v>
          </cell>
          <cell r="I1317" t="str">
            <v>M2</v>
          </cell>
          <cell r="J1317" t="str">
            <v>ATRIBUÍDO SÃO PAULO</v>
          </cell>
          <cell r="K1317" t="str">
            <v>137,42</v>
          </cell>
          <cell r="L1317" t="str">
            <v>CAIXA REFERENCIAL</v>
          </cell>
        </row>
        <row r="1318">
          <cell r="A1318">
            <v>91077</v>
          </cell>
          <cell r="B1318" t="str">
            <v>DRENAGEM/OBRAS DE CONTENCAO/POCOS DE VISITA E CAIXAS</v>
          </cell>
          <cell r="C1318" t="str">
            <v>DROP</v>
          </cell>
          <cell r="D1318" t="str">
            <v>MUROS DE ARRIMO</v>
          </cell>
          <cell r="E1318" t="str">
            <v>0032</v>
          </cell>
          <cell r="F1318" t="str">
            <v/>
          </cell>
          <cell r="G1318" t="str">
            <v/>
          </cell>
          <cell r="H1318" t="str">
            <v>EXECUÇÃO DE REVESTIMENTO DE CONCRETO PROJETADO COM ESPESSURA DE 7 CM, ARMADO COM FIBRAS DE AÇO, INCLINAÇÃO MENOR QUE 90°, APLICAÇÃO CONTÍNUA, UTILIZANDO EQUIPAMENTO DE PROJEÇÃO COM 6 M³/H DE CAPACIDADE. AF_01/2016</v>
          </cell>
          <cell r="I1318" t="str">
            <v>M2</v>
          </cell>
          <cell r="J1318" t="str">
            <v>ATRIBUÍDO SÃO PAULO</v>
          </cell>
          <cell r="K1318" t="str">
            <v>86,10</v>
          </cell>
          <cell r="L1318" t="str">
            <v>CAIXA REFERENCIAL</v>
          </cell>
        </row>
        <row r="1319">
          <cell r="A1319">
            <v>91078</v>
          </cell>
          <cell r="B1319" t="str">
            <v>DRENAGEM/OBRAS DE CONTENCAO/POCOS DE VISITA E CAIXAS</v>
          </cell>
          <cell r="C1319" t="str">
            <v>DROP</v>
          </cell>
          <cell r="D1319" t="str">
            <v>MUROS DE ARRIMO</v>
          </cell>
          <cell r="E1319" t="str">
            <v>0032</v>
          </cell>
          <cell r="F1319" t="str">
            <v/>
          </cell>
          <cell r="G1319" t="str">
            <v/>
          </cell>
          <cell r="H1319" t="str">
            <v>EXECUÇÃO DE REVESTIMENTO DE CONCRETO PROJETADO COM ESPESSURA DE 10 CM, ARMADO COM FIBRAS DE AÇO, INCLINAÇÃO MENOR QUE 90°, APLICAÇÃO CONTÍNUA, UTILIZANDO EQUIPAMENTO DE PROJEÇÃO COM 6 M³/H DE CAPACIDADE. AF_01/2016</v>
          </cell>
          <cell r="I1319" t="str">
            <v>M2</v>
          </cell>
          <cell r="J1319" t="str">
            <v>ATRIBUÍDO SÃO PAULO</v>
          </cell>
          <cell r="K1319" t="str">
            <v>100,64</v>
          </cell>
          <cell r="L1319" t="str">
            <v>CAIXA REFERENCIAL</v>
          </cell>
        </row>
        <row r="1320">
          <cell r="A1320">
            <v>91079</v>
          </cell>
          <cell r="B1320" t="str">
            <v>DRENAGEM/OBRAS DE CONTENCAO/POCOS DE VISITA E CAIXAS</v>
          </cell>
          <cell r="C1320" t="str">
            <v>DROP</v>
          </cell>
          <cell r="D1320" t="str">
            <v>MUROS DE ARRIMO</v>
          </cell>
          <cell r="E1320" t="str">
            <v>0032</v>
          </cell>
          <cell r="F1320" t="str">
            <v/>
          </cell>
          <cell r="G1320" t="str">
            <v/>
          </cell>
          <cell r="H1320" t="str">
            <v>EXECUÇÃO DE REVESTIMENTO DE CONCRETO PROJETADO COM ESPESSURA DE 7 CM, ARMADO COM FIBRAS DE AÇO, INCLINAÇÃO DE 90°, APLICAÇÃO CONTÍNUA, UTILIZANDO EQUIPAMENTO DE PROJEÇÃO COM 6 M³/H DE CAPACIDADE. AF_01/2016</v>
          </cell>
          <cell r="I1320" t="str">
            <v>M2</v>
          </cell>
          <cell r="J1320" t="str">
            <v>ATRIBUÍDO SÃO PAULO</v>
          </cell>
          <cell r="K1320" t="str">
            <v>90,45</v>
          </cell>
          <cell r="L1320" t="str">
            <v>CAIXA REFERENCIAL</v>
          </cell>
        </row>
        <row r="1321">
          <cell r="A1321">
            <v>91080</v>
          </cell>
          <cell r="B1321" t="str">
            <v>DRENAGEM/OBRAS DE CONTENCAO/POCOS DE VISITA E CAIXAS</v>
          </cell>
          <cell r="C1321" t="str">
            <v>DROP</v>
          </cell>
          <cell r="D1321" t="str">
            <v>MUROS DE ARRIMO</v>
          </cell>
          <cell r="E1321" t="str">
            <v>0032</v>
          </cell>
          <cell r="F1321" t="str">
            <v/>
          </cell>
          <cell r="G1321" t="str">
            <v/>
          </cell>
          <cell r="H1321" t="str">
            <v>EXECUÇÃO DE REVESTIMENTO DE CONCRETO PROJETADO COM ESPESSURA DE 10 CM, ARMADO COM FIBRAS DE AÇO, INCLINAÇÃO DE 90°, APLICAÇÃO CONTÍNUA, UTILIZANDO EQUIPAMENTO DE PROJEÇÃO COM 6 M³/H DE CAPACIDADE. AF_01/2016</v>
          </cell>
          <cell r="I1321" t="str">
            <v>M2</v>
          </cell>
          <cell r="J1321" t="str">
            <v>ATRIBUÍDO SÃO PAULO</v>
          </cell>
          <cell r="K1321" t="str">
            <v>104,82</v>
          </cell>
          <cell r="L1321" t="str">
            <v>CAIXA REFERENCIAL</v>
          </cell>
        </row>
        <row r="1322">
          <cell r="A1322">
            <v>91081</v>
          </cell>
          <cell r="B1322" t="str">
            <v>DRENAGEM/OBRAS DE CONTENCAO/POCOS DE VISITA E CAIXAS</v>
          </cell>
          <cell r="C1322" t="str">
            <v>DROP</v>
          </cell>
          <cell r="D1322" t="str">
            <v>MUROS DE ARRIMO</v>
          </cell>
          <cell r="E1322" t="str">
            <v>0032</v>
          </cell>
          <cell r="F1322" t="str">
            <v/>
          </cell>
          <cell r="G1322" t="str">
            <v/>
          </cell>
          <cell r="H1322" t="str">
            <v>EXECUÇÃO DE REVESTIMENTO DE CONCRETO PROJETADO COM ESPESSURA DE 7 CM, ARMADO COM FIBRAS DE AÇO, INCLINAÇÃO MENOR QUE 90°, APLICAÇÃO CONTÍNUA, UTILIZANDO EQUIPAMENTO DE PROJEÇÃO COM 3 M³/H DE CAPACIDADE. AF_01/2016</v>
          </cell>
          <cell r="I1322" t="str">
            <v>M2</v>
          </cell>
          <cell r="J1322" t="str">
            <v>ATRIBUÍDO SÃO PAULO</v>
          </cell>
          <cell r="K1322" t="str">
            <v>98,44</v>
          </cell>
          <cell r="L1322" t="str">
            <v>CAIXA REFERENCIAL</v>
          </cell>
        </row>
        <row r="1323">
          <cell r="A1323">
            <v>91082</v>
          </cell>
          <cell r="B1323" t="str">
            <v>DRENAGEM/OBRAS DE CONTENCAO/POCOS DE VISITA E CAIXAS</v>
          </cell>
          <cell r="C1323" t="str">
            <v>DROP</v>
          </cell>
          <cell r="D1323" t="str">
            <v>MUROS DE ARRIMO</v>
          </cell>
          <cell r="E1323" t="str">
            <v>0032</v>
          </cell>
          <cell r="F1323" t="str">
            <v/>
          </cell>
          <cell r="G1323" t="str">
            <v/>
          </cell>
          <cell r="H1323" t="str">
            <v>EXECUÇÃO DE REVESTIMENTO DE CONCRETO PROJETADO COM ESPESSURA DE 10 CM, ARMADO COM FIBRAS DE AÇO, INCLINAÇÃO MENOR QUE 90°, APLICAÇÃO CONTÍNUA, UTILIZANDO EQUIPAMENTO DE PROJEÇÃO COM 3 M³/H DE CAPACIDADE. AF_01/2016</v>
          </cell>
          <cell r="I1323" t="str">
            <v>M2</v>
          </cell>
          <cell r="J1323" t="str">
            <v>ATRIBUÍDO SÃO PAULO</v>
          </cell>
          <cell r="K1323" t="str">
            <v>114,01</v>
          </cell>
          <cell r="L1323" t="str">
            <v>CAIXA REFERENCIAL</v>
          </cell>
        </row>
        <row r="1324">
          <cell r="A1324">
            <v>91083</v>
          </cell>
          <cell r="B1324" t="str">
            <v>DRENAGEM/OBRAS DE CONTENCAO/POCOS DE VISITA E CAIXAS</v>
          </cell>
          <cell r="C1324" t="str">
            <v>DROP</v>
          </cell>
          <cell r="D1324" t="str">
            <v>MUROS DE ARRIMO</v>
          </cell>
          <cell r="E1324" t="str">
            <v>0032</v>
          </cell>
          <cell r="F1324" t="str">
            <v/>
          </cell>
          <cell r="G1324" t="str">
            <v/>
          </cell>
          <cell r="H1324" t="str">
            <v>EXECUÇÃO DE REVESTIMENTO DE CONCRETO PROJETADO COM ESPESSURA DE 7 CM, ARMADO COM FIBRAS DE AÇO, INCLINAÇÃO DE 90°, APLICAÇÃO CONTÍNUA, UTILIZANDO EQUIPAMENTO DE PROJEÇÃO COM 3 M³/H DE CAPACIDADE. AF_01/2016</v>
          </cell>
          <cell r="I1324" t="str">
            <v>M2</v>
          </cell>
          <cell r="J1324" t="str">
            <v>ATRIBUÍDO SÃO PAULO</v>
          </cell>
          <cell r="K1324" t="str">
            <v>106,01</v>
          </cell>
          <cell r="L1324" t="str">
            <v>CAIXA REFERENCIAL</v>
          </cell>
        </row>
        <row r="1325">
          <cell r="A1325">
            <v>91084</v>
          </cell>
          <cell r="B1325" t="str">
            <v>DRENAGEM/OBRAS DE CONTENCAO/POCOS DE VISITA E CAIXAS</v>
          </cell>
          <cell r="C1325" t="str">
            <v>DROP</v>
          </cell>
          <cell r="D1325" t="str">
            <v>MUROS DE ARRIMO</v>
          </cell>
          <cell r="E1325" t="str">
            <v>0032</v>
          </cell>
          <cell r="F1325" t="str">
            <v/>
          </cell>
          <cell r="G1325" t="str">
            <v/>
          </cell>
          <cell r="H1325" t="str">
            <v>EXECUÇÃO DE REVESTIMENTO DE CONCRETO PROJETADO COM ESPESSURA DE 10 CM, ARMADO COM FIBRAS DE AÇO, INCLINAÇÃO DE 90°, APLICAÇÃO CONTÍNUA, UTILIZANDO EQUIPAMENTO DE PROJEÇÃO COM 3 M³/H DE CAPACIDADE. AF_01/2016</v>
          </cell>
          <cell r="I1325" t="str">
            <v>M2</v>
          </cell>
          <cell r="J1325" t="str">
            <v>ATRIBUÍDO SÃO PAULO</v>
          </cell>
          <cell r="K1325" t="str">
            <v>121,35</v>
          </cell>
          <cell r="L1325" t="str">
            <v>CAIXA REFERENCIAL</v>
          </cell>
        </row>
        <row r="1326">
          <cell r="A1326">
            <v>91086</v>
          </cell>
          <cell r="B1326" t="str">
            <v>DRENAGEM/OBRAS DE CONTENCAO/POCOS DE VISITA E CAIXAS</v>
          </cell>
          <cell r="C1326" t="str">
            <v>DROP</v>
          </cell>
          <cell r="D1326" t="str">
            <v>MUROS DE ARRIMO</v>
          </cell>
          <cell r="E1326" t="str">
            <v>0032</v>
          </cell>
          <cell r="F1326" t="str">
            <v/>
          </cell>
          <cell r="G1326" t="str">
            <v/>
          </cell>
          <cell r="H1326" t="str">
            <v>EXECUÇÃO DE REVESTIMENTO DE CONCRETO PROJETADO COM ESPESSURA DE 7 CM, ARMADO COM TELA, INCLINAÇÃO MENOR QUE 90°, APLICAÇÃO DESCONTÍNUA, UTILIZANDO EQUIPAMENTO DE PROJEÇÃO COM 6 M³/H DE CAPACIDADE. AF_01/2016</v>
          </cell>
          <cell r="I1326" t="str">
            <v>M2</v>
          </cell>
          <cell r="J1326" t="str">
            <v>ATRIBUÍDO SÃO PAULO</v>
          </cell>
          <cell r="K1326" t="str">
            <v>91,31</v>
          </cell>
          <cell r="L1326" t="str">
            <v>CAIXA REFERENCIAL</v>
          </cell>
        </row>
        <row r="1327">
          <cell r="A1327">
            <v>91087</v>
          </cell>
          <cell r="B1327" t="str">
            <v>DRENAGEM/OBRAS DE CONTENCAO/POCOS DE VISITA E CAIXAS</v>
          </cell>
          <cell r="C1327" t="str">
            <v>DROP</v>
          </cell>
          <cell r="D1327" t="str">
            <v>MUROS DE ARRIMO</v>
          </cell>
          <cell r="E1327" t="str">
            <v>0032</v>
          </cell>
          <cell r="F1327" t="str">
            <v/>
          </cell>
          <cell r="G1327" t="str">
            <v/>
          </cell>
          <cell r="H1327" t="str">
            <v>EXECUÇÃO DE REVESTIMENTO DE CONCRETO PROJETADO COM ESPESSURA DE 10 CM, ARMADO COM TELA, INCLINAÇÃO MENOR QUE 90°, APLICAÇÃO DESCONTÍNUA, UTILIZANDO EQUIPAMENTO DE PROJEÇÃO COM 6 M³/H DE CAPACIDADE. AF_01/2016</v>
          </cell>
          <cell r="I1327" t="str">
            <v>M2</v>
          </cell>
          <cell r="J1327" t="str">
            <v>ATRIBUÍDO SÃO PAULO</v>
          </cell>
          <cell r="K1327" t="str">
            <v>100,95</v>
          </cell>
          <cell r="L1327" t="str">
            <v>CAIXA REFERENCIAL</v>
          </cell>
        </row>
        <row r="1328">
          <cell r="A1328">
            <v>91088</v>
          </cell>
          <cell r="B1328" t="str">
            <v>DRENAGEM/OBRAS DE CONTENCAO/POCOS DE VISITA E CAIXAS</v>
          </cell>
          <cell r="C1328" t="str">
            <v>DROP</v>
          </cell>
          <cell r="D1328" t="str">
            <v>MUROS DE ARRIMO</v>
          </cell>
          <cell r="E1328" t="str">
            <v>0032</v>
          </cell>
          <cell r="F1328" t="str">
            <v/>
          </cell>
          <cell r="G1328" t="str">
            <v/>
          </cell>
          <cell r="H1328" t="str">
            <v>EXECUÇÃO DE REVESTIMENTO DE CONCRETO PROJETADO COM ESPESSURA DE 7 CM, ARMADO COM TELA, INCLINAÇÃO DE 90°, APLICAÇÃO DESCONTÍNUA, UTILIZANDO EQUIPAMENTO DE PROJEÇÃO COM 6 M³/H DE CAPACIDADE. AF_01/2016</v>
          </cell>
          <cell r="I1328" t="str">
            <v>M2</v>
          </cell>
          <cell r="J1328" t="str">
            <v>ATRIBUÍDO SÃO PAULO</v>
          </cell>
          <cell r="K1328" t="str">
            <v>123,32</v>
          </cell>
          <cell r="L1328" t="str">
            <v>CAIXA REFERENCIAL</v>
          </cell>
        </row>
        <row r="1329">
          <cell r="A1329">
            <v>91089</v>
          </cell>
          <cell r="B1329" t="str">
            <v>DRENAGEM/OBRAS DE CONTENCAO/POCOS DE VISITA E CAIXAS</v>
          </cell>
          <cell r="C1329" t="str">
            <v>DROP</v>
          </cell>
          <cell r="D1329" t="str">
            <v>MUROS DE ARRIMO</v>
          </cell>
          <cell r="E1329" t="str">
            <v>0032</v>
          </cell>
          <cell r="F1329" t="str">
            <v/>
          </cell>
          <cell r="G1329" t="str">
            <v/>
          </cell>
          <cell r="H1329" t="str">
            <v>EXECUÇÃO DE REVESTIMENTO DE CONCRETO PROJETADO COM ESPESSURA DE 10 CM, ARMADO COM TELA, INCLINAÇÃO DE 90°, APLICAÇÃO DESCONTÍNUA, UTILIZANDO EQUIPAMENTO DE PROJEÇÃO COM 6 M³/H DE CAPACIDADE. AF_01/2016</v>
          </cell>
          <cell r="I1329" t="str">
            <v>M2</v>
          </cell>
          <cell r="J1329" t="str">
            <v>ATRIBUÍDO SÃO PAULO</v>
          </cell>
          <cell r="K1329" t="str">
            <v>132,99</v>
          </cell>
          <cell r="L1329" t="str">
            <v>CAIXA REFERENCIAL</v>
          </cell>
        </row>
        <row r="1330">
          <cell r="A1330">
            <v>91090</v>
          </cell>
          <cell r="B1330" t="str">
            <v>DRENAGEM/OBRAS DE CONTENCAO/POCOS DE VISITA E CAIXAS</v>
          </cell>
          <cell r="C1330" t="str">
            <v>DROP</v>
          </cell>
          <cell r="D1330" t="str">
            <v>MUROS DE ARRIMO</v>
          </cell>
          <cell r="E1330" t="str">
            <v>0032</v>
          </cell>
          <cell r="F1330" t="str">
            <v/>
          </cell>
          <cell r="G1330" t="str">
            <v/>
          </cell>
          <cell r="H1330" t="str">
            <v>EXECUÇÃO DE REVESTIMENTO DE CONCRETO PROJETADO COM ESPESSURA DE 7 CM, ARMADO COM TELA, INCLINAÇÃO MENOR QUE 90°, APLICAÇÃO DESCONTÍNUA, UTILIZANDO EQUIPAMENTO DE PROJEÇÃO COM 3 M³/H DE CAPACIDADE. AF_01/2016</v>
          </cell>
          <cell r="I1330" t="str">
            <v>M2</v>
          </cell>
          <cell r="J1330" t="str">
            <v>ATRIBUÍDO SÃO PAULO</v>
          </cell>
          <cell r="K1330" t="str">
            <v>100,79</v>
          </cell>
          <cell r="L1330" t="str">
            <v>CAIXA REFERENCIAL</v>
          </cell>
        </row>
        <row r="1331">
          <cell r="A1331">
            <v>91091</v>
          </cell>
          <cell r="B1331" t="str">
            <v>DRENAGEM/OBRAS DE CONTENCAO/POCOS DE VISITA E CAIXAS</v>
          </cell>
          <cell r="C1331" t="str">
            <v>DROP</v>
          </cell>
          <cell r="D1331" t="str">
            <v>MUROS DE ARRIMO</v>
          </cell>
          <cell r="E1331" t="str">
            <v>0032</v>
          </cell>
          <cell r="F1331" t="str">
            <v/>
          </cell>
          <cell r="G1331" t="str">
            <v/>
          </cell>
          <cell r="H1331" t="str">
            <v>EXECUÇÃO DE REVESTIMENTO DE CONCRETO PROJETADO COM ESPESSURA DE 10 CM, ARMADO COM TELA, INCLINAÇÃO MENOR QUE 90°, APLICAÇÃO DESCONTÍNUA, UTILIZANDO EQUIPAMENTO DE PROJEÇÃO COM 3 M³/H DE CAPACIDADE. AF_01/2016</v>
          </cell>
          <cell r="I1331" t="str">
            <v>M2</v>
          </cell>
          <cell r="J1331" t="str">
            <v>ATRIBUÍDO SÃO PAULO</v>
          </cell>
          <cell r="K1331" t="str">
            <v>111,68</v>
          </cell>
          <cell r="L1331" t="str">
            <v>CAIXA REFERENCIAL</v>
          </cell>
        </row>
        <row r="1332">
          <cell r="A1332">
            <v>91092</v>
          </cell>
          <cell r="B1332" t="str">
            <v>DRENAGEM/OBRAS DE CONTENCAO/POCOS DE VISITA E CAIXAS</v>
          </cell>
          <cell r="C1332" t="str">
            <v>DROP</v>
          </cell>
          <cell r="D1332" t="str">
            <v>MUROS DE ARRIMO</v>
          </cell>
          <cell r="E1332" t="str">
            <v>0032</v>
          </cell>
          <cell r="F1332" t="str">
            <v/>
          </cell>
          <cell r="G1332" t="str">
            <v/>
          </cell>
          <cell r="H1332" t="str">
            <v>EXECUÇÃO DE REVESTIMENTO DE CONCRETO PROJETADO COM ESPESSURA DE 7 CM, ARMADO COM TELA, INCLINAÇÃO DE 90°, APLICAÇÃO DESCONTÍNUA, UTILIZANDO EQUIPAMENTO DE PROJEÇÃO COM 3 M³/H DE CAPACIDADE. AF_01/2016</v>
          </cell>
          <cell r="I1332" t="str">
            <v>M2</v>
          </cell>
          <cell r="J1332" t="str">
            <v>ATRIBUÍDO SÃO PAULO</v>
          </cell>
          <cell r="K1332" t="str">
            <v>134,11</v>
          </cell>
          <cell r="L1332" t="str">
            <v>CAIXA REFERENCIAL</v>
          </cell>
        </row>
        <row r="1333">
          <cell r="A1333">
            <v>91093</v>
          </cell>
          <cell r="B1333" t="str">
            <v>DRENAGEM/OBRAS DE CONTENCAO/POCOS DE VISITA E CAIXAS</v>
          </cell>
          <cell r="C1333" t="str">
            <v>DROP</v>
          </cell>
          <cell r="D1333" t="str">
            <v>MUROS DE ARRIMO</v>
          </cell>
          <cell r="E1333" t="str">
            <v>0032</v>
          </cell>
          <cell r="F1333" t="str">
            <v/>
          </cell>
          <cell r="G1333" t="str">
            <v/>
          </cell>
          <cell r="H1333" t="str">
            <v>EXECUÇÃO DE REVESTIMENTO DE CONCRETO PROJETADO COM ESPESSURA DE 10 CM, ARMADO COM TELA, INCLINAÇÃO DE 90°, APLICAÇÃO DESCONTÍNUA, UTILIZANDO EQUIPAMENTO DE PROJEÇÃO COM 3 M³/H DE CAPACIDADE. AF_01/2016</v>
          </cell>
          <cell r="I1333" t="str">
            <v>M2</v>
          </cell>
          <cell r="J1333" t="str">
            <v>ATRIBUÍDO SÃO PAULO</v>
          </cell>
          <cell r="K1333" t="str">
            <v>145,21</v>
          </cell>
          <cell r="L1333" t="str">
            <v>CAIXA REFERENCIAL</v>
          </cell>
        </row>
        <row r="1334">
          <cell r="A1334">
            <v>91094</v>
          </cell>
          <cell r="B1334" t="str">
            <v>DRENAGEM/OBRAS DE CONTENCAO/POCOS DE VISITA E CAIXAS</v>
          </cell>
          <cell r="C1334" t="str">
            <v>DROP</v>
          </cell>
          <cell r="D1334" t="str">
            <v>MUROS DE ARRIMO</v>
          </cell>
          <cell r="E1334" t="str">
            <v>0032</v>
          </cell>
          <cell r="F1334" t="str">
            <v/>
          </cell>
          <cell r="G1334" t="str">
            <v/>
          </cell>
          <cell r="H1334" t="str">
            <v>EXECUÇÃO DE REVESTIMENTO DE CONCRETO PROJETADO COM ESPESSURA DE 7 CM, ARMADO COM FIBRAS DE AÇO, INCLINAÇÃO MENOR QUE 90°, APLICAÇÃO DESCONTÍNUA, UTILIZANDO EQUIPAMENTO DE PROJEÇÃO COM 6 M³/H DE CAPACIDADE. AF_01/2016</v>
          </cell>
          <cell r="I1334" t="str">
            <v>M2</v>
          </cell>
          <cell r="J1334" t="str">
            <v>ATRIBUÍDO SÃO PAULO</v>
          </cell>
          <cell r="K1334" t="str">
            <v>91,00</v>
          </cell>
          <cell r="L1334" t="str">
            <v>CAIXA REFERENCIAL</v>
          </cell>
        </row>
        <row r="1335">
          <cell r="A1335">
            <v>91095</v>
          </cell>
          <cell r="B1335" t="str">
            <v>DRENAGEM/OBRAS DE CONTENCAO/POCOS DE VISITA E CAIXAS</v>
          </cell>
          <cell r="C1335" t="str">
            <v>DROP</v>
          </cell>
          <cell r="D1335" t="str">
            <v>MUROS DE ARRIMO</v>
          </cell>
          <cell r="E1335" t="str">
            <v>0032</v>
          </cell>
          <cell r="F1335" t="str">
            <v/>
          </cell>
          <cell r="G1335" t="str">
            <v/>
          </cell>
          <cell r="H1335" t="str">
            <v>EXECUÇÃO DE REVESTIMENTO DE CONCRETO PROJETADO COM ESPESSURA DE 10 CM, ARMADO COM FIBRAS DE AÇO, INCLINAÇÃO MENOR QUE 90°, APLICAÇÃO DESCONTÍNUA, UTILIZANDO EQUIPAMENTO DE PROJEÇÃO COM 6 M³/H DE CAPACIDADE. AF_01/2016</v>
          </cell>
          <cell r="I1335" t="str">
            <v>M2</v>
          </cell>
          <cell r="J1335" t="str">
            <v>ATRIBUÍDO SÃO PAULO</v>
          </cell>
          <cell r="K1335" t="str">
            <v>105,87</v>
          </cell>
          <cell r="L1335" t="str">
            <v>CAIXA REFERENCIAL</v>
          </cell>
        </row>
        <row r="1336">
          <cell r="A1336">
            <v>91096</v>
          </cell>
          <cell r="B1336" t="str">
            <v>DRENAGEM/OBRAS DE CONTENCAO/POCOS DE VISITA E CAIXAS</v>
          </cell>
          <cell r="C1336" t="str">
            <v>DROP</v>
          </cell>
          <cell r="D1336" t="str">
            <v>MUROS DE ARRIMO</v>
          </cell>
          <cell r="E1336" t="str">
            <v>0032</v>
          </cell>
          <cell r="F1336" t="str">
            <v/>
          </cell>
          <cell r="G1336" t="str">
            <v/>
          </cell>
          <cell r="H1336" t="str">
            <v>EXECUÇÃO DE REVESTIMENTO DE CONCRETO PROJETADO COM ESPESSURA DE 7 CM, ARMADO COM FIBRAS DE AÇO, INCLINAÇÃO DE 90°, APLICAÇÃO DESCONTÍNUA, UTILIZANDO EQUIPAMENTO DE PROJEÇÃO COM 6 M³/H DE CAPACIDADE. AF_01/2016</v>
          </cell>
          <cell r="I1336" t="str">
            <v>M2</v>
          </cell>
          <cell r="J1336" t="str">
            <v>ATRIBUÍDO SÃO PAULO</v>
          </cell>
          <cell r="K1336" t="str">
            <v>93,03</v>
          </cell>
          <cell r="L1336" t="str">
            <v>CAIXA REFERENCIAL</v>
          </cell>
        </row>
        <row r="1337">
          <cell r="A1337">
            <v>91097</v>
          </cell>
          <cell r="B1337" t="str">
            <v>DRENAGEM/OBRAS DE CONTENCAO/POCOS DE VISITA E CAIXAS</v>
          </cell>
          <cell r="C1337" t="str">
            <v>DROP</v>
          </cell>
          <cell r="D1337" t="str">
            <v>MUROS DE ARRIMO</v>
          </cell>
          <cell r="E1337" t="str">
            <v>0032</v>
          </cell>
          <cell r="F1337" t="str">
            <v/>
          </cell>
          <cell r="G1337" t="str">
            <v/>
          </cell>
          <cell r="H1337" t="str">
            <v>EXECUÇÃO DE REVESTIMENTO DE CONCRETO PROJETADO COM ESPESSURA DE 10 CM, ARMADO COM FIBRAS DE AÇO, INCLINAÇÃO DE 90°, APLICAÇÃO DESCONTÍNUA, UTILIZANDO EQUIPAMENTO DE PROJEÇÃO COM 6 M³/H DE CAPACIDADE. AF_01/2016</v>
          </cell>
          <cell r="I1337" t="str">
            <v>M2</v>
          </cell>
          <cell r="J1337" t="str">
            <v>ATRIBUÍDO SÃO PAULO</v>
          </cell>
          <cell r="K1337" t="str">
            <v>107,75</v>
          </cell>
          <cell r="L1337" t="str">
            <v>CAIXA REFERENCIAL</v>
          </cell>
        </row>
        <row r="1338">
          <cell r="A1338">
            <v>91098</v>
          </cell>
          <cell r="B1338" t="str">
            <v>DRENAGEM/OBRAS DE CONTENCAO/POCOS DE VISITA E CAIXAS</v>
          </cell>
          <cell r="C1338" t="str">
            <v>DROP</v>
          </cell>
          <cell r="D1338" t="str">
            <v>MUROS DE ARRIMO</v>
          </cell>
          <cell r="E1338" t="str">
            <v>0032</v>
          </cell>
          <cell r="F1338" t="str">
            <v/>
          </cell>
          <cell r="G1338" t="str">
            <v/>
          </cell>
          <cell r="H1338" t="str">
            <v>EXECUÇÃO DE REVESTIMENTO DE CONCRETO PROJETADO COM ESPESSURA DE 7 CM, ARMADO COM FIBRAS DE AÇO, INCLINAÇÃO MENOR QUE 90°, APLICAÇÃO DESCONTÍNUA, UTILIZANDO EQUIPAMENTO DE PROJEÇÃO COM 3 M³/H DE CAPACIDADE. AF_01/2016</v>
          </cell>
          <cell r="I1338" t="str">
            <v>M2</v>
          </cell>
          <cell r="J1338" t="str">
            <v>ATRIBUÍDO SÃO PAULO</v>
          </cell>
          <cell r="K1338" t="str">
            <v>103,17</v>
          </cell>
          <cell r="L1338" t="str">
            <v>CAIXA REFERENCIAL</v>
          </cell>
        </row>
        <row r="1339">
          <cell r="A1339">
            <v>91099</v>
          </cell>
          <cell r="B1339" t="str">
            <v>DRENAGEM/OBRAS DE CONTENCAO/POCOS DE VISITA E CAIXAS</v>
          </cell>
          <cell r="C1339" t="str">
            <v>DROP</v>
          </cell>
          <cell r="D1339" t="str">
            <v>MUROS DE ARRIMO</v>
          </cell>
          <cell r="E1339" t="str">
            <v>0032</v>
          </cell>
          <cell r="F1339" t="str">
            <v/>
          </cell>
          <cell r="G1339" t="str">
            <v/>
          </cell>
          <cell r="H1339" t="str">
            <v>EXECUÇÃO DE REVESTIMENTO DE CONCRETO PROJETADO COM ESPESSURA DE 10 CM, ARMADO COM FIBRAS DE AÇO, INCLINAÇÃO MENOR QUE 90°, APLICAÇÃO DESCONTÍNUA, UTILIZANDO EQUIPAMENTO DE PROJEÇÃO COM 3 M³/H DE CAPACIDADE. AF_01/2016</v>
          </cell>
          <cell r="I1339" t="str">
            <v>M2</v>
          </cell>
          <cell r="J1339" t="str">
            <v>ATRIBUÍDO SÃO PAULO</v>
          </cell>
          <cell r="K1339" t="str">
            <v>119,14</v>
          </cell>
          <cell r="L1339" t="str">
            <v>CAIXA REFERENCIAL</v>
          </cell>
        </row>
        <row r="1340">
          <cell r="A1340">
            <v>91100</v>
          </cell>
          <cell r="B1340" t="str">
            <v>DRENAGEM/OBRAS DE CONTENCAO/POCOS DE VISITA E CAIXAS</v>
          </cell>
          <cell r="C1340" t="str">
            <v>DROP</v>
          </cell>
          <cell r="D1340" t="str">
            <v>MUROS DE ARRIMO</v>
          </cell>
          <cell r="E1340" t="str">
            <v>0032</v>
          </cell>
          <cell r="F1340" t="str">
            <v/>
          </cell>
          <cell r="G1340" t="str">
            <v/>
          </cell>
          <cell r="H1340" t="str">
            <v>EXECUÇÃO DE REVESTIMENTO DE CONCRETO PROJETADO COM ESPESSURA DE 7 CM, ARMADO COM FIBRAS DE AÇO, INCLINAÇÃO DE 90°, APLICAÇÃO DESCONTÍNUA, UTILIZANDO EQUIPAMENTO DE PROJEÇÃO COM 3 M³/H DE CAPACIDADE. AF_01/2016</v>
          </cell>
          <cell r="I1340" t="str">
            <v>M2</v>
          </cell>
          <cell r="J1340" t="str">
            <v>ATRIBUÍDO SÃO PAULO</v>
          </cell>
          <cell r="K1340" t="str">
            <v>109,04</v>
          </cell>
          <cell r="L1340" t="str">
            <v>CAIXA REFERENCIAL</v>
          </cell>
        </row>
        <row r="1341">
          <cell r="A1341">
            <v>91101</v>
          </cell>
          <cell r="B1341" t="str">
            <v>DRENAGEM/OBRAS DE CONTENCAO/POCOS DE VISITA E CAIXAS</v>
          </cell>
          <cell r="C1341" t="str">
            <v>DROP</v>
          </cell>
          <cell r="D1341" t="str">
            <v>MUROS DE ARRIMO</v>
          </cell>
          <cell r="E1341" t="str">
            <v>0032</v>
          </cell>
          <cell r="F1341" t="str">
            <v/>
          </cell>
          <cell r="G1341" t="str">
            <v/>
          </cell>
          <cell r="H1341" t="str">
            <v>EXECUÇÃO DE REVESTIMENTO DE CONCRETO PROJETADO COM ESPESSURA DE 10 CM, ARMADO COM FIBRAS DE AÇO, INCLINAÇÃO DE 90°, APLICAÇÃO DESCONTÍNUA, UTILIZANDO EQUIPAMENTO DE PROJEÇÃO COM 3 M³/H DE CAPACIDADE. AF_01/2016</v>
          </cell>
          <cell r="I1341" t="str">
            <v>M2</v>
          </cell>
          <cell r="J1341" t="str">
            <v>ATRIBUÍDO SÃO PAULO</v>
          </cell>
          <cell r="K1341" t="str">
            <v>124,88</v>
          </cell>
          <cell r="L1341" t="str">
            <v>CAIXA REFERENCIAL</v>
          </cell>
        </row>
        <row r="1342">
          <cell r="A1342">
            <v>93952</v>
          </cell>
          <cell r="B1342" t="str">
            <v>DRENAGEM/OBRAS DE CONTENCAO/POCOS DE VISITA E CAIXAS</v>
          </cell>
          <cell r="C1342" t="str">
            <v>DROP</v>
          </cell>
          <cell r="D1342" t="str">
            <v>MUROS DE ARRIMO</v>
          </cell>
          <cell r="E1342" t="str">
            <v>0032</v>
          </cell>
          <cell r="F1342" t="str">
            <v/>
          </cell>
          <cell r="G1342" t="str">
            <v/>
          </cell>
          <cell r="H1342" t="str">
            <v>EXECUÇÃO DE GRAMPO PARA SOLO GRAMPEADO COM COMPRIMENTO MENOR OU IGUAL A 4 M, DIÂMETRO DE 10 CM, PERFURAÇÃO COM EQUIPAMENTO MANUAL E ARMADURA COM DIÂMETRO DE 16 MM. AF_05/2016</v>
          </cell>
          <cell r="I1342" t="str">
            <v>M</v>
          </cell>
          <cell r="J1342" t="str">
            <v>ATRIBUÍDO SÃO PAULO</v>
          </cell>
          <cell r="K1342" t="str">
            <v>170,68</v>
          </cell>
          <cell r="L1342" t="str">
            <v>CAIXA REFERENCIAL</v>
          </cell>
        </row>
        <row r="1343">
          <cell r="A1343">
            <v>93953</v>
          </cell>
          <cell r="B1343" t="str">
            <v>DRENAGEM/OBRAS DE CONTENCAO/POCOS DE VISITA E CAIXAS</v>
          </cell>
          <cell r="C1343" t="str">
            <v>DROP</v>
          </cell>
          <cell r="D1343" t="str">
            <v>MUROS DE ARRIMO</v>
          </cell>
          <cell r="E1343" t="str">
            <v>0032</v>
          </cell>
          <cell r="F1343" t="str">
            <v/>
          </cell>
          <cell r="G1343" t="str">
            <v/>
          </cell>
          <cell r="H1343" t="str">
            <v>EXECUÇÃO DE GRAMPO PARA SOLO GRAMPEADO COM COMPRIMENTO MAIOR QUE 4 M E MENOR OU IGUAL A 6 M, DIÂMETRO DE 10 CM, PERFURAÇÃO COM EQUIPAMENTO MANUAL E ARMADURA COM DIÂMETRO DE 16 MM. AF_05/2016</v>
          </cell>
          <cell r="I1343" t="str">
            <v>M</v>
          </cell>
          <cell r="J1343" t="str">
            <v>ATRIBUÍDO SÃO PAULO</v>
          </cell>
          <cell r="K1343" t="str">
            <v>159,45</v>
          </cell>
          <cell r="L1343" t="str">
            <v>CAIXA REFERENCIAL</v>
          </cell>
        </row>
        <row r="1344">
          <cell r="A1344">
            <v>93954</v>
          </cell>
          <cell r="B1344" t="str">
            <v>DRENAGEM/OBRAS DE CONTENCAO/POCOS DE VISITA E CAIXAS</v>
          </cell>
          <cell r="C1344" t="str">
            <v>DROP</v>
          </cell>
          <cell r="D1344" t="str">
            <v>MUROS DE ARRIMO</v>
          </cell>
          <cell r="E1344" t="str">
            <v>0032</v>
          </cell>
          <cell r="F1344" t="str">
            <v/>
          </cell>
          <cell r="G1344" t="str">
            <v/>
          </cell>
          <cell r="H1344" t="str">
            <v>EXECUÇÃO DE GRAMPO PARA SOLO GRAMPEADO COM COMPRIMENTO MAIOR QUE 6 M E MENOR OU IGUAL A 8 M, DIÂMETRO DE 10 CM, PERFURAÇÃO COM EQUIPAMENTO MANUAL E ARMADURA COM DIÂMETRO DE 16 MM. AF_05/2016</v>
          </cell>
          <cell r="I1344" t="str">
            <v>M</v>
          </cell>
          <cell r="J1344" t="str">
            <v>ATRIBUÍDO SÃO PAULO</v>
          </cell>
          <cell r="K1344" t="str">
            <v>152,66</v>
          </cell>
          <cell r="L1344" t="str">
            <v>CAIXA REFERENCIAL</v>
          </cell>
        </row>
        <row r="1345">
          <cell r="A1345">
            <v>93955</v>
          </cell>
          <cell r="B1345" t="str">
            <v>DRENAGEM/OBRAS DE CONTENCAO/POCOS DE VISITA E CAIXAS</v>
          </cell>
          <cell r="C1345" t="str">
            <v>DROP</v>
          </cell>
          <cell r="D1345" t="str">
            <v>MUROS DE ARRIMO</v>
          </cell>
          <cell r="E1345" t="str">
            <v>0032</v>
          </cell>
          <cell r="F1345" t="str">
            <v/>
          </cell>
          <cell r="G1345" t="str">
            <v/>
          </cell>
          <cell r="H1345" t="str">
            <v>EXECUÇÃO DE GRAMPO PARA SOLO GRAMPEADO COM COMPRIMENTO MAIOR QUE 8 M E MENOR OU IGUAL A 10 M, DIÂMETRO DE 10 CM, PERFURAÇÃO COM EQUIPAMENTO MANUAL E ARMADURA COM DIÂMETRO DE 16 MM. AF_05/2016</v>
          </cell>
          <cell r="I1345" t="str">
            <v>M</v>
          </cell>
          <cell r="J1345" t="str">
            <v>ATRIBUÍDO SÃO PAULO</v>
          </cell>
          <cell r="K1345" t="str">
            <v>147,91</v>
          </cell>
          <cell r="L1345" t="str">
            <v>CAIXA REFERENCIAL</v>
          </cell>
        </row>
        <row r="1346">
          <cell r="A1346">
            <v>93956</v>
          </cell>
          <cell r="B1346" t="str">
            <v>DRENAGEM/OBRAS DE CONTENCAO/POCOS DE VISITA E CAIXAS</v>
          </cell>
          <cell r="C1346" t="str">
            <v>DROP</v>
          </cell>
          <cell r="D1346" t="str">
            <v>MUROS DE ARRIMO</v>
          </cell>
          <cell r="E1346" t="str">
            <v>0032</v>
          </cell>
          <cell r="F1346" t="str">
            <v/>
          </cell>
          <cell r="G1346" t="str">
            <v/>
          </cell>
          <cell r="H1346" t="str">
            <v>EXECUÇÃO DE GRAMPO PARA SOLO GRAMPEADO COM COMPRIMENTO MAIOR QUE 10 M, DIÂMETRO DE 10 CM, PERFURAÇÃO COM EQUIPAMENTO MANUAL E ARMADURA COM DIÂMETRO DE 16 MM. AF_05/2016</v>
          </cell>
          <cell r="I1346" t="str">
            <v>M</v>
          </cell>
          <cell r="J1346" t="str">
            <v>ATRIBUÍDO SÃO PAULO</v>
          </cell>
          <cell r="K1346" t="str">
            <v>144,10</v>
          </cell>
          <cell r="L1346" t="str">
            <v>CAIXA REFERENCIAL</v>
          </cell>
        </row>
        <row r="1347">
          <cell r="A1347">
            <v>93957</v>
          </cell>
          <cell r="B1347" t="str">
            <v>DRENAGEM/OBRAS DE CONTENCAO/POCOS DE VISITA E CAIXAS</v>
          </cell>
          <cell r="C1347" t="str">
            <v>DROP</v>
          </cell>
          <cell r="D1347" t="str">
            <v>MUROS DE ARRIMO</v>
          </cell>
          <cell r="E1347" t="str">
            <v>0032</v>
          </cell>
          <cell r="F1347" t="str">
            <v/>
          </cell>
          <cell r="G1347" t="str">
            <v/>
          </cell>
          <cell r="H1347" t="str">
            <v>EXECUÇÃO DE GRAMPO PARA SOLO GRAMPEADO COM COMPRIMENTO MENOR OU IGUAL A 4 M, DIÂMETRO DE 10 CM, PERFURAÇÃO COM EQUIPAMENTO MANUAL E ARMADURA COM DIÂMETRO DE 20 MM. AF_05/2016</v>
          </cell>
          <cell r="I1347" t="str">
            <v>M</v>
          </cell>
          <cell r="J1347" t="str">
            <v>ATRIBUÍDO SÃO PAULO</v>
          </cell>
          <cell r="K1347" t="str">
            <v>183,37</v>
          </cell>
          <cell r="L1347" t="str">
            <v>CAIXA REFERENCIAL</v>
          </cell>
        </row>
        <row r="1348">
          <cell r="A1348">
            <v>93958</v>
          </cell>
          <cell r="B1348" t="str">
            <v>DRENAGEM/OBRAS DE CONTENCAO/POCOS DE VISITA E CAIXAS</v>
          </cell>
          <cell r="C1348" t="str">
            <v>DROP</v>
          </cell>
          <cell r="D1348" t="str">
            <v>MUROS DE ARRIMO</v>
          </cell>
          <cell r="E1348" t="str">
            <v>0032</v>
          </cell>
          <cell r="F1348" t="str">
            <v/>
          </cell>
          <cell r="G1348" t="str">
            <v/>
          </cell>
          <cell r="H1348" t="str">
            <v>EXECUÇÃO DE GRAMPO PARA SOLO GRAMPEADO COM COMPRIMENTO MAIOR QUE 4 M E MENOR OU IGUAL A 6 M, DIÂMETRO DE 10 CM, PERFURAÇÃO COM EQUIPAMENTO MANUAL E ARMADURA COM DIÂMETRO DE 20 MM. AF_05/2016</v>
          </cell>
          <cell r="I1348" t="str">
            <v>M</v>
          </cell>
          <cell r="J1348" t="str">
            <v>ATRIBUÍDO SÃO PAULO</v>
          </cell>
          <cell r="K1348" t="str">
            <v>171,43</v>
          </cell>
          <cell r="L1348" t="str">
            <v>CAIXA REFERENCIAL</v>
          </cell>
        </row>
        <row r="1349">
          <cell r="A1349">
            <v>93959</v>
          </cell>
          <cell r="B1349" t="str">
            <v>DRENAGEM/OBRAS DE CONTENCAO/POCOS DE VISITA E CAIXAS</v>
          </cell>
          <cell r="C1349" t="str">
            <v>DROP</v>
          </cell>
          <cell r="D1349" t="str">
            <v>MUROS DE ARRIMO</v>
          </cell>
          <cell r="E1349" t="str">
            <v>0032</v>
          </cell>
          <cell r="F1349" t="str">
            <v/>
          </cell>
          <cell r="G1349" t="str">
            <v/>
          </cell>
          <cell r="H1349" t="str">
            <v>EXECUÇÃO DE GRAMPO PARA SOLO GRAMPEADO COM COMPRIMENTO MAIOR QUE 6 M E MENOR OU IGUAL A 8 M, DIÂMETRO DE 10 CM, PERFURAÇÃO COM EQUIPAMENTO MANUAL E ARMADURA COM DIÂMETRO DE 20 MM. AF_05/2016</v>
          </cell>
          <cell r="I1349" t="str">
            <v>M</v>
          </cell>
          <cell r="J1349" t="str">
            <v>ATRIBUÍDO SÃO PAULO</v>
          </cell>
          <cell r="K1349" t="str">
            <v>164,32</v>
          </cell>
          <cell r="L1349" t="str">
            <v>CAIXA REFERENCIAL</v>
          </cell>
        </row>
        <row r="1350">
          <cell r="A1350">
            <v>93960</v>
          </cell>
          <cell r="B1350" t="str">
            <v>DRENAGEM/OBRAS DE CONTENCAO/POCOS DE VISITA E CAIXAS</v>
          </cell>
          <cell r="C1350" t="str">
            <v>DROP</v>
          </cell>
          <cell r="D1350" t="str">
            <v>MUROS DE ARRIMO</v>
          </cell>
          <cell r="E1350" t="str">
            <v>0032</v>
          </cell>
          <cell r="F1350" t="str">
            <v/>
          </cell>
          <cell r="G1350" t="str">
            <v/>
          </cell>
          <cell r="H1350" t="str">
            <v>EXECUÇÃO DE GRAMPO PARA SOLO GRAMPEADO COM COMPRIMENTO MAIOR QUE 8 M E MENOR OU IGUAL A 10 M, DIÂMETRO DE 10 CM, PERFURAÇÃO COM EQUIPAMENTO MANUAL E ARMADURA COM DIÂMETRO DE 20 MM. AF_05/2016</v>
          </cell>
          <cell r="I1350" t="str">
            <v>M</v>
          </cell>
          <cell r="J1350" t="str">
            <v>ATRIBUÍDO SÃO PAULO</v>
          </cell>
          <cell r="K1350" t="str">
            <v>159,30</v>
          </cell>
          <cell r="L1350" t="str">
            <v>CAIXA REFERENCIAL</v>
          </cell>
        </row>
        <row r="1351">
          <cell r="A1351">
            <v>93961</v>
          </cell>
          <cell r="B1351" t="str">
            <v>DRENAGEM/OBRAS DE CONTENCAO/POCOS DE VISITA E CAIXAS</v>
          </cell>
          <cell r="C1351" t="str">
            <v>DROP</v>
          </cell>
          <cell r="D1351" t="str">
            <v>MUROS DE ARRIMO</v>
          </cell>
          <cell r="E1351" t="str">
            <v>0032</v>
          </cell>
          <cell r="F1351" t="str">
            <v/>
          </cell>
          <cell r="G1351" t="str">
            <v/>
          </cell>
          <cell r="H1351" t="str">
            <v>EXECUÇÃO DE GRAMPO PARA SOLO GRAMPEADO COM COMPRIMENTO MAIOR QUE 10 M, DIÂMETRO DE 10 CM, PERFURAÇÃO COM EQUIPAMENTO MANUAL E ARMADURA COM DIÂMETRO DE 20 MM. AF_05/2016</v>
          </cell>
          <cell r="I1351" t="str">
            <v>M</v>
          </cell>
          <cell r="J1351" t="str">
            <v>ATRIBUÍDO SÃO PAULO</v>
          </cell>
          <cell r="K1351" t="str">
            <v>155,41</v>
          </cell>
          <cell r="L1351" t="str">
            <v>CAIXA REFERENCIAL</v>
          </cell>
        </row>
        <row r="1352">
          <cell r="A1352">
            <v>93962</v>
          </cell>
          <cell r="B1352" t="str">
            <v>DRENAGEM/OBRAS DE CONTENCAO/POCOS DE VISITA E CAIXAS</v>
          </cell>
          <cell r="C1352" t="str">
            <v>DROP</v>
          </cell>
          <cell r="D1352" t="str">
            <v>MUROS DE ARRIMO</v>
          </cell>
          <cell r="E1352" t="str">
            <v>0032</v>
          </cell>
          <cell r="F1352" t="str">
            <v/>
          </cell>
          <cell r="G1352" t="str">
            <v/>
          </cell>
          <cell r="H1352" t="str">
            <v>EXECUÇÃO DE GRAMPO PARA SOLO GRAMPEADO COM COMPRIMENTO MENOR OU IGUAL A 4 M, DIÂMETRO DE 7 CM, PERFURAÇÃO COM EQUIPAMENTO MANUAL E ARMADURA COM DIÂMETRO DE 16 MM. AF_05/2016</v>
          </cell>
          <cell r="I1352" t="str">
            <v>M</v>
          </cell>
          <cell r="J1352" t="str">
            <v>ATRIBUÍDO SÃO PAULO</v>
          </cell>
          <cell r="K1352" t="str">
            <v>160,16</v>
          </cell>
          <cell r="L1352" t="str">
            <v>CAIXA REFERENCIAL</v>
          </cell>
        </row>
        <row r="1353">
          <cell r="A1353">
            <v>93963</v>
          </cell>
          <cell r="B1353" t="str">
            <v>DRENAGEM/OBRAS DE CONTENCAO/POCOS DE VISITA E CAIXAS</v>
          </cell>
          <cell r="C1353" t="str">
            <v>DROP</v>
          </cell>
          <cell r="D1353" t="str">
            <v>MUROS DE ARRIMO</v>
          </cell>
          <cell r="E1353" t="str">
            <v>0032</v>
          </cell>
          <cell r="F1353" t="str">
            <v/>
          </cell>
          <cell r="G1353" t="str">
            <v/>
          </cell>
          <cell r="H1353" t="str">
            <v>EXECUÇÃO DE GRAMPO PARA SOLO GRAMPEADO COM COMPRIMENTO MAIOR QUE 4 E MENOR OU IGUAL A 6 M, DIÂMETRO DE 7 CM, PERFURAÇÃO COM EQUIPAMENTO MANUAL E ARMADURA COM DIÂMETRO DE 16 MM. AF_05/2016</v>
          </cell>
          <cell r="I1353" t="str">
            <v>M</v>
          </cell>
          <cell r="J1353" t="str">
            <v>ATRIBUÍDO SÃO PAULO</v>
          </cell>
          <cell r="K1353" t="str">
            <v>148,94</v>
          </cell>
          <cell r="L1353" t="str">
            <v>CAIXA REFERENCIAL</v>
          </cell>
        </row>
        <row r="1354">
          <cell r="A1354">
            <v>93964</v>
          </cell>
          <cell r="B1354" t="str">
            <v>DRENAGEM/OBRAS DE CONTENCAO/POCOS DE VISITA E CAIXAS</v>
          </cell>
          <cell r="C1354" t="str">
            <v>DROP</v>
          </cell>
          <cell r="D1354" t="str">
            <v>MUROS DE ARRIMO</v>
          </cell>
          <cell r="E1354" t="str">
            <v>0032</v>
          </cell>
          <cell r="F1354" t="str">
            <v/>
          </cell>
          <cell r="G1354" t="str">
            <v/>
          </cell>
          <cell r="H1354" t="str">
            <v>EXECUÇÃO DE GRAMPO PARA SOLO GRAMPEADO COM COMPRIMENTO MAIOR QUE 6 M E MENOR OU IGUAL A 8 M, DIÂMETRO DE 7 CM, PERFURAÇÃO COM EQUIPAMENTO MANUAL E ARMADURA COM DIÂMETRO DE 16 MM. AF_05/2016</v>
          </cell>
          <cell r="I1354" t="str">
            <v>M</v>
          </cell>
          <cell r="J1354" t="str">
            <v>ATRIBUÍDO SÃO PAULO</v>
          </cell>
          <cell r="K1354" t="str">
            <v>142,23</v>
          </cell>
          <cell r="L1354" t="str">
            <v>CAIXA REFERENCIAL</v>
          </cell>
        </row>
        <row r="1355">
          <cell r="A1355">
            <v>93965</v>
          </cell>
          <cell r="B1355" t="str">
            <v>DRENAGEM/OBRAS DE CONTENCAO/POCOS DE VISITA E CAIXAS</v>
          </cell>
          <cell r="C1355" t="str">
            <v>DROP</v>
          </cell>
          <cell r="D1355" t="str">
            <v>MUROS DE ARRIMO</v>
          </cell>
          <cell r="E1355" t="str">
            <v>0032</v>
          </cell>
          <cell r="F1355" t="str">
            <v/>
          </cell>
          <cell r="G1355" t="str">
            <v/>
          </cell>
          <cell r="H1355" t="str">
            <v>EXECUÇÃO DE GRAMPO PARA SOLO GRAMPEADO COM COMPRIMENTO MAIOR QUE 8 M E MENOR OU IGUAL A 10 M, DIÂMETRO DE 7 CM, PERFURAÇÃO COM EQUIPAMENTO MANUAL E ARMADURA COM DIÂMETRO DE 16 MM. AF_05/2016</v>
          </cell>
          <cell r="I1355" t="str">
            <v>M</v>
          </cell>
          <cell r="J1355" t="str">
            <v>ATRIBUÍDO SÃO PAULO</v>
          </cell>
          <cell r="K1355" t="str">
            <v>135,61</v>
          </cell>
          <cell r="L1355" t="str">
            <v>CAIXA REFERENCIAL</v>
          </cell>
        </row>
        <row r="1356">
          <cell r="A1356">
            <v>93966</v>
          </cell>
          <cell r="B1356" t="str">
            <v>DRENAGEM/OBRAS DE CONTENCAO/POCOS DE VISITA E CAIXAS</v>
          </cell>
          <cell r="C1356" t="str">
            <v>DROP</v>
          </cell>
          <cell r="D1356" t="str">
            <v>MUROS DE ARRIMO</v>
          </cell>
          <cell r="E1356" t="str">
            <v>0032</v>
          </cell>
          <cell r="F1356" t="str">
            <v/>
          </cell>
          <cell r="G1356" t="str">
            <v/>
          </cell>
          <cell r="H1356" t="str">
            <v>EXECUÇÃO DE GRAMPO PARA SOLO GRAMPEADO COM COMPRIMENTO MAIOR QUE 10 M, DIÂMETRO DE 7 CM, PERFURAÇÃO COM EQUIPAMENTO MANUAL E ARMADURA COM DIÂMETRO DE 16 MM. AF_05/2016</v>
          </cell>
          <cell r="I1356" t="str">
            <v>M</v>
          </cell>
          <cell r="J1356" t="str">
            <v>ATRIBUÍDO SÃO PAULO</v>
          </cell>
          <cell r="K1356" t="str">
            <v>133,72</v>
          </cell>
          <cell r="L1356" t="str">
            <v>CAIXA REFERENCIAL</v>
          </cell>
        </row>
        <row r="1357">
          <cell r="A1357">
            <v>93967</v>
          </cell>
          <cell r="B1357" t="str">
            <v>DRENAGEM/OBRAS DE CONTENCAO/POCOS DE VISITA E CAIXAS</v>
          </cell>
          <cell r="C1357" t="str">
            <v>DROP</v>
          </cell>
          <cell r="D1357" t="str">
            <v>MUROS DE ARRIMO</v>
          </cell>
          <cell r="E1357" t="str">
            <v>0032</v>
          </cell>
          <cell r="F1357" t="str">
            <v/>
          </cell>
          <cell r="G1357" t="str">
            <v/>
          </cell>
          <cell r="H1357" t="str">
            <v>EXECUÇÃO DE GRAMPO PARA SOLO GRAMPEADO COM COMPRIMENTO MENOR OU IGUAL A 4 M, DIÂMETRO DE 7 CM, PERFURAÇÃO COM EQUIPAMENTO MANUAL E ARMADURA COM DIÂMETRO DE 20 MM. AF_05/2016</v>
          </cell>
          <cell r="I1357" t="str">
            <v>M</v>
          </cell>
          <cell r="J1357" t="str">
            <v>ATRIBUÍDO SÃO PAULO</v>
          </cell>
          <cell r="K1357" t="str">
            <v>172,84</v>
          </cell>
          <cell r="L1357" t="str">
            <v>CAIXA REFERENCIAL</v>
          </cell>
        </row>
        <row r="1358">
          <cell r="A1358">
            <v>93968</v>
          </cell>
          <cell r="B1358" t="str">
            <v>DRENAGEM/OBRAS DE CONTENCAO/POCOS DE VISITA E CAIXAS</v>
          </cell>
          <cell r="C1358" t="str">
            <v>DROP</v>
          </cell>
          <cell r="D1358" t="str">
            <v>MUROS DE ARRIMO</v>
          </cell>
          <cell r="E1358" t="str">
            <v>0032</v>
          </cell>
          <cell r="F1358" t="str">
            <v/>
          </cell>
          <cell r="G1358" t="str">
            <v/>
          </cell>
          <cell r="H1358" t="str">
            <v>EXECUÇÃO DE GRAMPO PARA SOLO GRAMPEADO COM COMPRIMENTO MAIOR QUE 4 E MENOR OU IGUAL A 6 M, DIÂMETRO DE 7 CM, PERFURAÇÃO COM EQUIPAMENTO MANUAL E ARMADURA COM DIÂMETRO DE 20 MM. AF_05/2016</v>
          </cell>
          <cell r="I1358" t="str">
            <v>M</v>
          </cell>
          <cell r="J1358" t="str">
            <v>ATRIBUÍDO SÃO PAULO</v>
          </cell>
          <cell r="K1358" t="str">
            <v>160,94</v>
          </cell>
          <cell r="L1358" t="str">
            <v>CAIXA REFERENCIAL</v>
          </cell>
        </row>
        <row r="1359">
          <cell r="A1359">
            <v>93969</v>
          </cell>
          <cell r="B1359" t="str">
            <v>DRENAGEM/OBRAS DE CONTENCAO/POCOS DE VISITA E CAIXAS</v>
          </cell>
          <cell r="C1359" t="str">
            <v>DROP</v>
          </cell>
          <cell r="D1359" t="str">
            <v>MUROS DE ARRIMO</v>
          </cell>
          <cell r="E1359" t="str">
            <v>0032</v>
          </cell>
          <cell r="F1359" t="str">
            <v/>
          </cell>
          <cell r="G1359" t="str">
            <v/>
          </cell>
          <cell r="H1359" t="str">
            <v>EXECUÇÃO DE GRAMPO PARA SOLO GRAMPEADO COM COMPRIMENTO MAIOR QUE 6 M E MENOR OU IGUAL A 8 M, DIÂMETRO DE 7 CM, PERFURAÇÃO COM EQUIPAMENTO MANUAL E ARMADURA COM DIÂMETRO DE 20 MM. AF_05/2016</v>
          </cell>
          <cell r="I1359" t="str">
            <v>M</v>
          </cell>
          <cell r="J1359" t="str">
            <v>ATRIBUÍDO SÃO PAULO</v>
          </cell>
          <cell r="K1359" t="str">
            <v>153,86</v>
          </cell>
          <cell r="L1359" t="str">
            <v>CAIXA REFERENCIAL</v>
          </cell>
        </row>
        <row r="1360">
          <cell r="A1360">
            <v>93970</v>
          </cell>
          <cell r="B1360" t="str">
            <v>DRENAGEM/OBRAS DE CONTENCAO/POCOS DE VISITA E CAIXAS</v>
          </cell>
          <cell r="C1360" t="str">
            <v>DROP</v>
          </cell>
          <cell r="D1360" t="str">
            <v>MUROS DE ARRIMO</v>
          </cell>
          <cell r="E1360" t="str">
            <v>0032</v>
          </cell>
          <cell r="F1360" t="str">
            <v/>
          </cell>
          <cell r="G1360" t="str">
            <v/>
          </cell>
          <cell r="H1360" t="str">
            <v>EXECUÇÃO DE GRAMPO PARA SOLO GRAMPEADO COM COMPRIMENTO MAIOR QUE 8 MENOR OU IGUAL A 10 M, DIÂMETRO DE 7 CM, PERFURAÇÃO COM EQUIPAMENTO MANUAL E ARMADURA COM DIÂMETRO DE 20 MM. AF_05/2016</v>
          </cell>
          <cell r="I1360" t="str">
            <v>M</v>
          </cell>
          <cell r="J1360" t="str">
            <v>ATRIBUÍDO SÃO PAULO</v>
          </cell>
          <cell r="K1360" t="str">
            <v>148,89</v>
          </cell>
          <cell r="L1360" t="str">
            <v>CAIXA REFERENCIAL</v>
          </cell>
        </row>
        <row r="1361">
          <cell r="A1361">
            <v>93971</v>
          </cell>
          <cell r="B1361" t="str">
            <v>DRENAGEM/OBRAS DE CONTENCAO/POCOS DE VISITA E CAIXAS</v>
          </cell>
          <cell r="C1361" t="str">
            <v>DROP</v>
          </cell>
          <cell r="D1361" t="str">
            <v>MUROS DE ARRIMO</v>
          </cell>
          <cell r="E1361" t="str">
            <v>0032</v>
          </cell>
          <cell r="F1361" t="str">
            <v/>
          </cell>
          <cell r="G1361" t="str">
            <v/>
          </cell>
          <cell r="H1361" t="str">
            <v>EXECUÇÃO DE GRAMPO PARA SOLO GRAMPEADO COM COMPRIMENTO MAIOR QUE 10 M, DIÂMETRO DE 7 CM, PERFURAÇÃO COM EQUIPAMENTO MANUAL E ARMADURA COM DIÂMETRO DE 20 MM. AF_05/2016</v>
          </cell>
          <cell r="I1361" t="str">
            <v>M</v>
          </cell>
          <cell r="J1361" t="str">
            <v>ATRIBUÍDO SÃO PAULO</v>
          </cell>
          <cell r="K1361" t="str">
            <v>140,83</v>
          </cell>
          <cell r="L1361" t="str">
            <v>CAIXA REFERENCIAL</v>
          </cell>
        </row>
        <row r="1362">
          <cell r="A1362">
            <v>95108</v>
          </cell>
          <cell r="B1362" t="str">
            <v>DRENAGEM/OBRAS DE CONTENCAO/POCOS DE VISITA E CAIXAS</v>
          </cell>
          <cell r="C1362" t="str">
            <v>DROP</v>
          </cell>
          <cell r="D1362" t="str">
            <v>MUROS DE ARRIMO</v>
          </cell>
          <cell r="E1362" t="str">
            <v>0032</v>
          </cell>
          <cell r="F1362" t="str">
            <v/>
          </cell>
          <cell r="G1362" t="str">
            <v/>
          </cell>
          <cell r="H1362" t="str">
            <v>EXECUÇÃO DE PROTEÇÃO DA CABEÇA DO TIRANTE COM USO DE FÔRMAS EM CHAPA COMPENSADA PLASTIFICADA DE MADEIRA E CONCRETO FCK =15 MPA. AF_07/2016</v>
          </cell>
          <cell r="I1362" t="str">
            <v>UN</v>
          </cell>
          <cell r="J1362" t="str">
            <v>COEFICIENTE DE REPRESENTATIVIDADE</v>
          </cell>
          <cell r="K1362" t="str">
            <v>21,60</v>
          </cell>
          <cell r="L1362" t="str">
            <v>CAIXA REFERENCIAL</v>
          </cell>
        </row>
        <row r="1363">
          <cell r="A1363">
            <v>100332</v>
          </cell>
          <cell r="B1363" t="str">
            <v>DRENAGEM/OBRAS DE CONTENCAO/POCOS DE VISITA E CAIXAS</v>
          </cell>
          <cell r="C1363" t="str">
            <v>DROP</v>
          </cell>
          <cell r="D1363" t="str">
            <v>MUROS DE ARRIMO</v>
          </cell>
          <cell r="E1363" t="str">
            <v>0032</v>
          </cell>
          <cell r="F1363" t="str">
            <v/>
          </cell>
          <cell r="G1363" t="str">
            <v/>
          </cell>
          <cell r="H1363" t="str">
            <v>CONTENÇÃO EM PERFIL PRANCHADO COM PRANCHÃO DE MADEIRA, PERFIS ESPAÇADOS A 1,5 M PARA 1 SUBSOLO. AF_07/2019</v>
          </cell>
          <cell r="I1363" t="str">
            <v>M2</v>
          </cell>
          <cell r="J1363" t="str">
            <v>ATRIBUÍDO SÃO PAULO</v>
          </cell>
          <cell r="K1363" t="str">
            <v>613,99</v>
          </cell>
          <cell r="L1363" t="str">
            <v>CAIXA REFERENCIAL</v>
          </cell>
        </row>
        <row r="1364">
          <cell r="A1364">
            <v>100333</v>
          </cell>
          <cell r="B1364" t="str">
            <v>DRENAGEM/OBRAS DE CONTENCAO/POCOS DE VISITA E CAIXAS</v>
          </cell>
          <cell r="C1364" t="str">
            <v>DROP</v>
          </cell>
          <cell r="D1364" t="str">
            <v>MUROS DE ARRIMO</v>
          </cell>
          <cell r="E1364" t="str">
            <v>0032</v>
          </cell>
          <cell r="F1364" t="str">
            <v/>
          </cell>
          <cell r="G1364" t="str">
            <v/>
          </cell>
          <cell r="H1364" t="str">
            <v>CONTENÇÃO EM PERFIL PRANCHADO COM PRANCHÃO DE MADEIRA, PERFIS ESPAÇADOS A 1,5 M PARA 2 OU MAIS SUBSOLOS. AF_07/2019</v>
          </cell>
          <cell r="I1364" t="str">
            <v>M2</v>
          </cell>
          <cell r="J1364" t="str">
            <v>ATRIBUÍDO SÃO PAULO</v>
          </cell>
          <cell r="K1364" t="str">
            <v>370,33</v>
          </cell>
          <cell r="L1364" t="str">
            <v>CAIXA REFERENCIAL</v>
          </cell>
        </row>
        <row r="1365">
          <cell r="A1365">
            <v>100334</v>
          </cell>
          <cell r="B1365" t="str">
            <v>DRENAGEM/OBRAS DE CONTENCAO/POCOS DE VISITA E CAIXAS</v>
          </cell>
          <cell r="C1365" t="str">
            <v>DROP</v>
          </cell>
          <cell r="D1365" t="str">
            <v>MUROS DE ARRIMO</v>
          </cell>
          <cell r="E1365" t="str">
            <v>0032</v>
          </cell>
          <cell r="F1365" t="str">
            <v/>
          </cell>
          <cell r="G1365" t="str">
            <v/>
          </cell>
          <cell r="H1365" t="str">
            <v>CONTENÇÃO EM PERFIL PRANCHADO COM PRANCHÃO DE MADEIRA, PERFIS ESPAÇADOS A 2 M PARA 1 SUBSOLO. AF_07/2019</v>
          </cell>
          <cell r="I1365" t="str">
            <v>M2</v>
          </cell>
          <cell r="J1365" t="str">
            <v>ATRIBUÍDO SÃO PAULO</v>
          </cell>
          <cell r="K1365" t="str">
            <v>482,01</v>
          </cell>
          <cell r="L1365" t="str">
            <v>CAIXA REFERENCIAL</v>
          </cell>
        </row>
        <row r="1366">
          <cell r="A1366">
            <v>100335</v>
          </cell>
          <cell r="B1366" t="str">
            <v>DRENAGEM/OBRAS DE CONTENCAO/POCOS DE VISITA E CAIXAS</v>
          </cell>
          <cell r="C1366" t="str">
            <v>DROP</v>
          </cell>
          <cell r="D1366" t="str">
            <v>MUROS DE ARRIMO</v>
          </cell>
          <cell r="E1366" t="str">
            <v>0032</v>
          </cell>
          <cell r="F1366" t="str">
            <v/>
          </cell>
          <cell r="G1366" t="str">
            <v/>
          </cell>
          <cell r="H1366" t="str">
            <v>CONTENÇÃO EM PERFIL PRANCHADO COM PRANCHÃO DE MADEIRA, PERFIS ESPAÇADOS A 2 M PARA 2 OU MAIS SUBSOLOS. AF_07/2019</v>
          </cell>
          <cell r="I1366" t="str">
            <v>M2</v>
          </cell>
          <cell r="J1366" t="str">
            <v>ATRIBUÍDO SÃO PAULO</v>
          </cell>
          <cell r="K1366" t="str">
            <v>299,27</v>
          </cell>
          <cell r="L1366" t="str">
            <v>CAIXA REFERENCIAL</v>
          </cell>
        </row>
        <row r="1367">
          <cell r="A1367">
            <v>100341</v>
          </cell>
          <cell r="B1367" t="str">
            <v>DRENAGEM/OBRAS DE CONTENCAO/POCOS DE VISITA E CAIXAS</v>
          </cell>
          <cell r="C1367" t="str">
            <v>DROP</v>
          </cell>
          <cell r="D1367" t="str">
            <v>MUROS DE ARRIMO</v>
          </cell>
          <cell r="E1367" t="str">
            <v>0032</v>
          </cell>
          <cell r="F1367" t="str">
            <v/>
          </cell>
          <cell r="G1367" t="str">
            <v/>
          </cell>
          <cell r="H1367" t="str">
            <v>FABRICAÇÃO, MONTAGEM E DESMONTAGEM DE FÔRMA PARA CORTINA DE CONTENÇÃO, EM CHAPA DE MADEIRA COMPENSADA PLASTIFICADA, E = 18 MM, 10 UTILIZAÇÕES. AF_07/2019</v>
          </cell>
          <cell r="I1367" t="str">
            <v>M2</v>
          </cell>
          <cell r="J1367" t="str">
            <v>COEFICIENTE DE REPRESENTATIVIDADE</v>
          </cell>
          <cell r="K1367" t="str">
            <v>22,48</v>
          </cell>
          <cell r="L1367" t="str">
            <v>CAIXA REFERENCIAL</v>
          </cell>
        </row>
        <row r="1368">
          <cell r="A1368">
            <v>100342</v>
          </cell>
          <cell r="B1368" t="str">
            <v>DRENAGEM/OBRAS DE CONTENCAO/POCOS DE VISITA E CAIXAS</v>
          </cell>
          <cell r="C1368" t="str">
            <v>DROP</v>
          </cell>
          <cell r="D1368" t="str">
            <v>MUROS DE ARRIMO</v>
          </cell>
          <cell r="E1368" t="str">
            <v>0032</v>
          </cell>
          <cell r="F1368" t="str">
            <v/>
          </cell>
          <cell r="G1368" t="str">
            <v/>
          </cell>
          <cell r="H1368" t="str">
            <v>ARMAÇÃO DE CORTINA DE CONTENÇÃO EM CONCRETO ARMADO, COM AÇO CA-50 DE 6,3 MM - MONTAGEM. AF_07/2019</v>
          </cell>
          <cell r="I1368" t="str">
            <v>KG</v>
          </cell>
          <cell r="J1368" t="str">
            <v>ATRIBUÍDO SÃO PAULO</v>
          </cell>
          <cell r="K1368" t="str">
            <v>13,22</v>
          </cell>
          <cell r="L1368" t="str">
            <v>CAIXA REFERENCIAL</v>
          </cell>
        </row>
        <row r="1369">
          <cell r="A1369">
            <v>100343</v>
          </cell>
          <cell r="B1369" t="str">
            <v>DRENAGEM/OBRAS DE CONTENCAO/POCOS DE VISITA E CAIXAS</v>
          </cell>
          <cell r="C1369" t="str">
            <v>DROP</v>
          </cell>
          <cell r="D1369" t="str">
            <v>MUROS DE ARRIMO</v>
          </cell>
          <cell r="E1369" t="str">
            <v>0032</v>
          </cell>
          <cell r="F1369" t="str">
            <v/>
          </cell>
          <cell r="G1369" t="str">
            <v/>
          </cell>
          <cell r="H1369" t="str">
            <v>ARMAÇÃO DE CORTINA DE CONTENÇÃO EM CONCRETO ARMADO, COM AÇO CA-50 DE 8 MM - MONTAGEM. AF_07/2019</v>
          </cell>
          <cell r="I1369" t="str">
            <v>KG</v>
          </cell>
          <cell r="J1369" t="str">
            <v>ATRIBUÍDO SÃO PAULO</v>
          </cell>
          <cell r="K1369" t="str">
            <v>12,65</v>
          </cell>
          <cell r="L1369" t="str">
            <v>CAIXA REFERENCIAL</v>
          </cell>
        </row>
        <row r="1370">
          <cell r="A1370">
            <v>100344</v>
          </cell>
          <cell r="B1370" t="str">
            <v>DRENAGEM/OBRAS DE CONTENCAO/POCOS DE VISITA E CAIXAS</v>
          </cell>
          <cell r="C1370" t="str">
            <v>DROP</v>
          </cell>
          <cell r="D1370" t="str">
            <v>MUROS DE ARRIMO</v>
          </cell>
          <cell r="E1370" t="str">
            <v>0032</v>
          </cell>
          <cell r="F1370" t="str">
            <v/>
          </cell>
          <cell r="G1370" t="str">
            <v/>
          </cell>
          <cell r="H1370" t="str">
            <v>ARMAÇÃO DE CORTINA DE CONTENÇÃO EM CONCRETO ARMADO, COM AÇO CA-50 DE 10 MM - MONTAGEM. AF_07/2019</v>
          </cell>
          <cell r="I1370" t="str">
            <v>KG</v>
          </cell>
          <cell r="J1370" t="str">
            <v>ATRIBUÍDO SÃO PAULO</v>
          </cell>
          <cell r="K1370" t="str">
            <v>11,44</v>
          </cell>
          <cell r="L1370" t="str">
            <v>CAIXA REFERENCIAL</v>
          </cell>
        </row>
        <row r="1371">
          <cell r="A1371">
            <v>100345</v>
          </cell>
          <cell r="B1371" t="str">
            <v>DRENAGEM/OBRAS DE CONTENCAO/POCOS DE VISITA E CAIXAS</v>
          </cell>
          <cell r="C1371" t="str">
            <v>DROP</v>
          </cell>
          <cell r="D1371" t="str">
            <v>MUROS DE ARRIMO</v>
          </cell>
          <cell r="E1371" t="str">
            <v>0032</v>
          </cell>
          <cell r="F1371" t="str">
            <v/>
          </cell>
          <cell r="G1371" t="str">
            <v/>
          </cell>
          <cell r="H1371" t="str">
            <v>ARMAÇÃO DE CORTINA DE CONTENÇÃO EM CONCRETO ARMADO, COM AÇO CA-50 DE 12,5 MM - MONTAGEM. AF_07/2019</v>
          </cell>
          <cell r="I1371" t="str">
            <v>KG</v>
          </cell>
          <cell r="J1371" t="str">
            <v>ATRIBUÍDO SÃO PAULO</v>
          </cell>
          <cell r="K1371" t="str">
            <v>9,72</v>
          </cell>
          <cell r="L1371" t="str">
            <v>CAIXA REFERENCIAL</v>
          </cell>
        </row>
        <row r="1372">
          <cell r="A1372">
            <v>100346</v>
          </cell>
          <cell r="B1372" t="str">
            <v>DRENAGEM/OBRAS DE CONTENCAO/POCOS DE VISITA E CAIXAS</v>
          </cell>
          <cell r="C1372" t="str">
            <v>DROP</v>
          </cell>
          <cell r="D1372" t="str">
            <v>MUROS DE ARRIMO</v>
          </cell>
          <cell r="E1372" t="str">
            <v>0032</v>
          </cell>
          <cell r="F1372" t="str">
            <v/>
          </cell>
          <cell r="G1372" t="str">
            <v/>
          </cell>
          <cell r="H1372" t="str">
            <v>ARMAÇÃO DE CORTINA DE CONTENÇÃO EM CONCRETO ARMADO, COM AÇO CA-50 DE 16 MM - MONTAGEM. AF_07/2019</v>
          </cell>
          <cell r="I1372" t="str">
            <v>KG</v>
          </cell>
          <cell r="J1372" t="str">
            <v>ATRIBUÍDO SÃO PAULO</v>
          </cell>
          <cell r="K1372" t="str">
            <v>9,33</v>
          </cell>
          <cell r="L1372" t="str">
            <v>CAIXA REFERENCIAL</v>
          </cell>
        </row>
        <row r="1373">
          <cell r="A1373">
            <v>100347</v>
          </cell>
          <cell r="B1373" t="str">
            <v>DRENAGEM/OBRAS DE CONTENCAO/POCOS DE VISITA E CAIXAS</v>
          </cell>
          <cell r="C1373" t="str">
            <v>DROP</v>
          </cell>
          <cell r="D1373" t="str">
            <v>MUROS DE ARRIMO</v>
          </cell>
          <cell r="E1373" t="str">
            <v>0032</v>
          </cell>
          <cell r="F1373" t="str">
            <v/>
          </cell>
          <cell r="G1373" t="str">
            <v/>
          </cell>
          <cell r="H1373" t="str">
            <v>ARMAÇÃO DE CORTINA DE CONTENÇÃO EM CONCRETO ARMADO, COM AÇO CA-50 DE 20 MM - MONTAGEM. AF_07/2019</v>
          </cell>
          <cell r="I1373" t="str">
            <v>KG</v>
          </cell>
          <cell r="J1373" t="str">
            <v>ATRIBUÍDO SÃO PAULO</v>
          </cell>
          <cell r="K1373" t="str">
            <v>10,60</v>
          </cell>
          <cell r="L1373" t="str">
            <v>CAIXA REFERENCIAL</v>
          </cell>
        </row>
        <row r="1374">
          <cell r="A1374">
            <v>100348</v>
          </cell>
          <cell r="B1374" t="str">
            <v>DRENAGEM/OBRAS DE CONTENCAO/POCOS DE VISITA E CAIXAS</v>
          </cell>
          <cell r="C1374" t="str">
            <v>DROP</v>
          </cell>
          <cell r="D1374" t="str">
            <v>MUROS DE ARRIMO</v>
          </cell>
          <cell r="E1374" t="str">
            <v>0032</v>
          </cell>
          <cell r="F1374" t="str">
            <v/>
          </cell>
          <cell r="G1374" t="str">
            <v/>
          </cell>
          <cell r="H1374" t="str">
            <v>ARMAÇÃO DE CORTINA DE CONTENÇÃO EM CONCRETO ARMADO, COM AÇO CA-50 DE 25 MM - MONTAGEM. AF_07/2019</v>
          </cell>
          <cell r="I1374" t="str">
            <v>KG</v>
          </cell>
          <cell r="J1374" t="str">
            <v>ATRIBUÍDO SÃO PAULO</v>
          </cell>
          <cell r="K1374" t="str">
            <v>10,40</v>
          </cell>
          <cell r="L1374" t="str">
            <v>CAIXA REFERENCIAL</v>
          </cell>
        </row>
        <row r="1375">
          <cell r="A1375">
            <v>100349</v>
          </cell>
          <cell r="B1375" t="str">
            <v>DRENAGEM/OBRAS DE CONTENCAO/POCOS DE VISITA E CAIXAS</v>
          </cell>
          <cell r="C1375" t="str">
            <v>DROP</v>
          </cell>
          <cell r="D1375" t="str">
            <v>MUROS DE ARRIMO</v>
          </cell>
          <cell r="E1375" t="str">
            <v>0032</v>
          </cell>
          <cell r="F1375" t="str">
            <v/>
          </cell>
          <cell r="G1375" t="str">
            <v/>
          </cell>
          <cell r="H1375" t="str">
            <v>CONCRETAGEM DE CORTINA DE CONTENÇÃO, ATRAVÉS DE BOMBA   LANÇAMENTO, ADENSAMENTO E ACABAMENTO. AF_07/2019</v>
          </cell>
          <cell r="I1375" t="str">
            <v>M3</v>
          </cell>
          <cell r="J1375" t="str">
            <v>ATRIBUÍDO SÃO PAULO</v>
          </cell>
          <cell r="K1375" t="str">
            <v>424,28</v>
          </cell>
          <cell r="L1375" t="str">
            <v>CAIXA REFERENCIAL</v>
          </cell>
        </row>
        <row r="1376">
          <cell r="A1376" t="str">
            <v>73856/1</v>
          </cell>
          <cell r="B1376" t="str">
            <v>DRENAGEM/OBRAS DE CONTENCAO/POCOS DE VISITA E CAIXAS</v>
          </cell>
          <cell r="C1376" t="str">
            <v>DROP</v>
          </cell>
          <cell r="D1376" t="str">
            <v>POCOS DE VISITA/BOCAS DE LOBO/CX. DE PASSAGEM/CX. DIVERSAS</v>
          </cell>
          <cell r="E1376" t="str">
            <v>0036</v>
          </cell>
          <cell r="F1376">
            <v>73856</v>
          </cell>
          <cell r="G1376" t="str">
            <v>BOCA PARA BUEIRO TUBULAR DE CONCRETO SIMPLES</v>
          </cell>
          <cell r="H1376" t="str">
            <v>BOCA P/BUEIRO SIMPLES TUBULAR D=0,40M EM CONCRETO CICLOPICO, INCLINDO FORMAS, ESCAVACAO, REATERRO E MATERIAIS, EXCLUINDO MATERIAL REATERRO JAZIDA E TRANSPORTE</v>
          </cell>
          <cell r="I1376" t="str">
            <v>UN</v>
          </cell>
          <cell r="J1376" t="str">
            <v>ATRIBUÍDO SÃO PAULO</v>
          </cell>
          <cell r="K1376" t="str">
            <v>657,09</v>
          </cell>
          <cell r="L1376" t="str">
            <v>CAIXA REFERENCIAL</v>
          </cell>
        </row>
        <row r="1377">
          <cell r="A1377" t="str">
            <v>73856/2</v>
          </cell>
          <cell r="B1377" t="str">
            <v>DRENAGEM/OBRAS DE CONTENCAO/POCOS DE VISITA E CAIXAS</v>
          </cell>
          <cell r="C1377" t="str">
            <v>DROP</v>
          </cell>
          <cell r="D1377" t="str">
            <v>POCOS DE VISITA/BOCAS DE LOBO/CX. DE PASSAGEM/CX. DIVERSAS</v>
          </cell>
          <cell r="E1377" t="str">
            <v>0036</v>
          </cell>
          <cell r="F1377">
            <v>73856</v>
          </cell>
          <cell r="G1377" t="str">
            <v>BOCA PARA BUEIRO TUBULAR DE CONCRETO SIMPLES</v>
          </cell>
          <cell r="H1377" t="str">
            <v>BOCA PARA BUEIRO SIMPLES TUBULAR, DIAMETRO =0,60M, EM CONCRETO CICLOPICO, INCLUINDO FORMAS, ESCAVACAO, REATERRO E MATERIAIS, EXCLUINDO MATERIAL REATERRO JAZIDA E TRANSPORTE.</v>
          </cell>
          <cell r="I1377" t="str">
            <v>UN</v>
          </cell>
          <cell r="J1377" t="str">
            <v>ATRIBUÍDO SÃO PAULO</v>
          </cell>
          <cell r="K1377" t="str">
            <v>1.066,35</v>
          </cell>
          <cell r="L1377" t="str">
            <v>CAIXA REFERENCIAL</v>
          </cell>
        </row>
        <row r="1378">
          <cell r="A1378" t="str">
            <v>73856/3</v>
          </cell>
          <cell r="B1378" t="str">
            <v>DRENAGEM/OBRAS DE CONTENCAO/POCOS DE VISITA E CAIXAS</v>
          </cell>
          <cell r="C1378" t="str">
            <v>DROP</v>
          </cell>
          <cell r="D1378" t="str">
            <v>POCOS DE VISITA/BOCAS DE LOBO/CX. DE PASSAGEM/CX. DIVERSAS</v>
          </cell>
          <cell r="E1378" t="str">
            <v>0036</v>
          </cell>
          <cell r="F1378">
            <v>73856</v>
          </cell>
          <cell r="G1378" t="str">
            <v>BOCA PARA BUEIRO TUBULAR DE CONCRETO SIMPLES</v>
          </cell>
          <cell r="H1378" t="str">
            <v>BOCA PARA BUEIRO SIMPLES TUBULAR, DIAMETRO =0,80M, EM CONCRETO CICLOPICO, INCLUINDO FORMAS, ESCAVACAO, REATERRO E MATERIAIS, EXCLUINDO MATERIAL REATERRO JAZIDA E TRANSPORTE.</v>
          </cell>
          <cell r="I1378" t="str">
            <v>UN</v>
          </cell>
          <cell r="J1378" t="str">
            <v>ATRIBUÍDO SÃO PAULO</v>
          </cell>
          <cell r="K1378" t="str">
            <v>1.585,23</v>
          </cell>
          <cell r="L1378" t="str">
            <v>CAIXA REFERENCIAL</v>
          </cell>
        </row>
        <row r="1379">
          <cell r="A1379" t="str">
            <v>73856/4</v>
          </cell>
          <cell r="B1379" t="str">
            <v>DRENAGEM/OBRAS DE CONTENCAO/POCOS DE VISITA E CAIXAS</v>
          </cell>
          <cell r="C1379" t="str">
            <v>DROP</v>
          </cell>
          <cell r="D1379" t="str">
            <v>POCOS DE VISITA/BOCAS DE LOBO/CX. DE PASSAGEM/CX. DIVERSAS</v>
          </cell>
          <cell r="E1379" t="str">
            <v>0036</v>
          </cell>
          <cell r="F1379">
            <v>73856</v>
          </cell>
          <cell r="G1379" t="str">
            <v>BOCA PARA BUEIRO TUBULAR DE CONCRETO SIMPLES</v>
          </cell>
          <cell r="H1379" t="str">
            <v>BOCA PARA BUEIRO SIMPLES TUBULAR, DIAMETRO =1,00M, EM CONCRETO CICLOPICO, INCLUINDO FORMAS, ESCAVACAO, REATERRO E MATERIAIS, EXCLUINDO MATERIAL REATERRO JAZIDA E TRANSPORTE.</v>
          </cell>
          <cell r="I1379" t="str">
            <v>UN</v>
          </cell>
          <cell r="J1379" t="str">
            <v>ATRIBUÍDO SÃO PAULO</v>
          </cell>
          <cell r="K1379" t="str">
            <v>2.219,89</v>
          </cell>
          <cell r="L1379" t="str">
            <v>CAIXA REFERENCIAL</v>
          </cell>
        </row>
        <row r="1380">
          <cell r="A1380">
            <v>83716</v>
          </cell>
          <cell r="B1380" t="str">
            <v>DRENAGEM/OBRAS DE CONTENCAO/POCOS DE VISITA E CAIXAS</v>
          </cell>
          <cell r="C1380" t="str">
            <v>DROP</v>
          </cell>
          <cell r="D1380" t="str">
            <v>POCOS DE VISITA/BOCAS DE LOBO/CX. DE PASSAGEM/CX. DIVERSAS</v>
          </cell>
          <cell r="E1380" t="str">
            <v>0036</v>
          </cell>
          <cell r="F1380" t="str">
            <v/>
          </cell>
          <cell r="G1380" t="str">
            <v/>
          </cell>
          <cell r="H1380" t="str">
            <v>GRELHA FF 30X90CM, 135KG, P/ CX RALO COM ASSENTAMENTO DE ARGAMASSA CIMENTO/AREIA 1:4 - FORNECIMENTO E INSTALAÇÃO</v>
          </cell>
          <cell r="I1380" t="str">
            <v>UN</v>
          </cell>
          <cell r="J1380" t="str">
            <v>ATRIBUÍDO SÃO PAULO</v>
          </cell>
          <cell r="K1380" t="str">
            <v>390,27</v>
          </cell>
          <cell r="L1380" t="str">
            <v>CAIXA REFERENCIAL</v>
          </cell>
        </row>
        <row r="1381">
          <cell r="A1381">
            <v>97933</v>
          </cell>
          <cell r="B1381" t="str">
            <v>DRENAGEM/OBRAS DE CONTENCAO/POCOS DE VISITA E CAIXAS</v>
          </cell>
          <cell r="C1381" t="str">
            <v>DROP</v>
          </cell>
          <cell r="D1381" t="str">
            <v>POCOS DE VISITA/BOCAS DE LOBO/CX. DE PASSAGEM/CX. DIVERSAS</v>
          </cell>
          <cell r="E1381" t="str">
            <v>0036</v>
          </cell>
          <cell r="F1381" t="str">
            <v/>
          </cell>
          <cell r="G1381" t="str">
            <v/>
          </cell>
          <cell r="H1381" t="str">
            <v>CAIXA COM GRELHA SIMPLES RETANGULAR, EM CONCRETO PRÉ-MOLDADO, DIMENSÕES INTERNAS: 0,6X1,0X1,0 M. AF_12/2020</v>
          </cell>
          <cell r="I1381" t="str">
            <v>UN</v>
          </cell>
          <cell r="J1381" t="str">
            <v>ATRIBUÍDO SÃO PAULO</v>
          </cell>
          <cell r="K1381" t="str">
            <v>732,14</v>
          </cell>
          <cell r="L1381" t="str">
            <v>CAIXA REFERENCIAL</v>
          </cell>
        </row>
        <row r="1382">
          <cell r="A1382">
            <v>97934</v>
          </cell>
          <cell r="B1382" t="str">
            <v>DRENAGEM/OBRAS DE CONTENCAO/POCOS DE VISITA E CAIXAS</v>
          </cell>
          <cell r="C1382" t="str">
            <v>DROP</v>
          </cell>
          <cell r="D1382" t="str">
            <v>POCOS DE VISITA/BOCAS DE LOBO/CX. DE PASSAGEM/CX. DIVERSAS</v>
          </cell>
          <cell r="E1382" t="str">
            <v>0036</v>
          </cell>
          <cell r="F1382" t="str">
            <v/>
          </cell>
          <cell r="G1382" t="str">
            <v/>
          </cell>
          <cell r="H1382" t="str">
            <v>CAIXA COM GRELHA DUPLA RETANGULAR, EM CONCRETO PRÉ-MOLDADO, DIMENSÕES INTERNAS: 0,6X2,2X1,0 M. AF_12/2020</v>
          </cell>
          <cell r="I1382" t="str">
            <v>UN</v>
          </cell>
          <cell r="J1382" t="str">
            <v>ATRIBUÍDO SÃO PAULO</v>
          </cell>
          <cell r="K1382" t="str">
            <v>1.605,47</v>
          </cell>
          <cell r="L1382" t="str">
            <v>CAIXA REFERENCIAL</v>
          </cell>
        </row>
        <row r="1383">
          <cell r="A1383">
            <v>97935</v>
          </cell>
          <cell r="B1383" t="str">
            <v>DRENAGEM/OBRAS DE CONTENCAO/POCOS DE VISITA E CAIXAS</v>
          </cell>
          <cell r="C1383" t="str">
            <v>DROP</v>
          </cell>
          <cell r="D1383" t="str">
            <v>POCOS DE VISITA/BOCAS DE LOBO/CX. DE PASSAGEM/CX. DIVERSAS</v>
          </cell>
          <cell r="E1383" t="str">
            <v>0036</v>
          </cell>
          <cell r="F1383" t="str">
            <v/>
          </cell>
          <cell r="G1383" t="str">
            <v/>
          </cell>
          <cell r="H1383" t="str">
            <v>CAIXA PARA BOCA DE LOBO SIMPLES RETANGULAR, EM CONCRETO PRÉ-MOLDADO, DIMENSÕES INTERNAS: 0,6X1,0X1,2 M. AF_12/2020</v>
          </cell>
          <cell r="I1383" t="str">
            <v>UN</v>
          </cell>
          <cell r="J1383" t="str">
            <v>ATRIBUÍDO SÃO PAULO</v>
          </cell>
          <cell r="K1383" t="str">
            <v>606,26</v>
          </cell>
          <cell r="L1383" t="str">
            <v>CAIXA REFERENCIAL</v>
          </cell>
        </row>
        <row r="1384">
          <cell r="A1384">
            <v>97936</v>
          </cell>
          <cell r="B1384" t="str">
            <v>DRENAGEM/OBRAS DE CONTENCAO/POCOS DE VISITA E CAIXAS</v>
          </cell>
          <cell r="C1384" t="str">
            <v>DROP</v>
          </cell>
          <cell r="D1384" t="str">
            <v>POCOS DE VISITA/BOCAS DE LOBO/CX. DE PASSAGEM/CX. DIVERSAS</v>
          </cell>
          <cell r="E1384" t="str">
            <v>0036</v>
          </cell>
          <cell r="F1384" t="str">
            <v/>
          </cell>
          <cell r="G1384" t="str">
            <v/>
          </cell>
          <cell r="H1384" t="str">
            <v>CAIXA PARA BOCA DE LOBO DUPLA RETANGULAR, EM CONCRETO PRÉ-MOLDADO, DIMENSÕES INTERNAS: 0,6X2,2X1,2 M. AF_12/2020</v>
          </cell>
          <cell r="I1384" t="str">
            <v>UN</v>
          </cell>
          <cell r="J1384" t="str">
            <v>ATRIBUÍDO SÃO PAULO</v>
          </cell>
          <cell r="K1384" t="str">
            <v>1.366,07</v>
          </cell>
          <cell r="L1384" t="str">
            <v>CAIXA REFERENCIAL</v>
          </cell>
        </row>
        <row r="1385">
          <cell r="A1385">
            <v>97947</v>
          </cell>
          <cell r="B1385" t="str">
            <v>DRENAGEM/OBRAS DE CONTENCAO/POCOS DE VISITA E CAIXAS</v>
          </cell>
          <cell r="C1385" t="str">
            <v>DROP</v>
          </cell>
          <cell r="D1385" t="str">
            <v>POCOS DE VISITA/BOCAS DE LOBO/CX. DE PASSAGEM/CX. DIVERSAS</v>
          </cell>
          <cell r="E1385" t="str">
            <v>0036</v>
          </cell>
          <cell r="F1385" t="str">
            <v/>
          </cell>
          <cell r="G1385" t="str">
            <v/>
          </cell>
          <cell r="H1385" t="str">
            <v>CAIXA COM GRELHA SIMPLES RETANGULAR, EM ALVENARIA COM TIJOLOS CERÂMICOS MACIÇOS, DIMENSÕES INTERNAS: 0,5X1X1 M. AF_12/2020</v>
          </cell>
          <cell r="I1385" t="str">
            <v>UN</v>
          </cell>
          <cell r="J1385" t="str">
            <v>ATRIBUÍDO SÃO PAULO</v>
          </cell>
          <cell r="K1385" t="str">
            <v>1.404,62</v>
          </cell>
          <cell r="L1385" t="str">
            <v>CAIXA REFERENCIAL</v>
          </cell>
        </row>
        <row r="1386">
          <cell r="A1386">
            <v>97948</v>
          </cell>
          <cell r="B1386" t="str">
            <v>DRENAGEM/OBRAS DE CONTENCAO/POCOS DE VISITA E CAIXAS</v>
          </cell>
          <cell r="C1386" t="str">
            <v>DROP</v>
          </cell>
          <cell r="D1386" t="str">
            <v>POCOS DE VISITA/BOCAS DE LOBO/CX. DE PASSAGEM/CX. DIVERSAS</v>
          </cell>
          <cell r="E1386" t="str">
            <v>0036</v>
          </cell>
          <cell r="F1386" t="str">
            <v/>
          </cell>
          <cell r="G1386" t="str">
            <v/>
          </cell>
          <cell r="H1386" t="str">
            <v>CAIXA COM GRELHA DUPLA RETANGULAR, EM ALVENARIA COM TIJOLOS CERÂMICOS MACIÇOS, DIMENSÕES INTERNAS: 0,5X2,2X1 M. AF_12/2020</v>
          </cell>
          <cell r="I1386" t="str">
            <v>UN</v>
          </cell>
          <cell r="J1386" t="str">
            <v>ATRIBUÍDO SÃO PAULO</v>
          </cell>
          <cell r="K1386" t="str">
            <v>2.564,30</v>
          </cell>
          <cell r="L1386" t="str">
            <v>CAIXA REFERENCIAL</v>
          </cell>
        </row>
        <row r="1387">
          <cell r="A1387">
            <v>97949</v>
          </cell>
          <cell r="B1387" t="str">
            <v>DRENAGEM/OBRAS DE CONTENCAO/POCOS DE VISITA E CAIXAS</v>
          </cell>
          <cell r="C1387" t="str">
            <v>DROP</v>
          </cell>
          <cell r="D1387" t="str">
            <v>POCOS DE VISITA/BOCAS DE LOBO/CX. DE PASSAGEM/CX. DIVERSAS</v>
          </cell>
          <cell r="E1387" t="str">
            <v>0036</v>
          </cell>
          <cell r="F1387" t="str">
            <v/>
          </cell>
          <cell r="G1387" t="str">
            <v/>
          </cell>
          <cell r="H1387" t="str">
            <v>CAIXA PARA BOCA DE LOBO SIMPLES RETANGULAR, EM ALVENARIA COM TIJOLOS CERÂMICOS MACIÇOS, DIMENSÕES INTERNAS: 0,6X1X1,2 M. AF_12/2020</v>
          </cell>
          <cell r="I1387" t="str">
            <v>UN</v>
          </cell>
          <cell r="J1387" t="str">
            <v>ATRIBUÍDO SÃO PAULO</v>
          </cell>
          <cell r="K1387" t="str">
            <v>1.442,52</v>
          </cell>
          <cell r="L1387" t="str">
            <v>CAIXA REFERENCIAL</v>
          </cell>
        </row>
        <row r="1388">
          <cell r="A1388">
            <v>97950</v>
          </cell>
          <cell r="B1388" t="str">
            <v>DRENAGEM/OBRAS DE CONTENCAO/POCOS DE VISITA E CAIXAS</v>
          </cell>
          <cell r="C1388" t="str">
            <v>DROP</v>
          </cell>
          <cell r="D1388" t="str">
            <v>POCOS DE VISITA/BOCAS DE LOBO/CX. DE PASSAGEM/CX. DIVERSAS</v>
          </cell>
          <cell r="E1388" t="str">
            <v>0036</v>
          </cell>
          <cell r="F1388" t="str">
            <v/>
          </cell>
          <cell r="G1388" t="str">
            <v/>
          </cell>
          <cell r="H1388" t="str">
            <v>CAIXA PARA BOCA DE LOBO DUPLA RETANGULAR, EM ALVENARIA COM TIJOLOS CERÂMICOS MACIÇOS, DIMENSÕES INTERNAS: 0,6X2,2X1,2 M. AF_12/2020</v>
          </cell>
          <cell r="I1388" t="str">
            <v>UN</v>
          </cell>
          <cell r="J1388" t="str">
            <v>ATRIBUÍDO SÃO PAULO</v>
          </cell>
          <cell r="K1388" t="str">
            <v>2.520,66</v>
          </cell>
          <cell r="L1388" t="str">
            <v>CAIXA REFERENCIAL</v>
          </cell>
        </row>
        <row r="1389">
          <cell r="A1389">
            <v>97951</v>
          </cell>
          <cell r="B1389" t="str">
            <v>DRENAGEM/OBRAS DE CONTENCAO/POCOS DE VISITA E CAIXAS</v>
          </cell>
          <cell r="C1389" t="str">
            <v>DROP</v>
          </cell>
          <cell r="D1389" t="str">
            <v>POCOS DE VISITA/BOCAS DE LOBO/CX. DE PASSAGEM/CX. DIVERSAS</v>
          </cell>
          <cell r="E1389" t="str">
            <v>0036</v>
          </cell>
          <cell r="F1389" t="str">
            <v/>
          </cell>
          <cell r="G1389" t="str">
            <v/>
          </cell>
          <cell r="H1389" t="str">
            <v>CAIXA PARA BOCA DE LOBO COMBINADA COM GRELHA RETANGULAR, EM ALVENARIA COM TIJOLOS CERÂMICOS MACIÇOS, DIMENSÕES INTERNAS: 1,3X1X1,2 M. AF_12/2020</v>
          </cell>
          <cell r="I1389" t="str">
            <v>UN</v>
          </cell>
          <cell r="J1389" t="str">
            <v>ATRIBUÍDO SÃO PAULO</v>
          </cell>
          <cell r="K1389" t="str">
            <v>2.258,47</v>
          </cell>
          <cell r="L1389" t="str">
            <v>CAIXA REFERENCIAL</v>
          </cell>
        </row>
        <row r="1390">
          <cell r="A1390">
            <v>97952</v>
          </cell>
          <cell r="B1390" t="str">
            <v>DRENAGEM/OBRAS DE CONTENCAO/POCOS DE VISITA E CAIXAS</v>
          </cell>
          <cell r="C1390" t="str">
            <v>DROP</v>
          </cell>
          <cell r="D1390" t="str">
            <v>POCOS DE VISITA/BOCAS DE LOBO/CX. DE PASSAGEM/CX. DIVERSAS</v>
          </cell>
          <cell r="E1390" t="str">
            <v>0036</v>
          </cell>
          <cell r="F1390" t="str">
            <v/>
          </cell>
          <cell r="G1390" t="str">
            <v/>
          </cell>
          <cell r="H1390" t="str">
            <v>CAIXA PARA BOCA DE LOBO DUPLA COMBINADA COM GRELHA RETANGULAR, EM ALVENARIA COM TIJOLOS CERÂMICOS MACIÇOS, DIMENSÕES INTERNAS: 1,3X2,2X1,2 M. AF_12/2020</v>
          </cell>
          <cell r="I1390" t="str">
            <v>UN</v>
          </cell>
          <cell r="J1390" t="str">
            <v>ATRIBUÍDO SÃO PAULO</v>
          </cell>
          <cell r="K1390" t="str">
            <v>3.845,70</v>
          </cell>
          <cell r="L1390" t="str">
            <v>CAIXA REFERENCIAL</v>
          </cell>
        </row>
        <row r="1391">
          <cell r="A1391">
            <v>97953</v>
          </cell>
          <cell r="B1391" t="str">
            <v>DRENAGEM/OBRAS DE CONTENCAO/POCOS DE VISITA E CAIXAS</v>
          </cell>
          <cell r="C1391" t="str">
            <v>DROP</v>
          </cell>
          <cell r="D1391" t="str">
            <v>POCOS DE VISITA/BOCAS DE LOBO/CX. DE PASSAGEM/CX. DIVERSAS</v>
          </cell>
          <cell r="E1391" t="str">
            <v>0036</v>
          </cell>
          <cell r="F1391" t="str">
            <v/>
          </cell>
          <cell r="G1391" t="str">
            <v/>
          </cell>
          <cell r="H1391" t="str">
            <v>CAIXA COM GRELHA SIMPLES RETANGULAR, EM ALVENARIA COM BLOCOS DE CONCRETO, DIMENSÕES INTERNAS: 0,5X1X1 M. AF_12/2020</v>
          </cell>
          <cell r="I1391" t="str">
            <v>UN</v>
          </cell>
          <cell r="J1391" t="str">
            <v>ATRIBUÍDO SÃO PAULO</v>
          </cell>
          <cell r="K1391" t="str">
            <v>930,27</v>
          </cell>
          <cell r="L1391" t="str">
            <v>CAIXA REFERENCIAL</v>
          </cell>
        </row>
        <row r="1392">
          <cell r="A1392">
            <v>97955</v>
          </cell>
          <cell r="B1392" t="str">
            <v>DRENAGEM/OBRAS DE CONTENCAO/POCOS DE VISITA E CAIXAS</v>
          </cell>
          <cell r="C1392" t="str">
            <v>DROP</v>
          </cell>
          <cell r="D1392" t="str">
            <v>POCOS DE VISITA/BOCAS DE LOBO/CX. DE PASSAGEM/CX. DIVERSAS</v>
          </cell>
          <cell r="E1392" t="str">
            <v>0036</v>
          </cell>
          <cell r="F1392" t="str">
            <v/>
          </cell>
          <cell r="G1392" t="str">
            <v/>
          </cell>
          <cell r="H1392" t="str">
            <v>CAIXA COM GRELHA DUPLA RETANGULAR, EM ALVENARIA COM BLOCOS DE CONCRETO, DIMENSÕES INTERNAS: 0,5X2,2X1 M. AF_12/2020</v>
          </cell>
          <cell r="I1392" t="str">
            <v>UN</v>
          </cell>
          <cell r="J1392" t="str">
            <v>ATRIBUÍDO SÃO PAULO</v>
          </cell>
          <cell r="K1392" t="str">
            <v>2.041,45</v>
          </cell>
          <cell r="L1392" t="str">
            <v>CAIXA REFERENCIAL</v>
          </cell>
        </row>
        <row r="1393">
          <cell r="A1393">
            <v>97956</v>
          </cell>
          <cell r="B1393" t="str">
            <v>DRENAGEM/OBRAS DE CONTENCAO/POCOS DE VISITA E CAIXAS</v>
          </cell>
          <cell r="C1393" t="str">
            <v>DROP</v>
          </cell>
          <cell r="D1393" t="str">
            <v>POCOS DE VISITA/BOCAS DE LOBO/CX. DE PASSAGEM/CX. DIVERSAS</v>
          </cell>
          <cell r="E1393" t="str">
            <v>0036</v>
          </cell>
          <cell r="F1393" t="str">
            <v/>
          </cell>
          <cell r="G1393" t="str">
            <v/>
          </cell>
          <cell r="H1393" t="str">
            <v>CAIXA PARA BOCA DE LOBO SIMPLES RETANGULAR, EM ALVENARIA COM BLOCOS DE CONCRETO, DIMENSÕES INTERNAS: 0,6X1X1,2 M. AF_12/2020</v>
          </cell>
          <cell r="I1393" t="str">
            <v>UN</v>
          </cell>
          <cell r="J1393" t="str">
            <v>ATRIBUÍDO SÃO PAULO</v>
          </cell>
          <cell r="K1393" t="str">
            <v>1.000,13</v>
          </cell>
          <cell r="L1393" t="str">
            <v>CAIXA REFERENCIAL</v>
          </cell>
        </row>
        <row r="1394">
          <cell r="A1394">
            <v>97957</v>
          </cell>
          <cell r="B1394" t="str">
            <v>DRENAGEM/OBRAS DE CONTENCAO/POCOS DE VISITA E CAIXAS</v>
          </cell>
          <cell r="C1394" t="str">
            <v>DROP</v>
          </cell>
          <cell r="D1394" t="str">
            <v>POCOS DE VISITA/BOCAS DE LOBO/CX. DE PASSAGEM/CX. DIVERSAS</v>
          </cell>
          <cell r="E1394" t="str">
            <v>0036</v>
          </cell>
          <cell r="F1394" t="str">
            <v/>
          </cell>
          <cell r="G1394" t="str">
            <v/>
          </cell>
          <cell r="H1394" t="str">
            <v>CAIXA PARA BOCA DE LOBO DUPLA RETANGULAR, EM ALVENARIA COM BLOCOS DE CONCRETO, DIMENSÕES INTERNAS: 0,6X2,2X1,2 M. AF_12/2020</v>
          </cell>
          <cell r="I1394" t="str">
            <v>UN</v>
          </cell>
          <cell r="J1394" t="str">
            <v>ATRIBUÍDO SÃO PAULO</v>
          </cell>
          <cell r="K1394" t="str">
            <v>1.824,78</v>
          </cell>
          <cell r="L1394" t="str">
            <v>CAIXA REFERENCIAL</v>
          </cell>
        </row>
        <row r="1395">
          <cell r="A1395">
            <v>97961</v>
          </cell>
          <cell r="B1395" t="str">
            <v>DRENAGEM/OBRAS DE CONTENCAO/POCOS DE VISITA E CAIXAS</v>
          </cell>
          <cell r="C1395" t="str">
            <v>DROP</v>
          </cell>
          <cell r="D1395" t="str">
            <v>POCOS DE VISITA/BOCAS DE LOBO/CX. DE PASSAGEM/CX. DIVERSAS</v>
          </cell>
          <cell r="E1395" t="str">
            <v>0036</v>
          </cell>
          <cell r="F1395" t="str">
            <v/>
          </cell>
          <cell r="G1395" t="str">
            <v/>
          </cell>
          <cell r="H1395" t="str">
            <v>CAIXA PARA BOCA DE LOBO COMBINADA COM GRELHA RETANGULAR, EM ALVENARIA COM BLOCOS DE CONCRETO, DIMENSÕES INTERNAS: 1,3X1X1,2 M. AF_12/2020</v>
          </cell>
          <cell r="I1395" t="str">
            <v>UN</v>
          </cell>
          <cell r="J1395" t="str">
            <v>ATRIBUÍDO SÃO PAULO</v>
          </cell>
          <cell r="K1395" t="str">
            <v>1.629,86</v>
          </cell>
          <cell r="L1395" t="str">
            <v>CAIXA REFERENCIAL</v>
          </cell>
        </row>
        <row r="1396">
          <cell r="A1396">
            <v>97973</v>
          </cell>
          <cell r="B1396" t="str">
            <v>DRENAGEM/OBRAS DE CONTENCAO/POCOS DE VISITA E CAIXAS</v>
          </cell>
          <cell r="C1396" t="str">
            <v>DROP</v>
          </cell>
          <cell r="D1396" t="str">
            <v>POCOS DE VISITA/BOCAS DE LOBO/CX. DE PASSAGEM/CX. DIVERSAS</v>
          </cell>
          <cell r="E1396" t="str">
            <v>0036</v>
          </cell>
          <cell r="F1396" t="str">
            <v/>
          </cell>
          <cell r="G1396" t="str">
            <v/>
          </cell>
          <cell r="H1396" t="str">
            <v>CAIXA PARA BOCA DE LOBO DUPLA COMBINADA COM GRELHA RETANGULAR, EM ALVENARIA COM BLOCOS DE CONCRETO, DIMENSÕES INTERNAS: 1,3X2,2X1,2 M. AF_12/2020</v>
          </cell>
          <cell r="I1396" t="str">
            <v>UN</v>
          </cell>
          <cell r="J1396" t="str">
            <v>ATRIBUÍDO SÃO PAULO</v>
          </cell>
          <cell r="K1396" t="str">
            <v>3.080,63</v>
          </cell>
          <cell r="L1396" t="str">
            <v>CAIXA REFERENCIAL</v>
          </cell>
        </row>
        <row r="1397">
          <cell r="A1397">
            <v>97974</v>
          </cell>
          <cell r="B1397" t="str">
            <v>DRENAGEM/OBRAS DE CONTENCAO/POCOS DE VISITA E CAIXAS</v>
          </cell>
          <cell r="C1397" t="str">
            <v>DROP</v>
          </cell>
          <cell r="D1397" t="str">
            <v>POCOS DE VISITA/BOCAS DE LOBO/CX. DE PASSAGEM/CX. DIVERSAS</v>
          </cell>
          <cell r="E1397" t="str">
            <v>0036</v>
          </cell>
          <cell r="F1397" t="str">
            <v/>
          </cell>
          <cell r="G1397" t="str">
            <v/>
          </cell>
          <cell r="H1397" t="str">
            <v>POÇO DE INSPEÇÃO CIRCULAR PARA ESGOTO, EM CONCRETO PRÉ-MOLDADO, DIÂMETRO INTERNO = 0,6 M, PROFUNDIDADE = 1 M, EXCLUINDO TAMPÃO. AF_12/2020</v>
          </cell>
          <cell r="I1397" t="str">
            <v>UN</v>
          </cell>
          <cell r="J1397" t="str">
            <v>ATRIBUÍDO SÃO PAULO</v>
          </cell>
          <cell r="K1397" t="str">
            <v>324,45</v>
          </cell>
          <cell r="L1397" t="str">
            <v>CAIXA REFERENCIAL</v>
          </cell>
        </row>
        <row r="1398">
          <cell r="A1398">
            <v>97975</v>
          </cell>
          <cell r="B1398" t="str">
            <v>DRENAGEM/OBRAS DE CONTENCAO/POCOS DE VISITA E CAIXAS</v>
          </cell>
          <cell r="C1398" t="str">
            <v>DROP</v>
          </cell>
          <cell r="D1398" t="str">
            <v>POCOS DE VISITA/BOCAS DE LOBO/CX. DE PASSAGEM/CX. DIVERSAS</v>
          </cell>
          <cell r="E1398" t="str">
            <v>0036</v>
          </cell>
          <cell r="F1398" t="str">
            <v/>
          </cell>
          <cell r="G1398" t="str">
            <v/>
          </cell>
          <cell r="H1398" t="str">
            <v>POÇO DE INSPEÇÃO CIRCULAR PARA ESGOTO, EM CONCRETO PRÉ-MOLDADO, DIÂMETRO INTERNO = 0,6 M, PROFUNDIDADE = 1,5 M, EXCLUINDO TAMPÃO. AF_12/2020</v>
          </cell>
          <cell r="I1398" t="str">
            <v>UN</v>
          </cell>
          <cell r="J1398" t="str">
            <v>ATRIBUÍDO SÃO PAULO</v>
          </cell>
          <cell r="K1398" t="str">
            <v>339,62</v>
          </cell>
          <cell r="L1398" t="str">
            <v>CAIXA REFERENCIAL</v>
          </cell>
        </row>
        <row r="1399">
          <cell r="A1399">
            <v>97976</v>
          </cell>
          <cell r="B1399" t="str">
            <v>DRENAGEM/OBRAS DE CONTENCAO/POCOS DE VISITA E CAIXAS</v>
          </cell>
          <cell r="C1399" t="str">
            <v>DROP</v>
          </cell>
          <cell r="D1399" t="str">
            <v>POCOS DE VISITA/BOCAS DE LOBO/CX. DE PASSAGEM/CX. DIVERSAS</v>
          </cell>
          <cell r="E1399" t="str">
            <v>0036</v>
          </cell>
          <cell r="F1399" t="str">
            <v/>
          </cell>
          <cell r="G1399" t="str">
            <v/>
          </cell>
          <cell r="H1399" t="str">
            <v>POÇO DE INSPEÇÃO CIRCULAR PARA ESGOTO, EM ALVENARIA COM TIJOLOS CERÂMICOS MACIÇOS, DIÂMETRO INTERNO = 0,6 M, PROFUNDIDADE = 1 M, EXCLUINDO TAMPÃO. AF_12/2020</v>
          </cell>
          <cell r="I1399" t="str">
            <v>UN</v>
          </cell>
          <cell r="J1399" t="str">
            <v>ATRIBUÍDO SÃO PAULO</v>
          </cell>
          <cell r="K1399" t="str">
            <v>842,24</v>
          </cell>
          <cell r="L1399" t="str">
            <v>CAIXA REFERENCIAL</v>
          </cell>
        </row>
        <row r="1400">
          <cell r="A1400">
            <v>97977</v>
          </cell>
          <cell r="B1400" t="str">
            <v>DRENAGEM/OBRAS DE CONTENCAO/POCOS DE VISITA E CAIXAS</v>
          </cell>
          <cell r="C1400" t="str">
            <v>DROP</v>
          </cell>
          <cell r="D1400" t="str">
            <v>POCOS DE VISITA/BOCAS DE LOBO/CX. DE PASSAGEM/CX. DIVERSAS</v>
          </cell>
          <cell r="E1400" t="str">
            <v>0036</v>
          </cell>
          <cell r="F1400" t="str">
            <v/>
          </cell>
          <cell r="G1400" t="str">
            <v/>
          </cell>
          <cell r="H1400" t="str">
            <v>POÇO DE INSPEÇÃO CIRCULAR PARA ESGOTO, EM ALVENARIA COM TIJOLOS CERÂMICOS MACIÇOS, DIÂMETRO INTERNO = 0,6 M, PROFUNDIDADE = 1,5 M, EXCLUINDO TAMPÃO. AF_12/2020</v>
          </cell>
          <cell r="I1400" t="str">
            <v>UN</v>
          </cell>
          <cell r="J1400" t="str">
            <v>ATRIBUÍDO SÃO PAULO</v>
          </cell>
          <cell r="K1400" t="str">
            <v>1.217,34</v>
          </cell>
          <cell r="L1400" t="str">
            <v>CAIXA REFERENCIAL</v>
          </cell>
        </row>
        <row r="1401">
          <cell r="A1401">
            <v>97978</v>
          </cell>
          <cell r="B1401" t="str">
            <v>DRENAGEM/OBRAS DE CONTENCAO/POCOS DE VISITA E CAIXAS</v>
          </cell>
          <cell r="C1401" t="str">
            <v>DROP</v>
          </cell>
          <cell r="D1401" t="str">
            <v>POCOS DE VISITA/BOCAS DE LOBO/CX. DE PASSAGEM/CX. DIVERSAS</v>
          </cell>
          <cell r="E1401" t="str">
            <v>0036</v>
          </cell>
          <cell r="F1401" t="str">
            <v/>
          </cell>
          <cell r="G1401" t="str">
            <v/>
          </cell>
          <cell r="H1401" t="str">
            <v>BASE PARA POÇO DE VISITA CIRCULAR PARA ESGOTO, EM CONCRETO PRÉ-MOLDADO, DIÂMETRO INTERNO = 0,8 M, PROFUNDIDADE = 1,45 M, EXCLUINDO TAMPÃO. AF_12/2020</v>
          </cell>
          <cell r="I1401" t="str">
            <v>UN</v>
          </cell>
          <cell r="J1401" t="str">
            <v>ATRIBUÍDO SÃO PAULO</v>
          </cell>
          <cell r="K1401" t="str">
            <v>648,53</v>
          </cell>
          <cell r="L1401" t="str">
            <v>CAIXA REFERENCIAL</v>
          </cell>
        </row>
        <row r="1402">
          <cell r="A1402">
            <v>97980</v>
          </cell>
          <cell r="B1402" t="str">
            <v>DRENAGEM/OBRAS DE CONTENCAO/POCOS DE VISITA E CAIXAS</v>
          </cell>
          <cell r="C1402" t="str">
            <v>DROP</v>
          </cell>
          <cell r="D1402" t="str">
            <v>POCOS DE VISITA/BOCAS DE LOBO/CX. DE PASSAGEM/CX. DIVERSAS</v>
          </cell>
          <cell r="E1402" t="str">
            <v>0036</v>
          </cell>
          <cell r="F1402" t="str">
            <v/>
          </cell>
          <cell r="G1402" t="str">
            <v/>
          </cell>
          <cell r="H1402" t="str">
            <v>BASE PARA POÇO DE VISITA CIRCULAR PARA  ESGOTO, EM ALVENARIA COM TIJOLOS CERÂMICOS MACIÇOS, DIÂMETRO INTERNO = 0,8 M, PROFUNDIDADE = 1,45 M, EXCLUINDO TAMPÃO. AF_12/2020</v>
          </cell>
          <cell r="I1402" t="str">
            <v>UN</v>
          </cell>
          <cell r="J1402" t="str">
            <v>ATRIBUÍDO SÃO PAULO</v>
          </cell>
          <cell r="K1402" t="str">
            <v>1.580,94</v>
          </cell>
          <cell r="L1402" t="str">
            <v>CAIXA REFERENCIAL</v>
          </cell>
        </row>
        <row r="1403">
          <cell r="A1403">
            <v>97981</v>
          </cell>
          <cell r="B1403" t="str">
            <v>DRENAGEM/OBRAS DE CONTENCAO/POCOS DE VISITA E CAIXAS</v>
          </cell>
          <cell r="C1403" t="str">
            <v>DROP</v>
          </cell>
          <cell r="D1403" t="str">
            <v>POCOS DE VISITA/BOCAS DE LOBO/CX. DE PASSAGEM/CX. DIVERSAS</v>
          </cell>
          <cell r="E1403" t="str">
            <v>0036</v>
          </cell>
          <cell r="F1403" t="str">
            <v/>
          </cell>
          <cell r="G1403" t="str">
            <v/>
          </cell>
          <cell r="H1403" t="str">
            <v>ACRÉSCIMO PARA POÇO DE VISITA CIRCULAR PARA ESGOTO, EM ALVENARIA COM TIJOLOS CERÂMICOS MACIÇOS, DIÂMETRO INTERNO = 0,8 M. AF_12/2020</v>
          </cell>
          <cell r="I1403" t="str">
            <v>M</v>
          </cell>
          <cell r="J1403" t="str">
            <v>COEFICIENTE DE REPRESENTATIVIDADE</v>
          </cell>
          <cell r="K1403" t="str">
            <v>952,28</v>
          </cell>
          <cell r="L1403" t="str">
            <v>CAIXA REFERENCIAL</v>
          </cell>
        </row>
        <row r="1404">
          <cell r="A1404">
            <v>97983</v>
          </cell>
          <cell r="B1404" t="str">
            <v>DRENAGEM/OBRAS DE CONTENCAO/POCOS DE VISITA E CAIXAS</v>
          </cell>
          <cell r="C1404" t="str">
            <v>DROP</v>
          </cell>
          <cell r="D1404" t="str">
            <v>POCOS DE VISITA/BOCAS DE LOBO/CX. DE PASSAGEM/CX. DIVERSAS</v>
          </cell>
          <cell r="E1404" t="str">
            <v>0036</v>
          </cell>
          <cell r="F1404" t="str">
            <v/>
          </cell>
          <cell r="G1404" t="str">
            <v/>
          </cell>
          <cell r="H1404" t="str">
            <v>ACRÉSCIMO PARA POÇO DE VISITA CIRCULAR PARA ESGOTO, EM CONCRETO PRÉ-MOLDADO, DIÂMETRO INTERNO = 1 M. AF_12/2020</v>
          </cell>
          <cell r="I1404" t="str">
            <v>M</v>
          </cell>
          <cell r="J1404" t="str">
            <v>COEFICIENTE DE REPRESENTATIVIDADE</v>
          </cell>
          <cell r="K1404" t="str">
            <v>353,56</v>
          </cell>
          <cell r="L1404" t="str">
            <v>CAIXA REFERENCIAL</v>
          </cell>
        </row>
        <row r="1405">
          <cell r="A1405">
            <v>97985</v>
          </cell>
          <cell r="B1405" t="str">
            <v>DRENAGEM/OBRAS DE CONTENCAO/POCOS DE VISITA E CAIXAS</v>
          </cell>
          <cell r="C1405" t="str">
            <v>DROP</v>
          </cell>
          <cell r="D1405" t="str">
            <v>POCOS DE VISITA/BOCAS DE LOBO/CX. DE PASSAGEM/CX. DIVERSAS</v>
          </cell>
          <cell r="E1405" t="str">
            <v>0036</v>
          </cell>
          <cell r="F1405" t="str">
            <v/>
          </cell>
          <cell r="G1405" t="str">
            <v/>
          </cell>
          <cell r="H1405" t="str">
            <v>ACRÉSCIMO PARA POÇO DE VISITA CIRCULAR PARA  ESGOTO, EM ALVENARIA COM TIJOLOS CERÂMICOS MACIÇOS, DIÂMETRO INTERNO = 1 M. AF_12/2020</v>
          </cell>
          <cell r="I1405" t="str">
            <v>M</v>
          </cell>
          <cell r="J1405" t="str">
            <v>COEFICIENTE DE REPRESENTATIVIDADE</v>
          </cell>
          <cell r="K1405" t="str">
            <v>1.152,61</v>
          </cell>
          <cell r="L1405" t="str">
            <v>CAIXA REFERENCIAL</v>
          </cell>
        </row>
        <row r="1406">
          <cell r="A1406">
            <v>97987</v>
          </cell>
          <cell r="B1406" t="str">
            <v>DRENAGEM/OBRAS DE CONTENCAO/POCOS DE VISITA E CAIXAS</v>
          </cell>
          <cell r="C1406" t="str">
            <v>DROP</v>
          </cell>
          <cell r="D1406" t="str">
            <v>POCOS DE VISITA/BOCAS DE LOBO/CX. DE PASSAGEM/CX. DIVERSAS</v>
          </cell>
          <cell r="E1406" t="str">
            <v>0036</v>
          </cell>
          <cell r="F1406" t="str">
            <v/>
          </cell>
          <cell r="G1406" t="str">
            <v/>
          </cell>
          <cell r="H1406" t="str">
            <v>ACRÉSCIMO PARA POÇO DE VISITA CIRCULAR PARA ESGOTO, EM CONCRETO PRÉ-MOLDADO, DIÂMETRO INTERNO = 1,2 M. AF_12/2020</v>
          </cell>
          <cell r="I1406" t="str">
            <v>M</v>
          </cell>
          <cell r="J1406" t="str">
            <v>COEFICIENTE DE REPRESENTATIVIDADE</v>
          </cell>
          <cell r="K1406" t="str">
            <v>470,72</v>
          </cell>
          <cell r="L1406" t="str">
            <v>CAIXA REFERENCIAL</v>
          </cell>
        </row>
        <row r="1407">
          <cell r="A1407">
            <v>97988</v>
          </cell>
          <cell r="B1407" t="str">
            <v>DRENAGEM/OBRAS DE CONTENCAO/POCOS DE VISITA E CAIXAS</v>
          </cell>
          <cell r="C1407" t="str">
            <v>DROP</v>
          </cell>
          <cell r="D1407" t="str">
            <v>POCOS DE VISITA/BOCAS DE LOBO/CX. DE PASSAGEM/CX. DIVERSAS</v>
          </cell>
          <cell r="E1407" t="str">
            <v>0036</v>
          </cell>
          <cell r="F1407" t="str">
            <v/>
          </cell>
          <cell r="G1407" t="str">
            <v/>
          </cell>
          <cell r="H1407" t="str">
            <v>BASE PARA POÇO DE VISITA CIRCULAR PARA  ESGOTO, EM ALVENARIA COM TIJOLOS CERÂMICOS MACIÇOS, DIÂMETRO INTERNO = 1,2 M, PROFUNDIDADE = 1,45 M, EXCLUINDO TAMPÃO. AF_12/2020</v>
          </cell>
          <cell r="I1407" t="str">
            <v>UN</v>
          </cell>
          <cell r="J1407" t="str">
            <v>ATRIBUÍDO SÃO PAULO</v>
          </cell>
          <cell r="K1407" t="str">
            <v>2.346,70</v>
          </cell>
          <cell r="L1407" t="str">
            <v>CAIXA REFERENCIAL</v>
          </cell>
        </row>
        <row r="1408">
          <cell r="A1408">
            <v>97989</v>
          </cell>
          <cell r="B1408" t="str">
            <v>DRENAGEM/OBRAS DE CONTENCAO/POCOS DE VISITA E CAIXAS</v>
          </cell>
          <cell r="C1408" t="str">
            <v>DROP</v>
          </cell>
          <cell r="D1408" t="str">
            <v>POCOS DE VISITA/BOCAS DE LOBO/CX. DE PASSAGEM/CX. DIVERSAS</v>
          </cell>
          <cell r="E1408" t="str">
            <v>0036</v>
          </cell>
          <cell r="F1408" t="str">
            <v/>
          </cell>
          <cell r="G1408" t="str">
            <v/>
          </cell>
          <cell r="H1408" t="str">
            <v>ACRÉSCIMO PARA POÇO DE VISITA CIRCULAR PARA ESGOTO, EM ALVENARIA COM TIJOLOS CERÂMICOS MACIÇOS, DIÂMETRO INTERNO = 1,2 M. AF_12/2020</v>
          </cell>
          <cell r="I1408" t="str">
            <v>M</v>
          </cell>
          <cell r="J1408" t="str">
            <v>COEFICIENTE DE REPRESENTATIVIDADE</v>
          </cell>
          <cell r="K1408" t="str">
            <v>1.352,97</v>
          </cell>
          <cell r="L1408" t="str">
            <v>CAIXA REFERENCIAL</v>
          </cell>
        </row>
        <row r="1409">
          <cell r="A1409">
            <v>97991</v>
          </cell>
          <cell r="B1409" t="str">
            <v>DRENAGEM/OBRAS DE CONTENCAO/POCOS DE VISITA E CAIXAS</v>
          </cell>
          <cell r="C1409" t="str">
            <v>DROP</v>
          </cell>
          <cell r="D1409" t="str">
            <v>POCOS DE VISITA/BOCAS DE LOBO/CX. DE PASSAGEM/CX. DIVERSAS</v>
          </cell>
          <cell r="E1409" t="str">
            <v>0036</v>
          </cell>
          <cell r="F1409" t="str">
            <v/>
          </cell>
          <cell r="G1409" t="str">
            <v/>
          </cell>
          <cell r="H1409" t="str">
            <v>ACRÉSCIMO PARA POÇO DE VISITA CIRCULAR PARA  ESGOTO, EM CONCRETO PRÉ-MOLDADO, DIÂMETRO INTERNO = 1,5 M. AF_12/2020</v>
          </cell>
          <cell r="I1409" t="str">
            <v>M</v>
          </cell>
          <cell r="J1409" t="str">
            <v>COEFICIENTE DE REPRESENTATIVIDADE</v>
          </cell>
          <cell r="K1409" t="str">
            <v>672,18</v>
          </cell>
          <cell r="L1409" t="str">
            <v>CAIXA REFERENCIAL</v>
          </cell>
        </row>
        <row r="1410">
          <cell r="A1410">
            <v>97992</v>
          </cell>
          <cell r="B1410" t="str">
            <v>DRENAGEM/OBRAS DE CONTENCAO/POCOS DE VISITA E CAIXAS</v>
          </cell>
          <cell r="C1410" t="str">
            <v>DROP</v>
          </cell>
          <cell r="D1410" t="str">
            <v>POCOS DE VISITA/BOCAS DE LOBO/CX. DE PASSAGEM/CX. DIVERSAS</v>
          </cell>
          <cell r="E1410" t="str">
            <v>0036</v>
          </cell>
          <cell r="F1410" t="str">
            <v/>
          </cell>
          <cell r="G1410" t="str">
            <v/>
          </cell>
          <cell r="H1410" t="str">
            <v>BASE PARA POÇO DE VISITA CIRCULAR PARA ESGOTO, EM ALVENARIA COM TIJOLOS CERÂMICOS MACIÇOS, DIÂMETRO INTERNO = 1,5 M, PROFUNDIDADE = 1,45 M, EXCLUINDO TAMPÃO. AF_12/2020</v>
          </cell>
          <cell r="I1410" t="str">
            <v>UN</v>
          </cell>
          <cell r="J1410" t="str">
            <v>ATRIBUÍDO SÃO PAULO</v>
          </cell>
          <cell r="K1410" t="str">
            <v>3.034,68</v>
          </cell>
          <cell r="L1410" t="str">
            <v>CAIXA REFERENCIAL</v>
          </cell>
        </row>
        <row r="1411">
          <cell r="A1411">
            <v>97993</v>
          </cell>
          <cell r="B1411" t="str">
            <v>DRENAGEM/OBRAS DE CONTENCAO/POCOS DE VISITA E CAIXAS</v>
          </cell>
          <cell r="C1411" t="str">
            <v>DROP</v>
          </cell>
          <cell r="D1411" t="str">
            <v>POCOS DE VISITA/BOCAS DE LOBO/CX. DE PASSAGEM/CX. DIVERSAS</v>
          </cell>
          <cell r="E1411" t="str">
            <v>0036</v>
          </cell>
          <cell r="F1411" t="str">
            <v/>
          </cell>
          <cell r="G1411" t="str">
            <v/>
          </cell>
          <cell r="H1411" t="str">
            <v>ACRÉSCIMO PARA POÇO DE VISITA CIRCULAR PARA  ESGOTO, EM ALVENARIA COM TIJOLOS CERÂMICOS MACIÇOS, DIÂMETRO INTERNO = 1,5 M. AF_12/2020</v>
          </cell>
          <cell r="I1411" t="str">
            <v>M</v>
          </cell>
          <cell r="J1411" t="str">
            <v>COEFICIENTE DE REPRESENTATIVIDADE</v>
          </cell>
          <cell r="K1411" t="str">
            <v>1.653,47</v>
          </cell>
          <cell r="L1411" t="str">
            <v>CAIXA REFERENCIAL</v>
          </cell>
        </row>
        <row r="1412">
          <cell r="A1412">
            <v>97994</v>
          </cell>
          <cell r="B1412" t="str">
            <v>DRENAGEM/OBRAS DE CONTENCAO/POCOS DE VISITA E CAIXAS</v>
          </cell>
          <cell r="C1412" t="str">
            <v>DROP</v>
          </cell>
          <cell r="D1412" t="str">
            <v>POCOS DE VISITA/BOCAS DE LOBO/CX. DE PASSAGEM/CX. DIVERSAS</v>
          </cell>
          <cell r="E1412" t="str">
            <v>0036</v>
          </cell>
          <cell r="F1412" t="str">
            <v/>
          </cell>
          <cell r="G1412" t="str">
            <v/>
          </cell>
          <cell r="H1412" t="str">
            <v>BASE PARA POÇO DE VISITA RETANGULAR PARA  ESGOTO, EM ALVENARIA COM BLOCOS DE CONCRETO, DIMENSÕES INTERNAS = 1X1 M, PROFUNDIDADE = 1,45 M, EXCLUINDO TAMPÃO. AF_12/2020</v>
          </cell>
          <cell r="I1412" t="str">
            <v>UN</v>
          </cell>
          <cell r="J1412" t="str">
            <v>ATRIBUÍDO SÃO PAULO</v>
          </cell>
          <cell r="K1412" t="str">
            <v>1.851,01</v>
          </cell>
          <cell r="L1412" t="str">
            <v>CAIXA REFERENCIAL</v>
          </cell>
        </row>
        <row r="1413">
          <cell r="A1413">
            <v>97995</v>
          </cell>
          <cell r="B1413" t="str">
            <v>DRENAGEM/OBRAS DE CONTENCAO/POCOS DE VISITA E CAIXAS</v>
          </cell>
          <cell r="C1413" t="str">
            <v>DROP</v>
          </cell>
          <cell r="D1413" t="str">
            <v>POCOS DE VISITA/BOCAS DE LOBO/CX. DE PASSAGEM/CX. DIVERSAS</v>
          </cell>
          <cell r="E1413" t="str">
            <v>0036</v>
          </cell>
          <cell r="F1413" t="str">
            <v/>
          </cell>
          <cell r="G1413" t="str">
            <v/>
          </cell>
          <cell r="H1413" t="str">
            <v>ACRÉSCIMO PARA POÇO DE VISITA RETANGULAR PARA ESGOTO, EM ALVENARIA COM BLOCOS DE CONCRETO, DIMENSÕES INTERNAS = 1X1 M. AF_12/2020</v>
          </cell>
          <cell r="I1413" t="str">
            <v>M</v>
          </cell>
          <cell r="J1413" t="str">
            <v>COEFICIENTE DE REPRESENTATIVIDADE</v>
          </cell>
          <cell r="K1413" t="str">
            <v>896,70</v>
          </cell>
          <cell r="L1413" t="str">
            <v>CAIXA REFERENCIAL</v>
          </cell>
        </row>
        <row r="1414">
          <cell r="A1414">
            <v>97996</v>
          </cell>
          <cell r="B1414" t="str">
            <v>DRENAGEM/OBRAS DE CONTENCAO/POCOS DE VISITA E CAIXAS</v>
          </cell>
          <cell r="C1414" t="str">
            <v>DROP</v>
          </cell>
          <cell r="D1414" t="str">
            <v>POCOS DE VISITA/BOCAS DE LOBO/CX. DE PASSAGEM/CX. DIVERSAS</v>
          </cell>
          <cell r="E1414" t="str">
            <v>0036</v>
          </cell>
          <cell r="F1414" t="str">
            <v/>
          </cell>
          <cell r="G1414" t="str">
            <v/>
          </cell>
          <cell r="H1414" t="str">
            <v>BASE PARA POÇO DE VISITA RETANGULAR PARA ESGOTO, EM ALVENARIA COM BLOCOS DE CONCRETO, DIMENSÕES INTERNAS = 1X1,5 M, PROFUNDIDADE = 1,45 M, EXCLUINDO TAMPÃO. AF_12/2020</v>
          </cell>
          <cell r="I1414" t="str">
            <v>UN</v>
          </cell>
          <cell r="J1414" t="str">
            <v>ATRIBUÍDO SÃO PAULO</v>
          </cell>
          <cell r="K1414" t="str">
            <v>2.350,68</v>
          </cell>
          <cell r="L1414" t="str">
            <v>CAIXA REFERENCIAL</v>
          </cell>
        </row>
        <row r="1415">
          <cell r="A1415">
            <v>97997</v>
          </cell>
          <cell r="B1415" t="str">
            <v>DRENAGEM/OBRAS DE CONTENCAO/POCOS DE VISITA E CAIXAS</v>
          </cell>
          <cell r="C1415" t="str">
            <v>DROP</v>
          </cell>
          <cell r="D1415" t="str">
            <v>POCOS DE VISITA/BOCAS DE LOBO/CX. DE PASSAGEM/CX. DIVERSAS</v>
          </cell>
          <cell r="E1415" t="str">
            <v>0036</v>
          </cell>
          <cell r="F1415" t="str">
            <v/>
          </cell>
          <cell r="G1415" t="str">
            <v/>
          </cell>
          <cell r="H1415" t="str">
            <v>ACRÉSCIMO PARA POÇO DE VISITA RETANGULAR PARA ESGOTO, EM ALVENARIA COM BLOCOS DE CONCRETO, DIMENSÕES INTERNAS = 1X1,5 M. AF_12/2020</v>
          </cell>
          <cell r="I1415" t="str">
            <v>M</v>
          </cell>
          <cell r="J1415" t="str">
            <v>COEFICIENTE DE REPRESENTATIVIDADE</v>
          </cell>
          <cell r="K1415" t="str">
            <v>1.071,43</v>
          </cell>
          <cell r="L1415" t="str">
            <v>CAIXA REFERENCIAL</v>
          </cell>
        </row>
        <row r="1416">
          <cell r="A1416">
            <v>97999</v>
          </cell>
          <cell r="B1416" t="str">
            <v>DRENAGEM/OBRAS DE CONTENCAO/POCOS DE VISITA E CAIXAS</v>
          </cell>
          <cell r="C1416" t="str">
            <v>DROP</v>
          </cell>
          <cell r="D1416" t="str">
            <v>POCOS DE VISITA/BOCAS DE LOBO/CX. DE PASSAGEM/CX. DIVERSAS</v>
          </cell>
          <cell r="E1416" t="str">
            <v>0036</v>
          </cell>
          <cell r="F1416" t="str">
            <v/>
          </cell>
          <cell r="G1416" t="str">
            <v/>
          </cell>
          <cell r="H1416" t="str">
            <v>ACRÉSCIMO PARA POÇO DE VISITA RETANGULAR PARA ESGOTO, EM ALVENARIA COM BLOCOS DE CONCRETO, DIMENSÕES INTERNAS = 1X2 M. AF_12/2020</v>
          </cell>
          <cell r="I1416" t="str">
            <v>M</v>
          </cell>
          <cell r="J1416" t="str">
            <v>COEFICIENTE DE REPRESENTATIVIDADE</v>
          </cell>
          <cell r="K1416" t="str">
            <v>1.246,16</v>
          </cell>
          <cell r="L1416" t="str">
            <v>CAIXA REFERENCIAL</v>
          </cell>
        </row>
        <row r="1417">
          <cell r="A1417">
            <v>98001</v>
          </cell>
          <cell r="B1417" t="str">
            <v>DRENAGEM/OBRAS DE CONTENCAO/POCOS DE VISITA E CAIXAS</v>
          </cell>
          <cell r="C1417" t="str">
            <v>DROP</v>
          </cell>
          <cell r="D1417" t="str">
            <v>POCOS DE VISITA/BOCAS DE LOBO/CX. DE PASSAGEM/CX. DIVERSAS</v>
          </cell>
          <cell r="E1417" t="str">
            <v>0036</v>
          </cell>
          <cell r="F1417" t="str">
            <v/>
          </cell>
          <cell r="G1417" t="str">
            <v/>
          </cell>
          <cell r="H1417" t="str">
            <v>ACRÉSCIMO PARA POÇO DE VISITA RETANGULAR PARA ESGOTO, EM ALVENARIA COM BLOCOS DE CONCRETO, DIMENSÕES INTERNAS = 1X2,5 M. AF_12/2020</v>
          </cell>
          <cell r="I1417" t="str">
            <v>M</v>
          </cell>
          <cell r="J1417" t="str">
            <v>COEFICIENTE DE REPRESENTATIVIDADE</v>
          </cell>
          <cell r="K1417" t="str">
            <v>1.420,90</v>
          </cell>
          <cell r="L1417" t="str">
            <v>CAIXA REFERENCIAL</v>
          </cell>
        </row>
        <row r="1418">
          <cell r="A1418">
            <v>98002</v>
          </cell>
          <cell r="B1418" t="str">
            <v>DRENAGEM/OBRAS DE CONTENCAO/POCOS DE VISITA E CAIXAS</v>
          </cell>
          <cell r="C1418" t="str">
            <v>DROP</v>
          </cell>
          <cell r="D1418" t="str">
            <v>POCOS DE VISITA/BOCAS DE LOBO/CX. DE PASSAGEM/CX. DIVERSAS</v>
          </cell>
          <cell r="E1418" t="str">
            <v>0036</v>
          </cell>
          <cell r="F1418" t="str">
            <v/>
          </cell>
          <cell r="G1418" t="str">
            <v/>
          </cell>
          <cell r="H1418" t="str">
            <v>BASE PARA POÇO DE VISITA RETANGULAR PARA ESGOTO, EM ALVENARIA COM BLOCOS DE CONCRETO, DIMENSÕES INTERNAS = 1X3 M, PROFUNDIDADE = 1,45 M, EXCLUINDO TAMPÃO. AF_12/2020</v>
          </cell>
          <cell r="I1418" t="str">
            <v>UN</v>
          </cell>
          <cell r="J1418" t="str">
            <v>ATRIBUÍDO SÃO PAULO</v>
          </cell>
          <cell r="K1418" t="str">
            <v>3.873,32</v>
          </cell>
          <cell r="L1418" t="str">
            <v>CAIXA REFERENCIAL</v>
          </cell>
        </row>
        <row r="1419">
          <cell r="A1419">
            <v>98003</v>
          </cell>
          <cell r="B1419" t="str">
            <v>DRENAGEM/OBRAS DE CONTENCAO/POCOS DE VISITA E CAIXAS</v>
          </cell>
          <cell r="C1419" t="str">
            <v>DROP</v>
          </cell>
          <cell r="D1419" t="str">
            <v>POCOS DE VISITA/BOCAS DE LOBO/CX. DE PASSAGEM/CX. DIVERSAS</v>
          </cell>
          <cell r="E1419" t="str">
            <v>0036</v>
          </cell>
          <cell r="F1419" t="str">
            <v/>
          </cell>
          <cell r="G1419" t="str">
            <v/>
          </cell>
          <cell r="H1419" t="str">
            <v>ACRÉSCIMO PARA POÇO DE VISITA RETANGULAR PARA ESGOTO, EM ALVENARIA COM BLOCOS DE CONCRETO, DIMENSÕES INTERNAS = 1X3 M. AF_12/2020</v>
          </cell>
          <cell r="I1419" t="str">
            <v>M</v>
          </cell>
          <cell r="J1419" t="str">
            <v>COEFICIENTE DE REPRESENTATIVIDADE</v>
          </cell>
          <cell r="K1419" t="str">
            <v>1.595,68</v>
          </cell>
          <cell r="L1419" t="str">
            <v>CAIXA REFERENCIAL</v>
          </cell>
        </row>
        <row r="1420">
          <cell r="A1420">
            <v>98005</v>
          </cell>
          <cell r="B1420" t="str">
            <v>DRENAGEM/OBRAS DE CONTENCAO/POCOS DE VISITA E CAIXAS</v>
          </cell>
          <cell r="C1420" t="str">
            <v>DROP</v>
          </cell>
          <cell r="D1420" t="str">
            <v>POCOS DE VISITA/BOCAS DE LOBO/CX. DE PASSAGEM/CX. DIVERSAS</v>
          </cell>
          <cell r="E1420" t="str">
            <v>0036</v>
          </cell>
          <cell r="F1420" t="str">
            <v/>
          </cell>
          <cell r="G1420" t="str">
            <v/>
          </cell>
          <cell r="H1420" t="str">
            <v>ACRÉSCIMO PARA POÇO DE VISITA RETANGULAR PARA ESGOTO, EM ALVENARIA COM BLOCOS DE CONCRETO, DIMENSÕES INTERNAS = 1X3,5 M. AF_12/2020</v>
          </cell>
          <cell r="I1420" t="str">
            <v>M</v>
          </cell>
          <cell r="J1420" t="str">
            <v>COEFICIENTE DE REPRESENTATIVIDADE</v>
          </cell>
          <cell r="K1420" t="str">
            <v>1.770,42</v>
          </cell>
          <cell r="L1420" t="str">
            <v>CAIXA REFERENCIAL</v>
          </cell>
        </row>
        <row r="1421">
          <cell r="A1421">
            <v>98006</v>
          </cell>
          <cell r="B1421" t="str">
            <v>DRENAGEM/OBRAS DE CONTENCAO/POCOS DE VISITA E CAIXAS</v>
          </cell>
          <cell r="C1421" t="str">
            <v>DROP</v>
          </cell>
          <cell r="D1421" t="str">
            <v>POCOS DE VISITA/BOCAS DE LOBO/CX. DE PASSAGEM/CX. DIVERSAS</v>
          </cell>
          <cell r="E1421" t="str">
            <v>0036</v>
          </cell>
          <cell r="F1421" t="str">
            <v/>
          </cell>
          <cell r="G1421" t="str">
            <v/>
          </cell>
          <cell r="H1421" t="str">
            <v>BASE PARA POÇO DE VISITA RETANGULAR PARA ESGOTO, EM ALVENARIA COM BLOCOS DE CONCRETO, DIMENSÕES INTERNAS = 1X4 M, PROFUNDIDADE = 1,45 M, EXCLUINDO TAMPÃO. AF_12/2020</v>
          </cell>
          <cell r="I1421" t="str">
            <v>UN</v>
          </cell>
          <cell r="J1421" t="str">
            <v>ATRIBUÍDO SÃO PAULO</v>
          </cell>
          <cell r="K1421" t="str">
            <v>4.875,63</v>
          </cell>
          <cell r="L1421" t="str">
            <v>CAIXA REFERENCIAL</v>
          </cell>
        </row>
        <row r="1422">
          <cell r="A1422">
            <v>98007</v>
          </cell>
          <cell r="B1422" t="str">
            <v>DRENAGEM/OBRAS DE CONTENCAO/POCOS DE VISITA E CAIXAS</v>
          </cell>
          <cell r="C1422" t="str">
            <v>DROP</v>
          </cell>
          <cell r="D1422" t="str">
            <v>POCOS DE VISITA/BOCAS DE LOBO/CX. DE PASSAGEM/CX. DIVERSAS</v>
          </cell>
          <cell r="E1422" t="str">
            <v>0036</v>
          </cell>
          <cell r="F1422" t="str">
            <v/>
          </cell>
          <cell r="G1422" t="str">
            <v/>
          </cell>
          <cell r="H1422" t="str">
            <v>ACRÉSCIMO PARA POÇO DE VISITA RETANGULAR PARA ESGOTO, EM ALVENARIA COM BLOCOS DE CONCRETO, DIMENSÕES INTERNAS = 1X4 M. AF_12/2020</v>
          </cell>
          <cell r="I1422" t="str">
            <v>M</v>
          </cell>
          <cell r="J1422" t="str">
            <v>COEFICIENTE DE REPRESENTATIVIDADE</v>
          </cell>
          <cell r="K1422" t="str">
            <v>1.945,14</v>
          </cell>
          <cell r="L1422" t="str">
            <v>CAIXA REFERENCIAL</v>
          </cell>
        </row>
        <row r="1423">
          <cell r="A1423">
            <v>98008</v>
          </cell>
          <cell r="B1423" t="str">
            <v>DRENAGEM/OBRAS DE CONTENCAO/POCOS DE VISITA E CAIXAS</v>
          </cell>
          <cell r="C1423" t="str">
            <v>DROP</v>
          </cell>
          <cell r="D1423" t="str">
            <v>POCOS DE VISITA/BOCAS DE LOBO/CX. DE PASSAGEM/CX. DIVERSAS</v>
          </cell>
          <cell r="E1423" t="str">
            <v>0036</v>
          </cell>
          <cell r="F1423" t="str">
            <v/>
          </cell>
          <cell r="G1423" t="str">
            <v/>
          </cell>
          <cell r="H1423" t="str">
            <v>BASE PARA POÇO DE VISITA RETANGULAR PARA ESGOTO, EM ALVENARIA COM BLOCOS DE CONCRETO, DIMENSÕES INTERNAS = 1,5X1,5 M, PROFUNDIDADE = 1,45 M, EXCLUINDO TAMPÃO . AF_12/2020</v>
          </cell>
          <cell r="I1423" t="str">
            <v>UN</v>
          </cell>
          <cell r="J1423" t="str">
            <v>ATRIBUÍDO SÃO PAULO</v>
          </cell>
          <cell r="K1423" t="str">
            <v>2.928,29</v>
          </cell>
          <cell r="L1423" t="str">
            <v>CAIXA REFERENCIAL</v>
          </cell>
        </row>
        <row r="1424">
          <cell r="A1424">
            <v>98009</v>
          </cell>
          <cell r="B1424" t="str">
            <v>DRENAGEM/OBRAS DE CONTENCAO/POCOS DE VISITA E CAIXAS</v>
          </cell>
          <cell r="C1424" t="str">
            <v>DROP</v>
          </cell>
          <cell r="D1424" t="str">
            <v>POCOS DE VISITA/BOCAS DE LOBO/CX. DE PASSAGEM/CX. DIVERSAS</v>
          </cell>
          <cell r="E1424" t="str">
            <v>0036</v>
          </cell>
          <cell r="F1424" t="str">
            <v/>
          </cell>
          <cell r="G1424" t="str">
            <v/>
          </cell>
          <cell r="H1424" t="str">
            <v>ACRÉSCIMO PARA POÇO DE VISITA RETANGULAR PARA ESGOTO, EM ALVENARIA COM BLOCOS DE CONCRETO, DIMENSÕES INTERNAS = 1,5X1,5 M. AF_12/2020</v>
          </cell>
          <cell r="I1424" t="str">
            <v>M</v>
          </cell>
          <cell r="J1424" t="str">
            <v>COEFICIENTE DE REPRESENTATIVIDADE</v>
          </cell>
          <cell r="K1424" t="str">
            <v>1.246,16</v>
          </cell>
          <cell r="L1424" t="str">
            <v>CAIXA REFERENCIAL</v>
          </cell>
        </row>
        <row r="1425">
          <cell r="A1425">
            <v>98010</v>
          </cell>
          <cell r="B1425" t="str">
            <v>DRENAGEM/OBRAS DE CONTENCAO/POCOS DE VISITA E CAIXAS</v>
          </cell>
          <cell r="C1425" t="str">
            <v>DROP</v>
          </cell>
          <cell r="D1425" t="str">
            <v>POCOS DE VISITA/BOCAS DE LOBO/CX. DE PASSAGEM/CX. DIVERSAS</v>
          </cell>
          <cell r="E1425" t="str">
            <v>0036</v>
          </cell>
          <cell r="F1425" t="str">
            <v/>
          </cell>
          <cell r="G1425" t="str">
            <v/>
          </cell>
          <cell r="H1425" t="str">
            <v>BASE PARA POÇO DE VISITA RETANGULAR PARA ESGOTO, EM ALVENARIA COM BLOCOS DE CONCRETO, DIMENSÕES INTERNAS = 1,5X2 M, PROFUNDIDADE = 1,45 M, EXCLUINDO TAMPÃO. AF_12/2020</v>
          </cell>
          <cell r="I1425" t="str">
            <v>UN</v>
          </cell>
          <cell r="J1425" t="str">
            <v>ATRIBUÍDO SÃO PAULO</v>
          </cell>
          <cell r="K1425" t="str">
            <v>3.582,96</v>
          </cell>
          <cell r="L1425" t="str">
            <v>CAIXA REFERENCIAL</v>
          </cell>
        </row>
        <row r="1426">
          <cell r="A1426">
            <v>98011</v>
          </cell>
          <cell r="B1426" t="str">
            <v>DRENAGEM/OBRAS DE CONTENCAO/POCOS DE VISITA E CAIXAS</v>
          </cell>
          <cell r="C1426" t="str">
            <v>DROP</v>
          </cell>
          <cell r="D1426" t="str">
            <v>POCOS DE VISITA/BOCAS DE LOBO/CX. DE PASSAGEM/CX. DIVERSAS</v>
          </cell>
          <cell r="E1426" t="str">
            <v>0036</v>
          </cell>
          <cell r="F1426" t="str">
            <v/>
          </cell>
          <cell r="G1426" t="str">
            <v/>
          </cell>
          <cell r="H1426" t="str">
            <v>ACRÉSCIMO PARA POÇO DE VISITA RETANGULAR PARA ESGOTO, EM ALVENARIA COM BLOCOS DE CONCRETO, DIMENSÕES INTERNAS = 1,5X2 M. AF_12/2020</v>
          </cell>
          <cell r="I1426" t="str">
            <v>M</v>
          </cell>
          <cell r="J1426" t="str">
            <v>COEFICIENTE DE REPRESENTATIVIDADE</v>
          </cell>
          <cell r="K1426" t="str">
            <v>1.420,90</v>
          </cell>
          <cell r="L1426" t="str">
            <v>CAIXA REFERENCIAL</v>
          </cell>
        </row>
        <row r="1427">
          <cell r="A1427">
            <v>98012</v>
          </cell>
          <cell r="B1427" t="str">
            <v>DRENAGEM/OBRAS DE CONTENCAO/POCOS DE VISITA E CAIXAS</v>
          </cell>
          <cell r="C1427" t="str">
            <v>DROP</v>
          </cell>
          <cell r="D1427" t="str">
            <v>POCOS DE VISITA/BOCAS DE LOBO/CX. DE PASSAGEM/CX. DIVERSAS</v>
          </cell>
          <cell r="E1427" t="str">
            <v>0036</v>
          </cell>
          <cell r="F1427" t="str">
            <v/>
          </cell>
          <cell r="G1427" t="str">
            <v/>
          </cell>
          <cell r="H1427" t="str">
            <v>BASE PARA POÇO DE VISITA RETANGULAR PARA ESGOTO, EM ALVENARIA COM BLOCOS DE CONCRETO, DIMENSÕES INTERNAS = 1,5X2,5 M, PROFUNDIDADE = 1,45 M, EXCLUINDO TAMPÃO. AF_12/2020</v>
          </cell>
          <cell r="I1427" t="str">
            <v>UN</v>
          </cell>
          <cell r="J1427" t="str">
            <v>ATRIBUÍDO SÃO PAULO</v>
          </cell>
          <cell r="K1427" t="str">
            <v>4.218,68</v>
          </cell>
          <cell r="L1427" t="str">
            <v>CAIXA REFERENCIAL</v>
          </cell>
        </row>
        <row r="1428">
          <cell r="A1428">
            <v>98013</v>
          </cell>
          <cell r="B1428" t="str">
            <v>DRENAGEM/OBRAS DE CONTENCAO/POCOS DE VISITA E CAIXAS</v>
          </cell>
          <cell r="C1428" t="str">
            <v>DROP</v>
          </cell>
          <cell r="D1428" t="str">
            <v>POCOS DE VISITA/BOCAS DE LOBO/CX. DE PASSAGEM/CX. DIVERSAS</v>
          </cell>
          <cell r="E1428" t="str">
            <v>0036</v>
          </cell>
          <cell r="F1428" t="str">
            <v/>
          </cell>
          <cell r="G1428" t="str">
            <v/>
          </cell>
          <cell r="H1428" t="str">
            <v>ACRÉSCIMO PARA POÇO DE VISITA RETANGULAR PARA ESGOTO, EM ALVENARIA COM BLOCOS DE CONCRETO, DIMENSÕES INTERNAS = 1,5X2,5 M. AF_12/2020</v>
          </cell>
          <cell r="I1428" t="str">
            <v>M</v>
          </cell>
          <cell r="J1428" t="str">
            <v>COEFICIENTE DE REPRESENTATIVIDADE</v>
          </cell>
          <cell r="K1428" t="str">
            <v>1.595,68</v>
          </cell>
          <cell r="L1428" t="str">
            <v>CAIXA REFERENCIAL</v>
          </cell>
        </row>
        <row r="1429">
          <cell r="A1429">
            <v>98014</v>
          </cell>
          <cell r="B1429" t="str">
            <v>DRENAGEM/OBRAS DE CONTENCAO/POCOS DE VISITA E CAIXAS</v>
          </cell>
          <cell r="C1429" t="str">
            <v>DROP</v>
          </cell>
          <cell r="D1429" t="str">
            <v>POCOS DE VISITA/BOCAS DE LOBO/CX. DE PASSAGEM/CX. DIVERSAS</v>
          </cell>
          <cell r="E1429" t="str">
            <v>0036</v>
          </cell>
          <cell r="F1429" t="str">
            <v/>
          </cell>
          <cell r="G1429" t="str">
            <v/>
          </cell>
          <cell r="H1429" t="str">
            <v>BASE PARA POÇO DE VISITA RETANGULAR PARA ESGOTO, EM ALVENARIA COM BLOCOS DE CONCRETO, DIMENSÕES INTERNAS = 1,5X3 M, PROFUNDIDADE = 1,45 M, EXCLUINDO TAMPÃO. AF_12/2020</v>
          </cell>
          <cell r="I1429" t="str">
            <v>UN</v>
          </cell>
          <cell r="J1429" t="str">
            <v>ATRIBUÍDO SÃO PAULO</v>
          </cell>
          <cell r="K1429" t="str">
            <v>4.854,41</v>
          </cell>
          <cell r="L1429" t="str">
            <v>CAIXA REFERENCIAL</v>
          </cell>
        </row>
        <row r="1430">
          <cell r="A1430">
            <v>98015</v>
          </cell>
          <cell r="B1430" t="str">
            <v>DRENAGEM/OBRAS DE CONTENCAO/POCOS DE VISITA E CAIXAS</v>
          </cell>
          <cell r="C1430" t="str">
            <v>DROP</v>
          </cell>
          <cell r="D1430" t="str">
            <v>POCOS DE VISITA/BOCAS DE LOBO/CX. DE PASSAGEM/CX. DIVERSAS</v>
          </cell>
          <cell r="E1430" t="str">
            <v>0036</v>
          </cell>
          <cell r="F1430" t="str">
            <v/>
          </cell>
          <cell r="G1430" t="str">
            <v/>
          </cell>
          <cell r="H1430" t="str">
            <v>ACRÉSCIMO PARA POÇO DE VISITA RETANGULAR PARA ESGOTO, EM ALVENARIA COM BLOCOS DE CONCRETO, DIMENSÕES INTERNAS = 1,5X3 M. AF_12/2020</v>
          </cell>
          <cell r="I1430" t="str">
            <v>M</v>
          </cell>
          <cell r="J1430" t="str">
            <v>COEFICIENTE DE REPRESENTATIVIDADE</v>
          </cell>
          <cell r="K1430" t="str">
            <v>1.770,42</v>
          </cell>
          <cell r="L1430" t="str">
            <v>CAIXA REFERENCIAL</v>
          </cell>
        </row>
        <row r="1431">
          <cell r="A1431">
            <v>98016</v>
          </cell>
          <cell r="B1431" t="str">
            <v>DRENAGEM/OBRAS DE CONTENCAO/POCOS DE VISITA E CAIXAS</v>
          </cell>
          <cell r="C1431" t="str">
            <v>DROP</v>
          </cell>
          <cell r="D1431" t="str">
            <v>POCOS DE VISITA/BOCAS DE LOBO/CX. DE PASSAGEM/CX. DIVERSAS</v>
          </cell>
          <cell r="E1431" t="str">
            <v>0036</v>
          </cell>
          <cell r="F1431" t="str">
            <v/>
          </cell>
          <cell r="G1431" t="str">
            <v/>
          </cell>
          <cell r="H1431" t="str">
            <v>BASE PARA POÇO DE VISITA RETANGULAR PARA ESGOTO, EM ALVENARIA COM BLOCOS DE CONCRETO, DIMENSÕES INTERNAS = 1,5X3,5 M, PROFUNDIDADE = 1,45 M, EXCLUINDO TAMPÃO. AF_12/2020</v>
          </cell>
          <cell r="I1431" t="str">
            <v>UN</v>
          </cell>
          <cell r="J1431" t="str">
            <v>ATRIBUÍDO SÃO PAULO</v>
          </cell>
          <cell r="K1431" t="str">
            <v>5.493,54</v>
          </cell>
          <cell r="L1431" t="str">
            <v>CAIXA REFERENCIAL</v>
          </cell>
        </row>
        <row r="1432">
          <cell r="A1432">
            <v>98017</v>
          </cell>
          <cell r="B1432" t="str">
            <v>DRENAGEM/OBRAS DE CONTENCAO/POCOS DE VISITA E CAIXAS</v>
          </cell>
          <cell r="C1432" t="str">
            <v>DROP</v>
          </cell>
          <cell r="D1432" t="str">
            <v>POCOS DE VISITA/BOCAS DE LOBO/CX. DE PASSAGEM/CX. DIVERSAS</v>
          </cell>
          <cell r="E1432" t="str">
            <v>0036</v>
          </cell>
          <cell r="F1432" t="str">
            <v/>
          </cell>
          <cell r="G1432" t="str">
            <v/>
          </cell>
          <cell r="H1432" t="str">
            <v>ACRÉSCIMO PARA POÇO DE VISITA RETANGULAR PARA ESGOTO, EM ALVENARIA COM BLOCOS DE CONCRETO, DIMENSÕES INTERNAS = 1,5X3,5 M. AF_12/2020</v>
          </cell>
          <cell r="I1432" t="str">
            <v>M</v>
          </cell>
          <cell r="J1432" t="str">
            <v>COEFICIENTE DE REPRESENTATIVIDADE</v>
          </cell>
          <cell r="K1432" t="str">
            <v>1.945,14</v>
          </cell>
          <cell r="L1432" t="str">
            <v>CAIXA REFERENCIAL</v>
          </cell>
        </row>
        <row r="1433">
          <cell r="A1433">
            <v>98018</v>
          </cell>
          <cell r="B1433" t="str">
            <v>DRENAGEM/OBRAS DE CONTENCAO/POCOS DE VISITA E CAIXAS</v>
          </cell>
          <cell r="C1433" t="str">
            <v>DROP</v>
          </cell>
          <cell r="D1433" t="str">
            <v>POCOS DE VISITA/BOCAS DE LOBO/CX. DE PASSAGEM/CX. DIVERSAS</v>
          </cell>
          <cell r="E1433" t="str">
            <v>0036</v>
          </cell>
          <cell r="F1433" t="str">
            <v/>
          </cell>
          <cell r="G1433" t="str">
            <v/>
          </cell>
          <cell r="H1433" t="str">
            <v>BASE PARA POÇO DE VISITA RETANGULAR PARA ESGOTO, EM ALVENARIA COM BLOCOS DE CONCRETO, DIMENSÕES INTERNAS = 1,5X4 M, PROFUNDIDADE = 1,45 M, EXCLUINDO TAMPÃO. AF_12/2020</v>
          </cell>
          <cell r="I1433" t="str">
            <v>UN</v>
          </cell>
          <cell r="J1433" t="str">
            <v>ATRIBUÍDO SÃO PAULO</v>
          </cell>
          <cell r="K1433" t="str">
            <v>6.125,88</v>
          </cell>
          <cell r="L1433" t="str">
            <v>CAIXA REFERENCIAL</v>
          </cell>
        </row>
        <row r="1434">
          <cell r="A1434">
            <v>98019</v>
          </cell>
          <cell r="B1434" t="str">
            <v>DRENAGEM/OBRAS DE CONTENCAO/POCOS DE VISITA E CAIXAS</v>
          </cell>
          <cell r="C1434" t="str">
            <v>DROP</v>
          </cell>
          <cell r="D1434" t="str">
            <v>POCOS DE VISITA/BOCAS DE LOBO/CX. DE PASSAGEM/CX. DIVERSAS</v>
          </cell>
          <cell r="E1434" t="str">
            <v>0036</v>
          </cell>
          <cell r="F1434" t="str">
            <v/>
          </cell>
          <cell r="G1434" t="str">
            <v/>
          </cell>
          <cell r="H1434" t="str">
            <v>ACRÉSCIMO PARA POÇO DE VISITA RETANGULAR PARA ESGOTO, EM ALVENARIA COM BLOCOS DE CONCRETO, DIMENSÕES INTERNAS = 1,5X4 M. AF_12/2020</v>
          </cell>
          <cell r="I1434" t="str">
            <v>M</v>
          </cell>
          <cell r="J1434" t="str">
            <v>COEFICIENTE DE REPRESENTATIVIDADE</v>
          </cell>
          <cell r="K1434" t="str">
            <v>2.136,40</v>
          </cell>
          <cell r="L1434" t="str">
            <v>CAIXA REFERENCIAL</v>
          </cell>
        </row>
        <row r="1435">
          <cell r="A1435">
            <v>98020</v>
          </cell>
          <cell r="B1435" t="str">
            <v>DRENAGEM/OBRAS DE CONTENCAO/POCOS DE VISITA E CAIXAS</v>
          </cell>
          <cell r="C1435" t="str">
            <v>DROP</v>
          </cell>
          <cell r="D1435" t="str">
            <v>POCOS DE VISITA/BOCAS DE LOBO/CX. DE PASSAGEM/CX. DIVERSAS</v>
          </cell>
          <cell r="E1435" t="str">
            <v>0036</v>
          </cell>
          <cell r="F1435" t="str">
            <v/>
          </cell>
          <cell r="G1435" t="str">
            <v/>
          </cell>
          <cell r="H1435" t="str">
            <v>BASE PARA POÇO DE VISITA RETANGULAR PARA ESGOTO, EM ALVENARIA COM BLOCOS DE CONCRETO, DIMENSÕES INTERNAS = 2X2 M, PROFUNDIDADE = 1,45 M, EXCLUINDO TAMPÃO. AF_12/2020</v>
          </cell>
          <cell r="I1435" t="str">
            <v>UN</v>
          </cell>
          <cell r="J1435" t="str">
            <v>ATRIBUÍDO SÃO PAULO</v>
          </cell>
          <cell r="K1435" t="str">
            <v>4.339,03</v>
          </cell>
          <cell r="L1435" t="str">
            <v>CAIXA REFERENCIAL</v>
          </cell>
        </row>
        <row r="1436">
          <cell r="A1436">
            <v>98021</v>
          </cell>
          <cell r="B1436" t="str">
            <v>DRENAGEM/OBRAS DE CONTENCAO/POCOS DE VISITA E CAIXAS</v>
          </cell>
          <cell r="C1436" t="str">
            <v>DROP</v>
          </cell>
          <cell r="D1436" t="str">
            <v>POCOS DE VISITA/BOCAS DE LOBO/CX. DE PASSAGEM/CX. DIVERSAS</v>
          </cell>
          <cell r="E1436" t="str">
            <v>0036</v>
          </cell>
          <cell r="F1436" t="str">
            <v/>
          </cell>
          <cell r="G1436" t="str">
            <v/>
          </cell>
          <cell r="H1436" t="str">
            <v>ACRÉSCIMO PARA POÇO DE VISITA RETANGULAR PARA ESGOTO, EM ALVENARIA COM BLOCOS DE CONCRETO, DIMENSÕES INTERNAS = 2X2 M. AF_12/2020</v>
          </cell>
          <cell r="I1436" t="str">
            <v>M</v>
          </cell>
          <cell r="J1436" t="str">
            <v>COEFICIENTE DE REPRESENTATIVIDADE</v>
          </cell>
          <cell r="K1436" t="str">
            <v>1.612,23</v>
          </cell>
          <cell r="L1436" t="str">
            <v>CAIXA REFERENCIAL</v>
          </cell>
        </row>
        <row r="1437">
          <cell r="A1437">
            <v>98022</v>
          </cell>
          <cell r="B1437" t="str">
            <v>DRENAGEM/OBRAS DE CONTENCAO/POCOS DE VISITA E CAIXAS</v>
          </cell>
          <cell r="C1437" t="str">
            <v>DROP</v>
          </cell>
          <cell r="D1437" t="str">
            <v>POCOS DE VISITA/BOCAS DE LOBO/CX. DE PASSAGEM/CX. DIVERSAS</v>
          </cell>
          <cell r="E1437" t="str">
            <v>0036</v>
          </cell>
          <cell r="F1437" t="str">
            <v/>
          </cell>
          <cell r="G1437" t="str">
            <v/>
          </cell>
          <cell r="H1437" t="str">
            <v>BASE PARA POÇO DE VISITA RETANGULAR PARA ESGOTO, EM ALVENARIA COM BLOCOS DE CONCRETO, DIMENSÕES INTERNAS = 2X2,5 M, PROFUNDIDADE = 1,45 M, EXCLUINDO TAMPÃO. AF_12/2020</v>
          </cell>
          <cell r="I1437" t="str">
            <v>UN</v>
          </cell>
          <cell r="J1437" t="str">
            <v>ATRIBUÍDO SÃO PAULO</v>
          </cell>
          <cell r="K1437" t="str">
            <v>5.102,78</v>
          </cell>
          <cell r="L1437" t="str">
            <v>CAIXA REFERENCIAL</v>
          </cell>
        </row>
        <row r="1438">
          <cell r="A1438">
            <v>98023</v>
          </cell>
          <cell r="B1438" t="str">
            <v>DRENAGEM/OBRAS DE CONTENCAO/POCOS DE VISITA E CAIXAS</v>
          </cell>
          <cell r="C1438" t="str">
            <v>DROP</v>
          </cell>
          <cell r="D1438" t="str">
            <v>POCOS DE VISITA/BOCAS DE LOBO/CX. DE PASSAGEM/CX. DIVERSAS</v>
          </cell>
          <cell r="E1438" t="str">
            <v>0036</v>
          </cell>
          <cell r="F1438" t="str">
            <v/>
          </cell>
          <cell r="G1438" t="str">
            <v/>
          </cell>
          <cell r="H1438" t="str">
            <v>ACRÉSCIMO PARA POÇO DE VISITA RETANGULAR PARA ESGOTO, EM ALVENARIA COM BLOCOS DE CONCRETO, DIMENSÕES INTERNAS = 2X2,5 M. AF_12/2020</v>
          </cell>
          <cell r="I1438" t="str">
            <v>M</v>
          </cell>
          <cell r="J1438" t="str">
            <v>COEFICIENTE DE REPRESENTATIVIDADE</v>
          </cell>
          <cell r="K1438" t="str">
            <v>1.786,92</v>
          </cell>
          <cell r="L1438" t="str">
            <v>CAIXA REFERENCIAL</v>
          </cell>
        </row>
        <row r="1439">
          <cell r="A1439">
            <v>98024</v>
          </cell>
          <cell r="B1439" t="str">
            <v>DRENAGEM/OBRAS DE CONTENCAO/POCOS DE VISITA E CAIXAS</v>
          </cell>
          <cell r="C1439" t="str">
            <v>DROP</v>
          </cell>
          <cell r="D1439" t="str">
            <v>POCOS DE VISITA/BOCAS DE LOBO/CX. DE PASSAGEM/CX. DIVERSAS</v>
          </cell>
          <cell r="E1439" t="str">
            <v>0036</v>
          </cell>
          <cell r="F1439" t="str">
            <v/>
          </cell>
          <cell r="G1439" t="str">
            <v/>
          </cell>
          <cell r="H1439" t="str">
            <v>BASE PARA POÇO DE VISITA RETANGULAR PARA ESGOTO, EM ALVENARIA COM BLOCOS DE CONCRETO, DIMENSÕES INTERNAS = 2X3 M, PROFUNDIDADE = 1,45 M, EXCLUINDO TAMPÃO. AF_12/2020</v>
          </cell>
          <cell r="I1439" t="str">
            <v>UN</v>
          </cell>
          <cell r="J1439" t="str">
            <v>ATRIBUÍDO SÃO PAULO</v>
          </cell>
          <cell r="K1439" t="str">
            <v>5.904,34</v>
          </cell>
          <cell r="L1439" t="str">
            <v>CAIXA REFERENCIAL</v>
          </cell>
        </row>
        <row r="1440">
          <cell r="A1440">
            <v>98025</v>
          </cell>
          <cell r="B1440" t="str">
            <v>DRENAGEM/OBRAS DE CONTENCAO/POCOS DE VISITA E CAIXAS</v>
          </cell>
          <cell r="C1440" t="str">
            <v>DROP</v>
          </cell>
          <cell r="D1440" t="str">
            <v>POCOS DE VISITA/BOCAS DE LOBO/CX. DE PASSAGEM/CX. DIVERSAS</v>
          </cell>
          <cell r="E1440" t="str">
            <v>0036</v>
          </cell>
          <cell r="F1440" t="str">
            <v/>
          </cell>
          <cell r="G1440" t="str">
            <v/>
          </cell>
          <cell r="H1440" t="str">
            <v>ACRÉSCIMO PARA POÇO DE VISITA RETANGULAR PARA ESGOTO, EM ALVENARIA COM BLOCOS DE CONCRETO, DIMENSÕES INTERNAS = 2X3 M. AF_12/2020</v>
          </cell>
          <cell r="I1440" t="str">
            <v>M</v>
          </cell>
          <cell r="J1440" t="str">
            <v>COEFICIENTE DE REPRESENTATIVIDADE</v>
          </cell>
          <cell r="K1440" t="str">
            <v>1.961,70</v>
          </cell>
          <cell r="L1440" t="str">
            <v>CAIXA REFERENCIAL</v>
          </cell>
        </row>
        <row r="1441">
          <cell r="A1441">
            <v>98026</v>
          </cell>
          <cell r="B1441" t="str">
            <v>DRENAGEM/OBRAS DE CONTENCAO/POCOS DE VISITA E CAIXAS</v>
          </cell>
          <cell r="C1441" t="str">
            <v>DROP</v>
          </cell>
          <cell r="D1441" t="str">
            <v>POCOS DE VISITA/BOCAS DE LOBO/CX. DE PASSAGEM/CX. DIVERSAS</v>
          </cell>
          <cell r="E1441" t="str">
            <v>0036</v>
          </cell>
          <cell r="F1441" t="str">
            <v/>
          </cell>
          <cell r="G1441" t="str">
            <v/>
          </cell>
          <cell r="H1441" t="str">
            <v>BASE PARA POÇO DE VISITA RETANGULAR PARA ESGOTO, EM ALVENARIA COM BLOCOS DE CONCRETO, DIMENSÕES INTERNAS = 2X3,5 M, PROFUNDIDADE = 1,45 M, EXCLUINDO TAMPÃO. AF_12/2020</v>
          </cell>
          <cell r="I1441" t="str">
            <v>UN</v>
          </cell>
          <cell r="J1441" t="str">
            <v>ATRIBUÍDO SÃO PAULO</v>
          </cell>
          <cell r="K1441" t="str">
            <v>6.669,28</v>
          </cell>
          <cell r="L1441" t="str">
            <v>CAIXA REFERENCIAL</v>
          </cell>
        </row>
        <row r="1442">
          <cell r="A1442">
            <v>98027</v>
          </cell>
          <cell r="B1442" t="str">
            <v>DRENAGEM/OBRAS DE CONTENCAO/POCOS DE VISITA E CAIXAS</v>
          </cell>
          <cell r="C1442" t="str">
            <v>DROP</v>
          </cell>
          <cell r="D1442" t="str">
            <v>POCOS DE VISITA/BOCAS DE LOBO/CX. DE PASSAGEM/CX. DIVERSAS</v>
          </cell>
          <cell r="E1442" t="str">
            <v>0036</v>
          </cell>
          <cell r="F1442" t="str">
            <v/>
          </cell>
          <cell r="G1442" t="str">
            <v/>
          </cell>
          <cell r="H1442" t="str">
            <v>ACRÉSCIMO PARA POÇO DE VISITA RETANGULAR PARA ESGOTO, EM ALVENARIA COM BLOCOS DE CONCRETO, DIMENSÕES INTERNAS = 2X3,5 M. AF_12/2020</v>
          </cell>
          <cell r="I1442" t="str">
            <v>M</v>
          </cell>
          <cell r="J1442" t="str">
            <v>COEFICIENTE DE REPRESENTATIVIDADE</v>
          </cell>
          <cell r="K1442" t="str">
            <v>2.136,40</v>
          </cell>
          <cell r="L1442" t="str">
            <v>CAIXA REFERENCIAL</v>
          </cell>
        </row>
        <row r="1443">
          <cell r="A1443">
            <v>98028</v>
          </cell>
          <cell r="B1443" t="str">
            <v>DRENAGEM/OBRAS DE CONTENCAO/POCOS DE VISITA E CAIXAS</v>
          </cell>
          <cell r="C1443" t="str">
            <v>DROP</v>
          </cell>
          <cell r="D1443" t="str">
            <v>POCOS DE VISITA/BOCAS DE LOBO/CX. DE PASSAGEM/CX. DIVERSAS</v>
          </cell>
          <cell r="E1443" t="str">
            <v>0036</v>
          </cell>
          <cell r="F1443" t="str">
            <v/>
          </cell>
          <cell r="G1443" t="str">
            <v/>
          </cell>
          <cell r="H1443" t="str">
            <v>BASE PARA POÇO DE VISITA RETANGULAR PARA ESGOTO, EM ALVENARIA COM BLOCOS DE CONCRETO, DIMENSÕES INTERNAS = 2X4 M, PROFUNDIDADE = 1,45 M, EXCLUINDO TAMPÃO. AF_12/2020</v>
          </cell>
          <cell r="I1443" t="str">
            <v>UN</v>
          </cell>
          <cell r="J1443" t="str">
            <v>ATRIBUÍDO SÃO PAULO</v>
          </cell>
          <cell r="K1443" t="str">
            <v>7.434,30</v>
          </cell>
          <cell r="L1443" t="str">
            <v>CAIXA REFERENCIAL</v>
          </cell>
        </row>
        <row r="1444">
          <cell r="A1444">
            <v>98029</v>
          </cell>
          <cell r="B1444" t="str">
            <v>DRENAGEM/OBRAS DE CONTENCAO/POCOS DE VISITA E CAIXAS</v>
          </cell>
          <cell r="C1444" t="str">
            <v>DROP</v>
          </cell>
          <cell r="D1444" t="str">
            <v>POCOS DE VISITA/BOCAS DE LOBO/CX. DE PASSAGEM/CX. DIVERSAS</v>
          </cell>
          <cell r="E1444" t="str">
            <v>0036</v>
          </cell>
          <cell r="F1444" t="str">
            <v/>
          </cell>
          <cell r="G1444" t="str">
            <v/>
          </cell>
          <cell r="H1444" t="str">
            <v>ACRÉSCIMO PARA POÇO DE VISITA RETANGULAR PARA ESGOTO, EM ALVENARIA COM BLOCOS DE CONCRETO, DIMENSÕES INTERNAS = 2X4 M. AF_12/2020</v>
          </cell>
          <cell r="I1444" t="str">
            <v>M</v>
          </cell>
          <cell r="J1444" t="str">
            <v>COEFICIENTE DE REPRESENTATIVIDADE</v>
          </cell>
          <cell r="K1444" t="str">
            <v>2.314,57</v>
          </cell>
          <cell r="L1444" t="str">
            <v>CAIXA REFERENCIAL</v>
          </cell>
        </row>
        <row r="1445">
          <cell r="A1445">
            <v>98030</v>
          </cell>
          <cell r="B1445" t="str">
            <v>DRENAGEM/OBRAS DE CONTENCAO/POCOS DE VISITA E CAIXAS</v>
          </cell>
          <cell r="C1445" t="str">
            <v>DROP</v>
          </cell>
          <cell r="D1445" t="str">
            <v>POCOS DE VISITA/BOCAS DE LOBO/CX. DE PASSAGEM/CX. DIVERSAS</v>
          </cell>
          <cell r="E1445" t="str">
            <v>0036</v>
          </cell>
          <cell r="F1445" t="str">
            <v/>
          </cell>
          <cell r="G1445" t="str">
            <v/>
          </cell>
          <cell r="H1445" t="str">
            <v>BASE PARA POÇO DE VISITA RETANGULAR PARA ESGOTO, EM ALVENARIA COM BLOCOS DE CONCRETO, DIMENSÕES INTERNAS = 2,5X2,5 M, PROFUNDIDADE = 1,45 M, EXCLUINDO TAMPÃO. AF_12/2020</v>
          </cell>
          <cell r="I1445" t="str">
            <v>UN</v>
          </cell>
          <cell r="J1445" t="str">
            <v>ATRIBUÍDO SÃO PAULO</v>
          </cell>
          <cell r="K1445" t="str">
            <v>6.056,81</v>
          </cell>
          <cell r="L1445" t="str">
            <v>CAIXA REFERENCIAL</v>
          </cell>
        </row>
        <row r="1446">
          <cell r="A1446">
            <v>98031</v>
          </cell>
          <cell r="B1446" t="str">
            <v>DRENAGEM/OBRAS DE CONTENCAO/POCOS DE VISITA E CAIXAS</v>
          </cell>
          <cell r="C1446" t="str">
            <v>DROP</v>
          </cell>
          <cell r="D1446" t="str">
            <v>POCOS DE VISITA/BOCAS DE LOBO/CX. DE PASSAGEM/CX. DIVERSAS</v>
          </cell>
          <cell r="E1446" t="str">
            <v>0036</v>
          </cell>
          <cell r="F1446" t="str">
            <v/>
          </cell>
          <cell r="G1446" t="str">
            <v/>
          </cell>
          <cell r="H1446" t="str">
            <v>ACRÉSCIMO PARA POÇO DE VISITA RETANGULAR PARA ESGOTO, EM ALVENARIA COM BLOCOS DE CONCRETO, DIMENSÕES INTERNAS = 2,5X2,5 M. AF_12/2020</v>
          </cell>
          <cell r="I1446" t="str">
            <v>M</v>
          </cell>
          <cell r="J1446" t="str">
            <v>COEFICIENTE DE REPRESENTATIVIDADE</v>
          </cell>
          <cell r="K1446" t="str">
            <v>1.965,16</v>
          </cell>
          <cell r="L1446" t="str">
            <v>CAIXA REFERENCIAL</v>
          </cell>
        </row>
        <row r="1447">
          <cell r="A1447">
            <v>98032</v>
          </cell>
          <cell r="B1447" t="str">
            <v>DRENAGEM/OBRAS DE CONTENCAO/POCOS DE VISITA E CAIXAS</v>
          </cell>
          <cell r="C1447" t="str">
            <v>DROP</v>
          </cell>
          <cell r="D1447" t="str">
            <v>POCOS DE VISITA/BOCAS DE LOBO/CX. DE PASSAGEM/CX. DIVERSAS</v>
          </cell>
          <cell r="E1447" t="str">
            <v>0036</v>
          </cell>
          <cell r="F1447" t="str">
            <v/>
          </cell>
          <cell r="G1447" t="str">
            <v/>
          </cell>
          <cell r="H1447" t="str">
            <v>BASE PARA POÇO DE VISITA RETANGULAR PARA ESGOTO, EM ALVENARIA COM BLOCOS DE CONCRETO, DIMENSÕES INTERNAS = 2,5X3 M, PROFUNDIDADE = 1,45 M, EXCLUINDO TAMPÃO. AF_12/2020</v>
          </cell>
          <cell r="I1447" t="str">
            <v>UN</v>
          </cell>
          <cell r="J1447" t="str">
            <v>ATRIBUÍDO SÃO PAULO</v>
          </cell>
          <cell r="K1447" t="str">
            <v>6.982,07</v>
          </cell>
          <cell r="L1447" t="str">
            <v>CAIXA REFERENCIAL</v>
          </cell>
        </row>
        <row r="1448">
          <cell r="A1448">
            <v>98033</v>
          </cell>
          <cell r="B1448" t="str">
            <v>DRENAGEM/OBRAS DE CONTENCAO/POCOS DE VISITA E CAIXAS</v>
          </cell>
          <cell r="C1448" t="str">
            <v>DROP</v>
          </cell>
          <cell r="D1448" t="str">
            <v>POCOS DE VISITA/BOCAS DE LOBO/CX. DE PASSAGEM/CX. DIVERSAS</v>
          </cell>
          <cell r="E1448" t="str">
            <v>0036</v>
          </cell>
          <cell r="F1448" t="str">
            <v/>
          </cell>
          <cell r="G1448" t="str">
            <v/>
          </cell>
          <cell r="H1448" t="str">
            <v>ACRÉSCIMO PARA POÇO DE VISITA RETANGULAR PARA ESGOTO, EM ALVENARIA COM BLOCOS DE CONCRETO, DIMENSÕES INTERNAS = 2,5X3 M. AF_12/2020</v>
          </cell>
          <cell r="I1448" t="str">
            <v>M</v>
          </cell>
          <cell r="J1448" t="str">
            <v>COEFICIENTE DE REPRESENTATIVIDADE</v>
          </cell>
          <cell r="K1448" t="str">
            <v>2.139,85</v>
          </cell>
          <cell r="L1448" t="str">
            <v>CAIXA REFERENCIAL</v>
          </cell>
        </row>
        <row r="1449">
          <cell r="A1449">
            <v>98034</v>
          </cell>
          <cell r="B1449" t="str">
            <v>DRENAGEM/OBRAS DE CONTENCAO/POCOS DE VISITA E CAIXAS</v>
          </cell>
          <cell r="C1449" t="str">
            <v>DROP</v>
          </cell>
          <cell r="D1449" t="str">
            <v>POCOS DE VISITA/BOCAS DE LOBO/CX. DE PASSAGEM/CX. DIVERSAS</v>
          </cell>
          <cell r="E1449" t="str">
            <v>0036</v>
          </cell>
          <cell r="F1449" t="str">
            <v/>
          </cell>
          <cell r="G1449" t="str">
            <v/>
          </cell>
          <cell r="H1449" t="str">
            <v>BASE PARA POÇO DE VISITA RETANGULAR PARA ESGOTO, EM ALVENARIA COM BLOCOS DE CONCRETO, DIMENSÕES INTERNAS = 2,5X3,5 M, PROFUNDIDADE = 1,45 M, EXCLUINDO TAMPÃO. AF_12/2020</v>
          </cell>
          <cell r="I1449" t="str">
            <v>UN</v>
          </cell>
          <cell r="J1449" t="str">
            <v>ATRIBUÍDO SÃO PAULO</v>
          </cell>
          <cell r="K1449" t="str">
            <v>7.907,33</v>
          </cell>
          <cell r="L1449" t="str">
            <v>CAIXA REFERENCIAL</v>
          </cell>
        </row>
        <row r="1450">
          <cell r="A1450">
            <v>98035</v>
          </cell>
          <cell r="B1450" t="str">
            <v>DRENAGEM/OBRAS DE CONTENCAO/POCOS DE VISITA E CAIXAS</v>
          </cell>
          <cell r="C1450" t="str">
            <v>DROP</v>
          </cell>
          <cell r="D1450" t="str">
            <v>POCOS DE VISITA/BOCAS DE LOBO/CX. DE PASSAGEM/CX. DIVERSAS</v>
          </cell>
          <cell r="E1450" t="str">
            <v>0036</v>
          </cell>
          <cell r="F1450" t="str">
            <v/>
          </cell>
          <cell r="G1450" t="str">
            <v/>
          </cell>
          <cell r="H1450" t="str">
            <v>ACRÉSCIMO PARA POÇO DE VISITA RETANGULAR PARA ESGOTO, EM ALVENARIA COM BLOCOS DE CONCRETO, DIMENSÕES INTERNAS = 2,5X3,5 M. AF_12/2020</v>
          </cell>
          <cell r="I1450" t="str">
            <v>M</v>
          </cell>
          <cell r="J1450" t="str">
            <v>COEFICIENTE DE REPRESENTATIVIDADE</v>
          </cell>
          <cell r="K1450" t="str">
            <v>2.314,57</v>
          </cell>
          <cell r="L1450" t="str">
            <v>CAIXA REFERENCIAL</v>
          </cell>
        </row>
        <row r="1451">
          <cell r="A1451">
            <v>98036</v>
          </cell>
          <cell r="B1451" t="str">
            <v>DRENAGEM/OBRAS DE CONTENCAO/POCOS DE VISITA E CAIXAS</v>
          </cell>
          <cell r="C1451" t="str">
            <v>DROP</v>
          </cell>
          <cell r="D1451" t="str">
            <v>POCOS DE VISITA/BOCAS DE LOBO/CX. DE PASSAGEM/CX. DIVERSAS</v>
          </cell>
          <cell r="E1451" t="str">
            <v>0036</v>
          </cell>
          <cell r="F1451" t="str">
            <v/>
          </cell>
          <cell r="G1451" t="str">
            <v/>
          </cell>
          <cell r="H1451" t="str">
            <v>BASE PARA POÇO DE VISITA RETANGULAR PARA ESGOTO, EM ALVENARIA COM BLOCOS DE CONCRETO, DIMENSÕES INTERNAS = 2,5X4 M, PROFUNDIDADE = 1,45 M, EXCLUINDO TAMPÃO. AF_12/2020</v>
          </cell>
          <cell r="I1451" t="str">
            <v>UN</v>
          </cell>
          <cell r="J1451" t="str">
            <v>ATRIBUÍDO SÃO PAULO</v>
          </cell>
          <cell r="K1451" t="str">
            <v>8.832,66</v>
          </cell>
          <cell r="L1451" t="str">
            <v>CAIXA REFERENCIAL</v>
          </cell>
        </row>
        <row r="1452">
          <cell r="A1452">
            <v>98037</v>
          </cell>
          <cell r="B1452" t="str">
            <v>DRENAGEM/OBRAS DE CONTENCAO/POCOS DE VISITA E CAIXAS</v>
          </cell>
          <cell r="C1452" t="str">
            <v>DROP</v>
          </cell>
          <cell r="D1452" t="str">
            <v>POCOS DE VISITA/BOCAS DE LOBO/CX. DE PASSAGEM/CX. DIVERSAS</v>
          </cell>
          <cell r="E1452" t="str">
            <v>0036</v>
          </cell>
          <cell r="F1452" t="str">
            <v/>
          </cell>
          <cell r="G1452" t="str">
            <v/>
          </cell>
          <cell r="H1452" t="str">
            <v>ACRÉSCIMO PARA POÇO DE VISITA RETANGULAR PARA ESGOTO, EM ALVENARIA COM BLOCOS DE CONCRETO, DIMENSÕES INTERNAS = 2,5X4 M. AF_12/2020</v>
          </cell>
          <cell r="I1452" t="str">
            <v>M</v>
          </cell>
          <cell r="J1452" t="str">
            <v>COEFICIENTE DE REPRESENTATIVIDADE</v>
          </cell>
          <cell r="K1452" t="str">
            <v>2.492,72</v>
          </cell>
          <cell r="L1452" t="str">
            <v>CAIXA REFERENCIAL</v>
          </cell>
        </row>
        <row r="1453">
          <cell r="A1453">
            <v>98038</v>
          </cell>
          <cell r="B1453" t="str">
            <v>DRENAGEM/OBRAS DE CONTENCAO/POCOS DE VISITA E CAIXAS</v>
          </cell>
          <cell r="C1453" t="str">
            <v>DROP</v>
          </cell>
          <cell r="D1453" t="str">
            <v>POCOS DE VISITA/BOCAS DE LOBO/CX. DE PASSAGEM/CX. DIVERSAS</v>
          </cell>
          <cell r="E1453" t="str">
            <v>0036</v>
          </cell>
          <cell r="F1453" t="str">
            <v/>
          </cell>
          <cell r="G1453" t="str">
            <v/>
          </cell>
          <cell r="H1453" t="str">
            <v>BASE PARA POÇO DE VISITA RETANGULAR PARA ESGOTO, EM ALVENARIA COM BLOCOS DE CONCRETO, DIMENSÕES INTERNAS = 3X3 M, PROFUNDIDADE = 1,45 M, EXCLUINDO TAMPÃO. AF_12/2020</v>
          </cell>
          <cell r="I1453" t="str">
            <v>UN</v>
          </cell>
          <cell r="J1453" t="str">
            <v>ATRIBUÍDO SÃO PAULO</v>
          </cell>
          <cell r="K1453" t="str">
            <v>8.079,46</v>
          </cell>
          <cell r="L1453" t="str">
            <v>CAIXA REFERENCIAL</v>
          </cell>
        </row>
        <row r="1454">
          <cell r="A1454">
            <v>98039</v>
          </cell>
          <cell r="B1454" t="str">
            <v>DRENAGEM/OBRAS DE CONTENCAO/POCOS DE VISITA E CAIXAS</v>
          </cell>
          <cell r="C1454" t="str">
            <v>DROP</v>
          </cell>
          <cell r="D1454" t="str">
            <v>POCOS DE VISITA/BOCAS DE LOBO/CX. DE PASSAGEM/CX. DIVERSAS</v>
          </cell>
          <cell r="E1454" t="str">
            <v>0036</v>
          </cell>
          <cell r="F1454" t="str">
            <v/>
          </cell>
          <cell r="G1454" t="str">
            <v/>
          </cell>
          <cell r="H1454" t="str">
            <v>ACRÉSCIMO PARA POÇO DE VISITA RETANGULAR PARA ESGOTO, EM ALVENARIA COM BLOCOS DE CONCRETO, DIMENSÕES INTERNAS = 3X3 M. AF_12/2020</v>
          </cell>
          <cell r="I1454" t="str">
            <v>M</v>
          </cell>
          <cell r="J1454" t="str">
            <v>COEFICIENTE DE REPRESENTATIVIDADE</v>
          </cell>
          <cell r="K1454" t="str">
            <v>2.318,02</v>
          </cell>
          <cell r="L1454" t="str">
            <v>CAIXA REFERENCIAL</v>
          </cell>
        </row>
        <row r="1455">
          <cell r="A1455">
            <v>98040</v>
          </cell>
          <cell r="B1455" t="str">
            <v>DRENAGEM/OBRAS DE CONTENCAO/POCOS DE VISITA E CAIXAS</v>
          </cell>
          <cell r="C1455" t="str">
            <v>DROP</v>
          </cell>
          <cell r="D1455" t="str">
            <v>POCOS DE VISITA/BOCAS DE LOBO/CX. DE PASSAGEM/CX. DIVERSAS</v>
          </cell>
          <cell r="E1455" t="str">
            <v>0036</v>
          </cell>
          <cell r="F1455" t="str">
            <v/>
          </cell>
          <cell r="G1455" t="str">
            <v/>
          </cell>
          <cell r="H1455" t="str">
            <v>BASE PARA POÇO DE VISITA RETANGULAR PARA ESGOTO, EM ALVENARIA COM BLOCOS DE CONCRETO, DIMENSÕES INTERNAS = 3X3,5 M, PROFUNDIDADE = 1,45 M, EXCLUINDO TAMPÃO. AF_12/2020</v>
          </cell>
          <cell r="I1455" t="str">
            <v>UN</v>
          </cell>
          <cell r="J1455" t="str">
            <v>ATRIBUÍDO SÃO PAULO</v>
          </cell>
          <cell r="K1455" t="str">
            <v>9.145,74</v>
          </cell>
          <cell r="L1455" t="str">
            <v>CAIXA REFERENCIAL</v>
          </cell>
        </row>
        <row r="1456">
          <cell r="A1456">
            <v>98041</v>
          </cell>
          <cell r="B1456" t="str">
            <v>DRENAGEM/OBRAS DE CONTENCAO/POCOS DE VISITA E CAIXAS</v>
          </cell>
          <cell r="C1456" t="str">
            <v>DROP</v>
          </cell>
          <cell r="D1456" t="str">
            <v>POCOS DE VISITA/BOCAS DE LOBO/CX. DE PASSAGEM/CX. DIVERSAS</v>
          </cell>
          <cell r="E1456" t="str">
            <v>0036</v>
          </cell>
          <cell r="F1456" t="str">
            <v/>
          </cell>
          <cell r="G1456" t="str">
            <v/>
          </cell>
          <cell r="H1456" t="str">
            <v>ACRÉSCIMO PARA POÇO DE VISITA RETANGULAR PARA ESGOTO, EM ALVENARIA COM BLOCOS DE CONCRETO, DIMENSÕES INTERNAS = 3X3,5 M. AF_12/2020</v>
          </cell>
          <cell r="I1456" t="str">
            <v>M</v>
          </cell>
          <cell r="J1456" t="str">
            <v>COEFICIENTE DE REPRESENTATIVIDADE</v>
          </cell>
          <cell r="K1456" t="str">
            <v>2.492,72</v>
          </cell>
          <cell r="L1456" t="str">
            <v>CAIXA REFERENCIAL</v>
          </cell>
        </row>
        <row r="1457">
          <cell r="A1457">
            <v>98042</v>
          </cell>
          <cell r="B1457" t="str">
            <v>DRENAGEM/OBRAS DE CONTENCAO/POCOS DE VISITA E CAIXAS</v>
          </cell>
          <cell r="C1457" t="str">
            <v>DROP</v>
          </cell>
          <cell r="D1457" t="str">
            <v>POCOS DE VISITA/BOCAS DE LOBO/CX. DE PASSAGEM/CX. DIVERSAS</v>
          </cell>
          <cell r="E1457" t="str">
            <v>0036</v>
          </cell>
          <cell r="F1457" t="str">
            <v/>
          </cell>
          <cell r="G1457" t="str">
            <v/>
          </cell>
          <cell r="H1457" t="str">
            <v>BASE PARA POÇO DE VISITA RETANGULAR PARA ESGOTO, EM ALVENARIA COM BLOCOS DE CONCRETO, DIMENSÕES INTERNAS = 3X4 M, PROFUNDIDADE = 1,45 M, EXCLUINDO TAMPÃO. AF_12/2020</v>
          </cell>
          <cell r="I1457" t="str">
            <v>UN</v>
          </cell>
          <cell r="J1457" t="str">
            <v>ATRIBUÍDO SÃO PAULO</v>
          </cell>
          <cell r="K1457" t="str">
            <v>10.211,98</v>
          </cell>
          <cell r="L1457" t="str">
            <v>CAIXA REFERENCIAL</v>
          </cell>
        </row>
        <row r="1458">
          <cell r="A1458">
            <v>98043</v>
          </cell>
          <cell r="B1458" t="str">
            <v>DRENAGEM/OBRAS DE CONTENCAO/POCOS DE VISITA E CAIXAS</v>
          </cell>
          <cell r="C1458" t="str">
            <v>DROP</v>
          </cell>
          <cell r="D1458" t="str">
            <v>POCOS DE VISITA/BOCAS DE LOBO/CX. DE PASSAGEM/CX. DIVERSAS</v>
          </cell>
          <cell r="E1458" t="str">
            <v>0036</v>
          </cell>
          <cell r="F1458" t="str">
            <v/>
          </cell>
          <cell r="G1458" t="str">
            <v/>
          </cell>
          <cell r="H1458" t="str">
            <v>ACRÉSCIMO PARA POÇO DE VISITA RETANGULAR PARA ESGOTO, EM ALVENARIA COM BLOCOS DE CONCRETO, DIMENSÕES INTERNAS = 3X4 M. AF_12/2020</v>
          </cell>
          <cell r="I1458" t="str">
            <v>M</v>
          </cell>
          <cell r="J1458" t="str">
            <v>COEFICIENTE DE REPRESENTATIVIDADE</v>
          </cell>
          <cell r="K1458" t="str">
            <v>2.670,93</v>
          </cell>
          <cell r="L1458" t="str">
            <v>CAIXA REFERENCIAL</v>
          </cell>
        </row>
        <row r="1459">
          <cell r="A1459">
            <v>98044</v>
          </cell>
          <cell r="B1459" t="str">
            <v>DRENAGEM/OBRAS DE CONTENCAO/POCOS DE VISITA E CAIXAS</v>
          </cell>
          <cell r="C1459" t="str">
            <v>DROP</v>
          </cell>
          <cell r="D1459" t="str">
            <v>POCOS DE VISITA/BOCAS DE LOBO/CX. DE PASSAGEM/CX. DIVERSAS</v>
          </cell>
          <cell r="E1459" t="str">
            <v>0036</v>
          </cell>
          <cell r="F1459" t="str">
            <v/>
          </cell>
          <cell r="G1459" t="str">
            <v/>
          </cell>
          <cell r="H1459" t="str">
            <v>BASE PARA POÇO DE VISITA RETANGULAR PARA ESGOTO, EM ALVENARIA COM BLOCOS DE CONCRETO, DIMENSÕES INTERNAS = 3,5X3,5 M, PROFUNDIDADE = 1,45 M, EXCLUINDO TAMPÃO. AF_12/2020</v>
          </cell>
          <cell r="I1459" t="str">
            <v>UN</v>
          </cell>
          <cell r="J1459" t="str">
            <v>ATRIBUÍDO SÃO PAULO</v>
          </cell>
          <cell r="K1459" t="str">
            <v>10.376,45</v>
          </cell>
          <cell r="L1459" t="str">
            <v>CAIXA REFERENCIAL</v>
          </cell>
        </row>
        <row r="1460">
          <cell r="A1460">
            <v>98045</v>
          </cell>
          <cell r="B1460" t="str">
            <v>DRENAGEM/OBRAS DE CONTENCAO/POCOS DE VISITA E CAIXAS</v>
          </cell>
          <cell r="C1460" t="str">
            <v>DROP</v>
          </cell>
          <cell r="D1460" t="str">
            <v>POCOS DE VISITA/BOCAS DE LOBO/CX. DE PASSAGEM/CX. DIVERSAS</v>
          </cell>
          <cell r="E1460" t="str">
            <v>0036</v>
          </cell>
          <cell r="F1460" t="str">
            <v/>
          </cell>
          <cell r="G1460" t="str">
            <v/>
          </cell>
          <cell r="H1460" t="str">
            <v>ACRÉSCIMO PARA POÇO DE VISITA RETANGULAR PARA ESGOTO, EM ALVENARIA COM BLOCOS DE CONCRETO, DIMENSÕES INTERNAS = 3,5X3,5 M. AF_12/2020</v>
          </cell>
          <cell r="I1460" t="str">
            <v>M</v>
          </cell>
          <cell r="J1460" t="str">
            <v>COEFICIENTE DE REPRESENTATIVIDADE</v>
          </cell>
          <cell r="K1460" t="str">
            <v>2.670,93</v>
          </cell>
          <cell r="L1460" t="str">
            <v>CAIXA REFERENCIAL</v>
          </cell>
        </row>
        <row r="1461">
          <cell r="A1461">
            <v>98046</v>
          </cell>
          <cell r="B1461" t="str">
            <v>DRENAGEM/OBRAS DE CONTENCAO/POCOS DE VISITA E CAIXAS</v>
          </cell>
          <cell r="C1461" t="str">
            <v>DROP</v>
          </cell>
          <cell r="D1461" t="str">
            <v>POCOS DE VISITA/BOCAS DE LOBO/CX. DE PASSAGEM/CX. DIVERSAS</v>
          </cell>
          <cell r="E1461" t="str">
            <v>0036</v>
          </cell>
          <cell r="F1461" t="str">
            <v/>
          </cell>
          <cell r="G1461" t="str">
            <v/>
          </cell>
          <cell r="H1461" t="str">
            <v>BASE PARA POÇO DE VISITA RETANGULAR PARA ESGOTO, EM ALVENARIA COM BLOCOS DE CONCRETO, DIMENSÕES INTERNAS = 3,5X4 M, PROFUNDIDADE = 1,45 M, EXCLUINDO TAMPÃO. AF_12/2020</v>
          </cell>
          <cell r="I1461" t="str">
            <v>UN</v>
          </cell>
          <cell r="J1461" t="str">
            <v>ATRIBUÍDO SÃO PAULO</v>
          </cell>
          <cell r="K1461" t="str">
            <v>11.591,29</v>
          </cell>
          <cell r="L1461" t="str">
            <v>CAIXA REFERENCIAL</v>
          </cell>
        </row>
        <row r="1462">
          <cell r="A1462">
            <v>98047</v>
          </cell>
          <cell r="B1462" t="str">
            <v>DRENAGEM/OBRAS DE CONTENCAO/POCOS DE VISITA E CAIXAS</v>
          </cell>
          <cell r="C1462" t="str">
            <v>DROP</v>
          </cell>
          <cell r="D1462" t="str">
            <v>POCOS DE VISITA/BOCAS DE LOBO/CX. DE PASSAGEM/CX. DIVERSAS</v>
          </cell>
          <cell r="E1462" t="str">
            <v>0036</v>
          </cell>
          <cell r="F1462" t="str">
            <v/>
          </cell>
          <cell r="G1462" t="str">
            <v/>
          </cell>
          <cell r="H1462" t="str">
            <v>ACRÉSCIMO PARA POÇO DE VISITA RETANGULAR PARA ESGOTO, EM ALVENARIA COM BLOCOS DE CONCRETO, DIMENSÕES INTERNAS = 3,5X4 M. AF_12/2020</v>
          </cell>
          <cell r="I1462" t="str">
            <v>M</v>
          </cell>
          <cell r="J1462" t="str">
            <v>COEFICIENTE DE REPRESENTATIVIDADE</v>
          </cell>
          <cell r="K1462" t="str">
            <v>2.849,09</v>
          </cell>
          <cell r="L1462" t="str">
            <v>CAIXA REFERENCIAL</v>
          </cell>
        </row>
        <row r="1463">
          <cell r="A1463">
            <v>98048</v>
          </cell>
          <cell r="B1463" t="str">
            <v>DRENAGEM/OBRAS DE CONTENCAO/POCOS DE VISITA E CAIXAS</v>
          </cell>
          <cell r="C1463" t="str">
            <v>DROP</v>
          </cell>
          <cell r="D1463" t="str">
            <v>POCOS DE VISITA/BOCAS DE LOBO/CX. DE PASSAGEM/CX. DIVERSAS</v>
          </cell>
          <cell r="E1463" t="str">
            <v>0036</v>
          </cell>
          <cell r="F1463" t="str">
            <v/>
          </cell>
          <cell r="G1463" t="str">
            <v/>
          </cell>
          <cell r="H1463" t="str">
            <v>BASE PARA POÇO DE VISITA RETANGULAR PARA ESGOTO, EM ALVENARIA COM BLOCOS DE CONCRETO, DIMENSÕES INTERNAS = 4X4 M, PROFUNDIDADE = 1,45 M, EXCLUINDO TAMPÃO. AF_12/2020</v>
          </cell>
          <cell r="I1463" t="str">
            <v>UN</v>
          </cell>
          <cell r="J1463" t="str">
            <v>ATRIBUÍDO SÃO PAULO</v>
          </cell>
          <cell r="K1463" t="str">
            <v>13.559,56</v>
          </cell>
          <cell r="L1463" t="str">
            <v>CAIXA REFERENCIAL</v>
          </cell>
        </row>
        <row r="1464">
          <cell r="A1464">
            <v>98049</v>
          </cell>
          <cell r="B1464" t="str">
            <v>DRENAGEM/OBRAS DE CONTENCAO/POCOS DE VISITA E CAIXAS</v>
          </cell>
          <cell r="C1464" t="str">
            <v>DROP</v>
          </cell>
          <cell r="D1464" t="str">
            <v>POCOS DE VISITA/BOCAS DE LOBO/CX. DE PASSAGEM/CX. DIVERSAS</v>
          </cell>
          <cell r="E1464" t="str">
            <v>0036</v>
          </cell>
          <cell r="F1464" t="str">
            <v/>
          </cell>
          <cell r="G1464" t="str">
            <v/>
          </cell>
          <cell r="H1464" t="str">
            <v>ACRÉSCIMO PARA POÇO DE VISITA RETANGULAR PARA ESGOTO, EM ALVENARIA COM BLOCOS DE CONCRETO, DIMENSÕES INTERNAS = 4X4 M. AF_12/2020</v>
          </cell>
          <cell r="I1464" t="str">
            <v>M</v>
          </cell>
          <cell r="J1464" t="str">
            <v>COEFICIENTE DE REPRESENTATIVIDADE</v>
          </cell>
          <cell r="K1464" t="str">
            <v>2.993,52</v>
          </cell>
          <cell r="L1464" t="str">
            <v>CAIXA REFERENCIAL</v>
          </cell>
        </row>
        <row r="1465">
          <cell r="A1465">
            <v>98050</v>
          </cell>
          <cell r="B1465" t="str">
            <v>DRENAGEM/OBRAS DE CONTENCAO/POCOS DE VISITA E CAIXAS</v>
          </cell>
          <cell r="C1465" t="str">
            <v>DROP</v>
          </cell>
          <cell r="D1465" t="str">
            <v>POCOS DE VISITA/BOCAS DE LOBO/CX. DE PASSAGEM/CX. DIVERSAS</v>
          </cell>
          <cell r="E1465" t="str">
            <v>0036</v>
          </cell>
          <cell r="F1465" t="str">
            <v/>
          </cell>
          <cell r="G1465" t="str">
            <v/>
          </cell>
          <cell r="H1465" t="str">
            <v>CHAMINÉ CIRCULAR PARA POÇO DE VISITA PARA ESGOTO, EM CONCRETO PRÉ-MOLDADO, DIÂMETRO INTERNO = 0,6 M. AF_12/2020</v>
          </cell>
          <cell r="I1465" t="str">
            <v>M</v>
          </cell>
          <cell r="J1465" t="str">
            <v>COEFICIENTE DE REPRESENTATIVIDADE</v>
          </cell>
          <cell r="K1465" t="str">
            <v>195,61</v>
          </cell>
          <cell r="L1465" t="str">
            <v>CAIXA REFERENCIAL</v>
          </cell>
        </row>
        <row r="1466">
          <cell r="A1466">
            <v>98051</v>
          </cell>
          <cell r="B1466" t="str">
            <v>DRENAGEM/OBRAS DE CONTENCAO/POCOS DE VISITA E CAIXAS</v>
          </cell>
          <cell r="C1466" t="str">
            <v>DROP</v>
          </cell>
          <cell r="D1466" t="str">
            <v>POCOS DE VISITA/BOCAS DE LOBO/CX. DE PASSAGEM/CX. DIVERSAS</v>
          </cell>
          <cell r="E1466" t="str">
            <v>0036</v>
          </cell>
          <cell r="F1466" t="str">
            <v/>
          </cell>
          <cell r="G1466" t="str">
            <v/>
          </cell>
          <cell r="H1466" t="str">
            <v>CHAMINÉ CIRCULAR PARA POÇO DE VISITA PARA ESGOTO, EM ALVENARIA COM TIJOLOS CERÂMICOS MACIÇOS, DIÂMETRO INTERNO = 0,6 M. AF_12/2020</v>
          </cell>
          <cell r="I1466" t="str">
            <v>M</v>
          </cell>
          <cell r="J1466" t="str">
            <v>COEFICIENTE DE REPRESENTATIVIDADE</v>
          </cell>
          <cell r="K1466" t="str">
            <v>750,57</v>
          </cell>
          <cell r="L1466" t="str">
            <v>CAIXA REFERENCIAL</v>
          </cell>
        </row>
        <row r="1467">
          <cell r="A1467">
            <v>98405</v>
          </cell>
          <cell r="B1467" t="str">
            <v>DRENAGEM/OBRAS DE CONTENCAO/POCOS DE VISITA E CAIXAS</v>
          </cell>
          <cell r="C1467" t="str">
            <v>DROP</v>
          </cell>
          <cell r="D1467" t="str">
            <v>POCOS DE VISITA/BOCAS DE LOBO/CX. DE PASSAGEM/CX. DIVERSAS</v>
          </cell>
          <cell r="E1467" t="str">
            <v>0036</v>
          </cell>
          <cell r="F1467" t="str">
            <v/>
          </cell>
          <cell r="G1467" t="str">
            <v/>
          </cell>
          <cell r="H1467" t="str">
            <v>BASE PARA POÇO DE VISITA CIRCULAR PARA  ESGOTO, EM ALVENARIA COM TIJOLOS CERÂMICOS MACIÇOS, DIÂMETRO INTERNO = 1 M, PROFUNDIDADE = 1,45 M, EXCLUINDO TAMPÃO. AF_12/2020</v>
          </cell>
          <cell r="I1467" t="str">
            <v>UN</v>
          </cell>
          <cell r="J1467" t="str">
            <v>ATRIBUÍDO SÃO PAULO</v>
          </cell>
          <cell r="K1467" t="str">
            <v>1.963,59</v>
          </cell>
          <cell r="L1467" t="str">
            <v>CAIXA REFERENCIAL</v>
          </cell>
        </row>
        <row r="1468">
          <cell r="A1468">
            <v>98406</v>
          </cell>
          <cell r="B1468" t="str">
            <v>DRENAGEM/OBRAS DE CONTENCAO/POCOS DE VISITA E CAIXAS</v>
          </cell>
          <cell r="C1468" t="str">
            <v>DROP</v>
          </cell>
          <cell r="D1468" t="str">
            <v>POCOS DE VISITA/BOCAS DE LOBO/CX. DE PASSAGEM/CX. DIVERSAS</v>
          </cell>
          <cell r="E1468" t="str">
            <v>0036</v>
          </cell>
          <cell r="F1468" t="str">
            <v/>
          </cell>
          <cell r="G1468" t="str">
            <v/>
          </cell>
          <cell r="H1468" t="str">
            <v>BASE PARA POÇO DE VISITA RETANGULAR PARA ESGOTO, EM ALVENARIA COM BLOCOS DE CONCRETO, DIMENSÕES INTERNAS = 1X3,5 M, PROFUNDIDADE = 1,45 M, EXCLUINDO TAMPÃO. AF_12/2020</v>
          </cell>
          <cell r="I1468" t="str">
            <v>UN</v>
          </cell>
          <cell r="J1468" t="str">
            <v>ATRIBUÍDO SÃO PAULO</v>
          </cell>
          <cell r="K1468" t="str">
            <v>4.375,95</v>
          </cell>
          <cell r="L1468" t="str">
            <v>CAIXA REFERENCIAL</v>
          </cell>
        </row>
        <row r="1469">
          <cell r="A1469">
            <v>98407</v>
          </cell>
          <cell r="B1469" t="str">
            <v>DRENAGEM/OBRAS DE CONTENCAO/POCOS DE VISITA E CAIXAS</v>
          </cell>
          <cell r="C1469" t="str">
            <v>DROP</v>
          </cell>
          <cell r="D1469" t="str">
            <v>POCOS DE VISITA/BOCAS DE LOBO/CX. DE PASSAGEM/CX. DIVERSAS</v>
          </cell>
          <cell r="E1469" t="str">
            <v>0036</v>
          </cell>
          <cell r="F1469" t="str">
            <v/>
          </cell>
          <cell r="G1469" t="str">
            <v/>
          </cell>
          <cell r="H1469" t="str">
            <v>BASE PARA POÇO DE VISITA RETANGULAR PARA ESGOTO, EM ALVENARIA COM BLOCOS DE CONCRETO, DIMENSÕES INTERNAS = 1X2 M, PROFUNDIDADE = 1,45 M, EXCLUINDO TAMPÃO. AF_12/2020</v>
          </cell>
          <cell r="I1469" t="str">
            <v>UN</v>
          </cell>
          <cell r="J1469" t="str">
            <v>ATRIBUÍDO SÃO PAULO</v>
          </cell>
          <cell r="K1469" t="str">
            <v>2.850,23</v>
          </cell>
          <cell r="L1469" t="str">
            <v>CAIXA REFERENCIAL</v>
          </cell>
        </row>
        <row r="1470">
          <cell r="A1470">
            <v>98408</v>
          </cell>
          <cell r="B1470" t="str">
            <v>DRENAGEM/OBRAS DE CONTENCAO/POCOS DE VISITA E CAIXAS</v>
          </cell>
          <cell r="C1470" t="str">
            <v>DROP</v>
          </cell>
          <cell r="D1470" t="str">
            <v>POCOS DE VISITA/BOCAS DE LOBO/CX. DE PASSAGEM/CX. DIVERSAS</v>
          </cell>
          <cell r="E1470" t="str">
            <v>0036</v>
          </cell>
          <cell r="F1470" t="str">
            <v/>
          </cell>
          <cell r="G1470" t="str">
            <v/>
          </cell>
          <cell r="H1470" t="str">
            <v>BASE PARA POÇO DE VISITA RETANGULAR PARA ESGOTO, EM ALVENARIA COM BLOCOS DE CONCRETO, DIMENSÕES INTERNAS = 1X2,5 M, PROFUNDIDADE = 1,45 M, EXCLUINDO TAMPÃO. AF_12/2020</v>
          </cell>
          <cell r="I1470" t="str">
            <v>UN</v>
          </cell>
          <cell r="J1470" t="str">
            <v>ATRIBUÍDO SÃO PAULO</v>
          </cell>
          <cell r="K1470" t="str">
            <v>3.349,86</v>
          </cell>
          <cell r="L1470" t="str">
            <v>CAIXA REFERENCIAL</v>
          </cell>
        </row>
        <row r="1471">
          <cell r="A1471">
            <v>98409</v>
          </cell>
          <cell r="B1471" t="str">
            <v>DRENAGEM/OBRAS DE CONTENCAO/POCOS DE VISITA E CAIXAS</v>
          </cell>
          <cell r="C1471" t="str">
            <v>DROP</v>
          </cell>
          <cell r="D1471" t="str">
            <v>POCOS DE VISITA/BOCAS DE LOBO/CX. DE PASSAGEM/CX. DIVERSAS</v>
          </cell>
          <cell r="E1471" t="str">
            <v>0036</v>
          </cell>
          <cell r="F1471" t="str">
            <v/>
          </cell>
          <cell r="G1471" t="str">
            <v/>
          </cell>
          <cell r="H1471" t="str">
            <v>ACRÉSCIMO PARA POÇO DE VISITA CIRCULAR PARA ESGOTO, EM CONCRETO PRÉ-MOLDADO, DIÂMETRO INTERNO = 0,8 M. AF_12/2020</v>
          </cell>
          <cell r="I1471" t="str">
            <v>M</v>
          </cell>
          <cell r="J1471" t="str">
            <v>COEFICIENTE DE REPRESENTATIVIDADE</v>
          </cell>
          <cell r="K1471" t="str">
            <v>267,66</v>
          </cell>
          <cell r="L1471" t="str">
            <v>CAIXA REFERENCIAL</v>
          </cell>
        </row>
        <row r="1472">
          <cell r="A1472">
            <v>98410</v>
          </cell>
          <cell r="B1472" t="str">
            <v>DRENAGEM/OBRAS DE CONTENCAO/POCOS DE VISITA E CAIXAS</v>
          </cell>
          <cell r="C1472" t="str">
            <v>DROP</v>
          </cell>
          <cell r="D1472" t="str">
            <v>POCOS DE VISITA/BOCAS DE LOBO/CX. DE PASSAGEM/CX. DIVERSAS</v>
          </cell>
          <cell r="E1472" t="str">
            <v>0036</v>
          </cell>
          <cell r="F1472" t="str">
            <v/>
          </cell>
          <cell r="G1472" t="str">
            <v/>
          </cell>
          <cell r="H1472" t="str">
            <v>BASE PARA POÇO DE VISITA CIRCULAR PARA ESGOTO, EM CONCRETO PRÉ-MOLDADO, DIÂMETRO INTERNO = 1 M, PROFUNDIDADE = 1,45 M, EXCLUINDO TAMPÃO. AF_12/2020</v>
          </cell>
          <cell r="I1472" t="str">
            <v>UN</v>
          </cell>
          <cell r="J1472" t="str">
            <v>ATRIBUÍDO SÃO PAULO</v>
          </cell>
          <cell r="K1472" t="str">
            <v>872,78</v>
          </cell>
          <cell r="L1472" t="str">
            <v>CAIXA REFERENCIAL</v>
          </cell>
        </row>
        <row r="1473">
          <cell r="A1473">
            <v>98414</v>
          </cell>
          <cell r="B1473" t="str">
            <v>DRENAGEM/OBRAS DE CONTENCAO/POCOS DE VISITA E CAIXAS</v>
          </cell>
          <cell r="C1473" t="str">
            <v>DROP</v>
          </cell>
          <cell r="D1473" t="str">
            <v>POCOS DE VISITA/BOCAS DE LOBO/CX. DE PASSAGEM/CX. DIVERSAS</v>
          </cell>
          <cell r="E1473" t="str">
            <v>0036</v>
          </cell>
          <cell r="F1473" t="str">
            <v/>
          </cell>
          <cell r="G1473" t="str">
            <v/>
          </cell>
          <cell r="H1473" t="str">
            <v>BASE PARA POÇO DE VISITA CIRCULAR PARA  ESGOTO, EM CONCRETO PRÉ-MOLDADO, DIÂMETRO INTERNO = 1 M, PROFUNDIDADE = 1,45 M, EXCLUINDO TAMPÃO. AF_12/2020</v>
          </cell>
          <cell r="I1473" t="str">
            <v>UN</v>
          </cell>
          <cell r="J1473" t="str">
            <v>ATRIBUÍDO SÃO PAULO</v>
          </cell>
          <cell r="K1473" t="str">
            <v>861,75</v>
          </cell>
          <cell r="L1473" t="str">
            <v>CAIXA REFERENCIAL</v>
          </cell>
        </row>
        <row r="1474">
          <cell r="A1474">
            <v>98415</v>
          </cell>
          <cell r="B1474" t="str">
            <v>DRENAGEM/OBRAS DE CONTENCAO/POCOS DE VISITA E CAIXAS</v>
          </cell>
          <cell r="C1474" t="str">
            <v>DROP</v>
          </cell>
          <cell r="D1474" t="str">
            <v>POCOS DE VISITA/BOCAS DE LOBO/CX. DE PASSAGEM/CX. DIVERSAS</v>
          </cell>
          <cell r="E1474" t="str">
            <v>0036</v>
          </cell>
          <cell r="F1474" t="str">
            <v/>
          </cell>
          <cell r="G1474" t="str">
            <v/>
          </cell>
          <cell r="H1474" t="str">
            <v>(COMPOSIÇÃO REPRESENTATIVA) POÇO DE VISITA CIRCULAR PARA ESGOTO, EM CONCRETO PRÉ-MOLDADO, DIÂMETRO INTERNO = 1,0 M, PROFUNDIDADE ATÉ 1,50 M, EXCLUINDO TAMPÃO. AF_04/2018</v>
          </cell>
          <cell r="I1474" t="str">
            <v>UN</v>
          </cell>
          <cell r="J1474" t="str">
            <v>ATRIBUÍDO SÃO PAULO</v>
          </cell>
          <cell r="K1474" t="str">
            <v>1.000,22</v>
          </cell>
          <cell r="L1474" t="str">
            <v>CAIXA REFERENCIAL</v>
          </cell>
        </row>
        <row r="1475">
          <cell r="A1475">
            <v>98416</v>
          </cell>
          <cell r="B1475" t="str">
            <v>DRENAGEM/OBRAS DE CONTENCAO/POCOS DE VISITA E CAIXAS</v>
          </cell>
          <cell r="C1475" t="str">
            <v>DROP</v>
          </cell>
          <cell r="D1475" t="str">
            <v>POCOS DE VISITA/BOCAS DE LOBO/CX. DE PASSAGEM/CX. DIVERSAS</v>
          </cell>
          <cell r="E1475" t="str">
            <v>0036</v>
          </cell>
          <cell r="F1475" t="str">
            <v/>
          </cell>
          <cell r="G1475" t="str">
            <v/>
          </cell>
          <cell r="H1475" t="str">
            <v>(COMPOSIÇÃO REPRESENTATIVA) POÇO DE VISITA CIRCULAR PARA ESGOTO, EM CONCRETO PRÉ-MOLDADO, DIÂMETRO INTERNO = 1,0 M, PROFUNDIDADE DE 1,50 A 2,00 M, EXCLUINDO TAMPÃO. AF_04/2018</v>
          </cell>
          <cell r="I1475" t="str">
            <v>UN</v>
          </cell>
          <cell r="J1475" t="str">
            <v>ATRIBUÍDO SÃO PAULO</v>
          </cell>
          <cell r="K1475" t="str">
            <v>1.038,53</v>
          </cell>
          <cell r="L1475" t="str">
            <v>CAIXA REFERENCIAL</v>
          </cell>
        </row>
        <row r="1476">
          <cell r="A1476">
            <v>98417</v>
          </cell>
          <cell r="B1476" t="str">
            <v>DRENAGEM/OBRAS DE CONTENCAO/POCOS DE VISITA E CAIXAS</v>
          </cell>
          <cell r="C1476" t="str">
            <v>DROP</v>
          </cell>
          <cell r="D1476" t="str">
            <v>POCOS DE VISITA/BOCAS DE LOBO/CX. DE PASSAGEM/CX. DIVERSAS</v>
          </cell>
          <cell r="E1476" t="str">
            <v>0036</v>
          </cell>
          <cell r="F1476" t="str">
            <v/>
          </cell>
          <cell r="G1476" t="str">
            <v/>
          </cell>
          <cell r="H1476" t="str">
            <v>(COMPOSIÇÃO REPRESENTATIVA) POÇO DE VISITA CIRCULAR PARA ESGOTO, EM CONCRETO PRÉ-MOLDADO, DIÂMETRO INTERNO = 1,0 M, PROFUNDIDADE DE 2,00 A 2,50 M, EXCLUINDO TAMPÃO. AF_04/2018</v>
          </cell>
          <cell r="I1476" t="str">
            <v>UN</v>
          </cell>
          <cell r="J1476" t="str">
            <v>ATRIBUÍDO SÃO PAULO</v>
          </cell>
          <cell r="K1476" t="str">
            <v>1.215,31</v>
          </cell>
          <cell r="L1476" t="str">
            <v>CAIXA REFERENCIAL</v>
          </cell>
        </row>
        <row r="1477">
          <cell r="A1477">
            <v>98418</v>
          </cell>
          <cell r="B1477" t="str">
            <v>DRENAGEM/OBRAS DE CONTENCAO/POCOS DE VISITA E CAIXAS</v>
          </cell>
          <cell r="C1477" t="str">
            <v>DROP</v>
          </cell>
          <cell r="D1477" t="str">
            <v>POCOS DE VISITA/BOCAS DE LOBO/CX. DE PASSAGEM/CX. DIVERSAS</v>
          </cell>
          <cell r="E1477" t="str">
            <v>0036</v>
          </cell>
          <cell r="F1477" t="str">
            <v/>
          </cell>
          <cell r="G1477" t="str">
            <v/>
          </cell>
          <cell r="H1477" t="str">
            <v>(COMPOSIÇÃO REPRESENTATIVA) POÇO DE VISITA CIRCULAR PARA ESGOTO, EM CONCRETO PRÉ-MOLDADO, DIÂMETRO INTERNO = 1,0 M, PROFUNDIDADE DE 2,50 A 3,00 M, EXCLUINDO TAMPÃO. AF_04/2018</v>
          </cell>
          <cell r="I1477" t="str">
            <v>UN</v>
          </cell>
          <cell r="J1477" t="str">
            <v>ATRIBUÍDO SÃO PAULO</v>
          </cell>
          <cell r="K1477" t="str">
            <v>1.313,11</v>
          </cell>
          <cell r="L1477" t="str">
            <v>CAIXA REFERENCIAL</v>
          </cell>
        </row>
        <row r="1478">
          <cell r="A1478">
            <v>98419</v>
          </cell>
          <cell r="B1478" t="str">
            <v>DRENAGEM/OBRAS DE CONTENCAO/POCOS DE VISITA E CAIXAS</v>
          </cell>
          <cell r="C1478" t="str">
            <v>DROP</v>
          </cell>
          <cell r="D1478" t="str">
            <v>POCOS DE VISITA/BOCAS DE LOBO/CX. DE PASSAGEM/CX. DIVERSAS</v>
          </cell>
          <cell r="E1478" t="str">
            <v>0036</v>
          </cell>
          <cell r="F1478" t="str">
            <v/>
          </cell>
          <cell r="G1478" t="str">
            <v/>
          </cell>
          <cell r="H1478" t="str">
            <v>(COMPOSIÇÃO REPRESENTATIVA) POÇO DE VISITA CIRCULAR PARA ESGOTO, EM CONCRETO PRÉ-MOLDADO, DIÂMETRO INTERNO = 1,0 M, PROFUNDIDADE DE 3,00 A 3,50 M, EXCLUINDO TAMPÃO. AF_04/2018</v>
          </cell>
          <cell r="I1478" t="str">
            <v>UN</v>
          </cell>
          <cell r="J1478" t="str">
            <v>ATRIBUÍDO SÃO PAULO</v>
          </cell>
          <cell r="K1478" t="str">
            <v>1.410,92</v>
          </cell>
          <cell r="L1478" t="str">
            <v>CAIXA REFERENCIAL</v>
          </cell>
        </row>
        <row r="1479">
          <cell r="A1479">
            <v>98420</v>
          </cell>
          <cell r="B1479" t="str">
            <v>DRENAGEM/OBRAS DE CONTENCAO/POCOS DE VISITA E CAIXAS</v>
          </cell>
          <cell r="C1479" t="str">
            <v>DROP</v>
          </cell>
          <cell r="D1479" t="str">
            <v>POCOS DE VISITA/BOCAS DE LOBO/CX. DE PASSAGEM/CX. DIVERSAS</v>
          </cell>
          <cell r="E1479" t="str">
            <v>0036</v>
          </cell>
          <cell r="F1479" t="str">
            <v/>
          </cell>
          <cell r="G1479" t="str">
            <v/>
          </cell>
          <cell r="H1479" t="str">
            <v>(COMPOSIÇÃO REPRESENTATIVA) POÇO DE VISITA CIRCULAR PARA ESGOTO, EM CONCRETO PRÉ-MOLDADO, DIÂMETRO INTERNO = 1,0 M, PROFUNDIDADE ATÉ 1,50 M, INCLUINDO TAMPÃO DE FERRO FUNDIDO, DIÂMETRO DE 60 CM. AF_04/2018</v>
          </cell>
          <cell r="I1479" t="str">
            <v>UN</v>
          </cell>
          <cell r="J1479" t="str">
            <v>ATRIBUÍDO SÃO PAULO</v>
          </cell>
          <cell r="K1479" t="str">
            <v>1.411,58</v>
          </cell>
          <cell r="L1479" t="str">
            <v>CAIXA REFERENCIAL</v>
          </cell>
        </row>
        <row r="1480">
          <cell r="A1480">
            <v>98421</v>
          </cell>
          <cell r="B1480" t="str">
            <v>DRENAGEM/OBRAS DE CONTENCAO/POCOS DE VISITA E CAIXAS</v>
          </cell>
          <cell r="C1480" t="str">
            <v>DROP</v>
          </cell>
          <cell r="D1480" t="str">
            <v>POCOS DE VISITA/BOCAS DE LOBO/CX. DE PASSAGEM/CX. DIVERSAS</v>
          </cell>
          <cell r="E1480" t="str">
            <v>0036</v>
          </cell>
          <cell r="F1480" t="str">
            <v/>
          </cell>
          <cell r="G1480" t="str">
            <v/>
          </cell>
          <cell r="H1480" t="str">
            <v>(COMPOSIÇÃO REPRESENTATIVA) POÇO DE VISITA CIRCULAR PARA ESGOTO, EM CONCRETO PRÉ-MOLDADO, DIÂMETRO INTERNO = 1,0 M, PROFUNDIDADE DE 1,50 A 2,00 M, INCLUINDO TAMPÃO DE FERRO FUNDIDO, DIÂMETRO DE 60 CM. AF_04/2018</v>
          </cell>
          <cell r="I1480" t="str">
            <v>UN</v>
          </cell>
          <cell r="J1480" t="str">
            <v>ATRIBUÍDO SÃO PAULO</v>
          </cell>
          <cell r="K1480" t="str">
            <v>1.588,36</v>
          </cell>
          <cell r="L1480" t="str">
            <v>CAIXA REFERENCIAL</v>
          </cell>
        </row>
        <row r="1481">
          <cell r="A1481">
            <v>98422</v>
          </cell>
          <cell r="B1481" t="str">
            <v>DRENAGEM/OBRAS DE CONTENCAO/POCOS DE VISITA E CAIXAS</v>
          </cell>
          <cell r="C1481" t="str">
            <v>DROP</v>
          </cell>
          <cell r="D1481" t="str">
            <v>POCOS DE VISITA/BOCAS DE LOBO/CX. DE PASSAGEM/CX. DIVERSAS</v>
          </cell>
          <cell r="E1481" t="str">
            <v>0036</v>
          </cell>
          <cell r="F1481" t="str">
            <v/>
          </cell>
          <cell r="G1481" t="str">
            <v/>
          </cell>
          <cell r="H1481" t="str">
            <v>(COMPOSIÇÃO REPRESENTATIVA) POÇO DE VISITA CIRCULAR PARA ESGOTO, EM CONCRETO PRÉ-MOLDADO, DIÂMETRO INTERNO = 1,0 M, PROFUNDIDADE DE 2,00 A 2,50 M, INCLUINDO TAMPÃO DE FERRO FUNDIDO, DIÂMETRO DE 60 CM. AF_04/2018</v>
          </cell>
          <cell r="I1481" t="str">
            <v>UN</v>
          </cell>
          <cell r="J1481" t="str">
            <v>ATRIBUÍDO SÃO PAULO</v>
          </cell>
          <cell r="K1481" t="str">
            <v>1.765,14</v>
          </cell>
          <cell r="L1481" t="str">
            <v>CAIXA REFERENCIAL</v>
          </cell>
        </row>
        <row r="1482">
          <cell r="A1482">
            <v>98423</v>
          </cell>
          <cell r="B1482" t="str">
            <v>DRENAGEM/OBRAS DE CONTENCAO/POCOS DE VISITA E CAIXAS</v>
          </cell>
          <cell r="C1482" t="str">
            <v>DROP</v>
          </cell>
          <cell r="D1482" t="str">
            <v>POCOS DE VISITA/BOCAS DE LOBO/CX. DE PASSAGEM/CX. DIVERSAS</v>
          </cell>
          <cell r="E1482" t="str">
            <v>0036</v>
          </cell>
          <cell r="F1482" t="str">
            <v/>
          </cell>
          <cell r="G1482" t="str">
            <v/>
          </cell>
          <cell r="H1482" t="str">
            <v>(COMPOSIÇÃO REPRESENTATIVA) POÇO DE VISITA CIRCULAR PARA ESGOTO, EM CONCRETO PRÉ-MOLDADO, DIÂMETRO INTERNO = 1,0 M, PROFUNDIDADE DE 2,50 A 3,00 M, INCLUINDO TAMPÃO DE FERRO FUNDIDO, DIÂMETRO DE 60 CM. AF_04/2018</v>
          </cell>
          <cell r="I1482" t="str">
            <v>UN</v>
          </cell>
          <cell r="J1482" t="str">
            <v>ATRIBUÍDO SÃO PAULO</v>
          </cell>
          <cell r="K1482" t="str">
            <v>1.862,94</v>
          </cell>
          <cell r="L1482" t="str">
            <v>CAIXA REFERENCIAL</v>
          </cell>
        </row>
        <row r="1483">
          <cell r="A1483">
            <v>98424</v>
          </cell>
          <cell r="B1483" t="str">
            <v>DRENAGEM/OBRAS DE CONTENCAO/POCOS DE VISITA E CAIXAS</v>
          </cell>
          <cell r="C1483" t="str">
            <v>DROP</v>
          </cell>
          <cell r="D1483" t="str">
            <v>POCOS DE VISITA/BOCAS DE LOBO/CX. DE PASSAGEM/CX. DIVERSAS</v>
          </cell>
          <cell r="E1483" t="str">
            <v>0036</v>
          </cell>
          <cell r="F1483" t="str">
            <v/>
          </cell>
          <cell r="G1483" t="str">
            <v/>
          </cell>
          <cell r="H1483" t="str">
            <v>(COMPOSIÇÃO REPRESENTATIVA) POÇO DE VISITA CIRCULAR PARA ESGOTO, EM CONCRETO PRÉ-MOLDADO, DIÂMETRO INTERNO = 1,0 M, PROFUNDIDADE DE 3,00 A 3,50 M, INCLUINDO TAMPÃO DE FERRO FUNDIDO, DIÂMETRO DE 60 CM. AF_04/2018</v>
          </cell>
          <cell r="I1483" t="str">
            <v>UN</v>
          </cell>
          <cell r="J1483" t="str">
            <v>ATRIBUÍDO SÃO PAULO</v>
          </cell>
          <cell r="K1483" t="str">
            <v>1.960,75</v>
          </cell>
          <cell r="L1483" t="str">
            <v>CAIXA REFERENCIAL</v>
          </cell>
        </row>
        <row r="1484">
          <cell r="A1484">
            <v>98425</v>
          </cell>
          <cell r="B1484" t="str">
            <v>DRENAGEM/OBRAS DE CONTENCAO/POCOS DE VISITA E CAIXAS</v>
          </cell>
          <cell r="C1484" t="str">
            <v>DROP</v>
          </cell>
          <cell r="D1484" t="str">
            <v>POCOS DE VISITA/BOCAS DE LOBO/CX. DE PASSAGEM/CX. DIVERSAS</v>
          </cell>
          <cell r="E1484" t="str">
            <v>0036</v>
          </cell>
          <cell r="F1484" t="str">
            <v/>
          </cell>
          <cell r="G1484" t="str">
            <v/>
          </cell>
          <cell r="H1484" t="str">
            <v>(COMPOSIÇÃO REPRESENTATIVA) POÇO DE VISITA CIRCULAR PARA ESGOTO, EM ALVENARIA COM TIJOLOS CERÂMICOS MACIÇOS, DIÂMETRO INTERNO = 1,2 M, PROFUNDIDADE ATÉ 1,50 M, EXCLUINDO TAMPÃO. AF_04/2018</v>
          </cell>
          <cell r="I1484" t="str">
            <v>UN</v>
          </cell>
          <cell r="J1484" t="str">
            <v>ATRIBUÍDO SÃO PAULO</v>
          </cell>
          <cell r="K1484" t="str">
            <v>2.346,70</v>
          </cell>
          <cell r="L1484" t="str">
            <v>CAIXA REFERENCIAL</v>
          </cell>
        </row>
        <row r="1485">
          <cell r="A1485">
            <v>98426</v>
          </cell>
          <cell r="B1485" t="str">
            <v>DRENAGEM/OBRAS DE CONTENCAO/POCOS DE VISITA E CAIXAS</v>
          </cell>
          <cell r="C1485" t="str">
            <v>DROP</v>
          </cell>
          <cell r="D1485" t="str">
            <v>POCOS DE VISITA/BOCAS DE LOBO/CX. DE PASSAGEM/CX. DIVERSAS</v>
          </cell>
          <cell r="E1485" t="str">
            <v>0036</v>
          </cell>
          <cell r="F1485" t="str">
            <v/>
          </cell>
          <cell r="G1485" t="str">
            <v/>
          </cell>
          <cell r="H1485" t="str">
            <v>(COMPOSIÇÃO REPRESENTATIVA) POÇO DE VISITA CIRCULAR PARA ESGOTO, EM ALVENARIA COM TIJOLOS CERÂMICOS MACIÇOS, DIÂMETRO INTERNO = 1,2 M, PROFUNDIDADE DE 1,50 A 2,00 M, EXCLUINDO TAMPÃO. AF_04/2018</v>
          </cell>
          <cell r="I1485" t="str">
            <v>UN</v>
          </cell>
          <cell r="J1485" t="str">
            <v>ATRIBUÍDO SÃO PAULO</v>
          </cell>
          <cell r="K1485" t="str">
            <v>3.023,18</v>
          </cell>
          <cell r="L1485" t="str">
            <v>CAIXA REFERENCIAL</v>
          </cell>
        </row>
        <row r="1486">
          <cell r="A1486">
            <v>98427</v>
          </cell>
          <cell r="B1486" t="str">
            <v>DRENAGEM/OBRAS DE CONTENCAO/POCOS DE VISITA E CAIXAS</v>
          </cell>
          <cell r="C1486" t="str">
            <v>DROP</v>
          </cell>
          <cell r="D1486" t="str">
            <v>POCOS DE VISITA/BOCAS DE LOBO/CX. DE PASSAGEM/CX. DIVERSAS</v>
          </cell>
          <cell r="E1486" t="str">
            <v>0036</v>
          </cell>
          <cell r="F1486" t="str">
            <v/>
          </cell>
          <cell r="G1486" t="str">
            <v/>
          </cell>
          <cell r="H1486" t="str">
            <v>(COMPOSIÇÃO REPRESENTATIVA) POÇO DE VISITA CIRCULAR PARA ESGOTO, EM ALVENARIA COM TIJOLOS CERÂMICOS MACIÇOS, DIÂMETRO INTERNO = 1,2 M, PROFUNDIDADE DE 2,00 A 2,50 M, EXCLUINDO TAMPÃO. AF_04/2018</v>
          </cell>
          <cell r="I1486" t="str">
            <v>UN</v>
          </cell>
          <cell r="J1486" t="str">
            <v>ATRIBUÍDO SÃO PAULO</v>
          </cell>
          <cell r="K1486" t="str">
            <v>3.699,67</v>
          </cell>
          <cell r="L1486" t="str">
            <v>CAIXA REFERENCIAL</v>
          </cell>
        </row>
        <row r="1487">
          <cell r="A1487">
            <v>98428</v>
          </cell>
          <cell r="B1487" t="str">
            <v>DRENAGEM/OBRAS DE CONTENCAO/POCOS DE VISITA E CAIXAS</v>
          </cell>
          <cell r="C1487" t="str">
            <v>DROP</v>
          </cell>
          <cell r="D1487" t="str">
            <v>POCOS DE VISITA/BOCAS DE LOBO/CX. DE PASSAGEM/CX. DIVERSAS</v>
          </cell>
          <cell r="E1487" t="str">
            <v>0036</v>
          </cell>
          <cell r="F1487" t="str">
            <v/>
          </cell>
          <cell r="G1487" t="str">
            <v/>
          </cell>
          <cell r="H1487" t="str">
            <v>(COMPOSIÇÃO REPRESENTATIVA) POÇO DE VISITA CIRCULAR PARA ESGOTO, EM ALVENARIA COM TIJOLOS CERÂMICOS MACIÇOS, DIÂMETRO INTERNO = 1,2 M, PROFUNDIDADE DE 2,50 A 3,00 M, EXCLUINDO TAMPÃO. AF_04/2018</v>
          </cell>
          <cell r="I1487" t="str">
            <v>UN</v>
          </cell>
          <cell r="J1487" t="str">
            <v>ATRIBUÍDO SÃO PAULO</v>
          </cell>
          <cell r="K1487" t="str">
            <v>4.074,95</v>
          </cell>
          <cell r="L1487" t="str">
            <v>CAIXA REFERENCIAL</v>
          </cell>
        </row>
        <row r="1488">
          <cell r="A1488">
            <v>98429</v>
          </cell>
          <cell r="B1488" t="str">
            <v>DRENAGEM/OBRAS DE CONTENCAO/POCOS DE VISITA E CAIXAS</v>
          </cell>
          <cell r="C1488" t="str">
            <v>DROP</v>
          </cell>
          <cell r="D1488" t="str">
            <v>POCOS DE VISITA/BOCAS DE LOBO/CX. DE PASSAGEM/CX. DIVERSAS</v>
          </cell>
          <cell r="E1488" t="str">
            <v>0036</v>
          </cell>
          <cell r="F1488" t="str">
            <v/>
          </cell>
          <cell r="G1488" t="str">
            <v/>
          </cell>
          <cell r="H1488" t="str">
            <v>(COMPOSIÇÃO REPRESENTATIVA) POÇO DE VISITA CIRCULAR PARA ESGOTO, EM ALVENARIA COM TIJOLOS CERÂMICOS MACIÇOS, DIÂMETRO INTERNO = 1,2 M, PROFUNDIDADE DE 3,00 A 3,50 M, EXCLUINDO TAMPÃO. AF_04/2018</v>
          </cell>
          <cell r="I1488" t="str">
            <v>UN</v>
          </cell>
          <cell r="J1488" t="str">
            <v>ATRIBUÍDO SÃO PAULO</v>
          </cell>
          <cell r="K1488" t="str">
            <v>4.450,24</v>
          </cell>
          <cell r="L1488" t="str">
            <v>CAIXA REFERENCIAL</v>
          </cell>
        </row>
        <row r="1489">
          <cell r="A1489">
            <v>98430</v>
          </cell>
          <cell r="B1489" t="str">
            <v>DRENAGEM/OBRAS DE CONTENCAO/POCOS DE VISITA E CAIXAS</v>
          </cell>
          <cell r="C1489" t="str">
            <v>DROP</v>
          </cell>
          <cell r="D1489" t="str">
            <v>POCOS DE VISITA/BOCAS DE LOBO/CX. DE PASSAGEM/CX. DIVERSAS</v>
          </cell>
          <cell r="E1489" t="str">
            <v>0036</v>
          </cell>
          <cell r="F1489" t="str">
            <v/>
          </cell>
          <cell r="G1489" t="str">
            <v/>
          </cell>
          <cell r="H1489" t="str">
            <v>(COMPOSIÇÃO REPRESENTATIVA) POÇO DE VISITA CIRCULAR PARA ESGOTO, EM ALVENARIA COM TIJOLOS CERÂMICOS MACIÇOS, DIÂMETRO INTERNO = 1,2 M, PROFUNDIDADE ATÉ 1,50 M, INCLUINDO TAMPÃO DE FERRO FUNDIDO, DIÂMETRO DE 60 CM. AF_04/2018</v>
          </cell>
          <cell r="I1489" t="str">
            <v>UN</v>
          </cell>
          <cell r="J1489" t="str">
            <v>ATRIBUÍDO SÃO PAULO</v>
          </cell>
          <cell r="K1489" t="str">
            <v>2.896,53</v>
          </cell>
          <cell r="L1489" t="str">
            <v>CAIXA REFERENCIAL</v>
          </cell>
        </row>
        <row r="1490">
          <cell r="A1490">
            <v>98431</v>
          </cell>
          <cell r="B1490" t="str">
            <v>DRENAGEM/OBRAS DE CONTENCAO/POCOS DE VISITA E CAIXAS</v>
          </cell>
          <cell r="C1490" t="str">
            <v>DROP</v>
          </cell>
          <cell r="D1490" t="str">
            <v>POCOS DE VISITA/BOCAS DE LOBO/CX. DE PASSAGEM/CX. DIVERSAS</v>
          </cell>
          <cell r="E1490" t="str">
            <v>0036</v>
          </cell>
          <cell r="F1490" t="str">
            <v/>
          </cell>
          <cell r="G1490" t="str">
            <v/>
          </cell>
          <cell r="H1490" t="str">
            <v>(COMPOSIÇÃO REPRESENTATIVA) POÇO DE VISITA CIRCULAR PARA ESGOTO, EM ALVENARIA COM TIJOLOS CERÂMICOS MACIÇOS, DIÂMETRO INTERNO = 1,2 M, PROFUNDIDADE DE 1,50 A 2,00 M, INCLUINDO TAMPÃO DE FERRO FUNDIDO, DIÂMETRO DE 60 CM. AF_04/2018</v>
          </cell>
          <cell r="I1490" t="str">
            <v>UN</v>
          </cell>
          <cell r="J1490" t="str">
            <v>ATRIBUÍDO SÃO PAULO</v>
          </cell>
          <cell r="K1490" t="str">
            <v>3.573,01</v>
          </cell>
          <cell r="L1490" t="str">
            <v>CAIXA REFERENCIAL</v>
          </cell>
        </row>
        <row r="1491">
          <cell r="A1491">
            <v>98432</v>
          </cell>
          <cell r="B1491" t="str">
            <v>DRENAGEM/OBRAS DE CONTENCAO/POCOS DE VISITA E CAIXAS</v>
          </cell>
          <cell r="C1491" t="str">
            <v>DROP</v>
          </cell>
          <cell r="D1491" t="str">
            <v>POCOS DE VISITA/BOCAS DE LOBO/CX. DE PASSAGEM/CX. DIVERSAS</v>
          </cell>
          <cell r="E1491" t="str">
            <v>0036</v>
          </cell>
          <cell r="F1491" t="str">
            <v/>
          </cell>
          <cell r="G1491" t="str">
            <v/>
          </cell>
          <cell r="H1491" t="str">
            <v>(COMPOSIÇÃO REPRESENTATIVA) POÇO DE VISITA CIRCULAR PARA ESGOTO, EM ALVENARIA COM TIJOLOS CERÂMICOS MACIÇOS, DIÂMETRO INTERNO = 1,2 M, PROFUNDIDADE DE 2,00 A 2,50 M, INCLUINDO TAMPÃO DE FERRO FUNDIDO, DIÂMETRO DE 60 CM. AF_04/2018</v>
          </cell>
          <cell r="I1491" t="str">
            <v>UN</v>
          </cell>
          <cell r="J1491" t="str">
            <v>ATRIBUÍDO SÃO PAULO</v>
          </cell>
          <cell r="K1491" t="str">
            <v>4.249,50</v>
          </cell>
          <cell r="L1491" t="str">
            <v>CAIXA REFERENCIAL</v>
          </cell>
        </row>
        <row r="1492">
          <cell r="A1492">
            <v>98433</v>
          </cell>
          <cell r="B1492" t="str">
            <v>DRENAGEM/OBRAS DE CONTENCAO/POCOS DE VISITA E CAIXAS</v>
          </cell>
          <cell r="C1492" t="str">
            <v>DROP</v>
          </cell>
          <cell r="D1492" t="str">
            <v>POCOS DE VISITA/BOCAS DE LOBO/CX. DE PASSAGEM/CX. DIVERSAS</v>
          </cell>
          <cell r="E1492" t="str">
            <v>0036</v>
          </cell>
          <cell r="F1492" t="str">
            <v/>
          </cell>
          <cell r="G1492" t="str">
            <v/>
          </cell>
          <cell r="H1492" t="str">
            <v>(COMPOSIÇÃO REPRESENTATIVA) POÇO DE VISITA CIRCULAR PARA ESGOTO, EM ALVENARIA COM TIJOLOS CERÂMICOS MACIÇOS, DIÂMETRO INTERNO = 1,2 M, PROFUNDIDADE DE 2,50 A 3,00 M, INCLUINDO TAMPÃO DE FERRO FUNDIDO, DIÂMETRO DE 60 CM. AF_04/2018</v>
          </cell>
          <cell r="I1492" t="str">
            <v>UN</v>
          </cell>
          <cell r="J1492" t="str">
            <v>ATRIBUÍDO SÃO PAULO</v>
          </cell>
          <cell r="K1492" t="str">
            <v>4.624,78</v>
          </cell>
          <cell r="L1492" t="str">
            <v>CAIXA REFERENCIAL</v>
          </cell>
        </row>
        <row r="1493">
          <cell r="A1493">
            <v>98434</v>
          </cell>
          <cell r="B1493" t="str">
            <v>DRENAGEM/OBRAS DE CONTENCAO/POCOS DE VISITA E CAIXAS</v>
          </cell>
          <cell r="C1493" t="str">
            <v>DROP</v>
          </cell>
          <cell r="D1493" t="str">
            <v>POCOS DE VISITA/BOCAS DE LOBO/CX. DE PASSAGEM/CX. DIVERSAS</v>
          </cell>
          <cell r="E1493" t="str">
            <v>0036</v>
          </cell>
          <cell r="F1493" t="str">
            <v/>
          </cell>
          <cell r="G1493" t="str">
            <v/>
          </cell>
          <cell r="H1493" t="str">
            <v>(COMPOSIÇÃO REPRESENTATIVA) POÇO DE VISITA CIRCULAR PARA ESGOTO, EM ALVENARIA COM TIJOLOS CERÂMICOS MACIÇOS, DIÂMETRO INTERNO = 1,2 M, PROFUNDIDADE DE 3,00 A 3,50 M, INCLUINDO TAMPÃO DE FERRO FUNDIDO, DIÂMETRO DE 60 CM. AF_04/2018</v>
          </cell>
          <cell r="I1493" t="str">
            <v>UN</v>
          </cell>
          <cell r="J1493" t="str">
            <v>ATRIBUÍDO SÃO PAULO</v>
          </cell>
          <cell r="K1493" t="str">
            <v>5.000,07</v>
          </cell>
          <cell r="L1493" t="str">
            <v>CAIXA REFERENCIAL</v>
          </cell>
        </row>
        <row r="1494">
          <cell r="A1494">
            <v>99240</v>
          </cell>
          <cell r="B1494" t="str">
            <v>DRENAGEM/OBRAS DE CONTENCAO/POCOS DE VISITA E CAIXAS</v>
          </cell>
          <cell r="C1494" t="str">
            <v>DROP</v>
          </cell>
          <cell r="D1494" t="str">
            <v>POCOS DE VISITA/BOCAS DE LOBO/CX. DE PASSAGEM/CX. DIVERSAS</v>
          </cell>
          <cell r="E1494" t="str">
            <v>0036</v>
          </cell>
          <cell r="F1494" t="str">
            <v/>
          </cell>
          <cell r="G1494" t="str">
            <v/>
          </cell>
          <cell r="H1494" t="str">
            <v>ACRÉSCIMO PARA POÇO DE VISITA CIRCULAR PARA DRENAGEM, EM CONCRETO PRÉ-MOLDADO, DIÂMETRO INTERNO = 1,2 M. AF_12/2020</v>
          </cell>
          <cell r="I1494" t="str">
            <v>M</v>
          </cell>
          <cell r="J1494" t="str">
            <v>COEFICIENTE DE REPRESENTATIVIDADE</v>
          </cell>
          <cell r="K1494" t="str">
            <v>468,21</v>
          </cell>
          <cell r="L1494" t="str">
            <v>CAIXA REFERENCIAL</v>
          </cell>
        </row>
        <row r="1495">
          <cell r="A1495">
            <v>99241</v>
          </cell>
          <cell r="B1495" t="str">
            <v>DRENAGEM/OBRAS DE CONTENCAO/POCOS DE VISITA E CAIXAS</v>
          </cell>
          <cell r="C1495" t="str">
            <v>DROP</v>
          </cell>
          <cell r="D1495" t="str">
            <v>POCOS DE VISITA/BOCAS DE LOBO/CX. DE PASSAGEM/CX. DIVERSAS</v>
          </cell>
          <cell r="E1495" t="str">
            <v>0036</v>
          </cell>
          <cell r="F1495" t="str">
            <v/>
          </cell>
          <cell r="G1495" t="str">
            <v/>
          </cell>
          <cell r="H1495" t="str">
            <v>ACRÉSCIMO PARA POÇO DE VISITA RETANGULAR PARA DRENAGEM, EM ALVENARIA COM BLOCOS DE CONCRETO, DIMENSÕES INTERNAS = 1,5X1,5 M. AF_12/2020</v>
          </cell>
          <cell r="I1495" t="str">
            <v>M</v>
          </cell>
          <cell r="J1495" t="str">
            <v>COEFICIENTE DE REPRESENTATIVIDADE</v>
          </cell>
          <cell r="K1495" t="str">
            <v>1.193,39</v>
          </cell>
          <cell r="L1495" t="str">
            <v>CAIXA REFERENCIAL</v>
          </cell>
        </row>
        <row r="1496">
          <cell r="A1496">
            <v>99242</v>
          </cell>
          <cell r="B1496" t="str">
            <v>DRENAGEM/OBRAS DE CONTENCAO/POCOS DE VISITA E CAIXAS</v>
          </cell>
          <cell r="C1496" t="str">
            <v>DROP</v>
          </cell>
          <cell r="D1496" t="str">
            <v>POCOS DE VISITA/BOCAS DE LOBO/CX. DE PASSAGEM/CX. DIVERSAS</v>
          </cell>
          <cell r="E1496" t="str">
            <v>0036</v>
          </cell>
          <cell r="F1496" t="str">
            <v/>
          </cell>
          <cell r="G1496" t="str">
            <v/>
          </cell>
          <cell r="H1496" t="str">
            <v>BASE PARA POÇO DE VISITA CIRCULAR PARA DRENAGEM, EM ALVENARIA COM TIJOLOS CERÂMICOS MACIÇOS, DIÂMETRO INTERNO = 1,2 M, PROFUNDIDADE = 1,45 M, EXCLUINDO TAMPÃO. AF_12/2020</v>
          </cell>
          <cell r="I1496" t="str">
            <v>UN</v>
          </cell>
          <cell r="J1496" t="str">
            <v>ATRIBUÍDO SÃO PAULO</v>
          </cell>
          <cell r="K1496" t="str">
            <v>2.274,94</v>
          </cell>
          <cell r="L1496" t="str">
            <v>CAIXA REFERENCIAL</v>
          </cell>
        </row>
        <row r="1497">
          <cell r="A1497">
            <v>99243</v>
          </cell>
          <cell r="B1497" t="str">
            <v>DRENAGEM/OBRAS DE CONTENCAO/POCOS DE VISITA E CAIXAS</v>
          </cell>
          <cell r="C1497" t="str">
            <v>DROP</v>
          </cell>
          <cell r="D1497" t="str">
            <v>POCOS DE VISITA/BOCAS DE LOBO/CX. DE PASSAGEM/CX. DIVERSAS</v>
          </cell>
          <cell r="E1497" t="str">
            <v>0036</v>
          </cell>
          <cell r="F1497" t="str">
            <v/>
          </cell>
          <cell r="G1497" t="str">
            <v/>
          </cell>
          <cell r="H1497" t="str">
            <v>ACRÉSCIMO PARA POÇO DE VISITA CIRCULAR PARA DRENAGEM, EM ALVENARIA COM TIJOLOS CERÂMICOS MACIÇOS, DIÂMETRO INTERNO = 1,2 M. AF_12/2020</v>
          </cell>
          <cell r="I1497" t="str">
            <v>M</v>
          </cell>
          <cell r="J1497" t="str">
            <v>COEFICIENTE DE REPRESENTATIVIDADE</v>
          </cell>
          <cell r="K1497" t="str">
            <v>1.285,00</v>
          </cell>
          <cell r="L1497" t="str">
            <v>CAIXA REFERENCIAL</v>
          </cell>
        </row>
        <row r="1498">
          <cell r="A1498">
            <v>99244</v>
          </cell>
          <cell r="B1498" t="str">
            <v>DRENAGEM/OBRAS DE CONTENCAO/POCOS DE VISITA E CAIXAS</v>
          </cell>
          <cell r="C1498" t="str">
            <v>DROP</v>
          </cell>
          <cell r="D1498" t="str">
            <v>POCOS DE VISITA/BOCAS DE LOBO/CX. DE PASSAGEM/CX. DIVERSAS</v>
          </cell>
          <cell r="E1498" t="str">
            <v>0036</v>
          </cell>
          <cell r="F1498" t="str">
            <v/>
          </cell>
          <cell r="G1498" t="str">
            <v/>
          </cell>
          <cell r="H1498" t="str">
            <v>BASE PARA POÇO DE VISITA RETANGULAR PARA DRENAGEM, EM ALVENARIA COM BLOCOS DE CONCRETO, DIMENSÕES INTERNAS = 1,5X2 M, PROFUNDIDADE = 1,45 M, EXCLUINDO TAMPÃO. AF_12/2020</v>
          </cell>
          <cell r="I1498" t="str">
            <v>UN</v>
          </cell>
          <cell r="J1498" t="str">
            <v>ATRIBUÍDO SÃO PAULO</v>
          </cell>
          <cell r="K1498" t="str">
            <v>3.496,74</v>
          </cell>
          <cell r="L1498" t="str">
            <v>CAIXA REFERENCIAL</v>
          </cell>
        </row>
        <row r="1499">
          <cell r="A1499">
            <v>99246</v>
          </cell>
          <cell r="B1499" t="str">
            <v>DRENAGEM/OBRAS DE CONTENCAO/POCOS DE VISITA E CAIXAS</v>
          </cell>
          <cell r="C1499" t="str">
            <v>DROP</v>
          </cell>
          <cell r="D1499" t="str">
            <v>POCOS DE VISITA/BOCAS DE LOBO/CX. DE PASSAGEM/CX. DIVERSAS</v>
          </cell>
          <cell r="E1499" t="str">
            <v>0036</v>
          </cell>
          <cell r="F1499" t="str">
            <v/>
          </cell>
          <cell r="G1499" t="str">
            <v/>
          </cell>
          <cell r="H1499" t="str">
            <v>ACRÉSCIMO PARA POÇO DE VISITA CIRCULAR PARA DRENAGEM, EM CONCRETO PRÉ-MOLDADO, DIÂMETRO INTERNO = 1,5 M. AF_12/2020</v>
          </cell>
          <cell r="I1499" t="str">
            <v>M</v>
          </cell>
          <cell r="J1499" t="str">
            <v>COEFICIENTE DE REPRESENTATIVIDADE</v>
          </cell>
          <cell r="K1499" t="str">
            <v>668,74</v>
          </cell>
          <cell r="L1499" t="str">
            <v>CAIXA REFERENCIAL</v>
          </cell>
        </row>
        <row r="1500">
          <cell r="A1500">
            <v>99247</v>
          </cell>
          <cell r="B1500" t="str">
            <v>DRENAGEM/OBRAS DE CONTENCAO/POCOS DE VISITA E CAIXAS</v>
          </cell>
          <cell r="C1500" t="str">
            <v>DROP</v>
          </cell>
          <cell r="D1500" t="str">
            <v>POCOS DE VISITA/BOCAS DE LOBO/CX. DE PASSAGEM/CX. DIVERSAS</v>
          </cell>
          <cell r="E1500" t="str">
            <v>0036</v>
          </cell>
          <cell r="F1500" t="str">
            <v/>
          </cell>
          <cell r="G1500" t="str">
            <v/>
          </cell>
          <cell r="H1500" t="str">
            <v>ACRÉSCIMO PARA POÇO DE VISITA RETANGULAR PARA DRENAGEM, EM ALVENARIA COM BLOCOS DE CONCRETO, DIMENSÕES INTERNAS = 1,5X2 M. AF_12/2020</v>
          </cell>
          <cell r="I1500" t="str">
            <v>M</v>
          </cell>
          <cell r="J1500" t="str">
            <v>COEFICIENTE DE REPRESENTATIVIDADE</v>
          </cell>
          <cell r="K1500" t="str">
            <v>1.360,36</v>
          </cell>
          <cell r="L1500" t="str">
            <v>CAIXA REFERENCIAL</v>
          </cell>
        </row>
        <row r="1501">
          <cell r="A1501">
            <v>99248</v>
          </cell>
          <cell r="B1501" t="str">
            <v>DRENAGEM/OBRAS DE CONTENCAO/POCOS DE VISITA E CAIXAS</v>
          </cell>
          <cell r="C1501" t="str">
            <v>DROP</v>
          </cell>
          <cell r="D1501" t="str">
            <v>POCOS DE VISITA/BOCAS DE LOBO/CX. DE PASSAGEM/CX. DIVERSAS</v>
          </cell>
          <cell r="E1501" t="str">
            <v>0036</v>
          </cell>
          <cell r="F1501" t="str">
            <v/>
          </cell>
          <cell r="G1501" t="str">
            <v/>
          </cell>
          <cell r="H1501" t="str">
            <v>BASE PARA POÇO DE VISITA CIRCULAR PARA DRENAGEM, EM ALVENARIA COM TIJOLOS CERÂMICOS MACIÇOS, DIÂMETRO INTERNO = 1,5 M, PROFUNDIDADE = 1,45 M, EXCLUINDO TAMPÃO. AF_12/2020</v>
          </cell>
          <cell r="I1501" t="str">
            <v>UN</v>
          </cell>
          <cell r="J1501" t="str">
            <v>ATRIBUÍDO SÃO PAULO</v>
          </cell>
          <cell r="K1501" t="str">
            <v>3.413,08</v>
          </cell>
          <cell r="L1501" t="str">
            <v>CAIXA REFERENCIAL</v>
          </cell>
        </row>
        <row r="1502">
          <cell r="A1502">
            <v>99249</v>
          </cell>
          <cell r="B1502" t="str">
            <v>DRENAGEM/OBRAS DE CONTENCAO/POCOS DE VISITA E CAIXAS</v>
          </cell>
          <cell r="C1502" t="str">
            <v>DROP</v>
          </cell>
          <cell r="D1502" t="str">
            <v>POCOS DE VISITA/BOCAS DE LOBO/CX. DE PASSAGEM/CX. DIVERSAS</v>
          </cell>
          <cell r="E1502" t="str">
            <v>0036</v>
          </cell>
          <cell r="F1502" t="str">
            <v/>
          </cell>
          <cell r="G1502" t="str">
            <v/>
          </cell>
          <cell r="H1502" t="str">
            <v>ACRÉSCIMO PARA POÇO DE VISITA CIRCULAR PARA DRENAGEM, EM ALVENARIA COM TIJOLOS CERÂMICOS MACIÇOS, DIÂMETRO INTERNO = 1,5 M. AF_12/2020</v>
          </cell>
          <cell r="I1502" t="str">
            <v>M</v>
          </cell>
          <cell r="J1502" t="str">
            <v>COEFICIENTE DE REPRESENTATIVIDADE</v>
          </cell>
          <cell r="K1502" t="str">
            <v>1.574,93</v>
          </cell>
          <cell r="L1502" t="str">
            <v>CAIXA REFERENCIAL</v>
          </cell>
        </row>
        <row r="1503">
          <cell r="A1503">
            <v>99252</v>
          </cell>
          <cell r="B1503" t="str">
            <v>DRENAGEM/OBRAS DE CONTENCAO/POCOS DE VISITA E CAIXAS</v>
          </cell>
          <cell r="C1503" t="str">
            <v>DROP</v>
          </cell>
          <cell r="D1503" t="str">
            <v>POCOS DE VISITA/BOCAS DE LOBO/CX. DE PASSAGEM/CX. DIVERSAS</v>
          </cell>
          <cell r="E1503" t="str">
            <v>0036</v>
          </cell>
          <cell r="F1503" t="str">
            <v/>
          </cell>
          <cell r="G1503" t="str">
            <v/>
          </cell>
          <cell r="H1503" t="str">
            <v>BASE PARA POÇO DE VISITA RETANGULAR PARA DRENAGEM, EM ALVENARIA COM BLOCOS DE CONCRETO, DIMENSÕES INTERNAS = 1X1 M, PROFUNDIDADE = 1,45 M, EXCLUINDO TAMPÃO. AF_12/2020</v>
          </cell>
          <cell r="I1503" t="str">
            <v>UN</v>
          </cell>
          <cell r="J1503" t="str">
            <v>ATRIBUÍDO SÃO PAULO</v>
          </cell>
          <cell r="K1503" t="str">
            <v>1.806,07</v>
          </cell>
          <cell r="L1503" t="str">
            <v>CAIXA REFERENCIAL</v>
          </cell>
        </row>
        <row r="1504">
          <cell r="A1504">
            <v>99254</v>
          </cell>
          <cell r="B1504" t="str">
            <v>DRENAGEM/OBRAS DE CONTENCAO/POCOS DE VISITA E CAIXAS</v>
          </cell>
          <cell r="C1504" t="str">
            <v>DROP</v>
          </cell>
          <cell r="D1504" t="str">
            <v>POCOS DE VISITA/BOCAS DE LOBO/CX. DE PASSAGEM/CX. DIVERSAS</v>
          </cell>
          <cell r="E1504" t="str">
            <v>0036</v>
          </cell>
          <cell r="F1504" t="str">
            <v/>
          </cell>
          <cell r="G1504" t="str">
            <v/>
          </cell>
          <cell r="H1504" t="str">
            <v>ACRÉSCIMO PARA POÇO DE VISITA RETANGULAR PARA DRENAGEM, EM ALVENARIA COM BLOCOS DE CONCRETO, DIMENSÕES INTERNAS = 1X1 M. AF_12/2020</v>
          </cell>
          <cell r="I1504" t="str">
            <v>M</v>
          </cell>
          <cell r="J1504" t="str">
            <v>COEFICIENTE DE REPRESENTATIVIDADE</v>
          </cell>
          <cell r="K1504" t="str">
            <v>859,45</v>
          </cell>
          <cell r="L1504" t="str">
            <v>CAIXA REFERENCIAL</v>
          </cell>
        </row>
        <row r="1505">
          <cell r="A1505">
            <v>99256</v>
          </cell>
          <cell r="B1505" t="str">
            <v>DRENAGEM/OBRAS DE CONTENCAO/POCOS DE VISITA E CAIXAS</v>
          </cell>
          <cell r="C1505" t="str">
            <v>DROP</v>
          </cell>
          <cell r="D1505" t="str">
            <v>POCOS DE VISITA/BOCAS DE LOBO/CX. DE PASSAGEM/CX. DIVERSAS</v>
          </cell>
          <cell r="E1505" t="str">
            <v>0036</v>
          </cell>
          <cell r="F1505" t="str">
            <v/>
          </cell>
          <cell r="G1505" t="str">
            <v/>
          </cell>
          <cell r="H1505" t="str">
            <v>BASE PARA POÇO DE VISITA RETANGULAR PARA DRENAGEM, EM ALVENARIA COM BLOCOS DE CONCRETO, DIMENSÕES INTERNAS = 1,5X2,5 M, PROFUNDIDADE = 1,45 M, EXCLUINDO TAMPÃO. AF_12/2020</v>
          </cell>
          <cell r="I1505" t="str">
            <v>UN</v>
          </cell>
          <cell r="J1505" t="str">
            <v>ATRIBUÍDO SÃO PAULO</v>
          </cell>
          <cell r="K1505" t="str">
            <v>4.124,31</v>
          </cell>
          <cell r="L1505" t="str">
            <v>CAIXA REFERENCIAL</v>
          </cell>
        </row>
        <row r="1506">
          <cell r="A1506">
            <v>99259</v>
          </cell>
          <cell r="B1506" t="str">
            <v>DRENAGEM/OBRAS DE CONTENCAO/POCOS DE VISITA E CAIXAS</v>
          </cell>
          <cell r="C1506" t="str">
            <v>DROP</v>
          </cell>
          <cell r="D1506" t="str">
            <v>POCOS DE VISITA/BOCAS DE LOBO/CX. DE PASSAGEM/CX. DIVERSAS</v>
          </cell>
          <cell r="E1506" t="str">
            <v>0036</v>
          </cell>
          <cell r="F1506" t="str">
            <v/>
          </cell>
          <cell r="G1506" t="str">
            <v/>
          </cell>
          <cell r="H1506" t="str">
            <v>BASE PARA POÇO DE VISITA RETANGULAR PARA DRENAGEM, EM ALVENARIA COM BLOCOS DE CONCRETO, DIMENSÕES INTERNAS = 1X1,5 M, PROFUNDIDADE = 1,45 M, EXCLUINDO TAMPÃO. AF_12/2020</v>
          </cell>
          <cell r="I1506" t="str">
            <v>UN</v>
          </cell>
          <cell r="J1506" t="str">
            <v>ATRIBUÍDO SÃO PAULO</v>
          </cell>
          <cell r="K1506" t="str">
            <v>2.293,31</v>
          </cell>
          <cell r="L1506" t="str">
            <v>CAIXA REFERENCIAL</v>
          </cell>
        </row>
        <row r="1507">
          <cell r="A1507">
            <v>99261</v>
          </cell>
          <cell r="B1507" t="str">
            <v>DRENAGEM/OBRAS DE CONTENCAO/POCOS DE VISITA E CAIXAS</v>
          </cell>
          <cell r="C1507" t="str">
            <v>DROP</v>
          </cell>
          <cell r="D1507" t="str">
            <v>POCOS DE VISITA/BOCAS DE LOBO/CX. DE PASSAGEM/CX. DIVERSAS</v>
          </cell>
          <cell r="E1507" t="str">
            <v>0036</v>
          </cell>
          <cell r="F1507" t="str">
            <v/>
          </cell>
          <cell r="G1507" t="str">
            <v/>
          </cell>
          <cell r="H1507" t="str">
            <v>ACRÉSCIMO PARA POÇO DE VISITA RETANGULAR PARA DRENAGEM, EM ALVENARIA COM BLOCOS DE CONCRETO, DIMENSÕES INTERNAS = 1X1,5 M. AF_12/2020</v>
          </cell>
          <cell r="I1507" t="str">
            <v>M</v>
          </cell>
          <cell r="J1507" t="str">
            <v>COEFICIENTE DE REPRESENTATIVIDADE</v>
          </cell>
          <cell r="K1507" t="str">
            <v>1.026,42</v>
          </cell>
          <cell r="L1507" t="str">
            <v>CAIXA REFERENCIAL</v>
          </cell>
        </row>
        <row r="1508">
          <cell r="A1508">
            <v>99263</v>
          </cell>
          <cell r="B1508" t="str">
            <v>DRENAGEM/OBRAS DE CONTENCAO/POCOS DE VISITA E CAIXAS</v>
          </cell>
          <cell r="C1508" t="str">
            <v>DROP</v>
          </cell>
          <cell r="D1508" t="str">
            <v>POCOS DE VISITA/BOCAS DE LOBO/CX. DE PASSAGEM/CX. DIVERSAS</v>
          </cell>
          <cell r="E1508" t="str">
            <v>0036</v>
          </cell>
          <cell r="F1508" t="str">
            <v/>
          </cell>
          <cell r="G1508" t="str">
            <v/>
          </cell>
          <cell r="H1508" t="str">
            <v>ACRÉSCIMO PARA POÇO DE VISITA RETANGULAR PARA DRENAGEM, EM ALVENARIA COM BLOCOS DE CONCRETO, DIMENSÕES INTERNAS = 1,5X2,5 M. AF_12/2020</v>
          </cell>
          <cell r="I1508" t="str">
            <v>M</v>
          </cell>
          <cell r="J1508" t="str">
            <v>COEFICIENTE DE REPRESENTATIVIDADE</v>
          </cell>
          <cell r="K1508" t="str">
            <v>1.527,38</v>
          </cell>
          <cell r="L1508" t="str">
            <v>CAIXA REFERENCIAL</v>
          </cell>
        </row>
        <row r="1509">
          <cell r="A1509">
            <v>99265</v>
          </cell>
          <cell r="B1509" t="str">
            <v>DRENAGEM/OBRAS DE CONTENCAO/POCOS DE VISITA E CAIXAS</v>
          </cell>
          <cell r="C1509" t="str">
            <v>DROP</v>
          </cell>
          <cell r="D1509" t="str">
            <v>POCOS DE VISITA/BOCAS DE LOBO/CX. DE PASSAGEM/CX. DIVERSAS</v>
          </cell>
          <cell r="E1509" t="str">
            <v>0036</v>
          </cell>
          <cell r="F1509" t="str">
            <v/>
          </cell>
          <cell r="G1509" t="str">
            <v/>
          </cell>
          <cell r="H1509" t="str">
            <v>BASE PARA POÇO DE VISITA RETANGULAR PARA DRENAGEM, EM ALVENARIA COM BLOCOS DE CONCRETO, DIMENSÕES INTERNAS = 1X2 M, PROFUNDIDADE = 1,45 M, EXCLUINDO TAMPÃO. AF_12/2020</v>
          </cell>
          <cell r="I1509" t="str">
            <v>UN</v>
          </cell>
          <cell r="J1509" t="str">
            <v>ATRIBUÍDO SÃO PAULO</v>
          </cell>
          <cell r="K1509" t="str">
            <v>2.780,46</v>
          </cell>
          <cell r="L1509" t="str">
            <v>CAIXA REFERENCIAL</v>
          </cell>
        </row>
        <row r="1510">
          <cell r="A1510">
            <v>99266</v>
          </cell>
          <cell r="B1510" t="str">
            <v>DRENAGEM/OBRAS DE CONTENCAO/POCOS DE VISITA E CAIXAS</v>
          </cell>
          <cell r="C1510" t="str">
            <v>DROP</v>
          </cell>
          <cell r="D1510" t="str">
            <v>POCOS DE VISITA/BOCAS DE LOBO/CX. DE PASSAGEM/CX. DIVERSAS</v>
          </cell>
          <cell r="E1510" t="str">
            <v>0036</v>
          </cell>
          <cell r="F1510" t="str">
            <v/>
          </cell>
          <cell r="G1510" t="str">
            <v/>
          </cell>
          <cell r="H1510" t="str">
            <v>ACRÉSCIMO PARA POÇO DE VISITA RETANGULAR PARA DRENAGEM, EM ALVENARIA COM BLOCOS DE CONCRETO, DIMENSÕES INTERNAS = 1X2 M. AF_12/2020</v>
          </cell>
          <cell r="I1510" t="str">
            <v>M</v>
          </cell>
          <cell r="J1510" t="str">
            <v>COEFICIENTE DE REPRESENTATIVIDADE</v>
          </cell>
          <cell r="K1510" t="str">
            <v>1.193,39</v>
          </cell>
          <cell r="L1510" t="str">
            <v>CAIXA REFERENCIAL</v>
          </cell>
        </row>
        <row r="1511">
          <cell r="A1511">
            <v>99267</v>
          </cell>
          <cell r="B1511" t="str">
            <v>DRENAGEM/OBRAS DE CONTENCAO/POCOS DE VISITA E CAIXAS</v>
          </cell>
          <cell r="C1511" t="str">
            <v>DROP</v>
          </cell>
          <cell r="D1511" t="str">
            <v>POCOS DE VISITA/BOCAS DE LOBO/CX. DE PASSAGEM/CX. DIVERSAS</v>
          </cell>
          <cell r="E1511" t="str">
            <v>0036</v>
          </cell>
          <cell r="F1511" t="str">
            <v/>
          </cell>
          <cell r="G1511" t="str">
            <v/>
          </cell>
          <cell r="H1511" t="str">
            <v>BASE PARA POÇO DE VISITA RETANGULAR PARA DRENAGEM, EM ALVENARIA COM BLOCOS DE CONCRETO, DIMENSÕES INTERNAS = 1X2,5 M, PROFUNDIDADE = 1,45 M, EXCLUINDO TAMPÃO. AF_12/2020</v>
          </cell>
          <cell r="I1511" t="str">
            <v>UN</v>
          </cell>
          <cell r="J1511" t="str">
            <v>ATRIBUÍDO SÃO PAULO</v>
          </cell>
          <cell r="K1511" t="str">
            <v>3.268,94</v>
          </cell>
          <cell r="L1511" t="str">
            <v>CAIXA REFERENCIAL</v>
          </cell>
        </row>
        <row r="1512">
          <cell r="A1512">
            <v>99268</v>
          </cell>
          <cell r="B1512" t="str">
            <v>DRENAGEM/OBRAS DE CONTENCAO/POCOS DE VISITA E CAIXAS</v>
          </cell>
          <cell r="C1512" t="str">
            <v>DROP</v>
          </cell>
          <cell r="D1512" t="str">
            <v>POCOS DE VISITA/BOCAS DE LOBO/CX. DE PASSAGEM/CX. DIVERSAS</v>
          </cell>
          <cell r="E1512" t="str">
            <v>0036</v>
          </cell>
          <cell r="F1512" t="str">
            <v/>
          </cell>
          <cell r="G1512" t="str">
            <v/>
          </cell>
          <cell r="H1512" t="str">
            <v>POÇO DE INSPEÇÃO CIRCULAR PARA DRENAGEM, EM CONCRETO PRÉ-MOLDADO, DIÂMETRO INTERNO = 0,6 M, PROFUNDIDADE = 1 M, EXCLUINDO TAMPÃO. AF_12/2020</v>
          </cell>
          <cell r="I1512" t="str">
            <v>UN</v>
          </cell>
          <cell r="J1512" t="str">
            <v>ATRIBUÍDO SÃO PAULO</v>
          </cell>
          <cell r="K1512" t="str">
            <v>321,24</v>
          </cell>
          <cell r="L1512" t="str">
            <v>CAIXA REFERENCIAL</v>
          </cell>
        </row>
        <row r="1513">
          <cell r="A1513">
            <v>99269</v>
          </cell>
          <cell r="B1513" t="str">
            <v>DRENAGEM/OBRAS DE CONTENCAO/POCOS DE VISITA E CAIXAS</v>
          </cell>
          <cell r="C1513" t="str">
            <v>DROP</v>
          </cell>
          <cell r="D1513" t="str">
            <v>POCOS DE VISITA/BOCAS DE LOBO/CX. DE PASSAGEM/CX. DIVERSAS</v>
          </cell>
          <cell r="E1513" t="str">
            <v>0036</v>
          </cell>
          <cell r="F1513" t="str">
            <v/>
          </cell>
          <cell r="G1513" t="str">
            <v/>
          </cell>
          <cell r="H1513" t="str">
            <v>ACRÉSCIMO PARA POÇO DE VISITA RETANGULAR PARA DRENAGEM, EM ALVENARIA COM BLOCOS DE CONCRETO, DIMENSÕES INTERNAS = 1X2,5 M. AF_12/2020</v>
          </cell>
          <cell r="I1513" t="str">
            <v>M</v>
          </cell>
          <cell r="J1513" t="str">
            <v>COEFICIENTE DE REPRESENTATIVIDADE</v>
          </cell>
          <cell r="K1513" t="str">
            <v>1.360,36</v>
          </cell>
          <cell r="L1513" t="str">
            <v>CAIXA REFERENCIAL</v>
          </cell>
        </row>
        <row r="1514">
          <cell r="A1514">
            <v>99270</v>
          </cell>
          <cell r="B1514" t="str">
            <v>DRENAGEM/OBRAS DE CONTENCAO/POCOS DE VISITA E CAIXAS</v>
          </cell>
          <cell r="C1514" t="str">
            <v>DROP</v>
          </cell>
          <cell r="D1514" t="str">
            <v>POCOS DE VISITA/BOCAS DE LOBO/CX. DE PASSAGEM/CX. DIVERSAS</v>
          </cell>
          <cell r="E1514" t="str">
            <v>0036</v>
          </cell>
          <cell r="F1514" t="str">
            <v/>
          </cell>
          <cell r="G1514" t="str">
            <v/>
          </cell>
          <cell r="H1514" t="str">
            <v>POÇO DE INSPEÇÃO CIRCULAR PARA DRENAGEM, EM CONCRETO PRÉ-MOLDADO, DIÂMETRO INTERNO = 0,6 M, PROFUNDIDADE = 1,5 M, EXCLUINDO TAMPÃO. AF_12/2020</v>
          </cell>
          <cell r="I1514" t="str">
            <v>UN</v>
          </cell>
          <cell r="J1514" t="str">
            <v>ATRIBUÍDO SÃO PAULO</v>
          </cell>
          <cell r="K1514" t="str">
            <v>438,91</v>
          </cell>
          <cell r="L1514" t="str">
            <v>CAIXA REFERENCIAL</v>
          </cell>
        </row>
        <row r="1515">
          <cell r="A1515">
            <v>99271</v>
          </cell>
          <cell r="B1515" t="str">
            <v>DRENAGEM/OBRAS DE CONTENCAO/POCOS DE VISITA E CAIXAS</v>
          </cell>
          <cell r="C1515" t="str">
            <v>DROP</v>
          </cell>
          <cell r="D1515" t="str">
            <v>POCOS DE VISITA/BOCAS DE LOBO/CX. DE PASSAGEM/CX. DIVERSAS</v>
          </cell>
          <cell r="E1515" t="str">
            <v>0036</v>
          </cell>
          <cell r="F1515" t="str">
            <v/>
          </cell>
          <cell r="G1515" t="str">
            <v/>
          </cell>
          <cell r="H1515" t="str">
            <v>BASE PARA POÇO DE VISITA RETANGULAR PARA DRENAGEM, EM ALVENARIA COM BLOCOS DE CONCRETO, DIMENSÕES INTERNAS = 1,5X3 M, PROFUNDIDADE = 1,45 M, EXCLUINDO TAMPÃO. AF_12/2020</v>
          </cell>
          <cell r="I1515" t="str">
            <v>UN</v>
          </cell>
          <cell r="J1515" t="str">
            <v>ATRIBUÍDO SÃO PAULO</v>
          </cell>
          <cell r="K1515" t="str">
            <v>4.737,09</v>
          </cell>
          <cell r="L1515" t="str">
            <v>CAIXA REFERENCIAL</v>
          </cell>
        </row>
        <row r="1516">
          <cell r="A1516">
            <v>99272</v>
          </cell>
          <cell r="B1516" t="str">
            <v>DRENAGEM/OBRAS DE CONTENCAO/POCOS DE VISITA E CAIXAS</v>
          </cell>
          <cell r="C1516" t="str">
            <v>DROP</v>
          </cell>
          <cell r="D1516" t="str">
            <v>POCOS DE VISITA/BOCAS DE LOBO/CX. DE PASSAGEM/CX. DIVERSAS</v>
          </cell>
          <cell r="E1516" t="str">
            <v>0036</v>
          </cell>
          <cell r="F1516" t="str">
            <v/>
          </cell>
          <cell r="G1516" t="str">
            <v/>
          </cell>
          <cell r="H1516" t="str">
            <v>POÇO DE INSPEÇÃO CIRCULAR PARA DRENAGEM, EM ALVENARIA COM TIJOLOS CERÂMICOS MACIÇOS, DIÂMETRO INTERNO = 0,6 M, PROFUNDIDADE = 1 M, EXCLUINDO TAMPÃO. AF_12/2020</v>
          </cell>
          <cell r="I1516" t="str">
            <v>UN</v>
          </cell>
          <cell r="J1516" t="str">
            <v>ATRIBUÍDO SÃO PAULO</v>
          </cell>
          <cell r="K1516" t="str">
            <v>809,94</v>
          </cell>
          <cell r="L1516" t="str">
            <v>CAIXA REFERENCIAL</v>
          </cell>
        </row>
        <row r="1517">
          <cell r="A1517">
            <v>99273</v>
          </cell>
          <cell r="B1517" t="str">
            <v>DRENAGEM/OBRAS DE CONTENCAO/POCOS DE VISITA E CAIXAS</v>
          </cell>
          <cell r="C1517" t="str">
            <v>DROP</v>
          </cell>
          <cell r="D1517" t="str">
            <v>POCOS DE VISITA/BOCAS DE LOBO/CX. DE PASSAGEM/CX. DIVERSAS</v>
          </cell>
          <cell r="E1517" t="str">
            <v>0036</v>
          </cell>
          <cell r="F1517" t="str">
            <v/>
          </cell>
          <cell r="G1517" t="str">
            <v/>
          </cell>
          <cell r="H1517" t="str">
            <v>POÇO DE INSPEÇÃO CIRCULAR PARA DRENAGEM, EM ALVENARIA COM TIJOLOS CERÂMICOS MACIÇOS, DIÂMETRO INTERNO = 0,6 M, PROFUNDIDADE = 1,5 M, EXCLUINDO TAMPÃO. AF_12/2020</v>
          </cell>
          <cell r="I1517" t="str">
            <v>UN</v>
          </cell>
          <cell r="J1517" t="str">
            <v>ATRIBUÍDO SÃO PAULO</v>
          </cell>
          <cell r="K1517" t="str">
            <v>1.172,30</v>
          </cell>
          <cell r="L1517" t="str">
            <v>CAIXA REFERENCIAL</v>
          </cell>
        </row>
        <row r="1518">
          <cell r="A1518">
            <v>99274</v>
          </cell>
          <cell r="B1518" t="str">
            <v>DRENAGEM/OBRAS DE CONTENCAO/POCOS DE VISITA E CAIXAS</v>
          </cell>
          <cell r="C1518" t="str">
            <v>DROP</v>
          </cell>
          <cell r="D1518" t="str">
            <v>POCOS DE VISITA/BOCAS DE LOBO/CX. DE PASSAGEM/CX. DIVERSAS</v>
          </cell>
          <cell r="E1518" t="str">
            <v>0036</v>
          </cell>
          <cell r="F1518" t="str">
            <v/>
          </cell>
          <cell r="G1518" t="str">
            <v/>
          </cell>
          <cell r="H1518" t="str">
            <v>BASE PARA POÇO DE VISITA RETANGULAR PARA DRENAGEM, EM ALVENARIA COM BLOCOS DE CONCRETO, DIMENSÕES INTERNAS = 1X3 M, PROFUNDIDADE = 1,45 M, EXCLUINDO TAMPÃO. AF_12/2020</v>
          </cell>
          <cell r="I1518" t="str">
            <v>UN</v>
          </cell>
          <cell r="J1518" t="str">
            <v>ATRIBUÍDO SÃO PAULO</v>
          </cell>
          <cell r="K1518" t="str">
            <v>3.778,76</v>
          </cell>
          <cell r="L1518" t="str">
            <v>CAIXA REFERENCIAL</v>
          </cell>
        </row>
        <row r="1519">
          <cell r="A1519">
            <v>99275</v>
          </cell>
          <cell r="B1519" t="str">
            <v>DRENAGEM/OBRAS DE CONTENCAO/POCOS DE VISITA E CAIXAS</v>
          </cell>
          <cell r="C1519" t="str">
            <v>DROP</v>
          </cell>
          <cell r="D1519" t="str">
            <v>POCOS DE VISITA/BOCAS DE LOBO/CX. DE PASSAGEM/CX. DIVERSAS</v>
          </cell>
          <cell r="E1519" t="str">
            <v>0036</v>
          </cell>
          <cell r="F1519" t="str">
            <v/>
          </cell>
          <cell r="G1519" t="str">
            <v/>
          </cell>
          <cell r="H1519" t="str">
            <v>BASE PARA POÇO DE VISITA CIRCULAR PARA DRENAGEM, EM CONCRETO PRÉ-MOLDADO, DIÂMETRO INTERNO = 0,8 M, PROFUNDIDADE = 1,45 M, EXCLUINDO TAMPÃO. AF_12/2020</v>
          </cell>
          <cell r="I1519" t="str">
            <v>UN</v>
          </cell>
          <cell r="J1519" t="str">
            <v>ATRIBUÍDO SÃO PAULO</v>
          </cell>
          <cell r="K1519" t="str">
            <v>642,22</v>
          </cell>
          <cell r="L1519" t="str">
            <v>CAIXA REFERENCIAL</v>
          </cell>
        </row>
        <row r="1520">
          <cell r="A1520">
            <v>99276</v>
          </cell>
          <cell r="B1520" t="str">
            <v>DRENAGEM/OBRAS DE CONTENCAO/POCOS DE VISITA E CAIXAS</v>
          </cell>
          <cell r="C1520" t="str">
            <v>DROP</v>
          </cell>
          <cell r="D1520" t="str">
            <v>POCOS DE VISITA/BOCAS DE LOBO/CX. DE PASSAGEM/CX. DIVERSAS</v>
          </cell>
          <cell r="E1520" t="str">
            <v>0036</v>
          </cell>
          <cell r="F1520" t="str">
            <v/>
          </cell>
          <cell r="G1520" t="str">
            <v/>
          </cell>
          <cell r="H1520" t="str">
            <v>ACRÉSCIMO PARA POÇO DE VISITA RETANGULAR PARA DRENAGEM, EM ALVENARIA COM BLOCOS DE CONCRETO, DIMENSÕES INTERNAS = 1,5X3 M. AF_12/2020</v>
          </cell>
          <cell r="I1520" t="str">
            <v>M</v>
          </cell>
          <cell r="J1520" t="str">
            <v>COEFICIENTE DE REPRESENTATIVIDADE</v>
          </cell>
          <cell r="K1520" t="str">
            <v>1.694,36</v>
          </cell>
          <cell r="L1520" t="str">
            <v>CAIXA REFERENCIAL</v>
          </cell>
        </row>
        <row r="1521">
          <cell r="A1521">
            <v>99277</v>
          </cell>
          <cell r="B1521" t="str">
            <v>DRENAGEM/OBRAS DE CONTENCAO/POCOS DE VISITA E CAIXAS</v>
          </cell>
          <cell r="C1521" t="str">
            <v>DROP</v>
          </cell>
          <cell r="D1521" t="str">
            <v>POCOS DE VISITA/BOCAS DE LOBO/CX. DE PASSAGEM/CX. DIVERSAS</v>
          </cell>
          <cell r="E1521" t="str">
            <v>0036</v>
          </cell>
          <cell r="F1521" t="str">
            <v/>
          </cell>
          <cell r="G1521" t="str">
            <v/>
          </cell>
          <cell r="H1521" t="str">
            <v>ACRÉSCIMO PARA POÇO DE VISITA RETANGULAR PARA DRENAGEM, EM ALVENARIA COM BLOCOS DE CONCRETO, DIMENSÕES INTERNAS = 1X3 M. AF_12/2020</v>
          </cell>
          <cell r="I1521" t="str">
            <v>M</v>
          </cell>
          <cell r="J1521" t="str">
            <v>COEFICIENTE DE REPRESENTATIVIDADE</v>
          </cell>
          <cell r="K1521" t="str">
            <v>1.527,38</v>
          </cell>
          <cell r="L1521" t="str">
            <v>CAIXA REFERENCIAL</v>
          </cell>
        </row>
        <row r="1522">
          <cell r="A1522">
            <v>99278</v>
          </cell>
          <cell r="B1522" t="str">
            <v>DRENAGEM/OBRAS DE CONTENCAO/POCOS DE VISITA E CAIXAS</v>
          </cell>
          <cell r="C1522" t="str">
            <v>DROP</v>
          </cell>
          <cell r="D1522" t="str">
            <v>POCOS DE VISITA/BOCAS DE LOBO/CX. DE PASSAGEM/CX. DIVERSAS</v>
          </cell>
          <cell r="E1522" t="str">
            <v>0036</v>
          </cell>
          <cell r="F1522" t="str">
            <v/>
          </cell>
          <cell r="G1522" t="str">
            <v/>
          </cell>
          <cell r="H1522" t="str">
            <v>ACRÉSCIMO PARA POÇO DE VISITA CIRCULAR PARA DRENAGEM, EM CONCRETO PRÉ-MOLDADO, DIÂMETRO INTERNO = 0,8 M. AF_12/2020</v>
          </cell>
          <cell r="I1522" t="str">
            <v>M</v>
          </cell>
          <cell r="J1522" t="str">
            <v>COEFICIENTE DE REPRESENTATIVIDADE</v>
          </cell>
          <cell r="K1522" t="str">
            <v>266,13</v>
          </cell>
          <cell r="L1522" t="str">
            <v>CAIXA REFERENCIAL</v>
          </cell>
        </row>
        <row r="1523">
          <cell r="A1523">
            <v>99279</v>
          </cell>
          <cell r="B1523" t="str">
            <v>DRENAGEM/OBRAS DE CONTENCAO/POCOS DE VISITA E CAIXAS</v>
          </cell>
          <cell r="C1523" t="str">
            <v>DROP</v>
          </cell>
          <cell r="D1523" t="str">
            <v>POCOS DE VISITA/BOCAS DE LOBO/CX. DE PASSAGEM/CX. DIVERSAS</v>
          </cell>
          <cell r="E1523" t="str">
            <v>0036</v>
          </cell>
          <cell r="F1523" t="str">
            <v/>
          </cell>
          <cell r="G1523" t="str">
            <v/>
          </cell>
          <cell r="H1523" t="str">
            <v>BASE PARA POÇO DE VISITA RETANGULAR PARA DRENAGEM, EM ALVENARIA COM BLOCOS DE CONCRETO, DIMENSÕES INTERNAS = 1X3,5 M, PROFUNDIDADE = 1,45 M, EXCLUINDO TAMPÃO. AF_12/2020</v>
          </cell>
          <cell r="I1523" t="str">
            <v>UN</v>
          </cell>
          <cell r="J1523" t="str">
            <v>ATRIBUÍDO SÃO PAULO</v>
          </cell>
          <cell r="K1523" t="str">
            <v>4.268,99</v>
          </cell>
          <cell r="L1523" t="str">
            <v>CAIXA REFERENCIAL</v>
          </cell>
        </row>
        <row r="1524">
          <cell r="A1524">
            <v>99280</v>
          </cell>
          <cell r="B1524" t="str">
            <v>DRENAGEM/OBRAS DE CONTENCAO/POCOS DE VISITA E CAIXAS</v>
          </cell>
          <cell r="C1524" t="str">
            <v>DROP</v>
          </cell>
          <cell r="D1524" t="str">
            <v>POCOS DE VISITA/BOCAS DE LOBO/CX. DE PASSAGEM/CX. DIVERSAS</v>
          </cell>
          <cell r="E1524" t="str">
            <v>0036</v>
          </cell>
          <cell r="F1524" t="str">
            <v/>
          </cell>
          <cell r="G1524" t="str">
            <v/>
          </cell>
          <cell r="H1524" t="str">
            <v>BASE PARA POÇO DE VISITA CIRCULAR PARA DRENAGEM, EM ALVENARIA COM TIJOLOS CERÂMICOS MACIÇOS, DIÂMETRO INTERNO = 0,8 M, PROFUNDIDADE = 1,45 M, EXCLUINDO TAMPÃO. AF_12/2020</v>
          </cell>
          <cell r="I1524" t="str">
            <v>UN</v>
          </cell>
          <cell r="J1524" t="str">
            <v>ATRIBUÍDO SÃO PAULO</v>
          </cell>
          <cell r="K1524" t="str">
            <v>1.524,35</v>
          </cell>
          <cell r="L1524" t="str">
            <v>CAIXA REFERENCIAL</v>
          </cell>
        </row>
        <row r="1525">
          <cell r="A1525">
            <v>99281</v>
          </cell>
          <cell r="B1525" t="str">
            <v>DRENAGEM/OBRAS DE CONTENCAO/POCOS DE VISITA E CAIXAS</v>
          </cell>
          <cell r="C1525" t="str">
            <v>DROP</v>
          </cell>
          <cell r="D1525" t="str">
            <v>POCOS DE VISITA/BOCAS DE LOBO/CX. DE PASSAGEM/CX. DIVERSAS</v>
          </cell>
          <cell r="E1525" t="str">
            <v>0036</v>
          </cell>
          <cell r="F1525" t="str">
            <v/>
          </cell>
          <cell r="G1525" t="str">
            <v/>
          </cell>
          <cell r="H1525" t="str">
            <v>ACRÉSCIMO PARA POÇO DE VISITA RETANGULAR PARA DRENAGEM, EM ALVENARIA COM BLOCOS DE CONCRETO, DIMENSÕES INTERNAS = 1X3,5 M. AF_12/2020</v>
          </cell>
          <cell r="I1525" t="str">
            <v>M</v>
          </cell>
          <cell r="J1525" t="str">
            <v>COEFICIENTE DE REPRESENTATIVIDADE</v>
          </cell>
          <cell r="K1525" t="str">
            <v>1.694,36</v>
          </cell>
          <cell r="L1525" t="str">
            <v>CAIXA REFERENCIAL</v>
          </cell>
        </row>
        <row r="1526">
          <cell r="A1526">
            <v>99282</v>
          </cell>
          <cell r="B1526" t="str">
            <v>DRENAGEM/OBRAS DE CONTENCAO/POCOS DE VISITA E CAIXAS</v>
          </cell>
          <cell r="C1526" t="str">
            <v>DROP</v>
          </cell>
          <cell r="D1526" t="str">
            <v>POCOS DE VISITA/BOCAS DE LOBO/CX. DE PASSAGEM/CX. DIVERSAS</v>
          </cell>
          <cell r="E1526" t="str">
            <v>0036</v>
          </cell>
          <cell r="F1526" t="str">
            <v/>
          </cell>
          <cell r="G1526" t="str">
            <v/>
          </cell>
          <cell r="H1526" t="str">
            <v>ACRÉSCIMO PARA POÇO DE VISITA RETANGULAR PARA DRENAGEM, EM ALVENARIA COM BLOCOS DE CONCRETO, DIMENSÕES INTERNAS = 2,5X2,5 M. AF_12/2020</v>
          </cell>
          <cell r="I1526" t="str">
            <v>M</v>
          </cell>
          <cell r="J1526" t="str">
            <v>COEFICIENTE DE REPRESENTATIVIDADE</v>
          </cell>
          <cell r="K1526" t="str">
            <v>1.878,51</v>
          </cell>
          <cell r="L1526" t="str">
            <v>CAIXA REFERENCIAL</v>
          </cell>
        </row>
        <row r="1527">
          <cell r="A1527">
            <v>99283</v>
          </cell>
          <cell r="B1527" t="str">
            <v>DRENAGEM/OBRAS DE CONTENCAO/POCOS DE VISITA E CAIXAS</v>
          </cell>
          <cell r="C1527" t="str">
            <v>DROP</v>
          </cell>
          <cell r="D1527" t="str">
            <v>POCOS DE VISITA/BOCAS DE LOBO/CX. DE PASSAGEM/CX. DIVERSAS</v>
          </cell>
          <cell r="E1527" t="str">
            <v>0036</v>
          </cell>
          <cell r="F1527" t="str">
            <v/>
          </cell>
          <cell r="G1527" t="str">
            <v/>
          </cell>
          <cell r="H1527" t="str">
            <v>ACRÉSCIMO PARA POÇO DE VISITA CIRCULAR PARA DRENAGEM, EM ALVENARIA COM TIJOLOS CERÂMICOS MACIÇOS, DIÂMETRO INTERNO = 0,8 M. AF_12/2020</v>
          </cell>
          <cell r="I1527" t="str">
            <v>M</v>
          </cell>
          <cell r="J1527" t="str">
            <v>COEFICIENTE DE REPRESENTATIVIDADE</v>
          </cell>
          <cell r="K1527" t="str">
            <v>898,41</v>
          </cell>
          <cell r="L1527" t="str">
            <v>CAIXA REFERENCIAL</v>
          </cell>
        </row>
        <row r="1528">
          <cell r="A1528">
            <v>99284</v>
          </cell>
          <cell r="B1528" t="str">
            <v>DRENAGEM/OBRAS DE CONTENCAO/POCOS DE VISITA E CAIXAS</v>
          </cell>
          <cell r="C1528" t="str">
            <v>DROP</v>
          </cell>
          <cell r="D1528" t="str">
            <v>POCOS DE VISITA/BOCAS DE LOBO/CX. DE PASSAGEM/CX. DIVERSAS</v>
          </cell>
          <cell r="E1528" t="str">
            <v>0036</v>
          </cell>
          <cell r="F1528" t="str">
            <v/>
          </cell>
          <cell r="G1528" t="str">
            <v/>
          </cell>
          <cell r="H1528" t="str">
            <v>BASE PARA POÇO DE VISITA RETANGULAR PARA DRENAGEM, EM ALVENARIA COM BLOCOS DE CONCRETO, DIMENSÕES INTERNAS = 1,5X3,5 M, PROFUNDIDADE = 1,45 M, EXCLUINDO TAMPÃO. AF_12/2020</v>
          </cell>
          <cell r="I1528" t="str">
            <v>UN</v>
          </cell>
          <cell r="J1528" t="str">
            <v>ATRIBUÍDO SÃO PAULO</v>
          </cell>
          <cell r="K1528" t="str">
            <v>5.357,34</v>
          </cell>
          <cell r="L1528" t="str">
            <v>CAIXA REFERENCIAL</v>
          </cell>
        </row>
        <row r="1529">
          <cell r="A1529">
            <v>99285</v>
          </cell>
          <cell r="B1529" t="str">
            <v>DRENAGEM/OBRAS DE CONTENCAO/POCOS DE VISITA E CAIXAS</v>
          </cell>
          <cell r="C1529" t="str">
            <v>DROP</v>
          </cell>
          <cell r="D1529" t="str">
            <v>POCOS DE VISITA/BOCAS DE LOBO/CX. DE PASSAGEM/CX. DIVERSAS</v>
          </cell>
          <cell r="E1529" t="str">
            <v>0036</v>
          </cell>
          <cell r="F1529" t="str">
            <v/>
          </cell>
          <cell r="G1529" t="str">
            <v/>
          </cell>
          <cell r="H1529" t="str">
            <v>BASE PARA POÇO DE VISITA CIRCULAR PARA DRENAGEM, EM CONCRETO PRÉ-MOLDADO, DIÂMETRO INTERNO = 1 M, PROFUNDIDADE = 1,45 M, EXCLUINDO TAMPÃO. AF_05/2018</v>
          </cell>
          <cell r="I1529" t="str">
            <v>UN</v>
          </cell>
          <cell r="J1529" t="str">
            <v>ATRIBUÍDO SÃO PAULO</v>
          </cell>
          <cell r="K1529" t="str">
            <v>928,52</v>
          </cell>
          <cell r="L1529" t="str">
            <v>CAIXA REFERENCIAL</v>
          </cell>
        </row>
        <row r="1530">
          <cell r="A1530">
            <v>99286</v>
          </cell>
          <cell r="B1530" t="str">
            <v>DRENAGEM/OBRAS DE CONTENCAO/POCOS DE VISITA E CAIXAS</v>
          </cell>
          <cell r="C1530" t="str">
            <v>DROP</v>
          </cell>
          <cell r="D1530" t="str">
            <v>POCOS DE VISITA/BOCAS DE LOBO/CX. DE PASSAGEM/CX. DIVERSAS</v>
          </cell>
          <cell r="E1530" t="str">
            <v>0036</v>
          </cell>
          <cell r="F1530" t="str">
            <v/>
          </cell>
          <cell r="G1530" t="str">
            <v/>
          </cell>
          <cell r="H1530" t="str">
            <v>BASE PARA POÇO DE VISITA RETANGULAR PARA DRENAGEM, EM ALVENARIA COM BLOCOS DE CONCRETO, DIMENSÕES INTERNAS = 1X4 M, PROFUNDIDADE = 1,45 M, EXCLUINDO TAMPÃO. AF_12/2020</v>
          </cell>
          <cell r="I1530" t="str">
            <v>UN</v>
          </cell>
          <cell r="J1530" t="str">
            <v>ATRIBUÍDO SÃO PAULO</v>
          </cell>
          <cell r="K1530" t="str">
            <v>4.756,27</v>
          </cell>
          <cell r="L1530" t="str">
            <v>CAIXA REFERENCIAL</v>
          </cell>
        </row>
        <row r="1531">
          <cell r="A1531">
            <v>99287</v>
          </cell>
          <cell r="B1531" t="str">
            <v>DRENAGEM/OBRAS DE CONTENCAO/POCOS DE VISITA E CAIXAS</v>
          </cell>
          <cell r="C1531" t="str">
            <v>DROP</v>
          </cell>
          <cell r="D1531" t="str">
            <v>POCOS DE VISITA/BOCAS DE LOBO/CX. DE PASSAGEM/CX. DIVERSAS</v>
          </cell>
          <cell r="E1531" t="str">
            <v>0036</v>
          </cell>
          <cell r="F1531" t="str">
            <v/>
          </cell>
          <cell r="G1531" t="str">
            <v/>
          </cell>
          <cell r="H1531" t="str">
            <v>BASE PARA POÇO DE VISITA RETANGULAR PARA DRENAGEM, EM ALVENARIA COM BLOCOS DE CONCRETO, DIMENSÕES INTERNAS = 2,5X3 M, PROFUNDIDADE = 1,45 M, EXCLUINDO TAMPÃO. AF_12/2020</v>
          </cell>
          <cell r="I1531" t="str">
            <v>UN</v>
          </cell>
          <cell r="J1531" t="str">
            <v>ATRIBUÍDO SÃO PAULO</v>
          </cell>
          <cell r="K1531" t="str">
            <v>6.813,11</v>
          </cell>
          <cell r="L1531" t="str">
            <v>CAIXA REFERENCIAL</v>
          </cell>
        </row>
        <row r="1532">
          <cell r="A1532">
            <v>99288</v>
          </cell>
          <cell r="B1532" t="str">
            <v>DRENAGEM/OBRAS DE CONTENCAO/POCOS DE VISITA E CAIXAS</v>
          </cell>
          <cell r="C1532" t="str">
            <v>DROP</v>
          </cell>
          <cell r="D1532" t="str">
            <v>POCOS DE VISITA/BOCAS DE LOBO/CX. DE PASSAGEM/CX. DIVERSAS</v>
          </cell>
          <cell r="E1532" t="str">
            <v>0036</v>
          </cell>
          <cell r="F1532" t="str">
            <v/>
          </cell>
          <cell r="G1532" t="str">
            <v/>
          </cell>
          <cell r="H1532" t="str">
            <v>ACRÉSCIMO PARA POÇO DE VISITA CIRCULAR PARA DRENAGEM, EM CONCRETO PRÉ-MOLDADO, DIÂMETRO INTERNO = 1 M. AF_12/2020</v>
          </cell>
          <cell r="I1532" t="str">
            <v>M</v>
          </cell>
          <cell r="J1532" t="str">
            <v>COEFICIENTE DE REPRESENTATIVIDADE</v>
          </cell>
          <cell r="K1532" t="str">
            <v>408,79</v>
          </cell>
          <cell r="L1532" t="str">
            <v>CAIXA REFERENCIAL</v>
          </cell>
        </row>
        <row r="1533">
          <cell r="A1533">
            <v>99289</v>
          </cell>
          <cell r="B1533" t="str">
            <v>DRENAGEM/OBRAS DE CONTENCAO/POCOS DE VISITA E CAIXAS</v>
          </cell>
          <cell r="C1533" t="str">
            <v>DROP</v>
          </cell>
          <cell r="D1533" t="str">
            <v>POCOS DE VISITA/BOCAS DE LOBO/CX. DE PASSAGEM/CX. DIVERSAS</v>
          </cell>
          <cell r="E1533" t="str">
            <v>0036</v>
          </cell>
          <cell r="F1533" t="str">
            <v/>
          </cell>
          <cell r="G1533" t="str">
            <v/>
          </cell>
          <cell r="H1533" t="str">
            <v>ACRÉSCIMO PARA POÇO DE VISITA RETANGULAR PARA DRENAGEM, EM ALVENARIA COM BLOCOS DE CONCRETO, DIMENSÕES INTERNAS = 1X4 M. AF_12/2020</v>
          </cell>
          <cell r="I1533" t="str">
            <v>M</v>
          </cell>
          <cell r="J1533" t="str">
            <v>COEFICIENTE DE REPRESENTATIVIDADE</v>
          </cell>
          <cell r="K1533" t="str">
            <v>1.840,53</v>
          </cell>
          <cell r="L1533" t="str">
            <v>CAIXA REFERENCIAL</v>
          </cell>
        </row>
        <row r="1534">
          <cell r="A1534">
            <v>99290</v>
          </cell>
          <cell r="B1534" t="str">
            <v>DRENAGEM/OBRAS DE CONTENCAO/POCOS DE VISITA E CAIXAS</v>
          </cell>
          <cell r="C1534" t="str">
            <v>DROP</v>
          </cell>
          <cell r="D1534" t="str">
            <v>POCOS DE VISITA/BOCAS DE LOBO/CX. DE PASSAGEM/CX. DIVERSAS</v>
          </cell>
          <cell r="E1534" t="str">
            <v>0036</v>
          </cell>
          <cell r="F1534" t="str">
            <v/>
          </cell>
          <cell r="G1534" t="str">
            <v/>
          </cell>
          <cell r="H1534" t="str">
            <v>BASE PARA POÇO DE VISITA RETANGULAR PARA DRENAGEM, EM ALVENARIA COM BLOCOS DE CONCRETO, DIMENSÕES INTERNAS = 1,5X1,5 M, PROFUNDIDADE = 1,45 M, EXCLUINDO TAMPÃO. AF_12/2020</v>
          </cell>
          <cell r="I1534" t="str">
            <v>UN</v>
          </cell>
          <cell r="J1534" t="str">
            <v>ATRIBUÍDO SÃO PAULO</v>
          </cell>
          <cell r="K1534" t="str">
            <v>2.857,62</v>
          </cell>
          <cell r="L1534" t="str">
            <v>CAIXA REFERENCIAL</v>
          </cell>
        </row>
        <row r="1535">
          <cell r="A1535">
            <v>99291</v>
          </cell>
          <cell r="B1535" t="str">
            <v>DRENAGEM/OBRAS DE CONTENCAO/POCOS DE VISITA E CAIXAS</v>
          </cell>
          <cell r="C1535" t="str">
            <v>DROP</v>
          </cell>
          <cell r="D1535" t="str">
            <v>POCOS DE VISITA/BOCAS DE LOBO/CX. DE PASSAGEM/CX. DIVERSAS</v>
          </cell>
          <cell r="E1535" t="str">
            <v>0036</v>
          </cell>
          <cell r="F1535" t="str">
            <v/>
          </cell>
          <cell r="G1535" t="str">
            <v/>
          </cell>
          <cell r="H1535" t="str">
            <v>ACRÉSCIMO PARA POÇO DE VISITA RETANGULAR PARA DRENAGEM, EM ALVENARIA COM BLOCOS DE CONCRETO, DIMENSÕES INTERNAS = 1,5X3,5 M. AF_12/2020</v>
          </cell>
          <cell r="I1535" t="str">
            <v>M</v>
          </cell>
          <cell r="J1535" t="str">
            <v>COEFICIENTE DE REPRESENTATIVIDADE</v>
          </cell>
          <cell r="K1535" t="str">
            <v>1.861,32</v>
          </cell>
          <cell r="L1535" t="str">
            <v>CAIXA REFERENCIAL</v>
          </cell>
        </row>
        <row r="1536">
          <cell r="A1536">
            <v>99292</v>
          </cell>
          <cell r="B1536" t="str">
            <v>DRENAGEM/OBRAS DE CONTENCAO/POCOS DE VISITA E CAIXAS</v>
          </cell>
          <cell r="C1536" t="str">
            <v>DROP</v>
          </cell>
          <cell r="D1536" t="str">
            <v>POCOS DE VISITA/BOCAS DE LOBO/CX. DE PASSAGEM/CX. DIVERSAS</v>
          </cell>
          <cell r="E1536" t="str">
            <v>0036</v>
          </cell>
          <cell r="F1536" t="str">
            <v/>
          </cell>
          <cell r="G1536" t="str">
            <v/>
          </cell>
          <cell r="H1536" t="str">
            <v>BASE PARA POÇO DE VISITA CIRCULAR PARA DRENAGEM, EM ALVENARIA COM TIJOLOS CERÂMICOS MACIÇOS, DIÂMETRO INTERNO = 1 M, PROFUNDIDADE = 1,45 M, EXCLUINDO TAMPÃO. AF_12/2020</v>
          </cell>
          <cell r="I1536" t="str">
            <v>UN</v>
          </cell>
          <cell r="J1536" t="str">
            <v>ATRIBUÍDO SÃO PAULO</v>
          </cell>
          <cell r="K1536" t="str">
            <v>1.899,06</v>
          </cell>
          <cell r="L1536" t="str">
            <v>CAIXA REFERENCIAL</v>
          </cell>
        </row>
        <row r="1537">
          <cell r="A1537">
            <v>99293</v>
          </cell>
          <cell r="B1537" t="str">
            <v>DRENAGEM/OBRAS DE CONTENCAO/POCOS DE VISITA E CAIXAS</v>
          </cell>
          <cell r="C1537" t="str">
            <v>DROP</v>
          </cell>
          <cell r="D1537" t="str">
            <v>POCOS DE VISITA/BOCAS DE LOBO/CX. DE PASSAGEM/CX. DIVERSAS</v>
          </cell>
          <cell r="E1537" t="str">
            <v>0036</v>
          </cell>
          <cell r="F1537" t="str">
            <v/>
          </cell>
          <cell r="G1537" t="str">
            <v/>
          </cell>
          <cell r="H1537" t="str">
            <v>ACRÉSCIMO PARA POÇO DE VISITA CIRCULAR PARA DRENAGEM, EM ALVENARIA COM TIJOLOS CERÂMICOS MACIÇOS, DIÂMETRO INTERNO = 1 M. AF_12/2020</v>
          </cell>
          <cell r="I1537" t="str">
            <v>M</v>
          </cell>
          <cell r="J1537" t="str">
            <v>COEFICIENTE DE REPRESENTATIVIDADE</v>
          </cell>
          <cell r="K1537" t="str">
            <v>1.091,69</v>
          </cell>
          <cell r="L1537" t="str">
            <v>CAIXA REFERENCIAL</v>
          </cell>
        </row>
        <row r="1538">
          <cell r="A1538">
            <v>99294</v>
          </cell>
          <cell r="B1538" t="str">
            <v>DRENAGEM/OBRAS DE CONTENCAO/POCOS DE VISITA E CAIXAS</v>
          </cell>
          <cell r="C1538" t="str">
            <v>DROP</v>
          </cell>
          <cell r="D1538" t="str">
            <v>POCOS DE VISITA/BOCAS DE LOBO/CX. DE PASSAGEM/CX. DIVERSAS</v>
          </cell>
          <cell r="E1538" t="str">
            <v>0036</v>
          </cell>
          <cell r="F1538" t="str">
            <v/>
          </cell>
          <cell r="G1538" t="str">
            <v/>
          </cell>
          <cell r="H1538" t="str">
            <v>BASE PARA POÇO DE VISITA RETANGULAR PARA DRENAGEM, EM ALVENARIA COM BLOCOS DE CONCRETO, DIMENSÕES INTERNAS = 1,5X4 M, PROFUNDIDADE = 1,45 M, EXCLUINDO TAMPÃO. AF_12/2020</v>
          </cell>
          <cell r="I1538" t="str">
            <v>UN</v>
          </cell>
          <cell r="J1538" t="str">
            <v>ATRIBUÍDO SÃO PAULO</v>
          </cell>
          <cell r="K1538" t="str">
            <v>5.939,71</v>
          </cell>
          <cell r="L1538" t="str">
            <v>CAIXA REFERENCIAL</v>
          </cell>
        </row>
        <row r="1539">
          <cell r="A1539">
            <v>99296</v>
          </cell>
          <cell r="B1539" t="str">
            <v>DRENAGEM/OBRAS DE CONTENCAO/POCOS DE VISITA E CAIXAS</v>
          </cell>
          <cell r="C1539" t="str">
            <v>DROP</v>
          </cell>
          <cell r="D1539" t="str">
            <v>POCOS DE VISITA/BOCAS DE LOBO/CX. DE PASSAGEM/CX. DIVERSAS</v>
          </cell>
          <cell r="E1539" t="str">
            <v>0036</v>
          </cell>
          <cell r="F1539" t="str">
            <v/>
          </cell>
          <cell r="G1539" t="str">
            <v/>
          </cell>
          <cell r="H1539" t="str">
            <v>ACRÉSCIMO PARA POÇO DE VISITA RETANGULAR PARA DRENAGEM, EM ALVENARIA COM BLOCOS DE CONCRETO, DIMENSÕES INTERNAS = 2,5X3 M. AF_12/2020</v>
          </cell>
          <cell r="I1539" t="str">
            <v>M</v>
          </cell>
          <cell r="J1539" t="str">
            <v>COEFICIENTE DE REPRESENTATIVIDADE</v>
          </cell>
          <cell r="K1539" t="str">
            <v>2.045,45</v>
          </cell>
          <cell r="L1539" t="str">
            <v>CAIXA REFERENCIAL</v>
          </cell>
        </row>
        <row r="1540">
          <cell r="A1540">
            <v>99297</v>
          </cell>
          <cell r="B1540" t="str">
            <v>DRENAGEM/OBRAS DE CONTENCAO/POCOS DE VISITA E CAIXAS</v>
          </cell>
          <cell r="C1540" t="str">
            <v>DROP</v>
          </cell>
          <cell r="D1540" t="str">
            <v>POCOS DE VISITA/BOCAS DE LOBO/CX. DE PASSAGEM/CX. DIVERSAS</v>
          </cell>
          <cell r="E1540" t="str">
            <v>0036</v>
          </cell>
          <cell r="F1540" t="str">
            <v/>
          </cell>
          <cell r="G1540" t="str">
            <v/>
          </cell>
          <cell r="H1540" t="str">
            <v>ACRÉSCIMO PARA POÇO DE VISITA RETANGULAR PARA DRENAGEM, EM ALVENARIA COM BLOCOS DE CONCRETO, DIMENSÕES INTERNAS = 1,5X4 M. AF_12/2020</v>
          </cell>
          <cell r="I1540" t="str">
            <v>M</v>
          </cell>
          <cell r="J1540" t="str">
            <v>COEFICIENTE DE REPRESENTATIVIDADE</v>
          </cell>
          <cell r="K1540" t="str">
            <v>2.042,49</v>
          </cell>
          <cell r="L1540" t="str">
            <v>CAIXA REFERENCIAL</v>
          </cell>
        </row>
        <row r="1541">
          <cell r="A1541">
            <v>99298</v>
          </cell>
          <cell r="B1541" t="str">
            <v>DRENAGEM/OBRAS DE CONTENCAO/POCOS DE VISITA E CAIXAS</v>
          </cell>
          <cell r="C1541" t="str">
            <v>DROP</v>
          </cell>
          <cell r="D1541" t="str">
            <v>POCOS DE VISITA/BOCAS DE LOBO/CX. DE PASSAGEM/CX. DIVERSAS</v>
          </cell>
          <cell r="E1541" t="str">
            <v>0036</v>
          </cell>
          <cell r="F1541" t="str">
            <v/>
          </cell>
          <cell r="G1541" t="str">
            <v/>
          </cell>
          <cell r="H1541" t="str">
            <v>BASE PARA POÇO DE VISITA RETANGULAR PARA DRENAGEM, EM ALVENARIA COM BLOCOS DE CONCRETO, DIMENSÕES INTERNAS = 2,5X3,5 M, PROFUNDIDADE = 1,45 M, EXCLUINDO TAMPÃO. AF_12/2020</v>
          </cell>
          <cell r="I1541" t="str">
            <v>UN</v>
          </cell>
          <cell r="J1541" t="str">
            <v>ATRIBUÍDO SÃO PAULO</v>
          </cell>
          <cell r="K1541" t="str">
            <v>7.715,50</v>
          </cell>
          <cell r="L1541" t="str">
            <v>CAIXA REFERENCIAL</v>
          </cell>
        </row>
        <row r="1542">
          <cell r="A1542">
            <v>99299</v>
          </cell>
          <cell r="B1542" t="str">
            <v>DRENAGEM/OBRAS DE CONTENCAO/POCOS DE VISITA E CAIXAS</v>
          </cell>
          <cell r="C1542" t="str">
            <v>DROP</v>
          </cell>
          <cell r="D1542" t="str">
            <v>POCOS DE VISITA/BOCAS DE LOBO/CX. DE PASSAGEM/CX. DIVERSAS</v>
          </cell>
          <cell r="E1542" t="str">
            <v>0036</v>
          </cell>
          <cell r="F1542" t="str">
            <v/>
          </cell>
          <cell r="G1542" t="str">
            <v/>
          </cell>
          <cell r="H1542" t="str">
            <v>ACRÉSCIMO PARA POÇO DE VISITA RETANGULAR PARA DRENAGEM, EM ALVENARIA COM BLOCOS DE CONCRETO, DIMENSÕES INTERNAS = 2,5X3,5 M. AF_12/2020</v>
          </cell>
          <cell r="I1542" t="str">
            <v>M</v>
          </cell>
          <cell r="J1542" t="str">
            <v>COEFICIENTE DE REPRESENTATIVIDADE</v>
          </cell>
          <cell r="K1542" t="str">
            <v>2.212,41</v>
          </cell>
          <cell r="L1542" t="str">
            <v>CAIXA REFERENCIAL</v>
          </cell>
        </row>
        <row r="1543">
          <cell r="A1543">
            <v>99300</v>
          </cell>
          <cell r="B1543" t="str">
            <v>DRENAGEM/OBRAS DE CONTENCAO/POCOS DE VISITA E CAIXAS</v>
          </cell>
          <cell r="C1543" t="str">
            <v>DROP</v>
          </cell>
          <cell r="D1543" t="str">
            <v>POCOS DE VISITA/BOCAS DE LOBO/CX. DE PASSAGEM/CX. DIVERSAS</v>
          </cell>
          <cell r="E1543" t="str">
            <v>0036</v>
          </cell>
          <cell r="F1543" t="str">
            <v/>
          </cell>
          <cell r="G1543" t="str">
            <v/>
          </cell>
          <cell r="H1543" t="str">
            <v>BASE PARA POÇO DE VISITA RETANGULAR PARA DRENAGEM, EM ALVENARIA COM BLOCOS DE CONCRETO, DIMENSÕES INTERNAS = 2,5X4 M, PROFUNDIDADE = 1,45 M, EXCLUINDO TAMPÃO. AF_12/2020</v>
          </cell>
          <cell r="I1543" t="str">
            <v>UN</v>
          </cell>
          <cell r="J1543" t="str">
            <v>ATRIBUÍDO SÃO PAULO</v>
          </cell>
          <cell r="K1543" t="str">
            <v>8.618,11</v>
          </cell>
          <cell r="L1543" t="str">
            <v>CAIXA REFERENCIAL</v>
          </cell>
        </row>
        <row r="1544">
          <cell r="A1544">
            <v>99301</v>
          </cell>
          <cell r="B1544" t="str">
            <v>DRENAGEM/OBRAS DE CONTENCAO/POCOS DE VISITA E CAIXAS</v>
          </cell>
          <cell r="C1544" t="str">
            <v>DROP</v>
          </cell>
          <cell r="D1544" t="str">
            <v>POCOS DE VISITA/BOCAS DE LOBO/CX. DE PASSAGEM/CX. DIVERSAS</v>
          </cell>
          <cell r="E1544" t="str">
            <v>0036</v>
          </cell>
          <cell r="F1544" t="str">
            <v/>
          </cell>
          <cell r="G1544" t="str">
            <v/>
          </cell>
          <cell r="H1544" t="str">
            <v>BASE PARA POÇO DE VISITA RETANGULAR PARA DRENAGEM, EM ALVENARIA COM BLOCOS DE CONCRETO, DIMENSÕES INTERNAS = 2X2 M, PROFUNDIDADE = 1,45 M, EXCLUINDO TAMPÃO. AF_12/2020</v>
          </cell>
          <cell r="I1544" t="str">
            <v>UN</v>
          </cell>
          <cell r="J1544" t="str">
            <v>ATRIBUÍDO SÃO PAULO</v>
          </cell>
          <cell r="K1544" t="str">
            <v>4.238,06</v>
          </cell>
          <cell r="L1544" t="str">
            <v>CAIXA REFERENCIAL</v>
          </cell>
        </row>
        <row r="1545">
          <cell r="A1545">
            <v>99302</v>
          </cell>
          <cell r="B1545" t="str">
            <v>DRENAGEM/OBRAS DE CONTENCAO/POCOS DE VISITA E CAIXAS</v>
          </cell>
          <cell r="C1545" t="str">
            <v>DROP</v>
          </cell>
          <cell r="D1545" t="str">
            <v>POCOS DE VISITA/BOCAS DE LOBO/CX. DE PASSAGEM/CX. DIVERSAS</v>
          </cell>
          <cell r="E1545" t="str">
            <v>0036</v>
          </cell>
          <cell r="F1545" t="str">
            <v/>
          </cell>
          <cell r="G1545" t="str">
            <v/>
          </cell>
          <cell r="H1545" t="str">
            <v>ACRÉSCIMO PARA POÇO DE VISITA RETANGULAR PARA DRENAGEM, EM ALVENARIA COM BLOCOS DE CONCRETO, DIMENSÕES INTERNAS = 2,5X4 M. AF_12/2020</v>
          </cell>
          <cell r="I1545" t="str">
            <v>M</v>
          </cell>
          <cell r="J1545" t="str">
            <v>COEFICIENTE DE REPRESENTATIVIDADE</v>
          </cell>
          <cell r="K1545" t="str">
            <v>2.382,32</v>
          </cell>
          <cell r="L1545" t="str">
            <v>CAIXA REFERENCIAL</v>
          </cell>
        </row>
        <row r="1546">
          <cell r="A1546">
            <v>99303</v>
          </cell>
          <cell r="B1546" t="str">
            <v>DRENAGEM/OBRAS DE CONTENCAO/POCOS DE VISITA E CAIXAS</v>
          </cell>
          <cell r="C1546" t="str">
            <v>DROP</v>
          </cell>
          <cell r="D1546" t="str">
            <v>POCOS DE VISITA/BOCAS DE LOBO/CX. DE PASSAGEM/CX. DIVERSAS</v>
          </cell>
          <cell r="E1546" t="str">
            <v>0036</v>
          </cell>
          <cell r="F1546" t="str">
            <v/>
          </cell>
          <cell r="G1546" t="str">
            <v/>
          </cell>
          <cell r="H1546" t="str">
            <v>BASE PARA POÇO DE VISITA RETANGULAR PARA DRENAGEM, EM ALVENARIA COM BLOCOS DE CONCRETO, DIMENSÕES INTERNAS = 3X3 M, PROFUNDIDADE = 1,45 M, EXCLUINDO TAMPÃO. AF_12/2020</v>
          </cell>
          <cell r="I1546" t="str">
            <v>UN</v>
          </cell>
          <cell r="J1546" t="str">
            <v>ATRIBUÍDO SÃO PAULO</v>
          </cell>
          <cell r="K1546" t="str">
            <v>7.883,29</v>
          </cell>
          <cell r="L1546" t="str">
            <v>CAIXA REFERENCIAL</v>
          </cell>
        </row>
        <row r="1547">
          <cell r="A1547">
            <v>99304</v>
          </cell>
          <cell r="B1547" t="str">
            <v>DRENAGEM/OBRAS DE CONTENCAO/POCOS DE VISITA E CAIXAS</v>
          </cell>
          <cell r="C1547" t="str">
            <v>DROP</v>
          </cell>
          <cell r="D1547" t="str">
            <v>POCOS DE VISITA/BOCAS DE LOBO/CX. DE PASSAGEM/CX. DIVERSAS</v>
          </cell>
          <cell r="E1547" t="str">
            <v>0036</v>
          </cell>
          <cell r="F1547" t="str">
            <v/>
          </cell>
          <cell r="G1547" t="str">
            <v/>
          </cell>
          <cell r="H1547" t="str">
            <v>ACRÉSCIMO PARA POÇO DE VISITA RETANGULAR PARA DRENAGEM, EM ALVENARIA COM BLOCOS DE CONCRETO, DIMENSÕES INTERNAS = 3X3 M. AF_12/2020</v>
          </cell>
          <cell r="I1547" t="str">
            <v>M</v>
          </cell>
          <cell r="J1547" t="str">
            <v>COEFICIENTE DE REPRESENTATIVIDADE</v>
          </cell>
          <cell r="K1547" t="str">
            <v>2.215,37</v>
          </cell>
          <cell r="L1547" t="str">
            <v>CAIXA REFERENCIAL</v>
          </cell>
        </row>
        <row r="1548">
          <cell r="A1548">
            <v>99305</v>
          </cell>
          <cell r="B1548" t="str">
            <v>DRENAGEM/OBRAS DE CONTENCAO/POCOS DE VISITA E CAIXAS</v>
          </cell>
          <cell r="C1548" t="str">
            <v>DROP</v>
          </cell>
          <cell r="D1548" t="str">
            <v>POCOS DE VISITA/BOCAS DE LOBO/CX. DE PASSAGEM/CX. DIVERSAS</v>
          </cell>
          <cell r="E1548" t="str">
            <v>0036</v>
          </cell>
          <cell r="F1548" t="str">
            <v/>
          </cell>
          <cell r="G1548" t="str">
            <v/>
          </cell>
          <cell r="H1548" t="str">
            <v>BASE PARA POÇO DE VISITA RETANGULAR PARA DRENAGEM, EM ALVENARIA COM BLOCOS DE CONCRETO, DIMENSÕES INTERNAS = 3X3,5 M, PROFUNDIDADE = 1,45 M, EXCLUINDO TAMPÃO. AF_12/2020</v>
          </cell>
          <cell r="I1548" t="str">
            <v>UN</v>
          </cell>
          <cell r="J1548" t="str">
            <v>ATRIBUÍDO SÃO PAULO</v>
          </cell>
          <cell r="K1548" t="str">
            <v>8.923,54</v>
          </cell>
          <cell r="L1548" t="str">
            <v>CAIXA REFERENCIAL</v>
          </cell>
        </row>
        <row r="1549">
          <cell r="A1549">
            <v>99306</v>
          </cell>
          <cell r="B1549" t="str">
            <v>DRENAGEM/OBRAS DE CONTENCAO/POCOS DE VISITA E CAIXAS</v>
          </cell>
          <cell r="C1549" t="str">
            <v>DROP</v>
          </cell>
          <cell r="D1549" t="str">
            <v>POCOS DE VISITA/BOCAS DE LOBO/CX. DE PASSAGEM/CX. DIVERSAS</v>
          </cell>
          <cell r="E1549" t="str">
            <v>0036</v>
          </cell>
          <cell r="F1549" t="str">
            <v/>
          </cell>
          <cell r="G1549" t="str">
            <v/>
          </cell>
          <cell r="H1549" t="str">
            <v>ACRÉSCIMO PARA POÇO DE VISITA RETANGULAR PARA DRENAGEM, EM ALVENARIA COM BLOCOS DE CONCRETO, DIMENSÕES INTERNAS = 3X3,5 M. AF_12/2020</v>
          </cell>
          <cell r="I1549" t="str">
            <v>M</v>
          </cell>
          <cell r="J1549" t="str">
            <v>COEFICIENTE DE REPRESENTATIVIDADE</v>
          </cell>
          <cell r="K1549" t="str">
            <v>2.382,32</v>
          </cell>
          <cell r="L1549" t="str">
            <v>CAIXA REFERENCIAL</v>
          </cell>
        </row>
        <row r="1550">
          <cell r="A1550">
            <v>99307</v>
          </cell>
          <cell r="B1550" t="str">
            <v>DRENAGEM/OBRAS DE CONTENCAO/POCOS DE VISITA E CAIXAS</v>
          </cell>
          <cell r="C1550" t="str">
            <v>DROP</v>
          </cell>
          <cell r="D1550" t="str">
            <v>POCOS DE VISITA/BOCAS DE LOBO/CX. DE PASSAGEM/CX. DIVERSAS</v>
          </cell>
          <cell r="E1550" t="str">
            <v>0036</v>
          </cell>
          <cell r="F1550" t="str">
            <v/>
          </cell>
          <cell r="G1550" t="str">
            <v/>
          </cell>
          <cell r="H1550" t="str">
            <v>ACRÉSCIMO PARA POÇO DE VISITA RETANGULAR PARA DRENAGEM, EM ALVENARIA COM BLOCOS DE CONCRETO, DIMENSÕES INTERNAS = 2X2 M. AF_12/2020</v>
          </cell>
          <cell r="I1550" t="str">
            <v>M</v>
          </cell>
          <cell r="J1550" t="str">
            <v>COEFICIENTE DE REPRESENTATIVIDADE</v>
          </cell>
          <cell r="K1550" t="str">
            <v>1.599,09</v>
          </cell>
          <cell r="L1550" t="str">
            <v>CAIXA REFERENCIAL</v>
          </cell>
        </row>
        <row r="1551">
          <cell r="A1551">
            <v>99308</v>
          </cell>
          <cell r="B1551" t="str">
            <v>DRENAGEM/OBRAS DE CONTENCAO/POCOS DE VISITA E CAIXAS</v>
          </cell>
          <cell r="C1551" t="str">
            <v>DROP</v>
          </cell>
          <cell r="D1551" t="str">
            <v>POCOS DE VISITA/BOCAS DE LOBO/CX. DE PASSAGEM/CX. DIVERSAS</v>
          </cell>
          <cell r="E1551" t="str">
            <v>0036</v>
          </cell>
          <cell r="F1551" t="str">
            <v/>
          </cell>
          <cell r="G1551" t="str">
            <v/>
          </cell>
          <cell r="H1551" t="str">
            <v>BASE PARA POÇO DE VISITA RETANGULAR PARA DRENAGEM, EM ALVENARIA COM BLOCOS DE CONCRETO, DIMENSÕES INTERNAS = 3X4 M, PROFUNDIDADE = 1,45 M, EXCLUINDO TAMPÃO. AF_12/2020</v>
          </cell>
          <cell r="I1551" t="str">
            <v>UN</v>
          </cell>
          <cell r="J1551" t="str">
            <v>ATRIBUÍDO SÃO PAULO</v>
          </cell>
          <cell r="K1551" t="str">
            <v>9.961,22</v>
          </cell>
          <cell r="L1551" t="str">
            <v>CAIXA REFERENCIAL</v>
          </cell>
        </row>
        <row r="1552">
          <cell r="A1552">
            <v>99309</v>
          </cell>
          <cell r="B1552" t="str">
            <v>DRENAGEM/OBRAS DE CONTENCAO/POCOS DE VISITA E CAIXAS</v>
          </cell>
          <cell r="C1552" t="str">
            <v>DROP</v>
          </cell>
          <cell r="D1552" t="str">
            <v>POCOS DE VISITA/BOCAS DE LOBO/CX. DE PASSAGEM/CX. DIVERSAS</v>
          </cell>
          <cell r="E1552" t="str">
            <v>0036</v>
          </cell>
          <cell r="F1552" t="str">
            <v/>
          </cell>
          <cell r="G1552" t="str">
            <v/>
          </cell>
          <cell r="H1552" t="str">
            <v>ACRÉSCIMO PARA POÇO DE VISITA RETANGULAR PARA DRENAGEM, EM ALVENARIA COM BLOCOS DE CONCRETO, DIMENSÕES INTERNAS = 3X4 M. AF_12/2020</v>
          </cell>
          <cell r="I1552" t="str">
            <v>M</v>
          </cell>
          <cell r="J1552" t="str">
            <v>COEFICIENTE DE REPRESENTATIVIDADE</v>
          </cell>
          <cell r="K1552" t="str">
            <v>2.552,27</v>
          </cell>
          <cell r="L1552" t="str">
            <v>CAIXA REFERENCIAL</v>
          </cell>
        </row>
        <row r="1553">
          <cell r="A1553">
            <v>99310</v>
          </cell>
          <cell r="B1553" t="str">
            <v>DRENAGEM/OBRAS DE CONTENCAO/POCOS DE VISITA E CAIXAS</v>
          </cell>
          <cell r="C1553" t="str">
            <v>DROP</v>
          </cell>
          <cell r="D1553" t="str">
            <v>POCOS DE VISITA/BOCAS DE LOBO/CX. DE PASSAGEM/CX. DIVERSAS</v>
          </cell>
          <cell r="E1553" t="str">
            <v>0036</v>
          </cell>
          <cell r="F1553" t="str">
            <v/>
          </cell>
          <cell r="G1553" t="str">
            <v/>
          </cell>
          <cell r="H1553" t="str">
            <v>BASE PARA POÇO DE VISITA RETANGULAR PARA DRENAGEM, EM ALVENARIA COM BLOCOS DE CONCRETO, DIMENSÕES INTERNAS = 3,5X3,5 M, PROFUNDIDADE = 1,45 M, EXCLUINDO TAMPÃO. AF_12/2020</v>
          </cell>
          <cell r="I1553" t="str">
            <v>UN</v>
          </cell>
          <cell r="J1553" t="str">
            <v>ATRIBUÍDO SÃO PAULO</v>
          </cell>
          <cell r="K1553" t="str">
            <v>10.133,39</v>
          </cell>
          <cell r="L1553" t="str">
            <v>CAIXA REFERENCIAL</v>
          </cell>
        </row>
        <row r="1554">
          <cell r="A1554">
            <v>99311</v>
          </cell>
          <cell r="B1554" t="str">
            <v>DRENAGEM/OBRAS DE CONTENCAO/POCOS DE VISITA E CAIXAS</v>
          </cell>
          <cell r="C1554" t="str">
            <v>DROP</v>
          </cell>
          <cell r="D1554" t="str">
            <v>POCOS DE VISITA/BOCAS DE LOBO/CX. DE PASSAGEM/CX. DIVERSAS</v>
          </cell>
          <cell r="E1554" t="str">
            <v>0036</v>
          </cell>
          <cell r="F1554" t="str">
            <v/>
          </cell>
          <cell r="G1554" t="str">
            <v/>
          </cell>
          <cell r="H1554" t="str">
            <v>ACRÉSCIMO PARA POÇO DE VISITA RETANGULAR PARA DRENAGEM, EM ALVENARIA COM BLOCOS DE CONCRETO, DIMENSÕES INTERNAS = 3,5X3,5 M. AF_12/2020</v>
          </cell>
          <cell r="I1554" t="str">
            <v>M</v>
          </cell>
          <cell r="J1554" t="str">
            <v>COEFICIENTE DE REPRESENTATIVIDADE</v>
          </cell>
          <cell r="K1554" t="str">
            <v>2.552,27</v>
          </cell>
          <cell r="L1554" t="str">
            <v>CAIXA REFERENCIAL</v>
          </cell>
        </row>
        <row r="1555">
          <cell r="A1555">
            <v>99312</v>
          </cell>
          <cell r="B1555" t="str">
            <v>DRENAGEM/OBRAS DE CONTENCAO/POCOS DE VISITA E CAIXAS</v>
          </cell>
          <cell r="C1555" t="str">
            <v>DROP</v>
          </cell>
          <cell r="D1555" t="str">
            <v>POCOS DE VISITA/BOCAS DE LOBO/CX. DE PASSAGEM/CX. DIVERSAS</v>
          </cell>
          <cell r="E1555" t="str">
            <v>0036</v>
          </cell>
          <cell r="F1555" t="str">
            <v/>
          </cell>
          <cell r="G1555" t="str">
            <v/>
          </cell>
          <cell r="H1555" t="str">
            <v>BASE PARA POÇO DE VISITA RETANGULAR PARA DRENAGEM, EM ALVENARIA COM BLOCOS DE CONCRETO, DIMENSÕES INTERNAS = 2X2,5 M, PROFUNDIDADE = 1,45 M, EXCLUINDO TAMPÃO. AF_12/2020</v>
          </cell>
          <cell r="I1555" t="str">
            <v>UN</v>
          </cell>
          <cell r="J1555" t="str">
            <v>ATRIBUÍDO SÃO PAULO</v>
          </cell>
          <cell r="K1555" t="str">
            <v>4.979,44</v>
          </cell>
          <cell r="L1555" t="str">
            <v>CAIXA REFERENCIAL</v>
          </cell>
        </row>
        <row r="1556">
          <cell r="A1556">
            <v>99313</v>
          </cell>
          <cell r="B1556" t="str">
            <v>DRENAGEM/OBRAS DE CONTENCAO/POCOS DE VISITA E CAIXAS</v>
          </cell>
          <cell r="C1556" t="str">
            <v>DROP</v>
          </cell>
          <cell r="D1556" t="str">
            <v>POCOS DE VISITA/BOCAS DE LOBO/CX. DE PASSAGEM/CX. DIVERSAS</v>
          </cell>
          <cell r="E1556" t="str">
            <v>0036</v>
          </cell>
          <cell r="F1556" t="str">
            <v/>
          </cell>
          <cell r="G1556" t="str">
            <v/>
          </cell>
          <cell r="H1556" t="str">
            <v>BASE PARA POÇO DE VISITA RETANGULAR PARA DRENAGEM, EM ALVENARIA COM BLOCOS DE CONCRETO, DIMENSÕES INTERNAS = 3,5X4 M, PROFUNDIDADE = 1,45 M, EXCLUINDO TAMPÃO. AF_12/2020</v>
          </cell>
          <cell r="I1556" t="str">
            <v>UN</v>
          </cell>
          <cell r="J1556" t="str">
            <v>ATRIBUÍDO SÃO PAULO</v>
          </cell>
          <cell r="K1556" t="str">
            <v>11.309,37</v>
          </cell>
          <cell r="L1556" t="str">
            <v>CAIXA REFERENCIAL</v>
          </cell>
        </row>
        <row r="1557">
          <cell r="A1557">
            <v>99314</v>
          </cell>
          <cell r="B1557" t="str">
            <v>DRENAGEM/OBRAS DE CONTENCAO/POCOS DE VISITA E CAIXAS</v>
          </cell>
          <cell r="C1557" t="str">
            <v>DROP</v>
          </cell>
          <cell r="D1557" t="str">
            <v>POCOS DE VISITA/BOCAS DE LOBO/CX. DE PASSAGEM/CX. DIVERSAS</v>
          </cell>
          <cell r="E1557" t="str">
            <v>0036</v>
          </cell>
          <cell r="F1557" t="str">
            <v/>
          </cell>
          <cell r="G1557" t="str">
            <v/>
          </cell>
          <cell r="H1557" t="str">
            <v>ACRÉSCIMO PARA POÇO DE VISITA RETANGULAR PARA DRENAGEM, EM ALVENARIA COM BLOCOS DE CONCRETO, DIMENSÕES INTERNAS = 3,5X4 M. AF_12/2020</v>
          </cell>
          <cell r="I1557" t="str">
            <v>M</v>
          </cell>
          <cell r="J1557" t="str">
            <v>COEFICIENTE DE REPRESENTATIVIDADE</v>
          </cell>
          <cell r="K1557" t="str">
            <v>2.722,19</v>
          </cell>
          <cell r="L1557" t="str">
            <v>CAIXA REFERENCIAL</v>
          </cell>
        </row>
        <row r="1558">
          <cell r="A1558">
            <v>99315</v>
          </cell>
          <cell r="B1558" t="str">
            <v>DRENAGEM/OBRAS DE CONTENCAO/POCOS DE VISITA E CAIXAS</v>
          </cell>
          <cell r="C1558" t="str">
            <v>DROP</v>
          </cell>
          <cell r="D1558" t="str">
            <v>POCOS DE VISITA/BOCAS DE LOBO/CX. DE PASSAGEM/CX. DIVERSAS</v>
          </cell>
          <cell r="E1558" t="str">
            <v>0036</v>
          </cell>
          <cell r="F1558" t="str">
            <v/>
          </cell>
          <cell r="G1558" t="str">
            <v/>
          </cell>
          <cell r="H1558" t="str">
            <v>BASE PARA POÇO DE VISITA RETANGULAR PARA DRENAGEM, EM ALVENARIA COM BLOCOS DE CONCRETO, DIMENSÕES INTERNAS = 4X4 M, PROFUNDIDADE = 1,45 M, EXCLUINDO TAMPÃO. AF_12/2020</v>
          </cell>
          <cell r="I1558" t="str">
            <v>UN</v>
          </cell>
          <cell r="J1558" t="str">
            <v>ATRIBUÍDO SÃO PAULO</v>
          </cell>
          <cell r="K1558" t="str">
            <v>12.655,07</v>
          </cell>
          <cell r="L1558" t="str">
            <v>CAIXA REFERENCIAL</v>
          </cell>
        </row>
        <row r="1559">
          <cell r="A1559">
            <v>99317</v>
          </cell>
          <cell r="B1559" t="str">
            <v>DRENAGEM/OBRAS DE CONTENCAO/POCOS DE VISITA E CAIXAS</v>
          </cell>
          <cell r="C1559" t="str">
            <v>DROP</v>
          </cell>
          <cell r="D1559" t="str">
            <v>POCOS DE VISITA/BOCAS DE LOBO/CX. DE PASSAGEM/CX. DIVERSAS</v>
          </cell>
          <cell r="E1559" t="str">
            <v>0036</v>
          </cell>
          <cell r="F1559" t="str">
            <v/>
          </cell>
          <cell r="G1559" t="str">
            <v/>
          </cell>
          <cell r="H1559" t="str">
            <v>ACRÉSCIMO PARA POÇO DE VISITA RETANGULAR PARA DRENAGEM, EM ALVENARIA COM BLOCOS DE CONCRETO, DIMENSÕES INTERNAS = 2X2,5 M. AF_12/2020</v>
          </cell>
          <cell r="I1559" t="str">
            <v>M</v>
          </cell>
          <cell r="J1559" t="str">
            <v>COEFICIENTE DE REPRESENTATIVIDADE</v>
          </cell>
          <cell r="K1559" t="str">
            <v>1.708,54</v>
          </cell>
          <cell r="L1559" t="str">
            <v>CAIXA REFERENCIAL</v>
          </cell>
        </row>
        <row r="1560">
          <cell r="A1560">
            <v>99318</v>
          </cell>
          <cell r="B1560" t="str">
            <v>DRENAGEM/OBRAS DE CONTENCAO/POCOS DE VISITA E CAIXAS</v>
          </cell>
          <cell r="C1560" t="str">
            <v>DROP</v>
          </cell>
          <cell r="D1560" t="str">
            <v>POCOS DE VISITA/BOCAS DE LOBO/CX. DE PASSAGEM/CX. DIVERSAS</v>
          </cell>
          <cell r="E1560" t="str">
            <v>0036</v>
          </cell>
          <cell r="F1560" t="str">
            <v/>
          </cell>
          <cell r="G1560" t="str">
            <v/>
          </cell>
          <cell r="H1560" t="str">
            <v>CHAMINÉ CIRCULAR PARA POÇO DE VISITA PARA DRENAGEM, EM CONCRETO PRÉ-MOLDADO, DIÂMETRO INTERNO = 0,6 M. AF_12/2020</v>
          </cell>
          <cell r="I1560" t="str">
            <v>M</v>
          </cell>
          <cell r="J1560" t="str">
            <v>COEFICIENTE DE REPRESENTATIVIDADE</v>
          </cell>
          <cell r="K1560" t="str">
            <v>194,92</v>
          </cell>
          <cell r="L1560" t="str">
            <v>CAIXA REFERENCIAL</v>
          </cell>
        </row>
        <row r="1561">
          <cell r="A1561">
            <v>99319</v>
          </cell>
          <cell r="B1561" t="str">
            <v>DRENAGEM/OBRAS DE CONTENCAO/POCOS DE VISITA E CAIXAS</v>
          </cell>
          <cell r="C1561" t="str">
            <v>DROP</v>
          </cell>
          <cell r="D1561" t="str">
            <v>POCOS DE VISITA/BOCAS DE LOBO/CX. DE PASSAGEM/CX. DIVERSAS</v>
          </cell>
          <cell r="E1561" t="str">
            <v>0036</v>
          </cell>
          <cell r="F1561" t="str">
            <v/>
          </cell>
          <cell r="G1561" t="str">
            <v/>
          </cell>
          <cell r="H1561" t="str">
            <v>CHAMINÉ CIRCULAR PARA POÇO DE VISITA PARA DRENAGEM, EM ALVENARIA COM TIJOLOS CERÂMICOS MACIÇOS, DIÂMETRO INTERNO = 0,6 M. AF_12/2020</v>
          </cell>
          <cell r="I1561" t="str">
            <v>M</v>
          </cell>
          <cell r="J1561" t="str">
            <v>COEFICIENTE DE REPRESENTATIVIDADE</v>
          </cell>
          <cell r="K1561" t="str">
            <v>705,50</v>
          </cell>
          <cell r="L1561" t="str">
            <v>CAIXA REFERENCIAL</v>
          </cell>
        </row>
        <row r="1562">
          <cell r="A1562">
            <v>99320</v>
          </cell>
          <cell r="B1562" t="str">
            <v>DRENAGEM/OBRAS DE CONTENCAO/POCOS DE VISITA E CAIXAS</v>
          </cell>
          <cell r="C1562" t="str">
            <v>DROP</v>
          </cell>
          <cell r="D1562" t="str">
            <v>POCOS DE VISITA/BOCAS DE LOBO/CX. DE PASSAGEM/CX. DIVERSAS</v>
          </cell>
          <cell r="E1562" t="str">
            <v>0036</v>
          </cell>
          <cell r="F1562" t="str">
            <v/>
          </cell>
          <cell r="G1562" t="str">
            <v/>
          </cell>
          <cell r="H1562" t="str">
            <v>BASE PARA POÇO DE VISITA RETANGULAR PARA DRENAGEM, EM ALVENARIA COM BLOCOS DE CONCRETO, DIMENSÕES INTERNAS = 2X3 M, PROFUNDIDADE = 1,45 M, EXCLUINDO TAMPÃO. AF_12/2020</v>
          </cell>
          <cell r="I1562" t="str">
            <v>UN</v>
          </cell>
          <cell r="J1562" t="str">
            <v>ATRIBUÍDO SÃO PAULO</v>
          </cell>
          <cell r="K1562" t="str">
            <v>5.762,68</v>
          </cell>
          <cell r="L1562" t="str">
            <v>CAIXA REFERENCIAL</v>
          </cell>
        </row>
        <row r="1563">
          <cell r="A1563">
            <v>99321</v>
          </cell>
          <cell r="B1563" t="str">
            <v>DRENAGEM/OBRAS DE CONTENCAO/POCOS DE VISITA E CAIXAS</v>
          </cell>
          <cell r="C1563" t="str">
            <v>DROP</v>
          </cell>
          <cell r="D1563" t="str">
            <v>POCOS DE VISITA/BOCAS DE LOBO/CX. DE PASSAGEM/CX. DIVERSAS</v>
          </cell>
          <cell r="E1563" t="str">
            <v>0036</v>
          </cell>
          <cell r="F1563" t="str">
            <v/>
          </cell>
          <cell r="G1563" t="str">
            <v/>
          </cell>
          <cell r="H1563" t="str">
            <v>ACRÉSCIMO PARA POÇO DE VISITA RETANGULAR PARA DRENAGEM, EM ALVENARIA COM BLOCOS DE CONCRETO, DIMENSÕES INTERNAS = 2X3 M. AF_12/2020</v>
          </cell>
          <cell r="I1563" t="str">
            <v>M</v>
          </cell>
          <cell r="J1563" t="str">
            <v>COEFICIENTE DE REPRESENTATIVIDADE</v>
          </cell>
          <cell r="K1563" t="str">
            <v>1.875,54</v>
          </cell>
          <cell r="L1563" t="str">
            <v>CAIXA REFERENCIAL</v>
          </cell>
        </row>
        <row r="1564">
          <cell r="A1564">
            <v>99322</v>
          </cell>
          <cell r="B1564" t="str">
            <v>DRENAGEM/OBRAS DE CONTENCAO/POCOS DE VISITA E CAIXAS</v>
          </cell>
          <cell r="C1564" t="str">
            <v>DROP</v>
          </cell>
          <cell r="D1564" t="str">
            <v>POCOS DE VISITA/BOCAS DE LOBO/CX. DE PASSAGEM/CX. DIVERSAS</v>
          </cell>
          <cell r="E1564" t="str">
            <v>0036</v>
          </cell>
          <cell r="F1564" t="str">
            <v/>
          </cell>
          <cell r="G1564" t="str">
            <v/>
          </cell>
          <cell r="H1564" t="str">
            <v>BASE PARA POÇO DE VISITA RETANGULAR PARA DRENAGEM, EM ALVENARIA COM BLOCOS DE CONCRETO, DIMENSÕES INTERNAS = 2X3,5 M, PROFUNDIDADE = 1,45 M, EXCLUINDO TAMPÃO. AF_12/2020</v>
          </cell>
          <cell r="I1564" t="str">
            <v>UN</v>
          </cell>
          <cell r="J1564" t="str">
            <v>ATRIBUÍDO SÃO PAULO</v>
          </cell>
          <cell r="K1564" t="str">
            <v>6.509,30</v>
          </cell>
          <cell r="L1564" t="str">
            <v>CAIXA REFERENCIAL</v>
          </cell>
        </row>
        <row r="1565">
          <cell r="A1565">
            <v>99323</v>
          </cell>
          <cell r="B1565" t="str">
            <v>DRENAGEM/OBRAS DE CONTENCAO/POCOS DE VISITA E CAIXAS</v>
          </cell>
          <cell r="C1565" t="str">
            <v>DROP</v>
          </cell>
          <cell r="D1565" t="str">
            <v>POCOS DE VISITA/BOCAS DE LOBO/CX. DE PASSAGEM/CX. DIVERSAS</v>
          </cell>
          <cell r="E1565" t="str">
            <v>0036</v>
          </cell>
          <cell r="F1565" t="str">
            <v/>
          </cell>
          <cell r="G1565" t="str">
            <v/>
          </cell>
          <cell r="H1565" t="str">
            <v>ACRÉSCIMO PARA POÇO DE VISITA RETANGULAR PARA DRENAGEM, EM ALVENARIA COM BLOCOS DE CONCRETO, DIMENSÕES INTERNAS = 2X3,5 M. AF_12/2020</v>
          </cell>
          <cell r="I1565" t="str">
            <v>M</v>
          </cell>
          <cell r="J1565" t="str">
            <v>COEFICIENTE DE REPRESENTATIVIDADE</v>
          </cell>
          <cell r="K1565" t="str">
            <v>2.042,49</v>
          </cell>
          <cell r="L1565" t="str">
            <v>CAIXA REFERENCIAL</v>
          </cell>
        </row>
        <row r="1566">
          <cell r="A1566">
            <v>99324</v>
          </cell>
          <cell r="B1566" t="str">
            <v>DRENAGEM/OBRAS DE CONTENCAO/POCOS DE VISITA E CAIXAS</v>
          </cell>
          <cell r="C1566" t="str">
            <v>DROP</v>
          </cell>
          <cell r="D1566" t="str">
            <v>POCOS DE VISITA/BOCAS DE LOBO/CX. DE PASSAGEM/CX. DIVERSAS</v>
          </cell>
          <cell r="E1566" t="str">
            <v>0036</v>
          </cell>
          <cell r="F1566" t="str">
            <v/>
          </cell>
          <cell r="G1566" t="str">
            <v/>
          </cell>
          <cell r="H1566" t="str">
            <v>BASE PARA POÇO DE VISITA RETANGULAR PARA DRENAGEM, EM ALVENARIA COM BLOCOS DE CONCRETO, DIMENSÕES INTERNAS = 2X4 M, PROFUNDIDADE = 1,45 M, EXCLUINDO TAMPÃO. AF_12/2020</v>
          </cell>
          <cell r="I1566" t="str">
            <v>UN</v>
          </cell>
          <cell r="J1566" t="str">
            <v>ATRIBUÍDO SÃO PAULO</v>
          </cell>
          <cell r="K1566" t="str">
            <v>7.256,00</v>
          </cell>
          <cell r="L1566" t="str">
            <v>CAIXA REFERENCIAL</v>
          </cell>
        </row>
        <row r="1567">
          <cell r="A1567">
            <v>99325</v>
          </cell>
          <cell r="B1567" t="str">
            <v>DRENAGEM/OBRAS DE CONTENCAO/POCOS DE VISITA E CAIXAS</v>
          </cell>
          <cell r="C1567" t="str">
            <v>DROP</v>
          </cell>
          <cell r="D1567" t="str">
            <v>POCOS DE VISITA/BOCAS DE LOBO/CX. DE PASSAGEM/CX. DIVERSAS</v>
          </cell>
          <cell r="E1567" t="str">
            <v>0036</v>
          </cell>
          <cell r="F1567" t="str">
            <v/>
          </cell>
          <cell r="G1567" t="str">
            <v/>
          </cell>
          <cell r="H1567" t="str">
            <v>ACRÉSCIMO PARA POÇO DE VISITA RETANGULAR PARA DRENAGEM, EM ALVENARIA COM BLOCOS DE CONCRETO, DIMENSÕES INTERNAS = 2X4 M. AF_12/2020</v>
          </cell>
          <cell r="I1567" t="str">
            <v>M</v>
          </cell>
          <cell r="J1567" t="str">
            <v>COEFICIENTE DE REPRESENTATIVIDADE</v>
          </cell>
          <cell r="K1567" t="str">
            <v>2.212,41</v>
          </cell>
          <cell r="L1567" t="str">
            <v>CAIXA REFERENCIAL</v>
          </cell>
        </row>
        <row r="1568">
          <cell r="A1568">
            <v>99326</v>
          </cell>
          <cell r="B1568" t="str">
            <v>DRENAGEM/OBRAS DE CONTENCAO/POCOS DE VISITA E CAIXAS</v>
          </cell>
          <cell r="C1568" t="str">
            <v>DROP</v>
          </cell>
          <cell r="D1568" t="str">
            <v>POCOS DE VISITA/BOCAS DE LOBO/CX. DE PASSAGEM/CX. DIVERSAS</v>
          </cell>
          <cell r="E1568" t="str">
            <v>0036</v>
          </cell>
          <cell r="F1568" t="str">
            <v/>
          </cell>
          <cell r="G1568" t="str">
            <v/>
          </cell>
          <cell r="H1568" t="str">
            <v>BASE PARA POÇO DE VISITA RETANGULAR PARA DRENAGEM, EM ALVENARIA COM BLOCOS DE CONCRETO, DIMENSÕES INTERNAS = 2,5X2,5 M, PROFUNDIDADE = 1,45 M, EXCLUINDO TAMPÃO. AF_12/2020</v>
          </cell>
          <cell r="I1568" t="str">
            <v>UN</v>
          </cell>
          <cell r="J1568" t="str">
            <v>ATRIBUÍDO SÃO PAULO</v>
          </cell>
          <cell r="K1568" t="str">
            <v>5.910,42</v>
          </cell>
          <cell r="L1568" t="str">
            <v>CAIXA REFERENCIAL</v>
          </cell>
        </row>
        <row r="1569">
          <cell r="A1569">
            <v>99327</v>
          </cell>
          <cell r="B1569" t="str">
            <v>DRENAGEM/OBRAS DE CONTENCAO/POCOS DE VISITA E CAIXAS</v>
          </cell>
          <cell r="C1569" t="str">
            <v>DROP</v>
          </cell>
          <cell r="D1569" t="str">
            <v>POCOS DE VISITA/BOCAS DE LOBO/CX. DE PASSAGEM/CX. DIVERSAS</v>
          </cell>
          <cell r="E1569" t="str">
            <v>0036</v>
          </cell>
          <cell r="F1569" t="str">
            <v/>
          </cell>
          <cell r="G1569" t="str">
            <v/>
          </cell>
          <cell r="H1569" t="str">
            <v>ACRÉSCIMO PARA POÇO DE VISITA RETANGULAR PARA DRENAGEM, EM ALVENARIA COM BLOCOS DE CONCRETO, DIMENSÕES INTERNAS = 4X4 M. AF_12/2020</v>
          </cell>
          <cell r="I1569" t="str">
            <v>M</v>
          </cell>
          <cell r="J1569" t="str">
            <v>COEFICIENTE DE REPRESENTATIVIDADE</v>
          </cell>
          <cell r="K1569" t="str">
            <v>2.863,13</v>
          </cell>
          <cell r="L1569" t="str">
            <v>CAIXA REFERENCIAL</v>
          </cell>
        </row>
        <row r="1570">
          <cell r="A1570">
            <v>101800</v>
          </cell>
          <cell r="B1570" t="str">
            <v>DRENAGEM/OBRAS DE CONTENCAO/POCOS DE VISITA E CAIXAS</v>
          </cell>
          <cell r="C1570" t="str">
            <v>DROP</v>
          </cell>
          <cell r="D1570" t="str">
            <v>POCOS DE VISITA/BOCAS DE LOBO/CX. DE PASSAGEM/CX. DIVERSAS</v>
          </cell>
          <cell r="E1570" t="str">
            <v>0036</v>
          </cell>
          <cell r="F1570" t="str">
            <v/>
          </cell>
          <cell r="G1570" t="str">
            <v/>
          </cell>
          <cell r="H1570" t="str">
            <v>CAIXA COM GRELHA RETANGULAR DE FERRO FUNDIDO, EM ALVENARIA COM TIJOLOS CERÂMICOS MACIÇOS, DIMENSÕES INTERNAS: 0,30 X 1,00 X 1,00. AF_12/2020</v>
          </cell>
          <cell r="I1570" t="str">
            <v>UN</v>
          </cell>
          <cell r="J1570" t="str">
            <v>ATRIBUÍDO SÃO PAULO</v>
          </cell>
          <cell r="K1570" t="str">
            <v>1.182,75</v>
          </cell>
          <cell r="L1570" t="str">
            <v>CAIXA REFERENCIAL</v>
          </cell>
        </row>
        <row r="1571">
          <cell r="A1571">
            <v>101801</v>
          </cell>
          <cell r="B1571" t="str">
            <v>DRENAGEM/OBRAS DE CONTENCAO/POCOS DE VISITA E CAIXAS</v>
          </cell>
          <cell r="C1571" t="str">
            <v>DROP</v>
          </cell>
          <cell r="D1571" t="str">
            <v>POCOS DE VISITA/BOCAS DE LOBO/CX. DE PASSAGEM/CX. DIVERSAS</v>
          </cell>
          <cell r="E1571" t="str">
            <v>0036</v>
          </cell>
          <cell r="F1571" t="str">
            <v/>
          </cell>
          <cell r="G1571" t="str">
            <v/>
          </cell>
          <cell r="H1571" t="str">
            <v>CAIXA COM GRELHA RETANGULAR DE FERRO FUNDIDO, EM ALVENARIA COM BLOCOS DE CONCRETO, DIMENSÕES INTERNAS: 0,30 X 1,00 X 1,00. AF_12/2020</v>
          </cell>
          <cell r="I1571" t="str">
            <v>UN</v>
          </cell>
          <cell r="J1571" t="str">
            <v>ATRIBUÍDO SÃO PAULO</v>
          </cell>
          <cell r="K1571" t="str">
            <v>824,53</v>
          </cell>
          <cell r="L1571" t="str">
            <v>CAIXA REFERENCIAL</v>
          </cell>
        </row>
        <row r="1572">
          <cell r="A1572">
            <v>101806</v>
          </cell>
          <cell r="B1572" t="str">
            <v>DRENAGEM/OBRAS DE CONTENCAO/POCOS DE VISITA E CAIXAS</v>
          </cell>
          <cell r="C1572" t="str">
            <v>DROP</v>
          </cell>
          <cell r="D1572" t="str">
            <v>POCOS DE VISITA/BOCAS DE LOBO/CX. DE PASSAGEM/CX. DIVERSAS</v>
          </cell>
          <cell r="E1572" t="str">
            <v>0036</v>
          </cell>
          <cell r="F1572" t="str">
            <v/>
          </cell>
          <cell r="G1572" t="str">
            <v/>
          </cell>
          <cell r="H1572" t="str">
            <v>CAIXA ENTERRADA DISTRIBUIDORA DE VAZÃO (SUMIDOUROS MÚLTIPLOS), RETANGULAR, EM ALVENARIA COM TIJOLOS MACIÇOS, DIMENSÕES INTERNAS: 0,60 X 0,60 X 0,50 M. AF_12/2020</v>
          </cell>
          <cell r="I1572" t="str">
            <v>UN</v>
          </cell>
          <cell r="J1572" t="str">
            <v>ATRIBUÍDO SÃO PAULO</v>
          </cell>
          <cell r="K1572" t="str">
            <v>404,56</v>
          </cell>
          <cell r="L1572" t="str">
            <v>CAIXA REFERENCIAL</v>
          </cell>
        </row>
        <row r="1573">
          <cell r="A1573">
            <v>101807</v>
          </cell>
          <cell r="B1573" t="str">
            <v>DRENAGEM/OBRAS DE CONTENCAO/POCOS DE VISITA E CAIXAS</v>
          </cell>
          <cell r="C1573" t="str">
            <v>DROP</v>
          </cell>
          <cell r="D1573" t="str">
            <v>POCOS DE VISITA/BOCAS DE LOBO/CX. DE PASSAGEM/CX. DIVERSAS</v>
          </cell>
          <cell r="E1573" t="str">
            <v>0036</v>
          </cell>
          <cell r="F1573" t="str">
            <v/>
          </cell>
          <cell r="G1573" t="str">
            <v/>
          </cell>
          <cell r="H1573" t="str">
            <v>CAIXA ENTERRADA DISTRIBUIDORA DE VAZÃO (SUMIDOUROS MÚLTIPLOS), RETANGULAR, EM ALVENARIA COM BLOCOS DE CONCRETO, DIMENSÕES INTERNAS: 0,60 X 0,60 X 0,50 M. AF_12/2020</v>
          </cell>
          <cell r="I1573" t="str">
            <v>UN</v>
          </cell>
          <cell r="J1573" t="str">
            <v>ATRIBUÍDO SÃO PAULO</v>
          </cell>
          <cell r="K1573" t="str">
            <v>331,77</v>
          </cell>
          <cell r="L1573" t="str">
            <v>CAIXA REFERENCIAL</v>
          </cell>
        </row>
        <row r="1574">
          <cell r="A1574">
            <v>101808</v>
          </cell>
          <cell r="B1574" t="str">
            <v>DRENAGEM/OBRAS DE CONTENCAO/POCOS DE VISITA E CAIXAS</v>
          </cell>
          <cell r="C1574" t="str">
            <v>DROP</v>
          </cell>
          <cell r="D1574" t="str">
            <v>POCOS DE VISITA/BOCAS DE LOBO/CX. DE PASSAGEM/CX. DIVERSAS</v>
          </cell>
          <cell r="E1574" t="str">
            <v>0036</v>
          </cell>
          <cell r="F1574" t="str">
            <v/>
          </cell>
          <cell r="G1574" t="str">
            <v/>
          </cell>
          <cell r="H1574" t="str">
            <v>CAIXA ENTERRADA DISTRIBUIDORA DE VAZÃO (SUMIDOUROS MÚLTIPLOS), RETANGULAR, EM CONCRETO PRÉ-MOLDADO, DIMENSÕES INTERNAS: 0,60 X 0,60 X 0,50 M. AF_12/2020</v>
          </cell>
          <cell r="I1574" t="str">
            <v>UN</v>
          </cell>
          <cell r="J1574" t="str">
            <v>ATRIBUÍDO SÃO PAULO</v>
          </cell>
          <cell r="K1574" t="str">
            <v>353,69</v>
          </cell>
          <cell r="L1574" t="str">
            <v>CAIXA REFERENCIAL</v>
          </cell>
        </row>
        <row r="1575">
          <cell r="A1575">
            <v>101809</v>
          </cell>
          <cell r="B1575" t="str">
            <v>DRENAGEM/OBRAS DE CONTENCAO/POCOS DE VISITA E CAIXAS</v>
          </cell>
          <cell r="C1575" t="str">
            <v>DROP</v>
          </cell>
          <cell r="D1575" t="str">
            <v>POCOS DE VISITA/BOCAS DE LOBO/CX. DE PASSAGEM/CX. DIVERSAS</v>
          </cell>
          <cell r="E1575" t="str">
            <v>0036</v>
          </cell>
          <cell r="F1575" t="str">
            <v/>
          </cell>
          <cell r="G1575" t="str">
            <v/>
          </cell>
          <cell r="H1575" t="str">
            <v>BASE PARA POCO DE VISITA RETANGULAR PARA ESGOTO E DRENAGEM, EM CONCRETO ESTRUTURAL, DIMENSÕES INTERNAS DE 90X150 M, PROFUNDIDADE DE 1,25 M, EXCLUINDO TAMPÃO. AF_12/2020</v>
          </cell>
          <cell r="I1575" t="str">
            <v>UN</v>
          </cell>
          <cell r="J1575" t="str">
            <v>ATRIBUÍDO SÃO PAULO</v>
          </cell>
          <cell r="K1575" t="str">
            <v>2.078,80</v>
          </cell>
          <cell r="L1575" t="str">
            <v>CAIXA REFERENCIAL</v>
          </cell>
        </row>
        <row r="1576">
          <cell r="A1576">
            <v>102139</v>
          </cell>
          <cell r="B1576" t="str">
            <v>DRENAGEM/OBRAS DE CONTENCAO/POCOS DE VISITA E CAIXAS</v>
          </cell>
          <cell r="C1576" t="str">
            <v>DROP</v>
          </cell>
          <cell r="D1576" t="str">
            <v>POCOS DE VISITA/BOCAS DE LOBO/CX. DE PASSAGEM/CX. DIVERSAS</v>
          </cell>
          <cell r="E1576" t="str">
            <v>0036</v>
          </cell>
          <cell r="F1576" t="str">
            <v/>
          </cell>
          <cell r="G1576" t="str">
            <v/>
          </cell>
          <cell r="H1576" t="str">
            <v>BASE PARA POÇO DE VISITA CIRCULAR PARA  ESGOTO, EM CONCRETO PRÉ-MOLDADO, DIÂMETRO INTERNO = 1,2 M, PROFUNDIDADE = 1,45 M, EXCLUINDO TAMPÃO. AF_12/2020</v>
          </cell>
          <cell r="I1576" t="str">
            <v>UN</v>
          </cell>
          <cell r="J1576" t="str">
            <v>ATRIBUÍDO SÃO PAULO</v>
          </cell>
          <cell r="K1576" t="str">
            <v>1.219,78</v>
          </cell>
          <cell r="L1576" t="str">
            <v>CAIXA REFERENCIAL</v>
          </cell>
        </row>
        <row r="1577">
          <cell r="A1577">
            <v>102140</v>
          </cell>
          <cell r="B1577" t="str">
            <v>DRENAGEM/OBRAS DE CONTENCAO/POCOS DE VISITA E CAIXAS</v>
          </cell>
          <cell r="C1577" t="str">
            <v>DROP</v>
          </cell>
          <cell r="D1577" t="str">
            <v>POCOS DE VISITA/BOCAS DE LOBO/CX. DE PASSAGEM/CX. DIVERSAS</v>
          </cell>
          <cell r="E1577" t="str">
            <v>0036</v>
          </cell>
          <cell r="F1577" t="str">
            <v/>
          </cell>
          <cell r="G1577" t="str">
            <v/>
          </cell>
          <cell r="H1577" t="str">
            <v>BASE PARA POÇO DE VISITA CIRCULAR PARA DRENAGEM, EM ALVENARIA COM TIJOLOS CERÂMICOS MACIÇOS, DIÂMETRO INTERNO = 1 M, PROFUNDIDADE = 1,45 M, EXCLUINDO TAMPÃO. AF_12/2020</v>
          </cell>
          <cell r="I1577" t="str">
            <v>UN</v>
          </cell>
          <cell r="J1577" t="str">
            <v>ATRIBUÍDO SÃO PAULO</v>
          </cell>
          <cell r="K1577" t="str">
            <v>1.406,98</v>
          </cell>
          <cell r="L1577" t="str">
            <v>CAIXA REFERENCIAL</v>
          </cell>
        </row>
        <row r="1578">
          <cell r="A1578">
            <v>102141</v>
          </cell>
          <cell r="B1578" t="str">
            <v>DRENAGEM/OBRAS DE CONTENCAO/POCOS DE VISITA E CAIXAS</v>
          </cell>
          <cell r="C1578" t="str">
            <v>DROP</v>
          </cell>
          <cell r="D1578" t="str">
            <v>POCOS DE VISITA/BOCAS DE LOBO/CX. DE PASSAGEM/CX. DIVERSAS</v>
          </cell>
          <cell r="E1578" t="str">
            <v>0036</v>
          </cell>
          <cell r="F1578" t="str">
            <v/>
          </cell>
          <cell r="G1578" t="str">
            <v/>
          </cell>
          <cell r="H1578" t="str">
            <v>BASE PARA POÇO DE VISITA CIRCULAR PARA  ESGOTO, EM CONCRETO PRÉ-MOLDADO, DIÂMETRO INTERNO = 1,5 M, PROFUNDIDADE = 1,45 M, EXCLUINDO TAMPÃO. AF_12/2020</v>
          </cell>
          <cell r="I1578" t="str">
            <v>UN</v>
          </cell>
          <cell r="J1578" t="str">
            <v>ATRIBUÍDO SÃO PAULO</v>
          </cell>
          <cell r="K1578" t="str">
            <v>1.969,07</v>
          </cell>
          <cell r="L1578" t="str">
            <v>CAIXA REFERENCIAL</v>
          </cell>
        </row>
        <row r="1579">
          <cell r="A1579">
            <v>102142</v>
          </cell>
          <cell r="B1579" t="str">
            <v>DRENAGEM/OBRAS DE CONTENCAO/POCOS DE VISITA E CAIXAS</v>
          </cell>
          <cell r="C1579" t="str">
            <v>DROP</v>
          </cell>
          <cell r="D1579" t="str">
            <v>POCOS DE VISITA/BOCAS DE LOBO/CX. DE PASSAGEM/CX. DIVERSAS</v>
          </cell>
          <cell r="E1579" t="str">
            <v>0036</v>
          </cell>
          <cell r="F1579" t="str">
            <v/>
          </cell>
          <cell r="G1579" t="str">
            <v/>
          </cell>
          <cell r="H1579" t="str">
            <v>BASE PARA POÇO DE VISITA CIRCULAR PARA DRENAGEM, EM CONCRETO PRÉ-MOLDADO, DIÂMETRO INTERNO = 1,5 M, PROFUNDIDADE = 1,45 M, EXCLUINDO TAMPÃO. AF_12/2020</v>
          </cell>
          <cell r="I1579" t="str">
            <v>UN</v>
          </cell>
          <cell r="J1579" t="str">
            <v>ATRIBUÍDO SÃO PAULO</v>
          </cell>
          <cell r="K1579" t="str">
            <v>1.940,59</v>
          </cell>
          <cell r="L1579" t="str">
            <v>CAIXA REFERENCIAL</v>
          </cell>
        </row>
        <row r="1580">
          <cell r="A1580">
            <v>94263</v>
          </cell>
          <cell r="B1580" t="str">
            <v>DRENAGEM/OBRAS DE CONTENCAO/POCOS DE VISITA E CAIXAS</v>
          </cell>
          <cell r="C1580" t="str">
            <v>DROP</v>
          </cell>
          <cell r="D1580" t="str">
            <v>MEIO FIO, LINHA D'AGUA E SARJERTA</v>
          </cell>
          <cell r="E1580" t="str">
            <v>0037</v>
          </cell>
          <cell r="F1580" t="str">
            <v/>
          </cell>
          <cell r="G1580" t="str">
            <v/>
          </cell>
          <cell r="H1580" t="str">
            <v>GUIA (MEIO-FIO) CONCRETO, MOLDADA  IN LOCO  EM TRECHO RETO COM EXTRUSORA, 13 CM BASE X 22 CM ALTURA. AF_06/2016</v>
          </cell>
          <cell r="I1580" t="str">
            <v>M</v>
          </cell>
          <cell r="J1580" t="str">
            <v>ATRIBUÍDO SÃO PAULO</v>
          </cell>
          <cell r="K1580" t="str">
            <v>23,09</v>
          </cell>
          <cell r="L1580" t="str">
            <v>CAIXA REFERENCIAL</v>
          </cell>
        </row>
        <row r="1581">
          <cell r="A1581">
            <v>94264</v>
          </cell>
          <cell r="B1581" t="str">
            <v>DRENAGEM/OBRAS DE CONTENCAO/POCOS DE VISITA E CAIXAS</v>
          </cell>
          <cell r="C1581" t="str">
            <v>DROP</v>
          </cell>
          <cell r="D1581" t="str">
            <v>MEIO FIO, LINHA D'AGUA E SARJERTA</v>
          </cell>
          <cell r="E1581" t="str">
            <v>0037</v>
          </cell>
          <cell r="F1581" t="str">
            <v/>
          </cell>
          <cell r="G1581" t="str">
            <v/>
          </cell>
          <cell r="H1581" t="str">
            <v>GUIA (MEIO-FIO) CONCRETO, MOLDADA  IN LOCO  EM TRECHO CURVO COM EXTRUSORA, 13 CM BASE X 22 CM ALTURA. AF_06/2016</v>
          </cell>
          <cell r="I1581" t="str">
            <v>M</v>
          </cell>
          <cell r="J1581" t="str">
            <v>ATRIBUÍDO SÃO PAULO</v>
          </cell>
          <cell r="K1581" t="str">
            <v>25,68</v>
          </cell>
          <cell r="L1581" t="str">
            <v>CAIXA REFERENCIAL</v>
          </cell>
        </row>
        <row r="1582">
          <cell r="A1582">
            <v>94265</v>
          </cell>
          <cell r="B1582" t="str">
            <v>DRENAGEM/OBRAS DE CONTENCAO/POCOS DE VISITA E CAIXAS</v>
          </cell>
          <cell r="C1582" t="str">
            <v>DROP</v>
          </cell>
          <cell r="D1582" t="str">
            <v>MEIO FIO, LINHA D'AGUA E SARJERTA</v>
          </cell>
          <cell r="E1582" t="str">
            <v>0037</v>
          </cell>
          <cell r="F1582" t="str">
            <v/>
          </cell>
          <cell r="G1582" t="str">
            <v/>
          </cell>
          <cell r="H1582" t="str">
            <v>GUIA (MEIO-FIO) CONCRETO, MOLDADA  IN LOCO  EM TRECHO RETO COM EXTRUSORA, 15 CM BASE X 30 CM ALTURA. AF_06/2016</v>
          </cell>
          <cell r="I1582" t="str">
            <v>M</v>
          </cell>
          <cell r="J1582" t="str">
            <v>ATRIBUÍDO SÃO PAULO</v>
          </cell>
          <cell r="K1582" t="str">
            <v>30,36</v>
          </cell>
          <cell r="L1582" t="str">
            <v>CAIXA REFERENCIAL</v>
          </cell>
        </row>
        <row r="1583">
          <cell r="A1583">
            <v>94266</v>
          </cell>
          <cell r="B1583" t="str">
            <v>DRENAGEM/OBRAS DE CONTENCAO/POCOS DE VISITA E CAIXAS</v>
          </cell>
          <cell r="C1583" t="str">
            <v>DROP</v>
          </cell>
          <cell r="D1583" t="str">
            <v>MEIO FIO, LINHA D'AGUA E SARJERTA</v>
          </cell>
          <cell r="E1583" t="str">
            <v>0037</v>
          </cell>
          <cell r="F1583" t="str">
            <v/>
          </cell>
          <cell r="G1583" t="str">
            <v/>
          </cell>
          <cell r="H1583" t="str">
            <v>GUIA (MEIO-FIO) CONCRETO, MOLDADA  IN LOCO  EM TRECHO CURVO COM EXTRUSORA, 15 CM BASE X 30 CM ALTURA. AF_06/2016</v>
          </cell>
          <cell r="I1583" t="str">
            <v>M</v>
          </cell>
          <cell r="J1583" t="str">
            <v>ATRIBUÍDO SÃO PAULO</v>
          </cell>
          <cell r="K1583" t="str">
            <v>33,33</v>
          </cell>
          <cell r="L1583" t="str">
            <v>CAIXA REFERENCIAL</v>
          </cell>
        </row>
        <row r="1584">
          <cell r="A1584">
            <v>94267</v>
          </cell>
          <cell r="B1584" t="str">
            <v>DRENAGEM/OBRAS DE CONTENCAO/POCOS DE VISITA E CAIXAS</v>
          </cell>
          <cell r="C1584" t="str">
            <v>DROP</v>
          </cell>
          <cell r="D1584" t="str">
            <v>MEIO FIO, LINHA D'AGUA E SARJERTA</v>
          </cell>
          <cell r="E1584" t="str">
            <v>0037</v>
          </cell>
          <cell r="F1584" t="str">
            <v/>
          </cell>
          <cell r="G1584" t="str">
            <v/>
          </cell>
          <cell r="H1584" t="str">
            <v>GUIA (MEIO-FIO) E SARJETA CONJUGADOS DE CONCRETO, MOLDADA  IN LOCO  EM TRECHO RETO COM EXTRUSORA, 45 CM BASE (15 CM BASE DA GUIA + 30 CM BASE DA SARJETA) X 22 CM ALTURA. AF_06/2016</v>
          </cell>
          <cell r="I1584" t="str">
            <v>M</v>
          </cell>
          <cell r="J1584" t="str">
            <v>ATRIBUÍDO SÃO PAULO</v>
          </cell>
          <cell r="K1584" t="str">
            <v>36,06</v>
          </cell>
          <cell r="L1584" t="str">
            <v>CAIXA REFERENCIAL</v>
          </cell>
        </row>
        <row r="1585">
          <cell r="A1585">
            <v>94268</v>
          </cell>
          <cell r="B1585" t="str">
            <v>DRENAGEM/OBRAS DE CONTENCAO/POCOS DE VISITA E CAIXAS</v>
          </cell>
          <cell r="C1585" t="str">
            <v>DROP</v>
          </cell>
          <cell r="D1585" t="str">
            <v>MEIO FIO, LINHA D'AGUA E SARJERTA</v>
          </cell>
          <cell r="E1585" t="str">
            <v>0037</v>
          </cell>
          <cell r="F1585" t="str">
            <v/>
          </cell>
          <cell r="G1585" t="str">
            <v/>
          </cell>
          <cell r="H1585" t="str">
            <v>GUIA (MEIO-FIO) E SARJETA CONJUGADOS DE CONCRETO, MOLDADA  IN LOCO  EM TRECHO CURVO COM EXTRUSORA, 45 CM BASE (15 CM BASE DA GUIA + 30 CM BASE DA SARJETA) X 22 CM ALTURA. AF_06/2016</v>
          </cell>
          <cell r="I1585" t="str">
            <v>M</v>
          </cell>
          <cell r="J1585" t="str">
            <v>ATRIBUÍDO SÃO PAULO</v>
          </cell>
          <cell r="K1585" t="str">
            <v>39,32</v>
          </cell>
          <cell r="L1585" t="str">
            <v>CAIXA REFERENCIAL</v>
          </cell>
        </row>
        <row r="1586">
          <cell r="A1586">
            <v>94269</v>
          </cell>
          <cell r="B1586" t="str">
            <v>DRENAGEM/OBRAS DE CONTENCAO/POCOS DE VISITA E CAIXAS</v>
          </cell>
          <cell r="C1586" t="str">
            <v>DROP</v>
          </cell>
          <cell r="D1586" t="str">
            <v>MEIO FIO, LINHA D'AGUA E SARJERTA</v>
          </cell>
          <cell r="E1586" t="str">
            <v>0037</v>
          </cell>
          <cell r="F1586" t="str">
            <v/>
          </cell>
          <cell r="G1586" t="str">
            <v/>
          </cell>
          <cell r="H1586" t="str">
            <v>GUIA (MEIO-FIO) E SARJETA CONJUGADOS DE CONCRETO, MOLDADA  IN LOCO  EM TRECHO RETO COM EXTRUSORA, 60 CM BASE (15 CM BASE DA GUIA + 45 CM BASE DA SARJETA) X 26 CM ALTURA. AF_06/2016</v>
          </cell>
          <cell r="I1586" t="str">
            <v>M</v>
          </cell>
          <cell r="J1586" t="str">
            <v>ATRIBUÍDO SÃO PAULO</v>
          </cell>
          <cell r="K1586" t="str">
            <v>51,53</v>
          </cell>
          <cell r="L1586" t="str">
            <v>CAIXA REFERENCIAL</v>
          </cell>
        </row>
        <row r="1587">
          <cell r="A1587">
            <v>94270</v>
          </cell>
          <cell r="B1587" t="str">
            <v>DRENAGEM/OBRAS DE CONTENCAO/POCOS DE VISITA E CAIXAS</v>
          </cell>
          <cell r="C1587" t="str">
            <v>DROP</v>
          </cell>
          <cell r="D1587" t="str">
            <v>MEIO FIO, LINHA D'AGUA E SARJERTA</v>
          </cell>
          <cell r="E1587" t="str">
            <v>0037</v>
          </cell>
          <cell r="F1587" t="str">
            <v/>
          </cell>
          <cell r="G1587" t="str">
            <v/>
          </cell>
          <cell r="H1587" t="str">
            <v>GUIA (MEIO-FIO) E SARJETA CONJUGADOS DE CONCRETO, MOLDADA IN LOCO  EM TRECHO CURVO COM EXTRUSORA, 60 CM BASE (15 CM BASE DA GUIA + 45 CM BASE DA SARJETA) X 26 CM ALTURA. AF_06/2016</v>
          </cell>
          <cell r="I1587" t="str">
            <v>M</v>
          </cell>
          <cell r="J1587" t="str">
            <v>ATRIBUÍDO SÃO PAULO</v>
          </cell>
          <cell r="K1587" t="str">
            <v>56,09</v>
          </cell>
          <cell r="L1587" t="str">
            <v>CAIXA REFERENCIAL</v>
          </cell>
        </row>
        <row r="1588">
          <cell r="A1588">
            <v>94271</v>
          </cell>
          <cell r="B1588" t="str">
            <v>DRENAGEM/OBRAS DE CONTENCAO/POCOS DE VISITA E CAIXAS</v>
          </cell>
          <cell r="C1588" t="str">
            <v>DROP</v>
          </cell>
          <cell r="D1588" t="str">
            <v>MEIO FIO, LINHA D'AGUA E SARJERTA</v>
          </cell>
          <cell r="E1588" t="str">
            <v>0037</v>
          </cell>
          <cell r="F1588" t="str">
            <v/>
          </cell>
          <cell r="G1588" t="str">
            <v/>
          </cell>
          <cell r="H1588" t="str">
            <v>GUIA (MEIO-FIO) E SARJETA CONJUGADOS DE CONCRETO, MOLDADA  IN LOCO  EM TRECHO RETO COM EXTRUSORA, 65 CM BASE (15 CM BASE DA GUIA + 50 CM BASE DA SARJETA) X 26 CM ALTURA. AF_06/2016</v>
          </cell>
          <cell r="I1588" t="str">
            <v>M</v>
          </cell>
          <cell r="J1588" t="str">
            <v>ATRIBUÍDO SÃO PAULO</v>
          </cell>
          <cell r="K1588" t="str">
            <v>62,94</v>
          </cell>
          <cell r="L1588" t="str">
            <v>CAIXA REFERENCIAL</v>
          </cell>
        </row>
        <row r="1589">
          <cell r="A1589">
            <v>94272</v>
          </cell>
          <cell r="B1589" t="str">
            <v>DRENAGEM/OBRAS DE CONTENCAO/POCOS DE VISITA E CAIXAS</v>
          </cell>
          <cell r="C1589" t="str">
            <v>DROP</v>
          </cell>
          <cell r="D1589" t="str">
            <v>MEIO FIO, LINHA D'AGUA E SARJERTA</v>
          </cell>
          <cell r="E1589" t="str">
            <v>0037</v>
          </cell>
          <cell r="F1589" t="str">
            <v/>
          </cell>
          <cell r="G1589" t="str">
            <v/>
          </cell>
          <cell r="H1589" t="str">
            <v>GUIA (MEIO-FIO) E SARJETA CONJUGADOS DE CONCRETO, MOLDADA  IN LOCO  EM TRECHO CURVO COM EXTRUSORA, 65 CM BASE (15 CM BASE DA GUIA + 50 CM BASE DA SARJETA) X 26 CM ALTURA. AF_06/2016</v>
          </cell>
          <cell r="I1589" t="str">
            <v>M</v>
          </cell>
          <cell r="J1589" t="str">
            <v>ATRIBUÍDO SÃO PAULO</v>
          </cell>
          <cell r="K1589" t="str">
            <v>69,01</v>
          </cell>
          <cell r="L1589" t="str">
            <v>CAIXA REFERENCIAL</v>
          </cell>
        </row>
        <row r="1590">
          <cell r="A1590">
            <v>94273</v>
          </cell>
          <cell r="B1590" t="str">
            <v>DRENAGEM/OBRAS DE CONTENCAO/POCOS DE VISITA E CAIXAS</v>
          </cell>
          <cell r="C1590" t="str">
            <v>DROP</v>
          </cell>
          <cell r="D1590" t="str">
            <v>MEIO FIO, LINHA D'AGUA E SARJERTA</v>
          </cell>
          <cell r="E1590" t="str">
            <v>0037</v>
          </cell>
          <cell r="F1590" t="str">
            <v/>
          </cell>
          <cell r="G1590" t="str">
            <v/>
          </cell>
          <cell r="H1590" t="str">
            <v>ASSENTAMENTO DE GUIA (MEIO-FIO) EM TRECHO RETO, CONFECCIONADA EM CONCRETO PRÉ-FABRICADO, DIMENSÕES 100X15X13X30 CM (COMPRIMENTO X BASE INFERIOR X BASE SUPERIOR X ALTURA), PARA VIAS URBANAS (USO VIÁRIO). AF_06/2016</v>
          </cell>
          <cell r="I1590" t="str">
            <v>M</v>
          </cell>
          <cell r="J1590" t="str">
            <v>COEFICIENTE DE REPRESENTATIVIDADE</v>
          </cell>
          <cell r="K1590" t="str">
            <v>35,22</v>
          </cell>
          <cell r="L1590" t="str">
            <v>CAIXA REFERENCIAL</v>
          </cell>
        </row>
        <row r="1591">
          <cell r="A1591">
            <v>94274</v>
          </cell>
          <cell r="B1591" t="str">
            <v>DRENAGEM/OBRAS DE CONTENCAO/POCOS DE VISITA E CAIXAS</v>
          </cell>
          <cell r="C1591" t="str">
            <v>DROP</v>
          </cell>
          <cell r="D1591" t="str">
            <v>MEIO FIO, LINHA D'AGUA E SARJERTA</v>
          </cell>
          <cell r="E1591" t="str">
            <v>0037</v>
          </cell>
          <cell r="F1591" t="str">
            <v/>
          </cell>
          <cell r="G1591" t="str">
            <v/>
          </cell>
          <cell r="H1591" t="str">
            <v>ASSENTAMENTO DE GUIA (MEIO-FIO) EM TRECHO CURVO, CONFECCIONADA EM CONCRETO PRÉ-FABRICADO, DIMENSÕES 100X15X13X30 CM (COMPRIMENTO X BASE INFERIOR X BASE SUPERIOR X ALTURA), PARA VIAS URBANAS (USO VIÁRIO). AF_06/2016</v>
          </cell>
          <cell r="I1591" t="str">
            <v>M</v>
          </cell>
          <cell r="J1591" t="str">
            <v>COEFICIENTE DE REPRESENTATIVIDADE</v>
          </cell>
          <cell r="K1591" t="str">
            <v>38,09</v>
          </cell>
          <cell r="L1591" t="str">
            <v>CAIXA REFERENCIAL</v>
          </cell>
        </row>
        <row r="1592">
          <cell r="A1592">
            <v>94275</v>
          </cell>
          <cell r="B1592" t="str">
            <v>DRENAGEM/OBRAS DE CONTENCAO/POCOS DE VISITA E CAIXAS</v>
          </cell>
          <cell r="C1592" t="str">
            <v>DROP</v>
          </cell>
          <cell r="D1592" t="str">
            <v>MEIO FIO, LINHA D'AGUA E SARJERTA</v>
          </cell>
          <cell r="E1592" t="str">
            <v>0037</v>
          </cell>
          <cell r="F1592" t="str">
            <v/>
          </cell>
          <cell r="G1592" t="str">
            <v/>
          </cell>
          <cell r="H1592" t="str">
            <v>ASSENTAMENTO DE GUIA (MEIO-FIO) EM TRECHO RETO, CONFECCIONADA EM CONCRETO PRÉ-FABRICADO, DIMENSÕES 100X15X13X20 CM (COMPRIMENTO X BASE INFERIOR X BASE SUPERIOR X ALTURA), PARA URBANIZAÇÃO INTERNA DE EMPREENDIMENTOS. AF_06/2016_P</v>
          </cell>
          <cell r="I1592" t="str">
            <v>M</v>
          </cell>
          <cell r="J1592" t="str">
            <v>COEFICIENTE DE REPRESENTATIVIDADE</v>
          </cell>
          <cell r="K1592" t="str">
            <v>33,64</v>
          </cell>
          <cell r="L1592" t="str">
            <v>CAIXA REFERENCIAL</v>
          </cell>
        </row>
        <row r="1593">
          <cell r="A1593">
            <v>94276</v>
          </cell>
          <cell r="B1593" t="str">
            <v>DRENAGEM/OBRAS DE CONTENCAO/POCOS DE VISITA E CAIXAS</v>
          </cell>
          <cell r="C1593" t="str">
            <v>DROP</v>
          </cell>
          <cell r="D1593" t="str">
            <v>MEIO FIO, LINHA D'AGUA E SARJERTA</v>
          </cell>
          <cell r="E1593" t="str">
            <v>0037</v>
          </cell>
          <cell r="F1593" t="str">
            <v/>
          </cell>
          <cell r="G1593" t="str">
            <v/>
          </cell>
          <cell r="H1593" t="str">
            <v>ASSENTAMENTO DE GUIA (MEIO-FIO) EM TRECHO CURVO, CONFECCIONADA EM CONCRETO PRÉ-FABRICADO, DIMENSÕES 100X15X13X20 CM (COMPRIMENTO X BASE INFERIOR X BASE SUPERIOR X ALTURA), PARA URBANIZAÇÃO INTERNA DE EMPREENDIMENTOS. AF_06/2016_P</v>
          </cell>
          <cell r="I1593" t="str">
            <v>M</v>
          </cell>
          <cell r="J1593" t="str">
            <v>COEFICIENTE DE REPRESENTATIVIDADE</v>
          </cell>
          <cell r="K1593" t="str">
            <v>36,53</v>
          </cell>
          <cell r="L1593" t="str">
            <v>CAIXA REFERENCIAL</v>
          </cell>
        </row>
        <row r="1594">
          <cell r="A1594">
            <v>94281</v>
          </cell>
          <cell r="B1594" t="str">
            <v>DRENAGEM/OBRAS DE CONTENCAO/POCOS DE VISITA E CAIXAS</v>
          </cell>
          <cell r="C1594" t="str">
            <v>DROP</v>
          </cell>
          <cell r="D1594" t="str">
            <v>MEIO FIO, LINHA D'AGUA E SARJERTA</v>
          </cell>
          <cell r="E1594" t="str">
            <v>0037</v>
          </cell>
          <cell r="F1594" t="str">
            <v/>
          </cell>
          <cell r="G1594" t="str">
            <v/>
          </cell>
          <cell r="H1594" t="str">
            <v>EXECUÇÃO DE SARJETA DE CONCRETO USINADO, MOLDADA  IN LOCO  EM TRECHO RETO, 30 CM BASE X 15 CM ALTURA. AF_06/2016</v>
          </cell>
          <cell r="I1594" t="str">
            <v>M</v>
          </cell>
          <cell r="J1594" t="str">
            <v>COEFICIENTE DE REPRESENTATIVIDADE</v>
          </cell>
          <cell r="K1594" t="str">
            <v>37,07</v>
          </cell>
          <cell r="L1594" t="str">
            <v>CAIXA REFERENCIAL</v>
          </cell>
        </row>
        <row r="1595">
          <cell r="A1595">
            <v>94282</v>
          </cell>
          <cell r="B1595" t="str">
            <v>DRENAGEM/OBRAS DE CONTENCAO/POCOS DE VISITA E CAIXAS</v>
          </cell>
          <cell r="C1595" t="str">
            <v>DROP</v>
          </cell>
          <cell r="D1595" t="str">
            <v>MEIO FIO, LINHA D'AGUA E SARJERTA</v>
          </cell>
          <cell r="E1595" t="str">
            <v>0037</v>
          </cell>
          <cell r="F1595" t="str">
            <v/>
          </cell>
          <cell r="G1595" t="str">
            <v/>
          </cell>
          <cell r="H1595" t="str">
            <v>EXECUÇÃO DE SARJETA DE CONCRETO USINADO, MOLDADA  IN LOCO  EM TRECHO CURVO, 30 CM BASE X 15 CM ALTURA. AF_06/2016</v>
          </cell>
          <cell r="I1595" t="str">
            <v>M</v>
          </cell>
          <cell r="J1595" t="str">
            <v>COEFICIENTE DE REPRESENTATIVIDADE</v>
          </cell>
          <cell r="K1595" t="str">
            <v>45,84</v>
          </cell>
          <cell r="L1595" t="str">
            <v>CAIXA REFERENCIAL</v>
          </cell>
        </row>
        <row r="1596">
          <cell r="A1596">
            <v>94283</v>
          </cell>
          <cell r="B1596" t="str">
            <v>DRENAGEM/OBRAS DE CONTENCAO/POCOS DE VISITA E CAIXAS</v>
          </cell>
          <cell r="C1596" t="str">
            <v>DROP</v>
          </cell>
          <cell r="D1596" t="str">
            <v>MEIO FIO, LINHA D'AGUA E SARJERTA</v>
          </cell>
          <cell r="E1596" t="str">
            <v>0037</v>
          </cell>
          <cell r="F1596" t="str">
            <v/>
          </cell>
          <cell r="G1596" t="str">
            <v/>
          </cell>
          <cell r="H1596" t="str">
            <v>EXECUÇÃO DE SARJETA DE CONCRETO USINADO, MOLDADA  IN LOCO  EM TRECHO RETO, 45 CM BASE X 15 CM ALTURA. AF_06/2016</v>
          </cell>
          <cell r="I1596" t="str">
            <v>M</v>
          </cell>
          <cell r="J1596" t="str">
            <v>COEFICIENTE DE REPRESENTATIVIDADE</v>
          </cell>
          <cell r="K1596" t="str">
            <v>47,74</v>
          </cell>
          <cell r="L1596" t="str">
            <v>CAIXA REFERENCIAL</v>
          </cell>
        </row>
        <row r="1597">
          <cell r="A1597">
            <v>94284</v>
          </cell>
          <cell r="B1597" t="str">
            <v>DRENAGEM/OBRAS DE CONTENCAO/POCOS DE VISITA E CAIXAS</v>
          </cell>
          <cell r="C1597" t="str">
            <v>DROP</v>
          </cell>
          <cell r="D1597" t="str">
            <v>MEIO FIO, LINHA D'AGUA E SARJERTA</v>
          </cell>
          <cell r="E1597" t="str">
            <v>0037</v>
          </cell>
          <cell r="F1597" t="str">
            <v/>
          </cell>
          <cell r="G1597" t="str">
            <v/>
          </cell>
          <cell r="H1597" t="str">
            <v>EXECUÇÃO DE SARJETA DE CONCRETO USINADO, MOLDADA  IN LOCO  EM TRECHO CURVO, 45 CM BASE X 15 CM ALTURA. AF_06/2016</v>
          </cell>
          <cell r="I1597" t="str">
            <v>M</v>
          </cell>
          <cell r="J1597" t="str">
            <v>COEFICIENTE DE REPRESENTATIVIDADE</v>
          </cell>
          <cell r="K1597" t="str">
            <v>56,51</v>
          </cell>
          <cell r="L1597" t="str">
            <v>CAIXA REFERENCIAL</v>
          </cell>
        </row>
        <row r="1598">
          <cell r="A1598">
            <v>94285</v>
          </cell>
          <cell r="B1598" t="str">
            <v>DRENAGEM/OBRAS DE CONTENCAO/POCOS DE VISITA E CAIXAS</v>
          </cell>
          <cell r="C1598" t="str">
            <v>DROP</v>
          </cell>
          <cell r="D1598" t="str">
            <v>MEIO FIO, LINHA D'AGUA E SARJERTA</v>
          </cell>
          <cell r="E1598" t="str">
            <v>0037</v>
          </cell>
          <cell r="F1598" t="str">
            <v/>
          </cell>
          <cell r="G1598" t="str">
            <v/>
          </cell>
          <cell r="H1598" t="str">
            <v>EXECUÇÃO DE SARJETA DE CONCRETO USINADO, MOLDADA  IN LOCO  EM TRECHO RETO, 60 CM BASE X 15 CM ALTURA. AF_06/2016</v>
          </cell>
          <cell r="I1598" t="str">
            <v>M</v>
          </cell>
          <cell r="J1598" t="str">
            <v>COEFICIENTE DE REPRESENTATIVIDADE</v>
          </cell>
          <cell r="K1598" t="str">
            <v>57,98</v>
          </cell>
          <cell r="L1598" t="str">
            <v>CAIXA REFERENCIAL</v>
          </cell>
        </row>
        <row r="1599">
          <cell r="A1599">
            <v>94286</v>
          </cell>
          <cell r="B1599" t="str">
            <v>DRENAGEM/OBRAS DE CONTENCAO/POCOS DE VISITA E CAIXAS</v>
          </cell>
          <cell r="C1599" t="str">
            <v>DROP</v>
          </cell>
          <cell r="D1599" t="str">
            <v>MEIO FIO, LINHA D'AGUA E SARJERTA</v>
          </cell>
          <cell r="E1599" t="str">
            <v>0037</v>
          </cell>
          <cell r="F1599" t="str">
            <v/>
          </cell>
          <cell r="G1599" t="str">
            <v/>
          </cell>
          <cell r="H1599" t="str">
            <v>EXECUÇÃO DE SARJETA DE CONCRETO USINADO, MOLDADA  IN LOCO  EM TRECHO CURVO, 60 CM BASE X 15 CM ALTURA. AF_06/2016</v>
          </cell>
          <cell r="I1599" t="str">
            <v>M</v>
          </cell>
          <cell r="J1599" t="str">
            <v>COEFICIENTE DE REPRESENTATIVIDADE</v>
          </cell>
          <cell r="K1599" t="str">
            <v>66,75</v>
          </cell>
          <cell r="L1599" t="str">
            <v>CAIXA REFERENCIAL</v>
          </cell>
        </row>
        <row r="1600">
          <cell r="A1600">
            <v>94287</v>
          </cell>
          <cell r="B1600" t="str">
            <v>DRENAGEM/OBRAS DE CONTENCAO/POCOS DE VISITA E CAIXAS</v>
          </cell>
          <cell r="C1600" t="str">
            <v>DROP</v>
          </cell>
          <cell r="D1600" t="str">
            <v>MEIO FIO, LINHA D'AGUA E SARJERTA</v>
          </cell>
          <cell r="E1600" t="str">
            <v>0037</v>
          </cell>
          <cell r="F1600" t="str">
            <v/>
          </cell>
          <cell r="G1600" t="str">
            <v/>
          </cell>
          <cell r="H1600" t="str">
            <v>EXECUÇÃO DE SARJETA DE CONCRETO USINADO, MOLDADA  IN LOCO  EM TRECHO RETO, 30 CM BASE X 10 CM ALTURA. AF_06/2016</v>
          </cell>
          <cell r="I1600" t="str">
            <v>M</v>
          </cell>
          <cell r="J1600" t="str">
            <v>COEFICIENTE DE REPRESENTATIVIDADE</v>
          </cell>
          <cell r="K1600" t="str">
            <v>28,83</v>
          </cell>
          <cell r="L1600" t="str">
            <v>CAIXA REFERENCIAL</v>
          </cell>
        </row>
        <row r="1601">
          <cell r="A1601">
            <v>94288</v>
          </cell>
          <cell r="B1601" t="str">
            <v>DRENAGEM/OBRAS DE CONTENCAO/POCOS DE VISITA E CAIXAS</v>
          </cell>
          <cell r="C1601" t="str">
            <v>DROP</v>
          </cell>
          <cell r="D1601" t="str">
            <v>MEIO FIO, LINHA D'AGUA E SARJERTA</v>
          </cell>
          <cell r="E1601" t="str">
            <v>0037</v>
          </cell>
          <cell r="F1601" t="str">
            <v/>
          </cell>
          <cell r="G1601" t="str">
            <v/>
          </cell>
          <cell r="H1601" t="str">
            <v>EXECUÇÃO DE SARJETA DE CONCRETO USINADO, MOLDADA  IN LOCO  EM TRECHO CURVO, 30 CM BASE X 10 CM ALTURA. AF_06/2016</v>
          </cell>
          <cell r="I1601" t="str">
            <v>M</v>
          </cell>
          <cell r="J1601" t="str">
            <v>COEFICIENTE DE REPRESENTATIVIDADE</v>
          </cell>
          <cell r="K1601" t="str">
            <v>36,50</v>
          </cell>
          <cell r="L1601" t="str">
            <v>CAIXA REFERENCIAL</v>
          </cell>
        </row>
        <row r="1602">
          <cell r="A1602">
            <v>94289</v>
          </cell>
          <cell r="B1602" t="str">
            <v>DRENAGEM/OBRAS DE CONTENCAO/POCOS DE VISITA E CAIXAS</v>
          </cell>
          <cell r="C1602" t="str">
            <v>DROP</v>
          </cell>
          <cell r="D1602" t="str">
            <v>MEIO FIO, LINHA D'AGUA E SARJERTA</v>
          </cell>
          <cell r="E1602" t="str">
            <v>0037</v>
          </cell>
          <cell r="F1602" t="str">
            <v/>
          </cell>
          <cell r="G1602" t="str">
            <v/>
          </cell>
          <cell r="H1602" t="str">
            <v>EXECUÇÃO DE SARJETA DE CONCRETO USINADO, MOLDADA  IN LOCO  EM TRECHO RETO, 45 CM BASE X 10 CM ALTURA. AF_06/2016</v>
          </cell>
          <cell r="I1602" t="str">
            <v>M</v>
          </cell>
          <cell r="J1602" t="str">
            <v>COEFICIENTE DE REPRESENTATIVIDADE</v>
          </cell>
          <cell r="K1602" t="str">
            <v>36,45</v>
          </cell>
          <cell r="L1602" t="str">
            <v>CAIXA REFERENCIAL</v>
          </cell>
        </row>
        <row r="1603">
          <cell r="A1603">
            <v>94290</v>
          </cell>
          <cell r="B1603" t="str">
            <v>DRENAGEM/OBRAS DE CONTENCAO/POCOS DE VISITA E CAIXAS</v>
          </cell>
          <cell r="C1603" t="str">
            <v>DROP</v>
          </cell>
          <cell r="D1603" t="str">
            <v>MEIO FIO, LINHA D'AGUA E SARJERTA</v>
          </cell>
          <cell r="E1603" t="str">
            <v>0037</v>
          </cell>
          <cell r="F1603" t="str">
            <v/>
          </cell>
          <cell r="G1603" t="str">
            <v/>
          </cell>
          <cell r="H1603" t="str">
            <v>EXECUÇÃO DE SARJETA DE CONCRETO USINADO, MOLDADA  IN LOCO  EM TRECHO CURVO, 45 CM BASE X 10 CM ALTURA. AF_06/2016</v>
          </cell>
          <cell r="I1603" t="str">
            <v>M</v>
          </cell>
          <cell r="J1603" t="str">
            <v>COEFICIENTE DE REPRESENTATIVIDADE</v>
          </cell>
          <cell r="K1603" t="str">
            <v>44,12</v>
          </cell>
          <cell r="L1603" t="str">
            <v>CAIXA REFERENCIAL</v>
          </cell>
        </row>
        <row r="1604">
          <cell r="A1604">
            <v>94291</v>
          </cell>
          <cell r="B1604" t="str">
            <v>DRENAGEM/OBRAS DE CONTENCAO/POCOS DE VISITA E CAIXAS</v>
          </cell>
          <cell r="C1604" t="str">
            <v>DROP</v>
          </cell>
          <cell r="D1604" t="str">
            <v>MEIO FIO, LINHA D'AGUA E SARJERTA</v>
          </cell>
          <cell r="E1604" t="str">
            <v>0037</v>
          </cell>
          <cell r="F1604" t="str">
            <v/>
          </cell>
          <cell r="G1604" t="str">
            <v/>
          </cell>
          <cell r="H1604" t="str">
            <v>EXECUÇÃO DE SARJETA DE CONCRETO USINADO, MOLDADA  IN LOCO  EM TRECHO RETO, 60 CM BASE X 10 CM ALTURA. AF_06/2016</v>
          </cell>
          <cell r="I1604" t="str">
            <v>M</v>
          </cell>
          <cell r="J1604" t="str">
            <v>COEFICIENTE DE REPRESENTATIVIDADE</v>
          </cell>
          <cell r="K1604" t="str">
            <v>43,69</v>
          </cell>
          <cell r="L1604" t="str">
            <v>CAIXA REFERENCIAL</v>
          </cell>
        </row>
        <row r="1605">
          <cell r="A1605">
            <v>94292</v>
          </cell>
          <cell r="B1605" t="str">
            <v>DRENAGEM/OBRAS DE CONTENCAO/POCOS DE VISITA E CAIXAS</v>
          </cell>
          <cell r="C1605" t="str">
            <v>DROP</v>
          </cell>
          <cell r="D1605" t="str">
            <v>MEIO FIO, LINHA D'AGUA E SARJERTA</v>
          </cell>
          <cell r="E1605" t="str">
            <v>0037</v>
          </cell>
          <cell r="F1605" t="str">
            <v/>
          </cell>
          <cell r="G1605" t="str">
            <v/>
          </cell>
          <cell r="H1605" t="str">
            <v>EXECUÇÃO DE SARJETA DE CONCRETO USINADO, MOLDADA  IN LOCO  EM TRECHO CURVO, 60 CM BASE X 10 CM ALTURA. AF_06/2016</v>
          </cell>
          <cell r="I1605" t="str">
            <v>M</v>
          </cell>
          <cell r="J1605" t="str">
            <v>COEFICIENTE DE REPRESENTATIVIDADE</v>
          </cell>
          <cell r="K1605" t="str">
            <v>51,36</v>
          </cell>
          <cell r="L1605" t="str">
            <v>CAIXA REFERENCIAL</v>
          </cell>
        </row>
        <row r="1606">
          <cell r="A1606">
            <v>94293</v>
          </cell>
          <cell r="B1606" t="str">
            <v>DRENAGEM/OBRAS DE CONTENCAO/POCOS DE VISITA E CAIXAS</v>
          </cell>
          <cell r="C1606" t="str">
            <v>DROP</v>
          </cell>
          <cell r="D1606" t="str">
            <v>MEIO FIO, LINHA D'AGUA E SARJERTA</v>
          </cell>
          <cell r="E1606" t="str">
            <v>0037</v>
          </cell>
          <cell r="F1606" t="str">
            <v/>
          </cell>
          <cell r="G1606" t="str">
            <v/>
          </cell>
          <cell r="H1606" t="str">
            <v>EXECUÇÃO DE SARJETÃO DE CONCRETO USINADO, MOLDADA  IN LOCO  EM TRECHO RETO, 100 CM BASE X 20 CM ALTURA. AF_06/2016</v>
          </cell>
          <cell r="I1606" t="str">
            <v>M</v>
          </cell>
          <cell r="J1606" t="str">
            <v>COEFICIENTE DE REPRESENTATIVIDADE</v>
          </cell>
          <cell r="K1606" t="str">
            <v>115,24</v>
          </cell>
          <cell r="L1606" t="str">
            <v>CAIXA REFERENCIAL</v>
          </cell>
        </row>
        <row r="1607">
          <cell r="A1607">
            <v>94294</v>
          </cell>
          <cell r="B1607" t="str">
            <v>DRENAGEM/OBRAS DE CONTENCAO/POCOS DE VISITA E CAIXAS</v>
          </cell>
          <cell r="C1607" t="str">
            <v>DROP</v>
          </cell>
          <cell r="D1607" t="str">
            <v>MEIO FIO, LINHA D'AGUA E SARJERTA</v>
          </cell>
          <cell r="E1607" t="str">
            <v>0037</v>
          </cell>
          <cell r="F1607" t="str">
            <v/>
          </cell>
          <cell r="G1607" t="str">
            <v/>
          </cell>
          <cell r="H1607" t="str">
            <v>EXECUÇÃO DE ESCORAS DE CONCRETO PARA CONTENÇÃO DE GUIAS PRÉ-FABRICADAS. AF_06/2016</v>
          </cell>
          <cell r="I1607" t="str">
            <v>M</v>
          </cell>
          <cell r="J1607" t="str">
            <v>COEFICIENTE DE REPRESENTATIVIDADE</v>
          </cell>
          <cell r="K1607" t="str">
            <v>6,23</v>
          </cell>
          <cell r="L1607" t="str">
            <v>CAIXA REFERENCIAL</v>
          </cell>
        </row>
        <row r="1608">
          <cell r="A1608">
            <v>101570</v>
          </cell>
          <cell r="B1608" t="str">
            <v>ESCORAMENTO</v>
          </cell>
          <cell r="C1608" t="str">
            <v>ESCO</v>
          </cell>
          <cell r="D1608" t="str">
            <v>ESCORAMENTO DE MADEIRA EM VALAS</v>
          </cell>
          <cell r="E1608" t="str">
            <v>0023</v>
          </cell>
          <cell r="F1608" t="str">
            <v/>
          </cell>
          <cell r="G1608" t="str">
            <v/>
          </cell>
          <cell r="H1608" t="str">
            <v>ESCORAMENTO DE VALA, TIPO PONTALETEAMENTO, COM PROFUNDIDADE DE 0 A 1,5 M, LARGURA MENOR QUE 1,5 M. AF_08/2020</v>
          </cell>
          <cell r="I1608" t="str">
            <v>M2</v>
          </cell>
          <cell r="J1608" t="str">
            <v>COEFICIENTE DE REPRESENTATIVIDADE</v>
          </cell>
          <cell r="K1608" t="str">
            <v>15,56</v>
          </cell>
          <cell r="L1608" t="str">
            <v>CAIXA REFERENCIAL</v>
          </cell>
        </row>
        <row r="1609">
          <cell r="A1609">
            <v>101571</v>
          </cell>
          <cell r="B1609" t="str">
            <v>ESCORAMENTO</v>
          </cell>
          <cell r="C1609" t="str">
            <v>ESCO</v>
          </cell>
          <cell r="D1609" t="str">
            <v>ESCORAMENTO DE MADEIRA EM VALAS</v>
          </cell>
          <cell r="E1609" t="str">
            <v>0023</v>
          </cell>
          <cell r="F1609" t="str">
            <v/>
          </cell>
          <cell r="G1609" t="str">
            <v/>
          </cell>
          <cell r="H1609" t="str">
            <v>ESCORAMENTO DE VALA, TIPO PONTALETEAMENTO, COM PROFUNDIDADE DE 0 A 1,5 M, LARGURA MAIOR OU IGUAL A 1,5 M E MENOR QUE 2,5 M. AF_08/2020</v>
          </cell>
          <cell r="I1609" t="str">
            <v>M2</v>
          </cell>
          <cell r="J1609" t="str">
            <v>COEFICIENTE DE REPRESENTATIVIDADE</v>
          </cell>
          <cell r="K1609" t="str">
            <v>21,42</v>
          </cell>
          <cell r="L1609" t="str">
            <v>CAIXA REFERENCIAL</v>
          </cell>
        </row>
        <row r="1610">
          <cell r="A1610">
            <v>101572</v>
          </cell>
          <cell r="B1610" t="str">
            <v>ESCORAMENTO</v>
          </cell>
          <cell r="C1610" t="str">
            <v>ESCO</v>
          </cell>
          <cell r="D1610" t="str">
            <v>ESCORAMENTO DE MADEIRA EM VALAS</v>
          </cell>
          <cell r="E1610" t="str">
            <v>0023</v>
          </cell>
          <cell r="F1610" t="str">
            <v/>
          </cell>
          <cell r="G1610" t="str">
            <v/>
          </cell>
          <cell r="H1610" t="str">
            <v>ESCORAMENTO DE VALA, TIPO PONTALETEAMENTO, COM PROFUNDIDADE DE 1,5 A 3,0 M, LARGURA MENOR QUE 1,5 M. AF_08/2020</v>
          </cell>
          <cell r="I1610" t="str">
            <v>M2</v>
          </cell>
          <cell r="J1610" t="str">
            <v>COEFICIENTE DE REPRESENTATIVIDADE</v>
          </cell>
          <cell r="K1610" t="str">
            <v>12,26</v>
          </cell>
          <cell r="L1610" t="str">
            <v>CAIXA REFERENCIAL</v>
          </cell>
        </row>
        <row r="1611">
          <cell r="A1611">
            <v>101573</v>
          </cell>
          <cell r="B1611" t="str">
            <v>ESCORAMENTO</v>
          </cell>
          <cell r="C1611" t="str">
            <v>ESCO</v>
          </cell>
          <cell r="D1611" t="str">
            <v>ESCORAMENTO DE MADEIRA EM VALAS</v>
          </cell>
          <cell r="E1611" t="str">
            <v>0023</v>
          </cell>
          <cell r="F1611" t="str">
            <v/>
          </cell>
          <cell r="G1611" t="str">
            <v/>
          </cell>
          <cell r="H1611" t="str">
            <v>ESCORAMENTO DE VALA, TIPO PONTALETEAMENTO, COM PROFUNDIDADE DE 1,5 A 3,0 M, LARGURA MAIOR OU IGUAL A 1,5 M E MENOR QUE 2,5 M. AF_08/2020</v>
          </cell>
          <cell r="I1611" t="str">
            <v>M2</v>
          </cell>
          <cell r="J1611" t="str">
            <v>COEFICIENTE DE REPRESENTATIVIDADE</v>
          </cell>
          <cell r="K1611" t="str">
            <v>18,13</v>
          </cell>
          <cell r="L1611" t="str">
            <v>CAIXA REFERENCIAL</v>
          </cell>
        </row>
        <row r="1612">
          <cell r="A1612">
            <v>101574</v>
          </cell>
          <cell r="B1612" t="str">
            <v>ESCORAMENTO</v>
          </cell>
          <cell r="C1612" t="str">
            <v>ESCO</v>
          </cell>
          <cell r="D1612" t="str">
            <v>ESCORAMENTO DE MADEIRA EM VALAS</v>
          </cell>
          <cell r="E1612" t="str">
            <v>0023</v>
          </cell>
          <cell r="F1612" t="str">
            <v/>
          </cell>
          <cell r="G1612" t="str">
            <v/>
          </cell>
          <cell r="H1612" t="str">
            <v>ESCORAMENTO DE VALA, TIPO PONTALETEAMENTO, COM PROFUNDIDADE DE 3,0 A 4,5 M, LARGURA MENOR QUE 1,5 M. AF_08/2020</v>
          </cell>
          <cell r="I1612" t="str">
            <v>M2</v>
          </cell>
          <cell r="J1612" t="str">
            <v>COEFICIENTE DE REPRESENTATIVIDADE</v>
          </cell>
          <cell r="K1612" t="str">
            <v>9,52</v>
          </cell>
          <cell r="L1612" t="str">
            <v>CAIXA REFERENCIAL</v>
          </cell>
        </row>
        <row r="1613">
          <cell r="A1613">
            <v>101575</v>
          </cell>
          <cell r="B1613" t="str">
            <v>ESCORAMENTO</v>
          </cell>
          <cell r="C1613" t="str">
            <v>ESCO</v>
          </cell>
          <cell r="D1613" t="str">
            <v>ESCORAMENTO DE MADEIRA EM VALAS</v>
          </cell>
          <cell r="E1613" t="str">
            <v>0023</v>
          </cell>
          <cell r="F1613" t="str">
            <v/>
          </cell>
          <cell r="G1613" t="str">
            <v/>
          </cell>
          <cell r="H1613" t="str">
            <v>ESCORAMENTO DE VALA, TIPO PONTALETEAMENTO, COM PROFUNDIDADE DE 3,0 A 4,5 M, LARGURA MAIOR OU IGUAL A 1,5 M E MENOR QUE 2,5 M. AF_08/2020</v>
          </cell>
          <cell r="I1613" t="str">
            <v>M2</v>
          </cell>
          <cell r="J1613" t="str">
            <v>COEFICIENTE DE REPRESENTATIVIDADE</v>
          </cell>
          <cell r="K1613" t="str">
            <v>15,58</v>
          </cell>
          <cell r="L1613" t="str">
            <v>CAIXA REFERENCIAL</v>
          </cell>
        </row>
        <row r="1614">
          <cell r="A1614">
            <v>101576</v>
          </cell>
          <cell r="B1614" t="str">
            <v>ESCORAMENTO</v>
          </cell>
          <cell r="C1614" t="str">
            <v>ESCO</v>
          </cell>
          <cell r="D1614" t="str">
            <v>ESCORAMENTO DE MADEIRA EM VALAS</v>
          </cell>
          <cell r="E1614" t="str">
            <v>0023</v>
          </cell>
          <cell r="F1614" t="str">
            <v/>
          </cell>
          <cell r="G1614" t="str">
            <v/>
          </cell>
          <cell r="H1614" t="str">
            <v>ESCORAMENTO DE VALA, TIPO DESCONTÍNUO, COM PROFUNDIDADE DE 0 A 1,5 M, LARGURA MENOR QUE 1,5 M. AF_08/2020</v>
          </cell>
          <cell r="I1614" t="str">
            <v>M2</v>
          </cell>
          <cell r="J1614" t="str">
            <v>COEFICIENTE DE REPRESENTATIVIDADE</v>
          </cell>
          <cell r="K1614" t="str">
            <v>27,27</v>
          </cell>
          <cell r="L1614" t="str">
            <v>CAIXA REFERENCIAL</v>
          </cell>
        </row>
        <row r="1615">
          <cell r="A1615">
            <v>101577</v>
          </cell>
          <cell r="B1615" t="str">
            <v>ESCORAMENTO</v>
          </cell>
          <cell r="C1615" t="str">
            <v>ESCO</v>
          </cell>
          <cell r="D1615" t="str">
            <v>ESCORAMENTO DE MADEIRA EM VALAS</v>
          </cell>
          <cell r="E1615" t="str">
            <v>0023</v>
          </cell>
          <cell r="F1615" t="str">
            <v/>
          </cell>
          <cell r="G1615" t="str">
            <v/>
          </cell>
          <cell r="H1615" t="str">
            <v>ESCORAMENTO DE VALA, TIPO DESCONTÍNUO, COM PROFUNDIDADE DE 0 A 1,5 M, LARGURA MAIOR OU IGUAL A 1,5 M E MENOR QUE 2,5 M. AF_08/2020</v>
          </cell>
          <cell r="I1615" t="str">
            <v>M2</v>
          </cell>
          <cell r="J1615" t="str">
            <v>COEFICIENTE DE REPRESENTATIVIDADE</v>
          </cell>
          <cell r="K1615" t="str">
            <v>34,69</v>
          </cell>
          <cell r="L1615" t="str">
            <v>CAIXA REFERENCIAL</v>
          </cell>
        </row>
        <row r="1616">
          <cell r="A1616">
            <v>101578</v>
          </cell>
          <cell r="B1616" t="str">
            <v>ESCORAMENTO</v>
          </cell>
          <cell r="C1616" t="str">
            <v>ESCO</v>
          </cell>
          <cell r="D1616" t="str">
            <v>ESCORAMENTO DE MADEIRA EM VALAS</v>
          </cell>
          <cell r="E1616" t="str">
            <v>0023</v>
          </cell>
          <cell r="F1616" t="str">
            <v/>
          </cell>
          <cell r="G1616" t="str">
            <v/>
          </cell>
          <cell r="H1616" t="str">
            <v>ESCORAMENTO DE VALA, TIPO DESCONTÍNUO, COM PROFUNDIDADE DE 1,5 M A 3,0 M, LARGURA MENOR QUE 1,5 M. AF_08/2020</v>
          </cell>
          <cell r="I1616" t="str">
            <v>M2</v>
          </cell>
          <cell r="J1616" t="str">
            <v>COEFICIENTE DE REPRESENTATIVIDADE</v>
          </cell>
          <cell r="K1616" t="str">
            <v>22,51</v>
          </cell>
          <cell r="L1616" t="str">
            <v>CAIXA REFERENCIAL</v>
          </cell>
        </row>
        <row r="1617">
          <cell r="A1617">
            <v>101579</v>
          </cell>
          <cell r="B1617" t="str">
            <v>ESCORAMENTO</v>
          </cell>
          <cell r="C1617" t="str">
            <v>ESCO</v>
          </cell>
          <cell r="D1617" t="str">
            <v>ESCORAMENTO DE MADEIRA EM VALAS</v>
          </cell>
          <cell r="E1617" t="str">
            <v>0023</v>
          </cell>
          <cell r="F1617" t="str">
            <v/>
          </cell>
          <cell r="G1617" t="str">
            <v/>
          </cell>
          <cell r="H1617" t="str">
            <v>ESCORAMENTO DE VALA, TIPO DESCONTÍNUO, COM PROFUNDIDADE DE 1,5 A 3,0 M, LARGURA MAIOR OU IGUAL A 1,5 M E MENOR QUE 2,5 M. AF_08/2020</v>
          </cell>
          <cell r="I1617" t="str">
            <v>M2</v>
          </cell>
          <cell r="J1617" t="str">
            <v>COEFICIENTE DE REPRESENTATIVIDADE</v>
          </cell>
          <cell r="K1617" t="str">
            <v>29,94</v>
          </cell>
          <cell r="L1617" t="str">
            <v>CAIXA REFERENCIAL</v>
          </cell>
        </row>
        <row r="1618">
          <cell r="A1618">
            <v>101580</v>
          </cell>
          <cell r="B1618" t="str">
            <v>ESCORAMENTO</v>
          </cell>
          <cell r="C1618" t="str">
            <v>ESCO</v>
          </cell>
          <cell r="D1618" t="str">
            <v>ESCORAMENTO DE MADEIRA EM VALAS</v>
          </cell>
          <cell r="E1618" t="str">
            <v>0023</v>
          </cell>
          <cell r="F1618" t="str">
            <v/>
          </cell>
          <cell r="G1618" t="str">
            <v/>
          </cell>
          <cell r="H1618" t="str">
            <v>ESCORAMENTO DE VALA, TIPO DESCONTÍNUO, COM PROFUNDIDADE DE 3,0 A 4,5 M, LARGURA MENOR QUE 1,5 M. AF_08/2020</v>
          </cell>
          <cell r="I1618" t="str">
            <v>M2</v>
          </cell>
          <cell r="J1618" t="str">
            <v>COEFICIENTE DE REPRESENTATIVIDADE</v>
          </cell>
          <cell r="K1618" t="str">
            <v>19,93</v>
          </cell>
          <cell r="L1618" t="str">
            <v>CAIXA REFERENCIAL</v>
          </cell>
        </row>
        <row r="1619">
          <cell r="A1619">
            <v>101581</v>
          </cell>
          <cell r="B1619" t="str">
            <v>ESCORAMENTO</v>
          </cell>
          <cell r="C1619" t="str">
            <v>ESCO</v>
          </cell>
          <cell r="D1619" t="str">
            <v>ESCORAMENTO DE MADEIRA EM VALAS</v>
          </cell>
          <cell r="E1619" t="str">
            <v>0023</v>
          </cell>
          <cell r="F1619" t="str">
            <v/>
          </cell>
          <cell r="G1619" t="str">
            <v/>
          </cell>
          <cell r="H1619" t="str">
            <v>ESCORAMENTO DE VALA, TIPO DESCONTÍNUO, COM PROFUNDIDADE DE 3,0 A 4,5 M, LARGURA MAIOR OU IGUAL A 1,5 E MENOR QUE 2,5 M. AF_08/2020</v>
          </cell>
          <cell r="I1619" t="str">
            <v>M2</v>
          </cell>
          <cell r="J1619" t="str">
            <v>COEFICIENTE DE REPRESENTATIVIDADE</v>
          </cell>
          <cell r="K1619" t="str">
            <v>27,56</v>
          </cell>
          <cell r="L1619" t="str">
            <v>CAIXA REFERENCIAL</v>
          </cell>
        </row>
        <row r="1620">
          <cell r="A1620">
            <v>101582</v>
          </cell>
          <cell r="B1620" t="str">
            <v>ESCORAMENTO</v>
          </cell>
          <cell r="C1620" t="str">
            <v>ESCO</v>
          </cell>
          <cell r="D1620" t="str">
            <v>ESCORAMENTO DE MADEIRA EM VALAS</v>
          </cell>
          <cell r="E1620" t="str">
            <v>0023</v>
          </cell>
          <cell r="F1620" t="str">
            <v/>
          </cell>
          <cell r="G1620" t="str">
            <v/>
          </cell>
          <cell r="H1620" t="str">
            <v>ESCORAMENTO DE VALA, TIPO CONTÍNUO, COM PROFUNDIDADE DE 0 A 1,5 M, LARGURA MENOR QUE 1,5 M. AF_08/2020</v>
          </cell>
          <cell r="I1620" t="str">
            <v>M2</v>
          </cell>
          <cell r="J1620" t="str">
            <v>COEFICIENTE DE REPRESENTATIVIDADE</v>
          </cell>
          <cell r="K1620" t="str">
            <v>44,54</v>
          </cell>
          <cell r="L1620" t="str">
            <v>CAIXA REFERENCIAL</v>
          </cell>
        </row>
        <row r="1621">
          <cell r="A1621">
            <v>101583</v>
          </cell>
          <cell r="B1621" t="str">
            <v>ESCORAMENTO</v>
          </cell>
          <cell r="C1621" t="str">
            <v>ESCO</v>
          </cell>
          <cell r="D1621" t="str">
            <v>ESCORAMENTO DE MADEIRA EM VALAS</v>
          </cell>
          <cell r="E1621" t="str">
            <v>0023</v>
          </cell>
          <cell r="F1621" t="str">
            <v/>
          </cell>
          <cell r="G1621" t="str">
            <v/>
          </cell>
          <cell r="H1621" t="str">
            <v>ESCORAMENTO DE VALA, TIPO CONTÍNUO, COM PROFUNDIDADE DE 0 A 1,5 M, LARGURA MAIOR OU IGUAL A 1,5 M E MENOR QUE 2,5 M. AF_08/2020</v>
          </cell>
          <cell r="I1621" t="str">
            <v>M2</v>
          </cell>
          <cell r="J1621" t="str">
            <v>COEFICIENTE DE REPRESENTATIVIDADE</v>
          </cell>
          <cell r="K1621" t="str">
            <v>55,95</v>
          </cell>
          <cell r="L1621" t="str">
            <v>CAIXA REFERENCIAL</v>
          </cell>
        </row>
        <row r="1622">
          <cell r="A1622">
            <v>101584</v>
          </cell>
          <cell r="B1622" t="str">
            <v>ESCORAMENTO</v>
          </cell>
          <cell r="C1622" t="str">
            <v>ESCO</v>
          </cell>
          <cell r="D1622" t="str">
            <v>ESCORAMENTO DE MADEIRA EM VALAS</v>
          </cell>
          <cell r="E1622" t="str">
            <v>0023</v>
          </cell>
          <cell r="F1622" t="str">
            <v/>
          </cell>
          <cell r="G1622" t="str">
            <v/>
          </cell>
          <cell r="H1622" t="str">
            <v>ESCORAMENTO DE VALA, TIPO CONTÍNUO, COM PROFUNDIDADE DE 1,5 M A 3,0 M, LARGURA MENOR QUE 1,5 M. AF_08/2020</v>
          </cell>
          <cell r="I1622" t="str">
            <v>M2</v>
          </cell>
          <cell r="J1622" t="str">
            <v>COEFICIENTE DE REPRESENTATIVIDADE</v>
          </cell>
          <cell r="K1622" t="str">
            <v>36,56</v>
          </cell>
          <cell r="L1622" t="str">
            <v>CAIXA REFERENCIAL</v>
          </cell>
        </row>
        <row r="1623">
          <cell r="A1623">
            <v>101585</v>
          </cell>
          <cell r="B1623" t="str">
            <v>ESCORAMENTO</v>
          </cell>
          <cell r="C1623" t="str">
            <v>ESCO</v>
          </cell>
          <cell r="D1623" t="str">
            <v>ESCORAMENTO DE MADEIRA EM VALAS</v>
          </cell>
          <cell r="E1623" t="str">
            <v>0023</v>
          </cell>
          <cell r="F1623" t="str">
            <v/>
          </cell>
          <cell r="G1623" t="str">
            <v/>
          </cell>
          <cell r="H1623" t="str">
            <v>ESCORAMENTO DE VALA, TIPO CONTÍNUO, COM PROFUNDIDADE DE 1,5 A 3,0 M, LARGURA MAIOR OU IGUAL A 1,5 M E MENOR QUE 2,5 M. AF_08/2020</v>
          </cell>
          <cell r="I1623" t="str">
            <v>M2</v>
          </cell>
          <cell r="J1623" t="str">
            <v>COEFICIENTE DE REPRESENTATIVIDADE</v>
          </cell>
          <cell r="K1623" t="str">
            <v>47,96</v>
          </cell>
          <cell r="L1623" t="str">
            <v>CAIXA REFERENCIAL</v>
          </cell>
        </row>
        <row r="1624">
          <cell r="A1624">
            <v>101586</v>
          </cell>
          <cell r="B1624" t="str">
            <v>ESCORAMENTO</v>
          </cell>
          <cell r="C1624" t="str">
            <v>ESCO</v>
          </cell>
          <cell r="D1624" t="str">
            <v>ESCORAMENTO DE MADEIRA EM VALAS</v>
          </cell>
          <cell r="E1624" t="str">
            <v>0023</v>
          </cell>
          <cell r="F1624" t="str">
            <v/>
          </cell>
          <cell r="G1624" t="str">
            <v/>
          </cell>
          <cell r="H1624" t="str">
            <v>ESCORAMENTO DE VALA, TIPO CONTÍNUO, COM PROFUNDIDADE DE 3,0 A 4,5 M, LARGURA MENOR QUE 1,5 M. AF_08/2020</v>
          </cell>
          <cell r="I1624" t="str">
            <v>M2</v>
          </cell>
          <cell r="J1624" t="str">
            <v>COEFICIENTE DE REPRESENTATIVIDADE</v>
          </cell>
          <cell r="K1624" t="str">
            <v>31,55</v>
          </cell>
          <cell r="L1624" t="str">
            <v>CAIXA REFERENCIAL</v>
          </cell>
        </row>
        <row r="1625">
          <cell r="A1625">
            <v>101587</v>
          </cell>
          <cell r="B1625" t="str">
            <v>ESCORAMENTO</v>
          </cell>
          <cell r="C1625" t="str">
            <v>ESCO</v>
          </cell>
          <cell r="D1625" t="str">
            <v>ESCORAMENTO DE MADEIRA EM VALAS</v>
          </cell>
          <cell r="E1625" t="str">
            <v>0023</v>
          </cell>
          <cell r="F1625" t="str">
            <v/>
          </cell>
          <cell r="G1625" t="str">
            <v/>
          </cell>
          <cell r="H1625" t="str">
            <v>ESCORAMENTO DE VALA, TIPO CONTÍNUO, COM PROFUNDIDADE DE 3,0 A 4,5 M, LARGURA MAIOR OU IGUAL A 1,5 E MENOR QUE 2,5 M. AF_08/2020</v>
          </cell>
          <cell r="I1625" t="str">
            <v>M2</v>
          </cell>
          <cell r="J1625" t="str">
            <v>COEFICIENTE DE REPRESENTATIVIDADE</v>
          </cell>
          <cell r="K1625" t="str">
            <v>43,15</v>
          </cell>
          <cell r="L1625" t="str">
            <v>CAIXA REFERENCIAL</v>
          </cell>
        </row>
        <row r="1626">
          <cell r="A1626">
            <v>101588</v>
          </cell>
          <cell r="B1626" t="str">
            <v>ESCORAMENTO</v>
          </cell>
          <cell r="C1626" t="str">
            <v>ESCO</v>
          </cell>
          <cell r="D1626" t="str">
            <v>ESCORAMENTO METALICO EM VALAS OU POCOS</v>
          </cell>
          <cell r="E1626" t="str">
            <v>0024</v>
          </cell>
          <cell r="F1626" t="str">
            <v/>
          </cell>
          <cell r="G1626" t="str">
            <v/>
          </cell>
          <cell r="H1626" t="str">
            <v>ESCORAMENTO DE VALA, TIPO CONTÍNUO COM PERFIL METÁLICO "U", COM PROFUNDIDADE DE 0 A 1,5 M, LARGURA MENOR QUE 1,5 M. AF_08/2020</v>
          </cell>
          <cell r="I1626" t="str">
            <v>M2</v>
          </cell>
          <cell r="J1626" t="str">
            <v>ATRIBUÍDO SÃO PAULO</v>
          </cell>
          <cell r="K1626" t="str">
            <v>62,81</v>
          </cell>
          <cell r="L1626" t="str">
            <v>CAIXA REFERENCIAL</v>
          </cell>
        </row>
        <row r="1627">
          <cell r="A1627">
            <v>101589</v>
          </cell>
          <cell r="B1627" t="str">
            <v>ESCORAMENTO</v>
          </cell>
          <cell r="C1627" t="str">
            <v>ESCO</v>
          </cell>
          <cell r="D1627" t="str">
            <v>ESCORAMENTO METALICO EM VALAS OU POCOS</v>
          </cell>
          <cell r="E1627" t="str">
            <v>0024</v>
          </cell>
          <cell r="F1627" t="str">
            <v/>
          </cell>
          <cell r="G1627" t="str">
            <v/>
          </cell>
          <cell r="H1627" t="str">
            <v>ESCORAMENTO DE VALA,TIPO CONTÍNUO COM PERFIL METÁLICO "U", COM PROFUNDIDADE DE 0 A 1,5 M, LARGURA MAIOR OU IGUAL A 1,5 E MENOR QUE 2,5 M. AF_08/2020</v>
          </cell>
          <cell r="I1627" t="str">
            <v>M2</v>
          </cell>
          <cell r="J1627" t="str">
            <v>ATRIBUÍDO SÃO PAULO</v>
          </cell>
          <cell r="K1627" t="str">
            <v>91,75</v>
          </cell>
          <cell r="L1627" t="str">
            <v>CAIXA REFERENCIAL</v>
          </cell>
        </row>
        <row r="1628">
          <cell r="A1628">
            <v>101590</v>
          </cell>
          <cell r="B1628" t="str">
            <v>ESCORAMENTO</v>
          </cell>
          <cell r="C1628" t="str">
            <v>ESCO</v>
          </cell>
          <cell r="D1628" t="str">
            <v>ESCORAMENTO METALICO EM VALAS OU POCOS</v>
          </cell>
          <cell r="E1628" t="str">
            <v>0024</v>
          </cell>
          <cell r="F1628" t="str">
            <v/>
          </cell>
          <cell r="G1628" t="str">
            <v/>
          </cell>
          <cell r="H1628" t="str">
            <v>ESCORAMENTO DE VALA, TIPO CONTÍNUO COM PERFIL METÁLICO "U", COM PROFUNDIDADE DE 1,5 A 3,0 M, LARGURA MENOR QUE 1,5 M. AF_08/2020</v>
          </cell>
          <cell r="I1628" t="str">
            <v>M2</v>
          </cell>
          <cell r="J1628" t="str">
            <v>ATRIBUÍDO SÃO PAULO</v>
          </cell>
          <cell r="K1628" t="str">
            <v>47,59</v>
          </cell>
          <cell r="L1628" t="str">
            <v>CAIXA REFERENCIAL</v>
          </cell>
        </row>
        <row r="1629">
          <cell r="A1629">
            <v>101591</v>
          </cell>
          <cell r="B1629" t="str">
            <v>ESCORAMENTO</v>
          </cell>
          <cell r="C1629" t="str">
            <v>ESCO</v>
          </cell>
          <cell r="D1629" t="str">
            <v>ESCORAMENTO METALICO EM VALAS OU POCOS</v>
          </cell>
          <cell r="E1629" t="str">
            <v>0024</v>
          </cell>
          <cell r="F1629" t="str">
            <v/>
          </cell>
          <cell r="G1629" t="str">
            <v/>
          </cell>
          <cell r="H1629" t="str">
            <v>ESCORAMENTO DE VALA, TIPO CONTÍNUO COM PERFIL METÁLICO "U", COM PROFUNDIDADE DE 1,5 A 3,0 M, LARGURA MAIOR OU IGUAL 1,5 M E MENOR QUE 2,5 M. AF_08/2020</v>
          </cell>
          <cell r="I1629" t="str">
            <v>M2</v>
          </cell>
          <cell r="J1629" t="str">
            <v>ATRIBUÍDO SÃO PAULO</v>
          </cell>
          <cell r="K1629" t="str">
            <v>76,51</v>
          </cell>
          <cell r="L1629" t="str">
            <v>CAIXA REFERENCIAL</v>
          </cell>
        </row>
        <row r="1630">
          <cell r="A1630">
            <v>101592</v>
          </cell>
          <cell r="B1630" t="str">
            <v>ESCORAMENTO</v>
          </cell>
          <cell r="C1630" t="str">
            <v>ESCO</v>
          </cell>
          <cell r="D1630" t="str">
            <v>ESCORAMENTO METALICO EM VALAS OU POCOS</v>
          </cell>
          <cell r="E1630" t="str">
            <v>0024</v>
          </cell>
          <cell r="F1630" t="str">
            <v/>
          </cell>
          <cell r="G1630" t="str">
            <v/>
          </cell>
          <cell r="H1630" t="str">
            <v>ESCORAMENTO DE VALA, TIPO CONTÍNUO COM PERFIL METÁLICO "U", COM PROFUNDIDADE DE 3,0 A 4,5 M, LARGURA MENOR QUE 1,5 M. AF_08/2020</v>
          </cell>
          <cell r="I1630" t="str">
            <v>M2</v>
          </cell>
          <cell r="J1630" t="str">
            <v>ATRIBUÍDO SÃO PAULO</v>
          </cell>
          <cell r="K1630" t="str">
            <v>33,52</v>
          </cell>
          <cell r="L1630" t="str">
            <v>CAIXA REFERENCIAL</v>
          </cell>
        </row>
        <row r="1631">
          <cell r="A1631">
            <v>101593</v>
          </cell>
          <cell r="B1631" t="str">
            <v>ESCORAMENTO</v>
          </cell>
          <cell r="C1631" t="str">
            <v>ESCO</v>
          </cell>
          <cell r="D1631" t="str">
            <v>ESCORAMENTO METALICO EM VALAS OU POCOS</v>
          </cell>
          <cell r="E1631" t="str">
            <v>0024</v>
          </cell>
          <cell r="F1631" t="str">
            <v/>
          </cell>
          <cell r="G1631" t="str">
            <v/>
          </cell>
          <cell r="H1631" t="str">
            <v>ESCORAMENTO DE VALA, TIPO CONTÍNUO COM PERFIL METÁLICO "U", COM PROFUNDIDADE DE 3,0 A 4,5 M, LARGURA MAIOR OU IGUAL A 1,5 M E MENOR QUE 2,5 M. AF_08/2020</v>
          </cell>
          <cell r="I1631" t="str">
            <v>M2</v>
          </cell>
          <cell r="J1631" t="str">
            <v>ATRIBUÍDO SÃO PAULO</v>
          </cell>
          <cell r="K1631" t="str">
            <v>62,62</v>
          </cell>
          <cell r="L1631" t="str">
            <v>CAIXA REFERENCIAL</v>
          </cell>
        </row>
        <row r="1632">
          <cell r="A1632">
            <v>101600</v>
          </cell>
          <cell r="B1632" t="str">
            <v>ESCORAMENTO</v>
          </cell>
          <cell r="C1632" t="str">
            <v>ESCO</v>
          </cell>
          <cell r="D1632" t="str">
            <v>ESCORAMENTO METALICO EM VALAS OU POCOS</v>
          </cell>
          <cell r="E1632" t="str">
            <v>0024</v>
          </cell>
          <cell r="F1632" t="str">
            <v/>
          </cell>
          <cell r="G1632" t="str">
            <v/>
          </cell>
          <cell r="H1632" t="str">
            <v>ESCORAMENTO DE VALA, TIPO BLINDAGEM, COM PROFUNDIDADE DE 0 A 1,5 M, LARGURA MENOR QUE 1,5 M - EXECUÇÃO, NÃO INCLUI MATERIAL. AF_08/2020</v>
          </cell>
          <cell r="I1632" t="str">
            <v>M2</v>
          </cell>
          <cell r="J1632" t="str">
            <v>COLETADO</v>
          </cell>
          <cell r="K1632" t="str">
            <v>11,75</v>
          </cell>
          <cell r="L1632" t="str">
            <v>CAIXA REFERENCIAL</v>
          </cell>
        </row>
        <row r="1633">
          <cell r="A1633">
            <v>101601</v>
          </cell>
          <cell r="B1633" t="str">
            <v>ESCORAMENTO</v>
          </cell>
          <cell r="C1633" t="str">
            <v>ESCO</v>
          </cell>
          <cell r="D1633" t="str">
            <v>ESCORAMENTO METALICO EM VALAS OU POCOS</v>
          </cell>
          <cell r="E1633" t="str">
            <v>0024</v>
          </cell>
          <cell r="F1633" t="str">
            <v/>
          </cell>
          <cell r="G1633" t="str">
            <v/>
          </cell>
          <cell r="H1633" t="str">
            <v>ESCORAMENTO DE VALA, TIPO BLINDAGEM COM PROFUNDIDADE DE 0 A 1,5 M, LARGURA MAIOR OU IGUAL A 1,5 M E MENOR QUE 2,5 M - EXECUÇÃO, NÃO INCLUI MATERIAL. AF_08/2020</v>
          </cell>
          <cell r="I1633" t="str">
            <v>M2</v>
          </cell>
          <cell r="J1633" t="str">
            <v>COLETADO</v>
          </cell>
          <cell r="K1633" t="str">
            <v>17,38</v>
          </cell>
          <cell r="L1633" t="str">
            <v>CAIXA REFERENCIAL</v>
          </cell>
        </row>
        <row r="1634">
          <cell r="A1634">
            <v>101602</v>
          </cell>
          <cell r="B1634" t="str">
            <v>ESCORAMENTO</v>
          </cell>
          <cell r="C1634" t="str">
            <v>ESCO</v>
          </cell>
          <cell r="D1634" t="str">
            <v>ESCORAMENTO METALICO EM VALAS OU POCOS</v>
          </cell>
          <cell r="E1634" t="str">
            <v>0024</v>
          </cell>
          <cell r="F1634" t="str">
            <v/>
          </cell>
          <cell r="G1634" t="str">
            <v/>
          </cell>
          <cell r="H1634" t="str">
            <v>ESCORAMENTO DE VALA, TIPO BLINDAGEM, COM PROFUNDIDADE DE 1,5 A 3,0 M, LARGURA MENOR QUE 1,5 M - EXECUÇÃO, NÃO INCLUI MATERIAL. AF_08/2020</v>
          </cell>
          <cell r="I1634" t="str">
            <v>M2</v>
          </cell>
          <cell r="J1634" t="str">
            <v>COLETADO</v>
          </cell>
          <cell r="K1634" t="str">
            <v>8,70</v>
          </cell>
          <cell r="L1634" t="str">
            <v>CAIXA REFERENCIAL</v>
          </cell>
        </row>
        <row r="1635">
          <cell r="A1635">
            <v>101603</v>
          </cell>
          <cell r="B1635" t="str">
            <v>ESCORAMENTO</v>
          </cell>
          <cell r="C1635" t="str">
            <v>ESCO</v>
          </cell>
          <cell r="D1635" t="str">
            <v>ESCORAMENTO METALICO EM VALAS OU POCOS</v>
          </cell>
          <cell r="E1635" t="str">
            <v>0024</v>
          </cell>
          <cell r="F1635" t="str">
            <v/>
          </cell>
          <cell r="G1635" t="str">
            <v/>
          </cell>
          <cell r="H1635" t="str">
            <v>ESCORAMENTO DE VALA, TIPO BLINDAGEM, COM PROFUNDIDADE DE 1,5 A 3,0 M, LARGURA MAIOR OU IGUAL A 1,5 M E MENOR QUE 2,5 M - EXECUÇÃO, NÃO INCLUI MATERIAL. AF_08/2020</v>
          </cell>
          <cell r="I1635" t="str">
            <v>M2</v>
          </cell>
          <cell r="J1635" t="str">
            <v>COLETADO</v>
          </cell>
          <cell r="K1635" t="str">
            <v>14,34</v>
          </cell>
          <cell r="L1635" t="str">
            <v>CAIXA REFERENCIAL</v>
          </cell>
        </row>
        <row r="1636">
          <cell r="A1636">
            <v>101604</v>
          </cell>
          <cell r="B1636" t="str">
            <v>ESCORAMENTO</v>
          </cell>
          <cell r="C1636" t="str">
            <v>ESCO</v>
          </cell>
          <cell r="D1636" t="str">
            <v>ESCORAMENTO METALICO EM VALAS OU POCOS</v>
          </cell>
          <cell r="E1636" t="str">
            <v>0024</v>
          </cell>
          <cell r="F1636" t="str">
            <v/>
          </cell>
          <cell r="G1636" t="str">
            <v/>
          </cell>
          <cell r="H1636" t="str">
            <v>ESCORAMENTO DE VALA, TIPO BLINDAGEM, COM PROFUNDIDADE DE 3,0 A 4,5 M, LARGURA MENOR QUE 1,5 M - EXECUÇÃO, NÃO INCLUI MATERIAL. AF_08/2020</v>
          </cell>
          <cell r="I1636" t="str">
            <v>M2</v>
          </cell>
          <cell r="J1636" t="str">
            <v>COLETADO</v>
          </cell>
          <cell r="K1636" t="str">
            <v>5,69</v>
          </cell>
          <cell r="L1636" t="str">
            <v>CAIXA REFERENCIAL</v>
          </cell>
        </row>
        <row r="1637">
          <cell r="A1637">
            <v>101605</v>
          </cell>
          <cell r="B1637" t="str">
            <v>ESCORAMENTO</v>
          </cell>
          <cell r="C1637" t="str">
            <v>ESCO</v>
          </cell>
          <cell r="D1637" t="str">
            <v>ESCORAMENTO METALICO EM VALAS OU POCOS</v>
          </cell>
          <cell r="E1637" t="str">
            <v>0024</v>
          </cell>
          <cell r="F1637" t="str">
            <v/>
          </cell>
          <cell r="G1637" t="str">
            <v/>
          </cell>
          <cell r="H1637" t="str">
            <v>ESCORAMENTO DE VALA, TIPO BLINDAGEM, COM PROFUNDIDADE DE 3,0 A 4,5 M, LARGURA MAIOR OU IGUAL A 1,5 M E MENOR QUE 2,5 M - EXECUÇÃO, NÃO INCLUI MATERIAL. AF_08/2020</v>
          </cell>
          <cell r="I1637" t="str">
            <v>M2</v>
          </cell>
          <cell r="J1637" t="str">
            <v>COLETADO</v>
          </cell>
          <cell r="K1637" t="str">
            <v>11,33</v>
          </cell>
          <cell r="L1637" t="str">
            <v>CAIXA REFERENCIAL</v>
          </cell>
        </row>
        <row r="1638">
          <cell r="A1638">
            <v>90788</v>
          </cell>
          <cell r="B1638" t="str">
            <v>ESQUADRIAS/FERRAGENS/VIDROS</v>
          </cell>
          <cell r="C1638" t="str">
            <v>ESQV</v>
          </cell>
          <cell r="D1638" t="str">
            <v>PORTA DE MADEIRA</v>
          </cell>
          <cell r="E1638" t="str">
            <v>0089</v>
          </cell>
          <cell r="F1638" t="str">
            <v/>
          </cell>
          <cell r="G1638" t="str">
            <v/>
          </cell>
          <cell r="H1638" t="str">
            <v>KIT DE PORTA-PRONTA DE MADEIRA EM ACABAMENTO MELAMÍNICO BRANCO, FOLHA LEVE OU MÉDIA, 60X210CM, EXCLUSIVE FECHADURA, FIXAÇÃO COM PREENCHIMENTO PARCIAL DE ESPUMA EXPANSIVA - FORNECIMENTO E INSTALAÇÃO. AF_12/2019</v>
          </cell>
          <cell r="I1638" t="str">
            <v>UN</v>
          </cell>
          <cell r="J1638" t="str">
            <v>COEFICIENTE DE REPRESENTATIVIDADE</v>
          </cell>
          <cell r="K1638" t="str">
            <v>534,50</v>
          </cell>
          <cell r="L1638" t="str">
            <v>CAIXA REFERENCIAL</v>
          </cell>
        </row>
        <row r="1639">
          <cell r="A1639">
            <v>90789</v>
          </cell>
          <cell r="B1639" t="str">
            <v>ESQUADRIAS/FERRAGENS/VIDROS</v>
          </cell>
          <cell r="C1639" t="str">
            <v>ESQV</v>
          </cell>
          <cell r="D1639" t="str">
            <v>PORTA DE MADEIRA</v>
          </cell>
          <cell r="E1639" t="str">
            <v>0089</v>
          </cell>
          <cell r="F1639" t="str">
            <v/>
          </cell>
          <cell r="G1639" t="str">
            <v/>
          </cell>
          <cell r="H1639" t="str">
            <v>KIT DE PORTA-PRONTA DE MADEIRA EM ACABAMENTO MELAMÍNICO BRANCO, FOLHA LEVE OU MÉDIA, 70X210CM, EXCLUSIVE FECHADURA, FIXAÇÃO COM PREENCHIMENTO PARCIAL DE ESPUMA EXPANSIVA - FORNECIMENTO E INSTALAÇÃO. AF_12/2019</v>
          </cell>
          <cell r="I1639" t="str">
            <v>UN</v>
          </cell>
          <cell r="J1639" t="str">
            <v>COEFICIENTE DE REPRESENTATIVIDADE</v>
          </cell>
          <cell r="K1639" t="str">
            <v>535,75</v>
          </cell>
          <cell r="L1639" t="str">
            <v>CAIXA REFERENCIAL</v>
          </cell>
        </row>
        <row r="1640">
          <cell r="A1640">
            <v>90790</v>
          </cell>
          <cell r="B1640" t="str">
            <v>ESQUADRIAS/FERRAGENS/VIDROS</v>
          </cell>
          <cell r="C1640" t="str">
            <v>ESQV</v>
          </cell>
          <cell r="D1640" t="str">
            <v>PORTA DE MADEIRA</v>
          </cell>
          <cell r="E1640" t="str">
            <v>0089</v>
          </cell>
          <cell r="F1640" t="str">
            <v/>
          </cell>
          <cell r="G1640" t="str">
            <v/>
          </cell>
          <cell r="H1640" t="str">
            <v>KIT DE PORTA-PRONTA DE MADEIRA EM ACABAMENTO MELAMÍNICO BRANCO, FOLHA LEVE OU MÉDIA, 80X210CM, EXCLUSIVE FECHADURA, FIXAÇÃO COM PREENCHIMENTO PARCIAL DE ESPUMA EXPANSIVA - FORNECIMENTO E INSTALAÇÃO. AF_12/2019</v>
          </cell>
          <cell r="I1640" t="str">
            <v>UN</v>
          </cell>
          <cell r="J1640" t="str">
            <v>COEFICIENTE DE REPRESENTATIVIDADE</v>
          </cell>
          <cell r="K1640" t="str">
            <v>552,62</v>
          </cell>
          <cell r="L1640" t="str">
            <v>CAIXA REFERENCIAL</v>
          </cell>
        </row>
        <row r="1641">
          <cell r="A1641">
            <v>90791</v>
          </cell>
          <cell r="B1641" t="str">
            <v>ESQUADRIAS/FERRAGENS/VIDROS</v>
          </cell>
          <cell r="C1641" t="str">
            <v>ESQV</v>
          </cell>
          <cell r="D1641" t="str">
            <v>PORTA DE MADEIRA</v>
          </cell>
          <cell r="E1641" t="str">
            <v>0089</v>
          </cell>
          <cell r="F1641" t="str">
            <v/>
          </cell>
          <cell r="G1641" t="str">
            <v/>
          </cell>
          <cell r="H1641" t="str">
            <v>KIT DE PORTA-PRONTA DE MADEIRA EM ACABAMENTO MELAMÍNICO BRANCO, FOLHA PESADA OU SUPERPESADA, 80X210CM, FIXAÇÃO COM PREENCHIMENTO PARCIAL DE ESPUMA EXPANSIVA - FORNECIMENTO E INSTALAÇÃO. AF_12/2019</v>
          </cell>
          <cell r="I1641" t="str">
            <v>UN</v>
          </cell>
          <cell r="J1641" t="str">
            <v>COEFICIENTE DE REPRESENTATIVIDADE</v>
          </cell>
          <cell r="K1641" t="str">
            <v>647,72</v>
          </cell>
          <cell r="L1641" t="str">
            <v>CAIXA REFERENCIAL</v>
          </cell>
        </row>
        <row r="1642">
          <cell r="A1642">
            <v>90793</v>
          </cell>
          <cell r="B1642" t="str">
            <v>ESQUADRIAS/FERRAGENS/VIDROS</v>
          </cell>
          <cell r="C1642" t="str">
            <v>ESQV</v>
          </cell>
          <cell r="D1642" t="str">
            <v>PORTA DE MADEIRA</v>
          </cell>
          <cell r="E1642" t="str">
            <v>0089</v>
          </cell>
          <cell r="F1642" t="str">
            <v/>
          </cell>
          <cell r="G1642" t="str">
            <v/>
          </cell>
          <cell r="H1642" t="str">
            <v>KIT DE PORTA-PRONTA DE MADEIRA EM ACABAMENTO MELAMÍNICO BRANCO, FOLHA PESADA OU SUPERPESADA, 90X210CM, FIXAÇÃO COM PREENCHIMENTO TOTAL DE ESPUMA EXPANSIVA - FORNECIMENTO E INSTALAÇÃO. AF_12/2019</v>
          </cell>
          <cell r="I1642" t="str">
            <v>UN</v>
          </cell>
          <cell r="J1642" t="str">
            <v>COEFICIENTE DE REPRESENTATIVIDADE</v>
          </cell>
          <cell r="K1642" t="str">
            <v>688,51</v>
          </cell>
          <cell r="L1642" t="str">
            <v>CAIXA REFERENCIAL</v>
          </cell>
        </row>
        <row r="1643">
          <cell r="A1643">
            <v>90794</v>
          </cell>
          <cell r="B1643" t="str">
            <v>ESQUADRIAS/FERRAGENS/VIDROS</v>
          </cell>
          <cell r="C1643" t="str">
            <v>ESQV</v>
          </cell>
          <cell r="D1643" t="str">
            <v>PORTA DE MADEIRA</v>
          </cell>
          <cell r="E1643" t="str">
            <v>0089</v>
          </cell>
          <cell r="F1643" t="str">
            <v/>
          </cell>
          <cell r="G1643" t="str">
            <v/>
          </cell>
          <cell r="H1643" t="str">
            <v>KIT DE PORTA-PRONTA DE MADEIRA EM ACABAMENTO MELAMÍNICO BRANCO, FOLHA LEVE OU MÉDIA, E BATENTE METÁLICO, 60X210CM, FIXAÇÃO COM ARGAMASSA - FORNECIMENTO E INSTALAÇÃO. AF_12/2019</v>
          </cell>
          <cell r="I1643" t="str">
            <v>UN</v>
          </cell>
          <cell r="J1643" t="str">
            <v>COEFICIENTE DE REPRESENTATIVIDADE</v>
          </cell>
          <cell r="K1643" t="str">
            <v>463,06</v>
          </cell>
          <cell r="L1643" t="str">
            <v>CAIXA REFERENCIAL</v>
          </cell>
        </row>
        <row r="1644">
          <cell r="A1644">
            <v>90795</v>
          </cell>
          <cell r="B1644" t="str">
            <v>ESQUADRIAS/FERRAGENS/VIDROS</v>
          </cell>
          <cell r="C1644" t="str">
            <v>ESQV</v>
          </cell>
          <cell r="D1644" t="str">
            <v>PORTA DE MADEIRA</v>
          </cell>
          <cell r="E1644" t="str">
            <v>0089</v>
          </cell>
          <cell r="F1644" t="str">
            <v/>
          </cell>
          <cell r="G1644" t="str">
            <v/>
          </cell>
          <cell r="H1644" t="str">
            <v>KIT DE PORTA-PRONTA DE MADEIRA EM ACABAMENTO MELAMÍNICO BRANCO, FOLHA LEVE OU MÉDIA, E BATENTE METÁLICO, 70X210CM, FIXAÇÃO COM ARGAMASSA - FORNECIMENTO E INSTALAÇÃO. AF_12/2019</v>
          </cell>
          <cell r="I1644" t="str">
            <v>UN</v>
          </cell>
          <cell r="J1644" t="str">
            <v>COEFICIENTE DE REPRESENTATIVIDADE</v>
          </cell>
          <cell r="K1644" t="str">
            <v>468,08</v>
          </cell>
          <cell r="L1644" t="str">
            <v>CAIXA REFERENCIAL</v>
          </cell>
        </row>
        <row r="1645">
          <cell r="A1645">
            <v>90796</v>
          </cell>
          <cell r="B1645" t="str">
            <v>ESQUADRIAS/FERRAGENS/VIDROS</v>
          </cell>
          <cell r="C1645" t="str">
            <v>ESQV</v>
          </cell>
          <cell r="D1645" t="str">
            <v>PORTA DE MADEIRA</v>
          </cell>
          <cell r="E1645" t="str">
            <v>0089</v>
          </cell>
          <cell r="F1645" t="str">
            <v/>
          </cell>
          <cell r="G1645" t="str">
            <v/>
          </cell>
          <cell r="H1645" t="str">
            <v>KIT DE PORTA-PRONTA DE MADEIRA EM ACABAMENTO MELAMÍNICO BRANCO, FOLHA LEVE OU MÉDIA, E BATENTE METÁLICO, 80X210CM, FIXAÇÃO COM ARGAMASSA - FORNECIMENTO E INSTALAÇÃO. AF_12/2019</v>
          </cell>
          <cell r="I1645" t="str">
            <v>UN</v>
          </cell>
          <cell r="J1645" t="str">
            <v>COEFICIENTE DE REPRESENTATIVIDADE</v>
          </cell>
          <cell r="K1645" t="str">
            <v>473,08</v>
          </cell>
          <cell r="L1645" t="str">
            <v>CAIXA REFERENCIAL</v>
          </cell>
        </row>
        <row r="1646">
          <cell r="A1646">
            <v>90797</v>
          </cell>
          <cell r="B1646" t="str">
            <v>ESQUADRIAS/FERRAGENS/VIDROS</v>
          </cell>
          <cell r="C1646" t="str">
            <v>ESQV</v>
          </cell>
          <cell r="D1646" t="str">
            <v>PORTA DE MADEIRA</v>
          </cell>
          <cell r="E1646" t="str">
            <v>0089</v>
          </cell>
          <cell r="F1646" t="str">
            <v/>
          </cell>
          <cell r="G1646" t="str">
            <v/>
          </cell>
          <cell r="H1646" t="str">
            <v>KIT DE PORTA-PRONTA DE MADEIRA EM ACABAMENTO MELAMÍNICO BRANCO, FOLHA LEVE OU MÉDIA, E BATENTE METÁLICO, 90X210CM, FIXAÇÃO COM ARGAMASSA - FORNECIMENTO E INSTALAÇÃO. AF_12/2019</v>
          </cell>
          <cell r="I1646" t="str">
            <v>UN</v>
          </cell>
          <cell r="J1646" t="str">
            <v>COEFICIENTE DE REPRESENTATIVIDADE</v>
          </cell>
          <cell r="K1646" t="str">
            <v>478,09</v>
          </cell>
          <cell r="L1646" t="str">
            <v>CAIXA REFERENCIAL</v>
          </cell>
        </row>
        <row r="1647">
          <cell r="A1647">
            <v>90798</v>
          </cell>
          <cell r="B1647" t="str">
            <v>ESQUADRIAS/FERRAGENS/VIDROS</v>
          </cell>
          <cell r="C1647" t="str">
            <v>ESQV</v>
          </cell>
          <cell r="D1647" t="str">
            <v>PORTA DE MADEIRA</v>
          </cell>
          <cell r="E1647" t="str">
            <v>0089</v>
          </cell>
          <cell r="F1647" t="str">
            <v/>
          </cell>
          <cell r="G1647" t="str">
            <v/>
          </cell>
          <cell r="H1647" t="str">
            <v>KIT DE PORTA-PRONTA DE MADEIRA EM ACABAMENTO MELAMÍNICO BRANCO, FOLHA PESADA OU SUPERPESADA, E BATENTE METÁLICO, 80X210CM, FIXAÇÃO COM ARGAMASSA - FORNECIMENTO E INSTALAÇÃO. AF_12/2019</v>
          </cell>
          <cell r="I1647" t="str">
            <v>UN</v>
          </cell>
          <cell r="J1647" t="str">
            <v>COEFICIENTE DE REPRESENTATIVIDADE</v>
          </cell>
          <cell r="K1647" t="str">
            <v>690,95</v>
          </cell>
          <cell r="L1647" t="str">
            <v>CAIXA REFERENCIAL</v>
          </cell>
        </row>
        <row r="1648">
          <cell r="A1648">
            <v>90799</v>
          </cell>
          <cell r="B1648" t="str">
            <v>ESQUADRIAS/FERRAGENS/VIDROS</v>
          </cell>
          <cell r="C1648" t="str">
            <v>ESQV</v>
          </cell>
          <cell r="D1648" t="str">
            <v>PORTA DE MADEIRA</v>
          </cell>
          <cell r="E1648" t="str">
            <v>0089</v>
          </cell>
          <cell r="F1648" t="str">
            <v/>
          </cell>
          <cell r="G1648" t="str">
            <v/>
          </cell>
          <cell r="H1648" t="str">
            <v>KIT DE PORTA-PRONTA DE MADEIRA EM ACABAMENTO MELAMÍNICO BRANCO, FOLHA PESADA OU SUPERPESADA, E BATENTE METÁLICO, 90X210CM, FIXAÇÃO COM ARGAMASSA - FORNECIMENTO E INSTALAÇÃO. AF_12/2019</v>
          </cell>
          <cell r="I1648" t="str">
            <v>UN</v>
          </cell>
          <cell r="J1648" t="str">
            <v>COEFICIENTE DE REPRESENTATIVIDADE</v>
          </cell>
          <cell r="K1648" t="str">
            <v>713,35</v>
          </cell>
          <cell r="L1648" t="str">
            <v>CAIXA REFERENCIAL</v>
          </cell>
        </row>
        <row r="1649">
          <cell r="A1649">
            <v>90801</v>
          </cell>
          <cell r="B1649" t="str">
            <v>ESQUADRIAS/FERRAGENS/VIDROS</v>
          </cell>
          <cell r="C1649" t="str">
            <v>ESQV</v>
          </cell>
          <cell r="D1649" t="str">
            <v>PORTA DE MADEIRA</v>
          </cell>
          <cell r="E1649" t="str">
            <v>0089</v>
          </cell>
          <cell r="F1649" t="str">
            <v/>
          </cell>
          <cell r="G1649" t="str">
            <v/>
          </cell>
          <cell r="H1649" t="str">
            <v>BATENTE PARA PORTA DE MADEIRA, PADRÃO MÉDIO - FORNECIMENTO E MONTAGEM. AF_12/2019</v>
          </cell>
          <cell r="I1649" t="str">
            <v>UN</v>
          </cell>
          <cell r="J1649" t="str">
            <v>COEFICIENTE DE REPRESENTATIVIDADE</v>
          </cell>
          <cell r="K1649" t="str">
            <v>176,77</v>
          </cell>
          <cell r="L1649" t="str">
            <v>CAIXA REFERENCIAL</v>
          </cell>
        </row>
        <row r="1650">
          <cell r="A1650">
            <v>90806</v>
          </cell>
          <cell r="B1650" t="str">
            <v>ESQUADRIAS/FERRAGENS/VIDROS</v>
          </cell>
          <cell r="C1650" t="str">
            <v>ESQV</v>
          </cell>
          <cell r="D1650" t="str">
            <v>PORTA DE MADEIRA</v>
          </cell>
          <cell r="E1650" t="str">
            <v>0089</v>
          </cell>
          <cell r="F1650" t="str">
            <v/>
          </cell>
          <cell r="G1650" t="str">
            <v/>
          </cell>
          <cell r="H1650" t="str">
            <v>BATENTE PARA PORTA DE MADEIRA, FIXAÇÃO COM ARGAMASSA, PADRÃO MÉDIO - FORNECIMENTO E INSTALAÇÃO. AF_12/2019_P</v>
          </cell>
          <cell r="I1650" t="str">
            <v>UN</v>
          </cell>
          <cell r="J1650" t="str">
            <v>COEFICIENTE DE REPRESENTATIVIDADE</v>
          </cell>
          <cell r="K1650" t="str">
            <v>240,13</v>
          </cell>
          <cell r="L1650" t="str">
            <v>CAIXA REFERENCIAL</v>
          </cell>
        </row>
        <row r="1651">
          <cell r="A1651">
            <v>90820</v>
          </cell>
          <cell r="B1651" t="str">
            <v>ESQUADRIAS/FERRAGENS/VIDROS</v>
          </cell>
          <cell r="C1651" t="str">
            <v>ESQV</v>
          </cell>
          <cell r="D1651" t="str">
            <v>PORTA DE MADEIRA</v>
          </cell>
          <cell r="E1651" t="str">
            <v>0089</v>
          </cell>
          <cell r="F1651" t="str">
            <v/>
          </cell>
          <cell r="G1651" t="str">
            <v/>
          </cell>
          <cell r="H1651" t="str">
            <v>PORTA DE MADEIRA PARA PINTURA, SEMI-OCA (LEVE OU MÉDIA), 60X210CM, ESPESSURA DE 3,5CM, INCLUSO DOBRADIÇAS - FORNECIMENTO E INSTALAÇÃO. AF_12/2019</v>
          </cell>
          <cell r="I1651" t="str">
            <v>UN</v>
          </cell>
          <cell r="J1651" t="str">
            <v>COEFICIENTE DE REPRESENTATIVIDADE</v>
          </cell>
          <cell r="K1651" t="str">
            <v>199,77</v>
          </cell>
          <cell r="L1651" t="str">
            <v>CAIXA REFERENCIAL</v>
          </cell>
        </row>
        <row r="1652">
          <cell r="A1652">
            <v>90821</v>
          </cell>
          <cell r="B1652" t="str">
            <v>ESQUADRIAS/FERRAGENS/VIDROS</v>
          </cell>
          <cell r="C1652" t="str">
            <v>ESQV</v>
          </cell>
          <cell r="D1652" t="str">
            <v>PORTA DE MADEIRA</v>
          </cell>
          <cell r="E1652" t="str">
            <v>0089</v>
          </cell>
          <cell r="F1652" t="str">
            <v/>
          </cell>
          <cell r="G1652" t="str">
            <v/>
          </cell>
          <cell r="H1652" t="str">
            <v>PORTA DE MADEIRA PARA PINTURA, SEMI-OCA (LEVE OU MÉDIA), 70X210CM, ESPESSURA DE 3,5CM, INCLUSO DOBRADIÇAS - FORNECIMENTO E INSTALAÇÃO. AF_12/2019</v>
          </cell>
          <cell r="I1652" t="str">
            <v>UN</v>
          </cell>
          <cell r="J1652" t="str">
            <v>COEFICIENTE DE REPRESENTATIVIDADE</v>
          </cell>
          <cell r="K1652" t="str">
            <v>204,39</v>
          </cell>
          <cell r="L1652" t="str">
            <v>CAIXA REFERENCIAL</v>
          </cell>
        </row>
        <row r="1653">
          <cell r="A1653">
            <v>90822</v>
          </cell>
          <cell r="B1653" t="str">
            <v>ESQUADRIAS/FERRAGENS/VIDROS</v>
          </cell>
          <cell r="C1653" t="str">
            <v>ESQV</v>
          </cell>
          <cell r="D1653" t="str">
            <v>PORTA DE MADEIRA</v>
          </cell>
          <cell r="E1653" t="str">
            <v>0089</v>
          </cell>
          <cell r="F1653" t="str">
            <v/>
          </cell>
          <cell r="G1653" t="str">
            <v/>
          </cell>
          <cell r="H1653" t="str">
            <v>PORTA DE MADEIRA PARA PINTURA, SEMI-OCA (LEVE OU MÉDIA), 80X210CM, ESPESSURA DE 3,5CM, INCLUSO DOBRADIÇAS - FORNECIMENTO E INSTALAÇÃO. AF_12/2019</v>
          </cell>
          <cell r="I1653" t="str">
            <v>UN</v>
          </cell>
          <cell r="J1653" t="str">
            <v>COEFICIENTE DE REPRESENTATIVIDADE</v>
          </cell>
          <cell r="K1653" t="str">
            <v>220,00</v>
          </cell>
          <cell r="L1653" t="str">
            <v>CAIXA REFERENCIAL</v>
          </cell>
        </row>
        <row r="1654">
          <cell r="A1654">
            <v>90823</v>
          </cell>
          <cell r="B1654" t="str">
            <v>ESQUADRIAS/FERRAGENS/VIDROS</v>
          </cell>
          <cell r="C1654" t="str">
            <v>ESQV</v>
          </cell>
          <cell r="D1654" t="str">
            <v>PORTA DE MADEIRA</v>
          </cell>
          <cell r="E1654" t="str">
            <v>0089</v>
          </cell>
          <cell r="F1654" t="str">
            <v/>
          </cell>
          <cell r="G1654" t="str">
            <v/>
          </cell>
          <cell r="H1654" t="str">
            <v>PORTA DE MADEIRA PARA PINTURA, SEMI-OCA (LEVE OU MÉDIA), 90X210CM, ESPESSURA DE 3,5CM, INCLUSO DOBRADIÇAS - FORNECIMENTO E INSTALAÇÃO. AF_12/2019</v>
          </cell>
          <cell r="I1654" t="str">
            <v>UN</v>
          </cell>
          <cell r="J1654" t="str">
            <v>COEFICIENTE DE REPRESENTATIVIDADE</v>
          </cell>
          <cell r="K1654" t="str">
            <v>271,76</v>
          </cell>
          <cell r="L1654" t="str">
            <v>CAIXA REFERENCIAL</v>
          </cell>
        </row>
        <row r="1655">
          <cell r="A1655">
            <v>90824</v>
          </cell>
          <cell r="B1655" t="str">
            <v>ESQUADRIAS/FERRAGENS/VIDROS</v>
          </cell>
          <cell r="C1655" t="str">
            <v>ESQV</v>
          </cell>
          <cell r="D1655" t="str">
            <v>PORTA DE MADEIRA</v>
          </cell>
          <cell r="E1655" t="str">
            <v>0089</v>
          </cell>
          <cell r="F1655" t="str">
            <v/>
          </cell>
          <cell r="G1655" t="str">
            <v/>
          </cell>
          <cell r="H1655" t="str">
            <v>PORTA DE MADEIRA PARA PINTURA, SEMI-OCA (PESADA OU SUPERPESADA), 80X210CM, ESPESSURA DE 3,5CM, INCLUSO DOBRADIÇAS - FORNECIMENTO E INSTALAÇÃO. AF_12/2019</v>
          </cell>
          <cell r="I1655" t="str">
            <v>UN</v>
          </cell>
          <cell r="J1655" t="str">
            <v>COEFICIENTE DE REPRESENTATIVIDADE</v>
          </cell>
          <cell r="K1655" t="str">
            <v>391,69</v>
          </cell>
          <cell r="L1655" t="str">
            <v>CAIXA REFERENCIAL</v>
          </cell>
        </row>
        <row r="1656">
          <cell r="A1656">
            <v>90825</v>
          </cell>
          <cell r="B1656" t="str">
            <v>ESQUADRIAS/FERRAGENS/VIDROS</v>
          </cell>
          <cell r="C1656" t="str">
            <v>ESQV</v>
          </cell>
          <cell r="D1656" t="str">
            <v>PORTA DE MADEIRA</v>
          </cell>
          <cell r="E1656" t="str">
            <v>0089</v>
          </cell>
          <cell r="F1656" t="str">
            <v/>
          </cell>
          <cell r="G1656" t="str">
            <v/>
          </cell>
          <cell r="H1656" t="str">
            <v>PORTA DE MADEIRA, MACIÇA (PESADA OU SUPERPESADA), 90X210CM, ESPESSURA DE 3,5CM, INCLUSO DOBRADIÇAS - FORNECIMENTO E INSTALAÇÃO. AF_12/2019</v>
          </cell>
          <cell r="I1656" t="str">
            <v>UN</v>
          </cell>
          <cell r="J1656" t="str">
            <v>COEFICIENTE DE REPRESENTATIVIDADE</v>
          </cell>
          <cell r="K1656" t="str">
            <v>437,06</v>
          </cell>
          <cell r="L1656" t="str">
            <v>CAIXA REFERENCIAL</v>
          </cell>
        </row>
        <row r="1657">
          <cell r="A1657">
            <v>90830</v>
          </cell>
          <cell r="B1657" t="str">
            <v>ESQUADRIAS/FERRAGENS/VIDROS</v>
          </cell>
          <cell r="C1657" t="str">
            <v>ESQV</v>
          </cell>
          <cell r="D1657" t="str">
            <v>PORTA DE MADEIRA</v>
          </cell>
          <cell r="E1657" t="str">
            <v>0089</v>
          </cell>
          <cell r="F1657" t="str">
            <v/>
          </cell>
          <cell r="G1657" t="str">
            <v/>
          </cell>
          <cell r="H1657" t="str">
            <v>FECHADURA DE EMBUTIR COM CILINDRO, EXTERNA, COMPLETA, ACABAMENTO PADRÃO MÉDIO, INCLUSO EXECUÇÃO DE FURO - FORNECIMENTO E INSTALAÇÃO. AF_12/2019</v>
          </cell>
          <cell r="I1657" t="str">
            <v>UN</v>
          </cell>
          <cell r="J1657" t="str">
            <v>COEFICIENTE DE REPRESENTATIVIDADE</v>
          </cell>
          <cell r="K1657" t="str">
            <v>105,24</v>
          </cell>
          <cell r="L1657" t="str">
            <v>CAIXA REFERENCIAL</v>
          </cell>
        </row>
        <row r="1658">
          <cell r="A1658">
            <v>90831</v>
          </cell>
          <cell r="B1658" t="str">
            <v>ESQUADRIAS/FERRAGENS/VIDROS</v>
          </cell>
          <cell r="C1658" t="str">
            <v>ESQV</v>
          </cell>
          <cell r="D1658" t="str">
            <v>PORTA DE MADEIRA</v>
          </cell>
          <cell r="E1658" t="str">
            <v>0089</v>
          </cell>
          <cell r="F1658" t="str">
            <v/>
          </cell>
          <cell r="G1658" t="str">
            <v/>
          </cell>
          <cell r="H1658" t="str">
            <v>FECHADURA DE EMBUTIR PARA PORTA DE BANHEIRO, COMPLETA, ACABAMENTO PADRÃO MÉDIO, INCLUSO EXECUÇÃO DE FURO - FORNECIMENTO E INSTALAÇÃO. AF_12/2019</v>
          </cell>
          <cell r="I1658" t="str">
            <v>UN</v>
          </cell>
          <cell r="J1658" t="str">
            <v>COEFICIENTE DE REPRESENTATIVIDADE</v>
          </cell>
          <cell r="K1658" t="str">
            <v>91,70</v>
          </cell>
          <cell r="L1658" t="str">
            <v>CAIXA REFERENCIAL</v>
          </cell>
        </row>
        <row r="1659">
          <cell r="A1659">
            <v>90841</v>
          </cell>
          <cell r="B1659" t="str">
            <v>ESQUADRIAS/FERRAGENS/VIDROS</v>
          </cell>
          <cell r="C1659" t="str">
            <v>ESQV</v>
          </cell>
          <cell r="D1659" t="str">
            <v>PORTA DE MADEIRA</v>
          </cell>
          <cell r="E1659" t="str">
            <v>0089</v>
          </cell>
          <cell r="F1659" t="str">
            <v/>
          </cell>
          <cell r="G1659" t="str">
            <v/>
          </cell>
          <cell r="H1659" t="str">
            <v>KIT DE PORTA DE MADEIRA PARA PINTURA, SEMI-OCA (LEVE OU MÉDIA), PADRÃO MÉDIO, 60X210CM, ESPESSURA DE 3,5CM, ITENS INCLUSOS: DOBRADIÇAS, MONTAGEM E INSTALAÇÃO DO BATENTE, FECHADURA COM EXECUÇÃO DO FURO - FORNECIMENTO E INSTALAÇÃO. AF_12/2019</v>
          </cell>
          <cell r="I1659" t="str">
            <v>UN</v>
          </cell>
          <cell r="J1659" t="str">
            <v>COEFICIENTE DE REPRESENTATIVIDADE</v>
          </cell>
          <cell r="K1659" t="str">
            <v>584,68</v>
          </cell>
          <cell r="L1659" t="str">
            <v>CAIXA REFERENCIAL</v>
          </cell>
        </row>
        <row r="1660">
          <cell r="A1660">
            <v>90842</v>
          </cell>
          <cell r="B1660" t="str">
            <v>ESQUADRIAS/FERRAGENS/VIDROS</v>
          </cell>
          <cell r="C1660" t="str">
            <v>ESQV</v>
          </cell>
          <cell r="D1660" t="str">
            <v>PORTA DE MADEIRA</v>
          </cell>
          <cell r="E1660" t="str">
            <v>0089</v>
          </cell>
          <cell r="F1660" t="str">
            <v/>
          </cell>
          <cell r="G1660" t="str">
            <v/>
          </cell>
          <cell r="H1660" t="str">
            <v>KIT DE PORTA DE MADEIRA PARA PINTURA, SEMI-OCA (LEVE OU MÉDIA), PADRÃO MÉDIO, 70X210CM, ESPESSURA DE 3,5CM, ITENS INCLUSOS: DOBRADIÇAS, MONTAGEM E INSTALAÇÃO DO BATENTE, FECHADURA COM EXECUÇÃO DO FURO - FORNECIMENTO E INSTALAÇÃO. AF_12/2019</v>
          </cell>
          <cell r="I1660" t="str">
            <v>UN</v>
          </cell>
          <cell r="J1660" t="str">
            <v>COEFICIENTE DE REPRESENTATIVIDADE</v>
          </cell>
          <cell r="K1660" t="str">
            <v>590,41</v>
          </cell>
          <cell r="L1660" t="str">
            <v>CAIXA REFERENCIAL</v>
          </cell>
        </row>
        <row r="1661">
          <cell r="A1661">
            <v>90843</v>
          </cell>
          <cell r="B1661" t="str">
            <v>ESQUADRIAS/FERRAGENS/VIDROS</v>
          </cell>
          <cell r="C1661" t="str">
            <v>ESQV</v>
          </cell>
          <cell r="D1661" t="str">
            <v>PORTA DE MADEIRA</v>
          </cell>
          <cell r="E1661" t="str">
            <v>0089</v>
          </cell>
          <cell r="F1661" t="str">
            <v/>
          </cell>
          <cell r="G1661" t="str">
            <v/>
          </cell>
          <cell r="H1661" t="str">
            <v>KIT DE PORTA DE MADEIRA PARA PINTURA, SEMI-OCA (LEVE OU MÉDIA), PADRÃO MÉDIO, 80X210CM, ESPESSURA DE 3,5CM, ITENS INCLUSOS: DOBRADIÇAS, MONTAGEM E INSTALAÇÃO DO BATENTE, FECHADURA COM EXECUÇÃO DO FURO - FORNECIMENTO E INSTALAÇÃO. AF_12/2019</v>
          </cell>
          <cell r="I1661" t="str">
            <v>UN</v>
          </cell>
          <cell r="J1661" t="str">
            <v>COEFICIENTE DE REPRESENTATIVIDADE</v>
          </cell>
          <cell r="K1661" t="str">
            <v>620,67</v>
          </cell>
          <cell r="L1661" t="str">
            <v>CAIXA REFERENCIAL</v>
          </cell>
        </row>
        <row r="1662">
          <cell r="A1662">
            <v>90844</v>
          </cell>
          <cell r="B1662" t="str">
            <v>ESQUADRIAS/FERRAGENS/VIDROS</v>
          </cell>
          <cell r="C1662" t="str">
            <v>ESQV</v>
          </cell>
          <cell r="D1662" t="str">
            <v>PORTA DE MADEIRA</v>
          </cell>
          <cell r="E1662" t="str">
            <v>0089</v>
          </cell>
          <cell r="F1662" t="str">
            <v/>
          </cell>
          <cell r="G1662" t="str">
            <v/>
          </cell>
          <cell r="H1662" t="str">
            <v>KIT DE PORTA DE MADEIRA PARA PINTURA, SEMI-OCA (LEVE OU MÉDIA), PADRÃO MÉDIO, 90X210CM, ESPESSURA DE 3,5CM, ITENS INCLUSOS: DOBRADIÇAS, MONTAGEM E INSTALAÇÃO DO BATENTE, FECHADURA COM EXECUÇÃO DO FURO - FORNECIMENTO E INSTALAÇÃO. AF_12/2019</v>
          </cell>
          <cell r="I1662" t="str">
            <v>UN</v>
          </cell>
          <cell r="J1662" t="str">
            <v>COEFICIENTE DE REPRESENTATIVIDADE</v>
          </cell>
          <cell r="K1662" t="str">
            <v>673,53</v>
          </cell>
          <cell r="L1662" t="str">
            <v>CAIXA REFERENCIAL</v>
          </cell>
        </row>
        <row r="1663">
          <cell r="A1663">
            <v>90845</v>
          </cell>
          <cell r="B1663" t="str">
            <v>ESQUADRIAS/FERRAGENS/VIDROS</v>
          </cell>
          <cell r="C1663" t="str">
            <v>ESQV</v>
          </cell>
          <cell r="D1663" t="str">
            <v>PORTA DE MADEIRA</v>
          </cell>
          <cell r="E1663" t="str">
            <v>0089</v>
          </cell>
          <cell r="F1663" t="str">
            <v/>
          </cell>
          <cell r="G1663" t="str">
            <v/>
          </cell>
          <cell r="H1663" t="str">
            <v>KIT DE PORTA DE MADEIRA PARA PINTURA, SEMI-OCA (PESADA OU SUPERPESADA), PADRÃO MÉDIO, 80X210CM, ESPESSURA DE 3,5CM, ITENS INCLUSOS: DOBRADIÇAS, MONTAGEM E INSTALAÇÃO DO BATENTE, FECHADURA COM EXECUÇÃO DO FURO - FORNECIMENTO E INSTALAÇÃO. AF_12/2019</v>
          </cell>
          <cell r="I1663" t="str">
            <v>UN</v>
          </cell>
          <cell r="J1663" t="str">
            <v>COEFICIENTE DE REPRESENTATIVIDADE</v>
          </cell>
          <cell r="K1663" t="str">
            <v>792,36</v>
          </cell>
          <cell r="L1663" t="str">
            <v>CAIXA REFERENCIAL</v>
          </cell>
        </row>
        <row r="1664">
          <cell r="A1664">
            <v>90846</v>
          </cell>
          <cell r="B1664" t="str">
            <v>ESQUADRIAS/FERRAGENS/VIDROS</v>
          </cell>
          <cell r="C1664" t="str">
            <v>ESQV</v>
          </cell>
          <cell r="D1664" t="str">
            <v>PORTA DE MADEIRA</v>
          </cell>
          <cell r="E1664" t="str">
            <v>0089</v>
          </cell>
          <cell r="F1664" t="str">
            <v/>
          </cell>
          <cell r="G1664" t="str">
            <v/>
          </cell>
          <cell r="H1664" t="str">
            <v>KIT DE PORTA DE MADEIRA PARA PINTURA, SEMI-OCA (PESADA OU SUPERPESADA), PADRÃO MÉDIO, 90X210CM, ESPESSURA DE 3,5CM, ITENS INCLUSOS: DOBRADIÇAS, MONTAGEM E INSTALAÇÃO DO BATENTE, FECHADURA COM EXECUÇÃO DO FURO - FORNECIMENTO E INSTALAÇÃO. AF_12/2019</v>
          </cell>
          <cell r="I1664" t="str">
            <v>UN</v>
          </cell>
          <cell r="J1664" t="str">
            <v>COEFICIENTE DE REPRESENTATIVIDADE</v>
          </cell>
          <cell r="K1664" t="str">
            <v>838,83</v>
          </cell>
          <cell r="L1664" t="str">
            <v>CAIXA REFERENCIAL</v>
          </cell>
        </row>
        <row r="1665">
          <cell r="A1665">
            <v>90847</v>
          </cell>
          <cell r="B1665" t="str">
            <v>ESQUADRIAS/FERRAGENS/VIDROS</v>
          </cell>
          <cell r="C1665" t="str">
            <v>ESQV</v>
          </cell>
          <cell r="D1665" t="str">
            <v>PORTA DE MADEIRA</v>
          </cell>
          <cell r="E1665" t="str">
            <v>0089</v>
          </cell>
          <cell r="F1665" t="str">
            <v/>
          </cell>
          <cell r="G1665" t="str">
            <v/>
          </cell>
          <cell r="H1665" t="str">
            <v>KIT DE PORTA DE MADEIRA PARA PINTURA, SEMI-OCA (LEVE OU MÉDIA), PADRÃO MÉDIO, 60X210CM, ESPESSURA DE 3,5CM, ITENS INCLUSOS: DOBRADIÇAS, MONTAGEM E INSTALAÇÃO DO BATENTE, SEM FECHADURA - FORNECIMENTO E INSTALAÇÃO. AF_12/2019</v>
          </cell>
          <cell r="I1665" t="str">
            <v>UN</v>
          </cell>
          <cell r="J1665" t="str">
            <v>COEFICIENTE DE REPRESENTATIVIDADE</v>
          </cell>
          <cell r="K1665" t="str">
            <v>492,98</v>
          </cell>
          <cell r="L1665" t="str">
            <v>CAIXA REFERENCIAL</v>
          </cell>
        </row>
        <row r="1666">
          <cell r="A1666">
            <v>90848</v>
          </cell>
          <cell r="B1666" t="str">
            <v>ESQUADRIAS/FERRAGENS/VIDROS</v>
          </cell>
          <cell r="C1666" t="str">
            <v>ESQV</v>
          </cell>
          <cell r="D1666" t="str">
            <v>PORTA DE MADEIRA</v>
          </cell>
          <cell r="E1666" t="str">
            <v>0089</v>
          </cell>
          <cell r="F1666" t="str">
            <v/>
          </cell>
          <cell r="G1666" t="str">
            <v/>
          </cell>
          <cell r="H1666" t="str">
            <v>KIT DE PORTA DE MADEIRA PARA PINTURA, SEMI-OCA (LEVE OU MÉDIA), PADRÃO MÉDIO, 70X210CM, ESPESSURA DE 3,5CM, ITENS INCLUSOS: DOBRADIÇAS, MONTAGEM E INSTALAÇÃO DO BATENTE, SEM FECHADURA - FORNECIMENTO E INSTALAÇÃO. AF_12/2019</v>
          </cell>
          <cell r="I1666" t="str">
            <v>UN</v>
          </cell>
          <cell r="J1666" t="str">
            <v>COEFICIENTE DE REPRESENTATIVIDADE</v>
          </cell>
          <cell r="K1666" t="str">
            <v>498,71</v>
          </cell>
          <cell r="L1666" t="str">
            <v>CAIXA REFERENCIAL</v>
          </cell>
        </row>
        <row r="1667">
          <cell r="A1667">
            <v>90849</v>
          </cell>
          <cell r="B1667" t="str">
            <v>ESQUADRIAS/FERRAGENS/VIDROS</v>
          </cell>
          <cell r="C1667" t="str">
            <v>ESQV</v>
          </cell>
          <cell r="D1667" t="str">
            <v>PORTA DE MADEIRA</v>
          </cell>
          <cell r="E1667" t="str">
            <v>0089</v>
          </cell>
          <cell r="F1667" t="str">
            <v/>
          </cell>
          <cell r="G1667" t="str">
            <v/>
          </cell>
          <cell r="H1667" t="str">
            <v>KIT DE PORTA DE MADEIRA PARA PINTURA, SEMI-OCA (LEVE OU MÉDIA), PADRÃO MÉDIO, 80X210CM, ESPESSURA DE 3,5CM, ITENS INCLUSOS: DOBRADIÇAS, MONTAGEM E INSTALAÇÃO DO BATENTE, SEM FECHADURA - FORNECIMENTO E INSTALAÇÃO. AF_12/2019</v>
          </cell>
          <cell r="I1667" t="str">
            <v>UN</v>
          </cell>
          <cell r="J1667" t="str">
            <v>COEFICIENTE DE REPRESENTATIVIDADE</v>
          </cell>
          <cell r="K1667" t="str">
            <v>515,43</v>
          </cell>
          <cell r="L1667" t="str">
            <v>CAIXA REFERENCIAL</v>
          </cell>
        </row>
        <row r="1668">
          <cell r="A1668">
            <v>90850</v>
          </cell>
          <cell r="B1668" t="str">
            <v>ESQUADRIAS/FERRAGENS/VIDROS</v>
          </cell>
          <cell r="C1668" t="str">
            <v>ESQV</v>
          </cell>
          <cell r="D1668" t="str">
            <v>PORTA DE MADEIRA</v>
          </cell>
          <cell r="E1668" t="str">
            <v>0089</v>
          </cell>
          <cell r="F1668" t="str">
            <v/>
          </cell>
          <cell r="G1668" t="str">
            <v/>
          </cell>
          <cell r="H1668" t="str">
            <v>KIT DE PORTA DE MADEIRA PARA PINTURA, SEMI-OCA (LEVE OU MÉDIA), PADRÃO MÉDIO, 90X210CM, ESPESSURA DE 3,5CM, ITENS INCLUSOS: DOBRADIÇAS, MONTAGEM E INSTALAÇÃO DO BATENTE, SEM FECHADURA - FORNECIMENTO E INSTALAÇÃO. AF_12/2019</v>
          </cell>
          <cell r="I1668" t="str">
            <v>UN</v>
          </cell>
          <cell r="J1668" t="str">
            <v>COEFICIENTE DE REPRESENTATIVIDADE</v>
          </cell>
          <cell r="K1668" t="str">
            <v>568,29</v>
          </cell>
          <cell r="L1668" t="str">
            <v>CAIXA REFERENCIAL</v>
          </cell>
        </row>
        <row r="1669">
          <cell r="A1669">
            <v>90851</v>
          </cell>
          <cell r="B1669" t="str">
            <v>ESQUADRIAS/FERRAGENS/VIDROS</v>
          </cell>
          <cell r="C1669" t="str">
            <v>ESQV</v>
          </cell>
          <cell r="D1669" t="str">
            <v>PORTA DE MADEIRA</v>
          </cell>
          <cell r="E1669" t="str">
            <v>0089</v>
          </cell>
          <cell r="F1669" t="str">
            <v/>
          </cell>
          <cell r="G1669" t="str">
            <v/>
          </cell>
          <cell r="H1669" t="str">
            <v>KIT DE PORTA DE MADEIRA PARA PINTURA, SEMI-OCA (PESADA OU SUPERPESADA), PADRÃO MÉDIO, 80X210CM, ESPESSURA DE 3,5CM, ITENS INCLUSOS: DOBRADIÇAS, MONTAGEM E INSTALAÇÃO DO BATENTE, SEM FECHADURA - FORNECIMENTO E INSTALAÇÃO. AF_12/2019</v>
          </cell>
          <cell r="I1669" t="str">
            <v>UN</v>
          </cell>
          <cell r="J1669" t="str">
            <v>COEFICIENTE DE REPRESENTATIVIDADE</v>
          </cell>
          <cell r="K1669" t="str">
            <v>687,12</v>
          </cell>
          <cell r="L1669" t="str">
            <v>CAIXA REFERENCIAL</v>
          </cell>
        </row>
        <row r="1670">
          <cell r="A1670">
            <v>90852</v>
          </cell>
          <cell r="B1670" t="str">
            <v>ESQUADRIAS/FERRAGENS/VIDROS</v>
          </cell>
          <cell r="C1670" t="str">
            <v>ESQV</v>
          </cell>
          <cell r="D1670" t="str">
            <v>PORTA DE MADEIRA</v>
          </cell>
          <cell r="E1670" t="str">
            <v>0089</v>
          </cell>
          <cell r="F1670" t="str">
            <v/>
          </cell>
          <cell r="G1670" t="str">
            <v/>
          </cell>
          <cell r="H1670" t="str">
            <v>KIT DE PORTA DE MADEIRA PARA PINTURA, SEMI-OCA (PESADA OU SUPERPESADA), PADRÃO MÉDIO, 90X210CM, ESPESSURA DE 3,5CM, ITENS INCLUSOS: DOBRADIÇAS, MONTAGEM E INSTALAÇÃO DO BATENTE, SEM FECHADURA - FORNECIMENTO E INSTALAÇÃO. AF_12/2019</v>
          </cell>
          <cell r="I1670" t="str">
            <v>UN</v>
          </cell>
          <cell r="J1670" t="str">
            <v>COEFICIENTE DE REPRESENTATIVIDADE</v>
          </cell>
          <cell r="K1670" t="str">
            <v>733,59</v>
          </cell>
          <cell r="L1670" t="str">
            <v>CAIXA REFERENCIAL</v>
          </cell>
        </row>
        <row r="1671">
          <cell r="A1671">
            <v>91009</v>
          </cell>
          <cell r="B1671" t="str">
            <v>ESQUADRIAS/FERRAGENS/VIDROS</v>
          </cell>
          <cell r="C1671" t="str">
            <v>ESQV</v>
          </cell>
          <cell r="D1671" t="str">
            <v>PORTA DE MADEIRA</v>
          </cell>
          <cell r="E1671" t="str">
            <v>0089</v>
          </cell>
          <cell r="F1671" t="str">
            <v/>
          </cell>
          <cell r="G1671" t="str">
            <v/>
          </cell>
          <cell r="H1671" t="str">
            <v>PORTA DE MADEIRA PARA VERNIZ, SEMI-OCA (LEVE OU MÉDIA), 60X210CM, ESPESSURA DE 3,5CM, INCLUSO DOBRADIÇAS - FORNECIMENTO E INSTALAÇÃO. AF_12/2019</v>
          </cell>
          <cell r="I1671" t="str">
            <v>UN</v>
          </cell>
          <cell r="J1671" t="str">
            <v>COEFICIENTE DE REPRESENTATIVIDADE</v>
          </cell>
          <cell r="K1671" t="str">
            <v>207,00</v>
          </cell>
          <cell r="L1671" t="str">
            <v>CAIXA REFERENCIAL</v>
          </cell>
        </row>
        <row r="1672">
          <cell r="A1672">
            <v>91010</v>
          </cell>
          <cell r="B1672" t="str">
            <v>ESQUADRIAS/FERRAGENS/VIDROS</v>
          </cell>
          <cell r="C1672" t="str">
            <v>ESQV</v>
          </cell>
          <cell r="D1672" t="str">
            <v>PORTA DE MADEIRA</v>
          </cell>
          <cell r="E1672" t="str">
            <v>0089</v>
          </cell>
          <cell r="F1672" t="str">
            <v/>
          </cell>
          <cell r="G1672" t="str">
            <v/>
          </cell>
          <cell r="H1672" t="str">
            <v>PORTA DE MADEIRA PARA VERNIZ, SEMI-OCA (LEVE OU MÉDIA), 70X210CM, ESPESSURA DE 3,5CM, INCLUSO DOBRADIÇAS - FORNECIMENTO E INSTALAÇÃO. AF_12/2019</v>
          </cell>
          <cell r="I1672" t="str">
            <v>UN</v>
          </cell>
          <cell r="J1672" t="str">
            <v>COEFICIENTE DE REPRESENTATIVIDADE</v>
          </cell>
          <cell r="K1672" t="str">
            <v>211,97</v>
          </cell>
          <cell r="L1672" t="str">
            <v>CAIXA REFERENCIAL</v>
          </cell>
        </row>
        <row r="1673">
          <cell r="A1673">
            <v>91011</v>
          </cell>
          <cell r="B1673" t="str">
            <v>ESQUADRIAS/FERRAGENS/VIDROS</v>
          </cell>
          <cell r="C1673" t="str">
            <v>ESQV</v>
          </cell>
          <cell r="D1673" t="str">
            <v>PORTA DE MADEIRA</v>
          </cell>
          <cell r="E1673" t="str">
            <v>0089</v>
          </cell>
          <cell r="F1673" t="str">
            <v/>
          </cell>
          <cell r="G1673" t="str">
            <v/>
          </cell>
          <cell r="H1673" t="str">
            <v>PORTA DE MADEIRA PARA VERNIZ, SEMI-OCA (LEVE OU MÉDIA), 80X210CM, ESPESSURA DE 3,5CM, INCLUSO DOBRADIÇAS - FORNECIMENTO E INSTALAÇÃO. AF_12/2019</v>
          </cell>
          <cell r="I1673" t="str">
            <v>UN</v>
          </cell>
          <cell r="J1673" t="str">
            <v>COEFICIENTE DE REPRESENTATIVIDADE</v>
          </cell>
          <cell r="K1673" t="str">
            <v>249,38</v>
          </cell>
          <cell r="L1673" t="str">
            <v>CAIXA REFERENCIAL</v>
          </cell>
        </row>
        <row r="1674">
          <cell r="A1674">
            <v>91012</v>
          </cell>
          <cell r="B1674" t="str">
            <v>ESQUADRIAS/FERRAGENS/VIDROS</v>
          </cell>
          <cell r="C1674" t="str">
            <v>ESQV</v>
          </cell>
          <cell r="D1674" t="str">
            <v>PORTA DE MADEIRA</v>
          </cell>
          <cell r="E1674" t="str">
            <v>0089</v>
          </cell>
          <cell r="F1674" t="str">
            <v/>
          </cell>
          <cell r="G1674" t="str">
            <v/>
          </cell>
          <cell r="H1674" t="str">
            <v>PORTA DE MADEIRA PARA VERNIZ, SEMI-OCA (LEVE OU MÉDIA), 90X210CM, ESPESSURA DE 3,5CM, INCLUSO DOBRADIÇAS - FORNECIMENTO E INSTALAÇÃO. AF_12/2019</v>
          </cell>
          <cell r="I1674" t="str">
            <v>UN</v>
          </cell>
          <cell r="J1674" t="str">
            <v>COEFICIENTE DE REPRESENTATIVIDADE</v>
          </cell>
          <cell r="K1674" t="str">
            <v>278,17</v>
          </cell>
          <cell r="L1674" t="str">
            <v>CAIXA REFERENCIAL</v>
          </cell>
        </row>
        <row r="1675">
          <cell r="A1675">
            <v>91013</v>
          </cell>
          <cell r="B1675" t="str">
            <v>ESQUADRIAS/FERRAGENS/VIDROS</v>
          </cell>
          <cell r="C1675" t="str">
            <v>ESQV</v>
          </cell>
          <cell r="D1675" t="str">
            <v>PORTA DE MADEIRA</v>
          </cell>
          <cell r="E1675" t="str">
            <v>0089</v>
          </cell>
          <cell r="F1675" t="str">
            <v/>
          </cell>
          <cell r="G1675" t="str">
            <v/>
          </cell>
          <cell r="H1675" t="str">
            <v>KIT DE PORTA DE MADEIRA PARA VERNIZ, SEMI-OCA (LEVE OU MÉDIA), PADRÃO MÉDIO, 60X210CM, ESPESSURA DE 3,5CM, ITENS INCLUSOS: DOBRADIÇAS, MONTAGEM E INSTALAÇÃO DO BATENTE, SEM FECHADURA - FORNECIMENTO E INSTALAÇÃO. AF_12/2019</v>
          </cell>
          <cell r="I1675" t="str">
            <v>UN</v>
          </cell>
          <cell r="J1675" t="str">
            <v>COEFICIENTE DE REPRESENTATIVIDADE</v>
          </cell>
          <cell r="K1675" t="str">
            <v>500,21</v>
          </cell>
          <cell r="L1675" t="str">
            <v>CAIXA REFERENCIAL</v>
          </cell>
        </row>
        <row r="1676">
          <cell r="A1676">
            <v>91014</v>
          </cell>
          <cell r="B1676" t="str">
            <v>ESQUADRIAS/FERRAGENS/VIDROS</v>
          </cell>
          <cell r="C1676" t="str">
            <v>ESQV</v>
          </cell>
          <cell r="D1676" t="str">
            <v>PORTA DE MADEIRA</v>
          </cell>
          <cell r="E1676" t="str">
            <v>0089</v>
          </cell>
          <cell r="F1676" t="str">
            <v/>
          </cell>
          <cell r="G1676" t="str">
            <v/>
          </cell>
          <cell r="H1676" t="str">
            <v>KIT DE PORTA DE MADEIRA PARA VERNIZ, SEMI-OCA (LEVE OU MÉDIA), PADRÃO MÉDIO, 70X210CM, ESPESSURA DE 3,5CM, ITENS INCLUSOS: DOBRADIÇAS, MONTAGEM E INSTALAÇÃO DO BATENTE, SEM FECHADURA - FORNECIMENTO E INSTALAÇÃO. AF_12/2019</v>
          </cell>
          <cell r="I1676" t="str">
            <v>UN</v>
          </cell>
          <cell r="J1676" t="str">
            <v>COEFICIENTE DE REPRESENTATIVIDADE</v>
          </cell>
          <cell r="K1676" t="str">
            <v>506,29</v>
          </cell>
          <cell r="L1676" t="str">
            <v>CAIXA REFERENCIAL</v>
          </cell>
        </row>
        <row r="1677">
          <cell r="A1677">
            <v>91015</v>
          </cell>
          <cell r="B1677" t="str">
            <v>ESQUADRIAS/FERRAGENS/VIDROS</v>
          </cell>
          <cell r="C1677" t="str">
            <v>ESQV</v>
          </cell>
          <cell r="D1677" t="str">
            <v>PORTA DE MADEIRA</v>
          </cell>
          <cell r="E1677" t="str">
            <v>0089</v>
          </cell>
          <cell r="F1677" t="str">
            <v/>
          </cell>
          <cell r="G1677" t="str">
            <v/>
          </cell>
          <cell r="H1677" t="str">
            <v>KIT DE PORTA DE MADEIRA PARA VERNIZ, SEMI-OCA (LEVE OU MÉDIA), PADRÃO MÉDIO, 80X210CM, ESPESSURA DE 3,5CM, ITENS INCLUSOS: DOBRADIÇAS, MONTAGEM E INSTALAÇÃO DO BATENTE, SEM FECHADURA - FORNECIMENTO E INSTALAÇÃO. AF_12/2019</v>
          </cell>
          <cell r="I1677" t="str">
            <v>UN</v>
          </cell>
          <cell r="J1677" t="str">
            <v>COEFICIENTE DE REPRESENTATIVIDADE</v>
          </cell>
          <cell r="K1677" t="str">
            <v>544,81</v>
          </cell>
          <cell r="L1677" t="str">
            <v>CAIXA REFERENCIAL</v>
          </cell>
        </row>
        <row r="1678">
          <cell r="A1678">
            <v>91016</v>
          </cell>
          <cell r="B1678" t="str">
            <v>ESQUADRIAS/FERRAGENS/VIDROS</v>
          </cell>
          <cell r="C1678" t="str">
            <v>ESQV</v>
          </cell>
          <cell r="D1678" t="str">
            <v>PORTA DE MADEIRA</v>
          </cell>
          <cell r="E1678" t="str">
            <v>0089</v>
          </cell>
          <cell r="F1678" t="str">
            <v/>
          </cell>
          <cell r="G1678" t="str">
            <v/>
          </cell>
          <cell r="H1678" t="str">
            <v>KIT DE PORTA DE MADEIRA PARA VERNIZ, SEMI-OCA (LEVE OU MÉDIA), PADRÃO MÉDIO, 90X210CM, ESPESSURA DE 3,5CM, ITENS INCLUSOS: DOBRADIÇAS, MONTAGEM E INSTALAÇÃO DO BATENTE, SEM FECHADURA - FORNECIMENTO E INSTALAÇÃO. AF_12/2019</v>
          </cell>
          <cell r="I1678" t="str">
            <v>UN</v>
          </cell>
          <cell r="J1678" t="str">
            <v>COEFICIENTE DE REPRESENTATIVIDADE</v>
          </cell>
          <cell r="K1678" t="str">
            <v>574,70</v>
          </cell>
          <cell r="L1678" t="str">
            <v>CAIXA REFERENCIAL</v>
          </cell>
        </row>
        <row r="1679">
          <cell r="A1679">
            <v>91287</v>
          </cell>
          <cell r="B1679" t="str">
            <v>ESQUADRIAS/FERRAGENS/VIDROS</v>
          </cell>
          <cell r="C1679" t="str">
            <v>ESQV</v>
          </cell>
          <cell r="D1679" t="str">
            <v>PORTA DE MADEIRA</v>
          </cell>
          <cell r="E1679" t="str">
            <v>0089</v>
          </cell>
          <cell r="F1679" t="str">
            <v/>
          </cell>
          <cell r="G1679" t="str">
            <v/>
          </cell>
          <cell r="H1679" t="str">
            <v>BATENTE PARA PORTA DE MADEIRA, PADRÃO POPULAR - FORNECIMENTO E MONTAGEM. AF_12/2019</v>
          </cell>
          <cell r="I1679" t="str">
            <v>UN</v>
          </cell>
          <cell r="J1679" t="str">
            <v>COEFICIENTE DE REPRESENTATIVIDADE</v>
          </cell>
          <cell r="K1679" t="str">
            <v>141,43</v>
          </cell>
          <cell r="L1679" t="str">
            <v>CAIXA REFERENCIAL</v>
          </cell>
        </row>
        <row r="1680">
          <cell r="A1680">
            <v>91292</v>
          </cell>
          <cell r="B1680" t="str">
            <v>ESQUADRIAS/FERRAGENS/VIDROS</v>
          </cell>
          <cell r="C1680" t="str">
            <v>ESQV</v>
          </cell>
          <cell r="D1680" t="str">
            <v>PORTA DE MADEIRA</v>
          </cell>
          <cell r="E1680" t="str">
            <v>0089</v>
          </cell>
          <cell r="F1680" t="str">
            <v/>
          </cell>
          <cell r="G1680" t="str">
            <v/>
          </cell>
          <cell r="H1680" t="str">
            <v>BATENTE PARA PORTA DE MADEIRA, FIXAÇÃO COM ARGAMASSA, PADRÃO POPULAR. FORNECIMENTO E INSTALAÇÃO. AF_12/2019_P</v>
          </cell>
          <cell r="I1680" t="str">
            <v>UN</v>
          </cell>
          <cell r="J1680" t="str">
            <v>COEFICIENTE DE REPRESENTATIVIDADE</v>
          </cell>
          <cell r="K1680" t="str">
            <v>204,79</v>
          </cell>
          <cell r="L1680" t="str">
            <v>CAIXA REFERENCIAL</v>
          </cell>
        </row>
        <row r="1681">
          <cell r="A1681">
            <v>91295</v>
          </cell>
          <cell r="B1681" t="str">
            <v>ESQUADRIAS/FERRAGENS/VIDROS</v>
          </cell>
          <cell r="C1681" t="str">
            <v>ESQV</v>
          </cell>
          <cell r="D1681" t="str">
            <v>PORTA DE MADEIRA</v>
          </cell>
          <cell r="E1681" t="str">
            <v>0089</v>
          </cell>
          <cell r="F1681" t="str">
            <v/>
          </cell>
          <cell r="G1681" t="str">
            <v/>
          </cell>
          <cell r="H1681" t="str">
            <v>PORTA DE MADEIRA FRISADA, SEMI-OCA (LEVE OU MÉDIA), 60X210CM, ESPESSURA DE 3CM, INCLUSO DOBRADIÇAS - FORNECIMENTO E INSTALAÇÃO. AF_12/2019</v>
          </cell>
          <cell r="I1681" t="str">
            <v>UN</v>
          </cell>
          <cell r="J1681" t="str">
            <v>COEFICIENTE DE REPRESENTATIVIDADE</v>
          </cell>
          <cell r="K1681" t="str">
            <v>213,27</v>
          </cell>
          <cell r="L1681" t="str">
            <v>CAIXA REFERENCIAL</v>
          </cell>
        </row>
        <row r="1682">
          <cell r="A1682">
            <v>91296</v>
          </cell>
          <cell r="B1682" t="str">
            <v>ESQUADRIAS/FERRAGENS/VIDROS</v>
          </cell>
          <cell r="C1682" t="str">
            <v>ESQV</v>
          </cell>
          <cell r="D1682" t="str">
            <v>PORTA DE MADEIRA</v>
          </cell>
          <cell r="E1682" t="str">
            <v>0089</v>
          </cell>
          <cell r="F1682" t="str">
            <v/>
          </cell>
          <cell r="G1682" t="str">
            <v/>
          </cell>
          <cell r="H1682" t="str">
            <v>PORTA DE MADEIRA FRISADA, SEMI-OCA (LEVE OU MÉDIA), 70X210CM, ESPESSURA DE 3CM, INCLUSO DOBRADIÇAS - FORNECIMENTO E INSTALAÇÃO. AF_12/2019</v>
          </cell>
          <cell r="I1682" t="str">
            <v>UN</v>
          </cell>
          <cell r="J1682" t="str">
            <v>COEFICIENTE DE REPRESENTATIVIDADE</v>
          </cell>
          <cell r="K1682" t="str">
            <v>229,47</v>
          </cell>
          <cell r="L1682" t="str">
            <v>CAIXA REFERENCIAL</v>
          </cell>
        </row>
        <row r="1683">
          <cell r="A1683">
            <v>91297</v>
          </cell>
          <cell r="B1683" t="str">
            <v>ESQUADRIAS/FERRAGENS/VIDROS</v>
          </cell>
          <cell r="C1683" t="str">
            <v>ESQV</v>
          </cell>
          <cell r="D1683" t="str">
            <v>PORTA DE MADEIRA</v>
          </cell>
          <cell r="E1683" t="str">
            <v>0089</v>
          </cell>
          <cell r="F1683" t="str">
            <v/>
          </cell>
          <cell r="G1683" t="str">
            <v/>
          </cell>
          <cell r="H1683" t="str">
            <v>PORTA DE MADEIRA FRISADA, SEMI-OCA (LEVE OU MÉDIA), 80X210CM, ESPESSURA DE 3,5CM, INCLUSO DOBRADIÇAS - FORNECIMENTO E INSTALAÇÃO. AF_12/2019</v>
          </cell>
          <cell r="I1683" t="str">
            <v>UN</v>
          </cell>
          <cell r="J1683" t="str">
            <v>COEFICIENTE DE REPRESENTATIVIDADE</v>
          </cell>
          <cell r="K1683" t="str">
            <v>253,55</v>
          </cell>
          <cell r="L1683" t="str">
            <v>CAIXA REFERENCIAL</v>
          </cell>
        </row>
        <row r="1684">
          <cell r="A1684">
            <v>91298</v>
          </cell>
          <cell r="B1684" t="str">
            <v>ESQUADRIAS/FERRAGENS/VIDROS</v>
          </cell>
          <cell r="C1684" t="str">
            <v>ESQV</v>
          </cell>
          <cell r="D1684" t="str">
            <v>PORTA DE MADEIRA</v>
          </cell>
          <cell r="E1684" t="str">
            <v>0089</v>
          </cell>
          <cell r="F1684" t="str">
            <v/>
          </cell>
          <cell r="G1684" t="str">
            <v/>
          </cell>
          <cell r="H1684" t="str">
            <v>PORTA DE MADEIRA TIPO VENEZIANA, 80X210CM, ESPESSURA DE 3CM, INCLUSO DOBRADIÇAS - FORNECIMENTO E INSTALAÇÃO. AF_12/2019</v>
          </cell>
          <cell r="I1684" t="str">
            <v>UN</v>
          </cell>
          <cell r="J1684" t="str">
            <v>ATRIBUÍDO SÃO PAULO</v>
          </cell>
          <cell r="K1684" t="str">
            <v>544,28</v>
          </cell>
          <cell r="L1684" t="str">
            <v>CAIXA REFERENCIAL</v>
          </cell>
        </row>
        <row r="1685">
          <cell r="A1685">
            <v>91299</v>
          </cell>
          <cell r="B1685" t="str">
            <v>ESQUADRIAS/FERRAGENS/VIDROS</v>
          </cell>
          <cell r="C1685" t="str">
            <v>ESQV</v>
          </cell>
          <cell r="D1685" t="str">
            <v>PORTA DE MADEIRA</v>
          </cell>
          <cell r="E1685" t="str">
            <v>0089</v>
          </cell>
          <cell r="F1685" t="str">
            <v/>
          </cell>
          <cell r="G1685" t="str">
            <v/>
          </cell>
          <cell r="H1685" t="str">
            <v>PORTA DE MADEIRA, TIPO MEXICANA, MACIÇA (PESADA OU SUPERPESADA), 80X210CM, ESPESSURA DE 3,5CM, INCLUSO DOBRADIÇAS - FORNECIMENTO E INSTALAÇÃO. AF_12/2019</v>
          </cell>
          <cell r="I1685" t="str">
            <v>UN</v>
          </cell>
          <cell r="J1685" t="str">
            <v>ATRIBUÍDO SÃO PAULO</v>
          </cell>
          <cell r="K1685" t="str">
            <v>765,60</v>
          </cell>
          <cell r="L1685" t="str">
            <v>CAIXA REFERENCIAL</v>
          </cell>
        </row>
        <row r="1686">
          <cell r="A1686">
            <v>91304</v>
          </cell>
          <cell r="B1686" t="str">
            <v>ESQUADRIAS/FERRAGENS/VIDROS</v>
          </cell>
          <cell r="C1686" t="str">
            <v>ESQV</v>
          </cell>
          <cell r="D1686" t="str">
            <v>PORTA DE MADEIRA</v>
          </cell>
          <cell r="E1686" t="str">
            <v>0089</v>
          </cell>
          <cell r="F1686" t="str">
            <v/>
          </cell>
          <cell r="G1686" t="str">
            <v/>
          </cell>
          <cell r="H1686" t="str">
            <v>FECHADURA DE EMBUTIR COM CILINDRO, EXTERNA, COMPLETA, ACABAMENTO PADRÃO POPULAR, INCLUSO EXECUÇÃO DE FURO - FORNECIMENTO E INSTALAÇÃO. AF_12/2019</v>
          </cell>
          <cell r="I1686" t="str">
            <v>UN</v>
          </cell>
          <cell r="J1686" t="str">
            <v>COEFICIENTE DE REPRESENTATIVIDADE</v>
          </cell>
          <cell r="K1686" t="str">
            <v>66,10</v>
          </cell>
          <cell r="L1686" t="str">
            <v>CAIXA REFERENCIAL</v>
          </cell>
        </row>
        <row r="1687">
          <cell r="A1687">
            <v>91305</v>
          </cell>
          <cell r="B1687" t="str">
            <v>ESQUADRIAS/FERRAGENS/VIDROS</v>
          </cell>
          <cell r="C1687" t="str">
            <v>ESQV</v>
          </cell>
          <cell r="D1687" t="str">
            <v>PORTA DE MADEIRA</v>
          </cell>
          <cell r="E1687" t="str">
            <v>0089</v>
          </cell>
          <cell r="F1687" t="str">
            <v/>
          </cell>
          <cell r="G1687" t="str">
            <v/>
          </cell>
          <cell r="H1687" t="str">
            <v>FECHADURA DE EMBUTIR PARA PORTA DE BANHEIRO, COMPLETA, ACABAMENTO PADRÃO POPULAR, INCLUSO EXECUÇÃO DE FURO - FORNECIMENTO E INSTALAÇÃO. AF_12/2019</v>
          </cell>
          <cell r="I1687" t="str">
            <v>UN</v>
          </cell>
          <cell r="J1687" t="str">
            <v>COEFICIENTE DE REPRESENTATIVIDADE</v>
          </cell>
          <cell r="K1687" t="str">
            <v>64,77</v>
          </cell>
          <cell r="L1687" t="str">
            <v>CAIXA REFERENCIAL</v>
          </cell>
        </row>
        <row r="1688">
          <cell r="A1688">
            <v>91306</v>
          </cell>
          <cell r="B1688" t="str">
            <v>ESQUADRIAS/FERRAGENS/VIDROS</v>
          </cell>
          <cell r="C1688" t="str">
            <v>ESQV</v>
          </cell>
          <cell r="D1688" t="str">
            <v>PORTA DE MADEIRA</v>
          </cell>
          <cell r="E1688" t="str">
            <v>0089</v>
          </cell>
          <cell r="F1688" t="str">
            <v/>
          </cell>
          <cell r="G1688" t="str">
            <v/>
          </cell>
          <cell r="H1688" t="str">
            <v>FECHADURA DE EMBUTIR PARA PORTAS INTERNAS, COMPLETA, ACABAMENTO PADRÃO MÉDIO, COM EXECUÇÃO DE FURO - FORNECIMENTO E INSTALAÇÃO. AF_12/2019</v>
          </cell>
          <cell r="I1688" t="str">
            <v>UN</v>
          </cell>
          <cell r="J1688" t="str">
            <v>COEFICIENTE DE REPRESENTATIVIDADE</v>
          </cell>
          <cell r="K1688" t="str">
            <v>91,70</v>
          </cell>
          <cell r="L1688" t="str">
            <v>CAIXA REFERENCIAL</v>
          </cell>
        </row>
        <row r="1689">
          <cell r="A1689">
            <v>91307</v>
          </cell>
          <cell r="B1689" t="str">
            <v>ESQUADRIAS/FERRAGENS/VIDROS</v>
          </cell>
          <cell r="C1689" t="str">
            <v>ESQV</v>
          </cell>
          <cell r="D1689" t="str">
            <v>PORTA DE MADEIRA</v>
          </cell>
          <cell r="E1689" t="str">
            <v>0089</v>
          </cell>
          <cell r="F1689" t="str">
            <v/>
          </cell>
          <cell r="G1689" t="str">
            <v/>
          </cell>
          <cell r="H1689" t="str">
            <v>FECHADURA DE EMBUTIR PARA PORTAS INTERNAS, COMPLETA, ACABAMENTO PADRÃO POPULAR, COM EXECUÇÃO DE FURO - FORNECIMENTO E INSTALAÇÃO. AF_12/2019</v>
          </cell>
          <cell r="I1689" t="str">
            <v>UN</v>
          </cell>
          <cell r="J1689" t="str">
            <v>COEFICIENTE DE REPRESENTATIVIDADE</v>
          </cell>
          <cell r="K1689" t="str">
            <v>55,69</v>
          </cell>
          <cell r="L1689" t="str">
            <v>CAIXA REFERENCIAL</v>
          </cell>
        </row>
        <row r="1690">
          <cell r="A1690">
            <v>91312</v>
          </cell>
          <cell r="B1690" t="str">
            <v>ESQUADRIAS/FERRAGENS/VIDROS</v>
          </cell>
          <cell r="C1690" t="str">
            <v>ESQV</v>
          </cell>
          <cell r="D1690" t="str">
            <v>PORTA DE MADEIRA</v>
          </cell>
          <cell r="E1690" t="str">
            <v>0089</v>
          </cell>
          <cell r="F1690" t="str">
            <v/>
          </cell>
          <cell r="G1690" t="str">
            <v/>
          </cell>
          <cell r="H1690" t="str">
            <v>KIT DE PORTA DE MADEIRA PARA PINTURA, SEMI-OCA (LEVE OU MÉDIA), PADRÃO POPULAR, 60X210CM, ESPESSURA DE 3,5CM, ITENS INCLUSOS: DOBRADIÇAS, MONTAGEM E INSTALAÇÃO DO BATENTE, FECHADURA COM EXECUÇÃO DO FURO - FORNECIMENTO E INSTALAÇÃO. AF_12/2019</v>
          </cell>
          <cell r="I1690" t="str">
            <v>UN</v>
          </cell>
          <cell r="J1690" t="str">
            <v>COEFICIENTE DE REPRESENTATIVIDADE</v>
          </cell>
          <cell r="K1690" t="str">
            <v>514,25</v>
          </cell>
          <cell r="L1690" t="str">
            <v>CAIXA REFERENCIAL</v>
          </cell>
        </row>
        <row r="1691">
          <cell r="A1691">
            <v>91313</v>
          </cell>
          <cell r="B1691" t="str">
            <v>ESQUADRIAS/FERRAGENS/VIDROS</v>
          </cell>
          <cell r="C1691" t="str">
            <v>ESQV</v>
          </cell>
          <cell r="D1691" t="str">
            <v>PORTA DE MADEIRA</v>
          </cell>
          <cell r="E1691" t="str">
            <v>0089</v>
          </cell>
          <cell r="F1691" t="str">
            <v/>
          </cell>
          <cell r="G1691" t="str">
            <v/>
          </cell>
          <cell r="H1691" t="str">
            <v>KIT DE PORTA DE MADEIRA PARA PINTURA, SEMI-OCA (LEVE OU MÉDIA), PADRÃO POPULAR, 70X210CM, ESPESSURA DE 3,5CM, ITENS INCLUSOS: DOBRADIÇAS, MONTAGEM E INSTALAÇÃO DO BATENTE, FECHADURA COM EXECUÇÃO DO FURO - FORNECIMENTO E INSTALAÇÃO. AF_12/2019</v>
          </cell>
          <cell r="I1691" t="str">
            <v>UN</v>
          </cell>
          <cell r="J1691" t="str">
            <v>COEFICIENTE DE REPRESENTATIVIDADE</v>
          </cell>
          <cell r="K1691" t="str">
            <v>510,73</v>
          </cell>
          <cell r="L1691" t="str">
            <v>CAIXA REFERENCIAL</v>
          </cell>
        </row>
        <row r="1692">
          <cell r="A1692">
            <v>91314</v>
          </cell>
          <cell r="B1692" t="str">
            <v>ESQUADRIAS/FERRAGENS/VIDROS</v>
          </cell>
          <cell r="C1692" t="str">
            <v>ESQV</v>
          </cell>
          <cell r="D1692" t="str">
            <v>PORTA DE MADEIRA</v>
          </cell>
          <cell r="E1692" t="str">
            <v>0089</v>
          </cell>
          <cell r="F1692" t="str">
            <v/>
          </cell>
          <cell r="G1692" t="str">
            <v/>
          </cell>
          <cell r="H1692" t="str">
            <v>KIT DE PORTA DE MADEIRA PARA PINTURA, SEMI-OCA (LEVE OU MÉDIA), PADRÃO POPULAR, 80X210CM, ESPESSURA DE 3,5CM, ITENS INCLUSOS: DOBRADIÇAS, MONTAGEM E INSTALAÇÃO DO BATENTE, FECHADURA COM EXECUÇÃO DO FURO - FORNECIMENTO E INSTALAÇÃO. AF_12/2019</v>
          </cell>
          <cell r="I1692" t="str">
            <v>UN</v>
          </cell>
          <cell r="J1692" t="str">
            <v>COEFICIENTE DE REPRESENTATIVIDADE</v>
          </cell>
          <cell r="K1692" t="str">
            <v>537,69</v>
          </cell>
          <cell r="L1692" t="str">
            <v>CAIXA REFERENCIAL</v>
          </cell>
        </row>
        <row r="1693">
          <cell r="A1693">
            <v>91315</v>
          </cell>
          <cell r="B1693" t="str">
            <v>ESQUADRIAS/FERRAGENS/VIDROS</v>
          </cell>
          <cell r="C1693" t="str">
            <v>ESQV</v>
          </cell>
          <cell r="D1693" t="str">
            <v>PORTA DE MADEIRA</v>
          </cell>
          <cell r="E1693" t="str">
            <v>0089</v>
          </cell>
          <cell r="F1693" t="str">
            <v/>
          </cell>
          <cell r="G1693" t="str">
            <v/>
          </cell>
          <cell r="H1693" t="str">
            <v>KIT DE PORTA DE MADEIRA PARA PINTURA, SEMI-OCA (LEVE OU MÉDIA), PADRÃO POPULAR, 90X210CM, ESPESSURA DE 3,5CM, ITENS INCLUSOS: DOBRADIÇAS, MONTAGEM E INSTALAÇÃO DO BATENTE, FECHADURA COM EXECUÇÃO DO FURO - FORNECIMENTO E INSTALAÇÃO. AF_12/2019</v>
          </cell>
          <cell r="I1693" t="str">
            <v>UN</v>
          </cell>
          <cell r="J1693" t="str">
            <v>COEFICIENTE DE REPRESENTATIVIDADE</v>
          </cell>
          <cell r="K1693" t="str">
            <v>590,38</v>
          </cell>
          <cell r="L1693" t="str">
            <v>CAIXA REFERENCIAL</v>
          </cell>
        </row>
        <row r="1694">
          <cell r="A1694">
            <v>91316</v>
          </cell>
          <cell r="B1694" t="str">
            <v>ESQUADRIAS/FERRAGENS/VIDROS</v>
          </cell>
          <cell r="C1694" t="str">
            <v>ESQV</v>
          </cell>
          <cell r="D1694" t="str">
            <v>PORTA DE MADEIRA</v>
          </cell>
          <cell r="E1694" t="str">
            <v>0089</v>
          </cell>
          <cell r="F1694" t="str">
            <v/>
          </cell>
          <cell r="G1694" t="str">
            <v/>
          </cell>
          <cell r="H1694" t="str">
            <v>KIT DE PORTA DE MADEIRA PARA PINTURA, SEMI-OCA (PESADA OU SUPERPESADA), PADRÃO POPULAR, 80X210CM, ESPESSURA DE 3,5CM, ITENS INCLUSOS: DOBRADIÇAS, MONTAGEM E INSTALAÇÃO DO BATENTE, FECHADURA COM EXECUÇÃO DO FURO - FORNECIMENTO E INSTALAÇÃO. AF_12/2019</v>
          </cell>
          <cell r="I1694" t="str">
            <v>UN</v>
          </cell>
          <cell r="J1694" t="str">
            <v>COEFICIENTE DE REPRESENTATIVIDADE</v>
          </cell>
          <cell r="K1694" t="str">
            <v>709,38</v>
          </cell>
          <cell r="L1694" t="str">
            <v>CAIXA REFERENCIAL</v>
          </cell>
        </row>
        <row r="1695">
          <cell r="A1695">
            <v>91317</v>
          </cell>
          <cell r="B1695" t="str">
            <v>ESQUADRIAS/FERRAGENS/VIDROS</v>
          </cell>
          <cell r="C1695" t="str">
            <v>ESQV</v>
          </cell>
          <cell r="D1695" t="str">
            <v>PORTA DE MADEIRA</v>
          </cell>
          <cell r="E1695" t="str">
            <v>0089</v>
          </cell>
          <cell r="F1695" t="str">
            <v/>
          </cell>
          <cell r="G1695" t="str">
            <v/>
          </cell>
          <cell r="H1695" t="str">
            <v>KIT DE PORTA DE MADEIRA PARA PINTURA, SEMI-OCA (PESADA OU SUPERPESADA), PADRÃO POPULAR, 90X210CM, ESPESSURA DE 3,5CM, ITENS INCLUSOS: DOBRADIÇAS, MONTAGEM E INSTALAÇÃO DO BATENTE, FECHADURA COM EXECUÇÃO DO FURO - FORNECIMENTO E INSTALAÇÃO. AF_12/2019</v>
          </cell>
          <cell r="I1695" t="str">
            <v>UN</v>
          </cell>
          <cell r="J1695" t="str">
            <v>COEFICIENTE DE REPRESENTATIVIDADE</v>
          </cell>
          <cell r="K1695" t="str">
            <v>755,68</v>
          </cell>
          <cell r="L1695" t="str">
            <v>CAIXA REFERENCIAL</v>
          </cell>
        </row>
        <row r="1696">
          <cell r="A1696">
            <v>91318</v>
          </cell>
          <cell r="B1696" t="str">
            <v>ESQUADRIAS/FERRAGENS/VIDROS</v>
          </cell>
          <cell r="C1696" t="str">
            <v>ESQV</v>
          </cell>
          <cell r="D1696" t="str">
            <v>PORTA DE MADEIRA</v>
          </cell>
          <cell r="E1696" t="str">
            <v>0089</v>
          </cell>
          <cell r="F1696" t="str">
            <v/>
          </cell>
          <cell r="G1696" t="str">
            <v/>
          </cell>
          <cell r="H1696" t="str">
            <v>KIT DE PORTA DE MADEIRA PARA PINTURA, SEMI-OCA (LEVE OU MÉDIA), PADRÃO POPULAR, 60X210CM, ESPESSURA DE 3,5CM, ITENS INCLUSOS: DOBRADIÇAS, MONTAGEM E INSTALAÇÃO DO BATENTE, SEM FECHADURA - FORNECIMENTO E INSTALAÇÃO. AF_12/2019</v>
          </cell>
          <cell r="I1696" t="str">
            <v>UN</v>
          </cell>
          <cell r="J1696" t="str">
            <v>COEFICIENTE DE REPRESENTATIVIDADE</v>
          </cell>
          <cell r="K1696" t="str">
            <v>449,48</v>
          </cell>
          <cell r="L1696" t="str">
            <v>CAIXA REFERENCIAL</v>
          </cell>
        </row>
        <row r="1697">
          <cell r="A1697">
            <v>91319</v>
          </cell>
          <cell r="B1697" t="str">
            <v>ESQUADRIAS/FERRAGENS/VIDROS</v>
          </cell>
          <cell r="C1697" t="str">
            <v>ESQV</v>
          </cell>
          <cell r="D1697" t="str">
            <v>PORTA DE MADEIRA</v>
          </cell>
          <cell r="E1697" t="str">
            <v>0089</v>
          </cell>
          <cell r="F1697" t="str">
            <v/>
          </cell>
          <cell r="G1697" t="str">
            <v/>
          </cell>
          <cell r="H1697" t="str">
            <v>KIT DE PORTA DE MADEIRA PARA PINTURA, SEMI-OCA (LEVE OU MÉDIA), PADRÃO POPULAR, 70X210CM, ESPESSURA DE 3,5CM, ITENS INCLUSOS: DOBRADIÇAS, MONTAGEM E INSTALAÇÃO DO BATENTE, SEM FECHADURA - FORNECIMENTO E INSTALAÇÃO. AF_12/2019</v>
          </cell>
          <cell r="I1697" t="str">
            <v>UN</v>
          </cell>
          <cell r="J1697" t="str">
            <v>COEFICIENTE DE REPRESENTATIVIDADE</v>
          </cell>
          <cell r="K1697" t="str">
            <v>455,04</v>
          </cell>
          <cell r="L1697" t="str">
            <v>CAIXA REFERENCIAL</v>
          </cell>
        </row>
        <row r="1698">
          <cell r="A1698">
            <v>91320</v>
          </cell>
          <cell r="B1698" t="str">
            <v>ESQUADRIAS/FERRAGENS/VIDROS</v>
          </cell>
          <cell r="C1698" t="str">
            <v>ESQV</v>
          </cell>
          <cell r="D1698" t="str">
            <v>PORTA DE MADEIRA</v>
          </cell>
          <cell r="E1698" t="str">
            <v>0089</v>
          </cell>
          <cell r="F1698" t="str">
            <v/>
          </cell>
          <cell r="G1698" t="str">
            <v/>
          </cell>
          <cell r="H1698" t="str">
            <v>KIT DE PORTA DE MADEIRA PARA PINTURA, SEMI-OCA (LEVE OU MÉDIA), PADRÃO POPULAR, 80X210CM, ESPESSURA DE 3,5CM, ITENS INCLUSOS: DOBRADIÇAS, MONTAGEM E INSTALAÇÃO DO BATENTE, SEM FECHADURA - FORNECIMENTO E INSTALAÇÃO. AF_12/2019</v>
          </cell>
          <cell r="I1698" t="str">
            <v>UN</v>
          </cell>
          <cell r="J1698" t="str">
            <v>COEFICIENTE DE REPRESENTATIVIDADE</v>
          </cell>
          <cell r="K1698" t="str">
            <v>471,59</v>
          </cell>
          <cell r="L1698" t="str">
            <v>CAIXA REFERENCIAL</v>
          </cell>
        </row>
        <row r="1699">
          <cell r="A1699">
            <v>91321</v>
          </cell>
          <cell r="B1699" t="str">
            <v>ESQUADRIAS/FERRAGENS/VIDROS</v>
          </cell>
          <cell r="C1699" t="str">
            <v>ESQV</v>
          </cell>
          <cell r="D1699" t="str">
            <v>PORTA DE MADEIRA</v>
          </cell>
          <cell r="E1699" t="str">
            <v>0089</v>
          </cell>
          <cell r="F1699" t="str">
            <v/>
          </cell>
          <cell r="G1699" t="str">
            <v/>
          </cell>
          <cell r="H1699" t="str">
            <v>KIT DE PORTA DE MADEIRA PARA PINTURA, SEMI-OCA (LEVE OU MÉDIA), PADRÃO POPULAR, 90X210CM, ESPESSURA DE 3,5CM, ITENS INCLUSOS: DOBRADIÇAS, MONTAGEM E INSTALAÇÃO DO BATENTE, SEM FECHADURA - FORNECIMENTO E INSTALAÇÃO. AF_12/2019</v>
          </cell>
          <cell r="I1699" t="str">
            <v>UN</v>
          </cell>
          <cell r="J1699" t="str">
            <v>COEFICIENTE DE REPRESENTATIVIDADE</v>
          </cell>
          <cell r="K1699" t="str">
            <v>524,28</v>
          </cell>
          <cell r="L1699" t="str">
            <v>CAIXA REFERENCIAL</v>
          </cell>
        </row>
        <row r="1700">
          <cell r="A1700">
            <v>91322</v>
          </cell>
          <cell r="B1700" t="str">
            <v>ESQUADRIAS/FERRAGENS/VIDROS</v>
          </cell>
          <cell r="C1700" t="str">
            <v>ESQV</v>
          </cell>
          <cell r="D1700" t="str">
            <v>PORTA DE MADEIRA</v>
          </cell>
          <cell r="E1700" t="str">
            <v>0089</v>
          </cell>
          <cell r="F1700" t="str">
            <v/>
          </cell>
          <cell r="G1700" t="str">
            <v/>
          </cell>
          <cell r="H1700" t="str">
            <v>KIT DE PORTA DE MADEIRA PARA PINTURA, SEMI-OCA (PESADA OU SUPERPESADA), PADRÃO POPULAR, 80X210CM, ESPESSURA DE 3,5CM, ITENS INCLUSOS: DOBRADIÇAS, MONTAGEM E INSTALAÇÃO DO BATENTE, SEM FECHADURA - FORNECIMENTO E INSTALAÇÃO. AF_12/2019</v>
          </cell>
          <cell r="I1700" t="str">
            <v>UN</v>
          </cell>
          <cell r="J1700" t="str">
            <v>COEFICIENTE DE REPRESENTATIVIDADE</v>
          </cell>
          <cell r="K1700" t="str">
            <v>643,28</v>
          </cell>
          <cell r="L1700" t="str">
            <v>CAIXA REFERENCIAL</v>
          </cell>
        </row>
        <row r="1701">
          <cell r="A1701">
            <v>91323</v>
          </cell>
          <cell r="B1701" t="str">
            <v>ESQUADRIAS/FERRAGENS/VIDROS</v>
          </cell>
          <cell r="C1701" t="str">
            <v>ESQV</v>
          </cell>
          <cell r="D1701" t="str">
            <v>PORTA DE MADEIRA</v>
          </cell>
          <cell r="E1701" t="str">
            <v>0089</v>
          </cell>
          <cell r="F1701" t="str">
            <v/>
          </cell>
          <cell r="G1701" t="str">
            <v/>
          </cell>
          <cell r="H1701" t="str">
            <v>KIT DE PORTA DE MADEIRA PARA PINTURA, SEMI-OCA (PESADA OU SUPERPESADA), PADRÃO POPULAR, 90X210CM, ESPESSURA DE 3,5CM, ITENS INCLUSOS: DOBRADIÇAS, MONTAGEM E INSTALAÇÃO DO BATENTE, SEM FECHADURA - FORNECIMENTO E INSTALAÇÃO. AF_12/2019</v>
          </cell>
          <cell r="I1701" t="str">
            <v>UN</v>
          </cell>
          <cell r="J1701" t="str">
            <v>COEFICIENTE DE REPRESENTATIVIDADE</v>
          </cell>
          <cell r="K1701" t="str">
            <v>689,58</v>
          </cell>
          <cell r="L1701" t="str">
            <v>CAIXA REFERENCIAL</v>
          </cell>
        </row>
        <row r="1702">
          <cell r="A1702">
            <v>91324</v>
          </cell>
          <cell r="B1702" t="str">
            <v>ESQUADRIAS/FERRAGENS/VIDROS</v>
          </cell>
          <cell r="C1702" t="str">
            <v>ESQV</v>
          </cell>
          <cell r="D1702" t="str">
            <v>PORTA DE MADEIRA</v>
          </cell>
          <cell r="E1702" t="str">
            <v>0089</v>
          </cell>
          <cell r="F1702" t="str">
            <v/>
          </cell>
          <cell r="G1702" t="str">
            <v/>
          </cell>
          <cell r="H1702" t="str">
            <v>KIT DE PORTA DE MADEIRA PARA VERNIZ, SEMI-OCA (LEVE OU MÉDIA), PADRÃO POPULAR, 60X210CM, ESPESSURA DE 3,5CM, ITENS INCLUSOS: DOBRADIÇAS, MONTAGEM E INSTALAÇÃO DO BATENTE, SEM FECHADURA - FORNECIMENTO E INSTALAÇÃO. AF_12/2019</v>
          </cell>
          <cell r="I1702" t="str">
            <v>UN</v>
          </cell>
          <cell r="J1702" t="str">
            <v>COEFICIENTE DE REPRESENTATIVIDADE</v>
          </cell>
          <cell r="K1702" t="str">
            <v>456,71</v>
          </cell>
          <cell r="L1702" t="str">
            <v>CAIXA REFERENCIAL</v>
          </cell>
        </row>
        <row r="1703">
          <cell r="A1703">
            <v>91325</v>
          </cell>
          <cell r="B1703" t="str">
            <v>ESQUADRIAS/FERRAGENS/VIDROS</v>
          </cell>
          <cell r="C1703" t="str">
            <v>ESQV</v>
          </cell>
          <cell r="D1703" t="str">
            <v>PORTA DE MADEIRA</v>
          </cell>
          <cell r="E1703" t="str">
            <v>0089</v>
          </cell>
          <cell r="F1703" t="str">
            <v/>
          </cell>
          <cell r="G1703" t="str">
            <v/>
          </cell>
          <cell r="H1703" t="str">
            <v>KIT DE PORTA DE MADEIRA PARA VERNIZ, SEMI-OCA (LEVE OU MÉDIA), PADRÃO POPULAR, 70X210CM, ESPESSURA DE 3,5CM, ITENS INCLUSOS: DOBRADIÇAS, MONTAGEM E INSTALAÇÃO DO BATENTE, SEM FECHADURA - FORNECIMENTO E INSTALAÇÃO. AF_12/2019</v>
          </cell>
          <cell r="I1703" t="str">
            <v>UN</v>
          </cell>
          <cell r="J1703" t="str">
            <v>COEFICIENTE DE REPRESENTATIVIDADE</v>
          </cell>
          <cell r="K1703" t="str">
            <v>462,62</v>
          </cell>
          <cell r="L1703" t="str">
            <v>CAIXA REFERENCIAL</v>
          </cell>
        </row>
        <row r="1704">
          <cell r="A1704">
            <v>91326</v>
          </cell>
          <cell r="B1704" t="str">
            <v>ESQUADRIAS/FERRAGENS/VIDROS</v>
          </cell>
          <cell r="C1704" t="str">
            <v>ESQV</v>
          </cell>
          <cell r="D1704" t="str">
            <v>PORTA DE MADEIRA</v>
          </cell>
          <cell r="E1704" t="str">
            <v>0089</v>
          </cell>
          <cell r="F1704" t="str">
            <v/>
          </cell>
          <cell r="G1704" t="str">
            <v/>
          </cell>
          <cell r="H1704" t="str">
            <v>KIT DE PORTA DE MADEIRA PARA VERNIZ, SEMI-OCA (LEVE OU MÉDIA), PADRÃO POPULAR, 80X210CM, ESPESSURA DE 3,5CM, ITENS INCLUSOS: DOBRADIÇAS, MONTAGEM E INSTALAÇÃO DO BATENTE, SEM FECHADURA - FORNECIMENTO E INSTALAÇÃO. AF_12/2019</v>
          </cell>
          <cell r="I1704" t="str">
            <v>UN</v>
          </cell>
          <cell r="J1704" t="str">
            <v>COEFICIENTE DE REPRESENTATIVIDADE</v>
          </cell>
          <cell r="K1704" t="str">
            <v>500,97</v>
          </cell>
          <cell r="L1704" t="str">
            <v>CAIXA REFERENCIAL</v>
          </cell>
        </row>
        <row r="1705">
          <cell r="A1705">
            <v>91327</v>
          </cell>
          <cell r="B1705" t="str">
            <v>ESQUADRIAS/FERRAGENS/VIDROS</v>
          </cell>
          <cell r="C1705" t="str">
            <v>ESQV</v>
          </cell>
          <cell r="D1705" t="str">
            <v>PORTA DE MADEIRA</v>
          </cell>
          <cell r="E1705" t="str">
            <v>0089</v>
          </cell>
          <cell r="F1705" t="str">
            <v/>
          </cell>
          <cell r="G1705" t="str">
            <v/>
          </cell>
          <cell r="H1705" t="str">
            <v>KIT DE PORTA DE MADEIRA PARA VERNIZ, SEMI-OCA (LEVE OU MÉDIA), PADRÃO POPULAR, 90X210CM, ESPESSURA DE 3,5CM, ITENS INCLUSOS: DOBRADIÇAS, MONTAGEM E INSTALAÇÃO DO BATENTE, SEM FECHADURA - FORNECIMENTO E INSTALAÇÃO. AF_12/2019</v>
          </cell>
          <cell r="I1705" t="str">
            <v>UN</v>
          </cell>
          <cell r="J1705" t="str">
            <v>COEFICIENTE DE REPRESENTATIVIDADE</v>
          </cell>
          <cell r="K1705" t="str">
            <v>530,69</v>
          </cell>
          <cell r="L1705" t="str">
            <v>CAIXA REFERENCIAL</v>
          </cell>
        </row>
        <row r="1706">
          <cell r="A1706">
            <v>91328</v>
          </cell>
          <cell r="B1706" t="str">
            <v>ESQUADRIAS/FERRAGENS/VIDROS</v>
          </cell>
          <cell r="C1706" t="str">
            <v>ESQV</v>
          </cell>
          <cell r="D1706" t="str">
            <v>PORTA DE MADEIRA</v>
          </cell>
          <cell r="E1706" t="str">
            <v>0089</v>
          </cell>
          <cell r="F1706" t="str">
            <v/>
          </cell>
          <cell r="G1706" t="str">
            <v/>
          </cell>
          <cell r="H1706" t="str">
            <v>KIT DE PORTA DE MADEIRA FRISADA, SEMI-OCA (LEVE OU MÉDIA), PADRÃO MÉDIO 60X210CM, ESPESSURA DE 3CM, ITENS INCLUSOS: DOBRADIÇAS, MONTAGEM E INSTALAÇÃO DO BATENTE, SEM FECHADURA - FORNECIMENTO E INSTALAÇÃO. AF_12/2019</v>
          </cell>
          <cell r="I1706" t="str">
            <v>UN</v>
          </cell>
          <cell r="J1706" t="str">
            <v>COEFICIENTE DE REPRESENTATIVIDADE</v>
          </cell>
          <cell r="K1706" t="str">
            <v>506,48</v>
          </cell>
          <cell r="L1706" t="str">
            <v>CAIXA REFERENCIAL</v>
          </cell>
        </row>
        <row r="1707">
          <cell r="A1707">
            <v>91329</v>
          </cell>
          <cell r="B1707" t="str">
            <v>ESQUADRIAS/FERRAGENS/VIDROS</v>
          </cell>
          <cell r="C1707" t="str">
            <v>ESQV</v>
          </cell>
          <cell r="D1707" t="str">
            <v>PORTA DE MADEIRA</v>
          </cell>
          <cell r="E1707" t="str">
            <v>0089</v>
          </cell>
          <cell r="F1707" t="str">
            <v/>
          </cell>
          <cell r="G1707" t="str">
            <v/>
          </cell>
          <cell r="H1707" t="str">
            <v>KIT DE PORTA DE MADEIRA FRISADA, SEMI-OCA (LEVE OU MÉDIA), PADRÃO POPULAR, 60X210CM, ESPESSURA DE 3CM, ITENS INCLUSOS: DOBRADIÇAS, MONTAGEM E INSTALAÇÃO DO BATENTE, SEM FECHADURA - FORNECIMENTO E INSTALAÇÃO. AF_12/2019</v>
          </cell>
          <cell r="I1707" t="str">
            <v>UN</v>
          </cell>
          <cell r="J1707" t="str">
            <v>COEFICIENTE DE REPRESENTATIVIDADE</v>
          </cell>
          <cell r="K1707" t="str">
            <v>462,98</v>
          </cell>
          <cell r="L1707" t="str">
            <v>CAIXA REFERENCIAL</v>
          </cell>
        </row>
        <row r="1708">
          <cell r="A1708">
            <v>91330</v>
          </cell>
          <cell r="B1708" t="str">
            <v>ESQUADRIAS/FERRAGENS/VIDROS</v>
          </cell>
          <cell r="C1708" t="str">
            <v>ESQV</v>
          </cell>
          <cell r="D1708" t="str">
            <v>PORTA DE MADEIRA</v>
          </cell>
          <cell r="E1708" t="str">
            <v>0089</v>
          </cell>
          <cell r="F1708" t="str">
            <v/>
          </cell>
          <cell r="G1708" t="str">
            <v/>
          </cell>
          <cell r="H1708" t="str">
            <v>KIT DE PORTA DE MADEIRA FRISADA, SEMI-OCA (LEVE OU MÉDIA), PADRÃO MÉDIO, 70X210CM, ESPESSURA DE 3CM, ITENS INCLUSOS: DOBRADIÇAS, MONTAGEM E INSTALAÇÃO DO BATENTE, SEM FECHADURA - FORNECIMENTO E INSTALAÇÃO. AF_12/2019</v>
          </cell>
          <cell r="I1708" t="str">
            <v>UN</v>
          </cell>
          <cell r="J1708" t="str">
            <v>COEFICIENTE DE REPRESENTATIVIDADE</v>
          </cell>
          <cell r="K1708" t="str">
            <v>523,79</v>
          </cell>
          <cell r="L1708" t="str">
            <v>CAIXA REFERENCIAL</v>
          </cell>
        </row>
        <row r="1709">
          <cell r="A1709">
            <v>91331</v>
          </cell>
          <cell r="B1709" t="str">
            <v>ESQUADRIAS/FERRAGENS/VIDROS</v>
          </cell>
          <cell r="C1709" t="str">
            <v>ESQV</v>
          </cell>
          <cell r="D1709" t="str">
            <v>PORTA DE MADEIRA</v>
          </cell>
          <cell r="E1709" t="str">
            <v>0089</v>
          </cell>
          <cell r="F1709" t="str">
            <v/>
          </cell>
          <cell r="G1709" t="str">
            <v/>
          </cell>
          <cell r="H1709" t="str">
            <v>KIT DE PORTA DE MADEIRA FRISADA, SEMI-OCA (LEVE OU MÉDIA), PADRÃO POPULAR, 70X210CM, ESPESSURA DE 3CM, ITENS INCLUSOS: DOBRADIÇAS, MONTAGEM E INSTALAÇÃO DO BATENTE, SEM FECHADURA - FORNECIMENTO E INSTALAÇÃO. AF_12/2019</v>
          </cell>
          <cell r="I1709" t="str">
            <v>UN</v>
          </cell>
          <cell r="J1709" t="str">
            <v>COEFICIENTE DE REPRESENTATIVIDADE</v>
          </cell>
          <cell r="K1709" t="str">
            <v>480,12</v>
          </cell>
          <cell r="L1709" t="str">
            <v>CAIXA REFERENCIAL</v>
          </cell>
        </row>
        <row r="1710">
          <cell r="A1710">
            <v>91332</v>
          </cell>
          <cell r="B1710" t="str">
            <v>ESQUADRIAS/FERRAGENS/VIDROS</v>
          </cell>
          <cell r="C1710" t="str">
            <v>ESQV</v>
          </cell>
          <cell r="D1710" t="str">
            <v>PORTA DE MADEIRA</v>
          </cell>
          <cell r="E1710" t="str">
            <v>0089</v>
          </cell>
          <cell r="F1710" t="str">
            <v/>
          </cell>
          <cell r="G1710" t="str">
            <v/>
          </cell>
          <cell r="H1710" t="str">
            <v>KIT DE PORTA DE MADEIRA FRISADA, SEMI-OCA (LEVE OU MÉDIA), PADRÃO MÉDIO, 80X210CM, ESPESSURA DE 3,5CM, ITENS INCLUSOS: DOBRADIÇAS, MONTAGEM E INSTALAÇÃO DO BATENTE, SEM FECHADURA - FORNECIMENTO E INSTALAÇÃO. AF_12/2019</v>
          </cell>
          <cell r="I1710" t="str">
            <v>UN</v>
          </cell>
          <cell r="J1710" t="str">
            <v>COEFICIENTE DE REPRESENTATIVIDADE</v>
          </cell>
          <cell r="K1710" t="str">
            <v>548,98</v>
          </cell>
          <cell r="L1710" t="str">
            <v>CAIXA REFERENCIAL</v>
          </cell>
        </row>
        <row r="1711">
          <cell r="A1711">
            <v>91333</v>
          </cell>
          <cell r="B1711" t="str">
            <v>ESQUADRIAS/FERRAGENS/VIDROS</v>
          </cell>
          <cell r="C1711" t="str">
            <v>ESQV</v>
          </cell>
          <cell r="D1711" t="str">
            <v>PORTA DE MADEIRA</v>
          </cell>
          <cell r="E1711" t="str">
            <v>0089</v>
          </cell>
          <cell r="F1711" t="str">
            <v/>
          </cell>
          <cell r="G1711" t="str">
            <v/>
          </cell>
          <cell r="H1711" t="str">
            <v>KIT DE PORTA DE MADEIRA FRISADA, SEMI-OCA (LEVE OU MÉDIA), PADRÃO POPULAR, 80X210CM, ESPESSURA DE 3,5CM, ITENS INCLUSOS: DOBRADIÇAS, MONTAGEM E INSTALAÇÃO DO BATENTE, SEM FECHADURA - FORNECIMENTO E INSTALAÇÃO. AF_12/2019</v>
          </cell>
          <cell r="I1711" t="str">
            <v>UN</v>
          </cell>
          <cell r="J1711" t="str">
            <v>COEFICIENTE DE REPRESENTATIVIDADE</v>
          </cell>
          <cell r="K1711" t="str">
            <v>505,14</v>
          </cell>
          <cell r="L1711" t="str">
            <v>CAIXA REFERENCIAL</v>
          </cell>
        </row>
        <row r="1712">
          <cell r="A1712">
            <v>91334</v>
          </cell>
          <cell r="B1712" t="str">
            <v>ESQUADRIAS/FERRAGENS/VIDROS</v>
          </cell>
          <cell r="C1712" t="str">
            <v>ESQV</v>
          </cell>
          <cell r="D1712" t="str">
            <v>PORTA DE MADEIRA</v>
          </cell>
          <cell r="E1712" t="str">
            <v>0089</v>
          </cell>
          <cell r="F1712" t="str">
            <v/>
          </cell>
          <cell r="G1712" t="str">
            <v/>
          </cell>
          <cell r="H1712" t="str">
            <v>KIT DE PORTA DE MADEIRA TIPO VENEZIANA, PADRÃO MÉDIO, 80X210CM, ESPESSURA DE 3CM, ITENS INCLUSOS: DOBRADIÇAS, MONTAGEM E INSTALAÇÃO DO BATENTE, SEM FECHADURA - FORNECIMENTO E INSTALAÇÃO. AF_12/2019</v>
          </cell>
          <cell r="I1712" t="str">
            <v>UN</v>
          </cell>
          <cell r="J1712" t="str">
            <v>ATRIBUÍDO SÃO PAULO</v>
          </cell>
          <cell r="K1712" t="str">
            <v>839,71</v>
          </cell>
          <cell r="L1712" t="str">
            <v>CAIXA REFERENCIAL</v>
          </cell>
        </row>
        <row r="1713">
          <cell r="A1713">
            <v>91335</v>
          </cell>
          <cell r="B1713" t="str">
            <v>ESQUADRIAS/FERRAGENS/VIDROS</v>
          </cell>
          <cell r="C1713" t="str">
            <v>ESQV</v>
          </cell>
          <cell r="D1713" t="str">
            <v>PORTA DE MADEIRA</v>
          </cell>
          <cell r="E1713" t="str">
            <v>0089</v>
          </cell>
          <cell r="F1713" t="str">
            <v/>
          </cell>
          <cell r="G1713" t="str">
            <v/>
          </cell>
          <cell r="H1713" t="str">
            <v>KIT DE PORTA DE MADEIRA TIPO VENEZIANA, PADRÃO POPULAR, 80X210CM, ESPESSURA DE 3CM, ITENS INCLUSOS: DOBRADIÇAS, MONTAGEM E INSTALAÇÃO DO BATENTE, SEM FECHADURA - FORNECIMENTO E INSTALAÇÃO. AF_12/2019</v>
          </cell>
          <cell r="I1713" t="str">
            <v>UN</v>
          </cell>
          <cell r="J1713" t="str">
            <v>ATRIBUÍDO SÃO PAULO</v>
          </cell>
          <cell r="K1713" t="str">
            <v>795,87</v>
          </cell>
          <cell r="L1713" t="str">
            <v>CAIXA REFERENCIAL</v>
          </cell>
        </row>
        <row r="1714">
          <cell r="A1714">
            <v>91336</v>
          </cell>
          <cell r="B1714" t="str">
            <v>ESQUADRIAS/FERRAGENS/VIDROS</v>
          </cell>
          <cell r="C1714" t="str">
            <v>ESQV</v>
          </cell>
          <cell r="D1714" t="str">
            <v>PORTA DE MADEIRA</v>
          </cell>
          <cell r="E1714" t="str">
            <v>0089</v>
          </cell>
          <cell r="F1714" t="str">
            <v/>
          </cell>
          <cell r="G1714" t="str">
            <v/>
          </cell>
          <cell r="H1714" t="str">
            <v>KIT DE PORTA DE MADEIRA TIPO MEXICANA, MACIÇA (PESADA OU SUPERPESADA), PADRÃO MÉDIO, 80X210CM, ESPESSURA DE 3CM, ITENS INCLUSOS: DOBRADIÇAS, MONTAGEM E INSTALAÇÃO DO BATENTE, SEM FECHADURA - FORNECIMENTO E INSTALAÇÃO. AF_12/2019</v>
          </cell>
          <cell r="I1714" t="str">
            <v>UN</v>
          </cell>
          <cell r="J1714" t="str">
            <v>ATRIBUÍDO SÃO PAULO</v>
          </cell>
          <cell r="K1714" t="str">
            <v>1.061,03</v>
          </cell>
          <cell r="L1714" t="str">
            <v>CAIXA REFERENCIAL</v>
          </cell>
        </row>
        <row r="1715">
          <cell r="A1715">
            <v>91337</v>
          </cell>
          <cell r="B1715" t="str">
            <v>ESQUADRIAS/FERRAGENS/VIDROS</v>
          </cell>
          <cell r="C1715" t="str">
            <v>ESQV</v>
          </cell>
          <cell r="D1715" t="str">
            <v>PORTA DE MADEIRA</v>
          </cell>
          <cell r="E1715" t="str">
            <v>0089</v>
          </cell>
          <cell r="F1715" t="str">
            <v/>
          </cell>
          <cell r="G1715" t="str">
            <v/>
          </cell>
          <cell r="H1715" t="str">
            <v>KIT DE PORTA DE MADEIRA TIPO MEXICANA, MACIÇA (PESADA OU SUPERPESADA), PADRÃO POPULAR, 80X210CM, ESPESSURA DE 3CM, ITENS INCLUSOS: DOBRADIÇAS, MONTAGEM E INSTALAÇÃO DO BATENTE, SEM FECHADURA - FORNECIMENTO E INSTALAÇÃO. AF_12/2019</v>
          </cell>
          <cell r="I1715" t="str">
            <v>UN</v>
          </cell>
          <cell r="J1715" t="str">
            <v>ATRIBUÍDO SÃO PAULO</v>
          </cell>
          <cell r="K1715" t="str">
            <v>1.017,19</v>
          </cell>
          <cell r="L1715" t="str">
            <v>CAIXA REFERENCIAL</v>
          </cell>
        </row>
        <row r="1716">
          <cell r="A1716">
            <v>100659</v>
          </cell>
          <cell r="B1716" t="str">
            <v>ESQUADRIAS/FERRAGENS/VIDROS</v>
          </cell>
          <cell r="C1716" t="str">
            <v>ESQV</v>
          </cell>
          <cell r="D1716" t="str">
            <v>PORTA DE MADEIRA</v>
          </cell>
          <cell r="E1716" t="str">
            <v>0089</v>
          </cell>
          <cell r="F1716" t="str">
            <v/>
          </cell>
          <cell r="G1716" t="str">
            <v/>
          </cell>
          <cell r="H1716" t="str">
            <v>ALIZAR DE 5X1,5CM PARA PORTA FIXADO COM PREGOS, PADRÃO MÉDIO - FORNECIMENTO E INSTALAÇÃO. AF_12/2019</v>
          </cell>
          <cell r="I1716" t="str">
            <v>M</v>
          </cell>
          <cell r="J1716" t="str">
            <v>COEFICIENTE DE REPRESENTATIVIDADE</v>
          </cell>
          <cell r="K1716" t="str">
            <v>5,53</v>
          </cell>
          <cell r="L1716" t="str">
            <v>CAIXA REFERENCIAL</v>
          </cell>
        </row>
        <row r="1717">
          <cell r="A1717">
            <v>100660</v>
          </cell>
          <cell r="B1717" t="str">
            <v>ESQUADRIAS/FERRAGENS/VIDROS</v>
          </cell>
          <cell r="C1717" t="str">
            <v>ESQV</v>
          </cell>
          <cell r="D1717" t="str">
            <v>PORTA DE MADEIRA</v>
          </cell>
          <cell r="E1717" t="str">
            <v>0089</v>
          </cell>
          <cell r="F1717" t="str">
            <v/>
          </cell>
          <cell r="G1717" t="str">
            <v/>
          </cell>
          <cell r="H1717" t="str">
            <v>ALIZAR DE 5X1,5CM PARA PORTA FIXADO COM PREGOS, PADRÃO POPULAR - FORNECIMENTO E INSTALAÇÃO. AF_12/2019</v>
          </cell>
          <cell r="I1717" t="str">
            <v>M</v>
          </cell>
          <cell r="J1717" t="str">
            <v>COEFICIENTE DE REPRESENTATIVIDADE</v>
          </cell>
          <cell r="K1717" t="str">
            <v>4,68</v>
          </cell>
          <cell r="L1717" t="str">
            <v>CAIXA REFERENCIAL</v>
          </cell>
        </row>
        <row r="1718">
          <cell r="A1718">
            <v>100675</v>
          </cell>
          <cell r="B1718" t="str">
            <v>ESQUADRIAS/FERRAGENS/VIDROS</v>
          </cell>
          <cell r="C1718" t="str">
            <v>ESQV</v>
          </cell>
          <cell r="D1718" t="str">
            <v>PORTA DE MADEIRA</v>
          </cell>
          <cell r="E1718" t="str">
            <v>0089</v>
          </cell>
          <cell r="F1718" t="str">
            <v/>
          </cell>
          <cell r="G1718" t="str">
            <v/>
          </cell>
          <cell r="H1718" t="str">
            <v>KIT DE PORTA-PRONTA DE MADEIRA EM ACABAMENTO MELAMÍNICO BRANCO, FOLHA LEVE OU MÉDIA, 90X210, EXCLUSIVE FECHADURA, FIXAÇÃO COM PREENCHIMENTO TOTAL DE ESPUMA EXPANSIVA - FORNECIMENTO E INSTALAÇÃO. AF_12/2019</v>
          </cell>
          <cell r="I1718" t="str">
            <v>UN</v>
          </cell>
          <cell r="J1718" t="str">
            <v>COEFICIENTE DE REPRESENTATIVIDADE</v>
          </cell>
          <cell r="K1718" t="str">
            <v>613,67</v>
          </cell>
          <cell r="L1718" t="str">
            <v>CAIXA REFERENCIAL</v>
          </cell>
        </row>
        <row r="1719">
          <cell r="A1719">
            <v>100676</v>
          </cell>
          <cell r="B1719" t="str">
            <v>ESQUADRIAS/FERRAGENS/VIDROS</v>
          </cell>
          <cell r="C1719" t="str">
            <v>ESQV</v>
          </cell>
          <cell r="D1719" t="str">
            <v>PORTA DE MADEIRA</v>
          </cell>
          <cell r="E1719" t="str">
            <v>0089</v>
          </cell>
          <cell r="F1719" t="str">
            <v/>
          </cell>
          <cell r="G1719" t="str">
            <v/>
          </cell>
          <cell r="H1719" t="str">
            <v>BATENTE PARA PORTA COM BANDEIRA, FIXAÇÃO COM PARAFUSO E BUCHA. AF_12/2019</v>
          </cell>
          <cell r="I1719" t="str">
            <v>UN</v>
          </cell>
          <cell r="J1719" t="str">
            <v>COEFICIENTE DE REPRESENTATIVIDADE</v>
          </cell>
          <cell r="K1719" t="str">
            <v>117,70</v>
          </cell>
          <cell r="L1719" t="str">
            <v>CAIXA REFERENCIAL</v>
          </cell>
        </row>
        <row r="1720">
          <cell r="A1720">
            <v>100678</v>
          </cell>
          <cell r="B1720" t="str">
            <v>ESQUADRIAS/FERRAGENS/VIDROS</v>
          </cell>
          <cell r="C1720" t="str">
            <v>ESQV</v>
          </cell>
          <cell r="D1720" t="str">
            <v>PORTA DE MADEIRA</v>
          </cell>
          <cell r="E1720" t="str">
            <v>0089</v>
          </cell>
          <cell r="F1720" t="str">
            <v/>
          </cell>
          <cell r="G1720" t="str">
            <v/>
          </cell>
          <cell r="H1720" t="str">
            <v>KIT DE PORTA DE MADEIRA PARA VERNIZ, SEMI-OCA (LEVE OU MÉDIA), PADRÃO MÉDIO, 60X210CM, ESPESSURA DE 3,5CM, ITENS INCLUSOS: DOBRADIÇAS, MONTAGEM E INSTALAÇÃO DE BATENTE, FECHADURA COM EXECUÇÃO DO FURO - FORNECIMENTO E INSTALAÇÃO. AF_12/2019</v>
          </cell>
          <cell r="I1720" t="str">
            <v>UN</v>
          </cell>
          <cell r="J1720" t="str">
            <v>COEFICIENTE DE REPRESENTATIVIDADE</v>
          </cell>
          <cell r="K1720" t="str">
            <v>591,91</v>
          </cell>
          <cell r="L1720" t="str">
            <v>CAIXA REFERENCIAL</v>
          </cell>
        </row>
        <row r="1721">
          <cell r="A1721">
            <v>100679</v>
          </cell>
          <cell r="B1721" t="str">
            <v>ESQUADRIAS/FERRAGENS/VIDROS</v>
          </cell>
          <cell r="C1721" t="str">
            <v>ESQV</v>
          </cell>
          <cell r="D1721" t="str">
            <v>PORTA DE MADEIRA</v>
          </cell>
          <cell r="E1721" t="str">
            <v>0089</v>
          </cell>
          <cell r="F1721" t="str">
            <v/>
          </cell>
          <cell r="G1721" t="str">
            <v/>
          </cell>
          <cell r="H1721" t="str">
            <v>KIT DE PORTA DE MADEIRA PARA VERNIZ, SEMI-OCA (LEVE OU MÉDIA), PADRÃO POPULAR, 60X210CM, ESPESSURA DE 3,5CM, ITENS INCLUSOS: DOBRADIÇAS, MONTAGEM E INSTALAÇÃO DE BATENTE, FECHADURA COM EXECUÇÃO DO FURO - FORNECIMENTO E INSTALAÇÃO. AF_12/2019</v>
          </cell>
          <cell r="I1721" t="str">
            <v>UN</v>
          </cell>
          <cell r="J1721" t="str">
            <v>COEFICIENTE DE REPRESENTATIVIDADE</v>
          </cell>
          <cell r="K1721" t="str">
            <v>521,48</v>
          </cell>
          <cell r="L1721" t="str">
            <v>CAIXA REFERENCIAL</v>
          </cell>
        </row>
        <row r="1722">
          <cell r="A1722">
            <v>100680</v>
          </cell>
          <cell r="B1722" t="str">
            <v>ESQUADRIAS/FERRAGENS/VIDROS</v>
          </cell>
          <cell r="C1722" t="str">
            <v>ESQV</v>
          </cell>
          <cell r="D1722" t="str">
            <v>PORTA DE MADEIRA</v>
          </cell>
          <cell r="E1722" t="str">
            <v>0089</v>
          </cell>
          <cell r="F1722" t="str">
            <v/>
          </cell>
          <cell r="G1722" t="str">
            <v/>
          </cell>
          <cell r="H1722" t="str">
            <v>KIT DE PORTA DE MADEIRA PARA VERNIZ, SEMI-OCA (LEVE OU MÉDIA), PADRÃO MÉDIO, 70X210CM, ESPESSURA DE 3,5CM, ITENS INCLUSOS: DOBRADIÇAS, MONTAGEM E INSTALAÇÃO DE BATENTE, FECHADURA COM EXECUÇÃO DO FURO - FORNECIMENTO E INSTALAÇÃO. AF_12/2019</v>
          </cell>
          <cell r="I1722" t="str">
            <v>UN</v>
          </cell>
          <cell r="J1722" t="str">
            <v>COEFICIENTE DE REPRESENTATIVIDADE</v>
          </cell>
          <cell r="K1722" t="str">
            <v>597,99</v>
          </cell>
          <cell r="L1722" t="str">
            <v>CAIXA REFERENCIAL</v>
          </cell>
        </row>
        <row r="1723">
          <cell r="A1723">
            <v>100681</v>
          </cell>
          <cell r="B1723" t="str">
            <v>ESQUADRIAS/FERRAGENS/VIDROS</v>
          </cell>
          <cell r="C1723" t="str">
            <v>ESQV</v>
          </cell>
          <cell r="D1723" t="str">
            <v>PORTA DE MADEIRA</v>
          </cell>
          <cell r="E1723" t="str">
            <v>0089</v>
          </cell>
          <cell r="F1723" t="str">
            <v/>
          </cell>
          <cell r="G1723" t="str">
            <v/>
          </cell>
          <cell r="H1723" t="str">
            <v>KIT DE PORTA DE MADEIRA FRISADA, SEMI-OCA (LEVE OU MÉDIA), PADRÃO MÉDIO, 70X210CM, ESPESSURA DE 3CM, ITENS INCLUSOS: DOBRADIÇAS, MONTAGEM E INSTALAÇÃO DE BATENTE, FECHADURA COM EXECUÇÃO DO FURO - FORNECIMENTO E INSTALAÇÃO. AF_12/2019</v>
          </cell>
          <cell r="I1723" t="str">
            <v>UN</v>
          </cell>
          <cell r="J1723" t="str">
            <v>COEFICIENTE DE REPRESENTATIVIDADE</v>
          </cell>
          <cell r="K1723" t="str">
            <v>615,49</v>
          </cell>
          <cell r="L1723" t="str">
            <v>CAIXA REFERENCIAL</v>
          </cell>
        </row>
        <row r="1724">
          <cell r="A1724">
            <v>100682</v>
          </cell>
          <cell r="B1724" t="str">
            <v>ESQUADRIAS/FERRAGENS/VIDROS</v>
          </cell>
          <cell r="C1724" t="str">
            <v>ESQV</v>
          </cell>
          <cell r="D1724" t="str">
            <v>PORTA DE MADEIRA</v>
          </cell>
          <cell r="E1724" t="str">
            <v>0089</v>
          </cell>
          <cell r="F1724" t="str">
            <v/>
          </cell>
          <cell r="G1724" t="str">
            <v/>
          </cell>
          <cell r="H1724" t="str">
            <v>KIT DE PORTA DE MADEIRA FRISADA, SEMI-OCA (LEVE OU MÉDIA), PADRÃO POPULAR, 70X210CM, ESPESSURA DE 3CM, ITENS INCLUSOS: DOBRADIÇAS, MONTAGEM E INSTALAÇÃO DE BATENTE, FECHADURA COM EXECUÇÃO DO FURO - FORNECIMENTO E INSTALAÇÃO. AF_12/2019</v>
          </cell>
          <cell r="I1724" t="str">
            <v>UN</v>
          </cell>
          <cell r="J1724" t="str">
            <v>COEFICIENTE DE REPRESENTATIVIDADE</v>
          </cell>
          <cell r="K1724" t="str">
            <v>535,81</v>
          </cell>
          <cell r="L1724" t="str">
            <v>CAIXA REFERENCIAL</v>
          </cell>
        </row>
        <row r="1725">
          <cell r="A1725">
            <v>100683</v>
          </cell>
          <cell r="B1725" t="str">
            <v>ESQUADRIAS/FERRAGENS/VIDROS</v>
          </cell>
          <cell r="C1725" t="str">
            <v>ESQV</v>
          </cell>
          <cell r="D1725" t="str">
            <v>PORTA DE MADEIRA</v>
          </cell>
          <cell r="E1725" t="str">
            <v>0089</v>
          </cell>
          <cell r="F1725" t="str">
            <v/>
          </cell>
          <cell r="G1725" t="str">
            <v/>
          </cell>
          <cell r="H1725" t="str">
            <v>KIT DE PORTA DE MADEIRA PARA VERNIZ, SEMI-OCA (LEVE OU MÉDIA), PADRÃO MÉDIO, 80X210CM, ESPESSURA DE 3,5CM, ITENS INCLUSOS: DOBRADIÇAS, MONTAGEM E INSTALAÇÃO DE BATENTE, FECHADURA COM EXECUÇÃO DO FURO - FORNECIMENTO E INSTALAÇÃO. AF_12/2019</v>
          </cell>
          <cell r="I1725" t="str">
            <v>UN</v>
          </cell>
          <cell r="J1725" t="str">
            <v>COEFICIENTE DE REPRESENTATIVIDADE</v>
          </cell>
          <cell r="K1725" t="str">
            <v>650,05</v>
          </cell>
          <cell r="L1725" t="str">
            <v>CAIXA REFERENCIAL</v>
          </cell>
        </row>
        <row r="1726">
          <cell r="A1726">
            <v>100684</v>
          </cell>
          <cell r="B1726" t="str">
            <v>ESQUADRIAS/FERRAGENS/VIDROS</v>
          </cell>
          <cell r="C1726" t="str">
            <v>ESQV</v>
          </cell>
          <cell r="D1726" t="str">
            <v>PORTA DE MADEIRA</v>
          </cell>
          <cell r="E1726" t="str">
            <v>0089</v>
          </cell>
          <cell r="F1726" t="str">
            <v/>
          </cell>
          <cell r="G1726" t="str">
            <v/>
          </cell>
          <cell r="H1726" t="str">
            <v>KIT DE PORTA DE MADEIRA PARA VERNIZ, SEMI-OCA (LEVE OU MÉDIA), PADRÃO POPULAR, 80X210CM, ESPESSURA DE 3,5CM, ITENS INCLUSOS: DOBRADIÇAS, MONTAGEM E INSTALAÇÃO DE BATENTE, FECHADURA COM EXECUÇÃO DO FURO - FORNECIMENTO E INSTALAÇÃO. AF_12/2019</v>
          </cell>
          <cell r="I1726" t="str">
            <v>UN</v>
          </cell>
          <cell r="J1726" t="str">
            <v>COEFICIENTE DE REPRESENTATIVIDADE</v>
          </cell>
          <cell r="K1726" t="str">
            <v>567,07</v>
          </cell>
          <cell r="L1726" t="str">
            <v>CAIXA REFERENCIAL</v>
          </cell>
        </row>
        <row r="1727">
          <cell r="A1727">
            <v>100685</v>
          </cell>
          <cell r="B1727" t="str">
            <v>ESQUADRIAS/FERRAGENS/VIDROS</v>
          </cell>
          <cell r="C1727" t="str">
            <v>ESQV</v>
          </cell>
          <cell r="D1727" t="str">
            <v>PORTA DE MADEIRA</v>
          </cell>
          <cell r="E1727" t="str">
            <v>0089</v>
          </cell>
          <cell r="F1727" t="str">
            <v/>
          </cell>
          <cell r="G1727" t="str">
            <v/>
          </cell>
          <cell r="H1727" t="str">
            <v>KIT DE PORTA DE MADEIRA PARA VERNIZ, SEMI-OCA (LEVE OU MÉDIA), PADRÃO MÉDIO, 90X210CM, ESPESSURA DE 3,5CM, ITENS INCLUSOS: DOBRADIÇAS, MONTAGEM E INSTALAÇÃO DE BATENTE, FECHADURA COM EXECUÇÃO DO FURO - FORNECIMENTO E INSTALAÇÃO. AF_12/2019</v>
          </cell>
          <cell r="I1727" t="str">
            <v>UN</v>
          </cell>
          <cell r="J1727" t="str">
            <v>COEFICIENTE DE REPRESENTATIVIDADE</v>
          </cell>
          <cell r="K1727" t="str">
            <v>679,94</v>
          </cell>
          <cell r="L1727" t="str">
            <v>CAIXA REFERENCIAL</v>
          </cell>
        </row>
        <row r="1728">
          <cell r="A1728">
            <v>100686</v>
          </cell>
          <cell r="B1728" t="str">
            <v>ESQUADRIAS/FERRAGENS/VIDROS</v>
          </cell>
          <cell r="C1728" t="str">
            <v>ESQV</v>
          </cell>
          <cell r="D1728" t="str">
            <v>PORTA DE MADEIRA</v>
          </cell>
          <cell r="E1728" t="str">
            <v>0089</v>
          </cell>
          <cell r="F1728" t="str">
            <v/>
          </cell>
          <cell r="G1728" t="str">
            <v/>
          </cell>
          <cell r="H1728" t="str">
            <v>KIT DE PORTA DE MADEIRA PARA VERNIZ, SEMI-OCA (LEVE OU MÉDIA), PADRÃO POPULAR, 90X210CM, ESPESSURA DE 3CM, ITENS INCLUSOS: DOBRADIÇAS, MONTAGEM E INSTALAÇÃO DE BATENTE, FECHADURA COM EXECUÇÃO DO FURO - FORNECIMENTO E INSTALAÇÃO. AF_12/2019</v>
          </cell>
          <cell r="I1728" t="str">
            <v>UN</v>
          </cell>
          <cell r="J1728" t="str">
            <v>COEFICIENTE DE REPRESENTATIVIDADE</v>
          </cell>
          <cell r="K1728" t="str">
            <v>596,79</v>
          </cell>
          <cell r="L1728" t="str">
            <v>CAIXA REFERENCIAL</v>
          </cell>
        </row>
        <row r="1729">
          <cell r="A1729">
            <v>100687</v>
          </cell>
          <cell r="B1729" t="str">
            <v>ESQUADRIAS/FERRAGENS/VIDROS</v>
          </cell>
          <cell r="C1729" t="str">
            <v>ESQV</v>
          </cell>
          <cell r="D1729" t="str">
            <v>PORTA DE MADEIRA</v>
          </cell>
          <cell r="E1729" t="str">
            <v>0089</v>
          </cell>
          <cell r="F1729" t="str">
            <v/>
          </cell>
          <cell r="G1729" t="str">
            <v/>
          </cell>
          <cell r="H1729" t="str">
            <v>KIT DE PORTA DE MADEIRA FRISADA, SEMI-OCA (LEVE OU MÉDIA), PADRÃO MÉDIO, 60X210CM, ESPESSURA DE 3,5CM, ITENS INCLUSOS: DOBRADIÇAS, MONTAGEM E INSTALAÇÃO DE BATENTE, FECHADURA COM EXECUÇÃO DO FURO - FORNECIMENTO E INSTALAÇÃO. AF_12/2019</v>
          </cell>
          <cell r="I1729" t="str">
            <v>UN</v>
          </cell>
          <cell r="J1729" t="str">
            <v>COEFICIENTE DE REPRESENTATIVIDADE</v>
          </cell>
          <cell r="K1729" t="str">
            <v>598,18</v>
          </cell>
          <cell r="L1729" t="str">
            <v>CAIXA REFERENCIAL</v>
          </cell>
        </row>
        <row r="1730">
          <cell r="A1730">
            <v>100688</v>
          </cell>
          <cell r="B1730" t="str">
            <v>ESQUADRIAS/FERRAGENS/VIDROS</v>
          </cell>
          <cell r="C1730" t="str">
            <v>ESQV</v>
          </cell>
          <cell r="D1730" t="str">
            <v>PORTA DE MADEIRA</v>
          </cell>
          <cell r="E1730" t="str">
            <v>0089</v>
          </cell>
          <cell r="F1730" t="str">
            <v/>
          </cell>
          <cell r="G1730" t="str">
            <v/>
          </cell>
          <cell r="H1730" t="str">
            <v>KIT DE PORTA DE MADEIRA FRISADA, SEMI-OCA (LEVE OU MÉDIA), PADRÃO POPULAR, 60X210CM, ESPESSURA DE 3CM, ITENS INCLUSOS: DOBRADIÇAS, MONTAGEM E INSTALAÇÃO DE BATENTE, FECHADURA COM EXECUÇÃO DO FURO - FORNECIMENTO E INSTALAÇÃO. AF_12/2019</v>
          </cell>
          <cell r="I1730" t="str">
            <v>UN</v>
          </cell>
          <cell r="J1730" t="str">
            <v>COEFICIENTE DE REPRESENTATIVIDADE</v>
          </cell>
          <cell r="K1730" t="str">
            <v>527,75</v>
          </cell>
          <cell r="L1730" t="str">
            <v>CAIXA REFERENCIAL</v>
          </cell>
        </row>
        <row r="1731">
          <cell r="A1731">
            <v>100689</v>
          </cell>
          <cell r="B1731" t="str">
            <v>ESQUADRIAS/FERRAGENS/VIDROS</v>
          </cell>
          <cell r="C1731" t="str">
            <v>ESQV</v>
          </cell>
          <cell r="D1731" t="str">
            <v>PORTA DE MADEIRA</v>
          </cell>
          <cell r="E1731" t="str">
            <v>0089</v>
          </cell>
          <cell r="F1731" t="str">
            <v/>
          </cell>
          <cell r="G1731" t="str">
            <v/>
          </cell>
          <cell r="H1731" t="str">
            <v>KIT DE PORTA DE MADEIRA FRISADA, SEMI-OCA (LEVE OU MÉDIA), PADRÃO MÉDIO, 80X210CM, ESPESSURA DE 3,5CM, ITENS INCLUSOS: DOBRADIÇAS, MONTAGEM E INSTALAÇÃO DE BATENTE, FECHADURA COM EXECUÇÃO DO FURO - FORNECIMENTO E INSTALAÇÃO. AF_12/2019</v>
          </cell>
          <cell r="I1731" t="str">
            <v>UN</v>
          </cell>
          <cell r="J1731" t="str">
            <v>COEFICIENTE DE REPRESENTATIVIDADE</v>
          </cell>
          <cell r="K1731" t="str">
            <v>654,22</v>
          </cell>
          <cell r="L1731" t="str">
            <v>CAIXA REFERENCIAL</v>
          </cell>
        </row>
        <row r="1732">
          <cell r="A1732">
            <v>100690</v>
          </cell>
          <cell r="B1732" t="str">
            <v>ESQUADRIAS/FERRAGENS/VIDROS</v>
          </cell>
          <cell r="C1732" t="str">
            <v>ESQV</v>
          </cell>
          <cell r="D1732" t="str">
            <v>PORTA DE MADEIRA</v>
          </cell>
          <cell r="E1732" t="str">
            <v>0089</v>
          </cell>
          <cell r="F1732" t="str">
            <v/>
          </cell>
          <cell r="G1732" t="str">
            <v/>
          </cell>
          <cell r="H1732" t="str">
            <v>KIT DE PORTA DE MADEIRA FRISADA, SEMI-OCA (LEVE OU MÉDIA), PADRÃO POPULAR, 80X210CM, ESPESSURA DE 3,5CM, ITENS INCLUSOS: DOBRADIÇAS, MONTAGEM E INSTALAÇÃO DE BATENTE, FECHADURA COM EXECUÇÃO DO FURO - FORNECIMENTO E INSTALAÇÃO. AF_12/2019</v>
          </cell>
          <cell r="I1732" t="str">
            <v>UN</v>
          </cell>
          <cell r="J1732" t="str">
            <v>COEFICIENTE DE REPRESENTATIVIDADE</v>
          </cell>
          <cell r="K1732" t="str">
            <v>571,24</v>
          </cell>
          <cell r="L1732" t="str">
            <v>CAIXA REFERENCIAL</v>
          </cell>
        </row>
        <row r="1733">
          <cell r="A1733">
            <v>100691</v>
          </cell>
          <cell r="B1733" t="str">
            <v>ESQUADRIAS/FERRAGENS/VIDROS</v>
          </cell>
          <cell r="C1733" t="str">
            <v>ESQV</v>
          </cell>
          <cell r="D1733" t="str">
            <v>PORTA DE MADEIRA</v>
          </cell>
          <cell r="E1733" t="str">
            <v>0089</v>
          </cell>
          <cell r="F1733" t="str">
            <v/>
          </cell>
          <cell r="G1733" t="str">
            <v/>
          </cell>
          <cell r="H1733" t="str">
            <v>KIT DE PORTA DE MADEIRA TIPO VENEZIANA, 80X210CM (ESPESSURA DE 3CM), PADRÃO MÉDIO, ITENS INCLUSOS: DOBRADIÇAS, MONTAGEM E INSTALAÇÃO DE BATENTE, FECHADURA COM EXECUÇÃO DO FURO - FORNECIMENTO E INSTALAÇÃO. AF_12/2019</v>
          </cell>
          <cell r="I1733" t="str">
            <v>UN</v>
          </cell>
          <cell r="J1733" t="str">
            <v>ATRIBUÍDO SÃO PAULO</v>
          </cell>
          <cell r="K1733" t="str">
            <v>944,95</v>
          </cell>
          <cell r="L1733" t="str">
            <v>CAIXA REFERENCIAL</v>
          </cell>
        </row>
        <row r="1734">
          <cell r="A1734">
            <v>100692</v>
          </cell>
          <cell r="B1734" t="str">
            <v>ESQUADRIAS/FERRAGENS/VIDROS</v>
          </cell>
          <cell r="C1734" t="str">
            <v>ESQV</v>
          </cell>
          <cell r="D1734" t="str">
            <v>PORTA DE MADEIRA</v>
          </cell>
          <cell r="E1734" t="str">
            <v>0089</v>
          </cell>
          <cell r="F1734" t="str">
            <v/>
          </cell>
          <cell r="G1734" t="str">
            <v/>
          </cell>
          <cell r="H1734" t="str">
            <v>KIT DE PORTA DE MADEIRA TIPO VENEZIANA, 80X210CM (ESPESSURA DE 3CM), PADRÃO POPULAR, ITENS INCLUSOS: DOBRADIÇAS, MONTAGEM E INSTALAÇÃO DE BATENTE, FECHADURA COM EXECUÇÃO DO FURO - FORNECIMENTO E INSTALAÇÃO. AF_12/2019</v>
          </cell>
          <cell r="I1734" t="str">
            <v>UN</v>
          </cell>
          <cell r="J1734" t="str">
            <v>ATRIBUÍDO SÃO PAULO</v>
          </cell>
          <cell r="K1734" t="str">
            <v>861,97</v>
          </cell>
          <cell r="L1734" t="str">
            <v>CAIXA REFERENCIAL</v>
          </cell>
        </row>
        <row r="1735">
          <cell r="A1735">
            <v>100693</v>
          </cell>
          <cell r="B1735" t="str">
            <v>ESQUADRIAS/FERRAGENS/VIDROS</v>
          </cell>
          <cell r="C1735" t="str">
            <v>ESQV</v>
          </cell>
          <cell r="D1735" t="str">
            <v>PORTA DE MADEIRA</v>
          </cell>
          <cell r="E1735" t="str">
            <v>0089</v>
          </cell>
          <cell r="F1735" t="str">
            <v/>
          </cell>
          <cell r="G1735" t="str">
            <v/>
          </cell>
          <cell r="H1735" t="str">
            <v>KIT DE PORTA DE MADEIRA TIPO MEXICANA, MACIÇA (PESADA OU SUPERPESADA), PADRÃO MÉDIO, 80X210CM, ESPESSURA DE 3,5CM, ITENS INCLUSOS: DOBRADIÇAS, MONTAGEM E INSTALAÇÃO DE BATENTE, FECHADURA COM EXECUÇÃO DO FURO - FORNECIMENTO E INSTALAÇÃO. AF_12/2019</v>
          </cell>
          <cell r="I1735" t="str">
            <v>UN</v>
          </cell>
          <cell r="J1735" t="str">
            <v>ATRIBUÍDO SÃO PAULO</v>
          </cell>
          <cell r="K1735" t="str">
            <v>1.166,27</v>
          </cell>
          <cell r="L1735" t="str">
            <v>CAIXA REFERENCIAL</v>
          </cell>
        </row>
        <row r="1736">
          <cell r="A1736">
            <v>100694</v>
          </cell>
          <cell r="B1736" t="str">
            <v>ESQUADRIAS/FERRAGENS/VIDROS</v>
          </cell>
          <cell r="C1736" t="str">
            <v>ESQV</v>
          </cell>
          <cell r="D1736" t="str">
            <v>PORTA DE MADEIRA</v>
          </cell>
          <cell r="E1736" t="str">
            <v>0089</v>
          </cell>
          <cell r="F1736" t="str">
            <v/>
          </cell>
          <cell r="G1736" t="str">
            <v/>
          </cell>
          <cell r="H1736" t="str">
            <v>KIT DE PORTA DE MADEIRA TIPO MEXICANA, MACIÇA (PESADA OU SUPERPESADA), PADRÃO POPULAR, 80X210CM, ESPESSURA DE 3,5CM, ITENS INCLUSOS: DOBRADIÇAS, MONTAGEM E INSTALAÇÃO DE BATENTE, FECHADURA COM EXECUÇÃO DO FURO - FORNECIMENTO E INSTALAÇÃO. AF_12/2019</v>
          </cell>
          <cell r="I1736" t="str">
            <v>UN</v>
          </cell>
          <cell r="J1736" t="str">
            <v>ATRIBUÍDO SÃO PAULO</v>
          </cell>
          <cell r="K1736" t="str">
            <v>1.083,29</v>
          </cell>
          <cell r="L1736" t="str">
            <v>CAIXA REFERENCIAL</v>
          </cell>
        </row>
        <row r="1737">
          <cell r="A1737">
            <v>100695</v>
          </cell>
          <cell r="B1737" t="str">
            <v>ESQUADRIAS/FERRAGENS/VIDROS</v>
          </cell>
          <cell r="C1737" t="str">
            <v>ESQV</v>
          </cell>
          <cell r="D1737" t="str">
            <v>PORTA DE MADEIRA</v>
          </cell>
          <cell r="E1737" t="str">
            <v>0089</v>
          </cell>
          <cell r="F1737" t="str">
            <v/>
          </cell>
          <cell r="G1737" t="str">
            <v/>
          </cell>
          <cell r="H1737" t="str">
            <v>RECOLOCAÇÃO DE FOLHAS DE PORTA DE MADEIRA LEVE OU MÉDIA DE 60CM DE LARGURA, CONSIDERANDO REAPROVEITAMENTO DO MATERIAL. AF_12/2019</v>
          </cell>
          <cell r="I1737" t="str">
            <v>UN</v>
          </cell>
          <cell r="J1737" t="str">
            <v>COEFICIENTE DE REPRESENTATIVIDADE</v>
          </cell>
          <cell r="K1737" t="str">
            <v>41,87</v>
          </cell>
          <cell r="L1737" t="str">
            <v>CAIXA REFERENCIAL</v>
          </cell>
        </row>
        <row r="1738">
          <cell r="A1738">
            <v>100696</v>
          </cell>
          <cell r="B1738" t="str">
            <v>ESQUADRIAS/FERRAGENS/VIDROS</v>
          </cell>
          <cell r="C1738" t="str">
            <v>ESQV</v>
          </cell>
          <cell r="D1738" t="str">
            <v>PORTA DE MADEIRA</v>
          </cell>
          <cell r="E1738" t="str">
            <v>0089</v>
          </cell>
          <cell r="F1738" t="str">
            <v/>
          </cell>
          <cell r="G1738" t="str">
            <v/>
          </cell>
          <cell r="H1738" t="str">
            <v>RECOLOCAÇÃO DE FOLHAS DE PORTA DE MADEIRA LEVE OU MÉDIA DE 70CM DE LARGURA, CONSIDERANDO REAPROVEITAMENTO DO MATERIAL. AF_12/2019</v>
          </cell>
          <cell r="I1738" t="str">
            <v>UN</v>
          </cell>
          <cell r="J1738" t="str">
            <v>COEFICIENTE DE REPRESENTATIVIDADE</v>
          </cell>
          <cell r="K1738" t="str">
            <v>46,58</v>
          </cell>
          <cell r="L1738" t="str">
            <v>CAIXA REFERENCIAL</v>
          </cell>
        </row>
        <row r="1739">
          <cell r="A1739">
            <v>100697</v>
          </cell>
          <cell r="B1739" t="str">
            <v>ESQUADRIAS/FERRAGENS/VIDROS</v>
          </cell>
          <cell r="C1739" t="str">
            <v>ESQV</v>
          </cell>
          <cell r="D1739" t="str">
            <v>PORTA DE MADEIRA</v>
          </cell>
          <cell r="E1739" t="str">
            <v>0089</v>
          </cell>
          <cell r="F1739" t="str">
            <v/>
          </cell>
          <cell r="G1739" t="str">
            <v/>
          </cell>
          <cell r="H1739" t="str">
            <v>RECOLOCAÇÃO DE FOLHAS DE PORTA DE MADEIRA LEVE OU MÉDIA DE 80CM DE LARGURA, CONSIDERANDO REAPROVEITAMENTO DO MATERIAL. AF_12/2019</v>
          </cell>
          <cell r="I1739" t="str">
            <v>UN</v>
          </cell>
          <cell r="J1739" t="str">
            <v>COEFICIENTE DE REPRESENTATIVIDADE</v>
          </cell>
          <cell r="K1739" t="str">
            <v>51,32</v>
          </cell>
          <cell r="L1739" t="str">
            <v>CAIXA REFERENCIAL</v>
          </cell>
        </row>
        <row r="1740">
          <cell r="A1740">
            <v>100698</v>
          </cell>
          <cell r="B1740" t="str">
            <v>ESQUADRIAS/FERRAGENS/VIDROS</v>
          </cell>
          <cell r="C1740" t="str">
            <v>ESQV</v>
          </cell>
          <cell r="D1740" t="str">
            <v>PORTA DE MADEIRA</v>
          </cell>
          <cell r="E1740" t="str">
            <v>0089</v>
          </cell>
          <cell r="F1740" t="str">
            <v/>
          </cell>
          <cell r="G1740" t="str">
            <v/>
          </cell>
          <cell r="H1740" t="str">
            <v>RECOLOCAÇÃO DE FOLHAS DE PORTA DE MADEIRA LEVE OU MÉDIA DE 90CM DE LARGURA, CONSIDERANDO REAPROVEITAMENTO DO MATERIAL. AF_12/2019</v>
          </cell>
          <cell r="I1740" t="str">
            <v>UN</v>
          </cell>
          <cell r="J1740" t="str">
            <v>COEFICIENTE DE REPRESENTATIVIDADE</v>
          </cell>
          <cell r="K1740" t="str">
            <v>56,04</v>
          </cell>
          <cell r="L1740" t="str">
            <v>CAIXA REFERENCIAL</v>
          </cell>
        </row>
        <row r="1741">
          <cell r="A1741">
            <v>100699</v>
          </cell>
          <cell r="B1741" t="str">
            <v>ESQUADRIAS/FERRAGENS/VIDROS</v>
          </cell>
          <cell r="C1741" t="str">
            <v>ESQV</v>
          </cell>
          <cell r="D1741" t="str">
            <v>PORTA DE MADEIRA</v>
          </cell>
          <cell r="E1741" t="str">
            <v>0089</v>
          </cell>
          <cell r="F1741" t="str">
            <v/>
          </cell>
          <cell r="G1741" t="str">
            <v/>
          </cell>
          <cell r="H1741" t="str">
            <v>RECOLOCAÇÃO DE FOLHAS DE PORTA DE MADEIRA PESADA OU SUPERPESADA DE 80CM DE LARGURA, CONSIDERANDO REAPROVEITAMENTO DO MATERIAL. AF_12/2019</v>
          </cell>
          <cell r="I1741" t="str">
            <v>UN</v>
          </cell>
          <cell r="J1741" t="str">
            <v>COEFICIENTE DE REPRESENTATIVIDADE</v>
          </cell>
          <cell r="K1741" t="str">
            <v>66,93</v>
          </cell>
          <cell r="L1741" t="str">
            <v>CAIXA REFERENCIAL</v>
          </cell>
        </row>
        <row r="1742">
          <cell r="A1742">
            <v>100700</v>
          </cell>
          <cell r="B1742" t="str">
            <v>ESQUADRIAS/FERRAGENS/VIDROS</v>
          </cell>
          <cell r="C1742" t="str">
            <v>ESQV</v>
          </cell>
          <cell r="D1742" t="str">
            <v>PORTA DE MADEIRA</v>
          </cell>
          <cell r="E1742" t="str">
            <v>0089</v>
          </cell>
          <cell r="F1742" t="str">
            <v/>
          </cell>
          <cell r="G1742" t="str">
            <v/>
          </cell>
          <cell r="H1742" t="str">
            <v>PORTA DE MADEIRA COMPENSADA LISA PARA PINTURA, 120X210X3,5CM, 2 FOLHAS, INCLUSO ADUELA 2A, ALIZAR 2A E DOBRADIÇAS. AF_12/2019</v>
          </cell>
          <cell r="I1742" t="str">
            <v>UN</v>
          </cell>
          <cell r="J1742" t="str">
            <v>COEFICIENTE DE REPRESENTATIVIDADE</v>
          </cell>
          <cell r="K1742" t="str">
            <v>519,53</v>
          </cell>
          <cell r="L1742" t="str">
            <v>CAIXA REFERENCIAL</v>
          </cell>
        </row>
        <row r="1743">
          <cell r="A1743">
            <v>100712</v>
          </cell>
          <cell r="B1743" t="str">
            <v>ESQUADRIAS/FERRAGENS/VIDROS</v>
          </cell>
          <cell r="C1743" t="str">
            <v>ESQV</v>
          </cell>
          <cell r="D1743" t="str">
            <v>PORTA DE MADEIRA</v>
          </cell>
          <cell r="E1743" t="str">
            <v>0089</v>
          </cell>
          <cell r="F1743" t="str">
            <v/>
          </cell>
          <cell r="G1743" t="str">
            <v/>
          </cell>
          <cell r="H1743" t="str">
            <v>KIT DE PORTA DE MADEIRA PARA VERNIZ, SEMI-OCA (LEVE OU MÉDIA), PADRÃO POPULAR, 70X210CM, ESPESSURA DE 3,5CM, ITENS INCLUSOS: DOBRADIÇAS, MONTAGEM E INSTALAÇÃO DE BATENTE, FECHADURA COM EXECUÇÃO DO FURO - FORNECIMENTO E INSTALAÇÃO. AF_12/2019</v>
          </cell>
          <cell r="I1743" t="str">
            <v>UN</v>
          </cell>
          <cell r="J1743" t="str">
            <v>COEFICIENTE DE REPRESENTATIVIDADE</v>
          </cell>
          <cell r="K1743" t="str">
            <v>518,31</v>
          </cell>
          <cell r="L1743" t="str">
            <v>CAIXA REFERENCIAL</v>
          </cell>
        </row>
        <row r="1744">
          <cell r="A1744">
            <v>100665</v>
          </cell>
          <cell r="B1744" t="str">
            <v>ESQUADRIAS/FERRAGENS/VIDROS</v>
          </cell>
          <cell r="C1744" t="str">
            <v>ESQV</v>
          </cell>
          <cell r="D1744" t="str">
            <v>JANELA DE MADEIRA</v>
          </cell>
          <cell r="E1744" t="str">
            <v>0090</v>
          </cell>
          <cell r="F1744" t="str">
            <v/>
          </cell>
          <cell r="G1744" t="str">
            <v/>
          </cell>
          <cell r="H1744" t="str">
            <v>JANELA DE MADEIRA - CEDRINHO/ANGELIM OU EQUIVALENTE DA REGIÃO - DE ABRIR COM 4 FOLHAS (2 VENEZIANAS E 2 GUILHOTINAS PARA VIDRO), COM BATENTE, ALIZAR E FERRAGENS. EXCLUSIVE VIDROS, ACABAMENTO E CONTRAMARCO. FORNECIMENTO E INSTALAÇÃO. AF_12/2019</v>
          </cell>
          <cell r="I1744" t="str">
            <v>M2</v>
          </cell>
          <cell r="J1744" t="str">
            <v>ATRIBUÍDO SÃO PAULO</v>
          </cell>
          <cell r="K1744" t="str">
            <v>702,94</v>
          </cell>
          <cell r="L1744" t="str">
            <v>CAIXA REFERENCIAL</v>
          </cell>
        </row>
        <row r="1745">
          <cell r="A1745">
            <v>100666</v>
          </cell>
          <cell r="B1745" t="str">
            <v>ESQUADRIAS/FERRAGENS/VIDROS</v>
          </cell>
          <cell r="C1745" t="str">
            <v>ESQV</v>
          </cell>
          <cell r="D1745" t="str">
            <v>JANELA DE MADEIRA</v>
          </cell>
          <cell r="E1745" t="str">
            <v>0090</v>
          </cell>
          <cell r="F1745" t="str">
            <v/>
          </cell>
          <cell r="G1745" t="str">
            <v/>
          </cell>
          <cell r="H1745" t="str">
            <v>JANELA DE MADEIRA (PINUS/EUCALIPTO OU EQUIV.) DE ABRIR COM 4 FOLHAS (2 VENEZIANAS E 2 GUILHOTINAS PARA VIDRO), COM BATENTE, ALIZAR E FERRAGENS. EXCLUSIVE VIDROS, ACABAMENTO E CONTRAMARCO. FORNECIMENTO E INSTALAÇÃO. AF_12/2019</v>
          </cell>
          <cell r="I1745" t="str">
            <v>M2</v>
          </cell>
          <cell r="J1745" t="str">
            <v>ATRIBUÍDO SÃO PAULO</v>
          </cell>
          <cell r="K1745" t="str">
            <v>555,71</v>
          </cell>
          <cell r="L1745" t="str">
            <v>CAIXA REFERENCIAL</v>
          </cell>
        </row>
        <row r="1746">
          <cell r="A1746">
            <v>100667</v>
          </cell>
          <cell r="B1746" t="str">
            <v>ESQUADRIAS/FERRAGENS/VIDROS</v>
          </cell>
          <cell r="C1746" t="str">
            <v>ESQV</v>
          </cell>
          <cell r="D1746" t="str">
            <v>JANELA DE MADEIRA</v>
          </cell>
          <cell r="E1746" t="str">
            <v>0090</v>
          </cell>
          <cell r="F1746" t="str">
            <v/>
          </cell>
          <cell r="G1746" t="str">
            <v/>
          </cell>
          <cell r="H1746" t="str">
            <v>JANELA DE MADEIRA (IMBUIA/CEDRO OU EQUIV.) DE ABRIR COM 4 FOLHAS (2 VENEZIANAS E 2 GUILHOTINAS PARA VIDRO), COM BATENTE, ALIZAR E FERRAGENS. EXCLUSIVE VIDROS, ACABAMENTO E CONTRAMARCO. FORNECIMENTO E INSTALAÇÃO. AF_12/2019</v>
          </cell>
          <cell r="I1746" t="str">
            <v>M2</v>
          </cell>
          <cell r="J1746" t="str">
            <v>ATRIBUÍDO SÃO PAULO</v>
          </cell>
          <cell r="K1746" t="str">
            <v>911,07</v>
          </cell>
          <cell r="L1746" t="str">
            <v>CAIXA REFERENCIAL</v>
          </cell>
        </row>
        <row r="1747">
          <cell r="A1747">
            <v>100668</v>
          </cell>
          <cell r="B1747" t="str">
            <v>ESQUADRIAS/FERRAGENS/VIDROS</v>
          </cell>
          <cell r="C1747" t="str">
            <v>ESQV</v>
          </cell>
          <cell r="D1747" t="str">
            <v>JANELA DE MADEIRA</v>
          </cell>
          <cell r="E1747" t="str">
            <v>0090</v>
          </cell>
          <cell r="F1747" t="str">
            <v/>
          </cell>
          <cell r="G1747" t="str">
            <v/>
          </cell>
          <cell r="H1747" t="str">
            <v>JANELA DE MADEIRA (CEDRINHO/ANGELIM OU EQUIV.) TIPO MAXIM-AR, PARA VIDRO, COM BATENTE, ALIZAR E FERRAGENS. EXCLUSIVE VIDRO, ACABAMENTO E CONTRAMARCO. FORNECIMENTO E INSTALAÇÃO. AF_12/2019</v>
          </cell>
          <cell r="I1747" t="str">
            <v>M2</v>
          </cell>
          <cell r="J1747" t="str">
            <v>ATRIBUÍDO SÃO PAULO</v>
          </cell>
          <cell r="K1747" t="str">
            <v>1.098,83</v>
          </cell>
          <cell r="L1747" t="str">
            <v>CAIXA REFERENCIAL</v>
          </cell>
        </row>
        <row r="1748">
          <cell r="A1748">
            <v>100669</v>
          </cell>
          <cell r="B1748" t="str">
            <v>ESQUADRIAS/FERRAGENS/VIDROS</v>
          </cell>
          <cell r="C1748" t="str">
            <v>ESQV</v>
          </cell>
          <cell r="D1748" t="str">
            <v>JANELA DE MADEIRA</v>
          </cell>
          <cell r="E1748" t="str">
            <v>0090</v>
          </cell>
          <cell r="F1748" t="str">
            <v/>
          </cell>
          <cell r="G1748" t="str">
            <v/>
          </cell>
          <cell r="H1748" t="str">
            <v>JANELA DE MADEIRA (PINUS/EUCALIPTO OU EQUIV.) TIPO BASCULANTE COM 2 FOLHAS PARA VIDRO, COM BATENTE, ALIZAR E FERRAGENS. EXCLUSIVE VIDROS, ACABAMENTO E CONTRAMARCO. FORNECIMENTO E INSTALAÇÃO. AF_12/2019</v>
          </cell>
          <cell r="I1748" t="str">
            <v>M2</v>
          </cell>
          <cell r="J1748" t="str">
            <v>ATRIBUÍDO SÃO PAULO</v>
          </cell>
          <cell r="K1748" t="str">
            <v>650,65</v>
          </cell>
          <cell r="L1748" t="str">
            <v>CAIXA REFERENCIAL</v>
          </cell>
        </row>
        <row r="1749">
          <cell r="A1749">
            <v>100670</v>
          </cell>
          <cell r="B1749" t="str">
            <v>ESQUADRIAS/FERRAGENS/VIDROS</v>
          </cell>
          <cell r="C1749" t="str">
            <v>ESQV</v>
          </cell>
          <cell r="D1749" t="str">
            <v>JANELA DE MADEIRA</v>
          </cell>
          <cell r="E1749" t="str">
            <v>0090</v>
          </cell>
          <cell r="F1749" t="str">
            <v/>
          </cell>
          <cell r="G1749" t="str">
            <v/>
          </cell>
          <cell r="H1749" t="str">
            <v>JANELA DE MADEIRA (CEDRINHO/ANGELIM OU EQUIV.) DE CORRER COM 6 FOLHAS (2 VENEZ. FIXAS, 2 VENEZ. DE CORRER E 2 DE CORRER PARA VIDRO), COM BATENTE, ALIZAR E FERRAGENS. EXCLUSIVE VIDROS, ACABAMENTO E CONTRAMARCO. FORNECIMENTO E INSTALAÇÃO. AF_12/2019</v>
          </cell>
          <cell r="I1749" t="str">
            <v>M2</v>
          </cell>
          <cell r="J1749" t="str">
            <v>ATRIBUÍDO SÃO PAULO</v>
          </cell>
          <cell r="K1749" t="str">
            <v>873,24</v>
          </cell>
          <cell r="L1749" t="str">
            <v>CAIXA REFERENCIAL</v>
          </cell>
        </row>
        <row r="1750">
          <cell r="A1750">
            <v>100671</v>
          </cell>
          <cell r="B1750" t="str">
            <v>ESQUADRIAS/FERRAGENS/VIDROS</v>
          </cell>
          <cell r="C1750" t="str">
            <v>ESQV</v>
          </cell>
          <cell r="D1750" t="str">
            <v>JANELA DE MADEIRA</v>
          </cell>
          <cell r="E1750" t="str">
            <v>0090</v>
          </cell>
          <cell r="F1750" t="str">
            <v/>
          </cell>
          <cell r="G1750" t="str">
            <v/>
          </cell>
          <cell r="H1750" t="str">
            <v>JANELA DE MADEIRA (IMBUIA/CEDRO OU EQUIV) DE CORRER COM 6 FOLHAS (2 VENEZIANAS FIXAS, 2 VENEZIANAS DE CORRER E 2 DE CORRER PARA VIDRO), COM BATENTE, ALIZAR E FERRAGENS. EXCLUSIVE VIDROS, ACABAMENTO E CONTRAMARCO. FORNECIMENTO E INSTALAÇÃO. AF_12/2019</v>
          </cell>
          <cell r="I1750" t="str">
            <v>M2</v>
          </cell>
          <cell r="J1750" t="str">
            <v>ATRIBUÍDO SÃO PAULO</v>
          </cell>
          <cell r="K1750" t="str">
            <v>1.084,78</v>
          </cell>
          <cell r="L1750" t="str">
            <v>CAIXA REFERENCIAL</v>
          </cell>
        </row>
        <row r="1751">
          <cell r="A1751">
            <v>100672</v>
          </cell>
          <cell r="B1751" t="str">
            <v>ESQUADRIAS/FERRAGENS/VIDROS</v>
          </cell>
          <cell r="C1751" t="str">
            <v>ESQV</v>
          </cell>
          <cell r="D1751" t="str">
            <v>JANELA DE MADEIRA</v>
          </cell>
          <cell r="E1751" t="str">
            <v>0090</v>
          </cell>
          <cell r="F1751" t="str">
            <v/>
          </cell>
          <cell r="G1751" t="str">
            <v/>
          </cell>
          <cell r="H1751" t="str">
            <v>JANELA DE MADEIRA (PINUS/EUCALIPTO OU EQUIV.) DE CORRER COM 6 FOLHAS (2 VENEZ. FIXAS, 2 VENEZ. DE CORRER E 2 DE CORRER PARA VIDRO), COM BATENTE, ALIZAR E FERRAGENS. EXCLUSIVE VIDROS, ACABAMENTO E CONTRAMARCO. FORNECIMENTO EINSTALAÇÃO. AF_12/2019</v>
          </cell>
          <cell r="I1751" t="str">
            <v>M2</v>
          </cell>
          <cell r="J1751" t="str">
            <v>ATRIBUÍDO SÃO PAULO</v>
          </cell>
          <cell r="K1751" t="str">
            <v>698,77</v>
          </cell>
          <cell r="L1751" t="str">
            <v>CAIXA REFERENCIAL</v>
          </cell>
        </row>
        <row r="1752">
          <cell r="A1752">
            <v>100701</v>
          </cell>
          <cell r="B1752" t="str">
            <v>ESQUADRIAS/FERRAGENS/VIDROS</v>
          </cell>
          <cell r="C1752" t="str">
            <v>ESQV</v>
          </cell>
          <cell r="D1752" t="str">
            <v>PORTA E/OU TAMPA DE FERRO</v>
          </cell>
          <cell r="E1752" t="str">
            <v>0092</v>
          </cell>
          <cell r="F1752" t="str">
            <v/>
          </cell>
          <cell r="G1752" t="str">
            <v/>
          </cell>
          <cell r="H1752" t="str">
            <v>PORTA DE FERRO, DE ABRIR, TIPO GRADE COM CHAPA, COM GUARNIÇÕES. AF_12/2019</v>
          </cell>
          <cell r="I1752" t="str">
            <v>M2</v>
          </cell>
          <cell r="J1752" t="str">
            <v>COEFICIENTE DE REPRESENTATIVIDADE</v>
          </cell>
          <cell r="K1752" t="str">
            <v>329,77</v>
          </cell>
          <cell r="L1752" t="str">
            <v>CAIXA REFERENCIAL</v>
          </cell>
        </row>
        <row r="1753">
          <cell r="A1753">
            <v>94559</v>
          </cell>
          <cell r="B1753" t="str">
            <v>ESQUADRIAS/FERRAGENS/VIDROS</v>
          </cell>
          <cell r="C1753" t="str">
            <v>ESQV</v>
          </cell>
          <cell r="D1753" t="str">
            <v>JANELA DE FERRO</v>
          </cell>
          <cell r="E1753" t="str">
            <v>0093</v>
          </cell>
          <cell r="F1753" t="str">
            <v/>
          </cell>
          <cell r="G1753" t="str">
            <v/>
          </cell>
          <cell r="H1753" t="str">
            <v>JANELA DE AÇO TIPO BASCULANTE PARA VIDROS, COM BATENTE, FERRAGENS E PINTURA ANTICORROSIVA. EXCLUSIVE VIDROS, ACABAMENTO, ALIZAR E CONTRAMARCO. FORNECIMENTO E INSTALAÇÃO. AF_12/2019</v>
          </cell>
          <cell r="I1753" t="str">
            <v>M2</v>
          </cell>
          <cell r="J1753" t="str">
            <v>ATRIBUÍDO SÃO PAULO</v>
          </cell>
          <cell r="K1753" t="str">
            <v>563,76</v>
          </cell>
          <cell r="L1753" t="str">
            <v>CAIXA REFERENCIAL</v>
          </cell>
        </row>
        <row r="1754">
          <cell r="A1754">
            <v>94560</v>
          </cell>
          <cell r="B1754" t="str">
            <v>ESQUADRIAS/FERRAGENS/VIDROS</v>
          </cell>
          <cell r="C1754" t="str">
            <v>ESQV</v>
          </cell>
          <cell r="D1754" t="str">
            <v>JANELA DE FERRO</v>
          </cell>
          <cell r="E1754" t="str">
            <v>0093</v>
          </cell>
          <cell r="F1754" t="str">
            <v/>
          </cell>
          <cell r="G1754" t="str">
            <v/>
          </cell>
          <cell r="H1754" t="str">
            <v>JANELA DE AÇO DE CORRER COM 2 FOLHAS PARA VIDRO, COM VIDROS, BATENTE, FERRAGENS E PINTURAS ANTICORROSIVA E DE ACABAMENTO. EXCLUSIVE ALIZAR E CONTRAMARCO. FORNECIMENTO E INSTALAÇÃO. AF_12/2019</v>
          </cell>
          <cell r="I1754" t="str">
            <v>M2</v>
          </cell>
          <cell r="J1754" t="str">
            <v>ATRIBUÍDO SÃO PAULO</v>
          </cell>
          <cell r="K1754" t="str">
            <v>516,17</v>
          </cell>
          <cell r="L1754" t="str">
            <v>CAIXA REFERENCIAL</v>
          </cell>
        </row>
        <row r="1755">
          <cell r="A1755">
            <v>94562</v>
          </cell>
          <cell r="B1755" t="str">
            <v>ESQUADRIAS/FERRAGENS/VIDROS</v>
          </cell>
          <cell r="C1755" t="str">
            <v>ESQV</v>
          </cell>
          <cell r="D1755" t="str">
            <v>JANELA DE FERRO</v>
          </cell>
          <cell r="E1755" t="str">
            <v>0093</v>
          </cell>
          <cell r="F1755" t="str">
            <v/>
          </cell>
          <cell r="G1755" t="str">
            <v/>
          </cell>
          <cell r="H1755" t="str">
            <v>JANELA DE AÇO DE CORRER COM 4 FOLHAS PARA VIDRO, COM BATENTE, FERRAGENS E PINTURA ANTICORROSIVA. EXCLUSIVE VIDROS, ALIZAR E CONTRAMARCO. FORNECIMENTO E INSTALAÇÃO. AF_12/2019</v>
          </cell>
          <cell r="I1755" t="str">
            <v>M2</v>
          </cell>
          <cell r="J1755" t="str">
            <v>ATRIBUÍDO SÃO PAULO</v>
          </cell>
          <cell r="K1755" t="str">
            <v>541,41</v>
          </cell>
          <cell r="L1755" t="str">
            <v>CAIXA REFERENCIAL</v>
          </cell>
        </row>
        <row r="1756">
          <cell r="A1756">
            <v>94563</v>
          </cell>
          <cell r="B1756" t="str">
            <v>ESQUADRIAS/FERRAGENS/VIDROS</v>
          </cell>
          <cell r="C1756" t="str">
            <v>ESQV</v>
          </cell>
          <cell r="D1756" t="str">
            <v>JANELA DE FERRO</v>
          </cell>
          <cell r="E1756" t="str">
            <v>0093</v>
          </cell>
          <cell r="F1756" t="str">
            <v/>
          </cell>
          <cell r="G1756" t="str">
            <v/>
          </cell>
          <cell r="H1756" t="str">
            <v>JANELA DE AÇO DE CORRER COM 6 FOLHAS (4 VENEZIANAS E 2 PARA VIDRO), COM VIDROS, BATENTE, FERRAGENS E PINTURAS ANTICORROSIVA E DE ACABAMENTO. EXCLUSIVE ALIZAR E CONTRAMARCO. FORNECIMENTO E INSTALAÇÃO. AF_12/2019</v>
          </cell>
          <cell r="I1756" t="str">
            <v>M2</v>
          </cell>
          <cell r="J1756" t="str">
            <v>ATRIBUÍDO SÃO PAULO</v>
          </cell>
          <cell r="K1756" t="str">
            <v>680,83</v>
          </cell>
          <cell r="L1756" t="str">
            <v>CAIXA REFERENCIAL</v>
          </cell>
        </row>
        <row r="1757">
          <cell r="A1757">
            <v>94587</v>
          </cell>
          <cell r="B1757" t="str">
            <v>ESQUADRIAS/FERRAGENS/VIDROS</v>
          </cell>
          <cell r="C1757" t="str">
            <v>ESQV</v>
          </cell>
          <cell r="D1757" t="str">
            <v>JANELA DE FERRO</v>
          </cell>
          <cell r="E1757" t="str">
            <v>0093</v>
          </cell>
          <cell r="F1757" t="str">
            <v/>
          </cell>
          <cell r="G1757" t="str">
            <v/>
          </cell>
          <cell r="H1757" t="str">
            <v>CONTRAMARCO DE AÇO, FIXAÇÃO COM ARGAMASSA - FORNECIMENTO E INSTALAÇÃO. AF_12/2019</v>
          </cell>
          <cell r="I1757" t="str">
            <v>M</v>
          </cell>
          <cell r="J1757" t="str">
            <v>ATRIBUÍDO SÃO PAULO</v>
          </cell>
          <cell r="K1757" t="str">
            <v>46,27</v>
          </cell>
          <cell r="L1757" t="str">
            <v>CAIXA REFERENCIAL</v>
          </cell>
        </row>
        <row r="1758">
          <cell r="A1758">
            <v>94588</v>
          </cell>
          <cell r="B1758" t="str">
            <v>ESQUADRIAS/FERRAGENS/VIDROS</v>
          </cell>
          <cell r="C1758" t="str">
            <v>ESQV</v>
          </cell>
          <cell r="D1758" t="str">
            <v>JANELA DE FERRO</v>
          </cell>
          <cell r="E1758" t="str">
            <v>0093</v>
          </cell>
          <cell r="F1758" t="str">
            <v/>
          </cell>
          <cell r="G1758" t="str">
            <v/>
          </cell>
          <cell r="H1758" t="str">
            <v>CONTRAMARCO DE AÇO, FIXAÇÃO COM PARAFUSO - FORNECIMENTO E INSTALAÇÃO. AF_12/2019</v>
          </cell>
          <cell r="I1758" t="str">
            <v>M</v>
          </cell>
          <cell r="J1758" t="str">
            <v>ATRIBUÍDO SÃO PAULO</v>
          </cell>
          <cell r="K1758" t="str">
            <v>41,24</v>
          </cell>
          <cell r="L1758" t="str">
            <v>CAIXA REFERENCIAL</v>
          </cell>
        </row>
        <row r="1759">
          <cell r="A1759">
            <v>99837</v>
          </cell>
          <cell r="B1759" t="str">
            <v>ESQUADRIAS/FERRAGENS/VIDROS</v>
          </cell>
          <cell r="C1759" t="str">
            <v>ESQV</v>
          </cell>
          <cell r="D1759" t="str">
            <v>GUARDA-CORPO DE FERRO</v>
          </cell>
          <cell r="E1759" t="str">
            <v>0095</v>
          </cell>
          <cell r="F1759" t="str">
            <v/>
          </cell>
          <cell r="G1759" t="str">
            <v/>
          </cell>
          <cell r="H1759" t="str">
            <v>GUARDA-CORPO DE AÇO GALVANIZADO DE 1,10M, MONTANTES TUBULARES DE 1.1/4" ESPAÇADOS DE 1,20M, TRAVESSA SUPERIOR DE 1.1/2", GRADIL FORMADO POR TUBOS HORIZONTAIS DE 1" E VERTICAIS DE 3/4", FIXADO COM CHUMBADOR MECÂNICO. AF_04/2019_P</v>
          </cell>
          <cell r="I1759" t="str">
            <v>M</v>
          </cell>
          <cell r="J1759" t="str">
            <v>ATRIBUÍDO SÃO PAULO</v>
          </cell>
          <cell r="K1759" t="str">
            <v>536,81</v>
          </cell>
          <cell r="L1759" t="str">
            <v>CAIXA REFERENCIAL</v>
          </cell>
        </row>
        <row r="1760">
          <cell r="A1760">
            <v>99839</v>
          </cell>
          <cell r="B1760" t="str">
            <v>ESQUADRIAS/FERRAGENS/VIDROS</v>
          </cell>
          <cell r="C1760" t="str">
            <v>ESQV</v>
          </cell>
          <cell r="D1760" t="str">
            <v>GUARDA-CORPO DE FERRO</v>
          </cell>
          <cell r="E1760" t="str">
            <v>0095</v>
          </cell>
          <cell r="F1760" t="str">
            <v/>
          </cell>
          <cell r="G1760" t="str">
            <v/>
          </cell>
          <cell r="H1760" t="str">
            <v>GUARDA-CORPO DE AÇO GALVANIZADO DE 1,10M DE ALTURA, MONTANTES TUBULARES DE 1.1/2 ESPAÇADOS DE 1,20M, TRAVESSA SUPERIOR DE 2, GRADIL FORMADO POR BARRAS CHATAS EM FERRO DE 32X4,8MM, FIXADO COM CHUMBADOR MECÂNICO. AF_04/2019_P</v>
          </cell>
          <cell r="I1760" t="str">
            <v>M</v>
          </cell>
          <cell r="J1760" t="str">
            <v>ATRIBUÍDO SÃO PAULO</v>
          </cell>
          <cell r="K1760" t="str">
            <v>397,80</v>
          </cell>
          <cell r="L1760" t="str">
            <v>CAIXA REFERENCIAL</v>
          </cell>
        </row>
        <row r="1761">
          <cell r="A1761">
            <v>99841</v>
          </cell>
          <cell r="B1761" t="str">
            <v>ESQUADRIAS/FERRAGENS/VIDROS</v>
          </cell>
          <cell r="C1761" t="str">
            <v>ESQV</v>
          </cell>
          <cell r="D1761" t="str">
            <v>GUARDA-CORPO DE FERRO</v>
          </cell>
          <cell r="E1761" t="str">
            <v>0095</v>
          </cell>
          <cell r="F1761" t="str">
            <v/>
          </cell>
          <cell r="G1761" t="str">
            <v/>
          </cell>
          <cell r="H1761" t="str">
            <v>GUARDA-CORPO PANORÂMICO COM PERFIS DE ALUMÍNIO E VIDRO LAMINADO 8 MM, FIXADO COM CHUMBADOR MECÂNICO. AF_04/2019_P</v>
          </cell>
          <cell r="I1761" t="str">
            <v>M</v>
          </cell>
          <cell r="J1761" t="str">
            <v>ATRIBUÍDO SÃO PAULO</v>
          </cell>
          <cell r="K1761" t="str">
            <v>909,50</v>
          </cell>
          <cell r="L1761" t="str">
            <v>CAIXA REFERENCIAL</v>
          </cell>
        </row>
        <row r="1762">
          <cell r="A1762">
            <v>99855</v>
          </cell>
          <cell r="B1762" t="str">
            <v>ESQUADRIAS/FERRAGENS/VIDROS</v>
          </cell>
          <cell r="C1762" t="str">
            <v>ESQV</v>
          </cell>
          <cell r="D1762" t="str">
            <v>GUARDA-CORPO DE FERRO</v>
          </cell>
          <cell r="E1762" t="str">
            <v>0095</v>
          </cell>
          <cell r="F1762" t="str">
            <v/>
          </cell>
          <cell r="G1762" t="str">
            <v/>
          </cell>
          <cell r="H1762" t="str">
            <v>CORRIMÃO SIMPLES, DIÂMETRO EXTERNO = 1 1/2", EM AÇO GALVANIZADO. AF_04/2019_P</v>
          </cell>
          <cell r="I1762" t="str">
            <v>M</v>
          </cell>
          <cell r="J1762" t="str">
            <v>ATRIBUÍDO SÃO PAULO</v>
          </cell>
          <cell r="K1762" t="str">
            <v>95,40</v>
          </cell>
          <cell r="L1762" t="str">
            <v>CAIXA REFERENCIAL</v>
          </cell>
        </row>
        <row r="1763">
          <cell r="A1763">
            <v>99857</v>
          </cell>
          <cell r="B1763" t="str">
            <v>ESQUADRIAS/FERRAGENS/VIDROS</v>
          </cell>
          <cell r="C1763" t="str">
            <v>ESQV</v>
          </cell>
          <cell r="D1763" t="str">
            <v>GUARDA-CORPO DE FERRO</v>
          </cell>
          <cell r="E1763" t="str">
            <v>0095</v>
          </cell>
          <cell r="F1763" t="str">
            <v/>
          </cell>
          <cell r="G1763" t="str">
            <v/>
          </cell>
          <cell r="H1763" t="str">
            <v>CORRIMÃO SIMPLES, DIÂMETRO EXTERNO = 1 1/2", EM ALUMÍNIO. AF_04/2019_P</v>
          </cell>
          <cell r="I1763" t="str">
            <v>M</v>
          </cell>
          <cell r="J1763" t="str">
            <v>COEFICIENTE DE REPRESENTATIVIDADE</v>
          </cell>
          <cell r="K1763" t="str">
            <v>65,38</v>
          </cell>
          <cell r="L1763" t="str">
            <v>CAIXA REFERENCIAL</v>
          </cell>
        </row>
        <row r="1764">
          <cell r="A1764">
            <v>99861</v>
          </cell>
          <cell r="B1764" t="str">
            <v>ESQUADRIAS/FERRAGENS/VIDROS</v>
          </cell>
          <cell r="C1764" t="str">
            <v>ESQV</v>
          </cell>
          <cell r="D1764" t="str">
            <v>GUARDA-CORPO DE FERRO</v>
          </cell>
          <cell r="E1764" t="str">
            <v>0095</v>
          </cell>
          <cell r="F1764" t="str">
            <v/>
          </cell>
          <cell r="G1764" t="str">
            <v/>
          </cell>
          <cell r="H1764" t="str">
            <v>GRADIL EM FERRO FIXADO EM VÃOS DE JANELAS, FORMADO POR BARRAS CHATAS DE 25X4,8 MM. AF_04/2019</v>
          </cell>
          <cell r="I1764" t="str">
            <v>M2</v>
          </cell>
          <cell r="J1764" t="str">
            <v>ATRIBUÍDO SÃO PAULO</v>
          </cell>
          <cell r="K1764" t="str">
            <v>437,99</v>
          </cell>
          <cell r="L1764" t="str">
            <v>CAIXA REFERENCIAL</v>
          </cell>
        </row>
        <row r="1765">
          <cell r="A1765">
            <v>99862</v>
          </cell>
          <cell r="B1765" t="str">
            <v>ESQUADRIAS/FERRAGENS/VIDROS</v>
          </cell>
          <cell r="C1765" t="str">
            <v>ESQV</v>
          </cell>
          <cell r="D1765" t="str">
            <v>GUARDA-CORPO DE FERRO</v>
          </cell>
          <cell r="E1765" t="str">
            <v>0095</v>
          </cell>
          <cell r="F1765" t="str">
            <v/>
          </cell>
          <cell r="G1765" t="str">
            <v/>
          </cell>
          <cell r="H1765" t="str">
            <v>GRADIL EM ALUMÍNIO FIXADO EM VÃOS DE JANELAS, FORMADO POR TUBOS DE 3/4". AF_04/2019</v>
          </cell>
          <cell r="I1765" t="str">
            <v>M2</v>
          </cell>
          <cell r="J1765" t="str">
            <v>COEFICIENTE DE REPRESENTATIVIDADE</v>
          </cell>
          <cell r="K1765" t="str">
            <v>450,37</v>
          </cell>
          <cell r="L1765" t="str">
            <v>CAIXA REFERENCIAL</v>
          </cell>
        </row>
        <row r="1766">
          <cell r="A1766">
            <v>90838</v>
          </cell>
          <cell r="B1766" t="str">
            <v>ESQUADRIAS/FERRAGENS/VIDROS</v>
          </cell>
          <cell r="C1766" t="str">
            <v>ESQV</v>
          </cell>
          <cell r="D1766" t="str">
            <v>PORTA E/OU TAMPA DE ALUMINIO</v>
          </cell>
          <cell r="E1766" t="str">
            <v>0098</v>
          </cell>
          <cell r="F1766" t="str">
            <v/>
          </cell>
          <cell r="G1766" t="str">
            <v/>
          </cell>
          <cell r="H1766" t="str">
            <v>PORTA CORTA-FOGO 90X210X4CM - FORNECIMENTO E INSTALAÇÃO. AF_12/2019</v>
          </cell>
          <cell r="I1766" t="str">
            <v>UN</v>
          </cell>
          <cell r="J1766" t="str">
            <v>COEFICIENTE DE REPRESENTATIVIDADE</v>
          </cell>
          <cell r="K1766" t="str">
            <v>753,76</v>
          </cell>
          <cell r="L1766" t="str">
            <v>CAIXA REFERENCIAL</v>
          </cell>
        </row>
        <row r="1767">
          <cell r="A1767">
            <v>91338</v>
          </cell>
          <cell r="B1767" t="str">
            <v>ESQUADRIAS/FERRAGENS/VIDROS</v>
          </cell>
          <cell r="C1767" t="str">
            <v>ESQV</v>
          </cell>
          <cell r="D1767" t="str">
            <v>PORTA E/OU TAMPA DE ALUMINIO</v>
          </cell>
          <cell r="E1767" t="str">
            <v>0098</v>
          </cell>
          <cell r="F1767" t="str">
            <v/>
          </cell>
          <cell r="G1767" t="str">
            <v/>
          </cell>
          <cell r="H1767" t="str">
            <v>PORTA DE ALUMÍNIO DE ABRIR COM LAMBRI, COM GUARNIÇÃO, FIXAÇÃO COM PARAFUSOS - FORNECIMENTO E INSTALAÇÃO. AF_12/2019</v>
          </cell>
          <cell r="I1767" t="str">
            <v>M2</v>
          </cell>
          <cell r="J1767" t="str">
            <v>COEFICIENTE DE REPRESENTATIVIDADE</v>
          </cell>
          <cell r="K1767" t="str">
            <v>814,87</v>
          </cell>
          <cell r="L1767" t="str">
            <v>CAIXA REFERENCIAL</v>
          </cell>
        </row>
        <row r="1768">
          <cell r="A1768">
            <v>91341</v>
          </cell>
          <cell r="B1768" t="str">
            <v>ESQUADRIAS/FERRAGENS/VIDROS</v>
          </cell>
          <cell r="C1768" t="str">
            <v>ESQV</v>
          </cell>
          <cell r="D1768" t="str">
            <v>PORTA E/OU TAMPA DE ALUMINIO</v>
          </cell>
          <cell r="E1768" t="str">
            <v>0098</v>
          </cell>
          <cell r="F1768" t="str">
            <v/>
          </cell>
          <cell r="G1768" t="str">
            <v/>
          </cell>
          <cell r="H1768" t="str">
            <v>PORTA EM ALUMÍNIO DE ABRIR TIPO VENEZIANA COM GUARNIÇÃO, FIXAÇÃO COM PARAFUSOS - FORNECIMENTO E INSTALAÇÃO. AF_12/2019</v>
          </cell>
          <cell r="I1768" t="str">
            <v>M2</v>
          </cell>
          <cell r="J1768" t="str">
            <v>COEFICIENTE DE REPRESENTATIVIDADE</v>
          </cell>
          <cell r="K1768" t="str">
            <v>590,99</v>
          </cell>
          <cell r="L1768" t="str">
            <v>CAIXA REFERENCIAL</v>
          </cell>
        </row>
        <row r="1769">
          <cell r="A1769">
            <v>94805</v>
          </cell>
          <cell r="B1769" t="str">
            <v>ESQUADRIAS/FERRAGENS/VIDROS</v>
          </cell>
          <cell r="C1769" t="str">
            <v>ESQV</v>
          </cell>
          <cell r="D1769" t="str">
            <v>PORTA E/OU TAMPA DE ALUMINIO</v>
          </cell>
          <cell r="E1769" t="str">
            <v>0098</v>
          </cell>
          <cell r="F1769" t="str">
            <v/>
          </cell>
          <cell r="G1769" t="str">
            <v/>
          </cell>
          <cell r="H1769" t="str">
            <v>PORTA DE ALUMÍNIO DE ABRIR PARA VIDRO SEM GUARNIÇÃO, 87X210CM, FIXAÇÃO COM PARAFUSOS, INCLUSIVE VIDROS - FORNECIMENTO E INSTALAÇÃO. AF_12/2019</v>
          </cell>
          <cell r="I1769" t="str">
            <v>UN</v>
          </cell>
          <cell r="J1769" t="str">
            <v>COEFICIENTE DE REPRESENTATIVIDADE</v>
          </cell>
          <cell r="K1769" t="str">
            <v>960,69</v>
          </cell>
          <cell r="L1769" t="str">
            <v>CAIXA REFERENCIAL</v>
          </cell>
        </row>
        <row r="1770">
          <cell r="A1770">
            <v>94806</v>
          </cell>
          <cell r="B1770" t="str">
            <v>ESQUADRIAS/FERRAGENS/VIDROS</v>
          </cell>
          <cell r="C1770" t="str">
            <v>ESQV</v>
          </cell>
          <cell r="D1770" t="str">
            <v>PORTA E/OU TAMPA DE ALUMINIO</v>
          </cell>
          <cell r="E1770" t="str">
            <v>0098</v>
          </cell>
          <cell r="F1770" t="str">
            <v/>
          </cell>
          <cell r="G1770" t="str">
            <v/>
          </cell>
          <cell r="H1770" t="str">
            <v>PORTA EM AÇO DE ABRIR PARA VIDRO SEM GUARNIÇÃO, 87X210CM, FIXAÇÃO COM PARAFUSOS, EXCLUSIVE VIDROS - FORNECIMENTO E INSTALAÇÃO. AF_12/2019</v>
          </cell>
          <cell r="I1770" t="str">
            <v>UN</v>
          </cell>
          <cell r="J1770" t="str">
            <v>COEFICIENTE DE REPRESENTATIVIDADE</v>
          </cell>
          <cell r="K1770" t="str">
            <v>358,99</v>
          </cell>
          <cell r="L1770" t="str">
            <v>CAIXA REFERENCIAL</v>
          </cell>
        </row>
        <row r="1771">
          <cell r="A1771">
            <v>94807</v>
          </cell>
          <cell r="B1771" t="str">
            <v>ESQUADRIAS/FERRAGENS/VIDROS</v>
          </cell>
          <cell r="C1771" t="str">
            <v>ESQV</v>
          </cell>
          <cell r="D1771" t="str">
            <v>PORTA E/OU TAMPA DE ALUMINIO</v>
          </cell>
          <cell r="E1771" t="str">
            <v>0098</v>
          </cell>
          <cell r="F1771" t="str">
            <v/>
          </cell>
          <cell r="G1771" t="str">
            <v/>
          </cell>
          <cell r="H1771" t="str">
            <v>PORTA EM AÇO DE ABRIR TIPO VENEZIANA SEM GUARNIÇÃO, 87X210CM, FIXAÇÃO COM PARAFUSOS - FORNECIMENTO E INSTALAÇÃO. AF_12/2019</v>
          </cell>
          <cell r="I1771" t="str">
            <v>UN</v>
          </cell>
          <cell r="J1771" t="str">
            <v>COEFICIENTE DE REPRESENTATIVIDADE</v>
          </cell>
          <cell r="K1771" t="str">
            <v>429,10</v>
          </cell>
          <cell r="L1771" t="str">
            <v>CAIXA REFERENCIAL</v>
          </cell>
        </row>
        <row r="1772">
          <cell r="A1772">
            <v>100702</v>
          </cell>
          <cell r="B1772" t="str">
            <v>ESQUADRIAS/FERRAGENS/VIDROS</v>
          </cell>
          <cell r="C1772" t="str">
            <v>ESQV</v>
          </cell>
          <cell r="D1772" t="str">
            <v>PORTA E/OU TAMPA DE ALUMINIO</v>
          </cell>
          <cell r="E1772" t="str">
            <v>0098</v>
          </cell>
          <cell r="F1772" t="str">
            <v/>
          </cell>
          <cell r="G1772" t="str">
            <v/>
          </cell>
          <cell r="H1772" t="str">
            <v>PORTA DE CORRER DE ALUMÍNIO, COM DUAS FOLHAS PARA VIDRO, INCLUSO VIDRO LISO INCOLOR, FECHADURA E PUXADOR, SEM ALIZAR. AF_12/2019</v>
          </cell>
          <cell r="I1772" t="str">
            <v>M2</v>
          </cell>
          <cell r="J1772" t="str">
            <v>COEFICIENTE DE REPRESENTATIVIDADE</v>
          </cell>
          <cell r="K1772" t="str">
            <v>494,63</v>
          </cell>
          <cell r="L1772" t="str">
            <v>CAIXA REFERENCIAL</v>
          </cell>
        </row>
        <row r="1773">
          <cell r="A1773">
            <v>102188</v>
          </cell>
          <cell r="B1773" t="str">
            <v>ESQUADRIAS/FERRAGENS/VIDROS</v>
          </cell>
          <cell r="C1773" t="str">
            <v>ESQV</v>
          </cell>
          <cell r="D1773" t="str">
            <v>FERRAGENS PARA PORTAS</v>
          </cell>
          <cell r="E1773" t="str">
            <v>0100</v>
          </cell>
          <cell r="F1773" t="str">
            <v/>
          </cell>
          <cell r="G1773" t="str">
            <v/>
          </cell>
          <cell r="H1773" t="str">
            <v>MOLA HIDRAULICA DE PISO PARA PORTA DE VIDRO TEMPERADO. AF_01/2021</v>
          </cell>
          <cell r="I1773" t="str">
            <v>UN</v>
          </cell>
          <cell r="J1773" t="str">
            <v>COEFICIENTE DE REPRESENTATIVIDADE</v>
          </cell>
          <cell r="K1773" t="str">
            <v>551,22</v>
          </cell>
          <cell r="L1773" t="str">
            <v>CAIXA REFERENCIAL</v>
          </cell>
        </row>
        <row r="1774">
          <cell r="A1774">
            <v>102189</v>
          </cell>
          <cell r="B1774" t="str">
            <v>ESQUADRIAS/FERRAGENS/VIDROS</v>
          </cell>
          <cell r="C1774" t="str">
            <v>ESQV</v>
          </cell>
          <cell r="D1774" t="str">
            <v>FERRAGENS PARA PORTAS</v>
          </cell>
          <cell r="E1774" t="str">
            <v>0100</v>
          </cell>
          <cell r="F1774" t="str">
            <v/>
          </cell>
          <cell r="G1774" t="str">
            <v/>
          </cell>
          <cell r="H1774" t="str">
            <v>JOGO DE FERRAGENS CROMADAS PARA PORTA DE VIDRO TEMPERADO, UMA FOLHA COMPOSTO DE DOBRADICAS SUPERIOR E INFERIOR, TRINCO, FECHADURA, CONTRA FECHADURA COM CAPUCHINHO SEM MOLA E PUXADOR. AF_01/2021</v>
          </cell>
          <cell r="I1774" t="str">
            <v>UN</v>
          </cell>
          <cell r="J1774" t="str">
            <v>COEFICIENTE DE REPRESENTATIVIDADE</v>
          </cell>
          <cell r="K1774" t="str">
            <v>152,68</v>
          </cell>
          <cell r="L1774" t="str">
            <v>CAIXA REFERENCIAL</v>
          </cell>
        </row>
        <row r="1775">
          <cell r="A1775">
            <v>100703</v>
          </cell>
          <cell r="B1775" t="str">
            <v>ESQUADRIAS/FERRAGENS/VIDROS</v>
          </cell>
          <cell r="C1775" t="str">
            <v>ESQV</v>
          </cell>
          <cell r="D1775" t="str">
            <v>FERRAGENS DIVERSAS</v>
          </cell>
          <cell r="E1775" t="str">
            <v>0102</v>
          </cell>
          <cell r="F1775" t="str">
            <v/>
          </cell>
          <cell r="G1775" t="str">
            <v/>
          </cell>
          <cell r="H1775" t="str">
            <v>PUXADOR CENTRAL PARA ESQUADRIA DE MADEIRA. AF_12/2019</v>
          </cell>
          <cell r="I1775" t="str">
            <v>UN</v>
          </cell>
          <cell r="J1775" t="str">
            <v>COEFICIENTE DE REPRESENTATIVIDADE</v>
          </cell>
          <cell r="K1775" t="str">
            <v>25,14</v>
          </cell>
          <cell r="L1775" t="str">
            <v>CAIXA REFERENCIAL</v>
          </cell>
        </row>
        <row r="1776">
          <cell r="A1776">
            <v>100704</v>
          </cell>
          <cell r="B1776" t="str">
            <v>ESQUADRIAS/FERRAGENS/VIDROS</v>
          </cell>
          <cell r="C1776" t="str">
            <v>ESQV</v>
          </cell>
          <cell r="D1776" t="str">
            <v>FERRAGENS DIVERSAS</v>
          </cell>
          <cell r="E1776" t="str">
            <v>0102</v>
          </cell>
          <cell r="F1776" t="str">
            <v/>
          </cell>
          <cell r="G1776" t="str">
            <v/>
          </cell>
          <cell r="H1776" t="str">
            <v>PORTA CADEADO ZINCADO OXIDADO PRETO COM CADEADO DE AÇO INOX, LARGURA DE *50* MM. AF_12/2019</v>
          </cell>
          <cell r="I1776" t="str">
            <v>UN</v>
          </cell>
          <cell r="J1776" t="str">
            <v>COEFICIENTE DE REPRESENTATIVIDADE</v>
          </cell>
          <cell r="K1776" t="str">
            <v>53,87</v>
          </cell>
          <cell r="L1776" t="str">
            <v>CAIXA REFERENCIAL</v>
          </cell>
        </row>
        <row r="1777">
          <cell r="A1777">
            <v>100705</v>
          </cell>
          <cell r="B1777" t="str">
            <v>ESQUADRIAS/FERRAGENS/VIDROS</v>
          </cell>
          <cell r="C1777" t="str">
            <v>ESQV</v>
          </cell>
          <cell r="D1777" t="str">
            <v>FERRAGENS DIVERSAS</v>
          </cell>
          <cell r="E1777" t="str">
            <v>0102</v>
          </cell>
          <cell r="F1777" t="str">
            <v/>
          </cell>
          <cell r="G1777" t="str">
            <v/>
          </cell>
          <cell r="H1777" t="str">
            <v>TARJETA TIPO LIVRE/OCUPADO PARA PORTA DE BANHEIRO. AF_12/2019</v>
          </cell>
          <cell r="I1777" t="str">
            <v>UN</v>
          </cell>
          <cell r="J1777" t="str">
            <v>COEFICIENTE DE REPRESENTATIVIDADE</v>
          </cell>
          <cell r="K1777" t="str">
            <v>61,06</v>
          </cell>
          <cell r="L1777" t="str">
            <v>CAIXA REFERENCIAL</v>
          </cell>
        </row>
        <row r="1778">
          <cell r="A1778">
            <v>100706</v>
          </cell>
          <cell r="B1778" t="str">
            <v>ESQUADRIAS/FERRAGENS/VIDROS</v>
          </cell>
          <cell r="C1778" t="str">
            <v>ESQV</v>
          </cell>
          <cell r="D1778" t="str">
            <v>FERRAGENS DIVERSAS</v>
          </cell>
          <cell r="E1778" t="str">
            <v>0102</v>
          </cell>
          <cell r="F1778" t="str">
            <v/>
          </cell>
          <cell r="G1778" t="str">
            <v/>
          </cell>
          <cell r="H1778" t="str">
            <v>CREMONA EM LATÃO CROMADO OU POLIDO, COMPLETA. AF_12/2019</v>
          </cell>
          <cell r="I1778" t="str">
            <v>UN</v>
          </cell>
          <cell r="J1778" t="str">
            <v>COEFICIENTE DE REPRESENTATIVIDADE</v>
          </cell>
          <cell r="K1778" t="str">
            <v>53,27</v>
          </cell>
          <cell r="L1778" t="str">
            <v>CAIXA REFERENCIAL</v>
          </cell>
        </row>
        <row r="1779">
          <cell r="A1779">
            <v>100707</v>
          </cell>
          <cell r="B1779" t="str">
            <v>ESQUADRIAS/FERRAGENS/VIDROS</v>
          </cell>
          <cell r="C1779" t="str">
            <v>ESQV</v>
          </cell>
          <cell r="D1779" t="str">
            <v>FERRAGENS DIVERSAS</v>
          </cell>
          <cell r="E1779" t="str">
            <v>0102</v>
          </cell>
          <cell r="F1779" t="str">
            <v/>
          </cell>
          <cell r="G1779" t="str">
            <v/>
          </cell>
          <cell r="H1779" t="str">
            <v>FECHO DE EMBUTIR TIPO UNHA 22CM. AF_12/2019</v>
          </cell>
          <cell r="I1779" t="str">
            <v>UN</v>
          </cell>
          <cell r="J1779" t="str">
            <v>COEFICIENTE DE REPRESENTATIVIDADE</v>
          </cell>
          <cell r="K1779" t="str">
            <v>113,95</v>
          </cell>
          <cell r="L1779" t="str">
            <v>CAIXA REFERENCIAL</v>
          </cell>
        </row>
        <row r="1780">
          <cell r="A1780">
            <v>100708</v>
          </cell>
          <cell r="B1780" t="str">
            <v>ESQUADRIAS/FERRAGENS/VIDROS</v>
          </cell>
          <cell r="C1780" t="str">
            <v>ESQV</v>
          </cell>
          <cell r="D1780" t="str">
            <v>FERRAGENS DIVERSAS</v>
          </cell>
          <cell r="E1780" t="str">
            <v>0102</v>
          </cell>
          <cell r="F1780" t="str">
            <v/>
          </cell>
          <cell r="G1780" t="str">
            <v/>
          </cell>
          <cell r="H1780" t="str">
            <v>FECHO DE EMBUTIR TIPO UNHA 40CM. AF_12/2019</v>
          </cell>
          <cell r="I1780" t="str">
            <v>UN</v>
          </cell>
          <cell r="J1780" t="str">
            <v>COEFICIENTE DE REPRESENTATIVIDADE</v>
          </cell>
          <cell r="K1780" t="str">
            <v>143,20</v>
          </cell>
          <cell r="L1780" t="str">
            <v>CAIXA REFERENCIAL</v>
          </cell>
        </row>
        <row r="1781">
          <cell r="A1781">
            <v>100709</v>
          </cell>
          <cell r="B1781" t="str">
            <v>ESQUADRIAS/FERRAGENS/VIDROS</v>
          </cell>
          <cell r="C1781" t="str">
            <v>ESQV</v>
          </cell>
          <cell r="D1781" t="str">
            <v>FERRAGENS DIVERSAS</v>
          </cell>
          <cell r="E1781" t="str">
            <v>0102</v>
          </cell>
          <cell r="F1781" t="str">
            <v/>
          </cell>
          <cell r="G1781" t="str">
            <v/>
          </cell>
          <cell r="H1781" t="str">
            <v>DOBRADIÇA EM AÇO/FERRO, 3" X 21/2", E=1,9 A 2MM, SEN ANEL, CROMADO OU ZINCADO, TAMPA BOLA, COM PARAFUSOS. AF_12/2019</v>
          </cell>
          <cell r="I1781" t="str">
            <v>UN</v>
          </cell>
          <cell r="J1781" t="str">
            <v>COEFICIENTE DE REPRESENTATIVIDADE</v>
          </cell>
          <cell r="K1781" t="str">
            <v>30,14</v>
          </cell>
          <cell r="L1781" t="str">
            <v>CAIXA REFERENCIAL</v>
          </cell>
        </row>
        <row r="1782">
          <cell r="A1782">
            <v>100710</v>
          </cell>
          <cell r="B1782" t="str">
            <v>ESQUADRIAS/FERRAGENS/VIDROS</v>
          </cell>
          <cell r="C1782" t="str">
            <v>ESQV</v>
          </cell>
          <cell r="D1782" t="str">
            <v>FERRAGENS DIVERSAS</v>
          </cell>
          <cell r="E1782" t="str">
            <v>0102</v>
          </cell>
          <cell r="F1782" t="str">
            <v/>
          </cell>
          <cell r="G1782" t="str">
            <v/>
          </cell>
          <cell r="H1782" t="str">
            <v>DOBRADIÇA TIPO VAI E VEM EM LATÃO POLIDO 3". AF_12/2019</v>
          </cell>
          <cell r="I1782" t="str">
            <v>UN</v>
          </cell>
          <cell r="J1782" t="str">
            <v>COEFICIENTE DE REPRESENTATIVIDADE</v>
          </cell>
          <cell r="K1782" t="str">
            <v>65,07</v>
          </cell>
          <cell r="L1782" t="str">
            <v>CAIXA REFERENCIAL</v>
          </cell>
        </row>
        <row r="1783">
          <cell r="A1783">
            <v>102151</v>
          </cell>
          <cell r="B1783" t="str">
            <v>ESQUADRIAS/FERRAGENS/VIDROS</v>
          </cell>
          <cell r="C1783" t="str">
            <v>ESQV</v>
          </cell>
          <cell r="D1783" t="str">
            <v>VIDROS/ESPELHOS</v>
          </cell>
          <cell r="E1783" t="str">
            <v>0103</v>
          </cell>
          <cell r="F1783" t="str">
            <v/>
          </cell>
          <cell r="G1783" t="str">
            <v/>
          </cell>
          <cell r="H1783" t="str">
            <v>INSTALAÇÃO DE VIDRO LISO INCOLOR, E = 3 MM, EM ESQUADRIA DE MADEIRA, FIXADO COM BAGUETE. AF_01/2021</v>
          </cell>
          <cell r="I1783" t="str">
            <v>M2</v>
          </cell>
          <cell r="J1783" t="str">
            <v>COEFICIENTE DE REPRESENTATIVIDADE</v>
          </cell>
          <cell r="K1783" t="str">
            <v>124,36</v>
          </cell>
          <cell r="L1783" t="str">
            <v>CAIXA REFERENCIAL</v>
          </cell>
        </row>
        <row r="1784">
          <cell r="A1784">
            <v>102152</v>
          </cell>
          <cell r="B1784" t="str">
            <v>ESQUADRIAS/FERRAGENS/VIDROS</v>
          </cell>
          <cell r="C1784" t="str">
            <v>ESQV</v>
          </cell>
          <cell r="D1784" t="str">
            <v>VIDROS/ESPELHOS</v>
          </cell>
          <cell r="E1784" t="str">
            <v>0103</v>
          </cell>
          <cell r="F1784" t="str">
            <v/>
          </cell>
          <cell r="G1784" t="str">
            <v/>
          </cell>
          <cell r="H1784" t="str">
            <v>INSTALAÇÃO DE VIDRO LISO, E = 4 MM, EM ESQUADRIA DE MADEIRA, FIXADO COM BAGUETE. AF_01/2021</v>
          </cell>
          <cell r="I1784" t="str">
            <v>M2</v>
          </cell>
          <cell r="J1784" t="str">
            <v>COEFICIENTE DE REPRESENTATIVIDADE</v>
          </cell>
          <cell r="K1784" t="str">
            <v>156,02</v>
          </cell>
          <cell r="L1784" t="str">
            <v>CAIXA REFERENCIAL</v>
          </cell>
        </row>
        <row r="1785">
          <cell r="A1785">
            <v>102153</v>
          </cell>
          <cell r="B1785" t="str">
            <v>ESQUADRIAS/FERRAGENS/VIDROS</v>
          </cell>
          <cell r="C1785" t="str">
            <v>ESQV</v>
          </cell>
          <cell r="D1785" t="str">
            <v>VIDROS/ESPELHOS</v>
          </cell>
          <cell r="E1785" t="str">
            <v>0103</v>
          </cell>
          <cell r="F1785" t="str">
            <v/>
          </cell>
          <cell r="G1785" t="str">
            <v/>
          </cell>
          <cell r="H1785" t="str">
            <v>INSTALAÇÃO DE VIDRO LISO FUME, E = 4 MM, EM ESQUADRIA DE MADEIRA, FIXADO COM BAGUETE. AF_01/2021</v>
          </cell>
          <cell r="I1785" t="str">
            <v>M2</v>
          </cell>
          <cell r="J1785" t="str">
            <v>COEFICIENTE DE REPRESENTATIVIDADE</v>
          </cell>
          <cell r="K1785" t="str">
            <v>198,24</v>
          </cell>
          <cell r="L1785" t="str">
            <v>CAIXA REFERENCIAL</v>
          </cell>
        </row>
        <row r="1786">
          <cell r="A1786">
            <v>102154</v>
          </cell>
          <cell r="B1786" t="str">
            <v>ESQUADRIAS/FERRAGENS/VIDROS</v>
          </cell>
          <cell r="C1786" t="str">
            <v>ESQV</v>
          </cell>
          <cell r="D1786" t="str">
            <v>VIDROS/ESPELHOS</v>
          </cell>
          <cell r="E1786" t="str">
            <v>0103</v>
          </cell>
          <cell r="F1786" t="str">
            <v/>
          </cell>
          <cell r="G1786" t="str">
            <v/>
          </cell>
          <cell r="H1786" t="str">
            <v>INSTALAÇÃO DE VIDRO LISO INCOLOR, E = 5 MM, EM ESQUADRIA DE MADEIRA, FIXADO COM BAGUETE. AF_01/2021</v>
          </cell>
          <cell r="I1786" t="str">
            <v>M2</v>
          </cell>
          <cell r="J1786" t="str">
            <v>COEFICIENTE DE REPRESENTATIVIDADE</v>
          </cell>
          <cell r="K1786" t="str">
            <v>171,40</v>
          </cell>
          <cell r="L1786" t="str">
            <v>CAIXA REFERENCIAL</v>
          </cell>
        </row>
        <row r="1787">
          <cell r="A1787">
            <v>102155</v>
          </cell>
          <cell r="B1787" t="str">
            <v>ESQUADRIAS/FERRAGENS/VIDROS</v>
          </cell>
          <cell r="C1787" t="str">
            <v>ESQV</v>
          </cell>
          <cell r="D1787" t="str">
            <v>VIDROS/ESPELHOS</v>
          </cell>
          <cell r="E1787" t="str">
            <v>0103</v>
          </cell>
          <cell r="F1787" t="str">
            <v/>
          </cell>
          <cell r="G1787" t="str">
            <v/>
          </cell>
          <cell r="H1787" t="str">
            <v>INSTALAÇÃO DE VIDRO LISO FUME, E = 5 MM, EM ESQUADRIA DE MADEIRA, FIXADO COM BAGUETE. AF_01/2021</v>
          </cell>
          <cell r="I1787" t="str">
            <v>M2</v>
          </cell>
          <cell r="J1787" t="str">
            <v>COEFICIENTE DE REPRESENTATIVIDADE</v>
          </cell>
          <cell r="K1787" t="str">
            <v>205,93</v>
          </cell>
          <cell r="L1787" t="str">
            <v>CAIXA REFERENCIAL</v>
          </cell>
        </row>
        <row r="1788">
          <cell r="A1788">
            <v>102156</v>
          </cell>
          <cell r="B1788" t="str">
            <v>ESQUADRIAS/FERRAGENS/VIDROS</v>
          </cell>
          <cell r="C1788" t="str">
            <v>ESQV</v>
          </cell>
          <cell r="D1788" t="str">
            <v>VIDROS/ESPELHOS</v>
          </cell>
          <cell r="E1788" t="str">
            <v>0103</v>
          </cell>
          <cell r="F1788" t="str">
            <v/>
          </cell>
          <cell r="G1788" t="str">
            <v/>
          </cell>
          <cell r="H1788" t="str">
            <v>INSTALAÇÃO DE VIDRO LISO INCOLOR, E = 6 MM, EM ESQUADRIA DE MADEIRA, FIXADO COM BAGUETE. AF_01/2021</v>
          </cell>
          <cell r="I1788" t="str">
            <v>M2</v>
          </cell>
          <cell r="J1788" t="str">
            <v>COEFICIENTE DE REPRESENTATIVIDADE</v>
          </cell>
          <cell r="K1788" t="str">
            <v>197,56</v>
          </cell>
          <cell r="L1788" t="str">
            <v>CAIXA REFERENCIAL</v>
          </cell>
        </row>
        <row r="1789">
          <cell r="A1789">
            <v>102157</v>
          </cell>
          <cell r="B1789" t="str">
            <v>ESQUADRIAS/FERRAGENS/VIDROS</v>
          </cell>
          <cell r="C1789" t="str">
            <v>ESQV</v>
          </cell>
          <cell r="D1789" t="str">
            <v>VIDROS/ESPELHOS</v>
          </cell>
          <cell r="E1789" t="str">
            <v>0103</v>
          </cell>
          <cell r="F1789" t="str">
            <v/>
          </cell>
          <cell r="G1789" t="str">
            <v/>
          </cell>
          <cell r="H1789" t="str">
            <v>INSTALAÇÃO DE VIDRO LISO FUME, E = 6 MM, EM ESQUADRIA DE MADEIRA, FIXADO COM BAGUETE. AF_01/2021</v>
          </cell>
          <cell r="I1789" t="str">
            <v>M2</v>
          </cell>
          <cell r="J1789" t="str">
            <v>COEFICIENTE DE REPRESENTATIVIDADE</v>
          </cell>
          <cell r="K1789" t="str">
            <v>271,45</v>
          </cell>
          <cell r="L1789" t="str">
            <v>CAIXA REFERENCIAL</v>
          </cell>
        </row>
        <row r="1790">
          <cell r="A1790">
            <v>102158</v>
          </cell>
          <cell r="B1790" t="str">
            <v>ESQUADRIAS/FERRAGENS/VIDROS</v>
          </cell>
          <cell r="C1790" t="str">
            <v>ESQV</v>
          </cell>
          <cell r="D1790" t="str">
            <v>VIDROS/ESPELHOS</v>
          </cell>
          <cell r="E1790" t="str">
            <v>0103</v>
          </cell>
          <cell r="F1790" t="str">
            <v/>
          </cell>
          <cell r="G1790" t="str">
            <v/>
          </cell>
          <cell r="H1790" t="str">
            <v>INSTALAÇÃO DE VIDRO LISO INCOLOR, E = 8 MM, EM ESQUADRIA DE MADEIRA, FIXADO COM BAGUETE. AF_01/2021</v>
          </cell>
          <cell r="I1790" t="str">
            <v>M2</v>
          </cell>
          <cell r="J1790" t="str">
            <v>COEFICIENTE DE REPRESENTATIVIDADE</v>
          </cell>
          <cell r="K1790" t="str">
            <v>275,22</v>
          </cell>
          <cell r="L1790" t="str">
            <v>CAIXA REFERENCIAL</v>
          </cell>
        </row>
        <row r="1791">
          <cell r="A1791">
            <v>102159</v>
          </cell>
          <cell r="B1791" t="str">
            <v>ESQUADRIAS/FERRAGENS/VIDROS</v>
          </cell>
          <cell r="C1791" t="str">
            <v>ESQV</v>
          </cell>
          <cell r="D1791" t="str">
            <v>VIDROS/ESPELHOS</v>
          </cell>
          <cell r="E1791" t="str">
            <v>0103</v>
          </cell>
          <cell r="F1791" t="str">
            <v/>
          </cell>
          <cell r="G1791" t="str">
            <v/>
          </cell>
          <cell r="H1791" t="str">
            <v>INSTALAÇÃO DE VIDRO LISO INCOLOR, E = 10 MM, EM ESQUADRIA DE MADEIRA, FIXADO COM BAGUETE. AF_01/2021</v>
          </cell>
          <cell r="I1791" t="str">
            <v>M2</v>
          </cell>
          <cell r="J1791" t="str">
            <v>COEFICIENTE DE REPRESENTATIVIDADE</v>
          </cell>
          <cell r="K1791" t="str">
            <v>328,43</v>
          </cell>
          <cell r="L1791" t="str">
            <v>CAIXA REFERENCIAL</v>
          </cell>
        </row>
        <row r="1792">
          <cell r="A1792">
            <v>102160</v>
          </cell>
          <cell r="B1792" t="str">
            <v>ESQUADRIAS/FERRAGENS/VIDROS</v>
          </cell>
          <cell r="C1792" t="str">
            <v>ESQV</v>
          </cell>
          <cell r="D1792" t="str">
            <v>VIDROS/ESPELHOS</v>
          </cell>
          <cell r="E1792" t="str">
            <v>0103</v>
          </cell>
          <cell r="F1792" t="str">
            <v/>
          </cell>
          <cell r="G1792" t="str">
            <v/>
          </cell>
          <cell r="H1792" t="str">
            <v>INSTALAÇÃO DE VIDRO IMPRESSO, E = 4 MM, EM ESQUADRIA DE MADEIRA, FIXADO COM BAGUETE. AF_01/2021</v>
          </cell>
          <cell r="I1792" t="str">
            <v>M2</v>
          </cell>
          <cell r="J1792" t="str">
            <v>COEFICIENTE DE REPRESENTATIVIDADE</v>
          </cell>
          <cell r="K1792" t="str">
            <v>134,91</v>
          </cell>
          <cell r="L1792" t="str">
            <v>CAIXA REFERENCIAL</v>
          </cell>
        </row>
        <row r="1793">
          <cell r="A1793">
            <v>102161</v>
          </cell>
          <cell r="B1793" t="str">
            <v>ESQUADRIAS/FERRAGENS/VIDROS</v>
          </cell>
          <cell r="C1793" t="str">
            <v>ESQV</v>
          </cell>
          <cell r="D1793" t="str">
            <v>VIDROS/ESPELHOS</v>
          </cell>
          <cell r="E1793" t="str">
            <v>0103</v>
          </cell>
          <cell r="F1793" t="str">
            <v/>
          </cell>
          <cell r="G1793" t="str">
            <v/>
          </cell>
          <cell r="H1793" t="str">
            <v>INSTALAÇÃO DE VIDRO LISO INCOLOR, E = 3 MM, EM ESQUADRIA DE ALUMÍNIO OU PVC, FIXADO COM BAGUETE. AF_01/2021_P</v>
          </cell>
          <cell r="I1793" t="str">
            <v>M2</v>
          </cell>
          <cell r="J1793" t="str">
            <v>ATRIBUÍDO SÃO PAULO</v>
          </cell>
          <cell r="K1793" t="str">
            <v>187,52</v>
          </cell>
          <cell r="L1793" t="str">
            <v>CAIXA REFERENCIAL</v>
          </cell>
        </row>
        <row r="1794">
          <cell r="A1794">
            <v>102162</v>
          </cell>
          <cell r="B1794" t="str">
            <v>ESQUADRIAS/FERRAGENS/VIDROS</v>
          </cell>
          <cell r="C1794" t="str">
            <v>ESQV</v>
          </cell>
          <cell r="D1794" t="str">
            <v>VIDROS/ESPELHOS</v>
          </cell>
          <cell r="E1794" t="str">
            <v>0103</v>
          </cell>
          <cell r="F1794" t="str">
            <v/>
          </cell>
          <cell r="G1794" t="str">
            <v/>
          </cell>
          <cell r="H1794" t="str">
            <v>INSTALAÇÃO DE VIDRO LISO INCOLOR, E = 4 MM, EM ESQUADRIA DE ALUMÍNIO OU PVC, FIXADO COM BAGUETE. AF_01/2021_P</v>
          </cell>
          <cell r="I1794" t="str">
            <v>M2</v>
          </cell>
          <cell r="J1794" t="str">
            <v>ATRIBUÍDO SÃO PAULO</v>
          </cell>
          <cell r="K1794" t="str">
            <v>219,18</v>
          </cell>
          <cell r="L1794" t="str">
            <v>CAIXA REFERENCIAL</v>
          </cell>
        </row>
        <row r="1795">
          <cell r="A1795">
            <v>102163</v>
          </cell>
          <cell r="B1795" t="str">
            <v>ESQUADRIAS/FERRAGENS/VIDROS</v>
          </cell>
          <cell r="C1795" t="str">
            <v>ESQV</v>
          </cell>
          <cell r="D1795" t="str">
            <v>VIDROS/ESPELHOS</v>
          </cell>
          <cell r="E1795" t="str">
            <v>0103</v>
          </cell>
          <cell r="F1795" t="str">
            <v/>
          </cell>
          <cell r="G1795" t="str">
            <v/>
          </cell>
          <cell r="H1795" t="str">
            <v>INSTALAÇÃO DE VIDRO LISO FUME, E = 4 MM, EM ESQUADRIA DE ALUMÍNIO OU PVC, FIXADO COM BAGUETE. AF_01/2021_P</v>
          </cell>
          <cell r="I1795" t="str">
            <v>M2</v>
          </cell>
          <cell r="J1795" t="str">
            <v>ATRIBUÍDO SÃO PAULO</v>
          </cell>
          <cell r="K1795" t="str">
            <v>261,40</v>
          </cell>
          <cell r="L1795" t="str">
            <v>CAIXA REFERENCIAL</v>
          </cell>
        </row>
        <row r="1796">
          <cell r="A1796">
            <v>102164</v>
          </cell>
          <cell r="B1796" t="str">
            <v>ESQUADRIAS/FERRAGENS/VIDROS</v>
          </cell>
          <cell r="C1796" t="str">
            <v>ESQV</v>
          </cell>
          <cell r="D1796" t="str">
            <v>VIDROS/ESPELHOS</v>
          </cell>
          <cell r="E1796" t="str">
            <v>0103</v>
          </cell>
          <cell r="F1796" t="str">
            <v/>
          </cell>
          <cell r="G1796" t="str">
            <v/>
          </cell>
          <cell r="H1796" t="str">
            <v>INSTALAÇÃO DE VIDRO LISO INCOLOR, E = 5 MM, EM ESQUADRIA DE ALUMÍNIO OU PVC, FIXADO COM BAGUETE. AF_01/2021_P</v>
          </cell>
          <cell r="I1796" t="str">
            <v>M2</v>
          </cell>
          <cell r="J1796" t="str">
            <v>ATRIBUÍDO SÃO PAULO</v>
          </cell>
          <cell r="K1796" t="str">
            <v>222,95</v>
          </cell>
          <cell r="L1796" t="str">
            <v>CAIXA REFERENCIAL</v>
          </cell>
        </row>
        <row r="1797">
          <cell r="A1797">
            <v>102165</v>
          </cell>
          <cell r="B1797" t="str">
            <v>ESQUADRIAS/FERRAGENS/VIDROS</v>
          </cell>
          <cell r="C1797" t="str">
            <v>ESQV</v>
          </cell>
          <cell r="D1797" t="str">
            <v>VIDROS/ESPELHOS</v>
          </cell>
          <cell r="E1797" t="str">
            <v>0103</v>
          </cell>
          <cell r="F1797" t="str">
            <v/>
          </cell>
          <cell r="G1797" t="str">
            <v/>
          </cell>
          <cell r="H1797" t="str">
            <v>INSTALAÇÃO DE VIDRO LISO FUME, E = 5 MM, EM ESQUADRIA DE ALUMÍNIO OU PVC, FIXADO COM BAGUETE. AF_01/2021_P</v>
          </cell>
          <cell r="I1797" t="str">
            <v>M2</v>
          </cell>
          <cell r="J1797" t="str">
            <v>ATRIBUÍDO SÃO PAULO</v>
          </cell>
          <cell r="K1797" t="str">
            <v>257,48</v>
          </cell>
          <cell r="L1797" t="str">
            <v>CAIXA REFERENCIAL</v>
          </cell>
        </row>
        <row r="1798">
          <cell r="A1798">
            <v>102166</v>
          </cell>
          <cell r="B1798" t="str">
            <v>ESQUADRIAS/FERRAGENS/VIDROS</v>
          </cell>
          <cell r="C1798" t="str">
            <v>ESQV</v>
          </cell>
          <cell r="D1798" t="str">
            <v>VIDROS/ESPELHOS</v>
          </cell>
          <cell r="E1798" t="str">
            <v>0103</v>
          </cell>
          <cell r="F1798" t="str">
            <v/>
          </cell>
          <cell r="G1798" t="str">
            <v/>
          </cell>
          <cell r="H1798" t="str">
            <v>INSTALAÇÃO DE VIDRO LISO INCOLOR, E = 6 MM, EM ESQUADRIA DE ALUMÍNIO OU PVC, FIXADO COM BAGUETE. AF_01/2021_P</v>
          </cell>
          <cell r="I1798" t="str">
            <v>M2</v>
          </cell>
          <cell r="J1798" t="str">
            <v>ATRIBUÍDO SÃO PAULO</v>
          </cell>
          <cell r="K1798" t="str">
            <v>237,48</v>
          </cell>
          <cell r="L1798" t="str">
            <v>CAIXA REFERENCIAL</v>
          </cell>
        </row>
        <row r="1799">
          <cell r="A1799">
            <v>102167</v>
          </cell>
          <cell r="B1799" t="str">
            <v>ESQUADRIAS/FERRAGENS/VIDROS</v>
          </cell>
          <cell r="C1799" t="str">
            <v>ESQV</v>
          </cell>
          <cell r="D1799" t="str">
            <v>VIDROS/ESPELHOS</v>
          </cell>
          <cell r="E1799" t="str">
            <v>0103</v>
          </cell>
          <cell r="F1799" t="str">
            <v/>
          </cell>
          <cell r="G1799" t="str">
            <v/>
          </cell>
          <cell r="H1799" t="str">
            <v>INSTALAÇÃO DE VIDRO LISO FUME, E = 6 MM, EM ESQUADRIA DE ALUMÍNIO OU PVC, FIXADO COM BAGUETE. AF_01/2021_P</v>
          </cell>
          <cell r="I1799" t="str">
            <v>M2</v>
          </cell>
          <cell r="J1799" t="str">
            <v>ATRIBUÍDO SÃO PAULO</v>
          </cell>
          <cell r="K1799" t="str">
            <v>311,37</v>
          </cell>
          <cell r="L1799" t="str">
            <v>CAIXA REFERENCIAL</v>
          </cell>
        </row>
        <row r="1800">
          <cell r="A1800">
            <v>102168</v>
          </cell>
          <cell r="B1800" t="str">
            <v>ESQUADRIAS/FERRAGENS/VIDROS</v>
          </cell>
          <cell r="C1800" t="str">
            <v>ESQV</v>
          </cell>
          <cell r="D1800" t="str">
            <v>VIDROS/ESPELHOS</v>
          </cell>
          <cell r="E1800" t="str">
            <v>0103</v>
          </cell>
          <cell r="F1800" t="str">
            <v/>
          </cell>
          <cell r="G1800" t="str">
            <v/>
          </cell>
          <cell r="H1800" t="str">
            <v>INSTALAÇÃO DE VIDRO LISO INCOLOR, E = 8 MM, EM ESQUADRIA DE ALUMÍNIO OU PVC, FIXADO COM BAGUETE. AF_01/2021_P</v>
          </cell>
          <cell r="I1800" t="str">
            <v>M2</v>
          </cell>
          <cell r="J1800" t="str">
            <v>ATRIBUÍDO SÃO PAULO</v>
          </cell>
          <cell r="K1800" t="str">
            <v>304,80</v>
          </cell>
          <cell r="L1800" t="str">
            <v>CAIXA REFERENCIAL</v>
          </cell>
        </row>
        <row r="1801">
          <cell r="A1801">
            <v>102169</v>
          </cell>
          <cell r="B1801" t="str">
            <v>ESQUADRIAS/FERRAGENS/VIDROS</v>
          </cell>
          <cell r="C1801" t="str">
            <v>ESQV</v>
          </cell>
          <cell r="D1801" t="str">
            <v>VIDROS/ESPELHOS</v>
          </cell>
          <cell r="E1801" t="str">
            <v>0103</v>
          </cell>
          <cell r="F1801" t="str">
            <v/>
          </cell>
          <cell r="G1801" t="str">
            <v/>
          </cell>
          <cell r="H1801" t="str">
            <v>INSTALAÇÃO DE VIDRO LISO INCOLOR, E = 10 MM, EM ESQUADRIA DE ALUMÍNIO OU PVC, FIXADO COM BAGUETE. AF_01/2021_P</v>
          </cell>
          <cell r="I1801" t="str">
            <v>M2</v>
          </cell>
          <cell r="J1801" t="str">
            <v>ATRIBUÍDO SÃO PAULO</v>
          </cell>
          <cell r="K1801" t="str">
            <v>354,19</v>
          </cell>
          <cell r="L1801" t="str">
            <v>CAIXA REFERENCIAL</v>
          </cell>
        </row>
        <row r="1802">
          <cell r="A1802">
            <v>102170</v>
          </cell>
          <cell r="B1802" t="str">
            <v>ESQUADRIAS/FERRAGENS/VIDROS</v>
          </cell>
          <cell r="C1802" t="str">
            <v>ESQV</v>
          </cell>
          <cell r="D1802" t="str">
            <v>VIDROS/ESPELHOS</v>
          </cell>
          <cell r="E1802" t="str">
            <v>0103</v>
          </cell>
          <cell r="F1802" t="str">
            <v/>
          </cell>
          <cell r="G1802" t="str">
            <v/>
          </cell>
          <cell r="H1802" t="str">
            <v>INSTALAÇÃO DE VIDRO IMPRESSO, E = 4 MM, EM ESQUADRIA DE ALUMÍNIO OU PVC, FIXADO COM BAGUETE. AF_01/2021_P</v>
          </cell>
          <cell r="I1802" t="str">
            <v>M2</v>
          </cell>
          <cell r="J1802" t="str">
            <v>ATRIBUÍDO SÃO PAULO</v>
          </cell>
          <cell r="K1802" t="str">
            <v>198,07</v>
          </cell>
          <cell r="L1802" t="str">
            <v>CAIXA REFERENCIAL</v>
          </cell>
        </row>
        <row r="1803">
          <cell r="A1803">
            <v>102171</v>
          </cell>
          <cell r="B1803" t="str">
            <v>ESQUADRIAS/FERRAGENS/VIDROS</v>
          </cell>
          <cell r="C1803" t="str">
            <v>ESQV</v>
          </cell>
          <cell r="D1803" t="str">
            <v>VIDROS/ESPELHOS</v>
          </cell>
          <cell r="E1803" t="str">
            <v>0103</v>
          </cell>
          <cell r="F1803" t="str">
            <v/>
          </cell>
          <cell r="G1803" t="str">
            <v/>
          </cell>
          <cell r="H1803" t="str">
            <v>INSTALAÇÃO DE VIDRO ARAMADO, E = 6 MM, EM ESQUADRIA DE ALUMÍNIO OU PVC, FIXADO COM BAGUETE. AF_01/2021_P</v>
          </cell>
          <cell r="I1803" t="str">
            <v>M2</v>
          </cell>
          <cell r="J1803" t="str">
            <v>ATRIBUÍDO SÃO PAULO</v>
          </cell>
          <cell r="K1803" t="str">
            <v>391,84</v>
          </cell>
          <cell r="L1803" t="str">
            <v>CAIXA REFERENCIAL</v>
          </cell>
        </row>
        <row r="1804">
          <cell r="A1804">
            <v>102172</v>
          </cell>
          <cell r="B1804" t="str">
            <v>ESQUADRIAS/FERRAGENS/VIDROS</v>
          </cell>
          <cell r="C1804" t="str">
            <v>ESQV</v>
          </cell>
          <cell r="D1804" t="str">
            <v>VIDROS/ESPELHOS</v>
          </cell>
          <cell r="E1804" t="str">
            <v>0103</v>
          </cell>
          <cell r="F1804" t="str">
            <v/>
          </cell>
          <cell r="G1804" t="str">
            <v/>
          </cell>
          <cell r="H1804" t="str">
            <v>INSTALAÇÃO DE VIDRO ARAMADO, E = 7 MM, EM ESQUADRIA DE ALUMÍNIO OU PVC, FIXADO COM BAGUETE. AF_01/2021_P</v>
          </cell>
          <cell r="I1804" t="str">
            <v>M2</v>
          </cell>
          <cell r="J1804" t="str">
            <v>ATRIBUÍDO SÃO PAULO</v>
          </cell>
          <cell r="K1804" t="str">
            <v>385,26</v>
          </cell>
          <cell r="L1804" t="str">
            <v>CAIXA REFERENCIAL</v>
          </cell>
        </row>
        <row r="1805">
          <cell r="A1805">
            <v>102176</v>
          </cell>
          <cell r="B1805" t="str">
            <v>ESQUADRIAS/FERRAGENS/VIDROS</v>
          </cell>
          <cell r="C1805" t="str">
            <v>ESQV</v>
          </cell>
          <cell r="D1805" t="str">
            <v>VIDROS/ESPELHOS</v>
          </cell>
          <cell r="E1805" t="str">
            <v>0103</v>
          </cell>
          <cell r="F1805" t="str">
            <v/>
          </cell>
          <cell r="G1805" t="str">
            <v/>
          </cell>
          <cell r="H1805" t="str">
            <v>INSTALAÇÃO DE VIDRO LAMINADO, E = 8 MM (4+4), ENCAIXADO EM PERFIL U. AF_01/2021_P</v>
          </cell>
          <cell r="I1805" t="str">
            <v>M2</v>
          </cell>
          <cell r="J1805" t="str">
            <v>ATRIBUÍDO SÃO PAULO</v>
          </cell>
          <cell r="K1805" t="str">
            <v>729,55</v>
          </cell>
          <cell r="L1805" t="str">
            <v>CAIXA REFERENCIAL</v>
          </cell>
        </row>
        <row r="1806">
          <cell r="A1806">
            <v>102177</v>
          </cell>
          <cell r="B1806" t="str">
            <v>ESQUADRIAS/FERRAGENS/VIDROS</v>
          </cell>
          <cell r="C1806" t="str">
            <v>ESQV</v>
          </cell>
          <cell r="D1806" t="str">
            <v>VIDROS/ESPELHOS</v>
          </cell>
          <cell r="E1806" t="str">
            <v>0103</v>
          </cell>
          <cell r="F1806" t="str">
            <v/>
          </cell>
          <cell r="G1806" t="str">
            <v/>
          </cell>
          <cell r="H1806" t="str">
            <v>INSTALAÇÃO DE VIDRO LAMINADO, E = 12 MM (4+4+4), ENCAIXADO EM PERFIL U. AF_01/2021_P</v>
          </cell>
          <cell r="I1806" t="str">
            <v>M2</v>
          </cell>
          <cell r="J1806" t="str">
            <v>ATRIBUÍDO SÃO PAULO</v>
          </cell>
          <cell r="K1806" t="str">
            <v>1.481,47</v>
          </cell>
          <cell r="L1806" t="str">
            <v>CAIXA REFERENCIAL</v>
          </cell>
        </row>
        <row r="1807">
          <cell r="A1807">
            <v>102178</v>
          </cell>
          <cell r="B1807" t="str">
            <v>ESQUADRIAS/FERRAGENS/VIDROS</v>
          </cell>
          <cell r="C1807" t="str">
            <v>ESQV</v>
          </cell>
          <cell r="D1807" t="str">
            <v>VIDROS/ESPELHOS</v>
          </cell>
          <cell r="E1807" t="str">
            <v>0103</v>
          </cell>
          <cell r="F1807" t="str">
            <v/>
          </cell>
          <cell r="G1807" t="str">
            <v/>
          </cell>
          <cell r="H1807" t="str">
            <v>INSTALAÇÃO DE VIDRO LAMINADO, E = 15 MM (5+5+5), ENCAIXADO EM PERFIL U. AF_01/2021_P</v>
          </cell>
          <cell r="I1807" t="str">
            <v>M2</v>
          </cell>
          <cell r="J1807" t="str">
            <v>ATRIBUÍDO SÃO PAULO</v>
          </cell>
          <cell r="K1807" t="str">
            <v>1.702,95</v>
          </cell>
          <cell r="L1807" t="str">
            <v>CAIXA REFERENCIAL</v>
          </cell>
        </row>
        <row r="1808">
          <cell r="A1808">
            <v>102179</v>
          </cell>
          <cell r="B1808" t="str">
            <v>ESQUADRIAS/FERRAGENS/VIDROS</v>
          </cell>
          <cell r="C1808" t="str">
            <v>ESQV</v>
          </cell>
          <cell r="D1808" t="str">
            <v>VIDROS/ESPELHOS</v>
          </cell>
          <cell r="E1808" t="str">
            <v>0103</v>
          </cell>
          <cell r="F1808" t="str">
            <v/>
          </cell>
          <cell r="G1808" t="str">
            <v/>
          </cell>
          <cell r="H1808" t="str">
            <v>INSTALAÇÃO DE VIDRO TEMPERADO, E = 6 MM, ENCAIXADO EM PERFIL U. AF_01/2021_P</v>
          </cell>
          <cell r="I1808" t="str">
            <v>M2</v>
          </cell>
          <cell r="J1808" t="str">
            <v>ATRIBUÍDO SÃO PAULO</v>
          </cell>
          <cell r="K1808" t="str">
            <v>282,25</v>
          </cell>
          <cell r="L1808" t="str">
            <v>CAIXA REFERENCIAL</v>
          </cell>
        </row>
        <row r="1809">
          <cell r="A1809">
            <v>102180</v>
          </cell>
          <cell r="B1809" t="str">
            <v>ESQUADRIAS/FERRAGENS/VIDROS</v>
          </cell>
          <cell r="C1809" t="str">
            <v>ESQV</v>
          </cell>
          <cell r="D1809" t="str">
            <v>VIDROS/ESPELHOS</v>
          </cell>
          <cell r="E1809" t="str">
            <v>0103</v>
          </cell>
          <cell r="F1809" t="str">
            <v/>
          </cell>
          <cell r="G1809" t="str">
            <v/>
          </cell>
          <cell r="H1809" t="str">
            <v>INSTALAÇÃO DE VIDRO TEMPERADO, E = 8 MM, ENCAIXADO EM PERFIL U. AF_01/2021_P</v>
          </cell>
          <cell r="I1809" t="str">
            <v>M2</v>
          </cell>
          <cell r="J1809" t="str">
            <v>ATRIBUÍDO SÃO PAULO</v>
          </cell>
          <cell r="K1809" t="str">
            <v>328,61</v>
          </cell>
          <cell r="L1809" t="str">
            <v>CAIXA REFERENCIAL</v>
          </cell>
        </row>
        <row r="1810">
          <cell r="A1810">
            <v>102181</v>
          </cell>
          <cell r="B1810" t="str">
            <v>ESQUADRIAS/FERRAGENS/VIDROS</v>
          </cell>
          <cell r="C1810" t="str">
            <v>ESQV</v>
          </cell>
          <cell r="D1810" t="str">
            <v>VIDROS/ESPELHOS</v>
          </cell>
          <cell r="E1810" t="str">
            <v>0103</v>
          </cell>
          <cell r="F1810" t="str">
            <v/>
          </cell>
          <cell r="G1810" t="str">
            <v/>
          </cell>
          <cell r="H1810" t="str">
            <v>INSTALAÇÃO DE VIDRO TEMPERADO, E = 10 MM, ENCAIXADO EM PERFIL U. AF_01/2021_P</v>
          </cell>
          <cell r="I1810" t="str">
            <v>M2</v>
          </cell>
          <cell r="J1810" t="str">
            <v>ATRIBUÍDO SÃO PAULO</v>
          </cell>
          <cell r="K1810" t="str">
            <v>391,52</v>
          </cell>
          <cell r="L1810" t="str">
            <v>CAIXA REFERENCIAL</v>
          </cell>
        </row>
        <row r="1811">
          <cell r="A1811">
            <v>102182</v>
          </cell>
          <cell r="B1811" t="str">
            <v>ESQUADRIAS/FERRAGENS/VIDROS</v>
          </cell>
          <cell r="C1811" t="str">
            <v>ESQV</v>
          </cell>
          <cell r="D1811" t="str">
            <v>VIDROS/ESPELHOS</v>
          </cell>
          <cell r="E1811" t="str">
            <v>0103</v>
          </cell>
          <cell r="F1811" t="str">
            <v/>
          </cell>
          <cell r="G1811" t="str">
            <v/>
          </cell>
          <cell r="H1811" t="str">
            <v>PORTA PIVOTANTE DE VIDRO TEMPERADO, 90X210 CM, ESPESSURA 10 MM, INCLUSIVE ACESSÓRIOS. AF_01/2021</v>
          </cell>
          <cell r="I1811" t="str">
            <v>UN</v>
          </cell>
          <cell r="J1811" t="str">
            <v>COEFICIENTE DE REPRESENTATIVIDADE</v>
          </cell>
          <cell r="K1811" t="str">
            <v>779,01</v>
          </cell>
          <cell r="L1811" t="str">
            <v>CAIXA REFERENCIAL</v>
          </cell>
        </row>
        <row r="1812">
          <cell r="A1812">
            <v>102183</v>
          </cell>
          <cell r="B1812" t="str">
            <v>ESQUADRIAS/FERRAGENS/VIDROS</v>
          </cell>
          <cell r="C1812" t="str">
            <v>ESQV</v>
          </cell>
          <cell r="D1812" t="str">
            <v>VIDROS/ESPELHOS</v>
          </cell>
          <cell r="E1812" t="str">
            <v>0103</v>
          </cell>
          <cell r="F1812" t="str">
            <v/>
          </cell>
          <cell r="G1812" t="str">
            <v/>
          </cell>
          <cell r="H1812" t="str">
            <v>PORTA PIVOTANTE DE VIDRO TEMPERADO, 2 FOLHAS DE 90X210 CM, ESPESSURA DE 10MM, INCLUSIVE ACESSÓRIOS. AF_01/2021</v>
          </cell>
          <cell r="I1812" t="str">
            <v>UN</v>
          </cell>
          <cell r="J1812" t="str">
            <v>COEFICIENTE DE REPRESENTATIVIDADE</v>
          </cell>
          <cell r="K1812" t="str">
            <v>1.565,83</v>
          </cell>
          <cell r="L1812" t="str">
            <v>CAIXA REFERENCIAL</v>
          </cell>
        </row>
        <row r="1813">
          <cell r="A1813">
            <v>102184</v>
          </cell>
          <cell r="B1813" t="str">
            <v>ESQUADRIAS/FERRAGENS/VIDROS</v>
          </cell>
          <cell r="C1813" t="str">
            <v>ESQV</v>
          </cell>
          <cell r="D1813" t="str">
            <v>VIDROS/ESPELHOS</v>
          </cell>
          <cell r="E1813" t="str">
            <v>0103</v>
          </cell>
          <cell r="F1813" t="str">
            <v/>
          </cell>
          <cell r="G1813" t="str">
            <v/>
          </cell>
          <cell r="H1813" t="str">
            <v>PORTA DE ABRIR COM MOLA HIDRÁULICA, EM VIDRO TEMPERADO, 90X210 CM, ESPESSURA 10 MM, INCLUSIVE ACESSÓRIOS. AF_01/2021</v>
          </cell>
          <cell r="I1813" t="str">
            <v>UN</v>
          </cell>
          <cell r="J1813" t="str">
            <v>COEFICIENTE DE REPRESENTATIVIDADE</v>
          </cell>
          <cell r="K1813" t="str">
            <v>1.315,73</v>
          </cell>
          <cell r="L1813" t="str">
            <v>CAIXA REFERENCIAL</v>
          </cell>
        </row>
        <row r="1814">
          <cell r="A1814">
            <v>102185</v>
          </cell>
          <cell r="B1814" t="str">
            <v>ESQUADRIAS/FERRAGENS/VIDROS</v>
          </cell>
          <cell r="C1814" t="str">
            <v>ESQV</v>
          </cell>
          <cell r="D1814" t="str">
            <v>VIDROS/ESPELHOS</v>
          </cell>
          <cell r="E1814" t="str">
            <v>0103</v>
          </cell>
          <cell r="F1814" t="str">
            <v/>
          </cell>
          <cell r="G1814" t="str">
            <v/>
          </cell>
          <cell r="H1814" t="str">
            <v>PORTA DE ABRIR COM MOLA HIDRÁULICA, EM VIDRO TEMPERADO, 2 FOLHAS DE 90X210 CM, ESPESSURA DD 10MM, INCLUSIVE ACESSÓRIOS. AF_01/2021</v>
          </cell>
          <cell r="I1814" t="str">
            <v>UN</v>
          </cell>
          <cell r="J1814" t="str">
            <v>COEFICIENTE DE REPRESENTATIVIDADE</v>
          </cell>
          <cell r="K1814" t="str">
            <v>2.639,06</v>
          </cell>
          <cell r="L1814" t="str">
            <v>CAIXA REFERENCIAL</v>
          </cell>
        </row>
        <row r="1815">
          <cell r="A1815">
            <v>102190</v>
          </cell>
          <cell r="B1815" t="str">
            <v>ESQUADRIAS/FERRAGENS/VIDROS</v>
          </cell>
          <cell r="C1815" t="str">
            <v>ESQV</v>
          </cell>
          <cell r="D1815" t="str">
            <v>VIDROS/ESPELHOS</v>
          </cell>
          <cell r="E1815" t="str">
            <v>0103</v>
          </cell>
          <cell r="F1815" t="str">
            <v/>
          </cell>
          <cell r="G1815" t="str">
            <v/>
          </cell>
          <cell r="H1815" t="str">
            <v>REMOÇÃO DE VIDRO LISO COMUM DE ESQUADRIA COM BAGUETE DE MADEIRA. AF_01/2021</v>
          </cell>
          <cell r="I1815" t="str">
            <v>M2</v>
          </cell>
          <cell r="J1815" t="str">
            <v>COEFICIENTE DE REPRESENTATIVIDADE</v>
          </cell>
          <cell r="K1815" t="str">
            <v>11,99</v>
          </cell>
          <cell r="L1815" t="str">
            <v>CAIXA REFERENCIAL</v>
          </cell>
        </row>
        <row r="1816">
          <cell r="A1816">
            <v>102191</v>
          </cell>
          <cell r="B1816" t="str">
            <v>ESQUADRIAS/FERRAGENS/VIDROS</v>
          </cell>
          <cell r="C1816" t="str">
            <v>ESQV</v>
          </cell>
          <cell r="D1816" t="str">
            <v>VIDROS/ESPELHOS</v>
          </cell>
          <cell r="E1816" t="str">
            <v>0103</v>
          </cell>
          <cell r="F1816" t="str">
            <v/>
          </cell>
          <cell r="G1816" t="str">
            <v/>
          </cell>
          <cell r="H1816" t="str">
            <v>REMOÇÃO DE VIDRO LISO COMUM DE ESQUADRIA COM BAGUETE DE ALUMÍNIO OU PVC. AF_01/2021</v>
          </cell>
          <cell r="I1816" t="str">
            <v>M2</v>
          </cell>
          <cell r="J1816" t="str">
            <v>COEFICIENTE DE REPRESENTATIVIDADE</v>
          </cell>
          <cell r="K1816" t="str">
            <v>14,57</v>
          </cell>
          <cell r="L1816" t="str">
            <v>CAIXA REFERENCIAL</v>
          </cell>
        </row>
        <row r="1817">
          <cell r="A1817">
            <v>102192</v>
          </cell>
          <cell r="B1817" t="str">
            <v>ESQUADRIAS/FERRAGENS/VIDROS</v>
          </cell>
          <cell r="C1817" t="str">
            <v>ESQV</v>
          </cell>
          <cell r="D1817" t="str">
            <v>VIDROS/ESPELHOS</v>
          </cell>
          <cell r="E1817" t="str">
            <v>0103</v>
          </cell>
          <cell r="F1817" t="str">
            <v/>
          </cell>
          <cell r="G1817" t="str">
            <v/>
          </cell>
          <cell r="H1817" t="str">
            <v>REMOÇÃO DE VIDRO TEMPERADO FIXADO EM PERFIL U. AF_01/2021</v>
          </cell>
          <cell r="I1817" t="str">
            <v>M2</v>
          </cell>
          <cell r="J1817" t="str">
            <v>COEFICIENTE DE REPRESENTATIVIDADE</v>
          </cell>
          <cell r="K1817" t="str">
            <v>10,40</v>
          </cell>
          <cell r="L1817" t="str">
            <v>CAIXA REFERENCIAL</v>
          </cell>
        </row>
        <row r="1818">
          <cell r="A1818">
            <v>94569</v>
          </cell>
          <cell r="B1818" t="str">
            <v>ESQUADRIAS/FERRAGENS/VIDROS</v>
          </cell>
          <cell r="C1818" t="str">
            <v>ESQV</v>
          </cell>
          <cell r="D1818" t="str">
            <v>JANELA DE ALUMINIO</v>
          </cell>
          <cell r="E1818" t="str">
            <v>0222</v>
          </cell>
          <cell r="F1818" t="str">
            <v/>
          </cell>
          <cell r="G1818" t="str">
            <v/>
          </cell>
          <cell r="H1818" t="str">
            <v>JANELA DE ALUMÍNIO TIPO MAXIM-AR, COM VIDROS, BATENTE E FERRAGENS. EXCLUSIVE ALIZAR, ACABAMENTO E CONTRAMARCO. FORNECIMENTO E INSTALAÇÃO. AF_12/2019</v>
          </cell>
          <cell r="I1818" t="str">
            <v>M2</v>
          </cell>
          <cell r="J1818" t="str">
            <v>ATRIBUÍDO SÃO PAULO</v>
          </cell>
          <cell r="K1818" t="str">
            <v>416,86</v>
          </cell>
          <cell r="L1818" t="str">
            <v>CAIXA REFERENCIAL</v>
          </cell>
        </row>
        <row r="1819">
          <cell r="A1819">
            <v>94570</v>
          </cell>
          <cell r="B1819" t="str">
            <v>ESQUADRIAS/FERRAGENS/VIDROS</v>
          </cell>
          <cell r="C1819" t="str">
            <v>ESQV</v>
          </cell>
          <cell r="D1819" t="str">
            <v>JANELA DE ALUMINIO</v>
          </cell>
          <cell r="E1819" t="str">
            <v>0222</v>
          </cell>
          <cell r="F1819" t="str">
            <v/>
          </cell>
          <cell r="G1819" t="str">
            <v/>
          </cell>
          <cell r="H1819" t="str">
            <v>JANELA DE ALUMÍNIO DE CORRER COM 2 FOLHAS PARA VIDROS, COM VIDROS, BATENTE, ACABAMENTO COM ACETATO OU BRILHANTE E FERRAGENS. EXCLUSIVE ALIZAR E CONTRAMARCO. FORNECIMENTO E INSTALAÇÃO. AF_12/2019</v>
          </cell>
          <cell r="I1819" t="str">
            <v>M2</v>
          </cell>
          <cell r="J1819" t="str">
            <v>ATRIBUÍDO SÃO PAULO</v>
          </cell>
          <cell r="K1819" t="str">
            <v>261,32</v>
          </cell>
          <cell r="L1819" t="str">
            <v>CAIXA REFERENCIAL</v>
          </cell>
        </row>
        <row r="1820">
          <cell r="A1820">
            <v>94572</v>
          </cell>
          <cell r="B1820" t="str">
            <v>ESQUADRIAS/FERRAGENS/VIDROS</v>
          </cell>
          <cell r="C1820" t="str">
            <v>ESQV</v>
          </cell>
          <cell r="D1820" t="str">
            <v>JANELA DE ALUMINIO</v>
          </cell>
          <cell r="E1820" t="str">
            <v>0222</v>
          </cell>
          <cell r="F1820" t="str">
            <v/>
          </cell>
          <cell r="G1820" t="str">
            <v/>
          </cell>
          <cell r="H1820" t="str">
            <v>JANELA DE ALUMÍNIO DE CORRER COM 3 FOLHAS (2 VENEZIANAS E 1 PARA VIDRO), COM VIDROS, BATENTE E FERRAGENS. EXCLUSIVE ACABAMENTO, ALIZAR E CONTRAMARCO. FORNECIMENTO E INSTALAÇÃO. AF_12/2019</v>
          </cell>
          <cell r="I1820" t="str">
            <v>M2</v>
          </cell>
          <cell r="J1820" t="str">
            <v>ATRIBUÍDO SÃO PAULO</v>
          </cell>
          <cell r="K1820" t="str">
            <v>391,53</v>
          </cell>
          <cell r="L1820" t="str">
            <v>CAIXA REFERENCIAL</v>
          </cell>
        </row>
        <row r="1821">
          <cell r="A1821">
            <v>94573</v>
          </cell>
          <cell r="B1821" t="str">
            <v>ESQUADRIAS/FERRAGENS/VIDROS</v>
          </cell>
          <cell r="C1821" t="str">
            <v>ESQV</v>
          </cell>
          <cell r="D1821" t="str">
            <v>JANELA DE ALUMINIO</v>
          </cell>
          <cell r="E1821" t="str">
            <v>0222</v>
          </cell>
          <cell r="F1821" t="str">
            <v/>
          </cell>
          <cell r="G1821" t="str">
            <v/>
          </cell>
          <cell r="H1821" t="str">
            <v>JANELA DE ALUMÍNIO DE CORRER COM 4 FOLHAS PARA VIDROS, COM VIDROS, BATENTE, ACABAMENTO COM ACETATO OU BRILHANTE E FERRAGENS. EXCLUSIVE ALIZAR E CONTRAMARCO. FORNECIMENTO E INSTALAÇÃO. AF_12/2019</v>
          </cell>
          <cell r="I1821" t="str">
            <v>M2</v>
          </cell>
          <cell r="J1821" t="str">
            <v>ATRIBUÍDO SÃO PAULO</v>
          </cell>
          <cell r="K1821" t="str">
            <v>301,83</v>
          </cell>
          <cell r="L1821" t="str">
            <v>CAIXA REFERENCIAL</v>
          </cell>
        </row>
        <row r="1822">
          <cell r="A1822">
            <v>94580</v>
          </cell>
          <cell r="B1822" t="str">
            <v>ESQUADRIAS/FERRAGENS/VIDROS</v>
          </cell>
          <cell r="C1822" t="str">
            <v>ESQV</v>
          </cell>
          <cell r="D1822" t="str">
            <v>JANELA DE ALUMINIO</v>
          </cell>
          <cell r="E1822" t="str">
            <v>0222</v>
          </cell>
          <cell r="F1822" t="str">
            <v/>
          </cell>
          <cell r="G1822" t="str">
            <v/>
          </cell>
          <cell r="H1822" t="str">
            <v>JANELA DE ALUMÍNIO DE CORRER COM 6 FOLHAS (2 VENEZIANAS FIXAS, 2 VENEZIANAS DE CORRER E 2 PARA VIDRO), COM VIDROS, BATENTE, ACABAMENTO COM ACETATO OU BRILHANTE E FERRAGENS. EXCLUSIVE ALIZAR E CONTRAMARCO. FORNECIMENTO E INSTALAÇÃO. AF_12/2019</v>
          </cell>
          <cell r="I1822" t="str">
            <v>M2</v>
          </cell>
          <cell r="J1822" t="str">
            <v>COEFICIENTE DE REPRESENTATIVIDADE</v>
          </cell>
          <cell r="K1822" t="str">
            <v>442,82</v>
          </cell>
          <cell r="L1822" t="str">
            <v>CAIXA REFERENCIAL</v>
          </cell>
        </row>
        <row r="1823">
          <cell r="A1823">
            <v>100674</v>
          </cell>
          <cell r="B1823" t="str">
            <v>ESQUADRIAS/FERRAGENS/VIDROS</v>
          </cell>
          <cell r="C1823" t="str">
            <v>ESQV</v>
          </cell>
          <cell r="D1823" t="str">
            <v>JANELA DE ALUMINIO</v>
          </cell>
          <cell r="E1823" t="str">
            <v>0222</v>
          </cell>
          <cell r="F1823" t="str">
            <v/>
          </cell>
          <cell r="G1823" t="str">
            <v/>
          </cell>
          <cell r="H1823" t="str">
            <v>JANELA FIXA DE ALUMÍNIO PARA VIDRO, COM VIDRO, BATENTE E FERRAGENS. EXCLUSIVE ACABAMENTO, ALIZAR E CONTRAMARCO. FORNECIMENTO E INSTALAÇÃO. AF_12/2019</v>
          </cell>
          <cell r="I1823" t="str">
            <v>M2</v>
          </cell>
          <cell r="J1823" t="str">
            <v>ATRIBUÍDO SÃO PAULO</v>
          </cell>
          <cell r="K1823" t="str">
            <v>286,84</v>
          </cell>
          <cell r="L1823" t="str">
            <v>CAIXA REFERENCIAL</v>
          </cell>
        </row>
        <row r="1824">
          <cell r="A1824">
            <v>101096</v>
          </cell>
          <cell r="B1824" t="str">
            <v>FUNDACOES E ESTRUTURAS</v>
          </cell>
          <cell r="C1824" t="str">
            <v>FUES</v>
          </cell>
          <cell r="D1824" t="str">
            <v>TUBULOES</v>
          </cell>
          <cell r="E1824" t="str">
            <v>0038</v>
          </cell>
          <cell r="F1824" t="str">
            <v/>
          </cell>
          <cell r="G1824" t="str">
            <v/>
          </cell>
          <cell r="H1824" t="str">
            <v>TUBULÃO A CÉU ABERTO, DIÂMETRO DO FUSTE DE 70CM, ESCAVAÇÃO MANUAL, SEM ALARGAMENTO DE BASE, CONCRETO FEITO EM OBRA E LANÇADO COM JERICA. AF_05/2020</v>
          </cell>
          <cell r="I1824" t="str">
            <v>M3</v>
          </cell>
          <cell r="J1824" t="str">
            <v>ATRIBUÍDO SÃO PAULO</v>
          </cell>
          <cell r="K1824" t="str">
            <v>935,47</v>
          </cell>
          <cell r="L1824" t="str">
            <v>CAIXA REFERENCIAL</v>
          </cell>
        </row>
        <row r="1825">
          <cell r="A1825">
            <v>101097</v>
          </cell>
          <cell r="B1825" t="str">
            <v>FUNDACOES E ESTRUTURAS</v>
          </cell>
          <cell r="C1825" t="str">
            <v>FUES</v>
          </cell>
          <cell r="D1825" t="str">
            <v>TUBULOES</v>
          </cell>
          <cell r="E1825" t="str">
            <v>0038</v>
          </cell>
          <cell r="F1825" t="str">
            <v/>
          </cell>
          <cell r="G1825" t="str">
            <v/>
          </cell>
          <cell r="H1825" t="str">
            <v>TUBULÃO A CÉU ABERTO, DIÂMETRO DO FUSTE DE 80CM, ESCAVAÇÃO MANUAL, SEM ALARGAMENTO DE BASE, CONCRETO FEITO EM OBRA E LANÇADO COM JERICA. AF_05/2020</v>
          </cell>
          <cell r="I1825" t="str">
            <v>M3</v>
          </cell>
          <cell r="J1825" t="str">
            <v>ATRIBUÍDO SÃO PAULO</v>
          </cell>
          <cell r="K1825" t="str">
            <v>889,84</v>
          </cell>
          <cell r="L1825" t="str">
            <v>CAIXA REFERENCIAL</v>
          </cell>
        </row>
        <row r="1826">
          <cell r="A1826">
            <v>101098</v>
          </cell>
          <cell r="B1826" t="str">
            <v>FUNDACOES E ESTRUTURAS</v>
          </cell>
          <cell r="C1826" t="str">
            <v>FUES</v>
          </cell>
          <cell r="D1826" t="str">
            <v>TUBULOES</v>
          </cell>
          <cell r="E1826" t="str">
            <v>0038</v>
          </cell>
          <cell r="F1826" t="str">
            <v/>
          </cell>
          <cell r="G1826" t="str">
            <v/>
          </cell>
          <cell r="H1826" t="str">
            <v>TUBULÃO A CÉU ABERTO, DIÂMETRO DO FUSTE DE 100CM, ESCAVAÇÃO MANUAL, SEM ALARGAMENTO DE BASE, CONCRETO FEITO EM OBRA E LANÇADO COM JERICA. AF_05/2020</v>
          </cell>
          <cell r="I1826" t="str">
            <v>M3</v>
          </cell>
          <cell r="J1826" t="str">
            <v>ATRIBUÍDO SÃO PAULO</v>
          </cell>
          <cell r="K1826" t="str">
            <v>832,76</v>
          </cell>
          <cell r="L1826" t="str">
            <v>CAIXA REFERENCIAL</v>
          </cell>
        </row>
        <row r="1827">
          <cell r="A1827">
            <v>101099</v>
          </cell>
          <cell r="B1827" t="str">
            <v>FUNDACOES E ESTRUTURAS</v>
          </cell>
          <cell r="C1827" t="str">
            <v>FUES</v>
          </cell>
          <cell r="D1827" t="str">
            <v>TUBULOES</v>
          </cell>
          <cell r="E1827" t="str">
            <v>0038</v>
          </cell>
          <cell r="F1827" t="str">
            <v/>
          </cell>
          <cell r="G1827" t="str">
            <v/>
          </cell>
          <cell r="H1827" t="str">
            <v>TUBULÃO A CÉU ABERTO, DIÂMETRO DO FUSTE DE 120CM, ESCAVAÇÃO MANUAL, SEM ALARGAMENTO DE BASE, CONCRETO FEITO EM OBRA E LANÇADO COM JERICA. AF_05/2020</v>
          </cell>
          <cell r="I1827" t="str">
            <v>M3</v>
          </cell>
          <cell r="J1827" t="str">
            <v>ATRIBUÍDO SÃO PAULO</v>
          </cell>
          <cell r="K1827" t="str">
            <v>761,74</v>
          </cell>
          <cell r="L1827" t="str">
            <v>CAIXA REFERENCIAL</v>
          </cell>
        </row>
        <row r="1828">
          <cell r="A1828">
            <v>101100</v>
          </cell>
          <cell r="B1828" t="str">
            <v>FUNDACOES E ESTRUTURAS</v>
          </cell>
          <cell r="C1828" t="str">
            <v>FUES</v>
          </cell>
          <cell r="D1828" t="str">
            <v>TUBULOES</v>
          </cell>
          <cell r="E1828" t="str">
            <v>0038</v>
          </cell>
          <cell r="F1828" t="str">
            <v/>
          </cell>
          <cell r="G1828" t="str">
            <v/>
          </cell>
          <cell r="H1828" t="str">
            <v>TUBULÃO A CÉU ABERTO, DIÂMETRO DO FUSTE DE 70CM, ESCAVAÇÃO MECÂNICA, SEM ALARGAMENTO DE BASE, CONCRETO FEITO EM OBRA E LANÇADO COM JERICA. AF_05/2020</v>
          </cell>
          <cell r="I1828" t="str">
            <v>M3</v>
          </cell>
          <cell r="J1828" t="str">
            <v>ATRIBUÍDO SÃO PAULO</v>
          </cell>
          <cell r="K1828" t="str">
            <v>697,85</v>
          </cell>
          <cell r="L1828" t="str">
            <v>CAIXA REFERENCIAL</v>
          </cell>
        </row>
        <row r="1829">
          <cell r="A1829">
            <v>101101</v>
          </cell>
          <cell r="B1829" t="str">
            <v>FUNDACOES E ESTRUTURAS</v>
          </cell>
          <cell r="C1829" t="str">
            <v>FUES</v>
          </cell>
          <cell r="D1829" t="str">
            <v>TUBULOES</v>
          </cell>
          <cell r="E1829" t="str">
            <v>0038</v>
          </cell>
          <cell r="F1829" t="str">
            <v/>
          </cell>
          <cell r="G1829" t="str">
            <v/>
          </cell>
          <cell r="H1829" t="str">
            <v>TUBULÃO A CÉU ABERTO, DIÂMETRO DO FUSTE DE 80CM, ESCAVAÇÃO MECÂNICA, SEM ALARGAMENTO DE BASE, CONCRETO FEITO EM OBRA E LANÇADO COM JERICA. AF_05/2020</v>
          </cell>
          <cell r="I1829" t="str">
            <v>M3</v>
          </cell>
          <cell r="J1829" t="str">
            <v>ATRIBUÍDO SÃO PAULO</v>
          </cell>
          <cell r="K1829" t="str">
            <v>684,74</v>
          </cell>
          <cell r="L1829" t="str">
            <v>CAIXA REFERENCIAL</v>
          </cell>
        </row>
        <row r="1830">
          <cell r="A1830">
            <v>101102</v>
          </cell>
          <cell r="B1830" t="str">
            <v>FUNDACOES E ESTRUTURAS</v>
          </cell>
          <cell r="C1830" t="str">
            <v>FUES</v>
          </cell>
          <cell r="D1830" t="str">
            <v>TUBULOES</v>
          </cell>
          <cell r="E1830" t="str">
            <v>0038</v>
          </cell>
          <cell r="F1830" t="str">
            <v/>
          </cell>
          <cell r="G1830" t="str">
            <v/>
          </cell>
          <cell r="H1830" t="str">
            <v>TUBULÃO A CÉU ABERTO, DIÂMETRO DO FUSTE DE 100CM, ESCAVAÇÃO MECÂNICA, SEM ALARGAMENTO DE BASE, CONCRETO FEITO EM OBRA E LANÇADO COM JERICA. AF_05/2020</v>
          </cell>
          <cell r="I1830" t="str">
            <v>M3</v>
          </cell>
          <cell r="J1830" t="str">
            <v>ATRIBUÍDO SÃO PAULO</v>
          </cell>
          <cell r="K1830" t="str">
            <v>672,49</v>
          </cell>
          <cell r="L1830" t="str">
            <v>CAIXA REFERENCIAL</v>
          </cell>
        </row>
        <row r="1831">
          <cell r="A1831">
            <v>101103</v>
          </cell>
          <cell r="B1831" t="str">
            <v>FUNDACOES E ESTRUTURAS</v>
          </cell>
          <cell r="C1831" t="str">
            <v>FUES</v>
          </cell>
          <cell r="D1831" t="str">
            <v>TUBULOES</v>
          </cell>
          <cell r="E1831" t="str">
            <v>0038</v>
          </cell>
          <cell r="F1831" t="str">
            <v/>
          </cell>
          <cell r="G1831" t="str">
            <v/>
          </cell>
          <cell r="H1831" t="str">
            <v>TUBULÃO A CÉU ABERTO, DIÂMETRO DO FUSTE DE 120CM, ESCAVAÇÃO MECÂNICA, SEM ALARGAMENTO DE BASE, CONCRETO FEITO EM OBRA E LANÇADO COM JERICA. AF_05/2020</v>
          </cell>
          <cell r="I1831" t="str">
            <v>M3</v>
          </cell>
          <cell r="J1831" t="str">
            <v>ATRIBUÍDO SÃO PAULO</v>
          </cell>
          <cell r="K1831" t="str">
            <v>630,58</v>
          </cell>
          <cell r="L1831" t="str">
            <v>CAIXA REFERENCIAL</v>
          </cell>
        </row>
        <row r="1832">
          <cell r="A1832">
            <v>101104</v>
          </cell>
          <cell r="B1832" t="str">
            <v>FUNDACOES E ESTRUTURAS</v>
          </cell>
          <cell r="C1832" t="str">
            <v>FUES</v>
          </cell>
          <cell r="D1832" t="str">
            <v>TUBULOES</v>
          </cell>
          <cell r="E1832" t="str">
            <v>0038</v>
          </cell>
          <cell r="F1832" t="str">
            <v/>
          </cell>
          <cell r="G1832" t="str">
            <v/>
          </cell>
          <cell r="H1832" t="str">
            <v>TUBULÃO A CÉU ABERTO, DIÂMETRO DO FUSTE DE 70CM, ESCAVAÇÃO MANUAL, SEM ALARGAMENTO DE BASE, CONCRETO USINADO E LANÇADO COM BOMBA OU DIRETAMENTE DO CAMINHÃO. AF_05/2020</v>
          </cell>
          <cell r="I1832" t="str">
            <v>M3</v>
          </cell>
          <cell r="J1832" t="str">
            <v>ATRIBUÍDO SÃO PAULO</v>
          </cell>
          <cell r="K1832" t="str">
            <v>911,95</v>
          </cell>
          <cell r="L1832" t="str">
            <v>CAIXA REFERENCIAL</v>
          </cell>
        </row>
        <row r="1833">
          <cell r="A1833">
            <v>101105</v>
          </cell>
          <cell r="B1833" t="str">
            <v>FUNDACOES E ESTRUTURAS</v>
          </cell>
          <cell r="C1833" t="str">
            <v>FUES</v>
          </cell>
          <cell r="D1833" t="str">
            <v>TUBULOES</v>
          </cell>
          <cell r="E1833" t="str">
            <v>0038</v>
          </cell>
          <cell r="F1833" t="str">
            <v/>
          </cell>
          <cell r="G1833" t="str">
            <v/>
          </cell>
          <cell r="H1833" t="str">
            <v>TUBULÃO A CÉU ABERTO, DIÂMETRO DO FUSTE DE 80CM, ESCAVAÇÃO MANUAL, SEM ALARGAMENTO DE BASE, CONCRETO USINADO E LANÇADO COM BOMBA OU DIRETAMENTE DO CAMINHÃO. AF_05/2020</v>
          </cell>
          <cell r="I1833" t="str">
            <v>M3</v>
          </cell>
          <cell r="J1833" t="str">
            <v>ATRIBUÍDO SÃO PAULO</v>
          </cell>
          <cell r="K1833" t="str">
            <v>866,84</v>
          </cell>
          <cell r="L1833" t="str">
            <v>CAIXA REFERENCIAL</v>
          </cell>
        </row>
        <row r="1834">
          <cell r="A1834">
            <v>101106</v>
          </cell>
          <cell r="B1834" t="str">
            <v>FUNDACOES E ESTRUTURAS</v>
          </cell>
          <cell r="C1834" t="str">
            <v>FUES</v>
          </cell>
          <cell r="D1834" t="str">
            <v>TUBULOES</v>
          </cell>
          <cell r="E1834" t="str">
            <v>0038</v>
          </cell>
          <cell r="F1834" t="str">
            <v/>
          </cell>
          <cell r="G1834" t="str">
            <v/>
          </cell>
          <cell r="H1834" t="str">
            <v>TUBULÃO A CÉU ABERTO, DIÂMETRO DO FUSTE DE 100CM, ESCAVAÇÃO MANUAL, SEM ALARGAMENTO DE BASE, CONCRETO USINADO E LANÇADO COM BOMBA OU DIRETAMENTE DO CAMINHÃO. AF_05/2020</v>
          </cell>
          <cell r="I1834" t="str">
            <v>M3</v>
          </cell>
          <cell r="J1834" t="str">
            <v>ATRIBUÍDO SÃO PAULO</v>
          </cell>
          <cell r="K1834" t="str">
            <v>810,86</v>
          </cell>
          <cell r="L1834" t="str">
            <v>CAIXA REFERENCIAL</v>
          </cell>
        </row>
        <row r="1835">
          <cell r="A1835">
            <v>101107</v>
          </cell>
          <cell r="B1835" t="str">
            <v>FUNDACOES E ESTRUTURAS</v>
          </cell>
          <cell r="C1835" t="str">
            <v>FUES</v>
          </cell>
          <cell r="D1835" t="str">
            <v>TUBULOES</v>
          </cell>
          <cell r="E1835" t="str">
            <v>0038</v>
          </cell>
          <cell r="F1835" t="str">
            <v/>
          </cell>
          <cell r="G1835" t="str">
            <v/>
          </cell>
          <cell r="H1835" t="str">
            <v>TUBULÃO A CÉU ABERTO, DIÂMETRO DO FUSTE DE 120CM, ESCAVAÇÃO MANUAL, SEM ALARGAMENTO DE BASE, CONCRETO USINADO E LANÇADO COM BOMBA OU DIRETAMENTE DO CAMINHÃO. AF_05/2020</v>
          </cell>
          <cell r="I1835" t="str">
            <v>M3</v>
          </cell>
          <cell r="J1835" t="str">
            <v>ATRIBUÍDO SÃO PAULO</v>
          </cell>
          <cell r="K1835" t="str">
            <v>740,89</v>
          </cell>
          <cell r="L1835" t="str">
            <v>CAIXA REFERENCIAL</v>
          </cell>
        </row>
        <row r="1836">
          <cell r="A1836">
            <v>101108</v>
          </cell>
          <cell r="B1836" t="str">
            <v>FUNDACOES E ESTRUTURAS</v>
          </cell>
          <cell r="C1836" t="str">
            <v>FUES</v>
          </cell>
          <cell r="D1836" t="str">
            <v>TUBULOES</v>
          </cell>
          <cell r="E1836" t="str">
            <v>0038</v>
          </cell>
          <cell r="F1836" t="str">
            <v/>
          </cell>
          <cell r="G1836" t="str">
            <v/>
          </cell>
          <cell r="H1836" t="str">
            <v>TUBULÃO A CÉU ABERTO, DIÂMETRO DO FUSTE DE 70CM, ESCAVAÇÃO MECÂNICA, SEM ALARGAMENTO DE BASE, CONCRETO USINADO E LANÇADO COM BOMBA OU DIRETAMENTE DO CAMINHÃO. AF_05/2020</v>
          </cell>
          <cell r="I1836" t="str">
            <v>M3</v>
          </cell>
          <cell r="J1836" t="str">
            <v>ATRIBUÍDO SÃO PAULO</v>
          </cell>
          <cell r="K1836" t="str">
            <v>670,87</v>
          </cell>
          <cell r="L1836" t="str">
            <v>CAIXA REFERENCIAL</v>
          </cell>
        </row>
        <row r="1837">
          <cell r="A1837">
            <v>101109</v>
          </cell>
          <cell r="B1837" t="str">
            <v>FUNDACOES E ESTRUTURAS</v>
          </cell>
          <cell r="C1837" t="str">
            <v>FUES</v>
          </cell>
          <cell r="D1837" t="str">
            <v>TUBULOES</v>
          </cell>
          <cell r="E1837" t="str">
            <v>0038</v>
          </cell>
          <cell r="F1837" t="str">
            <v/>
          </cell>
          <cell r="G1837" t="str">
            <v/>
          </cell>
          <cell r="H1837" t="str">
            <v>TUBULÃO A CÉU ABERTO, DIÂMETRO DO FUSTE DE 80CM, ESCAVAÇÃO MECÂNICA, SEM ALARGAMENTO DE BASE, CONCRETO USINADO E LANÇADO COM BOMBA OU DIRETAMENTE DO CAMINHÃO. AF_05/2020</v>
          </cell>
          <cell r="I1837" t="str">
            <v>M3</v>
          </cell>
          <cell r="J1837" t="str">
            <v>ATRIBUÍDO SÃO PAULO</v>
          </cell>
          <cell r="K1837" t="str">
            <v>658,44</v>
          </cell>
          <cell r="L1837" t="str">
            <v>CAIXA REFERENCIAL</v>
          </cell>
        </row>
        <row r="1838">
          <cell r="A1838">
            <v>101110</v>
          </cell>
          <cell r="B1838" t="str">
            <v>FUNDACOES E ESTRUTURAS</v>
          </cell>
          <cell r="C1838" t="str">
            <v>FUES</v>
          </cell>
          <cell r="D1838" t="str">
            <v>TUBULOES</v>
          </cell>
          <cell r="E1838" t="str">
            <v>0038</v>
          </cell>
          <cell r="F1838" t="str">
            <v/>
          </cell>
          <cell r="G1838" t="str">
            <v/>
          </cell>
          <cell r="H1838" t="str">
            <v>TUBULÃO A CÉU ABERTO, DIÂMETRO DO FUSTE DE 100CM, ESCAVAÇÃO MECÂNICA, SEM ALARGAMENTO DE BASE, CONCRETO USINADO E LANÇADO COM BOMBA OU DIRETAMENTE DO CAMINHÃO. AF_05/2020</v>
          </cell>
          <cell r="I1838" t="str">
            <v>M3</v>
          </cell>
          <cell r="J1838" t="str">
            <v>ATRIBUÍDO SÃO PAULO</v>
          </cell>
          <cell r="K1838" t="str">
            <v>647,70</v>
          </cell>
          <cell r="L1838" t="str">
            <v>CAIXA REFERENCIAL</v>
          </cell>
        </row>
        <row r="1839">
          <cell r="A1839">
            <v>101111</v>
          </cell>
          <cell r="B1839" t="str">
            <v>FUNDACOES E ESTRUTURAS</v>
          </cell>
          <cell r="C1839" t="str">
            <v>FUES</v>
          </cell>
          <cell r="D1839" t="str">
            <v>TUBULOES</v>
          </cell>
          <cell r="E1839" t="str">
            <v>0038</v>
          </cell>
          <cell r="F1839" t="str">
            <v/>
          </cell>
          <cell r="G1839" t="str">
            <v/>
          </cell>
          <cell r="H1839" t="str">
            <v>TUBULÃO A CÉU ABERTO, DIÂMETRO DO FUSTE DE 120CM, ESCAVAÇÃO MECÂNICA, SEM ALARGAMENTO DE BASE, CONCRETO USINADO E LANÇADO COM BOMBA OU DIRETAMENTE DO CAMINHÃO. AF_05/2020</v>
          </cell>
          <cell r="I1839" t="str">
            <v>M3</v>
          </cell>
          <cell r="J1839" t="str">
            <v>ATRIBUÍDO SÃO PAULO</v>
          </cell>
          <cell r="K1839" t="str">
            <v>607,24</v>
          </cell>
          <cell r="L1839" t="str">
            <v>CAIXA REFERENCIAL</v>
          </cell>
        </row>
        <row r="1840">
          <cell r="A1840">
            <v>101112</v>
          </cell>
          <cell r="B1840" t="str">
            <v>FUNDACOES E ESTRUTURAS</v>
          </cell>
          <cell r="C1840" t="str">
            <v>FUES</v>
          </cell>
          <cell r="D1840" t="str">
            <v>TUBULOES</v>
          </cell>
          <cell r="E1840" t="str">
            <v>0038</v>
          </cell>
          <cell r="F1840" t="str">
            <v/>
          </cell>
          <cell r="G1840" t="str">
            <v/>
          </cell>
          <cell r="H1840" t="str">
            <v>ALARGAMENTO DE BASE DE TUBULÃO A CÉU ABERTO, ESCAVAÇÃO MANUAL, CONCRETO FEITO EM OBRA E LANÇADO COM JERICA. AF_05/2020</v>
          </cell>
          <cell r="I1840" t="str">
            <v>M3</v>
          </cell>
          <cell r="J1840" t="str">
            <v>ATRIBUÍDO SÃO PAULO</v>
          </cell>
          <cell r="K1840" t="str">
            <v>635,28</v>
          </cell>
          <cell r="L1840" t="str">
            <v>CAIXA REFERENCIAL</v>
          </cell>
        </row>
        <row r="1841">
          <cell r="A1841">
            <v>101113</v>
          </cell>
          <cell r="B1841" t="str">
            <v>FUNDACOES E ESTRUTURAS</v>
          </cell>
          <cell r="C1841" t="str">
            <v>FUES</v>
          </cell>
          <cell r="D1841" t="str">
            <v>TUBULOES</v>
          </cell>
          <cell r="E1841" t="str">
            <v>0038</v>
          </cell>
          <cell r="F1841" t="str">
            <v/>
          </cell>
          <cell r="G1841" t="str">
            <v/>
          </cell>
          <cell r="H1841" t="str">
            <v>ALARGAMENTO DE BASE DE TUBULÃO A CÉU ABERTO, ESCAVAÇÃO MANUAL, CONCRETO USINADO E LANÇADO COM BOMBA OU DIRETAMENTE DO CAMINHÃO. AF_05/2020</v>
          </cell>
          <cell r="I1841" t="str">
            <v>M3</v>
          </cell>
          <cell r="J1841" t="str">
            <v>ATRIBUÍDO SÃO PAULO</v>
          </cell>
          <cell r="K1841" t="str">
            <v>614,41</v>
          </cell>
          <cell r="L1841" t="str">
            <v>CAIXA REFERENCIAL</v>
          </cell>
        </row>
        <row r="1842">
          <cell r="A1842">
            <v>95601</v>
          </cell>
          <cell r="B1842" t="str">
            <v>FUNDACOES E ESTRUTURAS</v>
          </cell>
          <cell r="C1842" t="str">
            <v>FUES</v>
          </cell>
          <cell r="D1842" t="str">
            <v>ESTACAS</v>
          </cell>
          <cell r="E1842" t="str">
            <v>0039</v>
          </cell>
          <cell r="F1842" t="str">
            <v/>
          </cell>
          <cell r="G1842" t="str">
            <v/>
          </cell>
          <cell r="H1842" t="str">
            <v>ARRASAMENTO MECANICO DE ESTACA DE CONCRETO ARMADO, DIAMETROS DE ATÉ 40 CM. AF_11/2016</v>
          </cell>
          <cell r="I1842" t="str">
            <v>UN</v>
          </cell>
          <cell r="J1842" t="str">
            <v>COEFICIENTE DE REPRESENTATIVIDADE</v>
          </cell>
          <cell r="K1842" t="str">
            <v>18,15</v>
          </cell>
          <cell r="L1842" t="str">
            <v>CAIXA REFERENCIAL</v>
          </cell>
        </row>
        <row r="1843">
          <cell r="A1843">
            <v>95602</v>
          </cell>
          <cell r="B1843" t="str">
            <v>FUNDACOES E ESTRUTURAS</v>
          </cell>
          <cell r="C1843" t="str">
            <v>FUES</v>
          </cell>
          <cell r="D1843" t="str">
            <v>ESTACAS</v>
          </cell>
          <cell r="E1843" t="str">
            <v>0039</v>
          </cell>
          <cell r="F1843" t="str">
            <v/>
          </cell>
          <cell r="G1843" t="str">
            <v/>
          </cell>
          <cell r="H1843" t="str">
            <v>ARRASAMENTO MECANICO DE ESTACA DE CONCRETO ARMADO, DIAMETROS DE 41 CM A 60 CM. AF_11/2016</v>
          </cell>
          <cell r="I1843" t="str">
            <v>UN</v>
          </cell>
          <cell r="J1843" t="str">
            <v>COEFICIENTE DE REPRESENTATIVIDADE</v>
          </cell>
          <cell r="K1843" t="str">
            <v>23,21</v>
          </cell>
          <cell r="L1843" t="str">
            <v>CAIXA REFERENCIAL</v>
          </cell>
        </row>
        <row r="1844">
          <cell r="A1844">
            <v>95603</v>
          </cell>
          <cell r="B1844" t="str">
            <v>FUNDACOES E ESTRUTURAS</v>
          </cell>
          <cell r="C1844" t="str">
            <v>FUES</v>
          </cell>
          <cell r="D1844" t="str">
            <v>ESTACAS</v>
          </cell>
          <cell r="E1844" t="str">
            <v>0039</v>
          </cell>
          <cell r="F1844" t="str">
            <v/>
          </cell>
          <cell r="G1844" t="str">
            <v/>
          </cell>
          <cell r="H1844" t="str">
            <v>ARRASAMENTO MECANICO DE ESTACA DE CONCRETO ARMADO, DIAMETROS DE 61 CM A 80 CM. AF_11/2016</v>
          </cell>
          <cell r="I1844" t="str">
            <v>UN</v>
          </cell>
          <cell r="J1844" t="str">
            <v>COEFICIENTE DE REPRESENTATIVIDADE</v>
          </cell>
          <cell r="K1844" t="str">
            <v>30,48</v>
          </cell>
          <cell r="L1844" t="str">
            <v>CAIXA REFERENCIAL</v>
          </cell>
        </row>
        <row r="1845">
          <cell r="A1845">
            <v>95604</v>
          </cell>
          <cell r="B1845" t="str">
            <v>FUNDACOES E ESTRUTURAS</v>
          </cell>
          <cell r="C1845" t="str">
            <v>FUES</v>
          </cell>
          <cell r="D1845" t="str">
            <v>ESTACAS</v>
          </cell>
          <cell r="E1845" t="str">
            <v>0039</v>
          </cell>
          <cell r="F1845" t="str">
            <v/>
          </cell>
          <cell r="G1845" t="str">
            <v/>
          </cell>
          <cell r="H1845" t="str">
            <v>ARRASAMENTO MECANICO DE ESTACA DE CONCRETO ARMADO, DIAMETROS DE 81 CM A 100 CM. AF_11/2016</v>
          </cell>
          <cell r="I1845" t="str">
            <v>UN</v>
          </cell>
          <cell r="J1845" t="str">
            <v>COEFICIENTE DE REPRESENTATIVIDADE</v>
          </cell>
          <cell r="K1845" t="str">
            <v>40,11</v>
          </cell>
          <cell r="L1845" t="str">
            <v>CAIXA REFERENCIAL</v>
          </cell>
        </row>
        <row r="1846">
          <cell r="A1846">
            <v>95605</v>
          </cell>
          <cell r="B1846" t="str">
            <v>FUNDACOES E ESTRUTURAS</v>
          </cell>
          <cell r="C1846" t="str">
            <v>FUES</v>
          </cell>
          <cell r="D1846" t="str">
            <v>ESTACAS</v>
          </cell>
          <cell r="E1846" t="str">
            <v>0039</v>
          </cell>
          <cell r="F1846" t="str">
            <v/>
          </cell>
          <cell r="G1846" t="str">
            <v/>
          </cell>
          <cell r="H1846" t="str">
            <v>ARRASAMENTO MECANICO DE ESTACA DE CONCRETO ARMADO, DIAMETROS DE 101 CM A 150 CM. AF_11/2016</v>
          </cell>
          <cell r="I1846" t="str">
            <v>UN</v>
          </cell>
          <cell r="J1846" t="str">
            <v>COEFICIENTE DE REPRESENTATIVIDADE</v>
          </cell>
          <cell r="K1846" t="str">
            <v>62,89</v>
          </cell>
          <cell r="L1846" t="str">
            <v>CAIXA REFERENCIAL</v>
          </cell>
        </row>
        <row r="1847">
          <cell r="A1847">
            <v>95607</v>
          </cell>
          <cell r="B1847" t="str">
            <v>FUNDACOES E ESTRUTURAS</v>
          </cell>
          <cell r="C1847" t="str">
            <v>FUES</v>
          </cell>
          <cell r="D1847" t="str">
            <v>ESTACAS</v>
          </cell>
          <cell r="E1847" t="str">
            <v>0039</v>
          </cell>
          <cell r="F1847" t="str">
            <v/>
          </cell>
          <cell r="G1847" t="str">
            <v/>
          </cell>
          <cell r="H1847" t="str">
            <v>ARRASAMENTO DE ESTACA METÁLICA, PERFIL LAMINADO TIPO I FAMÍLIA 250. AF_11/2016</v>
          </cell>
          <cell r="I1847" t="str">
            <v>UN</v>
          </cell>
          <cell r="J1847" t="str">
            <v>COEFICIENTE DE REPRESENTATIVIDADE</v>
          </cell>
          <cell r="K1847" t="str">
            <v>4,85</v>
          </cell>
          <cell r="L1847" t="str">
            <v>CAIXA REFERENCIAL</v>
          </cell>
        </row>
        <row r="1848">
          <cell r="A1848">
            <v>95608</v>
          </cell>
          <cell r="B1848" t="str">
            <v>FUNDACOES E ESTRUTURAS</v>
          </cell>
          <cell r="C1848" t="str">
            <v>FUES</v>
          </cell>
          <cell r="D1848" t="str">
            <v>ESTACAS</v>
          </cell>
          <cell r="E1848" t="str">
            <v>0039</v>
          </cell>
          <cell r="F1848" t="str">
            <v/>
          </cell>
          <cell r="G1848" t="str">
            <v/>
          </cell>
          <cell r="H1848" t="str">
            <v>ARRASAMENTO DE ESTACA METÁLICA, PERFIL LAMINADO TIPO H FAMÍLIA 250. AF_11/2016</v>
          </cell>
          <cell r="I1848" t="str">
            <v>UN</v>
          </cell>
          <cell r="J1848" t="str">
            <v>COEFICIENTE DE REPRESENTATIVIDADE</v>
          </cell>
          <cell r="K1848" t="str">
            <v>5,61</v>
          </cell>
          <cell r="L1848" t="str">
            <v>CAIXA REFERENCIAL</v>
          </cell>
        </row>
        <row r="1849">
          <cell r="A1849">
            <v>95609</v>
          </cell>
          <cell r="B1849" t="str">
            <v>FUNDACOES E ESTRUTURAS</v>
          </cell>
          <cell r="C1849" t="str">
            <v>FUES</v>
          </cell>
          <cell r="D1849" t="str">
            <v>ESTACAS</v>
          </cell>
          <cell r="E1849" t="str">
            <v>0039</v>
          </cell>
          <cell r="F1849" t="str">
            <v/>
          </cell>
          <cell r="G1849" t="str">
            <v/>
          </cell>
          <cell r="H1849" t="str">
            <v>ARRASAMENTO DE ESTACA METÁLICA, PERFIL LAMINADO TIPO H FAMÍLIA 310. AF_11/2016</v>
          </cell>
          <cell r="I1849" t="str">
            <v>UN</v>
          </cell>
          <cell r="J1849" t="str">
            <v>COEFICIENTE DE REPRESENTATIVIDADE</v>
          </cell>
          <cell r="K1849" t="str">
            <v>6,23</v>
          </cell>
          <cell r="L1849" t="str">
            <v>CAIXA REFERENCIAL</v>
          </cell>
        </row>
        <row r="1850">
          <cell r="A1850">
            <v>100651</v>
          </cell>
          <cell r="B1850" t="str">
            <v>FUNDACOES E ESTRUTURAS</v>
          </cell>
          <cell r="C1850" t="str">
            <v>FUES</v>
          </cell>
          <cell r="D1850" t="str">
            <v>ESTACAS</v>
          </cell>
          <cell r="E1850" t="str">
            <v>0039</v>
          </cell>
          <cell r="F1850" t="str">
            <v/>
          </cell>
          <cell r="G1850" t="str">
            <v/>
          </cell>
          <cell r="H1850" t="str">
            <v>ESTACA HÉLICE CONTÍNUA, DIÂMETRO DE 30 CM, INCLUSO CONCRETO FCK=30MPA E ARMADURA MÍNIMA (EXCLUSIVE MOBILIZAÇÃO, DESMOBILIZAÇÃO E BOMBEAMENTO). AF_12/2019</v>
          </cell>
          <cell r="I1850" t="str">
            <v>M</v>
          </cell>
          <cell r="J1850" t="str">
            <v>ATRIBUÍDO SÃO PAULO</v>
          </cell>
          <cell r="K1850" t="str">
            <v>98,79</v>
          </cell>
          <cell r="L1850" t="str">
            <v>CAIXA REFERENCIAL</v>
          </cell>
        </row>
        <row r="1851">
          <cell r="A1851">
            <v>100652</v>
          </cell>
          <cell r="B1851" t="str">
            <v>FUNDACOES E ESTRUTURAS</v>
          </cell>
          <cell r="C1851" t="str">
            <v>FUES</v>
          </cell>
          <cell r="D1851" t="str">
            <v>ESTACAS</v>
          </cell>
          <cell r="E1851" t="str">
            <v>0039</v>
          </cell>
          <cell r="F1851" t="str">
            <v/>
          </cell>
          <cell r="G1851" t="str">
            <v/>
          </cell>
          <cell r="H1851" t="str">
            <v>ESTACA HÉLICE CONTÍNUA , DIÂMETRO DE 50 CM, INCLUSO CONCRETO FCK=30MPA E ARMADURA MÍNIMA (EXCLUSIVE MOBILIZAÇÃO, DESMOBILIZAÇÃO E BOMBEAMENTO). AF_12/2019</v>
          </cell>
          <cell r="I1851" t="str">
            <v>M</v>
          </cell>
          <cell r="J1851" t="str">
            <v>ATRIBUÍDO SÃO PAULO</v>
          </cell>
          <cell r="K1851" t="str">
            <v>185,64</v>
          </cell>
          <cell r="L1851" t="str">
            <v>CAIXA REFERENCIAL</v>
          </cell>
        </row>
        <row r="1852">
          <cell r="A1852">
            <v>100653</v>
          </cell>
          <cell r="B1852" t="str">
            <v>FUNDACOES E ESTRUTURAS</v>
          </cell>
          <cell r="C1852" t="str">
            <v>FUES</v>
          </cell>
          <cell r="D1852" t="str">
            <v>ESTACAS</v>
          </cell>
          <cell r="E1852" t="str">
            <v>0039</v>
          </cell>
          <cell r="F1852" t="str">
            <v/>
          </cell>
          <cell r="G1852" t="str">
            <v/>
          </cell>
          <cell r="H1852" t="str">
            <v>ESTACA HÉLICE CONTÍNUA, DIÂMETRO DE 70 CM, INCLUSO CONCRETO FCK=30MPA E ARMADURA MÍNIMA (EXCLUSIVE MOBILIZAÇÃO, DESMOBILIZAÇÃO E BOMBEAMENTO). AF_12/2019</v>
          </cell>
          <cell r="I1852" t="str">
            <v>M</v>
          </cell>
          <cell r="J1852" t="str">
            <v>ATRIBUÍDO SÃO PAULO</v>
          </cell>
          <cell r="K1852" t="str">
            <v>308,50</v>
          </cell>
          <cell r="L1852" t="str">
            <v>CAIXA REFERENCIAL</v>
          </cell>
        </row>
        <row r="1853">
          <cell r="A1853">
            <v>100654</v>
          </cell>
          <cell r="B1853" t="str">
            <v>FUNDACOES E ESTRUTURAS</v>
          </cell>
          <cell r="C1853" t="str">
            <v>FUES</v>
          </cell>
          <cell r="D1853" t="str">
            <v>ESTACAS</v>
          </cell>
          <cell r="E1853" t="str">
            <v>0039</v>
          </cell>
          <cell r="F1853" t="str">
            <v/>
          </cell>
          <cell r="G1853" t="str">
            <v/>
          </cell>
          <cell r="H1853" t="str">
            <v>ESTACA HÉLICE CONTÍNUA, DIÂMETRO DE 80 CM, INCLUSO CONCRETO FCK=30MPA E ARMADURA MÍNIMA (EXCLUSIVE MOBILIZAÇÃO, DESMOBILIZAÇÃO E BOMBEAMENTO). AF_12/2019.</v>
          </cell>
          <cell r="I1853" t="str">
            <v>M</v>
          </cell>
          <cell r="J1853" t="str">
            <v>ATRIBUÍDO SÃO PAULO</v>
          </cell>
          <cell r="K1853" t="str">
            <v>427,65</v>
          </cell>
          <cell r="L1853" t="str">
            <v>CAIXA REFERENCIAL</v>
          </cell>
        </row>
        <row r="1854">
          <cell r="A1854">
            <v>100655</v>
          </cell>
          <cell r="B1854" t="str">
            <v>FUNDACOES E ESTRUTURAS</v>
          </cell>
          <cell r="C1854" t="str">
            <v>FUES</v>
          </cell>
          <cell r="D1854" t="str">
            <v>ESTACAS</v>
          </cell>
          <cell r="E1854" t="str">
            <v>0039</v>
          </cell>
          <cell r="F1854" t="str">
            <v/>
          </cell>
          <cell r="G1854" t="str">
            <v/>
          </cell>
          <cell r="H1854" t="str">
            <v>ESTACA HÉLICE CONTÍNUA, DIÂMETRO DE 90 CM, INCLUSO CONCRETO FCK=30MPA E ARMADURA MÍNIMA (EXCLUSIVE MOBILIZAÇÃO, DESMOBILIZAÇÃO E BOMBEAMENTO). AF_12/2019.</v>
          </cell>
          <cell r="I1854" t="str">
            <v>M</v>
          </cell>
          <cell r="J1854" t="str">
            <v>ATRIBUÍDO SÃO PAULO</v>
          </cell>
          <cell r="K1854" t="str">
            <v>490,38</v>
          </cell>
          <cell r="L1854" t="str">
            <v>CAIXA REFERENCIAL</v>
          </cell>
        </row>
        <row r="1855">
          <cell r="A1855">
            <v>100656</v>
          </cell>
          <cell r="B1855" t="str">
            <v>FUNDACOES E ESTRUTURAS</v>
          </cell>
          <cell r="C1855" t="str">
            <v>FUES</v>
          </cell>
          <cell r="D1855" t="str">
            <v>ESTACAS</v>
          </cell>
          <cell r="E1855" t="str">
            <v>0039</v>
          </cell>
          <cell r="F1855" t="str">
            <v/>
          </cell>
          <cell r="G1855" t="str">
            <v/>
          </cell>
          <cell r="H1855" t="str">
            <v>ESTACA PRÉ-MOLDADA DE CONCRETO, SEÇÃO QUADRADA, CAPACIDADE DE 25 TONELADAS, INCLUSO EMENDA (EXCLUSIVE MOBILIZAÇÃO E DESMOBILIZAÇÃO). AF_12/2019</v>
          </cell>
          <cell r="I1855" t="str">
            <v>M</v>
          </cell>
          <cell r="J1855" t="str">
            <v>ATRIBUÍDO SÃO PAULO</v>
          </cell>
          <cell r="K1855" t="str">
            <v>79,80</v>
          </cell>
          <cell r="L1855" t="str">
            <v>CAIXA REFERENCIAL</v>
          </cell>
        </row>
        <row r="1856">
          <cell r="A1856">
            <v>100657</v>
          </cell>
          <cell r="B1856" t="str">
            <v>FUNDACOES E ESTRUTURAS</v>
          </cell>
          <cell r="C1856" t="str">
            <v>FUES</v>
          </cell>
          <cell r="D1856" t="str">
            <v>ESTACAS</v>
          </cell>
          <cell r="E1856" t="str">
            <v>0039</v>
          </cell>
          <cell r="F1856" t="str">
            <v/>
          </cell>
          <cell r="G1856" t="str">
            <v/>
          </cell>
          <cell r="H1856" t="str">
            <v>ESTACA PRÉ-MOLDADA DE CONCRETO SEÇÃO QUADRADA, CAPACIDADE DE 50 TONELADAS, INCLUSO EMENDA (EXCLUSIVE MOBILIZAÇÃO E DESMOBILIZAÇÃO). AF_12/2019</v>
          </cell>
          <cell r="I1856" t="str">
            <v>M</v>
          </cell>
          <cell r="J1856" t="str">
            <v>ATRIBUÍDO SÃO PAULO</v>
          </cell>
          <cell r="K1856" t="str">
            <v>103,27</v>
          </cell>
          <cell r="L1856" t="str">
            <v>CAIXA REFERENCIAL</v>
          </cell>
        </row>
        <row r="1857">
          <cell r="A1857">
            <v>100658</v>
          </cell>
          <cell r="B1857" t="str">
            <v>FUNDACOES E ESTRUTURAS</v>
          </cell>
          <cell r="C1857" t="str">
            <v>FUES</v>
          </cell>
          <cell r="D1857" t="str">
            <v>ESTACAS</v>
          </cell>
          <cell r="E1857" t="str">
            <v>0039</v>
          </cell>
          <cell r="F1857" t="str">
            <v/>
          </cell>
          <cell r="G1857" t="str">
            <v/>
          </cell>
          <cell r="H1857" t="str">
            <v>ESTACA PRÉ-MOLDADA DE CONCRETO CENTRIFUGADO, SEÇÃO CIRCULAR, CAPACIDADE DE 100 TONELADAS, INCLUSO EMENDA (EXCLUSIVE MOBILIZAÇÃO E DESMOBILIZAÇÃO). AF_12/2019</v>
          </cell>
          <cell r="I1857" t="str">
            <v>M</v>
          </cell>
          <cell r="J1857" t="str">
            <v>ATRIBUÍDO SÃO PAULO</v>
          </cell>
          <cell r="K1857" t="str">
            <v>239,91</v>
          </cell>
          <cell r="L1857" t="str">
            <v>CAIXA REFERENCIAL</v>
          </cell>
        </row>
        <row r="1858">
          <cell r="A1858">
            <v>100889</v>
          </cell>
          <cell r="B1858" t="str">
            <v>FUNDACOES E ESTRUTURAS</v>
          </cell>
          <cell r="C1858" t="str">
            <v>FUES</v>
          </cell>
          <cell r="D1858" t="str">
            <v>ESTACAS</v>
          </cell>
          <cell r="E1858" t="str">
            <v>0039</v>
          </cell>
          <cell r="F1858" t="str">
            <v/>
          </cell>
          <cell r="G1858" t="str">
            <v/>
          </cell>
          <cell r="H1858" t="str">
            <v>ESTACA METÁLICA PARA FUNDAÇÃO, UTILIZANDO PERFIL LAMINADO HP250X62 (EXCLUSIVE MOBILIZAÇÃO E DESMOBILIZAÇÃO). AF_01/2020</v>
          </cell>
          <cell r="I1858" t="str">
            <v>KG</v>
          </cell>
          <cell r="J1858" t="str">
            <v>ATRIBUÍDO SÃO PAULO</v>
          </cell>
          <cell r="K1858" t="str">
            <v>10,06</v>
          </cell>
          <cell r="L1858" t="str">
            <v>CAIXA REFERENCIAL</v>
          </cell>
        </row>
        <row r="1859">
          <cell r="A1859">
            <v>100890</v>
          </cell>
          <cell r="B1859" t="str">
            <v>FUNDACOES E ESTRUTURAS</v>
          </cell>
          <cell r="C1859" t="str">
            <v>FUES</v>
          </cell>
          <cell r="D1859" t="str">
            <v>ESTACAS</v>
          </cell>
          <cell r="E1859" t="str">
            <v>0039</v>
          </cell>
          <cell r="F1859" t="str">
            <v/>
          </cell>
          <cell r="G1859" t="str">
            <v/>
          </cell>
          <cell r="H1859" t="str">
            <v>ESTACA METÁLICA PARA FUNDAÇÃO, UTILIZANDO PERFIL LAMINADO HP310X79 (EXCLUSIVE MOBILIZAÇÃO E DESMOBILIZAÇÃO). AF_01/2020</v>
          </cell>
          <cell r="I1859" t="str">
            <v>KG</v>
          </cell>
          <cell r="J1859" t="str">
            <v>ATRIBUÍDO SÃO PAULO</v>
          </cell>
          <cell r="K1859" t="str">
            <v>9,95</v>
          </cell>
          <cell r="L1859" t="str">
            <v>CAIXA REFERENCIAL</v>
          </cell>
        </row>
        <row r="1860">
          <cell r="A1860">
            <v>100892</v>
          </cell>
          <cell r="B1860" t="str">
            <v>FUNDACOES E ESTRUTURAS</v>
          </cell>
          <cell r="C1860" t="str">
            <v>FUES</v>
          </cell>
          <cell r="D1860" t="str">
            <v>ESTACAS</v>
          </cell>
          <cell r="E1860" t="str">
            <v>0039</v>
          </cell>
          <cell r="F1860" t="str">
            <v/>
          </cell>
          <cell r="G1860" t="str">
            <v/>
          </cell>
          <cell r="H1860" t="str">
            <v>ESTACA METÁLICA PARA CONTENÇÃO, UTILIZANDO PERFIL LAMINADO W250X32,7 (EXCLUSIVE MOBILIZAÇÃO E DESMOBILIZAÇÃO). AF_01/2020</v>
          </cell>
          <cell r="I1860" t="str">
            <v>KG</v>
          </cell>
          <cell r="J1860" t="str">
            <v>ATRIBUÍDO SÃO PAULO</v>
          </cell>
          <cell r="K1860" t="str">
            <v>9,58</v>
          </cell>
          <cell r="L1860" t="str">
            <v>CAIXA REFERENCIAL</v>
          </cell>
        </row>
        <row r="1861">
          <cell r="A1861">
            <v>100893</v>
          </cell>
          <cell r="B1861" t="str">
            <v>FUNDACOES E ESTRUTURAS</v>
          </cell>
          <cell r="C1861" t="str">
            <v>FUES</v>
          </cell>
          <cell r="D1861" t="str">
            <v>ESTACAS</v>
          </cell>
          <cell r="E1861" t="str">
            <v>0039</v>
          </cell>
          <cell r="F1861" t="str">
            <v/>
          </cell>
          <cell r="G1861" t="str">
            <v/>
          </cell>
          <cell r="H1861" t="str">
            <v>ESTACA METÁLICA PARA CONTENÇÃO, UTILIZANDO PERFIL LAMINADO W250X38,5 (EXCLUSIVE MOBILIZAÇÃO E DESMOBILIZAÇÃO). AF_01/2020</v>
          </cell>
          <cell r="I1861" t="str">
            <v>KG</v>
          </cell>
          <cell r="J1861" t="str">
            <v>ATRIBUÍDO SÃO PAULO</v>
          </cell>
          <cell r="K1861" t="str">
            <v>9,46</v>
          </cell>
          <cell r="L1861" t="str">
            <v>CAIXA REFERENCIAL</v>
          </cell>
        </row>
        <row r="1862">
          <cell r="A1862">
            <v>100894</v>
          </cell>
          <cell r="B1862" t="str">
            <v>FUNDACOES E ESTRUTURAS</v>
          </cell>
          <cell r="C1862" t="str">
            <v>FUES</v>
          </cell>
          <cell r="D1862" t="str">
            <v>ESTACAS</v>
          </cell>
          <cell r="E1862" t="str">
            <v>0039</v>
          </cell>
          <cell r="F1862" t="str">
            <v/>
          </cell>
          <cell r="G1862" t="str">
            <v/>
          </cell>
          <cell r="H1862" t="str">
            <v>ESTACA METÁLICA PARA CONTENÇÃO, UTILIZANDO PERFIL LAMINADO W250X44,8 (EXCLUSIVE MOBILIZAÇÃO E DESMOBILIZAÇÃO). AF_01/2020</v>
          </cell>
          <cell r="I1862" t="str">
            <v>KG</v>
          </cell>
          <cell r="J1862" t="str">
            <v>ATRIBUÍDO SÃO PAULO</v>
          </cell>
          <cell r="K1862" t="str">
            <v>9,38</v>
          </cell>
          <cell r="L1862" t="str">
            <v>CAIXA REFERENCIAL</v>
          </cell>
        </row>
        <row r="1863">
          <cell r="A1863">
            <v>100896</v>
          </cell>
          <cell r="B1863" t="str">
            <v>FUNDACOES E ESTRUTURAS</v>
          </cell>
          <cell r="C1863" t="str">
            <v>FUES</v>
          </cell>
          <cell r="D1863" t="str">
            <v>ESTACAS</v>
          </cell>
          <cell r="E1863" t="str">
            <v>0039</v>
          </cell>
          <cell r="F1863" t="str">
            <v/>
          </cell>
          <cell r="G1863" t="str">
            <v/>
          </cell>
          <cell r="H1863" t="str">
            <v>ESTACA ESCAVADA MECANICAMENTE, SEM FLUIDO ESTABILIZANTE, COM 25CM DE DIÂMETRO, CONCRETO LANÇADO POR CAMINHÃO BETONEIRA (EXCLUSIVE MOBILIZAÇÃO E DESMOBILIZAÇÃO). AF_01/2020</v>
          </cell>
          <cell r="I1863" t="str">
            <v>M</v>
          </cell>
          <cell r="J1863" t="str">
            <v>ATRIBUÍDO SÃO PAULO</v>
          </cell>
          <cell r="K1863" t="str">
            <v>43,71</v>
          </cell>
          <cell r="L1863" t="str">
            <v>CAIXA REFERENCIAL</v>
          </cell>
        </row>
        <row r="1864">
          <cell r="A1864">
            <v>100897</v>
          </cell>
          <cell r="B1864" t="str">
            <v>FUNDACOES E ESTRUTURAS</v>
          </cell>
          <cell r="C1864" t="str">
            <v>FUES</v>
          </cell>
          <cell r="D1864" t="str">
            <v>ESTACAS</v>
          </cell>
          <cell r="E1864" t="str">
            <v>0039</v>
          </cell>
          <cell r="F1864" t="str">
            <v/>
          </cell>
          <cell r="G1864" t="str">
            <v/>
          </cell>
          <cell r="H1864" t="str">
            <v>ESTACA ESCAVADA MECANICAMENTE, SEM FLUIDO ESTABILIZANTE, COM 40CM DE DIÂMETRO, CONCRETO LANÇADO POR CAMINHÃO BETONEIRA (EXCLUSIVE MOBILIZAÇÃO E DESMOBILIZAÇÃO). AF_01/2020</v>
          </cell>
          <cell r="I1864" t="str">
            <v>M</v>
          </cell>
          <cell r="J1864" t="str">
            <v>ATRIBUÍDO SÃO PAULO</v>
          </cell>
          <cell r="K1864" t="str">
            <v>83,67</v>
          </cell>
          <cell r="L1864" t="str">
            <v>CAIXA REFERENCIAL</v>
          </cell>
        </row>
        <row r="1865">
          <cell r="A1865">
            <v>100898</v>
          </cell>
          <cell r="B1865" t="str">
            <v>FUNDACOES E ESTRUTURAS</v>
          </cell>
          <cell r="C1865" t="str">
            <v>FUES</v>
          </cell>
          <cell r="D1865" t="str">
            <v>ESTACAS</v>
          </cell>
          <cell r="E1865" t="str">
            <v>0039</v>
          </cell>
          <cell r="F1865" t="str">
            <v/>
          </cell>
          <cell r="G1865" t="str">
            <v/>
          </cell>
          <cell r="H1865" t="str">
            <v>ESTACA ESCAVADA MECANICAMENTE, SEM FLUIDO ESTABILIZANTE, COM 60CM DE DIÂMETRO, CONCRETO LANÇADO POR CAMINHÃO BETONEIRA (EXCLUSIVE MOBILIZAÇÃO E DESMOBILIZAÇÃO). AF_01/2020</v>
          </cell>
          <cell r="I1865" t="str">
            <v>M</v>
          </cell>
          <cell r="J1865" t="str">
            <v>ATRIBUÍDO SÃO PAULO</v>
          </cell>
          <cell r="K1865" t="str">
            <v>159,93</v>
          </cell>
          <cell r="L1865" t="str">
            <v>CAIXA REFERENCIAL</v>
          </cell>
        </row>
        <row r="1866">
          <cell r="A1866">
            <v>100899</v>
          </cell>
          <cell r="B1866" t="str">
            <v>FUNDACOES E ESTRUTURAS</v>
          </cell>
          <cell r="C1866" t="str">
            <v>FUES</v>
          </cell>
          <cell r="D1866" t="str">
            <v>ESTACAS</v>
          </cell>
          <cell r="E1866" t="str">
            <v>0039</v>
          </cell>
          <cell r="F1866" t="str">
            <v/>
          </cell>
          <cell r="G1866" t="str">
            <v/>
          </cell>
          <cell r="H1866" t="str">
            <v>ESTACA ESCAVADA MECANICAMENTE, SEM FLUIDO ESTABILIZANTE, COM 25CM DE DIÂMETRO, CONCRETO LANÇADO MANUALMENTE (EXCLUSIVE MOBILIZAÇÃO E DESMOBILIZAÇÃO). AF_01/2020</v>
          </cell>
          <cell r="I1866" t="str">
            <v>M</v>
          </cell>
          <cell r="J1866" t="str">
            <v>ATRIBUÍDO SÃO PAULO</v>
          </cell>
          <cell r="K1866" t="str">
            <v>60,26</v>
          </cell>
          <cell r="L1866" t="str">
            <v>CAIXA REFERENCIAL</v>
          </cell>
        </row>
        <row r="1867">
          <cell r="A1867">
            <v>100900</v>
          </cell>
          <cell r="B1867" t="str">
            <v>FUNDACOES E ESTRUTURAS</v>
          </cell>
          <cell r="C1867" t="str">
            <v>FUES</v>
          </cell>
          <cell r="D1867" t="str">
            <v>ESTACAS</v>
          </cell>
          <cell r="E1867" t="str">
            <v>0039</v>
          </cell>
          <cell r="F1867" t="str">
            <v/>
          </cell>
          <cell r="G1867" t="str">
            <v/>
          </cell>
          <cell r="H1867" t="str">
            <v>ESTACA ESCAVADA MECANICAMENTE, SEM FLUIDO ESTABILIZANTE, COM 60CM DE DIÂMETRO, CONCRETO LANÇADO POR BOMBA LANÇA (EXCLUSIVE MOBILIZAÇÃO E DESMOBILIZAÇÃO). AF_01/2020</v>
          </cell>
          <cell r="I1867" t="str">
            <v>M</v>
          </cell>
          <cell r="J1867" t="str">
            <v>ATRIBUÍDO SÃO PAULO</v>
          </cell>
          <cell r="K1867" t="str">
            <v>182,46</v>
          </cell>
          <cell r="L1867" t="str">
            <v>CAIXA REFERENCIAL</v>
          </cell>
        </row>
        <row r="1868">
          <cell r="A1868">
            <v>100929</v>
          </cell>
          <cell r="B1868" t="str">
            <v>FUNDACOES E ESTRUTURAS</v>
          </cell>
          <cell r="C1868" t="str">
            <v>FUES</v>
          </cell>
          <cell r="D1868" t="str">
            <v>ESTACAS</v>
          </cell>
          <cell r="E1868" t="str">
            <v>0039</v>
          </cell>
          <cell r="F1868" t="str">
            <v/>
          </cell>
          <cell r="G1868" t="str">
            <v/>
          </cell>
          <cell r="H1868" t="str">
            <v>ESTACA RAÍZ, DIÂMETRO DE 20CM, SEM PRESENÇA DE ROCHA (EXCLUSIVE MOBILIZAÇÃO E DESMOBILIZAÇÃO). AF_03/2020</v>
          </cell>
          <cell r="I1868" t="str">
            <v>M</v>
          </cell>
          <cell r="J1868" t="str">
            <v>ATRIBUÍDO SÃO PAULO</v>
          </cell>
          <cell r="K1868" t="str">
            <v>220,59</v>
          </cell>
          <cell r="L1868" t="str">
            <v>CAIXA REFERENCIAL</v>
          </cell>
        </row>
        <row r="1869">
          <cell r="A1869">
            <v>100930</v>
          </cell>
          <cell r="B1869" t="str">
            <v>FUNDACOES E ESTRUTURAS</v>
          </cell>
          <cell r="C1869" t="str">
            <v>FUES</v>
          </cell>
          <cell r="D1869" t="str">
            <v>ESTACAS</v>
          </cell>
          <cell r="E1869" t="str">
            <v>0039</v>
          </cell>
          <cell r="F1869" t="str">
            <v/>
          </cell>
          <cell r="G1869" t="str">
            <v/>
          </cell>
          <cell r="H1869" t="str">
            <v>ESTACA RAÍZ, DIÂMETRO DE 31CM, SEM PRESENÇA DE ROCHA (EXCLUSIVE MOBILIZAÇÃO E DESMOBILIZAÇÃO). AF_03/2020</v>
          </cell>
          <cell r="I1869" t="str">
            <v>M</v>
          </cell>
          <cell r="J1869" t="str">
            <v>ATRIBUÍDO SÃO PAULO</v>
          </cell>
          <cell r="K1869" t="str">
            <v>318,64</v>
          </cell>
          <cell r="L1869" t="str">
            <v>CAIXA REFERENCIAL</v>
          </cell>
        </row>
        <row r="1870">
          <cell r="A1870">
            <v>100931</v>
          </cell>
          <cell r="B1870" t="str">
            <v>FUNDACOES E ESTRUTURAS</v>
          </cell>
          <cell r="C1870" t="str">
            <v>FUES</v>
          </cell>
          <cell r="D1870" t="str">
            <v>ESTACAS</v>
          </cell>
          <cell r="E1870" t="str">
            <v>0039</v>
          </cell>
          <cell r="F1870" t="str">
            <v/>
          </cell>
          <cell r="G1870" t="str">
            <v/>
          </cell>
          <cell r="H1870" t="str">
            <v>ESTACA RAÍZ, DIÂMETRO DE 40CM, SEM PRESENÇA DE ROCHA (EXCLUSIVE MOBILIZAÇÃO E DESMOBILIZAÇÃO). AF_03/2020</v>
          </cell>
          <cell r="I1870" t="str">
            <v>M</v>
          </cell>
          <cell r="J1870" t="str">
            <v>ATRIBUÍDO SÃO PAULO</v>
          </cell>
          <cell r="K1870" t="str">
            <v>396,46</v>
          </cell>
          <cell r="L1870" t="str">
            <v>CAIXA REFERENCIAL</v>
          </cell>
        </row>
        <row r="1871">
          <cell r="A1871">
            <v>100932</v>
          </cell>
          <cell r="B1871" t="str">
            <v>FUNDACOES E ESTRUTURAS</v>
          </cell>
          <cell r="C1871" t="str">
            <v>FUES</v>
          </cell>
          <cell r="D1871" t="str">
            <v>ESTACAS</v>
          </cell>
          <cell r="E1871" t="str">
            <v>0039</v>
          </cell>
          <cell r="F1871" t="str">
            <v/>
          </cell>
          <cell r="G1871" t="str">
            <v/>
          </cell>
          <cell r="H1871" t="str">
            <v>ESTACA RAÍZ, DIÂMETRO DE 45CM, SEM PRESENÇA DE ROCHA (EXCLUSIVE MOBILIZAÇÃO E DESMOBILIZAÇÃO). AF_03/2020</v>
          </cell>
          <cell r="I1871" t="str">
            <v>M</v>
          </cell>
          <cell r="J1871" t="str">
            <v>ATRIBUÍDO SÃO PAULO</v>
          </cell>
          <cell r="K1871" t="str">
            <v>540,32</v>
          </cell>
          <cell r="L1871" t="str">
            <v>CAIXA REFERENCIAL</v>
          </cell>
        </row>
        <row r="1872">
          <cell r="A1872">
            <v>100933</v>
          </cell>
          <cell r="B1872" t="str">
            <v>FUNDACOES E ESTRUTURAS</v>
          </cell>
          <cell r="C1872" t="str">
            <v>FUES</v>
          </cell>
          <cell r="D1872" t="str">
            <v>ESTACAS</v>
          </cell>
          <cell r="E1872" t="str">
            <v>0039</v>
          </cell>
          <cell r="F1872" t="str">
            <v/>
          </cell>
          <cell r="G1872" t="str">
            <v/>
          </cell>
          <cell r="H1872" t="str">
            <v>ESTACA RAÍZ, DIÂMETRO DE 20CM, PERFURADA EM ROCHA (EXCLUSIVE MOBILIZAÇÃO E DESMOBILIZAÇÃO). AF_03/2020</v>
          </cell>
          <cell r="I1872" t="str">
            <v>M</v>
          </cell>
          <cell r="J1872" t="str">
            <v>ATRIBUÍDO SÃO PAULO</v>
          </cell>
          <cell r="K1872" t="str">
            <v>272,15</v>
          </cell>
          <cell r="L1872" t="str">
            <v>CAIXA REFERENCIAL</v>
          </cell>
        </row>
        <row r="1873">
          <cell r="A1873">
            <v>100934</v>
          </cell>
          <cell r="B1873" t="str">
            <v>FUNDACOES E ESTRUTURAS</v>
          </cell>
          <cell r="C1873" t="str">
            <v>FUES</v>
          </cell>
          <cell r="D1873" t="str">
            <v>ESTACAS</v>
          </cell>
          <cell r="E1873" t="str">
            <v>0039</v>
          </cell>
          <cell r="F1873" t="str">
            <v/>
          </cell>
          <cell r="G1873" t="str">
            <v/>
          </cell>
          <cell r="H1873" t="str">
            <v>ESTACA RAÍZ, DIÂMETRO DE 31CM, PERFURADA EM ROCHA (EXCLUSIVE MOBILIZAÇÃO E DESMOBILIZAÇÃO). AF_03/2020</v>
          </cell>
          <cell r="I1873" t="str">
            <v>M</v>
          </cell>
          <cell r="J1873" t="str">
            <v>ATRIBUÍDO SÃO PAULO</v>
          </cell>
          <cell r="K1873" t="str">
            <v>383,06</v>
          </cell>
          <cell r="L1873" t="str">
            <v>CAIXA REFERENCIAL</v>
          </cell>
        </row>
        <row r="1874">
          <cell r="A1874">
            <v>100935</v>
          </cell>
          <cell r="B1874" t="str">
            <v>FUNDACOES E ESTRUTURAS</v>
          </cell>
          <cell r="C1874" t="str">
            <v>FUES</v>
          </cell>
          <cell r="D1874" t="str">
            <v>ESTACAS</v>
          </cell>
          <cell r="E1874" t="str">
            <v>0039</v>
          </cell>
          <cell r="F1874" t="str">
            <v/>
          </cell>
          <cell r="G1874" t="str">
            <v/>
          </cell>
          <cell r="H1874" t="str">
            <v>ESTACA RAÍZ, DIÂMETRO DE 40CM, PERFURADA EM ROCHA (EXCLUSIVE MOBILIZAÇÃO E DESMOBILIZAÇÃO). AF_03/2020</v>
          </cell>
          <cell r="I1874" t="str">
            <v>M</v>
          </cell>
          <cell r="J1874" t="str">
            <v>ATRIBUÍDO SÃO PAULO</v>
          </cell>
          <cell r="K1874" t="str">
            <v>477,46</v>
          </cell>
          <cell r="L1874" t="str">
            <v>CAIXA REFERENCIAL</v>
          </cell>
        </row>
        <row r="1875">
          <cell r="A1875">
            <v>100936</v>
          </cell>
          <cell r="B1875" t="str">
            <v>FUNDACOES E ESTRUTURAS</v>
          </cell>
          <cell r="C1875" t="str">
            <v>FUES</v>
          </cell>
          <cell r="D1875" t="str">
            <v>ESTACAS</v>
          </cell>
          <cell r="E1875" t="str">
            <v>0039</v>
          </cell>
          <cell r="F1875" t="str">
            <v/>
          </cell>
          <cell r="G1875" t="str">
            <v/>
          </cell>
          <cell r="H1875" t="str">
            <v>ESTACA RAÍZ, DIÂMETRO DE 45CM, PERFURADA EM ROCHA (EXCLUSIVE MOBILIZAÇÃO E DESMOBILIZAÇÃO). AF_03/2020</v>
          </cell>
          <cell r="I1875" t="str">
            <v>M</v>
          </cell>
          <cell r="J1875" t="str">
            <v>ATRIBUÍDO SÃO PAULO</v>
          </cell>
          <cell r="K1875" t="str">
            <v>634,81</v>
          </cell>
          <cell r="L1875" t="str">
            <v>CAIXA REFERENCIAL</v>
          </cell>
        </row>
        <row r="1876">
          <cell r="A1876">
            <v>101173</v>
          </cell>
          <cell r="B1876" t="str">
            <v>FUNDACOES E ESTRUTURAS</v>
          </cell>
          <cell r="C1876" t="str">
            <v>FUES</v>
          </cell>
          <cell r="D1876" t="str">
            <v>ESTACAS</v>
          </cell>
          <cell r="E1876" t="str">
            <v>0039</v>
          </cell>
          <cell r="F1876" t="str">
            <v/>
          </cell>
          <cell r="G1876" t="str">
            <v/>
          </cell>
          <cell r="H1876" t="str">
            <v>ESTACA BROCA DE CONCRETO, DIÂMETRO DE 20CM, ESCAVAÇÃO MANUAL COM TRADO CONCHA, COM ARMADURA DE ARRANQUE. AF_05/2020</v>
          </cell>
          <cell r="I1876" t="str">
            <v>M</v>
          </cell>
          <cell r="J1876" t="str">
            <v>COEFICIENTE DE REPRESENTATIVIDADE</v>
          </cell>
          <cell r="K1876" t="str">
            <v>45,36</v>
          </cell>
          <cell r="L1876" t="str">
            <v>CAIXA REFERENCIAL</v>
          </cell>
        </row>
        <row r="1877">
          <cell r="A1877">
            <v>101174</v>
          </cell>
          <cell r="B1877" t="str">
            <v>FUNDACOES E ESTRUTURAS</v>
          </cell>
          <cell r="C1877" t="str">
            <v>FUES</v>
          </cell>
          <cell r="D1877" t="str">
            <v>ESTACAS</v>
          </cell>
          <cell r="E1877" t="str">
            <v>0039</v>
          </cell>
          <cell r="F1877" t="str">
            <v/>
          </cell>
          <cell r="G1877" t="str">
            <v/>
          </cell>
          <cell r="H1877" t="str">
            <v>ESTACA BROCA DE CONCRETO, DIÂMETRO DE 25CM, ESCAVAÇÃO MANUAL COM TRADO CONCHA, COM ARMADURA DE ARRANQUE. AF_05/2020</v>
          </cell>
          <cell r="I1877" t="str">
            <v>M</v>
          </cell>
          <cell r="J1877" t="str">
            <v>COEFICIENTE DE REPRESENTATIVIDADE</v>
          </cell>
          <cell r="K1877" t="str">
            <v>61,83</v>
          </cell>
          <cell r="L1877" t="str">
            <v>CAIXA REFERENCIAL</v>
          </cell>
        </row>
        <row r="1878">
          <cell r="A1878">
            <v>101175</v>
          </cell>
          <cell r="B1878" t="str">
            <v>FUNDACOES E ESTRUTURAS</v>
          </cell>
          <cell r="C1878" t="str">
            <v>FUES</v>
          </cell>
          <cell r="D1878" t="str">
            <v>ESTACAS</v>
          </cell>
          <cell r="E1878" t="str">
            <v>0039</v>
          </cell>
          <cell r="F1878" t="str">
            <v/>
          </cell>
          <cell r="G1878" t="str">
            <v/>
          </cell>
          <cell r="H1878" t="str">
            <v>ESTACA BROCA DE CONCRETO, DIÂMETRO DE 30CM, ESCAVAÇÃO MANUAL COM TRADO CONCHA, COM ARMADURA DE ARRANQUE. AF_05/2020</v>
          </cell>
          <cell r="I1878" t="str">
            <v>M</v>
          </cell>
          <cell r="J1878" t="str">
            <v>COEFICIENTE DE REPRESENTATIVIDADE</v>
          </cell>
          <cell r="K1878" t="str">
            <v>84,37</v>
          </cell>
          <cell r="L1878" t="str">
            <v>CAIXA REFERENCIAL</v>
          </cell>
        </row>
        <row r="1879">
          <cell r="A1879">
            <v>101176</v>
          </cell>
          <cell r="B1879" t="str">
            <v>FUNDACOES E ESTRUTURAS</v>
          </cell>
          <cell r="C1879" t="str">
            <v>FUES</v>
          </cell>
          <cell r="D1879" t="str">
            <v>ESTACAS</v>
          </cell>
          <cell r="E1879" t="str">
            <v>0039</v>
          </cell>
          <cell r="F1879" t="str">
            <v/>
          </cell>
          <cell r="G1879" t="str">
            <v/>
          </cell>
          <cell r="H1879" t="str">
            <v>ESTACA BROCA DE CONCRETO, DIÂMETRO DE 30CM, ESCAVAÇÃO MANUAL COM TRADO CONCHA, INTEIRAMENTE ARMADA. AF_05/2020</v>
          </cell>
          <cell r="I1879" t="str">
            <v>M</v>
          </cell>
          <cell r="J1879" t="str">
            <v>COEFICIENTE DE REPRESENTATIVIDADE</v>
          </cell>
          <cell r="K1879" t="str">
            <v>113,41</v>
          </cell>
          <cell r="L1879" t="str">
            <v>CAIXA REFERENCIAL</v>
          </cell>
        </row>
        <row r="1880">
          <cell r="A1880">
            <v>95240</v>
          </cell>
          <cell r="B1880" t="str">
            <v>FUNDACOES E ESTRUTURAS</v>
          </cell>
          <cell r="C1880" t="str">
            <v>FUES</v>
          </cell>
          <cell r="D1880" t="str">
            <v>LASTROS/FUNDACOES DIVERSAS</v>
          </cell>
          <cell r="E1880" t="str">
            <v>0040</v>
          </cell>
          <cell r="F1880" t="str">
            <v/>
          </cell>
          <cell r="G1880" t="str">
            <v/>
          </cell>
          <cell r="H1880" t="str">
            <v>LASTRO DE CONCRETO MAGRO, APLICADO EM PISOS, LAJES SOBRE SOLO OU RADIERS, ESPESSURA DE 3 CM. AF_07/2016</v>
          </cell>
          <cell r="I1880" t="str">
            <v>M2</v>
          </cell>
          <cell r="J1880" t="str">
            <v>COEFICIENTE DE REPRESENTATIVIDADE</v>
          </cell>
          <cell r="K1880" t="str">
            <v>12,36</v>
          </cell>
          <cell r="L1880" t="str">
            <v>CAIXA REFERENCIAL</v>
          </cell>
        </row>
        <row r="1881">
          <cell r="A1881">
            <v>95241</v>
          </cell>
          <cell r="B1881" t="str">
            <v>FUNDACOES E ESTRUTURAS</v>
          </cell>
          <cell r="C1881" t="str">
            <v>FUES</v>
          </cell>
          <cell r="D1881" t="str">
            <v>LASTROS/FUNDACOES DIVERSAS</v>
          </cell>
          <cell r="E1881" t="str">
            <v>0040</v>
          </cell>
          <cell r="F1881" t="str">
            <v/>
          </cell>
          <cell r="G1881" t="str">
            <v/>
          </cell>
          <cell r="H1881" t="str">
            <v>LASTRO DE CONCRETO MAGRO, APLICADO EM PISOS, LAJES SOBRE SOLO OU RADIERS, ESPESSURA DE 5 CM. AF_07/2016</v>
          </cell>
          <cell r="I1881" t="str">
            <v>M2</v>
          </cell>
          <cell r="J1881" t="str">
            <v>COEFICIENTE DE REPRESENTATIVIDADE</v>
          </cell>
          <cell r="K1881" t="str">
            <v>20,61</v>
          </cell>
          <cell r="L1881" t="str">
            <v>CAIXA REFERENCIAL</v>
          </cell>
        </row>
        <row r="1882">
          <cell r="A1882">
            <v>96616</v>
          </cell>
          <cell r="B1882" t="str">
            <v>FUNDACOES E ESTRUTURAS</v>
          </cell>
          <cell r="C1882" t="str">
            <v>FUES</v>
          </cell>
          <cell r="D1882" t="str">
            <v>LASTROS/FUNDACOES DIVERSAS</v>
          </cell>
          <cell r="E1882" t="str">
            <v>0040</v>
          </cell>
          <cell r="F1882" t="str">
            <v/>
          </cell>
          <cell r="G1882" t="str">
            <v/>
          </cell>
          <cell r="H1882" t="str">
            <v>LASTRO DE CONCRETO MAGRO, APLICADO EM BLOCOS DE COROAMENTO OU SAPATAS. AF_08/2017</v>
          </cell>
          <cell r="I1882" t="str">
            <v>M3</v>
          </cell>
          <cell r="J1882" t="str">
            <v>COEFICIENTE DE REPRESENTATIVIDADE</v>
          </cell>
          <cell r="K1882" t="str">
            <v>429,50</v>
          </cell>
          <cell r="L1882" t="str">
            <v>CAIXA REFERENCIAL</v>
          </cell>
        </row>
        <row r="1883">
          <cell r="A1883">
            <v>96617</v>
          </cell>
          <cell r="B1883" t="str">
            <v>FUNDACOES E ESTRUTURAS</v>
          </cell>
          <cell r="C1883" t="str">
            <v>FUES</v>
          </cell>
          <cell r="D1883" t="str">
            <v>LASTROS/FUNDACOES DIVERSAS</v>
          </cell>
          <cell r="E1883" t="str">
            <v>0040</v>
          </cell>
          <cell r="F1883" t="str">
            <v/>
          </cell>
          <cell r="G1883" t="str">
            <v/>
          </cell>
          <cell r="H1883" t="str">
            <v>LASTRO DE CONCRETO MAGRO, APLICADO EM BLOCOS DE COROAMENTO OU SAPATAS, ESPESSURA DE 3 CM. AF_08/2017</v>
          </cell>
          <cell r="I1883" t="str">
            <v>M2</v>
          </cell>
          <cell r="J1883" t="str">
            <v>COEFICIENTE DE REPRESENTATIVIDADE</v>
          </cell>
          <cell r="K1883" t="str">
            <v>12,86</v>
          </cell>
          <cell r="L1883" t="str">
            <v>CAIXA REFERENCIAL</v>
          </cell>
        </row>
        <row r="1884">
          <cell r="A1884">
            <v>96619</v>
          </cell>
          <cell r="B1884" t="str">
            <v>FUNDACOES E ESTRUTURAS</v>
          </cell>
          <cell r="C1884" t="str">
            <v>FUES</v>
          </cell>
          <cell r="D1884" t="str">
            <v>LASTROS/FUNDACOES DIVERSAS</v>
          </cell>
          <cell r="E1884" t="str">
            <v>0040</v>
          </cell>
          <cell r="F1884" t="str">
            <v/>
          </cell>
          <cell r="G1884" t="str">
            <v/>
          </cell>
          <cell r="H1884" t="str">
            <v>LASTRO DE CONCRETO MAGRO, APLICADO EM BLOCOS DE COROAMENTO OU SAPATAS, ESPESSURA DE 5 CM. AF_08/2017</v>
          </cell>
          <cell r="I1884" t="str">
            <v>M2</v>
          </cell>
          <cell r="J1884" t="str">
            <v>COEFICIENTE DE REPRESENTATIVIDADE</v>
          </cell>
          <cell r="K1884" t="str">
            <v>21,46</v>
          </cell>
          <cell r="L1884" t="str">
            <v>CAIXA REFERENCIAL</v>
          </cell>
        </row>
        <row r="1885">
          <cell r="A1885">
            <v>96620</v>
          </cell>
          <cell r="B1885" t="str">
            <v>FUNDACOES E ESTRUTURAS</v>
          </cell>
          <cell r="C1885" t="str">
            <v>FUES</v>
          </cell>
          <cell r="D1885" t="str">
            <v>LASTROS/FUNDACOES DIVERSAS</v>
          </cell>
          <cell r="E1885" t="str">
            <v>0040</v>
          </cell>
          <cell r="F1885" t="str">
            <v/>
          </cell>
          <cell r="G1885" t="str">
            <v/>
          </cell>
          <cell r="H1885" t="str">
            <v>LASTRO DE CONCRETO MAGRO, APLICADO EM PISOS, LAJES SOBRE SOLO OU RADIERS. AF_08/2017</v>
          </cell>
          <cell r="I1885" t="str">
            <v>M3</v>
          </cell>
          <cell r="J1885" t="str">
            <v>COEFICIENTE DE REPRESENTATIVIDADE</v>
          </cell>
          <cell r="K1885" t="str">
            <v>412,62</v>
          </cell>
          <cell r="L1885" t="str">
            <v>CAIXA REFERENCIAL</v>
          </cell>
        </row>
        <row r="1886">
          <cell r="A1886">
            <v>96621</v>
          </cell>
          <cell r="B1886" t="str">
            <v>FUNDACOES E ESTRUTURAS</v>
          </cell>
          <cell r="C1886" t="str">
            <v>FUES</v>
          </cell>
          <cell r="D1886" t="str">
            <v>LASTROS/FUNDACOES DIVERSAS</v>
          </cell>
          <cell r="E1886" t="str">
            <v>0040</v>
          </cell>
          <cell r="F1886" t="str">
            <v/>
          </cell>
          <cell r="G1886" t="str">
            <v/>
          </cell>
          <cell r="H1886" t="str">
            <v>LASTRO COM MATERIAL GRANULAR, APLICAÇÃO EM BLOCOS DE COROAMENTO, ESPESSURA DE *5 CM*. AF_08/2017</v>
          </cell>
          <cell r="I1886" t="str">
            <v>M3</v>
          </cell>
          <cell r="J1886" t="str">
            <v>ATRIBUÍDO SÃO PAULO</v>
          </cell>
          <cell r="K1886" t="str">
            <v>142,12</v>
          </cell>
          <cell r="L1886" t="str">
            <v>CAIXA REFERENCIAL</v>
          </cell>
        </row>
        <row r="1887">
          <cell r="A1887">
            <v>96622</v>
          </cell>
          <cell r="B1887" t="str">
            <v>FUNDACOES E ESTRUTURAS</v>
          </cell>
          <cell r="C1887" t="str">
            <v>FUES</v>
          </cell>
          <cell r="D1887" t="str">
            <v>LASTROS/FUNDACOES DIVERSAS</v>
          </cell>
          <cell r="E1887" t="str">
            <v>0040</v>
          </cell>
          <cell r="F1887" t="str">
            <v/>
          </cell>
          <cell r="G1887" t="str">
            <v/>
          </cell>
          <cell r="H1887" t="str">
            <v>LASTRO COM MATERIAL GRANULAR, APLICADO EM PISOS OU LAJES SOBRE SOLO, ESPESSURA DE *5 CM*. AF_08/2017</v>
          </cell>
          <cell r="I1887" t="str">
            <v>M3</v>
          </cell>
          <cell r="J1887" t="str">
            <v>ATRIBUÍDO SÃO PAULO</v>
          </cell>
          <cell r="K1887" t="str">
            <v>92,34</v>
          </cell>
          <cell r="L1887" t="str">
            <v>CAIXA REFERENCIAL</v>
          </cell>
        </row>
        <row r="1888">
          <cell r="A1888">
            <v>96623</v>
          </cell>
          <cell r="B1888" t="str">
            <v>FUNDACOES E ESTRUTURAS</v>
          </cell>
          <cell r="C1888" t="str">
            <v>FUES</v>
          </cell>
          <cell r="D1888" t="str">
            <v>LASTROS/FUNDACOES DIVERSAS</v>
          </cell>
          <cell r="E1888" t="str">
            <v>0040</v>
          </cell>
          <cell r="F1888" t="str">
            <v/>
          </cell>
          <cell r="G1888" t="str">
            <v/>
          </cell>
          <cell r="H1888" t="str">
            <v>LASTRO COM MATERIAL GRANULAR, APLICADO EM BLOCOS DE COROAMENTO, ESPESSURA DE *10 CM*. AF_08/2017</v>
          </cell>
          <cell r="I1888" t="str">
            <v>M3</v>
          </cell>
          <cell r="J1888" t="str">
            <v>ATRIBUÍDO SÃO PAULO</v>
          </cell>
          <cell r="K1888" t="str">
            <v>130,57</v>
          </cell>
          <cell r="L1888" t="str">
            <v>CAIXA REFERENCIAL</v>
          </cell>
        </row>
        <row r="1889">
          <cell r="A1889">
            <v>96624</v>
          </cell>
          <cell r="B1889" t="str">
            <v>FUNDACOES E ESTRUTURAS</v>
          </cell>
          <cell r="C1889" t="str">
            <v>FUES</v>
          </cell>
          <cell r="D1889" t="str">
            <v>LASTROS/FUNDACOES DIVERSAS</v>
          </cell>
          <cell r="E1889" t="str">
            <v>0040</v>
          </cell>
          <cell r="F1889" t="str">
            <v/>
          </cell>
          <cell r="G1889" t="str">
            <v/>
          </cell>
          <cell r="H1889" t="str">
            <v>LASTRO COM MATERIAL GRANULAR (PEDRA BRITADA N.2), APLICADO EM PISOS OU LAJES SOBRE SOLO, ESPESSURA DE *10 CM*. AF_08/2017</v>
          </cell>
          <cell r="I1889" t="str">
            <v>M3</v>
          </cell>
          <cell r="J1889" t="str">
            <v>ATRIBUÍDO SÃO PAULO</v>
          </cell>
          <cell r="K1889" t="str">
            <v>88,27</v>
          </cell>
          <cell r="L1889" t="str">
            <v>CAIXA REFERENCIAL</v>
          </cell>
        </row>
        <row r="1890">
          <cell r="A1890">
            <v>97082</v>
          </cell>
          <cell r="B1890" t="str">
            <v>FUNDACOES E ESTRUTURAS</v>
          </cell>
          <cell r="C1890" t="str">
            <v>FUES</v>
          </cell>
          <cell r="D1890" t="str">
            <v>LASTROS/FUNDACOES DIVERSAS</v>
          </cell>
          <cell r="E1890" t="str">
            <v>0040</v>
          </cell>
          <cell r="F1890" t="str">
            <v/>
          </cell>
          <cell r="G1890" t="str">
            <v/>
          </cell>
          <cell r="H1890" t="str">
            <v>ESCAVAÇÃO MANUAL DE VIGA DE BORDA PARA RADIER. AF_09/2017</v>
          </cell>
          <cell r="I1890" t="str">
            <v>M3</v>
          </cell>
          <cell r="J1890" t="str">
            <v>COLETADO</v>
          </cell>
          <cell r="K1890" t="str">
            <v>42,25</v>
          </cell>
          <cell r="L1890" t="str">
            <v>CAIXA REFERENCIAL</v>
          </cell>
        </row>
        <row r="1891">
          <cell r="A1891">
            <v>97083</v>
          </cell>
          <cell r="B1891" t="str">
            <v>FUNDACOES E ESTRUTURAS</v>
          </cell>
          <cell r="C1891" t="str">
            <v>FUES</v>
          </cell>
          <cell r="D1891" t="str">
            <v>LASTROS/FUNDACOES DIVERSAS</v>
          </cell>
          <cell r="E1891" t="str">
            <v>0040</v>
          </cell>
          <cell r="F1891" t="str">
            <v/>
          </cell>
          <cell r="G1891" t="str">
            <v/>
          </cell>
          <cell r="H1891" t="str">
            <v>COMPACTAÇÃO MECÂNICA DE SOLO PARA EXECUÇÃO DE RADIER, COM COMPACTADOR DE SOLOS A PERCUSSÃO. AF_09/2017</v>
          </cell>
          <cell r="I1891" t="str">
            <v>M2</v>
          </cell>
          <cell r="J1891" t="str">
            <v>ATRIBUÍDO SÃO PAULO</v>
          </cell>
          <cell r="K1891" t="str">
            <v>2,28</v>
          </cell>
          <cell r="L1891" t="str">
            <v>CAIXA REFERENCIAL</v>
          </cell>
        </row>
        <row r="1892">
          <cell r="A1892">
            <v>97084</v>
          </cell>
          <cell r="B1892" t="str">
            <v>FUNDACOES E ESTRUTURAS</v>
          </cell>
          <cell r="C1892" t="str">
            <v>FUES</v>
          </cell>
          <cell r="D1892" t="str">
            <v>LASTROS/FUNDACOES DIVERSAS</v>
          </cell>
          <cell r="E1892" t="str">
            <v>0040</v>
          </cell>
          <cell r="F1892" t="str">
            <v/>
          </cell>
          <cell r="G1892" t="str">
            <v/>
          </cell>
          <cell r="H1892" t="str">
            <v>COMPACTAÇÃO MECÂNICA DE SOLO PARA EXECUÇÃO DE RADIER, COM COMPACTADOR DE SOLOS TIPO PLACA VIBRATÓRIA. AF_09/2017</v>
          </cell>
          <cell r="I1892" t="str">
            <v>M2</v>
          </cell>
          <cell r="J1892" t="str">
            <v>ATRIBUÍDO SÃO PAULO</v>
          </cell>
          <cell r="K1892" t="str">
            <v>0,47</v>
          </cell>
          <cell r="L1892" t="str">
            <v>CAIXA REFERENCIAL</v>
          </cell>
        </row>
        <row r="1893">
          <cell r="A1893">
            <v>97086</v>
          </cell>
          <cell r="B1893" t="str">
            <v>FUNDACOES E ESTRUTURAS</v>
          </cell>
          <cell r="C1893" t="str">
            <v>FUES</v>
          </cell>
          <cell r="D1893" t="str">
            <v>LASTROS/FUNDACOES DIVERSAS</v>
          </cell>
          <cell r="E1893" t="str">
            <v>0040</v>
          </cell>
          <cell r="F1893" t="str">
            <v/>
          </cell>
          <cell r="G1893" t="str">
            <v/>
          </cell>
          <cell r="H1893" t="str">
            <v>FABRICAÇÃO, MONTAGEM E DESMONTAGEM DE FORMA PARA RADIER, EM MADEIRA SERRADA, 4 UTILIZAÇÕES. AF_09/2017</v>
          </cell>
          <cell r="I1893" t="str">
            <v>M2</v>
          </cell>
          <cell r="J1893" t="str">
            <v>COEFICIENTE DE REPRESENTATIVIDADE</v>
          </cell>
          <cell r="K1893" t="str">
            <v>83,21</v>
          </cell>
          <cell r="L1893" t="str">
            <v>CAIXA REFERENCIAL</v>
          </cell>
        </row>
        <row r="1894">
          <cell r="A1894">
            <v>97087</v>
          </cell>
          <cell r="B1894" t="str">
            <v>FUNDACOES E ESTRUTURAS</v>
          </cell>
          <cell r="C1894" t="str">
            <v>FUES</v>
          </cell>
          <cell r="D1894" t="str">
            <v>LASTROS/FUNDACOES DIVERSAS</v>
          </cell>
          <cell r="E1894" t="str">
            <v>0040</v>
          </cell>
          <cell r="F1894" t="str">
            <v/>
          </cell>
          <cell r="G1894" t="str">
            <v/>
          </cell>
          <cell r="H1894" t="str">
            <v>CAMADA SEPARADORA PARA EXECUÇÃO DE RADIER, EM LONA PLÁSTICA. AF_09/2017</v>
          </cell>
          <cell r="I1894" t="str">
            <v>M2</v>
          </cell>
          <cell r="J1894" t="str">
            <v>COEFICIENTE DE REPRESENTATIVIDADE</v>
          </cell>
          <cell r="K1894" t="str">
            <v>1,78</v>
          </cell>
          <cell r="L1894" t="str">
            <v>CAIXA REFERENCIAL</v>
          </cell>
        </row>
        <row r="1895">
          <cell r="A1895">
            <v>97088</v>
          </cell>
          <cell r="B1895" t="str">
            <v>FUNDACOES E ESTRUTURAS</v>
          </cell>
          <cell r="C1895" t="str">
            <v>FUES</v>
          </cell>
          <cell r="D1895" t="str">
            <v>LASTROS/FUNDACOES DIVERSAS</v>
          </cell>
          <cell r="E1895" t="str">
            <v>0040</v>
          </cell>
          <cell r="F1895" t="str">
            <v/>
          </cell>
          <cell r="G1895" t="str">
            <v/>
          </cell>
          <cell r="H1895" t="str">
            <v>ARMAÇÃO PARA EXECUÇÃO DE RADIER, COM USO DE TELA Q-92. AF_09/2017</v>
          </cell>
          <cell r="I1895" t="str">
            <v>KG</v>
          </cell>
          <cell r="J1895" t="str">
            <v>COEFICIENTE DE REPRESENTATIVIDADE</v>
          </cell>
          <cell r="K1895" t="str">
            <v>11,85</v>
          </cell>
          <cell r="L1895" t="str">
            <v>CAIXA REFERENCIAL</v>
          </cell>
        </row>
        <row r="1896">
          <cell r="A1896">
            <v>97089</v>
          </cell>
          <cell r="B1896" t="str">
            <v>FUNDACOES E ESTRUTURAS</v>
          </cell>
          <cell r="C1896" t="str">
            <v>FUES</v>
          </cell>
          <cell r="D1896" t="str">
            <v>LASTROS/FUNDACOES DIVERSAS</v>
          </cell>
          <cell r="E1896" t="str">
            <v>0040</v>
          </cell>
          <cell r="F1896" t="str">
            <v/>
          </cell>
          <cell r="G1896" t="str">
            <v/>
          </cell>
          <cell r="H1896" t="str">
            <v>ARMAÇÃO PARA EXECUÇÃO DE RADIER, COM USO DE TELA Q-113. AF_09/2017</v>
          </cell>
          <cell r="I1896" t="str">
            <v>KG</v>
          </cell>
          <cell r="J1896" t="str">
            <v>COEFICIENTE DE REPRESENTATIVIDADE</v>
          </cell>
          <cell r="K1896" t="str">
            <v>10,83</v>
          </cell>
          <cell r="L1896" t="str">
            <v>CAIXA REFERENCIAL</v>
          </cell>
        </row>
        <row r="1897">
          <cell r="A1897">
            <v>97090</v>
          </cell>
          <cell r="B1897" t="str">
            <v>FUNDACOES E ESTRUTURAS</v>
          </cell>
          <cell r="C1897" t="str">
            <v>FUES</v>
          </cell>
          <cell r="D1897" t="str">
            <v>LASTROS/FUNDACOES DIVERSAS</v>
          </cell>
          <cell r="E1897" t="str">
            <v>0040</v>
          </cell>
          <cell r="F1897" t="str">
            <v/>
          </cell>
          <cell r="G1897" t="str">
            <v/>
          </cell>
          <cell r="H1897" t="str">
            <v>ARMAÇÃO PARA EXECUÇÃO DE RADIER, COM USO DE TELA Q-138. AF_09/2017</v>
          </cell>
          <cell r="I1897" t="str">
            <v>KG</v>
          </cell>
          <cell r="J1897" t="str">
            <v>COEFICIENTE DE REPRESENTATIVIDADE</v>
          </cell>
          <cell r="K1897" t="str">
            <v>10,63</v>
          </cell>
          <cell r="L1897" t="str">
            <v>CAIXA REFERENCIAL</v>
          </cell>
        </row>
        <row r="1898">
          <cell r="A1898">
            <v>97091</v>
          </cell>
          <cell r="B1898" t="str">
            <v>FUNDACOES E ESTRUTURAS</v>
          </cell>
          <cell r="C1898" t="str">
            <v>FUES</v>
          </cell>
          <cell r="D1898" t="str">
            <v>LASTROS/FUNDACOES DIVERSAS</v>
          </cell>
          <cell r="E1898" t="str">
            <v>0040</v>
          </cell>
          <cell r="F1898" t="str">
            <v/>
          </cell>
          <cell r="G1898" t="str">
            <v/>
          </cell>
          <cell r="H1898" t="str">
            <v>ARMAÇÃO PARA EXECUÇÃO DE RADIER, COM USO DE TELA Q-159. AF_09/2017</v>
          </cell>
          <cell r="I1898" t="str">
            <v>KG</v>
          </cell>
          <cell r="J1898" t="str">
            <v>COEFICIENTE DE REPRESENTATIVIDADE</v>
          </cell>
          <cell r="K1898" t="str">
            <v>10,29</v>
          </cell>
          <cell r="L1898" t="str">
            <v>CAIXA REFERENCIAL</v>
          </cell>
        </row>
        <row r="1899">
          <cell r="A1899">
            <v>97092</v>
          </cell>
          <cell r="B1899" t="str">
            <v>FUNDACOES E ESTRUTURAS</v>
          </cell>
          <cell r="C1899" t="str">
            <v>FUES</v>
          </cell>
          <cell r="D1899" t="str">
            <v>LASTROS/FUNDACOES DIVERSAS</v>
          </cell>
          <cell r="E1899" t="str">
            <v>0040</v>
          </cell>
          <cell r="F1899" t="str">
            <v/>
          </cell>
          <cell r="G1899" t="str">
            <v/>
          </cell>
          <cell r="H1899" t="str">
            <v>ARMAÇÃO PARA EXECUÇÃO DE RADIER, COM USO DE TELA Q-196. AF_09/2017</v>
          </cell>
          <cell r="I1899" t="str">
            <v>KG</v>
          </cell>
          <cell r="J1899" t="str">
            <v>COEFICIENTE DE REPRESENTATIVIDADE</v>
          </cell>
          <cell r="K1899" t="str">
            <v>9,97</v>
          </cell>
          <cell r="L1899" t="str">
            <v>CAIXA REFERENCIAL</v>
          </cell>
        </row>
        <row r="1900">
          <cell r="A1900">
            <v>97093</v>
          </cell>
          <cell r="B1900" t="str">
            <v>FUNDACOES E ESTRUTURAS</v>
          </cell>
          <cell r="C1900" t="str">
            <v>FUES</v>
          </cell>
          <cell r="D1900" t="str">
            <v>LASTROS/FUNDACOES DIVERSAS</v>
          </cell>
          <cell r="E1900" t="str">
            <v>0040</v>
          </cell>
          <cell r="F1900" t="str">
            <v/>
          </cell>
          <cell r="G1900" t="str">
            <v/>
          </cell>
          <cell r="H1900" t="str">
            <v>ARMAÇÃO PARA EXECUÇÃO DE RADIER, COM USO DE TELA Q-283. AF_09/2017</v>
          </cell>
          <cell r="I1900" t="str">
            <v>KG</v>
          </cell>
          <cell r="J1900" t="str">
            <v>COEFICIENTE DE REPRESENTATIVIDADE</v>
          </cell>
          <cell r="K1900" t="str">
            <v>9,34</v>
          </cell>
          <cell r="L1900" t="str">
            <v>CAIXA REFERENCIAL</v>
          </cell>
        </row>
        <row r="1901">
          <cell r="A1901">
            <v>97094</v>
          </cell>
          <cell r="B1901" t="str">
            <v>FUNDACOES E ESTRUTURAS</v>
          </cell>
          <cell r="C1901" t="str">
            <v>FUES</v>
          </cell>
          <cell r="D1901" t="str">
            <v>LASTROS/FUNDACOES DIVERSAS</v>
          </cell>
          <cell r="E1901" t="str">
            <v>0040</v>
          </cell>
          <cell r="F1901" t="str">
            <v/>
          </cell>
          <cell r="G1901" t="str">
            <v/>
          </cell>
          <cell r="H1901" t="str">
            <v>CONCRETAGEM DE RADIER, PISO OU LAJE SOBRE SOLO, FCK 30 MPA, PARA ESPESSURA DE 10 CM - LANÇAMENTO, ADENSAMENTO E ACABAMENTO. AF_09/2017</v>
          </cell>
          <cell r="I1901" t="str">
            <v>M3</v>
          </cell>
          <cell r="J1901" t="str">
            <v>ATRIBUÍDO SÃO PAULO</v>
          </cell>
          <cell r="K1901" t="str">
            <v>443,14</v>
          </cell>
          <cell r="L1901" t="str">
            <v>CAIXA REFERENCIAL</v>
          </cell>
        </row>
        <row r="1902">
          <cell r="A1902">
            <v>97095</v>
          </cell>
          <cell r="B1902" t="str">
            <v>FUNDACOES E ESTRUTURAS</v>
          </cell>
          <cell r="C1902" t="str">
            <v>FUES</v>
          </cell>
          <cell r="D1902" t="str">
            <v>LASTROS/FUNDACOES DIVERSAS</v>
          </cell>
          <cell r="E1902" t="str">
            <v>0040</v>
          </cell>
          <cell r="F1902" t="str">
            <v/>
          </cell>
          <cell r="G1902" t="str">
            <v/>
          </cell>
          <cell r="H1902" t="str">
            <v>CONCRETAGEM DE RADIER, PISO OU LAJE SOBRE SOLO, FCK 30 MPA, PARA ESPESSURA DE 15 CM - LANÇAMENTO, ADENSAMENTO E ACABAMENTO. AF_09/2017</v>
          </cell>
          <cell r="I1902" t="str">
            <v>M3</v>
          </cell>
          <cell r="J1902" t="str">
            <v>ATRIBUÍDO SÃO PAULO</v>
          </cell>
          <cell r="K1902" t="str">
            <v>416,17</v>
          </cell>
          <cell r="L1902" t="str">
            <v>CAIXA REFERENCIAL</v>
          </cell>
        </row>
        <row r="1903">
          <cell r="A1903">
            <v>97096</v>
          </cell>
          <cell r="B1903" t="str">
            <v>FUNDACOES E ESTRUTURAS</v>
          </cell>
          <cell r="C1903" t="str">
            <v>FUES</v>
          </cell>
          <cell r="D1903" t="str">
            <v>LASTROS/FUNDACOES DIVERSAS</v>
          </cell>
          <cell r="E1903" t="str">
            <v>0040</v>
          </cell>
          <cell r="F1903" t="str">
            <v/>
          </cell>
          <cell r="G1903" t="str">
            <v/>
          </cell>
          <cell r="H1903" t="str">
            <v>CONCRETAGEM DE RADIER, PISO OU LAJE SOBRE SOLO, FCK 30 MPA, PARA ESPESSURA DE 20 CM - LANÇAMENTO, ADENSAMENTO E ACABAMENTO. AF_09/2017</v>
          </cell>
          <cell r="I1903" t="str">
            <v>M3</v>
          </cell>
          <cell r="J1903" t="str">
            <v>ATRIBUÍDO SÃO PAULO</v>
          </cell>
          <cell r="K1903" t="str">
            <v>402,32</v>
          </cell>
          <cell r="L1903" t="str">
            <v>CAIXA REFERENCIAL</v>
          </cell>
        </row>
        <row r="1904">
          <cell r="A1904">
            <v>97097</v>
          </cell>
          <cell r="B1904" t="str">
            <v>FUNDACOES E ESTRUTURAS</v>
          </cell>
          <cell r="C1904" t="str">
            <v>FUES</v>
          </cell>
          <cell r="D1904" t="str">
            <v>LASTROS/FUNDACOES DIVERSAS</v>
          </cell>
          <cell r="E1904" t="str">
            <v>0040</v>
          </cell>
          <cell r="F1904" t="str">
            <v/>
          </cell>
          <cell r="G1904" t="str">
            <v/>
          </cell>
          <cell r="H1904" t="str">
            <v>ACABAMENTO POLIDO PARA PISO DE CONCRETO ARMADO DE ALTA RESISTÊNCIA. AF_09/2017</v>
          </cell>
          <cell r="I1904" t="str">
            <v>M2</v>
          </cell>
          <cell r="J1904" t="str">
            <v>ATRIBUÍDO SÃO PAULO</v>
          </cell>
          <cell r="K1904" t="str">
            <v>27,82</v>
          </cell>
          <cell r="L1904" t="str">
            <v>CAIXA REFERENCIAL</v>
          </cell>
        </row>
        <row r="1905">
          <cell r="A1905">
            <v>97101</v>
          </cell>
          <cell r="B1905" t="str">
            <v>FUNDACOES E ESTRUTURAS</v>
          </cell>
          <cell r="C1905" t="str">
            <v>FUES</v>
          </cell>
          <cell r="D1905" t="str">
            <v>LASTROS/FUNDACOES DIVERSAS</v>
          </cell>
          <cell r="E1905" t="str">
            <v>0040</v>
          </cell>
          <cell r="F1905" t="str">
            <v/>
          </cell>
          <cell r="G1905" t="str">
            <v/>
          </cell>
          <cell r="H1905" t="str">
            <v>EXECUÇÃO DE RADIER, ESPESSURA DE 10 CM, FCK = 30 MPA, COM USO DE FORMAS EM MADEIRA SERRADA. AF_09/2017</v>
          </cell>
          <cell r="I1905" t="str">
            <v>M2</v>
          </cell>
          <cell r="J1905" t="str">
            <v>ATRIBUÍDO SÃO PAULO</v>
          </cell>
          <cell r="K1905" t="str">
            <v>123,99</v>
          </cell>
          <cell r="L1905" t="str">
            <v>CAIXA REFERENCIAL</v>
          </cell>
        </row>
        <row r="1906">
          <cell r="A1906">
            <v>97102</v>
          </cell>
          <cell r="B1906" t="str">
            <v>FUNDACOES E ESTRUTURAS</v>
          </cell>
          <cell r="C1906" t="str">
            <v>FUES</v>
          </cell>
          <cell r="D1906" t="str">
            <v>LASTROS/FUNDACOES DIVERSAS</v>
          </cell>
          <cell r="E1906" t="str">
            <v>0040</v>
          </cell>
          <cell r="F1906" t="str">
            <v/>
          </cell>
          <cell r="G1906" t="str">
            <v/>
          </cell>
          <cell r="H1906" t="str">
            <v>EXECUÇÃO DE RADIER, ESPESSURA DE 15 CM, FCK = 30 MPA, COM USO DE FORMAS EM MADEIRA SERRADA. AF_09/2017</v>
          </cell>
          <cell r="I1906" t="str">
            <v>M2</v>
          </cell>
          <cell r="J1906" t="str">
            <v>ATRIBUÍDO SÃO PAULO</v>
          </cell>
          <cell r="K1906" t="str">
            <v>143,77</v>
          </cell>
          <cell r="L1906" t="str">
            <v>CAIXA REFERENCIAL</v>
          </cell>
        </row>
        <row r="1907">
          <cell r="A1907">
            <v>97103</v>
          </cell>
          <cell r="B1907" t="str">
            <v>FUNDACOES E ESTRUTURAS</v>
          </cell>
          <cell r="C1907" t="str">
            <v>FUES</v>
          </cell>
          <cell r="D1907" t="str">
            <v>LASTROS/FUNDACOES DIVERSAS</v>
          </cell>
          <cell r="E1907" t="str">
            <v>0040</v>
          </cell>
          <cell r="F1907" t="str">
            <v/>
          </cell>
          <cell r="G1907" t="str">
            <v/>
          </cell>
          <cell r="H1907" t="str">
            <v>EXECUÇÃO DE RADIER, ESPESSURA DE 20 CM, FCK = 30 MPA, COM USO DE FORMAS EM MADEIRA SERRADA. AF_09/2017</v>
          </cell>
          <cell r="I1907" t="str">
            <v>M2</v>
          </cell>
          <cell r="J1907" t="str">
            <v>ATRIBUÍDO SÃO PAULO</v>
          </cell>
          <cell r="K1907" t="str">
            <v>187,91</v>
          </cell>
          <cell r="L1907" t="str">
            <v>CAIXA REFERENCIAL</v>
          </cell>
        </row>
        <row r="1908">
          <cell r="A1908">
            <v>100322</v>
          </cell>
          <cell r="B1908" t="str">
            <v>FUNDACOES E ESTRUTURAS</v>
          </cell>
          <cell r="C1908" t="str">
            <v>FUES</v>
          </cell>
          <cell r="D1908" t="str">
            <v>LASTROS/FUNDACOES DIVERSAS</v>
          </cell>
          <cell r="E1908" t="str">
            <v>0040</v>
          </cell>
          <cell r="F1908" t="str">
            <v/>
          </cell>
          <cell r="G1908" t="str">
            <v/>
          </cell>
          <cell r="H1908" t="str">
            <v>LASTRO COM MATERIAL GRANULAR (PEDRA BRITADA N.3), APLICADO EM PISOS OU LAJES SOBRE SOLO, ESPESSURA DE *10 CM*. AF_07/2019</v>
          </cell>
          <cell r="I1908" t="str">
            <v>M3</v>
          </cell>
          <cell r="J1908" t="str">
            <v>ATRIBUÍDO SÃO PAULO</v>
          </cell>
          <cell r="K1908" t="str">
            <v>84,36</v>
          </cell>
          <cell r="L1908" t="str">
            <v>CAIXA REFERENCIAL</v>
          </cell>
        </row>
        <row r="1909">
          <cell r="A1909">
            <v>100323</v>
          </cell>
          <cell r="B1909" t="str">
            <v>FUNDACOES E ESTRUTURAS</v>
          </cell>
          <cell r="C1909" t="str">
            <v>FUES</v>
          </cell>
          <cell r="D1909" t="str">
            <v>LASTROS/FUNDACOES DIVERSAS</v>
          </cell>
          <cell r="E1909" t="str">
            <v>0040</v>
          </cell>
          <cell r="F1909" t="str">
            <v/>
          </cell>
          <cell r="G1909" t="str">
            <v/>
          </cell>
          <cell r="H1909" t="str">
            <v>LASTRO COM MATERIAL GRANULAR (AREIA MÉDIA), APLICADO EM PISOS OU LAJES SOBRE SOLO, ESPESSURA DE *10 CM*. AF_07/2019</v>
          </cell>
          <cell r="I1909" t="str">
            <v>M3</v>
          </cell>
          <cell r="J1909" t="str">
            <v>ATRIBUÍDO SÃO PAULO</v>
          </cell>
          <cell r="K1909" t="str">
            <v>82,85</v>
          </cell>
          <cell r="L1909" t="str">
            <v>CAIXA REFERENCIAL</v>
          </cell>
        </row>
        <row r="1910">
          <cell r="A1910">
            <v>100324</v>
          </cell>
          <cell r="B1910" t="str">
            <v>FUNDACOES E ESTRUTURAS</v>
          </cell>
          <cell r="C1910" t="str">
            <v>FUES</v>
          </cell>
          <cell r="D1910" t="str">
            <v>LASTROS/FUNDACOES DIVERSAS</v>
          </cell>
          <cell r="E1910" t="str">
            <v>0040</v>
          </cell>
          <cell r="F1910" t="str">
            <v/>
          </cell>
          <cell r="G1910" t="str">
            <v/>
          </cell>
          <cell r="H1910" t="str">
            <v>LASTRO COM MATERIAL GRANULAR (PEDRA BRITADA N.1 E PEDRA BRITADA N.2), APLICADO EM PISOS OU LAJES SOBRE SOLO, ESPESSURA DE *10 CM*. AF_07/2019</v>
          </cell>
          <cell r="I1910" t="str">
            <v>M3</v>
          </cell>
          <cell r="J1910" t="str">
            <v>ATRIBUÍDO SÃO PAULO</v>
          </cell>
          <cell r="K1910" t="str">
            <v>88,09</v>
          </cell>
          <cell r="L1910" t="str">
            <v>CAIXA REFERENCIAL</v>
          </cell>
        </row>
        <row r="1911">
          <cell r="A1911">
            <v>90996</v>
          </cell>
          <cell r="B1911" t="str">
            <v>FUNDACOES E ESTRUTURAS</v>
          </cell>
          <cell r="C1911" t="str">
            <v>FUES</v>
          </cell>
          <cell r="D1911" t="str">
            <v>FORMAS/CIMBRAMENTOS/ESCORAMENTOS</v>
          </cell>
          <cell r="E1911" t="str">
            <v>0041</v>
          </cell>
          <cell r="F1911" t="str">
            <v/>
          </cell>
          <cell r="G1911" t="str">
            <v/>
          </cell>
          <cell r="H1911" t="str">
            <v>FORMAS MANUSEÁVEIS PARA PAREDES DE CONCRETO MOLDADAS IN LOCO, DE EDIFICAÇÕES DE MULTIPLOS PAVIMENTO, EM PLATIBANDA. AF_06/2015</v>
          </cell>
          <cell r="I1911" t="str">
            <v>M2</v>
          </cell>
          <cell r="J1911" t="str">
            <v>COEFICIENTE DE REPRESENTATIVIDADE</v>
          </cell>
          <cell r="K1911" t="str">
            <v>10,64</v>
          </cell>
          <cell r="L1911" t="str">
            <v>CAIXA REFERENCIAL</v>
          </cell>
        </row>
        <row r="1912">
          <cell r="A1912">
            <v>90997</v>
          </cell>
          <cell r="B1912" t="str">
            <v>FUNDACOES E ESTRUTURAS</v>
          </cell>
          <cell r="C1912" t="str">
            <v>FUES</v>
          </cell>
          <cell r="D1912" t="str">
            <v>FORMAS/CIMBRAMENTOS/ESCORAMENTOS</v>
          </cell>
          <cell r="E1912" t="str">
            <v>0041</v>
          </cell>
          <cell r="F1912" t="str">
            <v/>
          </cell>
          <cell r="G1912" t="str">
            <v/>
          </cell>
          <cell r="H1912" t="str">
            <v>FORMAS MANUSEÁVEIS PARA PAREDES DE CONCRETO MOLDADAS IN LOCO, DE EDIFICAÇÕES DE MULTIPLOS PAVIMENTOS, EM FACES INTERNAS DE PAREDES. AF_06/2015</v>
          </cell>
          <cell r="I1912" t="str">
            <v>M2</v>
          </cell>
          <cell r="J1912" t="str">
            <v>COEFICIENTE DE REPRESENTATIVIDADE</v>
          </cell>
          <cell r="K1912" t="str">
            <v>14,63</v>
          </cell>
          <cell r="L1912" t="str">
            <v>CAIXA REFERENCIAL</v>
          </cell>
        </row>
        <row r="1913">
          <cell r="A1913">
            <v>90998</v>
          </cell>
          <cell r="B1913" t="str">
            <v>FUNDACOES E ESTRUTURAS</v>
          </cell>
          <cell r="C1913" t="str">
            <v>FUES</v>
          </cell>
          <cell r="D1913" t="str">
            <v>FORMAS/CIMBRAMENTOS/ESCORAMENTOS</v>
          </cell>
          <cell r="E1913" t="str">
            <v>0041</v>
          </cell>
          <cell r="F1913" t="str">
            <v/>
          </cell>
          <cell r="G1913" t="str">
            <v/>
          </cell>
          <cell r="H1913" t="str">
            <v>FORMAS MANUSEÁVEIS PARA PAREDES DE CONCRETO MOLDADAS IN LOCO, DE EDIFICAÇÕES DE MULTIPLOS PAVIMENTOS, EM LAJES. AF_06/2015</v>
          </cell>
          <cell r="I1913" t="str">
            <v>M2</v>
          </cell>
          <cell r="J1913" t="str">
            <v>COEFICIENTE DE REPRESENTATIVIDADE</v>
          </cell>
          <cell r="K1913" t="str">
            <v>17,75</v>
          </cell>
          <cell r="L1913" t="str">
            <v>CAIXA REFERENCIAL</v>
          </cell>
        </row>
        <row r="1914">
          <cell r="A1914">
            <v>91000</v>
          </cell>
          <cell r="B1914" t="str">
            <v>FUNDACOES E ESTRUTURAS</v>
          </cell>
          <cell r="C1914" t="str">
            <v>FUES</v>
          </cell>
          <cell r="D1914" t="str">
            <v>FORMAS/CIMBRAMENTOS/ESCORAMENTOS</v>
          </cell>
          <cell r="E1914" t="str">
            <v>0041</v>
          </cell>
          <cell r="F1914" t="str">
            <v/>
          </cell>
          <cell r="G1914" t="str">
            <v/>
          </cell>
          <cell r="H1914" t="str">
            <v>FORMAS MANUSEÁVEIS PARA PAREDES DE CONCRETO MOLDADAS IN LOCO, DE EDIFICAÇÕES DE MULTIPLOS PAVIMENTOS, EM PANOS DE FACHADA COM VÃOS. AF_06/2015</v>
          </cell>
          <cell r="I1914" t="str">
            <v>M2</v>
          </cell>
          <cell r="J1914" t="str">
            <v>COEFICIENTE DE REPRESENTATIVIDADE</v>
          </cell>
          <cell r="K1914" t="str">
            <v>13,45</v>
          </cell>
          <cell r="L1914" t="str">
            <v>CAIXA REFERENCIAL</v>
          </cell>
        </row>
        <row r="1915">
          <cell r="A1915">
            <v>91002</v>
          </cell>
          <cell r="B1915" t="str">
            <v>FUNDACOES E ESTRUTURAS</v>
          </cell>
          <cell r="C1915" t="str">
            <v>FUES</v>
          </cell>
          <cell r="D1915" t="str">
            <v>FORMAS/CIMBRAMENTOS/ESCORAMENTOS</v>
          </cell>
          <cell r="E1915" t="str">
            <v>0041</v>
          </cell>
          <cell r="F1915" t="str">
            <v/>
          </cell>
          <cell r="G1915" t="str">
            <v/>
          </cell>
          <cell r="H1915" t="str">
            <v>FORMAS MANUSEÁVEIS PARA PAREDES DE CONCRETO MOLDADAS IN LOCO, DE EDIFICAÇÕES DE MULTIPLOS PAVIMENTOS, EM PANOS DE FACHADA SEM VÃOS. AF_06/2015</v>
          </cell>
          <cell r="I1915" t="str">
            <v>M2</v>
          </cell>
          <cell r="J1915" t="str">
            <v>COEFICIENTE DE REPRESENTATIVIDADE</v>
          </cell>
          <cell r="K1915" t="str">
            <v>12,33</v>
          </cell>
          <cell r="L1915" t="str">
            <v>CAIXA REFERENCIAL</v>
          </cell>
        </row>
        <row r="1916">
          <cell r="A1916">
            <v>91003</v>
          </cell>
          <cell r="B1916" t="str">
            <v>FUNDACOES E ESTRUTURAS</v>
          </cell>
          <cell r="C1916" t="str">
            <v>FUES</v>
          </cell>
          <cell r="D1916" t="str">
            <v>FORMAS/CIMBRAMENTOS/ESCORAMENTOS</v>
          </cell>
          <cell r="E1916" t="str">
            <v>0041</v>
          </cell>
          <cell r="F1916" t="str">
            <v/>
          </cell>
          <cell r="G1916" t="str">
            <v/>
          </cell>
          <cell r="H1916" t="str">
            <v>FORMAS MANUSEÁVEIS PARA PAREDES DE CONCRETO MOLDADAS IN LOCO, DE EDIFICAÇÕES DE MULTIPLOS PAVIMENTOS, EM PANOS DE FACHADA COM VARANDAS. AF_06/2015</v>
          </cell>
          <cell r="I1916" t="str">
            <v>M2</v>
          </cell>
          <cell r="J1916" t="str">
            <v>COEFICIENTE DE REPRESENTATIVIDADE</v>
          </cell>
          <cell r="K1916" t="str">
            <v>14,34</v>
          </cell>
          <cell r="L1916" t="str">
            <v>CAIXA REFERENCIAL</v>
          </cell>
        </row>
        <row r="1917">
          <cell r="A1917">
            <v>91004</v>
          </cell>
          <cell r="B1917" t="str">
            <v>FUNDACOES E ESTRUTURAS</v>
          </cell>
          <cell r="C1917" t="str">
            <v>FUES</v>
          </cell>
          <cell r="D1917" t="str">
            <v>FORMAS/CIMBRAMENTOS/ESCORAMENTOS</v>
          </cell>
          <cell r="E1917" t="str">
            <v>0041</v>
          </cell>
          <cell r="F1917" t="str">
            <v/>
          </cell>
          <cell r="G1917" t="str">
            <v/>
          </cell>
          <cell r="H1917" t="str">
            <v>FORMAS MANUSEÁVEIS PARA PAREDES DE CONCRETO MOLDADAS IN LOCO, DE EDIFICAÇÕES DE PAVIMENTO ÚNICO, EM FACES INTERNAS DE PAREDES. AF_06/2015</v>
          </cell>
          <cell r="I1917" t="str">
            <v>M2</v>
          </cell>
          <cell r="J1917" t="str">
            <v>COEFICIENTE DE REPRESENTATIVIDADE</v>
          </cell>
          <cell r="K1917" t="str">
            <v>11,48</v>
          </cell>
          <cell r="L1917" t="str">
            <v>CAIXA REFERENCIAL</v>
          </cell>
        </row>
        <row r="1918">
          <cell r="A1918">
            <v>91005</v>
          </cell>
          <cell r="B1918" t="str">
            <v>FUNDACOES E ESTRUTURAS</v>
          </cell>
          <cell r="C1918" t="str">
            <v>FUES</v>
          </cell>
          <cell r="D1918" t="str">
            <v>FORMAS/CIMBRAMENTOS/ESCORAMENTOS</v>
          </cell>
          <cell r="E1918" t="str">
            <v>0041</v>
          </cell>
          <cell r="F1918" t="str">
            <v/>
          </cell>
          <cell r="G1918" t="str">
            <v/>
          </cell>
          <cell r="H1918" t="str">
            <v>FORMAS MANUSEÁVEIS PARA PAREDES DE CONCRETO MOLDADAS IN LOCO, DE EDIFICAÇÕES DE PAVIMENTO ÚNICO, EM LAJES. AF_06/2015</v>
          </cell>
          <cell r="I1918" t="str">
            <v>M2</v>
          </cell>
          <cell r="J1918" t="str">
            <v>COEFICIENTE DE REPRESENTATIVIDADE</v>
          </cell>
          <cell r="K1918" t="str">
            <v>13,81</v>
          </cell>
          <cell r="L1918" t="str">
            <v>CAIXA REFERENCIAL</v>
          </cell>
        </row>
        <row r="1919">
          <cell r="A1919">
            <v>91006</v>
          </cell>
          <cell r="B1919" t="str">
            <v>FUNDACOES E ESTRUTURAS</v>
          </cell>
          <cell r="C1919" t="str">
            <v>FUES</v>
          </cell>
          <cell r="D1919" t="str">
            <v>FORMAS/CIMBRAMENTOS/ESCORAMENTOS</v>
          </cell>
          <cell r="E1919" t="str">
            <v>0041</v>
          </cell>
          <cell r="F1919" t="str">
            <v/>
          </cell>
          <cell r="G1919" t="str">
            <v/>
          </cell>
          <cell r="H1919" t="str">
            <v>FORMAS MANUSEÁVEIS PARA PAREDES DE CONCRETO MOLDADAS IN LOCO, DE EDIFICAÇÕES DE PAVIMENTO ÚNICO, EM PANOS DE FACHADA COM VÃOS. AF_06/2015</v>
          </cell>
          <cell r="I1919" t="str">
            <v>M2</v>
          </cell>
          <cell r="J1919" t="str">
            <v>COEFICIENTE DE REPRESENTATIVIDADE</v>
          </cell>
          <cell r="K1919" t="str">
            <v>10,59</v>
          </cell>
          <cell r="L1919" t="str">
            <v>CAIXA REFERENCIAL</v>
          </cell>
        </row>
        <row r="1920">
          <cell r="A1920">
            <v>91007</v>
          </cell>
          <cell r="B1920" t="str">
            <v>FUNDACOES E ESTRUTURAS</v>
          </cell>
          <cell r="C1920" t="str">
            <v>FUES</v>
          </cell>
          <cell r="D1920" t="str">
            <v>FORMAS/CIMBRAMENTOS/ESCORAMENTOS</v>
          </cell>
          <cell r="E1920" t="str">
            <v>0041</v>
          </cell>
          <cell r="F1920" t="str">
            <v/>
          </cell>
          <cell r="G1920" t="str">
            <v/>
          </cell>
          <cell r="H1920" t="str">
            <v>FORMAS MANUSEÁVEIS PARA PAREDES DE CONCRETO MOLDADAS IN LOCO, DE EDIFICAÇÕES DE PAVIMENTO ÚNICO, EM PANOS DE FACHADA SEM VÃOS. AF_06/2015</v>
          </cell>
          <cell r="I1920" t="str">
            <v>M2</v>
          </cell>
          <cell r="J1920" t="str">
            <v>COEFICIENTE DE REPRESENTATIVIDADE</v>
          </cell>
          <cell r="K1920" t="str">
            <v>9,48</v>
          </cell>
          <cell r="L1920" t="str">
            <v>CAIXA REFERENCIAL</v>
          </cell>
        </row>
        <row r="1921">
          <cell r="A1921">
            <v>91008</v>
          </cell>
          <cell r="B1921" t="str">
            <v>FUNDACOES E ESTRUTURAS</v>
          </cell>
          <cell r="C1921" t="str">
            <v>FUES</v>
          </cell>
          <cell r="D1921" t="str">
            <v>FORMAS/CIMBRAMENTOS/ESCORAMENTOS</v>
          </cell>
          <cell r="E1921" t="str">
            <v>0041</v>
          </cell>
          <cell r="F1921" t="str">
            <v/>
          </cell>
          <cell r="G1921" t="str">
            <v/>
          </cell>
          <cell r="H1921" t="str">
            <v>FORMAS MANUSEÁVEIS PARA PAREDES DE CONCRETO MOLDADAS IN LOCO, DE EDIFICAÇÕES DE PAVIMENTO ÚNICO, EM PANOS DE FACHADA COM VARANDA. AF_06/2015</v>
          </cell>
          <cell r="I1921" t="str">
            <v>M2</v>
          </cell>
          <cell r="J1921" t="str">
            <v>COEFICIENTE DE REPRESENTATIVIDADE</v>
          </cell>
          <cell r="K1921" t="str">
            <v>11,49</v>
          </cell>
          <cell r="L1921" t="str">
            <v>CAIXA REFERENCIAL</v>
          </cell>
        </row>
        <row r="1922">
          <cell r="A1922">
            <v>92263</v>
          </cell>
          <cell r="B1922" t="str">
            <v>FUNDACOES E ESTRUTURAS</v>
          </cell>
          <cell r="C1922" t="str">
            <v>FUES</v>
          </cell>
          <cell r="D1922" t="str">
            <v>FORMAS/CIMBRAMENTOS/ESCORAMENTOS</v>
          </cell>
          <cell r="E1922" t="str">
            <v>0041</v>
          </cell>
          <cell r="F1922" t="str">
            <v/>
          </cell>
          <cell r="G1922" t="str">
            <v/>
          </cell>
          <cell r="H1922" t="str">
            <v>FABRICAÇÃO DE FÔRMA PARA PILARES E ESTRUTURAS SIMILARES, EM CHAPA DE MADEIRA COMPENSADA RESINADA, E = 17 MM. AF_09/2020</v>
          </cell>
          <cell r="I1922" t="str">
            <v>M2</v>
          </cell>
          <cell r="J1922" t="str">
            <v>COEFICIENTE DE REPRESENTATIVIDADE</v>
          </cell>
          <cell r="K1922" t="str">
            <v>102,85</v>
          </cell>
          <cell r="L1922" t="str">
            <v>CAIXA REFERENCIAL</v>
          </cell>
        </row>
        <row r="1923">
          <cell r="A1923">
            <v>92264</v>
          </cell>
          <cell r="B1923" t="str">
            <v>FUNDACOES E ESTRUTURAS</v>
          </cell>
          <cell r="C1923" t="str">
            <v>FUES</v>
          </cell>
          <cell r="D1923" t="str">
            <v>FORMAS/CIMBRAMENTOS/ESCORAMENTOS</v>
          </cell>
          <cell r="E1923" t="str">
            <v>0041</v>
          </cell>
          <cell r="F1923" t="str">
            <v/>
          </cell>
          <cell r="G1923" t="str">
            <v/>
          </cell>
          <cell r="H1923" t="str">
            <v>FABRICAÇÃO DE FÔRMA PARA PILARES E ESTRUTURAS SIMILARES, EM CHAPA DE MADEIRA COMPENSADA PLASTIFICADA, E = 18 MM. AF_09/2020</v>
          </cell>
          <cell r="I1923" t="str">
            <v>M2</v>
          </cell>
          <cell r="J1923" t="str">
            <v>COEFICIENTE DE REPRESENTATIVIDADE</v>
          </cell>
          <cell r="K1923" t="str">
            <v>111,48</v>
          </cell>
          <cell r="L1923" t="str">
            <v>CAIXA REFERENCIAL</v>
          </cell>
        </row>
        <row r="1924">
          <cell r="A1924">
            <v>92265</v>
          </cell>
          <cell r="B1924" t="str">
            <v>FUNDACOES E ESTRUTURAS</v>
          </cell>
          <cell r="C1924" t="str">
            <v>FUES</v>
          </cell>
          <cell r="D1924" t="str">
            <v>FORMAS/CIMBRAMENTOS/ESCORAMENTOS</v>
          </cell>
          <cell r="E1924" t="str">
            <v>0041</v>
          </cell>
          <cell r="F1924" t="str">
            <v/>
          </cell>
          <cell r="G1924" t="str">
            <v/>
          </cell>
          <cell r="H1924" t="str">
            <v>FABRICAÇÃO DE FÔRMA PARA VIGAS, EM CHAPA DE MADEIRA COMPENSADA RESINADA, E = 17 MM. AF_09/2020</v>
          </cell>
          <cell r="I1924" t="str">
            <v>M2</v>
          </cell>
          <cell r="J1924" t="str">
            <v>COEFICIENTE DE REPRESENTATIVIDADE</v>
          </cell>
          <cell r="K1924" t="str">
            <v>76,52</v>
          </cell>
          <cell r="L1924" t="str">
            <v>CAIXA REFERENCIAL</v>
          </cell>
        </row>
        <row r="1925">
          <cell r="A1925">
            <v>92266</v>
          </cell>
          <cell r="B1925" t="str">
            <v>FUNDACOES E ESTRUTURAS</v>
          </cell>
          <cell r="C1925" t="str">
            <v>FUES</v>
          </cell>
          <cell r="D1925" t="str">
            <v>FORMAS/CIMBRAMENTOS/ESCORAMENTOS</v>
          </cell>
          <cell r="E1925" t="str">
            <v>0041</v>
          </cell>
          <cell r="F1925" t="str">
            <v/>
          </cell>
          <cell r="G1925" t="str">
            <v/>
          </cell>
          <cell r="H1925" t="str">
            <v>FABRICAÇÃO DE FÔRMA PARA VIGAS, EM CHAPA DE MADEIRA COMPENSADA PLASTIFICADA, E = 18 MM. AF_09/2020</v>
          </cell>
          <cell r="I1925" t="str">
            <v>M2</v>
          </cell>
          <cell r="J1925" t="str">
            <v>COEFICIENTE DE REPRESENTATIVIDADE</v>
          </cell>
          <cell r="K1925" t="str">
            <v>83,92</v>
          </cell>
          <cell r="L1925" t="str">
            <v>CAIXA REFERENCIAL</v>
          </cell>
        </row>
        <row r="1926">
          <cell r="A1926">
            <v>92267</v>
          </cell>
          <cell r="B1926" t="str">
            <v>FUNDACOES E ESTRUTURAS</v>
          </cell>
          <cell r="C1926" t="str">
            <v>FUES</v>
          </cell>
          <cell r="D1926" t="str">
            <v>FORMAS/CIMBRAMENTOS/ESCORAMENTOS</v>
          </cell>
          <cell r="E1926" t="str">
            <v>0041</v>
          </cell>
          <cell r="F1926" t="str">
            <v/>
          </cell>
          <cell r="G1926" t="str">
            <v/>
          </cell>
          <cell r="H1926" t="str">
            <v>FABRICAÇÃO DE FÔRMA PARA LAJES, EM CHAPA DE MADEIRA COMPENSADA RESINADA, E = 17 MM. AF_09/2020</v>
          </cell>
          <cell r="I1926" t="str">
            <v>M2</v>
          </cell>
          <cell r="J1926" t="str">
            <v>COEFICIENTE DE REPRESENTATIVIDADE</v>
          </cell>
          <cell r="K1926" t="str">
            <v>34,98</v>
          </cell>
          <cell r="L1926" t="str">
            <v>CAIXA REFERENCIAL</v>
          </cell>
        </row>
        <row r="1927">
          <cell r="A1927">
            <v>92268</v>
          </cell>
          <cell r="B1927" t="str">
            <v>FUNDACOES E ESTRUTURAS</v>
          </cell>
          <cell r="C1927" t="str">
            <v>FUES</v>
          </cell>
          <cell r="D1927" t="str">
            <v>FORMAS/CIMBRAMENTOS/ESCORAMENTOS</v>
          </cell>
          <cell r="E1927" t="str">
            <v>0041</v>
          </cell>
          <cell r="F1927" t="str">
            <v/>
          </cell>
          <cell r="G1927" t="str">
            <v/>
          </cell>
          <cell r="H1927" t="str">
            <v>FABRICAÇÃO DE FÔRMA PARA LAJES, EM CHAPA DE MADEIRA COMPENSADA PLASTIFICADA, E = 18 MM. AF_09/2020</v>
          </cell>
          <cell r="I1927" t="str">
            <v>M2</v>
          </cell>
          <cell r="J1927" t="str">
            <v>COEFICIENTE DE REPRESENTATIVIDADE</v>
          </cell>
          <cell r="K1927" t="str">
            <v>41,76</v>
          </cell>
          <cell r="L1927" t="str">
            <v>CAIXA REFERENCIAL</v>
          </cell>
        </row>
        <row r="1928">
          <cell r="A1928">
            <v>92269</v>
          </cell>
          <cell r="B1928" t="str">
            <v>FUNDACOES E ESTRUTURAS</v>
          </cell>
          <cell r="C1928" t="str">
            <v>FUES</v>
          </cell>
          <cell r="D1928" t="str">
            <v>FORMAS/CIMBRAMENTOS/ESCORAMENTOS</v>
          </cell>
          <cell r="E1928" t="str">
            <v>0041</v>
          </cell>
          <cell r="F1928" t="str">
            <v/>
          </cell>
          <cell r="G1928" t="str">
            <v/>
          </cell>
          <cell r="H1928" t="str">
            <v>FABRICAÇÃO DE FÔRMA PARA PILARES E ESTRUTURAS SIMILARES, EM MADEIRA SERRADA, E=25 MM. AF_09/2020</v>
          </cell>
          <cell r="I1928" t="str">
            <v>M2</v>
          </cell>
          <cell r="J1928" t="str">
            <v>COEFICIENTE DE REPRESENTATIVIDADE</v>
          </cell>
          <cell r="K1928" t="str">
            <v>142,82</v>
          </cell>
          <cell r="L1928" t="str">
            <v>CAIXA REFERENCIAL</v>
          </cell>
        </row>
        <row r="1929">
          <cell r="A1929">
            <v>92270</v>
          </cell>
          <cell r="B1929" t="str">
            <v>FUNDACOES E ESTRUTURAS</v>
          </cell>
          <cell r="C1929" t="str">
            <v>FUES</v>
          </cell>
          <cell r="D1929" t="str">
            <v>FORMAS/CIMBRAMENTOS/ESCORAMENTOS</v>
          </cell>
          <cell r="E1929" t="str">
            <v>0041</v>
          </cell>
          <cell r="F1929" t="str">
            <v/>
          </cell>
          <cell r="G1929" t="str">
            <v/>
          </cell>
          <cell r="H1929" t="str">
            <v>FABRICAÇÃO DE FÔRMA PARA VIGAS, COM MADEIRA SERRADA, E = 25 MM. AF_09/2020</v>
          </cell>
          <cell r="I1929" t="str">
            <v>M2</v>
          </cell>
          <cell r="J1929" t="str">
            <v>COEFICIENTE DE REPRESENTATIVIDADE</v>
          </cell>
          <cell r="K1929" t="str">
            <v>110,18</v>
          </cell>
          <cell r="L1929" t="str">
            <v>CAIXA REFERENCIAL</v>
          </cell>
        </row>
        <row r="1930">
          <cell r="A1930">
            <v>92271</v>
          </cell>
          <cell r="B1930" t="str">
            <v>FUNDACOES E ESTRUTURAS</v>
          </cell>
          <cell r="C1930" t="str">
            <v>FUES</v>
          </cell>
          <cell r="D1930" t="str">
            <v>FORMAS/CIMBRAMENTOS/ESCORAMENTOS</v>
          </cell>
          <cell r="E1930" t="str">
            <v>0041</v>
          </cell>
          <cell r="F1930" t="str">
            <v/>
          </cell>
          <cell r="G1930" t="str">
            <v/>
          </cell>
          <cell r="H1930" t="str">
            <v>FABRICAÇÃO DE FÔRMA PARA LAJES, EM MADEIRA SERRADA, E=25 MM. AF_09/2020</v>
          </cell>
          <cell r="I1930" t="str">
            <v>M2</v>
          </cell>
          <cell r="J1930" t="str">
            <v>COEFICIENTE DE REPRESENTATIVIDADE</v>
          </cell>
          <cell r="K1930" t="str">
            <v>69,32</v>
          </cell>
          <cell r="L1930" t="str">
            <v>CAIXA REFERENCIAL</v>
          </cell>
        </row>
        <row r="1931">
          <cell r="A1931">
            <v>92272</v>
          </cell>
          <cell r="B1931" t="str">
            <v>FUNDACOES E ESTRUTURAS</v>
          </cell>
          <cell r="C1931" t="str">
            <v>FUES</v>
          </cell>
          <cell r="D1931" t="str">
            <v>FORMAS/CIMBRAMENTOS/ESCORAMENTOS</v>
          </cell>
          <cell r="E1931" t="str">
            <v>0041</v>
          </cell>
          <cell r="F1931" t="str">
            <v/>
          </cell>
          <cell r="G1931" t="str">
            <v/>
          </cell>
          <cell r="H1931" t="str">
            <v>FABRICAÇÃO DE ESCORAS DE VIGA DO TIPO GARFO, EM MADEIRA. AF_09/2020</v>
          </cell>
          <cell r="I1931" t="str">
            <v>M</v>
          </cell>
          <cell r="J1931" t="str">
            <v>COEFICIENTE DE REPRESENTATIVIDADE</v>
          </cell>
          <cell r="K1931" t="str">
            <v>20,29</v>
          </cell>
          <cell r="L1931" t="str">
            <v>CAIXA REFERENCIAL</v>
          </cell>
        </row>
        <row r="1932">
          <cell r="A1932">
            <v>92273</v>
          </cell>
          <cell r="B1932" t="str">
            <v>FUNDACOES E ESTRUTURAS</v>
          </cell>
          <cell r="C1932" t="str">
            <v>FUES</v>
          </cell>
          <cell r="D1932" t="str">
            <v>FORMAS/CIMBRAMENTOS/ESCORAMENTOS</v>
          </cell>
          <cell r="E1932" t="str">
            <v>0041</v>
          </cell>
          <cell r="F1932" t="str">
            <v/>
          </cell>
          <cell r="G1932" t="str">
            <v/>
          </cell>
          <cell r="H1932" t="str">
            <v>FABRICAÇÃO DE ESCORAS DO TIPO PONTALETE, EM MADEIRA, PARA PÉ-DIREITO SIMPLES. AF_09/2020</v>
          </cell>
          <cell r="I1932" t="str">
            <v>M</v>
          </cell>
          <cell r="J1932" t="str">
            <v>COEFICIENTE DE REPRESENTATIVIDADE</v>
          </cell>
          <cell r="K1932" t="str">
            <v>8,96</v>
          </cell>
          <cell r="L1932" t="str">
            <v>CAIXA REFERENCIAL</v>
          </cell>
        </row>
        <row r="1933">
          <cell r="A1933">
            <v>92409</v>
          </cell>
          <cell r="B1933" t="str">
            <v>FUNDACOES E ESTRUTURAS</v>
          </cell>
          <cell r="C1933" t="str">
            <v>FUES</v>
          </cell>
          <cell r="D1933" t="str">
            <v>FORMAS/CIMBRAMENTOS/ESCORAMENTOS</v>
          </cell>
          <cell r="E1933" t="str">
            <v>0041</v>
          </cell>
          <cell r="F1933" t="str">
            <v/>
          </cell>
          <cell r="G1933" t="str">
            <v/>
          </cell>
          <cell r="H1933" t="str">
            <v>MONTAGEM E DESMONTAGEM DE FÔRMA DE PILARES RETANGULARES E ESTRUTURAS SIMILARES, PÉ-DIREITO SIMPLES, EM MADEIRA SERRADA, 1 UTILIZAÇÃO. AF_09/2020</v>
          </cell>
          <cell r="I1933" t="str">
            <v>M2</v>
          </cell>
          <cell r="J1933" t="str">
            <v>COEFICIENTE DE REPRESENTATIVIDADE</v>
          </cell>
          <cell r="K1933" t="str">
            <v>207,86</v>
          </cell>
          <cell r="L1933" t="str">
            <v>CAIXA REFERENCIAL</v>
          </cell>
        </row>
        <row r="1934">
          <cell r="A1934">
            <v>92411</v>
          </cell>
          <cell r="B1934" t="str">
            <v>FUNDACOES E ESTRUTURAS</v>
          </cell>
          <cell r="C1934" t="str">
            <v>FUES</v>
          </cell>
          <cell r="D1934" t="str">
            <v>FORMAS/CIMBRAMENTOS/ESCORAMENTOS</v>
          </cell>
          <cell r="E1934" t="str">
            <v>0041</v>
          </cell>
          <cell r="F1934" t="str">
            <v/>
          </cell>
          <cell r="G1934" t="str">
            <v/>
          </cell>
          <cell r="H1934" t="str">
            <v>MONTAGEM E DESMONTAGEM DE FÔRMA DE PILARES RETANGULARES E ESTRUTURAS SIMILARES, PÉ-DIREITO SIMPLES, EM MADEIRA SERRADA, 2 UTILIZAÇÕES. AF_09/2020</v>
          </cell>
          <cell r="I1934" t="str">
            <v>M2</v>
          </cell>
          <cell r="J1934" t="str">
            <v>COEFICIENTE DE REPRESENTATIVIDADE</v>
          </cell>
          <cell r="K1934" t="str">
            <v>130,64</v>
          </cell>
          <cell r="L1934" t="str">
            <v>CAIXA REFERENCIAL</v>
          </cell>
        </row>
        <row r="1935">
          <cell r="A1935">
            <v>92413</v>
          </cell>
          <cell r="B1935" t="str">
            <v>FUNDACOES E ESTRUTURAS</v>
          </cell>
          <cell r="C1935" t="str">
            <v>FUES</v>
          </cell>
          <cell r="D1935" t="str">
            <v>FORMAS/CIMBRAMENTOS/ESCORAMENTOS</v>
          </cell>
          <cell r="E1935" t="str">
            <v>0041</v>
          </cell>
          <cell r="F1935" t="str">
            <v/>
          </cell>
          <cell r="G1935" t="str">
            <v/>
          </cell>
          <cell r="H1935" t="str">
            <v>MONTAGEM E DESMONTAGEM DE FÔRMA DE PILARES RETANGULARES E ESTRUTURAS SIMILARES, PÉ-DIREITO SIMPLES, EM MADEIRA SERRADA, 4 UTILIZAÇÕES. AF_09/2020</v>
          </cell>
          <cell r="I1935" t="str">
            <v>M2</v>
          </cell>
          <cell r="J1935" t="str">
            <v>COEFICIENTE DE REPRESENTATIVIDADE</v>
          </cell>
          <cell r="K1935" t="str">
            <v>81,65</v>
          </cell>
          <cell r="L1935" t="str">
            <v>CAIXA REFERENCIAL</v>
          </cell>
        </row>
        <row r="1936">
          <cell r="A1936">
            <v>92415</v>
          </cell>
          <cell r="B1936" t="str">
            <v>FUNDACOES E ESTRUTURAS</v>
          </cell>
          <cell r="C1936" t="str">
            <v>FUES</v>
          </cell>
          <cell r="D1936" t="str">
            <v>FORMAS/CIMBRAMENTOS/ESCORAMENTOS</v>
          </cell>
          <cell r="E1936" t="str">
            <v>0041</v>
          </cell>
          <cell r="F1936" t="str">
            <v/>
          </cell>
          <cell r="G1936" t="str">
            <v/>
          </cell>
          <cell r="H1936" t="str">
            <v>MONTAGEM E DESMONTAGEM DE FÔRMA DE PILARES RETANGULARES E ESTRUTURAS SIMILARES, PÉ-DIREITO SIMPLES, EM CHAPA DE MADEIRA COMPENSADA RESINADA, 2 UTILIZAÇÕES. AF_09/2020</v>
          </cell>
          <cell r="I1936" t="str">
            <v>M2</v>
          </cell>
          <cell r="J1936" t="str">
            <v>COEFICIENTE DE REPRESENTATIVIDADE</v>
          </cell>
          <cell r="K1936" t="str">
            <v>87,67</v>
          </cell>
          <cell r="L1936" t="str">
            <v>CAIXA REFERENCIAL</v>
          </cell>
        </row>
        <row r="1937">
          <cell r="A1937">
            <v>92417</v>
          </cell>
          <cell r="B1937" t="str">
            <v>FUNDACOES E ESTRUTURAS</v>
          </cell>
          <cell r="C1937" t="str">
            <v>FUES</v>
          </cell>
          <cell r="D1937" t="str">
            <v>FORMAS/CIMBRAMENTOS/ESCORAMENTOS</v>
          </cell>
          <cell r="E1937" t="str">
            <v>0041</v>
          </cell>
          <cell r="F1937" t="str">
            <v/>
          </cell>
          <cell r="G1937" t="str">
            <v/>
          </cell>
          <cell r="H1937" t="str">
            <v>MONTAGEM E DESMONTAGEM DE FÔRMA DE PILARES RETANGULARES E ESTRUTURAS SIMILARES, PÉ-DIREITO DUPLO, EM CHAPA DE MADEIRA COMPENSADA RESINADA, 2 UTILIZAÇÕES. AF_09/2020</v>
          </cell>
          <cell r="I1937" t="str">
            <v>M2</v>
          </cell>
          <cell r="J1937" t="str">
            <v>COEFICIENTE DE REPRESENTATIVIDADE</v>
          </cell>
          <cell r="K1937" t="str">
            <v>102,50</v>
          </cell>
          <cell r="L1937" t="str">
            <v>CAIXA REFERENCIAL</v>
          </cell>
        </row>
        <row r="1938">
          <cell r="A1938">
            <v>92419</v>
          </cell>
          <cell r="B1938" t="str">
            <v>FUNDACOES E ESTRUTURAS</v>
          </cell>
          <cell r="C1938" t="str">
            <v>FUES</v>
          </cell>
          <cell r="D1938" t="str">
            <v>FORMAS/CIMBRAMENTOS/ESCORAMENTOS</v>
          </cell>
          <cell r="E1938" t="str">
            <v>0041</v>
          </cell>
          <cell r="F1938" t="str">
            <v/>
          </cell>
          <cell r="G1938" t="str">
            <v/>
          </cell>
          <cell r="H1938" t="str">
            <v>MONTAGEM E DESMONTAGEM DE FÔRMA DE PILARES RETANGULARES E ESTRUTURAS SIMILARES, PÉ-DIREITO SIMPLES, EM CHAPA DE MADEIRA COMPENSADA RESINADA, 4 UTILIZAÇÕES. AF_09/2020</v>
          </cell>
          <cell r="I1938" t="str">
            <v>M2</v>
          </cell>
          <cell r="J1938" t="str">
            <v>COEFICIENTE DE REPRESENTATIVIDADE</v>
          </cell>
          <cell r="K1938" t="str">
            <v>55,44</v>
          </cell>
          <cell r="L1938" t="str">
            <v>CAIXA REFERENCIAL</v>
          </cell>
        </row>
        <row r="1939">
          <cell r="A1939">
            <v>92421</v>
          </cell>
          <cell r="B1939" t="str">
            <v>FUNDACOES E ESTRUTURAS</v>
          </cell>
          <cell r="C1939" t="str">
            <v>FUES</v>
          </cell>
          <cell r="D1939" t="str">
            <v>FORMAS/CIMBRAMENTOS/ESCORAMENTOS</v>
          </cell>
          <cell r="E1939" t="str">
            <v>0041</v>
          </cell>
          <cell r="F1939" t="str">
            <v/>
          </cell>
          <cell r="G1939" t="str">
            <v/>
          </cell>
          <cell r="H1939" t="str">
            <v>MONTAGEM E DESMONTAGEM DE FÔRMA DE PILARES RETANGULARES E ESTRUTURAS SIMILARES, PÉ-DIREITO DUPLO, EM CHAPA DE MADEIRA COMPENSADA RESINADA, 4 UTILIZAÇÕES. AF_09/2020</v>
          </cell>
          <cell r="I1939" t="str">
            <v>M2</v>
          </cell>
          <cell r="J1939" t="str">
            <v>COEFICIENTE DE REPRESENTATIVIDADE</v>
          </cell>
          <cell r="K1939" t="str">
            <v>66,82</v>
          </cell>
          <cell r="L1939" t="str">
            <v>CAIXA REFERENCIAL</v>
          </cell>
        </row>
        <row r="1940">
          <cell r="A1940">
            <v>92423</v>
          </cell>
          <cell r="B1940" t="str">
            <v>FUNDACOES E ESTRUTURAS</v>
          </cell>
          <cell r="C1940" t="str">
            <v>FUES</v>
          </cell>
          <cell r="D1940" t="str">
            <v>FORMAS/CIMBRAMENTOS/ESCORAMENTOS</v>
          </cell>
          <cell r="E1940" t="str">
            <v>0041</v>
          </cell>
          <cell r="F1940" t="str">
            <v/>
          </cell>
          <cell r="G1940" t="str">
            <v/>
          </cell>
          <cell r="H1940" t="str">
            <v>MONTAGEM E DESMONTAGEM DE FÔRMA DE PILARES RETANGULARES E ESTRUTURAS SIMILARES, PÉ-DIREITO SIMPLES, EM CHAPA DE MADEIRA COMPENSADA RESINADA, 6 UTILIZAÇÕES. AF_09/2020</v>
          </cell>
          <cell r="I1940" t="str">
            <v>M2</v>
          </cell>
          <cell r="J1940" t="str">
            <v>COEFICIENTE DE REPRESENTATIVIDADE</v>
          </cell>
          <cell r="K1940" t="str">
            <v>45,41</v>
          </cell>
          <cell r="L1940" t="str">
            <v>CAIXA REFERENCIAL</v>
          </cell>
        </row>
        <row r="1941">
          <cell r="A1941">
            <v>92425</v>
          </cell>
          <cell r="B1941" t="str">
            <v>FUNDACOES E ESTRUTURAS</v>
          </cell>
          <cell r="C1941" t="str">
            <v>FUES</v>
          </cell>
          <cell r="D1941" t="str">
            <v>FORMAS/CIMBRAMENTOS/ESCORAMENTOS</v>
          </cell>
          <cell r="E1941" t="str">
            <v>0041</v>
          </cell>
          <cell r="F1941" t="str">
            <v/>
          </cell>
          <cell r="G1941" t="str">
            <v/>
          </cell>
          <cell r="H1941" t="str">
            <v>MONTAGEM E DESMONTAGEM DE FÔRMA DE PILARES RETANGULARES E ESTRUTURAS SIMILARES, PÉ-DIREITO DUPLO, EM CHAPA DE MADEIRA COMPENSADA RESINADA, 6 UTILIZAÇÕES. AF_09/2020</v>
          </cell>
          <cell r="I1941" t="str">
            <v>M2</v>
          </cell>
          <cell r="J1941" t="str">
            <v>COEFICIENTE DE REPRESENTATIVIDADE</v>
          </cell>
          <cell r="K1941" t="str">
            <v>55,30</v>
          </cell>
          <cell r="L1941" t="str">
            <v>CAIXA REFERENCIAL</v>
          </cell>
        </row>
        <row r="1942">
          <cell r="A1942">
            <v>92427</v>
          </cell>
          <cell r="B1942" t="str">
            <v>FUNDACOES E ESTRUTURAS</v>
          </cell>
          <cell r="C1942" t="str">
            <v>FUES</v>
          </cell>
          <cell r="D1942" t="str">
            <v>FORMAS/CIMBRAMENTOS/ESCORAMENTOS</v>
          </cell>
          <cell r="E1942" t="str">
            <v>0041</v>
          </cell>
          <cell r="F1942" t="str">
            <v/>
          </cell>
          <cell r="G1942" t="str">
            <v/>
          </cell>
          <cell r="H1942" t="str">
            <v>MONTAGEM E DESMONTAGEM DE FÔRMA DE PILARES RETANGULARES E ESTRUTURAS SIMILARES, PÉ-DIREITO SIMPLES, EM CHAPA DE MADEIRA COMPENSADA RESINADA, 8 UTILIZAÇÕES. AF_09/2020</v>
          </cell>
          <cell r="I1942" t="str">
            <v>M2</v>
          </cell>
          <cell r="J1942" t="str">
            <v>COEFICIENTE DE REPRESENTATIVIDADE</v>
          </cell>
          <cell r="K1942" t="str">
            <v>40,32</v>
          </cell>
          <cell r="L1942" t="str">
            <v>CAIXA REFERENCIAL</v>
          </cell>
        </row>
        <row r="1943">
          <cell r="A1943">
            <v>92429</v>
          </cell>
          <cell r="B1943" t="str">
            <v>FUNDACOES E ESTRUTURAS</v>
          </cell>
          <cell r="C1943" t="str">
            <v>FUES</v>
          </cell>
          <cell r="D1943" t="str">
            <v>FORMAS/CIMBRAMENTOS/ESCORAMENTOS</v>
          </cell>
          <cell r="E1943" t="str">
            <v>0041</v>
          </cell>
          <cell r="F1943" t="str">
            <v/>
          </cell>
          <cell r="G1943" t="str">
            <v/>
          </cell>
          <cell r="H1943" t="str">
            <v>MONTAGEM E DESMONTAGEM DE FÔRMA DE PILARES RETANGULARES E ESTRUTURAS SIMILARES, PÉ-DIREITO DUPLO, EM CHAPA DE MADEIRA COMPENSADA RESINADA, 8 UTILIZAÇÕES. AF_09/2020</v>
          </cell>
          <cell r="I1943" t="str">
            <v>M2</v>
          </cell>
          <cell r="J1943" t="str">
            <v>COEFICIENTE DE REPRESENTATIVIDADE</v>
          </cell>
          <cell r="K1943" t="str">
            <v>49,50</v>
          </cell>
          <cell r="L1943" t="str">
            <v>CAIXA REFERENCIAL</v>
          </cell>
        </row>
        <row r="1944">
          <cell r="A1944">
            <v>92431</v>
          </cell>
          <cell r="B1944" t="str">
            <v>FUNDACOES E ESTRUTURAS</v>
          </cell>
          <cell r="C1944" t="str">
            <v>FUES</v>
          </cell>
          <cell r="D1944" t="str">
            <v>FORMAS/CIMBRAMENTOS/ESCORAMENTOS</v>
          </cell>
          <cell r="E1944" t="str">
            <v>0041</v>
          </cell>
          <cell r="F1944" t="str">
            <v/>
          </cell>
          <cell r="G1944" t="str">
            <v/>
          </cell>
          <cell r="H1944" t="str">
            <v>MONTAGEM E DESMONTAGEM DE FÔRMA DE PILARES RETANGULARES E ESTRUTURAS SIMILARES, PÉ-DIREITO SIMPLES, EM CHAPA DE MADEIRA COMPENSADA PLASTIFICADA, 10 UTILIZAÇÕES. AF_09/2020</v>
          </cell>
          <cell r="I1944" t="str">
            <v>M2</v>
          </cell>
          <cell r="J1944" t="str">
            <v>COEFICIENTE DE REPRESENTATIVIDADE</v>
          </cell>
          <cell r="K1944" t="str">
            <v>35,89</v>
          </cell>
          <cell r="L1944" t="str">
            <v>CAIXA REFERENCIAL</v>
          </cell>
        </row>
        <row r="1945">
          <cell r="A1945">
            <v>92433</v>
          </cell>
          <cell r="B1945" t="str">
            <v>FUNDACOES E ESTRUTURAS</v>
          </cell>
          <cell r="C1945" t="str">
            <v>FUES</v>
          </cell>
          <cell r="D1945" t="str">
            <v>FORMAS/CIMBRAMENTOS/ESCORAMENTOS</v>
          </cell>
          <cell r="E1945" t="str">
            <v>0041</v>
          </cell>
          <cell r="F1945" t="str">
            <v/>
          </cell>
          <cell r="G1945" t="str">
            <v/>
          </cell>
          <cell r="H1945" t="str">
            <v>MONTAGEM E DESMONTAGEM DE FÔRMA DE PILARES RETANGULARES E ESTRUTURAS SIMILARES, PÉ-DIREITO DUPLO, EM CHAPA DE MADEIRA COMPENSADA PLASTIFICADA, 10 UTILIZAÇÕES. AF_09/2020</v>
          </cell>
          <cell r="I1945" t="str">
            <v>M2</v>
          </cell>
          <cell r="J1945" t="str">
            <v>COEFICIENTE DE REPRESENTATIVIDADE</v>
          </cell>
          <cell r="K1945" t="str">
            <v>44,59</v>
          </cell>
          <cell r="L1945" t="str">
            <v>CAIXA REFERENCIAL</v>
          </cell>
        </row>
        <row r="1946">
          <cell r="A1946">
            <v>92435</v>
          </cell>
          <cell r="B1946" t="str">
            <v>FUNDACOES E ESTRUTURAS</v>
          </cell>
          <cell r="C1946" t="str">
            <v>FUES</v>
          </cell>
          <cell r="D1946" t="str">
            <v>FORMAS/CIMBRAMENTOS/ESCORAMENTOS</v>
          </cell>
          <cell r="E1946" t="str">
            <v>0041</v>
          </cell>
          <cell r="F1946" t="str">
            <v/>
          </cell>
          <cell r="G1946" t="str">
            <v/>
          </cell>
          <cell r="H1946" t="str">
            <v>MONTAGEM E DESMONTAGEM DE FÔRMA DE PILARES RETANGULARES E ESTRUTURAS SIMILARES, PÉ-DIREITO SIMPLES, EM CHAPA DE MADEIRA COMPENSADA PLASTIFICADA, 12 UTILIZAÇÕES. AF_09/2020</v>
          </cell>
          <cell r="I1946" t="str">
            <v>M2</v>
          </cell>
          <cell r="J1946" t="str">
            <v>COEFICIENTE DE REPRESENTATIVIDADE</v>
          </cell>
          <cell r="K1946" t="str">
            <v>34,19</v>
          </cell>
          <cell r="L1946" t="str">
            <v>CAIXA REFERENCIAL</v>
          </cell>
        </row>
        <row r="1947">
          <cell r="A1947">
            <v>92437</v>
          </cell>
          <cell r="B1947" t="str">
            <v>FUNDACOES E ESTRUTURAS</v>
          </cell>
          <cell r="C1947" t="str">
            <v>FUES</v>
          </cell>
          <cell r="D1947" t="str">
            <v>FORMAS/CIMBRAMENTOS/ESCORAMENTOS</v>
          </cell>
          <cell r="E1947" t="str">
            <v>0041</v>
          </cell>
          <cell r="F1947" t="str">
            <v/>
          </cell>
          <cell r="G1947" t="str">
            <v/>
          </cell>
          <cell r="H1947" t="str">
            <v>MONTAGEM E DESMONTAGEM DE FÔRMA DE PILARES RETANGULARES E ESTRUTURAS SIMILARES, PÉ-DIREITO DUPLO, EM CHAPA DE MADEIRA COMPENSADA PLASTIFICADA, 12 UTILIZAÇÕES. AF_09/2020</v>
          </cell>
          <cell r="I1947" t="str">
            <v>M2</v>
          </cell>
          <cell r="J1947" t="str">
            <v>COEFICIENTE DE REPRESENTATIVIDADE</v>
          </cell>
          <cell r="K1947" t="str">
            <v>42,60</v>
          </cell>
          <cell r="L1947" t="str">
            <v>CAIXA REFERENCIAL</v>
          </cell>
        </row>
        <row r="1948">
          <cell r="A1948">
            <v>92439</v>
          </cell>
          <cell r="B1948" t="str">
            <v>FUNDACOES E ESTRUTURAS</v>
          </cell>
          <cell r="C1948" t="str">
            <v>FUES</v>
          </cell>
          <cell r="D1948" t="str">
            <v>FORMAS/CIMBRAMENTOS/ESCORAMENTOS</v>
          </cell>
          <cell r="E1948" t="str">
            <v>0041</v>
          </cell>
          <cell r="F1948" t="str">
            <v/>
          </cell>
          <cell r="G1948" t="str">
            <v/>
          </cell>
          <cell r="H1948" t="str">
            <v>MONTAGEM E DESMONTAGEM DE FÔRMA DE PILARES RETANGULARES E ESTRUTURAS SIMILARES, PÉ-DIREITO SIMPLES, EM CHAPA DE MADEIRA COMPENSADA PLASTIFICADA, 14 UTILIZAÇÕES. AF_09/2020</v>
          </cell>
          <cell r="I1948" t="str">
            <v>M2</v>
          </cell>
          <cell r="J1948" t="str">
            <v>COEFICIENTE DE REPRESENTATIVIDADE</v>
          </cell>
          <cell r="K1948" t="str">
            <v>32,98</v>
          </cell>
          <cell r="L1948" t="str">
            <v>CAIXA REFERENCIAL</v>
          </cell>
        </row>
        <row r="1949">
          <cell r="A1949">
            <v>92441</v>
          </cell>
          <cell r="B1949" t="str">
            <v>FUNDACOES E ESTRUTURAS</v>
          </cell>
          <cell r="C1949" t="str">
            <v>FUES</v>
          </cell>
          <cell r="D1949" t="str">
            <v>FORMAS/CIMBRAMENTOS/ESCORAMENTOS</v>
          </cell>
          <cell r="E1949" t="str">
            <v>0041</v>
          </cell>
          <cell r="F1949" t="str">
            <v/>
          </cell>
          <cell r="G1949" t="str">
            <v/>
          </cell>
          <cell r="H1949" t="str">
            <v>MONTAGEM E DESMONTAGEM DE FÔRMA DE PILARES RETANGULARES E ESTRUTURAS SIMILARES, PÉ-DIREITO DUPLO, EM CHAPA DE MADEIRA COMPENSADA PLASTIFICADA, 14 UTILIZAÇÕES. AF_09/2020</v>
          </cell>
          <cell r="I1949" t="str">
            <v>M2</v>
          </cell>
          <cell r="J1949" t="str">
            <v>COEFICIENTE DE REPRESENTATIVIDADE</v>
          </cell>
          <cell r="K1949" t="str">
            <v>41,18</v>
          </cell>
          <cell r="L1949" t="str">
            <v>CAIXA REFERENCIAL</v>
          </cell>
        </row>
        <row r="1950">
          <cell r="A1950">
            <v>92443</v>
          </cell>
          <cell r="B1950" t="str">
            <v>FUNDACOES E ESTRUTURAS</v>
          </cell>
          <cell r="C1950" t="str">
            <v>FUES</v>
          </cell>
          <cell r="D1950" t="str">
            <v>FORMAS/CIMBRAMENTOS/ESCORAMENTOS</v>
          </cell>
          <cell r="E1950" t="str">
            <v>0041</v>
          </cell>
          <cell r="F1950" t="str">
            <v/>
          </cell>
          <cell r="G1950" t="str">
            <v/>
          </cell>
          <cell r="H1950" t="str">
            <v>MONTAGEM E DESMONTAGEM DE FÔRMA DE PILARES RETANGULARES E ESTRUTURAS SIMILARES, PÉ-DIREITO SIMPLES, EM CHAPA DE MADEIRA COMPENSADA PLASTIFICADA, 18 UTILIZAÇÕES. AF_09/2020</v>
          </cell>
          <cell r="I1950" t="str">
            <v>M2</v>
          </cell>
          <cell r="J1950" t="str">
            <v>COEFICIENTE DE REPRESENTATIVIDADE</v>
          </cell>
          <cell r="K1950" t="str">
            <v>30,41</v>
          </cell>
          <cell r="L1950" t="str">
            <v>CAIXA REFERENCIAL</v>
          </cell>
        </row>
        <row r="1951">
          <cell r="A1951">
            <v>92445</v>
          </cell>
          <cell r="B1951" t="str">
            <v>FUNDACOES E ESTRUTURAS</v>
          </cell>
          <cell r="C1951" t="str">
            <v>FUES</v>
          </cell>
          <cell r="D1951" t="str">
            <v>FORMAS/CIMBRAMENTOS/ESCORAMENTOS</v>
          </cell>
          <cell r="E1951" t="str">
            <v>0041</v>
          </cell>
          <cell r="F1951" t="str">
            <v/>
          </cell>
          <cell r="G1951" t="str">
            <v/>
          </cell>
          <cell r="H1951" t="str">
            <v>MONTAGEM E DESMONTAGEM DE FÔRMA DE PILARES RETANGULARES E ESTRUTURAS SIMILARES, PÉ-DIREITO DUPLO, EM CHAPA DE MADEIRA COMPENSADA PLASTIFICADA, 18 UTILIZAÇÕES. AF_09/2020</v>
          </cell>
          <cell r="I1951" t="str">
            <v>M2</v>
          </cell>
          <cell r="J1951" t="str">
            <v>COEFICIENTE DE REPRESENTATIVIDADE</v>
          </cell>
          <cell r="K1951" t="str">
            <v>38,31</v>
          </cell>
          <cell r="L1951" t="str">
            <v>CAIXA REFERENCIAL</v>
          </cell>
        </row>
        <row r="1952">
          <cell r="A1952">
            <v>92446</v>
          </cell>
          <cell r="B1952" t="str">
            <v>FUNDACOES E ESTRUTURAS</v>
          </cell>
          <cell r="C1952" t="str">
            <v>FUES</v>
          </cell>
          <cell r="D1952" t="str">
            <v>FORMAS/CIMBRAMENTOS/ESCORAMENTOS</v>
          </cell>
          <cell r="E1952" t="str">
            <v>0041</v>
          </cell>
          <cell r="F1952" t="str">
            <v/>
          </cell>
          <cell r="G1952" t="str">
            <v/>
          </cell>
          <cell r="H1952" t="str">
            <v>MONTAGEM E DESMONTAGEM DE FÔRMA DE VIGA, ESCORAMENTO COM PONTALETE DE MADEIRA, PÉ-DIREITO SIMPLES, EM MADEIRA SERRADA, 1 UTILIZAÇÃO. AF_09/2020</v>
          </cell>
          <cell r="I1952" t="str">
            <v>M2</v>
          </cell>
          <cell r="J1952" t="str">
            <v>COEFICIENTE DE REPRESENTATIVIDADE</v>
          </cell>
          <cell r="K1952" t="str">
            <v>190,46</v>
          </cell>
          <cell r="L1952" t="str">
            <v>CAIXA REFERENCIAL</v>
          </cell>
        </row>
        <row r="1953">
          <cell r="A1953">
            <v>92447</v>
          </cell>
          <cell r="B1953" t="str">
            <v>FUNDACOES E ESTRUTURAS</v>
          </cell>
          <cell r="C1953" t="str">
            <v>FUES</v>
          </cell>
          <cell r="D1953" t="str">
            <v>FORMAS/CIMBRAMENTOS/ESCORAMENTOS</v>
          </cell>
          <cell r="E1953" t="str">
            <v>0041</v>
          </cell>
          <cell r="F1953" t="str">
            <v/>
          </cell>
          <cell r="G1953" t="str">
            <v/>
          </cell>
          <cell r="H1953" t="str">
            <v>MONTAGEM E DESMONTAGEM DE FÔRMA DE VIGA, ESCORAMENTO COM PONTALETE DE MADEIRA, PÉ-DIREITO SIMPLES, EM MADEIRA SERRADA, 2 UTILIZAÇÕES. AF_09/2020</v>
          </cell>
          <cell r="I1953" t="str">
            <v>M2</v>
          </cell>
          <cell r="J1953" t="str">
            <v>COEFICIENTE DE REPRESENTATIVIDADE</v>
          </cell>
          <cell r="K1953" t="str">
            <v>132,08</v>
          </cell>
          <cell r="L1953" t="str">
            <v>CAIXA REFERENCIAL</v>
          </cell>
        </row>
        <row r="1954">
          <cell r="A1954">
            <v>92448</v>
          </cell>
          <cell r="B1954" t="str">
            <v>FUNDACOES E ESTRUTURAS</v>
          </cell>
          <cell r="C1954" t="str">
            <v>FUES</v>
          </cell>
          <cell r="D1954" t="str">
            <v>FORMAS/CIMBRAMENTOS/ESCORAMENTOS</v>
          </cell>
          <cell r="E1954" t="str">
            <v>0041</v>
          </cell>
          <cell r="F1954" t="str">
            <v/>
          </cell>
          <cell r="G1954" t="str">
            <v/>
          </cell>
          <cell r="H1954" t="str">
            <v>MONTAGEM E DESMONTAGEM DE FÔRMA DE VIGA, ESCORAMENTO COM PONTALETE DE MADEIRA, PÉ-DIREITO SIMPLES, EM MADEIRA SERRADA, 4 UTILIZAÇÕES. AF_09/2020</v>
          </cell>
          <cell r="I1954" t="str">
            <v>M2</v>
          </cell>
          <cell r="J1954" t="str">
            <v>COEFICIENTE DE REPRESENTATIVIDADE</v>
          </cell>
          <cell r="K1954" t="str">
            <v>102,62</v>
          </cell>
          <cell r="L1954" t="str">
            <v>CAIXA REFERENCIAL</v>
          </cell>
        </row>
        <row r="1955">
          <cell r="A1955">
            <v>92449</v>
          </cell>
          <cell r="B1955" t="str">
            <v>FUNDACOES E ESTRUTURAS</v>
          </cell>
          <cell r="C1955" t="str">
            <v>FUES</v>
          </cell>
          <cell r="D1955" t="str">
            <v>FORMAS/CIMBRAMENTOS/ESCORAMENTOS</v>
          </cell>
          <cell r="E1955" t="str">
            <v>0041</v>
          </cell>
          <cell r="F1955" t="str">
            <v/>
          </cell>
          <cell r="G1955" t="str">
            <v/>
          </cell>
          <cell r="H1955" t="str">
            <v>MONTAGEM E DESMONTAGEM DE FÔRMA DE VIGA, ESCORAMENTO COM GARFO DE MADEIRA, PÉ-DIREITO DUPLO, EM CHAPA DE MADEIRA RESINADA, 2 UTILIZAÇÕES. AF_09/2020</v>
          </cell>
          <cell r="I1955" t="str">
            <v>M2</v>
          </cell>
          <cell r="J1955" t="str">
            <v>COEFICIENTE DE REPRESENTATIVIDADE</v>
          </cell>
          <cell r="K1955" t="str">
            <v>164,44</v>
          </cell>
          <cell r="L1955" t="str">
            <v>CAIXA REFERENCIAL</v>
          </cell>
        </row>
        <row r="1956">
          <cell r="A1956">
            <v>92450</v>
          </cell>
          <cell r="B1956" t="str">
            <v>FUNDACOES E ESTRUTURAS</v>
          </cell>
          <cell r="C1956" t="str">
            <v>FUES</v>
          </cell>
          <cell r="D1956" t="str">
            <v>FORMAS/CIMBRAMENTOS/ESCORAMENTOS</v>
          </cell>
          <cell r="E1956" t="str">
            <v>0041</v>
          </cell>
          <cell r="F1956" t="str">
            <v/>
          </cell>
          <cell r="G1956" t="str">
            <v/>
          </cell>
          <cell r="H1956" t="str">
            <v>MONTAGEM E DESMONTAGEM DE FÔRMA DE VIGA, ESCORAMENTO METÁLICO, PÉ-DIREITO DUPLO, EM CHAPA DE MADEIRA RESINADA, 2 UTILIZAÇÕES. AF_09/2020</v>
          </cell>
          <cell r="I1956" t="str">
            <v>M2</v>
          </cell>
          <cell r="J1956" t="str">
            <v>COEFICIENTE DE REPRESENTATIVIDADE</v>
          </cell>
          <cell r="K1956" t="str">
            <v>223,25</v>
          </cell>
          <cell r="L1956" t="str">
            <v>CAIXA REFERENCIAL</v>
          </cell>
        </row>
        <row r="1957">
          <cell r="A1957">
            <v>92451</v>
          </cell>
          <cell r="B1957" t="str">
            <v>FUNDACOES E ESTRUTURAS</v>
          </cell>
          <cell r="C1957" t="str">
            <v>FUES</v>
          </cell>
          <cell r="D1957" t="str">
            <v>FORMAS/CIMBRAMENTOS/ESCORAMENTOS</v>
          </cell>
          <cell r="E1957" t="str">
            <v>0041</v>
          </cell>
          <cell r="F1957" t="str">
            <v/>
          </cell>
          <cell r="G1957" t="str">
            <v/>
          </cell>
          <cell r="H1957" t="str">
            <v>MONTAGEM E DESMONTAGEM DE FÔRMA DE VIGA, ESCORAMENTO COM GARFO DE MADEIRA, PÉ-DIREITO SIMPLES, EM CHAPA DE MADEIRA RESINADA, 2 UTILIZAÇÕES. AF_09/2020</v>
          </cell>
          <cell r="I1957" t="str">
            <v>M2</v>
          </cell>
          <cell r="J1957" t="str">
            <v>COEFICIENTE DE REPRESENTATIVIDADE</v>
          </cell>
          <cell r="K1957" t="str">
            <v>113,88</v>
          </cell>
          <cell r="L1957" t="str">
            <v>CAIXA REFERENCIAL</v>
          </cell>
        </row>
        <row r="1958">
          <cell r="A1958">
            <v>92452</v>
          </cell>
          <cell r="B1958" t="str">
            <v>FUNDACOES E ESTRUTURAS</v>
          </cell>
          <cell r="C1958" t="str">
            <v>FUES</v>
          </cell>
          <cell r="D1958" t="str">
            <v>FORMAS/CIMBRAMENTOS/ESCORAMENTOS</v>
          </cell>
          <cell r="E1958" t="str">
            <v>0041</v>
          </cell>
          <cell r="F1958" t="str">
            <v/>
          </cell>
          <cell r="G1958" t="str">
            <v/>
          </cell>
          <cell r="H1958" t="str">
            <v>MONTAGEM E DESMONTAGEM DE FÔRMA DE VIGA, ESCORAMENTO METÁLICO, PÉ-DIREITO SIMPLES, EM CHAPA DE MADEIRA RESINADA, 2 UTILIZAÇÕES. AF_09/2020</v>
          </cell>
          <cell r="I1958" t="str">
            <v>M2</v>
          </cell>
          <cell r="J1958" t="str">
            <v>COEFICIENTE DE REPRESENTATIVIDADE</v>
          </cell>
          <cell r="K1958" t="str">
            <v>106,58</v>
          </cell>
          <cell r="L1958" t="str">
            <v>CAIXA REFERENCIAL</v>
          </cell>
        </row>
        <row r="1959">
          <cell r="A1959">
            <v>92453</v>
          </cell>
          <cell r="B1959" t="str">
            <v>FUNDACOES E ESTRUTURAS</v>
          </cell>
          <cell r="C1959" t="str">
            <v>FUES</v>
          </cell>
          <cell r="D1959" t="str">
            <v>FORMAS/CIMBRAMENTOS/ESCORAMENTOS</v>
          </cell>
          <cell r="E1959" t="str">
            <v>0041</v>
          </cell>
          <cell r="F1959" t="str">
            <v/>
          </cell>
          <cell r="G1959" t="str">
            <v/>
          </cell>
          <cell r="H1959" t="str">
            <v>MONTAGEM E DESMONTAGEM DE FÔRMA DE VIGA, ESCORAMENTO COM GARFO DE MADEIRA, PÉ-DIREITO DUPLO, EM CHAPA DE MADEIRA RESINADA, 4 UTILIZAÇÕES. AF_09/2020</v>
          </cell>
          <cell r="I1959" t="str">
            <v>M2</v>
          </cell>
          <cell r="J1959" t="str">
            <v>COEFICIENTE DE REPRESENTATIVIDADE</v>
          </cell>
          <cell r="K1959" t="str">
            <v>139,89</v>
          </cell>
          <cell r="L1959" t="str">
            <v>CAIXA REFERENCIAL</v>
          </cell>
        </row>
        <row r="1960">
          <cell r="A1960">
            <v>92454</v>
          </cell>
          <cell r="B1960" t="str">
            <v>FUNDACOES E ESTRUTURAS</v>
          </cell>
          <cell r="C1960" t="str">
            <v>FUES</v>
          </cell>
          <cell r="D1960" t="str">
            <v>FORMAS/CIMBRAMENTOS/ESCORAMENTOS</v>
          </cell>
          <cell r="E1960" t="str">
            <v>0041</v>
          </cell>
          <cell r="F1960" t="str">
            <v/>
          </cell>
          <cell r="G1960" t="str">
            <v/>
          </cell>
          <cell r="H1960" t="str">
            <v>MONTAGEM E DESMONTAGEM DE FÔRMA DE VIGA, ESCORAMENTO METÁLICO, PÉ-DIREITO DUPLO, EM CHAPA DE MADEIRA RESINADA, 4 UTILIZAÇÕES. AF_09/2020</v>
          </cell>
          <cell r="I1960" t="str">
            <v>M2</v>
          </cell>
          <cell r="J1960" t="str">
            <v>COEFICIENTE DE REPRESENTATIVIDADE</v>
          </cell>
          <cell r="K1960" t="str">
            <v>203,79</v>
          </cell>
          <cell r="L1960" t="str">
            <v>CAIXA REFERENCIAL</v>
          </cell>
        </row>
        <row r="1961">
          <cell r="A1961">
            <v>92455</v>
          </cell>
          <cell r="B1961" t="str">
            <v>FUNDACOES E ESTRUTURAS</v>
          </cell>
          <cell r="C1961" t="str">
            <v>FUES</v>
          </cell>
          <cell r="D1961" t="str">
            <v>FORMAS/CIMBRAMENTOS/ESCORAMENTOS</v>
          </cell>
          <cell r="E1961" t="str">
            <v>0041</v>
          </cell>
          <cell r="F1961" t="str">
            <v/>
          </cell>
          <cell r="G1961" t="str">
            <v/>
          </cell>
          <cell r="H1961" t="str">
            <v>MONTAGEM E DESMONTAGEM DE FÔRMA DE VIGA, ESCORAMENTO COM GARFO DE MADEIRA, PÉ-DIREITO SIMPLES, EM CHAPA DE MADEIRA RESINADA, 4 UTILIZAÇÕES. AF_09/2020</v>
          </cell>
          <cell r="I1961" t="str">
            <v>M2</v>
          </cell>
          <cell r="J1961" t="str">
            <v>COEFICIENTE DE REPRESENTATIVIDADE</v>
          </cell>
          <cell r="K1961" t="str">
            <v>92,77</v>
          </cell>
          <cell r="L1961" t="str">
            <v>CAIXA REFERENCIAL</v>
          </cell>
        </row>
        <row r="1962">
          <cell r="A1962">
            <v>92456</v>
          </cell>
          <cell r="B1962" t="str">
            <v>FUNDACOES E ESTRUTURAS</v>
          </cell>
          <cell r="C1962" t="str">
            <v>FUES</v>
          </cell>
          <cell r="D1962" t="str">
            <v>FORMAS/CIMBRAMENTOS/ESCORAMENTOS</v>
          </cell>
          <cell r="E1962" t="str">
            <v>0041</v>
          </cell>
          <cell r="F1962" t="str">
            <v/>
          </cell>
          <cell r="G1962" t="str">
            <v/>
          </cell>
          <cell r="H1962" t="str">
            <v>MONTAGEM E DESMONTAGEM DE FÔRMA DE VIGA, ESCORAMENTO METÁLICO, PÉ-DIREITO SIMPLES, EM CHAPA DE MADEIRA RESINADA, 4 UTILIZAÇÕES. AF_09/2020</v>
          </cell>
          <cell r="I1962" t="str">
            <v>M2</v>
          </cell>
          <cell r="J1962" t="str">
            <v>COEFICIENTE DE REPRESENTATIVIDADE</v>
          </cell>
          <cell r="K1962" t="str">
            <v>87,06</v>
          </cell>
          <cell r="L1962" t="str">
            <v>CAIXA REFERENCIAL</v>
          </cell>
        </row>
        <row r="1963">
          <cell r="A1963">
            <v>92457</v>
          </cell>
          <cell r="B1963" t="str">
            <v>FUNDACOES E ESTRUTURAS</v>
          </cell>
          <cell r="C1963" t="str">
            <v>FUES</v>
          </cell>
          <cell r="D1963" t="str">
            <v>FORMAS/CIMBRAMENTOS/ESCORAMENTOS</v>
          </cell>
          <cell r="E1963" t="str">
            <v>0041</v>
          </cell>
          <cell r="F1963" t="str">
            <v/>
          </cell>
          <cell r="G1963" t="str">
            <v/>
          </cell>
          <cell r="H1963" t="str">
            <v>MONTAGEM E DESMONTAGEM DE FÔRMA DE VIGA, ESCORAMENTO COM GARFO DE MADEIRA, PÉ-DIREITO DUPLO, EM CHAPA DE MADEIRA RESINADA, 6 UTILIZAÇÕES. AF_09/2020</v>
          </cell>
          <cell r="I1963" t="str">
            <v>M2</v>
          </cell>
          <cell r="J1963" t="str">
            <v>COEFICIENTE DE REPRESENTATIVIDADE</v>
          </cell>
          <cell r="K1963" t="str">
            <v>121,34</v>
          </cell>
          <cell r="L1963" t="str">
            <v>CAIXA REFERENCIAL</v>
          </cell>
        </row>
        <row r="1964">
          <cell r="A1964">
            <v>92458</v>
          </cell>
          <cell r="B1964" t="str">
            <v>FUNDACOES E ESTRUTURAS</v>
          </cell>
          <cell r="C1964" t="str">
            <v>FUES</v>
          </cell>
          <cell r="D1964" t="str">
            <v>FORMAS/CIMBRAMENTOS/ESCORAMENTOS</v>
          </cell>
          <cell r="E1964" t="str">
            <v>0041</v>
          </cell>
          <cell r="F1964" t="str">
            <v/>
          </cell>
          <cell r="G1964" t="str">
            <v/>
          </cell>
          <cell r="H1964" t="str">
            <v>MONTAGEM E DESMONTAGEM DE FÔRMA DE VIGA, ESCORAMENTO METÁLICO, PÉ-DIREITO DUPLO, EM CHAPA DE MADEIRA RESINADA, 6 UTILIZAÇÕES. AF_12/2015</v>
          </cell>
          <cell r="I1964" t="str">
            <v>M2</v>
          </cell>
          <cell r="J1964" t="str">
            <v>COEFICIENTE DE REPRESENTATIVIDADE</v>
          </cell>
          <cell r="K1964" t="str">
            <v>191,47</v>
          </cell>
          <cell r="L1964" t="str">
            <v>CAIXA REFERENCIAL</v>
          </cell>
        </row>
        <row r="1965">
          <cell r="A1965">
            <v>92459</v>
          </cell>
          <cell r="B1965" t="str">
            <v>FUNDACOES E ESTRUTURAS</v>
          </cell>
          <cell r="C1965" t="str">
            <v>FUES</v>
          </cell>
          <cell r="D1965" t="str">
            <v>FORMAS/CIMBRAMENTOS/ESCORAMENTOS</v>
          </cell>
          <cell r="E1965" t="str">
            <v>0041</v>
          </cell>
          <cell r="F1965" t="str">
            <v/>
          </cell>
          <cell r="G1965" t="str">
            <v/>
          </cell>
          <cell r="H1965" t="str">
            <v>MONTAGEM E DESMONTAGEM DE FÔRMA DE VIGA, ESCORAMENTO COM GARFO DE MADEIRA, PÉ-DIREITO SIMPLES, EM CHAPA DE MADEIRA RESINADA, 6 UTILIZAÇÕES. AF_09/2020</v>
          </cell>
          <cell r="I1965" t="str">
            <v>M2</v>
          </cell>
          <cell r="J1965" t="str">
            <v>COEFICIENTE DE REPRESENTATIVIDADE</v>
          </cell>
          <cell r="K1965" t="str">
            <v>78,60</v>
          </cell>
          <cell r="L1965" t="str">
            <v>CAIXA REFERENCIAL</v>
          </cell>
        </row>
        <row r="1966">
          <cell r="A1966">
            <v>92460</v>
          </cell>
          <cell r="B1966" t="str">
            <v>FUNDACOES E ESTRUTURAS</v>
          </cell>
          <cell r="C1966" t="str">
            <v>FUES</v>
          </cell>
          <cell r="D1966" t="str">
            <v>FORMAS/CIMBRAMENTOS/ESCORAMENTOS</v>
          </cell>
          <cell r="E1966" t="str">
            <v>0041</v>
          </cell>
          <cell r="F1966" t="str">
            <v/>
          </cell>
          <cell r="G1966" t="str">
            <v/>
          </cell>
          <cell r="H1966" t="str">
            <v>MONTAGEM E DESMONTAGEM DE FÔRMA DE VIGA, ESCORAMENTO METÁLICO, PÉ-DIREITO SIMPLES, EM CHAPA DE MADEIRA RESINADA, 6 UTILIZAÇÕES. AF_09/2020</v>
          </cell>
          <cell r="I1966" t="str">
            <v>M2</v>
          </cell>
          <cell r="J1966" t="str">
            <v>COEFICIENTE DE REPRESENTATIVIDADE</v>
          </cell>
          <cell r="K1966" t="str">
            <v>71,05</v>
          </cell>
          <cell r="L1966" t="str">
            <v>CAIXA REFERENCIAL</v>
          </cell>
        </row>
        <row r="1967">
          <cell r="A1967">
            <v>92461</v>
          </cell>
          <cell r="B1967" t="str">
            <v>FUNDACOES E ESTRUTURAS</v>
          </cell>
          <cell r="C1967" t="str">
            <v>FUES</v>
          </cell>
          <cell r="D1967" t="str">
            <v>FORMAS/CIMBRAMENTOS/ESCORAMENTOS</v>
          </cell>
          <cell r="E1967" t="str">
            <v>0041</v>
          </cell>
          <cell r="F1967" t="str">
            <v/>
          </cell>
          <cell r="G1967" t="str">
            <v/>
          </cell>
          <cell r="H1967" t="str">
            <v>MONTAGEM E DESMONTAGEM DE FÔRMA DE VIGA, ESCORAMENTO COM GARFO DE MADEIRA, PÉ-DIREITO DUPLO, EM CHAPA DE MADEIRA RESINADA, 8 UTILIZAÇÕES. AF_09/2020</v>
          </cell>
          <cell r="I1967" t="str">
            <v>M2</v>
          </cell>
          <cell r="J1967" t="str">
            <v>COEFICIENTE DE REPRESENTATIVIDADE</v>
          </cell>
          <cell r="K1967" t="str">
            <v>111,69</v>
          </cell>
          <cell r="L1967" t="str">
            <v>CAIXA REFERENCIAL</v>
          </cell>
        </row>
        <row r="1968">
          <cell r="A1968">
            <v>92462</v>
          </cell>
          <cell r="B1968" t="str">
            <v>FUNDACOES E ESTRUTURAS</v>
          </cell>
          <cell r="C1968" t="str">
            <v>FUES</v>
          </cell>
          <cell r="D1968" t="str">
            <v>FORMAS/CIMBRAMENTOS/ESCORAMENTOS</v>
          </cell>
          <cell r="E1968" t="str">
            <v>0041</v>
          </cell>
          <cell r="F1968" t="str">
            <v/>
          </cell>
          <cell r="G1968" t="str">
            <v/>
          </cell>
          <cell r="H1968" t="str">
            <v>MONTAGEM E DESMONTAGEM DE FÔRMA DE VIGA, ESCORAMENTO METÁLICO, PÉ-DIREITO DUPLO, EM CHAPA DE MADEIRA RESINADA, 8 UTILIZAÇÕES. AF_09/2020</v>
          </cell>
          <cell r="I1968" t="str">
            <v>M2</v>
          </cell>
          <cell r="J1968" t="str">
            <v>COEFICIENTE DE REPRESENTATIVIDADE</v>
          </cell>
          <cell r="K1968" t="str">
            <v>183,68</v>
          </cell>
          <cell r="L1968" t="str">
            <v>CAIXA REFERENCIAL</v>
          </cell>
        </row>
        <row r="1969">
          <cell r="A1969">
            <v>92463</v>
          </cell>
          <cell r="B1969" t="str">
            <v>FUNDACOES E ESTRUTURAS</v>
          </cell>
          <cell r="C1969" t="str">
            <v>FUES</v>
          </cell>
          <cell r="D1969" t="str">
            <v>FORMAS/CIMBRAMENTOS/ESCORAMENTOS</v>
          </cell>
          <cell r="E1969" t="str">
            <v>0041</v>
          </cell>
          <cell r="F1969" t="str">
            <v/>
          </cell>
          <cell r="G1969" t="str">
            <v/>
          </cell>
          <cell r="H1969" t="str">
            <v>MONTAGEM E DESMONTAGEM DE FÔRMA DE VIGA, ESCORAMENTO COM GARFO DE MADEIRA, PÉ-DIREITO SIMPLES, EM CHAPA DE MADEIRA RESINADA, 8 UTILIZAÇÕES. AF_09/2020</v>
          </cell>
          <cell r="I1969" t="str">
            <v>M2</v>
          </cell>
          <cell r="J1969" t="str">
            <v>COEFICIENTE DE REPRESENTATIVIDADE</v>
          </cell>
          <cell r="K1969" t="str">
            <v>71,05</v>
          </cell>
          <cell r="L1969" t="str">
            <v>CAIXA REFERENCIAL</v>
          </cell>
        </row>
        <row r="1970">
          <cell r="A1970">
            <v>92464</v>
          </cell>
          <cell r="B1970" t="str">
            <v>FUNDACOES E ESTRUTURAS</v>
          </cell>
          <cell r="C1970" t="str">
            <v>FUES</v>
          </cell>
          <cell r="D1970" t="str">
            <v>FORMAS/CIMBRAMENTOS/ESCORAMENTOS</v>
          </cell>
          <cell r="E1970" t="str">
            <v>0041</v>
          </cell>
          <cell r="F1970" t="str">
            <v/>
          </cell>
          <cell r="G1970" t="str">
            <v/>
          </cell>
          <cell r="H1970" t="str">
            <v>MONTAGEM E DESMONTAGEM DE FÔRMA DE VIGA, ESCORAMENTO METÁLICO, PÉ-DIREITO SIMPLES, EM CHAPA DE MADEIRA RESINADA, 8 UTILIZAÇÕES. AF_09/2020</v>
          </cell>
          <cell r="I1970" t="str">
            <v>M2</v>
          </cell>
          <cell r="J1970" t="str">
            <v>COEFICIENTE DE REPRESENTATIVIDADE</v>
          </cell>
          <cell r="K1970" t="str">
            <v>67,55</v>
          </cell>
          <cell r="L1970" t="str">
            <v>CAIXA REFERENCIAL</v>
          </cell>
        </row>
        <row r="1971">
          <cell r="A1971">
            <v>92465</v>
          </cell>
          <cell r="B1971" t="str">
            <v>FUNDACOES E ESTRUTURAS</v>
          </cell>
          <cell r="C1971" t="str">
            <v>FUES</v>
          </cell>
          <cell r="D1971" t="str">
            <v>FORMAS/CIMBRAMENTOS/ESCORAMENTOS</v>
          </cell>
          <cell r="E1971" t="str">
            <v>0041</v>
          </cell>
          <cell r="F1971" t="str">
            <v/>
          </cell>
          <cell r="G1971" t="str">
            <v/>
          </cell>
          <cell r="H1971" t="str">
            <v>MONTAGEM E DESMONTAGEM DE FÔRMA DE VIGA, ESCORAMENTO COM GARFO DE MADEIRA, PÉ-DIREITO DUPLO, EM CHAPA DE MADEIRA PLASTIFICADA, 10 UTILIZAÇÕES. AF_09/2020</v>
          </cell>
          <cell r="I1971" t="str">
            <v>M2</v>
          </cell>
          <cell r="J1971" t="str">
            <v>COEFICIENTE DE REPRESENTATIVIDADE</v>
          </cell>
          <cell r="K1971" t="str">
            <v>87,40</v>
          </cell>
          <cell r="L1971" t="str">
            <v>CAIXA REFERENCIAL</v>
          </cell>
        </row>
        <row r="1972">
          <cell r="A1972">
            <v>92466</v>
          </cell>
          <cell r="B1972" t="str">
            <v>FUNDACOES E ESTRUTURAS</v>
          </cell>
          <cell r="C1972" t="str">
            <v>FUES</v>
          </cell>
          <cell r="D1972" t="str">
            <v>FORMAS/CIMBRAMENTOS/ESCORAMENTOS</v>
          </cell>
          <cell r="E1972" t="str">
            <v>0041</v>
          </cell>
          <cell r="F1972" t="str">
            <v/>
          </cell>
          <cell r="G1972" t="str">
            <v/>
          </cell>
          <cell r="H1972" t="str">
            <v>MONTAGEM E DESMONTAGEM DE FÔRMA DE VIGA, ESCORAMENTO METÁLICO, PÉ-DIREITO DUPLO, EM CHAPA DE MADEIRA PLASTIFICADA, 10 UTILIZAÇÕES. AF_09/2020</v>
          </cell>
          <cell r="I1972" t="str">
            <v>M2</v>
          </cell>
          <cell r="J1972" t="str">
            <v>COEFICIENTE DE REPRESENTATIVIDADE</v>
          </cell>
          <cell r="K1972" t="str">
            <v>176,58</v>
          </cell>
          <cell r="L1972" t="str">
            <v>CAIXA REFERENCIAL</v>
          </cell>
        </row>
        <row r="1973">
          <cell r="A1973">
            <v>92467</v>
          </cell>
          <cell r="B1973" t="str">
            <v>FUNDACOES E ESTRUTURAS</v>
          </cell>
          <cell r="C1973" t="str">
            <v>FUES</v>
          </cell>
          <cell r="D1973" t="str">
            <v>FORMAS/CIMBRAMENTOS/ESCORAMENTOS</v>
          </cell>
          <cell r="E1973" t="str">
            <v>0041</v>
          </cell>
          <cell r="F1973" t="str">
            <v/>
          </cell>
          <cell r="G1973" t="str">
            <v/>
          </cell>
          <cell r="H1973" t="str">
            <v>MONTAGEM E DESMONTAGEM DE FÔRMA DE VIGA, ESCORAMENTO COM GARFO DE MADEIRA, PÉ-DIREITO SIMPLES, EM CHAPA DE MADEIRA PLASTIFICADA, 10 UTILIZAÇÕES. AF_09/2020</v>
          </cell>
          <cell r="I1973" t="str">
            <v>M2</v>
          </cell>
          <cell r="J1973" t="str">
            <v>COEFICIENTE DE REPRESENTATIVIDADE</v>
          </cell>
          <cell r="K1973" t="str">
            <v>56,45</v>
          </cell>
          <cell r="L1973" t="str">
            <v>CAIXA REFERENCIAL</v>
          </cell>
        </row>
        <row r="1974">
          <cell r="A1974">
            <v>92468</v>
          </cell>
          <cell r="B1974" t="str">
            <v>FUNDACOES E ESTRUTURAS</v>
          </cell>
          <cell r="C1974" t="str">
            <v>FUES</v>
          </cell>
          <cell r="D1974" t="str">
            <v>FORMAS/CIMBRAMENTOS/ESCORAMENTOS</v>
          </cell>
          <cell r="E1974" t="str">
            <v>0041</v>
          </cell>
          <cell r="F1974" t="str">
            <v/>
          </cell>
          <cell r="G1974" t="str">
            <v/>
          </cell>
          <cell r="H1974" t="str">
            <v>MONTAGEM E DESMONTAGEM DE FÔRMA DE VIGA, ESCORAMENTO METÁLICO, PÉ-DIREITO SIMPLES, EM CHAPA DE MADEIRA PLASTIFICADA, 10 UTILIZAÇÕES. AF_09/2020</v>
          </cell>
          <cell r="I1974" t="str">
            <v>M2</v>
          </cell>
          <cell r="J1974" t="str">
            <v>COEFICIENTE DE REPRESENTATIVIDADE</v>
          </cell>
          <cell r="K1974" t="str">
            <v>60,74</v>
          </cell>
          <cell r="L1974" t="str">
            <v>CAIXA REFERENCIAL</v>
          </cell>
        </row>
        <row r="1975">
          <cell r="A1975">
            <v>92469</v>
          </cell>
          <cell r="B1975" t="str">
            <v>FUNDACOES E ESTRUTURAS</v>
          </cell>
          <cell r="C1975" t="str">
            <v>FUES</v>
          </cell>
          <cell r="D1975" t="str">
            <v>FORMAS/CIMBRAMENTOS/ESCORAMENTOS</v>
          </cell>
          <cell r="E1975" t="str">
            <v>0041</v>
          </cell>
          <cell r="F1975" t="str">
            <v/>
          </cell>
          <cell r="G1975" t="str">
            <v/>
          </cell>
          <cell r="H1975" t="str">
            <v>MONTAGEM E DESMONTAGEM DE FÔRMA DE VIGA, ESCORAMENTO COM GARFO DE MADEIRA, PÉ-DIREITO DUPLO, EM CHAPA DE MADEIRA PLASTIFICADA, 12 UTILIZAÇÕES. AF_09/2020</v>
          </cell>
          <cell r="I1975" t="str">
            <v>M2</v>
          </cell>
          <cell r="J1975" t="str">
            <v>COEFICIENTE DE REPRESENTATIVIDADE</v>
          </cell>
          <cell r="K1975" t="str">
            <v>79,75</v>
          </cell>
          <cell r="L1975" t="str">
            <v>CAIXA REFERENCIAL</v>
          </cell>
        </row>
        <row r="1976">
          <cell r="A1976">
            <v>92470</v>
          </cell>
          <cell r="B1976" t="str">
            <v>FUNDACOES E ESTRUTURAS</v>
          </cell>
          <cell r="C1976" t="str">
            <v>FUES</v>
          </cell>
          <cell r="D1976" t="str">
            <v>FORMAS/CIMBRAMENTOS/ESCORAMENTOS</v>
          </cell>
          <cell r="E1976" t="str">
            <v>0041</v>
          </cell>
          <cell r="F1976" t="str">
            <v/>
          </cell>
          <cell r="G1976" t="str">
            <v/>
          </cell>
          <cell r="H1976" t="str">
            <v>MONTAGEM E DESMONTAGEM DE FÔRMA DE VIGA, ESCORAMENTO METÁLICO, PÉ-DIREITO DUPLO, EM CHAPA DE MADEIRA PLASTIFICADA, 12 UTILIZAÇÕES. AF_09/2020</v>
          </cell>
          <cell r="I1976" t="str">
            <v>M2</v>
          </cell>
          <cell r="J1976" t="str">
            <v>COEFICIENTE DE REPRESENTATIVIDADE</v>
          </cell>
          <cell r="K1976" t="str">
            <v>172,50</v>
          </cell>
          <cell r="L1976" t="str">
            <v>CAIXA REFERENCIAL</v>
          </cell>
        </row>
        <row r="1977">
          <cell r="A1977">
            <v>92471</v>
          </cell>
          <cell r="B1977" t="str">
            <v>FUNDACOES E ESTRUTURAS</v>
          </cell>
          <cell r="C1977" t="str">
            <v>FUES</v>
          </cell>
          <cell r="D1977" t="str">
            <v>FORMAS/CIMBRAMENTOS/ESCORAMENTOS</v>
          </cell>
          <cell r="E1977" t="str">
            <v>0041</v>
          </cell>
          <cell r="F1977" t="str">
            <v/>
          </cell>
          <cell r="G1977" t="str">
            <v/>
          </cell>
          <cell r="H1977" t="str">
            <v>MONTAGEM E DESMONTAGEM DE FÔRMA DE VIGA, ESCORAMENTO COM GARFO DE MADEIRA, PÉ-DIREITO SIMPLES, EM CHAPA DE MADEIRA PLASTIFICADA, 12 UTILIZAÇÕES. AF_09/2020</v>
          </cell>
          <cell r="I1977" t="str">
            <v>M2</v>
          </cell>
          <cell r="J1977" t="str">
            <v>COEFICIENTE DE REPRESENTATIVIDADE</v>
          </cell>
          <cell r="K1977" t="str">
            <v>51,58</v>
          </cell>
          <cell r="L1977" t="str">
            <v>CAIXA REFERENCIAL</v>
          </cell>
        </row>
        <row r="1978">
          <cell r="A1978">
            <v>92472</v>
          </cell>
          <cell r="B1978" t="str">
            <v>FUNDACOES E ESTRUTURAS</v>
          </cell>
          <cell r="C1978" t="str">
            <v>FUES</v>
          </cell>
          <cell r="D1978" t="str">
            <v>FORMAS/CIMBRAMENTOS/ESCORAMENTOS</v>
          </cell>
          <cell r="E1978" t="str">
            <v>0041</v>
          </cell>
          <cell r="F1978" t="str">
            <v/>
          </cell>
          <cell r="G1978" t="str">
            <v/>
          </cell>
          <cell r="H1978" t="str">
            <v>MONTAGEM E DESMONTAGEM DE FÔRMA DE VIGA, ESCORAMENTO METÁLICO, PÉ-DIREITO SIMPLES, EM CHAPA DE MADEIRA PLASTIFICADA, 12 UTILIZAÇÕES. AF_09/2020</v>
          </cell>
          <cell r="I1978" t="str">
            <v>M2</v>
          </cell>
          <cell r="J1978" t="str">
            <v>COEFICIENTE DE REPRESENTATIVIDADE</v>
          </cell>
          <cell r="K1978" t="str">
            <v>57,22</v>
          </cell>
          <cell r="L1978" t="str">
            <v>CAIXA REFERENCIAL</v>
          </cell>
        </row>
        <row r="1979">
          <cell r="A1979">
            <v>92473</v>
          </cell>
          <cell r="B1979" t="str">
            <v>FUNDACOES E ESTRUTURAS</v>
          </cell>
          <cell r="C1979" t="str">
            <v>FUES</v>
          </cell>
          <cell r="D1979" t="str">
            <v>FORMAS/CIMBRAMENTOS/ESCORAMENTOS</v>
          </cell>
          <cell r="E1979" t="str">
            <v>0041</v>
          </cell>
          <cell r="F1979" t="str">
            <v/>
          </cell>
          <cell r="G1979" t="str">
            <v/>
          </cell>
          <cell r="H1979" t="str">
            <v>MONTAGEM E DESMONTAGEM DE FÔRMA DE VIGA, ESCORAMENTO COM GARFO DE MADEIRA, PÉ-DIREITO DUPLO, EM CHAPA DE MADEIRA PLASTIFICADA, 14 UTILIZAÇÕES. AF_09/2020</v>
          </cell>
          <cell r="I1979" t="str">
            <v>M2</v>
          </cell>
          <cell r="J1979" t="str">
            <v>COEFICIENTE DE REPRESENTATIVIDADE</v>
          </cell>
          <cell r="K1979" t="str">
            <v>73,53</v>
          </cell>
          <cell r="L1979" t="str">
            <v>CAIXA REFERENCIAL</v>
          </cell>
        </row>
        <row r="1980">
          <cell r="A1980">
            <v>92474</v>
          </cell>
          <cell r="B1980" t="str">
            <v>FUNDACOES E ESTRUTURAS</v>
          </cell>
          <cell r="C1980" t="str">
            <v>FUES</v>
          </cell>
          <cell r="D1980" t="str">
            <v>FORMAS/CIMBRAMENTOS/ESCORAMENTOS</v>
          </cell>
          <cell r="E1980" t="str">
            <v>0041</v>
          </cell>
          <cell r="F1980" t="str">
            <v/>
          </cell>
          <cell r="G1980" t="str">
            <v/>
          </cell>
          <cell r="H1980" t="str">
            <v>MONTAGEM E DESMONTAGEM DE FÔRMA DE VIGA, ESCORAMENTO METÁLICO, PÉ-DIREITO DUPLO, EM CHAPA DE MADEIRA PLASTIFICADA, 14 UTILIZAÇÕES. AF_09/2020</v>
          </cell>
          <cell r="I1980" t="str">
            <v>M2</v>
          </cell>
          <cell r="J1980" t="str">
            <v>COEFICIENTE DE REPRESENTATIVIDADE</v>
          </cell>
          <cell r="K1980" t="str">
            <v>168,96</v>
          </cell>
          <cell r="L1980" t="str">
            <v>CAIXA REFERENCIAL</v>
          </cell>
        </row>
        <row r="1981">
          <cell r="A1981">
            <v>92475</v>
          </cell>
          <cell r="B1981" t="str">
            <v>FUNDACOES E ESTRUTURAS</v>
          </cell>
          <cell r="C1981" t="str">
            <v>FUES</v>
          </cell>
          <cell r="D1981" t="str">
            <v>FORMAS/CIMBRAMENTOS/ESCORAMENTOS</v>
          </cell>
          <cell r="E1981" t="str">
            <v>0041</v>
          </cell>
          <cell r="F1981" t="str">
            <v/>
          </cell>
          <cell r="G1981" t="str">
            <v/>
          </cell>
          <cell r="H1981" t="str">
            <v>MONTAGEM E DESMONTAGEM DE FÔRMA DE VIGA, ESCORAMENTO COM GARFO DE MADEIRA, PÉ-DIREITO SIMPLES, EM CHAPA DE MADEIRA PLASTIFICADA, 14 UTILIZAÇÕES. AF_09/2020</v>
          </cell>
          <cell r="I1981" t="str">
            <v>M2</v>
          </cell>
          <cell r="J1981" t="str">
            <v>COEFICIENTE DE REPRESENTATIVIDADE</v>
          </cell>
          <cell r="K1981" t="str">
            <v>47,62</v>
          </cell>
          <cell r="L1981" t="str">
            <v>CAIXA REFERENCIAL</v>
          </cell>
        </row>
        <row r="1982">
          <cell r="A1982">
            <v>92476</v>
          </cell>
          <cell r="B1982" t="str">
            <v>FUNDACOES E ESTRUTURAS</v>
          </cell>
          <cell r="C1982" t="str">
            <v>FUES</v>
          </cell>
          <cell r="D1982" t="str">
            <v>FORMAS/CIMBRAMENTOS/ESCORAMENTOS</v>
          </cell>
          <cell r="E1982" t="str">
            <v>0041</v>
          </cell>
          <cell r="F1982" t="str">
            <v/>
          </cell>
          <cell r="G1982" t="str">
            <v/>
          </cell>
          <cell r="H1982" t="str">
            <v>MONTAGEM E DESMONTAGEM DE FÔRMA DE VIGA, ESCORAMENTO METÁLICO, PÉ-DIREITO SIMPLES, EM CHAPA DE MADEIRA PLASTIFICADA, 14 UTILIZAÇÕES. AF_09/2020</v>
          </cell>
          <cell r="I1982" t="str">
            <v>M2</v>
          </cell>
          <cell r="J1982" t="str">
            <v>COEFICIENTE DE REPRESENTATIVIDADE</v>
          </cell>
          <cell r="K1982" t="str">
            <v>54,20</v>
          </cell>
          <cell r="L1982" t="str">
            <v>CAIXA REFERENCIAL</v>
          </cell>
        </row>
        <row r="1983">
          <cell r="A1983">
            <v>92477</v>
          </cell>
          <cell r="B1983" t="str">
            <v>FUNDACOES E ESTRUTURAS</v>
          </cell>
          <cell r="C1983" t="str">
            <v>FUES</v>
          </cell>
          <cell r="D1983" t="str">
            <v>FORMAS/CIMBRAMENTOS/ESCORAMENTOS</v>
          </cell>
          <cell r="E1983" t="str">
            <v>0041</v>
          </cell>
          <cell r="F1983" t="str">
            <v/>
          </cell>
          <cell r="G1983" t="str">
            <v/>
          </cell>
          <cell r="H1983" t="str">
            <v>MONTAGEM E DESMONTAGEM DE FÔRMA DE VIGA, ESCORAMENTO COM GARFO DE MADEIRA, PÉ-DIREITO DUPLO, EM CHAPA DE MADEIRA PLASTIFICADA, 18 UTILIZAÇÕES. AF_09/2020</v>
          </cell>
          <cell r="I1983" t="str">
            <v>M2</v>
          </cell>
          <cell r="J1983" t="str">
            <v>COEFICIENTE DE REPRESENTATIVIDADE</v>
          </cell>
          <cell r="K1983" t="str">
            <v>60,34</v>
          </cell>
          <cell r="L1983" t="str">
            <v>CAIXA REFERENCIAL</v>
          </cell>
        </row>
        <row r="1984">
          <cell r="A1984">
            <v>92478</v>
          </cell>
          <cell r="B1984" t="str">
            <v>FUNDACOES E ESTRUTURAS</v>
          </cell>
          <cell r="C1984" t="str">
            <v>FUES</v>
          </cell>
          <cell r="D1984" t="str">
            <v>FORMAS/CIMBRAMENTOS/ESCORAMENTOS</v>
          </cell>
          <cell r="E1984" t="str">
            <v>0041</v>
          </cell>
          <cell r="F1984" t="str">
            <v/>
          </cell>
          <cell r="G1984" t="str">
            <v/>
          </cell>
          <cell r="H1984" t="str">
            <v>MONTAGEM E DESMONTAGEM DE FÔRMA DE VIGA, ESCORAMENTO METÁLICO, PÉ-DIREITO DUPLO, EM CHAPA DE MADEIRA PLASTIFICADA, 18 UTILIZAÇÕES. AF_09/2020</v>
          </cell>
          <cell r="I1984" t="str">
            <v>M2</v>
          </cell>
          <cell r="J1984" t="str">
            <v>COEFICIENTE DE REPRESENTATIVIDADE</v>
          </cell>
          <cell r="K1984" t="str">
            <v>162,05</v>
          </cell>
          <cell r="L1984" t="str">
            <v>CAIXA REFERENCIAL</v>
          </cell>
        </row>
        <row r="1985">
          <cell r="A1985">
            <v>92479</v>
          </cell>
          <cell r="B1985" t="str">
            <v>FUNDACOES E ESTRUTURAS</v>
          </cell>
          <cell r="C1985" t="str">
            <v>FUES</v>
          </cell>
          <cell r="D1985" t="str">
            <v>FORMAS/CIMBRAMENTOS/ESCORAMENTOS</v>
          </cell>
          <cell r="E1985" t="str">
            <v>0041</v>
          </cell>
          <cell r="F1985" t="str">
            <v/>
          </cell>
          <cell r="G1985" t="str">
            <v/>
          </cell>
          <cell r="H1985" t="str">
            <v>MONTAGEM E DESMONTAGEM DE FÔRMA DE VIGA, ESCORAMENTO COM GARFO DE MADEIRA, PÉ-DIREITO SIMPLES, EM CHAPA DE MADEIRA PLASTIFICADA, 18 UTILIZAÇÕES. AF_09/2020</v>
          </cell>
          <cell r="I1985" t="str">
            <v>M2</v>
          </cell>
          <cell r="J1985" t="str">
            <v>COEFICIENTE DE REPRESENTATIVIDADE</v>
          </cell>
          <cell r="K1985" t="str">
            <v>39,21</v>
          </cell>
          <cell r="L1985" t="str">
            <v>CAIXA REFERENCIAL</v>
          </cell>
        </row>
        <row r="1986">
          <cell r="A1986">
            <v>92480</v>
          </cell>
          <cell r="B1986" t="str">
            <v>FUNDACOES E ESTRUTURAS</v>
          </cell>
          <cell r="C1986" t="str">
            <v>FUES</v>
          </cell>
          <cell r="D1986" t="str">
            <v>FORMAS/CIMBRAMENTOS/ESCORAMENTOS</v>
          </cell>
          <cell r="E1986" t="str">
            <v>0041</v>
          </cell>
          <cell r="F1986" t="str">
            <v/>
          </cell>
          <cell r="G1986" t="str">
            <v/>
          </cell>
          <cell r="H1986" t="str">
            <v>MONTAGEM E DESMONTAGEM DE FÔRMA DE VIGA, ESCORAMENTO METÁLICO, PÉ-DIREITO SIMPLES, EM CHAPA DE MADEIRA PLASTIFICADA, 18 UTILIZAÇÕES. AF_09/2020</v>
          </cell>
          <cell r="I1986" t="str">
            <v>M2</v>
          </cell>
          <cell r="J1986" t="str">
            <v>COEFICIENTE DE REPRESENTATIVIDADE</v>
          </cell>
          <cell r="K1986" t="str">
            <v>48,24</v>
          </cell>
          <cell r="L1986" t="str">
            <v>CAIXA REFERENCIAL</v>
          </cell>
        </row>
        <row r="1987">
          <cell r="A1987">
            <v>92482</v>
          </cell>
          <cell r="B1987" t="str">
            <v>FUNDACOES E ESTRUTURAS</v>
          </cell>
          <cell r="C1987" t="str">
            <v>FUES</v>
          </cell>
          <cell r="D1987" t="str">
            <v>FORMAS/CIMBRAMENTOS/ESCORAMENTOS</v>
          </cell>
          <cell r="E1987" t="str">
            <v>0041</v>
          </cell>
          <cell r="F1987" t="str">
            <v/>
          </cell>
          <cell r="G1987" t="str">
            <v/>
          </cell>
          <cell r="H1987" t="str">
            <v>MONTAGEM E DESMONTAGEM DE FÔRMA DE LAJE MACIÇA, PÉ-DIREITO SIMPLES, EM MADEIRA SERRADA, 1 UTILIZAÇÃO. AF_09/2020</v>
          </cell>
          <cell r="I1987" t="str">
            <v>M2</v>
          </cell>
          <cell r="J1987" t="str">
            <v>COEFICIENTE DE REPRESENTATIVIDADE</v>
          </cell>
          <cell r="K1987" t="str">
            <v>212,30</v>
          </cell>
          <cell r="L1987" t="str">
            <v>CAIXA REFERENCIAL</v>
          </cell>
        </row>
        <row r="1988">
          <cell r="A1988">
            <v>92484</v>
          </cell>
          <cell r="B1988" t="str">
            <v>FUNDACOES E ESTRUTURAS</v>
          </cell>
          <cell r="C1988" t="str">
            <v>FUES</v>
          </cell>
          <cell r="D1988" t="str">
            <v>FORMAS/CIMBRAMENTOS/ESCORAMENTOS</v>
          </cell>
          <cell r="E1988" t="str">
            <v>0041</v>
          </cell>
          <cell r="F1988" t="str">
            <v/>
          </cell>
          <cell r="G1988" t="str">
            <v/>
          </cell>
          <cell r="H1988" t="str">
            <v>MONTAGEM E DESMONTAGEM DE FÔRMA DE LAJE MACIÇA, PÉ-DIREITO SIMPLES, EM MADEIRA SERRADA, 2 UTILIZAÇÕES. AF_09/2020</v>
          </cell>
          <cell r="I1988" t="str">
            <v>M2</v>
          </cell>
          <cell r="J1988" t="str">
            <v>COEFICIENTE DE REPRESENTATIVIDADE</v>
          </cell>
          <cell r="K1988" t="str">
            <v>151,30</v>
          </cell>
          <cell r="L1988" t="str">
            <v>CAIXA REFERENCIAL</v>
          </cell>
        </row>
        <row r="1989">
          <cell r="A1989">
            <v>92486</v>
          </cell>
          <cell r="B1989" t="str">
            <v>FUNDACOES E ESTRUTURAS</v>
          </cell>
          <cell r="C1989" t="str">
            <v>FUES</v>
          </cell>
          <cell r="D1989" t="str">
            <v>FORMAS/CIMBRAMENTOS/ESCORAMENTOS</v>
          </cell>
          <cell r="E1989" t="str">
            <v>0041</v>
          </cell>
          <cell r="F1989" t="str">
            <v/>
          </cell>
          <cell r="G1989" t="str">
            <v/>
          </cell>
          <cell r="H1989" t="str">
            <v>MONTAGEM E DESMONTAGEM DE FÔRMA DE LAJE MACIÇA, PÉ-DIREITO SIMPLES, EM MADEIRA SERRADA, 4 UTILIZAÇÕES. AF_09/2020</v>
          </cell>
          <cell r="I1989" t="str">
            <v>M2</v>
          </cell>
          <cell r="J1989" t="str">
            <v>COEFICIENTE DE REPRESENTATIVIDADE</v>
          </cell>
          <cell r="K1989" t="str">
            <v>104,58</v>
          </cell>
          <cell r="L1989" t="str">
            <v>CAIXA REFERENCIAL</v>
          </cell>
        </row>
        <row r="1990">
          <cell r="A1990">
            <v>92488</v>
          </cell>
          <cell r="B1990" t="str">
            <v>FUNDACOES E ESTRUTURAS</v>
          </cell>
          <cell r="C1990" t="str">
            <v>FUES</v>
          </cell>
          <cell r="D1990" t="str">
            <v>FORMAS/CIMBRAMENTOS/ESCORAMENTOS</v>
          </cell>
          <cell r="E1990" t="str">
            <v>0041</v>
          </cell>
          <cell r="F1990" t="str">
            <v/>
          </cell>
          <cell r="G1990" t="str">
            <v/>
          </cell>
          <cell r="H1990" t="str">
            <v>MONTAGEM E DESMONTAGEM DE FÔRMA DE LAJE NERVURADA COM CUBETA E ASSOALHO, PÉ-DIREITO DUPLO, EM CHAPA DE MADEIRA COMPENSADA RESINADA, 8 UTILIZAÇÕES. AF_09/2020</v>
          </cell>
          <cell r="I1990" t="str">
            <v>M2</v>
          </cell>
          <cell r="J1990" t="str">
            <v>ATRIBUÍDO SÃO PAULO</v>
          </cell>
          <cell r="K1990" t="str">
            <v>68,21</v>
          </cell>
          <cell r="L1990" t="str">
            <v>CAIXA REFERENCIAL</v>
          </cell>
        </row>
        <row r="1991">
          <cell r="A1991">
            <v>92490</v>
          </cell>
          <cell r="B1991" t="str">
            <v>FUNDACOES E ESTRUTURAS</v>
          </cell>
          <cell r="C1991" t="str">
            <v>FUES</v>
          </cell>
          <cell r="D1991" t="str">
            <v>FORMAS/CIMBRAMENTOS/ESCORAMENTOS</v>
          </cell>
          <cell r="E1991" t="str">
            <v>0041</v>
          </cell>
          <cell r="F1991" t="str">
            <v/>
          </cell>
          <cell r="G1991" t="str">
            <v/>
          </cell>
          <cell r="H1991" t="str">
            <v>MONTAGEM E DESMONTAGEM DE FÔRMA DE LAJE NERVURADA COM CUBETA E ASSOALHO, PÉ-DIREITO SIMPLES, EM CHAPA DE MADEIRA COMPENSADA RESINADA, 8 UTILIZAÇÕES. AF_09/2020</v>
          </cell>
          <cell r="I1991" t="str">
            <v>M2</v>
          </cell>
          <cell r="J1991" t="str">
            <v>ATRIBUÍDO SÃO PAULO</v>
          </cell>
          <cell r="K1991" t="str">
            <v>38,54</v>
          </cell>
          <cell r="L1991" t="str">
            <v>CAIXA REFERENCIAL</v>
          </cell>
        </row>
        <row r="1992">
          <cell r="A1992">
            <v>92492</v>
          </cell>
          <cell r="B1992" t="str">
            <v>FUNDACOES E ESTRUTURAS</v>
          </cell>
          <cell r="C1992" t="str">
            <v>FUES</v>
          </cell>
          <cell r="D1992" t="str">
            <v>FORMAS/CIMBRAMENTOS/ESCORAMENTOS</v>
          </cell>
          <cell r="E1992" t="str">
            <v>0041</v>
          </cell>
          <cell r="F1992" t="str">
            <v/>
          </cell>
          <cell r="G1992" t="str">
            <v/>
          </cell>
          <cell r="H1992" t="str">
            <v>MONTAGEM E DESMONTAGEM DE FÔRMA DE LAJE NERVURADA COM CUBETA E ASSOALHO, PÉ-DIREITO DUPLO, EM CHAPA DE MADEIRA COMPENSADA RESINADA, 10 UTILIZAÇÕES. AF_09/2020</v>
          </cell>
          <cell r="I1992" t="str">
            <v>M2</v>
          </cell>
          <cell r="J1992" t="str">
            <v>ATRIBUÍDO SÃO PAULO</v>
          </cell>
          <cell r="K1992" t="str">
            <v>65,75</v>
          </cell>
          <cell r="L1992" t="str">
            <v>CAIXA REFERENCIAL</v>
          </cell>
        </row>
        <row r="1993">
          <cell r="A1993">
            <v>92494</v>
          </cell>
          <cell r="B1993" t="str">
            <v>FUNDACOES E ESTRUTURAS</v>
          </cell>
          <cell r="C1993" t="str">
            <v>FUES</v>
          </cell>
          <cell r="D1993" t="str">
            <v>FORMAS/CIMBRAMENTOS/ESCORAMENTOS</v>
          </cell>
          <cell r="E1993" t="str">
            <v>0041</v>
          </cell>
          <cell r="F1993" t="str">
            <v/>
          </cell>
          <cell r="G1993" t="str">
            <v/>
          </cell>
          <cell r="H1993" t="str">
            <v>MONTAGEM E DESMONTAGEM DE FÔRMA DE LAJE NERVURADA COM CUBETA E ASSOALHO, PÉ-DIREITO SIMPLES, EM CHAPA DE MADEIRA COMPENSADA RESINADA, 10 UTILIZAÇÕES. AF_09/2020</v>
          </cell>
          <cell r="I1993" t="str">
            <v>M2</v>
          </cell>
          <cell r="J1993" t="str">
            <v>ATRIBUÍDO SÃO PAULO</v>
          </cell>
          <cell r="K1993" t="str">
            <v>36,40</v>
          </cell>
          <cell r="L1993" t="str">
            <v>CAIXA REFERENCIAL</v>
          </cell>
        </row>
        <row r="1994">
          <cell r="A1994">
            <v>92496</v>
          </cell>
          <cell r="B1994" t="str">
            <v>FUNDACOES E ESTRUTURAS</v>
          </cell>
          <cell r="C1994" t="str">
            <v>FUES</v>
          </cell>
          <cell r="D1994" t="str">
            <v>FORMAS/CIMBRAMENTOS/ESCORAMENTOS</v>
          </cell>
          <cell r="E1994" t="str">
            <v>0041</v>
          </cell>
          <cell r="F1994" t="str">
            <v/>
          </cell>
          <cell r="G1994" t="str">
            <v/>
          </cell>
          <cell r="H1994" t="str">
            <v>MONTAGEM E DESMONTAGEM DE FÔRMA DE LAJE NERVURADA COM CUBETA E ASSOALHO, PÉ-DIREITO DUPLO, EM CHAPA DE MADEIRA COMPENSADA RESINADA, 12 UTILIZAÇÕES. AF_09/2020</v>
          </cell>
          <cell r="I1994" t="str">
            <v>M2</v>
          </cell>
          <cell r="J1994" t="str">
            <v>ATRIBUÍDO SÃO PAULO</v>
          </cell>
          <cell r="K1994" t="str">
            <v>64,07</v>
          </cell>
          <cell r="L1994" t="str">
            <v>CAIXA REFERENCIAL</v>
          </cell>
        </row>
        <row r="1995">
          <cell r="A1995">
            <v>92498</v>
          </cell>
          <cell r="B1995" t="str">
            <v>FUNDACOES E ESTRUTURAS</v>
          </cell>
          <cell r="C1995" t="str">
            <v>FUES</v>
          </cell>
          <cell r="D1995" t="str">
            <v>FORMAS/CIMBRAMENTOS/ESCORAMENTOS</v>
          </cell>
          <cell r="E1995" t="str">
            <v>0041</v>
          </cell>
          <cell r="F1995" t="str">
            <v/>
          </cell>
          <cell r="G1995" t="str">
            <v/>
          </cell>
          <cell r="H1995" t="str">
            <v>MONTAGEM E DESMONTAGEM DE FÔRMA DE LAJE NERVURADA COM CUBETA E ASSOALHO, PÉ-DIREITO SIMPLES, EM CHAPA DE MADEIRA COMPENSADA RESINADA, 12 UTILIZAÇÕES. AF_09/2020</v>
          </cell>
          <cell r="I1995" t="str">
            <v>M2</v>
          </cell>
          <cell r="J1995" t="str">
            <v>ATRIBUÍDO SÃO PAULO</v>
          </cell>
          <cell r="K1995" t="str">
            <v>34,95</v>
          </cell>
          <cell r="L1995" t="str">
            <v>CAIXA REFERENCIAL</v>
          </cell>
        </row>
        <row r="1996">
          <cell r="A1996">
            <v>92500</v>
          </cell>
          <cell r="B1996" t="str">
            <v>FUNDACOES E ESTRUTURAS</v>
          </cell>
          <cell r="C1996" t="str">
            <v>FUES</v>
          </cell>
          <cell r="D1996" t="str">
            <v>FORMAS/CIMBRAMENTOS/ESCORAMENTOS</v>
          </cell>
          <cell r="E1996" t="str">
            <v>0041</v>
          </cell>
          <cell r="F1996" t="str">
            <v/>
          </cell>
          <cell r="G1996" t="str">
            <v/>
          </cell>
          <cell r="H1996" t="str">
            <v>MONTAGEM E DESMONTAGEM DE FÔRMA DE LAJE NERVURADA COM CUBETA E ASSOALHO, PÉ-DIREITO DUPLO, EM CHAPA DE MADEIRA COMPENSADA RESINADA, 14 UTILIZAÇÕES. AF_09/2020</v>
          </cell>
          <cell r="I1996" t="str">
            <v>M2</v>
          </cell>
          <cell r="J1996" t="str">
            <v>ATRIBUÍDO SÃO PAULO</v>
          </cell>
          <cell r="K1996" t="str">
            <v>63,13</v>
          </cell>
          <cell r="L1996" t="str">
            <v>CAIXA REFERENCIAL</v>
          </cell>
        </row>
        <row r="1997">
          <cell r="A1997">
            <v>92502</v>
          </cell>
          <cell r="B1997" t="str">
            <v>FUNDACOES E ESTRUTURAS</v>
          </cell>
          <cell r="C1997" t="str">
            <v>FUES</v>
          </cell>
          <cell r="D1997" t="str">
            <v>FORMAS/CIMBRAMENTOS/ESCORAMENTOS</v>
          </cell>
          <cell r="E1997" t="str">
            <v>0041</v>
          </cell>
          <cell r="F1997" t="str">
            <v/>
          </cell>
          <cell r="G1997" t="str">
            <v/>
          </cell>
          <cell r="H1997" t="str">
            <v>MONTAGEM E DESMONTAGEM DE FÔRMA DE LAJE NERVURADA COM CUBETA E ASSOALHO, PÉ-DIREITO SIMPLES, EM CHAPA DE MADEIRA COMPENSADA RESINADA, 14 UTILIZAÇÕES. AF_09/2020</v>
          </cell>
          <cell r="I1997" t="str">
            <v>M2</v>
          </cell>
          <cell r="J1997" t="str">
            <v>ATRIBUÍDO SÃO PAULO</v>
          </cell>
          <cell r="K1997" t="str">
            <v>34,16</v>
          </cell>
          <cell r="L1997" t="str">
            <v>CAIXA REFERENCIAL</v>
          </cell>
        </row>
        <row r="1998">
          <cell r="A1998">
            <v>92504</v>
          </cell>
          <cell r="B1998" t="str">
            <v>FUNDACOES E ESTRUTURAS</v>
          </cell>
          <cell r="C1998" t="str">
            <v>FUES</v>
          </cell>
          <cell r="D1998" t="str">
            <v>FORMAS/CIMBRAMENTOS/ESCORAMENTOS</v>
          </cell>
          <cell r="E1998" t="str">
            <v>0041</v>
          </cell>
          <cell r="F1998" t="str">
            <v/>
          </cell>
          <cell r="G1998" t="str">
            <v/>
          </cell>
          <cell r="H1998" t="str">
            <v>MONTAGEM E DESMONTAGEM DE FÔRMA DE LAJE NERVURADA COM CUBETA E ASSOALHO, PÉ-DIREITO DUPLO, EM CHAPA DE MADEIRA COMPENSADA RESINADA, 18 UTILIZAÇÕES. AF_09/2020</v>
          </cell>
          <cell r="I1998" t="str">
            <v>M2</v>
          </cell>
          <cell r="J1998" t="str">
            <v>ATRIBUÍDO SÃO PAULO</v>
          </cell>
          <cell r="K1998" t="str">
            <v>38,74</v>
          </cell>
          <cell r="L1998" t="str">
            <v>CAIXA REFERENCIAL</v>
          </cell>
        </row>
        <row r="1999">
          <cell r="A1999">
            <v>92506</v>
          </cell>
          <cell r="B1999" t="str">
            <v>FUNDACOES E ESTRUTURAS</v>
          </cell>
          <cell r="C1999" t="str">
            <v>FUES</v>
          </cell>
          <cell r="D1999" t="str">
            <v>FORMAS/CIMBRAMENTOS/ESCORAMENTOS</v>
          </cell>
          <cell r="E1999" t="str">
            <v>0041</v>
          </cell>
          <cell r="F1999" t="str">
            <v/>
          </cell>
          <cell r="G1999" t="str">
            <v/>
          </cell>
          <cell r="H1999" t="str">
            <v>MONTAGEM E DESMONTAGEM DE FÔRMA DE LAJE NERVURADA COM CUBETA E ASSOALHO, PÉ-DIREITO SIMPLES, EM CHAPA DE MADEIRA COMPENSADA RESINADA, 18 UTILIZAÇÕES. AF_09/2020</v>
          </cell>
          <cell r="I1999" t="str">
            <v>M2</v>
          </cell>
          <cell r="J1999" t="str">
            <v>ATRIBUÍDO SÃO PAULO</v>
          </cell>
          <cell r="K1999" t="str">
            <v>32,77</v>
          </cell>
          <cell r="L1999" t="str">
            <v>CAIXA REFERENCIAL</v>
          </cell>
        </row>
        <row r="2000">
          <cell r="A2000">
            <v>92508</v>
          </cell>
          <cell r="B2000" t="str">
            <v>FUNDACOES E ESTRUTURAS</v>
          </cell>
          <cell r="C2000" t="str">
            <v>FUES</v>
          </cell>
          <cell r="D2000" t="str">
            <v>FORMAS/CIMBRAMENTOS/ESCORAMENTOS</v>
          </cell>
          <cell r="E2000" t="str">
            <v>0041</v>
          </cell>
          <cell r="F2000" t="str">
            <v/>
          </cell>
          <cell r="G2000" t="str">
            <v/>
          </cell>
          <cell r="H2000" t="str">
            <v>MONTAGEM E DESMONTAGEM DE FÔRMA DE LAJE MACIÇA, PÉ-DIREITO DUPLO, EM CHAPA DE MADEIRA COMPENSADA RESINADA, 2 UTILIZAÇÕES. AF_09/2020</v>
          </cell>
          <cell r="I2000" t="str">
            <v>M2</v>
          </cell>
          <cell r="J2000" t="str">
            <v>ATRIBUÍDO SÃO PAULO</v>
          </cell>
          <cell r="K2000" t="str">
            <v>71,81</v>
          </cell>
          <cell r="L2000" t="str">
            <v>CAIXA REFERENCIAL</v>
          </cell>
        </row>
        <row r="2001">
          <cell r="A2001">
            <v>92510</v>
          </cell>
          <cell r="B2001" t="str">
            <v>FUNDACOES E ESTRUTURAS</v>
          </cell>
          <cell r="C2001" t="str">
            <v>FUES</v>
          </cell>
          <cell r="D2001" t="str">
            <v>FORMAS/CIMBRAMENTOS/ESCORAMENTOS</v>
          </cell>
          <cell r="E2001" t="str">
            <v>0041</v>
          </cell>
          <cell r="F2001" t="str">
            <v/>
          </cell>
          <cell r="G2001" t="str">
            <v/>
          </cell>
          <cell r="H2001" t="str">
            <v>MONTAGEM E DESMONTAGEM DE FÔRMA DE LAJE MACIÇA, PÉ-DIREITO SIMPLES, EM CHAPA DE MADEIRA COMPENSADA RESINADA, 2 UTILIZAÇÕES. AF_09/2020</v>
          </cell>
          <cell r="I2001" t="str">
            <v>M2</v>
          </cell>
          <cell r="J2001" t="str">
            <v>ATRIBUÍDO SÃO PAULO</v>
          </cell>
          <cell r="K2001" t="str">
            <v>38,93</v>
          </cell>
          <cell r="L2001" t="str">
            <v>CAIXA REFERENCIAL</v>
          </cell>
        </row>
        <row r="2002">
          <cell r="A2002">
            <v>92512</v>
          </cell>
          <cell r="B2002" t="str">
            <v>FUNDACOES E ESTRUTURAS</v>
          </cell>
          <cell r="C2002" t="str">
            <v>FUES</v>
          </cell>
          <cell r="D2002" t="str">
            <v>FORMAS/CIMBRAMENTOS/ESCORAMENTOS</v>
          </cell>
          <cell r="E2002" t="str">
            <v>0041</v>
          </cell>
          <cell r="F2002" t="str">
            <v/>
          </cell>
          <cell r="G2002" t="str">
            <v/>
          </cell>
          <cell r="H2002" t="str">
            <v>MONTAGEM E DESMONTAGEM DE FÔRMA DE LAJE MACIÇA, PÉ-DIREITO DUPLO, EM CHAPA DE MADEIRA COMPENSADA RESINADA, 4 UTILIZAÇÕES. AF_09/2020</v>
          </cell>
          <cell r="I2002" t="str">
            <v>M2</v>
          </cell>
          <cell r="J2002" t="str">
            <v>ATRIBUÍDO SÃO PAULO</v>
          </cell>
          <cell r="K2002" t="str">
            <v>57,97</v>
          </cell>
          <cell r="L2002" t="str">
            <v>CAIXA REFERENCIAL</v>
          </cell>
        </row>
        <row r="2003">
          <cell r="A2003">
            <v>92514</v>
          </cell>
          <cell r="B2003" t="str">
            <v>FUNDACOES E ESTRUTURAS</v>
          </cell>
          <cell r="C2003" t="str">
            <v>FUES</v>
          </cell>
          <cell r="D2003" t="str">
            <v>FORMAS/CIMBRAMENTOS/ESCORAMENTOS</v>
          </cell>
          <cell r="E2003" t="str">
            <v>0041</v>
          </cell>
          <cell r="F2003" t="str">
            <v/>
          </cell>
          <cell r="G2003" t="str">
            <v/>
          </cell>
          <cell r="H2003" t="str">
            <v>MONTAGEM E DESMONTAGEM DE FÔRMA DE LAJE MACIÇA, PÉ-DIREITO SIMPLES, EM CHAPA DE MADEIRA COMPENSADA RESINADA, 4 UTILIZAÇÕES. AF_09/2020</v>
          </cell>
          <cell r="I2003" t="str">
            <v>M2</v>
          </cell>
          <cell r="J2003" t="str">
            <v>ATRIBUÍDO SÃO PAULO</v>
          </cell>
          <cell r="K2003" t="str">
            <v>27,43</v>
          </cell>
          <cell r="L2003" t="str">
            <v>CAIXA REFERENCIAL</v>
          </cell>
        </row>
        <row r="2004">
          <cell r="A2004">
            <v>92515</v>
          </cell>
          <cell r="B2004" t="str">
            <v>FUNDACOES E ESTRUTURAS</v>
          </cell>
          <cell r="C2004" t="str">
            <v>FUES</v>
          </cell>
          <cell r="D2004" t="str">
            <v>FORMAS/CIMBRAMENTOS/ESCORAMENTOS</v>
          </cell>
          <cell r="E2004" t="str">
            <v>0041</v>
          </cell>
          <cell r="F2004" t="str">
            <v/>
          </cell>
          <cell r="G2004" t="str">
            <v/>
          </cell>
          <cell r="H2004" t="str">
            <v>MONTAGEM E DESMONTAGEM DE FÔRMA DE LAJE MACIÇA, PÉ-DIREITO DUPLO, EM CHAPA DE MADEIRA COMPENSADA RESINADA, 6 UTILIZAÇÕES. AF_09/2020</v>
          </cell>
          <cell r="I2004" t="str">
            <v>M2</v>
          </cell>
          <cell r="J2004" t="str">
            <v>ATRIBUÍDO SÃO PAULO</v>
          </cell>
          <cell r="K2004" t="str">
            <v>52,17</v>
          </cell>
          <cell r="L2004" t="str">
            <v>CAIXA REFERENCIAL</v>
          </cell>
        </row>
        <row r="2005">
          <cell r="A2005">
            <v>92518</v>
          </cell>
          <cell r="B2005" t="str">
            <v>FUNDACOES E ESTRUTURAS</v>
          </cell>
          <cell r="C2005" t="str">
            <v>FUES</v>
          </cell>
          <cell r="D2005" t="str">
            <v>FORMAS/CIMBRAMENTOS/ESCORAMENTOS</v>
          </cell>
          <cell r="E2005" t="str">
            <v>0041</v>
          </cell>
          <cell r="F2005" t="str">
            <v/>
          </cell>
          <cell r="G2005" t="str">
            <v/>
          </cell>
          <cell r="H2005" t="str">
            <v>MONTAGEM E DESMONTAGEM DE FÔRMA DE LAJE MACIÇA, PÉ-DIREITO SIMPLES, EM CHAPA DE MADEIRA COMPENSADA RESINADA, 6 UTILIZAÇÕES. AF_09/2020</v>
          </cell>
          <cell r="I2005" t="str">
            <v>M2</v>
          </cell>
          <cell r="J2005" t="str">
            <v>ATRIBUÍDO SÃO PAULO</v>
          </cell>
          <cell r="K2005" t="str">
            <v>22,67</v>
          </cell>
          <cell r="L2005" t="str">
            <v>CAIXA REFERENCIAL</v>
          </cell>
        </row>
        <row r="2006">
          <cell r="A2006">
            <v>92520</v>
          </cell>
          <cell r="B2006" t="str">
            <v>FUNDACOES E ESTRUTURAS</v>
          </cell>
          <cell r="C2006" t="str">
            <v>FUES</v>
          </cell>
          <cell r="D2006" t="str">
            <v>FORMAS/CIMBRAMENTOS/ESCORAMENTOS</v>
          </cell>
          <cell r="E2006" t="str">
            <v>0041</v>
          </cell>
          <cell r="F2006" t="str">
            <v/>
          </cell>
          <cell r="G2006" t="str">
            <v/>
          </cell>
          <cell r="H2006" t="str">
            <v>MONTAGEM E DESMONTAGEM DE FÔRMA DE LAJE MACIÇA, PÉ-DIREITO DUPLO, EM CHAPA DE MADEIRA COMPENSADA RESINADA, 8 UTILIZAÇÕES. AF_09/2020</v>
          </cell>
          <cell r="I2006" t="str">
            <v>M2</v>
          </cell>
          <cell r="J2006" t="str">
            <v>ATRIBUÍDO SÃO PAULO</v>
          </cell>
          <cell r="K2006" t="str">
            <v>49,19</v>
          </cell>
          <cell r="L2006" t="str">
            <v>CAIXA REFERENCIAL</v>
          </cell>
        </row>
        <row r="2007">
          <cell r="A2007">
            <v>92522</v>
          </cell>
          <cell r="B2007" t="str">
            <v>FUNDACOES E ESTRUTURAS</v>
          </cell>
          <cell r="C2007" t="str">
            <v>FUES</v>
          </cell>
          <cell r="D2007" t="str">
            <v>FORMAS/CIMBRAMENTOS/ESCORAMENTOS</v>
          </cell>
          <cell r="E2007" t="str">
            <v>0041</v>
          </cell>
          <cell r="F2007" t="str">
            <v/>
          </cell>
          <cell r="G2007" t="str">
            <v/>
          </cell>
          <cell r="H2007" t="str">
            <v>MONTAGEM E DESMONTAGEM DE FÔRMA DE LAJE MACIÇA, PÉ-DIREITO SIMPLES, EM CHAPA DE MADEIRA COMPENSADA RESINADA, 8 UTILIZAÇÕES. AF_09/2020</v>
          </cell>
          <cell r="I2007" t="str">
            <v>M2</v>
          </cell>
          <cell r="J2007" t="str">
            <v>ATRIBUÍDO SÃO PAULO</v>
          </cell>
          <cell r="K2007" t="str">
            <v>20,21</v>
          </cell>
          <cell r="L2007" t="str">
            <v>CAIXA REFERENCIAL</v>
          </cell>
        </row>
        <row r="2008">
          <cell r="A2008">
            <v>92524</v>
          </cell>
          <cell r="B2008" t="str">
            <v>FUNDACOES E ESTRUTURAS</v>
          </cell>
          <cell r="C2008" t="str">
            <v>FUES</v>
          </cell>
          <cell r="D2008" t="str">
            <v>FORMAS/CIMBRAMENTOS/ESCORAMENTOS</v>
          </cell>
          <cell r="E2008" t="str">
            <v>0041</v>
          </cell>
          <cell r="F2008" t="str">
            <v/>
          </cell>
          <cell r="G2008" t="str">
            <v/>
          </cell>
          <cell r="H2008" t="str">
            <v>MONTAGEM E DESMONTAGEM DE FÔRMA DE LAJE MACIÇA, PÉ-DIREITO DUPLO, EM CHAPA DE MADEIRA COMPENSADA PLASTIFICADA, 10 UTILIZAÇÕES. AF-09/2020</v>
          </cell>
          <cell r="I2008" t="str">
            <v>M2</v>
          </cell>
          <cell r="J2008" t="str">
            <v>ATRIBUÍDO SÃO PAULO</v>
          </cell>
          <cell r="K2008" t="str">
            <v>47,28</v>
          </cell>
          <cell r="L2008" t="str">
            <v>CAIXA REFERENCIAL</v>
          </cell>
        </row>
        <row r="2009">
          <cell r="A2009">
            <v>92526</v>
          </cell>
          <cell r="B2009" t="str">
            <v>FUNDACOES E ESTRUTURAS</v>
          </cell>
          <cell r="C2009" t="str">
            <v>FUES</v>
          </cell>
          <cell r="D2009" t="str">
            <v>FORMAS/CIMBRAMENTOS/ESCORAMENTOS</v>
          </cell>
          <cell r="E2009" t="str">
            <v>0041</v>
          </cell>
          <cell r="F2009" t="str">
            <v/>
          </cell>
          <cell r="G2009" t="str">
            <v/>
          </cell>
          <cell r="H2009" t="str">
            <v>MONTAGEM E DESMONTAGEM DE FÔRMA DE LAJE MACIÇA, PÉ-DIREITO SIMPLES, EM CHAPA DE MADEIRA COMPENSADA PLASTIFICADA, 10 UTILIZAÇÕES. AF_09/2020</v>
          </cell>
          <cell r="I2009" t="str">
            <v>M2</v>
          </cell>
          <cell r="J2009" t="str">
            <v>ATRIBUÍDO SÃO PAULO</v>
          </cell>
          <cell r="K2009" t="str">
            <v>18,60</v>
          </cell>
          <cell r="L2009" t="str">
            <v>CAIXA REFERENCIAL</v>
          </cell>
        </row>
        <row r="2010">
          <cell r="A2010">
            <v>92528</v>
          </cell>
          <cell r="B2010" t="str">
            <v>FUNDACOES E ESTRUTURAS</v>
          </cell>
          <cell r="C2010" t="str">
            <v>FUES</v>
          </cell>
          <cell r="D2010" t="str">
            <v>FORMAS/CIMBRAMENTOS/ESCORAMENTOS</v>
          </cell>
          <cell r="E2010" t="str">
            <v>0041</v>
          </cell>
          <cell r="F2010" t="str">
            <v/>
          </cell>
          <cell r="G2010" t="str">
            <v/>
          </cell>
          <cell r="H2010" t="str">
            <v>MONTAGEM E DESMONTAGEM DE FÔRMA DE LAJE MACIÇA, PÉ-DIREITO DUPLO, EM CHAPA DE MADEIRA COMPENSADA PLASTIFICADA, 12 UTILIZAÇÕES. AF_09/2020</v>
          </cell>
          <cell r="I2010" t="str">
            <v>M2</v>
          </cell>
          <cell r="J2010" t="str">
            <v>ATRIBUÍDO SÃO PAULO</v>
          </cell>
          <cell r="K2010" t="str">
            <v>46,21</v>
          </cell>
          <cell r="L2010" t="str">
            <v>CAIXA REFERENCIAL</v>
          </cell>
        </row>
        <row r="2011">
          <cell r="A2011">
            <v>92530</v>
          </cell>
          <cell r="B2011" t="str">
            <v>FUNDACOES E ESTRUTURAS</v>
          </cell>
          <cell r="C2011" t="str">
            <v>FUES</v>
          </cell>
          <cell r="D2011" t="str">
            <v>FORMAS/CIMBRAMENTOS/ESCORAMENTOS</v>
          </cell>
          <cell r="E2011" t="str">
            <v>0041</v>
          </cell>
          <cell r="F2011" t="str">
            <v/>
          </cell>
          <cell r="G2011" t="str">
            <v/>
          </cell>
          <cell r="H2011" t="str">
            <v>MONTAGEM E DESMONTAGEM DE FÔRMA DE LAJE MACIÇA, PÉ-DIREITO SIMPLES, EM CHAPA DE MADEIRA COMPENSADA PLASTIFICADA, 12 UTILIZAÇÕES. AF_09/2020</v>
          </cell>
          <cell r="I2011" t="str">
            <v>M2</v>
          </cell>
          <cell r="J2011" t="str">
            <v>ATRIBUÍDO SÃO PAULO</v>
          </cell>
          <cell r="K2011" t="str">
            <v>17,73</v>
          </cell>
          <cell r="L2011" t="str">
            <v>CAIXA REFERENCIAL</v>
          </cell>
        </row>
        <row r="2012">
          <cell r="A2012">
            <v>92532</v>
          </cell>
          <cell r="B2012" t="str">
            <v>FUNDACOES E ESTRUTURAS</v>
          </cell>
          <cell r="C2012" t="str">
            <v>FUES</v>
          </cell>
          <cell r="D2012" t="str">
            <v>FORMAS/CIMBRAMENTOS/ESCORAMENTOS</v>
          </cell>
          <cell r="E2012" t="str">
            <v>0041</v>
          </cell>
          <cell r="F2012" t="str">
            <v/>
          </cell>
          <cell r="G2012" t="str">
            <v/>
          </cell>
          <cell r="H2012" t="str">
            <v>MONTAGEM E DESMONTAGEM DE FÔRMA DE LAJE MACIÇA, PÉ-DIREITO DUPLO, EM CHAPA DE MADEIRA COMPENSADA PLASTIFICADA, 14 UTILIZAÇÕES. AF_09/2020</v>
          </cell>
          <cell r="I2012" t="str">
            <v>M2</v>
          </cell>
          <cell r="J2012" t="str">
            <v>ATRIBUÍDO SÃO PAULO</v>
          </cell>
          <cell r="K2012" t="str">
            <v>45,39</v>
          </cell>
          <cell r="L2012" t="str">
            <v>CAIXA REFERENCIAL</v>
          </cell>
        </row>
        <row r="2013">
          <cell r="A2013">
            <v>92534</v>
          </cell>
          <cell r="B2013" t="str">
            <v>FUNDACOES E ESTRUTURAS</v>
          </cell>
          <cell r="C2013" t="str">
            <v>FUES</v>
          </cell>
          <cell r="D2013" t="str">
            <v>FORMAS/CIMBRAMENTOS/ESCORAMENTOS</v>
          </cell>
          <cell r="E2013" t="str">
            <v>0041</v>
          </cell>
          <cell r="F2013" t="str">
            <v/>
          </cell>
          <cell r="G2013" t="str">
            <v/>
          </cell>
          <cell r="H2013" t="str">
            <v>MONTAGEM E DESMONTAGEM DE FÔRMA DE LAJE MACIÇA, PÉ-DIREITO SIMPLES, EM CHAPA DE MADEIRA COMPENSADA PLASTIFICADA, 14 UTILIZAÇÕES. AF_09/2020</v>
          </cell>
          <cell r="I2013" t="str">
            <v>M2</v>
          </cell>
          <cell r="J2013" t="str">
            <v>ATRIBUÍDO SÃO PAULO</v>
          </cell>
          <cell r="K2013" t="str">
            <v>17,10</v>
          </cell>
          <cell r="L2013" t="str">
            <v>CAIXA REFERENCIAL</v>
          </cell>
        </row>
        <row r="2014">
          <cell r="A2014">
            <v>92536</v>
          </cell>
          <cell r="B2014" t="str">
            <v>FUNDACOES E ESTRUTURAS</v>
          </cell>
          <cell r="C2014" t="str">
            <v>FUES</v>
          </cell>
          <cell r="D2014" t="str">
            <v>FORMAS/CIMBRAMENTOS/ESCORAMENTOS</v>
          </cell>
          <cell r="E2014" t="str">
            <v>0041</v>
          </cell>
          <cell r="F2014" t="str">
            <v/>
          </cell>
          <cell r="G2014" t="str">
            <v/>
          </cell>
          <cell r="H2014" t="str">
            <v>MONTAGEM E DESMONTAGEM DE FÔRMA DE LAJE MACIÇA, PÉ-DIREITO DUPLO, EM CHAPA DE MADEIRA COMPENSADA PLASTIFICADA, 18 UTILIZAÇÕES. AF_09/2020</v>
          </cell>
          <cell r="I2014" t="str">
            <v>M2</v>
          </cell>
          <cell r="J2014" t="str">
            <v>ATRIBUÍDO SÃO PAULO</v>
          </cell>
          <cell r="K2014" t="str">
            <v>43,93</v>
          </cell>
          <cell r="L2014" t="str">
            <v>CAIXA REFERENCIAL</v>
          </cell>
        </row>
        <row r="2015">
          <cell r="A2015">
            <v>92538</v>
          </cell>
          <cell r="B2015" t="str">
            <v>FUNDACOES E ESTRUTURAS</v>
          </cell>
          <cell r="C2015" t="str">
            <v>FUES</v>
          </cell>
          <cell r="D2015" t="str">
            <v>FORMAS/CIMBRAMENTOS/ESCORAMENTOS</v>
          </cell>
          <cell r="E2015" t="str">
            <v>0041</v>
          </cell>
          <cell r="F2015" t="str">
            <v/>
          </cell>
          <cell r="G2015" t="str">
            <v/>
          </cell>
          <cell r="H2015" t="str">
            <v>MONTAGEM E DESMONTAGEM DE FÔRMA DE LAJE MACIÇA, PÉ-DIREITO SIMPLES, EM CHAPA DE MADEIRA COMPENSADA PLASTIFICADA, 18 UTILIZAÇÕES. AF_09/2020</v>
          </cell>
          <cell r="I2015" t="str">
            <v>M2</v>
          </cell>
          <cell r="J2015" t="str">
            <v>ATRIBUÍDO SÃO PAULO</v>
          </cell>
          <cell r="K2015" t="str">
            <v>15,80</v>
          </cell>
          <cell r="L2015" t="str">
            <v>CAIXA REFERENCIAL</v>
          </cell>
        </row>
        <row r="2016">
          <cell r="A2016">
            <v>96252</v>
          </cell>
          <cell r="B2016" t="str">
            <v>FUNDACOES E ESTRUTURAS</v>
          </cell>
          <cell r="C2016" t="str">
            <v>FUES</v>
          </cell>
          <cell r="D2016" t="str">
            <v>FORMAS/CIMBRAMENTOS/ESCORAMENTOS</v>
          </cell>
          <cell r="E2016" t="str">
            <v>0041</v>
          </cell>
          <cell r="F2016" t="str">
            <v/>
          </cell>
          <cell r="G2016" t="str">
            <v/>
          </cell>
          <cell r="H2016" t="str">
            <v>FABRICAÇÃO DE FÔRMA PARA PILARES CIRCULARES, EM CHAPA DE MADEIRA COMPENSADA RESINADA. AF_06/2017</v>
          </cell>
          <cell r="I2016" t="str">
            <v>M2</v>
          </cell>
          <cell r="J2016" t="str">
            <v>COEFICIENTE DE REPRESENTATIVIDADE</v>
          </cell>
          <cell r="K2016" t="str">
            <v>156,61</v>
          </cell>
          <cell r="L2016" t="str">
            <v>CAIXA REFERENCIAL</v>
          </cell>
        </row>
        <row r="2017">
          <cell r="A2017">
            <v>96257</v>
          </cell>
          <cell r="B2017" t="str">
            <v>FUNDACOES E ESTRUTURAS</v>
          </cell>
          <cell r="C2017" t="str">
            <v>FUES</v>
          </cell>
          <cell r="D2017" t="str">
            <v>FORMAS/CIMBRAMENTOS/ESCORAMENTOS</v>
          </cell>
          <cell r="E2017" t="str">
            <v>0041</v>
          </cell>
          <cell r="F2017" t="str">
            <v/>
          </cell>
          <cell r="G2017" t="str">
            <v/>
          </cell>
          <cell r="H2017" t="str">
            <v>MONTAGEM E DESMONTAGEM DE FÔRMA DE PILARES CIRCULARES, COM ÁREA MÉDIA DAS SEÇÕES MENOR OU IGUAL A 0,28 M², PÉ-DIREITO SIMPLES, EM MADEIRA, 2 UTILIZAÇÕES. AF_06/2017</v>
          </cell>
          <cell r="I2017" t="str">
            <v>M2</v>
          </cell>
          <cell r="J2017" t="str">
            <v>COEFICIENTE DE REPRESENTATIVIDADE</v>
          </cell>
          <cell r="K2017" t="str">
            <v>129,66</v>
          </cell>
          <cell r="L2017" t="str">
            <v>CAIXA REFERENCIAL</v>
          </cell>
        </row>
        <row r="2018">
          <cell r="A2018">
            <v>96258</v>
          </cell>
          <cell r="B2018" t="str">
            <v>FUNDACOES E ESTRUTURAS</v>
          </cell>
          <cell r="C2018" t="str">
            <v>FUES</v>
          </cell>
          <cell r="D2018" t="str">
            <v>FORMAS/CIMBRAMENTOS/ESCORAMENTOS</v>
          </cell>
          <cell r="E2018" t="str">
            <v>0041</v>
          </cell>
          <cell r="F2018" t="str">
            <v/>
          </cell>
          <cell r="G2018" t="str">
            <v/>
          </cell>
          <cell r="H2018" t="str">
            <v>MONTAGEM E DESMONTAGEM DE FÔRMA DE PILARES CIRCULARES, COM ÁREA MÉDIA DAS SEÇÕES MAIOR QUE 0,28 M², PÉ-DIREITO SIMPLES, EM MADEIRA, 2 UTILIZAÇÕES. AF_06/2017</v>
          </cell>
          <cell r="I2018" t="str">
            <v>M2</v>
          </cell>
          <cell r="J2018" t="str">
            <v>COEFICIENTE DE REPRESENTATIVIDADE</v>
          </cell>
          <cell r="K2018" t="str">
            <v>121,43</v>
          </cell>
          <cell r="L2018" t="str">
            <v>CAIXA REFERENCIAL</v>
          </cell>
        </row>
        <row r="2019">
          <cell r="A2019">
            <v>96259</v>
          </cell>
          <cell r="B2019" t="str">
            <v>FUNDACOES E ESTRUTURAS</v>
          </cell>
          <cell r="C2019" t="str">
            <v>FUES</v>
          </cell>
          <cell r="D2019" t="str">
            <v>FORMAS/CIMBRAMENTOS/ESCORAMENTOS</v>
          </cell>
          <cell r="E2019" t="str">
            <v>0041</v>
          </cell>
          <cell r="F2019" t="str">
            <v/>
          </cell>
          <cell r="G2019" t="str">
            <v/>
          </cell>
          <cell r="H2019" t="str">
            <v>MONTAGEM E DESMONTAGEM DE FÔRMA DE PILARES CIRCULARES, COM ÁREA MÉDIA DAS SEÇÕES MENOR OU IGUAL A 0,28 M², PÉ-DIREITO DUPLO, EM MADEIRA, 2 UTILIZAÇÕES. AF_06/2017</v>
          </cell>
          <cell r="I2019" t="str">
            <v>M2</v>
          </cell>
          <cell r="J2019" t="str">
            <v>COEFICIENTE DE REPRESENTATIVIDADE</v>
          </cell>
          <cell r="K2019" t="str">
            <v>145,24</v>
          </cell>
          <cell r="L2019" t="str">
            <v>CAIXA REFERENCIAL</v>
          </cell>
        </row>
        <row r="2020">
          <cell r="A2020">
            <v>96529</v>
          </cell>
          <cell r="B2020" t="str">
            <v>FUNDACOES E ESTRUTURAS</v>
          </cell>
          <cell r="C2020" t="str">
            <v>FUES</v>
          </cell>
          <cell r="D2020" t="str">
            <v>FORMAS/CIMBRAMENTOS/ESCORAMENTOS</v>
          </cell>
          <cell r="E2020" t="str">
            <v>0041</v>
          </cell>
          <cell r="F2020" t="str">
            <v/>
          </cell>
          <cell r="G2020" t="str">
            <v/>
          </cell>
          <cell r="H2020" t="str">
            <v>FABRICAÇÃO, MONTAGEM E DESMONTAGEM DE FÔRMA PARA SAPATA, EM MADEIRA SERRADA, E=25 MM, 1 UTILIZAÇÃO. AF_06/2017</v>
          </cell>
          <cell r="I2020" t="str">
            <v>M2</v>
          </cell>
          <cell r="J2020" t="str">
            <v>COEFICIENTE DE REPRESENTATIVIDADE</v>
          </cell>
          <cell r="K2020" t="str">
            <v>223,51</v>
          </cell>
          <cell r="L2020" t="str">
            <v>CAIXA REFERENCIAL</v>
          </cell>
        </row>
        <row r="2021">
          <cell r="A2021">
            <v>96530</v>
          </cell>
          <cell r="B2021" t="str">
            <v>FUNDACOES E ESTRUTURAS</v>
          </cell>
          <cell r="C2021" t="str">
            <v>FUES</v>
          </cell>
          <cell r="D2021" t="str">
            <v>FORMAS/CIMBRAMENTOS/ESCORAMENTOS</v>
          </cell>
          <cell r="E2021" t="str">
            <v>0041</v>
          </cell>
          <cell r="F2021" t="str">
            <v/>
          </cell>
          <cell r="G2021" t="str">
            <v/>
          </cell>
          <cell r="H2021" t="str">
            <v>FABRICAÇÃO, MONTAGEM E DESMONTAGEM DE FÔRMA PARA VIGA BALDRAME, EM MADEIRA SERRADA, E=25 MM, 1 UTILIZAÇÃO. AF_06/2017</v>
          </cell>
          <cell r="I2021" t="str">
            <v>M2</v>
          </cell>
          <cell r="J2021" t="str">
            <v>COEFICIENTE DE REPRESENTATIVIDADE</v>
          </cell>
          <cell r="K2021" t="str">
            <v>121,02</v>
          </cell>
          <cell r="L2021" t="str">
            <v>CAIXA REFERENCIAL</v>
          </cell>
        </row>
        <row r="2022">
          <cell r="A2022">
            <v>96531</v>
          </cell>
          <cell r="B2022" t="str">
            <v>FUNDACOES E ESTRUTURAS</v>
          </cell>
          <cell r="C2022" t="str">
            <v>FUES</v>
          </cell>
          <cell r="D2022" t="str">
            <v>FORMAS/CIMBRAMENTOS/ESCORAMENTOS</v>
          </cell>
          <cell r="E2022" t="str">
            <v>0041</v>
          </cell>
          <cell r="F2022" t="str">
            <v/>
          </cell>
          <cell r="G2022" t="str">
            <v/>
          </cell>
          <cell r="H2022" t="str">
            <v>FABRICAÇÃO, MONTAGEM E DESMONTAGEM DE FÔRMA PARA BLOCO DE COROAMENTO, EM MADEIRA SERRADA, E=25 MM, 2 UTILIZAÇÕES. AF_06/2017</v>
          </cell>
          <cell r="I2022" t="str">
            <v>M2</v>
          </cell>
          <cell r="J2022" t="str">
            <v>COEFICIENTE DE REPRESENTATIVIDADE</v>
          </cell>
          <cell r="K2022" t="str">
            <v>84,29</v>
          </cell>
          <cell r="L2022" t="str">
            <v>CAIXA REFERENCIAL</v>
          </cell>
        </row>
        <row r="2023">
          <cell r="A2023">
            <v>96532</v>
          </cell>
          <cell r="B2023" t="str">
            <v>FUNDACOES E ESTRUTURAS</v>
          </cell>
          <cell r="C2023" t="str">
            <v>FUES</v>
          </cell>
          <cell r="D2023" t="str">
            <v>FORMAS/CIMBRAMENTOS/ESCORAMENTOS</v>
          </cell>
          <cell r="E2023" t="str">
            <v>0041</v>
          </cell>
          <cell r="F2023" t="str">
            <v/>
          </cell>
          <cell r="G2023" t="str">
            <v/>
          </cell>
          <cell r="H2023" t="str">
            <v>FABRICAÇÃO, MONTAGEM E DESMONTAGEM DE FÔRMA PARA SAPATA, EM MADEIRA SERRADA, E=25 MM, 2 UTILIZAÇÕES. AF_06/2017</v>
          </cell>
          <cell r="I2023" t="str">
            <v>M2</v>
          </cell>
          <cell r="J2023" t="str">
            <v>COEFICIENTE DE REPRESENTATIVIDADE</v>
          </cell>
          <cell r="K2023" t="str">
            <v>141,68</v>
          </cell>
          <cell r="L2023" t="str">
            <v>CAIXA REFERENCIAL</v>
          </cell>
        </row>
        <row r="2024">
          <cell r="A2024">
            <v>96533</v>
          </cell>
          <cell r="B2024" t="str">
            <v>FUNDACOES E ESTRUTURAS</v>
          </cell>
          <cell r="C2024" t="str">
            <v>FUES</v>
          </cell>
          <cell r="D2024" t="str">
            <v>FORMAS/CIMBRAMENTOS/ESCORAMENTOS</v>
          </cell>
          <cell r="E2024" t="str">
            <v>0041</v>
          </cell>
          <cell r="F2024" t="str">
            <v/>
          </cell>
          <cell r="G2024" t="str">
            <v/>
          </cell>
          <cell r="H2024" t="str">
            <v>FABRICAÇÃO, MONTAGEM E DESMONTAGEM DE FÔRMA PARA VIGA BALDRAME, EM MADEIRA SERRADA, E=25 MM, 2 UTILIZAÇÕES. AF_06/2017</v>
          </cell>
          <cell r="I2024" t="str">
            <v>M2</v>
          </cell>
          <cell r="J2024" t="str">
            <v>COEFICIENTE DE REPRESENTATIVIDADE</v>
          </cell>
          <cell r="K2024" t="str">
            <v>74,74</v>
          </cell>
          <cell r="L2024" t="str">
            <v>CAIXA REFERENCIAL</v>
          </cell>
        </row>
        <row r="2025">
          <cell r="A2025">
            <v>96534</v>
          </cell>
          <cell r="B2025" t="str">
            <v>FUNDACOES E ESTRUTURAS</v>
          </cell>
          <cell r="C2025" t="str">
            <v>FUES</v>
          </cell>
          <cell r="D2025" t="str">
            <v>FORMAS/CIMBRAMENTOS/ESCORAMENTOS</v>
          </cell>
          <cell r="E2025" t="str">
            <v>0041</v>
          </cell>
          <cell r="F2025" t="str">
            <v/>
          </cell>
          <cell r="G2025" t="str">
            <v/>
          </cell>
          <cell r="H2025" t="str">
            <v>FABRICAÇÃO, MONTAGEM E DESMONTAGEM DE FÔRMA PARA BLOCO DE COROAMENTO, EM MADEIRA SERRADA, E=25 MM, 4 UTILIZAÇÕES. AF_06/2017</v>
          </cell>
          <cell r="I2025" t="str">
            <v>M2</v>
          </cell>
          <cell r="J2025" t="str">
            <v>COEFICIENTE DE REPRESENTATIVIDADE</v>
          </cell>
          <cell r="K2025" t="str">
            <v>58,74</v>
          </cell>
          <cell r="L2025" t="str">
            <v>CAIXA REFERENCIAL</v>
          </cell>
        </row>
        <row r="2026">
          <cell r="A2026">
            <v>96535</v>
          </cell>
          <cell r="B2026" t="str">
            <v>FUNDACOES E ESTRUTURAS</v>
          </cell>
          <cell r="C2026" t="str">
            <v>FUES</v>
          </cell>
          <cell r="D2026" t="str">
            <v>FORMAS/CIMBRAMENTOS/ESCORAMENTOS</v>
          </cell>
          <cell r="E2026" t="str">
            <v>0041</v>
          </cell>
          <cell r="F2026" t="str">
            <v/>
          </cell>
          <cell r="G2026" t="str">
            <v/>
          </cell>
          <cell r="H2026" t="str">
            <v>FABRICAÇÃO, MONTAGEM E DESMONTAGEM DE FÔRMA PARA SAPATA, EM MADEIRA SERRADA, E=25 MM, 4 UTILIZAÇÕES. AF_06/2017</v>
          </cell>
          <cell r="I2026" t="str">
            <v>M2</v>
          </cell>
          <cell r="J2026" t="str">
            <v>COEFICIENTE DE REPRESENTATIVIDADE</v>
          </cell>
          <cell r="K2026" t="str">
            <v>99,08</v>
          </cell>
          <cell r="L2026" t="str">
            <v>CAIXA REFERENCIAL</v>
          </cell>
        </row>
        <row r="2027">
          <cell r="A2027">
            <v>96536</v>
          </cell>
          <cell r="B2027" t="str">
            <v>FUNDACOES E ESTRUTURAS</v>
          </cell>
          <cell r="C2027" t="str">
            <v>FUES</v>
          </cell>
          <cell r="D2027" t="str">
            <v>FORMAS/CIMBRAMENTOS/ESCORAMENTOS</v>
          </cell>
          <cell r="E2027" t="str">
            <v>0041</v>
          </cell>
          <cell r="F2027" t="str">
            <v/>
          </cell>
          <cell r="G2027" t="str">
            <v/>
          </cell>
          <cell r="H2027" t="str">
            <v>FABRICAÇÃO, MONTAGEM E DESMONTAGEM DE FÔRMA PARA VIGA BALDRAME, EM MADEIRA SERRADA, E=25 MM, 4 UTILIZAÇÕES. AF_06/2017</v>
          </cell>
          <cell r="I2027" t="str">
            <v>M2</v>
          </cell>
          <cell r="J2027" t="str">
            <v>COEFICIENTE DE REPRESENTATIVIDADE</v>
          </cell>
          <cell r="K2027" t="str">
            <v>50,67</v>
          </cell>
          <cell r="L2027" t="str">
            <v>CAIXA REFERENCIAL</v>
          </cell>
        </row>
        <row r="2028">
          <cell r="A2028">
            <v>96537</v>
          </cell>
          <cell r="B2028" t="str">
            <v>FUNDACOES E ESTRUTURAS</v>
          </cell>
          <cell r="C2028" t="str">
            <v>FUES</v>
          </cell>
          <cell r="D2028" t="str">
            <v>FORMAS/CIMBRAMENTOS/ESCORAMENTOS</v>
          </cell>
          <cell r="E2028" t="str">
            <v>0041</v>
          </cell>
          <cell r="F2028" t="str">
            <v/>
          </cell>
          <cell r="G2028" t="str">
            <v/>
          </cell>
          <cell r="H2028" t="str">
            <v>FABRICAÇÃO, MONTAGEM E DESMONTAGEM DE FÔRMA PARA BLOCO DE COROAMENTO, EM CHAPA DE MADEIRA COMPENSADA RESINADA, E=17 MM, 2 UTILIZAÇÕES. AF_06/2017</v>
          </cell>
          <cell r="I2028" t="str">
            <v>M2</v>
          </cell>
          <cell r="J2028" t="str">
            <v>COEFICIENTE DE REPRESENTATIVIDADE</v>
          </cell>
          <cell r="K2028" t="str">
            <v>124,12</v>
          </cell>
          <cell r="L2028" t="str">
            <v>CAIXA REFERENCIAL</v>
          </cell>
        </row>
        <row r="2029">
          <cell r="A2029">
            <v>96538</v>
          </cell>
          <cell r="B2029" t="str">
            <v>FUNDACOES E ESTRUTURAS</v>
          </cell>
          <cell r="C2029" t="str">
            <v>FUES</v>
          </cell>
          <cell r="D2029" t="str">
            <v>FORMAS/CIMBRAMENTOS/ESCORAMENTOS</v>
          </cell>
          <cell r="E2029" t="str">
            <v>0041</v>
          </cell>
          <cell r="F2029" t="str">
            <v/>
          </cell>
          <cell r="G2029" t="str">
            <v/>
          </cell>
          <cell r="H2029" t="str">
            <v>FABRICAÇÃO, MONTAGEM E DESMONTAGEM DE FÔRMA PARA SAPATA, EM CHAPA DE MADEIRA COMPENSADA RESINADA, E=17 MM, 2 UTILIZAÇÕES. AF_06/2017</v>
          </cell>
          <cell r="I2029" t="str">
            <v>M2</v>
          </cell>
          <cell r="J2029" t="str">
            <v>COEFICIENTE DE REPRESENTATIVIDADE</v>
          </cell>
          <cell r="K2029" t="str">
            <v>175,75</v>
          </cell>
          <cell r="L2029" t="str">
            <v>CAIXA REFERENCIAL</v>
          </cell>
        </row>
        <row r="2030">
          <cell r="A2030">
            <v>96539</v>
          </cell>
          <cell r="B2030" t="str">
            <v>FUNDACOES E ESTRUTURAS</v>
          </cell>
          <cell r="C2030" t="str">
            <v>FUES</v>
          </cell>
          <cell r="D2030" t="str">
            <v>FORMAS/CIMBRAMENTOS/ESCORAMENTOS</v>
          </cell>
          <cell r="E2030" t="str">
            <v>0041</v>
          </cell>
          <cell r="F2030" t="str">
            <v/>
          </cell>
          <cell r="G2030" t="str">
            <v/>
          </cell>
          <cell r="H2030" t="str">
            <v>FABRICAÇÃO, MONTAGEM E DESMONTAGEM DE FÔRMA PARA VIGA BALDRAME, EM CHAPA DE MADEIRA COMPENSADA RESINADA, E=17 MM, 2 UTILIZAÇÕES. AF_06/2017</v>
          </cell>
          <cell r="I2030" t="str">
            <v>M2</v>
          </cell>
          <cell r="J2030" t="str">
            <v>COEFICIENTE DE REPRESENTATIVIDADE</v>
          </cell>
          <cell r="K2030" t="str">
            <v>80,24</v>
          </cell>
          <cell r="L2030" t="str">
            <v>CAIXA REFERENCIAL</v>
          </cell>
        </row>
        <row r="2031">
          <cell r="A2031">
            <v>96540</v>
          </cell>
          <cell r="B2031" t="str">
            <v>FUNDACOES E ESTRUTURAS</v>
          </cell>
          <cell r="C2031" t="str">
            <v>FUES</v>
          </cell>
          <cell r="D2031" t="str">
            <v>FORMAS/CIMBRAMENTOS/ESCORAMENTOS</v>
          </cell>
          <cell r="E2031" t="str">
            <v>0041</v>
          </cell>
          <cell r="F2031" t="str">
            <v/>
          </cell>
          <cell r="G2031" t="str">
            <v/>
          </cell>
          <cell r="H2031" t="str">
            <v>FABRICAÇÃO, MONTAGEM E DESMONTAGEM DE FÔRMA PARA BLOCO DE COROAMENTO, EM CHAPA DE MADEIRA COMPENSADA RESINADA, E=17 MM, 4 UTILIZAÇÕES. AF_06/2017</v>
          </cell>
          <cell r="I2031" t="str">
            <v>M2</v>
          </cell>
          <cell r="J2031" t="str">
            <v>COEFICIENTE DE REPRESENTATIVIDADE</v>
          </cell>
          <cell r="K2031" t="str">
            <v>86,61</v>
          </cell>
          <cell r="L2031" t="str">
            <v>CAIXA REFERENCIAL</v>
          </cell>
        </row>
        <row r="2032">
          <cell r="A2032">
            <v>96541</v>
          </cell>
          <cell r="B2032" t="str">
            <v>FUNDACOES E ESTRUTURAS</v>
          </cell>
          <cell r="C2032" t="str">
            <v>FUES</v>
          </cell>
          <cell r="D2032" t="str">
            <v>FORMAS/CIMBRAMENTOS/ESCORAMENTOS</v>
          </cell>
          <cell r="E2032" t="str">
            <v>0041</v>
          </cell>
          <cell r="F2032" t="str">
            <v/>
          </cell>
          <cell r="G2032" t="str">
            <v/>
          </cell>
          <cell r="H2032" t="str">
            <v>FABRICAÇÃO, MONTAGEM E DESMONTAGEM DE FÔRMA PARA SAPATA, EM CHAPA DE MADEIRA COMPENSADA RESINADA, E=17 MM, 4 UTILIZAÇÕES. AF_06/2017</v>
          </cell>
          <cell r="I2032" t="str">
            <v>M2</v>
          </cell>
          <cell r="J2032" t="str">
            <v>COEFICIENTE DE REPRESENTATIVIDADE</v>
          </cell>
          <cell r="K2032" t="str">
            <v>124,57</v>
          </cell>
          <cell r="L2032" t="str">
            <v>CAIXA REFERENCIAL</v>
          </cell>
        </row>
        <row r="2033">
          <cell r="A2033">
            <v>96542</v>
          </cell>
          <cell r="B2033" t="str">
            <v>FUNDACOES E ESTRUTURAS</v>
          </cell>
          <cell r="C2033" t="str">
            <v>FUES</v>
          </cell>
          <cell r="D2033" t="str">
            <v>FORMAS/CIMBRAMENTOS/ESCORAMENTOS</v>
          </cell>
          <cell r="E2033" t="str">
            <v>0041</v>
          </cell>
          <cell r="F2033" t="str">
            <v/>
          </cell>
          <cell r="G2033" t="str">
            <v/>
          </cell>
          <cell r="H2033" t="str">
            <v>FABRICAÇÃO, MONTAGEM E DESMONTAGEM DE FÔRMA PARA VIGA BALDRAME, EM CHAPA DE MADEIRA COMPENSADA RESINADA, E=17 MM, 4 UTILIZAÇÕES. AF_06/2017</v>
          </cell>
          <cell r="I2033" t="str">
            <v>M2</v>
          </cell>
          <cell r="J2033" t="str">
            <v>COEFICIENTE DE REPRESENTATIVIDADE</v>
          </cell>
          <cell r="K2033" t="str">
            <v>60,21</v>
          </cell>
          <cell r="L2033" t="str">
            <v>CAIXA REFERENCIAL</v>
          </cell>
        </row>
        <row r="2034">
          <cell r="A2034">
            <v>96543</v>
          </cell>
          <cell r="B2034" t="str">
            <v>FUNDACOES E ESTRUTURAS</v>
          </cell>
          <cell r="C2034" t="str">
            <v>FUES</v>
          </cell>
          <cell r="D2034" t="str">
            <v>FORMAS/CIMBRAMENTOS/ESCORAMENTOS</v>
          </cell>
          <cell r="E2034" t="str">
            <v>0041</v>
          </cell>
          <cell r="F2034" t="str">
            <v/>
          </cell>
          <cell r="G2034" t="str">
            <v/>
          </cell>
          <cell r="H2034" t="str">
            <v>ARMAÇÃO DE BLOCO, VIGA BALDRAME E SAPATA UTILIZANDO AÇO CA-60 DE 5 MM - MONTAGEM. AF_06/2017</v>
          </cell>
          <cell r="I2034" t="str">
            <v>KG</v>
          </cell>
          <cell r="J2034" t="str">
            <v>ATRIBUÍDO SÃO PAULO</v>
          </cell>
          <cell r="K2034" t="str">
            <v>15,27</v>
          </cell>
          <cell r="L2034" t="str">
            <v>CAIXA REFERENCIAL</v>
          </cell>
        </row>
        <row r="2035">
          <cell r="A2035">
            <v>97747</v>
          </cell>
          <cell r="B2035" t="str">
            <v>FUNDACOES E ESTRUTURAS</v>
          </cell>
          <cell r="C2035" t="str">
            <v>FUES</v>
          </cell>
          <cell r="D2035" t="str">
            <v>FORMAS/CIMBRAMENTOS/ESCORAMENTOS</v>
          </cell>
          <cell r="E2035" t="str">
            <v>0041</v>
          </cell>
          <cell r="F2035" t="str">
            <v/>
          </cell>
          <cell r="G2035" t="str">
            <v/>
          </cell>
          <cell r="H2035" t="str">
            <v>MONTAGEM E DESMONTAGEM DE FÔRMA DE PILARES CIRCULARES, COM ÁREA MÉDIA DAS SEÇÕES MAIOR QUE 0,28 M², PÉ-DIREITO DUPLO, EM MADEIRA, 2 UTILIZAÇÕES.  AF_06/2017</v>
          </cell>
          <cell r="I2035" t="str">
            <v>M2</v>
          </cell>
          <cell r="J2035" t="str">
            <v>COEFICIENTE DE REPRESENTATIVIDADE</v>
          </cell>
          <cell r="K2035" t="str">
            <v>134,91</v>
          </cell>
          <cell r="L2035" t="str">
            <v>CAIXA REFERENCIAL</v>
          </cell>
        </row>
        <row r="2036">
          <cell r="A2036">
            <v>101791</v>
          </cell>
          <cell r="B2036" t="str">
            <v>FUNDACOES E ESTRUTURAS</v>
          </cell>
          <cell r="C2036" t="str">
            <v>FUES</v>
          </cell>
          <cell r="D2036" t="str">
            <v>FORMAS/CIMBRAMENTOS/ESCORAMENTOS</v>
          </cell>
          <cell r="E2036" t="str">
            <v>0041</v>
          </cell>
          <cell r="F2036" t="str">
            <v/>
          </cell>
          <cell r="G2036" t="str">
            <v/>
          </cell>
          <cell r="H2036" t="str">
            <v>FABRICAÇÃO DE ESCORAS DO TIPO PONTALETE, EM MADEIRA, PARA PÉ-DIREITO DUPLO. AF_09/2020</v>
          </cell>
          <cell r="I2036" t="str">
            <v>M</v>
          </cell>
          <cell r="J2036" t="str">
            <v>COEFICIENTE DE REPRESENTATIVIDADE</v>
          </cell>
          <cell r="K2036" t="str">
            <v>14,90</v>
          </cell>
          <cell r="L2036" t="str">
            <v>CAIXA REFERENCIAL</v>
          </cell>
        </row>
        <row r="2037">
          <cell r="A2037">
            <v>101792</v>
          </cell>
          <cell r="B2037" t="str">
            <v>FUNDACOES E ESTRUTURAS</v>
          </cell>
          <cell r="C2037" t="str">
            <v>FUES</v>
          </cell>
          <cell r="D2037" t="str">
            <v>FORMAS/CIMBRAMENTOS/ESCORAMENTOS</v>
          </cell>
          <cell r="E2037" t="str">
            <v>0041</v>
          </cell>
          <cell r="F2037" t="str">
            <v/>
          </cell>
          <cell r="G2037" t="str">
            <v/>
          </cell>
          <cell r="H2037" t="str">
            <v>ESCORAMENTO DE FÔRMAS DE LAJE EM MADEIRA NÃO APARELHADA, PÉ-DIREITO SIMPLES, INCLUSO TRAVAMENTO, 4 UTILIZAÇÕES. AF_09/2020</v>
          </cell>
          <cell r="I2037" t="str">
            <v>M3</v>
          </cell>
          <cell r="J2037" t="str">
            <v>COEFICIENTE DE REPRESENTATIVIDADE</v>
          </cell>
          <cell r="K2037" t="str">
            <v>10,41</v>
          </cell>
          <cell r="L2037" t="str">
            <v>CAIXA REFERENCIAL</v>
          </cell>
        </row>
        <row r="2038">
          <cell r="A2038">
            <v>101793</v>
          </cell>
          <cell r="B2038" t="str">
            <v>FUNDACOES E ESTRUTURAS</v>
          </cell>
          <cell r="C2038" t="str">
            <v>FUES</v>
          </cell>
          <cell r="D2038" t="str">
            <v>FORMAS/CIMBRAMENTOS/ESCORAMENTOS</v>
          </cell>
          <cell r="E2038" t="str">
            <v>0041</v>
          </cell>
          <cell r="F2038" t="str">
            <v/>
          </cell>
          <cell r="G2038" t="str">
            <v/>
          </cell>
          <cell r="H2038" t="str">
            <v>ESCORAMENTO DE FÔRMAS DE LAJE EM MADEIRA NÃO APARELHADA, PÉ-DIREITO DUPLO, INCLUSO TRAVAMENTO, 4 UTILIZAÇÕES. AF_09/2020</v>
          </cell>
          <cell r="I2038" t="str">
            <v>M3</v>
          </cell>
          <cell r="J2038" t="str">
            <v>COEFICIENTE DE REPRESENTATIVIDADE</v>
          </cell>
          <cell r="K2038" t="str">
            <v>15,56</v>
          </cell>
          <cell r="L2038" t="str">
            <v>CAIXA REFERENCIAL</v>
          </cell>
        </row>
        <row r="2039">
          <cell r="A2039">
            <v>101969</v>
          </cell>
          <cell r="B2039" t="str">
            <v>FUNDACOES E ESTRUTURAS</v>
          </cell>
          <cell r="C2039" t="str">
            <v>FUES</v>
          </cell>
          <cell r="D2039" t="str">
            <v>FORMAS/CIMBRAMENTOS/ESCORAMENTOS</v>
          </cell>
          <cell r="E2039" t="str">
            <v>0041</v>
          </cell>
          <cell r="F2039" t="str">
            <v/>
          </cell>
          <cell r="G2039" t="str">
            <v/>
          </cell>
          <cell r="H2039" t="str">
            <v>FABRICAÇÃO DE FÔRMA PARA ESCADAS, COM 2 LANCES EM "U" E LAJE PLANA, EM CHAPA DE MADEIRA COMPENSADA PLASTIFICADA, E=18 MM. AF_11/2020</v>
          </cell>
          <cell r="I2039" t="str">
            <v>M2</v>
          </cell>
          <cell r="J2039" t="str">
            <v>COEFICIENTE DE REPRESENTATIVIDADE</v>
          </cell>
          <cell r="K2039" t="str">
            <v>100,09</v>
          </cell>
          <cell r="L2039" t="str">
            <v>CAIXA REFERENCIAL</v>
          </cell>
        </row>
        <row r="2040">
          <cell r="A2040">
            <v>101971</v>
          </cell>
          <cell r="B2040" t="str">
            <v>FUNDACOES E ESTRUTURAS</v>
          </cell>
          <cell r="C2040" t="str">
            <v>FUES</v>
          </cell>
          <cell r="D2040" t="str">
            <v>FORMAS/CIMBRAMENTOS/ESCORAMENTOS</v>
          </cell>
          <cell r="E2040" t="str">
            <v>0041</v>
          </cell>
          <cell r="F2040" t="str">
            <v/>
          </cell>
          <cell r="G2040" t="str">
            <v/>
          </cell>
          <cell r="H2040" t="str">
            <v>FABRICAÇÃO DE FÔRMA PARA ESCADAS, COM 2 LANCES EM "U" E LAJE PLANA, EM CHAPA DE MADEIRA COMPENSADA RESINADA, E= 17 MM. AF_11/2020</v>
          </cell>
          <cell r="I2040" t="str">
            <v>M2</v>
          </cell>
          <cell r="J2040" t="str">
            <v>COEFICIENTE DE REPRESENTATIVIDADE</v>
          </cell>
          <cell r="K2040" t="str">
            <v>92,35</v>
          </cell>
          <cell r="L2040" t="str">
            <v>CAIXA REFERENCIAL</v>
          </cell>
        </row>
        <row r="2041">
          <cell r="A2041">
            <v>101973</v>
          </cell>
          <cell r="B2041" t="str">
            <v>FUNDACOES E ESTRUTURAS</v>
          </cell>
          <cell r="C2041" t="str">
            <v>FUES</v>
          </cell>
          <cell r="D2041" t="str">
            <v>FORMAS/CIMBRAMENTOS/ESCORAMENTOS</v>
          </cell>
          <cell r="E2041" t="str">
            <v>0041</v>
          </cell>
          <cell r="F2041" t="str">
            <v/>
          </cell>
          <cell r="G2041" t="str">
            <v/>
          </cell>
          <cell r="H2041" t="str">
            <v>FABRICAÇÃO DE FÔRMA PARA ESCADAS, COM 2 LANCES EM "U" E LAJE PLANA, EM MADEIRA SERRADA, E=25 MM. AF_11/2020</v>
          </cell>
          <cell r="I2041" t="str">
            <v>M2</v>
          </cell>
          <cell r="J2041" t="str">
            <v>COEFICIENTE DE REPRESENTATIVIDADE</v>
          </cell>
          <cell r="K2041" t="str">
            <v>133,67</v>
          </cell>
          <cell r="L2041" t="str">
            <v>CAIXA REFERENCIAL</v>
          </cell>
        </row>
        <row r="2042">
          <cell r="A2042">
            <v>101974</v>
          </cell>
          <cell r="B2042" t="str">
            <v>FUNDACOES E ESTRUTURAS</v>
          </cell>
          <cell r="C2042" t="str">
            <v>FUES</v>
          </cell>
          <cell r="D2042" t="str">
            <v>FORMAS/CIMBRAMENTOS/ESCORAMENTOS</v>
          </cell>
          <cell r="E2042" t="str">
            <v>0041</v>
          </cell>
          <cell r="F2042" t="str">
            <v/>
          </cell>
          <cell r="G2042" t="str">
            <v/>
          </cell>
          <cell r="H2042" t="str">
            <v>MONTAGEM E DESMONTAGEM DE FÔRMA PARA ESCADAS, COM 2 LANCES EM "U" E LAJE PLANA, EM MADEIRA SERRADA, 1 UTILIZAÇÃO. AF_11/2020</v>
          </cell>
          <cell r="I2042" t="str">
            <v>M2</v>
          </cell>
          <cell r="J2042" t="str">
            <v>COEFICIENTE DE REPRESENTATIVIDADE</v>
          </cell>
          <cell r="K2042" t="str">
            <v>309,69</v>
          </cell>
          <cell r="L2042" t="str">
            <v>CAIXA REFERENCIAL</v>
          </cell>
        </row>
        <row r="2043">
          <cell r="A2043">
            <v>101975</v>
          </cell>
          <cell r="B2043" t="str">
            <v>FUNDACOES E ESTRUTURAS</v>
          </cell>
          <cell r="C2043" t="str">
            <v>FUES</v>
          </cell>
          <cell r="D2043" t="str">
            <v>FORMAS/CIMBRAMENTOS/ESCORAMENTOS</v>
          </cell>
          <cell r="E2043" t="str">
            <v>0041</v>
          </cell>
          <cell r="F2043" t="str">
            <v/>
          </cell>
          <cell r="G2043" t="str">
            <v/>
          </cell>
          <cell r="H2043" t="str">
            <v>MONTAGEM E DESMONTAGEM DE FÔRMA PARA ESCADAS, COM 2 LANCES EM "U"  E LAJE PLANA, EM MADEIRA SERRADA, 2 UTILIZAÇÕES. AF_11/2020</v>
          </cell>
          <cell r="I2043" t="str">
            <v>M2</v>
          </cell>
          <cell r="J2043" t="str">
            <v>COEFICIENTE DE REPRESENTATIVIDADE</v>
          </cell>
          <cell r="K2043" t="str">
            <v>262,90</v>
          </cell>
          <cell r="L2043" t="str">
            <v>CAIXA REFERENCIAL</v>
          </cell>
        </row>
        <row r="2044">
          <cell r="A2044">
            <v>101977</v>
          </cell>
          <cell r="B2044" t="str">
            <v>FUNDACOES E ESTRUTURAS</v>
          </cell>
          <cell r="C2044" t="str">
            <v>FUES</v>
          </cell>
          <cell r="D2044" t="str">
            <v>FORMAS/CIMBRAMENTOS/ESCORAMENTOS</v>
          </cell>
          <cell r="E2044" t="str">
            <v>0041</v>
          </cell>
          <cell r="F2044" t="str">
            <v/>
          </cell>
          <cell r="G2044" t="str">
            <v/>
          </cell>
          <cell r="H2044" t="str">
            <v>MONTAGEM E DESMONTAGEM DE FÔRMA PARA ESCADAS, COM 2 LANCES EM "U" E LAJE PLANA, EM CHAPA DE MADEIRA COMPENSADA RESINADA, 2 UTILIZAÇÕES. AF_11/2020</v>
          </cell>
          <cell r="I2044" t="str">
            <v>M2</v>
          </cell>
          <cell r="J2044" t="str">
            <v>COEFICIENTE DE REPRESENTATIVIDADE</v>
          </cell>
          <cell r="K2044" t="str">
            <v>185,45</v>
          </cell>
          <cell r="L2044" t="str">
            <v>CAIXA REFERENCIAL</v>
          </cell>
        </row>
        <row r="2045">
          <cell r="A2045">
            <v>101980</v>
          </cell>
          <cell r="B2045" t="str">
            <v>FUNDACOES E ESTRUTURAS</v>
          </cell>
          <cell r="C2045" t="str">
            <v>FUES</v>
          </cell>
          <cell r="D2045" t="str">
            <v>FORMAS/CIMBRAMENTOS/ESCORAMENTOS</v>
          </cell>
          <cell r="E2045" t="str">
            <v>0041</v>
          </cell>
          <cell r="F2045" t="str">
            <v/>
          </cell>
          <cell r="G2045" t="str">
            <v/>
          </cell>
          <cell r="H2045" t="str">
            <v>MONTAGEM E DESMONTAGEM DE FÔRMA PARA ESCADAS, COM 2 LANCES EM "U" E LAJE PLANA, EM CHAPA DE MADEIRA COMPENSADA RESINADA, 4 UTILIZAÇÕES. AF_11/2020</v>
          </cell>
          <cell r="I2045" t="str">
            <v>M2</v>
          </cell>
          <cell r="J2045" t="str">
            <v>COEFICIENTE DE REPRESENTATIVIDADE</v>
          </cell>
          <cell r="K2045" t="str">
            <v>166,99</v>
          </cell>
          <cell r="L2045" t="str">
            <v>CAIXA REFERENCIAL</v>
          </cell>
        </row>
        <row r="2046">
          <cell r="A2046">
            <v>101981</v>
          </cell>
          <cell r="B2046" t="str">
            <v>FUNDACOES E ESTRUTURAS</v>
          </cell>
          <cell r="C2046" t="str">
            <v>FUES</v>
          </cell>
          <cell r="D2046" t="str">
            <v>FORMAS/CIMBRAMENTOS/ESCORAMENTOS</v>
          </cell>
          <cell r="E2046" t="str">
            <v>0041</v>
          </cell>
          <cell r="F2046" t="str">
            <v/>
          </cell>
          <cell r="G2046" t="str">
            <v/>
          </cell>
          <cell r="H2046" t="str">
            <v>MONTAGEM E DESMONTAGEM DE FÔRMA PARA ESCADAS, COM 2 LANCES EM "U" E LAJE PLANA, EM CHAPA DE MADEIRA COMPENSADA PLASTIFICADA, 6 UTILIZAÇÕES. AF_11/2020</v>
          </cell>
          <cell r="I2046" t="str">
            <v>M2</v>
          </cell>
          <cell r="J2046" t="str">
            <v>COEFICIENTE DE REPRESENTATIVIDADE</v>
          </cell>
          <cell r="K2046" t="str">
            <v>132,82</v>
          </cell>
          <cell r="L2046" t="str">
            <v>CAIXA REFERENCIAL</v>
          </cell>
        </row>
        <row r="2047">
          <cell r="A2047">
            <v>101982</v>
          </cell>
          <cell r="B2047" t="str">
            <v>FUNDACOES E ESTRUTURAS</v>
          </cell>
          <cell r="C2047" t="str">
            <v>FUES</v>
          </cell>
          <cell r="D2047" t="str">
            <v>FORMAS/CIMBRAMENTOS/ESCORAMENTOS</v>
          </cell>
          <cell r="E2047" t="str">
            <v>0041</v>
          </cell>
          <cell r="F2047" t="str">
            <v/>
          </cell>
          <cell r="G2047" t="str">
            <v/>
          </cell>
          <cell r="H2047" t="str">
            <v>MONTAGEM E DESMONTAGEM DE FÔRMA PARA ESCADAS, COM 2 LANCES EM "U" E LAJE PLANA, EM CHAPA DE MADEIRA COMPENSADA PLASTIFICADA, 8 UTILIZAÇÕES. AF_11/2020</v>
          </cell>
          <cell r="I2047" t="str">
            <v>M2</v>
          </cell>
          <cell r="J2047" t="str">
            <v>COEFICIENTE DE REPRESENTATIVIDADE</v>
          </cell>
          <cell r="K2047" t="str">
            <v>118,28</v>
          </cell>
          <cell r="L2047" t="str">
            <v>CAIXA REFERENCIAL</v>
          </cell>
        </row>
        <row r="2048">
          <cell r="A2048">
            <v>101983</v>
          </cell>
          <cell r="B2048" t="str">
            <v>FUNDACOES E ESTRUTURAS</v>
          </cell>
          <cell r="C2048" t="str">
            <v>FUES</v>
          </cell>
          <cell r="D2048" t="str">
            <v>FORMAS/CIMBRAMENTOS/ESCORAMENTOS</v>
          </cell>
          <cell r="E2048" t="str">
            <v>0041</v>
          </cell>
          <cell r="F2048" t="str">
            <v/>
          </cell>
          <cell r="G2048" t="str">
            <v/>
          </cell>
          <cell r="H2048" t="str">
            <v>MONTAGEM E DESMONTAGEM DE FÔRMA PARA ESCADAS, COM 2 LANCES EM "U" E LAJE PLANA, EM CHAPA DE MADEIRA COMPENSADA PLASTIFICADA, 10 UTILIZAÇÕES. AF_11/2020</v>
          </cell>
          <cell r="I2048" t="str">
            <v>M2</v>
          </cell>
          <cell r="J2048" t="str">
            <v>COEFICIENTE DE REPRESENTATIVIDADE</v>
          </cell>
          <cell r="K2048" t="str">
            <v>109,14</v>
          </cell>
          <cell r="L2048" t="str">
            <v>CAIXA REFERENCIAL</v>
          </cell>
        </row>
        <row r="2049">
          <cell r="A2049">
            <v>101985</v>
          </cell>
          <cell r="B2049" t="str">
            <v>FUNDACOES E ESTRUTURAS</v>
          </cell>
          <cell r="C2049" t="str">
            <v>FUES</v>
          </cell>
          <cell r="D2049" t="str">
            <v>FORMAS/CIMBRAMENTOS/ESCORAMENTOS</v>
          </cell>
          <cell r="E2049" t="str">
            <v>0041</v>
          </cell>
          <cell r="F2049" t="str">
            <v/>
          </cell>
          <cell r="G2049" t="str">
            <v/>
          </cell>
          <cell r="H2049" t="str">
            <v>FABRICAÇÃO DE FÔRMA PARA ESCADAS, COM 2 LANCES EM "U" E LAJE CASCATA, EM CHAPA DE MADEIRA COMPENSADA PLASTIFICADA, E=18 MM. AF_11/2020</v>
          </cell>
          <cell r="I2049" t="str">
            <v>M2</v>
          </cell>
          <cell r="J2049" t="str">
            <v>COEFICIENTE DE REPRESENTATIVIDADE</v>
          </cell>
          <cell r="K2049" t="str">
            <v>102,52</v>
          </cell>
          <cell r="L2049" t="str">
            <v>CAIXA REFERENCIAL</v>
          </cell>
        </row>
        <row r="2050">
          <cell r="A2050">
            <v>101986</v>
          </cell>
          <cell r="B2050" t="str">
            <v>FUNDACOES E ESTRUTURAS</v>
          </cell>
          <cell r="C2050" t="str">
            <v>FUES</v>
          </cell>
          <cell r="D2050" t="str">
            <v>FORMAS/CIMBRAMENTOS/ESCORAMENTOS</v>
          </cell>
          <cell r="E2050" t="str">
            <v>0041</v>
          </cell>
          <cell r="F2050" t="str">
            <v/>
          </cell>
          <cell r="G2050" t="str">
            <v/>
          </cell>
          <cell r="H2050" t="str">
            <v>FABRICAÇÃO DE FÔRMA PARA ESCADAS, COM 2 LANCES EM "U" E LAJE CASCATA, EM CHAPA DE MADEIRA COMPENSADA RESINADA, E= 17 MM. AF_11/2020</v>
          </cell>
          <cell r="I2050" t="str">
            <v>M2</v>
          </cell>
          <cell r="J2050" t="str">
            <v>COEFICIENTE DE REPRESENTATIVIDADE</v>
          </cell>
          <cell r="K2050" t="str">
            <v>92,68</v>
          </cell>
          <cell r="L2050" t="str">
            <v>CAIXA REFERENCIAL</v>
          </cell>
        </row>
        <row r="2051">
          <cell r="A2051">
            <v>101987</v>
          </cell>
          <cell r="B2051" t="str">
            <v>FUNDACOES E ESTRUTURAS</v>
          </cell>
          <cell r="C2051" t="str">
            <v>FUES</v>
          </cell>
          <cell r="D2051" t="str">
            <v>FORMAS/CIMBRAMENTOS/ESCORAMENTOS</v>
          </cell>
          <cell r="E2051" t="str">
            <v>0041</v>
          </cell>
          <cell r="F2051" t="str">
            <v/>
          </cell>
          <cell r="G2051" t="str">
            <v/>
          </cell>
          <cell r="H2051" t="str">
            <v>FABRICAÇÃO DE FÔRMA PARA ESCADAS, COM 2 LANCES EM "U" E LAJE CASCATA, EM MADEIRA SERRADA, E=25 MM. AF_11/2020</v>
          </cell>
          <cell r="I2051" t="str">
            <v>M2</v>
          </cell>
          <cell r="J2051" t="str">
            <v>COEFICIENTE DE REPRESENTATIVIDADE</v>
          </cell>
          <cell r="K2051" t="str">
            <v>157,70</v>
          </cell>
          <cell r="L2051" t="str">
            <v>CAIXA REFERENCIAL</v>
          </cell>
        </row>
        <row r="2052">
          <cell r="A2052">
            <v>101988</v>
          </cell>
          <cell r="B2052" t="str">
            <v>FUNDACOES E ESTRUTURAS</v>
          </cell>
          <cell r="C2052" t="str">
            <v>FUES</v>
          </cell>
          <cell r="D2052" t="str">
            <v>FORMAS/CIMBRAMENTOS/ESCORAMENTOS</v>
          </cell>
          <cell r="E2052" t="str">
            <v>0041</v>
          </cell>
          <cell r="F2052" t="str">
            <v/>
          </cell>
          <cell r="G2052" t="str">
            <v/>
          </cell>
          <cell r="H2052" t="str">
            <v>FABRICAÇÃO DE FÔRMA PARA ESCADAS, COM 2 LANCES EM "L" E LAJE PLANA, EM CHAPA DE MADEIRA COMPENSADA PLASTIFICADA, E=18 MM. AF_11/2020</v>
          </cell>
          <cell r="I2052" t="str">
            <v>M2</v>
          </cell>
          <cell r="J2052" t="str">
            <v>COEFICIENTE DE REPRESENTATIVIDADE</v>
          </cell>
          <cell r="K2052" t="str">
            <v>105,05</v>
          </cell>
          <cell r="L2052" t="str">
            <v>CAIXA REFERENCIAL</v>
          </cell>
        </row>
        <row r="2053">
          <cell r="A2053">
            <v>101989</v>
          </cell>
          <cell r="B2053" t="str">
            <v>FUNDACOES E ESTRUTURAS</v>
          </cell>
          <cell r="C2053" t="str">
            <v>FUES</v>
          </cell>
          <cell r="D2053" t="str">
            <v>FORMAS/CIMBRAMENTOS/ESCORAMENTOS</v>
          </cell>
          <cell r="E2053" t="str">
            <v>0041</v>
          </cell>
          <cell r="F2053" t="str">
            <v/>
          </cell>
          <cell r="G2053" t="str">
            <v/>
          </cell>
          <cell r="H2053" t="str">
            <v>FABRICAÇÃO DE FÔRMA PARA ESCADAS, COM 2 LANCES EM "L" E LAJE PLANA, EM CHAPA DE MADEIRA COMPENSADA RESINADA, E= 17 MM. AF_11/2020</v>
          </cell>
          <cell r="I2053" t="str">
            <v>M2</v>
          </cell>
          <cell r="J2053" t="str">
            <v>COEFICIENTE DE REPRESENTATIVIDADE</v>
          </cell>
          <cell r="K2053" t="str">
            <v>97,41</v>
          </cell>
          <cell r="L2053" t="str">
            <v>CAIXA REFERENCIAL</v>
          </cell>
        </row>
        <row r="2054">
          <cell r="A2054">
            <v>101990</v>
          </cell>
          <cell r="B2054" t="str">
            <v>FUNDACOES E ESTRUTURAS</v>
          </cell>
          <cell r="C2054" t="str">
            <v>FUES</v>
          </cell>
          <cell r="D2054" t="str">
            <v>FORMAS/CIMBRAMENTOS/ESCORAMENTOS</v>
          </cell>
          <cell r="E2054" t="str">
            <v>0041</v>
          </cell>
          <cell r="F2054" t="str">
            <v/>
          </cell>
          <cell r="G2054" t="str">
            <v/>
          </cell>
          <cell r="H2054" t="str">
            <v>FABRICAÇÃO DE FÔRMA PARA ESCADAS, COM 2 LANCES EM "L" E LAJE PLANA, EM MADEIRA SERRADA, E=25 MM. AF_11/2020</v>
          </cell>
          <cell r="I2054" t="str">
            <v>M2</v>
          </cell>
          <cell r="J2054" t="str">
            <v>COEFICIENTE DE REPRESENTATIVIDADE</v>
          </cell>
          <cell r="K2054" t="str">
            <v>143,89</v>
          </cell>
          <cell r="L2054" t="str">
            <v>CAIXA REFERENCIAL</v>
          </cell>
        </row>
        <row r="2055">
          <cell r="A2055">
            <v>101991</v>
          </cell>
          <cell r="B2055" t="str">
            <v>FUNDACOES E ESTRUTURAS</v>
          </cell>
          <cell r="C2055" t="str">
            <v>FUES</v>
          </cell>
          <cell r="D2055" t="str">
            <v>FORMAS/CIMBRAMENTOS/ESCORAMENTOS</v>
          </cell>
          <cell r="E2055" t="str">
            <v>0041</v>
          </cell>
          <cell r="F2055" t="str">
            <v/>
          </cell>
          <cell r="G2055" t="str">
            <v/>
          </cell>
          <cell r="H2055" t="str">
            <v>FABRICAÇÃO DE FÔRMA PARA ESCADAS, COM 2 LANCES EM "L" E LAJE CASCATA, EM CHAPA DE MADEIRA COMPENSADA PLASTIFICADA, E=18 MM. AF_11/2020</v>
          </cell>
          <cell r="I2055" t="str">
            <v>M2</v>
          </cell>
          <cell r="J2055" t="str">
            <v>COEFICIENTE DE REPRESENTATIVIDADE</v>
          </cell>
          <cell r="K2055" t="str">
            <v>103,82</v>
          </cell>
          <cell r="L2055" t="str">
            <v>CAIXA REFERENCIAL</v>
          </cell>
        </row>
        <row r="2056">
          <cell r="A2056">
            <v>101992</v>
          </cell>
          <cell r="B2056" t="str">
            <v>FUNDACOES E ESTRUTURAS</v>
          </cell>
          <cell r="C2056" t="str">
            <v>FUES</v>
          </cell>
          <cell r="D2056" t="str">
            <v>FORMAS/CIMBRAMENTOS/ESCORAMENTOS</v>
          </cell>
          <cell r="E2056" t="str">
            <v>0041</v>
          </cell>
          <cell r="F2056" t="str">
            <v/>
          </cell>
          <cell r="G2056" t="str">
            <v/>
          </cell>
          <cell r="H2056" t="str">
            <v>FABRICAÇÃO DE FÔRMA PARA ESCADAS, COM 2 LANCES EM "L" E LAJE CASCATA, EM CHAPA DE MADEIRA COMPENSADA RESINADA, E= 17 MM. AF_11/2020</v>
          </cell>
          <cell r="I2056" t="str">
            <v>M2</v>
          </cell>
          <cell r="J2056" t="str">
            <v>COEFICIENTE DE REPRESENTATIVIDADE</v>
          </cell>
          <cell r="K2056" t="str">
            <v>94,42</v>
          </cell>
          <cell r="L2056" t="str">
            <v>CAIXA REFERENCIAL</v>
          </cell>
        </row>
        <row r="2057">
          <cell r="A2057">
            <v>101993</v>
          </cell>
          <cell r="B2057" t="str">
            <v>FUNDACOES E ESTRUTURAS</v>
          </cell>
          <cell r="C2057" t="str">
            <v>FUES</v>
          </cell>
          <cell r="D2057" t="str">
            <v>FORMAS/CIMBRAMENTOS/ESCORAMENTOS</v>
          </cell>
          <cell r="E2057" t="str">
            <v>0041</v>
          </cell>
          <cell r="F2057" t="str">
            <v/>
          </cell>
          <cell r="G2057" t="str">
            <v/>
          </cell>
          <cell r="H2057" t="str">
            <v>FABRICAÇÃO DE FÔRMA PARA ESCADAS, COM 2 LANCES EM "L" E LAJE CASCATA, EM MADEIRA SERRADA, E=25 MM. AF_11/2020</v>
          </cell>
          <cell r="I2057" t="str">
            <v>M2</v>
          </cell>
          <cell r="J2057" t="str">
            <v>COEFICIENTE DE REPRESENTATIVIDADE</v>
          </cell>
          <cell r="K2057" t="str">
            <v>185,10</v>
          </cell>
          <cell r="L2057" t="str">
            <v>CAIXA REFERENCIAL</v>
          </cell>
        </row>
        <row r="2058">
          <cell r="A2058">
            <v>101994</v>
          </cell>
          <cell r="B2058" t="str">
            <v>FUNDACOES E ESTRUTURAS</v>
          </cell>
          <cell r="C2058" t="str">
            <v>FUES</v>
          </cell>
          <cell r="D2058" t="str">
            <v>FORMAS/CIMBRAMENTOS/ESCORAMENTOS</v>
          </cell>
          <cell r="E2058" t="str">
            <v>0041</v>
          </cell>
          <cell r="F2058" t="str">
            <v/>
          </cell>
          <cell r="G2058" t="str">
            <v/>
          </cell>
          <cell r="H2058" t="str">
            <v>FABRICAÇÃO DE FÔRMA PARA ESCADAS, COM 1 LANCE E LAJE PLANA, EM CHAPA DE MADEIRA COMPENSADA PLASTIFICADA, E=18 MM. AF_11/2020</v>
          </cell>
          <cell r="I2058" t="str">
            <v>M2</v>
          </cell>
          <cell r="J2058" t="str">
            <v>COEFICIENTE DE REPRESENTATIVIDADE</v>
          </cell>
          <cell r="K2058" t="str">
            <v>110,34</v>
          </cell>
          <cell r="L2058" t="str">
            <v>CAIXA REFERENCIAL</v>
          </cell>
        </row>
        <row r="2059">
          <cell r="A2059">
            <v>101995</v>
          </cell>
          <cell r="B2059" t="str">
            <v>FUNDACOES E ESTRUTURAS</v>
          </cell>
          <cell r="C2059" t="str">
            <v>FUES</v>
          </cell>
          <cell r="D2059" t="str">
            <v>FORMAS/CIMBRAMENTOS/ESCORAMENTOS</v>
          </cell>
          <cell r="E2059" t="str">
            <v>0041</v>
          </cell>
          <cell r="F2059" t="str">
            <v/>
          </cell>
          <cell r="G2059" t="str">
            <v/>
          </cell>
          <cell r="H2059" t="str">
            <v>FABRICAÇÃO DE FÔRMA PARA ESCADAS, COM 1 LANCE E LAJE PLANA, EM CHAPA DE MADEIRA COMPENSADA RESINADA, E= 17 MM. AF_11/2020</v>
          </cell>
          <cell r="I2059" t="str">
            <v>M2</v>
          </cell>
          <cell r="J2059" t="str">
            <v>COEFICIENTE DE REPRESENTATIVIDADE</v>
          </cell>
          <cell r="K2059" t="str">
            <v>101,76</v>
          </cell>
          <cell r="L2059" t="str">
            <v>CAIXA REFERENCIAL</v>
          </cell>
        </row>
        <row r="2060">
          <cell r="A2060">
            <v>101996</v>
          </cell>
          <cell r="B2060" t="str">
            <v>FUNDACOES E ESTRUTURAS</v>
          </cell>
          <cell r="C2060" t="str">
            <v>FUES</v>
          </cell>
          <cell r="D2060" t="str">
            <v>FORMAS/CIMBRAMENTOS/ESCORAMENTOS</v>
          </cell>
          <cell r="E2060" t="str">
            <v>0041</v>
          </cell>
          <cell r="F2060" t="str">
            <v/>
          </cell>
          <cell r="G2060" t="str">
            <v/>
          </cell>
          <cell r="H2060" t="str">
            <v>FABRICAÇÃO DE FÔRMA PARA ESCADAS, COM 1 LANCE E LAJE PLANA, EM MADEIRA SERRADA, E=25 MM. AF_11/2020</v>
          </cell>
          <cell r="I2060" t="str">
            <v>M2</v>
          </cell>
          <cell r="J2060" t="str">
            <v>COEFICIENTE DE REPRESENTATIVIDADE</v>
          </cell>
          <cell r="K2060" t="str">
            <v>154,61</v>
          </cell>
          <cell r="L2060" t="str">
            <v>CAIXA REFERENCIAL</v>
          </cell>
        </row>
        <row r="2061">
          <cell r="A2061">
            <v>101997</v>
          </cell>
          <cell r="B2061" t="str">
            <v>FUNDACOES E ESTRUTURAS</v>
          </cell>
          <cell r="C2061" t="str">
            <v>FUES</v>
          </cell>
          <cell r="D2061" t="str">
            <v>FORMAS/CIMBRAMENTOS/ESCORAMENTOS</v>
          </cell>
          <cell r="E2061" t="str">
            <v>0041</v>
          </cell>
          <cell r="F2061" t="str">
            <v/>
          </cell>
          <cell r="G2061" t="str">
            <v/>
          </cell>
          <cell r="H2061" t="str">
            <v>FABRICAÇÃO DE FÔRMA PARA ESCADAS, COM 1 LANCE E LAJE CASCATA, EM CHAPA DE MADEIRA COMPENSADA PLASTIFICADA, E=18 MM. AF_11/2020</v>
          </cell>
          <cell r="I2061" t="str">
            <v>M2</v>
          </cell>
          <cell r="J2061" t="str">
            <v>COEFICIENTE DE REPRESENTATIVIDADE</v>
          </cell>
          <cell r="K2061" t="str">
            <v>103,33</v>
          </cell>
          <cell r="L2061" t="str">
            <v>CAIXA REFERENCIAL</v>
          </cell>
        </row>
        <row r="2062">
          <cell r="A2062">
            <v>101998</v>
          </cell>
          <cell r="B2062" t="str">
            <v>FUNDACOES E ESTRUTURAS</v>
          </cell>
          <cell r="C2062" t="str">
            <v>FUES</v>
          </cell>
          <cell r="D2062" t="str">
            <v>FORMAS/CIMBRAMENTOS/ESCORAMENTOS</v>
          </cell>
          <cell r="E2062" t="str">
            <v>0041</v>
          </cell>
          <cell r="F2062" t="str">
            <v/>
          </cell>
          <cell r="G2062" t="str">
            <v/>
          </cell>
          <cell r="H2062" t="str">
            <v>FABRICAÇÃO DE FÔRMA PARA ESCADAS, COM 1 LANCE E LAJE CASCATA, EM CHAPA DE MADEIRA COMPENSADA RESINADA, E= 17 MM. AF_11/2020</v>
          </cell>
          <cell r="I2062" t="str">
            <v>M2</v>
          </cell>
          <cell r="J2062" t="str">
            <v>COEFICIENTE DE REPRESENTATIVIDADE</v>
          </cell>
          <cell r="K2062" t="str">
            <v>93,72</v>
          </cell>
          <cell r="L2062" t="str">
            <v>CAIXA REFERENCIAL</v>
          </cell>
        </row>
        <row r="2063">
          <cell r="A2063">
            <v>101999</v>
          </cell>
          <cell r="B2063" t="str">
            <v>FUNDACOES E ESTRUTURAS</v>
          </cell>
          <cell r="C2063" t="str">
            <v>FUES</v>
          </cell>
          <cell r="D2063" t="str">
            <v>FORMAS/CIMBRAMENTOS/ESCORAMENTOS</v>
          </cell>
          <cell r="E2063" t="str">
            <v>0041</v>
          </cell>
          <cell r="F2063" t="str">
            <v/>
          </cell>
          <cell r="G2063" t="str">
            <v/>
          </cell>
          <cell r="H2063" t="str">
            <v>FABRICAÇÃO DE FÔRMA PARA ESCADAS, COM 1 LANCE E LAJE CASCATA, EM MADEIRA SERRADA, E=25 MM. AF_11/2020</v>
          </cell>
          <cell r="I2063" t="str">
            <v>M2</v>
          </cell>
          <cell r="J2063" t="str">
            <v>COEFICIENTE DE REPRESENTATIVIDADE</v>
          </cell>
          <cell r="K2063" t="str">
            <v>198,34</v>
          </cell>
          <cell r="L2063" t="str">
            <v>CAIXA REFERENCIAL</v>
          </cell>
        </row>
        <row r="2064">
          <cell r="A2064">
            <v>102000</v>
          </cell>
          <cell r="B2064" t="str">
            <v>FUNDACOES E ESTRUTURAS</v>
          </cell>
          <cell r="C2064" t="str">
            <v>FUES</v>
          </cell>
          <cell r="D2064" t="str">
            <v>FORMAS/CIMBRAMENTOS/ESCORAMENTOS</v>
          </cell>
          <cell r="E2064" t="str">
            <v>0041</v>
          </cell>
          <cell r="F2064" t="str">
            <v/>
          </cell>
          <cell r="G2064" t="str">
            <v/>
          </cell>
          <cell r="H2064" t="str">
            <v>MONTAGEM E DESMONTAGEM DE FÔRMA PARA ESCADAS, COM 2 LANCES EM "U" E LAJE CASCATA, EM MADEIRA SERRADA, 1 UTILIZAÇÃO. AF_11/2020</v>
          </cell>
          <cell r="I2064" t="str">
            <v>M2</v>
          </cell>
          <cell r="J2064" t="str">
            <v>COEFICIENTE DE REPRESENTATIVIDADE</v>
          </cell>
          <cell r="K2064" t="str">
            <v>317,76</v>
          </cell>
          <cell r="L2064" t="str">
            <v>CAIXA REFERENCIAL</v>
          </cell>
        </row>
        <row r="2065">
          <cell r="A2065">
            <v>102001</v>
          </cell>
          <cell r="B2065" t="str">
            <v>FUNDACOES E ESTRUTURAS</v>
          </cell>
          <cell r="C2065" t="str">
            <v>FUES</v>
          </cell>
          <cell r="D2065" t="str">
            <v>FORMAS/CIMBRAMENTOS/ESCORAMENTOS</v>
          </cell>
          <cell r="E2065" t="str">
            <v>0041</v>
          </cell>
          <cell r="F2065" t="str">
            <v/>
          </cell>
          <cell r="G2065" t="str">
            <v/>
          </cell>
          <cell r="H2065" t="str">
            <v>MONTAGEM E DESMONTAGEM DE FÔRMA PARA ESCADAS, COM 2 LANCES EM "U" E LAJE CASCATA, EM MADEIRA SERRADA, 2 UTILIZAÇÕES. AF_11/2020</v>
          </cell>
          <cell r="I2065" t="str">
            <v>M2</v>
          </cell>
          <cell r="J2065" t="str">
            <v>COEFICIENTE DE REPRESENTATIVIDADE</v>
          </cell>
          <cell r="K2065" t="str">
            <v>273,24</v>
          </cell>
          <cell r="L2065" t="str">
            <v>CAIXA REFERENCIAL</v>
          </cell>
        </row>
        <row r="2066">
          <cell r="A2066">
            <v>102002</v>
          </cell>
          <cell r="B2066" t="str">
            <v>FUNDACOES E ESTRUTURAS</v>
          </cell>
          <cell r="C2066" t="str">
            <v>FUES</v>
          </cell>
          <cell r="D2066" t="str">
            <v>FORMAS/CIMBRAMENTOS/ESCORAMENTOS</v>
          </cell>
          <cell r="E2066" t="str">
            <v>0041</v>
          </cell>
          <cell r="F2066" t="str">
            <v/>
          </cell>
          <cell r="G2066" t="str">
            <v/>
          </cell>
          <cell r="H2066" t="str">
            <v>MONTAGEM E DESMONTAGEM DE FÔRMA PARA ESCADAS, COM 2 LANCES EM "U" E LAJE CASCATA, EM CHAPA DE MADEIRA COMPENSADA RESINADA, 2 UTILIZAÇÕES. AF_11/2020</v>
          </cell>
          <cell r="I2066" t="str">
            <v>M2</v>
          </cell>
          <cell r="J2066" t="str">
            <v>COEFICIENTE DE REPRESENTATIVIDADE</v>
          </cell>
          <cell r="K2066" t="str">
            <v>184,88</v>
          </cell>
          <cell r="L2066" t="str">
            <v>CAIXA REFERENCIAL</v>
          </cell>
        </row>
        <row r="2067">
          <cell r="A2067">
            <v>102003</v>
          </cell>
          <cell r="B2067" t="str">
            <v>FUNDACOES E ESTRUTURAS</v>
          </cell>
          <cell r="C2067" t="str">
            <v>FUES</v>
          </cell>
          <cell r="D2067" t="str">
            <v>FORMAS/CIMBRAMENTOS/ESCORAMENTOS</v>
          </cell>
          <cell r="E2067" t="str">
            <v>0041</v>
          </cell>
          <cell r="F2067" t="str">
            <v/>
          </cell>
          <cell r="G2067" t="str">
            <v/>
          </cell>
          <cell r="H2067" t="str">
            <v>MONTAGEM E DESMONTAGEM DE FÔRMA PARA ESCADAS, COM 2 LANCES EM "U" E LAJE CASCATA, EM CHAPA DE MADEIRA COMPENSADA RESINADA, 4 UTILIZAÇÕES. AF_11/2020</v>
          </cell>
          <cell r="I2067" t="str">
            <v>M2</v>
          </cell>
          <cell r="J2067" t="str">
            <v>COEFICIENTE DE REPRESENTATIVIDADE</v>
          </cell>
          <cell r="K2067" t="str">
            <v>167,00</v>
          </cell>
          <cell r="L2067" t="str">
            <v>CAIXA REFERENCIAL</v>
          </cell>
        </row>
        <row r="2068">
          <cell r="A2068">
            <v>102004</v>
          </cell>
          <cell r="B2068" t="str">
            <v>FUNDACOES E ESTRUTURAS</v>
          </cell>
          <cell r="C2068" t="str">
            <v>FUES</v>
          </cell>
          <cell r="D2068" t="str">
            <v>FORMAS/CIMBRAMENTOS/ESCORAMENTOS</v>
          </cell>
          <cell r="E2068" t="str">
            <v>0041</v>
          </cell>
          <cell r="F2068" t="str">
            <v/>
          </cell>
          <cell r="G2068" t="str">
            <v/>
          </cell>
          <cell r="H2068" t="str">
            <v>MONTAGEM E DESMONTAGEM DE FÔRMA PARA ESCADAS, COM 2 LANCES EM "U" E LAJE CASCATA, EM CHAPA DE MADEIRA COMPENSADA PLASTIFICADA, 6 UTILIZAÇÕES. AF_11/2020</v>
          </cell>
          <cell r="I2068" t="str">
            <v>M2</v>
          </cell>
          <cell r="J2068" t="str">
            <v>COEFICIENTE DE REPRESENTATIVIDADE</v>
          </cell>
          <cell r="K2068" t="str">
            <v>132,24</v>
          </cell>
          <cell r="L2068" t="str">
            <v>CAIXA REFERENCIAL</v>
          </cell>
        </row>
        <row r="2069">
          <cell r="A2069">
            <v>102005</v>
          </cell>
          <cell r="B2069" t="str">
            <v>FUNDACOES E ESTRUTURAS</v>
          </cell>
          <cell r="C2069" t="str">
            <v>FUES</v>
          </cell>
          <cell r="D2069" t="str">
            <v>FORMAS/CIMBRAMENTOS/ESCORAMENTOS</v>
          </cell>
          <cell r="E2069" t="str">
            <v>0041</v>
          </cell>
          <cell r="F2069" t="str">
            <v/>
          </cell>
          <cell r="G2069" t="str">
            <v/>
          </cell>
          <cell r="H2069" t="str">
            <v>MONTAGEM E DESMONTAGEM DE FÔRMA PARA ESCADAS, COM 2 LANCES EM "U" E LAJE CASCATA, EM CHAPA DE MADEIRA COMPENSADA PLASTIFICADA, 8 UTILIZAÇÕES. AF_11/2020</v>
          </cell>
          <cell r="I2069" t="str">
            <v>M2</v>
          </cell>
          <cell r="J2069" t="str">
            <v>COEFICIENTE DE REPRESENTATIVIDADE</v>
          </cell>
          <cell r="K2069" t="str">
            <v>117,43</v>
          </cell>
          <cell r="L2069" t="str">
            <v>CAIXA REFERENCIAL</v>
          </cell>
        </row>
        <row r="2070">
          <cell r="A2070">
            <v>102006</v>
          </cell>
          <cell r="B2070" t="str">
            <v>FUNDACOES E ESTRUTURAS</v>
          </cell>
          <cell r="C2070" t="str">
            <v>FUES</v>
          </cell>
          <cell r="D2070" t="str">
            <v>FORMAS/CIMBRAMENTOS/ESCORAMENTOS</v>
          </cell>
          <cell r="E2070" t="str">
            <v>0041</v>
          </cell>
          <cell r="F2070" t="str">
            <v/>
          </cell>
          <cell r="G2070" t="str">
            <v/>
          </cell>
          <cell r="H2070" t="str">
            <v>MONTAGEM E DESMONTAGEM DE FÔRMA PARA ESCADAS, COM 2 LANCES EM "U" E LAJE CASCATA, EM CHAPA DE MADEIRA COMPENSADA PLASTIFICADA, 10 UTILIZAÇÕES. AF_11/2020</v>
          </cell>
          <cell r="I2070" t="str">
            <v>M2</v>
          </cell>
          <cell r="J2070" t="str">
            <v>COEFICIENTE DE REPRESENTATIVIDADE</v>
          </cell>
          <cell r="K2070" t="str">
            <v>108,12</v>
          </cell>
          <cell r="L2070" t="str">
            <v>CAIXA REFERENCIAL</v>
          </cell>
        </row>
        <row r="2071">
          <cell r="A2071">
            <v>102007</v>
          </cell>
          <cell r="B2071" t="str">
            <v>FUNDACOES E ESTRUTURAS</v>
          </cell>
          <cell r="C2071" t="str">
            <v>FUES</v>
          </cell>
          <cell r="D2071" t="str">
            <v>FORMAS/CIMBRAMENTOS/ESCORAMENTOS</v>
          </cell>
          <cell r="E2071" t="str">
            <v>0041</v>
          </cell>
          <cell r="F2071" t="str">
            <v/>
          </cell>
          <cell r="G2071" t="str">
            <v/>
          </cell>
          <cell r="H2071" t="str">
            <v>MONTAGEM E DESMONTAGEM DE FÔRMA PARA ESCADAS, COM 2 LANCES EM "L" E LAJE PLANA, EM MADEIRA SERRADA, 1 UTILIZAÇÃO. AF_11/2020</v>
          </cell>
          <cell r="I2071" t="str">
            <v>M2</v>
          </cell>
          <cell r="J2071" t="str">
            <v>COEFICIENTE DE REPRESENTATIVIDADE</v>
          </cell>
          <cell r="K2071" t="str">
            <v>307,67</v>
          </cell>
          <cell r="L2071" t="str">
            <v>CAIXA REFERENCIAL</v>
          </cell>
        </row>
        <row r="2072">
          <cell r="A2072">
            <v>102008</v>
          </cell>
          <cell r="B2072" t="str">
            <v>FUNDACOES E ESTRUTURAS</v>
          </cell>
          <cell r="C2072" t="str">
            <v>FUES</v>
          </cell>
          <cell r="D2072" t="str">
            <v>FORMAS/CIMBRAMENTOS/ESCORAMENTOS</v>
          </cell>
          <cell r="E2072" t="str">
            <v>0041</v>
          </cell>
          <cell r="F2072" t="str">
            <v/>
          </cell>
          <cell r="G2072" t="str">
            <v/>
          </cell>
          <cell r="H2072" t="str">
            <v>MONTAGEM E DESMONTAGEM DE FÔRMA PARA ESCADAS, COM 2 LANCES EM "L" E LAJE PLANA, EM MADEIRA SERRADA, 2 UTILIZAÇÕES. AF_11/2020</v>
          </cell>
          <cell r="I2072" t="str">
            <v>M2</v>
          </cell>
          <cell r="J2072" t="str">
            <v>COEFICIENTE DE REPRESENTATIVIDADE</v>
          </cell>
          <cell r="K2072" t="str">
            <v>256,71</v>
          </cell>
          <cell r="L2072" t="str">
            <v>CAIXA REFERENCIAL</v>
          </cell>
        </row>
        <row r="2073">
          <cell r="A2073">
            <v>102009</v>
          </cell>
          <cell r="B2073" t="str">
            <v>FUNDACOES E ESTRUTURAS</v>
          </cell>
          <cell r="C2073" t="str">
            <v>FUES</v>
          </cell>
          <cell r="D2073" t="str">
            <v>FORMAS/CIMBRAMENTOS/ESCORAMENTOS</v>
          </cell>
          <cell r="E2073" t="str">
            <v>0041</v>
          </cell>
          <cell r="F2073" t="str">
            <v/>
          </cell>
          <cell r="G2073" t="str">
            <v/>
          </cell>
          <cell r="H2073" t="str">
            <v>MONTAGEM E DESMONTAGEM DE FÔRMA PARA ESCADAS, COM 2 LANCES EM "L" E LAJE PLANA, EM CHAPA DE MADEIRA COMPENSADA RESINADA, 2 UTILIZAÇÕES. AF_11/2020</v>
          </cell>
          <cell r="I2073" t="str">
            <v>M2</v>
          </cell>
          <cell r="J2073" t="str">
            <v>COEFICIENTE DE REPRESENTATIVIDADE</v>
          </cell>
          <cell r="K2073" t="str">
            <v>187,39</v>
          </cell>
          <cell r="L2073" t="str">
            <v>CAIXA REFERENCIAL</v>
          </cell>
        </row>
        <row r="2074">
          <cell r="A2074">
            <v>102010</v>
          </cell>
          <cell r="B2074" t="str">
            <v>FUNDACOES E ESTRUTURAS</v>
          </cell>
          <cell r="C2074" t="str">
            <v>FUES</v>
          </cell>
          <cell r="D2074" t="str">
            <v>FORMAS/CIMBRAMENTOS/ESCORAMENTOS</v>
          </cell>
          <cell r="E2074" t="str">
            <v>0041</v>
          </cell>
          <cell r="F2074" t="str">
            <v/>
          </cell>
          <cell r="G2074" t="str">
            <v/>
          </cell>
          <cell r="H2074" t="str">
            <v>MONTAGEM E DESMONTAGEM DE FÔRMA PARA ESCADAS, COM 2 LANCES EM "L" E LAJE PLANA, EM CHAPA DE MADEIRA COMPENSADA RESINADA, 4 UTILIZAÇÕES. AF_11/2020</v>
          </cell>
          <cell r="I2074" t="str">
            <v>M2</v>
          </cell>
          <cell r="J2074" t="str">
            <v>COEFICIENTE DE REPRESENTATIVIDADE</v>
          </cell>
          <cell r="K2074" t="str">
            <v>167,52</v>
          </cell>
          <cell r="L2074" t="str">
            <v>CAIXA REFERENCIAL</v>
          </cell>
        </row>
        <row r="2075">
          <cell r="A2075">
            <v>102011</v>
          </cell>
          <cell r="B2075" t="str">
            <v>FUNDACOES E ESTRUTURAS</v>
          </cell>
          <cell r="C2075" t="str">
            <v>FUES</v>
          </cell>
          <cell r="D2075" t="str">
            <v>FORMAS/CIMBRAMENTOS/ESCORAMENTOS</v>
          </cell>
          <cell r="E2075" t="str">
            <v>0041</v>
          </cell>
          <cell r="F2075" t="str">
            <v/>
          </cell>
          <cell r="G2075" t="str">
            <v/>
          </cell>
          <cell r="H2075" t="str">
            <v>MONTAGEM E DESMONTAGEM DE FÔRMA PARA ESCADAS, COM 2 LANCES EM "L" E LAJE PLANA, EM CHAPA DE MADEIRA COMPENSADA PLASTIFICADA, 6 UTILIZAÇÕES. AF_11/2020</v>
          </cell>
          <cell r="I2075" t="str">
            <v>M2</v>
          </cell>
          <cell r="J2075" t="str">
            <v>COEFICIENTE DE REPRESENTATIVIDADE</v>
          </cell>
          <cell r="K2075" t="str">
            <v>132,39</v>
          </cell>
          <cell r="L2075" t="str">
            <v>CAIXA REFERENCIAL</v>
          </cell>
        </row>
        <row r="2076">
          <cell r="A2076">
            <v>102012</v>
          </cell>
          <cell r="B2076" t="str">
            <v>FUNDACOES E ESTRUTURAS</v>
          </cell>
          <cell r="C2076" t="str">
            <v>FUES</v>
          </cell>
          <cell r="D2076" t="str">
            <v>FORMAS/CIMBRAMENTOS/ESCORAMENTOS</v>
          </cell>
          <cell r="E2076" t="str">
            <v>0041</v>
          </cell>
          <cell r="F2076" t="str">
            <v/>
          </cell>
          <cell r="G2076" t="str">
            <v/>
          </cell>
          <cell r="H2076" t="str">
            <v>MONTAGEM E DESMONTAGEM DE FÔRMA PARA ESCADAS, COM 2 LANCES EM "L" E LAJE PLANA, EM CHAPA DE MADEIRA COMPENSADA PLASTIFICADA, 8 UTILIZAÇÕES. AF_11/2020</v>
          </cell>
          <cell r="I2076" t="str">
            <v>M2</v>
          </cell>
          <cell r="J2076" t="str">
            <v>COEFICIENTE DE REPRESENTATIVIDADE</v>
          </cell>
          <cell r="K2076" t="str">
            <v>117,31</v>
          </cell>
          <cell r="L2076" t="str">
            <v>CAIXA REFERENCIAL</v>
          </cell>
        </row>
        <row r="2077">
          <cell r="A2077">
            <v>102013</v>
          </cell>
          <cell r="B2077" t="str">
            <v>FUNDACOES E ESTRUTURAS</v>
          </cell>
          <cell r="C2077" t="str">
            <v>FUES</v>
          </cell>
          <cell r="D2077" t="str">
            <v>FORMAS/CIMBRAMENTOS/ESCORAMENTOS</v>
          </cell>
          <cell r="E2077" t="str">
            <v>0041</v>
          </cell>
          <cell r="F2077" t="str">
            <v/>
          </cell>
          <cell r="G2077" t="str">
            <v/>
          </cell>
          <cell r="H2077" t="str">
            <v>MONTAGEM E DESMONTAGEM DE FÔRMA PARA ESCADAS, COM 2 LANCES EM "L" E LAJE PLANA, EM CHAPA DE MADEIRA COMPENSADA PLASTIFICADA, 10 UTILIZAÇÕES. AF_11/2020</v>
          </cell>
          <cell r="I2077" t="str">
            <v>M2</v>
          </cell>
          <cell r="J2077" t="str">
            <v>COEFICIENTE DE REPRESENTATIVIDADE</v>
          </cell>
          <cell r="K2077" t="str">
            <v>108,87</v>
          </cell>
          <cell r="L2077" t="str">
            <v>CAIXA REFERENCIAL</v>
          </cell>
        </row>
        <row r="2078">
          <cell r="A2078">
            <v>102014</v>
          </cell>
          <cell r="B2078" t="str">
            <v>FUNDACOES E ESTRUTURAS</v>
          </cell>
          <cell r="C2078" t="str">
            <v>FUES</v>
          </cell>
          <cell r="D2078" t="str">
            <v>FORMAS/CIMBRAMENTOS/ESCORAMENTOS</v>
          </cell>
          <cell r="E2078" t="str">
            <v>0041</v>
          </cell>
          <cell r="F2078" t="str">
            <v/>
          </cell>
          <cell r="G2078" t="str">
            <v/>
          </cell>
          <cell r="H2078" t="str">
            <v>MONTAGEM E DESMONTAGEM DE FÔRMA PARA ESCADAS, COM 2 LANCES EM "L" E LAJE CASCATA, EM MADEIRA SERRADA, 1 UTILIZAÇÃO. AF_11/2020</v>
          </cell>
          <cell r="I2078" t="str">
            <v>M2</v>
          </cell>
          <cell r="J2078" t="str">
            <v>COEFICIENTE DE REPRESENTATIVIDADE</v>
          </cell>
          <cell r="K2078" t="str">
            <v>345,21</v>
          </cell>
          <cell r="L2078" t="str">
            <v>CAIXA REFERENCIAL</v>
          </cell>
        </row>
        <row r="2079">
          <cell r="A2079">
            <v>102015</v>
          </cell>
          <cell r="B2079" t="str">
            <v>FUNDACOES E ESTRUTURAS</v>
          </cell>
          <cell r="C2079" t="str">
            <v>FUES</v>
          </cell>
          <cell r="D2079" t="str">
            <v>FORMAS/CIMBRAMENTOS/ESCORAMENTOS</v>
          </cell>
          <cell r="E2079" t="str">
            <v>0041</v>
          </cell>
          <cell r="F2079" t="str">
            <v/>
          </cell>
          <cell r="G2079" t="str">
            <v/>
          </cell>
          <cell r="H2079" t="str">
            <v>MONTAGEM E DESMONTAGEM DE FÔRMA PARA ESCADAS, COM 2 LANCES EM "L" E LAJE CASCATA, EM MADEIRA SERRADA, 2 UTILIZAÇÕES. AF_11/2020</v>
          </cell>
          <cell r="I2079" t="str">
            <v>M2</v>
          </cell>
          <cell r="J2079" t="str">
            <v>COEFICIENTE DE REPRESENTATIVIDADE</v>
          </cell>
          <cell r="K2079" t="str">
            <v>288,91</v>
          </cell>
          <cell r="L2079" t="str">
            <v>CAIXA REFERENCIAL</v>
          </cell>
        </row>
        <row r="2080">
          <cell r="A2080">
            <v>102016</v>
          </cell>
          <cell r="B2080" t="str">
            <v>FUNDACOES E ESTRUTURAS</v>
          </cell>
          <cell r="C2080" t="str">
            <v>FUES</v>
          </cell>
          <cell r="D2080" t="str">
            <v>FORMAS/CIMBRAMENTOS/ESCORAMENTOS</v>
          </cell>
          <cell r="E2080" t="str">
            <v>0041</v>
          </cell>
          <cell r="F2080" t="str">
            <v/>
          </cell>
          <cell r="G2080" t="str">
            <v/>
          </cell>
          <cell r="H2080" t="str">
            <v>MONTAGEM E DESMONTAGEM DE FÔRMA PARA ESCADAS, COM 2 LANCES EM "L" E LAJE CASCATA, EM CHAPA DE MADEIRA COMPENSADA RESINADA, 2 UTILIZAÇÕES. AF_11/2020</v>
          </cell>
          <cell r="I2080" t="str">
            <v>M2</v>
          </cell>
          <cell r="J2080" t="str">
            <v>COEFICIENTE DE REPRESENTATIVIDADE</v>
          </cell>
          <cell r="K2080" t="str">
            <v>184,28</v>
          </cell>
          <cell r="L2080" t="str">
            <v>CAIXA REFERENCIAL</v>
          </cell>
        </row>
        <row r="2081">
          <cell r="A2081">
            <v>102017</v>
          </cell>
          <cell r="B2081" t="str">
            <v>FUNDACOES E ESTRUTURAS</v>
          </cell>
          <cell r="C2081" t="str">
            <v>FUES</v>
          </cell>
          <cell r="D2081" t="str">
            <v>FORMAS/CIMBRAMENTOS/ESCORAMENTOS</v>
          </cell>
          <cell r="E2081" t="str">
            <v>0041</v>
          </cell>
          <cell r="F2081" t="str">
            <v/>
          </cell>
          <cell r="G2081" t="str">
            <v/>
          </cell>
          <cell r="H2081" t="str">
            <v>MONTAGEM E DESMONTAGEM DE FÔRMA PARA ESCADAS, COM 2 LANCES EM "L" E LAJE CASCATA, EM CHAPA DE MADEIRA COMPENSADA RESINADA, 4 UTILIZAÇÕES. AF_11/2020</v>
          </cell>
          <cell r="I2081" t="str">
            <v>M2</v>
          </cell>
          <cell r="J2081" t="str">
            <v>COEFICIENTE DE REPRESENTATIVIDADE</v>
          </cell>
          <cell r="K2081" t="str">
            <v>165,27</v>
          </cell>
          <cell r="L2081" t="str">
            <v>CAIXA REFERENCIAL</v>
          </cell>
        </row>
        <row r="2082">
          <cell r="A2082">
            <v>102036</v>
          </cell>
          <cell r="B2082" t="str">
            <v>FUNDACOES E ESTRUTURAS</v>
          </cell>
          <cell r="C2082" t="str">
            <v>FUES</v>
          </cell>
          <cell r="D2082" t="str">
            <v>FORMAS/CIMBRAMENTOS/ESCORAMENTOS</v>
          </cell>
          <cell r="E2082" t="str">
            <v>0041</v>
          </cell>
          <cell r="F2082" t="str">
            <v/>
          </cell>
          <cell r="G2082" t="str">
            <v/>
          </cell>
          <cell r="H2082" t="str">
            <v>MONTAGEM E DESMONTAGEM DE FÔRMA PARA ESCADAS, COM 2 LANCES EM "L" E LAJE CASCATA, EM CHAPA DE MADEIRA COMPENSADA PLASTIFICADA, 6 UTILIZAÇÕES. AF_11/2020</v>
          </cell>
          <cell r="I2082" t="str">
            <v>M2</v>
          </cell>
          <cell r="J2082" t="str">
            <v>COEFICIENTE DE REPRESENTATIVIDADE</v>
          </cell>
          <cell r="K2082" t="str">
            <v>130,37</v>
          </cell>
          <cell r="L2082" t="str">
            <v>CAIXA REFERENCIAL</v>
          </cell>
        </row>
        <row r="2083">
          <cell r="A2083">
            <v>102037</v>
          </cell>
          <cell r="B2083" t="str">
            <v>FUNDACOES E ESTRUTURAS</v>
          </cell>
          <cell r="C2083" t="str">
            <v>FUES</v>
          </cell>
          <cell r="D2083" t="str">
            <v>FORMAS/CIMBRAMENTOS/ESCORAMENTOS</v>
          </cell>
          <cell r="E2083" t="str">
            <v>0041</v>
          </cell>
          <cell r="F2083" t="str">
            <v/>
          </cell>
          <cell r="G2083" t="str">
            <v/>
          </cell>
          <cell r="H2083" t="str">
            <v>MONTAGEM E DESMONTAGEM DE FÔRMA PARA ESCADAS, COM 2 LANCES EM "L" E LAJE CASCATA, EM CHAPA DE MADEIRA COMPENSADA PLASTIFICADA, 8 UTILIZAÇÕES. AF_11/2020</v>
          </cell>
          <cell r="I2083" t="str">
            <v>M2</v>
          </cell>
          <cell r="J2083" t="str">
            <v>COEFICIENTE DE REPRESENTATIVIDADE</v>
          </cell>
          <cell r="K2083" t="str">
            <v>115,42</v>
          </cell>
          <cell r="L2083" t="str">
            <v>CAIXA REFERENCIAL</v>
          </cell>
        </row>
        <row r="2084">
          <cell r="A2084">
            <v>102038</v>
          </cell>
          <cell r="B2084" t="str">
            <v>FUNDACOES E ESTRUTURAS</v>
          </cell>
          <cell r="C2084" t="str">
            <v>FUES</v>
          </cell>
          <cell r="D2084" t="str">
            <v>FORMAS/CIMBRAMENTOS/ESCORAMENTOS</v>
          </cell>
          <cell r="E2084" t="str">
            <v>0041</v>
          </cell>
          <cell r="F2084" t="str">
            <v/>
          </cell>
          <cell r="G2084" t="str">
            <v/>
          </cell>
          <cell r="H2084" t="str">
            <v>MONTAGEM E DESMONTAGEM DE FÔRMA PARA ESCADAS, COM 2 LANCES EM "L" E LAJE CASCATA, EM CHAPA DE MADEIRA COMPENSADA PLASTIFICADA, 10 UTILIZAÇÕES. AF_11/2020</v>
          </cell>
          <cell r="I2084" t="str">
            <v>M2</v>
          </cell>
          <cell r="J2084" t="str">
            <v>COEFICIENTE DE REPRESENTATIVIDADE</v>
          </cell>
          <cell r="K2084" t="str">
            <v>107,06</v>
          </cell>
          <cell r="L2084" t="str">
            <v>CAIXA REFERENCIAL</v>
          </cell>
        </row>
        <row r="2085">
          <cell r="A2085">
            <v>102039</v>
          </cell>
          <cell r="B2085" t="str">
            <v>FUNDACOES E ESTRUTURAS</v>
          </cell>
          <cell r="C2085" t="str">
            <v>FUES</v>
          </cell>
          <cell r="D2085" t="str">
            <v>FORMAS/CIMBRAMENTOS/ESCORAMENTOS</v>
          </cell>
          <cell r="E2085" t="str">
            <v>0041</v>
          </cell>
          <cell r="F2085" t="str">
            <v/>
          </cell>
          <cell r="G2085" t="str">
            <v/>
          </cell>
          <cell r="H2085" t="str">
            <v>MONTAGEM E DESMONTAGEM DE FÔRMA PARA ESCADAS, COM 1 LANCE E LAJE PLANA, EM MADEIRA SERRADA, 1 UTILIZAÇÃO. AF_11/2020</v>
          </cell>
          <cell r="I2085" t="str">
            <v>M2</v>
          </cell>
          <cell r="J2085" t="str">
            <v>COEFICIENTE DE REPRESENTATIVIDADE</v>
          </cell>
          <cell r="K2085" t="str">
            <v>320,68</v>
          </cell>
          <cell r="L2085" t="str">
            <v>CAIXA REFERENCIAL</v>
          </cell>
        </row>
        <row r="2086">
          <cell r="A2086">
            <v>102040</v>
          </cell>
          <cell r="B2086" t="str">
            <v>FUNDACOES E ESTRUTURAS</v>
          </cell>
          <cell r="C2086" t="str">
            <v>FUES</v>
          </cell>
          <cell r="D2086" t="str">
            <v>FORMAS/CIMBRAMENTOS/ESCORAMENTOS</v>
          </cell>
          <cell r="E2086" t="str">
            <v>0041</v>
          </cell>
          <cell r="F2086" t="str">
            <v/>
          </cell>
          <cell r="G2086" t="str">
            <v/>
          </cell>
          <cell r="H2086" t="str">
            <v>MONTAGEM E DESMONTAGEM DE FÔRMA PARA ESCADAS, COM 1 LANCE E LAJE PLANA, EM MADEIRA SERRADA, 2 UTILIZAÇÕES. AF_11/2020</v>
          </cell>
          <cell r="I2086" t="str">
            <v>M2</v>
          </cell>
          <cell r="J2086" t="str">
            <v>COEFICIENTE DE REPRESENTATIVIDADE</v>
          </cell>
          <cell r="K2086" t="str">
            <v>266,72</v>
          </cell>
          <cell r="L2086" t="str">
            <v>CAIXA REFERENCIAL</v>
          </cell>
        </row>
        <row r="2087">
          <cell r="A2087">
            <v>102041</v>
          </cell>
          <cell r="B2087" t="str">
            <v>FUNDACOES E ESTRUTURAS</v>
          </cell>
          <cell r="C2087" t="str">
            <v>FUES</v>
          </cell>
          <cell r="D2087" t="str">
            <v>FORMAS/CIMBRAMENTOS/ESCORAMENTOS</v>
          </cell>
          <cell r="E2087" t="str">
            <v>0041</v>
          </cell>
          <cell r="F2087" t="str">
            <v/>
          </cell>
          <cell r="G2087" t="str">
            <v/>
          </cell>
          <cell r="H2087" t="str">
            <v>MONTAGEM E DESMONTAGEM DE FÔRMA PARA ESCADAS, COM 1 LANCE E LAJE PLANA, EM CHAPA DE MADEIRA COMPENSADA RESINADA, 2 UTILIZAÇÕES. AF_11/2020</v>
          </cell>
          <cell r="I2087" t="str">
            <v>M2</v>
          </cell>
          <cell r="J2087" t="str">
            <v>COEFICIENTE DE REPRESENTATIVIDADE</v>
          </cell>
          <cell r="K2087" t="str">
            <v>188,54</v>
          </cell>
          <cell r="L2087" t="str">
            <v>CAIXA REFERENCIAL</v>
          </cell>
        </row>
        <row r="2088">
          <cell r="A2088">
            <v>102042</v>
          </cell>
          <cell r="B2088" t="str">
            <v>FUNDACOES E ESTRUTURAS</v>
          </cell>
          <cell r="C2088" t="str">
            <v>FUES</v>
          </cell>
          <cell r="D2088" t="str">
            <v>FORMAS/CIMBRAMENTOS/ESCORAMENTOS</v>
          </cell>
          <cell r="E2088" t="str">
            <v>0041</v>
          </cell>
          <cell r="F2088" t="str">
            <v/>
          </cell>
          <cell r="G2088" t="str">
            <v/>
          </cell>
          <cell r="H2088" t="str">
            <v>MONTAGEM E DESMONTAGEM DE FÔRMA PARA ESCADAS, COM 1 LANCE E LAJE PLANA, EM CHAPA DE MADEIRA COMPENSADA RESINADA, 4 UTILIZAÇÕES. AF_11/2020</v>
          </cell>
          <cell r="I2088" t="str">
            <v>M2</v>
          </cell>
          <cell r="J2088" t="str">
            <v>COEFICIENTE DE REPRESENTATIVIDADE</v>
          </cell>
          <cell r="K2088" t="str">
            <v>167,19</v>
          </cell>
          <cell r="L2088" t="str">
            <v>CAIXA REFERENCIAL</v>
          </cell>
        </row>
        <row r="2089">
          <cell r="A2089">
            <v>102043</v>
          </cell>
          <cell r="B2089" t="str">
            <v>FUNDACOES E ESTRUTURAS</v>
          </cell>
          <cell r="C2089" t="str">
            <v>FUES</v>
          </cell>
          <cell r="D2089" t="str">
            <v>FORMAS/CIMBRAMENTOS/ESCORAMENTOS</v>
          </cell>
          <cell r="E2089" t="str">
            <v>0041</v>
          </cell>
          <cell r="F2089" t="str">
            <v/>
          </cell>
          <cell r="G2089" t="str">
            <v/>
          </cell>
          <cell r="H2089" t="str">
            <v>MONTAGEM E DESMONTAGEM DE FÔRMA PARA ESCADAS, COM 1 LANCE E LAJE PLANA, EM CHAPA DE MADEIRA COMPENSADA PLASTIFICADA, 6 UTILIZAÇÕES. AF_11/2020</v>
          </cell>
          <cell r="I2089" t="str">
            <v>M2</v>
          </cell>
          <cell r="J2089" t="str">
            <v>COEFICIENTE DE REPRESENTATIVIDADE</v>
          </cell>
          <cell r="K2089" t="str">
            <v>131,98</v>
          </cell>
          <cell r="L2089" t="str">
            <v>CAIXA REFERENCIAL</v>
          </cell>
        </row>
        <row r="2090">
          <cell r="A2090">
            <v>102044</v>
          </cell>
          <cell r="B2090" t="str">
            <v>FUNDACOES E ESTRUTURAS</v>
          </cell>
          <cell r="C2090" t="str">
            <v>FUES</v>
          </cell>
          <cell r="D2090" t="str">
            <v>FORMAS/CIMBRAMENTOS/ESCORAMENTOS</v>
          </cell>
          <cell r="E2090" t="str">
            <v>0041</v>
          </cell>
          <cell r="F2090" t="str">
            <v/>
          </cell>
          <cell r="G2090" t="str">
            <v/>
          </cell>
          <cell r="H2090" t="str">
            <v>MONTAGEM E DESMONTAGEM DE FÔRMA PARA ESCADAS, COM 1 LANCE E LAJE PLANA, EM CHAPA DE MADEIRA COMPENSADA PLASTIFICADA, 8 UTILIZAÇÕES. AF_11/2020</v>
          </cell>
          <cell r="I2090" t="str">
            <v>M2</v>
          </cell>
          <cell r="J2090" t="str">
            <v>COEFICIENTE DE REPRESENTATIVIDADE</v>
          </cell>
          <cell r="K2090" t="str">
            <v>117,42</v>
          </cell>
          <cell r="L2090" t="str">
            <v>CAIXA REFERENCIAL</v>
          </cell>
        </row>
        <row r="2091">
          <cell r="A2091">
            <v>102045</v>
          </cell>
          <cell r="B2091" t="str">
            <v>FUNDACOES E ESTRUTURAS</v>
          </cell>
          <cell r="C2091" t="str">
            <v>FUES</v>
          </cell>
          <cell r="D2091" t="str">
            <v>FORMAS/CIMBRAMENTOS/ESCORAMENTOS</v>
          </cell>
          <cell r="E2091" t="str">
            <v>0041</v>
          </cell>
          <cell r="F2091" t="str">
            <v/>
          </cell>
          <cell r="G2091" t="str">
            <v/>
          </cell>
          <cell r="H2091" t="str">
            <v>MONTAGEM E DESMONTAGEM DE FÔRMA PARA ESCADAS, COM 1 LANCE E LAJE PLANA, EM CHAPA DE MADEIRA COMPENSADA PLASTIFICADA, 10 UTILIZAÇÕES. AF_11/2020</v>
          </cell>
          <cell r="I2091" t="str">
            <v>M2</v>
          </cell>
          <cell r="J2091" t="str">
            <v>COEFICIENTE DE REPRESENTATIVIDADE</v>
          </cell>
          <cell r="K2091" t="str">
            <v>108,67</v>
          </cell>
          <cell r="L2091" t="str">
            <v>CAIXA REFERENCIAL</v>
          </cell>
        </row>
        <row r="2092">
          <cell r="A2092">
            <v>102046</v>
          </cell>
          <cell r="B2092" t="str">
            <v>FUNDACOES E ESTRUTURAS</v>
          </cell>
          <cell r="C2092" t="str">
            <v>FUES</v>
          </cell>
          <cell r="D2092" t="str">
            <v>FORMAS/CIMBRAMENTOS/ESCORAMENTOS</v>
          </cell>
          <cell r="E2092" t="str">
            <v>0041</v>
          </cell>
          <cell r="F2092" t="str">
            <v/>
          </cell>
          <cell r="G2092" t="str">
            <v/>
          </cell>
          <cell r="H2092" t="str">
            <v>MONTAGEM E DESMONTAGEM DE FÔRMA PARA ESCADAS, COM 1 LANCE E LAJE CASCATA, EM MADEIRA SERRADA, 1 UTILIZAÇÃO. AF_11/2020</v>
          </cell>
          <cell r="I2092" t="str">
            <v>M2</v>
          </cell>
          <cell r="J2092" t="str">
            <v>COEFICIENTE DE REPRESENTATIVIDADE</v>
          </cell>
          <cell r="K2092" t="str">
            <v>352,05</v>
          </cell>
          <cell r="L2092" t="str">
            <v>CAIXA REFERENCIAL</v>
          </cell>
        </row>
        <row r="2093">
          <cell r="A2093">
            <v>102047</v>
          </cell>
          <cell r="B2093" t="str">
            <v>FUNDACOES E ESTRUTURAS</v>
          </cell>
          <cell r="C2093" t="str">
            <v>FUES</v>
          </cell>
          <cell r="D2093" t="str">
            <v>FORMAS/CIMBRAMENTOS/ESCORAMENTOS</v>
          </cell>
          <cell r="E2093" t="str">
            <v>0041</v>
          </cell>
          <cell r="F2093" t="str">
            <v/>
          </cell>
          <cell r="G2093" t="str">
            <v/>
          </cell>
          <cell r="H2093" t="str">
            <v>MONTAGEM E DESMONTAGEM DE FÔRMA PARA ESCADAS, COM 1 LANCE E LAJE CASCATA, EM MADEIRA SERRADA, 2 UTILIZAÇÕES. AF_11/2020</v>
          </cell>
          <cell r="I2093" t="str">
            <v>M2</v>
          </cell>
          <cell r="J2093" t="str">
            <v>COEFICIENTE DE REPRESENTATIVIDADE</v>
          </cell>
          <cell r="K2093" t="str">
            <v>299,96</v>
          </cell>
          <cell r="L2093" t="str">
            <v>CAIXA REFERENCIAL</v>
          </cell>
        </row>
        <row r="2094">
          <cell r="A2094">
            <v>102048</v>
          </cell>
          <cell r="B2094" t="str">
            <v>FUNDACOES E ESTRUTURAS</v>
          </cell>
          <cell r="C2094" t="str">
            <v>FUES</v>
          </cell>
          <cell r="D2094" t="str">
            <v>FORMAS/CIMBRAMENTOS/ESCORAMENTOS</v>
          </cell>
          <cell r="E2094" t="str">
            <v>0041</v>
          </cell>
          <cell r="F2094" t="str">
            <v/>
          </cell>
          <cell r="G2094" t="str">
            <v/>
          </cell>
          <cell r="H2094" t="str">
            <v>MONTAGEM E DESMONTAGEM DE FÔRMA PARA ESCADAS, COM 1 LANCE E LAJE CASCATA, EM CHAPA DE MADEIRA COMPENSADA RESINADA, 2 UTILIZAÇÕES. AF_11/2020</v>
          </cell>
          <cell r="I2094" t="str">
            <v>M2</v>
          </cell>
          <cell r="J2094" t="str">
            <v>COEFICIENTE DE REPRESENTATIVIDADE</v>
          </cell>
          <cell r="K2094" t="str">
            <v>181,20</v>
          </cell>
          <cell r="L2094" t="str">
            <v>CAIXA REFERENCIAL</v>
          </cell>
        </row>
        <row r="2095">
          <cell r="A2095">
            <v>102049</v>
          </cell>
          <cell r="B2095" t="str">
            <v>FUNDACOES E ESTRUTURAS</v>
          </cell>
          <cell r="C2095" t="str">
            <v>FUES</v>
          </cell>
          <cell r="D2095" t="str">
            <v>FORMAS/CIMBRAMENTOS/ESCORAMENTOS</v>
          </cell>
          <cell r="E2095" t="str">
            <v>0041</v>
          </cell>
          <cell r="F2095" t="str">
            <v/>
          </cell>
          <cell r="G2095" t="str">
            <v/>
          </cell>
          <cell r="H2095" t="str">
            <v>MONTAGEM E DESMONTAGEM DE FÔRMA PARA ESCADAS, COM 1 LANCE E LAJE CASCATA, EM CHAPA DE MADEIRA COMPENSADA RESINADA, 4 UTILIZAÇÕES. AF_11/2020</v>
          </cell>
          <cell r="I2095" t="str">
            <v>M2</v>
          </cell>
          <cell r="J2095" t="str">
            <v>COEFICIENTE DE REPRESENTATIVIDADE</v>
          </cell>
          <cell r="K2095" t="str">
            <v>160,54</v>
          </cell>
          <cell r="L2095" t="str">
            <v>CAIXA REFERENCIAL</v>
          </cell>
        </row>
        <row r="2096">
          <cell r="A2096">
            <v>102050</v>
          </cell>
          <cell r="B2096" t="str">
            <v>FUNDACOES E ESTRUTURAS</v>
          </cell>
          <cell r="C2096" t="str">
            <v>FUES</v>
          </cell>
          <cell r="D2096" t="str">
            <v>FORMAS/CIMBRAMENTOS/ESCORAMENTOS</v>
          </cell>
          <cell r="E2096" t="str">
            <v>0041</v>
          </cell>
          <cell r="F2096" t="str">
            <v/>
          </cell>
          <cell r="G2096" t="str">
            <v/>
          </cell>
          <cell r="H2096" t="str">
            <v>MONTAGEM E DESMONTAGEM DE FÔRMA PARA ESCADAS, COM 1 LANCE E LAJE CASCATA, EM CHAPA DE MADEIRA COMPENSADA PLASTIFICADA, 6 UTILIZAÇÕES. AF_11/2020</v>
          </cell>
          <cell r="I2096" t="str">
            <v>M2</v>
          </cell>
          <cell r="J2096" t="str">
            <v>COEFICIENTE DE REPRESENTATIVIDADE</v>
          </cell>
          <cell r="K2096" t="str">
            <v>126,85</v>
          </cell>
          <cell r="L2096" t="str">
            <v>CAIXA REFERENCIAL</v>
          </cell>
        </row>
        <row r="2097">
          <cell r="A2097">
            <v>102051</v>
          </cell>
          <cell r="B2097" t="str">
            <v>FUNDACOES E ESTRUTURAS</v>
          </cell>
          <cell r="C2097" t="str">
            <v>FUES</v>
          </cell>
          <cell r="D2097" t="str">
            <v>FORMAS/CIMBRAMENTOS/ESCORAMENTOS</v>
          </cell>
          <cell r="E2097" t="str">
            <v>0041</v>
          </cell>
          <cell r="F2097" t="str">
            <v/>
          </cell>
          <cell r="G2097" t="str">
            <v/>
          </cell>
          <cell r="H2097" t="str">
            <v>MONTAGEM E DESMONTAGEM DE FÔRMA PARA ESCADAS, COM 1 LANCE E LAJE CASCATA, EM CHAPA DE MADEIRA COMPENSADA PLASTIFICADA, 8 UTILIZAÇÕES. AF_11/2020</v>
          </cell>
          <cell r="I2097" t="str">
            <v>M2</v>
          </cell>
          <cell r="J2097" t="str">
            <v>COEFICIENTE DE REPRESENTATIVIDADE</v>
          </cell>
          <cell r="K2097" t="str">
            <v>111,95</v>
          </cell>
          <cell r="L2097" t="str">
            <v>CAIXA REFERENCIAL</v>
          </cell>
        </row>
        <row r="2098">
          <cell r="A2098">
            <v>102052</v>
          </cell>
          <cell r="B2098" t="str">
            <v>FUNDACOES E ESTRUTURAS</v>
          </cell>
          <cell r="C2098" t="str">
            <v>FUES</v>
          </cell>
          <cell r="D2098" t="str">
            <v>FORMAS/CIMBRAMENTOS/ESCORAMENTOS</v>
          </cell>
          <cell r="E2098" t="str">
            <v>0041</v>
          </cell>
          <cell r="F2098" t="str">
            <v/>
          </cell>
          <cell r="G2098" t="str">
            <v/>
          </cell>
          <cell r="H2098" t="str">
            <v>MONTAGEM E DESMONTAGEM DE FÔRMA PARA ESCADAS, COM 1 LANCE E LAJE CASCATA, EM CHAPA DE MADEIRA COMPENSADA PLASTIFICADA, 10 UTILIZAÇÕES. AF_11/2020</v>
          </cell>
          <cell r="I2098" t="str">
            <v>M2</v>
          </cell>
          <cell r="J2098" t="str">
            <v>COEFICIENTE DE REPRESENTATIVIDADE</v>
          </cell>
          <cell r="K2098" t="str">
            <v>103,62</v>
          </cell>
          <cell r="L2098" t="str">
            <v>CAIXA REFERENCIAL</v>
          </cell>
        </row>
        <row r="2099">
          <cell r="A2099">
            <v>102059</v>
          </cell>
          <cell r="B2099" t="str">
            <v>FUNDACOES E ESTRUTURAS</v>
          </cell>
          <cell r="C2099" t="str">
            <v>FUES</v>
          </cell>
          <cell r="D2099" t="str">
            <v>FORMAS/CIMBRAMENTOS/ESCORAMENTOS</v>
          </cell>
          <cell r="E2099" t="str">
            <v>0041</v>
          </cell>
          <cell r="F2099" t="str">
            <v/>
          </cell>
          <cell r="G2099" t="str">
            <v/>
          </cell>
          <cell r="H2099" t="str">
            <v>MONTAGEM E DESMONTAGEM DE FÔRMA PARA ESCADA DUPLA COM 2 LANCES EM "X" E LAJE PLANA, EM MADEIRA SERRADA, 1 UTILIZAÇÃO. AF_11/2020</v>
          </cell>
          <cell r="I2099" t="str">
            <v>M2</v>
          </cell>
          <cell r="J2099" t="str">
            <v>COEFICIENTE DE REPRESENTATIVIDADE</v>
          </cell>
          <cell r="K2099" t="str">
            <v>299,23</v>
          </cell>
          <cell r="L2099" t="str">
            <v>CAIXA REFERENCIAL</v>
          </cell>
        </row>
        <row r="2100">
          <cell r="A2100">
            <v>102060</v>
          </cell>
          <cell r="B2100" t="str">
            <v>FUNDACOES E ESTRUTURAS</v>
          </cell>
          <cell r="C2100" t="str">
            <v>FUES</v>
          </cell>
          <cell r="D2100" t="str">
            <v>FORMAS/CIMBRAMENTOS/ESCORAMENTOS</v>
          </cell>
          <cell r="E2100" t="str">
            <v>0041</v>
          </cell>
          <cell r="F2100" t="str">
            <v/>
          </cell>
          <cell r="G2100" t="str">
            <v/>
          </cell>
          <cell r="H2100" t="str">
            <v>MONTAGEM E DESMONTAGEM DE FÔRMA PARA ESCADA DUPLA COM 2 LANCES EM "X" E LAJE PLANA, EM MADEIRA SERRADA, 2 UTILIZAÇÕES. AF_11/2020</v>
          </cell>
          <cell r="I2100" t="str">
            <v>M2</v>
          </cell>
          <cell r="J2100" t="str">
            <v>COEFICIENTE DE REPRESENTATIVIDADE</v>
          </cell>
          <cell r="K2100" t="str">
            <v>251,10</v>
          </cell>
          <cell r="L2100" t="str">
            <v>CAIXA REFERENCIAL</v>
          </cell>
        </row>
        <row r="2101">
          <cell r="A2101">
            <v>102061</v>
          </cell>
          <cell r="B2101" t="str">
            <v>FUNDACOES E ESTRUTURAS</v>
          </cell>
          <cell r="C2101" t="str">
            <v>FUES</v>
          </cell>
          <cell r="D2101" t="str">
            <v>FORMAS/CIMBRAMENTOS/ESCORAMENTOS</v>
          </cell>
          <cell r="E2101" t="str">
            <v>0041</v>
          </cell>
          <cell r="F2101" t="str">
            <v/>
          </cell>
          <cell r="G2101" t="str">
            <v/>
          </cell>
          <cell r="H2101" t="str">
            <v>MONTAGEM E DESMONTAGEM DE FÔRMA PARA ESCADA DUPLA COM 2 LANCES EM "X" E LAJE PLANA, EM CHAPA DE MADEIRA COMPENSADA RESINADA, 2 UTILIZAÇÕES. AF_11/2020</v>
          </cell>
          <cell r="I2101" t="str">
            <v>M2</v>
          </cell>
          <cell r="J2101" t="str">
            <v>COEFICIENTE DE REPRESENTATIVIDADE</v>
          </cell>
          <cell r="K2101" t="str">
            <v>173,23</v>
          </cell>
          <cell r="L2101" t="str">
            <v>CAIXA REFERENCIAL</v>
          </cell>
        </row>
        <row r="2102">
          <cell r="A2102">
            <v>102062</v>
          </cell>
          <cell r="B2102" t="str">
            <v>FUNDACOES E ESTRUTURAS</v>
          </cell>
          <cell r="C2102" t="str">
            <v>FUES</v>
          </cell>
          <cell r="D2102" t="str">
            <v>FORMAS/CIMBRAMENTOS/ESCORAMENTOS</v>
          </cell>
          <cell r="E2102" t="str">
            <v>0041</v>
          </cell>
          <cell r="F2102" t="str">
            <v/>
          </cell>
          <cell r="G2102" t="str">
            <v/>
          </cell>
          <cell r="H2102" t="str">
            <v>MONTAGEM E DESMONTAGEM DE FÔRMA PARA ESCADA DUPLA COM 2 LANCES EM "X" E LAJE PLANA, EM CHAPA DE MADEIRA COMPENSADA RESINADA, 4 UTILIZAÇÕES. AF_11/2020</v>
          </cell>
          <cell r="I2102" t="str">
            <v>M2</v>
          </cell>
          <cell r="J2102" t="str">
            <v>COEFICIENTE DE REPRESENTATIVIDADE</v>
          </cell>
          <cell r="K2102" t="str">
            <v>156,81</v>
          </cell>
          <cell r="L2102" t="str">
            <v>CAIXA REFERENCIAL</v>
          </cell>
        </row>
        <row r="2103">
          <cell r="A2103">
            <v>102063</v>
          </cell>
          <cell r="B2103" t="str">
            <v>FUNDACOES E ESTRUTURAS</v>
          </cell>
          <cell r="C2103" t="str">
            <v>FUES</v>
          </cell>
          <cell r="D2103" t="str">
            <v>FORMAS/CIMBRAMENTOS/ESCORAMENTOS</v>
          </cell>
          <cell r="E2103" t="str">
            <v>0041</v>
          </cell>
          <cell r="F2103" t="str">
            <v/>
          </cell>
          <cell r="G2103" t="str">
            <v/>
          </cell>
          <cell r="H2103" t="str">
            <v>MONTAGEM E DESMONTAGEM DE FÔRMA PARA ESCADA DUPLA COM 2 LANCES EM "X" E LAJE PLANA, EM CHAPA DE MADEIRA COMPENSADA PLASTIFICADA, 6 UTILIZAÇÕES. AF_11/2020</v>
          </cell>
          <cell r="I2103" t="str">
            <v>M2</v>
          </cell>
          <cell r="J2103" t="str">
            <v>COEFICIENTE DE REPRESENTATIVIDADE</v>
          </cell>
          <cell r="K2103" t="str">
            <v>122,79</v>
          </cell>
          <cell r="L2103" t="str">
            <v>CAIXA REFERENCIAL</v>
          </cell>
        </row>
        <row r="2104">
          <cell r="A2104">
            <v>102064</v>
          </cell>
          <cell r="B2104" t="str">
            <v>FUNDACOES E ESTRUTURAS</v>
          </cell>
          <cell r="C2104" t="str">
            <v>FUES</v>
          </cell>
          <cell r="D2104" t="str">
            <v>FORMAS/CIMBRAMENTOS/ESCORAMENTOS</v>
          </cell>
          <cell r="E2104" t="str">
            <v>0041</v>
          </cell>
          <cell r="F2104" t="str">
            <v/>
          </cell>
          <cell r="G2104" t="str">
            <v/>
          </cell>
          <cell r="H2104" t="str">
            <v>MONTAGEM E DESMONTAGEM DE FÔRMA PARA ESCADA DUPLA COM 2 LANCES EM "X" E LAJE PLANA, EM CHAPA DE MADEIRA COMPENSADA PLASTIFICADA, 8 UTILIZAÇÕES. AF_11/2020</v>
          </cell>
          <cell r="I2104" t="str">
            <v>M2</v>
          </cell>
          <cell r="J2104" t="str">
            <v>COEFICIENTE DE REPRESENTATIVIDADE</v>
          </cell>
          <cell r="K2104" t="str">
            <v>108,14</v>
          </cell>
          <cell r="L2104" t="str">
            <v>CAIXA REFERENCIAL</v>
          </cell>
        </row>
        <row r="2105">
          <cell r="A2105">
            <v>102065</v>
          </cell>
          <cell r="B2105" t="str">
            <v>FUNDACOES E ESTRUTURAS</v>
          </cell>
          <cell r="C2105" t="str">
            <v>FUES</v>
          </cell>
          <cell r="D2105" t="str">
            <v>FORMAS/CIMBRAMENTOS/ESCORAMENTOS</v>
          </cell>
          <cell r="E2105" t="str">
            <v>0041</v>
          </cell>
          <cell r="F2105" t="str">
            <v/>
          </cell>
          <cell r="G2105" t="str">
            <v/>
          </cell>
          <cell r="H2105" t="str">
            <v>MONTAGEM E DESMONTAGEM DE FÔRMA PARA ESCADA DUPLA COM 2 LANCES EM "X" E LAJE PLANA, EM CHAPA DE MADEIRA COMPENSADA PLASTIFICADA, 10 UTILIZAÇÕES. AF_11/2020</v>
          </cell>
          <cell r="I2105" t="str">
            <v>M2</v>
          </cell>
          <cell r="J2105" t="str">
            <v>COEFICIENTE DE REPRESENTATIVIDADE</v>
          </cell>
          <cell r="K2105" t="str">
            <v>99,98</v>
          </cell>
          <cell r="L2105" t="str">
            <v>CAIXA REFERENCIAL</v>
          </cell>
        </row>
        <row r="2106">
          <cell r="A2106">
            <v>102066</v>
          </cell>
          <cell r="B2106" t="str">
            <v>FUNDACOES E ESTRUTURAS</v>
          </cell>
          <cell r="C2106" t="str">
            <v>FUES</v>
          </cell>
          <cell r="D2106" t="str">
            <v>FORMAS/CIMBRAMENTOS/ESCORAMENTOS</v>
          </cell>
          <cell r="E2106" t="str">
            <v>0041</v>
          </cell>
          <cell r="F2106" t="str">
            <v/>
          </cell>
          <cell r="G2106" t="str">
            <v/>
          </cell>
          <cell r="H2106" t="str">
            <v>MONTAGEM E DESMONTAGEM DE FÔRMA PARA ESCADA DUPLA COM 2 LANCES EM "X" E LAJE CASCATA, EM MADEIRA SERRADA, 1 UTILIZAÇÃO. AF_11/2020</v>
          </cell>
          <cell r="I2106" t="str">
            <v>M2</v>
          </cell>
          <cell r="J2106" t="str">
            <v>COEFICIENTE DE REPRESENTATIVIDADE</v>
          </cell>
          <cell r="K2106" t="str">
            <v>312,74</v>
          </cell>
          <cell r="L2106" t="str">
            <v>CAIXA REFERENCIAL</v>
          </cell>
        </row>
        <row r="2107">
          <cell r="A2107">
            <v>102067</v>
          </cell>
          <cell r="B2107" t="str">
            <v>FUNDACOES E ESTRUTURAS</v>
          </cell>
          <cell r="C2107" t="str">
            <v>FUES</v>
          </cell>
          <cell r="D2107" t="str">
            <v>FORMAS/CIMBRAMENTOS/ESCORAMENTOS</v>
          </cell>
          <cell r="E2107" t="str">
            <v>0041</v>
          </cell>
          <cell r="F2107" t="str">
            <v/>
          </cell>
          <cell r="G2107" t="str">
            <v/>
          </cell>
          <cell r="H2107" t="str">
            <v>MONTAGEM E DESMONTAGEM DE FÔRMA PARA ESCADA DUPLA COM 2 LANCES EM "X" E LAJE CASCATA, EM MADEIRA SERRADA, 2 UTILIZAÇÕES. AF_11/2020</v>
          </cell>
          <cell r="I2107" t="str">
            <v>M2</v>
          </cell>
          <cell r="J2107" t="str">
            <v>COEFICIENTE DE REPRESENTATIVIDADE</v>
          </cell>
          <cell r="K2107" t="str">
            <v>267,55</v>
          </cell>
          <cell r="L2107" t="str">
            <v>CAIXA REFERENCIAL</v>
          </cell>
        </row>
        <row r="2108">
          <cell r="A2108">
            <v>102068</v>
          </cell>
          <cell r="B2108" t="str">
            <v>FUNDACOES E ESTRUTURAS</v>
          </cell>
          <cell r="C2108" t="str">
            <v>FUES</v>
          </cell>
          <cell r="D2108" t="str">
            <v>FORMAS/CIMBRAMENTOS/ESCORAMENTOS</v>
          </cell>
          <cell r="E2108" t="str">
            <v>0041</v>
          </cell>
          <cell r="F2108" t="str">
            <v/>
          </cell>
          <cell r="G2108" t="str">
            <v/>
          </cell>
          <cell r="H2108" t="str">
            <v>MONTAGEM E DESMONTAGEM DE FÔRMA PARA ESCADA DUPLA COM 2 LANCES EM "X" E LAJE CASCATA, EM CHAPA DE MADEIRA COMPENSADA RESINADA, 2 UTILIZAÇÕES. AF_11/2020</v>
          </cell>
          <cell r="I2108" t="str">
            <v>M2</v>
          </cell>
          <cell r="J2108" t="str">
            <v>COEFICIENTE DE REPRESENTATIVIDADE</v>
          </cell>
          <cell r="K2108" t="str">
            <v>164,38</v>
          </cell>
          <cell r="L2108" t="str">
            <v>CAIXA REFERENCIAL</v>
          </cell>
        </row>
        <row r="2109">
          <cell r="A2109">
            <v>102069</v>
          </cell>
          <cell r="B2109" t="str">
            <v>FUNDACOES E ESTRUTURAS</v>
          </cell>
          <cell r="C2109" t="str">
            <v>FUES</v>
          </cell>
          <cell r="D2109" t="str">
            <v>FORMAS/CIMBRAMENTOS/ESCORAMENTOS</v>
          </cell>
          <cell r="E2109" t="str">
            <v>0041</v>
          </cell>
          <cell r="F2109" t="str">
            <v/>
          </cell>
          <cell r="G2109" t="str">
            <v/>
          </cell>
          <cell r="H2109" t="str">
            <v>MONTAGEM E DESMONTAGEM DE FÔRMA PARA ESCADA DUPLA COM 2 LANCES EM "X" E LAJE CASCATA, EM CHAPA DE MADEIRA COMPENSADA RESINADA, 4 UTILIZAÇÕES. AF_11/2020</v>
          </cell>
          <cell r="I2109" t="str">
            <v>M2</v>
          </cell>
          <cell r="J2109" t="str">
            <v>COEFICIENTE DE REPRESENTATIVIDADE</v>
          </cell>
          <cell r="K2109" t="str">
            <v>148,83</v>
          </cell>
          <cell r="L2109" t="str">
            <v>CAIXA REFERENCIAL</v>
          </cell>
        </row>
        <row r="2110">
          <cell r="A2110">
            <v>102070</v>
          </cell>
          <cell r="B2110" t="str">
            <v>FUNDACOES E ESTRUTURAS</v>
          </cell>
          <cell r="C2110" t="str">
            <v>FUES</v>
          </cell>
          <cell r="D2110" t="str">
            <v>FORMAS/CIMBRAMENTOS/ESCORAMENTOS</v>
          </cell>
          <cell r="E2110" t="str">
            <v>0041</v>
          </cell>
          <cell r="F2110" t="str">
            <v/>
          </cell>
          <cell r="G2110" t="str">
            <v/>
          </cell>
          <cell r="H2110" t="str">
            <v>MONTAGEM E DESMONTAGEM DE FÔRMA PARA ESCADA DUPLA COM 2 LANCES EM "X" E LAJE CASCATA, EM CHAPA DE MADEIRA COMPENSADA PLASTIFICADA, 6 UTILIZAÇÕES. AF_11/2020</v>
          </cell>
          <cell r="I2110" t="str">
            <v>M2</v>
          </cell>
          <cell r="J2110" t="str">
            <v>COEFICIENTE DE REPRESENTATIVIDADE</v>
          </cell>
          <cell r="K2110" t="str">
            <v>116,87</v>
          </cell>
          <cell r="L2110" t="str">
            <v>CAIXA REFERENCIAL</v>
          </cell>
        </row>
        <row r="2111">
          <cell r="A2111">
            <v>102071</v>
          </cell>
          <cell r="B2111" t="str">
            <v>FUNDACOES E ESTRUTURAS</v>
          </cell>
          <cell r="C2111" t="str">
            <v>FUES</v>
          </cell>
          <cell r="D2111" t="str">
            <v>FORMAS/CIMBRAMENTOS/ESCORAMENTOS</v>
          </cell>
          <cell r="E2111" t="str">
            <v>0041</v>
          </cell>
          <cell r="F2111" t="str">
            <v/>
          </cell>
          <cell r="G2111" t="str">
            <v/>
          </cell>
          <cell r="H2111" t="str">
            <v>MONTAGEM E DESMONTAGEM DE FÔRMA PARA ESCADA DUPLA COM 2 LANCES EM "X" E LAJE CASCATA, EM CHAPA DE MADEIRA COMPENSADA PLASTIFICADA, 8 UTILIZAÇÕES. AF_11/2020</v>
          </cell>
          <cell r="I2111" t="str">
            <v>M2</v>
          </cell>
          <cell r="J2111" t="str">
            <v>COEFICIENTE DE REPRESENTATIVIDADE</v>
          </cell>
          <cell r="K2111" t="str">
            <v>103,12</v>
          </cell>
          <cell r="L2111" t="str">
            <v>CAIXA REFERENCIAL</v>
          </cell>
        </row>
        <row r="2112">
          <cell r="A2112">
            <v>102072</v>
          </cell>
          <cell r="B2112" t="str">
            <v>FUNDACOES E ESTRUTURAS</v>
          </cell>
          <cell r="C2112" t="str">
            <v>FUES</v>
          </cell>
          <cell r="D2112" t="str">
            <v>FORMAS/CIMBRAMENTOS/ESCORAMENTOS</v>
          </cell>
          <cell r="E2112" t="str">
            <v>0041</v>
          </cell>
          <cell r="F2112" t="str">
            <v/>
          </cell>
          <cell r="G2112" t="str">
            <v/>
          </cell>
          <cell r="H2112" t="str">
            <v>MONTAGEM E DESMONTAGEM DE FÔRMA PARA ESCADA DUPLA COM 2 LANCES EM "X" E LAJE CASCATA, EM CHAPA DE MADEIRA COMPENSADA PLASTIFICADA, 10 UTILIZAÇÕES. AF_11/2020</v>
          </cell>
          <cell r="I2112" t="str">
            <v>M2</v>
          </cell>
          <cell r="J2112" t="str">
            <v>COEFICIENTE DE REPRESENTATIVIDADE</v>
          </cell>
          <cell r="K2112" t="str">
            <v>98,50</v>
          </cell>
          <cell r="L2112" t="str">
            <v>CAIXA REFERENCIAL</v>
          </cell>
        </row>
        <row r="2113">
          <cell r="A2113">
            <v>102073</v>
          </cell>
          <cell r="B2113" t="str">
            <v>FUNDACOES E ESTRUTURAS</v>
          </cell>
          <cell r="C2113" t="str">
            <v>FUES</v>
          </cell>
          <cell r="D2113" t="str">
            <v>FORMAS/CIMBRAMENTOS/ESCORAMENTOS</v>
          </cell>
          <cell r="E2113" t="str">
            <v>0041</v>
          </cell>
          <cell r="F2113" t="str">
            <v/>
          </cell>
          <cell r="G2113" t="str">
            <v/>
          </cell>
          <cell r="H2113" t="str">
            <v>ESCADA EM CONCRETO ARMADO MOLDADO IN LOCO, FCK 20 MPA, COM 1 LANCE E LAJE PLANA, FÔRMA EM CHAPA DE MADEIRA COMPENSADA RESINADA. AF_11/2020</v>
          </cell>
          <cell r="I2113" t="str">
            <v>M3</v>
          </cell>
          <cell r="J2113" t="str">
            <v>ATRIBUÍDO SÃO PAULO</v>
          </cell>
          <cell r="K2113" t="str">
            <v>2.472,84</v>
          </cell>
          <cell r="L2113" t="str">
            <v>CAIXA REFERENCIAL</v>
          </cell>
        </row>
        <row r="2114">
          <cell r="A2114">
            <v>102074</v>
          </cell>
          <cell r="B2114" t="str">
            <v>FUNDACOES E ESTRUTURAS</v>
          </cell>
          <cell r="C2114" t="str">
            <v>FUES</v>
          </cell>
          <cell r="D2114" t="str">
            <v>FORMAS/CIMBRAMENTOS/ESCORAMENTOS</v>
          </cell>
          <cell r="E2114" t="str">
            <v>0041</v>
          </cell>
          <cell r="F2114" t="str">
            <v/>
          </cell>
          <cell r="G2114" t="str">
            <v/>
          </cell>
          <cell r="H2114" t="str">
            <v>ESCADA EM CONCRETO ARMADO MOLDADO IN LOCO, FCK 20 MPA, COM 2 LANCES EM "U" E LAJE PLANA, FÔRMA EM CHAPA DE MADEIRA COMPENSADA RESINADA. AF_11/2020</v>
          </cell>
          <cell r="I2114" t="str">
            <v>M3</v>
          </cell>
          <cell r="J2114" t="str">
            <v>ATRIBUÍDO SÃO PAULO</v>
          </cell>
          <cell r="K2114" t="str">
            <v>3.101,21</v>
          </cell>
          <cell r="L2114" t="str">
            <v>CAIXA REFERENCIAL</v>
          </cell>
        </row>
        <row r="2115">
          <cell r="A2115">
            <v>102075</v>
          </cell>
          <cell r="B2115" t="str">
            <v>FUNDACOES E ESTRUTURAS</v>
          </cell>
          <cell r="C2115" t="str">
            <v>FUES</v>
          </cell>
          <cell r="D2115" t="str">
            <v>FORMAS/CIMBRAMENTOS/ESCORAMENTOS</v>
          </cell>
          <cell r="E2115" t="str">
            <v>0041</v>
          </cell>
          <cell r="F2115" t="str">
            <v/>
          </cell>
          <cell r="G2115" t="str">
            <v/>
          </cell>
          <cell r="H2115" t="str">
            <v>ESCADA EM CONCRETO ARMADO MOLDADO IN LOCO, FCK 20 MPA, COM 2 LANCES EM "L" E LAJE PLANA, FÔRMA EM CHAPA DE MADEIRA COMPENSADA RESINADA. AF_11/2020</v>
          </cell>
          <cell r="I2115" t="str">
            <v>M3</v>
          </cell>
          <cell r="J2115" t="str">
            <v>ATRIBUÍDO SÃO PAULO</v>
          </cell>
          <cell r="K2115" t="str">
            <v>3.298,92</v>
          </cell>
          <cell r="L2115" t="str">
            <v>CAIXA REFERENCIAL</v>
          </cell>
        </row>
        <row r="2116">
          <cell r="A2116">
            <v>102076</v>
          </cell>
          <cell r="B2116" t="str">
            <v>FUNDACOES E ESTRUTURAS</v>
          </cell>
          <cell r="C2116" t="str">
            <v>FUES</v>
          </cell>
          <cell r="D2116" t="str">
            <v>FORMAS/CIMBRAMENTOS/ESCORAMENTOS</v>
          </cell>
          <cell r="E2116" t="str">
            <v>0041</v>
          </cell>
          <cell r="F2116" t="str">
            <v/>
          </cell>
          <cell r="G2116" t="str">
            <v/>
          </cell>
          <cell r="H2116" t="str">
            <v>ESCADA EM CONCRETO ARMADO MOLDADO IN LOCO, FCK 20 MPA, COM 2 LANCES EM "X" E LAJE PLANA, FÔRMA EM CHAPA DE MADEIRA COMPENSADA RESINADA. AF_11/2020</v>
          </cell>
          <cell r="I2116" t="str">
            <v>M3</v>
          </cell>
          <cell r="J2116" t="str">
            <v>ATRIBUÍDO SÃO PAULO</v>
          </cell>
          <cell r="K2116" t="str">
            <v>3.363,68</v>
          </cell>
          <cell r="L2116" t="str">
            <v>CAIXA REFERENCIAL</v>
          </cell>
        </row>
        <row r="2117">
          <cell r="A2117">
            <v>102077</v>
          </cell>
          <cell r="B2117" t="str">
            <v>FUNDACOES E ESTRUTURAS</v>
          </cell>
          <cell r="C2117" t="str">
            <v>FUES</v>
          </cell>
          <cell r="D2117" t="str">
            <v>FORMAS/CIMBRAMENTOS/ESCORAMENTOS</v>
          </cell>
          <cell r="E2117" t="str">
            <v>0041</v>
          </cell>
          <cell r="F2117" t="str">
            <v/>
          </cell>
          <cell r="G2117" t="str">
            <v/>
          </cell>
          <cell r="H2117" t="str">
            <v>ESCADA EM CONCRETO ARMADO MOLDADO IN LOCO, FCK 20 MPA, COM 1 LANCE E LAJE CASCATA, FÔRMA EM CHAPA DE MADEIRA COMPENSADA RESINADA. AF_11/2020</v>
          </cell>
          <cell r="I2117" t="str">
            <v>M3</v>
          </cell>
          <cell r="J2117" t="str">
            <v>ATRIBUÍDO SÃO PAULO</v>
          </cell>
          <cell r="K2117" t="str">
            <v>3.673,63</v>
          </cell>
          <cell r="L2117" t="str">
            <v>CAIXA REFERENCIAL</v>
          </cell>
        </row>
        <row r="2118">
          <cell r="A2118">
            <v>102078</v>
          </cell>
          <cell r="B2118" t="str">
            <v>FUNDACOES E ESTRUTURAS</v>
          </cell>
          <cell r="C2118" t="str">
            <v>FUES</v>
          </cell>
          <cell r="D2118" t="str">
            <v>FORMAS/CIMBRAMENTOS/ESCORAMENTOS</v>
          </cell>
          <cell r="E2118" t="str">
            <v>0041</v>
          </cell>
          <cell r="F2118" t="str">
            <v/>
          </cell>
          <cell r="G2118" t="str">
            <v/>
          </cell>
          <cell r="H2118" t="str">
            <v>ESCADA EM CONCRETO ARMADO MOLDADO IN LOCO, FCK 20 MPA, COM 2 LANCES EM "U" E LAJE CASCATA, FÔRMA EM CHAPA DE MADEIRA COMPENSADA RESINADA. AF_11/2020</v>
          </cell>
          <cell r="I2118" t="str">
            <v>M3</v>
          </cell>
          <cell r="J2118" t="str">
            <v>ATRIBUÍDO SÃO PAULO</v>
          </cell>
          <cell r="K2118" t="str">
            <v>3.678,43</v>
          </cell>
          <cell r="L2118" t="str">
            <v>CAIXA REFERENCIAL</v>
          </cell>
        </row>
        <row r="2119">
          <cell r="A2119">
            <v>102079</v>
          </cell>
          <cell r="B2119" t="str">
            <v>FUNDACOES E ESTRUTURAS</v>
          </cell>
          <cell r="C2119" t="str">
            <v>FUES</v>
          </cell>
          <cell r="D2119" t="str">
            <v>FORMAS/CIMBRAMENTOS/ESCORAMENTOS</v>
          </cell>
          <cell r="E2119" t="str">
            <v>0041</v>
          </cell>
          <cell r="F2119" t="str">
            <v/>
          </cell>
          <cell r="G2119" t="str">
            <v/>
          </cell>
          <cell r="H2119" t="str">
            <v>ESCADA EM CONCRETO ARMADO MOLDADO IN LOCO, FCK 20 MPA, COM 2 LANCES EM "L" E LAJE CASCATA, FÔRMA EM CHAPA DE MADEIRA COMPENSADA RESINADA. AF_11/2020</v>
          </cell>
          <cell r="I2119" t="str">
            <v>M3</v>
          </cell>
          <cell r="J2119" t="str">
            <v>ATRIBUÍDO SÃO PAULO</v>
          </cell>
          <cell r="K2119" t="str">
            <v>3.602,86</v>
          </cell>
          <cell r="L2119" t="str">
            <v>CAIXA REFERENCIAL</v>
          </cell>
        </row>
        <row r="2120">
          <cell r="A2120">
            <v>102080</v>
          </cell>
          <cell r="B2120" t="str">
            <v>FUNDACOES E ESTRUTURAS</v>
          </cell>
          <cell r="C2120" t="str">
            <v>FUES</v>
          </cell>
          <cell r="D2120" t="str">
            <v>FORMAS/CIMBRAMENTOS/ESCORAMENTOS</v>
          </cell>
          <cell r="E2120" t="str">
            <v>0041</v>
          </cell>
          <cell r="F2120" t="str">
            <v/>
          </cell>
          <cell r="G2120" t="str">
            <v/>
          </cell>
          <cell r="H2120" t="str">
            <v>ESCADA EM CONCRETO ARMADO MOLDADO IN LOCO, FCK 20 MPA, COM 2 LANCES EM "X" E LAJE CASCATA, FÔRMA EM CHAPA DE MADEIRA COMPENSADA RESINADA. AF_11/2020</v>
          </cell>
          <cell r="I2120" t="str">
            <v>M3</v>
          </cell>
          <cell r="J2120" t="str">
            <v>ATRIBUÍDO SÃO PAULO</v>
          </cell>
          <cell r="K2120" t="str">
            <v>3.218,79</v>
          </cell>
          <cell r="L2120" t="str">
            <v>CAIXA REFERENCIAL</v>
          </cell>
        </row>
        <row r="2121">
          <cell r="A2121">
            <v>102086</v>
          </cell>
          <cell r="B2121" t="str">
            <v>FUNDACOES E ESTRUTURAS</v>
          </cell>
          <cell r="C2121" t="str">
            <v>FUES</v>
          </cell>
          <cell r="D2121" t="str">
            <v>FORMAS/CIMBRAMENTOS/ESCORAMENTOS</v>
          </cell>
          <cell r="E2121" t="str">
            <v>0041</v>
          </cell>
          <cell r="F2121" t="str">
            <v/>
          </cell>
          <cell r="G2121" t="str">
            <v/>
          </cell>
          <cell r="H2121" t="str">
            <v>FABRICAÇÃO DE FÔRMA PARA ESCADA DUPLA COM 2 LANCES EM "X" E LAJE PLANA, EM CHAPA DE MADEIRA COMPENSADA PLASTIFICADA, E=18 MM. AF_11/2020</v>
          </cell>
          <cell r="I2121" t="str">
            <v>M2</v>
          </cell>
          <cell r="J2121" t="str">
            <v>COEFICIENTE DE REPRESENTATIVIDADE</v>
          </cell>
          <cell r="K2121" t="str">
            <v>106,21</v>
          </cell>
          <cell r="L2121" t="str">
            <v>CAIXA REFERENCIAL</v>
          </cell>
        </row>
        <row r="2122">
          <cell r="A2122">
            <v>102087</v>
          </cell>
          <cell r="B2122" t="str">
            <v>FUNDACOES E ESTRUTURAS</v>
          </cell>
          <cell r="C2122" t="str">
            <v>FUES</v>
          </cell>
          <cell r="D2122" t="str">
            <v>FORMAS/CIMBRAMENTOS/ESCORAMENTOS</v>
          </cell>
          <cell r="E2122" t="str">
            <v>0041</v>
          </cell>
          <cell r="F2122" t="str">
            <v/>
          </cell>
          <cell r="G2122" t="str">
            <v/>
          </cell>
          <cell r="H2122" t="str">
            <v>FABRICAÇÃO DE FÔRMA PARA ESCADA DUPLA COM 2 LANCES EM "X" E LAJE PLANA, EM CHAPA DE MADEIRA COMPENSADA RESINADA, E= 17 MM. AF_11/2020</v>
          </cell>
          <cell r="I2122" t="str">
            <v>M2</v>
          </cell>
          <cell r="J2122" t="str">
            <v>COEFICIENTE DE REPRESENTATIVIDADE</v>
          </cell>
          <cell r="K2122" t="str">
            <v>98,19</v>
          </cell>
          <cell r="L2122" t="str">
            <v>CAIXA REFERENCIAL</v>
          </cell>
        </row>
        <row r="2123">
          <cell r="A2123">
            <v>102088</v>
          </cell>
          <cell r="B2123" t="str">
            <v>FUNDACOES E ESTRUTURAS</v>
          </cell>
          <cell r="C2123" t="str">
            <v>FUES</v>
          </cell>
          <cell r="D2123" t="str">
            <v>FORMAS/CIMBRAMENTOS/ESCORAMENTOS</v>
          </cell>
          <cell r="E2123" t="str">
            <v>0041</v>
          </cell>
          <cell r="F2123" t="str">
            <v/>
          </cell>
          <cell r="G2123" t="str">
            <v/>
          </cell>
          <cell r="H2123" t="str">
            <v>FABRICAÇÃO DE FÔRMA PARA ESCADA DUPLA COM 2 LANCES EM X E LAJE PLANA, EM MADEIRA SERRADA, E=25 MM. AF_11/2020</v>
          </cell>
          <cell r="I2123" t="str">
            <v>M2</v>
          </cell>
          <cell r="J2123" t="str">
            <v>COEFICIENTE DE REPRESENTATIVIDADE</v>
          </cell>
          <cell r="K2123" t="str">
            <v>143,98</v>
          </cell>
          <cell r="L2123" t="str">
            <v>CAIXA REFERENCIAL</v>
          </cell>
        </row>
        <row r="2124">
          <cell r="A2124">
            <v>102089</v>
          </cell>
          <cell r="B2124" t="str">
            <v>FUNDACOES E ESTRUTURAS</v>
          </cell>
          <cell r="C2124" t="str">
            <v>FUES</v>
          </cell>
          <cell r="D2124" t="str">
            <v>FORMAS/CIMBRAMENTOS/ESCORAMENTOS</v>
          </cell>
          <cell r="E2124" t="str">
            <v>0041</v>
          </cell>
          <cell r="F2124" t="str">
            <v/>
          </cell>
          <cell r="G2124" t="str">
            <v/>
          </cell>
          <cell r="H2124" t="str">
            <v>FABRICAÇÃO DE FÔRMA PARA ESCADA DUPLA COM 2 LANCES EM "X" E LAJE CASCATA, EM CHAPA DE MADEIRA COMPENSADA PLASTIFICADA, E=18 MM. AF_11/2020</v>
          </cell>
          <cell r="I2124" t="str">
            <v>M2</v>
          </cell>
          <cell r="J2124" t="str">
            <v>COEFICIENTE DE REPRESENTATIVIDADE</v>
          </cell>
          <cell r="K2124" t="str">
            <v>97,99</v>
          </cell>
          <cell r="L2124" t="str">
            <v>CAIXA REFERENCIAL</v>
          </cell>
        </row>
        <row r="2125">
          <cell r="A2125">
            <v>102090</v>
          </cell>
          <cell r="B2125" t="str">
            <v>FUNDACOES E ESTRUTURAS</v>
          </cell>
          <cell r="C2125" t="str">
            <v>FUES</v>
          </cell>
          <cell r="D2125" t="str">
            <v>FORMAS/CIMBRAMENTOS/ESCORAMENTOS</v>
          </cell>
          <cell r="E2125" t="str">
            <v>0041</v>
          </cell>
          <cell r="F2125" t="str">
            <v/>
          </cell>
          <cell r="G2125" t="str">
            <v/>
          </cell>
          <cell r="H2125" t="str">
            <v>FABRICAÇÃO DE FÔRMA PARA ESCADA DUPLA COM 2 LANCES EM "X" E LAJE CASCATA, EM CHAPA DE MADEIRA COMPENSADA RESINADA, E= 17 MM. AF_11/2020</v>
          </cell>
          <cell r="I2125" t="str">
            <v>M2</v>
          </cell>
          <cell r="J2125" t="str">
            <v>COEFICIENTE DE REPRESENTATIVIDADE</v>
          </cell>
          <cell r="K2125" t="str">
            <v>88,89</v>
          </cell>
          <cell r="L2125" t="str">
            <v>CAIXA REFERENCIAL</v>
          </cell>
        </row>
        <row r="2126">
          <cell r="A2126">
            <v>102091</v>
          </cell>
          <cell r="B2126" t="str">
            <v>FUNDACOES E ESTRUTURAS</v>
          </cell>
          <cell r="C2126" t="str">
            <v>FUES</v>
          </cell>
          <cell r="D2126" t="str">
            <v>FORMAS/CIMBRAMENTOS/ESCORAMENTOS</v>
          </cell>
          <cell r="E2126" t="str">
            <v>0041</v>
          </cell>
          <cell r="F2126" t="str">
            <v/>
          </cell>
          <cell r="G2126" t="str">
            <v/>
          </cell>
          <cell r="H2126" t="str">
            <v>FABRICAÇÃO DE FÔRMA PARA ESCADA DUPLA COM 2 LANCES EM X E LAJE CASCATA, EM MADEIRA SERRADA, E=25 MM. AF_11/2020</v>
          </cell>
          <cell r="I2126" t="str">
            <v>M2</v>
          </cell>
          <cell r="J2126" t="str">
            <v>COEFICIENTE DE REPRESENTATIVIDADE</v>
          </cell>
          <cell r="K2126" t="str">
            <v>167,89</v>
          </cell>
          <cell r="L2126" t="str">
            <v>CAIXA REFERENCIAL</v>
          </cell>
        </row>
        <row r="2127">
          <cell r="A2127">
            <v>89996</v>
          </cell>
          <cell r="B2127" t="str">
            <v>FUNDACOES E ESTRUTURAS</v>
          </cell>
          <cell r="C2127" t="str">
            <v>FUES</v>
          </cell>
          <cell r="D2127" t="str">
            <v>ARMADURAS</v>
          </cell>
          <cell r="E2127" t="str">
            <v>0042</v>
          </cell>
          <cell r="F2127" t="str">
            <v/>
          </cell>
          <cell r="G2127" t="str">
            <v/>
          </cell>
          <cell r="H2127" t="str">
            <v>ARMAÇÃO VERTICAL DE ALVENARIA ESTRUTURAL; DIÂMETRO DE 10,0 MM. AF_01/2015</v>
          </cell>
          <cell r="I2127" t="str">
            <v>KG</v>
          </cell>
          <cell r="J2127" t="str">
            <v>COEFICIENTE DE REPRESENTATIVIDADE</v>
          </cell>
          <cell r="K2127" t="str">
            <v>10,28</v>
          </cell>
          <cell r="L2127" t="str">
            <v>CAIXA REFERENCIAL</v>
          </cell>
        </row>
        <row r="2128">
          <cell r="A2128">
            <v>89997</v>
          </cell>
          <cell r="B2128" t="str">
            <v>FUNDACOES E ESTRUTURAS</v>
          </cell>
          <cell r="C2128" t="str">
            <v>FUES</v>
          </cell>
          <cell r="D2128" t="str">
            <v>ARMADURAS</v>
          </cell>
          <cell r="E2128" t="str">
            <v>0042</v>
          </cell>
          <cell r="F2128" t="str">
            <v/>
          </cell>
          <cell r="G2128" t="str">
            <v/>
          </cell>
          <cell r="H2128" t="str">
            <v>ARMAÇÃO VERTICAL DE ALVENARIA ESTRUTURAL; DIÂMETRO DE 12,5 MM. AF_01/2015</v>
          </cell>
          <cell r="I2128" t="str">
            <v>KG</v>
          </cell>
          <cell r="J2128" t="str">
            <v>COLETADO</v>
          </cell>
          <cell r="K2128" t="str">
            <v>8,51</v>
          </cell>
          <cell r="L2128" t="str">
            <v>CAIXA REFERENCIAL</v>
          </cell>
        </row>
        <row r="2129">
          <cell r="A2129">
            <v>89998</v>
          </cell>
          <cell r="B2129" t="str">
            <v>FUNDACOES E ESTRUTURAS</v>
          </cell>
          <cell r="C2129" t="str">
            <v>FUES</v>
          </cell>
          <cell r="D2129" t="str">
            <v>ARMADURAS</v>
          </cell>
          <cell r="E2129" t="str">
            <v>0042</v>
          </cell>
          <cell r="F2129" t="str">
            <v/>
          </cell>
          <cell r="G2129" t="str">
            <v/>
          </cell>
          <cell r="H2129" t="str">
            <v>ARMAÇÃO DE CINTA DE ALVENARIA ESTRUTURAL; DIÂMETRO DE 10,0 MM. AF_01/2015</v>
          </cell>
          <cell r="I2129" t="str">
            <v>KG</v>
          </cell>
          <cell r="J2129" t="str">
            <v>COEFICIENTE DE REPRESENTATIVIDADE</v>
          </cell>
          <cell r="K2129" t="str">
            <v>9,90</v>
          </cell>
          <cell r="L2129" t="str">
            <v>CAIXA REFERENCIAL</v>
          </cell>
        </row>
        <row r="2130">
          <cell r="A2130">
            <v>89999</v>
          </cell>
          <cell r="B2130" t="str">
            <v>FUNDACOES E ESTRUTURAS</v>
          </cell>
          <cell r="C2130" t="str">
            <v>FUES</v>
          </cell>
          <cell r="D2130" t="str">
            <v>ARMADURAS</v>
          </cell>
          <cell r="E2130" t="str">
            <v>0042</v>
          </cell>
          <cell r="F2130" t="str">
            <v/>
          </cell>
          <cell r="G2130" t="str">
            <v/>
          </cell>
          <cell r="H2130" t="str">
            <v>ARMAÇÃO DE VERGA E CONTRAVERGA DE ALVENARIA ESTRUTURAL; DIÂMETRO DE 8,0 MM. AF_01/2015</v>
          </cell>
          <cell r="I2130" t="str">
            <v>KG</v>
          </cell>
          <cell r="J2130" t="str">
            <v>COEFICIENTE DE REPRESENTATIVIDADE</v>
          </cell>
          <cell r="K2130" t="str">
            <v>13,31</v>
          </cell>
          <cell r="L2130" t="str">
            <v>CAIXA REFERENCIAL</v>
          </cell>
        </row>
        <row r="2131">
          <cell r="A2131">
            <v>90000</v>
          </cell>
          <cell r="B2131" t="str">
            <v>FUNDACOES E ESTRUTURAS</v>
          </cell>
          <cell r="C2131" t="str">
            <v>FUES</v>
          </cell>
          <cell r="D2131" t="str">
            <v>ARMADURAS</v>
          </cell>
          <cell r="E2131" t="str">
            <v>0042</v>
          </cell>
          <cell r="F2131" t="str">
            <v/>
          </cell>
          <cell r="G2131" t="str">
            <v/>
          </cell>
          <cell r="H2131" t="str">
            <v>ARMAÇÃO DE VERGA E CONTRAVERGA DE ALVENARIA ESTRUTURAL; DIÂMETRO DE 10,0 MM. AF_01/2015</v>
          </cell>
          <cell r="I2131" t="str">
            <v>KG</v>
          </cell>
          <cell r="J2131" t="str">
            <v>COEFICIENTE DE REPRESENTATIVIDADE</v>
          </cell>
          <cell r="K2131" t="str">
            <v>11,26</v>
          </cell>
          <cell r="L2131" t="str">
            <v>CAIXA REFERENCIAL</v>
          </cell>
        </row>
        <row r="2132">
          <cell r="A2132">
            <v>91593</v>
          </cell>
          <cell r="B2132" t="str">
            <v>FUNDACOES E ESTRUTURAS</v>
          </cell>
          <cell r="C2132" t="str">
            <v>FUES</v>
          </cell>
          <cell r="D2132" t="str">
            <v>ARMADURAS</v>
          </cell>
          <cell r="E2132" t="str">
            <v>0042</v>
          </cell>
          <cell r="F2132" t="str">
            <v/>
          </cell>
          <cell r="G2132" t="str">
            <v/>
          </cell>
          <cell r="H2132" t="str">
            <v>ARMAÇÃO DO SISTEMA DE PAREDES DE CONCRETO, EXECUTADA EM PAREDES DE EDIFICAÇÕES DE MÚLTIPLOS PAVIMENTOS, TELA Q-138. AF_06/2019</v>
          </cell>
          <cell r="I2132" t="str">
            <v>KG</v>
          </cell>
          <cell r="J2132" t="str">
            <v>ATRIBUÍDO SÃO PAULO</v>
          </cell>
          <cell r="K2132" t="str">
            <v>7,50</v>
          </cell>
          <cell r="L2132" t="str">
            <v>CAIXA REFERENCIAL</v>
          </cell>
        </row>
        <row r="2133">
          <cell r="A2133">
            <v>91594</v>
          </cell>
          <cell r="B2133" t="str">
            <v>FUNDACOES E ESTRUTURAS</v>
          </cell>
          <cell r="C2133" t="str">
            <v>FUES</v>
          </cell>
          <cell r="D2133" t="str">
            <v>ARMADURAS</v>
          </cell>
          <cell r="E2133" t="str">
            <v>0042</v>
          </cell>
          <cell r="F2133" t="str">
            <v/>
          </cell>
          <cell r="G2133" t="str">
            <v/>
          </cell>
          <cell r="H2133" t="str">
            <v>ARMAÇÃO DO SISTEMA DE PAREDES DE CONCRETO, EXECUTADA EM PAREDES DE EDIFICAÇÕES TÉRREAS OU DE MÚLTIPLOS PAVIMENTOS, TELA Q-92. AF_06/2019</v>
          </cell>
          <cell r="I2133" t="str">
            <v>KG</v>
          </cell>
          <cell r="J2133" t="str">
            <v>ATRIBUÍDO SÃO PAULO</v>
          </cell>
          <cell r="K2133" t="str">
            <v>7,81</v>
          </cell>
          <cell r="L2133" t="str">
            <v>CAIXA REFERENCIAL</v>
          </cell>
        </row>
        <row r="2134">
          <cell r="A2134">
            <v>91595</v>
          </cell>
          <cell r="B2134" t="str">
            <v>FUNDACOES E ESTRUTURAS</v>
          </cell>
          <cell r="C2134" t="str">
            <v>FUES</v>
          </cell>
          <cell r="D2134" t="str">
            <v>ARMADURAS</v>
          </cell>
          <cell r="E2134" t="str">
            <v>0042</v>
          </cell>
          <cell r="F2134" t="str">
            <v/>
          </cell>
          <cell r="G2134" t="str">
            <v/>
          </cell>
          <cell r="H2134" t="str">
            <v>ARMAÇÃO DO SISTEMA DE PAREDES DE CONCRETO, EXECUTADA EM PAREDES DE EDIFICAÇÕES TÉRREAS, TELA Q-61. AF_06/2019</v>
          </cell>
          <cell r="I2134" t="str">
            <v>KG</v>
          </cell>
          <cell r="J2134" t="str">
            <v>ATRIBUÍDO SÃO PAULO</v>
          </cell>
          <cell r="K2134" t="str">
            <v>8,29</v>
          </cell>
          <cell r="L2134" t="str">
            <v>CAIXA REFERENCIAL</v>
          </cell>
        </row>
        <row r="2135">
          <cell r="A2135">
            <v>91596</v>
          </cell>
          <cell r="B2135" t="str">
            <v>FUNDACOES E ESTRUTURAS</v>
          </cell>
          <cell r="C2135" t="str">
            <v>FUES</v>
          </cell>
          <cell r="D2135" t="str">
            <v>ARMADURAS</v>
          </cell>
          <cell r="E2135" t="str">
            <v>0042</v>
          </cell>
          <cell r="F2135" t="str">
            <v/>
          </cell>
          <cell r="G2135" t="str">
            <v/>
          </cell>
          <cell r="H2135" t="str">
            <v>ARMAÇÃO DO SISTEMA DE PAREDES DE CONCRETO, EXECUTADA COMO ARMADURA POSITIVA DE LAJES, TELA Q-138. AF_06/2019</v>
          </cell>
          <cell r="I2135" t="str">
            <v>KG</v>
          </cell>
          <cell r="J2135" t="str">
            <v>ATRIBUÍDO SÃO PAULO</v>
          </cell>
          <cell r="K2135" t="str">
            <v>7,72</v>
          </cell>
          <cell r="L2135" t="str">
            <v>CAIXA REFERENCIAL</v>
          </cell>
        </row>
        <row r="2136">
          <cell r="A2136">
            <v>91597</v>
          </cell>
          <cell r="B2136" t="str">
            <v>FUNDACOES E ESTRUTURAS</v>
          </cell>
          <cell r="C2136" t="str">
            <v>FUES</v>
          </cell>
          <cell r="D2136" t="str">
            <v>ARMADURAS</v>
          </cell>
          <cell r="E2136" t="str">
            <v>0042</v>
          </cell>
          <cell r="F2136" t="str">
            <v/>
          </cell>
          <cell r="G2136" t="str">
            <v/>
          </cell>
          <cell r="H2136" t="str">
            <v>ARMAÇÃO DO SISTEMA DE PAREDES DE CONCRETO, EXECUTADA COMO ARMADURA NEGATIVA DE LAJES, TELA T-196. AF_06/2019</v>
          </cell>
          <cell r="I2136" t="str">
            <v>KG</v>
          </cell>
          <cell r="J2136" t="str">
            <v>ATRIBUÍDO SÃO PAULO</v>
          </cell>
          <cell r="K2136" t="str">
            <v>5,50</v>
          </cell>
          <cell r="L2136" t="str">
            <v>CAIXA REFERENCIAL</v>
          </cell>
        </row>
        <row r="2137">
          <cell r="A2137">
            <v>91598</v>
          </cell>
          <cell r="B2137" t="str">
            <v>FUNDACOES E ESTRUTURAS</v>
          </cell>
          <cell r="C2137" t="str">
            <v>FUES</v>
          </cell>
          <cell r="D2137" t="str">
            <v>ARMADURAS</v>
          </cell>
          <cell r="E2137" t="str">
            <v>0042</v>
          </cell>
          <cell r="F2137" t="str">
            <v/>
          </cell>
          <cell r="G2137" t="str">
            <v/>
          </cell>
          <cell r="H2137" t="str">
            <v>ARMAÇÃO DO SISTEMA DE PAREDES DE CONCRETO, EXECUTADA COMO ARMADURA POSITIVA DE LAJES, TELA Q-113. AF_06/2019</v>
          </cell>
          <cell r="I2137" t="str">
            <v>KG</v>
          </cell>
          <cell r="J2137" t="str">
            <v>ATRIBUÍDO SÃO PAULO</v>
          </cell>
          <cell r="K2137" t="str">
            <v>7,59</v>
          </cell>
          <cell r="L2137" t="str">
            <v>CAIXA REFERENCIAL</v>
          </cell>
        </row>
        <row r="2138">
          <cell r="A2138">
            <v>91599</v>
          </cell>
          <cell r="B2138" t="str">
            <v>FUNDACOES E ESTRUTURAS</v>
          </cell>
          <cell r="C2138" t="str">
            <v>FUES</v>
          </cell>
          <cell r="D2138" t="str">
            <v>ARMADURAS</v>
          </cell>
          <cell r="E2138" t="str">
            <v>0042</v>
          </cell>
          <cell r="F2138" t="str">
            <v/>
          </cell>
          <cell r="G2138" t="str">
            <v/>
          </cell>
          <cell r="H2138" t="str">
            <v>ARMAÇÃO DO SISTEMA DE PAREDES DE CONCRETO, EXECUTADA COMO ARMADURA NEGATIVA DE LAJES, TELA L-159. AF_06/2019</v>
          </cell>
          <cell r="I2138" t="str">
            <v>KG</v>
          </cell>
          <cell r="J2138" t="str">
            <v>ATRIBUÍDO SÃO PAULO</v>
          </cell>
          <cell r="K2138" t="str">
            <v>5,76</v>
          </cell>
          <cell r="L2138" t="str">
            <v>CAIXA REFERENCIAL</v>
          </cell>
        </row>
        <row r="2139">
          <cell r="A2139">
            <v>91600</v>
          </cell>
          <cell r="B2139" t="str">
            <v>FUNDACOES E ESTRUTURAS</v>
          </cell>
          <cell r="C2139" t="str">
            <v>FUES</v>
          </cell>
          <cell r="D2139" t="str">
            <v>ARMADURAS</v>
          </cell>
          <cell r="E2139" t="str">
            <v>0042</v>
          </cell>
          <cell r="F2139" t="str">
            <v/>
          </cell>
          <cell r="G2139" t="str">
            <v/>
          </cell>
          <cell r="H2139" t="str">
            <v>ARMAÇÃO DO SISTEMA DE PAREDES DE CONCRETO, EXECUTADA EM PLATIBANDAS, TELA Q-92. AF_06/2019</v>
          </cell>
          <cell r="I2139" t="str">
            <v>KG</v>
          </cell>
          <cell r="J2139" t="str">
            <v>ATRIBUÍDO SÃO PAULO</v>
          </cell>
          <cell r="K2139" t="str">
            <v>9,46</v>
          </cell>
          <cell r="L2139" t="str">
            <v>CAIXA REFERENCIAL</v>
          </cell>
        </row>
        <row r="2140">
          <cell r="A2140">
            <v>91601</v>
          </cell>
          <cell r="B2140" t="str">
            <v>FUNDACOES E ESTRUTURAS</v>
          </cell>
          <cell r="C2140" t="str">
            <v>FUES</v>
          </cell>
          <cell r="D2140" t="str">
            <v>ARMADURAS</v>
          </cell>
          <cell r="E2140" t="str">
            <v>0042</v>
          </cell>
          <cell r="F2140" t="str">
            <v/>
          </cell>
          <cell r="G2140" t="str">
            <v/>
          </cell>
          <cell r="H2140" t="str">
            <v>ARMAÇÃO DO SISTEMA DE PAREDES DE CONCRETO, EXECUTADA COMO REFORÇO, VERGALHÃO DE 6,3 MM DE DIÂMETRO. AF_06/2019</v>
          </cell>
          <cell r="I2140" t="str">
            <v>KG</v>
          </cell>
          <cell r="J2140" t="str">
            <v>COEFICIENTE DE REPRESENTATIVIDADE</v>
          </cell>
          <cell r="K2140" t="str">
            <v>11,90</v>
          </cell>
          <cell r="L2140" t="str">
            <v>CAIXA REFERENCIAL</v>
          </cell>
        </row>
        <row r="2141">
          <cell r="A2141">
            <v>91602</v>
          </cell>
          <cell r="B2141" t="str">
            <v>FUNDACOES E ESTRUTURAS</v>
          </cell>
          <cell r="C2141" t="str">
            <v>FUES</v>
          </cell>
          <cell r="D2141" t="str">
            <v>ARMADURAS</v>
          </cell>
          <cell r="E2141" t="str">
            <v>0042</v>
          </cell>
          <cell r="F2141" t="str">
            <v/>
          </cell>
          <cell r="G2141" t="str">
            <v/>
          </cell>
          <cell r="H2141" t="str">
            <v>ARMAÇÃO DO SISTEMA DE PAREDES DE CONCRETO, EXECUTADA COMO REFORÇO, VERGALHÃO DE 8,0 MM DE DIÂMETRO. AF_06/2019</v>
          </cell>
          <cell r="I2141" t="str">
            <v>KG</v>
          </cell>
          <cell r="J2141" t="str">
            <v>COEFICIENTE DE REPRESENTATIVIDADE</v>
          </cell>
          <cell r="K2141" t="str">
            <v>11,27</v>
          </cell>
          <cell r="L2141" t="str">
            <v>CAIXA REFERENCIAL</v>
          </cell>
        </row>
        <row r="2142">
          <cell r="A2142">
            <v>91603</v>
          </cell>
          <cell r="B2142" t="str">
            <v>FUNDACOES E ESTRUTURAS</v>
          </cell>
          <cell r="C2142" t="str">
            <v>FUES</v>
          </cell>
          <cell r="D2142" t="str">
            <v>ARMADURAS</v>
          </cell>
          <cell r="E2142" t="str">
            <v>0042</v>
          </cell>
          <cell r="F2142" t="str">
            <v/>
          </cell>
          <cell r="G2142" t="str">
            <v/>
          </cell>
          <cell r="H2142" t="str">
            <v>ARMAÇÃO DO SISTEMA DE PAREDES DE CONCRETO, EXECUTADA COMO REFORÇO, VERGALHÃO DE 10,0 MM DE DIÂMETRO. AF_06/2019</v>
          </cell>
          <cell r="I2142" t="str">
            <v>KG</v>
          </cell>
          <cell r="J2142" t="str">
            <v>COEFICIENTE DE REPRESENTATIVIDADE</v>
          </cell>
          <cell r="K2142" t="str">
            <v>10,63</v>
          </cell>
          <cell r="L2142" t="str">
            <v>CAIXA REFERENCIAL</v>
          </cell>
        </row>
        <row r="2143">
          <cell r="A2143">
            <v>92759</v>
          </cell>
          <cell r="B2143" t="str">
            <v>FUNDACOES E ESTRUTURAS</v>
          </cell>
          <cell r="C2143" t="str">
            <v>FUES</v>
          </cell>
          <cell r="D2143" t="str">
            <v>ARMADURAS</v>
          </cell>
          <cell r="E2143" t="str">
            <v>0042</v>
          </cell>
          <cell r="F2143" t="str">
            <v/>
          </cell>
          <cell r="G2143" t="str">
            <v/>
          </cell>
          <cell r="H2143" t="str">
            <v>ARMAÇÃO DE PILAR OU VIGA DE UMA ESTRUTURA CONVENCIONAL DE CONCRETO ARMADO EM UM EDIFÍCIO DE MÚLTIPLOS PAVIMENTOS UTILIZANDO AÇO CA-60 DE 5,0 MM - MONTAGEM. AF_12/2015</v>
          </cell>
          <cell r="I2143" t="str">
            <v>KG</v>
          </cell>
          <cell r="J2143" t="str">
            <v>ATRIBUÍDO SÃO PAULO</v>
          </cell>
          <cell r="K2143" t="str">
            <v>13,28</v>
          </cell>
          <cell r="L2143" t="str">
            <v>CAIXA REFERENCIAL</v>
          </cell>
        </row>
        <row r="2144">
          <cell r="A2144">
            <v>92760</v>
          </cell>
          <cell r="B2144" t="str">
            <v>FUNDACOES E ESTRUTURAS</v>
          </cell>
          <cell r="C2144" t="str">
            <v>FUES</v>
          </cell>
          <cell r="D2144" t="str">
            <v>ARMADURAS</v>
          </cell>
          <cell r="E2144" t="str">
            <v>0042</v>
          </cell>
          <cell r="F2144" t="str">
            <v/>
          </cell>
          <cell r="G2144" t="str">
            <v/>
          </cell>
          <cell r="H2144" t="str">
            <v>ARMAÇÃO DE PILAR OU VIGA DE UMA ESTRUTURA CONVENCIONAL DE CONCRETO ARMADO EM UM EDIFÍCIO DE MÚLTIPLOS PAVIMENTOS UTILIZANDO AÇO CA-50 DE 6,3 MM - MONTAGEM. AF_12/2015</v>
          </cell>
          <cell r="I2144" t="str">
            <v>KG</v>
          </cell>
          <cell r="J2144" t="str">
            <v>ATRIBUÍDO SÃO PAULO</v>
          </cell>
          <cell r="K2144" t="str">
            <v>12,95</v>
          </cell>
          <cell r="L2144" t="str">
            <v>CAIXA REFERENCIAL</v>
          </cell>
        </row>
        <row r="2145">
          <cell r="A2145">
            <v>92761</v>
          </cell>
          <cell r="B2145" t="str">
            <v>FUNDACOES E ESTRUTURAS</v>
          </cell>
          <cell r="C2145" t="str">
            <v>FUES</v>
          </cell>
          <cell r="D2145" t="str">
            <v>ARMADURAS</v>
          </cell>
          <cell r="E2145" t="str">
            <v>0042</v>
          </cell>
          <cell r="F2145" t="str">
            <v/>
          </cell>
          <cell r="G2145" t="str">
            <v/>
          </cell>
          <cell r="H2145" t="str">
            <v>ARMAÇÃO DE PILAR OU VIGA DE UMA ESTRUTURA CONVENCIONAL DE CONCRETO ARMADO EM UM EDIFÍCIO DE MÚLTIPLOS PAVIMENTOS UTILIZANDO AÇO CA-50 DE 8,0 MM - MONTAGEM. AF_12/2015</v>
          </cell>
          <cell r="I2145" t="str">
            <v>KG</v>
          </cell>
          <cell r="J2145" t="str">
            <v>ATRIBUÍDO SÃO PAULO</v>
          </cell>
          <cell r="K2145" t="str">
            <v>12,46</v>
          </cell>
          <cell r="L2145" t="str">
            <v>CAIXA REFERENCIAL</v>
          </cell>
        </row>
        <row r="2146">
          <cell r="A2146">
            <v>92762</v>
          </cell>
          <cell r="B2146" t="str">
            <v>FUNDACOES E ESTRUTURAS</v>
          </cell>
          <cell r="C2146" t="str">
            <v>FUES</v>
          </cell>
          <cell r="D2146" t="str">
            <v>ARMADURAS</v>
          </cell>
          <cell r="E2146" t="str">
            <v>0042</v>
          </cell>
          <cell r="F2146" t="str">
            <v/>
          </cell>
          <cell r="G2146" t="str">
            <v/>
          </cell>
          <cell r="H2146" t="str">
            <v>ARMAÇÃO DE PILAR OU VIGA DE UMA ESTRUTURA CONVENCIONAL DE CONCRETO ARMADO EM UM EDIFÍCIO DE MÚLTIPLOS PAVIMENTOS UTILIZANDO AÇO CA-50 DE 10,0 MM - MONTAGEM. AF_12/2015</v>
          </cell>
          <cell r="I2146" t="str">
            <v>KG</v>
          </cell>
          <cell r="J2146" t="str">
            <v>ATRIBUÍDO SÃO PAULO</v>
          </cell>
          <cell r="K2146" t="str">
            <v>11,29</v>
          </cell>
          <cell r="L2146" t="str">
            <v>CAIXA REFERENCIAL</v>
          </cell>
        </row>
        <row r="2147">
          <cell r="A2147">
            <v>92763</v>
          </cell>
          <cell r="B2147" t="str">
            <v>FUNDACOES E ESTRUTURAS</v>
          </cell>
          <cell r="C2147" t="str">
            <v>FUES</v>
          </cell>
          <cell r="D2147" t="str">
            <v>ARMADURAS</v>
          </cell>
          <cell r="E2147" t="str">
            <v>0042</v>
          </cell>
          <cell r="F2147" t="str">
            <v/>
          </cell>
          <cell r="G2147" t="str">
            <v/>
          </cell>
          <cell r="H2147" t="str">
            <v>ARMAÇÃO DE PILAR OU VIGA DE UMA ESTRUTURA CONVENCIONAL DE CONCRETO ARMADO EM UM EDIFÍCIO DE MÚLTIPLOS PAVIMENTOS UTILIZANDO AÇO CA-50 DE 12,5 MM - MONTAGEM. AF_12/2015</v>
          </cell>
          <cell r="I2147" t="str">
            <v>KG</v>
          </cell>
          <cell r="J2147" t="str">
            <v>ATRIBUÍDO SÃO PAULO</v>
          </cell>
          <cell r="K2147" t="str">
            <v>9,60</v>
          </cell>
          <cell r="L2147" t="str">
            <v>CAIXA REFERENCIAL</v>
          </cell>
        </row>
        <row r="2148">
          <cell r="A2148">
            <v>92764</v>
          </cell>
          <cell r="B2148" t="str">
            <v>FUNDACOES E ESTRUTURAS</v>
          </cell>
          <cell r="C2148" t="str">
            <v>FUES</v>
          </cell>
          <cell r="D2148" t="str">
            <v>ARMADURAS</v>
          </cell>
          <cell r="E2148" t="str">
            <v>0042</v>
          </cell>
          <cell r="F2148" t="str">
            <v/>
          </cell>
          <cell r="G2148" t="str">
            <v/>
          </cell>
          <cell r="H2148" t="str">
            <v>ARMAÇÃO DE PILAR OU VIGA DE UMA ESTRUTURA CONVENCIONAL DE CONCRETO ARMADO EM UM EDIFÍCIO DE MÚLTIPLOS PAVIMENTOS UTILIZANDO AÇO CA-50 DE 16,0 MM - MONTAGEM. AF_12/2015</v>
          </cell>
          <cell r="I2148" t="str">
            <v>KG</v>
          </cell>
          <cell r="J2148" t="str">
            <v>ATRIBUÍDO SÃO PAULO</v>
          </cell>
          <cell r="K2148" t="str">
            <v>9,26</v>
          </cell>
          <cell r="L2148" t="str">
            <v>CAIXA REFERENCIAL</v>
          </cell>
        </row>
        <row r="2149">
          <cell r="A2149">
            <v>92765</v>
          </cell>
          <cell r="B2149" t="str">
            <v>FUNDACOES E ESTRUTURAS</v>
          </cell>
          <cell r="C2149" t="str">
            <v>FUES</v>
          </cell>
          <cell r="D2149" t="str">
            <v>ARMADURAS</v>
          </cell>
          <cell r="E2149" t="str">
            <v>0042</v>
          </cell>
          <cell r="F2149" t="str">
            <v/>
          </cell>
          <cell r="G2149" t="str">
            <v/>
          </cell>
          <cell r="H2149" t="str">
            <v>ARMAÇÃO DE PILAR OU VIGA DE UMA ESTRUTURA CONVENCIONAL DE CONCRETO ARMADO EM UM EDIFÍCIO DE MÚLTIPLOS PAVIMENTOS UTILIZANDO AÇO CA-50 DE 20,0 MM - MONTAGEM. AF_12/2015</v>
          </cell>
          <cell r="I2149" t="str">
            <v>KG</v>
          </cell>
          <cell r="J2149" t="str">
            <v>ATRIBUÍDO SÃO PAULO</v>
          </cell>
          <cell r="K2149" t="str">
            <v>10,54</v>
          </cell>
          <cell r="L2149" t="str">
            <v>CAIXA REFERENCIAL</v>
          </cell>
        </row>
        <row r="2150">
          <cell r="A2150">
            <v>92766</v>
          </cell>
          <cell r="B2150" t="str">
            <v>FUNDACOES E ESTRUTURAS</v>
          </cell>
          <cell r="C2150" t="str">
            <v>FUES</v>
          </cell>
          <cell r="D2150" t="str">
            <v>ARMADURAS</v>
          </cell>
          <cell r="E2150" t="str">
            <v>0042</v>
          </cell>
          <cell r="F2150" t="str">
            <v/>
          </cell>
          <cell r="G2150" t="str">
            <v/>
          </cell>
          <cell r="H2150" t="str">
            <v>ARMAÇÃO DE PILAR OU VIGA DE UMA ESTRUTURA CONVENCIONAL DE CONCRETO ARMADO EM UM EDIFÍCIO DE MÚLTIPLOS PAVIMENTOS UTILIZANDO AÇO CA-50 DE 25,0 MM - MONTAGEM. AF_12/2015</v>
          </cell>
          <cell r="I2150" t="str">
            <v>KG</v>
          </cell>
          <cell r="J2150" t="str">
            <v>COEFICIENTE DE REPRESENTATIVIDADE</v>
          </cell>
          <cell r="K2150" t="str">
            <v>10,36</v>
          </cell>
          <cell r="L2150" t="str">
            <v>CAIXA REFERENCIAL</v>
          </cell>
        </row>
        <row r="2151">
          <cell r="A2151">
            <v>92767</v>
          </cell>
          <cell r="B2151" t="str">
            <v>FUNDACOES E ESTRUTURAS</v>
          </cell>
          <cell r="C2151" t="str">
            <v>FUES</v>
          </cell>
          <cell r="D2151" t="str">
            <v>ARMADURAS</v>
          </cell>
          <cell r="E2151" t="str">
            <v>0042</v>
          </cell>
          <cell r="F2151" t="str">
            <v/>
          </cell>
          <cell r="G2151" t="str">
            <v/>
          </cell>
          <cell r="H2151" t="str">
            <v>ARMAÇÃO DE LAJE DE UMA ESTRUTURA CONVENCIONAL DE CONCRETO ARMADO EM UM EDIFÍCIO DE MÚLTIPLOS PAVIMENTOS UTILIZANDO AÇO CA-60 DE 4,2 MM - MONTAGEM. AF_12/2015</v>
          </cell>
          <cell r="I2151" t="str">
            <v>KG</v>
          </cell>
          <cell r="J2151" t="str">
            <v>ATRIBUÍDO SÃO PAULO</v>
          </cell>
          <cell r="K2151" t="str">
            <v>13,49</v>
          </cell>
          <cell r="L2151" t="str">
            <v>CAIXA REFERENCIAL</v>
          </cell>
        </row>
        <row r="2152">
          <cell r="A2152">
            <v>92768</v>
          </cell>
          <cell r="B2152" t="str">
            <v>FUNDACOES E ESTRUTURAS</v>
          </cell>
          <cell r="C2152" t="str">
            <v>FUES</v>
          </cell>
          <cell r="D2152" t="str">
            <v>ARMADURAS</v>
          </cell>
          <cell r="E2152" t="str">
            <v>0042</v>
          </cell>
          <cell r="F2152" t="str">
            <v/>
          </cell>
          <cell r="G2152" t="str">
            <v/>
          </cell>
          <cell r="H2152" t="str">
            <v>ARMAÇÃO DE LAJE DE UMA ESTRUTURA CONVENCIONAL DE CONCRETO ARMADO EM UM EDIFÍCIO DE MÚLTIPLOS PAVIMENTOS UTILIZANDO AÇO CA-60 DE 5,0 MM - MONTAGEM. AF_12/2015</v>
          </cell>
          <cell r="I2152" t="str">
            <v>KG</v>
          </cell>
          <cell r="J2152" t="str">
            <v>ATRIBUÍDO SÃO PAULO</v>
          </cell>
          <cell r="K2152" t="str">
            <v>12,30</v>
          </cell>
          <cell r="L2152" t="str">
            <v>CAIXA REFERENCIAL</v>
          </cell>
        </row>
        <row r="2153">
          <cell r="A2153">
            <v>92769</v>
          </cell>
          <cell r="B2153" t="str">
            <v>FUNDACOES E ESTRUTURAS</v>
          </cell>
          <cell r="C2153" t="str">
            <v>FUES</v>
          </cell>
          <cell r="D2153" t="str">
            <v>ARMADURAS</v>
          </cell>
          <cell r="E2153" t="str">
            <v>0042</v>
          </cell>
          <cell r="F2153" t="str">
            <v/>
          </cell>
          <cell r="G2153" t="str">
            <v/>
          </cell>
          <cell r="H2153" t="str">
            <v>ARMAÇÃO DE LAJE DE UMA ESTRUTURA CONVENCIONAL DE CONCRETO ARMADO EM UM EDIFÍCIO DE MÚLTIPLOS PAVIMENTOS UTILIZANDO AÇO CA-50 DE 6,3 MM - MONTAGEM. AF_12/2015</v>
          </cell>
          <cell r="I2153" t="str">
            <v>KG</v>
          </cell>
          <cell r="J2153" t="str">
            <v>ATRIBUÍDO SÃO PAULO</v>
          </cell>
          <cell r="K2153" t="str">
            <v>12,19</v>
          </cell>
          <cell r="L2153" t="str">
            <v>CAIXA REFERENCIAL</v>
          </cell>
        </row>
        <row r="2154">
          <cell r="A2154">
            <v>92770</v>
          </cell>
          <cell r="B2154" t="str">
            <v>FUNDACOES E ESTRUTURAS</v>
          </cell>
          <cell r="C2154" t="str">
            <v>FUES</v>
          </cell>
          <cell r="D2154" t="str">
            <v>ARMADURAS</v>
          </cell>
          <cell r="E2154" t="str">
            <v>0042</v>
          </cell>
          <cell r="F2154" t="str">
            <v/>
          </cell>
          <cell r="G2154" t="str">
            <v/>
          </cell>
          <cell r="H2154" t="str">
            <v>ARMAÇÃO DE LAJE DE UMA ESTRUTURA CONVENCIONAL DE CONCRETO ARMADO EM UM EDIFÍCIO DE MÚLTIPLOS PAVIMENTOS UTILIZANDO AÇO CA-50 DE 8,0 MM - MONTAGEM. AF_12/2015</v>
          </cell>
          <cell r="I2154" t="str">
            <v>KG</v>
          </cell>
          <cell r="J2154" t="str">
            <v>ATRIBUÍDO SÃO PAULO</v>
          </cell>
          <cell r="K2154" t="str">
            <v>11,87</v>
          </cell>
          <cell r="L2154" t="str">
            <v>CAIXA REFERENCIAL</v>
          </cell>
        </row>
        <row r="2155">
          <cell r="A2155">
            <v>92771</v>
          </cell>
          <cell r="B2155" t="str">
            <v>FUNDACOES E ESTRUTURAS</v>
          </cell>
          <cell r="C2155" t="str">
            <v>FUES</v>
          </cell>
          <cell r="D2155" t="str">
            <v>ARMADURAS</v>
          </cell>
          <cell r="E2155" t="str">
            <v>0042</v>
          </cell>
          <cell r="F2155" t="str">
            <v/>
          </cell>
          <cell r="G2155" t="str">
            <v/>
          </cell>
          <cell r="H2155" t="str">
            <v>ARMAÇÃO DE LAJE DE UMA ESTRUTURA CONVENCIONAL DE CONCRETO ARMADO EM UM EDIFÍCIO DE MÚLTIPLOS PAVIMENTOS UTILIZANDO AÇO CA-50 DE 10,0 MM - MONTAGEM. AF_12/2015</v>
          </cell>
          <cell r="I2155" t="str">
            <v>KG</v>
          </cell>
          <cell r="J2155" t="str">
            <v>ATRIBUÍDO SÃO PAULO</v>
          </cell>
          <cell r="K2155" t="str">
            <v>10,81</v>
          </cell>
          <cell r="L2155" t="str">
            <v>CAIXA REFERENCIAL</v>
          </cell>
        </row>
        <row r="2156">
          <cell r="A2156">
            <v>92772</v>
          </cell>
          <cell r="B2156" t="str">
            <v>FUNDACOES E ESTRUTURAS</v>
          </cell>
          <cell r="C2156" t="str">
            <v>FUES</v>
          </cell>
          <cell r="D2156" t="str">
            <v>ARMADURAS</v>
          </cell>
          <cell r="E2156" t="str">
            <v>0042</v>
          </cell>
          <cell r="F2156" t="str">
            <v/>
          </cell>
          <cell r="G2156" t="str">
            <v/>
          </cell>
          <cell r="H2156" t="str">
            <v>ARMAÇÃO DE LAJE DE UMA ESTRUTURA CONVENCIONAL DE CONCRETO ARMADO EM UM EDIFÍCIO DE MÚLTIPLOS PAVIMENTOS UTILIZANDO AÇO CA-50 DE 12,5 MM - MONTAGEM. AF_12/2015</v>
          </cell>
          <cell r="I2156" t="str">
            <v>KG</v>
          </cell>
          <cell r="J2156" t="str">
            <v>ATRIBUÍDO SÃO PAULO</v>
          </cell>
          <cell r="K2156" t="str">
            <v>9,23</v>
          </cell>
          <cell r="L2156" t="str">
            <v>CAIXA REFERENCIAL</v>
          </cell>
        </row>
        <row r="2157">
          <cell r="A2157">
            <v>92773</v>
          </cell>
          <cell r="B2157" t="str">
            <v>FUNDACOES E ESTRUTURAS</v>
          </cell>
          <cell r="C2157" t="str">
            <v>FUES</v>
          </cell>
          <cell r="D2157" t="str">
            <v>ARMADURAS</v>
          </cell>
          <cell r="E2157" t="str">
            <v>0042</v>
          </cell>
          <cell r="F2157" t="str">
            <v/>
          </cell>
          <cell r="G2157" t="str">
            <v/>
          </cell>
          <cell r="H2157" t="str">
            <v>ARMAÇÃO DE LAJE DE UMA ESTRUTURA CONVENCIONAL DE CONCRETO ARMADO EM UM EDIFÍCIO DE MÚLTIPLOS PAVIMENTOS UTILIZANDO AÇO CA-50 DE 16,0 MM - MONTAGEM. AF_12/2015</v>
          </cell>
          <cell r="I2157" t="str">
            <v>KG</v>
          </cell>
          <cell r="J2157" t="str">
            <v>COEFICIENTE DE REPRESENTATIVIDADE</v>
          </cell>
          <cell r="K2157" t="str">
            <v>9,00</v>
          </cell>
          <cell r="L2157" t="str">
            <v>CAIXA REFERENCIAL</v>
          </cell>
        </row>
        <row r="2158">
          <cell r="A2158">
            <v>92774</v>
          </cell>
          <cell r="B2158" t="str">
            <v>FUNDACOES E ESTRUTURAS</v>
          </cell>
          <cell r="C2158" t="str">
            <v>FUES</v>
          </cell>
          <cell r="D2158" t="str">
            <v>ARMADURAS</v>
          </cell>
          <cell r="E2158" t="str">
            <v>0042</v>
          </cell>
          <cell r="F2158" t="str">
            <v/>
          </cell>
          <cell r="G2158" t="str">
            <v/>
          </cell>
          <cell r="H2158" t="str">
            <v>ARMAÇÃO DE LAJE DE UMA ESTRUTURA CONVENCIONAL DE CONCRETO ARMADO EM UM EDIFÍCIO DE MÚLTIPLOS PAVIMENTOS UTILIZANDO AÇO CA-50 DE 20,0 MM - MONTAGEM. AF_12/2015</v>
          </cell>
          <cell r="I2158" t="str">
            <v>KG</v>
          </cell>
          <cell r="J2158" t="str">
            <v>COEFICIENTE DE REPRESENTATIVIDADE</v>
          </cell>
          <cell r="K2158" t="str">
            <v>10,36</v>
          </cell>
          <cell r="L2158" t="str">
            <v>CAIXA REFERENCIAL</v>
          </cell>
        </row>
        <row r="2159">
          <cell r="A2159">
            <v>92775</v>
          </cell>
          <cell r="B2159" t="str">
            <v>FUNDACOES E ESTRUTURAS</v>
          </cell>
          <cell r="C2159" t="str">
            <v>FUES</v>
          </cell>
          <cell r="D2159" t="str">
            <v>ARMADURAS</v>
          </cell>
          <cell r="E2159" t="str">
            <v>0042</v>
          </cell>
          <cell r="F2159" t="str">
            <v/>
          </cell>
          <cell r="G2159" t="str">
            <v/>
          </cell>
          <cell r="H2159" t="str">
            <v>ARMAÇÃO DE PILAR OU VIGA DE UMA ESTRUTURA CONVENCIONAL DE CONCRETO ARMADO EM UMA EDIFICAÇÃO TÉRREA OU SOBRADO UTILIZANDO AÇO CA-60 DE 5,0 MM - MONTAGEM. AF_12/2015</v>
          </cell>
          <cell r="I2159" t="str">
            <v>KG</v>
          </cell>
          <cell r="J2159" t="str">
            <v>ATRIBUÍDO SÃO PAULO</v>
          </cell>
          <cell r="K2159" t="str">
            <v>15,29</v>
          </cell>
          <cell r="L2159" t="str">
            <v>CAIXA REFERENCIAL</v>
          </cell>
        </row>
        <row r="2160">
          <cell r="A2160">
            <v>92776</v>
          </cell>
          <cell r="B2160" t="str">
            <v>FUNDACOES E ESTRUTURAS</v>
          </cell>
          <cell r="C2160" t="str">
            <v>FUES</v>
          </cell>
          <cell r="D2160" t="str">
            <v>ARMADURAS</v>
          </cell>
          <cell r="E2160" t="str">
            <v>0042</v>
          </cell>
          <cell r="F2160" t="str">
            <v/>
          </cell>
          <cell r="G2160" t="str">
            <v/>
          </cell>
          <cell r="H2160" t="str">
            <v>ARMAÇÃO DE PILAR OU VIGA DE UMA ESTRUTURA CONVENCIONAL DE CONCRETO ARMADO EM UMA EDIFICAÇÃO TÉRREA OU SOBRADO UTILIZANDO AÇO CA-50 DE 6,3 MM - MONTAGEM. AF_12/2015</v>
          </cell>
          <cell r="I2160" t="str">
            <v>KG</v>
          </cell>
          <cell r="J2160" t="str">
            <v>ATRIBUÍDO SÃO PAULO</v>
          </cell>
          <cell r="K2160" t="str">
            <v>14,49</v>
          </cell>
          <cell r="L2160" t="str">
            <v>CAIXA REFERENCIAL</v>
          </cell>
        </row>
        <row r="2161">
          <cell r="A2161">
            <v>92777</v>
          </cell>
          <cell r="B2161" t="str">
            <v>FUNDACOES E ESTRUTURAS</v>
          </cell>
          <cell r="C2161" t="str">
            <v>FUES</v>
          </cell>
          <cell r="D2161" t="str">
            <v>ARMADURAS</v>
          </cell>
          <cell r="E2161" t="str">
            <v>0042</v>
          </cell>
          <cell r="F2161" t="str">
            <v/>
          </cell>
          <cell r="G2161" t="str">
            <v/>
          </cell>
          <cell r="H2161" t="str">
            <v>ARMAÇÃO DE PILAR OU VIGA DE UMA ESTRUTURA CONVENCIONAL DE CONCRETO ARMADO EM UMA EDIFICAÇÃO TÉRREA OU SOBRADO UTILIZANDO AÇO CA-50 DE 8,0 MM - MONTAGEM. AF_12/2015</v>
          </cell>
          <cell r="I2161" t="str">
            <v>KG</v>
          </cell>
          <cell r="J2161" t="str">
            <v>ATRIBUÍDO SÃO PAULO</v>
          </cell>
          <cell r="K2161" t="str">
            <v>13,60</v>
          </cell>
          <cell r="L2161" t="str">
            <v>CAIXA REFERENCIAL</v>
          </cell>
        </row>
        <row r="2162">
          <cell r="A2162">
            <v>92778</v>
          </cell>
          <cell r="B2162" t="str">
            <v>FUNDACOES E ESTRUTURAS</v>
          </cell>
          <cell r="C2162" t="str">
            <v>FUES</v>
          </cell>
          <cell r="D2162" t="str">
            <v>ARMADURAS</v>
          </cell>
          <cell r="E2162" t="str">
            <v>0042</v>
          </cell>
          <cell r="F2162" t="str">
            <v/>
          </cell>
          <cell r="G2162" t="str">
            <v/>
          </cell>
          <cell r="H2162" t="str">
            <v>ARMAÇÃO DE PILAR OU VIGA DE UMA ESTRUTURA CONVENCIONAL DE CONCRETO ARMADO EM UMA EDIFICAÇÃO TÉRREA OU SOBRADO UTILIZANDO AÇO CA-50 DE 10,0 MM - MONTAGEM. AF_12/2015</v>
          </cell>
          <cell r="I2162" t="str">
            <v>KG</v>
          </cell>
          <cell r="J2162" t="str">
            <v>ATRIBUÍDO SÃO PAULO</v>
          </cell>
          <cell r="K2162" t="str">
            <v>12,14</v>
          </cell>
          <cell r="L2162" t="str">
            <v>CAIXA REFERENCIAL</v>
          </cell>
        </row>
        <row r="2163">
          <cell r="A2163">
            <v>92779</v>
          </cell>
          <cell r="B2163" t="str">
            <v>FUNDACOES E ESTRUTURAS</v>
          </cell>
          <cell r="C2163" t="str">
            <v>FUES</v>
          </cell>
          <cell r="D2163" t="str">
            <v>ARMADURAS</v>
          </cell>
          <cell r="E2163" t="str">
            <v>0042</v>
          </cell>
          <cell r="F2163" t="str">
            <v/>
          </cell>
          <cell r="G2163" t="str">
            <v/>
          </cell>
          <cell r="H2163" t="str">
            <v>ARMAÇÃO DE PILAR OU VIGA DE UMA ESTRUTURA CONVENCIONAL DE CONCRETO ARMADO EM UMA EDIFICAÇÃO TÉRREA OU SOBRADO UTILIZANDO AÇO CA-50 DE 12,5 MM - MONTAGEM. AF_12/2015</v>
          </cell>
          <cell r="I2163" t="str">
            <v>KG</v>
          </cell>
          <cell r="J2163" t="str">
            <v>ATRIBUÍDO SÃO PAULO</v>
          </cell>
          <cell r="K2163" t="str">
            <v>10,22</v>
          </cell>
          <cell r="L2163" t="str">
            <v>CAIXA REFERENCIAL</v>
          </cell>
        </row>
        <row r="2164">
          <cell r="A2164">
            <v>92780</v>
          </cell>
          <cell r="B2164" t="str">
            <v>FUNDACOES E ESTRUTURAS</v>
          </cell>
          <cell r="C2164" t="str">
            <v>FUES</v>
          </cell>
          <cell r="D2164" t="str">
            <v>ARMADURAS</v>
          </cell>
          <cell r="E2164" t="str">
            <v>0042</v>
          </cell>
          <cell r="F2164" t="str">
            <v/>
          </cell>
          <cell r="G2164" t="str">
            <v/>
          </cell>
          <cell r="H2164" t="str">
            <v>ARMAÇÃO DE PILAR OU VIGA DE UMA ESTRUTURA CONVENCIONAL DE CONCRETO ARMADO EM UMA EDIFICAÇÃO TÉRREA OU SOBRADO UTILIZANDO AÇO CA-50 DE 16,0 MM - MONTAGEM. AF_12/2015</v>
          </cell>
          <cell r="I2164" t="str">
            <v>KG</v>
          </cell>
          <cell r="J2164" t="str">
            <v>ATRIBUÍDO SÃO PAULO</v>
          </cell>
          <cell r="K2164" t="str">
            <v>9,67</v>
          </cell>
          <cell r="L2164" t="str">
            <v>CAIXA REFERENCIAL</v>
          </cell>
        </row>
        <row r="2165">
          <cell r="A2165">
            <v>92781</v>
          </cell>
          <cell r="B2165" t="str">
            <v>FUNDACOES E ESTRUTURAS</v>
          </cell>
          <cell r="C2165" t="str">
            <v>FUES</v>
          </cell>
          <cell r="D2165" t="str">
            <v>ARMADURAS</v>
          </cell>
          <cell r="E2165" t="str">
            <v>0042</v>
          </cell>
          <cell r="F2165" t="str">
            <v/>
          </cell>
          <cell r="G2165" t="str">
            <v/>
          </cell>
          <cell r="H2165" t="str">
            <v>ARMAÇÃO DE PILAR OU VIGA DE UMA ESTRUTURA CONVENCIONAL DE CONCRETO ARMADO EM UMA EDIFICAÇÃO TÉRREA OU SOBRADO UTILIZANDO AÇO CA-50 DE 20,0 MM - MONTAGEM. AF_12/2015</v>
          </cell>
          <cell r="I2165" t="str">
            <v>KG</v>
          </cell>
          <cell r="J2165" t="str">
            <v>ATRIBUÍDO SÃO PAULO</v>
          </cell>
          <cell r="K2165" t="str">
            <v>10,83</v>
          </cell>
          <cell r="L2165" t="str">
            <v>CAIXA REFERENCIAL</v>
          </cell>
        </row>
        <row r="2166">
          <cell r="A2166">
            <v>92782</v>
          </cell>
          <cell r="B2166" t="str">
            <v>FUNDACOES E ESTRUTURAS</v>
          </cell>
          <cell r="C2166" t="str">
            <v>FUES</v>
          </cell>
          <cell r="D2166" t="str">
            <v>ARMADURAS</v>
          </cell>
          <cell r="E2166" t="str">
            <v>0042</v>
          </cell>
          <cell r="F2166" t="str">
            <v/>
          </cell>
          <cell r="G2166" t="str">
            <v/>
          </cell>
          <cell r="H2166" t="str">
            <v>ARMAÇÃO DE PILAR OU VIGA DE UMA ESTRUTURA CONVENCIONAL DE CONCRETO ARMADO EM UMA EDIFICAÇÃO TÉRREA OU SOBRADO UTILIZANDO AÇO CA-50 DE 25,0 MM - MONTAGEM. AF_12/2015</v>
          </cell>
          <cell r="I2166" t="str">
            <v>KG</v>
          </cell>
          <cell r="J2166" t="str">
            <v>COEFICIENTE DE REPRESENTATIVIDADE</v>
          </cell>
          <cell r="K2166" t="str">
            <v>10,53</v>
          </cell>
          <cell r="L2166" t="str">
            <v>CAIXA REFERENCIAL</v>
          </cell>
        </row>
        <row r="2167">
          <cell r="A2167">
            <v>92783</v>
          </cell>
          <cell r="B2167" t="str">
            <v>FUNDACOES E ESTRUTURAS</v>
          </cell>
          <cell r="C2167" t="str">
            <v>FUES</v>
          </cell>
          <cell r="D2167" t="str">
            <v>ARMADURAS</v>
          </cell>
          <cell r="E2167" t="str">
            <v>0042</v>
          </cell>
          <cell r="F2167" t="str">
            <v/>
          </cell>
          <cell r="G2167" t="str">
            <v/>
          </cell>
          <cell r="H2167" t="str">
            <v>ARMAÇÃO DE LAJE DE UMA ESTRUTURA CONVENCIONAL DE CONCRETO ARMADO EM UMA EDIFICAÇÃO TÉRREA OU SOBRADO UTILIZANDO AÇO CA-60 DE 4,2 MM - MONTAGEM. AF_12/2015</v>
          </cell>
          <cell r="I2167" t="str">
            <v>KG</v>
          </cell>
          <cell r="J2167" t="str">
            <v>ATRIBUÍDO SÃO PAULO</v>
          </cell>
          <cell r="K2167" t="str">
            <v>15,20</v>
          </cell>
          <cell r="L2167" t="str">
            <v>CAIXA REFERENCIAL</v>
          </cell>
        </row>
        <row r="2168">
          <cell r="A2168">
            <v>92784</v>
          </cell>
          <cell r="B2168" t="str">
            <v>FUNDACOES E ESTRUTURAS</v>
          </cell>
          <cell r="C2168" t="str">
            <v>FUES</v>
          </cell>
          <cell r="D2168" t="str">
            <v>ARMADURAS</v>
          </cell>
          <cell r="E2168" t="str">
            <v>0042</v>
          </cell>
          <cell r="F2168" t="str">
            <v/>
          </cell>
          <cell r="G2168" t="str">
            <v/>
          </cell>
          <cell r="H2168" t="str">
            <v>ARMAÇÃO DE LAJE DE UMA ESTRUTURA CONVENCIONAL DE CONCRETO ARMADO EM UMA EDIFICAÇÃO TÉRREA OU SOBRADO UTILIZANDO AÇO CA-60 DE 5,0 MM - MONTAGEM. AF_12/2015</v>
          </cell>
          <cell r="I2168" t="str">
            <v>KG</v>
          </cell>
          <cell r="J2168" t="str">
            <v>ATRIBUÍDO SÃO PAULO</v>
          </cell>
          <cell r="K2168" t="str">
            <v>13,69</v>
          </cell>
          <cell r="L2168" t="str">
            <v>CAIXA REFERENCIAL</v>
          </cell>
        </row>
        <row r="2169">
          <cell r="A2169">
            <v>92785</v>
          </cell>
          <cell r="B2169" t="str">
            <v>FUNDACOES E ESTRUTURAS</v>
          </cell>
          <cell r="C2169" t="str">
            <v>FUES</v>
          </cell>
          <cell r="D2169" t="str">
            <v>ARMADURAS</v>
          </cell>
          <cell r="E2169" t="str">
            <v>0042</v>
          </cell>
          <cell r="F2169" t="str">
            <v/>
          </cell>
          <cell r="G2169" t="str">
            <v/>
          </cell>
          <cell r="H2169" t="str">
            <v>ARMAÇÃO DE LAJE DE UMA ESTRUTURA CONVENCIONAL DE CONCRETO ARMADO EM UMA EDIFICAÇÃO TÉRREA OU SOBRADO UTILIZANDO AÇO CA-50 DE 6,3 MM - MONTAGEM. AF_12/2015</v>
          </cell>
          <cell r="I2169" t="str">
            <v>KG</v>
          </cell>
          <cell r="J2169" t="str">
            <v>ATRIBUÍDO SÃO PAULO</v>
          </cell>
          <cell r="K2169" t="str">
            <v>13,24</v>
          </cell>
          <cell r="L2169" t="str">
            <v>CAIXA REFERENCIAL</v>
          </cell>
        </row>
        <row r="2170">
          <cell r="A2170">
            <v>92786</v>
          </cell>
          <cell r="B2170" t="str">
            <v>FUNDACOES E ESTRUTURAS</v>
          </cell>
          <cell r="C2170" t="str">
            <v>FUES</v>
          </cell>
          <cell r="D2170" t="str">
            <v>ARMADURAS</v>
          </cell>
          <cell r="E2170" t="str">
            <v>0042</v>
          </cell>
          <cell r="F2170" t="str">
            <v/>
          </cell>
          <cell r="G2170" t="str">
            <v/>
          </cell>
          <cell r="H2170" t="str">
            <v>ARMAÇÃO DE LAJE DE UMA ESTRUTURA CONVENCIONAL DE CONCRETO ARMADO EM UMA EDIFICAÇÃO TÉRREA OU SOBRADO UTILIZANDO AÇO CA-50 DE 8,0 MM - MONTAGEM. AF_12/2015</v>
          </cell>
          <cell r="I2170" t="str">
            <v>KG</v>
          </cell>
          <cell r="J2170" t="str">
            <v>ATRIBUÍDO SÃO PAULO</v>
          </cell>
          <cell r="K2170" t="str">
            <v>12,64</v>
          </cell>
          <cell r="L2170" t="str">
            <v>CAIXA REFERENCIAL</v>
          </cell>
        </row>
        <row r="2171">
          <cell r="A2171">
            <v>92787</v>
          </cell>
          <cell r="B2171" t="str">
            <v>FUNDACOES E ESTRUTURAS</v>
          </cell>
          <cell r="C2171" t="str">
            <v>FUES</v>
          </cell>
          <cell r="D2171" t="str">
            <v>ARMADURAS</v>
          </cell>
          <cell r="E2171" t="str">
            <v>0042</v>
          </cell>
          <cell r="F2171" t="str">
            <v/>
          </cell>
          <cell r="G2171" t="str">
            <v/>
          </cell>
          <cell r="H2171" t="str">
            <v>ARMAÇÃO DE LAJE DE UMA ESTRUTURA CONVENCIONAL DE CONCRETO ARMADO EM UMA EDIFICAÇÃO TÉRREA OU SOBRADO UTILIZANDO AÇO CA-50 DE 10,0 MM - MONTAGEM. AF_12/2015</v>
          </cell>
          <cell r="I2171" t="str">
            <v>KG</v>
          </cell>
          <cell r="J2171" t="str">
            <v>ATRIBUÍDO SÃO PAULO</v>
          </cell>
          <cell r="K2171" t="str">
            <v>11,38</v>
          </cell>
          <cell r="L2171" t="str">
            <v>CAIXA REFERENCIAL</v>
          </cell>
        </row>
        <row r="2172">
          <cell r="A2172">
            <v>92788</v>
          </cell>
          <cell r="B2172" t="str">
            <v>FUNDACOES E ESTRUTURAS</v>
          </cell>
          <cell r="C2172" t="str">
            <v>FUES</v>
          </cell>
          <cell r="D2172" t="str">
            <v>ARMADURAS</v>
          </cell>
          <cell r="E2172" t="str">
            <v>0042</v>
          </cell>
          <cell r="F2172" t="str">
            <v/>
          </cell>
          <cell r="G2172" t="str">
            <v/>
          </cell>
          <cell r="H2172" t="str">
            <v>ARMAÇÃO DE LAJE DE UMA ESTRUTURA CONVENCIONAL DE CONCRETO ARMADO EM UMA EDIFICAÇÃO TÉRREA OU SOBRADO UTILIZANDO AÇO CA-50 DE 12,5 MM - MONTAGEM. AF_12/2015</v>
          </cell>
          <cell r="I2172" t="str">
            <v>KG</v>
          </cell>
          <cell r="J2172" t="str">
            <v>ATRIBUÍDO SÃO PAULO</v>
          </cell>
          <cell r="K2172" t="str">
            <v>9,64</v>
          </cell>
          <cell r="L2172" t="str">
            <v>CAIXA REFERENCIAL</v>
          </cell>
        </row>
        <row r="2173">
          <cell r="A2173">
            <v>92789</v>
          </cell>
          <cell r="B2173" t="str">
            <v>FUNDACOES E ESTRUTURAS</v>
          </cell>
          <cell r="C2173" t="str">
            <v>FUES</v>
          </cell>
          <cell r="D2173" t="str">
            <v>ARMADURAS</v>
          </cell>
          <cell r="E2173" t="str">
            <v>0042</v>
          </cell>
          <cell r="F2173" t="str">
            <v/>
          </cell>
          <cell r="G2173" t="str">
            <v/>
          </cell>
          <cell r="H2173" t="str">
            <v>ARMAÇÃO DE LAJE DE UMA ESTRUTURA CONVENCIONAL DE CONCRETO ARMADO EM UMA EDIFICAÇÃO TÉRREA OU SOBRADO UTILIZANDO AÇO CA-50 DE 16,0 MM - MONTAGEM. AF_12/2015</v>
          </cell>
          <cell r="I2173" t="str">
            <v>KG</v>
          </cell>
          <cell r="J2173" t="str">
            <v>COEFICIENTE DE REPRESENTATIVIDADE</v>
          </cell>
          <cell r="K2173" t="str">
            <v>9,25</v>
          </cell>
          <cell r="L2173" t="str">
            <v>CAIXA REFERENCIAL</v>
          </cell>
        </row>
        <row r="2174">
          <cell r="A2174">
            <v>92790</v>
          </cell>
          <cell r="B2174" t="str">
            <v>FUNDACOES E ESTRUTURAS</v>
          </cell>
          <cell r="C2174" t="str">
            <v>FUES</v>
          </cell>
          <cell r="D2174" t="str">
            <v>ARMADURAS</v>
          </cell>
          <cell r="E2174" t="str">
            <v>0042</v>
          </cell>
          <cell r="F2174" t="str">
            <v/>
          </cell>
          <cell r="G2174" t="str">
            <v/>
          </cell>
          <cell r="H2174" t="str">
            <v>ARMAÇÃO DE LAJE DE UMA ESTRUTURA CONVENCIONAL DE CONCRETO ARMADO EM UMA EDIFICAÇÃO TÉRREA OU SOBRADO UTILIZANDO AÇO CA-50 DE 20,0 MM - MONTAGEM. AF_12/2015</v>
          </cell>
          <cell r="I2174" t="str">
            <v>KG</v>
          </cell>
          <cell r="J2174" t="str">
            <v>COEFICIENTE DE REPRESENTATIVIDADE</v>
          </cell>
          <cell r="K2174" t="str">
            <v>10,51</v>
          </cell>
          <cell r="L2174" t="str">
            <v>CAIXA REFERENCIAL</v>
          </cell>
        </row>
        <row r="2175">
          <cell r="A2175">
            <v>92791</v>
          </cell>
          <cell r="B2175" t="str">
            <v>FUNDACOES E ESTRUTURAS</v>
          </cell>
          <cell r="C2175" t="str">
            <v>FUES</v>
          </cell>
          <cell r="D2175" t="str">
            <v>ARMADURAS</v>
          </cell>
          <cell r="E2175" t="str">
            <v>0042</v>
          </cell>
          <cell r="F2175" t="str">
            <v/>
          </cell>
          <cell r="G2175" t="str">
            <v/>
          </cell>
          <cell r="H2175" t="str">
            <v>CORTE E DOBRA DE AÇO CA-60, DIÂMETRO DE 5,0 MM, UTILIZADO EM ESTRUTURAS DIVERSAS, EXCETO LAJES. AF_12/2015</v>
          </cell>
          <cell r="I2175" t="str">
            <v>KG</v>
          </cell>
          <cell r="J2175" t="str">
            <v>COEFICIENTE DE REPRESENTATIVIDADE</v>
          </cell>
          <cell r="K2175" t="str">
            <v>10,14</v>
          </cell>
          <cell r="L2175" t="str">
            <v>CAIXA REFERENCIAL</v>
          </cell>
        </row>
        <row r="2176">
          <cell r="A2176">
            <v>92792</v>
          </cell>
          <cell r="B2176" t="str">
            <v>FUNDACOES E ESTRUTURAS</v>
          </cell>
          <cell r="C2176" t="str">
            <v>FUES</v>
          </cell>
          <cell r="D2176" t="str">
            <v>ARMADURAS</v>
          </cell>
          <cell r="E2176" t="str">
            <v>0042</v>
          </cell>
          <cell r="F2176" t="str">
            <v/>
          </cell>
          <cell r="G2176" t="str">
            <v/>
          </cell>
          <cell r="H2176" t="str">
            <v>CORTE E DOBRA DE AÇO CA-50, DIÂMETRO DE 6,3 MM, UTILIZADO EM ESTRUTURAS DIVERSAS, EXCETO LAJES. AF_12/2015</v>
          </cell>
          <cell r="I2176" t="str">
            <v>KG</v>
          </cell>
          <cell r="J2176" t="str">
            <v>COEFICIENTE DE REPRESENTATIVIDADE</v>
          </cell>
          <cell r="K2176" t="str">
            <v>10,45</v>
          </cell>
          <cell r="L2176" t="str">
            <v>CAIXA REFERENCIAL</v>
          </cell>
        </row>
        <row r="2177">
          <cell r="A2177">
            <v>92793</v>
          </cell>
          <cell r="B2177" t="str">
            <v>FUNDACOES E ESTRUTURAS</v>
          </cell>
          <cell r="C2177" t="str">
            <v>FUES</v>
          </cell>
          <cell r="D2177" t="str">
            <v>ARMADURAS</v>
          </cell>
          <cell r="E2177" t="str">
            <v>0042</v>
          </cell>
          <cell r="F2177" t="str">
            <v/>
          </cell>
          <cell r="G2177" t="str">
            <v/>
          </cell>
          <cell r="H2177" t="str">
            <v>CORTE E DOBRA DE AÇO CA-50, DIÂMETRO DE 8,0 MM, UTILIZADO EM ESTRUTURAS DIVERSAS, EXCETO LAJES. AF_12/2015</v>
          </cell>
          <cell r="I2177" t="str">
            <v>KG</v>
          </cell>
          <cell r="J2177" t="str">
            <v>COEFICIENTE DE REPRESENTATIVIDADE</v>
          </cell>
          <cell r="K2177" t="str">
            <v>10,47</v>
          </cell>
          <cell r="L2177" t="str">
            <v>CAIXA REFERENCIAL</v>
          </cell>
        </row>
        <row r="2178">
          <cell r="A2178">
            <v>92794</v>
          </cell>
          <cell r="B2178" t="str">
            <v>FUNDACOES E ESTRUTURAS</v>
          </cell>
          <cell r="C2178" t="str">
            <v>FUES</v>
          </cell>
          <cell r="D2178" t="str">
            <v>ARMADURAS</v>
          </cell>
          <cell r="E2178" t="str">
            <v>0042</v>
          </cell>
          <cell r="F2178" t="str">
            <v/>
          </cell>
          <cell r="G2178" t="str">
            <v/>
          </cell>
          <cell r="H2178" t="str">
            <v>CORTE E DOBRA DE AÇO CA-50, DIÂMETRO DE 10,0 MM, UTILIZADO EM ESTRUTURAS DIVERSAS, EXCETO LAJES. AF_12/2015</v>
          </cell>
          <cell r="I2178" t="str">
            <v>KG</v>
          </cell>
          <cell r="J2178" t="str">
            <v>COEFICIENTE DE REPRESENTATIVIDADE</v>
          </cell>
          <cell r="K2178" t="str">
            <v>9,70</v>
          </cell>
          <cell r="L2178" t="str">
            <v>CAIXA REFERENCIAL</v>
          </cell>
        </row>
        <row r="2179">
          <cell r="A2179">
            <v>92795</v>
          </cell>
          <cell r="B2179" t="str">
            <v>FUNDACOES E ESTRUTURAS</v>
          </cell>
          <cell r="C2179" t="str">
            <v>FUES</v>
          </cell>
          <cell r="D2179" t="str">
            <v>ARMADURAS</v>
          </cell>
          <cell r="E2179" t="str">
            <v>0042</v>
          </cell>
          <cell r="F2179" t="str">
            <v/>
          </cell>
          <cell r="G2179" t="str">
            <v/>
          </cell>
          <cell r="H2179" t="str">
            <v>CORTE E DOBRA DE AÇO CA-50, DIÂMETRO DE 12,5 MM, UTILIZADO EM ESTRUTURAS DIVERSAS, EXCETO LAJES. AF_12/2015</v>
          </cell>
          <cell r="I2179" t="str">
            <v>KG</v>
          </cell>
          <cell r="J2179" t="str">
            <v>COEFICIENTE DE REPRESENTATIVIDADE</v>
          </cell>
          <cell r="K2179" t="str">
            <v>8,33</v>
          </cell>
          <cell r="L2179" t="str">
            <v>CAIXA REFERENCIAL</v>
          </cell>
        </row>
        <row r="2180">
          <cell r="A2180">
            <v>92796</v>
          </cell>
          <cell r="B2180" t="str">
            <v>FUNDACOES E ESTRUTURAS</v>
          </cell>
          <cell r="C2180" t="str">
            <v>FUES</v>
          </cell>
          <cell r="D2180" t="str">
            <v>ARMADURAS</v>
          </cell>
          <cell r="E2180" t="str">
            <v>0042</v>
          </cell>
          <cell r="F2180" t="str">
            <v/>
          </cell>
          <cell r="G2180" t="str">
            <v/>
          </cell>
          <cell r="H2180" t="str">
            <v>CORTE E DOBRA DE AÇO CA-50, DIÂMETRO DE 16,0 MM, UTILIZADO EM ESTRUTURAS DIVERSAS, EXCETO LAJES. AF_12/2015</v>
          </cell>
          <cell r="I2180" t="str">
            <v>KG</v>
          </cell>
          <cell r="J2180" t="str">
            <v>COEFICIENTE DE REPRESENTATIVIDADE</v>
          </cell>
          <cell r="K2180" t="str">
            <v>8,26</v>
          </cell>
          <cell r="L2180" t="str">
            <v>CAIXA REFERENCIAL</v>
          </cell>
        </row>
        <row r="2181">
          <cell r="A2181">
            <v>92797</v>
          </cell>
          <cell r="B2181" t="str">
            <v>FUNDACOES E ESTRUTURAS</v>
          </cell>
          <cell r="C2181" t="str">
            <v>FUES</v>
          </cell>
          <cell r="D2181" t="str">
            <v>ARMADURAS</v>
          </cell>
          <cell r="E2181" t="str">
            <v>0042</v>
          </cell>
          <cell r="F2181" t="str">
            <v/>
          </cell>
          <cell r="G2181" t="str">
            <v/>
          </cell>
          <cell r="H2181" t="str">
            <v>CORTE E DOBRA DE AÇO CA-50, DIÂMETRO DE 20,0 MM, UTILIZADO EM ESTRUTURAS DIVERSAS, EXCETO LAJES. AF_12/2015</v>
          </cell>
          <cell r="I2181" t="str">
            <v>KG</v>
          </cell>
          <cell r="J2181" t="str">
            <v>COEFICIENTE DE REPRESENTATIVIDADE</v>
          </cell>
          <cell r="K2181" t="str">
            <v>9,74</v>
          </cell>
          <cell r="L2181" t="str">
            <v>CAIXA REFERENCIAL</v>
          </cell>
        </row>
        <row r="2182">
          <cell r="A2182">
            <v>92798</v>
          </cell>
          <cell r="B2182" t="str">
            <v>FUNDACOES E ESTRUTURAS</v>
          </cell>
          <cell r="C2182" t="str">
            <v>FUES</v>
          </cell>
          <cell r="D2182" t="str">
            <v>ARMADURAS</v>
          </cell>
          <cell r="E2182" t="str">
            <v>0042</v>
          </cell>
          <cell r="F2182" t="str">
            <v/>
          </cell>
          <cell r="G2182" t="str">
            <v/>
          </cell>
          <cell r="H2182" t="str">
            <v>CORTE E DOBRA DE AÇO CA-50, DIÂMETRO DE 25,0 MM, UTILIZADO EM ESTRUTURAS DIVERSAS, EXCETO LAJES. AF_12/2015</v>
          </cell>
          <cell r="I2182" t="str">
            <v>KG</v>
          </cell>
          <cell r="J2182" t="str">
            <v>COEFICIENTE DE REPRESENTATIVIDADE</v>
          </cell>
          <cell r="K2182" t="str">
            <v>9,72</v>
          </cell>
          <cell r="L2182" t="str">
            <v>CAIXA REFERENCIAL</v>
          </cell>
        </row>
        <row r="2183">
          <cell r="A2183">
            <v>92799</v>
          </cell>
          <cell r="B2183" t="str">
            <v>FUNDACOES E ESTRUTURAS</v>
          </cell>
          <cell r="C2183" t="str">
            <v>FUES</v>
          </cell>
          <cell r="D2183" t="str">
            <v>ARMADURAS</v>
          </cell>
          <cell r="E2183" t="str">
            <v>0042</v>
          </cell>
          <cell r="F2183" t="str">
            <v/>
          </cell>
          <cell r="G2183" t="str">
            <v/>
          </cell>
          <cell r="H2183" t="str">
            <v>CORTE E DOBRA DE AÇO CA-60, DIÂMETRO DE 4,2 MM, UTILIZADO EM LAJE. AF_12/2015</v>
          </cell>
          <cell r="I2183" t="str">
            <v>KG</v>
          </cell>
          <cell r="J2183" t="str">
            <v>COEFICIENTE DE REPRESENTATIVIDADE</v>
          </cell>
          <cell r="K2183" t="str">
            <v>10,46</v>
          </cell>
          <cell r="L2183" t="str">
            <v>CAIXA REFERENCIAL</v>
          </cell>
        </row>
        <row r="2184">
          <cell r="A2184">
            <v>92800</v>
          </cell>
          <cell r="B2184" t="str">
            <v>FUNDACOES E ESTRUTURAS</v>
          </cell>
          <cell r="C2184" t="str">
            <v>FUES</v>
          </cell>
          <cell r="D2184" t="str">
            <v>ARMADURAS</v>
          </cell>
          <cell r="E2184" t="str">
            <v>0042</v>
          </cell>
          <cell r="F2184" t="str">
            <v/>
          </cell>
          <cell r="G2184" t="str">
            <v/>
          </cell>
          <cell r="H2184" t="str">
            <v>CORTE E DOBRA DE AÇO CA-60, DIÂMETRO DE 5,0 MM, UTILIZADO EM LAJE. AF_12/2015</v>
          </cell>
          <cell r="I2184" t="str">
            <v>KG</v>
          </cell>
          <cell r="J2184" t="str">
            <v>COEFICIENTE DE REPRESENTATIVIDADE</v>
          </cell>
          <cell r="K2184" t="str">
            <v>9,77</v>
          </cell>
          <cell r="L2184" t="str">
            <v>CAIXA REFERENCIAL</v>
          </cell>
        </row>
        <row r="2185">
          <cell r="A2185">
            <v>92801</v>
          </cell>
          <cell r="B2185" t="str">
            <v>FUNDACOES E ESTRUTURAS</v>
          </cell>
          <cell r="C2185" t="str">
            <v>FUES</v>
          </cell>
          <cell r="D2185" t="str">
            <v>ARMADURAS</v>
          </cell>
          <cell r="E2185" t="str">
            <v>0042</v>
          </cell>
          <cell r="F2185" t="str">
            <v/>
          </cell>
          <cell r="G2185" t="str">
            <v/>
          </cell>
          <cell r="H2185" t="str">
            <v>CORTE E DOBRA DE AÇO CA-50, DIÂMETRO DE 6,3 MM, UTILIZADO EM LAJE. AF_12/2015</v>
          </cell>
          <cell r="I2185" t="str">
            <v>KG</v>
          </cell>
          <cell r="J2185" t="str">
            <v>COEFICIENTE DE REPRESENTATIVIDADE</v>
          </cell>
          <cell r="K2185" t="str">
            <v>10,23</v>
          </cell>
          <cell r="L2185" t="str">
            <v>CAIXA REFERENCIAL</v>
          </cell>
        </row>
        <row r="2186">
          <cell r="A2186">
            <v>92802</v>
          </cell>
          <cell r="B2186" t="str">
            <v>FUNDACOES E ESTRUTURAS</v>
          </cell>
          <cell r="C2186" t="str">
            <v>FUES</v>
          </cell>
          <cell r="D2186" t="str">
            <v>ARMADURAS</v>
          </cell>
          <cell r="E2186" t="str">
            <v>0042</v>
          </cell>
          <cell r="F2186" t="str">
            <v/>
          </cell>
          <cell r="G2186" t="str">
            <v/>
          </cell>
          <cell r="H2186" t="str">
            <v>CORTE E DOBRA DE AÇO CA-50, DIÂMETRO DE 8,0 MM, UTILIZADO EM LAJE. AF_12/2015</v>
          </cell>
          <cell r="I2186" t="str">
            <v>KG</v>
          </cell>
          <cell r="J2186" t="str">
            <v>COEFICIENTE DE REPRESENTATIVIDADE</v>
          </cell>
          <cell r="K2186" t="str">
            <v>10,35</v>
          </cell>
          <cell r="L2186" t="str">
            <v>CAIXA REFERENCIAL</v>
          </cell>
        </row>
        <row r="2187">
          <cell r="A2187">
            <v>92803</v>
          </cell>
          <cell r="B2187" t="str">
            <v>FUNDACOES E ESTRUTURAS</v>
          </cell>
          <cell r="C2187" t="str">
            <v>FUES</v>
          </cell>
          <cell r="D2187" t="str">
            <v>ARMADURAS</v>
          </cell>
          <cell r="E2187" t="str">
            <v>0042</v>
          </cell>
          <cell r="F2187" t="str">
            <v/>
          </cell>
          <cell r="G2187" t="str">
            <v/>
          </cell>
          <cell r="H2187" t="str">
            <v>CORTE E DOBRA DE AÇO CA-50, DIÂMETRO DE 10,0 MM, UTILIZADO EM LAJE. AF_12/2015</v>
          </cell>
          <cell r="I2187" t="str">
            <v>KG</v>
          </cell>
          <cell r="J2187" t="str">
            <v>COEFICIENTE DE REPRESENTATIVIDADE</v>
          </cell>
          <cell r="K2187" t="str">
            <v>9,62</v>
          </cell>
          <cell r="L2187" t="str">
            <v>CAIXA REFERENCIAL</v>
          </cell>
        </row>
        <row r="2188">
          <cell r="A2188">
            <v>92804</v>
          </cell>
          <cell r="B2188" t="str">
            <v>FUNDACOES E ESTRUTURAS</v>
          </cell>
          <cell r="C2188" t="str">
            <v>FUES</v>
          </cell>
          <cell r="D2188" t="str">
            <v>ARMADURAS</v>
          </cell>
          <cell r="E2188" t="str">
            <v>0042</v>
          </cell>
          <cell r="F2188" t="str">
            <v/>
          </cell>
          <cell r="G2188" t="str">
            <v/>
          </cell>
          <cell r="H2188" t="str">
            <v>CORTE E DOBRA DE AÇO CA-50, DIÂMETRO DE 12,5 MM, UTILIZADO EM LAJE. AF_12/2015</v>
          </cell>
          <cell r="I2188" t="str">
            <v>KG</v>
          </cell>
          <cell r="J2188" t="str">
            <v>COEFICIENTE DE REPRESENTATIVIDADE</v>
          </cell>
          <cell r="K2188" t="str">
            <v>8,28</v>
          </cell>
          <cell r="L2188" t="str">
            <v>CAIXA REFERENCIAL</v>
          </cell>
        </row>
        <row r="2189">
          <cell r="A2189">
            <v>92805</v>
          </cell>
          <cell r="B2189" t="str">
            <v>FUNDACOES E ESTRUTURAS</v>
          </cell>
          <cell r="C2189" t="str">
            <v>FUES</v>
          </cell>
          <cell r="D2189" t="str">
            <v>ARMADURAS</v>
          </cell>
          <cell r="E2189" t="str">
            <v>0042</v>
          </cell>
          <cell r="F2189" t="str">
            <v/>
          </cell>
          <cell r="G2189" t="str">
            <v/>
          </cell>
          <cell r="H2189" t="str">
            <v>CORTE E DOBRA DE AÇO CA-50, DIÂMETRO DE 16,0 MM, UTILIZADO EM LAJE. AF_12/2015</v>
          </cell>
          <cell r="I2189" t="str">
            <v>KG</v>
          </cell>
          <cell r="J2189" t="str">
            <v>COEFICIENTE DE REPRESENTATIVIDADE</v>
          </cell>
          <cell r="K2189" t="str">
            <v>8,24</v>
          </cell>
          <cell r="L2189" t="str">
            <v>CAIXA REFERENCIAL</v>
          </cell>
        </row>
        <row r="2190">
          <cell r="A2190">
            <v>92806</v>
          </cell>
          <cell r="B2190" t="str">
            <v>FUNDACOES E ESTRUTURAS</v>
          </cell>
          <cell r="C2190" t="str">
            <v>FUES</v>
          </cell>
          <cell r="D2190" t="str">
            <v>ARMADURAS</v>
          </cell>
          <cell r="E2190" t="str">
            <v>0042</v>
          </cell>
          <cell r="F2190" t="str">
            <v/>
          </cell>
          <cell r="G2190" t="str">
            <v/>
          </cell>
          <cell r="H2190" t="str">
            <v>CORTE E DOBRA DE AÇO CA-50, DIÂMETRO DE 20,0 MM, UTILIZADO EM LAJE. AF_12/2015</v>
          </cell>
          <cell r="I2190" t="str">
            <v>KG</v>
          </cell>
          <cell r="J2190" t="str">
            <v>COEFICIENTE DE REPRESENTATIVIDADE</v>
          </cell>
          <cell r="K2190" t="str">
            <v>9,73</v>
          </cell>
          <cell r="L2190" t="str">
            <v>CAIXA REFERENCIAL</v>
          </cell>
        </row>
        <row r="2191">
          <cell r="A2191">
            <v>92875</v>
          </cell>
          <cell r="B2191" t="str">
            <v>FUNDACOES E ESTRUTURAS</v>
          </cell>
          <cell r="C2191" t="str">
            <v>FUES</v>
          </cell>
          <cell r="D2191" t="str">
            <v>ARMADURAS</v>
          </cell>
          <cell r="E2191" t="str">
            <v>0042</v>
          </cell>
          <cell r="F2191" t="str">
            <v/>
          </cell>
          <cell r="G2191" t="str">
            <v/>
          </cell>
          <cell r="H2191" t="str">
            <v>CORTE E DOBRA DE AÇO CA-25, DIÂMETRO DE 6,3 MM. AF_12/2015</v>
          </cell>
          <cell r="I2191" t="str">
            <v>KG</v>
          </cell>
          <cell r="J2191" t="str">
            <v>COEFICIENTE DE REPRESENTATIVIDADE</v>
          </cell>
          <cell r="K2191" t="str">
            <v>9,58</v>
          </cell>
          <cell r="L2191" t="str">
            <v>CAIXA REFERENCIAL</v>
          </cell>
        </row>
        <row r="2192">
          <cell r="A2192">
            <v>92876</v>
          </cell>
          <cell r="B2192" t="str">
            <v>FUNDACOES E ESTRUTURAS</v>
          </cell>
          <cell r="C2192" t="str">
            <v>FUES</v>
          </cell>
          <cell r="D2192" t="str">
            <v>ARMADURAS</v>
          </cell>
          <cell r="E2192" t="str">
            <v>0042</v>
          </cell>
          <cell r="F2192" t="str">
            <v/>
          </cell>
          <cell r="G2192" t="str">
            <v/>
          </cell>
          <cell r="H2192" t="str">
            <v>CORTE E DOBRA DE AÇO CA-25, DIÂMETRO DE 8,0 MM. AF_12/2015</v>
          </cell>
          <cell r="I2192" t="str">
            <v>KG</v>
          </cell>
          <cell r="J2192" t="str">
            <v>COEFICIENTE DE REPRESENTATIVIDADE</v>
          </cell>
          <cell r="K2192" t="str">
            <v>9,52</v>
          </cell>
          <cell r="L2192" t="str">
            <v>CAIXA REFERENCIAL</v>
          </cell>
        </row>
        <row r="2193">
          <cell r="A2193">
            <v>92877</v>
          </cell>
          <cell r="B2193" t="str">
            <v>FUNDACOES E ESTRUTURAS</v>
          </cell>
          <cell r="C2193" t="str">
            <v>FUES</v>
          </cell>
          <cell r="D2193" t="str">
            <v>ARMADURAS</v>
          </cell>
          <cell r="E2193" t="str">
            <v>0042</v>
          </cell>
          <cell r="F2193" t="str">
            <v/>
          </cell>
          <cell r="G2193" t="str">
            <v/>
          </cell>
          <cell r="H2193" t="str">
            <v>CORTE E DOBRA DE AÇO CA-25, DIÂMETRO DE 10,0 MM. AF_12/2015</v>
          </cell>
          <cell r="I2193" t="str">
            <v>KG</v>
          </cell>
          <cell r="J2193" t="str">
            <v>COEFICIENTE DE REPRESENTATIVIDADE</v>
          </cell>
          <cell r="K2193" t="str">
            <v>10,40</v>
          </cell>
          <cell r="L2193" t="str">
            <v>CAIXA REFERENCIAL</v>
          </cell>
        </row>
        <row r="2194">
          <cell r="A2194">
            <v>92878</v>
          </cell>
          <cell r="B2194" t="str">
            <v>FUNDACOES E ESTRUTURAS</v>
          </cell>
          <cell r="C2194" t="str">
            <v>FUES</v>
          </cell>
          <cell r="D2194" t="str">
            <v>ARMADURAS</v>
          </cell>
          <cell r="E2194" t="str">
            <v>0042</v>
          </cell>
          <cell r="F2194" t="str">
            <v/>
          </cell>
          <cell r="G2194" t="str">
            <v/>
          </cell>
          <cell r="H2194" t="str">
            <v>CORTE E DOBRA DE AÇO CA-25, DIÂMETRO DE 12,5 MM. AF_12/2015</v>
          </cell>
          <cell r="I2194" t="str">
            <v>KG</v>
          </cell>
          <cell r="J2194" t="str">
            <v>COEFICIENTE DE REPRESENTATIVIDADE</v>
          </cell>
          <cell r="K2194" t="str">
            <v>10,29</v>
          </cell>
          <cell r="L2194" t="str">
            <v>CAIXA REFERENCIAL</v>
          </cell>
        </row>
        <row r="2195">
          <cell r="A2195">
            <v>92879</v>
          </cell>
          <cell r="B2195" t="str">
            <v>FUNDACOES E ESTRUTURAS</v>
          </cell>
          <cell r="C2195" t="str">
            <v>FUES</v>
          </cell>
          <cell r="D2195" t="str">
            <v>ARMADURAS</v>
          </cell>
          <cell r="E2195" t="str">
            <v>0042</v>
          </cell>
          <cell r="F2195" t="str">
            <v/>
          </cell>
          <cell r="G2195" t="str">
            <v/>
          </cell>
          <cell r="H2195" t="str">
            <v>CORTE E DOBRA DE AÇO CA-25, DIÂMETRO DE 16,0 MM. AF_12/2015</v>
          </cell>
          <cell r="I2195" t="str">
            <v>KG</v>
          </cell>
          <cell r="J2195" t="str">
            <v>COEFICIENTE DE REPRESENTATIVIDADE</v>
          </cell>
          <cell r="K2195" t="str">
            <v>10,22</v>
          </cell>
          <cell r="L2195" t="str">
            <v>CAIXA REFERENCIAL</v>
          </cell>
        </row>
        <row r="2196">
          <cell r="A2196">
            <v>92880</v>
          </cell>
          <cell r="B2196" t="str">
            <v>FUNDACOES E ESTRUTURAS</v>
          </cell>
          <cell r="C2196" t="str">
            <v>FUES</v>
          </cell>
          <cell r="D2196" t="str">
            <v>ARMADURAS</v>
          </cell>
          <cell r="E2196" t="str">
            <v>0042</v>
          </cell>
          <cell r="F2196" t="str">
            <v/>
          </cell>
          <cell r="G2196" t="str">
            <v/>
          </cell>
          <cell r="H2196" t="str">
            <v>CORTE E DOBRA DE AÇO CA-25, DIÂMETRO DE 20,0 MM. AF_12/2015</v>
          </cell>
          <cell r="I2196" t="str">
            <v>KG</v>
          </cell>
          <cell r="J2196" t="str">
            <v>COEFICIENTE DE REPRESENTATIVIDADE</v>
          </cell>
          <cell r="K2196" t="str">
            <v>10,47</v>
          </cell>
          <cell r="L2196" t="str">
            <v>CAIXA REFERENCIAL</v>
          </cell>
        </row>
        <row r="2197">
          <cell r="A2197">
            <v>92881</v>
          </cell>
          <cell r="B2197" t="str">
            <v>FUNDACOES E ESTRUTURAS</v>
          </cell>
          <cell r="C2197" t="str">
            <v>FUES</v>
          </cell>
          <cell r="D2197" t="str">
            <v>ARMADURAS</v>
          </cell>
          <cell r="E2197" t="str">
            <v>0042</v>
          </cell>
          <cell r="F2197" t="str">
            <v/>
          </cell>
          <cell r="G2197" t="str">
            <v/>
          </cell>
          <cell r="H2197" t="str">
            <v>CORTE E DOBRA DE AÇO CA-25, DIÂMETRO DE 25,0 MM. AF_12/2015</v>
          </cell>
          <cell r="I2197" t="str">
            <v>KG</v>
          </cell>
          <cell r="J2197" t="str">
            <v>COEFICIENTE DE REPRESENTATIVIDADE</v>
          </cell>
          <cell r="K2197" t="str">
            <v>10,45</v>
          </cell>
          <cell r="L2197" t="str">
            <v>CAIXA REFERENCIAL</v>
          </cell>
        </row>
        <row r="2198">
          <cell r="A2198">
            <v>92882</v>
          </cell>
          <cell r="B2198" t="str">
            <v>FUNDACOES E ESTRUTURAS</v>
          </cell>
          <cell r="C2198" t="str">
            <v>FUES</v>
          </cell>
          <cell r="D2198" t="str">
            <v>ARMADURAS</v>
          </cell>
          <cell r="E2198" t="str">
            <v>0042</v>
          </cell>
          <cell r="F2198" t="str">
            <v/>
          </cell>
          <cell r="G2198" t="str">
            <v/>
          </cell>
          <cell r="H2198" t="str">
            <v>ARMAÇÃO UTILIZANDO AÇO CA-25 DE 6,3 MM - MONTAGEM. AF_12/2015</v>
          </cell>
          <cell r="I2198" t="str">
            <v>KG</v>
          </cell>
          <cell r="J2198" t="str">
            <v>ATRIBUÍDO SÃO PAULO</v>
          </cell>
          <cell r="K2198" t="str">
            <v>12,08</v>
          </cell>
          <cell r="L2198" t="str">
            <v>CAIXA REFERENCIAL</v>
          </cell>
        </row>
        <row r="2199">
          <cell r="A2199">
            <v>92883</v>
          </cell>
          <cell r="B2199" t="str">
            <v>FUNDACOES E ESTRUTURAS</v>
          </cell>
          <cell r="C2199" t="str">
            <v>FUES</v>
          </cell>
          <cell r="D2199" t="str">
            <v>ARMADURAS</v>
          </cell>
          <cell r="E2199" t="str">
            <v>0042</v>
          </cell>
          <cell r="F2199" t="str">
            <v/>
          </cell>
          <cell r="G2199" t="str">
            <v/>
          </cell>
          <cell r="H2199" t="str">
            <v>ARMAÇÃO UTILIZANDO AÇO CA-25 DE 8,0 MM - MONTAGEM. AF_12/2015</v>
          </cell>
          <cell r="I2199" t="str">
            <v>KG</v>
          </cell>
          <cell r="J2199" t="str">
            <v>ATRIBUÍDO SÃO PAULO</v>
          </cell>
          <cell r="K2199" t="str">
            <v>11,51</v>
          </cell>
          <cell r="L2199" t="str">
            <v>CAIXA REFERENCIAL</v>
          </cell>
        </row>
        <row r="2200">
          <cell r="A2200">
            <v>92884</v>
          </cell>
          <cell r="B2200" t="str">
            <v>FUNDACOES E ESTRUTURAS</v>
          </cell>
          <cell r="C2200" t="str">
            <v>FUES</v>
          </cell>
          <cell r="D2200" t="str">
            <v>ARMADURAS</v>
          </cell>
          <cell r="E2200" t="str">
            <v>0042</v>
          </cell>
          <cell r="F2200" t="str">
            <v/>
          </cell>
          <cell r="G2200" t="str">
            <v/>
          </cell>
          <cell r="H2200" t="str">
            <v>ARMAÇÃO UTILIZANDO AÇO CA-25 DE 10,0 MM - MONTAGEM. AF_12/2015</v>
          </cell>
          <cell r="I2200" t="str">
            <v>KG</v>
          </cell>
          <cell r="J2200" t="str">
            <v>ATRIBUÍDO SÃO PAULO</v>
          </cell>
          <cell r="K2200" t="str">
            <v>11,99</v>
          </cell>
          <cell r="L2200" t="str">
            <v>CAIXA REFERENCIAL</v>
          </cell>
        </row>
        <row r="2201">
          <cell r="A2201">
            <v>92885</v>
          </cell>
          <cell r="B2201" t="str">
            <v>FUNDACOES E ESTRUTURAS</v>
          </cell>
          <cell r="C2201" t="str">
            <v>FUES</v>
          </cell>
          <cell r="D2201" t="str">
            <v>ARMADURAS</v>
          </cell>
          <cell r="E2201" t="str">
            <v>0042</v>
          </cell>
          <cell r="F2201" t="str">
            <v/>
          </cell>
          <cell r="G2201" t="str">
            <v/>
          </cell>
          <cell r="H2201" t="str">
            <v>ARMAÇÃO UTILIZANDO AÇO CA-25 DE 12,5 MM - MONTAGEM. AF_12/2015</v>
          </cell>
          <cell r="I2201" t="str">
            <v>KG</v>
          </cell>
          <cell r="J2201" t="str">
            <v>ATRIBUÍDO SÃO PAULO</v>
          </cell>
          <cell r="K2201" t="str">
            <v>11,56</v>
          </cell>
          <cell r="L2201" t="str">
            <v>CAIXA REFERENCIAL</v>
          </cell>
        </row>
        <row r="2202">
          <cell r="A2202">
            <v>92886</v>
          </cell>
          <cell r="B2202" t="str">
            <v>FUNDACOES E ESTRUTURAS</v>
          </cell>
          <cell r="C2202" t="str">
            <v>FUES</v>
          </cell>
          <cell r="D2202" t="str">
            <v>ARMADURAS</v>
          </cell>
          <cell r="E2202" t="str">
            <v>0042</v>
          </cell>
          <cell r="F2202" t="str">
            <v/>
          </cell>
          <cell r="G2202" t="str">
            <v/>
          </cell>
          <cell r="H2202" t="str">
            <v>ARMAÇÃO UTILIZANDO AÇO CA-25 DE 16,0 MM - MONTAGEM. AF_12/2015</v>
          </cell>
          <cell r="I2202" t="str">
            <v>KG</v>
          </cell>
          <cell r="J2202" t="str">
            <v>ATRIBUÍDO SÃO PAULO</v>
          </cell>
          <cell r="K2202" t="str">
            <v>11,22</v>
          </cell>
          <cell r="L2202" t="str">
            <v>CAIXA REFERENCIAL</v>
          </cell>
        </row>
        <row r="2203">
          <cell r="A2203">
            <v>92887</v>
          </cell>
          <cell r="B2203" t="str">
            <v>FUNDACOES E ESTRUTURAS</v>
          </cell>
          <cell r="C2203" t="str">
            <v>FUES</v>
          </cell>
          <cell r="D2203" t="str">
            <v>ARMADURAS</v>
          </cell>
          <cell r="E2203" t="str">
            <v>0042</v>
          </cell>
          <cell r="F2203" t="str">
            <v/>
          </cell>
          <cell r="G2203" t="str">
            <v/>
          </cell>
          <cell r="H2203" t="str">
            <v>ARMAÇÃO UTILIZANDO AÇO CA-25 DE 20,0 MM - MONTAGEM. AF_12/2015</v>
          </cell>
          <cell r="I2203" t="str">
            <v>KG</v>
          </cell>
          <cell r="J2203" t="str">
            <v>ATRIBUÍDO SÃO PAULO</v>
          </cell>
          <cell r="K2203" t="str">
            <v>11,27</v>
          </cell>
          <cell r="L2203" t="str">
            <v>CAIXA REFERENCIAL</v>
          </cell>
        </row>
        <row r="2204">
          <cell r="A2204">
            <v>92888</v>
          </cell>
          <cell r="B2204" t="str">
            <v>FUNDACOES E ESTRUTURAS</v>
          </cell>
          <cell r="C2204" t="str">
            <v>FUES</v>
          </cell>
          <cell r="D2204" t="str">
            <v>ARMADURAS</v>
          </cell>
          <cell r="E2204" t="str">
            <v>0042</v>
          </cell>
          <cell r="F2204" t="str">
            <v/>
          </cell>
          <cell r="G2204" t="str">
            <v/>
          </cell>
          <cell r="H2204" t="str">
            <v>ARMAÇÃO UTILIZANDO AÇO CA-25 DE 25,0 MM - MONTAGEM. AF_12/2015</v>
          </cell>
          <cell r="I2204" t="str">
            <v>KG</v>
          </cell>
          <cell r="J2204" t="str">
            <v>COEFICIENTE DE REPRESENTATIVIDADE</v>
          </cell>
          <cell r="K2204" t="str">
            <v>11,09</v>
          </cell>
          <cell r="L2204" t="str">
            <v>CAIXA REFERENCIAL</v>
          </cell>
        </row>
        <row r="2205">
          <cell r="A2205">
            <v>92915</v>
          </cell>
          <cell r="B2205" t="str">
            <v>FUNDACOES E ESTRUTURAS</v>
          </cell>
          <cell r="C2205" t="str">
            <v>FUES</v>
          </cell>
          <cell r="D2205" t="str">
            <v>ARMADURAS</v>
          </cell>
          <cell r="E2205" t="str">
            <v>0042</v>
          </cell>
          <cell r="F2205" t="str">
            <v/>
          </cell>
          <cell r="G2205" t="str">
            <v/>
          </cell>
          <cell r="H2205" t="str">
            <v>ARMAÇÃO DE ESTRUTURAS DE CONCRETO ARMADO, EXCETO VIGAS, PILARES, LAJES E FUNDAÇÕES, UTILIZANDO AÇO CA-60 DE 5,0 MM - MONTAGEM. AF_12/2015</v>
          </cell>
          <cell r="I2205" t="str">
            <v>KG</v>
          </cell>
          <cell r="J2205" t="str">
            <v>ATRIBUÍDO SÃO PAULO</v>
          </cell>
          <cell r="K2205" t="str">
            <v>14,28</v>
          </cell>
          <cell r="L2205" t="str">
            <v>CAIXA REFERENCIAL</v>
          </cell>
        </row>
        <row r="2206">
          <cell r="A2206">
            <v>92916</v>
          </cell>
          <cell r="B2206" t="str">
            <v>FUNDACOES E ESTRUTURAS</v>
          </cell>
          <cell r="C2206" t="str">
            <v>FUES</v>
          </cell>
          <cell r="D2206" t="str">
            <v>ARMADURAS</v>
          </cell>
          <cell r="E2206" t="str">
            <v>0042</v>
          </cell>
          <cell r="F2206" t="str">
            <v/>
          </cell>
          <cell r="G2206" t="str">
            <v/>
          </cell>
          <cell r="H2206" t="str">
            <v>ARMAÇÃO DE ESTRUTURAS DE CONCRETO ARMADO, EXCETO VIGAS, PILARES, LAJES E FUNDAÇÕES, UTILIZANDO AÇO CA-50 DE 6,3 MM - MONTAGEM. AF_12/2015</v>
          </cell>
          <cell r="I2206" t="str">
            <v>KG</v>
          </cell>
          <cell r="J2206" t="str">
            <v>ATRIBUÍDO SÃO PAULO</v>
          </cell>
          <cell r="K2206" t="str">
            <v>13,72</v>
          </cell>
          <cell r="L2206" t="str">
            <v>CAIXA REFERENCIAL</v>
          </cell>
        </row>
        <row r="2207">
          <cell r="A2207">
            <v>92917</v>
          </cell>
          <cell r="B2207" t="str">
            <v>FUNDACOES E ESTRUTURAS</v>
          </cell>
          <cell r="C2207" t="str">
            <v>FUES</v>
          </cell>
          <cell r="D2207" t="str">
            <v>ARMADURAS</v>
          </cell>
          <cell r="E2207" t="str">
            <v>0042</v>
          </cell>
          <cell r="F2207" t="str">
            <v/>
          </cell>
          <cell r="G2207" t="str">
            <v/>
          </cell>
          <cell r="H2207" t="str">
            <v>ARMAÇÃO DE ESTRUTURAS DE CONCRETO ARMADO, EXCETO VIGAS, PILARES, LAJES E FUNDAÇÕES, UTILIZANDO AÇO CA-50 DE 8,0 MM - MONTAGEM. AF_12/2015</v>
          </cell>
          <cell r="I2207" t="str">
            <v>KG</v>
          </cell>
          <cell r="J2207" t="str">
            <v>ATRIBUÍDO SÃO PAULO</v>
          </cell>
          <cell r="K2207" t="str">
            <v>13,03</v>
          </cell>
          <cell r="L2207" t="str">
            <v>CAIXA REFERENCIAL</v>
          </cell>
        </row>
        <row r="2208">
          <cell r="A2208">
            <v>92919</v>
          </cell>
          <cell r="B2208" t="str">
            <v>FUNDACOES E ESTRUTURAS</v>
          </cell>
          <cell r="C2208" t="str">
            <v>FUES</v>
          </cell>
          <cell r="D2208" t="str">
            <v>ARMADURAS</v>
          </cell>
          <cell r="E2208" t="str">
            <v>0042</v>
          </cell>
          <cell r="F2208" t="str">
            <v/>
          </cell>
          <cell r="G2208" t="str">
            <v/>
          </cell>
          <cell r="H2208" t="str">
            <v>ARMAÇÃO DE ESTRUTURAS DE CONCRETO ARMADO, EXCETO VIGAS, PILARES, LAJES E FUNDAÇÕES, UTILIZANDO AÇO CA-50 DE 10,0 MM - MONTAGEM. AF_12/2015</v>
          </cell>
          <cell r="I2208" t="str">
            <v>KG</v>
          </cell>
          <cell r="J2208" t="str">
            <v>ATRIBUÍDO SÃO PAULO</v>
          </cell>
          <cell r="K2208" t="str">
            <v>11,71</v>
          </cell>
          <cell r="L2208" t="str">
            <v>CAIXA REFERENCIAL</v>
          </cell>
        </row>
        <row r="2209">
          <cell r="A2209">
            <v>92921</v>
          </cell>
          <cell r="B2209" t="str">
            <v>FUNDACOES E ESTRUTURAS</v>
          </cell>
          <cell r="C2209" t="str">
            <v>FUES</v>
          </cell>
          <cell r="D2209" t="str">
            <v>ARMADURAS</v>
          </cell>
          <cell r="E2209" t="str">
            <v>0042</v>
          </cell>
          <cell r="F2209" t="str">
            <v/>
          </cell>
          <cell r="G2209" t="str">
            <v/>
          </cell>
          <cell r="H2209" t="str">
            <v>ARMAÇÃO DE ESTRUTURAS DE CONCRETO ARMADO, EXCETO VIGAS, PILARES, LAJES E FUNDAÇÕES, UTILIZANDO AÇO CA-50 DE 12,5 MM - MONTAGEM. AF_12/2015</v>
          </cell>
          <cell r="I2209" t="str">
            <v>KG</v>
          </cell>
          <cell r="J2209" t="str">
            <v>ATRIBUÍDO SÃO PAULO</v>
          </cell>
          <cell r="K2209" t="str">
            <v>9,92</v>
          </cell>
          <cell r="L2209" t="str">
            <v>CAIXA REFERENCIAL</v>
          </cell>
        </row>
        <row r="2210">
          <cell r="A2210">
            <v>92922</v>
          </cell>
          <cell r="B2210" t="str">
            <v>FUNDACOES E ESTRUTURAS</v>
          </cell>
          <cell r="C2210" t="str">
            <v>FUES</v>
          </cell>
          <cell r="D2210" t="str">
            <v>ARMADURAS</v>
          </cell>
          <cell r="E2210" t="str">
            <v>0042</v>
          </cell>
          <cell r="F2210" t="str">
            <v/>
          </cell>
          <cell r="G2210" t="str">
            <v/>
          </cell>
          <cell r="H2210" t="str">
            <v>ARMAÇÃO DE ESTRUTURAS DE CONCRETO ARMADO, EXCETO VIGAS, PILARES, LAJES E FUNDAÇÕES, UTILIZANDO AÇO CA-50 DE 16,0 MM - MONTAGEM. AF_12/2015</v>
          </cell>
          <cell r="I2210" t="str">
            <v>KG</v>
          </cell>
          <cell r="J2210" t="str">
            <v>ATRIBUÍDO SÃO PAULO</v>
          </cell>
          <cell r="K2210" t="str">
            <v>9,47</v>
          </cell>
          <cell r="L2210" t="str">
            <v>CAIXA REFERENCIAL</v>
          </cell>
        </row>
        <row r="2211">
          <cell r="A2211">
            <v>92923</v>
          </cell>
          <cell r="B2211" t="str">
            <v>FUNDACOES E ESTRUTURAS</v>
          </cell>
          <cell r="C2211" t="str">
            <v>FUES</v>
          </cell>
          <cell r="D2211" t="str">
            <v>ARMADURAS</v>
          </cell>
          <cell r="E2211" t="str">
            <v>0042</v>
          </cell>
          <cell r="F2211" t="str">
            <v/>
          </cell>
          <cell r="G2211" t="str">
            <v/>
          </cell>
          <cell r="H2211" t="str">
            <v>ARMAÇÃO DE ESTRUTURAS DE CONCRETO ARMADO, EXCETO VIGAS, PILARES, LAJES E FUNDAÇÕES, UTILIZANDO AÇO CA-50 DE 20,0 MM - MONTAGEM. AF_12/2015</v>
          </cell>
          <cell r="I2211" t="str">
            <v>KG</v>
          </cell>
          <cell r="J2211" t="str">
            <v>ATRIBUÍDO SÃO PAULO</v>
          </cell>
          <cell r="K2211" t="str">
            <v>10,68</v>
          </cell>
          <cell r="L2211" t="str">
            <v>CAIXA REFERENCIAL</v>
          </cell>
        </row>
        <row r="2212">
          <cell r="A2212">
            <v>92924</v>
          </cell>
          <cell r="B2212" t="str">
            <v>FUNDACOES E ESTRUTURAS</v>
          </cell>
          <cell r="C2212" t="str">
            <v>FUES</v>
          </cell>
          <cell r="D2212" t="str">
            <v>ARMADURAS</v>
          </cell>
          <cell r="E2212" t="str">
            <v>0042</v>
          </cell>
          <cell r="F2212" t="str">
            <v/>
          </cell>
          <cell r="G2212" t="str">
            <v/>
          </cell>
          <cell r="H2212" t="str">
            <v>ARMAÇÃO DE ESTRUTURAS DE CONCRETO ARMADO, EXCETO VIGAS, PILARES, LAJES E FUNDAÇÕES, UTILIZANDO AÇO CA-50 DE 25,0 MM - MONTAGEM. AF_12/2015</v>
          </cell>
          <cell r="I2212" t="str">
            <v>KG</v>
          </cell>
          <cell r="J2212" t="str">
            <v>COEFICIENTE DE REPRESENTATIVIDADE</v>
          </cell>
          <cell r="K2212" t="str">
            <v>10,45</v>
          </cell>
          <cell r="L2212" t="str">
            <v>CAIXA REFERENCIAL</v>
          </cell>
        </row>
        <row r="2213">
          <cell r="A2213">
            <v>95445</v>
          </cell>
          <cell r="B2213" t="str">
            <v>FUNDACOES E ESTRUTURAS</v>
          </cell>
          <cell r="C2213" t="str">
            <v>FUES</v>
          </cell>
          <cell r="D2213" t="str">
            <v>ARMADURAS</v>
          </cell>
          <cell r="E2213" t="str">
            <v>0042</v>
          </cell>
          <cell r="F2213" t="str">
            <v/>
          </cell>
          <cell r="G2213" t="str">
            <v/>
          </cell>
          <cell r="H2213" t="str">
            <v>CORTE E DOBRA DE AÇO CA-60, DIÂMETRO DE 5,0 MM, UTILIZADO EM ESTRIBO CONTÍNUO HELICOIDAL. AF_10/2016</v>
          </cell>
          <cell r="I2213" t="str">
            <v>KG</v>
          </cell>
          <cell r="J2213" t="str">
            <v>COEFICIENTE DE REPRESENTATIVIDADE</v>
          </cell>
          <cell r="K2213" t="str">
            <v>8,57</v>
          </cell>
          <cell r="L2213" t="str">
            <v>CAIXA REFERENCIAL</v>
          </cell>
        </row>
        <row r="2214">
          <cell r="A2214">
            <v>95446</v>
          </cell>
          <cell r="B2214" t="str">
            <v>FUNDACOES E ESTRUTURAS</v>
          </cell>
          <cell r="C2214" t="str">
            <v>FUES</v>
          </cell>
          <cell r="D2214" t="str">
            <v>ARMADURAS</v>
          </cell>
          <cell r="E2214" t="str">
            <v>0042</v>
          </cell>
          <cell r="F2214" t="str">
            <v/>
          </cell>
          <cell r="G2214" t="str">
            <v/>
          </cell>
          <cell r="H2214" t="str">
            <v>CORTE E DOBRA DE AÇO CA-50, DIÂMETRO DE 6,3 MM, UTILIZADO EM ESTRIBO CONTÍNUO HELICOIDAL. AF_10/2016</v>
          </cell>
          <cell r="I2214" t="str">
            <v>KG</v>
          </cell>
          <cell r="J2214" t="str">
            <v>COEFICIENTE DE REPRESENTATIVIDADE</v>
          </cell>
          <cell r="K2214" t="str">
            <v>9,36</v>
          </cell>
          <cell r="L2214" t="str">
            <v>CAIXA REFERENCIAL</v>
          </cell>
        </row>
        <row r="2215">
          <cell r="A2215">
            <v>95448</v>
          </cell>
          <cell r="B2215" t="str">
            <v>FUNDACOES E ESTRUTURAS</v>
          </cell>
          <cell r="C2215" t="str">
            <v>FUES</v>
          </cell>
          <cell r="D2215" t="str">
            <v>ARMADURAS</v>
          </cell>
          <cell r="E2215" t="str">
            <v>0042</v>
          </cell>
          <cell r="F2215" t="str">
            <v/>
          </cell>
          <cell r="G2215" t="str">
            <v/>
          </cell>
          <cell r="H2215" t="str">
            <v>CORTE E DOBRA DE AÇO CA-50, DIÂMERO DE 32 MM, UTILIZADO EM ESTRUTURAS DIVERSAS, EXCETO LAJE. AF_10/2016</v>
          </cell>
          <cell r="I2215" t="str">
            <v>KG</v>
          </cell>
          <cell r="J2215" t="str">
            <v>COEFICIENTE DE REPRESENTATIVIDADE</v>
          </cell>
          <cell r="K2215" t="str">
            <v>10,68</v>
          </cell>
          <cell r="L2215" t="str">
            <v>CAIXA REFERENCIAL</v>
          </cell>
        </row>
        <row r="2216">
          <cell r="A2216">
            <v>95576</v>
          </cell>
          <cell r="B2216" t="str">
            <v>FUNDACOES E ESTRUTURAS</v>
          </cell>
          <cell r="C2216" t="str">
            <v>FUES</v>
          </cell>
          <cell r="D2216" t="str">
            <v>ARMADURAS</v>
          </cell>
          <cell r="E2216" t="str">
            <v>0042</v>
          </cell>
          <cell r="F2216" t="str">
            <v/>
          </cell>
          <cell r="G2216" t="str">
            <v/>
          </cell>
          <cell r="H2216" t="str">
            <v>MONTAGEM DE ARMADURA LONGITUDINAL/TRANSVERSAL DE ESTACAS DE SEÇÃO CIRCULAR, DIÂMETRO = 8,0 MM. AF_11/2016</v>
          </cell>
          <cell r="I2216" t="str">
            <v>KG</v>
          </cell>
          <cell r="J2216" t="str">
            <v>COEFICIENTE DE REPRESENTATIVIDADE</v>
          </cell>
          <cell r="K2216" t="str">
            <v>12,50</v>
          </cell>
          <cell r="L2216" t="str">
            <v>CAIXA REFERENCIAL</v>
          </cell>
        </row>
        <row r="2217">
          <cell r="A2217">
            <v>95577</v>
          </cell>
          <cell r="B2217" t="str">
            <v>FUNDACOES E ESTRUTURAS</v>
          </cell>
          <cell r="C2217" t="str">
            <v>FUES</v>
          </cell>
          <cell r="D2217" t="str">
            <v>ARMADURAS</v>
          </cell>
          <cell r="E2217" t="str">
            <v>0042</v>
          </cell>
          <cell r="F2217" t="str">
            <v/>
          </cell>
          <cell r="G2217" t="str">
            <v/>
          </cell>
          <cell r="H2217" t="str">
            <v>MONTAGEM DE ARMADURA LONGITUDINAL DE ESTACAS DE SEÇÃO CIRCULAR, DIÂMETRO = 10,0 MM. AF_11/2016</v>
          </cell>
          <cell r="I2217" t="str">
            <v>KG</v>
          </cell>
          <cell r="J2217" t="str">
            <v>COEFICIENTE DE REPRESENTATIVIDADE</v>
          </cell>
          <cell r="K2217" t="str">
            <v>11,41</v>
          </cell>
          <cell r="L2217" t="str">
            <v>CAIXA REFERENCIAL</v>
          </cell>
        </row>
        <row r="2218">
          <cell r="A2218">
            <v>95578</v>
          </cell>
          <cell r="B2218" t="str">
            <v>FUNDACOES E ESTRUTURAS</v>
          </cell>
          <cell r="C2218" t="str">
            <v>FUES</v>
          </cell>
          <cell r="D2218" t="str">
            <v>ARMADURAS</v>
          </cell>
          <cell r="E2218" t="str">
            <v>0042</v>
          </cell>
          <cell r="F2218" t="str">
            <v/>
          </cell>
          <cell r="G2218" t="str">
            <v/>
          </cell>
          <cell r="H2218" t="str">
            <v>MONTAGEM DE ARMADURA LONGITUDINAL/TRANSVERSAL DE ESTACAS DE SEÇÃO CIRCULAR, DIÂMETRO = 12,5 MM. AF_11/2016</v>
          </cell>
          <cell r="I2218" t="str">
            <v>KG</v>
          </cell>
          <cell r="J2218" t="str">
            <v>COEFICIENTE DE REPRESENTATIVIDADE</v>
          </cell>
          <cell r="K2218" t="str">
            <v>9,78</v>
          </cell>
          <cell r="L2218" t="str">
            <v>CAIXA REFERENCIAL</v>
          </cell>
        </row>
        <row r="2219">
          <cell r="A2219">
            <v>95579</v>
          </cell>
          <cell r="B2219" t="str">
            <v>FUNDACOES E ESTRUTURAS</v>
          </cell>
          <cell r="C2219" t="str">
            <v>FUES</v>
          </cell>
          <cell r="D2219" t="str">
            <v>ARMADURAS</v>
          </cell>
          <cell r="E2219" t="str">
            <v>0042</v>
          </cell>
          <cell r="F2219" t="str">
            <v/>
          </cell>
          <cell r="G2219" t="str">
            <v/>
          </cell>
          <cell r="H2219" t="str">
            <v>MONTAGEM DE ARMADURA LONGITUDINAL DE ESTACAS DE SEÇÃO CIRCULAR, DIÂMETRO = 16,0 MM. AF_11/2016</v>
          </cell>
          <cell r="I2219" t="str">
            <v>KG</v>
          </cell>
          <cell r="J2219" t="str">
            <v>COEFICIENTE DE REPRESENTATIVIDADE</v>
          </cell>
          <cell r="K2219" t="str">
            <v>9,46</v>
          </cell>
          <cell r="L2219" t="str">
            <v>CAIXA REFERENCIAL</v>
          </cell>
        </row>
        <row r="2220">
          <cell r="A2220">
            <v>95580</v>
          </cell>
          <cell r="B2220" t="str">
            <v>FUNDACOES E ESTRUTURAS</v>
          </cell>
          <cell r="C2220" t="str">
            <v>FUES</v>
          </cell>
          <cell r="D2220" t="str">
            <v>ARMADURAS</v>
          </cell>
          <cell r="E2220" t="str">
            <v>0042</v>
          </cell>
          <cell r="F2220" t="str">
            <v/>
          </cell>
          <cell r="G2220" t="str">
            <v/>
          </cell>
          <cell r="H2220" t="str">
            <v>MONTAGEM DE ARMADURA LONGITUDINAL DE ESTACAS DE SEÇÃO CIRCULAR, DIÂMETRO = 20,0 MM. AF_11/2016</v>
          </cell>
          <cell r="I2220" t="str">
            <v>KG</v>
          </cell>
          <cell r="J2220" t="str">
            <v>COEFICIENTE DE REPRESENTATIVIDADE</v>
          </cell>
          <cell r="K2220" t="str">
            <v>10,78</v>
          </cell>
          <cell r="L2220" t="str">
            <v>CAIXA REFERENCIAL</v>
          </cell>
        </row>
        <row r="2221">
          <cell r="A2221">
            <v>95581</v>
          </cell>
          <cell r="B2221" t="str">
            <v>FUNDACOES E ESTRUTURAS</v>
          </cell>
          <cell r="C2221" t="str">
            <v>FUES</v>
          </cell>
          <cell r="D2221" t="str">
            <v>ARMADURAS</v>
          </cell>
          <cell r="E2221" t="str">
            <v>0042</v>
          </cell>
          <cell r="F2221" t="str">
            <v/>
          </cell>
          <cell r="G2221" t="str">
            <v/>
          </cell>
          <cell r="H2221" t="str">
            <v>MONTAGEM DE ARMADURA LONGITUDINAL DE ESTACAS DE SEÇÃO CIRCULAR, DIÂMETRO = 25,0 MM. AF_11/2016</v>
          </cell>
          <cell r="I2221" t="str">
            <v>KG</v>
          </cell>
          <cell r="J2221" t="str">
            <v>COEFICIENTE DE REPRESENTATIVIDADE</v>
          </cell>
          <cell r="K2221" t="str">
            <v>10,63</v>
          </cell>
          <cell r="L2221" t="str">
            <v>CAIXA REFERENCIAL</v>
          </cell>
        </row>
        <row r="2222">
          <cell r="A2222">
            <v>95582</v>
          </cell>
          <cell r="B2222" t="str">
            <v>FUNDACOES E ESTRUTURAS</v>
          </cell>
          <cell r="C2222" t="str">
            <v>FUES</v>
          </cell>
          <cell r="D2222" t="str">
            <v>ARMADURAS</v>
          </cell>
          <cell r="E2222" t="str">
            <v>0042</v>
          </cell>
          <cell r="F2222" t="str">
            <v/>
          </cell>
          <cell r="G2222" t="str">
            <v/>
          </cell>
          <cell r="H2222" t="str">
            <v>MONTAGEM DE ARMADURA LONGITUDINAL DE ESTACAS DE SEÇÃO CIRCULAR, DIÂMETRO = 32,0 MM. AF_11/2016</v>
          </cell>
          <cell r="I2222" t="str">
            <v>KG</v>
          </cell>
          <cell r="J2222" t="str">
            <v>COEFICIENTE DE REPRESENTATIVIDADE</v>
          </cell>
          <cell r="K2222" t="str">
            <v>11,48</v>
          </cell>
          <cell r="L2222" t="str">
            <v>CAIXA REFERENCIAL</v>
          </cell>
        </row>
        <row r="2223">
          <cell r="A2223">
            <v>95583</v>
          </cell>
          <cell r="B2223" t="str">
            <v>FUNDACOES E ESTRUTURAS</v>
          </cell>
          <cell r="C2223" t="str">
            <v>FUES</v>
          </cell>
          <cell r="D2223" t="str">
            <v>ARMADURAS</v>
          </cell>
          <cell r="E2223" t="str">
            <v>0042</v>
          </cell>
          <cell r="F2223" t="str">
            <v/>
          </cell>
          <cell r="G2223" t="str">
            <v/>
          </cell>
          <cell r="H2223" t="str">
            <v>MONTAGEM DE ARMADURA TRANSVERSAL DE ESTACAS DE SEÇÃO CIRCULAR, DIÂMETRO = 5,0 MM. AF_11/2016</v>
          </cell>
          <cell r="I2223" t="str">
            <v>KG</v>
          </cell>
          <cell r="J2223" t="str">
            <v>COEFICIENTE DE REPRESENTATIVIDADE</v>
          </cell>
          <cell r="K2223" t="str">
            <v>14,30</v>
          </cell>
          <cell r="L2223" t="str">
            <v>CAIXA REFERENCIAL</v>
          </cell>
        </row>
        <row r="2224">
          <cell r="A2224">
            <v>95584</v>
          </cell>
          <cell r="B2224" t="str">
            <v>FUNDACOES E ESTRUTURAS</v>
          </cell>
          <cell r="C2224" t="str">
            <v>FUES</v>
          </cell>
          <cell r="D2224" t="str">
            <v>ARMADURAS</v>
          </cell>
          <cell r="E2224" t="str">
            <v>0042</v>
          </cell>
          <cell r="F2224" t="str">
            <v/>
          </cell>
          <cell r="G2224" t="str">
            <v/>
          </cell>
          <cell r="H2224" t="str">
            <v>MONTAGEM DE ARMADURA TRANSVERSAL DE ESTACAS DE SEÇÃO CIRCULAR, DIÂMETRO = 6,3 MM. AF_11/2016</v>
          </cell>
          <cell r="I2224" t="str">
            <v>KG</v>
          </cell>
          <cell r="J2224" t="str">
            <v>COEFICIENTE DE REPRESENTATIVIDADE</v>
          </cell>
          <cell r="K2224" t="str">
            <v>13,06</v>
          </cell>
          <cell r="L2224" t="str">
            <v>CAIXA REFERENCIAL</v>
          </cell>
        </row>
        <row r="2225">
          <cell r="A2225">
            <v>95585</v>
          </cell>
          <cell r="B2225" t="str">
            <v>FUNDACOES E ESTRUTURAS</v>
          </cell>
          <cell r="C2225" t="str">
            <v>FUES</v>
          </cell>
          <cell r="D2225" t="str">
            <v>ARMADURAS</v>
          </cell>
          <cell r="E2225" t="str">
            <v>0042</v>
          </cell>
          <cell r="F2225" t="str">
            <v/>
          </cell>
          <cell r="G2225" t="str">
            <v/>
          </cell>
          <cell r="H2225" t="str">
            <v>MONTAGEM DE ARMADURA LONGITUDINAL/TRANSVERSAL DE ESTACAS DE SEÇÃO RETANGULAR (BARRETE), DIÂMETRO = 8,0 MM. AF_11/2016</v>
          </cell>
          <cell r="I2225" t="str">
            <v>KG</v>
          </cell>
          <cell r="J2225" t="str">
            <v>COEFICIENTE DE REPRESENTATIVIDADE</v>
          </cell>
          <cell r="K2225" t="str">
            <v>12,85</v>
          </cell>
          <cell r="L2225" t="str">
            <v>CAIXA REFERENCIAL</v>
          </cell>
        </row>
        <row r="2226">
          <cell r="A2226">
            <v>95586</v>
          </cell>
          <cell r="B2226" t="str">
            <v>FUNDACOES E ESTRUTURAS</v>
          </cell>
          <cell r="C2226" t="str">
            <v>FUES</v>
          </cell>
          <cell r="D2226" t="str">
            <v>ARMADURAS</v>
          </cell>
          <cell r="E2226" t="str">
            <v>0042</v>
          </cell>
          <cell r="F2226" t="str">
            <v/>
          </cell>
          <cell r="G2226" t="str">
            <v/>
          </cell>
          <cell r="H2226" t="str">
            <v>MONTAGEM DE ARMADURA LONGITUDINAL DE ESTACAS DE SEÇÃO RETANGULAR (BARRETE), DIÂMETRO = 10,0 MM. AF_11/2016</v>
          </cell>
          <cell r="I2226" t="str">
            <v>KG</v>
          </cell>
          <cell r="J2226" t="str">
            <v>COEFICIENTE DE REPRESENTATIVIDADE</v>
          </cell>
          <cell r="K2226" t="str">
            <v>11,67</v>
          </cell>
          <cell r="L2226" t="str">
            <v>CAIXA REFERENCIAL</v>
          </cell>
        </row>
        <row r="2227">
          <cell r="A2227">
            <v>95587</v>
          </cell>
          <cell r="B2227" t="str">
            <v>FUNDACOES E ESTRUTURAS</v>
          </cell>
          <cell r="C2227" t="str">
            <v>FUES</v>
          </cell>
          <cell r="D2227" t="str">
            <v>ARMADURAS</v>
          </cell>
          <cell r="E2227" t="str">
            <v>0042</v>
          </cell>
          <cell r="F2227" t="str">
            <v/>
          </cell>
          <cell r="G2227" t="str">
            <v/>
          </cell>
          <cell r="H2227" t="str">
            <v>MONTAGEM DE ARMADURA LONGITUDINAL/TRANSVERSAL DE ESTACAS DE SEÇÃO RETANGULAR (BARRETE), DIÂMETRO = 12,5 MM. AF_11/2016</v>
          </cell>
          <cell r="I2227" t="str">
            <v>KG</v>
          </cell>
          <cell r="J2227" t="str">
            <v>COEFICIENTE DE REPRESENTATIVIDADE</v>
          </cell>
          <cell r="K2227" t="str">
            <v>10,00</v>
          </cell>
          <cell r="L2227" t="str">
            <v>CAIXA REFERENCIAL</v>
          </cell>
        </row>
        <row r="2228">
          <cell r="A2228">
            <v>95588</v>
          </cell>
          <cell r="B2228" t="str">
            <v>FUNDACOES E ESTRUTURAS</v>
          </cell>
          <cell r="C2228" t="str">
            <v>FUES</v>
          </cell>
          <cell r="D2228" t="str">
            <v>ARMADURAS</v>
          </cell>
          <cell r="E2228" t="str">
            <v>0042</v>
          </cell>
          <cell r="F2228" t="str">
            <v/>
          </cell>
          <cell r="G2228" t="str">
            <v/>
          </cell>
          <cell r="H2228" t="str">
            <v>MONTAGEM DE ARMADURA LONGITUDINAL DE ESTACAS DE SEÇÃO RETANGULAR (BARRETE), DIÂMETRO = 16,0 MM. AF_11/2016</v>
          </cell>
          <cell r="I2228" t="str">
            <v>KG</v>
          </cell>
          <cell r="J2228" t="str">
            <v>COEFICIENTE DE REPRESENTATIVIDADE</v>
          </cell>
          <cell r="K2228" t="str">
            <v>9,64</v>
          </cell>
          <cell r="L2228" t="str">
            <v>CAIXA REFERENCIAL</v>
          </cell>
        </row>
        <row r="2229">
          <cell r="A2229">
            <v>95589</v>
          </cell>
          <cell r="B2229" t="str">
            <v>FUNDACOES E ESTRUTURAS</v>
          </cell>
          <cell r="C2229" t="str">
            <v>FUES</v>
          </cell>
          <cell r="D2229" t="str">
            <v>ARMADURAS</v>
          </cell>
          <cell r="E2229" t="str">
            <v>0042</v>
          </cell>
          <cell r="F2229" t="str">
            <v/>
          </cell>
          <cell r="G2229" t="str">
            <v/>
          </cell>
          <cell r="H2229" t="str">
            <v>MONTAGEM DE ARMADURA LONGITUDINAL DE ESTACAS DE SEÇÃO RETANGULAR (BARRETE), DIÂMETRO = 20,0 MM. AF_11/2016</v>
          </cell>
          <cell r="I2229" t="str">
            <v>KG</v>
          </cell>
          <cell r="J2229" t="str">
            <v>COEFICIENTE DE REPRESENTATIVIDADE</v>
          </cell>
          <cell r="K2229" t="str">
            <v>10,92</v>
          </cell>
          <cell r="L2229" t="str">
            <v>CAIXA REFERENCIAL</v>
          </cell>
        </row>
        <row r="2230">
          <cell r="A2230">
            <v>95590</v>
          </cell>
          <cell r="B2230" t="str">
            <v>FUNDACOES E ESTRUTURAS</v>
          </cell>
          <cell r="C2230" t="str">
            <v>FUES</v>
          </cell>
          <cell r="D2230" t="str">
            <v>ARMADURAS</v>
          </cell>
          <cell r="E2230" t="str">
            <v>0042</v>
          </cell>
          <cell r="F2230" t="str">
            <v/>
          </cell>
          <cell r="G2230" t="str">
            <v/>
          </cell>
          <cell r="H2230" t="str">
            <v>MONTAGEM DE ARMADURA LONGITUDINAL DE ESTACAS DE SEÇÃO RETANGULAR (BARRETE), DIÂMETRO = 25,0 MM. AF_11/2016</v>
          </cell>
          <cell r="I2230" t="str">
            <v>KG</v>
          </cell>
          <cell r="J2230" t="str">
            <v>COEFICIENTE DE REPRESENTATIVIDADE</v>
          </cell>
          <cell r="K2230" t="str">
            <v>10,75</v>
          </cell>
          <cell r="L2230" t="str">
            <v>CAIXA REFERENCIAL</v>
          </cell>
        </row>
        <row r="2231">
          <cell r="A2231">
            <v>95591</v>
          </cell>
          <cell r="B2231" t="str">
            <v>FUNDACOES E ESTRUTURAS</v>
          </cell>
          <cell r="C2231" t="str">
            <v>FUES</v>
          </cell>
          <cell r="D2231" t="str">
            <v>ARMADURAS</v>
          </cell>
          <cell r="E2231" t="str">
            <v>0042</v>
          </cell>
          <cell r="F2231" t="str">
            <v/>
          </cell>
          <cell r="G2231" t="str">
            <v/>
          </cell>
          <cell r="H2231" t="str">
            <v>MONTAGEM DE ARMADURA LONGITUDINAL DE ESTACAS DE SEÇÃO RETANGULAR (BARRETE), DIÂMETRO = 32,0 MM. AF_11/2016</v>
          </cell>
          <cell r="I2231" t="str">
            <v>KG</v>
          </cell>
          <cell r="J2231" t="str">
            <v>COEFICIENTE DE REPRESENTATIVIDADE</v>
          </cell>
          <cell r="K2231" t="str">
            <v>11,55</v>
          </cell>
          <cell r="L2231" t="str">
            <v>CAIXA REFERENCIAL</v>
          </cell>
        </row>
        <row r="2232">
          <cell r="A2232">
            <v>95592</v>
          </cell>
          <cell r="B2232" t="str">
            <v>FUNDACOES E ESTRUTURAS</v>
          </cell>
          <cell r="C2232" t="str">
            <v>FUES</v>
          </cell>
          <cell r="D2232" t="str">
            <v>ARMADURAS</v>
          </cell>
          <cell r="E2232" t="str">
            <v>0042</v>
          </cell>
          <cell r="F2232" t="str">
            <v/>
          </cell>
          <cell r="G2232" t="str">
            <v/>
          </cell>
          <cell r="H2232" t="str">
            <v>MONTAGEM DE ARMADURA TRANSVERSAL DE ESTACAS DE SEÇÃO RETANGULAR (BARRETE), DIÂMETRO = 5,0 MM. AF_11/2016</v>
          </cell>
          <cell r="I2232" t="str">
            <v>KG</v>
          </cell>
          <cell r="J2232" t="str">
            <v>COEFICIENTE DE REPRESENTATIVIDADE</v>
          </cell>
          <cell r="K2232" t="str">
            <v>16,95</v>
          </cell>
          <cell r="L2232" t="str">
            <v>CAIXA REFERENCIAL</v>
          </cell>
        </row>
        <row r="2233">
          <cell r="A2233">
            <v>95593</v>
          </cell>
          <cell r="B2233" t="str">
            <v>FUNDACOES E ESTRUTURAS</v>
          </cell>
          <cell r="C2233" t="str">
            <v>FUES</v>
          </cell>
          <cell r="D2233" t="str">
            <v>ARMADURAS</v>
          </cell>
          <cell r="E2233" t="str">
            <v>0042</v>
          </cell>
          <cell r="F2233" t="str">
            <v/>
          </cell>
          <cell r="G2233" t="str">
            <v/>
          </cell>
          <cell r="H2233" t="str">
            <v>MONTAGEM DE ARMADURA TRANSVERSAL DE ESTACAS DE SEÇÃO RETANGULAR (BARRETE), DIÂMETRO = 6,3 MM. AF_11/2016</v>
          </cell>
          <cell r="I2233" t="str">
            <v>KG</v>
          </cell>
          <cell r="J2233" t="str">
            <v>COEFICIENTE DE REPRESENTATIVIDADE</v>
          </cell>
          <cell r="K2233" t="str">
            <v>14,81</v>
          </cell>
          <cell r="L2233" t="str">
            <v>CAIXA REFERENCIAL</v>
          </cell>
        </row>
        <row r="2234">
          <cell r="A2234">
            <v>95943</v>
          </cell>
          <cell r="B2234" t="str">
            <v>FUNDACOES E ESTRUTURAS</v>
          </cell>
          <cell r="C2234" t="str">
            <v>FUES</v>
          </cell>
          <cell r="D2234" t="str">
            <v>ARMADURAS</v>
          </cell>
          <cell r="E2234" t="str">
            <v>0042</v>
          </cell>
          <cell r="F2234" t="str">
            <v/>
          </cell>
          <cell r="G2234" t="str">
            <v/>
          </cell>
          <cell r="H2234" t="str">
            <v>ARMAÇÃO DE ESCADA, DE UMA ESTRUTURA CONVENCIONAL DE CONCRETO ARMADO UTILIZANDO AÇO CA-60 DE 5,0 MM - MONTAGEM. AF_11/2020</v>
          </cell>
          <cell r="I2234" t="str">
            <v>KG</v>
          </cell>
          <cell r="J2234" t="str">
            <v>ATRIBUÍDO SÃO PAULO</v>
          </cell>
          <cell r="K2234" t="str">
            <v>17,70</v>
          </cell>
          <cell r="L2234" t="str">
            <v>CAIXA REFERENCIAL</v>
          </cell>
        </row>
        <row r="2235">
          <cell r="A2235">
            <v>95944</v>
          </cell>
          <cell r="B2235" t="str">
            <v>FUNDACOES E ESTRUTURAS</v>
          </cell>
          <cell r="C2235" t="str">
            <v>FUES</v>
          </cell>
          <cell r="D2235" t="str">
            <v>ARMADURAS</v>
          </cell>
          <cell r="E2235" t="str">
            <v>0042</v>
          </cell>
          <cell r="F2235" t="str">
            <v/>
          </cell>
          <cell r="G2235" t="str">
            <v/>
          </cell>
          <cell r="H2235" t="str">
            <v>ARMAÇÃO DE ESCADA, DE UMA ESTRUTURA CONVENCIONAL DE CONCRETO ARMADO UTILIZANDO AÇO CA-50 DE 6,3 MM - MONTAGEM. AF_11/2020</v>
          </cell>
          <cell r="I2235" t="str">
            <v>KG</v>
          </cell>
          <cell r="J2235" t="str">
            <v>ATRIBUÍDO SÃO PAULO</v>
          </cell>
          <cell r="K2235" t="str">
            <v>16,73</v>
          </cell>
          <cell r="L2235" t="str">
            <v>CAIXA REFERENCIAL</v>
          </cell>
        </row>
        <row r="2236">
          <cell r="A2236">
            <v>95945</v>
          </cell>
          <cell r="B2236" t="str">
            <v>FUNDACOES E ESTRUTURAS</v>
          </cell>
          <cell r="C2236" t="str">
            <v>FUES</v>
          </cell>
          <cell r="D2236" t="str">
            <v>ARMADURAS</v>
          </cell>
          <cell r="E2236" t="str">
            <v>0042</v>
          </cell>
          <cell r="F2236" t="str">
            <v/>
          </cell>
          <cell r="G2236" t="str">
            <v/>
          </cell>
          <cell r="H2236" t="str">
            <v>ARMAÇÃO DE ESCADA, DE UMA ESTRUTURA CONVENCIONAL DE CONCRETO ARMADO UTILIZANDO AÇO CA-50 DE 8,0 MM - MONTAGEM. AF_11/2020</v>
          </cell>
          <cell r="I2236" t="str">
            <v>KG</v>
          </cell>
          <cell r="J2236" t="str">
            <v>ATRIBUÍDO SÃO PAULO</v>
          </cell>
          <cell r="K2236" t="str">
            <v>14,40</v>
          </cell>
          <cell r="L2236" t="str">
            <v>CAIXA REFERENCIAL</v>
          </cell>
        </row>
        <row r="2237">
          <cell r="A2237">
            <v>95946</v>
          </cell>
          <cell r="B2237" t="str">
            <v>FUNDACOES E ESTRUTURAS</v>
          </cell>
          <cell r="C2237" t="str">
            <v>FUES</v>
          </cell>
          <cell r="D2237" t="str">
            <v>ARMADURAS</v>
          </cell>
          <cell r="E2237" t="str">
            <v>0042</v>
          </cell>
          <cell r="F2237" t="str">
            <v/>
          </cell>
          <cell r="G2237" t="str">
            <v/>
          </cell>
          <cell r="H2237" t="str">
            <v>ARMAÇÃO DE ESCADA, DE UMA ESTRUTURA CONVENCIONAL DE CONCRETO ARMADO UTILIZANDO AÇO CA-50 DE 10,0 MM - MONTAGEM. AF_11/2020</v>
          </cell>
          <cell r="I2237" t="str">
            <v>KG</v>
          </cell>
          <cell r="J2237" t="str">
            <v>ATRIBUÍDO SÃO PAULO</v>
          </cell>
          <cell r="K2237" t="str">
            <v>12,00</v>
          </cell>
          <cell r="L2237" t="str">
            <v>CAIXA REFERENCIAL</v>
          </cell>
        </row>
        <row r="2238">
          <cell r="A2238">
            <v>95947</v>
          </cell>
          <cell r="B2238" t="str">
            <v>FUNDACOES E ESTRUTURAS</v>
          </cell>
          <cell r="C2238" t="str">
            <v>FUES</v>
          </cell>
          <cell r="D2238" t="str">
            <v>ARMADURAS</v>
          </cell>
          <cell r="E2238" t="str">
            <v>0042</v>
          </cell>
          <cell r="F2238" t="str">
            <v/>
          </cell>
          <cell r="G2238" t="str">
            <v/>
          </cell>
          <cell r="H2238" t="str">
            <v>ARMAÇÃO DE ESCADA, DE UMA ESTRUTURA CONVENCIONAL DE CONCRETO ARMADO UTILIZANDO AÇO CA-50 DE 12,5 MM - MONTAGEM. AF_11/2020</v>
          </cell>
          <cell r="I2238" t="str">
            <v>KG</v>
          </cell>
          <cell r="J2238" t="str">
            <v>ATRIBUÍDO SÃO PAULO</v>
          </cell>
          <cell r="K2238" t="str">
            <v>9,61</v>
          </cell>
          <cell r="L2238" t="str">
            <v>CAIXA REFERENCIAL</v>
          </cell>
        </row>
        <row r="2239">
          <cell r="A2239">
            <v>95948</v>
          </cell>
          <cell r="B2239" t="str">
            <v>FUNDACOES E ESTRUTURAS</v>
          </cell>
          <cell r="C2239" t="str">
            <v>FUES</v>
          </cell>
          <cell r="D2239" t="str">
            <v>ARMADURAS</v>
          </cell>
          <cell r="E2239" t="str">
            <v>0042</v>
          </cell>
          <cell r="F2239" t="str">
            <v/>
          </cell>
          <cell r="G2239" t="str">
            <v/>
          </cell>
          <cell r="H2239" t="str">
            <v>ARMAÇÃO DE ESCADA, DE UMA ESTRUTURA CONVENCIONAL DE CONCRETO ARMADO UTILIZANDO AÇO CA-50 DE 16,0 MM - MONTAGEM. AF_11/2020</v>
          </cell>
          <cell r="I2239" t="str">
            <v>KG</v>
          </cell>
          <cell r="J2239" t="str">
            <v>ATRIBUÍDO SÃO PAULO</v>
          </cell>
          <cell r="K2239" t="str">
            <v>8,84</v>
          </cell>
          <cell r="L2239" t="str">
            <v>CAIXA REFERENCIAL</v>
          </cell>
        </row>
        <row r="2240">
          <cell r="A2240">
            <v>96544</v>
          </cell>
          <cell r="B2240" t="str">
            <v>FUNDACOES E ESTRUTURAS</v>
          </cell>
          <cell r="C2240" t="str">
            <v>FUES</v>
          </cell>
          <cell r="D2240" t="str">
            <v>ARMADURAS</v>
          </cell>
          <cell r="E2240" t="str">
            <v>0042</v>
          </cell>
          <cell r="F2240" t="str">
            <v/>
          </cell>
          <cell r="G2240" t="str">
            <v/>
          </cell>
          <cell r="H2240" t="str">
            <v>ARMAÇÃO DE BLOCO, VIGA BALDRAME OU SAPATA UTILIZANDO AÇO CA-50 DE 6,3 MM - MONTAGEM. AF_06/2017</v>
          </cell>
          <cell r="I2240" t="str">
            <v>KG</v>
          </cell>
          <cell r="J2240" t="str">
            <v>ATRIBUÍDO SÃO PAULO</v>
          </cell>
          <cell r="K2240" t="str">
            <v>14,46</v>
          </cell>
          <cell r="L2240" t="str">
            <v>CAIXA REFERENCIAL</v>
          </cell>
        </row>
        <row r="2241">
          <cell r="A2241">
            <v>96545</v>
          </cell>
          <cell r="B2241" t="str">
            <v>FUNDACOES E ESTRUTURAS</v>
          </cell>
          <cell r="C2241" t="str">
            <v>FUES</v>
          </cell>
          <cell r="D2241" t="str">
            <v>ARMADURAS</v>
          </cell>
          <cell r="E2241" t="str">
            <v>0042</v>
          </cell>
          <cell r="F2241" t="str">
            <v/>
          </cell>
          <cell r="G2241" t="str">
            <v/>
          </cell>
          <cell r="H2241" t="str">
            <v>ARMAÇÃO DE BLOCO, VIGA BALDRAME OU SAPATA UTILIZANDO AÇO CA-50 DE 8 MM - MONTAGEM. AF_06/2017</v>
          </cell>
          <cell r="I2241" t="str">
            <v>KG</v>
          </cell>
          <cell r="J2241" t="str">
            <v>ATRIBUÍDO SÃO PAULO</v>
          </cell>
          <cell r="K2241" t="str">
            <v>13,61</v>
          </cell>
          <cell r="L2241" t="str">
            <v>CAIXA REFERENCIAL</v>
          </cell>
        </row>
        <row r="2242">
          <cell r="A2242">
            <v>96546</v>
          </cell>
          <cell r="B2242" t="str">
            <v>FUNDACOES E ESTRUTURAS</v>
          </cell>
          <cell r="C2242" t="str">
            <v>FUES</v>
          </cell>
          <cell r="D2242" t="str">
            <v>ARMADURAS</v>
          </cell>
          <cell r="E2242" t="str">
            <v>0042</v>
          </cell>
          <cell r="F2242" t="str">
            <v/>
          </cell>
          <cell r="G2242" t="str">
            <v/>
          </cell>
          <cell r="H2242" t="str">
            <v>ARMAÇÃO DE BLOCO, VIGA BALDRAME OU SAPATA UTILIZANDO AÇO CA-50 DE 10 MM - MONTAGEM. AF_06/2017</v>
          </cell>
          <cell r="I2242" t="str">
            <v>KG</v>
          </cell>
          <cell r="J2242" t="str">
            <v>ATRIBUÍDO SÃO PAULO</v>
          </cell>
          <cell r="K2242" t="str">
            <v>12,20</v>
          </cell>
          <cell r="L2242" t="str">
            <v>CAIXA REFERENCIAL</v>
          </cell>
        </row>
        <row r="2243">
          <cell r="A2243">
            <v>96547</v>
          </cell>
          <cell r="B2243" t="str">
            <v>FUNDACOES E ESTRUTURAS</v>
          </cell>
          <cell r="C2243" t="str">
            <v>FUES</v>
          </cell>
          <cell r="D2243" t="str">
            <v>ARMADURAS</v>
          </cell>
          <cell r="E2243" t="str">
            <v>0042</v>
          </cell>
          <cell r="F2243" t="str">
            <v/>
          </cell>
          <cell r="G2243" t="str">
            <v/>
          </cell>
          <cell r="H2243" t="str">
            <v>ARMAÇÃO DE BLOCO, VIGA BALDRAME OU SAPATA UTILIZANDO AÇO CA-50 DE 12,5 MM - MONTAGEM. AF_06/2017</v>
          </cell>
          <cell r="I2243" t="str">
            <v>KG</v>
          </cell>
          <cell r="J2243" t="str">
            <v>ATRIBUÍDO SÃO PAULO</v>
          </cell>
          <cell r="K2243" t="str">
            <v>10,33</v>
          </cell>
          <cell r="L2243" t="str">
            <v>CAIXA REFERENCIAL</v>
          </cell>
        </row>
        <row r="2244">
          <cell r="A2244">
            <v>96548</v>
          </cell>
          <cell r="B2244" t="str">
            <v>FUNDACOES E ESTRUTURAS</v>
          </cell>
          <cell r="C2244" t="str">
            <v>FUES</v>
          </cell>
          <cell r="D2244" t="str">
            <v>ARMADURAS</v>
          </cell>
          <cell r="E2244" t="str">
            <v>0042</v>
          </cell>
          <cell r="F2244" t="str">
            <v/>
          </cell>
          <cell r="G2244" t="str">
            <v/>
          </cell>
          <cell r="H2244" t="str">
            <v>ARMAÇÃO DE BLOCO, VIGA BALDRAME OU SAPATA UTILIZANDO AÇO CA-50 DE 16 MM - MONTAGEM. AF_06/2017</v>
          </cell>
          <cell r="I2244" t="str">
            <v>KG</v>
          </cell>
          <cell r="J2244" t="str">
            <v>ATRIBUÍDO SÃO PAULO</v>
          </cell>
          <cell r="K2244" t="str">
            <v>9,83</v>
          </cell>
          <cell r="L2244" t="str">
            <v>CAIXA REFERENCIAL</v>
          </cell>
        </row>
        <row r="2245">
          <cell r="A2245">
            <v>96549</v>
          </cell>
          <cell r="B2245" t="str">
            <v>FUNDACOES E ESTRUTURAS</v>
          </cell>
          <cell r="C2245" t="str">
            <v>FUES</v>
          </cell>
          <cell r="D2245" t="str">
            <v>ARMADURAS</v>
          </cell>
          <cell r="E2245" t="str">
            <v>0042</v>
          </cell>
          <cell r="F2245" t="str">
            <v/>
          </cell>
          <cell r="G2245" t="str">
            <v/>
          </cell>
          <cell r="H2245" t="str">
            <v>ARMAÇÃO DE BLOCO, VIGA BALDRAME OU SAPATA UTILIZANDO AÇO CA-50 DE 20 MM - MONTAGEM. AF_06/2017</v>
          </cell>
          <cell r="I2245" t="str">
            <v>KG</v>
          </cell>
          <cell r="J2245" t="str">
            <v>ATRIBUÍDO SÃO PAULO</v>
          </cell>
          <cell r="K2245" t="str">
            <v>11,01</v>
          </cell>
          <cell r="L2245" t="str">
            <v>CAIXA REFERENCIAL</v>
          </cell>
        </row>
        <row r="2246">
          <cell r="A2246">
            <v>96550</v>
          </cell>
          <cell r="B2246" t="str">
            <v>FUNDACOES E ESTRUTURAS</v>
          </cell>
          <cell r="C2246" t="str">
            <v>FUES</v>
          </cell>
          <cell r="D2246" t="str">
            <v>ARMADURAS</v>
          </cell>
          <cell r="E2246" t="str">
            <v>0042</v>
          </cell>
          <cell r="F2246" t="str">
            <v/>
          </cell>
          <cell r="G2246" t="str">
            <v/>
          </cell>
          <cell r="H2246" t="str">
            <v>ARMAÇÃO DE BLOCO, VIGA BALDRAME OU SAPATA UTILIZANDO AÇO CA-50 DE 25 MM - MONTAGEM. AF_06/2017</v>
          </cell>
          <cell r="I2246" t="str">
            <v>KG</v>
          </cell>
          <cell r="J2246" t="str">
            <v>ATRIBUÍDO SÃO PAULO</v>
          </cell>
          <cell r="K2246" t="str">
            <v>10,75</v>
          </cell>
          <cell r="L2246" t="str">
            <v>CAIXA REFERENCIAL</v>
          </cell>
        </row>
        <row r="2247">
          <cell r="A2247">
            <v>100066</v>
          </cell>
          <cell r="B2247" t="str">
            <v>FUNDACOES E ESTRUTURAS</v>
          </cell>
          <cell r="C2247" t="str">
            <v>FUES</v>
          </cell>
          <cell r="D2247" t="str">
            <v>ARMADURAS</v>
          </cell>
          <cell r="E2247" t="str">
            <v>0042</v>
          </cell>
          <cell r="F2247" t="str">
            <v/>
          </cell>
          <cell r="G2247" t="str">
            <v/>
          </cell>
          <cell r="H2247" t="str">
            <v>ARMAÇÃO DO SISTEMA DE PAREDES DE CONCRETO, EXECUTADA COMO ARMADURA POSITIVA DE LAJES, TELA Q-196. AF_06/2019</v>
          </cell>
          <cell r="I2247" t="str">
            <v>KG</v>
          </cell>
          <cell r="J2247" t="str">
            <v>ATRIBUÍDO SÃO PAULO</v>
          </cell>
          <cell r="K2247" t="str">
            <v>7,64</v>
          </cell>
          <cell r="L2247" t="str">
            <v>CAIXA REFERENCIAL</v>
          </cell>
        </row>
        <row r="2248">
          <cell r="A2248">
            <v>100067</v>
          </cell>
          <cell r="B2248" t="str">
            <v>FUNDACOES E ESTRUTURAS</v>
          </cell>
          <cell r="C2248" t="str">
            <v>FUES</v>
          </cell>
          <cell r="D2248" t="str">
            <v>ARMADURAS</v>
          </cell>
          <cell r="E2248" t="str">
            <v>0042</v>
          </cell>
          <cell r="F2248" t="str">
            <v/>
          </cell>
          <cell r="G2248" t="str">
            <v/>
          </cell>
          <cell r="H2248" t="str">
            <v>ARMAÇÃO DO SISTEMA DE PAREDES DE CONCRETO, EXECUTADA COMO REFORÇO, VERGALHÃO DE 5,0 MM DE DIÂMETRO. AF_06/2019</v>
          </cell>
          <cell r="I2248" t="str">
            <v>KG</v>
          </cell>
          <cell r="J2248" t="str">
            <v>COEFICIENTE DE REPRESENTATIVIDADE</v>
          </cell>
          <cell r="K2248" t="str">
            <v>11,29</v>
          </cell>
          <cell r="L2248" t="str">
            <v>CAIXA REFERENCIAL</v>
          </cell>
        </row>
        <row r="2249">
          <cell r="A2249">
            <v>100068</v>
          </cell>
          <cell r="B2249" t="str">
            <v>FUNDACOES E ESTRUTURAS</v>
          </cell>
          <cell r="C2249" t="str">
            <v>FUES</v>
          </cell>
          <cell r="D2249" t="str">
            <v>ARMADURAS</v>
          </cell>
          <cell r="E2249" t="str">
            <v>0042</v>
          </cell>
          <cell r="F2249" t="str">
            <v/>
          </cell>
          <cell r="G2249" t="str">
            <v/>
          </cell>
          <cell r="H2249" t="str">
            <v>ARMAÇÃO DO SISTEMA DE PAREDES DE CONCRETO, EXECUTADA COMO REFORÇO, VERGALHÃO DE 12,5 MM DE DIÂMETRO. AF_06/2019</v>
          </cell>
          <cell r="I2249" t="str">
            <v>KG</v>
          </cell>
          <cell r="J2249" t="str">
            <v>COEFICIENTE DE REPRESENTATIVIDADE</v>
          </cell>
          <cell r="K2249" t="str">
            <v>9,15</v>
          </cell>
          <cell r="L2249" t="str">
            <v>CAIXA REFERENCIAL</v>
          </cell>
        </row>
        <row r="2250">
          <cell r="A2250">
            <v>89993</v>
          </cell>
          <cell r="B2250" t="str">
            <v>FUNDACOES E ESTRUTURAS</v>
          </cell>
          <cell r="C2250" t="str">
            <v>FUES</v>
          </cell>
          <cell r="D2250" t="str">
            <v>CONCRETOS</v>
          </cell>
          <cell r="E2250" t="str">
            <v>0043</v>
          </cell>
          <cell r="F2250" t="str">
            <v/>
          </cell>
          <cell r="G2250" t="str">
            <v/>
          </cell>
          <cell r="H2250" t="str">
            <v>GRAUTEAMENTO VERTICAL EM ALVENARIA ESTRUTURAL. AF_01/2015</v>
          </cell>
          <cell r="I2250" t="str">
            <v>M3</v>
          </cell>
          <cell r="J2250" t="str">
            <v>COEFICIENTE DE REPRESENTATIVIDADE</v>
          </cell>
          <cell r="K2250" t="str">
            <v>631,26</v>
          </cell>
          <cell r="L2250" t="str">
            <v>CAIXA REFERENCIAL</v>
          </cell>
        </row>
        <row r="2251">
          <cell r="A2251">
            <v>89994</v>
          </cell>
          <cell r="B2251" t="str">
            <v>FUNDACOES E ESTRUTURAS</v>
          </cell>
          <cell r="C2251" t="str">
            <v>FUES</v>
          </cell>
          <cell r="D2251" t="str">
            <v>CONCRETOS</v>
          </cell>
          <cell r="E2251" t="str">
            <v>0043</v>
          </cell>
          <cell r="F2251" t="str">
            <v/>
          </cell>
          <cell r="G2251" t="str">
            <v/>
          </cell>
          <cell r="H2251" t="str">
            <v>GRAUTEAMENTO DE CINTA INTERMEDIÁRIA OU DE CONTRAVERGA EM ALVENARIA ESTRUTURAL. AF_01/2015</v>
          </cell>
          <cell r="I2251" t="str">
            <v>M3</v>
          </cell>
          <cell r="J2251" t="str">
            <v>COEFICIENTE DE REPRESENTATIVIDADE</v>
          </cell>
          <cell r="K2251" t="str">
            <v>536,58</v>
          </cell>
          <cell r="L2251" t="str">
            <v>CAIXA REFERENCIAL</v>
          </cell>
        </row>
        <row r="2252">
          <cell r="A2252">
            <v>89995</v>
          </cell>
          <cell r="B2252" t="str">
            <v>FUNDACOES E ESTRUTURAS</v>
          </cell>
          <cell r="C2252" t="str">
            <v>FUES</v>
          </cell>
          <cell r="D2252" t="str">
            <v>CONCRETOS</v>
          </cell>
          <cell r="E2252" t="str">
            <v>0043</v>
          </cell>
          <cell r="F2252" t="str">
            <v/>
          </cell>
          <cell r="G2252" t="str">
            <v/>
          </cell>
          <cell r="H2252" t="str">
            <v>GRAUTEAMENTO DE CINTA SUPERIOR OU DE VERGA EM ALVENARIA ESTRUTURAL. AF_01/2015</v>
          </cell>
          <cell r="I2252" t="str">
            <v>M3</v>
          </cell>
          <cell r="J2252" t="str">
            <v>COEFICIENTE DE REPRESENTATIVIDADE</v>
          </cell>
          <cell r="K2252" t="str">
            <v>607,05</v>
          </cell>
          <cell r="L2252" t="str">
            <v>CAIXA REFERENCIAL</v>
          </cell>
        </row>
        <row r="2253">
          <cell r="A2253">
            <v>90278</v>
          </cell>
          <cell r="B2253" t="str">
            <v>FUNDACOES E ESTRUTURAS</v>
          </cell>
          <cell r="C2253" t="str">
            <v>FUES</v>
          </cell>
          <cell r="D2253" t="str">
            <v>CONCRETOS</v>
          </cell>
          <cell r="E2253" t="str">
            <v>0043</v>
          </cell>
          <cell r="F2253" t="str">
            <v/>
          </cell>
          <cell r="G2253" t="str">
            <v/>
          </cell>
          <cell r="H2253" t="str">
            <v>GRAUTE FGK=15 MPA; TRAÇO 1:0,04:2,0:2,4 (CIMENTO/ CAL/ AREIA GROSSA/ BRITA 0) - PREPARO MECÂNICO COM BETONEIRA 400 L. AF_02/2015</v>
          </cell>
          <cell r="I2253" t="str">
            <v>M3</v>
          </cell>
          <cell r="J2253" t="str">
            <v>COEFICIENTE DE REPRESENTATIVIDADE</v>
          </cell>
          <cell r="K2253" t="str">
            <v>310,47</v>
          </cell>
          <cell r="L2253" t="str">
            <v>CAIXA REFERENCIAL</v>
          </cell>
        </row>
        <row r="2254">
          <cell r="A2254">
            <v>90279</v>
          </cell>
          <cell r="B2254" t="str">
            <v>FUNDACOES E ESTRUTURAS</v>
          </cell>
          <cell r="C2254" t="str">
            <v>FUES</v>
          </cell>
          <cell r="D2254" t="str">
            <v>CONCRETOS</v>
          </cell>
          <cell r="E2254" t="str">
            <v>0043</v>
          </cell>
          <cell r="F2254" t="str">
            <v/>
          </cell>
          <cell r="G2254" t="str">
            <v/>
          </cell>
          <cell r="H2254" t="str">
            <v>GRAUTE FGK=20 MPA; TRAÇO 1:0,04:1,6:1,9 (CIMENTO/ CAL/ AREIA GROSSA/ BRITA 0) - PREPARO MECÂNICO COM BETONEIRA 400 L. AF_02/2015</v>
          </cell>
          <cell r="I2254" t="str">
            <v>M3</v>
          </cell>
          <cell r="J2254" t="str">
            <v>COEFICIENTE DE REPRESENTATIVIDADE</v>
          </cell>
          <cell r="K2254" t="str">
            <v>335,48</v>
          </cell>
          <cell r="L2254" t="str">
            <v>CAIXA REFERENCIAL</v>
          </cell>
        </row>
        <row r="2255">
          <cell r="A2255">
            <v>90280</v>
          </cell>
          <cell r="B2255" t="str">
            <v>FUNDACOES E ESTRUTURAS</v>
          </cell>
          <cell r="C2255" t="str">
            <v>FUES</v>
          </cell>
          <cell r="D2255" t="str">
            <v>CONCRETOS</v>
          </cell>
          <cell r="E2255" t="str">
            <v>0043</v>
          </cell>
          <cell r="F2255" t="str">
            <v/>
          </cell>
          <cell r="G2255" t="str">
            <v/>
          </cell>
          <cell r="H2255" t="str">
            <v>GRAUTE FGK=25 MPA; TRAÇO 1:0,02:1,2:1,5 (CIMENTO/ CAL/ AREIA GROSSA/ BRITA 0) - PREPARO MECÂNICO COM BETONEIRA 400 L. AF_02/2015</v>
          </cell>
          <cell r="I2255" t="str">
            <v>M3</v>
          </cell>
          <cell r="J2255" t="str">
            <v>COEFICIENTE DE REPRESENTATIVIDADE</v>
          </cell>
          <cell r="K2255" t="str">
            <v>379,14</v>
          </cell>
          <cell r="L2255" t="str">
            <v>CAIXA REFERENCIAL</v>
          </cell>
        </row>
        <row r="2256">
          <cell r="A2256">
            <v>90281</v>
          </cell>
          <cell r="B2256" t="str">
            <v>FUNDACOES E ESTRUTURAS</v>
          </cell>
          <cell r="C2256" t="str">
            <v>FUES</v>
          </cell>
          <cell r="D2256" t="str">
            <v>CONCRETOS</v>
          </cell>
          <cell r="E2256" t="str">
            <v>0043</v>
          </cell>
          <cell r="F2256" t="str">
            <v/>
          </cell>
          <cell r="G2256" t="str">
            <v/>
          </cell>
          <cell r="H2256" t="str">
            <v>GRAUTE FGK=30 MPA; TRAÇO 1:0,02:0,8:1,1 (CIMENTO/ CAL/ AREIA GROSSA/ BRITA 0) - PREPARO MECÂNICO COM BETONEIRA 400 L. AF_02/2015</v>
          </cell>
          <cell r="I2256" t="str">
            <v>M3</v>
          </cell>
          <cell r="J2256" t="str">
            <v>COEFICIENTE DE REPRESENTATIVIDADE</v>
          </cell>
          <cell r="K2256" t="str">
            <v>442,56</v>
          </cell>
          <cell r="L2256" t="str">
            <v>CAIXA REFERENCIAL</v>
          </cell>
        </row>
        <row r="2257">
          <cell r="A2257">
            <v>90282</v>
          </cell>
          <cell r="B2257" t="str">
            <v>FUNDACOES E ESTRUTURAS</v>
          </cell>
          <cell r="C2257" t="str">
            <v>FUES</v>
          </cell>
          <cell r="D2257" t="str">
            <v>CONCRETOS</v>
          </cell>
          <cell r="E2257" t="str">
            <v>0043</v>
          </cell>
          <cell r="F2257" t="str">
            <v/>
          </cell>
          <cell r="G2257" t="str">
            <v/>
          </cell>
          <cell r="H2257" t="str">
            <v>GRAUTE FGK=15 MPA; TRAÇO 1:2,0:2,4 (CIMENTO/ AREIA GROSSA/ BRITA 0/ ADITIVO) - PREPARO MECÂNICO COM BETONEIRA 400 L. AF_02/2015</v>
          </cell>
          <cell r="I2257" t="str">
            <v>M3</v>
          </cell>
          <cell r="J2257" t="str">
            <v>COEFICIENTE DE REPRESENTATIVIDADE</v>
          </cell>
          <cell r="K2257" t="str">
            <v>311,82</v>
          </cell>
          <cell r="L2257" t="str">
            <v>CAIXA REFERENCIAL</v>
          </cell>
        </row>
        <row r="2258">
          <cell r="A2258">
            <v>90283</v>
          </cell>
          <cell r="B2258" t="str">
            <v>FUNDACOES E ESTRUTURAS</v>
          </cell>
          <cell r="C2258" t="str">
            <v>FUES</v>
          </cell>
          <cell r="D2258" t="str">
            <v>CONCRETOS</v>
          </cell>
          <cell r="E2258" t="str">
            <v>0043</v>
          </cell>
          <cell r="F2258" t="str">
            <v/>
          </cell>
          <cell r="G2258" t="str">
            <v/>
          </cell>
          <cell r="H2258" t="str">
            <v>GRAUTE FGK=20 MPA; TRAÇO 1:1,6:1,9 (CIMENTO/ AREIA GROSSA/ BRITA 0/ ADITIVO) - PREPARO MECÂNICO COM BETONEIRA 400 L. AF_02/2015</v>
          </cell>
          <cell r="I2258" t="str">
            <v>M3</v>
          </cell>
          <cell r="J2258" t="str">
            <v>COEFICIENTE DE REPRESENTATIVIDADE</v>
          </cell>
          <cell r="K2258" t="str">
            <v>337,42</v>
          </cell>
          <cell r="L2258" t="str">
            <v>CAIXA REFERENCIAL</v>
          </cell>
        </row>
        <row r="2259">
          <cell r="A2259">
            <v>90284</v>
          </cell>
          <cell r="B2259" t="str">
            <v>FUNDACOES E ESTRUTURAS</v>
          </cell>
          <cell r="C2259" t="str">
            <v>FUES</v>
          </cell>
          <cell r="D2259" t="str">
            <v>CONCRETOS</v>
          </cell>
          <cell r="E2259" t="str">
            <v>0043</v>
          </cell>
          <cell r="F2259" t="str">
            <v/>
          </cell>
          <cell r="G2259" t="str">
            <v/>
          </cell>
          <cell r="H2259" t="str">
            <v>GRAUTE FGK=25 MPA; TRAÇO 1:1,2:1,5 (CIMENTO/ AREIA GROSSA/ BRITA 0/ ADITIVO) - PREPARO MECÂNICO COM BETONEIRA 400 L. AF_02/2015</v>
          </cell>
          <cell r="I2259" t="str">
            <v>M3</v>
          </cell>
          <cell r="J2259" t="str">
            <v>COEFICIENTE DE REPRESENTATIVIDADE</v>
          </cell>
          <cell r="K2259" t="str">
            <v>383,17</v>
          </cell>
          <cell r="L2259" t="str">
            <v>CAIXA REFERENCIAL</v>
          </cell>
        </row>
        <row r="2260">
          <cell r="A2260">
            <v>90285</v>
          </cell>
          <cell r="B2260" t="str">
            <v>FUNDACOES E ESTRUTURAS</v>
          </cell>
          <cell r="C2260" t="str">
            <v>FUES</v>
          </cell>
          <cell r="D2260" t="str">
            <v>CONCRETOS</v>
          </cell>
          <cell r="E2260" t="str">
            <v>0043</v>
          </cell>
          <cell r="F2260" t="str">
            <v/>
          </cell>
          <cell r="G2260" t="str">
            <v/>
          </cell>
          <cell r="H2260" t="str">
            <v>GRAUTE FGK=30 MPA; TRAÇO 1:0,8:1,1 (CIMENTO/ AREIA GROSSA/ BRITA 0/ ADITIVO) - PREPARO MECÂNICO COM BETONEIRA 400 L. AF_02/2015</v>
          </cell>
          <cell r="I2260" t="str">
            <v>M3</v>
          </cell>
          <cell r="J2260" t="str">
            <v>COEFICIENTE DE REPRESENTATIVIDADE</v>
          </cell>
          <cell r="K2260" t="str">
            <v>448,61</v>
          </cell>
          <cell r="L2260" t="str">
            <v>CAIXA REFERENCIAL</v>
          </cell>
        </row>
        <row r="2261">
          <cell r="A2261">
            <v>90853</v>
          </cell>
          <cell r="B2261" t="str">
            <v>FUNDACOES E ESTRUTURAS</v>
          </cell>
          <cell r="C2261" t="str">
            <v>FUES</v>
          </cell>
          <cell r="D2261" t="str">
            <v>CONCRETOS</v>
          </cell>
          <cell r="E2261" t="str">
            <v>0043</v>
          </cell>
          <cell r="F2261" t="str">
            <v/>
          </cell>
          <cell r="G2261" t="str">
            <v/>
          </cell>
          <cell r="H2261" t="str">
            <v>CONCRETAGEM DE LAJES EM EDIFICAÇÕES UNIFAMILIARES FEITAS COM SISTEMA DE FÔRMAS MANUSEÁVEIS, COM CONCRETO USINADO BOMBEÁVEL FCK 20 MPA - LANÇAMENTO, ADENSAMENTO E ACABAMENTO. AF_06/2015</v>
          </cell>
          <cell r="I2261" t="str">
            <v>M3</v>
          </cell>
          <cell r="J2261" t="str">
            <v>ATRIBUÍDO SÃO PAULO</v>
          </cell>
          <cell r="K2261" t="str">
            <v>445,93</v>
          </cell>
          <cell r="L2261" t="str">
            <v>CAIXA REFERENCIAL</v>
          </cell>
        </row>
        <row r="2262">
          <cell r="A2262">
            <v>90854</v>
          </cell>
          <cell r="B2262" t="str">
            <v>FUNDACOES E ESTRUTURAS</v>
          </cell>
          <cell r="C2262" t="str">
            <v>FUES</v>
          </cell>
          <cell r="D2262" t="str">
            <v>CONCRETOS</v>
          </cell>
          <cell r="E2262" t="str">
            <v>0043</v>
          </cell>
          <cell r="F2262" t="str">
            <v/>
          </cell>
          <cell r="G2262" t="str">
            <v/>
          </cell>
          <cell r="H2262" t="str">
            <v>CONCRETAGEM DE PAREDES EM EDIFICAÇÕES UNIFAMILIARES FEITAS COM SISTEMA DE FÔRMAS MANUSEÁVEIS, COM CONCRETO USINADO BOMBEÁVEL FCK 20 MPA - LANÇAMENTO, ADENSAMENTO E ACABAMENTO. AF_06/2015</v>
          </cell>
          <cell r="I2262" t="str">
            <v>M3</v>
          </cell>
          <cell r="J2262" t="str">
            <v>ATRIBUÍDO SÃO PAULO</v>
          </cell>
          <cell r="K2262" t="str">
            <v>432,48</v>
          </cell>
          <cell r="L2262" t="str">
            <v>CAIXA REFERENCIAL</v>
          </cell>
        </row>
        <row r="2263">
          <cell r="A2263">
            <v>90855</v>
          </cell>
          <cell r="B2263" t="str">
            <v>FUNDACOES E ESTRUTURAS</v>
          </cell>
          <cell r="C2263" t="str">
            <v>FUES</v>
          </cell>
          <cell r="D2263" t="str">
            <v>CONCRETOS</v>
          </cell>
          <cell r="E2263" t="str">
            <v>0043</v>
          </cell>
          <cell r="F2263" t="str">
            <v/>
          </cell>
          <cell r="G2263" t="str">
            <v/>
          </cell>
          <cell r="H2263" t="str">
            <v>CONCRETAGEM DE PLATIBANDA EM EDIFICAÇÕES UNIFAMILIARES FEITAS COM SISTEMA DE FÔRMAS MANUSEÁVEIS, COM CONCRETO USINADO BOMBEÁVEL FCK 20 MPA - LANÇAMENTO, ADENSAMENTO E ACABAMENTO. AF_06/2015</v>
          </cell>
          <cell r="I2263" t="str">
            <v>M3</v>
          </cell>
          <cell r="J2263" t="str">
            <v>ATRIBUÍDO SÃO PAULO</v>
          </cell>
          <cell r="K2263" t="str">
            <v>471,74</v>
          </cell>
          <cell r="L2263" t="str">
            <v>CAIXA REFERENCIAL</v>
          </cell>
        </row>
        <row r="2264">
          <cell r="A2264">
            <v>90856</v>
          </cell>
          <cell r="B2264" t="str">
            <v>FUNDACOES E ESTRUTURAS</v>
          </cell>
          <cell r="C2264" t="str">
            <v>FUES</v>
          </cell>
          <cell r="D2264" t="str">
            <v>CONCRETOS</v>
          </cell>
          <cell r="E2264" t="str">
            <v>0043</v>
          </cell>
          <cell r="F2264" t="str">
            <v/>
          </cell>
          <cell r="G2264" t="str">
            <v/>
          </cell>
          <cell r="H2264" t="str">
            <v>CONCRETAGEM DE LAJES EM EDIFICAÇÕES MULTIFAMILIARES FEITAS COM SISTEMA DE FÔRMAS MANUSEÁVEIS, COM CONCRETO USINADO BOMBEÁVEL FCK 20 MPA - LANÇAMENTO, ADENSAMENTO E ACABAMENTO. AF_06/2015</v>
          </cell>
          <cell r="I2264" t="str">
            <v>M3</v>
          </cell>
          <cell r="J2264" t="str">
            <v>ATRIBUÍDO SÃO PAULO</v>
          </cell>
          <cell r="K2264" t="str">
            <v>449,17</v>
          </cell>
          <cell r="L2264" t="str">
            <v>CAIXA REFERENCIAL</v>
          </cell>
        </row>
        <row r="2265">
          <cell r="A2265">
            <v>90857</v>
          </cell>
          <cell r="B2265" t="str">
            <v>FUNDACOES E ESTRUTURAS</v>
          </cell>
          <cell r="C2265" t="str">
            <v>FUES</v>
          </cell>
          <cell r="D2265" t="str">
            <v>CONCRETOS</v>
          </cell>
          <cell r="E2265" t="str">
            <v>0043</v>
          </cell>
          <cell r="F2265" t="str">
            <v/>
          </cell>
          <cell r="G2265" t="str">
            <v/>
          </cell>
          <cell r="H2265" t="str">
            <v>CONCRETAGEM DE PAREDES EM EDIFICAÇÕES MULTIFAMILIARES FEITAS COM SISTEMA DE FÔRMAS MANUSEÁVEIS, COM CONCRETO USINADO BOMBEÁVEL FCK 20 MPA - LANÇAMENTO, ADENSAMENTO E ACABAMENTO. AF_06/2015</v>
          </cell>
          <cell r="I2265" t="str">
            <v>M3</v>
          </cell>
          <cell r="J2265" t="str">
            <v>ATRIBUÍDO SÃO PAULO</v>
          </cell>
          <cell r="K2265" t="str">
            <v>434,65</v>
          </cell>
          <cell r="L2265" t="str">
            <v>CAIXA REFERENCIAL</v>
          </cell>
        </row>
        <row r="2266">
          <cell r="A2266">
            <v>90858</v>
          </cell>
          <cell r="B2266" t="str">
            <v>FUNDACOES E ESTRUTURAS</v>
          </cell>
          <cell r="C2266" t="str">
            <v>FUES</v>
          </cell>
          <cell r="D2266" t="str">
            <v>CONCRETOS</v>
          </cell>
          <cell r="E2266" t="str">
            <v>0043</v>
          </cell>
          <cell r="F2266" t="str">
            <v/>
          </cell>
          <cell r="G2266" t="str">
            <v/>
          </cell>
          <cell r="H2266" t="str">
            <v>CONCRETAGEM DE PLATIBANDA EM EDIFICAÇÕES MULTIFAMILIARES FEITAS COM SISTEMA DE FÔRMAS MANUSEÁVEIS, COM CONCRETO USINADO BOMBEÁVEL FCK 20 MPA - LANÇAMENTO, ADENSAMENTO E ACABAMENTO. AF_06/2015</v>
          </cell>
          <cell r="I2266" t="str">
            <v>M3</v>
          </cell>
          <cell r="J2266" t="str">
            <v>ATRIBUÍDO SÃO PAULO</v>
          </cell>
          <cell r="K2266" t="str">
            <v>486,68</v>
          </cell>
          <cell r="L2266" t="str">
            <v>CAIXA REFERENCIAL</v>
          </cell>
        </row>
        <row r="2267">
          <cell r="A2267">
            <v>90859</v>
          </cell>
          <cell r="B2267" t="str">
            <v>FUNDACOES E ESTRUTURAS</v>
          </cell>
          <cell r="C2267" t="str">
            <v>FUES</v>
          </cell>
          <cell r="D2267" t="str">
            <v>CONCRETOS</v>
          </cell>
          <cell r="E2267" t="str">
            <v>0043</v>
          </cell>
          <cell r="F2267" t="str">
            <v/>
          </cell>
          <cell r="G2267" t="str">
            <v/>
          </cell>
          <cell r="H2267" t="str">
            <v>CONCRETAGEM DE PLATIBANDA EM EDIFICAÇÕES UNIFAMILIARES FEITAS COM SISTEMA DE FÔRMAS MANUSEÁVEIS, COM CONCRETO USINADO AUTOADENSÁVEL FCK 20 MPA - LANÇAMENTO E ACABAMENTO. AF_06/2015</v>
          </cell>
          <cell r="I2267" t="str">
            <v>M3</v>
          </cell>
          <cell r="J2267" t="str">
            <v>COEFICIENTE DE REPRESENTATIVIDADE</v>
          </cell>
          <cell r="K2267" t="str">
            <v>448,31</v>
          </cell>
          <cell r="L2267" t="str">
            <v>CAIXA REFERENCIAL</v>
          </cell>
        </row>
        <row r="2268">
          <cell r="A2268">
            <v>90860</v>
          </cell>
          <cell r="B2268" t="str">
            <v>FUNDACOES E ESTRUTURAS</v>
          </cell>
          <cell r="C2268" t="str">
            <v>FUES</v>
          </cell>
          <cell r="D2268" t="str">
            <v>CONCRETOS</v>
          </cell>
          <cell r="E2268" t="str">
            <v>0043</v>
          </cell>
          <cell r="F2268" t="str">
            <v/>
          </cell>
          <cell r="G2268" t="str">
            <v/>
          </cell>
          <cell r="H2268" t="str">
            <v>CONCRETAGEM DE PLATIBANDA EM EDIFICAÇÕES MULTIFAMILIARES FEITAS COM SISTEMA DE FÔRMAS MANUSEÁVEIS, COM CONCRETO USINADO AUTOADENSÁVEL FCK 20 MPA - LANÇAMENTO E ACABAMENTO. AF_06/2015</v>
          </cell>
          <cell r="I2268" t="str">
            <v>M3</v>
          </cell>
          <cell r="J2268" t="str">
            <v>COEFICIENTE DE REPRESENTATIVIDADE</v>
          </cell>
          <cell r="K2268" t="str">
            <v>452,82</v>
          </cell>
          <cell r="L2268" t="str">
            <v>CAIXA REFERENCIAL</v>
          </cell>
        </row>
        <row r="2269">
          <cell r="A2269">
            <v>90861</v>
          </cell>
          <cell r="B2269" t="str">
            <v>FUNDACOES E ESTRUTURAS</v>
          </cell>
          <cell r="C2269" t="str">
            <v>FUES</v>
          </cell>
          <cell r="D2269" t="str">
            <v>CONCRETOS</v>
          </cell>
          <cell r="E2269" t="str">
            <v>0043</v>
          </cell>
          <cell r="F2269" t="str">
            <v/>
          </cell>
          <cell r="G2269" t="str">
            <v/>
          </cell>
          <cell r="H2269" t="str">
            <v>CONCRETAGEM DE EDIFICAÇÕES (PAREDES E LAJES) FEITAS COM SISTEMA DE FÔRMAS MANUSEÁVEIS, COM CONCRETO USINADO BOMBEÁVEL FCK 20 MPA - LANÇAMENTO, ADENSAMENTO E ACABAMENTO. AF_06/2015</v>
          </cell>
          <cell r="I2269" t="str">
            <v>M3</v>
          </cell>
          <cell r="J2269" t="str">
            <v>ATRIBUÍDO SÃO PAULO</v>
          </cell>
          <cell r="K2269" t="str">
            <v>438,77</v>
          </cell>
          <cell r="L2269" t="str">
            <v>CAIXA REFERENCIAL</v>
          </cell>
        </row>
        <row r="2270">
          <cell r="A2270">
            <v>90862</v>
          </cell>
          <cell r="B2270" t="str">
            <v>FUNDACOES E ESTRUTURAS</v>
          </cell>
          <cell r="C2270" t="str">
            <v>FUES</v>
          </cell>
          <cell r="D2270" t="str">
            <v>CONCRETOS</v>
          </cell>
          <cell r="E2270" t="str">
            <v>0043</v>
          </cell>
          <cell r="F2270" t="str">
            <v/>
          </cell>
          <cell r="G2270" t="str">
            <v/>
          </cell>
          <cell r="H2270" t="str">
            <v>CONCRETAGEM DE EDIFICAÇÕES (PAREDES E LAJES) FEITAS COM SISTEMA DE FÔRMAS MANUSEÁVEIS, COM CONCRETO USINADO AUTOADENSÁVEL FCK 20 MPA - LANÇAMENTO E ACABAMENTO. AF_06/2015</v>
          </cell>
          <cell r="I2270" t="str">
            <v>M3</v>
          </cell>
          <cell r="J2270" t="str">
            <v>COEFICIENTE DE REPRESENTATIVIDADE</v>
          </cell>
          <cell r="K2270" t="str">
            <v>421,87</v>
          </cell>
          <cell r="L2270" t="str">
            <v>CAIXA REFERENCIAL</v>
          </cell>
        </row>
        <row r="2271">
          <cell r="A2271">
            <v>92718</v>
          </cell>
          <cell r="B2271" t="str">
            <v>FUNDACOES E ESTRUTURAS</v>
          </cell>
          <cell r="C2271" t="str">
            <v>FUES</v>
          </cell>
          <cell r="D2271" t="str">
            <v>CONCRETOS</v>
          </cell>
          <cell r="E2271" t="str">
            <v>0043</v>
          </cell>
          <cell r="F2271" t="str">
            <v/>
          </cell>
          <cell r="G2271" t="str">
            <v/>
          </cell>
          <cell r="H2271" t="str">
            <v>CONCRETAGEM DE PILARES, FCK = 25 MPA,  COM USO DE BALDES EM EDIFICAÇÃO COM SEÇÃO MÉDIA DE PILARES MENOR OU IGUAL A 0,25 M² - LANÇAMENTO, ADENSAMENTO E ACABAMENTO. AF_12/2015</v>
          </cell>
          <cell r="I2271" t="str">
            <v>M3</v>
          </cell>
          <cell r="J2271" t="str">
            <v>ATRIBUÍDO SÃO PAULO</v>
          </cell>
          <cell r="K2271" t="str">
            <v>510,09</v>
          </cell>
          <cell r="L2271" t="str">
            <v>CAIXA REFERENCIAL</v>
          </cell>
        </row>
        <row r="2272">
          <cell r="A2272">
            <v>92719</v>
          </cell>
          <cell r="B2272" t="str">
            <v>FUNDACOES E ESTRUTURAS</v>
          </cell>
          <cell r="C2272" t="str">
            <v>FUES</v>
          </cell>
          <cell r="D2272" t="str">
            <v>CONCRETOS</v>
          </cell>
          <cell r="E2272" t="str">
            <v>0043</v>
          </cell>
          <cell r="F2272" t="str">
            <v/>
          </cell>
          <cell r="G2272" t="str">
            <v/>
          </cell>
          <cell r="H2272" t="str">
            <v>CONCRETAGEM DE PILARES, FCK = 25 MPA, COM USO DE GRUA EM EDIFICAÇÃO COM SEÇÃO MÉDIA DE PILARES MENOR OU IGUAL A 0,25 M² - LANÇAMENTO, ADENSAMENTO E ACABAMENTO. AF_12/2015</v>
          </cell>
          <cell r="I2272" t="str">
            <v>M3</v>
          </cell>
          <cell r="J2272" t="str">
            <v>ATRIBUÍDO SÃO PAULO</v>
          </cell>
          <cell r="K2272" t="str">
            <v>390,65</v>
          </cell>
          <cell r="L2272" t="str">
            <v>CAIXA REFERENCIAL</v>
          </cell>
        </row>
        <row r="2273">
          <cell r="A2273">
            <v>92720</v>
          </cell>
          <cell r="B2273" t="str">
            <v>FUNDACOES E ESTRUTURAS</v>
          </cell>
          <cell r="C2273" t="str">
            <v>FUES</v>
          </cell>
          <cell r="D2273" t="str">
            <v>CONCRETOS</v>
          </cell>
          <cell r="E2273" t="str">
            <v>0043</v>
          </cell>
          <cell r="F2273" t="str">
            <v/>
          </cell>
          <cell r="G2273" t="str">
            <v/>
          </cell>
          <cell r="H2273" t="str">
            <v>CONCRETAGEM DE PILARES, FCK = 25 MPA, COM USO DE BOMBA EM EDIFICAÇÃO COM SEÇÃO MÉDIA DE PILARES MENOR OU IGUAL A 0,25 M² - LANÇAMENTO, ADENSAMENTO E ACABAMENTO. AF_12/2015</v>
          </cell>
          <cell r="I2273" t="str">
            <v>M3</v>
          </cell>
          <cell r="J2273" t="str">
            <v>ATRIBUÍDO SÃO PAULO</v>
          </cell>
          <cell r="K2273" t="str">
            <v>417,16</v>
          </cell>
          <cell r="L2273" t="str">
            <v>CAIXA REFERENCIAL</v>
          </cell>
        </row>
        <row r="2274">
          <cell r="A2274">
            <v>92721</v>
          </cell>
          <cell r="B2274" t="str">
            <v>FUNDACOES E ESTRUTURAS</v>
          </cell>
          <cell r="C2274" t="str">
            <v>FUES</v>
          </cell>
          <cell r="D2274" t="str">
            <v>CONCRETOS</v>
          </cell>
          <cell r="E2274" t="str">
            <v>0043</v>
          </cell>
          <cell r="F2274" t="str">
            <v/>
          </cell>
          <cell r="G2274" t="str">
            <v/>
          </cell>
          <cell r="H2274" t="str">
            <v>CONCRETAGEM DE PILARES, FCK = 25 MPA, COM USO DE GRUA EM EDIFICAÇÃO COM SEÇÃO MÉDIA DE PILARES MAIOR QUE 0,25 M² - LANÇAMENTO, ADENSAMENTO E ACABAMENTO. AF_12/2015</v>
          </cell>
          <cell r="I2274" t="str">
            <v>M3</v>
          </cell>
          <cell r="J2274" t="str">
            <v>ATRIBUÍDO SÃO PAULO</v>
          </cell>
          <cell r="K2274" t="str">
            <v>383,34</v>
          </cell>
          <cell r="L2274" t="str">
            <v>CAIXA REFERENCIAL</v>
          </cell>
        </row>
        <row r="2275">
          <cell r="A2275">
            <v>92722</v>
          </cell>
          <cell r="B2275" t="str">
            <v>FUNDACOES E ESTRUTURAS</v>
          </cell>
          <cell r="C2275" t="str">
            <v>FUES</v>
          </cell>
          <cell r="D2275" t="str">
            <v>CONCRETOS</v>
          </cell>
          <cell r="E2275" t="str">
            <v>0043</v>
          </cell>
          <cell r="F2275" t="str">
            <v/>
          </cell>
          <cell r="G2275" t="str">
            <v/>
          </cell>
          <cell r="H2275" t="str">
            <v>CONCRETAGEM DE PILARES, FCK = 25 MPA, COM USO DE BOMBA EM EDIFICAÇÃO COM SEÇÃO MÉDIA DE PILARES MAIOR QUE 0,25 M² - LANÇAMENTO, ADENSAMENTO E ACABAMENTO. AF_12/2015</v>
          </cell>
          <cell r="I2275" t="str">
            <v>M3</v>
          </cell>
          <cell r="J2275" t="str">
            <v>ATRIBUÍDO SÃO PAULO</v>
          </cell>
          <cell r="K2275" t="str">
            <v>414,10</v>
          </cell>
          <cell r="L2275" t="str">
            <v>CAIXA REFERENCIAL</v>
          </cell>
        </row>
        <row r="2276">
          <cell r="A2276">
            <v>92723</v>
          </cell>
          <cell r="B2276" t="str">
            <v>FUNDACOES E ESTRUTURAS</v>
          </cell>
          <cell r="C2276" t="str">
            <v>FUES</v>
          </cell>
          <cell r="D2276" t="str">
            <v>CONCRETOS</v>
          </cell>
          <cell r="E2276" t="str">
            <v>0043</v>
          </cell>
          <cell r="F2276" t="str">
            <v/>
          </cell>
          <cell r="G2276" t="str">
            <v/>
          </cell>
          <cell r="H2276" t="str">
            <v>CONCRETAGEM DE VIGAS E LAJES, FCK=20 MPA, PARA LAJES PREMOLDADAS COM USO DE BOMBA EM EDIFICAÇÃO COM ÁREA MÉDIA DE LAJES MENOR OU IGUAL A 20 M² - LANÇAMENTO, ADENSAMENTO E ACABAMENTO. AF_12/2015</v>
          </cell>
          <cell r="I2276" t="str">
            <v>M3</v>
          </cell>
          <cell r="J2276" t="str">
            <v>ATRIBUÍDO SÃO PAULO</v>
          </cell>
          <cell r="K2276" t="str">
            <v>405,43</v>
          </cell>
          <cell r="L2276" t="str">
            <v>CAIXA REFERENCIAL</v>
          </cell>
        </row>
        <row r="2277">
          <cell r="A2277">
            <v>92724</v>
          </cell>
          <cell r="B2277" t="str">
            <v>FUNDACOES E ESTRUTURAS</v>
          </cell>
          <cell r="C2277" t="str">
            <v>FUES</v>
          </cell>
          <cell r="D2277" t="str">
            <v>CONCRETOS</v>
          </cell>
          <cell r="E2277" t="str">
            <v>0043</v>
          </cell>
          <cell r="F2277" t="str">
            <v/>
          </cell>
          <cell r="G2277" t="str">
            <v/>
          </cell>
          <cell r="H2277" t="str">
            <v>CONCRETAGEM DE VIGAS E LAJES, FCK=20 MPA, PARA LAJES PREMOLDADAS COM USO DE BOMBA EM EDIFICAÇÃO COM ÁREA MÉDIA DE LAJES MAIOR QUE 20 M² - LANÇAMENTO, ADENSAMENTO E ACABAMENTO. AF_12/2015</v>
          </cell>
          <cell r="I2277" t="str">
            <v>M3</v>
          </cell>
          <cell r="J2277" t="str">
            <v>ATRIBUÍDO SÃO PAULO</v>
          </cell>
          <cell r="K2277" t="str">
            <v>402,79</v>
          </cell>
          <cell r="L2277" t="str">
            <v>CAIXA REFERENCIAL</v>
          </cell>
        </row>
        <row r="2278">
          <cell r="A2278">
            <v>92725</v>
          </cell>
          <cell r="B2278" t="str">
            <v>FUNDACOES E ESTRUTURAS</v>
          </cell>
          <cell r="C2278" t="str">
            <v>FUES</v>
          </cell>
          <cell r="D2278" t="str">
            <v>CONCRETOS</v>
          </cell>
          <cell r="E2278" t="str">
            <v>0043</v>
          </cell>
          <cell r="F2278" t="str">
            <v/>
          </cell>
          <cell r="G2278" t="str">
            <v/>
          </cell>
          <cell r="H2278" t="str">
            <v>CONCRETAGEM DE VIGAS E LAJES, FCK=20 MPA, PARA LAJES MACIÇAS OU NERVURADAS COM USO DE BOMBA EM EDIFICAÇÃO COM ÁREA MÉDIA DE LAJES MENOR OU IGUAL A 20 M² - LANÇAMENTO, ADENSAMENTO E ACABAMENTO. AF_12/2015</v>
          </cell>
          <cell r="I2278" t="str">
            <v>M3</v>
          </cell>
          <cell r="J2278" t="str">
            <v>ATRIBUÍDO SÃO PAULO</v>
          </cell>
          <cell r="K2278" t="str">
            <v>401,66</v>
          </cell>
          <cell r="L2278" t="str">
            <v>CAIXA REFERENCIAL</v>
          </cell>
        </row>
        <row r="2279">
          <cell r="A2279">
            <v>92726</v>
          </cell>
          <cell r="B2279" t="str">
            <v>FUNDACOES E ESTRUTURAS</v>
          </cell>
          <cell r="C2279" t="str">
            <v>FUES</v>
          </cell>
          <cell r="D2279" t="str">
            <v>CONCRETOS</v>
          </cell>
          <cell r="E2279" t="str">
            <v>0043</v>
          </cell>
          <cell r="F2279" t="str">
            <v/>
          </cell>
          <cell r="G2279" t="str">
            <v/>
          </cell>
          <cell r="H2279" t="str">
            <v>CONCRETAGEM DE VIGAS E LAJES, FCK=20 MPA, PARA LAJES MACIÇAS OU NERVURADAS COM USO DE BOMBA EM EDIFICAÇÃO COM ÁREA MÉDIA DE LAJES MAIOR QUE 20 M² - LANÇAMENTO, ADENSAMENTO E ACABAMENTO. AF_12/2015</v>
          </cell>
          <cell r="I2279" t="str">
            <v>M3</v>
          </cell>
          <cell r="J2279" t="str">
            <v>ATRIBUÍDO SÃO PAULO</v>
          </cell>
          <cell r="K2279" t="str">
            <v>399,78</v>
          </cell>
          <cell r="L2279" t="str">
            <v>CAIXA REFERENCIAL</v>
          </cell>
        </row>
        <row r="2280">
          <cell r="A2280">
            <v>92727</v>
          </cell>
          <cell r="B2280" t="str">
            <v>FUNDACOES E ESTRUTURAS</v>
          </cell>
          <cell r="C2280" t="str">
            <v>FUES</v>
          </cell>
          <cell r="D2280" t="str">
            <v>CONCRETOS</v>
          </cell>
          <cell r="E2280" t="str">
            <v>0043</v>
          </cell>
          <cell r="F2280" t="str">
            <v/>
          </cell>
          <cell r="G2280" t="str">
            <v/>
          </cell>
          <cell r="H2280" t="str">
            <v>CONCRETAGEM DE VIGAS E LAJES, FCK=20 MPA, PARA LAJES PREMOLDADAS COM JERICAS EM ELEVADOR DE CABO EM EDIFICAÇÃO DE MULTIPAVIMENTOS ATÉ 16 ANDARES, COM ÁREA MÉDIA DE LAJES MENOR OU IGUAL A 20 M² - LANÇAMENTO, ADENSAMENTO E ACABAMENTO. AF_12/2015</v>
          </cell>
          <cell r="I2280" t="str">
            <v>M3</v>
          </cell>
          <cell r="J2280" t="str">
            <v>ATRIBUÍDO SÃO PAULO</v>
          </cell>
          <cell r="K2280" t="str">
            <v>456,40</v>
          </cell>
          <cell r="L2280" t="str">
            <v>CAIXA REFERENCIAL</v>
          </cell>
        </row>
        <row r="2281">
          <cell r="A2281">
            <v>92728</v>
          </cell>
          <cell r="B2281" t="str">
            <v>FUNDACOES E ESTRUTURAS</v>
          </cell>
          <cell r="C2281" t="str">
            <v>FUES</v>
          </cell>
          <cell r="D2281" t="str">
            <v>CONCRETOS</v>
          </cell>
          <cell r="E2281" t="str">
            <v>0043</v>
          </cell>
          <cell r="F2281" t="str">
            <v/>
          </cell>
          <cell r="G2281" t="str">
            <v/>
          </cell>
          <cell r="H2281" t="str">
            <v>CONCRETAGEM DE VIGAS E LAJES, FCK=20 MPA, PARA LAJES PREMOLDADAS COM JERICAS EM ELEVADOR DE CABO EM EDIFICAÇÃO DE MULTIPAVIMENTOS ATÉ 16 ANDARES, COM ÁREA MÉDIA DE LAJES MAIOR QUE 20 M² - LANÇAMENTO, ADENSAMENTO E ACABAMENTO. AF_12/2015</v>
          </cell>
          <cell r="I2281" t="str">
            <v>M3</v>
          </cell>
          <cell r="J2281" t="str">
            <v>ATRIBUÍDO SÃO PAULO</v>
          </cell>
          <cell r="K2281" t="str">
            <v>437,32</v>
          </cell>
          <cell r="L2281" t="str">
            <v>CAIXA REFERENCIAL</v>
          </cell>
        </row>
        <row r="2282">
          <cell r="A2282">
            <v>92729</v>
          </cell>
          <cell r="B2282" t="str">
            <v>FUNDACOES E ESTRUTURAS</v>
          </cell>
          <cell r="C2282" t="str">
            <v>FUES</v>
          </cell>
          <cell r="D2282" t="str">
            <v>CONCRETOS</v>
          </cell>
          <cell r="E2282" t="str">
            <v>0043</v>
          </cell>
          <cell r="F2282" t="str">
            <v/>
          </cell>
          <cell r="G2282" t="str">
            <v/>
          </cell>
          <cell r="H2282" t="str">
            <v>CONCRETAGEM DE VIGAS E LAJES, FCK=20 MPA, PARA LAJES MACIÇAS OU NERVURADAS COM JERICAS EM ELEVADOR DE CABO EM EDIFICAÇÃO DE ATÉ 16 ANDARES, COM ÁREA MÉDIA DE LAJES MENOR OU IGUAL A 20 M² - LANÇAMENTO, ADENSAMENTO E ACABAMENTO. AF_12/2015</v>
          </cell>
          <cell r="I2282" t="str">
            <v>M3</v>
          </cell>
          <cell r="J2282" t="str">
            <v>ATRIBUÍDO SÃO PAULO</v>
          </cell>
          <cell r="K2282" t="str">
            <v>429,23</v>
          </cell>
          <cell r="L2282" t="str">
            <v>CAIXA REFERENCIAL</v>
          </cell>
        </row>
        <row r="2283">
          <cell r="A2283">
            <v>92730</v>
          </cell>
          <cell r="B2283" t="str">
            <v>FUNDACOES E ESTRUTURAS</v>
          </cell>
          <cell r="C2283" t="str">
            <v>FUES</v>
          </cell>
          <cell r="D2283" t="str">
            <v>CONCRETOS</v>
          </cell>
          <cell r="E2283" t="str">
            <v>0043</v>
          </cell>
          <cell r="F2283" t="str">
            <v/>
          </cell>
          <cell r="G2283" t="str">
            <v/>
          </cell>
          <cell r="H2283" t="str">
            <v>CONCRETAGEM DE VIGAS E LAJES, FCK=20 MPA, PARA LAJES MACIÇAS OU NERVURADAS COM JERICAS EM ELEVADOR DE CABO EM EDIFICAÇÃO DE MULTIPAVIMENTOS ATÉ 16 ANDARES, COM ÁREA MÉDIA DE LAJES MAIOR QUE 20 M² - LANÇAMENTO, ADENSAMENTO E ACABAMENTO. AF_12/2015</v>
          </cell>
          <cell r="I2283" t="str">
            <v>M3</v>
          </cell>
          <cell r="J2283" t="str">
            <v>ATRIBUÍDO SÃO PAULO</v>
          </cell>
          <cell r="K2283" t="str">
            <v>415,76</v>
          </cell>
          <cell r="L2283" t="str">
            <v>CAIXA REFERENCIAL</v>
          </cell>
        </row>
        <row r="2284">
          <cell r="A2284">
            <v>92731</v>
          </cell>
          <cell r="B2284" t="str">
            <v>FUNDACOES E ESTRUTURAS</v>
          </cell>
          <cell r="C2284" t="str">
            <v>FUES</v>
          </cell>
          <cell r="D2284" t="str">
            <v>CONCRETOS</v>
          </cell>
          <cell r="E2284" t="str">
            <v>0043</v>
          </cell>
          <cell r="F2284" t="str">
            <v/>
          </cell>
          <cell r="G2284" t="str">
            <v/>
          </cell>
          <cell r="H2284" t="str">
            <v>CONCRETAGEM DE VIGAS E LAJES, FCK=20 MPA, PARA LAJES PREMOLDADAS COM JERICAS EM CREMALHEIRA EM EDIFICAÇÃO DE MULTIPAVIMENTOS ATÉ 16 ANDARES, COM ÁREA MÉDIA DE LAJES MENOR OU IGUAL A 20 M² - LANÇAMENTO, ADENSAMENTO E ACABAMENTO. AF_12/2015</v>
          </cell>
          <cell r="I2284" t="str">
            <v>M3</v>
          </cell>
          <cell r="J2284" t="str">
            <v>ATRIBUÍDO SÃO PAULO</v>
          </cell>
          <cell r="K2284" t="str">
            <v>431,44</v>
          </cell>
          <cell r="L2284" t="str">
            <v>CAIXA REFERENCIAL</v>
          </cell>
        </row>
        <row r="2285">
          <cell r="A2285">
            <v>92732</v>
          </cell>
          <cell r="B2285" t="str">
            <v>FUNDACOES E ESTRUTURAS</v>
          </cell>
          <cell r="C2285" t="str">
            <v>FUES</v>
          </cell>
          <cell r="D2285" t="str">
            <v>CONCRETOS</v>
          </cell>
          <cell r="E2285" t="str">
            <v>0043</v>
          </cell>
          <cell r="F2285" t="str">
            <v/>
          </cell>
          <cell r="G2285" t="str">
            <v/>
          </cell>
          <cell r="H2285" t="str">
            <v>CONCRETAGEM DE VIGAS E LAJES, FCK=20 MPA, PARA LAJES PREMOLDADAS COM JERICAS EM CREMALHEIRA EM EDIFICAÇÃO DE MULTIPAVIMENTOS ATÉ 16 ANDARES, COM ÁREA MÉDIA DE LAJES MAIOR QUE 20 M² - LANÇAMENTO, ADENSAMENTO E ACABAMENTO. AF_12/2015</v>
          </cell>
          <cell r="I2285" t="str">
            <v>M3</v>
          </cell>
          <cell r="J2285" t="str">
            <v>ATRIBUÍDO SÃO PAULO</v>
          </cell>
          <cell r="K2285" t="str">
            <v>418,33</v>
          </cell>
          <cell r="L2285" t="str">
            <v>CAIXA REFERENCIAL</v>
          </cell>
        </row>
        <row r="2286">
          <cell r="A2286">
            <v>92733</v>
          </cell>
          <cell r="B2286" t="str">
            <v>FUNDACOES E ESTRUTURAS</v>
          </cell>
          <cell r="C2286" t="str">
            <v>FUES</v>
          </cell>
          <cell r="D2286" t="str">
            <v>CONCRETOS</v>
          </cell>
          <cell r="E2286" t="str">
            <v>0043</v>
          </cell>
          <cell r="F2286" t="str">
            <v/>
          </cell>
          <cell r="G2286" t="str">
            <v/>
          </cell>
          <cell r="H2286" t="str">
            <v>CONCRETAGEM DE VIGAS E LAJES, FCK=20 MPA, PARA LAJES MACIÇAS OU NERVURADAS COM JERICAS EM CREMALHEIRA EM EDIFICAÇÃO DE MULTIPAVIMENTOS ATÉ 16 ANDARES, COM ÁREA MÉDIA DE LAJES MENOR OU IGUAL A 20 M² - LANÇAMENTO, ADENSAMENTO E ACABAMENTO. AF_12/2015</v>
          </cell>
          <cell r="I2286" t="str">
            <v>M3</v>
          </cell>
          <cell r="J2286" t="str">
            <v>ATRIBUÍDO SÃO PAULO</v>
          </cell>
          <cell r="K2286" t="str">
            <v>412,76</v>
          </cell>
          <cell r="L2286" t="str">
            <v>CAIXA REFERENCIAL</v>
          </cell>
        </row>
        <row r="2287">
          <cell r="A2287">
            <v>92734</v>
          </cell>
          <cell r="B2287" t="str">
            <v>FUNDACOES E ESTRUTURAS</v>
          </cell>
          <cell r="C2287" t="str">
            <v>FUES</v>
          </cell>
          <cell r="D2287" t="str">
            <v>CONCRETOS</v>
          </cell>
          <cell r="E2287" t="str">
            <v>0043</v>
          </cell>
          <cell r="F2287" t="str">
            <v/>
          </cell>
          <cell r="G2287" t="str">
            <v/>
          </cell>
          <cell r="H2287" t="str">
            <v>CONCRETAGEM DE VIGAS E LAJES, FCK=20 MPA, PARA LAJES MACIÇAS OU NERVURADAS COM JERICAS EM CREMALHEIRA EM EDIFICAÇÃO DE MULTIPAVIMENTOS ATÉ 16 ANDARES, COM ÁREA MÉDIA DE LAJES MAIOR QUE 20 M² - LANÇAMENTO, ADENSAMENTO E ACABAMENTO. AF_12/2015</v>
          </cell>
          <cell r="I2287" t="str">
            <v>M3</v>
          </cell>
          <cell r="J2287" t="str">
            <v>ATRIBUÍDO SÃO PAULO</v>
          </cell>
          <cell r="K2287" t="str">
            <v>403,52</v>
          </cell>
          <cell r="L2287" t="str">
            <v>CAIXA REFERENCIAL</v>
          </cell>
        </row>
        <row r="2288">
          <cell r="A2288">
            <v>92735</v>
          </cell>
          <cell r="B2288" t="str">
            <v>FUNDACOES E ESTRUTURAS</v>
          </cell>
          <cell r="C2288" t="str">
            <v>FUES</v>
          </cell>
          <cell r="D2288" t="str">
            <v>CONCRETOS</v>
          </cell>
          <cell r="E2288" t="str">
            <v>0043</v>
          </cell>
          <cell r="F2288" t="str">
            <v/>
          </cell>
          <cell r="G2288" t="str">
            <v/>
          </cell>
          <cell r="H2288" t="str">
            <v>CONCRETAGEM DE VIGAS E LAJES, FCK=20 MPA, PARA LAJES PREMOLDADAS COM GRUA DE CAÇAMBA DE 350 L EM EDIFICAÇÃO DE MULTIPAVIMENTOS ATÉ 16 ANDARES, COM ÁREA MÉDIA DE LAJES MENOR OU IGUAL A 20 M² - LANÇAMENTO, ADENSAMENTO E ACABAMENTO. AF_12/2015</v>
          </cell>
          <cell r="I2288" t="str">
            <v>M3</v>
          </cell>
          <cell r="J2288" t="str">
            <v>ATRIBUÍDO SÃO PAULO</v>
          </cell>
          <cell r="K2288" t="str">
            <v>408,35</v>
          </cell>
          <cell r="L2288" t="str">
            <v>CAIXA REFERENCIAL</v>
          </cell>
        </row>
        <row r="2289">
          <cell r="A2289">
            <v>92736</v>
          </cell>
          <cell r="B2289" t="str">
            <v>FUNDACOES E ESTRUTURAS</v>
          </cell>
          <cell r="C2289" t="str">
            <v>FUES</v>
          </cell>
          <cell r="D2289" t="str">
            <v>CONCRETOS</v>
          </cell>
          <cell r="E2289" t="str">
            <v>0043</v>
          </cell>
          <cell r="F2289" t="str">
            <v/>
          </cell>
          <cell r="G2289" t="str">
            <v/>
          </cell>
          <cell r="H2289" t="str">
            <v>CONCRETAGEM DE VIGAS E LAJES, FCK=20 MPA, PARA LAJES PREMOLDADAS COM GRUA DE CAÇAMBA DE 350 L EM EDIFICAÇÃO DE MULTIPAVIMENTOS ATÉ 16 ANDARES, COM ÁREA MÉDIA DE LAJES MAIOR QUE 20 M² - LANÇAMENTO, ADENSAMENTO E ACABAMENTO. AF_12/2015</v>
          </cell>
          <cell r="I2289" t="str">
            <v>M3</v>
          </cell>
          <cell r="J2289" t="str">
            <v>ATRIBUÍDO SÃO PAULO</v>
          </cell>
          <cell r="K2289" t="str">
            <v>398,47</v>
          </cell>
          <cell r="L2289" t="str">
            <v>CAIXA REFERENCIAL</v>
          </cell>
        </row>
        <row r="2290">
          <cell r="A2290">
            <v>92739</v>
          </cell>
          <cell r="B2290" t="str">
            <v>FUNDACOES E ESTRUTURAS</v>
          </cell>
          <cell r="C2290" t="str">
            <v>FUES</v>
          </cell>
          <cell r="D2290" t="str">
            <v>CONCRETOS</v>
          </cell>
          <cell r="E2290" t="str">
            <v>0043</v>
          </cell>
          <cell r="F2290" t="str">
            <v/>
          </cell>
          <cell r="G2290" t="str">
            <v/>
          </cell>
          <cell r="H2290" t="str">
            <v>CONCRETAGEM DE VIGAS E LAJES, FCK=20 MPA, PARA LAJES MACIÇAS OU NERVURADAS COM GRUA DE CAÇAMBA DE 500 L EM EDIFICAÇÃO DE MULTIPAVIMENTOS ATÉ 16 ANDARES, COM ÁREA MÉDIA DE LAJES MENOR OU IGUAL A 20 M² - LANÇAMENTO, ADENSAMENTO E ACABAMENTO. AF_12/2015</v>
          </cell>
          <cell r="I2290" t="str">
            <v>M3</v>
          </cell>
          <cell r="J2290" t="str">
            <v>ATRIBUÍDO SÃO PAULO</v>
          </cell>
          <cell r="K2290" t="str">
            <v>384,09</v>
          </cell>
          <cell r="L2290" t="str">
            <v>CAIXA REFERENCIAL</v>
          </cell>
        </row>
        <row r="2291">
          <cell r="A2291">
            <v>92740</v>
          </cell>
          <cell r="B2291" t="str">
            <v>FUNDACOES E ESTRUTURAS</v>
          </cell>
          <cell r="C2291" t="str">
            <v>FUES</v>
          </cell>
          <cell r="D2291" t="str">
            <v>CONCRETOS</v>
          </cell>
          <cell r="E2291" t="str">
            <v>0043</v>
          </cell>
          <cell r="F2291" t="str">
            <v/>
          </cell>
          <cell r="G2291" t="str">
            <v/>
          </cell>
          <cell r="H2291" t="str">
            <v>CONCRETAGEM DE VIGAS E LAJES, FCK=20 MPA, PARA LAJES MACIÇAS OU NERVURADAS COM GRUA DE CAÇAMBA DE 500 L EM EDIFICAÇÃO DE MULTIPAVIMENTOS ATÉ 16 ANDARES, COM ÁREA MÉDIA DE LAJES MAIOR QUE 20 M² - LANÇAMENTO, ADENSAMENTO E ACABAMENTO. AF_12/2015</v>
          </cell>
          <cell r="I2291" t="str">
            <v>M3</v>
          </cell>
          <cell r="J2291" t="str">
            <v>ATRIBUÍDO SÃO PAULO</v>
          </cell>
          <cell r="K2291" t="str">
            <v>379,20</v>
          </cell>
          <cell r="L2291" t="str">
            <v>CAIXA REFERENCIAL</v>
          </cell>
        </row>
        <row r="2292">
          <cell r="A2292">
            <v>92741</v>
          </cell>
          <cell r="B2292" t="str">
            <v>FUNDACOES E ESTRUTURAS</v>
          </cell>
          <cell r="C2292" t="str">
            <v>FUES</v>
          </cell>
          <cell r="D2292" t="str">
            <v>CONCRETOS</v>
          </cell>
          <cell r="E2292" t="str">
            <v>0043</v>
          </cell>
          <cell r="F2292" t="str">
            <v/>
          </cell>
          <cell r="G2292" t="str">
            <v/>
          </cell>
          <cell r="H2292" t="str">
            <v>CONCRETAGEM DE VIGAS E LAJES, FCK=20 MPA, PARA QUALQUER TIPO DE LAJE COM BALDES EM EDIFICAÇÃO TÉRREA, COM ÁREA MÉDIA DE LAJES MENOR OU IGUAL A 20 M² - LANÇAMENTO, ADENSAMENTO E ACABAMENTO. AF_12/2015</v>
          </cell>
          <cell r="I2292" t="str">
            <v>M3</v>
          </cell>
          <cell r="J2292" t="str">
            <v>ATRIBUÍDO SÃO PAULO</v>
          </cell>
          <cell r="K2292" t="str">
            <v>560,72</v>
          </cell>
          <cell r="L2292" t="str">
            <v>CAIXA REFERENCIAL</v>
          </cell>
        </row>
        <row r="2293">
          <cell r="A2293">
            <v>92742</v>
          </cell>
          <cell r="B2293" t="str">
            <v>FUNDACOES E ESTRUTURAS</v>
          </cell>
          <cell r="C2293" t="str">
            <v>FUES</v>
          </cell>
          <cell r="D2293" t="str">
            <v>CONCRETOS</v>
          </cell>
          <cell r="E2293" t="str">
            <v>0043</v>
          </cell>
          <cell r="F2293" t="str">
            <v/>
          </cell>
          <cell r="G2293" t="str">
            <v/>
          </cell>
          <cell r="H2293" t="str">
            <v>CONCRETAGEM DE VIGAS E LAJES, FCK=20 MPA, PARA QUALQUER TIPO DE LAJE COM BALDES EM EDIFICAÇÃO DE MULTIPAVIMENTOS ATÉ 04 ANDARES, COM ÁREA MÉDIA DE LAJES MENOR OU IGUAL A 20 M² - LANÇAMENTO, ADENSAMENTO E ACABAMENTO. AF_12/2015</v>
          </cell>
          <cell r="I2293" t="str">
            <v>M3</v>
          </cell>
          <cell r="J2293" t="str">
            <v>ATRIBUÍDO SÃO PAULO</v>
          </cell>
          <cell r="K2293" t="str">
            <v>751,37</v>
          </cell>
          <cell r="L2293" t="str">
            <v>CAIXA REFERENCIAL</v>
          </cell>
        </row>
        <row r="2294">
          <cell r="A2294">
            <v>92873</v>
          </cell>
          <cell r="B2294" t="str">
            <v>FUNDACOES E ESTRUTURAS</v>
          </cell>
          <cell r="C2294" t="str">
            <v>FUES</v>
          </cell>
          <cell r="D2294" t="str">
            <v>CONCRETOS</v>
          </cell>
          <cell r="E2294" t="str">
            <v>0043</v>
          </cell>
          <cell r="F2294" t="str">
            <v/>
          </cell>
          <cell r="G2294" t="str">
            <v/>
          </cell>
          <cell r="H2294" t="str">
            <v>LANÇAMENTO COM USO DE BALDES, ADENSAMENTO E ACABAMENTO DE CONCRETO EM ESTRUTURAS. AF_12/2015</v>
          </cell>
          <cell r="I2294" t="str">
            <v>M3</v>
          </cell>
          <cell r="J2294" t="str">
            <v>ATRIBUÍDO SÃO PAULO</v>
          </cell>
          <cell r="K2294" t="str">
            <v>147,68</v>
          </cell>
          <cell r="L2294" t="str">
            <v>CAIXA REFERENCIAL</v>
          </cell>
        </row>
        <row r="2295">
          <cell r="A2295">
            <v>92874</v>
          </cell>
          <cell r="B2295" t="str">
            <v>FUNDACOES E ESTRUTURAS</v>
          </cell>
          <cell r="C2295" t="str">
            <v>FUES</v>
          </cell>
          <cell r="D2295" t="str">
            <v>CONCRETOS</v>
          </cell>
          <cell r="E2295" t="str">
            <v>0043</v>
          </cell>
          <cell r="F2295" t="str">
            <v/>
          </cell>
          <cell r="G2295" t="str">
            <v/>
          </cell>
          <cell r="H2295" t="str">
            <v>LANÇAMENTO COM USO DE BOMBA, ADENSAMENTO E ACABAMENTO DE CONCRETO EM ESTRUTURAS. AF_12/2015</v>
          </cell>
          <cell r="I2295" t="str">
            <v>M3</v>
          </cell>
          <cell r="J2295" t="str">
            <v>ATRIBUÍDO SÃO PAULO</v>
          </cell>
          <cell r="K2295" t="str">
            <v>24,55</v>
          </cell>
          <cell r="L2295" t="str">
            <v>CAIXA REFERENCIAL</v>
          </cell>
        </row>
        <row r="2296">
          <cell r="A2296">
            <v>94962</v>
          </cell>
          <cell r="B2296" t="str">
            <v>FUNDACOES E ESTRUTURAS</v>
          </cell>
          <cell r="C2296" t="str">
            <v>FUES</v>
          </cell>
          <cell r="D2296" t="str">
            <v>CONCRETOS</v>
          </cell>
          <cell r="E2296" t="str">
            <v>0043</v>
          </cell>
          <cell r="F2296" t="str">
            <v/>
          </cell>
          <cell r="G2296" t="str">
            <v/>
          </cell>
          <cell r="H2296" t="str">
            <v>CONCRETO MAGRO PARA LASTRO, TRAÇO 1:4,5:4,5 (CIMENTO/ AREIA MÉDIA/ BRITA 1)  - PREPARO MECÂNICO COM BETONEIRA 400 L. AF_07/2016</v>
          </cell>
          <cell r="I2296" t="str">
            <v>M3</v>
          </cell>
          <cell r="J2296" t="str">
            <v>COEFICIENTE DE REPRESENTATIVIDADE</v>
          </cell>
          <cell r="K2296" t="str">
            <v>262,45</v>
          </cell>
          <cell r="L2296" t="str">
            <v>CAIXA REFERENCIAL</v>
          </cell>
        </row>
        <row r="2297">
          <cell r="A2297">
            <v>94963</v>
          </cell>
          <cell r="B2297" t="str">
            <v>FUNDACOES E ESTRUTURAS</v>
          </cell>
          <cell r="C2297" t="str">
            <v>FUES</v>
          </cell>
          <cell r="D2297" t="str">
            <v>CONCRETOS</v>
          </cell>
          <cell r="E2297" t="str">
            <v>0043</v>
          </cell>
          <cell r="F2297" t="str">
            <v/>
          </cell>
          <cell r="G2297" t="str">
            <v/>
          </cell>
          <cell r="H2297" t="str">
            <v>CONCRETO FCK = 15MPA, TRAÇO 1:3,4:3,5 (CIMENTO/ AREIA MÉDIA/ BRITA 1)  - PREPARO MECÂNICO COM BETONEIRA 400 L. AF_07/2016</v>
          </cell>
          <cell r="I2297" t="str">
            <v>M3</v>
          </cell>
          <cell r="J2297" t="str">
            <v>COEFICIENTE DE REPRESENTATIVIDADE</v>
          </cell>
          <cell r="K2297" t="str">
            <v>297,67</v>
          </cell>
          <cell r="L2297" t="str">
            <v>CAIXA REFERENCIAL</v>
          </cell>
        </row>
        <row r="2298">
          <cell r="A2298">
            <v>94964</v>
          </cell>
          <cell r="B2298" t="str">
            <v>FUNDACOES E ESTRUTURAS</v>
          </cell>
          <cell r="C2298" t="str">
            <v>FUES</v>
          </cell>
          <cell r="D2298" t="str">
            <v>CONCRETOS</v>
          </cell>
          <cell r="E2298" t="str">
            <v>0043</v>
          </cell>
          <cell r="F2298" t="str">
            <v/>
          </cell>
          <cell r="G2298" t="str">
            <v/>
          </cell>
          <cell r="H2298" t="str">
            <v>CONCRETO FCK = 20MPA, TRAÇO 1:2,7:3 (CIMENTO/ AREIA MÉDIA/ BRITA 1)  - PREPARO MECÂNICO COM BETONEIRA 400 L. AF_07/2016</v>
          </cell>
          <cell r="I2298" t="str">
            <v>M3</v>
          </cell>
          <cell r="J2298" t="str">
            <v>COEFICIENTE DE REPRESENTATIVIDADE</v>
          </cell>
          <cell r="K2298" t="str">
            <v>330,62</v>
          </cell>
          <cell r="L2298" t="str">
            <v>CAIXA REFERENCIAL</v>
          </cell>
        </row>
        <row r="2299">
          <cell r="A2299">
            <v>94965</v>
          </cell>
          <cell r="B2299" t="str">
            <v>FUNDACOES E ESTRUTURAS</v>
          </cell>
          <cell r="C2299" t="str">
            <v>FUES</v>
          </cell>
          <cell r="D2299" t="str">
            <v>CONCRETOS</v>
          </cell>
          <cell r="E2299" t="str">
            <v>0043</v>
          </cell>
          <cell r="F2299" t="str">
            <v/>
          </cell>
          <cell r="G2299" t="str">
            <v/>
          </cell>
          <cell r="H2299" t="str">
            <v>CONCRETO FCK = 25MPA, TRAÇO 1:2,3:2,7 (CIMENTO/ AREIA MÉDIA/ BRITA 1)  - PREPARO MECÂNICO COM BETONEIRA 400 L. AF_07/2016</v>
          </cell>
          <cell r="I2299" t="str">
            <v>M3</v>
          </cell>
          <cell r="J2299" t="str">
            <v>COEFICIENTE DE REPRESENTATIVIDADE</v>
          </cell>
          <cell r="K2299" t="str">
            <v>347,46</v>
          </cell>
          <cell r="L2299" t="str">
            <v>CAIXA REFERENCIAL</v>
          </cell>
        </row>
        <row r="2300">
          <cell r="A2300">
            <v>94966</v>
          </cell>
          <cell r="B2300" t="str">
            <v>FUNDACOES E ESTRUTURAS</v>
          </cell>
          <cell r="C2300" t="str">
            <v>FUES</v>
          </cell>
          <cell r="D2300" t="str">
            <v>CONCRETOS</v>
          </cell>
          <cell r="E2300" t="str">
            <v>0043</v>
          </cell>
          <cell r="F2300" t="str">
            <v/>
          </cell>
          <cell r="G2300" t="str">
            <v/>
          </cell>
          <cell r="H2300" t="str">
            <v>CONCRETO FCK = 30MPA, TRAÇO 1:2,1:2,5 (CIMENTO/ AREIA MÉDIA/ BRITA 1)  - PREPARO MECÂNICO COM BETONEIRA 400 L. AF_07/2016</v>
          </cell>
          <cell r="I2300" t="str">
            <v>M3</v>
          </cell>
          <cell r="J2300" t="str">
            <v>COEFICIENTE DE REPRESENTATIVIDADE</v>
          </cell>
          <cell r="K2300" t="str">
            <v>361,86</v>
          </cell>
          <cell r="L2300" t="str">
            <v>CAIXA REFERENCIAL</v>
          </cell>
        </row>
        <row r="2301">
          <cell r="A2301">
            <v>94967</v>
          </cell>
          <cell r="B2301" t="str">
            <v>FUNDACOES E ESTRUTURAS</v>
          </cell>
          <cell r="C2301" t="str">
            <v>FUES</v>
          </cell>
          <cell r="D2301" t="str">
            <v>CONCRETOS</v>
          </cell>
          <cell r="E2301" t="str">
            <v>0043</v>
          </cell>
          <cell r="F2301" t="str">
            <v/>
          </cell>
          <cell r="G2301" t="str">
            <v/>
          </cell>
          <cell r="H2301" t="str">
            <v>CONCRETO FCK = 40MPA, TRAÇO 1:1,6:1,9 (CIMENTO/ AREIA MÉDIA/ BRITA 1)  - PREPARO MECÂNICO COM BETONEIRA 400 L. AF_07/2016</v>
          </cell>
          <cell r="I2301" t="str">
            <v>M3</v>
          </cell>
          <cell r="J2301" t="str">
            <v>COEFICIENTE DE REPRESENTATIVIDADE</v>
          </cell>
          <cell r="K2301" t="str">
            <v>420,91</v>
          </cell>
          <cell r="L2301" t="str">
            <v>CAIXA REFERENCIAL</v>
          </cell>
        </row>
        <row r="2302">
          <cell r="A2302">
            <v>94968</v>
          </cell>
          <cell r="B2302" t="str">
            <v>FUNDACOES E ESTRUTURAS</v>
          </cell>
          <cell r="C2302" t="str">
            <v>FUES</v>
          </cell>
          <cell r="D2302" t="str">
            <v>CONCRETOS</v>
          </cell>
          <cell r="E2302" t="str">
            <v>0043</v>
          </cell>
          <cell r="F2302" t="str">
            <v/>
          </cell>
          <cell r="G2302" t="str">
            <v/>
          </cell>
          <cell r="H2302" t="str">
            <v>CONCRETO MAGRO PARA LASTRO, TRAÇO 1:4,5:4,5 (CIMENTO/ AREIA MÉDIA/ BRITA 1)  - PREPARO MECÂNICO COM BETONEIRA 600 L. AF_07/2016</v>
          </cell>
          <cell r="I2302" t="str">
            <v>M3</v>
          </cell>
          <cell r="J2302" t="str">
            <v>COEFICIENTE DE REPRESENTATIVIDADE</v>
          </cell>
          <cell r="K2302" t="str">
            <v>260,33</v>
          </cell>
          <cell r="L2302" t="str">
            <v>CAIXA REFERENCIAL</v>
          </cell>
        </row>
        <row r="2303">
          <cell r="A2303">
            <v>94969</v>
          </cell>
          <cell r="B2303" t="str">
            <v>FUNDACOES E ESTRUTURAS</v>
          </cell>
          <cell r="C2303" t="str">
            <v>FUES</v>
          </cell>
          <cell r="D2303" t="str">
            <v>CONCRETOS</v>
          </cell>
          <cell r="E2303" t="str">
            <v>0043</v>
          </cell>
          <cell r="F2303" t="str">
            <v/>
          </cell>
          <cell r="G2303" t="str">
            <v/>
          </cell>
          <cell r="H2303" t="str">
            <v>CONCRETO FCK = 15MPA, TRAÇO 1:3,4:3,5 (CIMENTO/ AREIA MÉDIA/ BRITA 1)  - PREPARO MECÂNICO COM BETONEIRA 600 L. AF_07/2016</v>
          </cell>
          <cell r="I2303" t="str">
            <v>M3</v>
          </cell>
          <cell r="J2303" t="str">
            <v>COEFICIENTE DE REPRESENTATIVIDADE</v>
          </cell>
          <cell r="K2303" t="str">
            <v>293,23</v>
          </cell>
          <cell r="L2303" t="str">
            <v>CAIXA REFERENCIAL</v>
          </cell>
        </row>
        <row r="2304">
          <cell r="A2304">
            <v>94970</v>
          </cell>
          <cell r="B2304" t="str">
            <v>FUNDACOES E ESTRUTURAS</v>
          </cell>
          <cell r="C2304" t="str">
            <v>FUES</v>
          </cell>
          <cell r="D2304" t="str">
            <v>CONCRETOS</v>
          </cell>
          <cell r="E2304" t="str">
            <v>0043</v>
          </cell>
          <cell r="F2304" t="str">
            <v/>
          </cell>
          <cell r="G2304" t="str">
            <v/>
          </cell>
          <cell r="H2304" t="str">
            <v>CONCRETO FCK = 20MPA, TRAÇO 1:2,7:3 (CIMENTO/ AREIA MÉDIA/ BRITA 1)  - PREPARO MECÂNICO COM BETONEIRA 600 L. AF_07/2016</v>
          </cell>
          <cell r="I2304" t="str">
            <v>M3</v>
          </cell>
          <cell r="J2304" t="str">
            <v>COEFICIENTE DE REPRESENTATIVIDADE</v>
          </cell>
          <cell r="K2304" t="str">
            <v>322,00</v>
          </cell>
          <cell r="L2304" t="str">
            <v>CAIXA REFERENCIAL</v>
          </cell>
        </row>
        <row r="2305">
          <cell r="A2305">
            <v>94971</v>
          </cell>
          <cell r="B2305" t="str">
            <v>FUNDACOES E ESTRUTURAS</v>
          </cell>
          <cell r="C2305" t="str">
            <v>FUES</v>
          </cell>
          <cell r="D2305" t="str">
            <v>CONCRETOS</v>
          </cell>
          <cell r="E2305" t="str">
            <v>0043</v>
          </cell>
          <cell r="F2305" t="str">
            <v/>
          </cell>
          <cell r="G2305" t="str">
            <v/>
          </cell>
          <cell r="H2305" t="str">
            <v>CONCRETO FCK = 25MPA, TRAÇO 1:2,3:2,7 (CIMENTO/ AREIA MÉDIA/ BRITA 1)  - PREPARO MECÂNICO COM BETONEIRA 600 L. AF_07/2016</v>
          </cell>
          <cell r="I2305" t="str">
            <v>M3</v>
          </cell>
          <cell r="J2305" t="str">
            <v>COEFICIENTE DE REPRESENTATIVIDADE</v>
          </cell>
          <cell r="K2305" t="str">
            <v>343,13</v>
          </cell>
          <cell r="L2305" t="str">
            <v>CAIXA REFERENCIAL</v>
          </cell>
        </row>
        <row r="2306">
          <cell r="A2306">
            <v>94972</v>
          </cell>
          <cell r="B2306" t="str">
            <v>FUNDACOES E ESTRUTURAS</v>
          </cell>
          <cell r="C2306" t="str">
            <v>FUES</v>
          </cell>
          <cell r="D2306" t="str">
            <v>CONCRETOS</v>
          </cell>
          <cell r="E2306" t="str">
            <v>0043</v>
          </cell>
          <cell r="F2306" t="str">
            <v/>
          </cell>
          <cell r="G2306" t="str">
            <v/>
          </cell>
          <cell r="H2306" t="str">
            <v>CONCRETO FCK = 30MPA, TRAÇO 1:2,1:2,5 (CIMENTO/ AREIA MÉDIA/ BRITA 1)  - PREPARO MECÂNICO COM BETONEIRA 600 L. AF_07/2016</v>
          </cell>
          <cell r="I2306" t="str">
            <v>M3</v>
          </cell>
          <cell r="J2306" t="str">
            <v>COEFICIENTE DE REPRESENTATIVIDADE</v>
          </cell>
          <cell r="K2306" t="str">
            <v>357,39</v>
          </cell>
          <cell r="L2306" t="str">
            <v>CAIXA REFERENCIAL</v>
          </cell>
        </row>
        <row r="2307">
          <cell r="A2307">
            <v>94973</v>
          </cell>
          <cell r="B2307" t="str">
            <v>FUNDACOES E ESTRUTURAS</v>
          </cell>
          <cell r="C2307" t="str">
            <v>FUES</v>
          </cell>
          <cell r="D2307" t="str">
            <v>CONCRETOS</v>
          </cell>
          <cell r="E2307" t="str">
            <v>0043</v>
          </cell>
          <cell r="F2307" t="str">
            <v/>
          </cell>
          <cell r="G2307" t="str">
            <v/>
          </cell>
          <cell r="H2307" t="str">
            <v>CONCRETO FCK = 40MPA, TRAÇO 1:1,6:1,9 (CIMENTO/ AREIA MÉDIA/ BRITA 1)  - PREPARO MECÂNICO COM BETONEIRA 600 L. AF_07/2016</v>
          </cell>
          <cell r="I2307" t="str">
            <v>M3</v>
          </cell>
          <cell r="J2307" t="str">
            <v>COEFICIENTE DE REPRESENTATIVIDADE</v>
          </cell>
          <cell r="K2307" t="str">
            <v>415,40</v>
          </cell>
          <cell r="L2307" t="str">
            <v>CAIXA REFERENCIAL</v>
          </cell>
        </row>
        <row r="2308">
          <cell r="A2308">
            <v>94974</v>
          </cell>
          <cell r="B2308" t="str">
            <v>FUNDACOES E ESTRUTURAS</v>
          </cell>
          <cell r="C2308" t="str">
            <v>FUES</v>
          </cell>
          <cell r="D2308" t="str">
            <v>CONCRETOS</v>
          </cell>
          <cell r="E2308" t="str">
            <v>0043</v>
          </cell>
          <cell r="F2308" t="str">
            <v/>
          </cell>
          <cell r="G2308" t="str">
            <v/>
          </cell>
          <cell r="H2308" t="str">
            <v>CONCRETO MAGRO PARA LASTRO, TRAÇO 1:4,5:4,5 (CIMENTO/ AREIA MÉDIA/ BRITA 1)  - PREPARO MANUAL. AF_07/2016</v>
          </cell>
          <cell r="I2308" t="str">
            <v>M3</v>
          </cell>
          <cell r="J2308" t="str">
            <v>COEFICIENTE DE REPRESENTATIVIDADE</v>
          </cell>
          <cell r="K2308" t="str">
            <v>355,29</v>
          </cell>
          <cell r="L2308" t="str">
            <v>CAIXA REFERENCIAL</v>
          </cell>
        </row>
        <row r="2309">
          <cell r="A2309">
            <v>94975</v>
          </cell>
          <cell r="B2309" t="str">
            <v>FUNDACOES E ESTRUTURAS</v>
          </cell>
          <cell r="C2309" t="str">
            <v>FUES</v>
          </cell>
          <cell r="D2309" t="str">
            <v>CONCRETOS</v>
          </cell>
          <cell r="E2309" t="str">
            <v>0043</v>
          </cell>
          <cell r="F2309" t="str">
            <v/>
          </cell>
          <cell r="G2309" t="str">
            <v/>
          </cell>
          <cell r="H2309" t="str">
            <v>CONCRETO FCK = 15MPA, TRAÇO 1:3,4:3,5 (CIMENTO/ AREIA MÉDIA/ BRITA 1)  - PREPARO MANUAL. AF_07/2016</v>
          </cell>
          <cell r="I2309" t="str">
            <v>M3</v>
          </cell>
          <cell r="J2309" t="str">
            <v>COEFICIENTE DE REPRESENTATIVIDADE</v>
          </cell>
          <cell r="K2309" t="str">
            <v>388,79</v>
          </cell>
          <cell r="L2309" t="str">
            <v>CAIXA REFERENCIAL</v>
          </cell>
        </row>
        <row r="2310">
          <cell r="A2310">
            <v>96555</v>
          </cell>
          <cell r="B2310" t="str">
            <v>FUNDACOES E ESTRUTURAS</v>
          </cell>
          <cell r="C2310" t="str">
            <v>FUES</v>
          </cell>
          <cell r="D2310" t="str">
            <v>CONCRETOS</v>
          </cell>
          <cell r="E2310" t="str">
            <v>0043</v>
          </cell>
          <cell r="F2310" t="str">
            <v/>
          </cell>
          <cell r="G2310" t="str">
            <v/>
          </cell>
          <cell r="H2310" t="str">
            <v>CONCRETAGEM DE BLOCOS DE COROAMENTO E VIGAS BALDRAME, FCK 30 MPA, COM USO DE JERICA  LANÇAMENTO, ADENSAMENTO E ACABAMENTO. AF_06/2017</v>
          </cell>
          <cell r="I2310" t="str">
            <v>M3</v>
          </cell>
          <cell r="J2310" t="str">
            <v>ATRIBUÍDO SÃO PAULO</v>
          </cell>
          <cell r="K2310" t="str">
            <v>490,06</v>
          </cell>
          <cell r="L2310" t="str">
            <v>CAIXA REFERENCIAL</v>
          </cell>
        </row>
        <row r="2311">
          <cell r="A2311">
            <v>96556</v>
          </cell>
          <cell r="B2311" t="str">
            <v>FUNDACOES E ESTRUTURAS</v>
          </cell>
          <cell r="C2311" t="str">
            <v>FUES</v>
          </cell>
          <cell r="D2311" t="str">
            <v>CONCRETOS</v>
          </cell>
          <cell r="E2311" t="str">
            <v>0043</v>
          </cell>
          <cell r="F2311" t="str">
            <v/>
          </cell>
          <cell r="G2311" t="str">
            <v/>
          </cell>
          <cell r="H2311" t="str">
            <v>CONCRETAGEM DE SAPATAS, FCK 30 MPA, COM USO DE JERICA  LANÇAMENTO, ADENSAMENTO E ACABAMENTO. AF_06/2017</v>
          </cell>
          <cell r="I2311" t="str">
            <v>M3</v>
          </cell>
          <cell r="J2311" t="str">
            <v>ATRIBUÍDO SÃO PAULO</v>
          </cell>
          <cell r="K2311" t="str">
            <v>547,60</v>
          </cell>
          <cell r="L2311" t="str">
            <v>CAIXA REFERENCIAL</v>
          </cell>
        </row>
        <row r="2312">
          <cell r="A2312">
            <v>96557</v>
          </cell>
          <cell r="B2312" t="str">
            <v>FUNDACOES E ESTRUTURAS</v>
          </cell>
          <cell r="C2312" t="str">
            <v>FUES</v>
          </cell>
          <cell r="D2312" t="str">
            <v>CONCRETOS</v>
          </cell>
          <cell r="E2312" t="str">
            <v>0043</v>
          </cell>
          <cell r="F2312" t="str">
            <v/>
          </cell>
          <cell r="G2312" t="str">
            <v/>
          </cell>
          <cell r="H2312" t="str">
            <v>CONCRETAGEM DE BLOCOS DE COROAMENTO E VIGAS BALDRAMES, FCK 30 MPA, COM USO DE BOMBA  LANÇAMENTO, ADENSAMENTO E ACABAMENTO. AF_06/2017</v>
          </cell>
          <cell r="I2312" t="str">
            <v>M3</v>
          </cell>
          <cell r="J2312" t="str">
            <v>ATRIBUÍDO SÃO PAULO</v>
          </cell>
          <cell r="K2312" t="str">
            <v>436,48</v>
          </cell>
          <cell r="L2312" t="str">
            <v>CAIXA REFERENCIAL</v>
          </cell>
        </row>
        <row r="2313">
          <cell r="A2313">
            <v>96558</v>
          </cell>
          <cell r="B2313" t="str">
            <v>FUNDACOES E ESTRUTURAS</v>
          </cell>
          <cell r="C2313" t="str">
            <v>FUES</v>
          </cell>
          <cell r="D2313" t="str">
            <v>CONCRETOS</v>
          </cell>
          <cell r="E2313" t="str">
            <v>0043</v>
          </cell>
          <cell r="F2313" t="str">
            <v/>
          </cell>
          <cell r="G2313" t="str">
            <v/>
          </cell>
          <cell r="H2313" t="str">
            <v>CONCRETAGEM DE SAPATAS, FCK 30 MPA, COM USO DE BOMBA  LANÇAMENTO, ADENSAMENTO E ACABAMENTO. AF_11/2016</v>
          </cell>
          <cell r="I2313" t="str">
            <v>M3</v>
          </cell>
          <cell r="J2313" t="str">
            <v>ATRIBUÍDO SÃO PAULO</v>
          </cell>
          <cell r="K2313" t="str">
            <v>441,73</v>
          </cell>
          <cell r="L2313" t="str">
            <v>CAIXA REFERENCIAL</v>
          </cell>
        </row>
        <row r="2314">
          <cell r="A2314">
            <v>99235</v>
          </cell>
          <cell r="B2314" t="str">
            <v>FUNDACOES E ESTRUTURAS</v>
          </cell>
          <cell r="C2314" t="str">
            <v>FUES</v>
          </cell>
          <cell r="D2314" t="str">
            <v>CONCRETOS</v>
          </cell>
          <cell r="E2314" t="str">
            <v>0043</v>
          </cell>
          <cell r="F2314" t="str">
            <v/>
          </cell>
          <cell r="G2314" t="str">
            <v/>
          </cell>
          <cell r="H2314" t="str">
            <v>CONCRETAGEM DE EDIFICAÇÕES (PAREDES E LAJES) FEITAS COM SISTEMA DE FÔRMAS MANUSEÁVEIS, COM CONCRETO USINADO AUTOADENSÁVEL FCK 25 MPA - LANÇAMENTO E ACABAMENTO. AF_06/2015</v>
          </cell>
          <cell r="I2314" t="str">
            <v>M3</v>
          </cell>
          <cell r="J2314" t="str">
            <v>COEFICIENTE DE REPRESENTATIVIDADE</v>
          </cell>
          <cell r="K2314" t="str">
            <v>426,44</v>
          </cell>
          <cell r="L2314" t="str">
            <v>CAIXA REFERENCIAL</v>
          </cell>
        </row>
        <row r="2315">
          <cell r="A2315">
            <v>99431</v>
          </cell>
          <cell r="B2315" t="str">
            <v>FUNDACOES E ESTRUTURAS</v>
          </cell>
          <cell r="C2315" t="str">
            <v>FUES</v>
          </cell>
          <cell r="D2315" t="str">
            <v>CONCRETOS</v>
          </cell>
          <cell r="E2315" t="str">
            <v>0043</v>
          </cell>
          <cell r="F2315" t="str">
            <v/>
          </cell>
          <cell r="G2315" t="str">
            <v/>
          </cell>
          <cell r="H2315" t="str">
            <v>CONCRETAGEM DE LAJES EM EDIFICAÇÕES UNIFAMILIARES FEITAS COM SISTEMA DE FÔRMAS MANUSEÁVEIS, COM CONCRETO USINADO BOMBEÁVEL FCK 25 MPA - LANÇAMENTO, ADENSAMENTO E ACABAMENTO (EXCLUSIVE BOMBA LANÇA). AF_06/2015</v>
          </cell>
          <cell r="I2315" t="str">
            <v>M3</v>
          </cell>
          <cell r="J2315" t="str">
            <v>ATRIBUÍDO SÃO PAULO</v>
          </cell>
          <cell r="K2315" t="str">
            <v>444,11</v>
          </cell>
          <cell r="L2315" t="str">
            <v>CAIXA REFERENCIAL</v>
          </cell>
        </row>
        <row r="2316">
          <cell r="A2316">
            <v>99432</v>
          </cell>
          <cell r="B2316" t="str">
            <v>FUNDACOES E ESTRUTURAS</v>
          </cell>
          <cell r="C2316" t="str">
            <v>FUES</v>
          </cell>
          <cell r="D2316" t="str">
            <v>CONCRETOS</v>
          </cell>
          <cell r="E2316" t="str">
            <v>0043</v>
          </cell>
          <cell r="F2316" t="str">
            <v/>
          </cell>
          <cell r="G2316" t="str">
            <v/>
          </cell>
          <cell r="H2316" t="str">
            <v>CONCRETAGEM DE PAREDES EM EDIFICAÇÕES UNIFAMILIARES FEITAS COM SISTEMA DE FÔRMAS MANUSEÁVEIS, COM CONCRETO USINADO BOMBEÁVEL FCK 25 MPA - LANÇAMENTO, ADENSAMENTO E ACABAMENTO (EXCLUSIVE BOMBA LANÇA). AF_06/2015</v>
          </cell>
          <cell r="I2316" t="str">
            <v>M3</v>
          </cell>
          <cell r="J2316" t="str">
            <v>ATRIBUÍDO SÃO PAULO</v>
          </cell>
          <cell r="K2316" t="str">
            <v>430,71</v>
          </cell>
          <cell r="L2316" t="str">
            <v>CAIXA REFERENCIAL</v>
          </cell>
        </row>
        <row r="2317">
          <cell r="A2317">
            <v>99433</v>
          </cell>
          <cell r="B2317" t="str">
            <v>FUNDACOES E ESTRUTURAS</v>
          </cell>
          <cell r="C2317" t="str">
            <v>FUES</v>
          </cell>
          <cell r="D2317" t="str">
            <v>CONCRETOS</v>
          </cell>
          <cell r="E2317" t="str">
            <v>0043</v>
          </cell>
          <cell r="F2317" t="str">
            <v/>
          </cell>
          <cell r="G2317" t="str">
            <v/>
          </cell>
          <cell r="H2317" t="str">
            <v>CONCRETAGEM DE PLATIBANDA EM EDIFICAÇÕES UNIFAMILIARES FEITAS COM SISTEMA DE FÔRMAS MANUSEÁVEIS, COM CONCRETO USINADO BOMBEÁVEL FCK 25 MPA, - LANÇAMENTO, ADENSAMENTO E ACABAMENTO (EXCLUSIVE BOMBA LANÇA). AF_06/2015</v>
          </cell>
          <cell r="I2317" t="str">
            <v>M3</v>
          </cell>
          <cell r="J2317" t="str">
            <v>ATRIBUÍDO SÃO PAULO</v>
          </cell>
          <cell r="K2317" t="str">
            <v>469,86</v>
          </cell>
          <cell r="L2317" t="str">
            <v>CAIXA REFERENCIAL</v>
          </cell>
        </row>
        <row r="2318">
          <cell r="A2318">
            <v>99434</v>
          </cell>
          <cell r="B2318" t="str">
            <v>FUNDACOES E ESTRUTURAS</v>
          </cell>
          <cell r="C2318" t="str">
            <v>FUES</v>
          </cell>
          <cell r="D2318" t="str">
            <v>CONCRETOS</v>
          </cell>
          <cell r="E2318" t="str">
            <v>0043</v>
          </cell>
          <cell r="F2318" t="str">
            <v/>
          </cell>
          <cell r="G2318" t="str">
            <v/>
          </cell>
          <cell r="H2318" t="str">
            <v>CONCRETAGEM DE LAJES EM EDIFICAÇÕES MULTIFAMILIARES FEITAS COM SISTEMA DE FÔRMAS MANUSEÁVEIS, COM CONCRETO USINADO BOMBEÁVEL FCK 25 MPA - LANÇAMENTO, ADENSAMENTO E ACABAMENTO (EXCLUSIVE BOMBA LANÇA). AF_06/2015</v>
          </cell>
          <cell r="I2318" t="str">
            <v>M3</v>
          </cell>
          <cell r="J2318" t="str">
            <v>ATRIBUÍDO SÃO PAULO</v>
          </cell>
          <cell r="K2318" t="str">
            <v>447,35</v>
          </cell>
          <cell r="L2318" t="str">
            <v>CAIXA REFERENCIAL</v>
          </cell>
        </row>
        <row r="2319">
          <cell r="A2319">
            <v>99435</v>
          </cell>
          <cell r="B2319" t="str">
            <v>FUNDACOES E ESTRUTURAS</v>
          </cell>
          <cell r="C2319" t="str">
            <v>FUES</v>
          </cell>
          <cell r="D2319" t="str">
            <v>CONCRETOS</v>
          </cell>
          <cell r="E2319" t="str">
            <v>0043</v>
          </cell>
          <cell r="F2319" t="str">
            <v/>
          </cell>
          <cell r="G2319" t="str">
            <v/>
          </cell>
          <cell r="H2319" t="str">
            <v>CONCRETAGEM DE PAREDES EM EDIFICAÇÕES MULTIFAMILIARES FEITAS COM SISTEMA DE FÔRMAS MANUSEÁVEIS, COM CONCRETO USINADO BOMBEÁVEL FCK 25 MPA - LANÇAMENTO, ADENSAMENTO E ACABAMENTO (EXCLUSIVE BOMBA LANÇA). AF_06/2015</v>
          </cell>
          <cell r="I2319" t="str">
            <v>M3</v>
          </cell>
          <cell r="J2319" t="str">
            <v>ATRIBUÍDO SÃO PAULO</v>
          </cell>
          <cell r="K2319" t="str">
            <v>432,88</v>
          </cell>
          <cell r="L2319" t="str">
            <v>CAIXA REFERENCIAL</v>
          </cell>
        </row>
        <row r="2320">
          <cell r="A2320">
            <v>99436</v>
          </cell>
          <cell r="B2320" t="str">
            <v>FUNDACOES E ESTRUTURAS</v>
          </cell>
          <cell r="C2320" t="str">
            <v>FUES</v>
          </cell>
          <cell r="D2320" t="str">
            <v>CONCRETOS</v>
          </cell>
          <cell r="E2320" t="str">
            <v>0043</v>
          </cell>
          <cell r="F2320" t="str">
            <v/>
          </cell>
          <cell r="G2320" t="str">
            <v/>
          </cell>
          <cell r="H2320" t="str">
            <v>CONCRETAGEM DE PLATIBANDA EM EDIFICAÇÕES MULTIFAMILIARES FEITAS COM SISTEMA DE FÔRMAS MANUSEÁVEIS, COM CONCRETO USINADO BOMBEÁVEL FCK 25 MPA - LANÇAMENTO, ADENSAMENTO E ACABAMENTO (EXCLUSIVE BOMBA LANÇA). AF_06/2015</v>
          </cell>
          <cell r="I2320" t="str">
            <v>M3</v>
          </cell>
          <cell r="J2320" t="str">
            <v>ATRIBUÍDO SÃO PAULO</v>
          </cell>
          <cell r="K2320" t="str">
            <v>484,80</v>
          </cell>
          <cell r="L2320" t="str">
            <v>CAIXA REFERENCIAL</v>
          </cell>
        </row>
        <row r="2321">
          <cell r="A2321">
            <v>99437</v>
          </cell>
          <cell r="B2321" t="str">
            <v>FUNDACOES E ESTRUTURAS</v>
          </cell>
          <cell r="C2321" t="str">
            <v>FUES</v>
          </cell>
          <cell r="D2321" t="str">
            <v>CONCRETOS</v>
          </cell>
          <cell r="E2321" t="str">
            <v>0043</v>
          </cell>
          <cell r="F2321" t="str">
            <v/>
          </cell>
          <cell r="G2321" t="str">
            <v/>
          </cell>
          <cell r="H2321" t="str">
            <v>CONCRETAGEM DE PLATIBANDA EM EDIFICAÇÕES UNIFAMILIARES FEITAS COM SISTEMA DE FÔRMAS MANUSEÁVEIS, COM CONCRETO USINADO AUTOADENSÁVEL FCK 25 MPA - LANÇAMENTO E ACABAMENTO. AF_06/2015</v>
          </cell>
          <cell r="I2321" t="str">
            <v>M3</v>
          </cell>
          <cell r="J2321" t="str">
            <v>COEFICIENTE DE REPRESENTATIVIDADE</v>
          </cell>
          <cell r="K2321" t="str">
            <v>453,13</v>
          </cell>
          <cell r="L2321" t="str">
            <v>CAIXA REFERENCIAL</v>
          </cell>
        </row>
        <row r="2322">
          <cell r="A2322">
            <v>99438</v>
          </cell>
          <cell r="B2322" t="str">
            <v>FUNDACOES E ESTRUTURAS</v>
          </cell>
          <cell r="C2322" t="str">
            <v>FUES</v>
          </cell>
          <cell r="D2322" t="str">
            <v>CONCRETOS</v>
          </cell>
          <cell r="E2322" t="str">
            <v>0043</v>
          </cell>
          <cell r="F2322" t="str">
            <v/>
          </cell>
          <cell r="G2322" t="str">
            <v/>
          </cell>
          <cell r="H2322" t="str">
            <v>CONCRETAGEM DE PLATIBANDA EM EDIFICAÇÕES MULTIFAMILIARES FEITAS COM SISTEMA DE FÔRMAS MANUSEÁVEIS, COM CONCRETO USINADO AUTOADENSÁVEL FCK 25 MPA - LANÇAMENTO E ACABAMENTO. AF_06/2015</v>
          </cell>
          <cell r="I2322" t="str">
            <v>M3</v>
          </cell>
          <cell r="J2322" t="str">
            <v>COEFICIENTE DE REPRESENTATIVIDADE</v>
          </cell>
          <cell r="K2322" t="str">
            <v>457,64</v>
          </cell>
          <cell r="L2322" t="str">
            <v>CAIXA REFERENCIAL</v>
          </cell>
        </row>
        <row r="2323">
          <cell r="A2323">
            <v>99439</v>
          </cell>
          <cell r="B2323" t="str">
            <v>FUNDACOES E ESTRUTURAS</v>
          </cell>
          <cell r="C2323" t="str">
            <v>FUES</v>
          </cell>
          <cell r="D2323" t="str">
            <v>CONCRETOS</v>
          </cell>
          <cell r="E2323" t="str">
            <v>0043</v>
          </cell>
          <cell r="F2323" t="str">
            <v/>
          </cell>
          <cell r="G2323" t="str">
            <v/>
          </cell>
          <cell r="H2323" t="str">
            <v>CONCRETAGEM DE EDIFICAÇÕES (PAREDES E LAJES) FEITAS COM SISTEMA DE FÔRMAS MANUSEÁVEIS, COM CONCRETO USINADO BOMBEÁVEL FCK 25 MPA - LANÇAMENTO, ADENSAMENTO E ACABAMENTO (EXCLUSIVE BOMBA LANÇA). AF_06/2015</v>
          </cell>
          <cell r="I2323" t="str">
            <v>M3</v>
          </cell>
          <cell r="J2323" t="str">
            <v>ATRIBUÍDO SÃO PAULO</v>
          </cell>
          <cell r="K2323" t="str">
            <v>436,99</v>
          </cell>
          <cell r="L2323" t="str">
            <v>CAIXA REFERENCIAL</v>
          </cell>
        </row>
        <row r="2324">
          <cell r="A2324">
            <v>101963</v>
          </cell>
          <cell r="B2324" t="str">
            <v>FUNDACOES E ESTRUTURAS</v>
          </cell>
          <cell r="C2324" t="str">
            <v>FUES</v>
          </cell>
          <cell r="D2324" t="str">
            <v>LAJE PRE-FABRICADA</v>
          </cell>
          <cell r="E2324" t="str">
            <v>0044</v>
          </cell>
          <cell r="F2324" t="str">
            <v/>
          </cell>
          <cell r="G2324" t="str">
            <v/>
          </cell>
          <cell r="H2324" t="str">
            <v>LAJE PRÉ-MOLDADA UNIDIRECIONAL, BIAPOIADA, PARA PISO, ENCHIMENTO EM CERÂMICA, VIGOTA CONVENCIONAL, ALTURA TOTAL DA LAJE (ENCHIMENTO+CAPA) = (8+4). AF_11/2020</v>
          </cell>
          <cell r="I2324" t="str">
            <v>M2</v>
          </cell>
          <cell r="J2324" t="str">
            <v>ATRIBUÍDO SÃO PAULO</v>
          </cell>
          <cell r="K2324" t="str">
            <v>127,08</v>
          </cell>
          <cell r="L2324" t="str">
            <v>CAIXA REFERENCIAL</v>
          </cell>
        </row>
        <row r="2325">
          <cell r="A2325">
            <v>101964</v>
          </cell>
          <cell r="B2325" t="str">
            <v>FUNDACOES E ESTRUTURAS</v>
          </cell>
          <cell r="C2325" t="str">
            <v>FUES</v>
          </cell>
          <cell r="D2325" t="str">
            <v>LAJE PRE-FABRICADA</v>
          </cell>
          <cell r="E2325" t="str">
            <v>0044</v>
          </cell>
          <cell r="F2325" t="str">
            <v/>
          </cell>
          <cell r="G2325" t="str">
            <v/>
          </cell>
          <cell r="H2325" t="str">
            <v>LAJE PRÉ-MOLDADA UNIDIRECIONAL, BIAPOIADA, PARA FORRO, ENCHIMENTO EM CERÂMICA, VIGOTA CONVENCIONAL, ALTURA TOTAL DA LAJE (ENCHIMENTO+CAPA) = (8+3). AF_11/2020</v>
          </cell>
          <cell r="I2325" t="str">
            <v>M2</v>
          </cell>
          <cell r="J2325" t="str">
            <v>ATRIBUÍDO SÃO PAULO</v>
          </cell>
          <cell r="K2325" t="str">
            <v>118,17</v>
          </cell>
          <cell r="L2325" t="str">
            <v>CAIXA REFERENCIAL</v>
          </cell>
        </row>
        <row r="2326">
          <cell r="A2326">
            <v>101165</v>
          </cell>
          <cell r="B2326" t="str">
            <v>FUNDACOES E ESTRUTURAS</v>
          </cell>
          <cell r="C2326" t="str">
            <v>FUES</v>
          </cell>
          <cell r="D2326" t="str">
            <v>EMBASAMENTOS</v>
          </cell>
          <cell r="E2326" t="str">
            <v>0247</v>
          </cell>
          <cell r="F2326" t="str">
            <v/>
          </cell>
          <cell r="G2326" t="str">
            <v/>
          </cell>
          <cell r="H2326" t="str">
            <v>ALVENARIA DE EMBASAMENTO COM BLOCO ESTRUTURAL DE CONCRETO, DE 14X19X29CM E ARGAMASSA DE ASSENTAMENTO COM PREPARO EM BETONEIRA. AF_05/2020</v>
          </cell>
          <cell r="I2326" t="str">
            <v>M3</v>
          </cell>
          <cell r="J2326" t="str">
            <v>COEFICIENTE DE REPRESENTATIVIDADE</v>
          </cell>
          <cell r="K2326" t="str">
            <v>660,35</v>
          </cell>
          <cell r="L2326" t="str">
            <v>CAIXA REFERENCIAL</v>
          </cell>
        </row>
        <row r="2327">
          <cell r="A2327">
            <v>101166</v>
          </cell>
          <cell r="B2327" t="str">
            <v>FUNDACOES E ESTRUTURAS</v>
          </cell>
          <cell r="C2327" t="str">
            <v>FUES</v>
          </cell>
          <cell r="D2327" t="str">
            <v>EMBASAMENTOS</v>
          </cell>
          <cell r="E2327" t="str">
            <v>0247</v>
          </cell>
          <cell r="F2327" t="str">
            <v/>
          </cell>
          <cell r="G2327" t="str">
            <v/>
          </cell>
          <cell r="H2327" t="str">
            <v>ALVENARIA DE EMBASAMENTO COM BLOCO ESTRUTURAL DE CERÂMICA, DE 14X19X29CM E ARGAMASSA DE ASSENTAMENTO COM PREPARO EM BETONEIRA. AF_05/2020</v>
          </cell>
          <cell r="I2327" t="str">
            <v>M3</v>
          </cell>
          <cell r="J2327" t="str">
            <v>COEFICIENTE DE REPRESENTATIVIDADE</v>
          </cell>
          <cell r="K2327" t="str">
            <v>587,74</v>
          </cell>
          <cell r="L2327" t="str">
            <v>CAIXA REFERENCIAL</v>
          </cell>
        </row>
        <row r="2328">
          <cell r="A2328">
            <v>98576</v>
          </cell>
          <cell r="B2328" t="str">
            <v>FUNDACOES E ESTRUTURAS</v>
          </cell>
          <cell r="C2328" t="str">
            <v>FUES</v>
          </cell>
          <cell r="D2328" t="str">
            <v>ADESIVOS PARA ESTRUTURAS</v>
          </cell>
          <cell r="E2328" t="str">
            <v>0286</v>
          </cell>
          <cell r="F2328" t="str">
            <v/>
          </cell>
          <cell r="G2328" t="str">
            <v/>
          </cell>
          <cell r="H2328" t="str">
            <v>TRATAMENTO DE JUNTA DE DILATAÇÃO COM MANTA ASFÁLTICA ADERIDA COM MAÇARICO. AF_06/2018</v>
          </cell>
          <cell r="I2328" t="str">
            <v>M</v>
          </cell>
          <cell r="J2328" t="str">
            <v>ATRIBUÍDO SÃO PAULO</v>
          </cell>
          <cell r="K2328" t="str">
            <v>14,40</v>
          </cell>
          <cell r="L2328" t="str">
            <v>CAIXA REFERENCIAL</v>
          </cell>
        </row>
        <row r="2329">
          <cell r="A2329">
            <v>93182</v>
          </cell>
          <cell r="B2329" t="str">
            <v>FUNDACOES E ESTRUTURAS</v>
          </cell>
          <cell r="C2329" t="str">
            <v>FUES</v>
          </cell>
          <cell r="D2329" t="str">
            <v>CINTAS E VERGAS</v>
          </cell>
          <cell r="E2329" t="str">
            <v>0296</v>
          </cell>
          <cell r="F2329" t="str">
            <v/>
          </cell>
          <cell r="G2329" t="str">
            <v/>
          </cell>
          <cell r="H2329" t="str">
            <v>VERGA PRÉ-MOLDADA PARA JANELAS COM ATÉ 1,5 M DE VÃO. AF_03/2016</v>
          </cell>
          <cell r="I2329" t="str">
            <v>M</v>
          </cell>
          <cell r="J2329" t="str">
            <v>ATRIBUÍDO SÃO PAULO</v>
          </cell>
          <cell r="K2329" t="str">
            <v>34,46</v>
          </cell>
          <cell r="L2329" t="str">
            <v>CAIXA REFERENCIAL</v>
          </cell>
        </row>
        <row r="2330">
          <cell r="A2330">
            <v>93183</v>
          </cell>
          <cell r="B2330" t="str">
            <v>FUNDACOES E ESTRUTURAS</v>
          </cell>
          <cell r="C2330" t="str">
            <v>FUES</v>
          </cell>
          <cell r="D2330" t="str">
            <v>CINTAS E VERGAS</v>
          </cell>
          <cell r="E2330" t="str">
            <v>0296</v>
          </cell>
          <cell r="F2330" t="str">
            <v/>
          </cell>
          <cell r="G2330" t="str">
            <v/>
          </cell>
          <cell r="H2330" t="str">
            <v>VERGA PRÉ-MOLDADA PARA JANELAS COM MAIS DE 1,5 M DE VÃO. AF_03/2016</v>
          </cell>
          <cell r="I2330" t="str">
            <v>M</v>
          </cell>
          <cell r="J2330" t="str">
            <v>ATRIBUÍDO SÃO PAULO</v>
          </cell>
          <cell r="K2330" t="str">
            <v>44,31</v>
          </cell>
          <cell r="L2330" t="str">
            <v>CAIXA REFERENCIAL</v>
          </cell>
        </row>
        <row r="2331">
          <cell r="A2331">
            <v>93184</v>
          </cell>
          <cell r="B2331" t="str">
            <v>FUNDACOES E ESTRUTURAS</v>
          </cell>
          <cell r="C2331" t="str">
            <v>FUES</v>
          </cell>
          <cell r="D2331" t="str">
            <v>CINTAS E VERGAS</v>
          </cell>
          <cell r="E2331" t="str">
            <v>0296</v>
          </cell>
          <cell r="F2331" t="str">
            <v/>
          </cell>
          <cell r="G2331" t="str">
            <v/>
          </cell>
          <cell r="H2331" t="str">
            <v>VERGA PRÉ-MOLDADA PARA PORTAS COM ATÉ 1,5 M DE VÃO. AF_03/2016</v>
          </cell>
          <cell r="I2331" t="str">
            <v>M</v>
          </cell>
          <cell r="J2331" t="str">
            <v>ATRIBUÍDO SÃO PAULO</v>
          </cell>
          <cell r="K2331" t="str">
            <v>25,48</v>
          </cell>
          <cell r="L2331" t="str">
            <v>CAIXA REFERENCIAL</v>
          </cell>
        </row>
        <row r="2332">
          <cell r="A2332">
            <v>93185</v>
          </cell>
          <cell r="B2332" t="str">
            <v>FUNDACOES E ESTRUTURAS</v>
          </cell>
          <cell r="C2332" t="str">
            <v>FUES</v>
          </cell>
          <cell r="D2332" t="str">
            <v>CINTAS E VERGAS</v>
          </cell>
          <cell r="E2332" t="str">
            <v>0296</v>
          </cell>
          <cell r="F2332" t="str">
            <v/>
          </cell>
          <cell r="G2332" t="str">
            <v/>
          </cell>
          <cell r="H2332" t="str">
            <v>VERGA PRÉ-MOLDADA PARA PORTAS COM MAIS DE 1,5 M DE VÃO. AF_03/2016</v>
          </cell>
          <cell r="I2332" t="str">
            <v>M</v>
          </cell>
          <cell r="J2332" t="str">
            <v>ATRIBUÍDO SÃO PAULO</v>
          </cell>
          <cell r="K2332" t="str">
            <v>43,69</v>
          </cell>
          <cell r="L2332" t="str">
            <v>CAIXA REFERENCIAL</v>
          </cell>
        </row>
        <row r="2333">
          <cell r="A2333">
            <v>93186</v>
          </cell>
          <cell r="B2333" t="str">
            <v>FUNDACOES E ESTRUTURAS</v>
          </cell>
          <cell r="C2333" t="str">
            <v>FUES</v>
          </cell>
          <cell r="D2333" t="str">
            <v>CINTAS E VERGAS</v>
          </cell>
          <cell r="E2333" t="str">
            <v>0296</v>
          </cell>
          <cell r="F2333" t="str">
            <v/>
          </cell>
          <cell r="G2333" t="str">
            <v/>
          </cell>
          <cell r="H2333" t="str">
            <v>VERGA MOLDADA IN LOCO EM CONCRETO PARA JANELAS COM ATÉ 1,5 M DE VÃO. AF_03/2016</v>
          </cell>
          <cell r="I2333" t="str">
            <v>M</v>
          </cell>
          <cell r="J2333" t="str">
            <v>ATRIBUÍDO SÃO PAULO</v>
          </cell>
          <cell r="K2333" t="str">
            <v>61,63</v>
          </cell>
          <cell r="L2333" t="str">
            <v>CAIXA REFERENCIAL</v>
          </cell>
        </row>
        <row r="2334">
          <cell r="A2334">
            <v>93187</v>
          </cell>
          <cell r="B2334" t="str">
            <v>FUNDACOES E ESTRUTURAS</v>
          </cell>
          <cell r="C2334" t="str">
            <v>FUES</v>
          </cell>
          <cell r="D2334" t="str">
            <v>CINTAS E VERGAS</v>
          </cell>
          <cell r="E2334" t="str">
            <v>0296</v>
          </cell>
          <cell r="F2334" t="str">
            <v/>
          </cell>
          <cell r="G2334" t="str">
            <v/>
          </cell>
          <cell r="H2334" t="str">
            <v>VERGA MOLDADA IN LOCO EM CONCRETO PARA JANELAS COM MAIS DE 1,5 M DE VÃO. AF_03/2016</v>
          </cell>
          <cell r="I2334" t="str">
            <v>M</v>
          </cell>
          <cell r="J2334" t="str">
            <v>ATRIBUÍDO SÃO PAULO</v>
          </cell>
          <cell r="K2334" t="str">
            <v>71,20</v>
          </cell>
          <cell r="L2334" t="str">
            <v>CAIXA REFERENCIAL</v>
          </cell>
        </row>
        <row r="2335">
          <cell r="A2335">
            <v>93188</v>
          </cell>
          <cell r="B2335" t="str">
            <v>FUNDACOES E ESTRUTURAS</v>
          </cell>
          <cell r="C2335" t="str">
            <v>FUES</v>
          </cell>
          <cell r="D2335" t="str">
            <v>CINTAS E VERGAS</v>
          </cell>
          <cell r="E2335" t="str">
            <v>0296</v>
          </cell>
          <cell r="F2335" t="str">
            <v/>
          </cell>
          <cell r="G2335" t="str">
            <v/>
          </cell>
          <cell r="H2335" t="str">
            <v>VERGA MOLDADA IN LOCO EM CONCRETO PARA PORTAS COM ATÉ 1,5 M DE VÃO. AF_03/2016</v>
          </cell>
          <cell r="I2335" t="str">
            <v>M</v>
          </cell>
          <cell r="J2335" t="str">
            <v>ATRIBUÍDO SÃO PAULO</v>
          </cell>
          <cell r="K2335" t="str">
            <v>56,45</v>
          </cell>
          <cell r="L2335" t="str">
            <v>CAIXA REFERENCIAL</v>
          </cell>
        </row>
        <row r="2336">
          <cell r="A2336">
            <v>93189</v>
          </cell>
          <cell r="B2336" t="str">
            <v>FUNDACOES E ESTRUTURAS</v>
          </cell>
          <cell r="C2336" t="str">
            <v>FUES</v>
          </cell>
          <cell r="D2336" t="str">
            <v>CINTAS E VERGAS</v>
          </cell>
          <cell r="E2336" t="str">
            <v>0296</v>
          </cell>
          <cell r="F2336" t="str">
            <v/>
          </cell>
          <cell r="G2336" t="str">
            <v/>
          </cell>
          <cell r="H2336" t="str">
            <v>VERGA MOLDADA IN LOCO EM CONCRETO PARA PORTAS COM MAIS DE 1,5 M DE VÃO. AF_03/2016</v>
          </cell>
          <cell r="I2336" t="str">
            <v>M</v>
          </cell>
          <cell r="J2336" t="str">
            <v>ATRIBUÍDO SÃO PAULO</v>
          </cell>
          <cell r="K2336" t="str">
            <v>71,69</v>
          </cell>
          <cell r="L2336" t="str">
            <v>CAIXA REFERENCIAL</v>
          </cell>
        </row>
        <row r="2337">
          <cell r="A2337">
            <v>93190</v>
          </cell>
          <cell r="B2337" t="str">
            <v>FUNDACOES E ESTRUTURAS</v>
          </cell>
          <cell r="C2337" t="str">
            <v>FUES</v>
          </cell>
          <cell r="D2337" t="str">
            <v>CINTAS E VERGAS</v>
          </cell>
          <cell r="E2337" t="str">
            <v>0296</v>
          </cell>
          <cell r="F2337" t="str">
            <v/>
          </cell>
          <cell r="G2337" t="str">
            <v/>
          </cell>
          <cell r="H2337" t="str">
            <v>VERGA MOLDADA IN LOCO COM UTILIZAÇÃO DE BLOCOS CANALETA PARA JANELAS COM ATÉ 1,5 M DE VÃO. AF_03/2016</v>
          </cell>
          <cell r="I2337" t="str">
            <v>M</v>
          </cell>
          <cell r="J2337" t="str">
            <v>COEFICIENTE DE REPRESENTATIVIDADE</v>
          </cell>
          <cell r="K2337" t="str">
            <v>33,43</v>
          </cell>
          <cell r="L2337" t="str">
            <v>CAIXA REFERENCIAL</v>
          </cell>
        </row>
        <row r="2338">
          <cell r="A2338">
            <v>93191</v>
          </cell>
          <cell r="B2338" t="str">
            <v>FUNDACOES E ESTRUTURAS</v>
          </cell>
          <cell r="C2338" t="str">
            <v>FUES</v>
          </cell>
          <cell r="D2338" t="str">
            <v>CINTAS E VERGAS</v>
          </cell>
          <cell r="E2338" t="str">
            <v>0296</v>
          </cell>
          <cell r="F2338" t="str">
            <v/>
          </cell>
          <cell r="G2338" t="str">
            <v/>
          </cell>
          <cell r="H2338" t="str">
            <v>VERGA MOLDADA IN LOCO COM UTILIZAÇÃO DE BLOCOS CANALETA PARA JANELAS COM MAIS DE 1,5 M DE VÃO. AF_03/2016</v>
          </cell>
          <cell r="I2338" t="str">
            <v>M</v>
          </cell>
          <cell r="J2338" t="str">
            <v>COEFICIENTE DE REPRESENTATIVIDADE</v>
          </cell>
          <cell r="K2338" t="str">
            <v>35,66</v>
          </cell>
          <cell r="L2338" t="str">
            <v>CAIXA REFERENCIAL</v>
          </cell>
        </row>
        <row r="2339">
          <cell r="A2339">
            <v>93192</v>
          </cell>
          <cell r="B2339" t="str">
            <v>FUNDACOES E ESTRUTURAS</v>
          </cell>
          <cell r="C2339" t="str">
            <v>FUES</v>
          </cell>
          <cell r="D2339" t="str">
            <v>CINTAS E VERGAS</v>
          </cell>
          <cell r="E2339" t="str">
            <v>0296</v>
          </cell>
          <cell r="F2339" t="str">
            <v/>
          </cell>
          <cell r="G2339" t="str">
            <v/>
          </cell>
          <cell r="H2339" t="str">
            <v>VERGA MOLDADA IN LOCO COM UTILIZAÇÃO DE BLOCOS CANALETA PARA PORTAS COM ATÉ 1,5 M DE VÃO. AF_03/2016</v>
          </cell>
          <cell r="I2339" t="str">
            <v>M</v>
          </cell>
          <cell r="J2339" t="str">
            <v>COEFICIENTE DE REPRESENTATIVIDADE</v>
          </cell>
          <cell r="K2339" t="str">
            <v>35,66</v>
          </cell>
          <cell r="L2339" t="str">
            <v>CAIXA REFERENCIAL</v>
          </cell>
        </row>
        <row r="2340">
          <cell r="A2340">
            <v>93193</v>
          </cell>
          <cell r="B2340" t="str">
            <v>FUNDACOES E ESTRUTURAS</v>
          </cell>
          <cell r="C2340" t="str">
            <v>FUES</v>
          </cell>
          <cell r="D2340" t="str">
            <v>CINTAS E VERGAS</v>
          </cell>
          <cell r="E2340" t="str">
            <v>0296</v>
          </cell>
          <cell r="F2340" t="str">
            <v/>
          </cell>
          <cell r="G2340" t="str">
            <v/>
          </cell>
          <cell r="H2340" t="str">
            <v>VERGA MOLDADA IN LOCO COM UTILIZAÇÃO DE BLOCOS CANALETA PARA PORTAS COM MAIS DE 1,5 M DE VÃO. AF_03/2016</v>
          </cell>
          <cell r="I2340" t="str">
            <v>M</v>
          </cell>
          <cell r="J2340" t="str">
            <v>COEFICIENTE DE REPRESENTATIVIDADE</v>
          </cell>
          <cell r="K2340" t="str">
            <v>36,24</v>
          </cell>
          <cell r="L2340" t="str">
            <v>CAIXA REFERENCIAL</v>
          </cell>
        </row>
        <row r="2341">
          <cell r="A2341">
            <v>93194</v>
          </cell>
          <cell r="B2341" t="str">
            <v>FUNDACOES E ESTRUTURAS</v>
          </cell>
          <cell r="C2341" t="str">
            <v>FUES</v>
          </cell>
          <cell r="D2341" t="str">
            <v>CINTAS E VERGAS</v>
          </cell>
          <cell r="E2341" t="str">
            <v>0296</v>
          </cell>
          <cell r="F2341" t="str">
            <v/>
          </cell>
          <cell r="G2341" t="str">
            <v/>
          </cell>
          <cell r="H2341" t="str">
            <v>CONTRAVERGA PRÉ-MOLDADA PARA VÃOS DE ATÉ 1,5 M DE COMPRIMENTO. AF_03/2016</v>
          </cell>
          <cell r="I2341" t="str">
            <v>M</v>
          </cell>
          <cell r="J2341" t="str">
            <v>ATRIBUÍDO SÃO PAULO</v>
          </cell>
          <cell r="K2341" t="str">
            <v>33,79</v>
          </cell>
          <cell r="L2341" t="str">
            <v>CAIXA REFERENCIAL</v>
          </cell>
        </row>
        <row r="2342">
          <cell r="A2342">
            <v>93195</v>
          </cell>
          <cell r="B2342" t="str">
            <v>FUNDACOES E ESTRUTURAS</v>
          </cell>
          <cell r="C2342" t="str">
            <v>FUES</v>
          </cell>
          <cell r="D2342" t="str">
            <v>CINTAS E VERGAS</v>
          </cell>
          <cell r="E2342" t="str">
            <v>0296</v>
          </cell>
          <cell r="F2342" t="str">
            <v/>
          </cell>
          <cell r="G2342" t="str">
            <v/>
          </cell>
          <cell r="H2342" t="str">
            <v>CONTRAVERGA PRÉ-MOLDADA PARA VÃOS DE MAIS DE 1,5 M DE COMPRIMENTO. AF_03/2016</v>
          </cell>
          <cell r="I2342" t="str">
            <v>M</v>
          </cell>
          <cell r="J2342" t="str">
            <v>ATRIBUÍDO SÃO PAULO</v>
          </cell>
          <cell r="K2342" t="str">
            <v>40,72</v>
          </cell>
          <cell r="L2342" t="str">
            <v>CAIXA REFERENCIAL</v>
          </cell>
        </row>
        <row r="2343">
          <cell r="A2343">
            <v>93196</v>
          </cell>
          <cell r="B2343" t="str">
            <v>FUNDACOES E ESTRUTURAS</v>
          </cell>
          <cell r="C2343" t="str">
            <v>FUES</v>
          </cell>
          <cell r="D2343" t="str">
            <v>CINTAS E VERGAS</v>
          </cell>
          <cell r="E2343" t="str">
            <v>0296</v>
          </cell>
          <cell r="F2343" t="str">
            <v/>
          </cell>
          <cell r="G2343" t="str">
            <v/>
          </cell>
          <cell r="H2343" t="str">
            <v>CONTRAVERGA MOLDADA IN LOCO EM CONCRETO PARA VÃOS DE ATÉ 1,5 M DE COMPRIMENTO. AF_03/2016</v>
          </cell>
          <cell r="I2343" t="str">
            <v>M</v>
          </cell>
          <cell r="J2343" t="str">
            <v>ATRIBUÍDO SÃO PAULO</v>
          </cell>
          <cell r="K2343" t="str">
            <v>60,01</v>
          </cell>
          <cell r="L2343" t="str">
            <v>CAIXA REFERENCIAL</v>
          </cell>
        </row>
        <row r="2344">
          <cell r="A2344">
            <v>93197</v>
          </cell>
          <cell r="B2344" t="str">
            <v>FUNDACOES E ESTRUTURAS</v>
          </cell>
          <cell r="C2344" t="str">
            <v>FUES</v>
          </cell>
          <cell r="D2344" t="str">
            <v>CINTAS E VERGAS</v>
          </cell>
          <cell r="E2344" t="str">
            <v>0296</v>
          </cell>
          <cell r="F2344" t="str">
            <v/>
          </cell>
          <cell r="G2344" t="str">
            <v/>
          </cell>
          <cell r="H2344" t="str">
            <v>CONTRAVERGA MOLDADA IN LOCO EM CONCRETO PARA VÃOS DE MAIS DE 1,5 M DE COMPRIMENTO. AF_03/2016</v>
          </cell>
          <cell r="I2344" t="str">
            <v>M</v>
          </cell>
          <cell r="J2344" t="str">
            <v>ATRIBUÍDO SÃO PAULO</v>
          </cell>
          <cell r="K2344" t="str">
            <v>67,04</v>
          </cell>
          <cell r="L2344" t="str">
            <v>CAIXA REFERENCIAL</v>
          </cell>
        </row>
        <row r="2345">
          <cell r="A2345">
            <v>93198</v>
          </cell>
          <cell r="B2345" t="str">
            <v>FUNDACOES E ESTRUTURAS</v>
          </cell>
          <cell r="C2345" t="str">
            <v>FUES</v>
          </cell>
          <cell r="D2345" t="str">
            <v>CINTAS E VERGAS</v>
          </cell>
          <cell r="E2345" t="str">
            <v>0296</v>
          </cell>
          <cell r="F2345" t="str">
            <v/>
          </cell>
          <cell r="G2345" t="str">
            <v/>
          </cell>
          <cell r="H2345" t="str">
            <v>CONTRAVERGA MOLDADA IN LOCO COM UTILIZAÇÃO DE BLOCOS CANALETA PARA VÃOS DE ATÉ 1,5 M DE COMPRIMENTO. AF_03/2016</v>
          </cell>
          <cell r="I2345" t="str">
            <v>M</v>
          </cell>
          <cell r="J2345" t="str">
            <v>COEFICIENTE DE REPRESENTATIVIDADE</v>
          </cell>
          <cell r="K2345" t="str">
            <v>29,66</v>
          </cell>
          <cell r="L2345" t="str">
            <v>CAIXA REFERENCIAL</v>
          </cell>
        </row>
        <row r="2346">
          <cell r="A2346">
            <v>93199</v>
          </cell>
          <cell r="B2346" t="str">
            <v>FUNDACOES E ESTRUTURAS</v>
          </cell>
          <cell r="C2346" t="str">
            <v>FUES</v>
          </cell>
          <cell r="D2346" t="str">
            <v>CINTAS E VERGAS</v>
          </cell>
          <cell r="E2346" t="str">
            <v>0296</v>
          </cell>
          <cell r="F2346" t="str">
            <v/>
          </cell>
          <cell r="G2346" t="str">
            <v/>
          </cell>
          <cell r="H2346" t="str">
            <v>CONTRAVERGA MOLDADA IN LOCO COM UTILIZAÇÃO DE BLOCOS CANALETA PARA VÃOS DE MAIS DE 1,5 M DE COMPRIMENTO. AF_03/2016</v>
          </cell>
          <cell r="I2346" t="str">
            <v>M</v>
          </cell>
          <cell r="J2346" t="str">
            <v>COEFICIENTE DE REPRESENTATIVIDADE</v>
          </cell>
          <cell r="K2346" t="str">
            <v>29,26</v>
          </cell>
          <cell r="L2346" t="str">
            <v>CAIXA REFERENCIAL</v>
          </cell>
        </row>
        <row r="2347">
          <cell r="A2347">
            <v>93200</v>
          </cell>
          <cell r="B2347" t="str">
            <v>FUNDACOES E ESTRUTURAS</v>
          </cell>
          <cell r="C2347" t="str">
            <v>FUES</v>
          </cell>
          <cell r="D2347" t="str">
            <v>CINTAS E VERGAS</v>
          </cell>
          <cell r="E2347" t="str">
            <v>0296</v>
          </cell>
          <cell r="F2347" t="str">
            <v/>
          </cell>
          <cell r="G2347" t="str">
            <v/>
          </cell>
          <cell r="H2347" t="str">
            <v>FIXAÇÃO (ENCUNHAMENTO) DE ALVENARIA DE VEDAÇÃO COM ARGAMASSA APLICADA COM BISNAGA. AF_03/2016</v>
          </cell>
          <cell r="I2347" t="str">
            <v>M</v>
          </cell>
          <cell r="J2347" t="str">
            <v>COEFICIENTE DE REPRESENTATIVIDADE</v>
          </cell>
          <cell r="K2347" t="str">
            <v>2,26</v>
          </cell>
          <cell r="L2347" t="str">
            <v>CAIXA REFERENCIAL</v>
          </cell>
        </row>
        <row r="2348">
          <cell r="A2348">
            <v>93201</v>
          </cell>
          <cell r="B2348" t="str">
            <v>FUNDACOES E ESTRUTURAS</v>
          </cell>
          <cell r="C2348" t="str">
            <v>FUES</v>
          </cell>
          <cell r="D2348" t="str">
            <v>CINTAS E VERGAS</v>
          </cell>
          <cell r="E2348" t="str">
            <v>0296</v>
          </cell>
          <cell r="F2348" t="str">
            <v/>
          </cell>
          <cell r="G2348" t="str">
            <v/>
          </cell>
          <cell r="H2348" t="str">
            <v>FIXAÇÃO (ENCUNHAMENTO) DE ALVENARIA DE VEDAÇÃO COM ARGAMASSA APLICADA COM COLHER. AF_03/2016</v>
          </cell>
          <cell r="I2348" t="str">
            <v>M</v>
          </cell>
          <cell r="J2348" t="str">
            <v>COEFICIENTE DE REPRESENTATIVIDADE</v>
          </cell>
          <cell r="K2348" t="str">
            <v>4,47</v>
          </cell>
          <cell r="L2348" t="str">
            <v>CAIXA REFERENCIAL</v>
          </cell>
        </row>
        <row r="2349">
          <cell r="A2349">
            <v>93202</v>
          </cell>
          <cell r="B2349" t="str">
            <v>FUNDACOES E ESTRUTURAS</v>
          </cell>
          <cell r="C2349" t="str">
            <v>FUES</v>
          </cell>
          <cell r="D2349" t="str">
            <v>CINTAS E VERGAS</v>
          </cell>
          <cell r="E2349" t="str">
            <v>0296</v>
          </cell>
          <cell r="F2349" t="str">
            <v/>
          </cell>
          <cell r="G2349" t="str">
            <v/>
          </cell>
          <cell r="H2349" t="str">
            <v>FIXAÇÃO (ENCUNHAMENTO) DE ALVENARIA DE VEDAÇÃO COM TIJOLO MACIÇO. AF_03/2016</v>
          </cell>
          <cell r="I2349" t="str">
            <v>M</v>
          </cell>
          <cell r="J2349" t="str">
            <v>COEFICIENTE DE REPRESENTATIVIDADE</v>
          </cell>
          <cell r="K2349" t="str">
            <v>22,07</v>
          </cell>
          <cell r="L2349" t="str">
            <v>CAIXA REFERENCIAL</v>
          </cell>
        </row>
        <row r="2350">
          <cell r="A2350">
            <v>93203</v>
          </cell>
          <cell r="B2350" t="str">
            <v>FUNDACOES E ESTRUTURAS</v>
          </cell>
          <cell r="C2350" t="str">
            <v>FUES</v>
          </cell>
          <cell r="D2350" t="str">
            <v>CINTAS E VERGAS</v>
          </cell>
          <cell r="E2350" t="str">
            <v>0296</v>
          </cell>
          <cell r="F2350" t="str">
            <v/>
          </cell>
          <cell r="G2350" t="str">
            <v/>
          </cell>
          <cell r="H2350" t="str">
            <v>FIXAÇÃO (ENCUNHAMENTO) DE ALVENARIA DE VEDAÇÃO COM ESPUMA DE POLIURETANO EXPANSIVA. AF_03/2016</v>
          </cell>
          <cell r="I2350" t="str">
            <v>M</v>
          </cell>
          <cell r="J2350" t="str">
            <v>COLETADO</v>
          </cell>
          <cell r="K2350" t="str">
            <v>11,85</v>
          </cell>
          <cell r="L2350" t="str">
            <v>CAIXA REFERENCIAL</v>
          </cell>
        </row>
        <row r="2351">
          <cell r="A2351">
            <v>93204</v>
          </cell>
          <cell r="B2351" t="str">
            <v>FUNDACOES E ESTRUTURAS</v>
          </cell>
          <cell r="C2351" t="str">
            <v>FUES</v>
          </cell>
          <cell r="D2351" t="str">
            <v>CINTAS E VERGAS</v>
          </cell>
          <cell r="E2351" t="str">
            <v>0296</v>
          </cell>
          <cell r="F2351" t="str">
            <v/>
          </cell>
          <cell r="G2351" t="str">
            <v/>
          </cell>
          <cell r="H2351" t="str">
            <v>CINTA DE AMARRAÇÃO DE ALVENARIA MOLDADA IN LOCO EM CONCRETO. AF_03/2016</v>
          </cell>
          <cell r="I2351" t="str">
            <v>M</v>
          </cell>
          <cell r="J2351" t="str">
            <v>ATRIBUÍDO SÃO PAULO</v>
          </cell>
          <cell r="K2351" t="str">
            <v>45,36</v>
          </cell>
          <cell r="L2351" t="str">
            <v>CAIXA REFERENCIAL</v>
          </cell>
        </row>
        <row r="2352">
          <cell r="A2352">
            <v>93205</v>
          </cell>
          <cell r="B2352" t="str">
            <v>FUNDACOES E ESTRUTURAS</v>
          </cell>
          <cell r="C2352" t="str">
            <v>FUES</v>
          </cell>
          <cell r="D2352" t="str">
            <v>CINTAS E VERGAS</v>
          </cell>
          <cell r="E2352" t="str">
            <v>0296</v>
          </cell>
          <cell r="F2352" t="str">
            <v/>
          </cell>
          <cell r="G2352" t="str">
            <v/>
          </cell>
          <cell r="H2352" t="str">
            <v>CINTA DE AMARRAÇÃO DE ALVENARIA MOLDADA IN LOCO COM UTILIZAÇÃO DE BLOCOS CANALETA. AF_03/2016</v>
          </cell>
          <cell r="I2352" t="str">
            <v>M</v>
          </cell>
          <cell r="J2352" t="str">
            <v>COEFICIENTE DE REPRESENTATIVIDADE</v>
          </cell>
          <cell r="K2352" t="str">
            <v>29,32</v>
          </cell>
          <cell r="L2352" t="str">
            <v>CAIXA REFERENCIAL</v>
          </cell>
        </row>
        <row r="2353">
          <cell r="A2353">
            <v>95952</v>
          </cell>
          <cell r="B2353" t="str">
            <v>FUNDACOES E ESTRUTURAS</v>
          </cell>
          <cell r="C2353" t="str">
            <v>FUES</v>
          </cell>
          <cell r="D2353" t="str">
            <v>ESTRUTURAS DIVERSAS</v>
          </cell>
          <cell r="E2353" t="str">
            <v>0301</v>
          </cell>
          <cell r="F2353" t="str">
            <v/>
          </cell>
          <cell r="G2353" t="str">
            <v/>
          </cell>
          <cell r="H2353" t="str">
            <v>(COMPOSIÇÃO REPRESENTATIVA) EXECUÇÃO DE ESTRUTURAS DE CONCRETO ARMADO CONVENCIONAL, PARA EDIFICAÇÃO HABITACIONAL MULTIFAMILIAR (PRÉDIO), FCK = 25 MPA. AF_01/2017</v>
          </cell>
          <cell r="I2353" t="str">
            <v>M3</v>
          </cell>
          <cell r="J2353" t="str">
            <v>ATRIBUÍDO SÃO PAULO</v>
          </cell>
          <cell r="K2353" t="str">
            <v>1.683,42</v>
          </cell>
          <cell r="L2353" t="str">
            <v>CAIXA REFERENCIAL</v>
          </cell>
        </row>
        <row r="2354">
          <cell r="A2354">
            <v>95953</v>
          </cell>
          <cell r="B2354" t="str">
            <v>FUNDACOES E ESTRUTURAS</v>
          </cell>
          <cell r="C2354" t="str">
            <v>FUES</v>
          </cell>
          <cell r="D2354" t="str">
            <v>ESTRUTURAS DIVERSAS</v>
          </cell>
          <cell r="E2354" t="str">
            <v>0301</v>
          </cell>
          <cell r="F2354" t="str">
            <v/>
          </cell>
          <cell r="G2354" t="str">
            <v/>
          </cell>
          <cell r="H2354" t="str">
            <v>(COMPOSIÇÃO REPRESENTATIVA) EXECUÇÃO DE ESTRUTURAS DE CONCRETO ARMADO, PARA EDIFICAÇÃO HABITACIONAL UNIFAMILIAR COM DOIS PAVIMENTOS (CASA ISOLADA), FCK = 25 MPA. AF_01/2017</v>
          </cell>
          <cell r="I2354" t="str">
            <v>M3</v>
          </cell>
          <cell r="J2354" t="str">
            <v>ATRIBUÍDO SÃO PAULO</v>
          </cell>
          <cell r="K2354" t="str">
            <v>2.630,59</v>
          </cell>
          <cell r="L2354" t="str">
            <v>CAIXA REFERENCIAL</v>
          </cell>
        </row>
        <row r="2355">
          <cell r="A2355">
            <v>95954</v>
          </cell>
          <cell r="B2355" t="str">
            <v>FUNDACOES E ESTRUTURAS</v>
          </cell>
          <cell r="C2355" t="str">
            <v>FUES</v>
          </cell>
          <cell r="D2355" t="str">
            <v>ESTRUTURAS DIVERSAS</v>
          </cell>
          <cell r="E2355" t="str">
            <v>0301</v>
          </cell>
          <cell r="F2355" t="str">
            <v/>
          </cell>
          <cell r="G2355" t="str">
            <v/>
          </cell>
          <cell r="H2355" t="str">
            <v>(COMPOSIÇÃO REPRESENTATIVA) EXECUÇÃO DE ESTRUTURAS DE CONCRETO ARMADO, PARA EDIFICAÇÃO HABITACIONAL UNIFAMILIAR COM DOIS PAVIMENTOS (CASA EM EMPREENDIMENTOS), FCK = 25 MPA. AF_01/2017</v>
          </cell>
          <cell r="I2355" t="str">
            <v>M3</v>
          </cell>
          <cell r="J2355" t="str">
            <v>ATRIBUÍDO SÃO PAULO</v>
          </cell>
          <cell r="K2355" t="str">
            <v>1.921,37</v>
          </cell>
          <cell r="L2355" t="str">
            <v>CAIXA REFERENCIAL</v>
          </cell>
        </row>
        <row r="2356">
          <cell r="A2356">
            <v>95955</v>
          </cell>
          <cell r="B2356" t="str">
            <v>FUNDACOES E ESTRUTURAS</v>
          </cell>
          <cell r="C2356" t="str">
            <v>FUES</v>
          </cell>
          <cell r="D2356" t="str">
            <v>ESTRUTURAS DIVERSAS</v>
          </cell>
          <cell r="E2356" t="str">
            <v>0301</v>
          </cell>
          <cell r="F2356" t="str">
            <v/>
          </cell>
          <cell r="G2356" t="str">
            <v/>
          </cell>
          <cell r="H2356" t="str">
            <v>(COMPOSIÇÃO REPRESENTATIVA) EXECUÇÃO DE ESTRUTURAS DE CONCRETO ARMADO, PARA EDIFICAÇÃO HABITACIONAL UNIFAMILIAR TÉRREA (CASA ISOLADA), FCK = 25 MPA. AF_01/2017</v>
          </cell>
          <cell r="I2356" t="str">
            <v>M3</v>
          </cell>
          <cell r="J2356" t="str">
            <v>ATRIBUÍDO SÃO PAULO</v>
          </cell>
          <cell r="K2356" t="str">
            <v>2.356,12</v>
          </cell>
          <cell r="L2356" t="str">
            <v>CAIXA REFERENCIAL</v>
          </cell>
        </row>
        <row r="2357">
          <cell r="A2357">
            <v>95956</v>
          </cell>
          <cell r="B2357" t="str">
            <v>FUNDACOES E ESTRUTURAS</v>
          </cell>
          <cell r="C2357" t="str">
            <v>FUES</v>
          </cell>
          <cell r="D2357" t="str">
            <v>ESTRUTURAS DIVERSAS</v>
          </cell>
          <cell r="E2357" t="str">
            <v>0301</v>
          </cell>
          <cell r="F2357" t="str">
            <v/>
          </cell>
          <cell r="G2357" t="str">
            <v/>
          </cell>
          <cell r="H2357" t="str">
            <v>(COMPOSIÇÃO REPRESENTATIVA) EXECUÇÃO DE ESTRUTURAS DE CONCRETO ARMADO, PARA EDIFICAÇÃO HABITACIONAL UNIFAMILIAR TÉRREA (CASA EM EMPREENDIMENTOS), FCK = 25 MPA. AF_01/2017</v>
          </cell>
          <cell r="I2357" t="str">
            <v>M3</v>
          </cell>
          <cell r="J2357" t="str">
            <v>ATRIBUÍDO SÃO PAULO</v>
          </cell>
          <cell r="K2357" t="str">
            <v>1.883,64</v>
          </cell>
          <cell r="L2357" t="str">
            <v>CAIXA REFERENCIAL</v>
          </cell>
        </row>
        <row r="2358">
          <cell r="A2358">
            <v>95957</v>
          </cell>
          <cell r="B2358" t="str">
            <v>FUNDACOES E ESTRUTURAS</v>
          </cell>
          <cell r="C2358" t="str">
            <v>FUES</v>
          </cell>
          <cell r="D2358" t="str">
            <v>ESTRUTURAS DIVERSAS</v>
          </cell>
          <cell r="E2358" t="str">
            <v>0301</v>
          </cell>
          <cell r="F2358" t="str">
            <v/>
          </cell>
          <cell r="G2358" t="str">
            <v/>
          </cell>
          <cell r="H2358" t="str">
            <v>(COMPOSIÇÃO REPRESENTATIVA) EXECUÇÃO DE ESTRUTURAS DE CONCRETO ARMADO, PARA EDIFICAÇÃO INSTITUCIONAL TÉRREA, FCK = 25 MPA. AF_01/2017</v>
          </cell>
          <cell r="I2358" t="str">
            <v>M3</v>
          </cell>
          <cell r="J2358" t="str">
            <v>ATRIBUÍDO SÃO PAULO</v>
          </cell>
          <cell r="K2358" t="str">
            <v>2.465,89</v>
          </cell>
          <cell r="L2358" t="str">
            <v>CAIXA REFERENCIAL</v>
          </cell>
        </row>
        <row r="2359">
          <cell r="A2359">
            <v>95969</v>
          </cell>
          <cell r="B2359" t="str">
            <v>FUNDACOES E ESTRUTURAS</v>
          </cell>
          <cell r="C2359" t="str">
            <v>FUES</v>
          </cell>
          <cell r="D2359" t="str">
            <v>ESTRUTURAS DIVERSAS</v>
          </cell>
          <cell r="E2359" t="str">
            <v>0301</v>
          </cell>
          <cell r="F2359" t="str">
            <v/>
          </cell>
          <cell r="G2359" t="str">
            <v/>
          </cell>
          <cell r="H2359" t="str">
            <v>(COMPOSIÇÃO REPRESENTATIVA) EXECUÇÃO DE ESCADA EM CONCRETO ARMADO, MOLDADA IN LOCO, FCK = 25 MPA. AF_02/2017</v>
          </cell>
          <cell r="I2359" t="str">
            <v>M3</v>
          </cell>
          <cell r="J2359" t="str">
            <v>ATRIBUÍDO SÃO PAULO</v>
          </cell>
          <cell r="K2359" t="str">
            <v>2.277,72</v>
          </cell>
          <cell r="L2359" t="str">
            <v>CAIXA REFERENCIAL</v>
          </cell>
        </row>
        <row r="2360">
          <cell r="A2360">
            <v>97733</v>
          </cell>
          <cell r="B2360" t="str">
            <v>FUNDACOES E ESTRUTURAS</v>
          </cell>
          <cell r="C2360" t="str">
            <v>FUES</v>
          </cell>
          <cell r="D2360" t="str">
            <v>ESTRUTURAS DIVERSAS</v>
          </cell>
          <cell r="E2360" t="str">
            <v>0301</v>
          </cell>
          <cell r="F2360" t="str">
            <v/>
          </cell>
          <cell r="G2360" t="str">
            <v/>
          </cell>
          <cell r="H2360" t="str">
            <v>PEÇA RETANGULAR PRÉ-MOLDADA, VOLUME DE CONCRETO DE ATÉ 10 LITROS, TAXA DE AÇO APROXIMADA DE 30KG/M³. AF_01/2018</v>
          </cell>
          <cell r="I2360" t="str">
            <v>M3</v>
          </cell>
          <cell r="J2360" t="str">
            <v>ATRIBUÍDO SÃO PAULO</v>
          </cell>
          <cell r="K2360" t="str">
            <v>2.462,99</v>
          </cell>
          <cell r="L2360" t="str">
            <v>CAIXA REFERENCIAL</v>
          </cell>
        </row>
        <row r="2361">
          <cell r="A2361">
            <v>97734</v>
          </cell>
          <cell r="B2361" t="str">
            <v>FUNDACOES E ESTRUTURAS</v>
          </cell>
          <cell r="C2361" t="str">
            <v>FUES</v>
          </cell>
          <cell r="D2361" t="str">
            <v>ESTRUTURAS DIVERSAS</v>
          </cell>
          <cell r="E2361" t="str">
            <v>0301</v>
          </cell>
          <cell r="F2361" t="str">
            <v/>
          </cell>
          <cell r="G2361" t="str">
            <v/>
          </cell>
          <cell r="H2361" t="str">
            <v>PEÇA RETANGULAR PRÉ-MOLDADA, VOLUME DE CONCRETO DE 10 A 30 LITROS, TAXA DE AÇO APROXIMADA DE 30KG/M³. AF_01/2018</v>
          </cell>
          <cell r="I2361" t="str">
            <v>M3</v>
          </cell>
          <cell r="J2361" t="str">
            <v>ATRIBUÍDO SÃO PAULO</v>
          </cell>
          <cell r="K2361" t="str">
            <v>2.109,42</v>
          </cell>
          <cell r="L2361" t="str">
            <v>CAIXA REFERENCIAL</v>
          </cell>
        </row>
        <row r="2362">
          <cell r="A2362">
            <v>97735</v>
          </cell>
          <cell r="B2362" t="str">
            <v>FUNDACOES E ESTRUTURAS</v>
          </cell>
          <cell r="C2362" t="str">
            <v>FUES</v>
          </cell>
          <cell r="D2362" t="str">
            <v>ESTRUTURAS DIVERSAS</v>
          </cell>
          <cell r="E2362" t="str">
            <v>0301</v>
          </cell>
          <cell r="F2362" t="str">
            <v/>
          </cell>
          <cell r="G2362" t="str">
            <v/>
          </cell>
          <cell r="H2362" t="str">
            <v>PEÇA RETANGULAR PRÉ-MOLDADA, VOLUME DE CONCRETO DE 30 A 100 LITROS, TAXA DE AÇO APROXIMADA DE 30KG/M³. AF_01/2018</v>
          </cell>
          <cell r="I2362" t="str">
            <v>M3</v>
          </cell>
          <cell r="J2362" t="str">
            <v>ATRIBUÍDO SÃO PAULO</v>
          </cell>
          <cell r="K2362" t="str">
            <v>1.772,55</v>
          </cell>
          <cell r="L2362" t="str">
            <v>CAIXA REFERENCIAL</v>
          </cell>
        </row>
        <row r="2363">
          <cell r="A2363">
            <v>97736</v>
          </cell>
          <cell r="B2363" t="str">
            <v>FUNDACOES E ESTRUTURAS</v>
          </cell>
          <cell r="C2363" t="str">
            <v>FUES</v>
          </cell>
          <cell r="D2363" t="str">
            <v>ESTRUTURAS DIVERSAS</v>
          </cell>
          <cell r="E2363" t="str">
            <v>0301</v>
          </cell>
          <cell r="F2363" t="str">
            <v/>
          </cell>
          <cell r="G2363" t="str">
            <v/>
          </cell>
          <cell r="H2363" t="str">
            <v>PEÇA RETANGULAR PRÉ-MOLDADA, VOLUME DE CONCRETO ACIMA DE 100 LITROS, TAXA DE AÇO APROXIMADA DE 30KG/M³. AF_01/2018</v>
          </cell>
          <cell r="I2363" t="str">
            <v>M3</v>
          </cell>
          <cell r="J2363" t="str">
            <v>ATRIBUÍDO SÃO PAULO</v>
          </cell>
          <cell r="K2363" t="str">
            <v>1.180,15</v>
          </cell>
          <cell r="L2363" t="str">
            <v>CAIXA REFERENCIAL</v>
          </cell>
        </row>
        <row r="2364">
          <cell r="A2364">
            <v>97737</v>
          </cell>
          <cell r="B2364" t="str">
            <v>FUNDACOES E ESTRUTURAS</v>
          </cell>
          <cell r="C2364" t="str">
            <v>FUES</v>
          </cell>
          <cell r="D2364" t="str">
            <v>ESTRUTURAS DIVERSAS</v>
          </cell>
          <cell r="E2364" t="str">
            <v>0301</v>
          </cell>
          <cell r="F2364" t="str">
            <v/>
          </cell>
          <cell r="G2364" t="str">
            <v/>
          </cell>
          <cell r="H2364" t="str">
            <v>PEÇA RETANGULAR PRÉ-MOLDADA, VOLUME DE CONCRETO DE 30 A 70 LITROS , TAXA DE AÇO APROXIMADA DE 70KG/M³. AF_01/2018</v>
          </cell>
          <cell r="I2364" t="str">
            <v>M3</v>
          </cell>
          <cell r="J2364" t="str">
            <v>ATRIBUÍDO SÃO PAULO</v>
          </cell>
          <cell r="K2364" t="str">
            <v>2.536,63</v>
          </cell>
          <cell r="L2364" t="str">
            <v>CAIXA REFERENCIAL</v>
          </cell>
        </row>
        <row r="2365">
          <cell r="A2365">
            <v>97738</v>
          </cell>
          <cell r="B2365" t="str">
            <v>FUNDACOES E ESTRUTURAS</v>
          </cell>
          <cell r="C2365" t="str">
            <v>FUES</v>
          </cell>
          <cell r="D2365" t="str">
            <v>ESTRUTURAS DIVERSAS</v>
          </cell>
          <cell r="E2365" t="str">
            <v>0301</v>
          </cell>
          <cell r="F2365" t="str">
            <v/>
          </cell>
          <cell r="G2365" t="str">
            <v/>
          </cell>
          <cell r="H2365" t="str">
            <v>PEÇA CIRCULAR PRÉ-MOLDADA, VOLUME DE CONCRETO DE 10 A 30 LITROS, TAXA DE FIBRA DE POLIPROPILENO APROXIMADA DE 6 KG/M³. AF_01/2018_P</v>
          </cell>
          <cell r="I2365" t="str">
            <v>M3</v>
          </cell>
          <cell r="J2365" t="str">
            <v>ATRIBUÍDO SÃO PAULO</v>
          </cell>
          <cell r="K2365" t="str">
            <v>3.338,66</v>
          </cell>
          <cell r="L2365" t="str">
            <v>CAIXA REFERENCIAL</v>
          </cell>
        </row>
        <row r="2366">
          <cell r="A2366">
            <v>97739</v>
          </cell>
          <cell r="B2366" t="str">
            <v>FUNDACOES E ESTRUTURAS</v>
          </cell>
          <cell r="C2366" t="str">
            <v>FUES</v>
          </cell>
          <cell r="D2366" t="str">
            <v>ESTRUTURAS DIVERSAS</v>
          </cell>
          <cell r="E2366" t="str">
            <v>0301</v>
          </cell>
          <cell r="F2366" t="str">
            <v/>
          </cell>
          <cell r="G2366" t="str">
            <v/>
          </cell>
          <cell r="H2366" t="str">
            <v>PEÇA CIRCULAR PRÉ-MOLDADA, VOLUME DE CONCRETO DE 30 A 100 LITROS, TAXA DE AÇO APROXIMADA DE 30KG/M³. AF_01/2018</v>
          </cell>
          <cell r="I2366" t="str">
            <v>M3</v>
          </cell>
          <cell r="J2366" t="str">
            <v>ATRIBUÍDO SÃO PAULO</v>
          </cell>
          <cell r="K2366" t="str">
            <v>2.036,91</v>
          </cell>
          <cell r="L2366" t="str">
            <v>CAIXA REFERENCIAL</v>
          </cell>
        </row>
        <row r="2367">
          <cell r="A2367">
            <v>97740</v>
          </cell>
          <cell r="B2367" t="str">
            <v>FUNDACOES E ESTRUTURAS</v>
          </cell>
          <cell r="C2367" t="str">
            <v>FUES</v>
          </cell>
          <cell r="D2367" t="str">
            <v>ESTRUTURAS DIVERSAS</v>
          </cell>
          <cell r="E2367" t="str">
            <v>0301</v>
          </cell>
          <cell r="F2367" t="str">
            <v/>
          </cell>
          <cell r="G2367" t="str">
            <v/>
          </cell>
          <cell r="H2367" t="str">
            <v>PEÇA CIRCULAR PRÉ-MOLDADA, VOLUME DE CONCRETO ACIMA DE 100 LITROS, TAXA DE AÇO APROXIMADA DE 30KG/M³. AF_01/2018</v>
          </cell>
          <cell r="I2367" t="str">
            <v>M3</v>
          </cell>
          <cell r="J2367" t="str">
            <v>ATRIBUÍDO SÃO PAULO</v>
          </cell>
          <cell r="K2367" t="str">
            <v>1.564,84</v>
          </cell>
          <cell r="L2367" t="str">
            <v>CAIXA REFERENCIAL</v>
          </cell>
        </row>
        <row r="2368">
          <cell r="A2368">
            <v>98615</v>
          </cell>
          <cell r="B2368" t="str">
            <v>FUNDACOES E ESTRUTURAS</v>
          </cell>
          <cell r="C2368" t="str">
            <v>FUES</v>
          </cell>
          <cell r="D2368" t="str">
            <v>ESTRUTURAS DIVERSAS</v>
          </cell>
          <cell r="E2368" t="str">
            <v>0301</v>
          </cell>
          <cell r="F2368" t="str">
            <v/>
          </cell>
          <cell r="G2368" t="str">
            <v/>
          </cell>
          <cell r="H2368" t="str">
            <v>CONTENÇÃO EM CORTINA COM ESTACAS ESPAÇADAS COM 30 CM DE DIÂMETRO E PROFUNDIDADE MENOR OU IGUAL A 10 M. AF_06/2018</v>
          </cell>
          <cell r="I2368" t="str">
            <v>M2</v>
          </cell>
          <cell r="J2368" t="str">
            <v>ATRIBUÍDO SÃO PAULO</v>
          </cell>
          <cell r="K2368" t="str">
            <v>96,86</v>
          </cell>
          <cell r="L2368" t="str">
            <v>CAIXA REFERENCIAL</v>
          </cell>
        </row>
        <row r="2369">
          <cell r="A2369">
            <v>98616</v>
          </cell>
          <cell r="B2369" t="str">
            <v>FUNDACOES E ESTRUTURAS</v>
          </cell>
          <cell r="C2369" t="str">
            <v>FUES</v>
          </cell>
          <cell r="D2369" t="str">
            <v>ESTRUTURAS DIVERSAS</v>
          </cell>
          <cell r="E2369" t="str">
            <v>0301</v>
          </cell>
          <cell r="F2369" t="str">
            <v/>
          </cell>
          <cell r="G2369" t="str">
            <v/>
          </cell>
          <cell r="H2369" t="str">
            <v>CONTENÇÃO EM CORTINA COM ESTACAS ESPAÇADAS COM 30 CM DE DIÂMETRO E PROFUNDIDADE MAIOR QUE 10 M E MENOR OU IGUAL A 15 M. AF_06/2018</v>
          </cell>
          <cell r="I2369" t="str">
            <v>M2</v>
          </cell>
          <cell r="J2369" t="str">
            <v>ATRIBUÍDO SÃO PAULO</v>
          </cell>
          <cell r="K2369" t="str">
            <v>75,78</v>
          </cell>
          <cell r="L2369" t="str">
            <v>CAIXA REFERENCIAL</v>
          </cell>
        </row>
        <row r="2370">
          <cell r="A2370">
            <v>98617</v>
          </cell>
          <cell r="B2370" t="str">
            <v>FUNDACOES E ESTRUTURAS</v>
          </cell>
          <cell r="C2370" t="str">
            <v>FUES</v>
          </cell>
          <cell r="D2370" t="str">
            <v>ESTRUTURAS DIVERSAS</v>
          </cell>
          <cell r="E2370" t="str">
            <v>0301</v>
          </cell>
          <cell r="F2370" t="str">
            <v/>
          </cell>
          <cell r="G2370" t="str">
            <v/>
          </cell>
          <cell r="H2370" t="str">
            <v>CONTENÇÃO EM CORTINA COM ESTACAS ESPAÇADAS COM 30 CM DE DIÂMETRO E PROFUNDIDADE MAIOR QUE 15 M. AF_06/2018</v>
          </cell>
          <cell r="I2370" t="str">
            <v>M2</v>
          </cell>
          <cell r="J2370" t="str">
            <v>ATRIBUÍDO SÃO PAULO</v>
          </cell>
          <cell r="K2370" t="str">
            <v>69,98</v>
          </cell>
          <cell r="L2370" t="str">
            <v>CAIXA REFERENCIAL</v>
          </cell>
        </row>
        <row r="2371">
          <cell r="A2371">
            <v>98618</v>
          </cell>
          <cell r="B2371" t="str">
            <v>FUNDACOES E ESTRUTURAS</v>
          </cell>
          <cell r="C2371" t="str">
            <v>FUES</v>
          </cell>
          <cell r="D2371" t="str">
            <v>ESTRUTURAS DIVERSAS</v>
          </cell>
          <cell r="E2371" t="str">
            <v>0301</v>
          </cell>
          <cell r="F2371" t="str">
            <v/>
          </cell>
          <cell r="G2371" t="str">
            <v/>
          </cell>
          <cell r="H2371" t="str">
            <v>CONTENÇÃO EM CORTINA COM ESTACAS ESPAÇADAS COM 40 CM DE DIÂMETRO E PROFUNDIDADE MENOR OU IGUAL A 10 M. AF_06/2018</v>
          </cell>
          <cell r="I2371" t="str">
            <v>M2</v>
          </cell>
          <cell r="J2371" t="str">
            <v>ATRIBUÍDO SÃO PAULO</v>
          </cell>
          <cell r="K2371" t="str">
            <v>96,11</v>
          </cell>
          <cell r="L2371" t="str">
            <v>CAIXA REFERENCIAL</v>
          </cell>
        </row>
        <row r="2372">
          <cell r="A2372">
            <v>98619</v>
          </cell>
          <cell r="B2372" t="str">
            <v>FUNDACOES E ESTRUTURAS</v>
          </cell>
          <cell r="C2372" t="str">
            <v>FUES</v>
          </cell>
          <cell r="D2372" t="str">
            <v>ESTRUTURAS DIVERSAS</v>
          </cell>
          <cell r="E2372" t="str">
            <v>0301</v>
          </cell>
          <cell r="F2372" t="str">
            <v/>
          </cell>
          <cell r="G2372" t="str">
            <v/>
          </cell>
          <cell r="H2372" t="str">
            <v>CONTENÇÃO EM CORTINA COM ESTACAS ESPAÇADAS COM 40 CM DE DIÂMETRO E PROFUNDIDADE MAIOR QUE 10 M E MENOR OU IGUAL A 15 M. AF_06/2018</v>
          </cell>
          <cell r="I2372" t="str">
            <v>M2</v>
          </cell>
          <cell r="J2372" t="str">
            <v>ATRIBUÍDO SÃO PAULO</v>
          </cell>
          <cell r="K2372" t="str">
            <v>87,28</v>
          </cell>
          <cell r="L2372" t="str">
            <v>CAIXA REFERENCIAL</v>
          </cell>
        </row>
        <row r="2373">
          <cell r="A2373">
            <v>98620</v>
          </cell>
          <cell r="B2373" t="str">
            <v>FUNDACOES E ESTRUTURAS</v>
          </cell>
          <cell r="C2373" t="str">
            <v>FUES</v>
          </cell>
          <cell r="D2373" t="str">
            <v>ESTRUTURAS DIVERSAS</v>
          </cell>
          <cell r="E2373" t="str">
            <v>0301</v>
          </cell>
          <cell r="F2373" t="str">
            <v/>
          </cell>
          <cell r="G2373" t="str">
            <v/>
          </cell>
          <cell r="H2373" t="str">
            <v>CONTENÇÃO EM CORTINA COM ESTACAS ESPAÇADAS COM 40 CM DE DIÂMETRO E PROFUNDIDADE MAIOR QUE 15 M. AF_06/2018</v>
          </cell>
          <cell r="I2373" t="str">
            <v>M2</v>
          </cell>
          <cell r="J2373" t="str">
            <v>ATRIBUÍDO SÃO PAULO</v>
          </cell>
          <cell r="K2373" t="str">
            <v>82,86</v>
          </cell>
          <cell r="L2373" t="str">
            <v>CAIXA REFERENCIAL</v>
          </cell>
        </row>
        <row r="2374">
          <cell r="A2374">
            <v>98621</v>
          </cell>
          <cell r="B2374" t="str">
            <v>FUNDACOES E ESTRUTURAS</v>
          </cell>
          <cell r="C2374" t="str">
            <v>FUES</v>
          </cell>
          <cell r="D2374" t="str">
            <v>ESTRUTURAS DIVERSAS</v>
          </cell>
          <cell r="E2374" t="str">
            <v>0301</v>
          </cell>
          <cell r="F2374" t="str">
            <v/>
          </cell>
          <cell r="G2374" t="str">
            <v/>
          </cell>
          <cell r="H2374" t="str">
            <v>CONTENÇÃO EM CORTINA COM ESTACAS ESPAÇADAS COM 50 CM DE DIÂMETRO E PROFUNDIDADE MENOR OU IGUAL A 10 M. AF_06/2018</v>
          </cell>
          <cell r="I2374" t="str">
            <v>M2</v>
          </cell>
          <cell r="J2374" t="str">
            <v>ATRIBUÍDO SÃO PAULO</v>
          </cell>
          <cell r="K2374" t="str">
            <v>108,74</v>
          </cell>
          <cell r="L2374" t="str">
            <v>CAIXA REFERENCIAL</v>
          </cell>
        </row>
        <row r="2375">
          <cell r="A2375">
            <v>98622</v>
          </cell>
          <cell r="B2375" t="str">
            <v>FUNDACOES E ESTRUTURAS</v>
          </cell>
          <cell r="C2375" t="str">
            <v>FUES</v>
          </cell>
          <cell r="D2375" t="str">
            <v>ESTRUTURAS DIVERSAS</v>
          </cell>
          <cell r="E2375" t="str">
            <v>0301</v>
          </cell>
          <cell r="F2375" t="str">
            <v/>
          </cell>
          <cell r="G2375" t="str">
            <v/>
          </cell>
          <cell r="H2375" t="str">
            <v>CONTENÇÃO EM CORTINA COM ESTACAS ESPAÇADAS COM 50 CM DE DIÂMETRO E PROFUNDIDADE MAIOR QUE 10 M E MENOR OU IGUAL A 15 M. AF_06/2018</v>
          </cell>
          <cell r="I2375" t="str">
            <v>M2</v>
          </cell>
          <cell r="J2375" t="str">
            <v>ATRIBUÍDO SÃO PAULO</v>
          </cell>
          <cell r="K2375" t="str">
            <v>101,68</v>
          </cell>
          <cell r="L2375" t="str">
            <v>CAIXA REFERENCIAL</v>
          </cell>
        </row>
        <row r="2376">
          <cell r="A2376">
            <v>98623</v>
          </cell>
          <cell r="B2376" t="str">
            <v>FUNDACOES E ESTRUTURAS</v>
          </cell>
          <cell r="C2376" t="str">
            <v>FUES</v>
          </cell>
          <cell r="D2376" t="str">
            <v>ESTRUTURAS DIVERSAS</v>
          </cell>
          <cell r="E2376" t="str">
            <v>0301</v>
          </cell>
          <cell r="F2376" t="str">
            <v/>
          </cell>
          <cell r="G2376" t="str">
            <v/>
          </cell>
          <cell r="H2376" t="str">
            <v>CONTENÇÃO EM CORTINA COM ESTACAS ESPAÇADAS COM 50 CM DE DIÂMETRO E PROFUNDIDADE MAIOR QUE 15 M. AF_06/2018</v>
          </cell>
          <cell r="I2376" t="str">
            <v>M2</v>
          </cell>
          <cell r="J2376" t="str">
            <v>ATRIBUÍDO SÃO PAULO</v>
          </cell>
          <cell r="K2376" t="str">
            <v>98,05</v>
          </cell>
          <cell r="L2376" t="str">
            <v>CAIXA REFERENCIAL</v>
          </cell>
        </row>
        <row r="2377">
          <cell r="A2377">
            <v>98624</v>
          </cell>
          <cell r="B2377" t="str">
            <v>FUNDACOES E ESTRUTURAS</v>
          </cell>
          <cell r="C2377" t="str">
            <v>FUES</v>
          </cell>
          <cell r="D2377" t="str">
            <v>ESTRUTURAS DIVERSAS</v>
          </cell>
          <cell r="E2377" t="str">
            <v>0301</v>
          </cell>
          <cell r="F2377" t="str">
            <v/>
          </cell>
          <cell r="G2377" t="str">
            <v/>
          </cell>
          <cell r="H2377" t="str">
            <v>CONTENÇÃO EM CORTINA COM ESTACAS ESPAÇADAS COM 60 CM DE DIÂMETRO E PROFUNDIDADE MENOR OU IGUAL A 10 M. AF_06/2018</v>
          </cell>
          <cell r="I2377" t="str">
            <v>M2</v>
          </cell>
          <cell r="J2377" t="str">
            <v>ATRIBUÍDO SÃO PAULO</v>
          </cell>
          <cell r="K2377" t="str">
            <v>122,55</v>
          </cell>
          <cell r="L2377" t="str">
            <v>CAIXA REFERENCIAL</v>
          </cell>
        </row>
        <row r="2378">
          <cell r="A2378">
            <v>98625</v>
          </cell>
          <cell r="B2378" t="str">
            <v>FUNDACOES E ESTRUTURAS</v>
          </cell>
          <cell r="C2378" t="str">
            <v>FUES</v>
          </cell>
          <cell r="D2378" t="str">
            <v>ESTRUTURAS DIVERSAS</v>
          </cell>
          <cell r="E2378" t="str">
            <v>0301</v>
          </cell>
          <cell r="F2378" t="str">
            <v/>
          </cell>
          <cell r="G2378" t="str">
            <v/>
          </cell>
          <cell r="H2378" t="str">
            <v>CONTENÇÃO EM CORTINA COM ESTACAS ESPAÇADAS COM 60 CM DE DIÂMETRO E PROFUNDIDADE MAIOR QUE 10 M E MENOR OU IGUAL A 15 M. AF_06/2018</v>
          </cell>
          <cell r="I2378" t="str">
            <v>M2</v>
          </cell>
          <cell r="J2378" t="str">
            <v>ATRIBUÍDO SÃO PAULO</v>
          </cell>
          <cell r="K2378" t="str">
            <v>116,59</v>
          </cell>
          <cell r="L2378" t="str">
            <v>CAIXA REFERENCIAL</v>
          </cell>
        </row>
        <row r="2379">
          <cell r="A2379">
            <v>98626</v>
          </cell>
          <cell r="B2379" t="str">
            <v>FUNDACOES E ESTRUTURAS</v>
          </cell>
          <cell r="C2379" t="str">
            <v>FUES</v>
          </cell>
          <cell r="D2379" t="str">
            <v>ESTRUTURAS DIVERSAS</v>
          </cell>
          <cell r="E2379" t="str">
            <v>0301</v>
          </cell>
          <cell r="F2379" t="str">
            <v/>
          </cell>
          <cell r="G2379" t="str">
            <v/>
          </cell>
          <cell r="H2379" t="str">
            <v>CONTENÇÃO EM CORTINA COM ESTACAS ESPAÇADAS COM 60 CM DE DIÂMETRO E PROFUNDIDADE MAIOR QUE 15 M. AF_06/2018</v>
          </cell>
          <cell r="I2379" t="str">
            <v>M2</v>
          </cell>
          <cell r="J2379" t="str">
            <v>ATRIBUÍDO SÃO PAULO</v>
          </cell>
          <cell r="K2379" t="str">
            <v>113,51</v>
          </cell>
          <cell r="L2379" t="str">
            <v>CAIXA REFERENCIAL</v>
          </cell>
        </row>
        <row r="2380">
          <cell r="A2380">
            <v>98655</v>
          </cell>
          <cell r="B2380" t="str">
            <v>FUNDACOES E ESTRUTURAS</v>
          </cell>
          <cell r="C2380" t="str">
            <v>FUES</v>
          </cell>
          <cell r="D2380" t="str">
            <v>ESTRUTURAS DIVERSAS</v>
          </cell>
          <cell r="E2380" t="str">
            <v>0301</v>
          </cell>
          <cell r="F2380" t="str">
            <v/>
          </cell>
          <cell r="G2380" t="str">
            <v/>
          </cell>
          <cell r="H2380" t="str">
            <v>EXECUÇÃO DE MURETA GUIA PARA CONTENÇÃO/ FUNDAÇÃO COM 30 CM DE ESPESSURA. AF_06/2018</v>
          </cell>
          <cell r="I2380" t="str">
            <v>M</v>
          </cell>
          <cell r="J2380" t="str">
            <v>ATRIBUÍDO SÃO PAULO</v>
          </cell>
          <cell r="K2380" t="str">
            <v>493,19</v>
          </cell>
          <cell r="L2380" t="str">
            <v>CAIXA REFERENCIAL</v>
          </cell>
        </row>
        <row r="2381">
          <cell r="A2381">
            <v>98656</v>
          </cell>
          <cell r="B2381" t="str">
            <v>FUNDACOES E ESTRUTURAS</v>
          </cell>
          <cell r="C2381" t="str">
            <v>FUES</v>
          </cell>
          <cell r="D2381" t="str">
            <v>ESTRUTURAS DIVERSAS</v>
          </cell>
          <cell r="E2381" t="str">
            <v>0301</v>
          </cell>
          <cell r="F2381" t="str">
            <v/>
          </cell>
          <cell r="G2381" t="str">
            <v/>
          </cell>
          <cell r="H2381" t="str">
            <v>EXECUÇÃO DE MURETA GUIA PARA CONTENÇÃO/ FUNDAÇÃO COM 40 CM DE ESPESSURA. AF_06/2018</v>
          </cell>
          <cell r="I2381" t="str">
            <v>M</v>
          </cell>
          <cell r="J2381" t="str">
            <v>ATRIBUÍDO SÃO PAULO</v>
          </cell>
          <cell r="K2381" t="str">
            <v>499,46</v>
          </cell>
          <cell r="L2381" t="str">
            <v>CAIXA REFERENCIAL</v>
          </cell>
        </row>
        <row r="2382">
          <cell r="A2382">
            <v>98657</v>
          </cell>
          <cell r="B2382" t="str">
            <v>FUNDACOES E ESTRUTURAS</v>
          </cell>
          <cell r="C2382" t="str">
            <v>FUES</v>
          </cell>
          <cell r="D2382" t="str">
            <v>ESTRUTURAS DIVERSAS</v>
          </cell>
          <cell r="E2382" t="str">
            <v>0301</v>
          </cell>
          <cell r="F2382" t="str">
            <v/>
          </cell>
          <cell r="G2382" t="str">
            <v/>
          </cell>
          <cell r="H2382" t="str">
            <v>EXECUÇÃO DE MURETA GUIA PARA CONTENÇÃO/ FUNDAÇÃO COM 50 CM DE ESPESSURA. AF_06/2018</v>
          </cell>
          <cell r="I2382" t="str">
            <v>M</v>
          </cell>
          <cell r="J2382" t="str">
            <v>ATRIBUÍDO SÃO PAULO</v>
          </cell>
          <cell r="K2382" t="str">
            <v>505,72</v>
          </cell>
          <cell r="L2382" t="str">
            <v>CAIXA REFERENCIAL</v>
          </cell>
        </row>
        <row r="2383">
          <cell r="A2383">
            <v>98658</v>
          </cell>
          <cell r="B2383" t="str">
            <v>FUNDACOES E ESTRUTURAS</v>
          </cell>
          <cell r="C2383" t="str">
            <v>FUES</v>
          </cell>
          <cell r="D2383" t="str">
            <v>ESTRUTURAS DIVERSAS</v>
          </cell>
          <cell r="E2383" t="str">
            <v>0301</v>
          </cell>
          <cell r="F2383" t="str">
            <v/>
          </cell>
          <cell r="G2383" t="str">
            <v/>
          </cell>
          <cell r="H2383" t="str">
            <v>EXECUÇÃO DE MURETA GUIA PARA CONTENÇÃO/ FUNDAÇÃO COM 60 CM DE ESPESSURA. AF_06/2018</v>
          </cell>
          <cell r="I2383" t="str">
            <v>M</v>
          </cell>
          <cell r="J2383" t="str">
            <v>ATRIBUÍDO SÃO PAULO</v>
          </cell>
          <cell r="K2383" t="str">
            <v>511,98</v>
          </cell>
          <cell r="L2383" t="str">
            <v>CAIXA REFERENCIAL</v>
          </cell>
        </row>
        <row r="2384">
          <cell r="A2384">
            <v>98659</v>
          </cell>
          <cell r="B2384" t="str">
            <v>FUNDACOES E ESTRUTURAS</v>
          </cell>
          <cell r="C2384" t="str">
            <v>FUES</v>
          </cell>
          <cell r="D2384" t="str">
            <v>ESTRUTURAS DIVERSAS</v>
          </cell>
          <cell r="E2384" t="str">
            <v>0301</v>
          </cell>
          <cell r="F2384" t="str">
            <v/>
          </cell>
          <cell r="G2384" t="str">
            <v/>
          </cell>
          <cell r="H2384" t="str">
            <v>EXECUÇÃO DE MURETA GUIA PARA CONTENÇÃO/ FUNDAÇÃO COM 80 CM DE ESPESSURA. AF_06/2018</v>
          </cell>
          <cell r="I2384" t="str">
            <v>M</v>
          </cell>
          <cell r="J2384" t="str">
            <v>ATRIBUÍDO SÃO PAULO</v>
          </cell>
          <cell r="K2384" t="str">
            <v>524,51</v>
          </cell>
          <cell r="L2384" t="str">
            <v>CAIXA REFERENCIAL</v>
          </cell>
        </row>
        <row r="2385">
          <cell r="A2385">
            <v>98746</v>
          </cell>
          <cell r="B2385" t="str">
            <v>FUNDACOES E ESTRUTURAS</v>
          </cell>
          <cell r="C2385" t="str">
            <v>FUES</v>
          </cell>
          <cell r="D2385" t="str">
            <v>ESTRUTURAS DIVERSAS</v>
          </cell>
          <cell r="E2385" t="str">
            <v>0301</v>
          </cell>
          <cell r="F2385" t="str">
            <v/>
          </cell>
          <cell r="G2385" t="str">
            <v/>
          </cell>
          <cell r="H2385" t="str">
            <v>SOLDA DE TOPO EM CHAPA/PERFIL/TUBO DE AÇO CHANFRADO, ESPESSURA=1/4''. AF_06/2018</v>
          </cell>
          <cell r="I2385" t="str">
            <v>M</v>
          </cell>
          <cell r="J2385" t="str">
            <v>COEFICIENTE DE REPRESENTATIVIDADE</v>
          </cell>
          <cell r="K2385" t="str">
            <v>42,30</v>
          </cell>
          <cell r="L2385" t="str">
            <v>CAIXA REFERENCIAL</v>
          </cell>
        </row>
        <row r="2386">
          <cell r="A2386">
            <v>98749</v>
          </cell>
          <cell r="B2386" t="str">
            <v>FUNDACOES E ESTRUTURAS</v>
          </cell>
          <cell r="C2386" t="str">
            <v>FUES</v>
          </cell>
          <cell r="D2386" t="str">
            <v>ESTRUTURAS DIVERSAS</v>
          </cell>
          <cell r="E2386" t="str">
            <v>0301</v>
          </cell>
          <cell r="F2386" t="str">
            <v/>
          </cell>
          <cell r="G2386" t="str">
            <v/>
          </cell>
          <cell r="H2386" t="str">
            <v>SOLDA DE TOPO EM CHAPA/PERFIL/TUBO DE AÇO CHANFRADO, ESPESSURA=5/16''. AF_06/2018</v>
          </cell>
          <cell r="I2386" t="str">
            <v>M</v>
          </cell>
          <cell r="J2386" t="str">
            <v>COEFICIENTE DE REPRESENTATIVIDADE</v>
          </cell>
          <cell r="K2386" t="str">
            <v>50,32</v>
          </cell>
          <cell r="L2386" t="str">
            <v>CAIXA REFERENCIAL</v>
          </cell>
        </row>
        <row r="2387">
          <cell r="A2387">
            <v>98750</v>
          </cell>
          <cell r="B2387" t="str">
            <v>FUNDACOES E ESTRUTURAS</v>
          </cell>
          <cell r="C2387" t="str">
            <v>FUES</v>
          </cell>
          <cell r="D2387" t="str">
            <v>ESTRUTURAS DIVERSAS</v>
          </cell>
          <cell r="E2387" t="str">
            <v>0301</v>
          </cell>
          <cell r="F2387" t="str">
            <v/>
          </cell>
          <cell r="G2387" t="str">
            <v/>
          </cell>
          <cell r="H2387" t="str">
            <v>SOLDA DE TOPO EM CHAPA/PERFIL/TUBO DE AÇO CHANFRADO, ESPESSURA=3/8''. AF_06/2018</v>
          </cell>
          <cell r="I2387" t="str">
            <v>M</v>
          </cell>
          <cell r="J2387" t="str">
            <v>COEFICIENTE DE REPRESENTATIVIDADE</v>
          </cell>
          <cell r="K2387" t="str">
            <v>60,00</v>
          </cell>
          <cell r="L2387" t="str">
            <v>CAIXA REFERENCIAL</v>
          </cell>
        </row>
        <row r="2388">
          <cell r="A2388">
            <v>98751</v>
          </cell>
          <cell r="B2388" t="str">
            <v>FUNDACOES E ESTRUTURAS</v>
          </cell>
          <cell r="C2388" t="str">
            <v>FUES</v>
          </cell>
          <cell r="D2388" t="str">
            <v>ESTRUTURAS DIVERSAS</v>
          </cell>
          <cell r="E2388" t="str">
            <v>0301</v>
          </cell>
          <cell r="F2388" t="str">
            <v/>
          </cell>
          <cell r="G2388" t="str">
            <v/>
          </cell>
          <cell r="H2388" t="str">
            <v>SOLDA DE TOPO EM CHAPA/PERFIL/TUBO DE AÇO CHANFRADO, ESPESSURA=1/2''. AF_06/2018</v>
          </cell>
          <cell r="I2388" t="str">
            <v>M</v>
          </cell>
          <cell r="J2388" t="str">
            <v>COEFICIENTE DE REPRESENTATIVIDADE</v>
          </cell>
          <cell r="K2388" t="str">
            <v>85,27</v>
          </cell>
          <cell r="L2388" t="str">
            <v>CAIXA REFERENCIAL</v>
          </cell>
        </row>
        <row r="2389">
          <cell r="A2389">
            <v>98752</v>
          </cell>
          <cell r="B2389" t="str">
            <v>FUNDACOES E ESTRUTURAS</v>
          </cell>
          <cell r="C2389" t="str">
            <v>FUES</v>
          </cell>
          <cell r="D2389" t="str">
            <v>ESTRUTURAS DIVERSAS</v>
          </cell>
          <cell r="E2389" t="str">
            <v>0301</v>
          </cell>
          <cell r="F2389" t="str">
            <v/>
          </cell>
          <cell r="G2389" t="str">
            <v/>
          </cell>
          <cell r="H2389" t="str">
            <v>SOLDA DE TOPO EM CHAPA/PERFIL/TUBO DE AÇO CHANFRADO, ESPESSURA=5/8''. AF_06/2018</v>
          </cell>
          <cell r="I2389" t="str">
            <v>M</v>
          </cell>
          <cell r="J2389" t="str">
            <v>COEFICIENTE DE REPRESENTATIVIDADE</v>
          </cell>
          <cell r="K2389" t="str">
            <v>115,67</v>
          </cell>
          <cell r="L2389" t="str">
            <v>CAIXA REFERENCIAL</v>
          </cell>
        </row>
        <row r="2390">
          <cell r="A2390">
            <v>98753</v>
          </cell>
          <cell r="B2390" t="str">
            <v>FUNDACOES E ESTRUTURAS</v>
          </cell>
          <cell r="C2390" t="str">
            <v>FUES</v>
          </cell>
          <cell r="D2390" t="str">
            <v>ESTRUTURAS DIVERSAS</v>
          </cell>
          <cell r="E2390" t="str">
            <v>0301</v>
          </cell>
          <cell r="F2390" t="str">
            <v/>
          </cell>
          <cell r="G2390" t="str">
            <v/>
          </cell>
          <cell r="H2390" t="str">
            <v>SOLDA DE TOPO EM CHAPA/PERFIL/TUBO DE AÇO CHANFRADO, ESPESSURA=3/4''. AF_06/2018</v>
          </cell>
          <cell r="I2390" t="str">
            <v>M</v>
          </cell>
          <cell r="J2390" t="str">
            <v>COEFICIENTE DE REPRESENTATIVIDADE</v>
          </cell>
          <cell r="K2390" t="str">
            <v>153,43</v>
          </cell>
          <cell r="L2390" t="str">
            <v>CAIXA REFERENCIAL</v>
          </cell>
        </row>
        <row r="2391">
          <cell r="A2391">
            <v>100763</v>
          </cell>
          <cell r="B2391" t="str">
            <v>FUNDACOES E ESTRUTURAS</v>
          </cell>
          <cell r="C2391" t="str">
            <v>FUES</v>
          </cell>
          <cell r="D2391" t="str">
            <v>ESTRUTURAS DIVERSAS</v>
          </cell>
          <cell r="E2391" t="str">
            <v>0301</v>
          </cell>
          <cell r="F2391" t="str">
            <v/>
          </cell>
          <cell r="G2391" t="str">
            <v/>
          </cell>
          <cell r="H2391" t="str">
            <v>VIGA METÁLICA EM PERFIL LAMINADO OU SOLDADO EM AÇO ESTRUTURAL, COM CONEXÕES PARAFUSADAS, INCLUSOS MÃO DE OBRA, TRANSPORTE E IÇAMENTO UTILIZANDO GUINDASTE - FORNECIMENTO E INSTALAÇÃO. AF_01/2020_P</v>
          </cell>
          <cell r="I2391" t="str">
            <v>KG</v>
          </cell>
          <cell r="J2391" t="str">
            <v>ATRIBUÍDO SÃO PAULO</v>
          </cell>
          <cell r="K2391" t="str">
            <v>11,76</v>
          </cell>
          <cell r="L2391" t="str">
            <v>CAIXA REFERENCIAL</v>
          </cell>
        </row>
        <row r="2392">
          <cell r="A2392">
            <v>100764</v>
          </cell>
          <cell r="B2392" t="str">
            <v>FUNDACOES E ESTRUTURAS</v>
          </cell>
          <cell r="C2392" t="str">
            <v>FUES</v>
          </cell>
          <cell r="D2392" t="str">
            <v>ESTRUTURAS DIVERSAS</v>
          </cell>
          <cell r="E2392" t="str">
            <v>0301</v>
          </cell>
          <cell r="F2392" t="str">
            <v/>
          </cell>
          <cell r="G2392" t="str">
            <v/>
          </cell>
          <cell r="H2392" t="str">
            <v>VIGA METÁLICA EM PERFIL LAMINADO OU SOLDADO EM AÇO ESTRUTURAL, COM CONEXÕES SOLDADAS, INCLUSOS MÃO DE OBRA, TRANSPORTE E IÇAMENTO UTILIZANDO GUINDASTE - FORNECIMENTO E INSTALAÇÃO. AF_01/2020_P</v>
          </cell>
          <cell r="I2392" t="str">
            <v>KG</v>
          </cell>
          <cell r="J2392" t="str">
            <v>ATRIBUÍDO SÃO PAULO</v>
          </cell>
          <cell r="K2392" t="str">
            <v>11,62</v>
          </cell>
          <cell r="L2392" t="str">
            <v>CAIXA REFERENCIAL</v>
          </cell>
        </row>
        <row r="2393">
          <cell r="A2393">
            <v>100765</v>
          </cell>
          <cell r="B2393" t="str">
            <v>FUNDACOES E ESTRUTURAS</v>
          </cell>
          <cell r="C2393" t="str">
            <v>FUES</v>
          </cell>
          <cell r="D2393" t="str">
            <v>ESTRUTURAS DIVERSAS</v>
          </cell>
          <cell r="E2393" t="str">
            <v>0301</v>
          </cell>
          <cell r="F2393" t="str">
            <v/>
          </cell>
          <cell r="G2393" t="str">
            <v/>
          </cell>
          <cell r="H2393" t="str">
            <v>PILAR METÁLICO PERFIL LAMINADO/SOLDADO EM AÇO ESTRUTURAL, COM CONEXÕES PARAFUSADAS, INCLUSOS MÃO DE OBRA, TRANSPORTE E IÇAMENTO UTILIZANDO GUINDASTE - FORNECIMENTO E INSTALAÇÃO. AF_01/2020_P</v>
          </cell>
          <cell r="I2393" t="str">
            <v>KG</v>
          </cell>
          <cell r="J2393" t="str">
            <v>ATRIBUÍDO SÃO PAULO</v>
          </cell>
          <cell r="K2393" t="str">
            <v>11,07</v>
          </cell>
          <cell r="L2393" t="str">
            <v>CAIXA REFERENCIAL</v>
          </cell>
        </row>
        <row r="2394">
          <cell r="A2394">
            <v>100766</v>
          </cell>
          <cell r="B2394" t="str">
            <v>FUNDACOES E ESTRUTURAS</v>
          </cell>
          <cell r="C2394" t="str">
            <v>FUES</v>
          </cell>
          <cell r="D2394" t="str">
            <v>ESTRUTURAS DIVERSAS</v>
          </cell>
          <cell r="E2394" t="str">
            <v>0301</v>
          </cell>
          <cell r="F2394" t="str">
            <v/>
          </cell>
          <cell r="G2394" t="str">
            <v/>
          </cell>
          <cell r="H2394" t="str">
            <v>PILAR METÁLICO PERFIL LAMINADO OU SOLDADO EM AÇO ESTRUTURAL, COM CONEXÕES SOLDADAS, INCLUSOS MÃO DE OBRA, TRANSPORTE E IÇAMENTO UTILIZANDO GUINDASTE - FORNECIMENTO E INSTALAÇÃO. AF_01/2020</v>
          </cell>
          <cell r="I2394" t="str">
            <v>KG</v>
          </cell>
          <cell r="J2394" t="str">
            <v>ATRIBUÍDO SÃO PAULO</v>
          </cell>
          <cell r="K2394" t="str">
            <v>11,19</v>
          </cell>
          <cell r="L2394" t="str">
            <v>CAIXA REFERENCIAL</v>
          </cell>
        </row>
        <row r="2395">
          <cell r="A2395">
            <v>100767</v>
          </cell>
          <cell r="B2395" t="str">
            <v>FUNDACOES E ESTRUTURAS</v>
          </cell>
          <cell r="C2395" t="str">
            <v>FUES</v>
          </cell>
          <cell r="D2395" t="str">
            <v>ESTRUTURAS DIVERSAS</v>
          </cell>
          <cell r="E2395" t="str">
            <v>0301</v>
          </cell>
          <cell r="F2395" t="str">
            <v/>
          </cell>
          <cell r="G2395" t="str">
            <v/>
          </cell>
          <cell r="H2395" t="str">
            <v>CONTRAVENTAMENTO COM CANTONEIRAS DE AÇO, ABAS IGUAIS, COM CONEXÕES PARAFUSADAS, INCLUSOS MÃO DE OBRA, TRANSPORTE E IÇAMENTO UTILIZANDO TALHA MANUAL, PARA EDIFÍCIOS DE ATÉ 2 PAVIMENTOS - FORNECIMENTO E INSTALAÇÃO. AF_01/2020_P</v>
          </cell>
          <cell r="I2395" t="str">
            <v>KG</v>
          </cell>
          <cell r="J2395" t="str">
            <v>ATRIBUÍDO SÃO PAULO</v>
          </cell>
          <cell r="K2395" t="str">
            <v>11,97</v>
          </cell>
          <cell r="L2395" t="str">
            <v>CAIXA REFERENCIAL</v>
          </cell>
        </row>
        <row r="2396">
          <cell r="A2396">
            <v>100768</v>
          </cell>
          <cell r="B2396" t="str">
            <v>FUNDACOES E ESTRUTURAS</v>
          </cell>
          <cell r="C2396" t="str">
            <v>FUES</v>
          </cell>
          <cell r="D2396" t="str">
            <v>ESTRUTURAS DIVERSAS</v>
          </cell>
          <cell r="E2396" t="str">
            <v>0301</v>
          </cell>
          <cell r="F2396" t="str">
            <v/>
          </cell>
          <cell r="G2396" t="str">
            <v/>
          </cell>
          <cell r="H2396" t="str">
            <v>CONTRAVENTAMENTO COM CANTONEIRAS DE AÇO, ABAS IGUAIS, COM CONEXÕES SOLDADAS, INCLUSOS MÃO DE OBRA, TRANSPORTE E IÇAMENTO UTILIZANDO TALHA MANUAL, PARA EDIFÍCIOS DE ATÉ 2 PAVIMENTOS - FORNECIMENTO E INSTALAÇÃO. AF_01/2020</v>
          </cell>
          <cell r="I2396" t="str">
            <v>KG</v>
          </cell>
          <cell r="J2396" t="str">
            <v>ATRIBUÍDO SÃO PAULO</v>
          </cell>
          <cell r="K2396" t="str">
            <v>15,67</v>
          </cell>
          <cell r="L2396" t="str">
            <v>CAIXA REFERENCIAL</v>
          </cell>
        </row>
        <row r="2397">
          <cell r="A2397">
            <v>100769</v>
          </cell>
          <cell r="B2397" t="str">
            <v>FUNDACOES E ESTRUTURAS</v>
          </cell>
          <cell r="C2397" t="str">
            <v>FUES</v>
          </cell>
          <cell r="D2397" t="str">
            <v>ESTRUTURAS DIVERSAS</v>
          </cell>
          <cell r="E2397" t="str">
            <v>0301</v>
          </cell>
          <cell r="F2397" t="str">
            <v/>
          </cell>
          <cell r="G2397" t="str">
            <v/>
          </cell>
          <cell r="H2397" t="str">
            <v>CONTRAVENTAMENTO COM CANTONEIRAS DE AÇO, ABAS IGUAIS, COM CONEXÕES PARAFUSADAS, INCLUSOS MÃO DE OBRA, TRANSPORTE E IÇAMENTO UTILIZANDO GUINDASTE, PARA EDIFÍCIOS DE 3 A 5 PAVIMENTOS - FORNECIMENTO E INSTALAÇÃO. AF_01/2020_P</v>
          </cell>
          <cell r="I2397" t="str">
            <v>KG</v>
          </cell>
          <cell r="J2397" t="str">
            <v>ATRIBUÍDO SÃO PAULO</v>
          </cell>
          <cell r="K2397" t="str">
            <v>17,52</v>
          </cell>
          <cell r="L2397" t="str">
            <v>CAIXA REFERENCIAL</v>
          </cell>
        </row>
        <row r="2398">
          <cell r="A2398">
            <v>100770</v>
          </cell>
          <cell r="B2398" t="str">
            <v>FUNDACOES E ESTRUTURAS</v>
          </cell>
          <cell r="C2398" t="str">
            <v>FUES</v>
          </cell>
          <cell r="D2398" t="str">
            <v>ESTRUTURAS DIVERSAS</v>
          </cell>
          <cell r="E2398" t="str">
            <v>0301</v>
          </cell>
          <cell r="F2398" t="str">
            <v/>
          </cell>
          <cell r="G2398" t="str">
            <v/>
          </cell>
          <cell r="H2398" t="str">
            <v>CONTRAVENTAMENTO COM CANTONEIRAS DE AÇO, ABAS IGUAIS, COM CONEXÕES SOLDADAS, INCLUSOS MÃO DE OBRA, TRANSPORTE E IÇAMENTO UTILIZANDO GUINDASTE, PARA EDIFÍCIOS DE 3 A 5 PAVIMENTOS - FORNECIMENTO E INSTALAÇÃO. AF_01/2020</v>
          </cell>
          <cell r="I2398" t="str">
            <v>KG</v>
          </cell>
          <cell r="J2398" t="str">
            <v>ATRIBUÍDO SÃO PAULO</v>
          </cell>
          <cell r="K2398" t="str">
            <v>16,86</v>
          </cell>
          <cell r="L2398" t="str">
            <v>CAIXA REFERENCIAL</v>
          </cell>
        </row>
        <row r="2399">
          <cell r="A2399">
            <v>100771</v>
          </cell>
          <cell r="B2399" t="str">
            <v>FUNDACOES E ESTRUTURAS</v>
          </cell>
          <cell r="C2399" t="str">
            <v>FUES</v>
          </cell>
          <cell r="D2399" t="str">
            <v>ESTRUTURAS DIVERSAS</v>
          </cell>
          <cell r="E2399" t="str">
            <v>0301</v>
          </cell>
          <cell r="F2399" t="str">
            <v/>
          </cell>
          <cell r="G2399" t="str">
            <v/>
          </cell>
          <cell r="H2399" t="str">
            <v>CONTRAVENTAMENTO COM CANTONEIRAS DE AÇO, ABAS IGUAIS, COM CONEXÕES PARAFUSADAS, INCLUSOS MÃO DE OBRA, TRANSPORTE E IÇAMENTO UTILIZANDO GRUA, PARA EDIFÍCIOS DE 6 A 10 PAVIMENTOS - FORNECIMENTO E INSTALAÇÃO. AF_01/2020_P</v>
          </cell>
          <cell r="I2399" t="str">
            <v>KG</v>
          </cell>
          <cell r="J2399" t="str">
            <v>ATRIBUÍDO SÃO PAULO</v>
          </cell>
          <cell r="K2399" t="str">
            <v>19,81</v>
          </cell>
          <cell r="L2399" t="str">
            <v>CAIXA REFERENCIAL</v>
          </cell>
        </row>
        <row r="2400">
          <cell r="A2400">
            <v>100772</v>
          </cell>
          <cell r="B2400" t="str">
            <v>FUNDACOES E ESTRUTURAS</v>
          </cell>
          <cell r="C2400" t="str">
            <v>FUES</v>
          </cell>
          <cell r="D2400" t="str">
            <v>ESTRUTURAS DIVERSAS</v>
          </cell>
          <cell r="E2400" t="str">
            <v>0301</v>
          </cell>
          <cell r="F2400" t="str">
            <v/>
          </cell>
          <cell r="G2400" t="str">
            <v/>
          </cell>
          <cell r="H2400" t="str">
            <v>CONTRAVENTAMENTO COM CANTONEIRAS DE AÇO, ABAS IGUAIS, COM CONEXÕES SOLDADAS, INCLUSOS MÃO DE OBRA, TRANSPORTE E IÇAMENTO UTILIZANDO GRUA, PARA EDIFÍCIOS DE 6 A 10 PAVIMENTOS - FORNECIMENTO E INSTALAÇÃO. AF_01/2020</v>
          </cell>
          <cell r="I2400" t="str">
            <v>KG</v>
          </cell>
          <cell r="J2400" t="str">
            <v>ATRIBUÍDO SÃO PAULO</v>
          </cell>
          <cell r="K2400" t="str">
            <v>11,75</v>
          </cell>
          <cell r="L2400" t="str">
            <v>CAIXA REFERENCIAL</v>
          </cell>
        </row>
        <row r="2401">
          <cell r="A2401">
            <v>100773</v>
          </cell>
          <cell r="B2401" t="str">
            <v>FUNDACOES E ESTRUTURAS</v>
          </cell>
          <cell r="C2401" t="str">
            <v>FUES</v>
          </cell>
          <cell r="D2401" t="str">
            <v>ESTRUTURAS DIVERSAS</v>
          </cell>
          <cell r="E2401" t="str">
            <v>0301</v>
          </cell>
          <cell r="F2401" t="str">
            <v/>
          </cell>
          <cell r="G2401" t="str">
            <v/>
          </cell>
          <cell r="H2401" t="str">
            <v>ESTRUTURA TRELIÇADA DE COBERTURA, TIPO ARCO, COM LIGAÇÕES SOLDADAS, INCLUSOS PERFIS METÁLICOS, CHAPAS METÁLICAS, MÃO DE OBRA E TRANSPORTE COM GUINDASTE - FORNECIMENTO E INSTALAÇÃO. AF_01/2020_P</v>
          </cell>
          <cell r="I2401" t="str">
            <v>KG</v>
          </cell>
          <cell r="J2401" t="str">
            <v>ATRIBUÍDO SÃO PAULO</v>
          </cell>
          <cell r="K2401" t="str">
            <v>15,01</v>
          </cell>
          <cell r="L2401" t="str">
            <v>CAIXA REFERENCIAL</v>
          </cell>
        </row>
        <row r="2402">
          <cell r="A2402">
            <v>100774</v>
          </cell>
          <cell r="B2402" t="str">
            <v>FUNDACOES E ESTRUTURAS</v>
          </cell>
          <cell r="C2402" t="str">
            <v>FUES</v>
          </cell>
          <cell r="D2402" t="str">
            <v>ESTRUTURAS DIVERSAS</v>
          </cell>
          <cell r="E2402" t="str">
            <v>0301</v>
          </cell>
          <cell r="F2402" t="str">
            <v/>
          </cell>
          <cell r="G2402" t="str">
            <v/>
          </cell>
          <cell r="H2402" t="str">
            <v>ESTRUTURA TRELIÇADA DE COBERTURA, TIPO SHED, COM LIGAÇÕES SOLDADAS, INCLUSOS PERFIS METÁLICOS, CHAPAS METÁLICAS, MÃO DE OBRA E TRANSPORTE COM GUINDASTE - FORNECIMENTO E INSTALAÇÃO. AF_01/2020_P</v>
          </cell>
          <cell r="I2402" t="str">
            <v>KG</v>
          </cell>
          <cell r="J2402" t="str">
            <v>ATRIBUÍDO SÃO PAULO</v>
          </cell>
          <cell r="K2402" t="str">
            <v>8,39</v>
          </cell>
          <cell r="L2402" t="str">
            <v>CAIXA REFERENCIAL</v>
          </cell>
        </row>
        <row r="2403">
          <cell r="A2403">
            <v>100775</v>
          </cell>
          <cell r="B2403" t="str">
            <v>FUNDACOES E ESTRUTURAS</v>
          </cell>
          <cell r="C2403" t="str">
            <v>FUES</v>
          </cell>
          <cell r="D2403" t="str">
            <v>ESTRUTURAS DIVERSAS</v>
          </cell>
          <cell r="E2403" t="str">
            <v>0301</v>
          </cell>
          <cell r="F2403" t="str">
            <v/>
          </cell>
          <cell r="G2403" t="str">
            <v/>
          </cell>
          <cell r="H2403" t="str">
            <v>ESTRUTURA TRELIÇADA DE COBERTURA, TIPO FINK, COM LIGAÇÕES SOLDADAS, INCLUSOS PERFIS METÁLICOS, CHAPAS METÁLICAS, MÃO DE OBRA E TRANSPORTE COM GUINDASTE - FORNECIMENTO E INSTALAÇÃO. AF_01/2020_P</v>
          </cell>
          <cell r="I2403" t="str">
            <v>KG</v>
          </cell>
          <cell r="J2403" t="str">
            <v>ATRIBUÍDO SÃO PAULO</v>
          </cell>
          <cell r="K2403" t="str">
            <v>9,99</v>
          </cell>
          <cell r="L2403" t="str">
            <v>CAIXA REFERENCIAL</v>
          </cell>
        </row>
        <row r="2404">
          <cell r="A2404">
            <v>100776</v>
          </cell>
          <cell r="B2404" t="str">
            <v>FUNDACOES E ESTRUTURAS</v>
          </cell>
          <cell r="C2404" t="str">
            <v>FUES</v>
          </cell>
          <cell r="D2404" t="str">
            <v>ESTRUTURAS DIVERSAS</v>
          </cell>
          <cell r="E2404" t="str">
            <v>0301</v>
          </cell>
          <cell r="F2404" t="str">
            <v/>
          </cell>
          <cell r="G2404" t="str">
            <v/>
          </cell>
          <cell r="H2404" t="str">
            <v>ESTRUTURA TRELIÇADA DE COBERTURA, TIPO ARCO, COM LIGAÇÕES PARAFUSADAS, INCLUSOS PERFIS METÁLICOS, CHAPAS METÁLICAS, MÃO DE OBRA E TRANSPORTE COM GUINDASTE - FORNECIMENTO E INSTALAÇÃO. AF_01/2020_P</v>
          </cell>
          <cell r="I2404" t="str">
            <v>KG</v>
          </cell>
          <cell r="J2404" t="str">
            <v>ATRIBUÍDO SÃO PAULO</v>
          </cell>
          <cell r="K2404" t="str">
            <v>15,05</v>
          </cell>
          <cell r="L2404" t="str">
            <v>CAIXA REFERENCIAL</v>
          </cell>
        </row>
        <row r="2405">
          <cell r="A2405">
            <v>100777</v>
          </cell>
          <cell r="B2405" t="str">
            <v>FUNDACOES E ESTRUTURAS</v>
          </cell>
          <cell r="C2405" t="str">
            <v>FUES</v>
          </cell>
          <cell r="D2405" t="str">
            <v>ESTRUTURAS DIVERSAS</v>
          </cell>
          <cell r="E2405" t="str">
            <v>0301</v>
          </cell>
          <cell r="F2405" t="str">
            <v/>
          </cell>
          <cell r="G2405" t="str">
            <v/>
          </cell>
          <cell r="H2405" t="str">
            <v>ESTRUTURA TRELIÇADA DE COBERTURA, TIPO SHED, COM LIGAÇÕES PARAFUSADAS, INCLUSOS PERFIS METÁLICOS, CHAPAS METÁLICAS, MÃO DE OBRA E TRANSPORTE COM GUINDASTE - FORNECIMENTO E INSTALAÇÃO. AF_01/2020_P</v>
          </cell>
          <cell r="I2405" t="str">
            <v>KG</v>
          </cell>
          <cell r="J2405" t="str">
            <v>ATRIBUÍDO SÃO PAULO</v>
          </cell>
          <cell r="K2405" t="str">
            <v>10,81</v>
          </cell>
          <cell r="L2405" t="str">
            <v>CAIXA REFERENCIAL</v>
          </cell>
        </row>
        <row r="2406">
          <cell r="A2406">
            <v>100778</v>
          </cell>
          <cell r="B2406" t="str">
            <v>FUNDACOES E ESTRUTURAS</v>
          </cell>
          <cell r="C2406" t="str">
            <v>FUES</v>
          </cell>
          <cell r="D2406" t="str">
            <v>ESTRUTURAS DIVERSAS</v>
          </cell>
          <cell r="E2406" t="str">
            <v>0301</v>
          </cell>
          <cell r="F2406" t="str">
            <v/>
          </cell>
          <cell r="G2406" t="str">
            <v/>
          </cell>
          <cell r="H2406" t="str">
            <v>ESTRUTURA TRELIÇADA DE COBERTURA, TIPO FINK, COM LIGAÇÕES PARAFUSADAS, INCLUSOS PERFIS METÁLICOS, CHAPAS METÁLICAS, MÃO DE OBRA E TRANSPORTE COM GUINDASTE - FORNECIMENTO E INSTALAÇÃO. AF_01/2020_P</v>
          </cell>
          <cell r="I2406" t="str">
            <v>KG</v>
          </cell>
          <cell r="J2406" t="str">
            <v>ATRIBUÍDO SÃO PAULO</v>
          </cell>
          <cell r="K2406" t="str">
            <v>7,16</v>
          </cell>
          <cell r="L2406" t="str">
            <v>CAIXA REFERENCIAL</v>
          </cell>
        </row>
        <row r="2407">
          <cell r="A2407">
            <v>98560</v>
          </cell>
          <cell r="B2407" t="str">
            <v>IMPERMEABILIZACOES E PROTECOES DIVERSAS</v>
          </cell>
          <cell r="C2407" t="str">
            <v>IMPE</v>
          </cell>
          <cell r="D2407" t="str">
            <v>IMPERMEABILIZACAO COM ARGAMASSA</v>
          </cell>
          <cell r="E2407" t="str">
            <v>0138</v>
          </cell>
          <cell r="F2407" t="str">
            <v/>
          </cell>
          <cell r="G2407" t="str">
            <v/>
          </cell>
          <cell r="H2407" t="str">
            <v>IMPERMEABILIZAÇÃO DE PISO COM ARGAMASSA DE CIMENTO E AREIA, COM ADITIVO IMPERMEABILIZANTE, E = 2CM. AF_06/2018</v>
          </cell>
          <cell r="I2407" t="str">
            <v>M2</v>
          </cell>
          <cell r="J2407" t="str">
            <v>COEFICIENTE DE REPRESENTATIVIDADE</v>
          </cell>
          <cell r="K2407" t="str">
            <v>33,80</v>
          </cell>
          <cell r="L2407" t="str">
            <v>CAIXA REFERENCIAL</v>
          </cell>
        </row>
        <row r="2408">
          <cell r="A2408">
            <v>98561</v>
          </cell>
          <cell r="B2408" t="str">
            <v>IMPERMEABILIZACOES E PROTECOES DIVERSAS</v>
          </cell>
          <cell r="C2408" t="str">
            <v>IMPE</v>
          </cell>
          <cell r="D2408" t="str">
            <v>IMPERMEABILIZACAO COM ARGAMASSA</v>
          </cell>
          <cell r="E2408" t="str">
            <v>0138</v>
          </cell>
          <cell r="F2408" t="str">
            <v/>
          </cell>
          <cell r="G2408" t="str">
            <v/>
          </cell>
          <cell r="H2408" t="str">
            <v>IMPERMEABILIZAÇÃO DE PAREDES COM ARGAMASSA DE CIMENTO E AREIA, COM ADITIVO IMPERMEABILIZANTE, E = 2CM. AF_06/2018</v>
          </cell>
          <cell r="I2408" t="str">
            <v>M2</v>
          </cell>
          <cell r="J2408" t="str">
            <v>COEFICIENTE DE REPRESENTATIVIDADE</v>
          </cell>
          <cell r="K2408" t="str">
            <v>30,45</v>
          </cell>
          <cell r="L2408" t="str">
            <v>CAIXA REFERENCIAL</v>
          </cell>
        </row>
        <row r="2409">
          <cell r="A2409">
            <v>98562</v>
          </cell>
          <cell r="B2409" t="str">
            <v>IMPERMEABILIZACOES E PROTECOES DIVERSAS</v>
          </cell>
          <cell r="C2409" t="str">
            <v>IMPE</v>
          </cell>
          <cell r="D2409" t="str">
            <v>IMPERMEABILIZACAO COM ARGAMASSA</v>
          </cell>
          <cell r="E2409" t="str">
            <v>0138</v>
          </cell>
          <cell r="F2409" t="str">
            <v/>
          </cell>
          <cell r="G2409" t="str">
            <v/>
          </cell>
          <cell r="H2409" t="str">
            <v>IMPERMEABILIZAÇÃO DE FLOREIRA OU VIGA BALDRAME COM ARGAMASSA DE CIMENTO E AREIA, COM ADITIVO IMPERMEABILIZANTE, E = 2 CM. AF_06/2018</v>
          </cell>
          <cell r="I2409" t="str">
            <v>M2</v>
          </cell>
          <cell r="J2409" t="str">
            <v>COEFICIENTE DE REPRESENTATIVIDADE</v>
          </cell>
          <cell r="K2409" t="str">
            <v>30,21</v>
          </cell>
          <cell r="L2409" t="str">
            <v>CAIXA REFERENCIAL</v>
          </cell>
        </row>
        <row r="2410">
          <cell r="A2410">
            <v>98555</v>
          </cell>
          <cell r="B2410" t="str">
            <v>IMPERMEABILIZACOES E PROTECOES DIVERSAS</v>
          </cell>
          <cell r="C2410" t="str">
            <v>IMPE</v>
          </cell>
          <cell r="D2410" t="str">
            <v>IMPERMEABILIZACAO COM ADITIVO</v>
          </cell>
          <cell r="E2410" t="str">
            <v>0140</v>
          </cell>
          <cell r="F2410" t="str">
            <v/>
          </cell>
          <cell r="G2410" t="str">
            <v/>
          </cell>
          <cell r="H2410" t="str">
            <v>IMPERMEABILIZAÇÃO DE SUPERFÍCIE COM ARGAMASSA POLIMÉRICA / MEMBRANA ACRÍLICA, 3 DEMÃOS. AF_06/2018</v>
          </cell>
          <cell r="I2410" t="str">
            <v>M2</v>
          </cell>
          <cell r="J2410" t="str">
            <v>COEFICIENTE DE REPRESENTATIVIDADE</v>
          </cell>
          <cell r="K2410" t="str">
            <v>19,38</v>
          </cell>
          <cell r="L2410" t="str">
            <v>CAIXA REFERENCIAL</v>
          </cell>
        </row>
        <row r="2411">
          <cell r="A2411">
            <v>98556</v>
          </cell>
          <cell r="B2411" t="str">
            <v>IMPERMEABILIZACOES E PROTECOES DIVERSAS</v>
          </cell>
          <cell r="C2411" t="str">
            <v>IMPE</v>
          </cell>
          <cell r="D2411" t="str">
            <v>IMPERMEABILIZACAO COM ADITIVO</v>
          </cell>
          <cell r="E2411" t="str">
            <v>0140</v>
          </cell>
          <cell r="F2411" t="str">
            <v/>
          </cell>
          <cell r="G2411" t="str">
            <v/>
          </cell>
          <cell r="H2411" t="str">
            <v>IMPERMEABILIZAÇÃO DE SUPERFÍCIE COM ARGAMASSA POLIMÉRICA / MEMBRANA ACRÍLICA, 4 DEMÃOS, REFORÇADA COM VÉU DE POLIÉSTER (MAV). AF_06/2018</v>
          </cell>
          <cell r="I2411" t="str">
            <v>M2</v>
          </cell>
          <cell r="J2411" t="str">
            <v>ATRIBUÍDO SÃO PAULO</v>
          </cell>
          <cell r="K2411" t="str">
            <v>35,64</v>
          </cell>
          <cell r="L2411" t="str">
            <v>CAIXA REFERENCIAL</v>
          </cell>
        </row>
        <row r="2412">
          <cell r="A2412">
            <v>98558</v>
          </cell>
          <cell r="B2412" t="str">
            <v>IMPERMEABILIZACOES E PROTECOES DIVERSAS</v>
          </cell>
          <cell r="C2412" t="str">
            <v>IMPE</v>
          </cell>
          <cell r="D2412" t="str">
            <v>IMPERMEABILIZACAO COM ADITIVO</v>
          </cell>
          <cell r="E2412" t="str">
            <v>0140</v>
          </cell>
          <cell r="F2412" t="str">
            <v/>
          </cell>
          <cell r="G2412" t="str">
            <v/>
          </cell>
          <cell r="H2412" t="str">
            <v>TRATAMENTO DE RALO OU PONTO EMERGENTE COM ARGAMASSA POLIMÉRICA / MEMBRANA ACRÍLICA REFORÇADO COM VÉU DE POLIÉSTER (MAV). AF_06/2018</v>
          </cell>
          <cell r="I2412" t="str">
            <v>UN</v>
          </cell>
          <cell r="J2412" t="str">
            <v>ATRIBUÍDO SÃO PAULO</v>
          </cell>
          <cell r="K2412" t="str">
            <v>5,44</v>
          </cell>
          <cell r="L2412" t="str">
            <v>CAIXA REFERENCIAL</v>
          </cell>
        </row>
        <row r="2413">
          <cell r="A2413">
            <v>98559</v>
          </cell>
          <cell r="B2413" t="str">
            <v>IMPERMEABILIZACOES E PROTECOES DIVERSAS</v>
          </cell>
          <cell r="C2413" t="str">
            <v>IMPE</v>
          </cell>
          <cell r="D2413" t="str">
            <v>IMPERMEABILIZACAO COM ADITIVO</v>
          </cell>
          <cell r="E2413" t="str">
            <v>0140</v>
          </cell>
          <cell r="F2413" t="str">
            <v/>
          </cell>
          <cell r="G2413" t="str">
            <v/>
          </cell>
          <cell r="H2413" t="str">
            <v>TRATAMENTO DE RODAPÉ COM VÉU DE POLIÉSTER. AF_06/2018</v>
          </cell>
          <cell r="I2413" t="str">
            <v>M</v>
          </cell>
          <cell r="J2413" t="str">
            <v>ATRIBUÍDO SÃO PAULO</v>
          </cell>
          <cell r="K2413" t="str">
            <v>3,10</v>
          </cell>
          <cell r="L2413" t="str">
            <v>CAIXA REFERENCIAL</v>
          </cell>
        </row>
        <row r="2414">
          <cell r="A2414">
            <v>98546</v>
          </cell>
          <cell r="B2414" t="str">
            <v>IMPERMEABILIZACOES E PROTECOES DIVERSAS</v>
          </cell>
          <cell r="C2414" t="str">
            <v>IMPE</v>
          </cell>
          <cell r="D2414" t="str">
            <v>IMPERMEABILIZACAO COM MANTA</v>
          </cell>
          <cell r="E2414" t="str">
            <v>0141</v>
          </cell>
          <cell r="F2414" t="str">
            <v/>
          </cell>
          <cell r="G2414" t="str">
            <v/>
          </cell>
          <cell r="H2414" t="str">
            <v>IMPERMEABILIZAÇÃO DE SUPERFÍCIE COM MANTA ASFÁLTICA, UMA CAMADA, INCLUSIVE APLICAÇÃO DE PRIMER ASFÁLTICO, E=3MM. AF_06/2018</v>
          </cell>
          <cell r="I2414" t="str">
            <v>M2</v>
          </cell>
          <cell r="J2414" t="str">
            <v>ATRIBUÍDO SÃO PAULO</v>
          </cell>
          <cell r="K2414" t="str">
            <v>69,56</v>
          </cell>
          <cell r="L2414" t="str">
            <v>CAIXA REFERENCIAL</v>
          </cell>
        </row>
        <row r="2415">
          <cell r="A2415">
            <v>98547</v>
          </cell>
          <cell r="B2415" t="str">
            <v>IMPERMEABILIZACOES E PROTECOES DIVERSAS</v>
          </cell>
          <cell r="C2415" t="str">
            <v>IMPE</v>
          </cell>
          <cell r="D2415" t="str">
            <v>IMPERMEABILIZACAO COM MANTA</v>
          </cell>
          <cell r="E2415" t="str">
            <v>0141</v>
          </cell>
          <cell r="F2415" t="str">
            <v/>
          </cell>
          <cell r="G2415" t="str">
            <v/>
          </cell>
          <cell r="H2415" t="str">
            <v>IMPERMEABILIZAÇÃO DE SUPERFÍCIE COM MANTA ASFÁLTICA, DUAS CAMADAS, INCLUSIVE APLICAÇÃO DE PRIMER ASFÁLTICO, E=3MM E E=4MM. AF_06/2018</v>
          </cell>
          <cell r="I2415" t="str">
            <v>M2</v>
          </cell>
          <cell r="J2415" t="str">
            <v>ATRIBUÍDO SÃO PAULO</v>
          </cell>
          <cell r="K2415" t="str">
            <v>129,16</v>
          </cell>
          <cell r="L2415" t="str">
            <v>CAIXA REFERENCIAL</v>
          </cell>
        </row>
        <row r="2416">
          <cell r="A2416">
            <v>98553</v>
          </cell>
          <cell r="B2416" t="str">
            <v>IMPERMEABILIZACOES E PROTECOES DIVERSAS</v>
          </cell>
          <cell r="C2416" t="str">
            <v>IMPE</v>
          </cell>
          <cell r="D2416" t="str">
            <v>IMPERMEABILIZACAO COM MANTA</v>
          </cell>
          <cell r="E2416" t="str">
            <v>0141</v>
          </cell>
          <cell r="F2416" t="str">
            <v/>
          </cell>
          <cell r="G2416" t="str">
            <v/>
          </cell>
          <cell r="H2416" t="str">
            <v>IMPERMEABILIZAÇÃO DE SUPERFÍCIE COM MEMBRANA À BASE DE POLIURETANO, 2 DEMÃOS. AF_06/2018</v>
          </cell>
          <cell r="I2416" t="str">
            <v>M2</v>
          </cell>
          <cell r="J2416" t="str">
            <v>COEFICIENTE DE REPRESENTATIVIDADE</v>
          </cell>
          <cell r="K2416" t="str">
            <v>98,86</v>
          </cell>
          <cell r="L2416" t="str">
            <v>CAIXA REFERENCIAL</v>
          </cell>
        </row>
        <row r="2417">
          <cell r="A2417">
            <v>98554</v>
          </cell>
          <cell r="B2417" t="str">
            <v>IMPERMEABILIZACOES E PROTECOES DIVERSAS</v>
          </cell>
          <cell r="C2417" t="str">
            <v>IMPE</v>
          </cell>
          <cell r="D2417" t="str">
            <v>IMPERMEABILIZACAO COM MANTA</v>
          </cell>
          <cell r="E2417" t="str">
            <v>0141</v>
          </cell>
          <cell r="F2417" t="str">
            <v/>
          </cell>
          <cell r="G2417" t="str">
            <v/>
          </cell>
          <cell r="H2417" t="str">
            <v>IMPERMEABILIZAÇÃO DE SUPERFÍCIE COM MEMBRANA À BASE DE RESINA ACRÍLICA, 3 DEMÃOS. AF_06/2018</v>
          </cell>
          <cell r="I2417" t="str">
            <v>M2</v>
          </cell>
          <cell r="J2417" t="str">
            <v>COEFICIENTE DE REPRESENTATIVIDADE</v>
          </cell>
          <cell r="K2417" t="str">
            <v>33,14</v>
          </cell>
          <cell r="L2417" t="str">
            <v>CAIXA REFERENCIAL</v>
          </cell>
        </row>
        <row r="2418">
          <cell r="A2418">
            <v>98557</v>
          </cell>
          <cell r="B2418" t="str">
            <v>IMPERMEABILIZACOES E PROTECOES DIVERSAS</v>
          </cell>
          <cell r="C2418" t="str">
            <v>IMPE</v>
          </cell>
          <cell r="D2418" t="str">
            <v>IMPERMEABILIZACAO BETUMINOSA C/EMULSAO ASFALTICA E ACRILICA</v>
          </cell>
          <cell r="E2418" t="str">
            <v>0145</v>
          </cell>
          <cell r="F2418" t="str">
            <v/>
          </cell>
          <cell r="G2418" t="str">
            <v/>
          </cell>
          <cell r="H2418" t="str">
            <v>IMPERMEABILIZAÇÃO DE SUPERFÍCIE COM EMULSÃO ASFÁLTICA, 2 DEMÃOS AF_06/2018</v>
          </cell>
          <cell r="I2418" t="str">
            <v>M2</v>
          </cell>
          <cell r="J2418" t="str">
            <v>COEFICIENTE DE REPRESENTATIVIDADE</v>
          </cell>
          <cell r="K2418" t="str">
            <v>30,84</v>
          </cell>
          <cell r="L2418" t="str">
            <v>CAIXA REFERENCIAL</v>
          </cell>
        </row>
        <row r="2419">
          <cell r="A2419">
            <v>98563</v>
          </cell>
          <cell r="B2419" t="str">
            <v>IMPERMEABILIZACOES E PROTECOES DIVERSAS</v>
          </cell>
          <cell r="C2419" t="str">
            <v>IMPE</v>
          </cell>
          <cell r="D2419" t="str">
            <v>PROTECAO DE SUPERFICIE COM ARGAMASSA</v>
          </cell>
          <cell r="E2419" t="str">
            <v>0150</v>
          </cell>
          <cell r="F2419" t="str">
            <v/>
          </cell>
          <cell r="G2419" t="str">
            <v/>
          </cell>
          <cell r="H2419" t="str">
            <v>PROTEÇÃO MECÂNICA DE SUPERFÍCIE HORIZONTAL COM ARGAMASSA DE CIMENTO E AREIA, TRAÇO 1:3, E=2CM. AF_06/2018</v>
          </cell>
          <cell r="I2419" t="str">
            <v>M2</v>
          </cell>
          <cell r="J2419" t="str">
            <v>ATRIBUÍDO SÃO PAULO</v>
          </cell>
          <cell r="K2419" t="str">
            <v>24,42</v>
          </cell>
          <cell r="L2419" t="str">
            <v>CAIXA REFERENCIAL</v>
          </cell>
        </row>
        <row r="2420">
          <cell r="A2420">
            <v>98564</v>
          </cell>
          <cell r="B2420" t="str">
            <v>IMPERMEABILIZACOES E PROTECOES DIVERSAS</v>
          </cell>
          <cell r="C2420" t="str">
            <v>IMPE</v>
          </cell>
          <cell r="D2420" t="str">
            <v>PROTECAO DE SUPERFICIE COM ARGAMASSA</v>
          </cell>
          <cell r="E2420" t="str">
            <v>0150</v>
          </cell>
          <cell r="F2420" t="str">
            <v/>
          </cell>
          <cell r="G2420" t="str">
            <v/>
          </cell>
          <cell r="H2420" t="str">
            <v>PROTEÇÃO MECÂNICA DE SUPERFÍCIE VERTICAL COM ARGAMASSA DE CIMENTO E AREIA, TRAÇO 1:3, E=2CM. AF_06/2018</v>
          </cell>
          <cell r="I2420" t="str">
            <v>M2</v>
          </cell>
          <cell r="J2420" t="str">
            <v>COEFICIENTE DE REPRESENTATIVIDADE</v>
          </cell>
          <cell r="K2420" t="str">
            <v>31,77</v>
          </cell>
          <cell r="L2420" t="str">
            <v>CAIXA REFERENCIAL</v>
          </cell>
        </row>
        <row r="2421">
          <cell r="A2421">
            <v>98565</v>
          </cell>
          <cell r="B2421" t="str">
            <v>IMPERMEABILIZACOES E PROTECOES DIVERSAS</v>
          </cell>
          <cell r="C2421" t="str">
            <v>IMPE</v>
          </cell>
          <cell r="D2421" t="str">
            <v>PROTECAO DE SUPERFICIE COM ARGAMASSA</v>
          </cell>
          <cell r="E2421" t="str">
            <v>0150</v>
          </cell>
          <cell r="F2421" t="str">
            <v/>
          </cell>
          <cell r="G2421" t="str">
            <v/>
          </cell>
          <cell r="H2421" t="str">
            <v>PROTEÇÃO MECÂNICA DE SUPERFICIE HORIZONTAL COM ARGAMASSA DE CIMENTO E AREIA, TRAÇO 1:3, E=3CM. AF_06/2018</v>
          </cell>
          <cell r="I2421" t="str">
            <v>M2</v>
          </cell>
          <cell r="J2421" t="str">
            <v>ATRIBUÍDO SÃO PAULO</v>
          </cell>
          <cell r="K2421" t="str">
            <v>35,14</v>
          </cell>
          <cell r="L2421" t="str">
            <v>CAIXA REFERENCIAL</v>
          </cell>
        </row>
        <row r="2422">
          <cell r="A2422">
            <v>98566</v>
          </cell>
          <cell r="B2422" t="str">
            <v>IMPERMEABILIZACOES E PROTECOES DIVERSAS</v>
          </cell>
          <cell r="C2422" t="str">
            <v>IMPE</v>
          </cell>
          <cell r="D2422" t="str">
            <v>PROTECAO DE SUPERFICIE COM ARGAMASSA</v>
          </cell>
          <cell r="E2422" t="str">
            <v>0150</v>
          </cell>
          <cell r="F2422" t="str">
            <v/>
          </cell>
          <cell r="G2422" t="str">
            <v/>
          </cell>
          <cell r="H2422" t="str">
            <v>PROTEÇÃO MECÂNICA DE SUPERFÍCIE VERTICAL COM ARGAMASSA DE CIMENTO E AREIA, TRAÇO 1:3, E=3CM. AF_06/2018</v>
          </cell>
          <cell r="I2422" t="str">
            <v>M2</v>
          </cell>
          <cell r="J2422" t="str">
            <v>COEFICIENTE DE REPRESENTATIVIDADE</v>
          </cell>
          <cell r="K2422" t="str">
            <v>42,49</v>
          </cell>
          <cell r="L2422" t="str">
            <v>CAIXA REFERENCIAL</v>
          </cell>
        </row>
        <row r="2423">
          <cell r="A2423">
            <v>98567</v>
          </cell>
          <cell r="B2423" t="str">
            <v>IMPERMEABILIZACOES E PROTECOES DIVERSAS</v>
          </cell>
          <cell r="C2423" t="str">
            <v>IMPE</v>
          </cell>
          <cell r="D2423" t="str">
            <v>PROTECAO DE SUPERFICIE COM ARGAMASSA</v>
          </cell>
          <cell r="E2423" t="str">
            <v>0150</v>
          </cell>
          <cell r="F2423" t="str">
            <v/>
          </cell>
          <cell r="G2423" t="str">
            <v/>
          </cell>
          <cell r="H2423" t="str">
            <v>PROTEÇÃO MECÂNICA DE SUPERFICIE HORIZONTAL COM ARGAMASSA DE CIMENTO E AREIA, TRAÇO 1:3, E=4CM. AF_06/2018</v>
          </cell>
          <cell r="I2423" t="str">
            <v>M2</v>
          </cell>
          <cell r="J2423" t="str">
            <v>ATRIBUÍDO SÃO PAULO</v>
          </cell>
          <cell r="K2423" t="str">
            <v>45,28</v>
          </cell>
          <cell r="L2423" t="str">
            <v>CAIXA REFERENCIAL</v>
          </cell>
        </row>
        <row r="2424">
          <cell r="A2424">
            <v>98568</v>
          </cell>
          <cell r="B2424" t="str">
            <v>IMPERMEABILIZACOES E PROTECOES DIVERSAS</v>
          </cell>
          <cell r="C2424" t="str">
            <v>IMPE</v>
          </cell>
          <cell r="D2424" t="str">
            <v>PROTECAO DE SUPERFICIE COM ARGAMASSA</v>
          </cell>
          <cell r="E2424" t="str">
            <v>0150</v>
          </cell>
          <cell r="F2424" t="str">
            <v/>
          </cell>
          <cell r="G2424" t="str">
            <v/>
          </cell>
          <cell r="H2424" t="str">
            <v>PROTEÇÃO MECÂNICA DE SUPERFÍCIE VERTICAL COM ARGAMASSA DE CIMENTO E AREIA, TRAÇO 1:3, E=4CM. AF_06/2018</v>
          </cell>
          <cell r="I2424" t="str">
            <v>M2</v>
          </cell>
          <cell r="J2424" t="str">
            <v>COEFICIENTE DE REPRESENTATIVIDADE</v>
          </cell>
          <cell r="K2424" t="str">
            <v>52,60</v>
          </cell>
          <cell r="L2424" t="str">
            <v>CAIXA REFERENCIAL</v>
          </cell>
        </row>
        <row r="2425">
          <cell r="A2425">
            <v>98569</v>
          </cell>
          <cell r="B2425" t="str">
            <v>IMPERMEABILIZACOES E PROTECOES DIVERSAS</v>
          </cell>
          <cell r="C2425" t="str">
            <v>IMPE</v>
          </cell>
          <cell r="D2425" t="str">
            <v>PROTECAO DE SUPERFICIE COM ARGAMASSA</v>
          </cell>
          <cell r="E2425" t="str">
            <v>0150</v>
          </cell>
          <cell r="F2425" t="str">
            <v/>
          </cell>
          <cell r="G2425" t="str">
            <v/>
          </cell>
          <cell r="H2425" t="str">
            <v>PROTEÇÃO MECÂNICA DE SUPERFICIE HORIZONTAL COM ARGAMASSA DE CIMENTO E AREIA, TRAÇO 1:3, E=5CM. AF_06/2018</v>
          </cell>
          <cell r="I2425" t="str">
            <v>M2</v>
          </cell>
          <cell r="J2425" t="str">
            <v>ATRIBUÍDO SÃO PAULO</v>
          </cell>
          <cell r="K2425" t="str">
            <v>55,97</v>
          </cell>
          <cell r="L2425" t="str">
            <v>CAIXA REFERENCIAL</v>
          </cell>
        </row>
        <row r="2426">
          <cell r="A2426">
            <v>98570</v>
          </cell>
          <cell r="B2426" t="str">
            <v>IMPERMEABILIZACOES E PROTECOES DIVERSAS</v>
          </cell>
          <cell r="C2426" t="str">
            <v>IMPE</v>
          </cell>
          <cell r="D2426" t="str">
            <v>PROTECAO DE SUPERFICIE COM ARGAMASSA</v>
          </cell>
          <cell r="E2426" t="str">
            <v>0150</v>
          </cell>
          <cell r="F2426" t="str">
            <v/>
          </cell>
          <cell r="G2426" t="str">
            <v/>
          </cell>
          <cell r="H2426" t="str">
            <v>PROTEÇÃO MECÂNICA DE SUPERFÍCIE VERTICAL COM ARGAMASSA DE CIMENTO E AREIA, TRAÇO 1:3, E=5CM. AF_06/2018</v>
          </cell>
          <cell r="I2426" t="str">
            <v>M2</v>
          </cell>
          <cell r="J2426" t="str">
            <v>COEFICIENTE DE REPRESENTATIVIDADE</v>
          </cell>
          <cell r="K2426" t="str">
            <v>63,34</v>
          </cell>
          <cell r="L2426" t="str">
            <v>CAIXA REFERENCIAL</v>
          </cell>
        </row>
        <row r="2427">
          <cell r="A2427">
            <v>98571</v>
          </cell>
          <cell r="B2427" t="str">
            <v>IMPERMEABILIZACOES E PROTECOES DIVERSAS</v>
          </cell>
          <cell r="C2427" t="str">
            <v>IMPE</v>
          </cell>
          <cell r="D2427" t="str">
            <v>PROTECAO DE SUPERFICIE COM ARGAMASSA</v>
          </cell>
          <cell r="E2427" t="str">
            <v>0150</v>
          </cell>
          <cell r="F2427" t="str">
            <v/>
          </cell>
          <cell r="G2427" t="str">
            <v/>
          </cell>
          <cell r="H2427" t="str">
            <v>PROTEÇÃO MECÂNICA DE SUPERFICIE HORIZONTAL COM CONCRETO 15 MPA, E=4CM. AF_06/2018</v>
          </cell>
          <cell r="I2427" t="str">
            <v>M2</v>
          </cell>
          <cell r="J2427" t="str">
            <v>ATRIBUÍDO SÃO PAULO</v>
          </cell>
          <cell r="K2427" t="str">
            <v>28,12</v>
          </cell>
          <cell r="L2427" t="str">
            <v>CAIXA REFERENCIAL</v>
          </cell>
        </row>
        <row r="2428">
          <cell r="A2428">
            <v>98572</v>
          </cell>
          <cell r="B2428" t="str">
            <v>IMPERMEABILIZACOES E PROTECOES DIVERSAS</v>
          </cell>
          <cell r="C2428" t="str">
            <v>IMPE</v>
          </cell>
          <cell r="D2428" t="str">
            <v>PROTECAO DE SUPERFICIE COM ARGAMASSA</v>
          </cell>
          <cell r="E2428" t="str">
            <v>0150</v>
          </cell>
          <cell r="F2428" t="str">
            <v/>
          </cell>
          <cell r="G2428" t="str">
            <v/>
          </cell>
          <cell r="H2428" t="str">
            <v>PROTEÇÃO MECÂNICA DE SUPERFICIE HORIZONTAL COM CONCRETO 15 MPA, E=5CM. AF_06/2018</v>
          </cell>
          <cell r="I2428" t="str">
            <v>M2</v>
          </cell>
          <cell r="J2428" t="str">
            <v>ATRIBUÍDO SÃO PAULO</v>
          </cell>
          <cell r="K2428" t="str">
            <v>34,67</v>
          </cell>
          <cell r="L2428" t="str">
            <v>CAIXA REFERENCIAL</v>
          </cell>
        </row>
        <row r="2429">
          <cell r="A2429">
            <v>98573</v>
          </cell>
          <cell r="B2429" t="str">
            <v>IMPERMEABILIZACOES E PROTECOES DIVERSAS</v>
          </cell>
          <cell r="C2429" t="str">
            <v>IMPE</v>
          </cell>
          <cell r="D2429" t="str">
            <v>PROTECAO DE SUPERFICIE COM ARGAMASSA</v>
          </cell>
          <cell r="E2429" t="str">
            <v>0150</v>
          </cell>
          <cell r="F2429" t="str">
            <v/>
          </cell>
          <cell r="G2429" t="str">
            <v/>
          </cell>
          <cell r="H2429" t="str">
            <v>PROTEÇÃO MECÂNICA DE SUPERFÍCIE VERTICAL COM CONCRETO 15 MPA, E=5CM. AF_06/2018</v>
          </cell>
          <cell r="I2429" t="str">
            <v>M2</v>
          </cell>
          <cell r="J2429" t="str">
            <v>COEFICIENTE DE REPRESENTATIVIDADE</v>
          </cell>
          <cell r="K2429" t="str">
            <v>41,74</v>
          </cell>
          <cell r="L2429" t="str">
            <v>CAIXA REFERENCIAL</v>
          </cell>
        </row>
        <row r="2430">
          <cell r="A2430">
            <v>91831</v>
          </cell>
          <cell r="B2430" t="str">
            <v>INSTALACAO ELETRICA/ELETRIFICACAO E ILUMINACAO EXTERNA</v>
          </cell>
          <cell r="C2430" t="str">
            <v>INEL</v>
          </cell>
          <cell r="D2430" t="str">
            <v>ELETRODUTOS/CALHAS PARA LEITO DE CABOS</v>
          </cell>
          <cell r="E2430" t="str">
            <v>0165</v>
          </cell>
          <cell r="F2430" t="str">
            <v/>
          </cell>
          <cell r="G2430" t="str">
            <v/>
          </cell>
          <cell r="H2430" t="str">
            <v>ELETRODUTO FLEXÍVEL CORRUGADO, PVC, DN 20 MM (1/2"), PARA CIRCUITOS TERMINAIS, INSTALADO EM FORRO - FORNECIMENTO E INSTALAÇÃO. AF_12/2015</v>
          </cell>
          <cell r="I2430" t="str">
            <v>M</v>
          </cell>
          <cell r="J2430" t="str">
            <v>COEFICIENTE DE REPRESENTATIVIDADE</v>
          </cell>
          <cell r="K2430" t="str">
            <v>5,95</v>
          </cell>
          <cell r="L2430" t="str">
            <v>CAIXA REFERENCIAL</v>
          </cell>
        </row>
        <row r="2431">
          <cell r="A2431">
            <v>91833</v>
          </cell>
          <cell r="B2431" t="str">
            <v>INSTALACAO ELETRICA/ELETRIFICACAO E ILUMINACAO EXTERNA</v>
          </cell>
          <cell r="C2431" t="str">
            <v>INEL</v>
          </cell>
          <cell r="D2431" t="str">
            <v>ELETRODUTOS/CALHAS PARA LEITO DE CABOS</v>
          </cell>
          <cell r="E2431" t="str">
            <v>0165</v>
          </cell>
          <cell r="F2431" t="str">
            <v/>
          </cell>
          <cell r="G2431" t="str">
            <v/>
          </cell>
          <cell r="H2431" t="str">
            <v>ELETRODUTO FLEXÍVEL CORRUGADO REFORÇADO, PVC, DN 20 MM (1/2"), PARA CIRCUITOS TERMINAIS, INSTALADO EM FORRO - FORNECIMENTO E INSTALAÇÃO. AF_12/2015</v>
          </cell>
          <cell r="I2431" t="str">
            <v>M</v>
          </cell>
          <cell r="J2431" t="str">
            <v>COEFICIENTE DE REPRESENTATIVIDADE</v>
          </cell>
          <cell r="K2431" t="str">
            <v>6,32</v>
          </cell>
          <cell r="L2431" t="str">
            <v>CAIXA REFERENCIAL</v>
          </cell>
        </row>
        <row r="2432">
          <cell r="A2432">
            <v>91834</v>
          </cell>
          <cell r="B2432" t="str">
            <v>INSTALACAO ELETRICA/ELETRIFICACAO E ILUMINACAO EXTERNA</v>
          </cell>
          <cell r="C2432" t="str">
            <v>INEL</v>
          </cell>
          <cell r="D2432" t="str">
            <v>ELETRODUTOS/CALHAS PARA LEITO DE CABOS</v>
          </cell>
          <cell r="E2432" t="str">
            <v>0165</v>
          </cell>
          <cell r="F2432" t="str">
            <v/>
          </cell>
          <cell r="G2432" t="str">
            <v/>
          </cell>
          <cell r="H2432" t="str">
            <v>ELETRODUTO FLEXÍVEL CORRUGADO, PVC, DN 25 MM (3/4"), PARA CIRCUITOS TERMINAIS, INSTALADO EM FORRO - FORNECIMENTO E INSTALAÇÃO. AF_12/2015</v>
          </cell>
          <cell r="I2432" t="str">
            <v>M</v>
          </cell>
          <cell r="J2432" t="str">
            <v>COEFICIENTE DE REPRESENTATIVIDADE</v>
          </cell>
          <cell r="K2432" t="str">
            <v>6,60</v>
          </cell>
          <cell r="L2432" t="str">
            <v>CAIXA REFERENCIAL</v>
          </cell>
        </row>
        <row r="2433">
          <cell r="A2433">
            <v>91835</v>
          </cell>
          <cell r="B2433" t="str">
            <v>INSTALACAO ELETRICA/ELETRIFICACAO E ILUMINACAO EXTERNA</v>
          </cell>
          <cell r="C2433" t="str">
            <v>INEL</v>
          </cell>
          <cell r="D2433" t="str">
            <v>ELETRODUTOS/CALHAS PARA LEITO DE CABOS</v>
          </cell>
          <cell r="E2433" t="str">
            <v>0165</v>
          </cell>
          <cell r="F2433" t="str">
            <v/>
          </cell>
          <cell r="G2433" t="str">
            <v/>
          </cell>
          <cell r="H2433" t="str">
            <v>ELETRODUTO FLEXÍVEL CORRUGADO REFORÇADO, PVC, DN 25 MM (3/4"), PARA CIRCUITOS TERMINAIS, INSTALADO EM FORRO - FORNECIMENTO E INSTALAÇÃO. AF_12/2015</v>
          </cell>
          <cell r="I2433" t="str">
            <v>M</v>
          </cell>
          <cell r="J2433" t="str">
            <v>COEFICIENTE DE REPRESENTATIVIDADE</v>
          </cell>
          <cell r="K2433" t="str">
            <v>7,53</v>
          </cell>
          <cell r="L2433" t="str">
            <v>CAIXA REFERENCIAL</v>
          </cell>
        </row>
        <row r="2434">
          <cell r="A2434">
            <v>91836</v>
          </cell>
          <cell r="B2434" t="str">
            <v>INSTALACAO ELETRICA/ELETRIFICACAO E ILUMINACAO EXTERNA</v>
          </cell>
          <cell r="C2434" t="str">
            <v>INEL</v>
          </cell>
          <cell r="D2434" t="str">
            <v>ELETRODUTOS/CALHAS PARA LEITO DE CABOS</v>
          </cell>
          <cell r="E2434" t="str">
            <v>0165</v>
          </cell>
          <cell r="F2434" t="str">
            <v/>
          </cell>
          <cell r="G2434" t="str">
            <v/>
          </cell>
          <cell r="H2434" t="str">
            <v>ELETRODUTO FLEXÍVEL CORRUGADO, PVC, DN 32 MM (1"), PARA CIRCUITOS TERMINAIS, INSTALADO EM FORRO - FORNECIMENTO E INSTALAÇÃO. AF_12/2015</v>
          </cell>
          <cell r="I2434" t="str">
            <v>M</v>
          </cell>
          <cell r="J2434" t="str">
            <v>COEFICIENTE DE REPRESENTATIVIDADE</v>
          </cell>
          <cell r="K2434" t="str">
            <v>8,56</v>
          </cell>
          <cell r="L2434" t="str">
            <v>CAIXA REFERENCIAL</v>
          </cell>
        </row>
        <row r="2435">
          <cell r="A2435">
            <v>91837</v>
          </cell>
          <cell r="B2435" t="str">
            <v>INSTALACAO ELETRICA/ELETRIFICACAO E ILUMINACAO EXTERNA</v>
          </cell>
          <cell r="C2435" t="str">
            <v>INEL</v>
          </cell>
          <cell r="D2435" t="str">
            <v>ELETRODUTOS/CALHAS PARA LEITO DE CABOS</v>
          </cell>
          <cell r="E2435" t="str">
            <v>0165</v>
          </cell>
          <cell r="F2435" t="str">
            <v/>
          </cell>
          <cell r="G2435" t="str">
            <v/>
          </cell>
          <cell r="H2435" t="str">
            <v>ELETRODUTO FLEXÍVEL CORRUGADO REFORÇADO, PVC, DN 32 MM (1"), PARA CIRCUITOS TERMINAIS, INSTALADO EM FORRO - FORNECIMENTO E INSTALAÇÃO. AF_12/2015</v>
          </cell>
          <cell r="I2435" t="str">
            <v>M</v>
          </cell>
          <cell r="J2435" t="str">
            <v>COEFICIENTE DE REPRESENTATIVIDADE</v>
          </cell>
          <cell r="K2435" t="str">
            <v>10,70</v>
          </cell>
          <cell r="L2435" t="str">
            <v>CAIXA REFERENCIAL</v>
          </cell>
        </row>
        <row r="2436">
          <cell r="A2436">
            <v>91839</v>
          </cell>
          <cell r="B2436" t="str">
            <v>INSTALACAO ELETRICA/ELETRIFICACAO E ILUMINACAO EXTERNA</v>
          </cell>
          <cell r="C2436" t="str">
            <v>INEL</v>
          </cell>
          <cell r="D2436" t="str">
            <v>ELETRODUTOS/CALHAS PARA LEITO DE CABOS</v>
          </cell>
          <cell r="E2436" t="str">
            <v>0165</v>
          </cell>
          <cell r="F2436" t="str">
            <v/>
          </cell>
          <cell r="G2436" t="str">
            <v/>
          </cell>
          <cell r="H2436" t="str">
            <v>ELETRODUTO FLEXÍVEL LISO, PEAD, DN 32 MM (1"), PARA CIRCUITOS TERMINAIS, INSTALADO EM FORRO - FORNECIMENTO E INSTALAÇÃO. AF_12/2015</v>
          </cell>
          <cell r="I2436" t="str">
            <v>M</v>
          </cell>
          <cell r="J2436" t="str">
            <v>ATRIBUÍDO SÃO PAULO</v>
          </cell>
          <cell r="K2436" t="str">
            <v>7,93</v>
          </cell>
          <cell r="L2436" t="str">
            <v>CAIXA REFERENCIAL</v>
          </cell>
        </row>
        <row r="2437">
          <cell r="A2437">
            <v>91840</v>
          </cell>
          <cell r="B2437" t="str">
            <v>INSTALACAO ELETRICA/ELETRIFICACAO E ILUMINACAO EXTERNA</v>
          </cell>
          <cell r="C2437" t="str">
            <v>INEL</v>
          </cell>
          <cell r="D2437" t="str">
            <v>ELETRODUTOS/CALHAS PARA LEITO DE CABOS</v>
          </cell>
          <cell r="E2437" t="str">
            <v>0165</v>
          </cell>
          <cell r="F2437" t="str">
            <v/>
          </cell>
          <cell r="G2437" t="str">
            <v/>
          </cell>
          <cell r="H2437" t="str">
            <v>ELETRODUTO FLEXÍVEL CORRUGADO, PEAD, DN 40 MM (1 1/4"), PARA CIRCUITOS TERMINAIS, INSTALADO EM FORRO - FORNECIMENTO E INSTALAÇÃO. AF_12/2015</v>
          </cell>
          <cell r="I2437" t="str">
            <v>M</v>
          </cell>
          <cell r="J2437" t="str">
            <v>ATRIBUÍDO SÃO PAULO</v>
          </cell>
          <cell r="K2437" t="str">
            <v>9,97</v>
          </cell>
          <cell r="L2437" t="str">
            <v>CAIXA REFERENCIAL</v>
          </cell>
        </row>
        <row r="2438">
          <cell r="A2438">
            <v>91841</v>
          </cell>
          <cell r="B2438" t="str">
            <v>INSTALACAO ELETRICA/ELETRIFICACAO E ILUMINACAO EXTERNA</v>
          </cell>
          <cell r="C2438" t="str">
            <v>INEL</v>
          </cell>
          <cell r="D2438" t="str">
            <v>ELETRODUTOS/CALHAS PARA LEITO DE CABOS</v>
          </cell>
          <cell r="E2438" t="str">
            <v>0165</v>
          </cell>
          <cell r="F2438" t="str">
            <v/>
          </cell>
          <cell r="G2438" t="str">
            <v/>
          </cell>
          <cell r="H2438" t="str">
            <v>ELETRODUTO FLEXÍVEL LISO, PEAD, DN 40 MM (1 1/4"), PARA CIRCUITOS TERMINAIS, INSTALADO EM FORRO - FORNECIMENTO E INSTALAÇÃO. AF_12/2015</v>
          </cell>
          <cell r="I2438" t="str">
            <v>M</v>
          </cell>
          <cell r="J2438" t="str">
            <v>ATRIBUÍDO SÃO PAULO</v>
          </cell>
          <cell r="K2438" t="str">
            <v>9,42</v>
          </cell>
          <cell r="L2438" t="str">
            <v>CAIXA REFERENCIAL</v>
          </cell>
        </row>
        <row r="2439">
          <cell r="A2439">
            <v>91842</v>
          </cell>
          <cell r="B2439" t="str">
            <v>INSTALACAO ELETRICA/ELETRIFICACAO E ILUMINACAO EXTERNA</v>
          </cell>
          <cell r="C2439" t="str">
            <v>INEL</v>
          </cell>
          <cell r="D2439" t="str">
            <v>ELETRODUTOS/CALHAS PARA LEITO DE CABOS</v>
          </cell>
          <cell r="E2439" t="str">
            <v>0165</v>
          </cell>
          <cell r="F2439" t="str">
            <v/>
          </cell>
          <cell r="G2439" t="str">
            <v/>
          </cell>
          <cell r="H2439" t="str">
            <v>ELETRODUTO FLEXÍVEL CORRUGADO, PVC, DN 20 MM (1/2"), PARA CIRCUITOS TERMINAIS, INSTALADO EM LAJE - FORNECIMENTO E INSTALAÇÃO. AF_12/2015</v>
          </cell>
          <cell r="I2439" t="str">
            <v>M</v>
          </cell>
          <cell r="J2439" t="str">
            <v>COEFICIENTE DE REPRESENTATIVIDADE</v>
          </cell>
          <cell r="K2439" t="str">
            <v>4,14</v>
          </cell>
          <cell r="L2439" t="str">
            <v>CAIXA REFERENCIAL</v>
          </cell>
        </row>
        <row r="2440">
          <cell r="A2440">
            <v>91843</v>
          </cell>
          <cell r="B2440" t="str">
            <v>INSTALACAO ELETRICA/ELETRIFICACAO E ILUMINACAO EXTERNA</v>
          </cell>
          <cell r="C2440" t="str">
            <v>INEL</v>
          </cell>
          <cell r="D2440" t="str">
            <v>ELETRODUTOS/CALHAS PARA LEITO DE CABOS</v>
          </cell>
          <cell r="E2440" t="str">
            <v>0165</v>
          </cell>
          <cell r="F2440" t="str">
            <v/>
          </cell>
          <cell r="G2440" t="str">
            <v/>
          </cell>
          <cell r="H2440" t="str">
            <v>ELETRODUTO FLEXÍVEL CORRUGADO REFORÇADO, PVC, DN 20 MM (1/2"), PARA CIRCUITOS TERMINAIS, INSTALADO EM LAJE - FORNECIMENTO E INSTALAÇÃO. AF_12/2015</v>
          </cell>
          <cell r="I2440" t="str">
            <v>M</v>
          </cell>
          <cell r="J2440" t="str">
            <v>COEFICIENTE DE REPRESENTATIVIDADE</v>
          </cell>
          <cell r="K2440" t="str">
            <v>4,51</v>
          </cell>
          <cell r="L2440" t="str">
            <v>CAIXA REFERENCIAL</v>
          </cell>
        </row>
        <row r="2441">
          <cell r="A2441">
            <v>91844</v>
          </cell>
          <cell r="B2441" t="str">
            <v>INSTALACAO ELETRICA/ELETRIFICACAO E ILUMINACAO EXTERNA</v>
          </cell>
          <cell r="C2441" t="str">
            <v>INEL</v>
          </cell>
          <cell r="D2441" t="str">
            <v>ELETRODUTOS/CALHAS PARA LEITO DE CABOS</v>
          </cell>
          <cell r="E2441" t="str">
            <v>0165</v>
          </cell>
          <cell r="F2441" t="str">
            <v/>
          </cell>
          <cell r="G2441" t="str">
            <v/>
          </cell>
          <cell r="H2441" t="str">
            <v>ELETRODUTO FLEXÍVEL CORRUGADO, PVC, DN 25 MM (3/4"), PARA CIRCUITOS TERMINAIS, INSTALADO EM LAJE - FORNECIMENTO E INSTALAÇÃO. AF_12/2015</v>
          </cell>
          <cell r="I2441" t="str">
            <v>M</v>
          </cell>
          <cell r="J2441" t="str">
            <v>COEFICIENTE DE REPRESENTATIVIDADE</v>
          </cell>
          <cell r="K2441" t="str">
            <v>4,80</v>
          </cell>
          <cell r="L2441" t="str">
            <v>CAIXA REFERENCIAL</v>
          </cell>
        </row>
        <row r="2442">
          <cell r="A2442">
            <v>91845</v>
          </cell>
          <cell r="B2442" t="str">
            <v>INSTALACAO ELETRICA/ELETRIFICACAO E ILUMINACAO EXTERNA</v>
          </cell>
          <cell r="C2442" t="str">
            <v>INEL</v>
          </cell>
          <cell r="D2442" t="str">
            <v>ELETRODUTOS/CALHAS PARA LEITO DE CABOS</v>
          </cell>
          <cell r="E2442" t="str">
            <v>0165</v>
          </cell>
          <cell r="F2442" t="str">
            <v/>
          </cell>
          <cell r="G2442" t="str">
            <v/>
          </cell>
          <cell r="H2442" t="str">
            <v>ELETRODUTO FLEXÍVEL CORRUGADO REFORÇADO, PVC, DN 25 MM (3/4"), PARA CIRCUITOS TERMINAIS, INSTALADO EM LAJE - FORNECIMENTO E INSTALAÇÃO. AF_12/2015</v>
          </cell>
          <cell r="I2442" t="str">
            <v>M</v>
          </cell>
          <cell r="J2442" t="str">
            <v>COEFICIENTE DE REPRESENTATIVIDADE</v>
          </cell>
          <cell r="K2442" t="str">
            <v>5,73</v>
          </cell>
          <cell r="L2442" t="str">
            <v>CAIXA REFERENCIAL</v>
          </cell>
        </row>
        <row r="2443">
          <cell r="A2443">
            <v>91846</v>
          </cell>
          <cell r="B2443" t="str">
            <v>INSTALACAO ELETRICA/ELETRIFICACAO E ILUMINACAO EXTERNA</v>
          </cell>
          <cell r="C2443" t="str">
            <v>INEL</v>
          </cell>
          <cell r="D2443" t="str">
            <v>ELETRODUTOS/CALHAS PARA LEITO DE CABOS</v>
          </cell>
          <cell r="E2443" t="str">
            <v>0165</v>
          </cell>
          <cell r="F2443" t="str">
            <v/>
          </cell>
          <cell r="G2443" t="str">
            <v/>
          </cell>
          <cell r="H2443" t="str">
            <v>ELETRODUTO FLEXÍVEL CORRUGADO, PVC, DN 32 MM (1"), PARA CIRCUITOS TERMINAIS, INSTALADO EM LAJE - FORNECIMENTO E INSTALAÇÃO. AF_12/2015</v>
          </cell>
          <cell r="I2443" t="str">
            <v>M</v>
          </cell>
          <cell r="J2443" t="str">
            <v>COEFICIENTE DE REPRESENTATIVIDADE</v>
          </cell>
          <cell r="K2443" t="str">
            <v>6,77</v>
          </cell>
          <cell r="L2443" t="str">
            <v>CAIXA REFERENCIAL</v>
          </cell>
        </row>
        <row r="2444">
          <cell r="A2444">
            <v>91847</v>
          </cell>
          <cell r="B2444" t="str">
            <v>INSTALACAO ELETRICA/ELETRIFICACAO E ILUMINACAO EXTERNA</v>
          </cell>
          <cell r="C2444" t="str">
            <v>INEL</v>
          </cell>
          <cell r="D2444" t="str">
            <v>ELETRODUTOS/CALHAS PARA LEITO DE CABOS</v>
          </cell>
          <cell r="E2444" t="str">
            <v>0165</v>
          </cell>
          <cell r="F2444" t="str">
            <v/>
          </cell>
          <cell r="G2444" t="str">
            <v/>
          </cell>
          <cell r="H2444" t="str">
            <v>ELETRODUTO FLEXÍVEL CORRUGADO REFORÇADO, PVC, DN 32 MM (1"), PARA CIRCUITOS TERMINAIS, INSTALADO EM LAJE - FORNECIMENTO E INSTALAÇÃO. AF_12/2015</v>
          </cell>
          <cell r="I2444" t="str">
            <v>M</v>
          </cell>
          <cell r="J2444" t="str">
            <v>COEFICIENTE DE REPRESENTATIVIDADE</v>
          </cell>
          <cell r="K2444" t="str">
            <v>8,91</v>
          </cell>
          <cell r="L2444" t="str">
            <v>CAIXA REFERENCIAL</v>
          </cell>
        </row>
        <row r="2445">
          <cell r="A2445">
            <v>91849</v>
          </cell>
          <cell r="B2445" t="str">
            <v>INSTALACAO ELETRICA/ELETRIFICACAO E ILUMINACAO EXTERNA</v>
          </cell>
          <cell r="C2445" t="str">
            <v>INEL</v>
          </cell>
          <cell r="D2445" t="str">
            <v>ELETRODUTOS/CALHAS PARA LEITO DE CABOS</v>
          </cell>
          <cell r="E2445" t="str">
            <v>0165</v>
          </cell>
          <cell r="F2445" t="str">
            <v/>
          </cell>
          <cell r="G2445" t="str">
            <v/>
          </cell>
          <cell r="H2445" t="str">
            <v>ELETRODUTO FLEXÍVEL LISO, PEAD, DN 32 MM (1"), PARA CIRCUITOS TERMINAIS, INSTALADO EM LAJE - FORNECIMENTO E INSTALAÇÃO. AF_12/2015</v>
          </cell>
          <cell r="I2445" t="str">
            <v>M</v>
          </cell>
          <cell r="J2445" t="str">
            <v>ATRIBUÍDO SÃO PAULO</v>
          </cell>
          <cell r="K2445" t="str">
            <v>6,14</v>
          </cell>
          <cell r="L2445" t="str">
            <v>CAIXA REFERENCIAL</v>
          </cell>
        </row>
        <row r="2446">
          <cell r="A2446">
            <v>91850</v>
          </cell>
          <cell r="B2446" t="str">
            <v>INSTALACAO ELETRICA/ELETRIFICACAO E ILUMINACAO EXTERNA</v>
          </cell>
          <cell r="C2446" t="str">
            <v>INEL</v>
          </cell>
          <cell r="D2446" t="str">
            <v>ELETRODUTOS/CALHAS PARA LEITO DE CABOS</v>
          </cell>
          <cell r="E2446" t="str">
            <v>0165</v>
          </cell>
          <cell r="F2446" t="str">
            <v/>
          </cell>
          <cell r="G2446" t="str">
            <v/>
          </cell>
          <cell r="H2446" t="str">
            <v>ELETRODUTO FLEXÍVEL CORRUGADO, PEAD, DN 40 MM (1 1/4"), PARA CIRCUITOS TERMINAIS, INSTALADO EM LAJE - FORNECIMENTO E INSTALAÇÃO. AF_12/2015</v>
          </cell>
          <cell r="I2446" t="str">
            <v>M</v>
          </cell>
          <cell r="J2446" t="str">
            <v>ATRIBUÍDO SÃO PAULO</v>
          </cell>
          <cell r="K2446" t="str">
            <v>8,22</v>
          </cell>
          <cell r="L2446" t="str">
            <v>CAIXA REFERENCIAL</v>
          </cell>
        </row>
        <row r="2447">
          <cell r="A2447">
            <v>91851</v>
          </cell>
          <cell r="B2447" t="str">
            <v>INSTALACAO ELETRICA/ELETRIFICACAO E ILUMINACAO EXTERNA</v>
          </cell>
          <cell r="C2447" t="str">
            <v>INEL</v>
          </cell>
          <cell r="D2447" t="str">
            <v>ELETRODUTOS/CALHAS PARA LEITO DE CABOS</v>
          </cell>
          <cell r="E2447" t="str">
            <v>0165</v>
          </cell>
          <cell r="F2447" t="str">
            <v/>
          </cell>
          <cell r="G2447" t="str">
            <v/>
          </cell>
          <cell r="H2447" t="str">
            <v>ELETRODUTO FLEXÍVEL LISO, PEAD, DN 40 MM (1 1/4"), PARA CIRCUITOS TERMINAIS, INSTALADO EM LAJE - FORNECIMENTO E INSTALAÇÃO. AF_12/2015</v>
          </cell>
          <cell r="I2447" t="str">
            <v>M</v>
          </cell>
          <cell r="J2447" t="str">
            <v>ATRIBUÍDO SÃO PAULO</v>
          </cell>
          <cell r="K2447" t="str">
            <v>7,67</v>
          </cell>
          <cell r="L2447" t="str">
            <v>CAIXA REFERENCIAL</v>
          </cell>
        </row>
        <row r="2448">
          <cell r="A2448">
            <v>91852</v>
          </cell>
          <cell r="B2448" t="str">
            <v>INSTALACAO ELETRICA/ELETRIFICACAO E ILUMINACAO EXTERNA</v>
          </cell>
          <cell r="C2448" t="str">
            <v>INEL</v>
          </cell>
          <cell r="D2448" t="str">
            <v>ELETRODUTOS/CALHAS PARA LEITO DE CABOS</v>
          </cell>
          <cell r="E2448" t="str">
            <v>0165</v>
          </cell>
          <cell r="F2448" t="str">
            <v/>
          </cell>
          <cell r="G2448" t="str">
            <v/>
          </cell>
          <cell r="H2448" t="str">
            <v>ELETRODUTO FLEXÍVEL CORRUGADO, PVC, DN 20 MM (1/2"), PARA CIRCUITOS TERMINAIS, INSTALADO EM PAREDE - FORNECIMENTO E INSTALAÇÃO. AF_12/2015</v>
          </cell>
          <cell r="I2448" t="str">
            <v>M</v>
          </cell>
          <cell r="J2448" t="str">
            <v>COEFICIENTE DE REPRESENTATIVIDADE</v>
          </cell>
          <cell r="K2448" t="str">
            <v>6,00</v>
          </cell>
          <cell r="L2448" t="str">
            <v>CAIXA REFERENCIAL</v>
          </cell>
        </row>
        <row r="2449">
          <cell r="A2449">
            <v>91853</v>
          </cell>
          <cell r="B2449" t="str">
            <v>INSTALACAO ELETRICA/ELETRIFICACAO E ILUMINACAO EXTERNA</v>
          </cell>
          <cell r="C2449" t="str">
            <v>INEL</v>
          </cell>
          <cell r="D2449" t="str">
            <v>ELETRODUTOS/CALHAS PARA LEITO DE CABOS</v>
          </cell>
          <cell r="E2449" t="str">
            <v>0165</v>
          </cell>
          <cell r="F2449" t="str">
            <v/>
          </cell>
          <cell r="G2449" t="str">
            <v/>
          </cell>
          <cell r="H2449" t="str">
            <v>ELETRODUTO FLEXÍVEL CORRUGADO REFORÇADO, PVC, DN 20 MM (1/2"), PARA CIRCUITOS TERMINAIS, INSTALADO EM PAREDE - FORNECIMENTO E INSTALAÇÃO. AF_12/2015</v>
          </cell>
          <cell r="I2449" t="str">
            <v>M</v>
          </cell>
          <cell r="J2449" t="str">
            <v>COEFICIENTE DE REPRESENTATIVIDADE</v>
          </cell>
          <cell r="K2449" t="str">
            <v>6,34</v>
          </cell>
          <cell r="L2449" t="str">
            <v>CAIXA REFERENCIAL</v>
          </cell>
        </row>
        <row r="2450">
          <cell r="A2450">
            <v>91854</v>
          </cell>
          <cell r="B2450" t="str">
            <v>INSTALACAO ELETRICA/ELETRIFICACAO E ILUMINACAO EXTERNA</v>
          </cell>
          <cell r="C2450" t="str">
            <v>INEL</v>
          </cell>
          <cell r="D2450" t="str">
            <v>ELETRODUTOS/CALHAS PARA LEITO DE CABOS</v>
          </cell>
          <cell r="E2450" t="str">
            <v>0165</v>
          </cell>
          <cell r="F2450" t="str">
            <v/>
          </cell>
          <cell r="G2450" t="str">
            <v/>
          </cell>
          <cell r="H2450" t="str">
            <v>ELETRODUTO FLEXÍVEL CORRUGADO, PVC, DN 25 MM (3/4"), PARA CIRCUITOS TERMINAIS, INSTALADO EM PAREDE - FORNECIMENTO E INSTALAÇÃO. AF_12/2015</v>
          </cell>
          <cell r="I2450" t="str">
            <v>M</v>
          </cell>
          <cell r="J2450" t="str">
            <v>COEFICIENTE DE REPRESENTATIVIDADE</v>
          </cell>
          <cell r="K2450" t="str">
            <v>6,64</v>
          </cell>
          <cell r="L2450" t="str">
            <v>CAIXA REFERENCIAL</v>
          </cell>
        </row>
        <row r="2451">
          <cell r="A2451">
            <v>91855</v>
          </cell>
          <cell r="B2451" t="str">
            <v>INSTALACAO ELETRICA/ELETRIFICACAO E ILUMINACAO EXTERNA</v>
          </cell>
          <cell r="C2451" t="str">
            <v>INEL</v>
          </cell>
          <cell r="D2451" t="str">
            <v>ELETRODUTOS/CALHAS PARA LEITO DE CABOS</v>
          </cell>
          <cell r="E2451" t="str">
            <v>0165</v>
          </cell>
          <cell r="F2451" t="str">
            <v/>
          </cell>
          <cell r="G2451" t="str">
            <v/>
          </cell>
          <cell r="H2451" t="str">
            <v>ELETRODUTO FLEXÍVEL CORRUGADO REFORÇADO, PVC, DN 25 MM (3/4"), PARA CIRCUITOS TERMINAIS, INSTALADO EM PAREDE - FORNECIMENTO E INSTALAÇÃO. AF_12/2015</v>
          </cell>
          <cell r="I2451" t="str">
            <v>M</v>
          </cell>
          <cell r="J2451" t="str">
            <v>COEFICIENTE DE REPRESENTATIVIDADE</v>
          </cell>
          <cell r="K2451" t="str">
            <v>7,50</v>
          </cell>
          <cell r="L2451" t="str">
            <v>CAIXA REFERENCIAL</v>
          </cell>
        </row>
        <row r="2452">
          <cell r="A2452">
            <v>91856</v>
          </cell>
          <cell r="B2452" t="str">
            <v>INSTALACAO ELETRICA/ELETRIFICACAO E ILUMINACAO EXTERNA</v>
          </cell>
          <cell r="C2452" t="str">
            <v>INEL</v>
          </cell>
          <cell r="D2452" t="str">
            <v>ELETRODUTOS/CALHAS PARA LEITO DE CABOS</v>
          </cell>
          <cell r="E2452" t="str">
            <v>0165</v>
          </cell>
          <cell r="F2452" t="str">
            <v/>
          </cell>
          <cell r="G2452" t="str">
            <v/>
          </cell>
          <cell r="H2452" t="str">
            <v>ELETRODUTO FLEXÍVEL CORRUGADO, PVC, DN 32 MM (1"), PARA CIRCUITOS TERMINAIS, INSTALADO EM PAREDE - FORNECIMENTO E INSTALAÇÃO. AF_12/2015</v>
          </cell>
          <cell r="I2452" t="str">
            <v>M</v>
          </cell>
          <cell r="J2452" t="str">
            <v>COEFICIENTE DE REPRESENTATIVIDADE</v>
          </cell>
          <cell r="K2452" t="str">
            <v>8,51</v>
          </cell>
          <cell r="L2452" t="str">
            <v>CAIXA REFERENCIAL</v>
          </cell>
        </row>
        <row r="2453">
          <cell r="A2453">
            <v>91857</v>
          </cell>
          <cell r="B2453" t="str">
            <v>INSTALACAO ELETRICA/ELETRIFICACAO E ILUMINACAO EXTERNA</v>
          </cell>
          <cell r="C2453" t="str">
            <v>INEL</v>
          </cell>
          <cell r="D2453" t="str">
            <v>ELETRODUTOS/CALHAS PARA LEITO DE CABOS</v>
          </cell>
          <cell r="E2453" t="str">
            <v>0165</v>
          </cell>
          <cell r="F2453" t="str">
            <v/>
          </cell>
          <cell r="G2453" t="str">
            <v/>
          </cell>
          <cell r="H2453" t="str">
            <v>ELETRODUTO FLEXÍVEL CORRUGADO REFORÇADO, PVC, DN 32 MM (1"), PARA CIRCUITOS TERMINAIS, INSTALADO EM PAREDE - FORNECIMENTO E INSTALAÇÃO. AF_12/2015</v>
          </cell>
          <cell r="I2453" t="str">
            <v>M</v>
          </cell>
          <cell r="J2453" t="str">
            <v>COEFICIENTE DE REPRESENTATIVIDADE</v>
          </cell>
          <cell r="K2453" t="str">
            <v>10,49</v>
          </cell>
          <cell r="L2453" t="str">
            <v>CAIXA REFERENCIAL</v>
          </cell>
        </row>
        <row r="2454">
          <cell r="A2454">
            <v>91859</v>
          </cell>
          <cell r="B2454" t="str">
            <v>INSTALACAO ELETRICA/ELETRIFICACAO E ILUMINACAO EXTERNA</v>
          </cell>
          <cell r="C2454" t="str">
            <v>INEL</v>
          </cell>
          <cell r="D2454" t="str">
            <v>ELETRODUTOS/CALHAS PARA LEITO DE CABOS</v>
          </cell>
          <cell r="E2454" t="str">
            <v>0165</v>
          </cell>
          <cell r="F2454" t="str">
            <v/>
          </cell>
          <cell r="G2454" t="str">
            <v/>
          </cell>
          <cell r="H2454" t="str">
            <v>ELETRODUTO FLEXÍVEL LISO, PEAD, DN 32 MM (1"), PARA CIRCUITOS TERMINAIS, INSTALADO EM PAREDE - FORNECIMENTO E INSTALAÇÃO. AF_12/2015</v>
          </cell>
          <cell r="I2454" t="str">
            <v>M</v>
          </cell>
          <cell r="J2454" t="str">
            <v>ATRIBUÍDO SÃO PAULO</v>
          </cell>
          <cell r="K2454" t="str">
            <v>7,93</v>
          </cell>
          <cell r="L2454" t="str">
            <v>CAIXA REFERENCIAL</v>
          </cell>
        </row>
        <row r="2455">
          <cell r="A2455">
            <v>91860</v>
          </cell>
          <cell r="B2455" t="str">
            <v>INSTALACAO ELETRICA/ELETRIFICACAO E ILUMINACAO EXTERNA</v>
          </cell>
          <cell r="C2455" t="str">
            <v>INEL</v>
          </cell>
          <cell r="D2455" t="str">
            <v>ELETRODUTOS/CALHAS PARA LEITO DE CABOS</v>
          </cell>
          <cell r="E2455" t="str">
            <v>0165</v>
          </cell>
          <cell r="F2455" t="str">
            <v/>
          </cell>
          <cell r="G2455" t="str">
            <v/>
          </cell>
          <cell r="H2455" t="str">
            <v>ELETRODUTO FLEXÍVEL CORRUGADO, PEAD, DN 40 MM (1 1/4"), PARA CIRCUITOS TERMINAIS, INSTALADO EM PAREDE - FORNECIMENTO E INSTALAÇÃO. AF_12/2015</v>
          </cell>
          <cell r="I2455" t="str">
            <v>M</v>
          </cell>
          <cell r="J2455" t="str">
            <v>ATRIBUÍDO SÃO PAULO</v>
          </cell>
          <cell r="K2455" t="str">
            <v>9,91</v>
          </cell>
          <cell r="L2455" t="str">
            <v>CAIXA REFERENCIAL</v>
          </cell>
        </row>
        <row r="2456">
          <cell r="A2456">
            <v>91861</v>
          </cell>
          <cell r="B2456" t="str">
            <v>INSTALACAO ELETRICA/ELETRIFICACAO E ILUMINACAO EXTERNA</v>
          </cell>
          <cell r="C2456" t="str">
            <v>INEL</v>
          </cell>
          <cell r="D2456" t="str">
            <v>ELETRODUTOS/CALHAS PARA LEITO DE CABOS</v>
          </cell>
          <cell r="E2456" t="str">
            <v>0165</v>
          </cell>
          <cell r="F2456" t="str">
            <v/>
          </cell>
          <cell r="G2456" t="str">
            <v/>
          </cell>
          <cell r="H2456" t="str">
            <v>ELETRODUTO FLEXÍVEL LISO, PEAD, DN 40 MM (1 1/4"), PARA CIRCUITOS TERMINAIS, INSTALADO EM PAREDE - FORNECIMENTO E INSTALAÇÃO. AF_12/2015</v>
          </cell>
          <cell r="I2456" t="str">
            <v>M</v>
          </cell>
          <cell r="J2456" t="str">
            <v>ATRIBUÍDO SÃO PAULO</v>
          </cell>
          <cell r="K2456" t="str">
            <v>9,40</v>
          </cell>
          <cell r="L2456" t="str">
            <v>CAIXA REFERENCIAL</v>
          </cell>
        </row>
        <row r="2457">
          <cell r="A2457">
            <v>91862</v>
          </cell>
          <cell r="B2457" t="str">
            <v>INSTALACAO ELETRICA/ELETRIFICACAO E ILUMINACAO EXTERNA</v>
          </cell>
          <cell r="C2457" t="str">
            <v>INEL</v>
          </cell>
          <cell r="D2457" t="str">
            <v>ELETRODUTOS/CALHAS PARA LEITO DE CABOS</v>
          </cell>
          <cell r="E2457" t="str">
            <v>0165</v>
          </cell>
          <cell r="F2457" t="str">
            <v/>
          </cell>
          <cell r="G2457" t="str">
            <v/>
          </cell>
          <cell r="H2457" t="str">
            <v>ELETRODUTO RÍGIDO ROSCÁVEL, PVC, DN 20 MM (1/2"), PARA CIRCUITOS TERMINAIS, INSTALADO EM FORRO - FORNECIMENTO E INSTALAÇÃO. AF_12/2015</v>
          </cell>
          <cell r="I2457" t="str">
            <v>M</v>
          </cell>
          <cell r="J2457" t="str">
            <v>COEFICIENTE DE REPRESENTATIVIDADE</v>
          </cell>
          <cell r="K2457" t="str">
            <v>7,17</v>
          </cell>
          <cell r="L2457" t="str">
            <v>CAIXA REFERENCIAL</v>
          </cell>
        </row>
        <row r="2458">
          <cell r="A2458">
            <v>91863</v>
          </cell>
          <cell r="B2458" t="str">
            <v>INSTALACAO ELETRICA/ELETRIFICACAO E ILUMINACAO EXTERNA</v>
          </cell>
          <cell r="C2458" t="str">
            <v>INEL</v>
          </cell>
          <cell r="D2458" t="str">
            <v>ELETRODUTOS/CALHAS PARA LEITO DE CABOS</v>
          </cell>
          <cell r="E2458" t="str">
            <v>0165</v>
          </cell>
          <cell r="F2458" t="str">
            <v/>
          </cell>
          <cell r="G2458" t="str">
            <v/>
          </cell>
          <cell r="H2458" t="str">
            <v>ELETRODUTO RÍGIDO ROSCÁVEL, PVC, DN 25 MM (3/4"), PARA CIRCUITOS TERMINAIS, INSTALADO EM FORRO - FORNECIMENTO E INSTALAÇÃO. AF_12/2015</v>
          </cell>
          <cell r="I2458" t="str">
            <v>M</v>
          </cell>
          <cell r="J2458" t="str">
            <v>COEFICIENTE DE REPRESENTATIVIDADE</v>
          </cell>
          <cell r="K2458" t="str">
            <v>8,37</v>
          </cell>
          <cell r="L2458" t="str">
            <v>CAIXA REFERENCIAL</v>
          </cell>
        </row>
        <row r="2459">
          <cell r="A2459">
            <v>91864</v>
          </cell>
          <cell r="B2459" t="str">
            <v>INSTALACAO ELETRICA/ELETRIFICACAO E ILUMINACAO EXTERNA</v>
          </cell>
          <cell r="C2459" t="str">
            <v>INEL</v>
          </cell>
          <cell r="D2459" t="str">
            <v>ELETRODUTOS/CALHAS PARA LEITO DE CABOS</v>
          </cell>
          <cell r="E2459" t="str">
            <v>0165</v>
          </cell>
          <cell r="F2459" t="str">
            <v/>
          </cell>
          <cell r="G2459" t="str">
            <v/>
          </cell>
          <cell r="H2459" t="str">
            <v>ELETRODUTO RÍGIDO ROSCÁVEL, PVC, DN 32 MM (1"), PARA CIRCUITOS TERMINAIS, INSTALADO EM FORRO - FORNECIMENTO E INSTALAÇÃO. AF_12/2015</v>
          </cell>
          <cell r="I2459" t="str">
            <v>M</v>
          </cell>
          <cell r="J2459" t="str">
            <v>COEFICIENTE DE REPRESENTATIVIDADE</v>
          </cell>
          <cell r="K2459" t="str">
            <v>10,95</v>
          </cell>
          <cell r="L2459" t="str">
            <v>CAIXA REFERENCIAL</v>
          </cell>
        </row>
        <row r="2460">
          <cell r="A2460">
            <v>91865</v>
          </cell>
          <cell r="B2460" t="str">
            <v>INSTALACAO ELETRICA/ELETRIFICACAO E ILUMINACAO EXTERNA</v>
          </cell>
          <cell r="C2460" t="str">
            <v>INEL</v>
          </cell>
          <cell r="D2460" t="str">
            <v>ELETRODUTOS/CALHAS PARA LEITO DE CABOS</v>
          </cell>
          <cell r="E2460" t="str">
            <v>0165</v>
          </cell>
          <cell r="F2460" t="str">
            <v/>
          </cell>
          <cell r="G2460" t="str">
            <v/>
          </cell>
          <cell r="H2460" t="str">
            <v>ELETRODUTO RÍGIDO ROSCÁVEL, PVC, DN 40 MM (1 1/4"), PARA CIRCUITOS TERMINAIS, INSTALADO EM FORRO - FORNECIMENTO E INSTALAÇÃO. AF_12/2015</v>
          </cell>
          <cell r="I2460" t="str">
            <v>M</v>
          </cell>
          <cell r="J2460" t="str">
            <v>COEFICIENTE DE REPRESENTATIVIDADE</v>
          </cell>
          <cell r="K2460" t="str">
            <v>13,53</v>
          </cell>
          <cell r="L2460" t="str">
            <v>CAIXA REFERENCIAL</v>
          </cell>
        </row>
        <row r="2461">
          <cell r="A2461">
            <v>91866</v>
          </cell>
          <cell r="B2461" t="str">
            <v>INSTALACAO ELETRICA/ELETRIFICACAO E ILUMINACAO EXTERNA</v>
          </cell>
          <cell r="C2461" t="str">
            <v>INEL</v>
          </cell>
          <cell r="D2461" t="str">
            <v>ELETRODUTOS/CALHAS PARA LEITO DE CABOS</v>
          </cell>
          <cell r="E2461" t="str">
            <v>0165</v>
          </cell>
          <cell r="F2461" t="str">
            <v/>
          </cell>
          <cell r="G2461" t="str">
            <v/>
          </cell>
          <cell r="H2461" t="str">
            <v>ELETRODUTO RÍGIDO ROSCÁVEL, PVC, DN 20 MM (1/2"), PARA CIRCUITOS TERMINAIS, INSTALADO EM LAJE - FORNECIMENTO E INSTALAÇÃO. AF_12/2015</v>
          </cell>
          <cell r="I2461" t="str">
            <v>M</v>
          </cell>
          <cell r="J2461" t="str">
            <v>COEFICIENTE DE REPRESENTATIVIDADE</v>
          </cell>
          <cell r="K2461" t="str">
            <v>5,46</v>
          </cell>
          <cell r="L2461" t="str">
            <v>CAIXA REFERENCIAL</v>
          </cell>
        </row>
        <row r="2462">
          <cell r="A2462">
            <v>91867</v>
          </cell>
          <cell r="B2462" t="str">
            <v>INSTALACAO ELETRICA/ELETRIFICACAO E ILUMINACAO EXTERNA</v>
          </cell>
          <cell r="C2462" t="str">
            <v>INEL</v>
          </cell>
          <cell r="D2462" t="str">
            <v>ELETRODUTOS/CALHAS PARA LEITO DE CABOS</v>
          </cell>
          <cell r="E2462" t="str">
            <v>0165</v>
          </cell>
          <cell r="F2462" t="str">
            <v/>
          </cell>
          <cell r="G2462" t="str">
            <v/>
          </cell>
          <cell r="H2462" t="str">
            <v>ELETRODUTO RÍGIDO ROSCÁVEL, PVC, DN 25 MM (3/4"), PARA CIRCUITOS TERMINAIS, INSTALADO EM LAJE - FORNECIMENTO E INSTALAÇÃO. AF_12/2015</v>
          </cell>
          <cell r="I2462" t="str">
            <v>M</v>
          </cell>
          <cell r="J2462" t="str">
            <v>COEFICIENTE DE REPRESENTATIVIDADE</v>
          </cell>
          <cell r="K2462" t="str">
            <v>6,68</v>
          </cell>
          <cell r="L2462" t="str">
            <v>CAIXA REFERENCIAL</v>
          </cell>
        </row>
        <row r="2463">
          <cell r="A2463">
            <v>91868</v>
          </cell>
          <cell r="B2463" t="str">
            <v>INSTALACAO ELETRICA/ELETRIFICACAO E ILUMINACAO EXTERNA</v>
          </cell>
          <cell r="C2463" t="str">
            <v>INEL</v>
          </cell>
          <cell r="D2463" t="str">
            <v>ELETRODUTOS/CALHAS PARA LEITO DE CABOS</v>
          </cell>
          <cell r="E2463" t="str">
            <v>0165</v>
          </cell>
          <cell r="F2463" t="str">
            <v/>
          </cell>
          <cell r="G2463" t="str">
            <v/>
          </cell>
          <cell r="H2463" t="str">
            <v>ELETRODUTO RÍGIDO ROSCÁVEL, PVC, DN 32 MM (1"), PARA CIRCUITOS TERMINAIS, INSTALADO EM LAJE - FORNECIMENTO E INSTALAÇÃO. AF_12/2015</v>
          </cell>
          <cell r="I2463" t="str">
            <v>M</v>
          </cell>
          <cell r="J2463" t="str">
            <v>COEFICIENTE DE REPRESENTATIVIDADE</v>
          </cell>
          <cell r="K2463" t="str">
            <v>9,26</v>
          </cell>
          <cell r="L2463" t="str">
            <v>CAIXA REFERENCIAL</v>
          </cell>
        </row>
        <row r="2464">
          <cell r="A2464">
            <v>91869</v>
          </cell>
          <cell r="B2464" t="str">
            <v>INSTALACAO ELETRICA/ELETRIFICACAO E ILUMINACAO EXTERNA</v>
          </cell>
          <cell r="C2464" t="str">
            <v>INEL</v>
          </cell>
          <cell r="D2464" t="str">
            <v>ELETRODUTOS/CALHAS PARA LEITO DE CABOS</v>
          </cell>
          <cell r="E2464" t="str">
            <v>0165</v>
          </cell>
          <cell r="F2464" t="str">
            <v/>
          </cell>
          <cell r="G2464" t="str">
            <v/>
          </cell>
          <cell r="H2464" t="str">
            <v>ELETRODUTO RÍGIDO ROSCÁVEL, PVC, DN 40 MM (1 1/4"), PARA CIRCUITOS TERMINAIS, INSTALADO EM LAJE - FORNECIMENTO E INSTALAÇÃO. AF_12/2015</v>
          </cell>
          <cell r="I2464" t="str">
            <v>M</v>
          </cell>
          <cell r="J2464" t="str">
            <v>COEFICIENTE DE REPRESENTATIVIDADE</v>
          </cell>
          <cell r="K2464" t="str">
            <v>11,85</v>
          </cell>
          <cell r="L2464" t="str">
            <v>CAIXA REFERENCIAL</v>
          </cell>
        </row>
        <row r="2465">
          <cell r="A2465">
            <v>91870</v>
          </cell>
          <cell r="B2465" t="str">
            <v>INSTALACAO ELETRICA/ELETRIFICACAO E ILUMINACAO EXTERNA</v>
          </cell>
          <cell r="C2465" t="str">
            <v>INEL</v>
          </cell>
          <cell r="D2465" t="str">
            <v>ELETRODUTOS/CALHAS PARA LEITO DE CABOS</v>
          </cell>
          <cell r="E2465" t="str">
            <v>0165</v>
          </cell>
          <cell r="F2465" t="str">
            <v/>
          </cell>
          <cell r="G2465" t="str">
            <v/>
          </cell>
          <cell r="H2465" t="str">
            <v>ELETRODUTO RÍGIDO ROSCÁVEL, PVC, DN 20 MM (1/2"), PARA CIRCUITOS TERMINAIS, INSTALADO EM PAREDE - FORNECIMENTO E INSTALAÇÃO. AF_12/2015</v>
          </cell>
          <cell r="I2465" t="str">
            <v>M</v>
          </cell>
          <cell r="J2465" t="str">
            <v>COEFICIENTE DE REPRESENTATIVIDADE</v>
          </cell>
          <cell r="K2465" t="str">
            <v>7,80</v>
          </cell>
          <cell r="L2465" t="str">
            <v>CAIXA REFERENCIAL</v>
          </cell>
        </row>
        <row r="2466">
          <cell r="A2466">
            <v>91871</v>
          </cell>
          <cell r="B2466" t="str">
            <v>INSTALACAO ELETRICA/ELETRIFICACAO E ILUMINACAO EXTERNA</v>
          </cell>
          <cell r="C2466" t="str">
            <v>INEL</v>
          </cell>
          <cell r="D2466" t="str">
            <v>ELETRODUTOS/CALHAS PARA LEITO DE CABOS</v>
          </cell>
          <cell r="E2466" t="str">
            <v>0165</v>
          </cell>
          <cell r="F2466" t="str">
            <v/>
          </cell>
          <cell r="G2466" t="str">
            <v/>
          </cell>
          <cell r="H2466" t="str">
            <v>ELETRODUTO RÍGIDO ROSCÁVEL, PVC, DN 25 MM (3/4"), PARA CIRCUITOS TERMINAIS, INSTALADO EM PAREDE - FORNECIMENTO E INSTALAÇÃO. AF_12/2015</v>
          </cell>
          <cell r="I2466" t="str">
            <v>M</v>
          </cell>
          <cell r="J2466" t="str">
            <v>COEFICIENTE DE REPRESENTATIVIDADE</v>
          </cell>
          <cell r="K2466" t="str">
            <v>9,02</v>
          </cell>
          <cell r="L2466" t="str">
            <v>CAIXA REFERENCIAL</v>
          </cell>
        </row>
        <row r="2467">
          <cell r="A2467">
            <v>91872</v>
          </cell>
          <cell r="B2467" t="str">
            <v>INSTALACAO ELETRICA/ELETRIFICACAO E ILUMINACAO EXTERNA</v>
          </cell>
          <cell r="C2467" t="str">
            <v>INEL</v>
          </cell>
          <cell r="D2467" t="str">
            <v>ELETRODUTOS/CALHAS PARA LEITO DE CABOS</v>
          </cell>
          <cell r="E2467" t="str">
            <v>0165</v>
          </cell>
          <cell r="F2467" t="str">
            <v/>
          </cell>
          <cell r="G2467" t="str">
            <v/>
          </cell>
          <cell r="H2467" t="str">
            <v>ELETRODUTO RÍGIDO ROSCÁVEL, PVC, DN 32 MM (1"), PARA CIRCUITOS TERMINAIS, INSTALADO EM PAREDE - FORNECIMENTO E INSTALAÇÃO. AF_12/2015</v>
          </cell>
          <cell r="I2467" t="str">
            <v>M</v>
          </cell>
          <cell r="J2467" t="str">
            <v>COEFICIENTE DE REPRESENTATIVIDADE</v>
          </cell>
          <cell r="K2467" t="str">
            <v>11,61</v>
          </cell>
          <cell r="L2467" t="str">
            <v>CAIXA REFERENCIAL</v>
          </cell>
        </row>
        <row r="2468">
          <cell r="A2468">
            <v>91873</v>
          </cell>
          <cell r="B2468" t="str">
            <v>INSTALACAO ELETRICA/ELETRIFICACAO E ILUMINACAO EXTERNA</v>
          </cell>
          <cell r="C2468" t="str">
            <v>INEL</v>
          </cell>
          <cell r="D2468" t="str">
            <v>ELETRODUTOS/CALHAS PARA LEITO DE CABOS</v>
          </cell>
          <cell r="E2468" t="str">
            <v>0165</v>
          </cell>
          <cell r="F2468" t="str">
            <v/>
          </cell>
          <cell r="G2468" t="str">
            <v/>
          </cell>
          <cell r="H2468" t="str">
            <v>ELETRODUTO RÍGIDO ROSCÁVEL, PVC, DN 40 MM (1 1/4"), PARA CIRCUITOS TERMINAIS, INSTALADO EM PAREDE - FORNECIMENTO E INSTALAÇÃO. AF_12/2015</v>
          </cell>
          <cell r="I2468" t="str">
            <v>M</v>
          </cell>
          <cell r="J2468" t="str">
            <v>COEFICIENTE DE REPRESENTATIVIDADE</v>
          </cell>
          <cell r="K2468" t="str">
            <v>14,16</v>
          </cell>
          <cell r="L2468" t="str">
            <v>CAIXA REFERENCIAL</v>
          </cell>
        </row>
        <row r="2469">
          <cell r="A2469">
            <v>93008</v>
          </cell>
          <cell r="B2469" t="str">
            <v>INSTALACAO ELETRICA/ELETRIFICACAO E ILUMINACAO EXTERNA</v>
          </cell>
          <cell r="C2469" t="str">
            <v>INEL</v>
          </cell>
          <cell r="D2469" t="str">
            <v>ELETRODUTOS/CALHAS PARA LEITO DE CABOS</v>
          </cell>
          <cell r="E2469" t="str">
            <v>0165</v>
          </cell>
          <cell r="F2469" t="str">
            <v/>
          </cell>
          <cell r="G2469" t="str">
            <v/>
          </cell>
          <cell r="H2469" t="str">
            <v>ELETRODUTO RÍGIDO ROSCÁVEL, PVC, DN 50 MM (1 1/2") - FORNECIMENTO E INSTALAÇÃO. AF_12/2015</v>
          </cell>
          <cell r="I2469" t="str">
            <v>M</v>
          </cell>
          <cell r="J2469" t="str">
            <v>COEFICIENTE DE REPRESENTATIVIDADE</v>
          </cell>
          <cell r="K2469" t="str">
            <v>11,54</v>
          </cell>
          <cell r="L2469" t="str">
            <v>CAIXA REFERENCIAL</v>
          </cell>
        </row>
        <row r="2470">
          <cell r="A2470">
            <v>93009</v>
          </cell>
          <cell r="B2470" t="str">
            <v>INSTALACAO ELETRICA/ELETRIFICACAO E ILUMINACAO EXTERNA</v>
          </cell>
          <cell r="C2470" t="str">
            <v>INEL</v>
          </cell>
          <cell r="D2470" t="str">
            <v>ELETRODUTOS/CALHAS PARA LEITO DE CABOS</v>
          </cell>
          <cell r="E2470" t="str">
            <v>0165</v>
          </cell>
          <cell r="F2470" t="str">
            <v/>
          </cell>
          <cell r="G2470" t="str">
            <v/>
          </cell>
          <cell r="H2470" t="str">
            <v>ELETRODUTO RÍGIDO ROSCÁVEL, PVC, DN 60 MM (2") - FORNECIMENTO E INSTALAÇÃO. AF_12/2015</v>
          </cell>
          <cell r="I2470" t="str">
            <v>M</v>
          </cell>
          <cell r="J2470" t="str">
            <v>COEFICIENTE DE REPRESENTATIVIDADE</v>
          </cell>
          <cell r="K2470" t="str">
            <v>16,99</v>
          </cell>
          <cell r="L2470" t="str">
            <v>CAIXA REFERENCIAL</v>
          </cell>
        </row>
        <row r="2471">
          <cell r="A2471">
            <v>93010</v>
          </cell>
          <cell r="B2471" t="str">
            <v>INSTALACAO ELETRICA/ELETRIFICACAO E ILUMINACAO EXTERNA</v>
          </cell>
          <cell r="C2471" t="str">
            <v>INEL</v>
          </cell>
          <cell r="D2471" t="str">
            <v>ELETRODUTOS/CALHAS PARA LEITO DE CABOS</v>
          </cell>
          <cell r="E2471" t="str">
            <v>0165</v>
          </cell>
          <cell r="F2471" t="str">
            <v/>
          </cell>
          <cell r="G2471" t="str">
            <v/>
          </cell>
          <cell r="H2471" t="str">
            <v>ELETRODUTO RÍGIDO ROSCÁVEL, PVC, DN 75 MM (2 1/2") - FORNECIMENTO E INSTALAÇÃO. AF_12/2015</v>
          </cell>
          <cell r="I2471" t="str">
            <v>M</v>
          </cell>
          <cell r="J2471" t="str">
            <v>COEFICIENTE DE REPRESENTATIVIDADE</v>
          </cell>
          <cell r="K2471" t="str">
            <v>23,60</v>
          </cell>
          <cell r="L2471" t="str">
            <v>CAIXA REFERENCIAL</v>
          </cell>
        </row>
        <row r="2472">
          <cell r="A2472">
            <v>93011</v>
          </cell>
          <cell r="B2472" t="str">
            <v>INSTALACAO ELETRICA/ELETRIFICACAO E ILUMINACAO EXTERNA</v>
          </cell>
          <cell r="C2472" t="str">
            <v>INEL</v>
          </cell>
          <cell r="D2472" t="str">
            <v>ELETRODUTOS/CALHAS PARA LEITO DE CABOS</v>
          </cell>
          <cell r="E2472" t="str">
            <v>0165</v>
          </cell>
          <cell r="F2472" t="str">
            <v/>
          </cell>
          <cell r="G2472" t="str">
            <v/>
          </cell>
          <cell r="H2472" t="str">
            <v>ELETRODUTO RÍGIDO ROSCÁVEL, PVC, DN 85 MM (3") - FORNECIMENTO E INSTALAÇÃO. AF_12/2015</v>
          </cell>
          <cell r="I2472" t="str">
            <v>M</v>
          </cell>
          <cell r="J2472" t="str">
            <v>COEFICIENTE DE REPRESENTATIVIDADE</v>
          </cell>
          <cell r="K2472" t="str">
            <v>28,82</v>
          </cell>
          <cell r="L2472" t="str">
            <v>CAIXA REFERENCIAL</v>
          </cell>
        </row>
        <row r="2473">
          <cell r="A2473">
            <v>93012</v>
          </cell>
          <cell r="B2473" t="str">
            <v>INSTALACAO ELETRICA/ELETRIFICACAO E ILUMINACAO EXTERNA</v>
          </cell>
          <cell r="C2473" t="str">
            <v>INEL</v>
          </cell>
          <cell r="D2473" t="str">
            <v>ELETRODUTOS/CALHAS PARA LEITO DE CABOS</v>
          </cell>
          <cell r="E2473" t="str">
            <v>0165</v>
          </cell>
          <cell r="F2473" t="str">
            <v/>
          </cell>
          <cell r="G2473" t="str">
            <v/>
          </cell>
          <cell r="H2473" t="str">
            <v>ELETRODUTO RÍGIDO ROSCÁVEL, PVC, DN 110 MM (4") - FORNECIMENTO E INSTALAÇÃO. AF_12/2015</v>
          </cell>
          <cell r="I2473" t="str">
            <v>M</v>
          </cell>
          <cell r="J2473" t="str">
            <v>COEFICIENTE DE REPRESENTATIVIDADE</v>
          </cell>
          <cell r="K2473" t="str">
            <v>43,46</v>
          </cell>
          <cell r="L2473" t="str">
            <v>CAIXA REFERENCIAL</v>
          </cell>
        </row>
        <row r="2474">
          <cell r="A2474">
            <v>95726</v>
          </cell>
          <cell r="B2474" t="str">
            <v>INSTALACAO ELETRICA/ELETRIFICACAO E ILUMINACAO EXTERNA</v>
          </cell>
          <cell r="C2474" t="str">
            <v>INEL</v>
          </cell>
          <cell r="D2474" t="str">
            <v>ELETRODUTOS/CALHAS PARA LEITO DE CABOS</v>
          </cell>
          <cell r="E2474" t="str">
            <v>0165</v>
          </cell>
          <cell r="F2474" t="str">
            <v/>
          </cell>
          <cell r="G2474" t="str">
            <v/>
          </cell>
          <cell r="H2474" t="str">
            <v>ELETRODUTO RÍGIDO SOLDÁVEL, PVC, DN 20 MM (½), APARENTE, INSTALADO EM TETO - FORNECIMENTO E INSTALAÇÃO. AF_11/2016_P</v>
          </cell>
          <cell r="I2474" t="str">
            <v>M</v>
          </cell>
          <cell r="J2474" t="str">
            <v>COEFICIENTE DE REPRESENTATIVIDADE</v>
          </cell>
          <cell r="K2474" t="str">
            <v>4,97</v>
          </cell>
          <cell r="L2474" t="str">
            <v>CAIXA REFERENCIAL</v>
          </cell>
        </row>
        <row r="2475">
          <cell r="A2475">
            <v>95727</v>
          </cell>
          <cell r="B2475" t="str">
            <v>INSTALACAO ELETRICA/ELETRIFICACAO E ILUMINACAO EXTERNA</v>
          </cell>
          <cell r="C2475" t="str">
            <v>INEL</v>
          </cell>
          <cell r="D2475" t="str">
            <v>ELETRODUTOS/CALHAS PARA LEITO DE CABOS</v>
          </cell>
          <cell r="E2475" t="str">
            <v>0165</v>
          </cell>
          <cell r="F2475" t="str">
            <v/>
          </cell>
          <cell r="G2475" t="str">
            <v/>
          </cell>
          <cell r="H2475" t="str">
            <v>ELETRODUTO RÍGIDO SOLDÁVEL, PVC, DN 25 MM (3/4), APARENTE, INSTALADO EM TETO - FORNECIMENTO E INSTALAÇÃO. AF_11/2016_P</v>
          </cell>
          <cell r="I2475" t="str">
            <v>M</v>
          </cell>
          <cell r="J2475" t="str">
            <v>COEFICIENTE DE REPRESENTATIVIDADE</v>
          </cell>
          <cell r="K2475" t="str">
            <v>5,63</v>
          </cell>
          <cell r="L2475" t="str">
            <v>CAIXA REFERENCIAL</v>
          </cell>
        </row>
        <row r="2476">
          <cell r="A2476">
            <v>95728</v>
          </cell>
          <cell r="B2476" t="str">
            <v>INSTALACAO ELETRICA/ELETRIFICACAO E ILUMINACAO EXTERNA</v>
          </cell>
          <cell r="C2476" t="str">
            <v>INEL</v>
          </cell>
          <cell r="D2476" t="str">
            <v>ELETRODUTOS/CALHAS PARA LEITO DE CABOS</v>
          </cell>
          <cell r="E2476" t="str">
            <v>0165</v>
          </cell>
          <cell r="F2476" t="str">
            <v/>
          </cell>
          <cell r="G2476" t="str">
            <v/>
          </cell>
          <cell r="H2476" t="str">
            <v>ELETRODUTO RÍGIDO SOLDÁVEL, PVC, DN 32 MM (1), APARENTE, INSTALADO EM TETO - FORNECIMENTO E INSTALAÇÃO. AF_11/2016_P</v>
          </cell>
          <cell r="I2476" t="str">
            <v>M</v>
          </cell>
          <cell r="J2476" t="str">
            <v>COEFICIENTE DE REPRESENTATIVIDADE</v>
          </cell>
          <cell r="K2476" t="str">
            <v>7,05</v>
          </cell>
          <cell r="L2476" t="str">
            <v>CAIXA REFERENCIAL</v>
          </cell>
        </row>
        <row r="2477">
          <cell r="A2477">
            <v>95729</v>
          </cell>
          <cell r="B2477" t="str">
            <v>INSTALACAO ELETRICA/ELETRIFICACAO E ILUMINACAO EXTERNA</v>
          </cell>
          <cell r="C2477" t="str">
            <v>INEL</v>
          </cell>
          <cell r="D2477" t="str">
            <v>ELETRODUTOS/CALHAS PARA LEITO DE CABOS</v>
          </cell>
          <cell r="E2477" t="str">
            <v>0165</v>
          </cell>
          <cell r="F2477" t="str">
            <v/>
          </cell>
          <cell r="G2477" t="str">
            <v/>
          </cell>
          <cell r="H2477" t="str">
            <v>ELETRODUTO RÍGIDO SOLDÁVEL, PVC, DN 20 MM (½), APARENTE, INSTALADO EM PAREDE - FORNECIMENTO E INSTALAÇÃO. AF_11/2016_P</v>
          </cell>
          <cell r="I2477" t="str">
            <v>M</v>
          </cell>
          <cell r="J2477" t="str">
            <v>COEFICIENTE DE REPRESENTATIVIDADE</v>
          </cell>
          <cell r="K2477" t="str">
            <v>6,47</v>
          </cell>
          <cell r="L2477" t="str">
            <v>CAIXA REFERENCIAL</v>
          </cell>
        </row>
        <row r="2478">
          <cell r="A2478">
            <v>95730</v>
          </cell>
          <cell r="B2478" t="str">
            <v>INSTALACAO ELETRICA/ELETRIFICACAO E ILUMINACAO EXTERNA</v>
          </cell>
          <cell r="C2478" t="str">
            <v>INEL</v>
          </cell>
          <cell r="D2478" t="str">
            <v>ELETRODUTOS/CALHAS PARA LEITO DE CABOS</v>
          </cell>
          <cell r="E2478" t="str">
            <v>0165</v>
          </cell>
          <cell r="F2478" t="str">
            <v/>
          </cell>
          <cell r="G2478" t="str">
            <v/>
          </cell>
          <cell r="H2478" t="str">
            <v>ELETRODUTO RÍGIDO SOLDÁVEL, PVC, DN 25 MM (3/4), APARENTE, INSTALADO EM PAREDE - FORNECIMENTO E INSTALAÇÃO. AF_11/2016_P</v>
          </cell>
          <cell r="I2478" t="str">
            <v>M</v>
          </cell>
          <cell r="J2478" t="str">
            <v>COEFICIENTE DE REPRESENTATIVIDADE</v>
          </cell>
          <cell r="K2478" t="str">
            <v>7,12</v>
          </cell>
          <cell r="L2478" t="str">
            <v>CAIXA REFERENCIAL</v>
          </cell>
        </row>
        <row r="2479">
          <cell r="A2479">
            <v>95731</v>
          </cell>
          <cell r="B2479" t="str">
            <v>INSTALACAO ELETRICA/ELETRIFICACAO E ILUMINACAO EXTERNA</v>
          </cell>
          <cell r="C2479" t="str">
            <v>INEL</v>
          </cell>
          <cell r="D2479" t="str">
            <v>ELETRODUTOS/CALHAS PARA LEITO DE CABOS</v>
          </cell>
          <cell r="E2479" t="str">
            <v>0165</v>
          </cell>
          <cell r="F2479" t="str">
            <v/>
          </cell>
          <cell r="G2479" t="str">
            <v/>
          </cell>
          <cell r="H2479" t="str">
            <v>ELETRODUTO RÍGIDO SOLDÁVEL, PVC, DN 32 MM (1), APARENTE, INSTALADO EM PAREDE - FORNECIMENTO E INSTALAÇÃO. AF_11/2016_P</v>
          </cell>
          <cell r="I2479" t="str">
            <v>M</v>
          </cell>
          <cell r="J2479" t="str">
            <v>COEFICIENTE DE REPRESENTATIVIDADE</v>
          </cell>
          <cell r="K2479" t="str">
            <v>8,54</v>
          </cell>
          <cell r="L2479" t="str">
            <v>CAIXA REFERENCIAL</v>
          </cell>
        </row>
        <row r="2480">
          <cell r="A2480">
            <v>95732</v>
          </cell>
          <cell r="B2480" t="str">
            <v>INSTALACAO ELETRICA/ELETRIFICACAO E ILUMINACAO EXTERNA</v>
          </cell>
          <cell r="C2480" t="str">
            <v>INEL</v>
          </cell>
          <cell r="D2480" t="str">
            <v>ELETRODUTOS/CALHAS PARA LEITO DE CABOS</v>
          </cell>
          <cell r="E2480" t="str">
            <v>0165</v>
          </cell>
          <cell r="F2480" t="str">
            <v/>
          </cell>
          <cell r="G2480" t="str">
            <v/>
          </cell>
          <cell r="H2480" t="str">
            <v>LUVA PARA ELETRODUTO, PVC, SOLDÁVEL, DN 20 MM (1/2), APARENTE, INSTALADA EM TETO - FORNECIMENTO E INSTALAÇÃO. AF_11/2016_P</v>
          </cell>
          <cell r="I2480" t="str">
            <v>UN</v>
          </cell>
          <cell r="J2480" t="str">
            <v>COEFICIENTE DE REPRESENTATIVIDADE</v>
          </cell>
          <cell r="K2480" t="str">
            <v>3,36</v>
          </cell>
          <cell r="L2480" t="str">
            <v>CAIXA REFERENCIAL</v>
          </cell>
        </row>
        <row r="2481">
          <cell r="A2481">
            <v>95745</v>
          </cell>
          <cell r="B2481" t="str">
            <v>INSTALACAO ELETRICA/ELETRIFICACAO E ILUMINACAO EXTERNA</v>
          </cell>
          <cell r="C2481" t="str">
            <v>INEL</v>
          </cell>
          <cell r="D2481" t="str">
            <v>ELETRODUTOS/CALHAS PARA LEITO DE CABOS</v>
          </cell>
          <cell r="E2481" t="str">
            <v>0165</v>
          </cell>
          <cell r="F2481" t="str">
            <v/>
          </cell>
          <cell r="G2481" t="str">
            <v/>
          </cell>
          <cell r="H2481" t="str">
            <v>ELETRODUTO DE AÇO GALVANIZADO, CLASSE LEVE, DN 20 MM (3/4), APARENTE, INSTALADO EM TETO - FORNECIMENTO E INSTALAÇÃO. AF_11/2016_P</v>
          </cell>
          <cell r="I2481" t="str">
            <v>M</v>
          </cell>
          <cell r="J2481" t="str">
            <v>COEFICIENTE DE REPRESENTATIVIDADE</v>
          </cell>
          <cell r="K2481" t="str">
            <v>11,33</v>
          </cell>
          <cell r="L2481" t="str">
            <v>CAIXA REFERENCIAL</v>
          </cell>
        </row>
        <row r="2482">
          <cell r="A2482">
            <v>95746</v>
          </cell>
          <cell r="B2482" t="str">
            <v>INSTALACAO ELETRICA/ELETRIFICACAO E ILUMINACAO EXTERNA</v>
          </cell>
          <cell r="C2482" t="str">
            <v>INEL</v>
          </cell>
          <cell r="D2482" t="str">
            <v>ELETRODUTOS/CALHAS PARA LEITO DE CABOS</v>
          </cell>
          <cell r="E2482" t="str">
            <v>0165</v>
          </cell>
          <cell r="F2482" t="str">
            <v/>
          </cell>
          <cell r="G2482" t="str">
            <v/>
          </cell>
          <cell r="H2482" t="str">
            <v>ELETRODUTO DE AÇO GALVANIZADO, CLASSE LEVE, DN 25 MM (1), APARENTE, INSTALADO EM TETO - FORNECIMENTO E INSTALAÇÃO. AF_11/2016_P</v>
          </cell>
          <cell r="I2482" t="str">
            <v>M</v>
          </cell>
          <cell r="J2482" t="str">
            <v>COEFICIENTE DE REPRESENTATIVIDADE</v>
          </cell>
          <cell r="K2482" t="str">
            <v>13,83</v>
          </cell>
          <cell r="L2482" t="str">
            <v>CAIXA REFERENCIAL</v>
          </cell>
        </row>
        <row r="2483">
          <cell r="A2483">
            <v>95747</v>
          </cell>
          <cell r="B2483" t="str">
            <v>INSTALACAO ELETRICA/ELETRIFICACAO E ILUMINACAO EXTERNA</v>
          </cell>
          <cell r="C2483" t="str">
            <v>INEL</v>
          </cell>
          <cell r="D2483" t="str">
            <v>ELETRODUTOS/CALHAS PARA LEITO DE CABOS</v>
          </cell>
          <cell r="E2483" t="str">
            <v>0165</v>
          </cell>
          <cell r="F2483" t="str">
            <v/>
          </cell>
          <cell r="G2483" t="str">
            <v/>
          </cell>
          <cell r="H2483" t="str">
            <v>ELETRODUTO DE AÇO GALVANIZADO, CLASSE SEMI PESADO, DN 32 MM (1 1/4), APARENTE, INSTALADO EM TETO - FORNECIMENTO E INSTALAÇÃO. AF_11/2016_P</v>
          </cell>
          <cell r="I2483" t="str">
            <v>M</v>
          </cell>
          <cell r="J2483" t="str">
            <v>COEFICIENTE DE REPRESENTATIVIDADE</v>
          </cell>
          <cell r="K2483" t="str">
            <v>21,06</v>
          </cell>
          <cell r="L2483" t="str">
            <v>CAIXA REFERENCIAL</v>
          </cell>
        </row>
        <row r="2484">
          <cell r="A2484">
            <v>95748</v>
          </cell>
          <cell r="B2484" t="str">
            <v>INSTALACAO ELETRICA/ELETRIFICACAO E ILUMINACAO EXTERNA</v>
          </cell>
          <cell r="C2484" t="str">
            <v>INEL</v>
          </cell>
          <cell r="D2484" t="str">
            <v>ELETRODUTOS/CALHAS PARA LEITO DE CABOS</v>
          </cell>
          <cell r="E2484" t="str">
            <v>0165</v>
          </cell>
          <cell r="F2484" t="str">
            <v/>
          </cell>
          <cell r="G2484" t="str">
            <v/>
          </cell>
          <cell r="H2484" t="str">
            <v>ELETRODUTO DE AÇO GALVANIZADO, CLASSE SEMI PESADO, DN 40 MM (1 1/2 ), APARENTE, INSTALADO EM TETO - FORNECIMENTO E INSTALAÇÃO. AF_11/2016_P</v>
          </cell>
          <cell r="I2484" t="str">
            <v>M</v>
          </cell>
          <cell r="J2484" t="str">
            <v>COEFICIENTE DE REPRESENTATIVIDADE</v>
          </cell>
          <cell r="K2484" t="str">
            <v>23,28</v>
          </cell>
          <cell r="L2484" t="str">
            <v>CAIXA REFERENCIAL</v>
          </cell>
        </row>
        <row r="2485">
          <cell r="A2485">
            <v>95749</v>
          </cell>
          <cell r="B2485" t="str">
            <v>INSTALACAO ELETRICA/ELETRIFICACAO E ILUMINACAO EXTERNA</v>
          </cell>
          <cell r="C2485" t="str">
            <v>INEL</v>
          </cell>
          <cell r="D2485" t="str">
            <v>ELETRODUTOS/CALHAS PARA LEITO DE CABOS</v>
          </cell>
          <cell r="E2485" t="str">
            <v>0165</v>
          </cell>
          <cell r="F2485" t="str">
            <v/>
          </cell>
          <cell r="G2485" t="str">
            <v/>
          </cell>
          <cell r="H2485" t="str">
            <v>ELETRODUTO DE AÇO GALVANIZADO, CLASSE LEVE, DN 20 MM (3/4), APARENTE, INSTALADO EM PAREDE - FORNECIMENTO E INSTALAÇÃO. AF_11/2016_P</v>
          </cell>
          <cell r="I2485" t="str">
            <v>M</v>
          </cell>
          <cell r="J2485" t="str">
            <v>COEFICIENTE DE REPRESENTATIVIDADE</v>
          </cell>
          <cell r="K2485" t="str">
            <v>16,18</v>
          </cell>
          <cell r="L2485" t="str">
            <v>CAIXA REFERENCIAL</v>
          </cell>
        </row>
        <row r="2486">
          <cell r="A2486">
            <v>95750</v>
          </cell>
          <cell r="B2486" t="str">
            <v>INSTALACAO ELETRICA/ELETRIFICACAO E ILUMINACAO EXTERNA</v>
          </cell>
          <cell r="C2486" t="str">
            <v>INEL</v>
          </cell>
          <cell r="D2486" t="str">
            <v>ELETRODUTOS/CALHAS PARA LEITO DE CABOS</v>
          </cell>
          <cell r="E2486" t="str">
            <v>0165</v>
          </cell>
          <cell r="F2486" t="str">
            <v/>
          </cell>
          <cell r="G2486" t="str">
            <v/>
          </cell>
          <cell r="H2486" t="str">
            <v>ELETRODUTO DE AÇO GALVANIZADO, CLASSE LEVE, DN 25 MM (1), APARENTE, INSTALADO EM PAREDE - FORNECIMENTO E INSTALAÇÃO. AF_11/2016_P</v>
          </cell>
          <cell r="I2486" t="str">
            <v>M</v>
          </cell>
          <cell r="J2486" t="str">
            <v>COEFICIENTE DE REPRESENTATIVIDADE</v>
          </cell>
          <cell r="K2486" t="str">
            <v>18,57</v>
          </cell>
          <cell r="L2486" t="str">
            <v>CAIXA REFERENCIAL</v>
          </cell>
        </row>
        <row r="2487">
          <cell r="A2487">
            <v>95751</v>
          </cell>
          <cell r="B2487" t="str">
            <v>INSTALACAO ELETRICA/ELETRIFICACAO E ILUMINACAO EXTERNA</v>
          </cell>
          <cell r="C2487" t="str">
            <v>INEL</v>
          </cell>
          <cell r="D2487" t="str">
            <v>ELETRODUTOS/CALHAS PARA LEITO DE CABOS</v>
          </cell>
          <cell r="E2487" t="str">
            <v>0165</v>
          </cell>
          <cell r="F2487" t="str">
            <v/>
          </cell>
          <cell r="G2487" t="str">
            <v/>
          </cell>
          <cell r="H2487" t="str">
            <v>ELETRODUTO DE AÇO GALVANIZADO, CLASSE SEMI PESADO, DN 32 MM (1 1/4), APARENTE, INSTALADO EM PAREDE - FORNECIMENTO E INSTALAÇÃO. AF_11/2016_P</v>
          </cell>
          <cell r="I2487" t="str">
            <v>M</v>
          </cell>
          <cell r="J2487" t="str">
            <v>COEFICIENTE DE REPRESENTATIVIDADE</v>
          </cell>
          <cell r="K2487" t="str">
            <v>25,66</v>
          </cell>
          <cell r="L2487" t="str">
            <v>CAIXA REFERENCIAL</v>
          </cell>
        </row>
        <row r="2488">
          <cell r="A2488">
            <v>95752</v>
          </cell>
          <cell r="B2488" t="str">
            <v>INSTALACAO ELETRICA/ELETRIFICACAO E ILUMINACAO EXTERNA</v>
          </cell>
          <cell r="C2488" t="str">
            <v>INEL</v>
          </cell>
          <cell r="D2488" t="str">
            <v>ELETRODUTOS/CALHAS PARA LEITO DE CABOS</v>
          </cell>
          <cell r="E2488" t="str">
            <v>0165</v>
          </cell>
          <cell r="F2488" t="str">
            <v/>
          </cell>
          <cell r="G2488" t="str">
            <v/>
          </cell>
          <cell r="H2488" t="str">
            <v>ELETRODUTO DE AÇO GALVANIZADO, CLASSE SEMI PESADO, DN 40 MM (1 1/2  ), APARENTE, INSTALADO EM PAREDE - FORNECIMENTO E INSTALAÇÃO. AF_11/2016_P</v>
          </cell>
          <cell r="I2488" t="str">
            <v>M</v>
          </cell>
          <cell r="J2488" t="str">
            <v>COEFICIENTE DE REPRESENTATIVIDADE</v>
          </cell>
          <cell r="K2488" t="str">
            <v>27,70</v>
          </cell>
          <cell r="L2488" t="str">
            <v>CAIXA REFERENCIAL</v>
          </cell>
        </row>
        <row r="2489">
          <cell r="A2489">
            <v>97667</v>
          </cell>
          <cell r="B2489" t="str">
            <v>INSTALACAO ELETRICA/ELETRIFICACAO E ILUMINACAO EXTERNA</v>
          </cell>
          <cell r="C2489" t="str">
            <v>INEL</v>
          </cell>
          <cell r="D2489" t="str">
            <v>ELETRODUTOS/CALHAS PARA LEITO DE CABOS</v>
          </cell>
          <cell r="E2489" t="str">
            <v>0165</v>
          </cell>
          <cell r="F2489" t="str">
            <v/>
          </cell>
          <cell r="G2489" t="str">
            <v/>
          </cell>
          <cell r="H2489" t="str">
            <v>ELETRODUTO FLEXÍVEL CORRUGADO, PEAD, DN 50 (1 ½)  - FORNECIMENTO E INSTALAÇÃO. AF_04/2016</v>
          </cell>
          <cell r="I2489" t="str">
            <v>M</v>
          </cell>
          <cell r="J2489" t="str">
            <v>ATRIBUÍDO SÃO PAULO</v>
          </cell>
          <cell r="K2489" t="str">
            <v>6,29</v>
          </cell>
          <cell r="L2489" t="str">
            <v>CAIXA REFERENCIAL</v>
          </cell>
        </row>
        <row r="2490">
          <cell r="A2490">
            <v>97668</v>
          </cell>
          <cell r="B2490" t="str">
            <v>INSTALACAO ELETRICA/ELETRIFICACAO E ILUMINACAO EXTERNA</v>
          </cell>
          <cell r="C2490" t="str">
            <v>INEL</v>
          </cell>
          <cell r="D2490" t="str">
            <v>ELETRODUTOS/CALHAS PARA LEITO DE CABOS</v>
          </cell>
          <cell r="E2490" t="str">
            <v>0165</v>
          </cell>
          <cell r="F2490" t="str">
            <v/>
          </cell>
          <cell r="G2490" t="str">
            <v/>
          </cell>
          <cell r="H2490" t="str">
            <v>ELETRODUTO FLEXÍVEL CORRUGADO, PEAD, DN 63 (2")  - FORNECIMENTO E INSTALAÇÃO. AF_04/2016</v>
          </cell>
          <cell r="I2490" t="str">
            <v>M</v>
          </cell>
          <cell r="J2490" t="str">
            <v>ATRIBUÍDO SÃO PAULO</v>
          </cell>
          <cell r="K2490" t="str">
            <v>9,61</v>
          </cell>
          <cell r="L2490" t="str">
            <v>CAIXA REFERENCIAL</v>
          </cell>
        </row>
        <row r="2491">
          <cell r="A2491">
            <v>97669</v>
          </cell>
          <cell r="B2491" t="str">
            <v>INSTALACAO ELETRICA/ELETRIFICACAO E ILUMINACAO EXTERNA</v>
          </cell>
          <cell r="C2491" t="str">
            <v>INEL</v>
          </cell>
          <cell r="D2491" t="str">
            <v>ELETRODUTOS/CALHAS PARA LEITO DE CABOS</v>
          </cell>
          <cell r="E2491" t="str">
            <v>0165</v>
          </cell>
          <cell r="F2491" t="str">
            <v/>
          </cell>
          <cell r="G2491" t="str">
            <v/>
          </cell>
          <cell r="H2491" t="str">
            <v>ELETRODUTO FLEXÍVEL CORRUGADO, PEAD, DN 90 (3) - FORNECIMENTO E INSTALAÇÃO. AF_04/2016</v>
          </cell>
          <cell r="I2491" t="str">
            <v>M</v>
          </cell>
          <cell r="J2491" t="str">
            <v>ATRIBUÍDO SÃO PAULO</v>
          </cell>
          <cell r="K2491" t="str">
            <v>15,16</v>
          </cell>
          <cell r="L2491" t="str">
            <v>CAIXA REFERENCIAL</v>
          </cell>
        </row>
        <row r="2492">
          <cell r="A2492">
            <v>97670</v>
          </cell>
          <cell r="B2492" t="str">
            <v>INSTALACAO ELETRICA/ELETRIFICACAO E ILUMINACAO EXTERNA</v>
          </cell>
          <cell r="C2492" t="str">
            <v>INEL</v>
          </cell>
          <cell r="D2492" t="str">
            <v>ELETRODUTOS/CALHAS PARA LEITO DE CABOS</v>
          </cell>
          <cell r="E2492" t="str">
            <v>0165</v>
          </cell>
          <cell r="F2492" t="str">
            <v/>
          </cell>
          <cell r="G2492" t="str">
            <v/>
          </cell>
          <cell r="H2492" t="str">
            <v>ELETRODUTO FLEXÍVEL CORRUGADO, PEAD, DN 100 (4) - FORNECIMENTO E INSTALAÇÃO. AF_04/2016</v>
          </cell>
          <cell r="I2492" t="str">
            <v>M</v>
          </cell>
          <cell r="J2492" t="str">
            <v>ATRIBUÍDO SÃO PAULO</v>
          </cell>
          <cell r="K2492" t="str">
            <v>19,64</v>
          </cell>
          <cell r="L2492" t="str">
            <v>CAIXA REFERENCIAL</v>
          </cell>
        </row>
        <row r="2493">
          <cell r="A2493">
            <v>91874</v>
          </cell>
          <cell r="B2493" t="str">
            <v>INSTALACAO ELETRICA/ELETRIFICACAO E ILUMINACAO EXTERNA</v>
          </cell>
          <cell r="C2493" t="str">
            <v>INEL</v>
          </cell>
          <cell r="D2493" t="str">
            <v>CONEXOES</v>
          </cell>
          <cell r="E2493" t="str">
            <v>0166</v>
          </cell>
          <cell r="F2493" t="str">
            <v/>
          </cell>
          <cell r="G2493" t="str">
            <v/>
          </cell>
          <cell r="H2493" t="str">
            <v>LUVA PARA ELETRODUTO, PVC, ROSCÁVEL, DN 20 MM (1/2"), PARA CIRCUITOS TERMINAIS, INSTALADA EM FORRO - FORNECIMENTO E INSTALAÇÃO. AF_12/2015</v>
          </cell>
          <cell r="I2493" t="str">
            <v>UN</v>
          </cell>
          <cell r="J2493" t="str">
            <v>COEFICIENTE DE REPRESENTATIVIDADE</v>
          </cell>
          <cell r="K2493" t="str">
            <v>3,51</v>
          </cell>
          <cell r="L2493" t="str">
            <v>CAIXA REFERENCIAL</v>
          </cell>
        </row>
        <row r="2494">
          <cell r="A2494">
            <v>91875</v>
          </cell>
          <cell r="B2494" t="str">
            <v>INSTALACAO ELETRICA/ELETRIFICACAO E ILUMINACAO EXTERNA</v>
          </cell>
          <cell r="C2494" t="str">
            <v>INEL</v>
          </cell>
          <cell r="D2494" t="str">
            <v>CONEXOES</v>
          </cell>
          <cell r="E2494" t="str">
            <v>0166</v>
          </cell>
          <cell r="F2494" t="str">
            <v/>
          </cell>
          <cell r="G2494" t="str">
            <v/>
          </cell>
          <cell r="H2494" t="str">
            <v>LUVA PARA ELETRODUTO, PVC, ROSCÁVEL, DN 25 MM (3/4"), PARA CIRCUITOS TERMINAIS, INSTALADA EM FORRO - FORNECIMENTO E INSTALAÇÃO. AF_12/2015</v>
          </cell>
          <cell r="I2494" t="str">
            <v>UN</v>
          </cell>
          <cell r="J2494" t="str">
            <v>COEFICIENTE DE REPRESENTATIVIDADE</v>
          </cell>
          <cell r="K2494" t="str">
            <v>4,64</v>
          </cell>
          <cell r="L2494" t="str">
            <v>CAIXA REFERENCIAL</v>
          </cell>
        </row>
        <row r="2495">
          <cell r="A2495">
            <v>91876</v>
          </cell>
          <cell r="B2495" t="str">
            <v>INSTALACAO ELETRICA/ELETRIFICACAO E ILUMINACAO EXTERNA</v>
          </cell>
          <cell r="C2495" t="str">
            <v>INEL</v>
          </cell>
          <cell r="D2495" t="str">
            <v>CONEXOES</v>
          </cell>
          <cell r="E2495" t="str">
            <v>0166</v>
          </cell>
          <cell r="F2495" t="str">
            <v/>
          </cell>
          <cell r="G2495" t="str">
            <v/>
          </cell>
          <cell r="H2495" t="str">
            <v>LUVA PARA ELETRODUTO, PVC, ROSCÁVEL, DN 32 MM (1"), PARA CIRCUITOS TERMINAIS, INSTALADA EM FORRO - FORNECIMENTO E INSTALAÇÃO. AF_12/2015</v>
          </cell>
          <cell r="I2495" t="str">
            <v>UN</v>
          </cell>
          <cell r="J2495" t="str">
            <v>COEFICIENTE DE REPRESENTATIVIDADE</v>
          </cell>
          <cell r="K2495" t="str">
            <v>6,11</v>
          </cell>
          <cell r="L2495" t="str">
            <v>CAIXA REFERENCIAL</v>
          </cell>
        </row>
        <row r="2496">
          <cell r="A2496">
            <v>91877</v>
          </cell>
          <cell r="B2496" t="str">
            <v>INSTALACAO ELETRICA/ELETRIFICACAO E ILUMINACAO EXTERNA</v>
          </cell>
          <cell r="C2496" t="str">
            <v>INEL</v>
          </cell>
          <cell r="D2496" t="str">
            <v>CONEXOES</v>
          </cell>
          <cell r="E2496" t="str">
            <v>0166</v>
          </cell>
          <cell r="F2496" t="str">
            <v/>
          </cell>
          <cell r="G2496" t="str">
            <v/>
          </cell>
          <cell r="H2496" t="str">
            <v>LUVA PARA ELETRODUTO, PVC, ROSCÁVEL, DN 40 MM (1 1/4"), PARA CIRCUITOS TERMINAIS, INSTALADA EM FORRO - FORNECIMENTO E INSTALAÇÃO. AF_12/2015</v>
          </cell>
          <cell r="I2496" t="str">
            <v>UN</v>
          </cell>
          <cell r="J2496" t="str">
            <v>COEFICIENTE DE REPRESENTATIVIDADE</v>
          </cell>
          <cell r="K2496" t="str">
            <v>8,11</v>
          </cell>
          <cell r="L2496" t="str">
            <v>CAIXA REFERENCIAL</v>
          </cell>
        </row>
        <row r="2497">
          <cell r="A2497">
            <v>91878</v>
          </cell>
          <cell r="B2497" t="str">
            <v>INSTALACAO ELETRICA/ELETRIFICACAO E ILUMINACAO EXTERNA</v>
          </cell>
          <cell r="C2497" t="str">
            <v>INEL</v>
          </cell>
          <cell r="D2497" t="str">
            <v>CONEXOES</v>
          </cell>
          <cell r="E2497" t="str">
            <v>0166</v>
          </cell>
          <cell r="F2497" t="str">
            <v/>
          </cell>
          <cell r="G2497" t="str">
            <v/>
          </cell>
          <cell r="H2497" t="str">
            <v>LUVA PARA ELETRODUTO, PVC, ROSCÁVEL, DN 20 MM (1/2"), PARA CIRCUITOS TERMINAIS, INSTALADA EM LAJE - FORNECIMENTO E INSTALAÇÃO. AF_12/2015</v>
          </cell>
          <cell r="I2497" t="str">
            <v>UN</v>
          </cell>
          <cell r="J2497" t="str">
            <v>COEFICIENTE DE REPRESENTATIVIDADE</v>
          </cell>
          <cell r="K2497" t="str">
            <v>4,52</v>
          </cell>
          <cell r="L2497" t="str">
            <v>CAIXA REFERENCIAL</v>
          </cell>
        </row>
        <row r="2498">
          <cell r="A2498">
            <v>91879</v>
          </cell>
          <cell r="B2498" t="str">
            <v>INSTALACAO ELETRICA/ELETRIFICACAO E ILUMINACAO EXTERNA</v>
          </cell>
          <cell r="C2498" t="str">
            <v>INEL</v>
          </cell>
          <cell r="D2498" t="str">
            <v>CONEXOES</v>
          </cell>
          <cell r="E2498" t="str">
            <v>0166</v>
          </cell>
          <cell r="F2498" t="str">
            <v/>
          </cell>
          <cell r="G2498" t="str">
            <v/>
          </cell>
          <cell r="H2498" t="str">
            <v>LUVA PARA ELETRODUTO, PVC, ROSCÁVEL, DN 25 MM (3/4"), PARA CIRCUITOS TERMINAIS, INSTALADA EM LAJE - FORNECIMENTO E INSTALAÇÃO. AF_12/2015</v>
          </cell>
          <cell r="I2498" t="str">
            <v>UN</v>
          </cell>
          <cell r="J2498" t="str">
            <v>COEFICIENTE DE REPRESENTATIVIDADE</v>
          </cell>
          <cell r="K2498" t="str">
            <v>5,62</v>
          </cell>
          <cell r="L2498" t="str">
            <v>CAIXA REFERENCIAL</v>
          </cell>
        </row>
        <row r="2499">
          <cell r="A2499">
            <v>91880</v>
          </cell>
          <cell r="B2499" t="str">
            <v>INSTALACAO ELETRICA/ELETRIFICACAO E ILUMINACAO EXTERNA</v>
          </cell>
          <cell r="C2499" t="str">
            <v>INEL</v>
          </cell>
          <cell r="D2499" t="str">
            <v>CONEXOES</v>
          </cell>
          <cell r="E2499" t="str">
            <v>0166</v>
          </cell>
          <cell r="F2499" t="str">
            <v/>
          </cell>
          <cell r="G2499" t="str">
            <v/>
          </cell>
          <cell r="H2499" t="str">
            <v>LUVA PARA ELETRODUTO, PVC, ROSCÁVEL, DN 32 MM (1"), PARA CIRCUITOS TERMINAIS, INSTALADA EM LAJE - FORNECIMENTO E INSTALAÇÃO. AF_12/2015</v>
          </cell>
          <cell r="I2499" t="str">
            <v>UN</v>
          </cell>
          <cell r="J2499" t="str">
            <v>COEFICIENTE DE REPRESENTATIVIDADE</v>
          </cell>
          <cell r="K2499" t="str">
            <v>7,12</v>
          </cell>
          <cell r="L2499" t="str">
            <v>CAIXA REFERENCIAL</v>
          </cell>
        </row>
        <row r="2500">
          <cell r="A2500">
            <v>91881</v>
          </cell>
          <cell r="B2500" t="str">
            <v>INSTALACAO ELETRICA/ELETRIFICACAO E ILUMINACAO EXTERNA</v>
          </cell>
          <cell r="C2500" t="str">
            <v>INEL</v>
          </cell>
          <cell r="D2500" t="str">
            <v>CONEXOES</v>
          </cell>
          <cell r="E2500" t="str">
            <v>0166</v>
          </cell>
          <cell r="F2500" t="str">
            <v/>
          </cell>
          <cell r="G2500" t="str">
            <v/>
          </cell>
          <cell r="H2500" t="str">
            <v>LUVA PARA ELETRODUTO, PVC, ROSCÁVEL, DN 40 MM (1 1/4"), PARA CIRCUITOS TERMINAIS, INSTALADA EM LAJE - FORNECIMENTO E INSTALAÇÃO. AF_12/2015</v>
          </cell>
          <cell r="I2500" t="str">
            <v>UN</v>
          </cell>
          <cell r="J2500" t="str">
            <v>COEFICIENTE DE REPRESENTATIVIDADE</v>
          </cell>
          <cell r="K2500" t="str">
            <v>9,12</v>
          </cell>
          <cell r="L2500" t="str">
            <v>CAIXA REFERENCIAL</v>
          </cell>
        </row>
        <row r="2501">
          <cell r="A2501">
            <v>91882</v>
          </cell>
          <cell r="B2501" t="str">
            <v>INSTALACAO ELETRICA/ELETRIFICACAO E ILUMINACAO EXTERNA</v>
          </cell>
          <cell r="C2501" t="str">
            <v>INEL</v>
          </cell>
          <cell r="D2501" t="str">
            <v>CONEXOES</v>
          </cell>
          <cell r="E2501" t="str">
            <v>0166</v>
          </cell>
          <cell r="F2501" t="str">
            <v/>
          </cell>
          <cell r="G2501" t="str">
            <v/>
          </cell>
          <cell r="H2501" t="str">
            <v>LUVA PARA ELETRODUTO, PVC, ROSCÁVEL, DN 20 MM (1/2"), PARA CIRCUITOS TERMINAIS, INSTALADA EM PAREDE - FORNECIMENTO E INSTALAÇÃO. AF_12/2015</v>
          </cell>
          <cell r="I2501" t="str">
            <v>UN</v>
          </cell>
          <cell r="J2501" t="str">
            <v>COEFICIENTE DE REPRESENTATIVIDADE</v>
          </cell>
          <cell r="K2501" t="str">
            <v>5,61</v>
          </cell>
          <cell r="L2501" t="str">
            <v>CAIXA REFERENCIAL</v>
          </cell>
        </row>
        <row r="2502">
          <cell r="A2502">
            <v>91884</v>
          </cell>
          <cell r="B2502" t="str">
            <v>INSTALACAO ELETRICA/ELETRIFICACAO E ILUMINACAO EXTERNA</v>
          </cell>
          <cell r="C2502" t="str">
            <v>INEL</v>
          </cell>
          <cell r="D2502" t="str">
            <v>CONEXOES</v>
          </cell>
          <cell r="E2502" t="str">
            <v>0166</v>
          </cell>
          <cell r="F2502" t="str">
            <v/>
          </cell>
          <cell r="G2502" t="str">
            <v/>
          </cell>
          <cell r="H2502" t="str">
            <v>LUVA PARA ELETRODUTO, PVC, ROSCÁVEL, DN 25 MM (3/4"), PARA CIRCUITOS TERMINAIS, INSTALADA EM PAREDE - FORNECIMENTO E INSTALAÇÃO. AF_12/2015</v>
          </cell>
          <cell r="I2502" t="str">
            <v>UN</v>
          </cell>
          <cell r="J2502" t="str">
            <v>COEFICIENTE DE REPRESENTATIVIDADE</v>
          </cell>
          <cell r="K2502" t="str">
            <v>6,46</v>
          </cell>
          <cell r="L2502" t="str">
            <v>CAIXA REFERENCIAL</v>
          </cell>
        </row>
        <row r="2503">
          <cell r="A2503">
            <v>91885</v>
          </cell>
          <cell r="B2503" t="str">
            <v>INSTALACAO ELETRICA/ELETRIFICACAO E ILUMINACAO EXTERNA</v>
          </cell>
          <cell r="C2503" t="str">
            <v>INEL</v>
          </cell>
          <cell r="D2503" t="str">
            <v>CONEXOES</v>
          </cell>
          <cell r="E2503" t="str">
            <v>0166</v>
          </cell>
          <cell r="F2503" t="str">
            <v/>
          </cell>
          <cell r="G2503" t="str">
            <v/>
          </cell>
          <cell r="H2503" t="str">
            <v>LUVA PARA ELETRODUTO, PVC, ROSCÁVEL, DN 32 MM (1"), PARA CIRCUITOS TERMINAIS, INSTALADA EM PAREDE - FORNECIMENTO E INSTALAÇÃO. AF_12/2015</v>
          </cell>
          <cell r="I2503" t="str">
            <v>UN</v>
          </cell>
          <cell r="J2503" t="str">
            <v>COEFICIENTE DE REPRESENTATIVIDADE</v>
          </cell>
          <cell r="K2503" t="str">
            <v>7,62</v>
          </cell>
          <cell r="L2503" t="str">
            <v>CAIXA REFERENCIAL</v>
          </cell>
        </row>
        <row r="2504">
          <cell r="A2504">
            <v>91886</v>
          </cell>
          <cell r="B2504" t="str">
            <v>INSTALACAO ELETRICA/ELETRIFICACAO E ILUMINACAO EXTERNA</v>
          </cell>
          <cell r="C2504" t="str">
            <v>INEL</v>
          </cell>
          <cell r="D2504" t="str">
            <v>CONEXOES</v>
          </cell>
          <cell r="E2504" t="str">
            <v>0166</v>
          </cell>
          <cell r="F2504" t="str">
            <v/>
          </cell>
          <cell r="G2504" t="str">
            <v/>
          </cell>
          <cell r="H2504" t="str">
            <v>LUVA PARA ELETRODUTO, PVC, ROSCÁVEL, DN 40 MM (1 1/4"), PARA CIRCUITOS TERMINAIS, INSTALADA EM PAREDE - FORNECIMENTO E INSTALAÇÃO. AF_12/2015</v>
          </cell>
          <cell r="I2504" t="str">
            <v>UN</v>
          </cell>
          <cell r="J2504" t="str">
            <v>COEFICIENTE DE REPRESENTATIVIDADE</v>
          </cell>
          <cell r="K2504" t="str">
            <v>9,23</v>
          </cell>
          <cell r="L2504" t="str">
            <v>CAIXA REFERENCIAL</v>
          </cell>
        </row>
        <row r="2505">
          <cell r="A2505">
            <v>91887</v>
          </cell>
          <cell r="B2505" t="str">
            <v>INSTALACAO ELETRICA/ELETRIFICACAO E ILUMINACAO EXTERNA</v>
          </cell>
          <cell r="C2505" t="str">
            <v>INEL</v>
          </cell>
          <cell r="D2505" t="str">
            <v>CONEXOES</v>
          </cell>
          <cell r="E2505" t="str">
            <v>0166</v>
          </cell>
          <cell r="F2505" t="str">
            <v/>
          </cell>
          <cell r="G2505" t="str">
            <v/>
          </cell>
          <cell r="H2505" t="str">
            <v>CURVA 90 GRAUS PARA ELETRODUTO, PVC, ROSCÁVEL, DN 20 MM (1/2"), PARA CIRCUITOS TERMINAIS, INSTALADA EM FORRO - FORNECIMENTO E INSTALAÇÃO. AF_12/2015</v>
          </cell>
          <cell r="I2505" t="str">
            <v>UN</v>
          </cell>
          <cell r="J2505" t="str">
            <v>COEFICIENTE DE REPRESENTATIVIDADE</v>
          </cell>
          <cell r="K2505" t="str">
            <v>6,42</v>
          </cell>
          <cell r="L2505" t="str">
            <v>CAIXA REFERENCIAL</v>
          </cell>
        </row>
        <row r="2506">
          <cell r="A2506">
            <v>91889</v>
          </cell>
          <cell r="B2506" t="str">
            <v>INSTALACAO ELETRICA/ELETRIFICACAO E ILUMINACAO EXTERNA</v>
          </cell>
          <cell r="C2506" t="str">
            <v>INEL</v>
          </cell>
          <cell r="D2506" t="str">
            <v>CONEXOES</v>
          </cell>
          <cell r="E2506" t="str">
            <v>0166</v>
          </cell>
          <cell r="F2506" t="str">
            <v/>
          </cell>
          <cell r="G2506" t="str">
            <v/>
          </cell>
          <cell r="H2506" t="str">
            <v>CURVA 180 GRAUS PARA ELETRODUTO, PVC, ROSCÁVEL, DN 20 MM (1/2"), PARA CIRCUITOS TERMINAIS, INSTALADA EM FORRO - FORNECIMENTO E INSTALAÇÃO. AF_12/2015</v>
          </cell>
          <cell r="I2506" t="str">
            <v>UN</v>
          </cell>
          <cell r="J2506" t="str">
            <v>COEFICIENTE DE REPRESENTATIVIDADE</v>
          </cell>
          <cell r="K2506" t="str">
            <v>6,20</v>
          </cell>
          <cell r="L2506" t="str">
            <v>CAIXA REFERENCIAL</v>
          </cell>
        </row>
        <row r="2507">
          <cell r="A2507">
            <v>91890</v>
          </cell>
          <cell r="B2507" t="str">
            <v>INSTALACAO ELETRICA/ELETRIFICACAO E ILUMINACAO EXTERNA</v>
          </cell>
          <cell r="C2507" t="str">
            <v>INEL</v>
          </cell>
          <cell r="D2507" t="str">
            <v>CONEXOES</v>
          </cell>
          <cell r="E2507" t="str">
            <v>0166</v>
          </cell>
          <cell r="F2507" t="str">
            <v/>
          </cell>
          <cell r="G2507" t="str">
            <v/>
          </cell>
          <cell r="H2507" t="str">
            <v>CURVA 90 GRAUS PARA ELETRODUTO, PVC, ROSCÁVEL, DN 25 MM (3/4"), PARA CIRCUITOS TERMINAIS, INSTALADA EM FORRO - FORNECIMENTO E INSTALAÇÃO. AF_12/2015</v>
          </cell>
          <cell r="I2507" t="str">
            <v>UN</v>
          </cell>
          <cell r="J2507" t="str">
            <v>COEFICIENTE DE REPRESENTATIVIDADE</v>
          </cell>
          <cell r="K2507" t="str">
            <v>7,67</v>
          </cell>
          <cell r="L2507" t="str">
            <v>CAIXA REFERENCIAL</v>
          </cell>
        </row>
        <row r="2508">
          <cell r="A2508">
            <v>91892</v>
          </cell>
          <cell r="B2508" t="str">
            <v>INSTALACAO ELETRICA/ELETRIFICACAO E ILUMINACAO EXTERNA</v>
          </cell>
          <cell r="C2508" t="str">
            <v>INEL</v>
          </cell>
          <cell r="D2508" t="str">
            <v>CONEXOES</v>
          </cell>
          <cell r="E2508" t="str">
            <v>0166</v>
          </cell>
          <cell r="F2508" t="str">
            <v/>
          </cell>
          <cell r="G2508" t="str">
            <v/>
          </cell>
          <cell r="H2508" t="str">
            <v>CURVA 180 GRAUS PARA ELETRODUTO, PVC, ROSCÁVEL, DN 25 MM (3/4"), PARA CIRCUITOS TERMINAIS, INSTALADA EM FORRO - FORNECIMENTO E INSTALAÇÃO. AF_12/2015</v>
          </cell>
          <cell r="I2508" t="str">
            <v>UN</v>
          </cell>
          <cell r="J2508" t="str">
            <v>COEFICIENTE DE REPRESENTATIVIDADE</v>
          </cell>
          <cell r="K2508" t="str">
            <v>9,16</v>
          </cell>
          <cell r="L2508" t="str">
            <v>CAIXA REFERENCIAL</v>
          </cell>
        </row>
        <row r="2509">
          <cell r="A2509">
            <v>91893</v>
          </cell>
          <cell r="B2509" t="str">
            <v>INSTALACAO ELETRICA/ELETRIFICACAO E ILUMINACAO EXTERNA</v>
          </cell>
          <cell r="C2509" t="str">
            <v>INEL</v>
          </cell>
          <cell r="D2509" t="str">
            <v>CONEXOES</v>
          </cell>
          <cell r="E2509" t="str">
            <v>0166</v>
          </cell>
          <cell r="F2509" t="str">
            <v/>
          </cell>
          <cell r="G2509" t="str">
            <v/>
          </cell>
          <cell r="H2509" t="str">
            <v>CURVA 90 GRAUS PARA ELETRODUTO, PVC, ROSCÁVEL, DN 32 MM (1"), PARA CIRCUITOS TERMINAIS, INSTALADA EM FORRO - FORNECIMENTO E INSTALAÇÃO. AF_12/2015</v>
          </cell>
          <cell r="I2509" t="str">
            <v>UN</v>
          </cell>
          <cell r="J2509" t="str">
            <v>COEFICIENTE DE REPRESENTATIVIDADE</v>
          </cell>
          <cell r="K2509" t="str">
            <v>10,45</v>
          </cell>
          <cell r="L2509" t="str">
            <v>CAIXA REFERENCIAL</v>
          </cell>
        </row>
        <row r="2510">
          <cell r="A2510">
            <v>91895</v>
          </cell>
          <cell r="B2510" t="str">
            <v>INSTALACAO ELETRICA/ELETRIFICACAO E ILUMINACAO EXTERNA</v>
          </cell>
          <cell r="C2510" t="str">
            <v>INEL</v>
          </cell>
          <cell r="D2510" t="str">
            <v>CONEXOES</v>
          </cell>
          <cell r="E2510" t="str">
            <v>0166</v>
          </cell>
          <cell r="F2510" t="str">
            <v/>
          </cell>
          <cell r="G2510" t="str">
            <v/>
          </cell>
          <cell r="H2510" t="str">
            <v>CURVA 180 GRAUS PARA ELETRODUTO, PVC, ROSCÁVEL, DN 32 MM (1"), PARA CIRCUITOS TERMINAIS, INSTALADA EM FORRO - FORNECIMENTO E INSTALAÇÃO. AF_12/2015</v>
          </cell>
          <cell r="I2510" t="str">
            <v>UN</v>
          </cell>
          <cell r="J2510" t="str">
            <v>COEFICIENTE DE REPRESENTATIVIDADE</v>
          </cell>
          <cell r="K2510" t="str">
            <v>11,96</v>
          </cell>
          <cell r="L2510" t="str">
            <v>CAIXA REFERENCIAL</v>
          </cell>
        </row>
        <row r="2511">
          <cell r="A2511">
            <v>91896</v>
          </cell>
          <cell r="B2511" t="str">
            <v>INSTALACAO ELETRICA/ELETRIFICACAO E ILUMINACAO EXTERNA</v>
          </cell>
          <cell r="C2511" t="str">
            <v>INEL</v>
          </cell>
          <cell r="D2511" t="str">
            <v>CONEXOES</v>
          </cell>
          <cell r="E2511" t="str">
            <v>0166</v>
          </cell>
          <cell r="F2511" t="str">
            <v/>
          </cell>
          <cell r="G2511" t="str">
            <v/>
          </cell>
          <cell r="H2511" t="str">
            <v>CURVA 90 GRAUS PARA ELETRODUTO, PVC, ROSCÁVEL, DN 40 MM (1 1/4"), PARA CIRCUITOS TERMINAIS, INSTALADA EM FORRO - FORNECIMENTO E INSTALAÇÃO. AF_12/2015</v>
          </cell>
          <cell r="I2511" t="str">
            <v>UN</v>
          </cell>
          <cell r="J2511" t="str">
            <v>COEFICIENTE DE REPRESENTATIVIDADE</v>
          </cell>
          <cell r="K2511" t="str">
            <v>12,79</v>
          </cell>
          <cell r="L2511" t="str">
            <v>CAIXA REFERENCIAL</v>
          </cell>
        </row>
        <row r="2512">
          <cell r="A2512">
            <v>91898</v>
          </cell>
          <cell r="B2512" t="str">
            <v>INSTALACAO ELETRICA/ELETRIFICACAO E ILUMINACAO EXTERNA</v>
          </cell>
          <cell r="C2512" t="str">
            <v>INEL</v>
          </cell>
          <cell r="D2512" t="str">
            <v>CONEXOES</v>
          </cell>
          <cell r="E2512" t="str">
            <v>0166</v>
          </cell>
          <cell r="F2512" t="str">
            <v/>
          </cell>
          <cell r="G2512" t="str">
            <v/>
          </cell>
          <cell r="H2512" t="str">
            <v>CURVA 180 GRAUS PARA ELETRODUTO, PVC, ROSCÁVEL, DN 40 MM (1 1/4"), PARA CIRCUITOS TERMINAIS, INSTALADA EM FORRO - FORNECIMENTO E INSTALAÇÃO. AF_12/2015</v>
          </cell>
          <cell r="I2512" t="str">
            <v>UN</v>
          </cell>
          <cell r="J2512" t="str">
            <v>COEFICIENTE DE REPRESENTATIVIDADE</v>
          </cell>
          <cell r="K2512" t="str">
            <v>14,40</v>
          </cell>
          <cell r="L2512" t="str">
            <v>CAIXA REFERENCIAL</v>
          </cell>
        </row>
        <row r="2513">
          <cell r="A2513">
            <v>91899</v>
          </cell>
          <cell r="B2513" t="str">
            <v>INSTALACAO ELETRICA/ELETRIFICACAO E ILUMINACAO EXTERNA</v>
          </cell>
          <cell r="C2513" t="str">
            <v>INEL</v>
          </cell>
          <cell r="D2513" t="str">
            <v>CONEXOES</v>
          </cell>
          <cell r="E2513" t="str">
            <v>0166</v>
          </cell>
          <cell r="F2513" t="str">
            <v/>
          </cell>
          <cell r="G2513" t="str">
            <v/>
          </cell>
          <cell r="H2513" t="str">
            <v>CURVA 90 GRAUS PARA ELETRODUTO, PVC, ROSCÁVEL, DN 20 MM (1/2"), PARA CIRCUITOS TERMINAIS, INSTALADA EM LAJE - FORNECIMENTO E INSTALAÇÃO. AF_12/2015</v>
          </cell>
          <cell r="I2513" t="str">
            <v>UN</v>
          </cell>
          <cell r="J2513" t="str">
            <v>COEFICIENTE DE REPRESENTATIVIDADE</v>
          </cell>
          <cell r="K2513" t="str">
            <v>7,89</v>
          </cell>
          <cell r="L2513" t="str">
            <v>CAIXA REFERENCIAL</v>
          </cell>
        </row>
        <row r="2514">
          <cell r="A2514">
            <v>91901</v>
          </cell>
          <cell r="B2514" t="str">
            <v>INSTALACAO ELETRICA/ELETRIFICACAO E ILUMINACAO EXTERNA</v>
          </cell>
          <cell r="C2514" t="str">
            <v>INEL</v>
          </cell>
          <cell r="D2514" t="str">
            <v>CONEXOES</v>
          </cell>
          <cell r="E2514" t="str">
            <v>0166</v>
          </cell>
          <cell r="F2514" t="str">
            <v/>
          </cell>
          <cell r="G2514" t="str">
            <v/>
          </cell>
          <cell r="H2514" t="str">
            <v>CURVA 180 GRAUS PARA ELETRODUTO, PVC, ROSCÁVEL, DN 20 MM (1/2"), PARA CIRCUITOS TERMINAIS, INSTALADA EM LAJE - FORNECIMENTO E INSTALAÇÃO. AF_12/2015</v>
          </cell>
          <cell r="I2514" t="str">
            <v>UN</v>
          </cell>
          <cell r="J2514" t="str">
            <v>COEFICIENTE DE REPRESENTATIVIDADE</v>
          </cell>
          <cell r="K2514" t="str">
            <v>7,67</v>
          </cell>
          <cell r="L2514" t="str">
            <v>CAIXA REFERENCIAL</v>
          </cell>
        </row>
        <row r="2515">
          <cell r="A2515">
            <v>91902</v>
          </cell>
          <cell r="B2515" t="str">
            <v>INSTALACAO ELETRICA/ELETRIFICACAO E ILUMINACAO EXTERNA</v>
          </cell>
          <cell r="C2515" t="str">
            <v>INEL</v>
          </cell>
          <cell r="D2515" t="str">
            <v>CONEXOES</v>
          </cell>
          <cell r="E2515" t="str">
            <v>0166</v>
          </cell>
          <cell r="F2515" t="str">
            <v/>
          </cell>
          <cell r="G2515" t="str">
            <v/>
          </cell>
          <cell r="H2515" t="str">
            <v>CURVA 90 GRAUS PARA ELETRODUTO, PVC, ROSCÁVEL, DN 25 MM (3/4"), PARA CIRCUITOS TERMINAIS, INSTALADA EM LAJE - FORNECIMENTO E INSTALAÇÃO. AF_12/2015</v>
          </cell>
          <cell r="I2515" t="str">
            <v>UN</v>
          </cell>
          <cell r="J2515" t="str">
            <v>COEFICIENTE DE REPRESENTATIVIDADE</v>
          </cell>
          <cell r="K2515" t="str">
            <v>9,14</v>
          </cell>
          <cell r="L2515" t="str">
            <v>CAIXA REFERENCIAL</v>
          </cell>
        </row>
        <row r="2516">
          <cell r="A2516">
            <v>91904</v>
          </cell>
          <cell r="B2516" t="str">
            <v>INSTALACAO ELETRICA/ELETRIFICACAO E ILUMINACAO EXTERNA</v>
          </cell>
          <cell r="C2516" t="str">
            <v>INEL</v>
          </cell>
          <cell r="D2516" t="str">
            <v>CONEXOES</v>
          </cell>
          <cell r="E2516" t="str">
            <v>0166</v>
          </cell>
          <cell r="F2516" t="str">
            <v/>
          </cell>
          <cell r="G2516" t="str">
            <v/>
          </cell>
          <cell r="H2516" t="str">
            <v>CURVA 180 GRAUS PARA ELETRODUTO, PVC, ROSCÁVEL, DN 25 MM (3/4"), PARA CIRCUITOS TERMINAIS, INSTALADA EM LAJE - FORNECIMENTO E INSTALAÇÃO. AF_12/2015</v>
          </cell>
          <cell r="I2516" t="str">
            <v>UN</v>
          </cell>
          <cell r="J2516" t="str">
            <v>COEFICIENTE DE REPRESENTATIVIDADE</v>
          </cell>
          <cell r="K2516" t="str">
            <v>10,63</v>
          </cell>
          <cell r="L2516" t="str">
            <v>CAIXA REFERENCIAL</v>
          </cell>
        </row>
        <row r="2517">
          <cell r="A2517">
            <v>91905</v>
          </cell>
          <cell r="B2517" t="str">
            <v>INSTALACAO ELETRICA/ELETRIFICACAO E ILUMINACAO EXTERNA</v>
          </cell>
          <cell r="C2517" t="str">
            <v>INEL</v>
          </cell>
          <cell r="D2517" t="str">
            <v>CONEXOES</v>
          </cell>
          <cell r="E2517" t="str">
            <v>0166</v>
          </cell>
          <cell r="F2517" t="str">
            <v/>
          </cell>
          <cell r="G2517" t="str">
            <v/>
          </cell>
          <cell r="H2517" t="str">
            <v>CURVA 90 GRAUS PARA ELETRODUTO, PVC, ROSCÁVEL, DN 32 MM (1"), PARA CIRCUITOS TERMINAIS, INSTALADA EM LAJE - FORNECIMENTO E INSTALAÇÃO. AF_12/2015</v>
          </cell>
          <cell r="I2517" t="str">
            <v>UN</v>
          </cell>
          <cell r="J2517" t="str">
            <v>COEFICIENTE DE REPRESENTATIVIDADE</v>
          </cell>
          <cell r="K2517" t="str">
            <v>11,92</v>
          </cell>
          <cell r="L2517" t="str">
            <v>CAIXA REFERENCIAL</v>
          </cell>
        </row>
        <row r="2518">
          <cell r="A2518">
            <v>91907</v>
          </cell>
          <cell r="B2518" t="str">
            <v>INSTALACAO ELETRICA/ELETRIFICACAO E ILUMINACAO EXTERNA</v>
          </cell>
          <cell r="C2518" t="str">
            <v>INEL</v>
          </cell>
          <cell r="D2518" t="str">
            <v>CONEXOES</v>
          </cell>
          <cell r="E2518" t="str">
            <v>0166</v>
          </cell>
          <cell r="F2518" t="str">
            <v/>
          </cell>
          <cell r="G2518" t="str">
            <v/>
          </cell>
          <cell r="H2518" t="str">
            <v>CURVA 180 GRAUS PARA ELETRODUTO, PVC, ROSCÁVEL, DN 32 MM (1), PARA CIRCUITOS TERMINAIS, INSTALADA EM LAJE - FORNECIMENTO E INSTALAÇÃO. AF_12/2015</v>
          </cell>
          <cell r="I2518" t="str">
            <v>UN</v>
          </cell>
          <cell r="J2518" t="str">
            <v>COEFICIENTE DE REPRESENTATIVIDADE</v>
          </cell>
          <cell r="K2518" t="str">
            <v>13,43</v>
          </cell>
          <cell r="L2518" t="str">
            <v>CAIXA REFERENCIAL</v>
          </cell>
        </row>
        <row r="2519">
          <cell r="A2519">
            <v>91908</v>
          </cell>
          <cell r="B2519" t="str">
            <v>INSTALACAO ELETRICA/ELETRIFICACAO E ILUMINACAO EXTERNA</v>
          </cell>
          <cell r="C2519" t="str">
            <v>INEL</v>
          </cell>
          <cell r="D2519" t="str">
            <v>CONEXOES</v>
          </cell>
          <cell r="E2519" t="str">
            <v>0166</v>
          </cell>
          <cell r="F2519" t="str">
            <v/>
          </cell>
          <cell r="G2519" t="str">
            <v/>
          </cell>
          <cell r="H2519" t="str">
            <v>CURVA 90 GRAUS PARA ELETRODUTO, PVC, ROSCÁVEL, DN 40 MM (1 1/4"), PARA CIRCUITOS TERMINAIS, INSTALADA EM LAJE - FORNECIMENTO E INSTALAÇÃO. AF_12/2015</v>
          </cell>
          <cell r="I2519" t="str">
            <v>UN</v>
          </cell>
          <cell r="J2519" t="str">
            <v>COEFICIENTE DE REPRESENTATIVIDADE</v>
          </cell>
          <cell r="K2519" t="str">
            <v>14,29</v>
          </cell>
          <cell r="L2519" t="str">
            <v>CAIXA REFERENCIAL</v>
          </cell>
        </row>
        <row r="2520">
          <cell r="A2520">
            <v>91910</v>
          </cell>
          <cell r="B2520" t="str">
            <v>INSTALACAO ELETRICA/ELETRIFICACAO E ILUMINACAO EXTERNA</v>
          </cell>
          <cell r="C2520" t="str">
            <v>INEL</v>
          </cell>
          <cell r="D2520" t="str">
            <v>CONEXOES</v>
          </cell>
          <cell r="E2520" t="str">
            <v>0166</v>
          </cell>
          <cell r="F2520" t="str">
            <v/>
          </cell>
          <cell r="G2520" t="str">
            <v/>
          </cell>
          <cell r="H2520" t="str">
            <v>CURVA 180 GRAUS PARA ELETRODUTO, PVC, ROSCÁVEL, DN 40 MM (1 1/4"), PARA CIRCUITOS TERMINAIS, INSTALADA EM LAJE - FORNECIMENTO E INSTALAÇÃO. AF_12/2015</v>
          </cell>
          <cell r="I2520" t="str">
            <v>UN</v>
          </cell>
          <cell r="J2520" t="str">
            <v>COEFICIENTE DE REPRESENTATIVIDADE</v>
          </cell>
          <cell r="K2520" t="str">
            <v>15,90</v>
          </cell>
          <cell r="L2520" t="str">
            <v>CAIXA REFERENCIAL</v>
          </cell>
        </row>
        <row r="2521">
          <cell r="A2521">
            <v>91911</v>
          </cell>
          <cell r="B2521" t="str">
            <v>INSTALACAO ELETRICA/ELETRIFICACAO E ILUMINACAO EXTERNA</v>
          </cell>
          <cell r="C2521" t="str">
            <v>INEL</v>
          </cell>
          <cell r="D2521" t="str">
            <v>CONEXOES</v>
          </cell>
          <cell r="E2521" t="str">
            <v>0166</v>
          </cell>
          <cell r="F2521" t="str">
            <v/>
          </cell>
          <cell r="G2521" t="str">
            <v/>
          </cell>
          <cell r="H2521" t="str">
            <v>CURVA 90 GRAUS PARA ELETRODUTO, PVC, ROSCÁVEL, DN 20 MM (1/2"), PARA CIRCUITOS TERMINAIS, INSTALADA EM PAREDE - FORNECIMENTO E INSTALAÇÃO. AF_12/2015</v>
          </cell>
          <cell r="I2521" t="str">
            <v>UN</v>
          </cell>
          <cell r="J2521" t="str">
            <v>COEFICIENTE DE REPRESENTATIVIDADE</v>
          </cell>
          <cell r="K2521" t="str">
            <v>9,58</v>
          </cell>
          <cell r="L2521" t="str">
            <v>CAIXA REFERENCIAL</v>
          </cell>
        </row>
        <row r="2522">
          <cell r="A2522">
            <v>91913</v>
          </cell>
          <cell r="B2522" t="str">
            <v>INSTALACAO ELETRICA/ELETRIFICACAO E ILUMINACAO EXTERNA</v>
          </cell>
          <cell r="C2522" t="str">
            <v>INEL</v>
          </cell>
          <cell r="D2522" t="str">
            <v>CONEXOES</v>
          </cell>
          <cell r="E2522" t="str">
            <v>0166</v>
          </cell>
          <cell r="F2522" t="str">
            <v/>
          </cell>
          <cell r="G2522" t="str">
            <v/>
          </cell>
          <cell r="H2522" t="str">
            <v>CURVA 180 GRAUS PARA ELETRODUTO, PVC, ROSCÁVEL, DN 20 MM (1/2"), PARA CIRCUITOS TERMINAIS, INSTALADA EM PAREDE - FORNECIMENTO E INSTALAÇÃO. AF_12/2015</v>
          </cell>
          <cell r="I2522" t="str">
            <v>UN</v>
          </cell>
          <cell r="J2522" t="str">
            <v>COEFICIENTE DE REPRESENTATIVIDADE</v>
          </cell>
          <cell r="K2522" t="str">
            <v>9,36</v>
          </cell>
          <cell r="L2522" t="str">
            <v>CAIXA REFERENCIAL</v>
          </cell>
        </row>
        <row r="2523">
          <cell r="A2523">
            <v>91914</v>
          </cell>
          <cell r="B2523" t="str">
            <v>INSTALACAO ELETRICA/ELETRIFICACAO E ILUMINACAO EXTERNA</v>
          </cell>
          <cell r="C2523" t="str">
            <v>INEL</v>
          </cell>
          <cell r="D2523" t="str">
            <v>CONEXOES</v>
          </cell>
          <cell r="E2523" t="str">
            <v>0166</v>
          </cell>
          <cell r="F2523" t="str">
            <v/>
          </cell>
          <cell r="G2523" t="str">
            <v/>
          </cell>
          <cell r="H2523" t="str">
            <v>CURVA 90 GRAUS PARA ELETRODUTO, PVC, ROSCÁVEL, DN 25 MM (3/4"), PARA CIRCUITOS TERMINAIS, INSTALADA EM PAREDE - FORNECIMENTO E INSTALAÇÃO. AF_12/2015</v>
          </cell>
          <cell r="I2523" t="str">
            <v>UN</v>
          </cell>
          <cell r="J2523" t="str">
            <v>COEFICIENTE DE REPRESENTATIVIDADE</v>
          </cell>
          <cell r="K2523" t="str">
            <v>10,44</v>
          </cell>
          <cell r="L2523" t="str">
            <v>CAIXA REFERENCIAL</v>
          </cell>
        </row>
        <row r="2524">
          <cell r="A2524">
            <v>91916</v>
          </cell>
          <cell r="B2524" t="str">
            <v>INSTALACAO ELETRICA/ELETRIFICACAO E ILUMINACAO EXTERNA</v>
          </cell>
          <cell r="C2524" t="str">
            <v>INEL</v>
          </cell>
          <cell r="D2524" t="str">
            <v>CONEXOES</v>
          </cell>
          <cell r="E2524" t="str">
            <v>0166</v>
          </cell>
          <cell r="F2524" t="str">
            <v/>
          </cell>
          <cell r="G2524" t="str">
            <v/>
          </cell>
          <cell r="H2524" t="str">
            <v>CURVA 180 GRAUS PARA ELETRODUTO, PVC, ROSCÁVEL, DN 25 MM (3/4"), PARA CIRCUITOS TERMINAIS, INSTALADA EM PAREDE - FORNECIMENTO E INSTALAÇÃO. AF_12/2015</v>
          </cell>
          <cell r="I2524" t="str">
            <v>UN</v>
          </cell>
          <cell r="J2524" t="str">
            <v>COEFICIENTE DE REPRESENTATIVIDADE</v>
          </cell>
          <cell r="K2524" t="str">
            <v>11,93</v>
          </cell>
          <cell r="L2524" t="str">
            <v>CAIXA REFERENCIAL</v>
          </cell>
        </row>
        <row r="2525">
          <cell r="A2525">
            <v>91917</v>
          </cell>
          <cell r="B2525" t="str">
            <v>INSTALACAO ELETRICA/ELETRIFICACAO E ILUMINACAO EXTERNA</v>
          </cell>
          <cell r="C2525" t="str">
            <v>INEL</v>
          </cell>
          <cell r="D2525" t="str">
            <v>CONEXOES</v>
          </cell>
          <cell r="E2525" t="str">
            <v>0166</v>
          </cell>
          <cell r="F2525" t="str">
            <v/>
          </cell>
          <cell r="G2525" t="str">
            <v/>
          </cell>
          <cell r="H2525" t="str">
            <v>CURVA 90 GRAUS PARA ELETRODUTO, PVC, ROSCÁVEL, DN 32 MM (1"), PARA CIRCUITOS TERMINAIS, INSTALADA EM PAREDE - FORNECIMENTO E INSTALAÇÃO. AF_12/2015</v>
          </cell>
          <cell r="I2525" t="str">
            <v>UN</v>
          </cell>
          <cell r="J2525" t="str">
            <v>COEFICIENTE DE REPRESENTATIVIDADE</v>
          </cell>
          <cell r="K2525" t="str">
            <v>12,70</v>
          </cell>
          <cell r="L2525" t="str">
            <v>CAIXA REFERENCIAL</v>
          </cell>
        </row>
        <row r="2526">
          <cell r="A2526">
            <v>91919</v>
          </cell>
          <cell r="B2526" t="str">
            <v>INSTALACAO ELETRICA/ELETRIFICACAO E ILUMINACAO EXTERNA</v>
          </cell>
          <cell r="C2526" t="str">
            <v>INEL</v>
          </cell>
          <cell r="D2526" t="str">
            <v>CONEXOES</v>
          </cell>
          <cell r="E2526" t="str">
            <v>0166</v>
          </cell>
          <cell r="F2526" t="str">
            <v/>
          </cell>
          <cell r="G2526" t="str">
            <v/>
          </cell>
          <cell r="H2526" t="str">
            <v>CURVA 180 GRAUS PARA ELETRODUTO, PVC, ROSCÁVEL, DN 32 MM (1), PARA CIRCUITOS TERMINAIS, INSTALADA EM PAREDE - FORNECIMENTO E INSTALAÇÃO. AF_12/2015</v>
          </cell>
          <cell r="I2526" t="str">
            <v>UN</v>
          </cell>
          <cell r="J2526" t="str">
            <v>COEFICIENTE DE REPRESENTATIVIDADE</v>
          </cell>
          <cell r="K2526" t="str">
            <v>14,21</v>
          </cell>
          <cell r="L2526" t="str">
            <v>CAIXA REFERENCIAL</v>
          </cell>
        </row>
        <row r="2527">
          <cell r="A2527">
            <v>91920</v>
          </cell>
          <cell r="B2527" t="str">
            <v>INSTALACAO ELETRICA/ELETRIFICACAO E ILUMINACAO EXTERNA</v>
          </cell>
          <cell r="C2527" t="str">
            <v>INEL</v>
          </cell>
          <cell r="D2527" t="str">
            <v>CONEXOES</v>
          </cell>
          <cell r="E2527" t="str">
            <v>0166</v>
          </cell>
          <cell r="F2527" t="str">
            <v/>
          </cell>
          <cell r="G2527" t="str">
            <v/>
          </cell>
          <cell r="H2527" t="str">
            <v>CURVA 90 GRAUS PARA ELETRODUTO, PVC, ROSCÁVEL, DN 40 MM (1 1/4"), PARA CIRCUITOS TERMINAIS, INSTALADA EM PAREDE - FORNECIMENTO E INSTALAÇÃO. AF_12/2015</v>
          </cell>
          <cell r="I2527" t="str">
            <v>UN</v>
          </cell>
          <cell r="J2527" t="str">
            <v>COEFICIENTE DE REPRESENTATIVIDADE</v>
          </cell>
          <cell r="K2527" t="str">
            <v>14,47</v>
          </cell>
          <cell r="L2527" t="str">
            <v>CAIXA REFERENCIAL</v>
          </cell>
        </row>
        <row r="2528">
          <cell r="A2528">
            <v>91922</v>
          </cell>
          <cell r="B2528" t="str">
            <v>INSTALACAO ELETRICA/ELETRIFICACAO E ILUMINACAO EXTERNA</v>
          </cell>
          <cell r="C2528" t="str">
            <v>INEL</v>
          </cell>
          <cell r="D2528" t="str">
            <v>CONEXOES</v>
          </cell>
          <cell r="E2528" t="str">
            <v>0166</v>
          </cell>
          <cell r="F2528" t="str">
            <v/>
          </cell>
          <cell r="G2528" t="str">
            <v/>
          </cell>
          <cell r="H2528" t="str">
            <v>CURVA 180 GRAUS PARA ELETRODUTO, PVC, ROSCÁVEL, DN 40 MM (1 1/4"), PARA CIRCUITOS TERMINAIS, INSTALADA EM PAREDE - FORNECIMENTO E INSTALAÇÃO. AF_12/2015</v>
          </cell>
          <cell r="I2528" t="str">
            <v>UN</v>
          </cell>
          <cell r="J2528" t="str">
            <v>COEFICIENTE DE REPRESENTATIVIDADE</v>
          </cell>
          <cell r="K2528" t="str">
            <v>16,08</v>
          </cell>
          <cell r="L2528" t="str">
            <v>CAIXA REFERENCIAL</v>
          </cell>
        </row>
        <row r="2529">
          <cell r="A2529">
            <v>93013</v>
          </cell>
          <cell r="B2529" t="str">
            <v>INSTALACAO ELETRICA/ELETRIFICACAO E ILUMINACAO EXTERNA</v>
          </cell>
          <cell r="C2529" t="str">
            <v>INEL</v>
          </cell>
          <cell r="D2529" t="str">
            <v>CONEXOES</v>
          </cell>
          <cell r="E2529" t="str">
            <v>0166</v>
          </cell>
          <cell r="F2529" t="str">
            <v/>
          </cell>
          <cell r="G2529" t="str">
            <v/>
          </cell>
          <cell r="H2529" t="str">
            <v>LUVA PARA ELETRODUTO, PVC, ROSCÁVEL, DN 50 MM (1 1/2") - FORNECIMENTO E INSTALAÇÃO. AF_12/2015</v>
          </cell>
          <cell r="I2529" t="str">
            <v>UN</v>
          </cell>
          <cell r="J2529" t="str">
            <v>COEFICIENTE DE REPRESENTATIVIDADE</v>
          </cell>
          <cell r="K2529" t="str">
            <v>10,51</v>
          </cell>
          <cell r="L2529" t="str">
            <v>CAIXA REFERENCIAL</v>
          </cell>
        </row>
        <row r="2530">
          <cell r="A2530">
            <v>93014</v>
          </cell>
          <cell r="B2530" t="str">
            <v>INSTALACAO ELETRICA/ELETRIFICACAO E ILUMINACAO EXTERNA</v>
          </cell>
          <cell r="C2530" t="str">
            <v>INEL</v>
          </cell>
          <cell r="D2530" t="str">
            <v>CONEXOES</v>
          </cell>
          <cell r="E2530" t="str">
            <v>0166</v>
          </cell>
          <cell r="F2530" t="str">
            <v/>
          </cell>
          <cell r="G2530" t="str">
            <v/>
          </cell>
          <cell r="H2530" t="str">
            <v>LUVA PARA ELETRODUTO, PVC, ROSCÁVEL, DN 60 MM (2") - FORNECIMENTO E INSTALAÇÃO. AF_12/2015</v>
          </cell>
          <cell r="I2530" t="str">
            <v>UN</v>
          </cell>
          <cell r="J2530" t="str">
            <v>COEFICIENTE DE REPRESENTATIVIDADE</v>
          </cell>
          <cell r="K2530" t="str">
            <v>12,91</v>
          </cell>
          <cell r="L2530" t="str">
            <v>CAIXA REFERENCIAL</v>
          </cell>
        </row>
        <row r="2531">
          <cell r="A2531">
            <v>93015</v>
          </cell>
          <cell r="B2531" t="str">
            <v>INSTALACAO ELETRICA/ELETRIFICACAO E ILUMINACAO EXTERNA</v>
          </cell>
          <cell r="C2531" t="str">
            <v>INEL</v>
          </cell>
          <cell r="D2531" t="str">
            <v>CONEXOES</v>
          </cell>
          <cell r="E2531" t="str">
            <v>0166</v>
          </cell>
          <cell r="F2531" t="str">
            <v/>
          </cell>
          <cell r="G2531" t="str">
            <v/>
          </cell>
          <cell r="H2531" t="str">
            <v>LUVA PARA ELETRODUTO, PVC, ROSCÁVEL, DN 75 MM (2 1/2") - FORNECIMENTO E INSTALAÇÃO. AF_12/2015</v>
          </cell>
          <cell r="I2531" t="str">
            <v>UN</v>
          </cell>
          <cell r="J2531" t="str">
            <v>COEFICIENTE DE REPRESENTATIVIDADE</v>
          </cell>
          <cell r="K2531" t="str">
            <v>19,41</v>
          </cell>
          <cell r="L2531" t="str">
            <v>CAIXA REFERENCIAL</v>
          </cell>
        </row>
        <row r="2532">
          <cell r="A2532">
            <v>93016</v>
          </cell>
          <cell r="B2532" t="str">
            <v>INSTALACAO ELETRICA/ELETRIFICACAO E ILUMINACAO EXTERNA</v>
          </cell>
          <cell r="C2532" t="str">
            <v>INEL</v>
          </cell>
          <cell r="D2532" t="str">
            <v>CONEXOES</v>
          </cell>
          <cell r="E2532" t="str">
            <v>0166</v>
          </cell>
          <cell r="F2532" t="str">
            <v/>
          </cell>
          <cell r="G2532" t="str">
            <v/>
          </cell>
          <cell r="H2532" t="str">
            <v>LUVA PARA ELETRODUTO, PVC, ROSCÁVEL, DN 85 MM (3") - FORNECIMENTO E INSTALAÇÃO. AF_12/2015</v>
          </cell>
          <cell r="I2532" t="str">
            <v>UN</v>
          </cell>
          <cell r="J2532" t="str">
            <v>COEFICIENTE DE REPRESENTATIVIDADE</v>
          </cell>
          <cell r="K2532" t="str">
            <v>23,56</v>
          </cell>
          <cell r="L2532" t="str">
            <v>CAIXA REFERENCIAL</v>
          </cell>
        </row>
        <row r="2533">
          <cell r="A2533">
            <v>93017</v>
          </cell>
          <cell r="B2533" t="str">
            <v>INSTALACAO ELETRICA/ELETRIFICACAO E ILUMINACAO EXTERNA</v>
          </cell>
          <cell r="C2533" t="str">
            <v>INEL</v>
          </cell>
          <cell r="D2533" t="str">
            <v>CONEXOES</v>
          </cell>
          <cell r="E2533" t="str">
            <v>0166</v>
          </cell>
          <cell r="F2533" t="str">
            <v/>
          </cell>
          <cell r="G2533" t="str">
            <v/>
          </cell>
          <cell r="H2533" t="str">
            <v>LUVA PARA ELETRODUTO, PVC, ROSCÁVEL, DN 110 MM (4") - FORNECIMENTO E INSTALAÇÃO. AF_12/2015</v>
          </cell>
          <cell r="I2533" t="str">
            <v>UN</v>
          </cell>
          <cell r="J2533" t="str">
            <v>COEFICIENTE DE REPRESENTATIVIDADE</v>
          </cell>
          <cell r="K2533" t="str">
            <v>35,30</v>
          </cell>
          <cell r="L2533" t="str">
            <v>CAIXA REFERENCIAL</v>
          </cell>
        </row>
        <row r="2534">
          <cell r="A2534">
            <v>93018</v>
          </cell>
          <cell r="B2534" t="str">
            <v>INSTALACAO ELETRICA/ELETRIFICACAO E ILUMINACAO EXTERNA</v>
          </cell>
          <cell r="C2534" t="str">
            <v>INEL</v>
          </cell>
          <cell r="D2534" t="str">
            <v>CONEXOES</v>
          </cell>
          <cell r="E2534" t="str">
            <v>0166</v>
          </cell>
          <cell r="F2534" t="str">
            <v/>
          </cell>
          <cell r="G2534" t="str">
            <v/>
          </cell>
          <cell r="H2534" t="str">
            <v>CURVA 90 GRAUS PARA ELETRODUTO, PVC, ROSCÁVEL, DN 50 MM (1 1/2") - FORNECIMENTO E INSTALAÇÃO. AF_12/2015</v>
          </cell>
          <cell r="I2534" t="str">
            <v>UN</v>
          </cell>
          <cell r="J2534" t="str">
            <v>COEFICIENTE DE REPRESENTATIVIDADE</v>
          </cell>
          <cell r="K2534" t="str">
            <v>16,06</v>
          </cell>
          <cell r="L2534" t="str">
            <v>CAIXA REFERENCIAL</v>
          </cell>
        </row>
        <row r="2535">
          <cell r="A2535">
            <v>93020</v>
          </cell>
          <cell r="B2535" t="str">
            <v>INSTALACAO ELETRICA/ELETRIFICACAO E ILUMINACAO EXTERNA</v>
          </cell>
          <cell r="C2535" t="str">
            <v>INEL</v>
          </cell>
          <cell r="D2535" t="str">
            <v>CONEXOES</v>
          </cell>
          <cell r="E2535" t="str">
            <v>0166</v>
          </cell>
          <cell r="F2535" t="str">
            <v/>
          </cell>
          <cell r="G2535" t="str">
            <v/>
          </cell>
          <cell r="H2535" t="str">
            <v>CURVA 90 GRAUS PARA ELETRODUTO, PVC, ROSCÁVEL, DN 60 MM (2") - FORNECIMENTO E INSTALAÇÃO. AF_12/2015</v>
          </cell>
          <cell r="I2535" t="str">
            <v>UN</v>
          </cell>
          <cell r="J2535" t="str">
            <v>COEFICIENTE DE REPRESENTATIVIDADE</v>
          </cell>
          <cell r="K2535" t="str">
            <v>20,53</v>
          </cell>
          <cell r="L2535" t="str">
            <v>CAIXA REFERENCIAL</v>
          </cell>
        </row>
        <row r="2536">
          <cell r="A2536">
            <v>93022</v>
          </cell>
          <cell r="B2536" t="str">
            <v>INSTALACAO ELETRICA/ELETRIFICACAO E ILUMINACAO EXTERNA</v>
          </cell>
          <cell r="C2536" t="str">
            <v>INEL</v>
          </cell>
          <cell r="D2536" t="str">
            <v>CONEXOES</v>
          </cell>
          <cell r="E2536" t="str">
            <v>0166</v>
          </cell>
          <cell r="F2536" t="str">
            <v/>
          </cell>
          <cell r="G2536" t="str">
            <v/>
          </cell>
          <cell r="H2536" t="str">
            <v>CURVA 90 GRAUS PARA ELETRODUTO, PVC, ROSCÁVEL, DN 75 MM (2 1/2") - FORNECIMENTO E INSTALAÇÃO. AF_12/2015</v>
          </cell>
          <cell r="I2536" t="str">
            <v>UN</v>
          </cell>
          <cell r="J2536" t="str">
            <v>COEFICIENTE DE REPRESENTATIVIDADE</v>
          </cell>
          <cell r="K2536" t="str">
            <v>34,04</v>
          </cell>
          <cell r="L2536" t="str">
            <v>CAIXA REFERENCIAL</v>
          </cell>
        </row>
        <row r="2537">
          <cell r="A2537">
            <v>93024</v>
          </cell>
          <cell r="B2537" t="str">
            <v>INSTALACAO ELETRICA/ELETRIFICACAO E ILUMINACAO EXTERNA</v>
          </cell>
          <cell r="C2537" t="str">
            <v>INEL</v>
          </cell>
          <cell r="D2537" t="str">
            <v>CONEXOES</v>
          </cell>
          <cell r="E2537" t="str">
            <v>0166</v>
          </cell>
          <cell r="F2537" t="str">
            <v/>
          </cell>
          <cell r="G2537" t="str">
            <v/>
          </cell>
          <cell r="H2537" t="str">
            <v>CURVA 90 GRAUS PARA ELETRODUTO, PVC, ROSCÁVEL, DN 85 MM (3") - FORNECIMENTO E INSTALAÇÃO. AF_12/2015</v>
          </cell>
          <cell r="I2537" t="str">
            <v>UN</v>
          </cell>
          <cell r="J2537" t="str">
            <v>COEFICIENTE DE REPRESENTATIVIDADE</v>
          </cell>
          <cell r="K2537" t="str">
            <v>35,81</v>
          </cell>
          <cell r="L2537" t="str">
            <v>CAIXA REFERENCIAL</v>
          </cell>
        </row>
        <row r="2538">
          <cell r="A2538">
            <v>93026</v>
          </cell>
          <cell r="B2538" t="str">
            <v>INSTALACAO ELETRICA/ELETRIFICACAO E ILUMINACAO EXTERNA</v>
          </cell>
          <cell r="C2538" t="str">
            <v>INEL</v>
          </cell>
          <cell r="D2538" t="str">
            <v>CONEXOES</v>
          </cell>
          <cell r="E2538" t="str">
            <v>0166</v>
          </cell>
          <cell r="F2538" t="str">
            <v/>
          </cell>
          <cell r="G2538" t="str">
            <v/>
          </cell>
          <cell r="H2538" t="str">
            <v>CURVA 90 GRAUS PARA ELETRODUTO, PVC, ROSCÁVEL, DN 110 MM (4") - FORNECIMENTO E INSTALAÇÃO. AF_12/2015</v>
          </cell>
          <cell r="I2538" t="str">
            <v>UN</v>
          </cell>
          <cell r="J2538" t="str">
            <v>COEFICIENTE DE REPRESENTATIVIDADE</v>
          </cell>
          <cell r="K2538" t="str">
            <v>58,24</v>
          </cell>
          <cell r="L2538" t="str">
            <v>CAIXA REFERENCIAL</v>
          </cell>
        </row>
        <row r="2539">
          <cell r="A2539">
            <v>95733</v>
          </cell>
          <cell r="B2539" t="str">
            <v>INSTALACAO ELETRICA/ELETRIFICACAO E ILUMINACAO EXTERNA</v>
          </cell>
          <cell r="C2539" t="str">
            <v>INEL</v>
          </cell>
          <cell r="D2539" t="str">
            <v>CONEXOES</v>
          </cell>
          <cell r="E2539" t="str">
            <v>0166</v>
          </cell>
          <cell r="F2539" t="str">
            <v/>
          </cell>
          <cell r="G2539" t="str">
            <v/>
          </cell>
          <cell r="H2539" t="str">
            <v>LUVA PARA ELETRODUTO, PVC, SOLDÁVEL, DN 25 MM (3/4), APARENTE, INSTALADA EM TETO - FORNECIMENTO E INSTALAÇÃO. AF_11/2016_P</v>
          </cell>
          <cell r="I2539" t="str">
            <v>UN</v>
          </cell>
          <cell r="J2539" t="str">
            <v>COEFICIENTE DE REPRESENTATIVIDADE</v>
          </cell>
          <cell r="K2539" t="str">
            <v>4,37</v>
          </cell>
          <cell r="L2539" t="str">
            <v>CAIXA REFERENCIAL</v>
          </cell>
        </row>
        <row r="2540">
          <cell r="A2540">
            <v>95734</v>
          </cell>
          <cell r="B2540" t="str">
            <v>INSTALACAO ELETRICA/ELETRIFICACAO E ILUMINACAO EXTERNA</v>
          </cell>
          <cell r="C2540" t="str">
            <v>INEL</v>
          </cell>
          <cell r="D2540" t="str">
            <v>CONEXOES</v>
          </cell>
          <cell r="E2540" t="str">
            <v>0166</v>
          </cell>
          <cell r="F2540" t="str">
            <v/>
          </cell>
          <cell r="G2540" t="str">
            <v/>
          </cell>
          <cell r="H2540" t="str">
            <v>LUVA PARA ELETRODUTO, PVC, SOLDÁVEL, DN 32 MM (1), APARENTE, INSTALADA EM TETO - FORNECIMENTO E INSTALAÇÃO. AF_11/2016_P</v>
          </cell>
          <cell r="I2540" t="str">
            <v>UN</v>
          </cell>
          <cell r="J2540" t="str">
            <v>COEFICIENTE DE REPRESENTATIVIDADE</v>
          </cell>
          <cell r="K2540" t="str">
            <v>5,81</v>
          </cell>
          <cell r="L2540" t="str">
            <v>CAIXA REFERENCIAL</v>
          </cell>
        </row>
        <row r="2541">
          <cell r="A2541">
            <v>95735</v>
          </cell>
          <cell r="B2541" t="str">
            <v>INSTALACAO ELETRICA/ELETRIFICACAO E ILUMINACAO EXTERNA</v>
          </cell>
          <cell r="C2541" t="str">
            <v>INEL</v>
          </cell>
          <cell r="D2541" t="str">
            <v>CONEXOES</v>
          </cell>
          <cell r="E2541" t="str">
            <v>0166</v>
          </cell>
          <cell r="F2541" t="str">
            <v/>
          </cell>
          <cell r="G2541" t="str">
            <v/>
          </cell>
          <cell r="H2541" t="str">
            <v>LUVA PARA ELETRODUTO, PVC, SOLDÁVEL, DN 20 MM (1/2), APARENTE, INSTALADA EM PAREDE - FORNECIMENTO E INSTALAÇÃO. AF_11/2016_P</v>
          </cell>
          <cell r="I2541" t="str">
            <v>UN</v>
          </cell>
          <cell r="J2541" t="str">
            <v>COEFICIENTE DE REPRESENTATIVIDADE</v>
          </cell>
          <cell r="K2541" t="str">
            <v>4,91</v>
          </cell>
          <cell r="L2541" t="str">
            <v>CAIXA REFERENCIAL</v>
          </cell>
        </row>
        <row r="2542">
          <cell r="A2542">
            <v>95736</v>
          </cell>
          <cell r="B2542" t="str">
            <v>INSTALACAO ELETRICA/ELETRIFICACAO E ILUMINACAO EXTERNA</v>
          </cell>
          <cell r="C2542" t="str">
            <v>INEL</v>
          </cell>
          <cell r="D2542" t="str">
            <v>CONEXOES</v>
          </cell>
          <cell r="E2542" t="str">
            <v>0166</v>
          </cell>
          <cell r="F2542" t="str">
            <v/>
          </cell>
          <cell r="G2542" t="str">
            <v/>
          </cell>
          <cell r="H2542" t="str">
            <v>LUVA PARA ELETRODUTO, PVC, SOLDÁVEL, DN 25 MM (3/4), APARENTE, INSTALADA EM PAREDE - FORNECIMENTO E INSTALAÇÃO. AF_11/2016_P</v>
          </cell>
          <cell r="I2542" t="str">
            <v>UN</v>
          </cell>
          <cell r="J2542" t="str">
            <v>COEFICIENTE DE REPRESENTATIVIDADE</v>
          </cell>
          <cell r="K2542" t="str">
            <v>5,75</v>
          </cell>
          <cell r="L2542" t="str">
            <v>CAIXA REFERENCIAL</v>
          </cell>
        </row>
        <row r="2543">
          <cell r="A2543">
            <v>95738</v>
          </cell>
          <cell r="B2543" t="str">
            <v>INSTALACAO ELETRICA/ELETRIFICACAO E ILUMINACAO EXTERNA</v>
          </cell>
          <cell r="C2543" t="str">
            <v>INEL</v>
          </cell>
          <cell r="D2543" t="str">
            <v>CONEXOES</v>
          </cell>
          <cell r="E2543" t="str">
            <v>0166</v>
          </cell>
          <cell r="F2543" t="str">
            <v/>
          </cell>
          <cell r="G2543" t="str">
            <v/>
          </cell>
          <cell r="H2543" t="str">
            <v>LUVA PARA ELETRODUTO, PVC, SOLDÁVEL, DN 32 MM (1), APARENTE, INSTALADA EM PAREDE - FORNECIMENTO E INSTALAÇÃO. AF_11/2016_P</v>
          </cell>
          <cell r="I2543" t="str">
            <v>UN</v>
          </cell>
          <cell r="J2543" t="str">
            <v>COEFICIENTE DE REPRESENTATIVIDADE</v>
          </cell>
          <cell r="K2543" t="str">
            <v>6,93</v>
          </cell>
          <cell r="L2543" t="str">
            <v>CAIXA REFERENCIAL</v>
          </cell>
        </row>
        <row r="2544">
          <cell r="A2544">
            <v>95753</v>
          </cell>
          <cell r="B2544" t="str">
            <v>INSTALACAO ELETRICA/ELETRIFICACAO E ILUMINACAO EXTERNA</v>
          </cell>
          <cell r="C2544" t="str">
            <v>INEL</v>
          </cell>
          <cell r="D2544" t="str">
            <v>CONEXOES</v>
          </cell>
          <cell r="E2544" t="str">
            <v>0166</v>
          </cell>
          <cell r="F2544" t="str">
            <v/>
          </cell>
          <cell r="G2544" t="str">
            <v/>
          </cell>
          <cell r="H2544" t="str">
            <v>LUVA DE EMENDA PARA ELETRODUTO, AÇO GALVANIZADO, DN 20 MM (3/4  ), APARENTE, INSTALADA EM TETO - FORNECIMENTO E INSTALAÇÃO. AF_11/2016_P</v>
          </cell>
          <cell r="I2544" t="str">
            <v>UN</v>
          </cell>
          <cell r="J2544" t="str">
            <v>COEFICIENTE DE REPRESENTATIVIDADE</v>
          </cell>
          <cell r="K2544" t="str">
            <v>4,49</v>
          </cell>
          <cell r="L2544" t="str">
            <v>CAIXA REFERENCIAL</v>
          </cell>
        </row>
        <row r="2545">
          <cell r="A2545">
            <v>95754</v>
          </cell>
          <cell r="B2545" t="str">
            <v>INSTALACAO ELETRICA/ELETRIFICACAO E ILUMINACAO EXTERNA</v>
          </cell>
          <cell r="C2545" t="str">
            <v>INEL</v>
          </cell>
          <cell r="D2545" t="str">
            <v>CONEXOES</v>
          </cell>
          <cell r="E2545" t="str">
            <v>0166</v>
          </cell>
          <cell r="F2545" t="str">
            <v/>
          </cell>
          <cell r="G2545" t="str">
            <v/>
          </cell>
          <cell r="H2545" t="str">
            <v>LUVA DE EMENDA PARA ELETRODUTO, AÇO GALVANIZADO, DN 25 MM (1''), APARENTE, INSTALADA EM TETO - FORNECIMENTO E INSTALAÇÃO. AF_11/2016_P</v>
          </cell>
          <cell r="I2545" t="str">
            <v>UN</v>
          </cell>
          <cell r="J2545" t="str">
            <v>COEFICIENTE DE REPRESENTATIVIDADE</v>
          </cell>
          <cell r="K2545" t="str">
            <v>5,66</v>
          </cell>
          <cell r="L2545" t="str">
            <v>CAIXA REFERENCIAL</v>
          </cell>
        </row>
        <row r="2546">
          <cell r="A2546">
            <v>95755</v>
          </cell>
          <cell r="B2546" t="str">
            <v>INSTALACAO ELETRICA/ELETRIFICACAO E ILUMINACAO EXTERNA</v>
          </cell>
          <cell r="C2546" t="str">
            <v>INEL</v>
          </cell>
          <cell r="D2546" t="str">
            <v>CONEXOES</v>
          </cell>
          <cell r="E2546" t="str">
            <v>0166</v>
          </cell>
          <cell r="F2546" t="str">
            <v/>
          </cell>
          <cell r="G2546" t="str">
            <v/>
          </cell>
          <cell r="H2546" t="str">
            <v>LUVA DE EMENDA PARA ELETRODUTO, AÇO GALVANIZADO, DN 32 MM (1 1/4''), APARENTE, INSTALADA EM TETO - FORNECIMENTO E INSTALAÇÃO. AF_11/2016_P</v>
          </cell>
          <cell r="I2546" t="str">
            <v>UN</v>
          </cell>
          <cell r="J2546" t="str">
            <v>COEFICIENTE DE REPRESENTATIVIDADE</v>
          </cell>
          <cell r="K2546" t="str">
            <v>7,83</v>
          </cell>
          <cell r="L2546" t="str">
            <v>CAIXA REFERENCIAL</v>
          </cell>
        </row>
        <row r="2547">
          <cell r="A2547">
            <v>95756</v>
          </cell>
          <cell r="B2547" t="str">
            <v>INSTALACAO ELETRICA/ELETRIFICACAO E ILUMINACAO EXTERNA</v>
          </cell>
          <cell r="C2547" t="str">
            <v>INEL</v>
          </cell>
          <cell r="D2547" t="str">
            <v>CONEXOES</v>
          </cell>
          <cell r="E2547" t="str">
            <v>0166</v>
          </cell>
          <cell r="F2547" t="str">
            <v/>
          </cell>
          <cell r="G2547" t="str">
            <v/>
          </cell>
          <cell r="H2547" t="str">
            <v>LUVA DE EMENDA PARA ELETRODUTO, AÇO GALVANIZADO, DN 40 MM (1 1/2''), APARENTE, INSTALADA EM TETO - FORNECIMENTO E INSTALAÇÃO. AF_11/2016_P</v>
          </cell>
          <cell r="I2547" t="str">
            <v>UN</v>
          </cell>
          <cell r="J2547" t="str">
            <v>COEFICIENTE DE REPRESENTATIVIDADE</v>
          </cell>
          <cell r="K2547" t="str">
            <v>10,24</v>
          </cell>
          <cell r="L2547" t="str">
            <v>CAIXA REFERENCIAL</v>
          </cell>
        </row>
        <row r="2548">
          <cell r="A2548">
            <v>95757</v>
          </cell>
          <cell r="B2548" t="str">
            <v>INSTALACAO ELETRICA/ELETRIFICACAO E ILUMINACAO EXTERNA</v>
          </cell>
          <cell r="C2548" t="str">
            <v>INEL</v>
          </cell>
          <cell r="D2548" t="str">
            <v>CONEXOES</v>
          </cell>
          <cell r="E2548" t="str">
            <v>0166</v>
          </cell>
          <cell r="F2548" t="str">
            <v/>
          </cell>
          <cell r="G2548" t="str">
            <v/>
          </cell>
          <cell r="H2548" t="str">
            <v>LUVA DE EMENDA PARA ELETRODUTO, AÇO GALVANIZADO, DN 20 MM (3/4''), APARENTE, INSTALADA EM PAREDE - FORNECIMENTO E INSTALAÇÃO. AF_11/2016_P</v>
          </cell>
          <cell r="I2548" t="str">
            <v>UN</v>
          </cell>
          <cell r="J2548" t="str">
            <v>COEFICIENTE DE REPRESENTATIVIDADE</v>
          </cell>
          <cell r="K2548" t="str">
            <v>7,19</v>
          </cell>
          <cell r="L2548" t="str">
            <v>CAIXA REFERENCIAL</v>
          </cell>
        </row>
        <row r="2549">
          <cell r="A2549">
            <v>95758</v>
          </cell>
          <cell r="B2549" t="str">
            <v>INSTALACAO ELETRICA/ELETRIFICACAO E ILUMINACAO EXTERNA</v>
          </cell>
          <cell r="C2549" t="str">
            <v>INEL</v>
          </cell>
          <cell r="D2549" t="str">
            <v>CONEXOES</v>
          </cell>
          <cell r="E2549" t="str">
            <v>0166</v>
          </cell>
          <cell r="F2549" t="str">
            <v/>
          </cell>
          <cell r="G2549" t="str">
            <v/>
          </cell>
          <cell r="H2549" t="str">
            <v>LUVA DE EMENDA PARA ELETRODUTO, AÇO GALVANIZADO, DN 25 MM (1''), APARENTE, INSTALADA EM PAREDE - FORNECIMENTO E INSTALAÇÃO. AF_11/2016_P</v>
          </cell>
          <cell r="I2549" t="str">
            <v>UN</v>
          </cell>
          <cell r="J2549" t="str">
            <v>COEFICIENTE DE REPRESENTATIVIDADE</v>
          </cell>
          <cell r="K2549" t="str">
            <v>8,05</v>
          </cell>
          <cell r="L2549" t="str">
            <v>CAIXA REFERENCIAL</v>
          </cell>
        </row>
        <row r="2550">
          <cell r="A2550">
            <v>95759</v>
          </cell>
          <cell r="B2550" t="str">
            <v>INSTALACAO ELETRICA/ELETRIFICACAO E ILUMINACAO EXTERNA</v>
          </cell>
          <cell r="C2550" t="str">
            <v>INEL</v>
          </cell>
          <cell r="D2550" t="str">
            <v>CONEXOES</v>
          </cell>
          <cell r="E2550" t="str">
            <v>0166</v>
          </cell>
          <cell r="F2550" t="str">
            <v/>
          </cell>
          <cell r="G2550" t="str">
            <v/>
          </cell>
          <cell r="H2550" t="str">
            <v>LUVA DE EMENDA PARA ELETRODUTO, AÇO GALVANIZADO, DN 32 MM (1 1/4''), APARENTE, INSTALADA EM PAREDE - FORNECIMENTO E INSTALAÇÃO. AF_11/2016_P</v>
          </cell>
          <cell r="I2550" t="str">
            <v>UN</v>
          </cell>
          <cell r="J2550" t="str">
            <v>COEFICIENTE DE REPRESENTATIVIDADE</v>
          </cell>
          <cell r="K2550" t="str">
            <v>9,77</v>
          </cell>
          <cell r="L2550" t="str">
            <v>CAIXA REFERENCIAL</v>
          </cell>
        </row>
        <row r="2551">
          <cell r="A2551">
            <v>95760</v>
          </cell>
          <cell r="B2551" t="str">
            <v>INSTALACAO ELETRICA/ELETRIFICACAO E ILUMINACAO EXTERNA</v>
          </cell>
          <cell r="C2551" t="str">
            <v>INEL</v>
          </cell>
          <cell r="D2551" t="str">
            <v>CONEXOES</v>
          </cell>
          <cell r="E2551" t="str">
            <v>0166</v>
          </cell>
          <cell r="F2551" t="str">
            <v/>
          </cell>
          <cell r="G2551" t="str">
            <v/>
          </cell>
          <cell r="H2551" t="str">
            <v>LUVA DE EMENDA PARA ELETRODUTO, AÇO GALVANIZADO, DN 40 MM (1 1/2''), APARENTE, INSTALADA EM PAREDE - FORNECIMENTO E INSTALAÇÃO. AF_11/2016_P</v>
          </cell>
          <cell r="I2551" t="str">
            <v>UN</v>
          </cell>
          <cell r="J2551" t="str">
            <v>COEFICIENTE DE REPRESENTATIVIDADE</v>
          </cell>
          <cell r="K2551" t="str">
            <v>11,66</v>
          </cell>
          <cell r="L2551" t="str">
            <v>CAIXA REFERENCIAL</v>
          </cell>
        </row>
        <row r="2552">
          <cell r="A2552">
            <v>97559</v>
          </cell>
          <cell r="B2552" t="str">
            <v>INSTALACAO ELETRICA/ELETRIFICACAO E ILUMINACAO EXTERNA</v>
          </cell>
          <cell r="C2552" t="str">
            <v>INEL</v>
          </cell>
          <cell r="D2552" t="str">
            <v>CONEXOES</v>
          </cell>
          <cell r="E2552" t="str">
            <v>0166</v>
          </cell>
          <cell r="F2552" t="str">
            <v/>
          </cell>
          <cell r="G2552" t="str">
            <v/>
          </cell>
          <cell r="H2552" t="str">
            <v>CURVA 135 GRAUS PARA ELETRODUTO, PVC, ROSCÁVEL, DN 25 MM (3/4), PARA CIRCUITOS TERMINAIS, INSTALADA EM FORRO - FORNECIMENTO E INSTALAÇÃO. AF_12/2015</v>
          </cell>
          <cell r="I2552" t="str">
            <v>UN</v>
          </cell>
          <cell r="J2552" t="str">
            <v>COEFICIENTE DE REPRESENTATIVIDADE</v>
          </cell>
          <cell r="K2552" t="str">
            <v>7,51</v>
          </cell>
          <cell r="L2552" t="str">
            <v>CAIXA REFERENCIAL</v>
          </cell>
        </row>
        <row r="2553">
          <cell r="A2553">
            <v>97562</v>
          </cell>
          <cell r="B2553" t="str">
            <v>INSTALACAO ELETRICA/ELETRIFICACAO E ILUMINACAO EXTERNA</v>
          </cell>
          <cell r="C2553" t="str">
            <v>INEL</v>
          </cell>
          <cell r="D2553" t="str">
            <v>CONEXOES</v>
          </cell>
          <cell r="E2553" t="str">
            <v>0166</v>
          </cell>
          <cell r="F2553" t="str">
            <v/>
          </cell>
          <cell r="G2553" t="str">
            <v/>
          </cell>
          <cell r="H2553" t="str">
            <v>CURVA 135 GRAUS PARA ELETRODUTO, PVC, ROSCÁVEL, DN 25 MM (3/4), PARA CIRCUITOS TERMINAIS, INSTALADA EM LAJE - FORNECIMENTO E INSTALAÇÃO. AF_12/2015</v>
          </cell>
          <cell r="I2553" t="str">
            <v>UN</v>
          </cell>
          <cell r="J2553" t="str">
            <v>COEFICIENTE DE REPRESENTATIVIDADE</v>
          </cell>
          <cell r="K2553" t="str">
            <v>8,98</v>
          </cell>
          <cell r="L2553" t="str">
            <v>CAIXA REFERENCIAL</v>
          </cell>
        </row>
        <row r="2554">
          <cell r="A2554">
            <v>97564</v>
          </cell>
          <cell r="B2554" t="str">
            <v>INSTALACAO ELETRICA/ELETRIFICACAO E ILUMINACAO EXTERNA</v>
          </cell>
          <cell r="C2554" t="str">
            <v>INEL</v>
          </cell>
          <cell r="D2554" t="str">
            <v>CONEXOES</v>
          </cell>
          <cell r="E2554" t="str">
            <v>0166</v>
          </cell>
          <cell r="F2554" t="str">
            <v/>
          </cell>
          <cell r="G2554" t="str">
            <v/>
          </cell>
          <cell r="H2554" t="str">
            <v>CURVA 135 GRAUS PARA ELETRODUTO, PVC, ROSCÁVEL, DN 25 MM (3/4), PARA CIRCUITOS TERMINAIS, INSTALADA EM PAREDE - FORNECIMENTO E INSTALAÇÃO. AF_12/2015</v>
          </cell>
          <cell r="I2554" t="str">
            <v>UN</v>
          </cell>
          <cell r="J2554" t="str">
            <v>COEFICIENTE DE REPRESENTATIVIDADE</v>
          </cell>
          <cell r="K2554" t="str">
            <v>10,28</v>
          </cell>
          <cell r="L2554" t="str">
            <v>CAIXA REFERENCIAL</v>
          </cell>
        </row>
        <row r="2555">
          <cell r="A2555">
            <v>91924</v>
          </cell>
          <cell r="B2555" t="str">
            <v>INSTALACAO ELETRICA/ELETRIFICACAO E ILUMINACAO EXTERNA</v>
          </cell>
          <cell r="C2555" t="str">
            <v>INEL</v>
          </cell>
          <cell r="D2555" t="str">
            <v>FIOS/CABOS</v>
          </cell>
          <cell r="E2555" t="str">
            <v>0167</v>
          </cell>
          <cell r="F2555" t="str">
            <v/>
          </cell>
          <cell r="G2555" t="str">
            <v/>
          </cell>
          <cell r="H2555" t="str">
            <v>CABO DE COBRE FLEXÍVEL ISOLADO, 1,5 MM², ANTI-CHAMA 450/750 V, PARA CIRCUITOS TERMINAIS - FORNECIMENTO E INSTALAÇÃO. AF_12/2015</v>
          </cell>
          <cell r="I2555" t="str">
            <v>M</v>
          </cell>
          <cell r="J2555" t="str">
            <v>COEFICIENTE DE REPRESENTATIVIDADE</v>
          </cell>
          <cell r="K2555" t="str">
            <v>2,39</v>
          </cell>
          <cell r="L2555" t="str">
            <v>CAIXA REFERENCIAL</v>
          </cell>
        </row>
        <row r="2556">
          <cell r="A2556">
            <v>91925</v>
          </cell>
          <cell r="B2556" t="str">
            <v>INSTALACAO ELETRICA/ELETRIFICACAO E ILUMINACAO EXTERNA</v>
          </cell>
          <cell r="C2556" t="str">
            <v>INEL</v>
          </cell>
          <cell r="D2556" t="str">
            <v>FIOS/CABOS</v>
          </cell>
          <cell r="E2556" t="str">
            <v>0167</v>
          </cell>
          <cell r="F2556" t="str">
            <v/>
          </cell>
          <cell r="G2556" t="str">
            <v/>
          </cell>
          <cell r="H2556" t="str">
            <v>CABO DE COBRE FLEXÍVEL ISOLADO, 1,5 MM², ANTI-CHAMA 0,6/1,0 KV, PARA CIRCUITOS TERMINAIS - FORNECIMENTO E INSTALAÇÃO. AF_12/2015</v>
          </cell>
          <cell r="I2556" t="str">
            <v>M</v>
          </cell>
          <cell r="J2556" t="str">
            <v>COEFICIENTE DE REPRESENTATIVIDADE</v>
          </cell>
          <cell r="K2556" t="str">
            <v>3,46</v>
          </cell>
          <cell r="L2556" t="str">
            <v>CAIXA REFERENCIAL</v>
          </cell>
        </row>
        <row r="2557">
          <cell r="A2557">
            <v>91926</v>
          </cell>
          <cell r="B2557" t="str">
            <v>INSTALACAO ELETRICA/ELETRIFICACAO E ILUMINACAO EXTERNA</v>
          </cell>
          <cell r="C2557" t="str">
            <v>INEL</v>
          </cell>
          <cell r="D2557" t="str">
            <v>FIOS/CABOS</v>
          </cell>
          <cell r="E2557" t="str">
            <v>0167</v>
          </cell>
          <cell r="F2557" t="str">
            <v/>
          </cell>
          <cell r="G2557" t="str">
            <v/>
          </cell>
          <cell r="H2557" t="str">
            <v>CABO DE COBRE FLEXÍVEL ISOLADO, 2,5 MM², ANTI-CHAMA 450/750 V, PARA CIRCUITOS TERMINAIS - FORNECIMENTO E INSTALAÇÃO. AF_12/2015</v>
          </cell>
          <cell r="I2557" t="str">
            <v>M</v>
          </cell>
          <cell r="J2557" t="str">
            <v>COEFICIENTE DE REPRESENTATIVIDADE</v>
          </cell>
          <cell r="K2557" t="str">
            <v>3,51</v>
          </cell>
          <cell r="L2557" t="str">
            <v>CAIXA REFERENCIAL</v>
          </cell>
        </row>
        <row r="2558">
          <cell r="A2558">
            <v>91927</v>
          </cell>
          <cell r="B2558" t="str">
            <v>INSTALACAO ELETRICA/ELETRIFICACAO E ILUMINACAO EXTERNA</v>
          </cell>
          <cell r="C2558" t="str">
            <v>INEL</v>
          </cell>
          <cell r="D2558" t="str">
            <v>FIOS/CABOS</v>
          </cell>
          <cell r="E2558" t="str">
            <v>0167</v>
          </cell>
          <cell r="F2558" t="str">
            <v/>
          </cell>
          <cell r="G2558" t="str">
            <v/>
          </cell>
          <cell r="H2558" t="str">
            <v>CABO DE COBRE FLEXÍVEL ISOLADO, 2,5 MM², ANTI-CHAMA 0,6/1,0 KV, PARA CIRCUITOS TERMINAIS - FORNECIMENTO E INSTALAÇÃO. AF_12/2015</v>
          </cell>
          <cell r="I2558" t="str">
            <v>M</v>
          </cell>
          <cell r="J2558" t="str">
            <v>COEFICIENTE DE REPRESENTATIVIDADE</v>
          </cell>
          <cell r="K2558" t="str">
            <v>4,71</v>
          </cell>
          <cell r="L2558" t="str">
            <v>CAIXA REFERENCIAL</v>
          </cell>
        </row>
        <row r="2559">
          <cell r="A2559">
            <v>91928</v>
          </cell>
          <cell r="B2559" t="str">
            <v>INSTALACAO ELETRICA/ELETRIFICACAO E ILUMINACAO EXTERNA</v>
          </cell>
          <cell r="C2559" t="str">
            <v>INEL</v>
          </cell>
          <cell r="D2559" t="str">
            <v>FIOS/CABOS</v>
          </cell>
          <cell r="E2559" t="str">
            <v>0167</v>
          </cell>
          <cell r="F2559" t="str">
            <v/>
          </cell>
          <cell r="G2559" t="str">
            <v/>
          </cell>
          <cell r="H2559" t="str">
            <v>CABO DE COBRE FLEXÍVEL ISOLADO, 4 MM², ANTI-CHAMA 450/750 V, PARA CIRCUITOS TERMINAIS - FORNECIMENTO E INSTALAÇÃO. AF_12/2015</v>
          </cell>
          <cell r="I2559" t="str">
            <v>M</v>
          </cell>
          <cell r="J2559" t="str">
            <v>COEFICIENTE DE REPRESENTATIVIDADE</v>
          </cell>
          <cell r="K2559" t="str">
            <v>5,80</v>
          </cell>
          <cell r="L2559" t="str">
            <v>CAIXA REFERENCIAL</v>
          </cell>
        </row>
        <row r="2560">
          <cell r="A2560">
            <v>91929</v>
          </cell>
          <cell r="B2560" t="str">
            <v>INSTALACAO ELETRICA/ELETRIFICACAO E ILUMINACAO EXTERNA</v>
          </cell>
          <cell r="C2560" t="str">
            <v>INEL</v>
          </cell>
          <cell r="D2560" t="str">
            <v>FIOS/CABOS</v>
          </cell>
          <cell r="E2560" t="str">
            <v>0167</v>
          </cell>
          <cell r="F2560" t="str">
            <v/>
          </cell>
          <cell r="G2560" t="str">
            <v/>
          </cell>
          <cell r="H2560" t="str">
            <v>CABO DE COBRE FLEXÍVEL ISOLADO, 4 MM², ANTI-CHAMA 0,6/1,0 KV, PARA CIRCUITOS TERMINAIS - FORNECIMENTO E INSTALAÇÃO. AF_12/2015</v>
          </cell>
          <cell r="I2560" t="str">
            <v>M</v>
          </cell>
          <cell r="J2560" t="str">
            <v>COEFICIENTE DE REPRESENTATIVIDADE</v>
          </cell>
          <cell r="K2560" t="str">
            <v>6,63</v>
          </cell>
          <cell r="L2560" t="str">
            <v>CAIXA REFERENCIAL</v>
          </cell>
        </row>
        <row r="2561">
          <cell r="A2561">
            <v>91930</v>
          </cell>
          <cell r="B2561" t="str">
            <v>INSTALACAO ELETRICA/ELETRIFICACAO E ILUMINACAO EXTERNA</v>
          </cell>
          <cell r="C2561" t="str">
            <v>INEL</v>
          </cell>
          <cell r="D2561" t="str">
            <v>FIOS/CABOS</v>
          </cell>
          <cell r="E2561" t="str">
            <v>0167</v>
          </cell>
          <cell r="F2561" t="str">
            <v/>
          </cell>
          <cell r="G2561" t="str">
            <v/>
          </cell>
          <cell r="H2561" t="str">
            <v>CABO DE COBRE FLEXÍVEL ISOLADO, 6 MM², ANTI-CHAMA 450/750 V, PARA CIRCUITOS TERMINAIS - FORNECIMENTO E INSTALAÇÃO. AF_12/2015</v>
          </cell>
          <cell r="I2561" t="str">
            <v>M</v>
          </cell>
          <cell r="J2561" t="str">
            <v>COEFICIENTE DE REPRESENTATIVIDADE</v>
          </cell>
          <cell r="K2561" t="str">
            <v>7,99</v>
          </cell>
          <cell r="L2561" t="str">
            <v>CAIXA REFERENCIAL</v>
          </cell>
        </row>
        <row r="2562">
          <cell r="A2562">
            <v>91931</v>
          </cell>
          <cell r="B2562" t="str">
            <v>INSTALACAO ELETRICA/ELETRIFICACAO E ILUMINACAO EXTERNA</v>
          </cell>
          <cell r="C2562" t="str">
            <v>INEL</v>
          </cell>
          <cell r="D2562" t="str">
            <v>FIOS/CABOS</v>
          </cell>
          <cell r="E2562" t="str">
            <v>0167</v>
          </cell>
          <cell r="F2562" t="str">
            <v/>
          </cell>
          <cell r="G2562" t="str">
            <v/>
          </cell>
          <cell r="H2562" t="str">
            <v>CABO DE COBRE FLEXÍVEL ISOLADO, 6 MM², ANTI-CHAMA 0,6/1,0 KV, PARA CIRCUITOS TERMINAIS - FORNECIMENTO E INSTALAÇÃO. AF_12/2015</v>
          </cell>
          <cell r="I2562" t="str">
            <v>M</v>
          </cell>
          <cell r="J2562" t="str">
            <v>COEFICIENTE DE REPRESENTATIVIDADE</v>
          </cell>
          <cell r="K2562" t="str">
            <v>8,99</v>
          </cell>
          <cell r="L2562" t="str">
            <v>CAIXA REFERENCIAL</v>
          </cell>
        </row>
        <row r="2563">
          <cell r="A2563">
            <v>91932</v>
          </cell>
          <cell r="B2563" t="str">
            <v>INSTALACAO ELETRICA/ELETRIFICACAO E ILUMINACAO EXTERNA</v>
          </cell>
          <cell r="C2563" t="str">
            <v>INEL</v>
          </cell>
          <cell r="D2563" t="str">
            <v>FIOS/CABOS</v>
          </cell>
          <cell r="E2563" t="str">
            <v>0167</v>
          </cell>
          <cell r="F2563" t="str">
            <v/>
          </cell>
          <cell r="G2563" t="str">
            <v/>
          </cell>
          <cell r="H2563" t="str">
            <v>CABO DE COBRE FLEXÍVEL ISOLADO, 10 MM², ANTI-CHAMA 450/750 V, PARA CIRCUITOS TERMINAIS - FORNECIMENTO E INSTALAÇÃO. AF_12/2015</v>
          </cell>
          <cell r="I2563" t="str">
            <v>M</v>
          </cell>
          <cell r="J2563" t="str">
            <v>COEFICIENTE DE REPRESENTATIVIDADE</v>
          </cell>
          <cell r="K2563" t="str">
            <v>13,21</v>
          </cell>
          <cell r="L2563" t="str">
            <v>CAIXA REFERENCIAL</v>
          </cell>
        </row>
        <row r="2564">
          <cell r="A2564">
            <v>91933</v>
          </cell>
          <cell r="B2564" t="str">
            <v>INSTALACAO ELETRICA/ELETRIFICACAO E ILUMINACAO EXTERNA</v>
          </cell>
          <cell r="C2564" t="str">
            <v>INEL</v>
          </cell>
          <cell r="D2564" t="str">
            <v>FIOS/CABOS</v>
          </cell>
          <cell r="E2564" t="str">
            <v>0167</v>
          </cell>
          <cell r="F2564" t="str">
            <v/>
          </cell>
          <cell r="G2564" t="str">
            <v/>
          </cell>
          <cell r="H2564" t="str">
            <v>CABO DE COBRE FLEXÍVEL ISOLADO, 10 MM², ANTI-CHAMA 0,6/1,0 KV, PARA CIRCUITOS TERMINAIS - FORNECIMENTO E INSTALAÇÃO. AF_12/2015</v>
          </cell>
          <cell r="I2564" t="str">
            <v>M</v>
          </cell>
          <cell r="J2564" t="str">
            <v>COEFICIENTE DE REPRESENTATIVIDADE</v>
          </cell>
          <cell r="K2564" t="str">
            <v>14,16</v>
          </cell>
          <cell r="L2564" t="str">
            <v>CAIXA REFERENCIAL</v>
          </cell>
        </row>
        <row r="2565">
          <cell r="A2565">
            <v>91934</v>
          </cell>
          <cell r="B2565" t="str">
            <v>INSTALACAO ELETRICA/ELETRIFICACAO E ILUMINACAO EXTERNA</v>
          </cell>
          <cell r="C2565" t="str">
            <v>INEL</v>
          </cell>
          <cell r="D2565" t="str">
            <v>FIOS/CABOS</v>
          </cell>
          <cell r="E2565" t="str">
            <v>0167</v>
          </cell>
          <cell r="F2565" t="str">
            <v/>
          </cell>
          <cell r="G2565" t="str">
            <v/>
          </cell>
          <cell r="H2565" t="str">
            <v>CABO DE COBRE FLEXÍVEL ISOLADO, 16 MM², ANTI-CHAMA 450/750 V, PARA CIRCUITOS TERMINAIS - FORNECIMENTO E INSTALAÇÃO. AF_12/2015</v>
          </cell>
          <cell r="I2565" t="str">
            <v>M</v>
          </cell>
          <cell r="J2565" t="str">
            <v>COEFICIENTE DE REPRESENTATIVIDADE</v>
          </cell>
          <cell r="K2565" t="str">
            <v>16,38</v>
          </cell>
          <cell r="L2565" t="str">
            <v>CAIXA REFERENCIAL</v>
          </cell>
        </row>
        <row r="2566">
          <cell r="A2566">
            <v>91935</v>
          </cell>
          <cell r="B2566" t="str">
            <v>INSTALACAO ELETRICA/ELETRIFICACAO E ILUMINACAO EXTERNA</v>
          </cell>
          <cell r="C2566" t="str">
            <v>INEL</v>
          </cell>
          <cell r="D2566" t="str">
            <v>FIOS/CABOS</v>
          </cell>
          <cell r="E2566" t="str">
            <v>0167</v>
          </cell>
          <cell r="F2566" t="str">
            <v/>
          </cell>
          <cell r="G2566" t="str">
            <v/>
          </cell>
          <cell r="H2566" t="str">
            <v>CABO DE COBRE FLEXÍVEL ISOLADO, 16 MM², ANTI-CHAMA 0,6/1,0 KV, PARA CIRCUITOS TERMINAIS - FORNECIMENTO E INSTALAÇÃO. AF_12/2015</v>
          </cell>
          <cell r="I2566" t="str">
            <v>M</v>
          </cell>
          <cell r="J2566" t="str">
            <v>COEFICIENTE DE REPRESENTATIVIDADE</v>
          </cell>
          <cell r="K2566" t="str">
            <v>21,61</v>
          </cell>
          <cell r="L2566" t="str">
            <v>CAIXA REFERENCIAL</v>
          </cell>
        </row>
        <row r="2567">
          <cell r="A2567">
            <v>92979</v>
          </cell>
          <cell r="B2567" t="str">
            <v>INSTALACAO ELETRICA/ELETRIFICACAO E ILUMINACAO EXTERNA</v>
          </cell>
          <cell r="C2567" t="str">
            <v>INEL</v>
          </cell>
          <cell r="D2567" t="str">
            <v>FIOS/CABOS</v>
          </cell>
          <cell r="E2567" t="str">
            <v>0167</v>
          </cell>
          <cell r="F2567" t="str">
            <v/>
          </cell>
          <cell r="G2567" t="str">
            <v/>
          </cell>
          <cell r="H2567" t="str">
            <v>CABO DE COBRE FLEXÍVEL ISOLADO, 10 MM², ANTI-CHAMA 450/750 V, PARA DISTRIBUIÇÃO - FORNECIMENTO E INSTALAÇÃO. AF_12/2015</v>
          </cell>
          <cell r="I2567" t="str">
            <v>M</v>
          </cell>
          <cell r="J2567" t="str">
            <v>COEFICIENTE DE REPRESENTATIVIDADE</v>
          </cell>
          <cell r="K2567" t="str">
            <v>9,38</v>
          </cell>
          <cell r="L2567" t="str">
            <v>CAIXA REFERENCIAL</v>
          </cell>
        </row>
        <row r="2568">
          <cell r="A2568">
            <v>92980</v>
          </cell>
          <cell r="B2568" t="str">
            <v>INSTALACAO ELETRICA/ELETRIFICACAO E ILUMINACAO EXTERNA</v>
          </cell>
          <cell r="C2568" t="str">
            <v>INEL</v>
          </cell>
          <cell r="D2568" t="str">
            <v>FIOS/CABOS</v>
          </cell>
          <cell r="E2568" t="str">
            <v>0167</v>
          </cell>
          <cell r="F2568" t="str">
            <v/>
          </cell>
          <cell r="G2568" t="str">
            <v/>
          </cell>
          <cell r="H2568" t="str">
            <v>CABO DE COBRE FLEXÍVEL ISOLADO, 10 MM², ANTI-CHAMA 0,6/1,0 KV, PARA DISTRIBUIÇÃO - FORNECIMENTO E INSTALAÇÃO. AF_12/2015</v>
          </cell>
          <cell r="I2568" t="str">
            <v>M</v>
          </cell>
          <cell r="J2568" t="str">
            <v>COEFICIENTE DE REPRESENTATIVIDADE</v>
          </cell>
          <cell r="K2568" t="str">
            <v>10,21</v>
          </cell>
          <cell r="L2568" t="str">
            <v>CAIXA REFERENCIAL</v>
          </cell>
        </row>
        <row r="2569">
          <cell r="A2569">
            <v>92981</v>
          </cell>
          <cell r="B2569" t="str">
            <v>INSTALACAO ELETRICA/ELETRIFICACAO E ILUMINACAO EXTERNA</v>
          </cell>
          <cell r="C2569" t="str">
            <v>INEL</v>
          </cell>
          <cell r="D2569" t="str">
            <v>FIOS/CABOS</v>
          </cell>
          <cell r="E2569" t="str">
            <v>0167</v>
          </cell>
          <cell r="F2569" t="str">
            <v/>
          </cell>
          <cell r="G2569" t="str">
            <v/>
          </cell>
          <cell r="H2569" t="str">
            <v>CABO DE COBRE FLEXÍVEL ISOLADO, 16 MM², ANTI-CHAMA 450/750 V, PARA DISTRIBUIÇÃO - FORNECIMENTO E INSTALAÇÃO. AF_12/2015</v>
          </cell>
          <cell r="I2569" t="str">
            <v>M</v>
          </cell>
          <cell r="J2569" t="str">
            <v>COEFICIENTE DE REPRESENTATIVIDADE</v>
          </cell>
          <cell r="K2569" t="str">
            <v>11,11</v>
          </cell>
          <cell r="L2569" t="str">
            <v>CAIXA REFERENCIAL</v>
          </cell>
        </row>
        <row r="2570">
          <cell r="A2570">
            <v>92982</v>
          </cell>
          <cell r="B2570" t="str">
            <v>INSTALACAO ELETRICA/ELETRIFICACAO E ILUMINACAO EXTERNA</v>
          </cell>
          <cell r="C2570" t="str">
            <v>INEL</v>
          </cell>
          <cell r="D2570" t="str">
            <v>FIOS/CABOS</v>
          </cell>
          <cell r="E2570" t="str">
            <v>0167</v>
          </cell>
          <cell r="F2570" t="str">
            <v/>
          </cell>
          <cell r="G2570" t="str">
            <v/>
          </cell>
          <cell r="H2570" t="str">
            <v>CABO DE COBRE FLEXÍVEL ISOLADO, 16 MM², ANTI-CHAMA 0,6/1,0 KV, PARA DISTRIBUIÇÃO - FORNECIMENTO E INSTALAÇÃO. AF_12/2015</v>
          </cell>
          <cell r="I2570" t="str">
            <v>M</v>
          </cell>
          <cell r="J2570" t="str">
            <v>COEFICIENTE DE REPRESENTATIVIDADE</v>
          </cell>
          <cell r="K2570" t="str">
            <v>15,63</v>
          </cell>
          <cell r="L2570" t="str">
            <v>CAIXA REFERENCIAL</v>
          </cell>
        </row>
        <row r="2571">
          <cell r="A2571">
            <v>92983</v>
          </cell>
          <cell r="B2571" t="str">
            <v>INSTALACAO ELETRICA/ELETRIFICACAO E ILUMINACAO EXTERNA</v>
          </cell>
          <cell r="C2571" t="str">
            <v>INEL</v>
          </cell>
          <cell r="D2571" t="str">
            <v>FIOS/CABOS</v>
          </cell>
          <cell r="E2571" t="str">
            <v>0167</v>
          </cell>
          <cell r="F2571" t="str">
            <v/>
          </cell>
          <cell r="G2571" t="str">
            <v/>
          </cell>
          <cell r="H2571" t="str">
            <v>CABO DE COBRE FLEXÍVEL ISOLADO, 25 MM², ANTI-CHAMA 450/750 V, PARA DISTRIBUIÇÃO - FORNECIMENTO E INSTALAÇÃO. AF_12/2015</v>
          </cell>
          <cell r="I2571" t="str">
            <v>M</v>
          </cell>
          <cell r="J2571" t="str">
            <v>COEFICIENTE DE REPRESENTATIVIDADE</v>
          </cell>
          <cell r="K2571" t="str">
            <v>24,40</v>
          </cell>
          <cell r="L2571" t="str">
            <v>CAIXA REFERENCIAL</v>
          </cell>
        </row>
        <row r="2572">
          <cell r="A2572">
            <v>92984</v>
          </cell>
          <cell r="B2572" t="str">
            <v>INSTALACAO ELETRICA/ELETRIFICACAO E ILUMINACAO EXTERNA</v>
          </cell>
          <cell r="C2572" t="str">
            <v>INEL</v>
          </cell>
          <cell r="D2572" t="str">
            <v>FIOS/CABOS</v>
          </cell>
          <cell r="E2572" t="str">
            <v>0167</v>
          </cell>
          <cell r="F2572" t="str">
            <v/>
          </cell>
          <cell r="G2572" t="str">
            <v/>
          </cell>
          <cell r="H2572" t="str">
            <v>CABO DE COBRE FLEXÍVEL ISOLADO, 25 MM², ANTI-CHAMA 0,6/1,0 KV, PARA DISTRIBUIÇÃO - FORNECIMENTO E INSTALAÇÃO. AF_12/2015</v>
          </cell>
          <cell r="I2572" t="str">
            <v>M</v>
          </cell>
          <cell r="J2572" t="str">
            <v>COEFICIENTE DE REPRESENTATIVIDADE</v>
          </cell>
          <cell r="K2572" t="str">
            <v>25,07</v>
          </cell>
          <cell r="L2572" t="str">
            <v>CAIXA REFERENCIAL</v>
          </cell>
        </row>
        <row r="2573">
          <cell r="A2573">
            <v>92985</v>
          </cell>
          <cell r="B2573" t="str">
            <v>INSTALACAO ELETRICA/ELETRIFICACAO E ILUMINACAO EXTERNA</v>
          </cell>
          <cell r="C2573" t="str">
            <v>INEL</v>
          </cell>
          <cell r="D2573" t="str">
            <v>FIOS/CABOS</v>
          </cell>
          <cell r="E2573" t="str">
            <v>0167</v>
          </cell>
          <cell r="F2573" t="str">
            <v/>
          </cell>
          <cell r="G2573" t="str">
            <v/>
          </cell>
          <cell r="H2573" t="str">
            <v>CABO DE COBRE FLEXÍVEL ISOLADO, 35 MM², ANTI-CHAMA 450/750 V, PARA DISTRIBUIÇÃO - FORNECIMENTO E INSTALAÇÃO. AF_12/2015</v>
          </cell>
          <cell r="I2573" t="str">
            <v>M</v>
          </cell>
          <cell r="J2573" t="str">
            <v>COEFICIENTE DE REPRESENTATIVIDADE</v>
          </cell>
          <cell r="K2573" t="str">
            <v>33,05</v>
          </cell>
          <cell r="L2573" t="str">
            <v>CAIXA REFERENCIAL</v>
          </cell>
        </row>
        <row r="2574">
          <cell r="A2574">
            <v>92986</v>
          </cell>
          <cell r="B2574" t="str">
            <v>INSTALACAO ELETRICA/ELETRIFICACAO E ILUMINACAO EXTERNA</v>
          </cell>
          <cell r="C2574" t="str">
            <v>INEL</v>
          </cell>
          <cell r="D2574" t="str">
            <v>FIOS/CABOS</v>
          </cell>
          <cell r="E2574" t="str">
            <v>0167</v>
          </cell>
          <cell r="F2574" t="str">
            <v/>
          </cell>
          <cell r="G2574" t="str">
            <v/>
          </cell>
          <cell r="H2574" t="str">
            <v>CABO DE COBRE FLEXÍVEL ISOLADO, 35 MM², ANTI-CHAMA 0,6/1,0 KV, PARA DISTRIBUIÇÃO - FORNECIMENTO E INSTALAÇÃO. AF_12/2015</v>
          </cell>
          <cell r="I2574" t="str">
            <v>M</v>
          </cell>
          <cell r="J2574" t="str">
            <v>COEFICIENTE DE REPRESENTATIVIDADE</v>
          </cell>
          <cell r="K2574" t="str">
            <v>34,03</v>
          </cell>
          <cell r="L2574" t="str">
            <v>CAIXA REFERENCIAL</v>
          </cell>
        </row>
        <row r="2575">
          <cell r="A2575">
            <v>92987</v>
          </cell>
          <cell r="B2575" t="str">
            <v>INSTALACAO ELETRICA/ELETRIFICACAO E ILUMINACAO EXTERNA</v>
          </cell>
          <cell r="C2575" t="str">
            <v>INEL</v>
          </cell>
          <cell r="D2575" t="str">
            <v>FIOS/CABOS</v>
          </cell>
          <cell r="E2575" t="str">
            <v>0167</v>
          </cell>
          <cell r="F2575" t="str">
            <v/>
          </cell>
          <cell r="G2575" t="str">
            <v/>
          </cell>
          <cell r="H2575" t="str">
            <v>CABO DE COBRE FLEXÍVEL ISOLADO, 50 MM², ANTI-CHAMA 450/750 V, PARA DISTRIBUIÇÃO - FORNECIMENTO E INSTALAÇÃO. AF_12/2015</v>
          </cell>
          <cell r="I2575" t="str">
            <v>M</v>
          </cell>
          <cell r="J2575" t="str">
            <v>COEFICIENTE DE REPRESENTATIVIDADE</v>
          </cell>
          <cell r="K2575" t="str">
            <v>47,79</v>
          </cell>
          <cell r="L2575" t="str">
            <v>CAIXA REFERENCIAL</v>
          </cell>
        </row>
        <row r="2576">
          <cell r="A2576">
            <v>92988</v>
          </cell>
          <cell r="B2576" t="str">
            <v>INSTALACAO ELETRICA/ELETRIFICACAO E ILUMINACAO EXTERNA</v>
          </cell>
          <cell r="C2576" t="str">
            <v>INEL</v>
          </cell>
          <cell r="D2576" t="str">
            <v>FIOS/CABOS</v>
          </cell>
          <cell r="E2576" t="str">
            <v>0167</v>
          </cell>
          <cell r="F2576" t="str">
            <v/>
          </cell>
          <cell r="G2576" t="str">
            <v/>
          </cell>
          <cell r="H2576" t="str">
            <v>CABO DE COBRE FLEXÍVEL ISOLADO, 50 MM², ANTI-CHAMA 0,6/1,0 KV, PARA DISTRIBUIÇÃO - FORNECIMENTO E INSTALAÇÃO. AF_12/2015</v>
          </cell>
          <cell r="I2576" t="str">
            <v>M</v>
          </cell>
          <cell r="J2576" t="str">
            <v>COEFICIENTE DE REPRESENTATIVIDADE</v>
          </cell>
          <cell r="K2576" t="str">
            <v>47,91</v>
          </cell>
          <cell r="L2576" t="str">
            <v>CAIXA REFERENCIAL</v>
          </cell>
        </row>
        <row r="2577">
          <cell r="A2577">
            <v>92989</v>
          </cell>
          <cell r="B2577" t="str">
            <v>INSTALACAO ELETRICA/ELETRIFICACAO E ILUMINACAO EXTERNA</v>
          </cell>
          <cell r="C2577" t="str">
            <v>INEL</v>
          </cell>
          <cell r="D2577" t="str">
            <v>FIOS/CABOS</v>
          </cell>
          <cell r="E2577" t="str">
            <v>0167</v>
          </cell>
          <cell r="F2577" t="str">
            <v/>
          </cell>
          <cell r="G2577" t="str">
            <v/>
          </cell>
          <cell r="H2577" t="str">
            <v>CABO DE COBRE FLEXÍVEL ISOLADO, 70 MM², ANTI-CHAMA 450/750 V, PARA DISTRIBUIÇÃO - FORNECIMENTO E INSTALAÇÃO. AF_12/2015</v>
          </cell>
          <cell r="I2577" t="str">
            <v>M</v>
          </cell>
          <cell r="J2577" t="str">
            <v>COEFICIENTE DE REPRESENTATIVIDADE</v>
          </cell>
          <cell r="K2577" t="str">
            <v>66,60</v>
          </cell>
          <cell r="L2577" t="str">
            <v>CAIXA REFERENCIAL</v>
          </cell>
        </row>
        <row r="2578">
          <cell r="A2578">
            <v>92990</v>
          </cell>
          <cell r="B2578" t="str">
            <v>INSTALACAO ELETRICA/ELETRIFICACAO E ILUMINACAO EXTERNA</v>
          </cell>
          <cell r="C2578" t="str">
            <v>INEL</v>
          </cell>
          <cell r="D2578" t="str">
            <v>FIOS/CABOS</v>
          </cell>
          <cell r="E2578" t="str">
            <v>0167</v>
          </cell>
          <cell r="F2578" t="str">
            <v/>
          </cell>
          <cell r="G2578" t="str">
            <v/>
          </cell>
          <cell r="H2578" t="str">
            <v>CABO DE COBRE FLEXÍVEL ISOLADO, 70 MM², ANTI-CHAMA 0,6/1,0 KV, PARA DISTRIBUIÇÃO - FORNECIMENTO E INSTALAÇÃO. AF_12/2015</v>
          </cell>
          <cell r="I2578" t="str">
            <v>M</v>
          </cell>
          <cell r="J2578" t="str">
            <v>COEFICIENTE DE REPRESENTATIVIDADE</v>
          </cell>
          <cell r="K2578" t="str">
            <v>65,83</v>
          </cell>
          <cell r="L2578" t="str">
            <v>CAIXA REFERENCIAL</v>
          </cell>
        </row>
        <row r="2579">
          <cell r="A2579">
            <v>92991</v>
          </cell>
          <cell r="B2579" t="str">
            <v>INSTALACAO ELETRICA/ELETRIFICACAO E ILUMINACAO EXTERNA</v>
          </cell>
          <cell r="C2579" t="str">
            <v>INEL</v>
          </cell>
          <cell r="D2579" t="str">
            <v>FIOS/CABOS</v>
          </cell>
          <cell r="E2579" t="str">
            <v>0167</v>
          </cell>
          <cell r="F2579" t="str">
            <v/>
          </cell>
          <cell r="G2579" t="str">
            <v/>
          </cell>
          <cell r="H2579" t="str">
            <v>CABO DE COBRE FLEXÍVEL ISOLADO, 95 MM², ANTI-CHAMA 450/750 V, PARA DISTRIBUIÇÃO - FORNECIMENTO E INSTALAÇÃO. AF_12/2015</v>
          </cell>
          <cell r="I2579" t="str">
            <v>M</v>
          </cell>
          <cell r="J2579" t="str">
            <v>COEFICIENTE DE REPRESENTATIVIDADE</v>
          </cell>
          <cell r="K2579" t="str">
            <v>86,98</v>
          </cell>
          <cell r="L2579" t="str">
            <v>CAIXA REFERENCIAL</v>
          </cell>
        </row>
        <row r="2580">
          <cell r="A2580">
            <v>92992</v>
          </cell>
          <cell r="B2580" t="str">
            <v>INSTALACAO ELETRICA/ELETRIFICACAO E ILUMINACAO EXTERNA</v>
          </cell>
          <cell r="C2580" t="str">
            <v>INEL</v>
          </cell>
          <cell r="D2580" t="str">
            <v>FIOS/CABOS</v>
          </cell>
          <cell r="E2580" t="str">
            <v>0167</v>
          </cell>
          <cell r="F2580" t="str">
            <v/>
          </cell>
          <cell r="G2580" t="str">
            <v/>
          </cell>
          <cell r="H2580" t="str">
            <v>CABO DE COBRE FLEXÍVEL ISOLADO, 95 MM², ANTI-CHAMA 0,6/1,0 KV, PARA DISTRIBUIÇÃO - FORNECIMENTO E INSTALAÇÃO. AF_12/2015</v>
          </cell>
          <cell r="I2580" t="str">
            <v>M</v>
          </cell>
          <cell r="J2580" t="str">
            <v>COEFICIENTE DE REPRESENTATIVIDADE</v>
          </cell>
          <cell r="K2580" t="str">
            <v>87,04</v>
          </cell>
          <cell r="L2580" t="str">
            <v>CAIXA REFERENCIAL</v>
          </cell>
        </row>
        <row r="2581">
          <cell r="A2581">
            <v>92993</v>
          </cell>
          <cell r="B2581" t="str">
            <v>INSTALACAO ELETRICA/ELETRIFICACAO E ILUMINACAO EXTERNA</v>
          </cell>
          <cell r="C2581" t="str">
            <v>INEL</v>
          </cell>
          <cell r="D2581" t="str">
            <v>FIOS/CABOS</v>
          </cell>
          <cell r="E2581" t="str">
            <v>0167</v>
          </cell>
          <cell r="F2581" t="str">
            <v/>
          </cell>
          <cell r="G2581" t="str">
            <v/>
          </cell>
          <cell r="H2581" t="str">
            <v>CABO DE COBRE FLEXÍVEL ISOLADO, 120 MM², ANTI-CHAMA 450/750 V, PARA DISTRIBUIÇÃO - FORNECIMENTO E INSTALAÇÃO. AF_12/2015</v>
          </cell>
          <cell r="I2581" t="str">
            <v>M</v>
          </cell>
          <cell r="J2581" t="str">
            <v>COEFICIENTE DE REPRESENTATIVIDADE</v>
          </cell>
          <cell r="K2581" t="str">
            <v>111,67</v>
          </cell>
          <cell r="L2581" t="str">
            <v>CAIXA REFERENCIAL</v>
          </cell>
        </row>
        <row r="2582">
          <cell r="A2582">
            <v>92994</v>
          </cell>
          <cell r="B2582" t="str">
            <v>INSTALACAO ELETRICA/ELETRIFICACAO E ILUMINACAO EXTERNA</v>
          </cell>
          <cell r="C2582" t="str">
            <v>INEL</v>
          </cell>
          <cell r="D2582" t="str">
            <v>FIOS/CABOS</v>
          </cell>
          <cell r="E2582" t="str">
            <v>0167</v>
          </cell>
          <cell r="F2582" t="str">
            <v/>
          </cell>
          <cell r="G2582" t="str">
            <v/>
          </cell>
          <cell r="H2582" t="str">
            <v>CABO DE COBRE FLEXÍVEL ISOLADO, 120 MM², ANTI-CHAMA 0,6/1,0 KV, PARA DISTRIBUIÇÃO - FORNECIMENTO E INSTALAÇÃO. AF_12/2015</v>
          </cell>
          <cell r="I2582" t="str">
            <v>M</v>
          </cell>
          <cell r="J2582" t="str">
            <v>COEFICIENTE DE REPRESENTATIVIDADE</v>
          </cell>
          <cell r="K2582" t="str">
            <v>112,78</v>
          </cell>
          <cell r="L2582" t="str">
            <v>CAIXA REFERENCIAL</v>
          </cell>
        </row>
        <row r="2583">
          <cell r="A2583">
            <v>92995</v>
          </cell>
          <cell r="B2583" t="str">
            <v>INSTALACAO ELETRICA/ELETRIFICACAO E ILUMINACAO EXTERNA</v>
          </cell>
          <cell r="C2583" t="str">
            <v>INEL</v>
          </cell>
          <cell r="D2583" t="str">
            <v>FIOS/CABOS</v>
          </cell>
          <cell r="E2583" t="str">
            <v>0167</v>
          </cell>
          <cell r="F2583" t="str">
            <v/>
          </cell>
          <cell r="G2583" t="str">
            <v/>
          </cell>
          <cell r="H2583" t="str">
            <v>CABO DE COBRE FLEXÍVEL ISOLADO, 150 MM², ANTI-CHAMA 450/750 V, PARA DISTRIBUIÇÃO - FORNECIMENTO E INSTALAÇÃO. AF_12/2015</v>
          </cell>
          <cell r="I2583" t="str">
            <v>M</v>
          </cell>
          <cell r="J2583" t="str">
            <v>COEFICIENTE DE REPRESENTATIVIDADE</v>
          </cell>
          <cell r="K2583" t="str">
            <v>139,04</v>
          </cell>
          <cell r="L2583" t="str">
            <v>CAIXA REFERENCIAL</v>
          </cell>
        </row>
        <row r="2584">
          <cell r="A2584">
            <v>92996</v>
          </cell>
          <cell r="B2584" t="str">
            <v>INSTALACAO ELETRICA/ELETRIFICACAO E ILUMINACAO EXTERNA</v>
          </cell>
          <cell r="C2584" t="str">
            <v>INEL</v>
          </cell>
          <cell r="D2584" t="str">
            <v>FIOS/CABOS</v>
          </cell>
          <cell r="E2584" t="str">
            <v>0167</v>
          </cell>
          <cell r="F2584" t="str">
            <v/>
          </cell>
          <cell r="G2584" t="str">
            <v/>
          </cell>
          <cell r="H2584" t="str">
            <v>CABO DE COBRE FLEXÍVEL ISOLADO, 150 MM², ANTI-CHAMA 0,6/1,0 KV, PARA DISTRIBUIÇÃO - FORNECIMENTO E INSTALAÇÃO. AF_12/2015</v>
          </cell>
          <cell r="I2584" t="str">
            <v>M</v>
          </cell>
          <cell r="J2584" t="str">
            <v>COEFICIENTE DE REPRESENTATIVIDADE</v>
          </cell>
          <cell r="K2584" t="str">
            <v>139,42</v>
          </cell>
          <cell r="L2584" t="str">
            <v>CAIXA REFERENCIAL</v>
          </cell>
        </row>
        <row r="2585">
          <cell r="A2585">
            <v>92997</v>
          </cell>
          <cell r="B2585" t="str">
            <v>INSTALACAO ELETRICA/ELETRIFICACAO E ILUMINACAO EXTERNA</v>
          </cell>
          <cell r="C2585" t="str">
            <v>INEL</v>
          </cell>
          <cell r="D2585" t="str">
            <v>FIOS/CABOS</v>
          </cell>
          <cell r="E2585" t="str">
            <v>0167</v>
          </cell>
          <cell r="F2585" t="str">
            <v/>
          </cell>
          <cell r="G2585" t="str">
            <v/>
          </cell>
          <cell r="H2585" t="str">
            <v>CABO DE COBRE FLEXÍVEL ISOLADO, 185 MM², ANTI-CHAMA 450/750 V, PARA DISTRIBUIÇÃO - FORNECIMENTO E INSTALAÇÃO. AF_12/2015</v>
          </cell>
          <cell r="I2585" t="str">
            <v>M</v>
          </cell>
          <cell r="J2585" t="str">
            <v>COEFICIENTE DE REPRESENTATIVIDADE</v>
          </cell>
          <cell r="K2585" t="str">
            <v>169,00</v>
          </cell>
          <cell r="L2585" t="str">
            <v>CAIXA REFERENCIAL</v>
          </cell>
        </row>
        <row r="2586">
          <cell r="A2586">
            <v>92998</v>
          </cell>
          <cell r="B2586" t="str">
            <v>INSTALACAO ELETRICA/ELETRIFICACAO E ILUMINACAO EXTERNA</v>
          </cell>
          <cell r="C2586" t="str">
            <v>INEL</v>
          </cell>
          <cell r="D2586" t="str">
            <v>FIOS/CABOS</v>
          </cell>
          <cell r="E2586" t="str">
            <v>0167</v>
          </cell>
          <cell r="F2586" t="str">
            <v/>
          </cell>
          <cell r="G2586" t="str">
            <v/>
          </cell>
          <cell r="H2586" t="str">
            <v>CABO DE COBRE FLEXÍVEL ISOLADO, 185 MM², ANTI-CHAMA 0,6/1,0 KV, PARA DISTRIBUIÇÃO - FORNECIMENTO E INSTALAÇÃO. AF_12/2015</v>
          </cell>
          <cell r="I2586" t="str">
            <v>M</v>
          </cell>
          <cell r="J2586" t="str">
            <v>COEFICIENTE DE REPRESENTATIVIDADE</v>
          </cell>
          <cell r="K2586" t="str">
            <v>170,66</v>
          </cell>
          <cell r="L2586" t="str">
            <v>CAIXA REFERENCIAL</v>
          </cell>
        </row>
        <row r="2587">
          <cell r="A2587">
            <v>92999</v>
          </cell>
          <cell r="B2587" t="str">
            <v>INSTALACAO ELETRICA/ELETRIFICACAO E ILUMINACAO EXTERNA</v>
          </cell>
          <cell r="C2587" t="str">
            <v>INEL</v>
          </cell>
          <cell r="D2587" t="str">
            <v>FIOS/CABOS</v>
          </cell>
          <cell r="E2587" t="str">
            <v>0167</v>
          </cell>
          <cell r="F2587" t="str">
            <v/>
          </cell>
          <cell r="G2587" t="str">
            <v/>
          </cell>
          <cell r="H2587" t="str">
            <v>CABO DE COBRE FLEXÍVEL ISOLADO, 240 MM², ANTI-CHAMA 450/750 V, PARA DISTRIBUIÇÃO - FORNECIMENTO E INSTALAÇÃO. AF_12/2015</v>
          </cell>
          <cell r="I2587" t="str">
            <v>M</v>
          </cell>
          <cell r="J2587" t="str">
            <v>COEFICIENTE DE REPRESENTATIVIDADE</v>
          </cell>
          <cell r="K2587" t="str">
            <v>222,77</v>
          </cell>
          <cell r="L2587" t="str">
            <v>CAIXA REFERENCIAL</v>
          </cell>
        </row>
        <row r="2588">
          <cell r="A2588">
            <v>93000</v>
          </cell>
          <cell r="B2588" t="str">
            <v>INSTALACAO ELETRICA/ELETRIFICACAO E ILUMINACAO EXTERNA</v>
          </cell>
          <cell r="C2588" t="str">
            <v>INEL</v>
          </cell>
          <cell r="D2588" t="str">
            <v>FIOS/CABOS</v>
          </cell>
          <cell r="E2588" t="str">
            <v>0167</v>
          </cell>
          <cell r="F2588" t="str">
            <v/>
          </cell>
          <cell r="G2588" t="str">
            <v/>
          </cell>
          <cell r="H2588" t="str">
            <v>CABO DE COBRE FLEXÍVEL ISOLADO, 240 MM², ANTI-CHAMA 0,6/1,0 KV, PARA DISTRIBUIÇÃO - FORNECIMENTO E INSTALAÇÃO. AF_12/2015</v>
          </cell>
          <cell r="I2588" t="str">
            <v>M</v>
          </cell>
          <cell r="J2588" t="str">
            <v>COEFICIENTE DE REPRESENTATIVIDADE</v>
          </cell>
          <cell r="K2588" t="str">
            <v>224,14</v>
          </cell>
          <cell r="L2588" t="str">
            <v>CAIXA REFERENCIAL</v>
          </cell>
        </row>
        <row r="2589">
          <cell r="A2589">
            <v>93001</v>
          </cell>
          <cell r="B2589" t="str">
            <v>INSTALACAO ELETRICA/ELETRIFICACAO E ILUMINACAO EXTERNA</v>
          </cell>
          <cell r="C2589" t="str">
            <v>INEL</v>
          </cell>
          <cell r="D2589" t="str">
            <v>FIOS/CABOS</v>
          </cell>
          <cell r="E2589" t="str">
            <v>0167</v>
          </cell>
          <cell r="F2589" t="str">
            <v/>
          </cell>
          <cell r="G2589" t="str">
            <v/>
          </cell>
          <cell r="H2589" t="str">
            <v>CABO DE COBRE RÍGIDO ISOLADO, 300 MM², ANTI-CHAMA 450/750 V, PARA DISTRIBUIÇÃO - FORNECIMENTO E INSTALAÇÃO. AF_12/2015</v>
          </cell>
          <cell r="I2589" t="str">
            <v>M</v>
          </cell>
          <cell r="J2589" t="str">
            <v>COEFICIENTE DE REPRESENTATIVIDADE</v>
          </cell>
          <cell r="K2589" t="str">
            <v>272,19</v>
          </cell>
          <cell r="L2589" t="str">
            <v>CAIXA REFERENCIAL</v>
          </cell>
        </row>
        <row r="2590">
          <cell r="A2590">
            <v>93002</v>
          </cell>
          <cell r="B2590" t="str">
            <v>INSTALACAO ELETRICA/ELETRIFICACAO E ILUMINACAO EXTERNA</v>
          </cell>
          <cell r="C2590" t="str">
            <v>INEL</v>
          </cell>
          <cell r="D2590" t="str">
            <v>FIOS/CABOS</v>
          </cell>
          <cell r="E2590" t="str">
            <v>0167</v>
          </cell>
          <cell r="F2590" t="str">
            <v/>
          </cell>
          <cell r="G2590" t="str">
            <v/>
          </cell>
          <cell r="H2590" t="str">
            <v>CABO DE COBRE FLEXÍVEL ISOLADO, 300 MM², ANTI-CHAMA 0,6/1,0 KV, PARA DISTRIBUIÇÃO - FORNECIMENTO E INSTALAÇÃO. AF_12/2015</v>
          </cell>
          <cell r="I2590" t="str">
            <v>M</v>
          </cell>
          <cell r="J2590" t="str">
            <v>COEFICIENTE DE REPRESENTATIVIDADE</v>
          </cell>
          <cell r="K2590" t="str">
            <v>279,86</v>
          </cell>
          <cell r="L2590" t="str">
            <v>CAIXA REFERENCIAL</v>
          </cell>
        </row>
        <row r="2591">
          <cell r="A2591">
            <v>101884</v>
          </cell>
          <cell r="B2591" t="str">
            <v>INSTALACAO ELETRICA/ELETRIFICACAO E ILUMINACAO EXTERNA</v>
          </cell>
          <cell r="C2591" t="str">
            <v>INEL</v>
          </cell>
          <cell r="D2591" t="str">
            <v>FIOS/CABOS</v>
          </cell>
          <cell r="E2591" t="str">
            <v>0167</v>
          </cell>
          <cell r="F2591" t="str">
            <v/>
          </cell>
          <cell r="G2591" t="str">
            <v/>
          </cell>
          <cell r="H2591" t="str">
            <v>CABO DE COBRE ISOLADO, 10 MM², ANTI-CHAMA 450/750 V, INSTALADO EM ELETROCALHA OU PERFILADO - FORNECIMENTO E INSTALAÇÃO. AF_10/2020</v>
          </cell>
          <cell r="I2591" t="str">
            <v>M</v>
          </cell>
          <cell r="J2591" t="str">
            <v>COEFICIENTE DE REPRESENTATIVIDADE</v>
          </cell>
          <cell r="K2591" t="str">
            <v>9,20</v>
          </cell>
          <cell r="L2591" t="str">
            <v>CAIXA REFERENCIAL</v>
          </cell>
        </row>
        <row r="2592">
          <cell r="A2592">
            <v>101885</v>
          </cell>
          <cell r="B2592" t="str">
            <v>INSTALACAO ELETRICA/ELETRIFICACAO E ILUMINACAO EXTERNA</v>
          </cell>
          <cell r="C2592" t="str">
            <v>INEL</v>
          </cell>
          <cell r="D2592" t="str">
            <v>FIOS/CABOS</v>
          </cell>
          <cell r="E2592" t="str">
            <v>0167</v>
          </cell>
          <cell r="F2592" t="str">
            <v/>
          </cell>
          <cell r="G2592" t="str">
            <v/>
          </cell>
          <cell r="H2592" t="str">
            <v>CABO DE COBRE ISOLADO, 10 MM², ANTI-CHAMA 0,6/1 KV, INSTALADO EM ELETROCALHA OU PERFILADO - FORNECIMENTO E INSTALAÇÃO. AF_10/2020</v>
          </cell>
          <cell r="I2592" t="str">
            <v>M</v>
          </cell>
          <cell r="J2592" t="str">
            <v>COEFICIENTE DE REPRESENTATIVIDADE</v>
          </cell>
          <cell r="K2592" t="str">
            <v>10,03</v>
          </cell>
          <cell r="L2592" t="str">
            <v>CAIXA REFERENCIAL</v>
          </cell>
        </row>
        <row r="2593">
          <cell r="A2593">
            <v>101886</v>
          </cell>
          <cell r="B2593" t="str">
            <v>INSTALACAO ELETRICA/ELETRIFICACAO E ILUMINACAO EXTERNA</v>
          </cell>
          <cell r="C2593" t="str">
            <v>INEL</v>
          </cell>
          <cell r="D2593" t="str">
            <v>FIOS/CABOS</v>
          </cell>
          <cell r="E2593" t="str">
            <v>0167</v>
          </cell>
          <cell r="F2593" t="str">
            <v/>
          </cell>
          <cell r="G2593" t="str">
            <v/>
          </cell>
          <cell r="H2593" t="str">
            <v>CABO DE COBRE ISOLADO, 16 MM², ANTI-CHAMA 450/750 V, INSTALADO EM ELETROCALHA OU PERFILADO - FORNECIMENTO E INSTALAÇÃO. AF_10/2020</v>
          </cell>
          <cell r="I2593" t="str">
            <v>M</v>
          </cell>
          <cell r="J2593" t="str">
            <v>COEFICIENTE DE REPRESENTATIVIDADE</v>
          </cell>
          <cell r="K2593" t="str">
            <v>10,89</v>
          </cell>
          <cell r="L2593" t="str">
            <v>CAIXA REFERENCIAL</v>
          </cell>
        </row>
        <row r="2594">
          <cell r="A2594">
            <v>101887</v>
          </cell>
          <cell r="B2594" t="str">
            <v>INSTALACAO ELETRICA/ELETRIFICACAO E ILUMINACAO EXTERNA</v>
          </cell>
          <cell r="C2594" t="str">
            <v>INEL</v>
          </cell>
          <cell r="D2594" t="str">
            <v>FIOS/CABOS</v>
          </cell>
          <cell r="E2594" t="str">
            <v>0167</v>
          </cell>
          <cell r="F2594" t="str">
            <v/>
          </cell>
          <cell r="G2594" t="str">
            <v/>
          </cell>
          <cell r="H2594" t="str">
            <v>CABO DE COBRE ISOLADO, 16 MM², ANTI-CHAMA 0,6/1 KV, INSTALADO EM ELETROCALHA OU PERFILADO - FORNECIMENTO E INSTALAÇÃO. AF_10/2020</v>
          </cell>
          <cell r="I2594" t="str">
            <v>M</v>
          </cell>
          <cell r="J2594" t="str">
            <v>COEFICIENTE DE REPRESENTATIVIDADE</v>
          </cell>
          <cell r="K2594" t="str">
            <v>15,41</v>
          </cell>
          <cell r="L2594" t="str">
            <v>CAIXA REFERENCIAL</v>
          </cell>
        </row>
        <row r="2595">
          <cell r="A2595">
            <v>101888</v>
          </cell>
          <cell r="B2595" t="str">
            <v>INSTALACAO ELETRICA/ELETRIFICACAO E ILUMINACAO EXTERNA</v>
          </cell>
          <cell r="C2595" t="str">
            <v>INEL</v>
          </cell>
          <cell r="D2595" t="str">
            <v>FIOS/CABOS</v>
          </cell>
          <cell r="E2595" t="str">
            <v>0167</v>
          </cell>
          <cell r="F2595" t="str">
            <v/>
          </cell>
          <cell r="G2595" t="str">
            <v/>
          </cell>
          <cell r="H2595" t="str">
            <v>CABO DE COBRE ISOLADO, 25 MM², ANTI-CHAMA 450/750 V, INSTALADO EM ELETROCALHA OU PERFILADO - FORNECIMENTO E INSTALAÇÃO. AF_10/2020</v>
          </cell>
          <cell r="I2595" t="str">
            <v>M</v>
          </cell>
          <cell r="J2595" t="str">
            <v>COEFICIENTE DE REPRESENTATIVIDADE</v>
          </cell>
          <cell r="K2595" t="str">
            <v>22,84</v>
          </cell>
          <cell r="L2595" t="str">
            <v>CAIXA REFERENCIAL</v>
          </cell>
        </row>
        <row r="2596">
          <cell r="A2596">
            <v>101889</v>
          </cell>
          <cell r="B2596" t="str">
            <v>INSTALACAO ELETRICA/ELETRIFICACAO E ILUMINACAO EXTERNA</v>
          </cell>
          <cell r="C2596" t="str">
            <v>INEL</v>
          </cell>
          <cell r="D2596" t="str">
            <v>FIOS/CABOS</v>
          </cell>
          <cell r="E2596" t="str">
            <v>0167</v>
          </cell>
          <cell r="F2596" t="str">
            <v/>
          </cell>
          <cell r="G2596" t="str">
            <v/>
          </cell>
          <cell r="H2596" t="str">
            <v>CABO DE COBRE ISOLADO, 25 MM², ANTI-CHAMA 0,6/1 KV, INSTALADO EM ELETROCALHA OU PERFILADO - FORNECIMENTO E INSTALAÇÃO. AF_10/2020</v>
          </cell>
          <cell r="I2596" t="str">
            <v>M</v>
          </cell>
          <cell r="J2596" t="str">
            <v>COEFICIENTE DE REPRESENTATIVIDADE</v>
          </cell>
          <cell r="K2596" t="str">
            <v>23,52</v>
          </cell>
          <cell r="L2596" t="str">
            <v>CAIXA REFERENCIAL</v>
          </cell>
        </row>
        <row r="2597">
          <cell r="A2597">
            <v>91936</v>
          </cell>
          <cell r="B2597" t="str">
            <v>INSTALACAO ELETRICA/ELETRIFICACAO E ILUMINACAO EXTERNA</v>
          </cell>
          <cell r="C2597" t="str">
            <v>INEL</v>
          </cell>
          <cell r="D2597" t="str">
            <v>CAIXAS</v>
          </cell>
          <cell r="E2597" t="str">
            <v>0168</v>
          </cell>
          <cell r="F2597" t="str">
            <v/>
          </cell>
          <cell r="G2597" t="str">
            <v/>
          </cell>
          <cell r="H2597" t="str">
            <v>CAIXA OCTOGONAL 4" X 4", PVC, INSTALADA EM LAJE - FORNECIMENTO E INSTALAÇÃO. AF_12/2015</v>
          </cell>
          <cell r="I2597" t="str">
            <v>UN</v>
          </cell>
          <cell r="J2597" t="str">
            <v>COEFICIENTE DE REPRESENTATIVIDADE</v>
          </cell>
          <cell r="K2597" t="str">
            <v>9,63</v>
          </cell>
          <cell r="L2597" t="str">
            <v>CAIXA REFERENCIAL</v>
          </cell>
        </row>
        <row r="2598">
          <cell r="A2598">
            <v>91937</v>
          </cell>
          <cell r="B2598" t="str">
            <v>INSTALACAO ELETRICA/ELETRIFICACAO E ILUMINACAO EXTERNA</v>
          </cell>
          <cell r="C2598" t="str">
            <v>INEL</v>
          </cell>
          <cell r="D2598" t="str">
            <v>CAIXAS</v>
          </cell>
          <cell r="E2598" t="str">
            <v>0168</v>
          </cell>
          <cell r="F2598" t="str">
            <v/>
          </cell>
          <cell r="G2598" t="str">
            <v/>
          </cell>
          <cell r="H2598" t="str">
            <v>CAIXA OCTOGONAL 3" X 3", PVC, INSTALADA EM LAJE - FORNECIMENTO E INSTALAÇÃO. AF_12/2015</v>
          </cell>
          <cell r="I2598" t="str">
            <v>UN</v>
          </cell>
          <cell r="J2598" t="str">
            <v>COEFICIENTE DE REPRESENTATIVIDADE</v>
          </cell>
          <cell r="K2598" t="str">
            <v>8,20</v>
          </cell>
          <cell r="L2598" t="str">
            <v>CAIXA REFERENCIAL</v>
          </cell>
        </row>
        <row r="2599">
          <cell r="A2599">
            <v>91939</v>
          </cell>
          <cell r="B2599" t="str">
            <v>INSTALACAO ELETRICA/ELETRIFICACAO E ILUMINACAO EXTERNA</v>
          </cell>
          <cell r="C2599" t="str">
            <v>INEL</v>
          </cell>
          <cell r="D2599" t="str">
            <v>CAIXAS</v>
          </cell>
          <cell r="E2599" t="str">
            <v>0168</v>
          </cell>
          <cell r="F2599" t="str">
            <v/>
          </cell>
          <cell r="G2599" t="str">
            <v/>
          </cell>
          <cell r="H2599" t="str">
            <v>CAIXA RETANGULAR 4" X 2" ALTA (2,00 M DO PISO), PVC, INSTALADA EM PAREDE - FORNECIMENTO E INSTALAÇÃO. AF_12/2015</v>
          </cell>
          <cell r="I2599" t="str">
            <v>UN</v>
          </cell>
          <cell r="J2599" t="str">
            <v>COEFICIENTE DE REPRESENTATIVIDADE</v>
          </cell>
          <cell r="K2599" t="str">
            <v>20,39</v>
          </cell>
          <cell r="L2599" t="str">
            <v>CAIXA REFERENCIAL</v>
          </cell>
        </row>
        <row r="2600">
          <cell r="A2600">
            <v>91940</v>
          </cell>
          <cell r="B2600" t="str">
            <v>INSTALACAO ELETRICA/ELETRIFICACAO E ILUMINACAO EXTERNA</v>
          </cell>
          <cell r="C2600" t="str">
            <v>INEL</v>
          </cell>
          <cell r="D2600" t="str">
            <v>CAIXAS</v>
          </cell>
          <cell r="E2600" t="str">
            <v>0168</v>
          </cell>
          <cell r="F2600" t="str">
            <v/>
          </cell>
          <cell r="G2600" t="str">
            <v/>
          </cell>
          <cell r="H2600" t="str">
            <v>CAIXA RETANGULAR 4" X 2" MÉDIA (1,30 M DO PISO), PVC, INSTALADA EM PAREDE - FORNECIMENTO E INSTALAÇÃO. AF_12/2015</v>
          </cell>
          <cell r="I2600" t="str">
            <v>UN</v>
          </cell>
          <cell r="J2600" t="str">
            <v>COEFICIENTE DE REPRESENTATIVIDADE</v>
          </cell>
          <cell r="K2600" t="str">
            <v>10,86</v>
          </cell>
          <cell r="L2600" t="str">
            <v>CAIXA REFERENCIAL</v>
          </cell>
        </row>
        <row r="2601">
          <cell r="A2601">
            <v>91941</v>
          </cell>
          <cell r="B2601" t="str">
            <v>INSTALACAO ELETRICA/ELETRIFICACAO E ILUMINACAO EXTERNA</v>
          </cell>
          <cell r="C2601" t="str">
            <v>INEL</v>
          </cell>
          <cell r="D2601" t="str">
            <v>CAIXAS</v>
          </cell>
          <cell r="E2601" t="str">
            <v>0168</v>
          </cell>
          <cell r="F2601" t="str">
            <v/>
          </cell>
          <cell r="G2601" t="str">
            <v/>
          </cell>
          <cell r="H2601" t="str">
            <v>CAIXA RETANGULAR 4" X 2" BAIXA (0,30 M DO PISO), PVC, INSTALADA EM PAREDE - FORNECIMENTO E INSTALAÇÃO. AF_12/2015</v>
          </cell>
          <cell r="I2601" t="str">
            <v>UN</v>
          </cell>
          <cell r="J2601" t="str">
            <v>COEFICIENTE DE REPRESENTATIVIDADE</v>
          </cell>
          <cell r="K2601" t="str">
            <v>7,28</v>
          </cell>
          <cell r="L2601" t="str">
            <v>CAIXA REFERENCIAL</v>
          </cell>
        </row>
        <row r="2602">
          <cell r="A2602">
            <v>91942</v>
          </cell>
          <cell r="B2602" t="str">
            <v>INSTALACAO ELETRICA/ELETRIFICACAO E ILUMINACAO EXTERNA</v>
          </cell>
          <cell r="C2602" t="str">
            <v>INEL</v>
          </cell>
          <cell r="D2602" t="str">
            <v>CAIXAS</v>
          </cell>
          <cell r="E2602" t="str">
            <v>0168</v>
          </cell>
          <cell r="F2602" t="str">
            <v/>
          </cell>
          <cell r="G2602" t="str">
            <v/>
          </cell>
          <cell r="H2602" t="str">
            <v>CAIXA RETANGULAR 4" X 4" ALTA (2,00 M DO PISO), PVC, INSTALADA EM PAREDE - FORNECIMENTO E INSTALAÇÃO. AF_12/2015</v>
          </cell>
          <cell r="I2602" t="str">
            <v>UN</v>
          </cell>
          <cell r="J2602" t="str">
            <v>COEFICIENTE DE REPRESENTATIVIDADE</v>
          </cell>
          <cell r="K2602" t="str">
            <v>24,99</v>
          </cell>
          <cell r="L2602" t="str">
            <v>CAIXA REFERENCIAL</v>
          </cell>
        </row>
        <row r="2603">
          <cell r="A2603">
            <v>91943</v>
          </cell>
          <cell r="B2603" t="str">
            <v>INSTALACAO ELETRICA/ELETRIFICACAO E ILUMINACAO EXTERNA</v>
          </cell>
          <cell r="C2603" t="str">
            <v>INEL</v>
          </cell>
          <cell r="D2603" t="str">
            <v>CAIXAS</v>
          </cell>
          <cell r="E2603" t="str">
            <v>0168</v>
          </cell>
          <cell r="F2603" t="str">
            <v/>
          </cell>
          <cell r="G2603" t="str">
            <v/>
          </cell>
          <cell r="H2603" t="str">
            <v>CAIXA RETANGULAR 4" X 4" MÉDIA (1,30 M DO PISO), PVC, INSTALADA EM PAREDE - FORNECIMENTO E INSTALAÇÃO. AF_12/2015</v>
          </cell>
          <cell r="I2603" t="str">
            <v>UN</v>
          </cell>
          <cell r="J2603" t="str">
            <v>COEFICIENTE DE REPRESENTATIVIDADE</v>
          </cell>
          <cell r="K2603" t="str">
            <v>14,02</v>
          </cell>
          <cell r="L2603" t="str">
            <v>CAIXA REFERENCIAL</v>
          </cell>
        </row>
        <row r="2604">
          <cell r="A2604">
            <v>91944</v>
          </cell>
          <cell r="B2604" t="str">
            <v>INSTALACAO ELETRICA/ELETRIFICACAO E ILUMINACAO EXTERNA</v>
          </cell>
          <cell r="C2604" t="str">
            <v>INEL</v>
          </cell>
          <cell r="D2604" t="str">
            <v>CAIXAS</v>
          </cell>
          <cell r="E2604" t="str">
            <v>0168</v>
          </cell>
          <cell r="F2604" t="str">
            <v/>
          </cell>
          <cell r="G2604" t="str">
            <v/>
          </cell>
          <cell r="H2604" t="str">
            <v>CAIXA RETANGULAR 4" X 4" BAIXA (0,30 M DO PISO), PVC, INSTALADA EM PAREDE - FORNECIMENTO E INSTALAÇÃO. AF_12/2015</v>
          </cell>
          <cell r="I2604" t="str">
            <v>UN</v>
          </cell>
          <cell r="J2604" t="str">
            <v>COEFICIENTE DE REPRESENTATIVIDADE</v>
          </cell>
          <cell r="K2604" t="str">
            <v>9,93</v>
          </cell>
          <cell r="L2604" t="str">
            <v>CAIXA REFERENCIAL</v>
          </cell>
        </row>
        <row r="2605">
          <cell r="A2605">
            <v>92865</v>
          </cell>
          <cell r="B2605" t="str">
            <v>INSTALACAO ELETRICA/ELETRIFICACAO E ILUMINACAO EXTERNA</v>
          </cell>
          <cell r="C2605" t="str">
            <v>INEL</v>
          </cell>
          <cell r="D2605" t="str">
            <v>CAIXAS</v>
          </cell>
          <cell r="E2605" t="str">
            <v>0168</v>
          </cell>
          <cell r="F2605" t="str">
            <v/>
          </cell>
          <cell r="G2605" t="str">
            <v/>
          </cell>
          <cell r="H2605" t="str">
            <v>CAIXA OCTOGONAL 4" X 4", METÁLICA, INSTALADA EM LAJE - FORNECIMENTO E INSTALAÇÃO. AF_12/2015</v>
          </cell>
          <cell r="I2605" t="str">
            <v>UN</v>
          </cell>
          <cell r="J2605" t="str">
            <v>ATRIBUÍDO SÃO PAULO</v>
          </cell>
          <cell r="K2605" t="str">
            <v>9,02</v>
          </cell>
          <cell r="L2605" t="str">
            <v>CAIXA REFERENCIAL</v>
          </cell>
        </row>
        <row r="2606">
          <cell r="A2606">
            <v>92866</v>
          </cell>
          <cell r="B2606" t="str">
            <v>INSTALACAO ELETRICA/ELETRIFICACAO E ILUMINACAO EXTERNA</v>
          </cell>
          <cell r="C2606" t="str">
            <v>INEL</v>
          </cell>
          <cell r="D2606" t="str">
            <v>CAIXAS</v>
          </cell>
          <cell r="E2606" t="str">
            <v>0168</v>
          </cell>
          <cell r="F2606" t="str">
            <v/>
          </cell>
          <cell r="G2606" t="str">
            <v/>
          </cell>
          <cell r="H2606" t="str">
            <v>CAIXA SEXTAVADA 3" X 3", METÁLICA, INSTALADA EM LAJE - FORNECIMENTO E INSTALAÇÃO. AF_12/2015</v>
          </cell>
          <cell r="I2606" t="str">
            <v>UN</v>
          </cell>
          <cell r="J2606" t="str">
            <v>ATRIBUÍDO SÃO PAULO</v>
          </cell>
          <cell r="K2606" t="str">
            <v>6,84</v>
          </cell>
          <cell r="L2606" t="str">
            <v>CAIXA REFERENCIAL</v>
          </cell>
        </row>
        <row r="2607">
          <cell r="A2607">
            <v>92867</v>
          </cell>
          <cell r="B2607" t="str">
            <v>INSTALACAO ELETRICA/ELETRIFICACAO E ILUMINACAO EXTERNA</v>
          </cell>
          <cell r="C2607" t="str">
            <v>INEL</v>
          </cell>
          <cell r="D2607" t="str">
            <v>CAIXAS</v>
          </cell>
          <cell r="E2607" t="str">
            <v>0168</v>
          </cell>
          <cell r="F2607" t="str">
            <v/>
          </cell>
          <cell r="G2607" t="str">
            <v/>
          </cell>
          <cell r="H2607" t="str">
            <v>CAIXA RETANGULAR 4" X 2" ALTA (2,00 M DO PISO), METÁLICA, INSTALADA EM PAREDE - FORNECIMENTO E INSTALAÇÃO. AF_12/2015</v>
          </cell>
          <cell r="I2607" t="str">
            <v>UN</v>
          </cell>
          <cell r="J2607" t="str">
            <v>ATRIBUÍDO SÃO PAULO</v>
          </cell>
          <cell r="K2607" t="str">
            <v>20,50</v>
          </cell>
          <cell r="L2607" t="str">
            <v>CAIXA REFERENCIAL</v>
          </cell>
        </row>
        <row r="2608">
          <cell r="A2608">
            <v>92868</v>
          </cell>
          <cell r="B2608" t="str">
            <v>INSTALACAO ELETRICA/ELETRIFICACAO E ILUMINACAO EXTERNA</v>
          </cell>
          <cell r="C2608" t="str">
            <v>INEL</v>
          </cell>
          <cell r="D2608" t="str">
            <v>CAIXAS</v>
          </cell>
          <cell r="E2608" t="str">
            <v>0168</v>
          </cell>
          <cell r="F2608" t="str">
            <v/>
          </cell>
          <cell r="G2608" t="str">
            <v/>
          </cell>
          <cell r="H2608" t="str">
            <v>CAIXA RETANGULAR 4" X 2" MÉDIA (1,30 M DO PISO), METÁLICA, INSTALADA EM PAREDE - FORNECIMENTO E INSTALAÇÃO. AF_12/2015</v>
          </cell>
          <cell r="I2608" t="str">
            <v>UN</v>
          </cell>
          <cell r="J2608" t="str">
            <v>ATRIBUÍDO SÃO PAULO</v>
          </cell>
          <cell r="K2608" t="str">
            <v>10,97</v>
          </cell>
          <cell r="L2608" t="str">
            <v>CAIXA REFERENCIAL</v>
          </cell>
        </row>
        <row r="2609">
          <cell r="A2609">
            <v>92869</v>
          </cell>
          <cell r="B2609" t="str">
            <v>INSTALACAO ELETRICA/ELETRIFICACAO E ILUMINACAO EXTERNA</v>
          </cell>
          <cell r="C2609" t="str">
            <v>INEL</v>
          </cell>
          <cell r="D2609" t="str">
            <v>CAIXAS</v>
          </cell>
          <cell r="E2609" t="str">
            <v>0168</v>
          </cell>
          <cell r="F2609" t="str">
            <v/>
          </cell>
          <cell r="G2609" t="str">
            <v/>
          </cell>
          <cell r="H2609" t="str">
            <v>CAIXA RETANGULAR 4" X 2" BAIXA (0,30 M DO PISO), METÁLICA, INSTALADA EM PAREDE - FORNECIMENTO E INSTALAÇÃO. AF_12/2015</v>
          </cell>
          <cell r="I2609" t="str">
            <v>UN</v>
          </cell>
          <cell r="J2609" t="str">
            <v>ATRIBUÍDO SÃO PAULO</v>
          </cell>
          <cell r="K2609" t="str">
            <v>7,39</v>
          </cell>
          <cell r="L2609" t="str">
            <v>CAIXA REFERENCIAL</v>
          </cell>
        </row>
        <row r="2610">
          <cell r="A2610">
            <v>92870</v>
          </cell>
          <cell r="B2610" t="str">
            <v>INSTALACAO ELETRICA/ELETRIFICACAO E ILUMINACAO EXTERNA</v>
          </cell>
          <cell r="C2610" t="str">
            <v>INEL</v>
          </cell>
          <cell r="D2610" t="str">
            <v>CAIXAS</v>
          </cell>
          <cell r="E2610" t="str">
            <v>0168</v>
          </cell>
          <cell r="F2610" t="str">
            <v/>
          </cell>
          <cell r="G2610" t="str">
            <v/>
          </cell>
          <cell r="H2610" t="str">
            <v>CAIXA RETANGULAR 4" X 4" ALTA (2,00 M DO PISO), METÁLICA, INSTALADA EM PAREDE - FORNECIMENTO E INSTALAÇÃO. AF_12/2015</v>
          </cell>
          <cell r="I2610" t="str">
            <v>UN</v>
          </cell>
          <cell r="J2610" t="str">
            <v>ATRIBUÍDO SÃO PAULO</v>
          </cell>
          <cell r="K2610" t="str">
            <v>25,45</v>
          </cell>
          <cell r="L2610" t="str">
            <v>CAIXA REFERENCIAL</v>
          </cell>
        </row>
        <row r="2611">
          <cell r="A2611">
            <v>92871</v>
          </cell>
          <cell r="B2611" t="str">
            <v>INSTALACAO ELETRICA/ELETRIFICACAO E ILUMINACAO EXTERNA</v>
          </cell>
          <cell r="C2611" t="str">
            <v>INEL</v>
          </cell>
          <cell r="D2611" t="str">
            <v>CAIXAS</v>
          </cell>
          <cell r="E2611" t="str">
            <v>0168</v>
          </cell>
          <cell r="F2611" t="str">
            <v/>
          </cell>
          <cell r="G2611" t="str">
            <v/>
          </cell>
          <cell r="H2611" t="str">
            <v>CAIXA RETANGULAR 4" X 4" MÉDIA (1,30 M DO PISO), METÁLICA, INSTALADA EM PAREDE - FORNECIMENTO E INSTALAÇÃO. AF_12/2015</v>
          </cell>
          <cell r="I2611" t="str">
            <v>UN</v>
          </cell>
          <cell r="J2611" t="str">
            <v>ATRIBUÍDO SÃO PAULO</v>
          </cell>
          <cell r="K2611" t="str">
            <v>14,48</v>
          </cell>
          <cell r="L2611" t="str">
            <v>CAIXA REFERENCIAL</v>
          </cell>
        </row>
        <row r="2612">
          <cell r="A2612">
            <v>92872</v>
          </cell>
          <cell r="B2612" t="str">
            <v>INSTALACAO ELETRICA/ELETRIFICACAO E ILUMINACAO EXTERNA</v>
          </cell>
          <cell r="C2612" t="str">
            <v>INEL</v>
          </cell>
          <cell r="D2612" t="str">
            <v>CAIXAS</v>
          </cell>
          <cell r="E2612" t="str">
            <v>0168</v>
          </cell>
          <cell r="F2612" t="str">
            <v/>
          </cell>
          <cell r="G2612" t="str">
            <v/>
          </cell>
          <cell r="H2612" t="str">
            <v>CAIXA RETANGULAR 4" X 4" BAIXA (0,30 M DO PISO), METÁLICA, INSTALADA EM PAREDE - FORNECIMENTO E INSTALAÇÃO. AF_12/2015</v>
          </cell>
          <cell r="I2612" t="str">
            <v>UN</v>
          </cell>
          <cell r="J2612" t="str">
            <v>ATRIBUÍDO SÃO PAULO</v>
          </cell>
          <cell r="K2612" t="str">
            <v>10,39</v>
          </cell>
          <cell r="L2612" t="str">
            <v>CAIXA REFERENCIAL</v>
          </cell>
        </row>
        <row r="2613">
          <cell r="A2613">
            <v>95777</v>
          </cell>
          <cell r="B2613" t="str">
            <v>INSTALACAO ELETRICA/ELETRIFICACAO E ILUMINACAO EXTERNA</v>
          </cell>
          <cell r="C2613" t="str">
            <v>INEL</v>
          </cell>
          <cell r="D2613" t="str">
            <v>CAIXAS</v>
          </cell>
          <cell r="E2613" t="str">
            <v>0168</v>
          </cell>
          <cell r="F2613" t="str">
            <v/>
          </cell>
          <cell r="G2613" t="str">
            <v/>
          </cell>
          <cell r="H2613" t="str">
            <v>CONDULETE DE ALUMÍNIO, TIPO B, PARA ELETRODUTO DE AÇO GALVANIZADO DN 20 MM (3/4''), APARENTE - FORNECIMENTO E INSTALAÇÃO. AF_11/2016_P</v>
          </cell>
          <cell r="I2613" t="str">
            <v>UN</v>
          </cell>
          <cell r="J2613" t="str">
            <v>ATRIBUÍDO SÃO PAULO</v>
          </cell>
          <cell r="K2613" t="str">
            <v>21,73</v>
          </cell>
          <cell r="L2613" t="str">
            <v>CAIXA REFERENCIAL</v>
          </cell>
        </row>
        <row r="2614">
          <cell r="A2614">
            <v>95778</v>
          </cell>
          <cell r="B2614" t="str">
            <v>INSTALACAO ELETRICA/ELETRIFICACAO E ILUMINACAO EXTERNA</v>
          </cell>
          <cell r="C2614" t="str">
            <v>INEL</v>
          </cell>
          <cell r="D2614" t="str">
            <v>CAIXAS</v>
          </cell>
          <cell r="E2614" t="str">
            <v>0168</v>
          </cell>
          <cell r="F2614" t="str">
            <v/>
          </cell>
          <cell r="G2614" t="str">
            <v/>
          </cell>
          <cell r="H2614" t="str">
            <v>CONDULETE DE ALUMÍNIO, TIPO C, PARA ELETRODUTO DE AÇO GALVANIZADO DN 20 MM (3/4''), APARENTE - FORNECIMENTO E INSTALAÇÃO. AF_11/2016_P</v>
          </cell>
          <cell r="I2614" t="str">
            <v>UN</v>
          </cell>
          <cell r="J2614" t="str">
            <v>ATRIBUÍDO SÃO PAULO</v>
          </cell>
          <cell r="K2614" t="str">
            <v>22,30</v>
          </cell>
          <cell r="L2614" t="str">
            <v>CAIXA REFERENCIAL</v>
          </cell>
        </row>
        <row r="2615">
          <cell r="A2615">
            <v>95779</v>
          </cell>
          <cell r="B2615" t="str">
            <v>INSTALACAO ELETRICA/ELETRIFICACAO E ILUMINACAO EXTERNA</v>
          </cell>
          <cell r="C2615" t="str">
            <v>INEL</v>
          </cell>
          <cell r="D2615" t="str">
            <v>CAIXAS</v>
          </cell>
          <cell r="E2615" t="str">
            <v>0168</v>
          </cell>
          <cell r="F2615" t="str">
            <v/>
          </cell>
          <cell r="G2615" t="str">
            <v/>
          </cell>
          <cell r="H2615" t="str">
            <v>CONDULETE DE ALUMÍNIO, TIPO E, PARA ELETRODUTO DE AÇO GALVANIZADO DN 20 MM (3/4''), APARENTE - FORNECIMENTO E INSTALAÇÃO. AF_11/2016_P</v>
          </cell>
          <cell r="I2615" t="str">
            <v>UN</v>
          </cell>
          <cell r="J2615" t="str">
            <v>ATRIBUÍDO SÃO PAULO</v>
          </cell>
          <cell r="K2615" t="str">
            <v>20,40</v>
          </cell>
          <cell r="L2615" t="str">
            <v>CAIXA REFERENCIAL</v>
          </cell>
        </row>
        <row r="2616">
          <cell r="A2616">
            <v>95780</v>
          </cell>
          <cell r="B2616" t="str">
            <v>INSTALACAO ELETRICA/ELETRIFICACAO E ILUMINACAO EXTERNA</v>
          </cell>
          <cell r="C2616" t="str">
            <v>INEL</v>
          </cell>
          <cell r="D2616" t="str">
            <v>CAIXAS</v>
          </cell>
          <cell r="E2616" t="str">
            <v>0168</v>
          </cell>
          <cell r="F2616" t="str">
            <v/>
          </cell>
          <cell r="G2616" t="str">
            <v/>
          </cell>
          <cell r="H2616" t="str">
            <v>CONDULETE DE ALUMÍNIO, TIPO B, PARA ELETRODUTO DE AÇO GALVANIZADO DN 25 MM (1''), APARENTE - FORNECIMENTO E INSTALAÇÃO. AF_11/2016_P</v>
          </cell>
          <cell r="I2616" t="str">
            <v>UN</v>
          </cell>
          <cell r="J2616" t="str">
            <v>ATRIBUÍDO SÃO PAULO</v>
          </cell>
          <cell r="K2616" t="str">
            <v>24,86</v>
          </cell>
          <cell r="L2616" t="str">
            <v>CAIXA REFERENCIAL</v>
          </cell>
        </row>
        <row r="2617">
          <cell r="A2617">
            <v>95781</v>
          </cell>
          <cell r="B2617" t="str">
            <v>INSTALACAO ELETRICA/ELETRIFICACAO E ILUMINACAO EXTERNA</v>
          </cell>
          <cell r="C2617" t="str">
            <v>INEL</v>
          </cell>
          <cell r="D2617" t="str">
            <v>CAIXAS</v>
          </cell>
          <cell r="E2617" t="str">
            <v>0168</v>
          </cell>
          <cell r="F2617" t="str">
            <v/>
          </cell>
          <cell r="G2617" t="str">
            <v/>
          </cell>
          <cell r="H2617" t="str">
            <v>CONDULETE DE ALUMÍNIO, TIPO C, PARA ELETRODUTO DE AÇO GALVANIZADO DN 25 MM (1''), APARENTE - FORNECIMENTO E INSTALAÇÃO. AF_11/2016_P</v>
          </cell>
          <cell r="I2617" t="str">
            <v>UN</v>
          </cell>
          <cell r="J2617" t="str">
            <v>ATRIBUÍDO SÃO PAULO</v>
          </cell>
          <cell r="K2617" t="str">
            <v>25,28</v>
          </cell>
          <cell r="L2617" t="str">
            <v>CAIXA REFERENCIAL</v>
          </cell>
        </row>
        <row r="2618">
          <cell r="A2618">
            <v>95782</v>
          </cell>
          <cell r="B2618" t="str">
            <v>INSTALACAO ELETRICA/ELETRIFICACAO E ILUMINACAO EXTERNA</v>
          </cell>
          <cell r="C2618" t="str">
            <v>INEL</v>
          </cell>
          <cell r="D2618" t="str">
            <v>CAIXAS</v>
          </cell>
          <cell r="E2618" t="str">
            <v>0168</v>
          </cell>
          <cell r="F2618" t="str">
            <v/>
          </cell>
          <cell r="G2618" t="str">
            <v/>
          </cell>
          <cell r="H2618" t="str">
            <v>CONDULETE DE ALUMÍNIO, TIPO E, ELETRODUTO DE AÇO GALVANIZADO DN 25 MM (1''), APARENTE - FORNECIMENTO E INSTALAÇÃO. AF_11/2016_P</v>
          </cell>
          <cell r="I2618" t="str">
            <v>UN</v>
          </cell>
          <cell r="J2618" t="str">
            <v>ATRIBUÍDO SÃO PAULO</v>
          </cell>
          <cell r="K2618" t="str">
            <v>26,38</v>
          </cell>
          <cell r="L2618" t="str">
            <v>CAIXA REFERENCIAL</v>
          </cell>
        </row>
        <row r="2619">
          <cell r="A2619">
            <v>95785</v>
          </cell>
          <cell r="B2619" t="str">
            <v>INSTALACAO ELETRICA/ELETRIFICACAO E ILUMINACAO EXTERNA</v>
          </cell>
          <cell r="C2619" t="str">
            <v>INEL</v>
          </cell>
          <cell r="D2619" t="str">
            <v>CAIXAS</v>
          </cell>
          <cell r="E2619" t="str">
            <v>0168</v>
          </cell>
          <cell r="F2619" t="str">
            <v/>
          </cell>
          <cell r="G2619" t="str">
            <v/>
          </cell>
          <cell r="H2619" t="str">
            <v>CONDULETE DE ALUMÍNIO, TIPO E, PARA ELETRODUTO DE AÇO GALVANIZADO DN 32 MM (1 1/4''), APARENTE - FORNECIMENTO E INSTALAÇÃO. AF_11/2016_P</v>
          </cell>
          <cell r="I2619" t="str">
            <v>UN</v>
          </cell>
          <cell r="J2619" t="str">
            <v>ATRIBUÍDO SÃO PAULO</v>
          </cell>
          <cell r="K2619" t="str">
            <v>30,13</v>
          </cell>
          <cell r="L2619" t="str">
            <v>CAIXA REFERENCIAL</v>
          </cell>
        </row>
        <row r="2620">
          <cell r="A2620">
            <v>95787</v>
          </cell>
          <cell r="B2620" t="str">
            <v>INSTALACAO ELETRICA/ELETRIFICACAO E ILUMINACAO EXTERNA</v>
          </cell>
          <cell r="C2620" t="str">
            <v>INEL</v>
          </cell>
          <cell r="D2620" t="str">
            <v>CAIXAS</v>
          </cell>
          <cell r="E2620" t="str">
            <v>0168</v>
          </cell>
          <cell r="F2620" t="str">
            <v/>
          </cell>
          <cell r="G2620" t="str">
            <v/>
          </cell>
          <cell r="H2620" t="str">
            <v>CONDULETE DE ALUMÍNIO, TIPO LR, PARA ELETRODUTO DE AÇO GALVANIZADO DN 20 MM (3/4''), APARENTE - FORNECIMENTO E INSTALAÇÃO. AF_11/2016_P</v>
          </cell>
          <cell r="I2620" t="str">
            <v>UN</v>
          </cell>
          <cell r="J2620" t="str">
            <v>ATRIBUÍDO SÃO PAULO</v>
          </cell>
          <cell r="K2620" t="str">
            <v>21,85</v>
          </cell>
          <cell r="L2620" t="str">
            <v>CAIXA REFERENCIAL</v>
          </cell>
        </row>
        <row r="2621">
          <cell r="A2621">
            <v>95789</v>
          </cell>
          <cell r="B2621" t="str">
            <v>INSTALACAO ELETRICA/ELETRIFICACAO E ILUMINACAO EXTERNA</v>
          </cell>
          <cell r="C2621" t="str">
            <v>INEL</v>
          </cell>
          <cell r="D2621" t="str">
            <v>CAIXAS</v>
          </cell>
          <cell r="E2621" t="str">
            <v>0168</v>
          </cell>
          <cell r="F2621" t="str">
            <v/>
          </cell>
          <cell r="G2621" t="str">
            <v/>
          </cell>
          <cell r="H2621" t="str">
            <v>CONDULETE DE ALUMÍNIO, TIPO LR, PARA ELETRODUTO DE AÇO GALVANIZADO DN 25 MM (1''), APARENTE - FORNECIMENTO E INSTALAÇÃO. AF_11/2016_P</v>
          </cell>
          <cell r="I2621" t="str">
            <v>UN</v>
          </cell>
          <cell r="J2621" t="str">
            <v>ATRIBUÍDO SÃO PAULO</v>
          </cell>
          <cell r="K2621" t="str">
            <v>27,37</v>
          </cell>
          <cell r="L2621" t="str">
            <v>CAIXA REFERENCIAL</v>
          </cell>
        </row>
        <row r="2622">
          <cell r="A2622">
            <v>95791</v>
          </cell>
          <cell r="B2622" t="str">
            <v>INSTALACAO ELETRICA/ELETRIFICACAO E ILUMINACAO EXTERNA</v>
          </cell>
          <cell r="C2622" t="str">
            <v>INEL</v>
          </cell>
          <cell r="D2622" t="str">
            <v>CAIXAS</v>
          </cell>
          <cell r="E2622" t="str">
            <v>0168</v>
          </cell>
          <cell r="F2622" t="str">
            <v/>
          </cell>
          <cell r="G2622" t="str">
            <v/>
          </cell>
          <cell r="H2622" t="str">
            <v>CONDULETE DE ALUMÍNIO, TIPO LR, PARA ELETRODUTO DE AÇO GALVANIZADO DN 32 MM (1 1/4''), APARENTE - FORNECIMENTO E INSTALAÇÃO. AF_11/2016_P</v>
          </cell>
          <cell r="I2622" t="str">
            <v>UN</v>
          </cell>
          <cell r="J2622" t="str">
            <v>ATRIBUÍDO SÃO PAULO</v>
          </cell>
          <cell r="K2622" t="str">
            <v>35,60</v>
          </cell>
          <cell r="L2622" t="str">
            <v>CAIXA REFERENCIAL</v>
          </cell>
        </row>
        <row r="2623">
          <cell r="A2623">
            <v>95795</v>
          </cell>
          <cell r="B2623" t="str">
            <v>INSTALACAO ELETRICA/ELETRIFICACAO E ILUMINACAO EXTERNA</v>
          </cell>
          <cell r="C2623" t="str">
            <v>INEL</v>
          </cell>
          <cell r="D2623" t="str">
            <v>CAIXAS</v>
          </cell>
          <cell r="E2623" t="str">
            <v>0168</v>
          </cell>
          <cell r="F2623" t="str">
            <v/>
          </cell>
          <cell r="G2623" t="str">
            <v/>
          </cell>
          <cell r="H2623" t="str">
            <v>CONDULETE DE ALUMÍNIO, TIPO T, PARA ELETRODUTO DE AÇO GALVANIZADO DN 20 MM (3/4''), APARENTE - FORNECIMENTO E INSTALAÇÃO. AF_11/2016_P</v>
          </cell>
          <cell r="I2623" t="str">
            <v>UN</v>
          </cell>
          <cell r="J2623" t="str">
            <v>ATRIBUÍDO SÃO PAULO</v>
          </cell>
          <cell r="K2623" t="str">
            <v>25,22</v>
          </cell>
          <cell r="L2623" t="str">
            <v>CAIXA REFERENCIAL</v>
          </cell>
        </row>
        <row r="2624">
          <cell r="A2624">
            <v>95796</v>
          </cell>
          <cell r="B2624" t="str">
            <v>INSTALACAO ELETRICA/ELETRIFICACAO E ILUMINACAO EXTERNA</v>
          </cell>
          <cell r="C2624" t="str">
            <v>INEL</v>
          </cell>
          <cell r="D2624" t="str">
            <v>CAIXAS</v>
          </cell>
          <cell r="E2624" t="str">
            <v>0168</v>
          </cell>
          <cell r="F2624" t="str">
            <v/>
          </cell>
          <cell r="G2624" t="str">
            <v/>
          </cell>
          <cell r="H2624" t="str">
            <v>CONDULETE DE ALUMÍNIO, TIPO T, PARA ELETRODUTO DE AÇO GALVANIZADO DN 25 MM (1''), APARENTE - FORNECIMENTO E INSTALAÇÃO. AF_11/2016_P</v>
          </cell>
          <cell r="I2624" t="str">
            <v>UN</v>
          </cell>
          <cell r="J2624" t="str">
            <v>ATRIBUÍDO SÃO PAULO</v>
          </cell>
          <cell r="K2624" t="str">
            <v>32,22</v>
          </cell>
          <cell r="L2624" t="str">
            <v>CAIXA REFERENCIAL</v>
          </cell>
        </row>
        <row r="2625">
          <cell r="A2625">
            <v>95797</v>
          </cell>
          <cell r="B2625" t="str">
            <v>INSTALACAO ELETRICA/ELETRIFICACAO E ILUMINACAO EXTERNA</v>
          </cell>
          <cell r="C2625" t="str">
            <v>INEL</v>
          </cell>
          <cell r="D2625" t="str">
            <v>CAIXAS</v>
          </cell>
          <cell r="E2625" t="str">
            <v>0168</v>
          </cell>
          <cell r="F2625" t="str">
            <v/>
          </cell>
          <cell r="G2625" t="str">
            <v/>
          </cell>
          <cell r="H2625" t="str">
            <v>CONDULETE DE ALUMÍNIO, TIPO T, PARA ELETRODUTO DE AÇO GALVANIZADO DN 32 MM (1 1/4''), APARENTE - FORNECIMENTO E INSTALAÇÃO. AF_11/2016_P</v>
          </cell>
          <cell r="I2625" t="str">
            <v>UN</v>
          </cell>
          <cell r="J2625" t="str">
            <v>ATRIBUÍDO SÃO PAULO</v>
          </cell>
          <cell r="K2625" t="str">
            <v>41,30</v>
          </cell>
          <cell r="L2625" t="str">
            <v>CAIXA REFERENCIAL</v>
          </cell>
        </row>
        <row r="2626">
          <cell r="A2626">
            <v>95801</v>
          </cell>
          <cell r="B2626" t="str">
            <v>INSTALACAO ELETRICA/ELETRIFICACAO E ILUMINACAO EXTERNA</v>
          </cell>
          <cell r="C2626" t="str">
            <v>INEL</v>
          </cell>
          <cell r="D2626" t="str">
            <v>CAIXAS</v>
          </cell>
          <cell r="E2626" t="str">
            <v>0168</v>
          </cell>
          <cell r="F2626" t="str">
            <v/>
          </cell>
          <cell r="G2626" t="str">
            <v/>
          </cell>
          <cell r="H2626" t="str">
            <v>CONDULETE DE ALUMÍNIO, TIPO X, PARA ELETRODUTO DE AÇO GALVANIZADO DN 20 MM (3/4''), APARENTE - FORNECIMENTO E INSTALAÇÃO. AF_11/2016_P</v>
          </cell>
          <cell r="I2626" t="str">
            <v>UN</v>
          </cell>
          <cell r="J2626" t="str">
            <v>ATRIBUÍDO SÃO PAULO</v>
          </cell>
          <cell r="K2626" t="str">
            <v>30,41</v>
          </cell>
          <cell r="L2626" t="str">
            <v>CAIXA REFERENCIAL</v>
          </cell>
        </row>
        <row r="2627">
          <cell r="A2627">
            <v>95802</v>
          </cell>
          <cell r="B2627" t="str">
            <v>INSTALACAO ELETRICA/ELETRIFICACAO E ILUMINACAO EXTERNA</v>
          </cell>
          <cell r="C2627" t="str">
            <v>INEL</v>
          </cell>
          <cell r="D2627" t="str">
            <v>CAIXAS</v>
          </cell>
          <cell r="E2627" t="str">
            <v>0168</v>
          </cell>
          <cell r="F2627" t="str">
            <v/>
          </cell>
          <cell r="G2627" t="str">
            <v/>
          </cell>
          <cell r="H2627" t="str">
            <v>CONDULETE DE ALUMÍNIO, TIPO X, PARA ELETRODUTO DE AÇO GALVANIZADO DN 25 MM (1''), APARENTE - FORNECIMENTO E INSTALAÇÃO. AF_11/2016_P</v>
          </cell>
          <cell r="I2627" t="str">
            <v>UN</v>
          </cell>
          <cell r="J2627" t="str">
            <v>ATRIBUÍDO SÃO PAULO</v>
          </cell>
          <cell r="K2627" t="str">
            <v>34,02</v>
          </cell>
          <cell r="L2627" t="str">
            <v>CAIXA REFERENCIAL</v>
          </cell>
        </row>
        <row r="2628">
          <cell r="A2628">
            <v>95803</v>
          </cell>
          <cell r="B2628" t="str">
            <v>INSTALACAO ELETRICA/ELETRIFICACAO E ILUMINACAO EXTERNA</v>
          </cell>
          <cell r="C2628" t="str">
            <v>INEL</v>
          </cell>
          <cell r="D2628" t="str">
            <v>CAIXAS</v>
          </cell>
          <cell r="E2628" t="str">
            <v>0168</v>
          </cell>
          <cell r="F2628" t="str">
            <v/>
          </cell>
          <cell r="G2628" t="str">
            <v/>
          </cell>
          <cell r="H2628" t="str">
            <v>CONDULETE DE ALUMÍNIO, TIPO X, PARA ELETRODUTO DE AÇO GALVANIZADO DN 32 MM (1 1/4''), APARENTE - FORNECIMENTO E INSTALAÇÃO. AF_11/2016_P</v>
          </cell>
          <cell r="I2628" t="str">
            <v>UN</v>
          </cell>
          <cell r="J2628" t="str">
            <v>ATRIBUÍDO SÃO PAULO</v>
          </cell>
          <cell r="K2628" t="str">
            <v>45,61</v>
          </cell>
          <cell r="L2628" t="str">
            <v>CAIXA REFERENCIAL</v>
          </cell>
        </row>
        <row r="2629">
          <cell r="A2629">
            <v>95804</v>
          </cell>
          <cell r="B2629" t="str">
            <v>INSTALACAO ELETRICA/ELETRIFICACAO E ILUMINACAO EXTERNA</v>
          </cell>
          <cell r="C2629" t="str">
            <v>INEL</v>
          </cell>
          <cell r="D2629" t="str">
            <v>CAIXAS</v>
          </cell>
          <cell r="E2629" t="str">
            <v>0168</v>
          </cell>
          <cell r="F2629" t="str">
            <v/>
          </cell>
          <cell r="G2629" t="str">
            <v/>
          </cell>
          <cell r="H2629" t="str">
            <v>CONDULETE DE PVC, TIPO B, PARA ELETRODUTO DE PVC SOLDÁVEL DN 20 MM (1/2''), APARENTE - FORNECIMENTO E INSTALAÇÃO. AF_11/2016</v>
          </cell>
          <cell r="I2629" t="str">
            <v>UN</v>
          </cell>
          <cell r="J2629" t="str">
            <v>COEFICIENTE DE REPRESENTATIVIDADE</v>
          </cell>
          <cell r="K2629" t="str">
            <v>17,76</v>
          </cell>
          <cell r="L2629" t="str">
            <v>CAIXA REFERENCIAL</v>
          </cell>
        </row>
        <row r="2630">
          <cell r="A2630">
            <v>95805</v>
          </cell>
          <cell r="B2630" t="str">
            <v>INSTALACAO ELETRICA/ELETRIFICACAO E ILUMINACAO EXTERNA</v>
          </cell>
          <cell r="C2630" t="str">
            <v>INEL</v>
          </cell>
          <cell r="D2630" t="str">
            <v>CAIXAS</v>
          </cell>
          <cell r="E2630" t="str">
            <v>0168</v>
          </cell>
          <cell r="F2630" t="str">
            <v/>
          </cell>
          <cell r="G2630" t="str">
            <v/>
          </cell>
          <cell r="H2630" t="str">
            <v>CONDULETE DE PVC, TIPO B, PARA ELETRODUTO DE PVC SOLDÁVEL DN 25 MM (3/4''), APARENTE - FORNECIMENTO E INSTALAÇÃO. AF_11/2016</v>
          </cell>
          <cell r="I2630" t="str">
            <v>UN</v>
          </cell>
          <cell r="J2630" t="str">
            <v>COEFICIENTE DE REPRESENTATIVIDADE</v>
          </cell>
          <cell r="K2630" t="str">
            <v>17,92</v>
          </cell>
          <cell r="L2630" t="str">
            <v>CAIXA REFERENCIAL</v>
          </cell>
        </row>
        <row r="2631">
          <cell r="A2631">
            <v>95806</v>
          </cell>
          <cell r="B2631" t="str">
            <v>INSTALACAO ELETRICA/ELETRIFICACAO E ILUMINACAO EXTERNA</v>
          </cell>
          <cell r="C2631" t="str">
            <v>INEL</v>
          </cell>
          <cell r="D2631" t="str">
            <v>CAIXAS</v>
          </cell>
          <cell r="E2631" t="str">
            <v>0168</v>
          </cell>
          <cell r="F2631" t="str">
            <v/>
          </cell>
          <cell r="G2631" t="str">
            <v/>
          </cell>
          <cell r="H2631" t="str">
            <v>CONDULETE DE PVC, TIPO B, PARA ELETRODUTO DE PVC SOLDÁVEL DN 32 MM (1''), APARENTE - FORNECIMENTO E INSTALAÇÃO. AF_11/2016</v>
          </cell>
          <cell r="I2631" t="str">
            <v>UN</v>
          </cell>
          <cell r="J2631" t="str">
            <v>COEFICIENTE DE REPRESENTATIVIDADE</v>
          </cell>
          <cell r="K2631" t="str">
            <v>18,50</v>
          </cell>
          <cell r="L2631" t="str">
            <v>CAIXA REFERENCIAL</v>
          </cell>
        </row>
        <row r="2632">
          <cell r="A2632">
            <v>95807</v>
          </cell>
          <cell r="B2632" t="str">
            <v>INSTALACAO ELETRICA/ELETRIFICACAO E ILUMINACAO EXTERNA</v>
          </cell>
          <cell r="C2632" t="str">
            <v>INEL</v>
          </cell>
          <cell r="D2632" t="str">
            <v>CAIXAS</v>
          </cell>
          <cell r="E2632" t="str">
            <v>0168</v>
          </cell>
          <cell r="F2632" t="str">
            <v/>
          </cell>
          <cell r="G2632" t="str">
            <v/>
          </cell>
          <cell r="H2632" t="str">
            <v>CONDULETE DE PVC, TIPO LL, PARA ELETRODUTO DE PVC SOLDÁVEL DN 20 MM (1/2''), APARENTE - FORNECIMENTO E INSTALAÇÃO. AF_11/2016</v>
          </cell>
          <cell r="I2632" t="str">
            <v>UN</v>
          </cell>
          <cell r="J2632" t="str">
            <v>COEFICIENTE DE REPRESENTATIVIDADE</v>
          </cell>
          <cell r="K2632" t="str">
            <v>20,42</v>
          </cell>
          <cell r="L2632" t="str">
            <v>CAIXA REFERENCIAL</v>
          </cell>
        </row>
        <row r="2633">
          <cell r="A2633">
            <v>95808</v>
          </cell>
          <cell r="B2633" t="str">
            <v>INSTALACAO ELETRICA/ELETRIFICACAO E ILUMINACAO EXTERNA</v>
          </cell>
          <cell r="C2633" t="str">
            <v>INEL</v>
          </cell>
          <cell r="D2633" t="str">
            <v>CAIXAS</v>
          </cell>
          <cell r="E2633" t="str">
            <v>0168</v>
          </cell>
          <cell r="F2633" t="str">
            <v/>
          </cell>
          <cell r="G2633" t="str">
            <v/>
          </cell>
          <cell r="H2633" t="str">
            <v>CONDULETE DE PVC, TIPO LL, PARA ELETRODUTO DE PVC SOLDÁVEL DN 25 MM (3/4''), APARENTE - FORNECIMENTO E INSTALAÇÃO. AF_11/2016</v>
          </cell>
          <cell r="I2633" t="str">
            <v>UN</v>
          </cell>
          <cell r="J2633" t="str">
            <v>COEFICIENTE DE REPRESENTATIVIDADE</v>
          </cell>
          <cell r="K2633" t="str">
            <v>20,91</v>
          </cell>
          <cell r="L2633" t="str">
            <v>CAIXA REFERENCIAL</v>
          </cell>
        </row>
        <row r="2634">
          <cell r="A2634">
            <v>95809</v>
          </cell>
          <cell r="B2634" t="str">
            <v>INSTALACAO ELETRICA/ELETRIFICACAO E ILUMINACAO EXTERNA</v>
          </cell>
          <cell r="C2634" t="str">
            <v>INEL</v>
          </cell>
          <cell r="D2634" t="str">
            <v>CAIXAS</v>
          </cell>
          <cell r="E2634" t="str">
            <v>0168</v>
          </cell>
          <cell r="F2634" t="str">
            <v/>
          </cell>
          <cell r="G2634" t="str">
            <v/>
          </cell>
          <cell r="H2634" t="str">
            <v>CONDULETE DE PVC, TIPO LL, PARA ELETRODUTO DE PVC SOLDÁVEL DN 32 MM (1''), APARENTE - FORNECIMENTO E INSTALAÇÃO. AF_11/2016</v>
          </cell>
          <cell r="I2634" t="str">
            <v>UN</v>
          </cell>
          <cell r="J2634" t="str">
            <v>COEFICIENTE DE REPRESENTATIVIDADE</v>
          </cell>
          <cell r="K2634" t="str">
            <v>22,98</v>
          </cell>
          <cell r="L2634" t="str">
            <v>CAIXA REFERENCIAL</v>
          </cell>
        </row>
        <row r="2635">
          <cell r="A2635">
            <v>95810</v>
          </cell>
          <cell r="B2635" t="str">
            <v>INSTALACAO ELETRICA/ELETRIFICACAO E ILUMINACAO EXTERNA</v>
          </cell>
          <cell r="C2635" t="str">
            <v>INEL</v>
          </cell>
          <cell r="D2635" t="str">
            <v>CAIXAS</v>
          </cell>
          <cell r="E2635" t="str">
            <v>0168</v>
          </cell>
          <cell r="F2635" t="str">
            <v/>
          </cell>
          <cell r="G2635" t="str">
            <v/>
          </cell>
          <cell r="H2635" t="str">
            <v>CONDULETE DE PVC, TIPO LB, PARA ELETRODUTO DE PVC SOLDÁVEL DN 20 MM (1/2''), APARENTE - FORNECIMENTO E INSTALAÇÃO. AF_11/2016</v>
          </cell>
          <cell r="I2635" t="str">
            <v>UN</v>
          </cell>
          <cell r="J2635" t="str">
            <v>COEFICIENTE DE REPRESENTATIVIDADE</v>
          </cell>
          <cell r="K2635" t="str">
            <v>11,13</v>
          </cell>
          <cell r="L2635" t="str">
            <v>CAIXA REFERENCIAL</v>
          </cell>
        </row>
        <row r="2636">
          <cell r="A2636">
            <v>95811</v>
          </cell>
          <cell r="B2636" t="str">
            <v>INSTALACAO ELETRICA/ELETRIFICACAO E ILUMINACAO EXTERNA</v>
          </cell>
          <cell r="C2636" t="str">
            <v>INEL</v>
          </cell>
          <cell r="D2636" t="str">
            <v>CAIXAS</v>
          </cell>
          <cell r="E2636" t="str">
            <v>0168</v>
          </cell>
          <cell r="F2636" t="str">
            <v/>
          </cell>
          <cell r="G2636" t="str">
            <v/>
          </cell>
          <cell r="H2636" t="str">
            <v>CONDULETE DE PVC, TIPO LB, PARA ELETRODUTO DE PVC SOLDÁVEL DN 25 MM (3/4''), APARENTE - FORNECIMENTO E INSTALAÇÃO. AF_11/2016</v>
          </cell>
          <cell r="I2636" t="str">
            <v>UN</v>
          </cell>
          <cell r="J2636" t="str">
            <v>COEFICIENTE DE REPRESENTATIVIDADE</v>
          </cell>
          <cell r="K2636" t="str">
            <v>11,62</v>
          </cell>
          <cell r="L2636" t="str">
            <v>CAIXA REFERENCIAL</v>
          </cell>
        </row>
        <row r="2637">
          <cell r="A2637">
            <v>95812</v>
          </cell>
          <cell r="B2637" t="str">
            <v>INSTALACAO ELETRICA/ELETRIFICACAO E ILUMINACAO EXTERNA</v>
          </cell>
          <cell r="C2637" t="str">
            <v>INEL</v>
          </cell>
          <cell r="D2637" t="str">
            <v>CAIXAS</v>
          </cell>
          <cell r="E2637" t="str">
            <v>0168</v>
          </cell>
          <cell r="F2637" t="str">
            <v/>
          </cell>
          <cell r="G2637" t="str">
            <v/>
          </cell>
          <cell r="H2637" t="str">
            <v>CONDULETE DE PVC, TIPO LB, PARA ELETRODUTO DE PVC SOLDÁVEL DN 32 MM (1''), APARENTE - FORNECIMENTO E INSTALAÇÃO. AF_11/2016</v>
          </cell>
          <cell r="I2637" t="str">
            <v>UN</v>
          </cell>
          <cell r="J2637" t="str">
            <v>COEFICIENTE DE REPRESENTATIVIDADE</v>
          </cell>
          <cell r="K2637" t="str">
            <v>13,68</v>
          </cell>
          <cell r="L2637" t="str">
            <v>CAIXA REFERENCIAL</v>
          </cell>
        </row>
        <row r="2638">
          <cell r="A2638">
            <v>95813</v>
          </cell>
          <cell r="B2638" t="str">
            <v>INSTALACAO ELETRICA/ELETRIFICACAO E ILUMINACAO EXTERNA</v>
          </cell>
          <cell r="C2638" t="str">
            <v>INEL</v>
          </cell>
          <cell r="D2638" t="str">
            <v>CAIXAS</v>
          </cell>
          <cell r="E2638" t="str">
            <v>0168</v>
          </cell>
          <cell r="F2638" t="str">
            <v/>
          </cell>
          <cell r="G2638" t="str">
            <v/>
          </cell>
          <cell r="H2638" t="str">
            <v>CONDULETE DE PVC, TIPO TB, PARA ELETRODUTO DE PVC SOLDÁVEL DN 20 MM (1/2''), APARENTE - FORNECIMENTO E INSTALAÇÃO. AF_11/2016</v>
          </cell>
          <cell r="I2638" t="str">
            <v>UN</v>
          </cell>
          <cell r="J2638" t="str">
            <v>COEFICIENTE DE REPRESENTATIVIDADE</v>
          </cell>
          <cell r="K2638" t="str">
            <v>13,40</v>
          </cell>
          <cell r="L2638" t="str">
            <v>CAIXA REFERENCIAL</v>
          </cell>
        </row>
        <row r="2639">
          <cell r="A2639">
            <v>95814</v>
          </cell>
          <cell r="B2639" t="str">
            <v>INSTALACAO ELETRICA/ELETRIFICACAO E ILUMINACAO EXTERNA</v>
          </cell>
          <cell r="C2639" t="str">
            <v>INEL</v>
          </cell>
          <cell r="D2639" t="str">
            <v>CAIXAS</v>
          </cell>
          <cell r="E2639" t="str">
            <v>0168</v>
          </cell>
          <cell r="F2639" t="str">
            <v/>
          </cell>
          <cell r="G2639" t="str">
            <v/>
          </cell>
          <cell r="H2639" t="str">
            <v>CONDULETE DE PVC, TIPO TB, PARA ELETRODUTO DE PVC SOLDÁVEL DN 25 MM (3/4''), APARENTE - FORNECIMENTO E INSTALAÇÃO. AF_11/2016</v>
          </cell>
          <cell r="I2639" t="str">
            <v>UN</v>
          </cell>
          <cell r="J2639" t="str">
            <v>COEFICIENTE DE REPRESENTATIVIDADE</v>
          </cell>
          <cell r="K2639" t="str">
            <v>14,14</v>
          </cell>
          <cell r="L2639" t="str">
            <v>CAIXA REFERENCIAL</v>
          </cell>
        </row>
        <row r="2640">
          <cell r="A2640">
            <v>95815</v>
          </cell>
          <cell r="B2640" t="str">
            <v>INSTALACAO ELETRICA/ELETRIFICACAO E ILUMINACAO EXTERNA</v>
          </cell>
          <cell r="C2640" t="str">
            <v>INEL</v>
          </cell>
          <cell r="D2640" t="str">
            <v>CAIXAS</v>
          </cell>
          <cell r="E2640" t="str">
            <v>0168</v>
          </cell>
          <cell r="F2640" t="str">
            <v/>
          </cell>
          <cell r="G2640" t="str">
            <v/>
          </cell>
          <cell r="H2640" t="str">
            <v>CONDULETE DE PVC, TIPO TB, PARA ELETRODUTO DE PVC SOLDÁVEL DN 32 MM (1''), APARENTE - FORNECIMENTO E INSTALAÇÃO. AF_11/2016</v>
          </cell>
          <cell r="I2640" t="str">
            <v>UN</v>
          </cell>
          <cell r="J2640" t="str">
            <v>COEFICIENTE DE REPRESENTATIVIDADE</v>
          </cell>
          <cell r="K2640" t="str">
            <v>18,10</v>
          </cell>
          <cell r="L2640" t="str">
            <v>CAIXA REFERENCIAL</v>
          </cell>
        </row>
        <row r="2641">
          <cell r="A2641">
            <v>95816</v>
          </cell>
          <cell r="B2641" t="str">
            <v>INSTALACAO ELETRICA/ELETRIFICACAO E ILUMINACAO EXTERNA</v>
          </cell>
          <cell r="C2641" t="str">
            <v>INEL</v>
          </cell>
          <cell r="D2641" t="str">
            <v>CAIXAS</v>
          </cell>
          <cell r="E2641" t="str">
            <v>0168</v>
          </cell>
          <cell r="F2641" t="str">
            <v/>
          </cell>
          <cell r="G2641" t="str">
            <v/>
          </cell>
          <cell r="H2641" t="str">
            <v>CONDULETE DE PVC, TIPO X, PARA ELETRODUTO DE PVC SOLDÁVEL DN 20 MM (1/2''), APARENTE - FORNECIMENTO E INSTALAÇÃO. AF_11/2016</v>
          </cell>
          <cell r="I2641" t="str">
            <v>UN</v>
          </cell>
          <cell r="J2641" t="str">
            <v>COEFICIENTE DE REPRESENTATIVIDADE</v>
          </cell>
          <cell r="K2641" t="str">
            <v>25,15</v>
          </cell>
          <cell r="L2641" t="str">
            <v>CAIXA REFERENCIAL</v>
          </cell>
        </row>
        <row r="2642">
          <cell r="A2642">
            <v>95817</v>
          </cell>
          <cell r="B2642" t="str">
            <v>INSTALACAO ELETRICA/ELETRIFICACAO E ILUMINACAO EXTERNA</v>
          </cell>
          <cell r="C2642" t="str">
            <v>INEL</v>
          </cell>
          <cell r="D2642" t="str">
            <v>CAIXAS</v>
          </cell>
          <cell r="E2642" t="str">
            <v>0168</v>
          </cell>
          <cell r="F2642" t="str">
            <v/>
          </cell>
          <cell r="G2642" t="str">
            <v/>
          </cell>
          <cell r="H2642" t="str">
            <v>CONDULETE DE PVC, TIPO X, PARA ELETRODUTO DE PVC SOLDÁVEL DN 25 MM (3/4''), APARENTE - FORNECIMENTO E INSTALAÇÃO. AF_11/2016</v>
          </cell>
          <cell r="I2642" t="str">
            <v>UN</v>
          </cell>
          <cell r="J2642" t="str">
            <v>COEFICIENTE DE REPRESENTATIVIDADE</v>
          </cell>
          <cell r="K2642" t="str">
            <v>25,81</v>
          </cell>
          <cell r="L2642" t="str">
            <v>CAIXA REFERENCIAL</v>
          </cell>
        </row>
        <row r="2643">
          <cell r="A2643">
            <v>95818</v>
          </cell>
          <cell r="B2643" t="str">
            <v>INSTALACAO ELETRICA/ELETRIFICACAO E ILUMINACAO EXTERNA</v>
          </cell>
          <cell r="C2643" t="str">
            <v>INEL</v>
          </cell>
          <cell r="D2643" t="str">
            <v>CAIXAS</v>
          </cell>
          <cell r="E2643" t="str">
            <v>0168</v>
          </cell>
          <cell r="F2643" t="str">
            <v/>
          </cell>
          <cell r="G2643" t="str">
            <v/>
          </cell>
          <cell r="H2643" t="str">
            <v>CONDULETE DE PVC, TIPO X, PARA ELETRODUTO DE PVC SOLDÁVEL DN 32 MM (1''), APARENTE - FORNECIMENTO E INSTALAÇÃO. AF_11/2016</v>
          </cell>
          <cell r="I2643" t="str">
            <v>UN</v>
          </cell>
          <cell r="J2643" t="str">
            <v>COEFICIENTE DE REPRESENTATIVIDADE</v>
          </cell>
          <cell r="K2643" t="str">
            <v>31,13</v>
          </cell>
          <cell r="L2643" t="str">
            <v>CAIXA REFERENCIAL</v>
          </cell>
        </row>
        <row r="2644">
          <cell r="A2644">
            <v>97881</v>
          </cell>
          <cell r="B2644" t="str">
            <v>INSTALACAO ELETRICA/ELETRIFICACAO E ILUMINACAO EXTERNA</v>
          </cell>
          <cell r="C2644" t="str">
            <v>INEL</v>
          </cell>
          <cell r="D2644" t="str">
            <v>CAIXAS</v>
          </cell>
          <cell r="E2644" t="str">
            <v>0168</v>
          </cell>
          <cell r="F2644" t="str">
            <v/>
          </cell>
          <cell r="G2644" t="str">
            <v/>
          </cell>
          <cell r="H2644" t="str">
            <v>CAIXA ENTERRADA ELÉTRICA RETANGULAR, EM CONCRETO PRÉ-MOLDADO, FUNDO COM BRITA, DIMENSÕES INTERNAS: 0,3X0,3X0,3 M. AF_12/2020</v>
          </cell>
          <cell r="I2644" t="str">
            <v>UN</v>
          </cell>
          <cell r="J2644" t="str">
            <v>ATRIBUÍDO SÃO PAULO</v>
          </cell>
          <cell r="K2644" t="str">
            <v>93,54</v>
          </cell>
          <cell r="L2644" t="str">
            <v>CAIXA REFERENCIAL</v>
          </cell>
        </row>
        <row r="2645">
          <cell r="A2645">
            <v>97882</v>
          </cell>
          <cell r="B2645" t="str">
            <v>INSTALACAO ELETRICA/ELETRIFICACAO E ILUMINACAO EXTERNA</v>
          </cell>
          <cell r="C2645" t="str">
            <v>INEL</v>
          </cell>
          <cell r="D2645" t="str">
            <v>CAIXAS</v>
          </cell>
          <cell r="E2645" t="str">
            <v>0168</v>
          </cell>
          <cell r="F2645" t="str">
            <v/>
          </cell>
          <cell r="G2645" t="str">
            <v/>
          </cell>
          <cell r="H2645" t="str">
            <v>CAIXA ENTERRADA ELÉTRICA RETANGULAR, EM CONCRETO PRÉ-MOLDADO, FUNDO COM BRITA, DIMENSÕES INTERNAS: 0,4X0,4X0,4 M. AF_12/2020</v>
          </cell>
          <cell r="I2645" t="str">
            <v>UN</v>
          </cell>
          <cell r="J2645" t="str">
            <v>ATRIBUÍDO SÃO PAULO</v>
          </cell>
          <cell r="K2645" t="str">
            <v>146,69</v>
          </cell>
          <cell r="L2645" t="str">
            <v>CAIXA REFERENCIAL</v>
          </cell>
        </row>
        <row r="2646">
          <cell r="A2646">
            <v>97883</v>
          </cell>
          <cell r="B2646" t="str">
            <v>INSTALACAO ELETRICA/ELETRIFICACAO E ILUMINACAO EXTERNA</v>
          </cell>
          <cell r="C2646" t="str">
            <v>INEL</v>
          </cell>
          <cell r="D2646" t="str">
            <v>CAIXAS</v>
          </cell>
          <cell r="E2646" t="str">
            <v>0168</v>
          </cell>
          <cell r="F2646" t="str">
            <v/>
          </cell>
          <cell r="G2646" t="str">
            <v/>
          </cell>
          <cell r="H2646" t="str">
            <v>CAIXA ENTERRADA ELÉTRICA RETANGULAR, EM CONCRETO PRÉ-MOLDADO, FUNDO COM BRITA, DIMENSÕES INTERNAS: 0,6X0,6X0,5 M. AF_12/2020</v>
          </cell>
          <cell r="I2646" t="str">
            <v>UN</v>
          </cell>
          <cell r="J2646" t="str">
            <v>ATRIBUÍDO SÃO PAULO</v>
          </cell>
          <cell r="K2646" t="str">
            <v>282,25</v>
          </cell>
          <cell r="L2646" t="str">
            <v>CAIXA REFERENCIAL</v>
          </cell>
        </row>
        <row r="2647">
          <cell r="A2647">
            <v>97884</v>
          </cell>
          <cell r="B2647" t="str">
            <v>INSTALACAO ELETRICA/ELETRIFICACAO E ILUMINACAO EXTERNA</v>
          </cell>
          <cell r="C2647" t="str">
            <v>INEL</v>
          </cell>
          <cell r="D2647" t="str">
            <v>CAIXAS</v>
          </cell>
          <cell r="E2647" t="str">
            <v>0168</v>
          </cell>
          <cell r="F2647" t="str">
            <v/>
          </cell>
          <cell r="G2647" t="str">
            <v/>
          </cell>
          <cell r="H2647" t="str">
            <v>CAIXA ENTERRADA ELÉTRICA RETANGULAR, EM CONCRETO PRÉ-MOLDADO, FUNDO COM BRITA, DIMENSÕES INTERNAS: 0,8X0,8X0,5 M. AF_12/2020</v>
          </cell>
          <cell r="I2647" t="str">
            <v>UN</v>
          </cell>
          <cell r="J2647" t="str">
            <v>ATRIBUÍDO SÃO PAULO</v>
          </cell>
          <cell r="K2647" t="str">
            <v>547,42</v>
          </cell>
          <cell r="L2647" t="str">
            <v>CAIXA REFERENCIAL</v>
          </cell>
        </row>
        <row r="2648">
          <cell r="A2648">
            <v>97885</v>
          </cell>
          <cell r="B2648" t="str">
            <v>INSTALACAO ELETRICA/ELETRIFICACAO E ILUMINACAO EXTERNA</v>
          </cell>
          <cell r="C2648" t="str">
            <v>INEL</v>
          </cell>
          <cell r="D2648" t="str">
            <v>CAIXAS</v>
          </cell>
          <cell r="E2648" t="str">
            <v>0168</v>
          </cell>
          <cell r="F2648" t="str">
            <v/>
          </cell>
          <cell r="G2648" t="str">
            <v/>
          </cell>
          <cell r="H2648" t="str">
            <v>CAIXA ENTERRADA ELÉTRICA RETANGULAR, EM CONCRETO PRÉ-MOLDADO, FUNDO COM BRITA, DIMENSÕES INTERNAS: 1X1X0,5 M. AF_12/2020</v>
          </cell>
          <cell r="I2648" t="str">
            <v>UN</v>
          </cell>
          <cell r="J2648" t="str">
            <v>ATRIBUÍDO SÃO PAULO</v>
          </cell>
          <cell r="K2648" t="str">
            <v>847,89</v>
          </cell>
          <cell r="L2648" t="str">
            <v>CAIXA REFERENCIAL</v>
          </cell>
        </row>
        <row r="2649">
          <cell r="A2649">
            <v>97886</v>
          </cell>
          <cell r="B2649" t="str">
            <v>INSTALACAO ELETRICA/ELETRIFICACAO E ILUMINACAO EXTERNA</v>
          </cell>
          <cell r="C2649" t="str">
            <v>INEL</v>
          </cell>
          <cell r="D2649" t="str">
            <v>CAIXAS</v>
          </cell>
          <cell r="E2649" t="str">
            <v>0168</v>
          </cell>
          <cell r="F2649" t="str">
            <v/>
          </cell>
          <cell r="G2649" t="str">
            <v/>
          </cell>
          <cell r="H2649" t="str">
            <v>CAIXA ENTERRADA ELÉTRICA RETANGULAR, EM ALVENARIA COM TIJOLOS CERÂMICOS MACIÇOS, FUNDO COM BRITA, DIMENSÕES INTERNAS: 0,3X0,3X0,3 M. AF_12/2020</v>
          </cell>
          <cell r="I2649" t="str">
            <v>UN</v>
          </cell>
          <cell r="J2649" t="str">
            <v>ATRIBUÍDO SÃO PAULO</v>
          </cell>
          <cell r="K2649" t="str">
            <v>143,70</v>
          </cell>
          <cell r="L2649" t="str">
            <v>CAIXA REFERENCIAL</v>
          </cell>
        </row>
        <row r="2650">
          <cell r="A2650">
            <v>97887</v>
          </cell>
          <cell r="B2650" t="str">
            <v>INSTALACAO ELETRICA/ELETRIFICACAO E ILUMINACAO EXTERNA</v>
          </cell>
          <cell r="C2650" t="str">
            <v>INEL</v>
          </cell>
          <cell r="D2650" t="str">
            <v>CAIXAS</v>
          </cell>
          <cell r="E2650" t="str">
            <v>0168</v>
          </cell>
          <cell r="F2650" t="str">
            <v/>
          </cell>
          <cell r="G2650" t="str">
            <v/>
          </cell>
          <cell r="H2650" t="str">
            <v>CAIXA ENTERRADA ELÉTRICA RETANGULAR, EM ALVENARIA COM TIJOLOS CERÂMICOS MACIÇOS, FUNDO COM BRITA, DIMENSÕES INTERNAS: 0,4X0,4X0,4 M. AF_12/2020</v>
          </cell>
          <cell r="I2650" t="str">
            <v>UN</v>
          </cell>
          <cell r="J2650" t="str">
            <v>ATRIBUÍDO SÃO PAULO</v>
          </cell>
          <cell r="K2650" t="str">
            <v>228,35</v>
          </cell>
          <cell r="L2650" t="str">
            <v>CAIXA REFERENCIAL</v>
          </cell>
        </row>
        <row r="2651">
          <cell r="A2651">
            <v>97888</v>
          </cell>
          <cell r="B2651" t="str">
            <v>INSTALACAO ELETRICA/ELETRIFICACAO E ILUMINACAO EXTERNA</v>
          </cell>
          <cell r="C2651" t="str">
            <v>INEL</v>
          </cell>
          <cell r="D2651" t="str">
            <v>CAIXAS</v>
          </cell>
          <cell r="E2651" t="str">
            <v>0168</v>
          </cell>
          <cell r="F2651" t="str">
            <v/>
          </cell>
          <cell r="G2651" t="str">
            <v/>
          </cell>
          <cell r="H2651" t="str">
            <v>CAIXA ENTERRADA ELÉTRICA RETANGULAR, EM ALVENARIA COM TIJOLOS CERÂMICOS MACIÇOS, FUNDO COM BRITA, DIMENSÕES INTERNAS: 0,6X0,6X0,6 M. AF_12/2020</v>
          </cell>
          <cell r="I2651" t="str">
            <v>UN</v>
          </cell>
          <cell r="J2651" t="str">
            <v>ATRIBUÍDO SÃO PAULO</v>
          </cell>
          <cell r="K2651" t="str">
            <v>448,38</v>
          </cell>
          <cell r="L2651" t="str">
            <v>CAIXA REFERENCIAL</v>
          </cell>
        </row>
        <row r="2652">
          <cell r="A2652">
            <v>97889</v>
          </cell>
          <cell r="B2652" t="str">
            <v>INSTALACAO ELETRICA/ELETRIFICACAO E ILUMINACAO EXTERNA</v>
          </cell>
          <cell r="C2652" t="str">
            <v>INEL</v>
          </cell>
          <cell r="D2652" t="str">
            <v>CAIXAS</v>
          </cell>
          <cell r="E2652" t="str">
            <v>0168</v>
          </cell>
          <cell r="F2652" t="str">
            <v/>
          </cell>
          <cell r="G2652" t="str">
            <v/>
          </cell>
          <cell r="H2652" t="str">
            <v>CAIXA ENTERRADA ELÉTRICA RETANGULAR, EM ALVENARIA COM TIJOLOS CERÂMICOS MACIÇOS, FUNDO COM BRITA, DIMENSÕES INTERNAS: 0,8X0,8X0,6 M. AF_12/2020</v>
          </cell>
          <cell r="I2652" t="str">
            <v>UN</v>
          </cell>
          <cell r="J2652" t="str">
            <v>ATRIBUÍDO SÃO PAULO</v>
          </cell>
          <cell r="K2652" t="str">
            <v>593,80</v>
          </cell>
          <cell r="L2652" t="str">
            <v>CAIXA REFERENCIAL</v>
          </cell>
        </row>
        <row r="2653">
          <cell r="A2653">
            <v>97890</v>
          </cell>
          <cell r="B2653" t="str">
            <v>INSTALACAO ELETRICA/ELETRIFICACAO E ILUMINACAO EXTERNA</v>
          </cell>
          <cell r="C2653" t="str">
            <v>INEL</v>
          </cell>
          <cell r="D2653" t="str">
            <v>CAIXAS</v>
          </cell>
          <cell r="E2653" t="str">
            <v>0168</v>
          </cell>
          <cell r="F2653" t="str">
            <v/>
          </cell>
          <cell r="G2653" t="str">
            <v/>
          </cell>
          <cell r="H2653" t="str">
            <v>CAIXA ENTERRADA ELÉTRICA RETANGULAR, EM ALVENARIA COM TIJOLOS CERÂMICOS MACIÇOS, FUNDO COM BRITA, DIMENSÕES INTERNAS: 1X1X0,6 M. AF_12/2020</v>
          </cell>
          <cell r="I2653" t="str">
            <v>UN</v>
          </cell>
          <cell r="J2653" t="str">
            <v>ATRIBUÍDO SÃO PAULO</v>
          </cell>
          <cell r="K2653" t="str">
            <v>693,28</v>
          </cell>
          <cell r="L2653" t="str">
            <v>CAIXA REFERENCIAL</v>
          </cell>
        </row>
        <row r="2654">
          <cell r="A2654">
            <v>97891</v>
          </cell>
          <cell r="B2654" t="str">
            <v>INSTALACAO ELETRICA/ELETRIFICACAO E ILUMINACAO EXTERNA</v>
          </cell>
          <cell r="C2654" t="str">
            <v>INEL</v>
          </cell>
          <cell r="D2654" t="str">
            <v>CAIXAS</v>
          </cell>
          <cell r="E2654" t="str">
            <v>0168</v>
          </cell>
          <cell r="F2654" t="str">
            <v/>
          </cell>
          <cell r="G2654" t="str">
            <v/>
          </cell>
          <cell r="H2654" t="str">
            <v>CAIXA ENTERRADA ELÉTRICA RETANGULAR, EM ALVENARIA COM BLOCOS DE CONCRETO, FUNDO COM BRITA, DIMENSÕES INTERNAS: 0,4X0,4X0,4 M. AF_12/2020</v>
          </cell>
          <cell r="I2654" t="str">
            <v>UN</v>
          </cell>
          <cell r="J2654" t="str">
            <v>ATRIBUÍDO SÃO PAULO</v>
          </cell>
          <cell r="K2654" t="str">
            <v>148,52</v>
          </cell>
          <cell r="L2654" t="str">
            <v>CAIXA REFERENCIAL</v>
          </cell>
        </row>
        <row r="2655">
          <cell r="A2655">
            <v>97892</v>
          </cell>
          <cell r="B2655" t="str">
            <v>INSTALACAO ELETRICA/ELETRIFICACAO E ILUMINACAO EXTERNA</v>
          </cell>
          <cell r="C2655" t="str">
            <v>INEL</v>
          </cell>
          <cell r="D2655" t="str">
            <v>CAIXAS</v>
          </cell>
          <cell r="E2655" t="str">
            <v>0168</v>
          </cell>
          <cell r="F2655" t="str">
            <v/>
          </cell>
          <cell r="G2655" t="str">
            <v/>
          </cell>
          <cell r="H2655" t="str">
            <v>CAIXA ENTERRADA ELÉTRICA RETANGULAR, EM ALVENARIA COM BLOCOS DE CONCRETO, FUNDO COM BRITA, DIMENSÕES INTERNAS: 0,6X0,6X0,6 M. AF_12/2020</v>
          </cell>
          <cell r="I2655" t="str">
            <v>UN</v>
          </cell>
          <cell r="J2655" t="str">
            <v>ATRIBUÍDO SÃO PAULO</v>
          </cell>
          <cell r="K2655" t="str">
            <v>279,59</v>
          </cell>
          <cell r="L2655" t="str">
            <v>CAIXA REFERENCIAL</v>
          </cell>
        </row>
        <row r="2656">
          <cell r="A2656">
            <v>97893</v>
          </cell>
          <cell r="B2656" t="str">
            <v>INSTALACAO ELETRICA/ELETRIFICACAO E ILUMINACAO EXTERNA</v>
          </cell>
          <cell r="C2656" t="str">
            <v>INEL</v>
          </cell>
          <cell r="D2656" t="str">
            <v>CAIXAS</v>
          </cell>
          <cell r="E2656" t="str">
            <v>0168</v>
          </cell>
          <cell r="F2656" t="str">
            <v/>
          </cell>
          <cell r="G2656" t="str">
            <v/>
          </cell>
          <cell r="H2656" t="str">
            <v>CAIXA ENTERRADA ELÉTRICA RETANGULAR, EM ALVENARIA COM BLOCOS DE CONCRETO, FUNDO COM BRITA, DIMENSÕES INTERNAS: 0,8X0,8X0,6 M. AF_12/2020</v>
          </cell>
          <cell r="I2656" t="str">
            <v>UN</v>
          </cell>
          <cell r="J2656" t="str">
            <v>ATRIBUÍDO SÃO PAULO</v>
          </cell>
          <cell r="K2656" t="str">
            <v>378,57</v>
          </cell>
          <cell r="L2656" t="str">
            <v>CAIXA REFERENCIAL</v>
          </cell>
        </row>
        <row r="2657">
          <cell r="A2657">
            <v>97894</v>
          </cell>
          <cell r="B2657" t="str">
            <v>INSTALACAO ELETRICA/ELETRIFICACAO E ILUMINACAO EXTERNA</v>
          </cell>
          <cell r="C2657" t="str">
            <v>INEL</v>
          </cell>
          <cell r="D2657" t="str">
            <v>CAIXAS</v>
          </cell>
          <cell r="E2657" t="str">
            <v>0168</v>
          </cell>
          <cell r="F2657" t="str">
            <v/>
          </cell>
          <cell r="G2657" t="str">
            <v/>
          </cell>
          <cell r="H2657" t="str">
            <v>CAIXA ENTERRADA ELÉTRICA RETANGULAR, EM ALVENARIA COM BLOCOS DE CONCRETO, FUNDO COM BRITA, DIMENSÕES INTERNAS: 1X1X0,6 M. AF_12/2020</v>
          </cell>
          <cell r="I2657" t="str">
            <v>UN</v>
          </cell>
          <cell r="J2657" t="str">
            <v>ATRIBUÍDO SÃO PAULO</v>
          </cell>
          <cell r="K2657" t="str">
            <v>432,46</v>
          </cell>
          <cell r="L2657" t="str">
            <v>CAIXA REFERENCIAL</v>
          </cell>
        </row>
        <row r="2658">
          <cell r="A2658">
            <v>93653</v>
          </cell>
          <cell r="B2658" t="str">
            <v>INSTALACAO ELETRICA/ELETRIFICACAO E ILUMINACAO EXTERNA</v>
          </cell>
          <cell r="C2658" t="str">
            <v>INEL</v>
          </cell>
          <cell r="D2658" t="str">
            <v>QUADROS/DISJUNTORES</v>
          </cell>
          <cell r="E2658" t="str">
            <v>0169</v>
          </cell>
          <cell r="F2658" t="str">
            <v/>
          </cell>
          <cell r="G2658" t="str">
            <v/>
          </cell>
          <cell r="H2658" t="str">
            <v>DISJUNTOR MONOPOLAR TIPO DIN, CORRENTE NOMINAL DE 10A - FORNECIMENTO E INSTALAÇÃO. AF_10/2020</v>
          </cell>
          <cell r="I2658" t="str">
            <v>UN</v>
          </cell>
          <cell r="J2658" t="str">
            <v>COEFICIENTE DE REPRESENTATIVIDADE</v>
          </cell>
          <cell r="K2658" t="str">
            <v>11,29</v>
          </cell>
          <cell r="L2658" t="str">
            <v>CAIXA REFERENCIAL</v>
          </cell>
        </row>
        <row r="2659">
          <cell r="A2659">
            <v>93654</v>
          </cell>
          <cell r="B2659" t="str">
            <v>INSTALACAO ELETRICA/ELETRIFICACAO E ILUMINACAO EXTERNA</v>
          </cell>
          <cell r="C2659" t="str">
            <v>INEL</v>
          </cell>
          <cell r="D2659" t="str">
            <v>QUADROS/DISJUNTORES</v>
          </cell>
          <cell r="E2659" t="str">
            <v>0169</v>
          </cell>
          <cell r="F2659" t="str">
            <v/>
          </cell>
          <cell r="G2659" t="str">
            <v/>
          </cell>
          <cell r="H2659" t="str">
            <v>DISJUNTOR MONOPOLAR TIPO DIN, CORRENTE NOMINAL DE 16A - FORNECIMENTO E INSTALAÇÃO. AF_10/2020</v>
          </cell>
          <cell r="I2659" t="str">
            <v>UN</v>
          </cell>
          <cell r="J2659" t="str">
            <v>COEFICIENTE DE REPRESENTATIVIDADE</v>
          </cell>
          <cell r="K2659" t="str">
            <v>11,72</v>
          </cell>
          <cell r="L2659" t="str">
            <v>CAIXA REFERENCIAL</v>
          </cell>
        </row>
        <row r="2660">
          <cell r="A2660">
            <v>93655</v>
          </cell>
          <cell r="B2660" t="str">
            <v>INSTALACAO ELETRICA/ELETRIFICACAO E ILUMINACAO EXTERNA</v>
          </cell>
          <cell r="C2660" t="str">
            <v>INEL</v>
          </cell>
          <cell r="D2660" t="str">
            <v>QUADROS/DISJUNTORES</v>
          </cell>
          <cell r="E2660" t="str">
            <v>0169</v>
          </cell>
          <cell r="F2660" t="str">
            <v/>
          </cell>
          <cell r="G2660" t="str">
            <v/>
          </cell>
          <cell r="H2660" t="str">
            <v>DISJUNTOR MONOPOLAR TIPO DIN, CORRENTE NOMINAL DE 20A - FORNECIMENTO E INSTALAÇÃO. AF_10/2020</v>
          </cell>
          <cell r="I2660" t="str">
            <v>UN</v>
          </cell>
          <cell r="J2660" t="str">
            <v>COEFICIENTE DE REPRESENTATIVIDADE</v>
          </cell>
          <cell r="K2660" t="str">
            <v>12,64</v>
          </cell>
          <cell r="L2660" t="str">
            <v>CAIXA REFERENCIAL</v>
          </cell>
        </row>
        <row r="2661">
          <cell r="A2661">
            <v>93656</v>
          </cell>
          <cell r="B2661" t="str">
            <v>INSTALACAO ELETRICA/ELETRIFICACAO E ILUMINACAO EXTERNA</v>
          </cell>
          <cell r="C2661" t="str">
            <v>INEL</v>
          </cell>
          <cell r="D2661" t="str">
            <v>QUADROS/DISJUNTORES</v>
          </cell>
          <cell r="E2661" t="str">
            <v>0169</v>
          </cell>
          <cell r="F2661" t="str">
            <v/>
          </cell>
          <cell r="G2661" t="str">
            <v/>
          </cell>
          <cell r="H2661" t="str">
            <v>DISJUNTOR MONOPOLAR TIPO DIN, CORRENTE NOMINAL DE 25A - FORNECIMENTO E INSTALAÇÃO. AF_10/2020</v>
          </cell>
          <cell r="I2661" t="str">
            <v>UN</v>
          </cell>
          <cell r="J2661" t="str">
            <v>COEFICIENTE DE REPRESENTATIVIDADE</v>
          </cell>
          <cell r="K2661" t="str">
            <v>12,64</v>
          </cell>
          <cell r="L2661" t="str">
            <v>CAIXA REFERENCIAL</v>
          </cell>
        </row>
        <row r="2662">
          <cell r="A2662">
            <v>93657</v>
          </cell>
          <cell r="B2662" t="str">
            <v>INSTALACAO ELETRICA/ELETRIFICACAO E ILUMINACAO EXTERNA</v>
          </cell>
          <cell r="C2662" t="str">
            <v>INEL</v>
          </cell>
          <cell r="D2662" t="str">
            <v>QUADROS/DISJUNTORES</v>
          </cell>
          <cell r="E2662" t="str">
            <v>0169</v>
          </cell>
          <cell r="F2662" t="str">
            <v/>
          </cell>
          <cell r="G2662" t="str">
            <v/>
          </cell>
          <cell r="H2662" t="str">
            <v>DISJUNTOR MONOPOLAR TIPO DIN, CORRENTE NOMINAL DE 32A - FORNECIMENTO E INSTALAÇÃO. AF_10/2020</v>
          </cell>
          <cell r="I2662" t="str">
            <v>UN</v>
          </cell>
          <cell r="J2662" t="str">
            <v>COEFICIENTE DE REPRESENTATIVIDADE</v>
          </cell>
          <cell r="K2662" t="str">
            <v>13,71</v>
          </cell>
          <cell r="L2662" t="str">
            <v>CAIXA REFERENCIAL</v>
          </cell>
        </row>
        <row r="2663">
          <cell r="A2663">
            <v>93658</v>
          </cell>
          <cell r="B2663" t="str">
            <v>INSTALACAO ELETRICA/ELETRIFICACAO E ILUMINACAO EXTERNA</v>
          </cell>
          <cell r="C2663" t="str">
            <v>INEL</v>
          </cell>
          <cell r="D2663" t="str">
            <v>QUADROS/DISJUNTORES</v>
          </cell>
          <cell r="E2663" t="str">
            <v>0169</v>
          </cell>
          <cell r="F2663" t="str">
            <v/>
          </cell>
          <cell r="G2663" t="str">
            <v/>
          </cell>
          <cell r="H2663" t="str">
            <v>DISJUNTOR MONOPOLAR TIPO DIN, CORRENTE NOMINAL DE 40A - FORNECIMENTO E INSTALAÇÃO. AF_10/2020</v>
          </cell>
          <cell r="I2663" t="str">
            <v>UN</v>
          </cell>
          <cell r="J2663" t="str">
            <v>COEFICIENTE DE REPRESENTATIVIDADE</v>
          </cell>
          <cell r="K2663" t="str">
            <v>19,80</v>
          </cell>
          <cell r="L2663" t="str">
            <v>CAIXA REFERENCIAL</v>
          </cell>
        </row>
        <row r="2664">
          <cell r="A2664">
            <v>93659</v>
          </cell>
          <cell r="B2664" t="str">
            <v>INSTALACAO ELETRICA/ELETRIFICACAO E ILUMINACAO EXTERNA</v>
          </cell>
          <cell r="C2664" t="str">
            <v>INEL</v>
          </cell>
          <cell r="D2664" t="str">
            <v>QUADROS/DISJUNTORES</v>
          </cell>
          <cell r="E2664" t="str">
            <v>0169</v>
          </cell>
          <cell r="F2664" t="str">
            <v/>
          </cell>
          <cell r="G2664" t="str">
            <v/>
          </cell>
          <cell r="H2664" t="str">
            <v>DISJUNTOR MONOPOLAR TIPO DIN, CORRENTE NOMINAL DE 50A - FORNECIMENTO E INSTALAÇÃO. AF_10/2020</v>
          </cell>
          <cell r="I2664" t="str">
            <v>UN</v>
          </cell>
          <cell r="J2664" t="str">
            <v>COEFICIENTE DE REPRESENTATIVIDADE</v>
          </cell>
          <cell r="K2664" t="str">
            <v>21,96</v>
          </cell>
          <cell r="L2664" t="str">
            <v>CAIXA REFERENCIAL</v>
          </cell>
        </row>
        <row r="2665">
          <cell r="A2665">
            <v>93660</v>
          </cell>
          <cell r="B2665" t="str">
            <v>INSTALACAO ELETRICA/ELETRIFICACAO E ILUMINACAO EXTERNA</v>
          </cell>
          <cell r="C2665" t="str">
            <v>INEL</v>
          </cell>
          <cell r="D2665" t="str">
            <v>QUADROS/DISJUNTORES</v>
          </cell>
          <cell r="E2665" t="str">
            <v>0169</v>
          </cell>
          <cell r="F2665" t="str">
            <v/>
          </cell>
          <cell r="G2665" t="str">
            <v/>
          </cell>
          <cell r="H2665" t="str">
            <v>DISJUNTOR BIPOLAR TIPO DIN, CORRENTE NOMINAL DE 10A - FORNECIMENTO E INSTALAÇÃO. AF_10/2020</v>
          </cell>
          <cell r="I2665" t="str">
            <v>UN</v>
          </cell>
          <cell r="J2665" t="str">
            <v>COEFICIENTE DE REPRESENTATIVIDADE</v>
          </cell>
          <cell r="K2665" t="str">
            <v>56,87</v>
          </cell>
          <cell r="L2665" t="str">
            <v>CAIXA REFERENCIAL</v>
          </cell>
        </row>
        <row r="2666">
          <cell r="A2666">
            <v>93661</v>
          </cell>
          <cell r="B2666" t="str">
            <v>INSTALACAO ELETRICA/ELETRIFICACAO E ILUMINACAO EXTERNA</v>
          </cell>
          <cell r="C2666" t="str">
            <v>INEL</v>
          </cell>
          <cell r="D2666" t="str">
            <v>QUADROS/DISJUNTORES</v>
          </cell>
          <cell r="E2666" t="str">
            <v>0169</v>
          </cell>
          <cell r="F2666" t="str">
            <v/>
          </cell>
          <cell r="G2666" t="str">
            <v/>
          </cell>
          <cell r="H2666" t="str">
            <v>DISJUNTOR BIPOLAR TIPO DIN, CORRENTE NOMINAL DE 16A - FORNECIMENTO E INSTALAÇÃO. AF_10/2020</v>
          </cell>
          <cell r="I2666" t="str">
            <v>UN</v>
          </cell>
          <cell r="J2666" t="str">
            <v>COEFICIENTE DE REPRESENTATIVIDADE</v>
          </cell>
          <cell r="K2666" t="str">
            <v>57,73</v>
          </cell>
          <cell r="L2666" t="str">
            <v>CAIXA REFERENCIAL</v>
          </cell>
        </row>
        <row r="2667">
          <cell r="A2667">
            <v>93662</v>
          </cell>
          <cell r="B2667" t="str">
            <v>INSTALACAO ELETRICA/ELETRIFICACAO E ILUMINACAO EXTERNA</v>
          </cell>
          <cell r="C2667" t="str">
            <v>INEL</v>
          </cell>
          <cell r="D2667" t="str">
            <v>QUADROS/DISJUNTORES</v>
          </cell>
          <cell r="E2667" t="str">
            <v>0169</v>
          </cell>
          <cell r="F2667" t="str">
            <v/>
          </cell>
          <cell r="G2667" t="str">
            <v/>
          </cell>
          <cell r="H2667" t="str">
            <v>DISJUNTOR BIPOLAR TIPO DIN, CORRENTE NOMINAL DE 20A - FORNECIMENTO E INSTALAÇÃO. AF_10/2020</v>
          </cell>
          <cell r="I2667" t="str">
            <v>UN</v>
          </cell>
          <cell r="J2667" t="str">
            <v>COEFICIENTE DE REPRESENTATIVIDADE</v>
          </cell>
          <cell r="K2667" t="str">
            <v>59,57</v>
          </cell>
          <cell r="L2667" t="str">
            <v>CAIXA REFERENCIAL</v>
          </cell>
        </row>
        <row r="2668">
          <cell r="A2668">
            <v>93663</v>
          </cell>
          <cell r="B2668" t="str">
            <v>INSTALACAO ELETRICA/ELETRIFICACAO E ILUMINACAO EXTERNA</v>
          </cell>
          <cell r="C2668" t="str">
            <v>INEL</v>
          </cell>
          <cell r="D2668" t="str">
            <v>QUADROS/DISJUNTORES</v>
          </cell>
          <cell r="E2668" t="str">
            <v>0169</v>
          </cell>
          <cell r="F2668" t="str">
            <v/>
          </cell>
          <cell r="G2668" t="str">
            <v/>
          </cell>
          <cell r="H2668" t="str">
            <v>DISJUNTOR BIPOLAR TIPO DIN, CORRENTE NOMINAL DE 25A - FORNECIMENTO E INSTALAÇÃO. AF_10/2020</v>
          </cell>
          <cell r="I2668" t="str">
            <v>UN</v>
          </cell>
          <cell r="J2668" t="str">
            <v>COEFICIENTE DE REPRESENTATIVIDADE</v>
          </cell>
          <cell r="K2668" t="str">
            <v>59,57</v>
          </cell>
          <cell r="L2668" t="str">
            <v>CAIXA REFERENCIAL</v>
          </cell>
        </row>
        <row r="2669">
          <cell r="A2669">
            <v>93664</v>
          </cell>
          <cell r="B2669" t="str">
            <v>INSTALACAO ELETRICA/ELETRIFICACAO E ILUMINACAO EXTERNA</v>
          </cell>
          <cell r="C2669" t="str">
            <v>INEL</v>
          </cell>
          <cell r="D2669" t="str">
            <v>QUADROS/DISJUNTORES</v>
          </cell>
          <cell r="E2669" t="str">
            <v>0169</v>
          </cell>
          <cell r="F2669" t="str">
            <v/>
          </cell>
          <cell r="G2669" t="str">
            <v/>
          </cell>
          <cell r="H2669" t="str">
            <v>DISJUNTOR BIPOLAR TIPO DIN, CORRENTE NOMINAL DE 32A - FORNECIMENTO E INSTALAÇÃO. AF_10/2020</v>
          </cell>
          <cell r="I2669" t="str">
            <v>UN</v>
          </cell>
          <cell r="J2669" t="str">
            <v>COEFICIENTE DE REPRESENTATIVIDADE</v>
          </cell>
          <cell r="K2669" t="str">
            <v>61,73</v>
          </cell>
          <cell r="L2669" t="str">
            <v>CAIXA REFERENCIAL</v>
          </cell>
        </row>
        <row r="2670">
          <cell r="A2670">
            <v>93665</v>
          </cell>
          <cell r="B2670" t="str">
            <v>INSTALACAO ELETRICA/ELETRIFICACAO E ILUMINACAO EXTERNA</v>
          </cell>
          <cell r="C2670" t="str">
            <v>INEL</v>
          </cell>
          <cell r="D2670" t="str">
            <v>QUADROS/DISJUNTORES</v>
          </cell>
          <cell r="E2670" t="str">
            <v>0169</v>
          </cell>
          <cell r="F2670" t="str">
            <v/>
          </cell>
          <cell r="G2670" t="str">
            <v/>
          </cell>
          <cell r="H2670" t="str">
            <v>DISJUNTOR BIPOLAR TIPO DIN, CORRENTE NOMINAL DE 40A - FORNECIMENTO E INSTALAÇÃO. AF_10/2020</v>
          </cell>
          <cell r="I2670" t="str">
            <v>UN</v>
          </cell>
          <cell r="J2670" t="str">
            <v>COEFICIENTE DE REPRESENTATIVIDADE</v>
          </cell>
          <cell r="K2670" t="str">
            <v>64,23</v>
          </cell>
          <cell r="L2670" t="str">
            <v>CAIXA REFERENCIAL</v>
          </cell>
        </row>
        <row r="2671">
          <cell r="A2671">
            <v>93666</v>
          </cell>
          <cell r="B2671" t="str">
            <v>INSTALACAO ELETRICA/ELETRIFICACAO E ILUMINACAO EXTERNA</v>
          </cell>
          <cell r="C2671" t="str">
            <v>INEL</v>
          </cell>
          <cell r="D2671" t="str">
            <v>QUADROS/DISJUNTORES</v>
          </cell>
          <cell r="E2671" t="str">
            <v>0169</v>
          </cell>
          <cell r="F2671" t="str">
            <v/>
          </cell>
          <cell r="G2671" t="str">
            <v/>
          </cell>
          <cell r="H2671" t="str">
            <v>DISJUNTOR BIPOLAR TIPO DIN, CORRENTE NOMINAL DE 50A - FORNECIMENTO E INSTALAÇÃO. AF_10/2020</v>
          </cell>
          <cell r="I2671" t="str">
            <v>UN</v>
          </cell>
          <cell r="J2671" t="str">
            <v>COEFICIENTE DE REPRESENTATIVIDADE</v>
          </cell>
          <cell r="K2671" t="str">
            <v>68,55</v>
          </cell>
          <cell r="L2671" t="str">
            <v>CAIXA REFERENCIAL</v>
          </cell>
        </row>
        <row r="2672">
          <cell r="A2672">
            <v>93667</v>
          </cell>
          <cell r="B2672" t="str">
            <v>INSTALACAO ELETRICA/ELETRIFICACAO E ILUMINACAO EXTERNA</v>
          </cell>
          <cell r="C2672" t="str">
            <v>INEL</v>
          </cell>
          <cell r="D2672" t="str">
            <v>QUADROS/DISJUNTORES</v>
          </cell>
          <cell r="E2672" t="str">
            <v>0169</v>
          </cell>
          <cell r="F2672" t="str">
            <v/>
          </cell>
          <cell r="G2672" t="str">
            <v/>
          </cell>
          <cell r="H2672" t="str">
            <v>DISJUNTOR TRIPOLAR TIPO DIN, CORRENTE NOMINAL DE 10A - FORNECIMENTO E INSTALAÇÃO. AF_10/2020</v>
          </cell>
          <cell r="I2672" t="str">
            <v>UN</v>
          </cell>
          <cell r="J2672" t="str">
            <v>COEFICIENTE DE REPRESENTATIVIDADE</v>
          </cell>
          <cell r="K2672" t="str">
            <v>70,83</v>
          </cell>
          <cell r="L2672" t="str">
            <v>CAIXA REFERENCIAL</v>
          </cell>
        </row>
        <row r="2673">
          <cell r="A2673">
            <v>93668</v>
          </cell>
          <cell r="B2673" t="str">
            <v>INSTALACAO ELETRICA/ELETRIFICACAO E ILUMINACAO EXTERNA</v>
          </cell>
          <cell r="C2673" t="str">
            <v>INEL</v>
          </cell>
          <cell r="D2673" t="str">
            <v>QUADROS/DISJUNTORES</v>
          </cell>
          <cell r="E2673" t="str">
            <v>0169</v>
          </cell>
          <cell r="F2673" t="str">
            <v/>
          </cell>
          <cell r="G2673" t="str">
            <v/>
          </cell>
          <cell r="H2673" t="str">
            <v>DISJUNTOR TRIPOLAR TIPO DIN, CORRENTE NOMINAL DE 16A - FORNECIMENTO E INSTALAÇÃO. AF_10/2020</v>
          </cell>
          <cell r="I2673" t="str">
            <v>UN</v>
          </cell>
          <cell r="J2673" t="str">
            <v>COEFICIENTE DE REPRESENTATIVIDADE</v>
          </cell>
          <cell r="K2673" t="str">
            <v>72,13</v>
          </cell>
          <cell r="L2673" t="str">
            <v>CAIXA REFERENCIAL</v>
          </cell>
        </row>
        <row r="2674">
          <cell r="A2674">
            <v>93669</v>
          </cell>
          <cell r="B2674" t="str">
            <v>INSTALACAO ELETRICA/ELETRIFICACAO E ILUMINACAO EXTERNA</v>
          </cell>
          <cell r="C2674" t="str">
            <v>INEL</v>
          </cell>
          <cell r="D2674" t="str">
            <v>QUADROS/DISJUNTORES</v>
          </cell>
          <cell r="E2674" t="str">
            <v>0169</v>
          </cell>
          <cell r="F2674" t="str">
            <v/>
          </cell>
          <cell r="G2674" t="str">
            <v/>
          </cell>
          <cell r="H2674" t="str">
            <v>DISJUNTOR TRIPOLAR TIPO DIN, CORRENTE NOMINAL DE 20A - FORNECIMENTO E INSTALAÇÃO. AF_10/2020</v>
          </cell>
          <cell r="I2674" t="str">
            <v>UN</v>
          </cell>
          <cell r="J2674" t="str">
            <v>COEFICIENTE DE REPRESENTATIVIDADE</v>
          </cell>
          <cell r="K2674" t="str">
            <v>74,88</v>
          </cell>
          <cell r="L2674" t="str">
            <v>CAIXA REFERENCIAL</v>
          </cell>
        </row>
        <row r="2675">
          <cell r="A2675">
            <v>93670</v>
          </cell>
          <cell r="B2675" t="str">
            <v>INSTALACAO ELETRICA/ELETRIFICACAO E ILUMINACAO EXTERNA</v>
          </cell>
          <cell r="C2675" t="str">
            <v>INEL</v>
          </cell>
          <cell r="D2675" t="str">
            <v>QUADROS/DISJUNTORES</v>
          </cell>
          <cell r="E2675" t="str">
            <v>0169</v>
          </cell>
          <cell r="F2675" t="str">
            <v/>
          </cell>
          <cell r="G2675" t="str">
            <v/>
          </cell>
          <cell r="H2675" t="str">
            <v>DISJUNTOR TRIPOLAR TIPO DIN, CORRENTE NOMINAL DE 25A - FORNECIMENTO E INSTALAÇÃO. AF_10/2020</v>
          </cell>
          <cell r="I2675" t="str">
            <v>UN</v>
          </cell>
          <cell r="J2675" t="str">
            <v>COEFICIENTE DE REPRESENTATIVIDADE</v>
          </cell>
          <cell r="K2675" t="str">
            <v>74,88</v>
          </cell>
          <cell r="L2675" t="str">
            <v>CAIXA REFERENCIAL</v>
          </cell>
        </row>
        <row r="2676">
          <cell r="A2676">
            <v>93671</v>
          </cell>
          <cell r="B2676" t="str">
            <v>INSTALACAO ELETRICA/ELETRIFICACAO E ILUMINACAO EXTERNA</v>
          </cell>
          <cell r="C2676" t="str">
            <v>INEL</v>
          </cell>
          <cell r="D2676" t="str">
            <v>QUADROS/DISJUNTORES</v>
          </cell>
          <cell r="E2676" t="str">
            <v>0169</v>
          </cell>
          <cell r="F2676" t="str">
            <v/>
          </cell>
          <cell r="G2676" t="str">
            <v/>
          </cell>
          <cell r="H2676" t="str">
            <v>DISJUNTOR TRIPOLAR TIPO DIN, CORRENTE NOMINAL DE 32A - FORNECIMENTO E INSTALAÇÃO. AF_10/2020</v>
          </cell>
          <cell r="I2676" t="str">
            <v>UN</v>
          </cell>
          <cell r="J2676" t="str">
            <v>COEFICIENTE DE REPRESENTATIVIDADE</v>
          </cell>
          <cell r="K2676" t="str">
            <v>78,12</v>
          </cell>
          <cell r="L2676" t="str">
            <v>CAIXA REFERENCIAL</v>
          </cell>
        </row>
        <row r="2677">
          <cell r="A2677">
            <v>93672</v>
          </cell>
          <cell r="B2677" t="str">
            <v>INSTALACAO ELETRICA/ELETRIFICACAO E ILUMINACAO EXTERNA</v>
          </cell>
          <cell r="C2677" t="str">
            <v>INEL</v>
          </cell>
          <cell r="D2677" t="str">
            <v>QUADROS/DISJUNTORES</v>
          </cell>
          <cell r="E2677" t="str">
            <v>0169</v>
          </cell>
          <cell r="F2677" t="str">
            <v/>
          </cell>
          <cell r="G2677" t="str">
            <v/>
          </cell>
          <cell r="H2677" t="str">
            <v>DISJUNTOR TRIPOLAR TIPO DIN, CORRENTE NOMINAL DE 40A - FORNECIMENTO E INSTALAÇÃO. AF_10/2020</v>
          </cell>
          <cell r="I2677" t="str">
            <v>UN</v>
          </cell>
          <cell r="J2677" t="str">
            <v>COEFICIENTE DE REPRESENTATIVIDADE</v>
          </cell>
          <cell r="K2677" t="str">
            <v>83,08</v>
          </cell>
          <cell r="L2677" t="str">
            <v>CAIXA REFERENCIAL</v>
          </cell>
        </row>
        <row r="2678">
          <cell r="A2678">
            <v>93673</v>
          </cell>
          <cell r="B2678" t="str">
            <v>INSTALACAO ELETRICA/ELETRIFICACAO E ILUMINACAO EXTERNA</v>
          </cell>
          <cell r="C2678" t="str">
            <v>INEL</v>
          </cell>
          <cell r="D2678" t="str">
            <v>QUADROS/DISJUNTORES</v>
          </cell>
          <cell r="E2678" t="str">
            <v>0169</v>
          </cell>
          <cell r="F2678" t="str">
            <v/>
          </cell>
          <cell r="G2678" t="str">
            <v/>
          </cell>
          <cell r="H2678" t="str">
            <v>DISJUNTOR TRIPOLAR TIPO DIN, CORRENTE NOMINAL DE 50A - FORNECIMENTO E INSTALAÇÃO. AF_10/2020</v>
          </cell>
          <cell r="I2678" t="str">
            <v>UN</v>
          </cell>
          <cell r="J2678" t="str">
            <v>COEFICIENTE DE REPRESENTATIVIDADE</v>
          </cell>
          <cell r="K2678" t="str">
            <v>89,57</v>
          </cell>
          <cell r="L2678" t="str">
            <v>CAIXA REFERENCIAL</v>
          </cell>
        </row>
        <row r="2679">
          <cell r="A2679">
            <v>97359</v>
          </cell>
          <cell r="B2679" t="str">
            <v>INSTALACAO ELETRICA/ELETRIFICACAO E ILUMINACAO EXTERNA</v>
          </cell>
          <cell r="C2679" t="str">
            <v>INEL</v>
          </cell>
          <cell r="D2679" t="str">
            <v>QUADROS/DISJUNTORES</v>
          </cell>
          <cell r="E2679" t="str">
            <v>0169</v>
          </cell>
          <cell r="F2679" t="str">
            <v/>
          </cell>
          <cell r="G2679" t="str">
            <v/>
          </cell>
          <cell r="H2679" t="str">
            <v>QUADRO DE MEDIÇÃO GERAL DE ENERGIA COM 8 MEDIDORES - FORNECIMENTO E INSTALAÇÃO. AF_10/2020</v>
          </cell>
          <cell r="I2679" t="str">
            <v>UN</v>
          </cell>
          <cell r="J2679" t="str">
            <v>COEFICIENTE DE REPRESENTATIVIDADE</v>
          </cell>
          <cell r="K2679" t="str">
            <v>2.489,34</v>
          </cell>
          <cell r="L2679" t="str">
            <v>CAIXA REFERENCIAL</v>
          </cell>
        </row>
        <row r="2680">
          <cell r="A2680">
            <v>97360</v>
          </cell>
          <cell r="B2680" t="str">
            <v>INSTALACAO ELETRICA/ELETRIFICACAO E ILUMINACAO EXTERNA</v>
          </cell>
          <cell r="C2680" t="str">
            <v>INEL</v>
          </cell>
          <cell r="D2680" t="str">
            <v>QUADROS/DISJUNTORES</v>
          </cell>
          <cell r="E2680" t="str">
            <v>0169</v>
          </cell>
          <cell r="F2680" t="str">
            <v/>
          </cell>
          <cell r="G2680" t="str">
            <v/>
          </cell>
          <cell r="H2680" t="str">
            <v>QUADRO DE MEDIÇÃO GERAL DE ENERGIA COM 12 MEDIDORES - FORNECIMENTO E INSTALAÇÃO. AF_10/2020</v>
          </cell>
          <cell r="I2680" t="str">
            <v>UN</v>
          </cell>
          <cell r="J2680" t="str">
            <v>COEFICIENTE DE REPRESENTATIVIDADE</v>
          </cell>
          <cell r="K2680" t="str">
            <v>4.796,52</v>
          </cell>
          <cell r="L2680" t="str">
            <v>CAIXA REFERENCIAL</v>
          </cell>
        </row>
        <row r="2681">
          <cell r="A2681">
            <v>97361</v>
          </cell>
          <cell r="B2681" t="str">
            <v>INSTALACAO ELETRICA/ELETRIFICACAO E ILUMINACAO EXTERNA</v>
          </cell>
          <cell r="C2681" t="str">
            <v>INEL</v>
          </cell>
          <cell r="D2681" t="str">
            <v>QUADROS/DISJUNTORES</v>
          </cell>
          <cell r="E2681" t="str">
            <v>0169</v>
          </cell>
          <cell r="F2681" t="str">
            <v/>
          </cell>
          <cell r="G2681" t="str">
            <v/>
          </cell>
          <cell r="H2681" t="str">
            <v>QUADRO DE MEDIÇÃO GERAL DE ENERGIA COM 16 MEDIDORES - FORNECIMENTO E INSTALAÇÃO. AF_10/2020</v>
          </cell>
          <cell r="I2681" t="str">
            <v>UN</v>
          </cell>
          <cell r="J2681" t="str">
            <v>COEFICIENTE DE REPRESENTATIVIDADE</v>
          </cell>
          <cell r="K2681" t="str">
            <v>6.395,36</v>
          </cell>
          <cell r="L2681" t="str">
            <v>CAIXA REFERENCIAL</v>
          </cell>
        </row>
        <row r="2682">
          <cell r="A2682">
            <v>97362</v>
          </cell>
          <cell r="B2682" t="str">
            <v>INSTALACAO ELETRICA/ELETRIFICACAO E ILUMINACAO EXTERNA</v>
          </cell>
          <cell r="C2682" t="str">
            <v>INEL</v>
          </cell>
          <cell r="D2682" t="str">
            <v>QUADROS/DISJUNTORES</v>
          </cell>
          <cell r="E2682" t="str">
            <v>0169</v>
          </cell>
          <cell r="F2682" t="str">
            <v/>
          </cell>
          <cell r="G2682" t="str">
            <v/>
          </cell>
          <cell r="H2682" t="str">
            <v>QUADRO DE MEDIÇÃO GERAL DE ENERGIA PARA BARRAMENTO BLINDADO COM 4 MEDIDORES - FORNECIMENTO E INSTALAÇÃO. AF_10/2020</v>
          </cell>
          <cell r="I2682" t="str">
            <v>UN</v>
          </cell>
          <cell r="J2682" t="str">
            <v>ATRIBUÍDO SÃO PAULO</v>
          </cell>
          <cell r="K2682" t="str">
            <v>2.157,72</v>
          </cell>
          <cell r="L2682" t="str">
            <v>CAIXA REFERENCIAL</v>
          </cell>
        </row>
        <row r="2683">
          <cell r="A2683">
            <v>101875</v>
          </cell>
          <cell r="B2683" t="str">
            <v>INSTALACAO ELETRICA/ELETRIFICACAO E ILUMINACAO EXTERNA</v>
          </cell>
          <cell r="C2683" t="str">
            <v>INEL</v>
          </cell>
          <cell r="D2683" t="str">
            <v>QUADROS/DISJUNTORES</v>
          </cell>
          <cell r="E2683" t="str">
            <v>0169</v>
          </cell>
          <cell r="F2683" t="str">
            <v/>
          </cell>
          <cell r="G2683" t="str">
            <v/>
          </cell>
          <cell r="H2683" t="str">
            <v>QUADRO DE DISTRIBUIÇÃO DE ENERGIA EM CHAPA DE AÇO GALVANIZADO, DE EMBUTIR, COM BARRAMENTO TRIFÁSICO, PARA 12 DISJUNTORES DIN 100A - FORNECIMENTO E INSTALAÇÃO. AF_10/2020</v>
          </cell>
          <cell r="I2683" t="str">
            <v>UN</v>
          </cell>
          <cell r="J2683" t="str">
            <v>ATRIBUÍDO SÃO PAULO</v>
          </cell>
          <cell r="K2683" t="str">
            <v>453,73</v>
          </cell>
          <cell r="L2683" t="str">
            <v>CAIXA REFERENCIAL</v>
          </cell>
        </row>
        <row r="2684">
          <cell r="A2684">
            <v>101876</v>
          </cell>
          <cell r="B2684" t="str">
            <v>INSTALACAO ELETRICA/ELETRIFICACAO E ILUMINACAO EXTERNA</v>
          </cell>
          <cell r="C2684" t="str">
            <v>INEL</v>
          </cell>
          <cell r="D2684" t="str">
            <v>QUADROS/DISJUNTORES</v>
          </cell>
          <cell r="E2684" t="str">
            <v>0169</v>
          </cell>
          <cell r="F2684" t="str">
            <v/>
          </cell>
          <cell r="G2684" t="str">
            <v/>
          </cell>
          <cell r="H2684" t="str">
            <v>QUADRO DE DISTRIBUIÇÃO DE ENERGIA EM PVC, DE EMBUTIR, SEM BARRAMENTO, PARA 6 DISJUNTORES - FORNECIMENTO E INSTALAÇÃO. AF_10/2020</v>
          </cell>
          <cell r="I2684" t="str">
            <v>UN</v>
          </cell>
          <cell r="J2684" t="str">
            <v>COEFICIENTE DE REPRESENTATIVIDADE</v>
          </cell>
          <cell r="K2684" t="str">
            <v>56,29</v>
          </cell>
          <cell r="L2684" t="str">
            <v>CAIXA REFERENCIAL</v>
          </cell>
        </row>
        <row r="2685">
          <cell r="A2685">
            <v>101877</v>
          </cell>
          <cell r="B2685" t="str">
            <v>INSTALACAO ELETRICA/ELETRIFICACAO E ILUMINACAO EXTERNA</v>
          </cell>
          <cell r="C2685" t="str">
            <v>INEL</v>
          </cell>
          <cell r="D2685" t="str">
            <v>QUADROS/DISJUNTORES</v>
          </cell>
          <cell r="E2685" t="str">
            <v>0169</v>
          </cell>
          <cell r="F2685" t="str">
            <v/>
          </cell>
          <cell r="G2685" t="str">
            <v/>
          </cell>
          <cell r="H2685" t="str">
            <v>QUADRO DE DISTRIBUIÇÃO DE ENERGIA EM PVC, DE EMBUTIR, SEM BARRAMENTO, PARA 3 DISJUNTORES - FORNECIMENTO E INSTALAÇÃO. AF_10/2020</v>
          </cell>
          <cell r="I2685" t="str">
            <v>UN</v>
          </cell>
          <cell r="J2685" t="str">
            <v>COEFICIENTE DE REPRESENTATIVIDADE</v>
          </cell>
          <cell r="K2685" t="str">
            <v>38,91</v>
          </cell>
          <cell r="L2685" t="str">
            <v>CAIXA REFERENCIAL</v>
          </cell>
        </row>
        <row r="2686">
          <cell r="A2686">
            <v>101878</v>
          </cell>
          <cell r="B2686" t="str">
            <v>INSTALACAO ELETRICA/ELETRIFICACAO E ILUMINACAO EXTERNA</v>
          </cell>
          <cell r="C2686" t="str">
            <v>INEL</v>
          </cell>
          <cell r="D2686" t="str">
            <v>QUADROS/DISJUNTORES</v>
          </cell>
          <cell r="E2686" t="str">
            <v>0169</v>
          </cell>
          <cell r="F2686" t="str">
            <v/>
          </cell>
          <cell r="G2686" t="str">
            <v/>
          </cell>
          <cell r="H2686" t="str">
            <v>QUADRO DE DISTRIBUIÇÃO DE ENERGIA EM CHAPA DE AÇO GALVANIZADO, DE SOBREPOR, COM BARRAMENTO TRIFÁSICO, PARA 18 DISJUNTORES DIN 100A - FORNECIMENTO E INSTALAÇÃO. AF_10/2020</v>
          </cell>
          <cell r="I2686" t="str">
            <v>UN</v>
          </cell>
          <cell r="J2686" t="str">
            <v>ATRIBUÍDO SÃO PAULO</v>
          </cell>
          <cell r="K2686" t="str">
            <v>612,56</v>
          </cell>
          <cell r="L2686" t="str">
            <v>CAIXA REFERENCIAL</v>
          </cell>
        </row>
        <row r="2687">
          <cell r="A2687">
            <v>101879</v>
          </cell>
          <cell r="B2687" t="str">
            <v>INSTALACAO ELETRICA/ELETRIFICACAO E ILUMINACAO EXTERNA</v>
          </cell>
          <cell r="C2687" t="str">
            <v>INEL</v>
          </cell>
          <cell r="D2687" t="str">
            <v>QUADROS/DISJUNTORES</v>
          </cell>
          <cell r="E2687" t="str">
            <v>0169</v>
          </cell>
          <cell r="F2687" t="str">
            <v/>
          </cell>
          <cell r="G2687" t="str">
            <v/>
          </cell>
          <cell r="H2687" t="str">
            <v>QUADRO DE DISTRIBUIÇÃO DE ENERGIA EM CHAPA DE AÇO GALVANIZADO, DE EMBUTIR, COM BARRAMENTO TRIFÁSICO, PARA 24 DISJUNTORES DIN 100A - FORNECIMENTO E INSTALAÇÃO. AF_10/2020</v>
          </cell>
          <cell r="I2687" t="str">
            <v>UN</v>
          </cell>
          <cell r="J2687" t="str">
            <v>ATRIBUÍDO SÃO PAULO</v>
          </cell>
          <cell r="K2687" t="str">
            <v>660,75</v>
          </cell>
          <cell r="L2687" t="str">
            <v>CAIXA REFERENCIAL</v>
          </cell>
        </row>
        <row r="2688">
          <cell r="A2688">
            <v>101880</v>
          </cell>
          <cell r="B2688" t="str">
            <v>INSTALACAO ELETRICA/ELETRIFICACAO E ILUMINACAO EXTERNA</v>
          </cell>
          <cell r="C2688" t="str">
            <v>INEL</v>
          </cell>
          <cell r="D2688" t="str">
            <v>QUADROS/DISJUNTORES</v>
          </cell>
          <cell r="E2688" t="str">
            <v>0169</v>
          </cell>
          <cell r="F2688" t="str">
            <v/>
          </cell>
          <cell r="G2688" t="str">
            <v/>
          </cell>
          <cell r="H2688" t="str">
            <v>QUADRO DE DISTRIBUIÇÃO DE ENERGIA EM CHAPA DE AÇO GALVANIZADO, DE EMBUTIR, COM BARRAMENTO TRIFÁSICO, PARA 30 DISJUNTORES DIN 150A - FORNECIMENTO E INSTALAÇÃO. AF_10/2020</v>
          </cell>
          <cell r="I2688" t="str">
            <v>UN</v>
          </cell>
          <cell r="J2688" t="str">
            <v>ATRIBUÍDO SÃO PAULO</v>
          </cell>
          <cell r="K2688" t="str">
            <v>759,79</v>
          </cell>
          <cell r="L2688" t="str">
            <v>CAIXA REFERENCIAL</v>
          </cell>
        </row>
        <row r="2689">
          <cell r="A2689">
            <v>101881</v>
          </cell>
          <cell r="B2689" t="str">
            <v>INSTALACAO ELETRICA/ELETRIFICACAO E ILUMINACAO EXTERNA</v>
          </cell>
          <cell r="C2689" t="str">
            <v>INEL</v>
          </cell>
          <cell r="D2689" t="str">
            <v>QUADROS/DISJUNTORES</v>
          </cell>
          <cell r="E2689" t="str">
            <v>0169</v>
          </cell>
          <cell r="F2689" t="str">
            <v/>
          </cell>
          <cell r="G2689" t="str">
            <v/>
          </cell>
          <cell r="H2689" t="str">
            <v>QUADRO DE DISTRIBUIÇÃO DE ENERGIA EM CHAPA DE AÇO GALVANIZADO, DE EMBUTIR, COM BARRAMENTO TRIFÁSICO, PARA 40 DISJUNTORES DIN 100A - FORNECIMENTO E INSTALAÇÃO. AF_10/2020</v>
          </cell>
          <cell r="I2689" t="str">
            <v>UN</v>
          </cell>
          <cell r="J2689" t="str">
            <v>ATRIBUÍDO SÃO PAULO</v>
          </cell>
          <cell r="K2689" t="str">
            <v>1.100,11</v>
          </cell>
          <cell r="L2689" t="str">
            <v>CAIXA REFERENCIAL</v>
          </cell>
        </row>
        <row r="2690">
          <cell r="A2690">
            <v>101882</v>
          </cell>
          <cell r="B2690" t="str">
            <v>INSTALACAO ELETRICA/ELETRIFICACAO E ILUMINACAO EXTERNA</v>
          </cell>
          <cell r="C2690" t="str">
            <v>INEL</v>
          </cell>
          <cell r="D2690" t="str">
            <v>QUADROS/DISJUNTORES</v>
          </cell>
          <cell r="E2690" t="str">
            <v>0169</v>
          </cell>
          <cell r="F2690" t="str">
            <v/>
          </cell>
          <cell r="G2690" t="str">
            <v/>
          </cell>
          <cell r="H2690" t="str">
            <v>QUADRO DE DISTRIBUIÇÃO DE ENERGIA EM CHAPA DE AÇO GALVANIZADO, DE EMBUTIR, COM BARRAMENTO TRIFÁSICO, PARA 30 DISJUNTORES DIN 225A - FORNECIMENTO E INSTALAÇÃO. AF_10/2020</v>
          </cell>
          <cell r="I2690" t="str">
            <v>UN</v>
          </cell>
          <cell r="J2690" t="str">
            <v>ATRIBUÍDO SÃO PAULO</v>
          </cell>
          <cell r="K2690" t="str">
            <v>1.569,15</v>
          </cell>
          <cell r="L2690" t="str">
            <v>CAIXA REFERENCIAL</v>
          </cell>
        </row>
        <row r="2691">
          <cell r="A2691">
            <v>101883</v>
          </cell>
          <cell r="B2691" t="str">
            <v>INSTALACAO ELETRICA/ELETRIFICACAO E ILUMINACAO EXTERNA</v>
          </cell>
          <cell r="C2691" t="str">
            <v>INEL</v>
          </cell>
          <cell r="D2691" t="str">
            <v>QUADROS/DISJUNTORES</v>
          </cell>
          <cell r="E2691" t="str">
            <v>0169</v>
          </cell>
          <cell r="F2691" t="str">
            <v/>
          </cell>
          <cell r="G2691" t="str">
            <v/>
          </cell>
          <cell r="H2691" t="str">
            <v>QUADRO DE DISTRIBUIÇÃO DE ENERGIA EM CHAPA DE AÇO GALVANIZADO, DE EMBUTIR, COM BARRAMENTO TRIFÁSICO, PARA 18 DISJUNTORES DIN 100A - FORNECIMENTO E INSTALAÇÃO. AF_10/2020</v>
          </cell>
          <cell r="I2691" t="str">
            <v>UN</v>
          </cell>
          <cell r="J2691" t="str">
            <v>ATRIBUÍDO SÃO PAULO</v>
          </cell>
          <cell r="K2691" t="str">
            <v>629,46</v>
          </cell>
          <cell r="L2691" t="str">
            <v>CAIXA REFERENCIAL</v>
          </cell>
        </row>
        <row r="2692">
          <cell r="A2692">
            <v>101890</v>
          </cell>
          <cell r="B2692" t="str">
            <v>INSTALACAO ELETRICA/ELETRIFICACAO E ILUMINACAO EXTERNA</v>
          </cell>
          <cell r="C2692" t="str">
            <v>INEL</v>
          </cell>
          <cell r="D2692" t="str">
            <v>QUADROS/DISJUNTORES</v>
          </cell>
          <cell r="E2692" t="str">
            <v>0169</v>
          </cell>
          <cell r="F2692" t="str">
            <v/>
          </cell>
          <cell r="G2692" t="str">
            <v/>
          </cell>
          <cell r="H2692" t="str">
            <v>DISJUNTOR MONOPOLAR TIPO NEMA, CORRENTE NOMINAL DE 10 ATÉ 30A - FORNECIMENTO E INSTALAÇÃO. AF_10/2020</v>
          </cell>
          <cell r="I2692" t="str">
            <v>UN</v>
          </cell>
          <cell r="J2692" t="str">
            <v>COEFICIENTE DE REPRESENTATIVIDADE</v>
          </cell>
          <cell r="K2692" t="str">
            <v>15,35</v>
          </cell>
          <cell r="L2692" t="str">
            <v>CAIXA REFERENCIAL</v>
          </cell>
        </row>
        <row r="2693">
          <cell r="A2693">
            <v>101891</v>
          </cell>
          <cell r="B2693" t="str">
            <v>INSTALACAO ELETRICA/ELETRIFICACAO E ILUMINACAO EXTERNA</v>
          </cell>
          <cell r="C2693" t="str">
            <v>INEL</v>
          </cell>
          <cell r="D2693" t="str">
            <v>QUADROS/DISJUNTORES</v>
          </cell>
          <cell r="E2693" t="str">
            <v>0169</v>
          </cell>
          <cell r="F2693" t="str">
            <v/>
          </cell>
          <cell r="G2693" t="str">
            <v/>
          </cell>
          <cell r="H2693" t="str">
            <v>DISJUNTOR MONOPOLAR TIPO NEMA, CORRENTE NOMINAL DE 35 ATÉ 50A - FORNECIMENTO E INSTALAÇÃO. AF_10/2020</v>
          </cell>
          <cell r="I2693" t="str">
            <v>UN</v>
          </cell>
          <cell r="J2693" t="str">
            <v>COEFICIENTE DE REPRESENTATIVIDADE</v>
          </cell>
          <cell r="K2693" t="str">
            <v>26,14</v>
          </cell>
          <cell r="L2693" t="str">
            <v>CAIXA REFERENCIAL</v>
          </cell>
        </row>
        <row r="2694">
          <cell r="A2694">
            <v>101892</v>
          </cell>
          <cell r="B2694" t="str">
            <v>INSTALACAO ELETRICA/ELETRIFICACAO E ILUMINACAO EXTERNA</v>
          </cell>
          <cell r="C2694" t="str">
            <v>INEL</v>
          </cell>
          <cell r="D2694" t="str">
            <v>QUADROS/DISJUNTORES</v>
          </cell>
          <cell r="E2694" t="str">
            <v>0169</v>
          </cell>
          <cell r="F2694" t="str">
            <v/>
          </cell>
          <cell r="G2694" t="str">
            <v/>
          </cell>
          <cell r="H2694" t="str">
            <v>DISJUNTOR BIPOLAR TIPO NEMA, CORRENTE NOMINAL DE 10 ATÉ 50A - FORNECIMENTO E INSTALAÇÃO. AF_10/2020</v>
          </cell>
          <cell r="I2694" t="str">
            <v>UN</v>
          </cell>
          <cell r="J2694" t="str">
            <v>COEFICIENTE DE REPRESENTATIVIDADE</v>
          </cell>
          <cell r="K2694" t="str">
            <v>70,94</v>
          </cell>
          <cell r="L2694" t="str">
            <v>CAIXA REFERENCIAL</v>
          </cell>
        </row>
        <row r="2695">
          <cell r="A2695">
            <v>101893</v>
          </cell>
          <cell r="B2695" t="str">
            <v>INSTALACAO ELETRICA/ELETRIFICACAO E ILUMINACAO EXTERNA</v>
          </cell>
          <cell r="C2695" t="str">
            <v>INEL</v>
          </cell>
          <cell r="D2695" t="str">
            <v>QUADROS/DISJUNTORES</v>
          </cell>
          <cell r="E2695" t="str">
            <v>0169</v>
          </cell>
          <cell r="F2695" t="str">
            <v/>
          </cell>
          <cell r="G2695" t="str">
            <v/>
          </cell>
          <cell r="H2695" t="str">
            <v>DISJUNTOR TRIPOLAR TIPO NEMA, CORRENTE NOMINAL DE 10 ATÉ 50A - FORNECIMENTO E INSTALAÇÃO. AF_10/2020</v>
          </cell>
          <cell r="I2695" t="str">
            <v>UN</v>
          </cell>
          <cell r="J2695" t="str">
            <v>COEFICIENTE DE REPRESENTATIVIDADE</v>
          </cell>
          <cell r="K2695" t="str">
            <v>90,23</v>
          </cell>
          <cell r="L2695" t="str">
            <v>CAIXA REFERENCIAL</v>
          </cell>
        </row>
        <row r="2696">
          <cell r="A2696">
            <v>101894</v>
          </cell>
          <cell r="B2696" t="str">
            <v>INSTALACAO ELETRICA/ELETRIFICACAO E ILUMINACAO EXTERNA</v>
          </cell>
          <cell r="C2696" t="str">
            <v>INEL</v>
          </cell>
          <cell r="D2696" t="str">
            <v>QUADROS/DISJUNTORES</v>
          </cell>
          <cell r="E2696" t="str">
            <v>0169</v>
          </cell>
          <cell r="F2696" t="str">
            <v/>
          </cell>
          <cell r="G2696" t="str">
            <v/>
          </cell>
          <cell r="H2696" t="str">
            <v>DISJUNTOR TRIPOLAR TIPO NEMA, CORRENTE NOMINAL DE 60 ATÉ 100A - FORNECIMENTO E INSTALAÇÃO. AF_10/2020</v>
          </cell>
          <cell r="I2696" t="str">
            <v>UN</v>
          </cell>
          <cell r="J2696" t="str">
            <v>COEFICIENTE DE REPRESENTATIVIDADE</v>
          </cell>
          <cell r="K2696" t="str">
            <v>147,14</v>
          </cell>
          <cell r="L2696" t="str">
            <v>CAIXA REFERENCIAL</v>
          </cell>
        </row>
        <row r="2697">
          <cell r="A2697">
            <v>101895</v>
          </cell>
          <cell r="B2697" t="str">
            <v>INSTALACAO ELETRICA/ELETRIFICACAO E ILUMINACAO EXTERNA</v>
          </cell>
          <cell r="C2697" t="str">
            <v>INEL</v>
          </cell>
          <cell r="D2697" t="str">
            <v>QUADROS/DISJUNTORES</v>
          </cell>
          <cell r="E2697" t="str">
            <v>0169</v>
          </cell>
          <cell r="F2697" t="str">
            <v/>
          </cell>
          <cell r="G2697" t="str">
            <v/>
          </cell>
          <cell r="H2697" t="str">
            <v>DISJUNTOR TERMOMAGNÉTICO TRIPOLAR , CORRENTE NOMINAL DE 125A - FORNECIMENTO E INSTALAÇÃO. AF_10/2020</v>
          </cell>
          <cell r="I2697" t="str">
            <v>UN</v>
          </cell>
          <cell r="J2697" t="str">
            <v>COEFICIENTE DE REPRESENTATIVIDADE</v>
          </cell>
          <cell r="K2697" t="str">
            <v>412,33</v>
          </cell>
          <cell r="L2697" t="str">
            <v>CAIXA REFERENCIAL</v>
          </cell>
        </row>
        <row r="2698">
          <cell r="A2698">
            <v>101896</v>
          </cell>
          <cell r="B2698" t="str">
            <v>INSTALACAO ELETRICA/ELETRIFICACAO E ILUMINACAO EXTERNA</v>
          </cell>
          <cell r="C2698" t="str">
            <v>INEL</v>
          </cell>
          <cell r="D2698" t="str">
            <v>QUADROS/DISJUNTORES</v>
          </cell>
          <cell r="E2698" t="str">
            <v>0169</v>
          </cell>
          <cell r="F2698" t="str">
            <v/>
          </cell>
          <cell r="G2698" t="str">
            <v/>
          </cell>
          <cell r="H2698" t="str">
            <v>DISJUNTOR TERMOMAGNÉTICO TRIPOLAR , CORRENTE NOMINAL DE 200A - FORNECIMENTO E INSTALAÇÃO. AF_10/2020</v>
          </cell>
          <cell r="I2698" t="str">
            <v>UN</v>
          </cell>
          <cell r="J2698" t="str">
            <v>COEFICIENTE DE REPRESENTATIVIDADE</v>
          </cell>
          <cell r="K2698" t="str">
            <v>628,24</v>
          </cell>
          <cell r="L2698" t="str">
            <v>CAIXA REFERENCIAL</v>
          </cell>
        </row>
        <row r="2699">
          <cell r="A2699">
            <v>101897</v>
          </cell>
          <cell r="B2699" t="str">
            <v>INSTALACAO ELETRICA/ELETRIFICACAO E ILUMINACAO EXTERNA</v>
          </cell>
          <cell r="C2699" t="str">
            <v>INEL</v>
          </cell>
          <cell r="D2699" t="str">
            <v>QUADROS/DISJUNTORES</v>
          </cell>
          <cell r="E2699" t="str">
            <v>0169</v>
          </cell>
          <cell r="F2699" t="str">
            <v/>
          </cell>
          <cell r="G2699" t="str">
            <v/>
          </cell>
          <cell r="H2699" t="str">
            <v>DISJUNTOR TERMOMAGNÉTICO TRIPOLAR , CORRENTE NOMINAL DE 250A - FORNECIMENTO E INSTALAÇÃO. AF_10/2020</v>
          </cell>
          <cell r="I2699" t="str">
            <v>UN</v>
          </cell>
          <cell r="J2699" t="str">
            <v>COEFICIENTE DE REPRESENTATIVIDADE</v>
          </cell>
          <cell r="K2699" t="str">
            <v>1.015,05</v>
          </cell>
          <cell r="L2699" t="str">
            <v>CAIXA REFERENCIAL</v>
          </cell>
        </row>
        <row r="2700">
          <cell r="A2700">
            <v>101898</v>
          </cell>
          <cell r="B2700" t="str">
            <v>INSTALACAO ELETRICA/ELETRIFICACAO E ILUMINACAO EXTERNA</v>
          </cell>
          <cell r="C2700" t="str">
            <v>INEL</v>
          </cell>
          <cell r="D2700" t="str">
            <v>QUADROS/DISJUNTORES</v>
          </cell>
          <cell r="E2700" t="str">
            <v>0169</v>
          </cell>
          <cell r="F2700" t="str">
            <v/>
          </cell>
          <cell r="G2700" t="str">
            <v/>
          </cell>
          <cell r="H2700" t="str">
            <v>DISJUNTOR TERMOMAGNÉTICO TRIPOLAR , CORRENTE NOMINAL DE 400A - FORNECIMENTO E INSTALAÇÃO. AF_10/2020</v>
          </cell>
          <cell r="I2700" t="str">
            <v>UN</v>
          </cell>
          <cell r="J2700" t="str">
            <v>COEFICIENTE DE REPRESENTATIVIDADE</v>
          </cell>
          <cell r="K2700" t="str">
            <v>1.365,68</v>
          </cell>
          <cell r="L2700" t="str">
            <v>CAIXA REFERENCIAL</v>
          </cell>
        </row>
        <row r="2701">
          <cell r="A2701">
            <v>101899</v>
          </cell>
          <cell r="B2701" t="str">
            <v>INSTALACAO ELETRICA/ELETRIFICACAO E ILUMINACAO EXTERNA</v>
          </cell>
          <cell r="C2701" t="str">
            <v>INEL</v>
          </cell>
          <cell r="D2701" t="str">
            <v>QUADROS/DISJUNTORES</v>
          </cell>
          <cell r="E2701" t="str">
            <v>0169</v>
          </cell>
          <cell r="F2701" t="str">
            <v/>
          </cell>
          <cell r="G2701" t="str">
            <v/>
          </cell>
          <cell r="H2701" t="str">
            <v>DISJUNTOR TERMOMAGNÉTICO TRIPOLAR , CORRENTE NOMINAL DE 600A - FORNECIMENTO E INSTALAÇÃO. AF_10/2020</v>
          </cell>
          <cell r="I2701" t="str">
            <v>UN</v>
          </cell>
          <cell r="J2701" t="str">
            <v>COEFICIENTE DE REPRESENTATIVIDADE</v>
          </cell>
          <cell r="K2701" t="str">
            <v>2.199,70</v>
          </cell>
          <cell r="L2701" t="str">
            <v>CAIXA REFERENCIAL</v>
          </cell>
        </row>
        <row r="2702">
          <cell r="A2702">
            <v>101900</v>
          </cell>
          <cell r="B2702" t="str">
            <v>INSTALACAO ELETRICA/ELETRIFICACAO E ILUMINACAO EXTERNA</v>
          </cell>
          <cell r="C2702" t="str">
            <v>INEL</v>
          </cell>
          <cell r="D2702" t="str">
            <v>QUADROS/DISJUNTORES</v>
          </cell>
          <cell r="E2702" t="str">
            <v>0169</v>
          </cell>
          <cell r="F2702" t="str">
            <v/>
          </cell>
          <cell r="G2702" t="str">
            <v/>
          </cell>
          <cell r="H2702" t="str">
            <v>DISJUNTOR BAIXA TENSÃO TRIPOLAR A SECO  800A/600V - FORNECIMENTO E INSTALAÇÃO. AF_10/2020</v>
          </cell>
          <cell r="I2702" t="str">
            <v>UN</v>
          </cell>
          <cell r="J2702" t="str">
            <v>COEFICIENTE DE REPRESENTATIVIDADE</v>
          </cell>
          <cell r="K2702" t="str">
            <v>4.615,37</v>
          </cell>
          <cell r="L2702" t="str">
            <v>CAIXA REFERENCIAL</v>
          </cell>
        </row>
        <row r="2703">
          <cell r="A2703">
            <v>101901</v>
          </cell>
          <cell r="B2703" t="str">
            <v>INSTALACAO ELETRICA/ELETRIFICACAO E ILUMINACAO EXTERNA</v>
          </cell>
          <cell r="C2703" t="str">
            <v>INEL</v>
          </cell>
          <cell r="D2703" t="str">
            <v>QUADROS/DISJUNTORES</v>
          </cell>
          <cell r="E2703" t="str">
            <v>0169</v>
          </cell>
          <cell r="F2703" t="str">
            <v/>
          </cell>
          <cell r="G2703" t="str">
            <v/>
          </cell>
          <cell r="H2703" t="str">
            <v>CONTATOR TRIPOLAR I NOMINAL 12A - FORNECIMENTO E INSTALAÇÃO. AF_10/2020</v>
          </cell>
          <cell r="I2703" t="str">
            <v>UN</v>
          </cell>
          <cell r="J2703" t="str">
            <v>ATRIBUÍDO SÃO PAULO</v>
          </cell>
          <cell r="K2703" t="str">
            <v>132,35</v>
          </cell>
          <cell r="L2703" t="str">
            <v>CAIXA REFERENCIAL</v>
          </cell>
        </row>
        <row r="2704">
          <cell r="A2704">
            <v>101902</v>
          </cell>
          <cell r="B2704" t="str">
            <v>INSTALACAO ELETRICA/ELETRIFICACAO E ILUMINACAO EXTERNA</v>
          </cell>
          <cell r="C2704" t="str">
            <v>INEL</v>
          </cell>
          <cell r="D2704" t="str">
            <v>QUADROS/DISJUNTORES</v>
          </cell>
          <cell r="E2704" t="str">
            <v>0169</v>
          </cell>
          <cell r="F2704" t="str">
            <v/>
          </cell>
          <cell r="G2704" t="str">
            <v/>
          </cell>
          <cell r="H2704" t="str">
            <v>CONTATOR TRIPOLAR I NOMINAL 22A - FORNECIMENTO E INSTALAÇÃO. AF_10/2020</v>
          </cell>
          <cell r="I2704" t="str">
            <v>UN</v>
          </cell>
          <cell r="J2704" t="str">
            <v>ATRIBUÍDO SÃO PAULO</v>
          </cell>
          <cell r="K2704" t="str">
            <v>163,31</v>
          </cell>
          <cell r="L2704" t="str">
            <v>CAIXA REFERENCIAL</v>
          </cell>
        </row>
        <row r="2705">
          <cell r="A2705">
            <v>101903</v>
          </cell>
          <cell r="B2705" t="str">
            <v>INSTALACAO ELETRICA/ELETRIFICACAO E ILUMINACAO EXTERNA</v>
          </cell>
          <cell r="C2705" t="str">
            <v>INEL</v>
          </cell>
          <cell r="D2705" t="str">
            <v>QUADROS/DISJUNTORES</v>
          </cell>
          <cell r="E2705" t="str">
            <v>0169</v>
          </cell>
          <cell r="F2705" t="str">
            <v/>
          </cell>
          <cell r="G2705" t="str">
            <v/>
          </cell>
          <cell r="H2705" t="str">
            <v>CONTATOR TRIPOLAR I NOMINAL 38A - FORNECIMENTO E INSTALAÇÃO. AF_10/2020</v>
          </cell>
          <cell r="I2705" t="str">
            <v>UN</v>
          </cell>
          <cell r="J2705" t="str">
            <v>ATRIBUÍDO SÃO PAULO</v>
          </cell>
          <cell r="K2705" t="str">
            <v>340,78</v>
          </cell>
          <cell r="L2705" t="str">
            <v>CAIXA REFERENCIAL</v>
          </cell>
        </row>
        <row r="2706">
          <cell r="A2706">
            <v>101904</v>
          </cell>
          <cell r="B2706" t="str">
            <v>INSTALACAO ELETRICA/ELETRIFICACAO E ILUMINACAO EXTERNA</v>
          </cell>
          <cell r="C2706" t="str">
            <v>INEL</v>
          </cell>
          <cell r="D2706" t="str">
            <v>QUADROS/DISJUNTORES</v>
          </cell>
          <cell r="E2706" t="str">
            <v>0169</v>
          </cell>
          <cell r="F2706" t="str">
            <v/>
          </cell>
          <cell r="G2706" t="str">
            <v/>
          </cell>
          <cell r="H2706" t="str">
            <v>CONTATOR TRIPOLAR I NOMIMAL 95A - FORNECIMENTO E INSTALAÇÃO. AF_10/2020</v>
          </cell>
          <cell r="I2706" t="str">
            <v>UN</v>
          </cell>
          <cell r="J2706" t="str">
            <v>ATRIBUÍDO SÃO PAULO</v>
          </cell>
          <cell r="K2706" t="str">
            <v>1.260,28</v>
          </cell>
          <cell r="L2706" t="str">
            <v>CAIXA REFERENCIAL</v>
          </cell>
        </row>
        <row r="2707">
          <cell r="A2707">
            <v>101938</v>
          </cell>
          <cell r="B2707" t="str">
            <v>INSTALACAO ELETRICA/ELETRIFICACAO E ILUMINACAO EXTERNA</v>
          </cell>
          <cell r="C2707" t="str">
            <v>INEL</v>
          </cell>
          <cell r="D2707" t="str">
            <v>QUADROS/DISJUNTORES</v>
          </cell>
          <cell r="E2707" t="str">
            <v>0169</v>
          </cell>
          <cell r="F2707" t="str">
            <v/>
          </cell>
          <cell r="G2707" t="str">
            <v/>
          </cell>
          <cell r="H2707" t="str">
            <v>CAIXA DE PROTEÇÃO PARA MEDIDOR MONOFÁSICO DE EMBUTIR - FORNECIMENTO E INSTALAÇÃO. AF_10/2020</v>
          </cell>
          <cell r="I2707" t="str">
            <v>UN</v>
          </cell>
          <cell r="J2707" t="str">
            <v>COEFICIENTE DE REPRESENTATIVIDADE</v>
          </cell>
          <cell r="K2707" t="str">
            <v>75,60</v>
          </cell>
          <cell r="L2707" t="str">
            <v>CAIXA REFERENCIAL</v>
          </cell>
        </row>
        <row r="2708">
          <cell r="A2708">
            <v>101946</v>
          </cell>
          <cell r="B2708" t="str">
            <v>INSTALACAO ELETRICA/ELETRIFICACAO E ILUMINACAO EXTERNA</v>
          </cell>
          <cell r="C2708" t="str">
            <v>INEL</v>
          </cell>
          <cell r="D2708" t="str">
            <v>QUADROS/DISJUNTORES</v>
          </cell>
          <cell r="E2708" t="str">
            <v>0169</v>
          </cell>
          <cell r="F2708" t="str">
            <v/>
          </cell>
          <cell r="G2708" t="str">
            <v/>
          </cell>
          <cell r="H2708" t="str">
            <v>QUADRO DE MEDIÇÃO GERAL DE ENERGIA PARA 1 MEDIDOR DE SOBREPOR - FORNECIMENTO E INSTALAÇÃO. AF_10/2020</v>
          </cell>
          <cell r="I2708" t="str">
            <v>UN</v>
          </cell>
          <cell r="J2708" t="str">
            <v>COEFICIENTE DE REPRESENTATIVIDADE</v>
          </cell>
          <cell r="K2708" t="str">
            <v>111,47</v>
          </cell>
          <cell r="L2708" t="str">
            <v>CAIXA REFERENCIAL</v>
          </cell>
        </row>
        <row r="2709">
          <cell r="A2709">
            <v>91945</v>
          </cell>
          <cell r="B2709" t="str">
            <v>INSTALACAO ELETRICA/ELETRIFICACAO E ILUMINACAO EXTERNA</v>
          </cell>
          <cell r="C2709" t="str">
            <v>INEL</v>
          </cell>
          <cell r="D2709" t="str">
            <v>INTERRUPTOR/TOMADA</v>
          </cell>
          <cell r="E2709" t="str">
            <v>0170</v>
          </cell>
          <cell r="F2709" t="str">
            <v/>
          </cell>
          <cell r="G2709" t="str">
            <v/>
          </cell>
          <cell r="H2709" t="str">
            <v>SUPORTE PARAFUSADO COM PLACA DE ENCAIXE 4" X 2" ALTO (2,00 M DO PISO) PARA PONTO ELÉTRICO - FORNECIMENTO E INSTALAÇÃO. AF_12/2015</v>
          </cell>
          <cell r="I2709" t="str">
            <v>UN</v>
          </cell>
          <cell r="J2709" t="str">
            <v>COEFICIENTE DE REPRESENTATIVIDADE</v>
          </cell>
          <cell r="K2709" t="str">
            <v>7,85</v>
          </cell>
          <cell r="L2709" t="str">
            <v>CAIXA REFERENCIAL</v>
          </cell>
        </row>
        <row r="2710">
          <cell r="A2710">
            <v>91946</v>
          </cell>
          <cell r="B2710" t="str">
            <v>INSTALACAO ELETRICA/ELETRIFICACAO E ILUMINACAO EXTERNA</v>
          </cell>
          <cell r="C2710" t="str">
            <v>INEL</v>
          </cell>
          <cell r="D2710" t="str">
            <v>INTERRUPTOR/TOMADA</v>
          </cell>
          <cell r="E2710" t="str">
            <v>0170</v>
          </cell>
          <cell r="F2710" t="str">
            <v/>
          </cell>
          <cell r="G2710" t="str">
            <v/>
          </cell>
          <cell r="H2710" t="str">
            <v>SUPORTE PARAFUSADO COM PLACA DE ENCAIXE 4" X 2" MÉDIO (1,30 M DO PISO) PARA PONTO ELÉTRICO - FORNECIMENTO E INSTALAÇÃO. AF_12/2015</v>
          </cell>
          <cell r="I2710" t="str">
            <v>UN</v>
          </cell>
          <cell r="J2710" t="str">
            <v>COEFICIENTE DE REPRESENTATIVIDADE</v>
          </cell>
          <cell r="K2710" t="str">
            <v>6,71</v>
          </cell>
          <cell r="L2710" t="str">
            <v>CAIXA REFERENCIAL</v>
          </cell>
        </row>
        <row r="2711">
          <cell r="A2711">
            <v>91947</v>
          </cell>
          <cell r="B2711" t="str">
            <v>INSTALACAO ELETRICA/ELETRIFICACAO E ILUMINACAO EXTERNA</v>
          </cell>
          <cell r="C2711" t="str">
            <v>INEL</v>
          </cell>
          <cell r="D2711" t="str">
            <v>INTERRUPTOR/TOMADA</v>
          </cell>
          <cell r="E2711" t="str">
            <v>0170</v>
          </cell>
          <cell r="F2711" t="str">
            <v/>
          </cell>
          <cell r="G2711" t="str">
            <v/>
          </cell>
          <cell r="H2711" t="str">
            <v>SUPORTE PARAFUSADO COM PLACA DE ENCAIXE 4" X 2" BAIXO (0,30 M DO PISO) PARA PONTO ELÉTRICO - FORNECIMENTO E INSTALAÇÃO. AF_12/2015</v>
          </cell>
          <cell r="I2711" t="str">
            <v>UN</v>
          </cell>
          <cell r="J2711" t="str">
            <v>COEFICIENTE DE REPRESENTATIVIDADE</v>
          </cell>
          <cell r="K2711" t="str">
            <v>6,00</v>
          </cell>
          <cell r="L2711" t="str">
            <v>CAIXA REFERENCIAL</v>
          </cell>
        </row>
        <row r="2712">
          <cell r="A2712">
            <v>91949</v>
          </cell>
          <cell r="B2712" t="str">
            <v>INSTALACAO ELETRICA/ELETRIFICACAO E ILUMINACAO EXTERNA</v>
          </cell>
          <cell r="C2712" t="str">
            <v>INEL</v>
          </cell>
          <cell r="D2712" t="str">
            <v>INTERRUPTOR/TOMADA</v>
          </cell>
          <cell r="E2712" t="str">
            <v>0170</v>
          </cell>
          <cell r="F2712" t="str">
            <v/>
          </cell>
          <cell r="G2712" t="str">
            <v/>
          </cell>
          <cell r="H2712" t="str">
            <v>SUPORTE PARAFUSADO COM PLACA DE ENCAIXE 4" X 4" ALTO (2,00 M DO PISO) PARA PONTO ELÉTRICO - FORNECIMENTO E INSTALAÇÃO. AF_12/2015</v>
          </cell>
          <cell r="I2712" t="str">
            <v>UN</v>
          </cell>
          <cell r="J2712" t="str">
            <v>COEFICIENTE DE REPRESENTATIVIDADE</v>
          </cell>
          <cell r="K2712" t="str">
            <v>12,36</v>
          </cell>
          <cell r="L2712" t="str">
            <v>CAIXA REFERENCIAL</v>
          </cell>
        </row>
        <row r="2713">
          <cell r="A2713">
            <v>91950</v>
          </cell>
          <cell r="B2713" t="str">
            <v>INSTALACAO ELETRICA/ELETRIFICACAO E ILUMINACAO EXTERNA</v>
          </cell>
          <cell r="C2713" t="str">
            <v>INEL</v>
          </cell>
          <cell r="D2713" t="str">
            <v>INTERRUPTOR/TOMADA</v>
          </cell>
          <cell r="E2713" t="str">
            <v>0170</v>
          </cell>
          <cell r="F2713" t="str">
            <v/>
          </cell>
          <cell r="G2713" t="str">
            <v/>
          </cell>
          <cell r="H2713" t="str">
            <v>SUPORTE PARAFUSADO COM PLACA DE ENCAIXE 4" X 4" MÉDIO (1,30 M DO PISO) PARA PONTO ELÉTRICO - FORNECIMENTO E INSTALAÇÃO. AF_12/2015</v>
          </cell>
          <cell r="I2713" t="str">
            <v>UN</v>
          </cell>
          <cell r="J2713" t="str">
            <v>COEFICIENTE DE REPRESENTATIVIDADE</v>
          </cell>
          <cell r="K2713" t="str">
            <v>10,98</v>
          </cell>
          <cell r="L2713" t="str">
            <v>CAIXA REFERENCIAL</v>
          </cell>
        </row>
        <row r="2714">
          <cell r="A2714">
            <v>91951</v>
          </cell>
          <cell r="B2714" t="str">
            <v>INSTALACAO ELETRICA/ELETRIFICACAO E ILUMINACAO EXTERNA</v>
          </cell>
          <cell r="C2714" t="str">
            <v>INEL</v>
          </cell>
          <cell r="D2714" t="str">
            <v>INTERRUPTOR/TOMADA</v>
          </cell>
          <cell r="E2714" t="str">
            <v>0170</v>
          </cell>
          <cell r="F2714" t="str">
            <v/>
          </cell>
          <cell r="G2714" t="str">
            <v/>
          </cell>
          <cell r="H2714" t="str">
            <v>SUPORTE PARAFUSADO COM PLACA DE ENCAIXE 4" X 4" BAIXO (0,30 M DO PISO) PARA PONTO ELÉTRICO - FORNECIMENTO E INSTALAÇÃO. AF_12/2015</v>
          </cell>
          <cell r="I2714" t="str">
            <v>UN</v>
          </cell>
          <cell r="J2714" t="str">
            <v>COEFICIENTE DE REPRESENTATIVIDADE</v>
          </cell>
          <cell r="K2714" t="str">
            <v>10,16</v>
          </cell>
          <cell r="L2714" t="str">
            <v>CAIXA REFERENCIAL</v>
          </cell>
        </row>
        <row r="2715">
          <cell r="A2715">
            <v>91952</v>
          </cell>
          <cell r="B2715" t="str">
            <v>INSTALACAO ELETRICA/ELETRIFICACAO E ILUMINACAO EXTERNA</v>
          </cell>
          <cell r="C2715" t="str">
            <v>INEL</v>
          </cell>
          <cell r="D2715" t="str">
            <v>INTERRUPTOR/TOMADA</v>
          </cell>
          <cell r="E2715" t="str">
            <v>0170</v>
          </cell>
          <cell r="F2715" t="str">
            <v/>
          </cell>
          <cell r="G2715" t="str">
            <v/>
          </cell>
          <cell r="H2715" t="str">
            <v>INTERRUPTOR SIMPLES (1 MÓDULO), 10A/250V, SEM SUPORTE E SEM PLACA - FORNECIMENTO E INSTALAÇÃO. AF_12/2015</v>
          </cell>
          <cell r="I2715" t="str">
            <v>UN</v>
          </cell>
          <cell r="J2715" t="str">
            <v>COEFICIENTE DE REPRESENTATIVIDADE</v>
          </cell>
          <cell r="K2715" t="str">
            <v>14,52</v>
          </cell>
          <cell r="L2715" t="str">
            <v>CAIXA REFERENCIAL</v>
          </cell>
        </row>
        <row r="2716">
          <cell r="A2716">
            <v>91953</v>
          </cell>
          <cell r="B2716" t="str">
            <v>INSTALACAO ELETRICA/ELETRIFICACAO E ILUMINACAO EXTERNA</v>
          </cell>
          <cell r="C2716" t="str">
            <v>INEL</v>
          </cell>
          <cell r="D2716" t="str">
            <v>INTERRUPTOR/TOMADA</v>
          </cell>
          <cell r="E2716" t="str">
            <v>0170</v>
          </cell>
          <cell r="F2716" t="str">
            <v/>
          </cell>
          <cell r="G2716" t="str">
            <v/>
          </cell>
          <cell r="H2716" t="str">
            <v>INTERRUPTOR SIMPLES (1 MÓDULO), 10A/250V, INCLUINDO SUPORTE E PLACA - FORNECIMENTO E INSTALAÇÃO. AF_12/2015</v>
          </cell>
          <cell r="I2716" t="str">
            <v>UN</v>
          </cell>
          <cell r="J2716" t="str">
            <v>COEFICIENTE DE REPRESENTATIVIDADE</v>
          </cell>
          <cell r="K2716" t="str">
            <v>21,23</v>
          </cell>
          <cell r="L2716" t="str">
            <v>CAIXA REFERENCIAL</v>
          </cell>
        </row>
        <row r="2717">
          <cell r="A2717">
            <v>91954</v>
          </cell>
          <cell r="B2717" t="str">
            <v>INSTALACAO ELETRICA/ELETRIFICACAO E ILUMINACAO EXTERNA</v>
          </cell>
          <cell r="C2717" t="str">
            <v>INEL</v>
          </cell>
          <cell r="D2717" t="str">
            <v>INTERRUPTOR/TOMADA</v>
          </cell>
          <cell r="E2717" t="str">
            <v>0170</v>
          </cell>
          <cell r="F2717" t="str">
            <v/>
          </cell>
          <cell r="G2717" t="str">
            <v/>
          </cell>
          <cell r="H2717" t="str">
            <v>INTERRUPTOR PARALELO (1 MÓDULO), 10A/250V, SEM SUPORTE E SEM PLACA - FORNECIMENTO E INSTALAÇÃO. AF_12/2015</v>
          </cell>
          <cell r="I2717" t="str">
            <v>UN</v>
          </cell>
          <cell r="J2717" t="str">
            <v>COEFICIENTE DE REPRESENTATIVIDADE</v>
          </cell>
          <cell r="K2717" t="str">
            <v>19,45</v>
          </cell>
          <cell r="L2717" t="str">
            <v>CAIXA REFERENCIAL</v>
          </cell>
        </row>
        <row r="2718">
          <cell r="A2718">
            <v>91955</v>
          </cell>
          <cell r="B2718" t="str">
            <v>INSTALACAO ELETRICA/ELETRIFICACAO E ILUMINACAO EXTERNA</v>
          </cell>
          <cell r="C2718" t="str">
            <v>INEL</v>
          </cell>
          <cell r="D2718" t="str">
            <v>INTERRUPTOR/TOMADA</v>
          </cell>
          <cell r="E2718" t="str">
            <v>0170</v>
          </cell>
          <cell r="F2718" t="str">
            <v/>
          </cell>
          <cell r="G2718" t="str">
            <v/>
          </cell>
          <cell r="H2718" t="str">
            <v>INTERRUPTOR PARALELO (1 MÓDULO), 10A/250V, INCLUINDO SUPORTE E PLACA - FORNECIMENTO E INSTALAÇÃO. AF_12/2015</v>
          </cell>
          <cell r="I2718" t="str">
            <v>UN</v>
          </cell>
          <cell r="J2718" t="str">
            <v>COEFICIENTE DE REPRESENTATIVIDADE</v>
          </cell>
          <cell r="K2718" t="str">
            <v>26,16</v>
          </cell>
          <cell r="L2718" t="str">
            <v>CAIXA REFERENCIAL</v>
          </cell>
        </row>
        <row r="2719">
          <cell r="A2719">
            <v>91956</v>
          </cell>
          <cell r="B2719" t="str">
            <v>INSTALACAO ELETRICA/ELETRIFICACAO E ILUMINACAO EXTERNA</v>
          </cell>
          <cell r="C2719" t="str">
            <v>INEL</v>
          </cell>
          <cell r="D2719" t="str">
            <v>INTERRUPTOR/TOMADA</v>
          </cell>
          <cell r="E2719" t="str">
            <v>0170</v>
          </cell>
          <cell r="F2719" t="str">
            <v/>
          </cell>
          <cell r="G2719" t="str">
            <v/>
          </cell>
          <cell r="H2719" t="str">
            <v>INTERRUPTOR SIMPLES (1 MÓDULO) COM INTERRUPTOR PARALELO (1 MÓDULO), 10A/250V, SEM SUPORTE E SEM PLACA - FORNECIMENTO E INSTALAÇÃO. AF_12/2015</v>
          </cell>
          <cell r="I2719" t="str">
            <v>UN</v>
          </cell>
          <cell r="J2719" t="str">
            <v>COEFICIENTE DE REPRESENTATIVIDADE</v>
          </cell>
          <cell r="K2719" t="str">
            <v>31,85</v>
          </cell>
          <cell r="L2719" t="str">
            <v>CAIXA REFERENCIAL</v>
          </cell>
        </row>
        <row r="2720">
          <cell r="A2720">
            <v>91957</v>
          </cell>
          <cell r="B2720" t="str">
            <v>INSTALACAO ELETRICA/ELETRIFICACAO E ILUMINACAO EXTERNA</v>
          </cell>
          <cell r="C2720" t="str">
            <v>INEL</v>
          </cell>
          <cell r="D2720" t="str">
            <v>INTERRUPTOR/TOMADA</v>
          </cell>
          <cell r="E2720" t="str">
            <v>0170</v>
          </cell>
          <cell r="F2720" t="str">
            <v/>
          </cell>
          <cell r="G2720" t="str">
            <v/>
          </cell>
          <cell r="H2720" t="str">
            <v>INTERRUPTOR SIMPLES (1 MÓDULO) COM INTERRUPTOR PARALELO (1 MÓDULO), 10A/250V, INCLUINDO SUPORTE E PLACA - FORNECIMENTO E INSTALAÇÃO. AF_12/2015</v>
          </cell>
          <cell r="I2720" t="str">
            <v>UN</v>
          </cell>
          <cell r="J2720" t="str">
            <v>COEFICIENTE DE REPRESENTATIVIDADE</v>
          </cell>
          <cell r="K2720" t="str">
            <v>38,56</v>
          </cell>
          <cell r="L2720" t="str">
            <v>CAIXA REFERENCIAL</v>
          </cell>
        </row>
        <row r="2721">
          <cell r="A2721">
            <v>91958</v>
          </cell>
          <cell r="B2721" t="str">
            <v>INSTALACAO ELETRICA/ELETRIFICACAO E ILUMINACAO EXTERNA</v>
          </cell>
          <cell r="C2721" t="str">
            <v>INEL</v>
          </cell>
          <cell r="D2721" t="str">
            <v>INTERRUPTOR/TOMADA</v>
          </cell>
          <cell r="E2721" t="str">
            <v>0170</v>
          </cell>
          <cell r="F2721" t="str">
            <v/>
          </cell>
          <cell r="G2721" t="str">
            <v/>
          </cell>
          <cell r="H2721" t="str">
            <v>INTERRUPTOR SIMPLES (2 MÓDULOS), 10A/250V, SEM SUPORTE E SEM PLACA - FORNECIMENTO E INSTALAÇÃO. AF_12/2015</v>
          </cell>
          <cell r="I2721" t="str">
            <v>UN</v>
          </cell>
          <cell r="J2721" t="str">
            <v>COEFICIENTE DE REPRESENTATIVIDADE</v>
          </cell>
          <cell r="K2721" t="str">
            <v>26,95</v>
          </cell>
          <cell r="L2721" t="str">
            <v>CAIXA REFERENCIAL</v>
          </cell>
        </row>
        <row r="2722">
          <cell r="A2722">
            <v>91959</v>
          </cell>
          <cell r="B2722" t="str">
            <v>INSTALACAO ELETRICA/ELETRIFICACAO E ILUMINACAO EXTERNA</v>
          </cell>
          <cell r="C2722" t="str">
            <v>INEL</v>
          </cell>
          <cell r="D2722" t="str">
            <v>INTERRUPTOR/TOMADA</v>
          </cell>
          <cell r="E2722" t="str">
            <v>0170</v>
          </cell>
          <cell r="F2722" t="str">
            <v/>
          </cell>
          <cell r="G2722" t="str">
            <v/>
          </cell>
          <cell r="H2722" t="str">
            <v>INTERRUPTOR SIMPLES (2 MÓDULOS), 10A/250V, INCLUINDO SUPORTE E PLACA - FORNECIMENTO E INSTALAÇÃO. AF_12/2015</v>
          </cell>
          <cell r="I2722" t="str">
            <v>UN</v>
          </cell>
          <cell r="J2722" t="str">
            <v>COEFICIENTE DE REPRESENTATIVIDADE</v>
          </cell>
          <cell r="K2722" t="str">
            <v>33,66</v>
          </cell>
          <cell r="L2722" t="str">
            <v>CAIXA REFERENCIAL</v>
          </cell>
        </row>
        <row r="2723">
          <cell r="A2723">
            <v>91960</v>
          </cell>
          <cell r="B2723" t="str">
            <v>INSTALACAO ELETRICA/ELETRIFICACAO E ILUMINACAO EXTERNA</v>
          </cell>
          <cell r="C2723" t="str">
            <v>INEL</v>
          </cell>
          <cell r="D2723" t="str">
            <v>INTERRUPTOR/TOMADA</v>
          </cell>
          <cell r="E2723" t="str">
            <v>0170</v>
          </cell>
          <cell r="F2723" t="str">
            <v/>
          </cell>
          <cell r="G2723" t="str">
            <v/>
          </cell>
          <cell r="H2723" t="str">
            <v>INTERRUPTOR PARALELO (2 MÓDULOS), 10A/250V, SEM SUPORTE E SEM PLACA - FORNECIMENTO E INSTALAÇÃO. AF_12/2015</v>
          </cell>
          <cell r="I2723" t="str">
            <v>UN</v>
          </cell>
          <cell r="J2723" t="str">
            <v>COEFICIENTE DE REPRESENTATIVIDADE</v>
          </cell>
          <cell r="K2723" t="str">
            <v>36,78</v>
          </cell>
          <cell r="L2723" t="str">
            <v>CAIXA REFERENCIAL</v>
          </cell>
        </row>
        <row r="2724">
          <cell r="A2724">
            <v>91961</v>
          </cell>
          <cell r="B2724" t="str">
            <v>INSTALACAO ELETRICA/ELETRIFICACAO E ILUMINACAO EXTERNA</v>
          </cell>
          <cell r="C2724" t="str">
            <v>INEL</v>
          </cell>
          <cell r="D2724" t="str">
            <v>INTERRUPTOR/TOMADA</v>
          </cell>
          <cell r="E2724" t="str">
            <v>0170</v>
          </cell>
          <cell r="F2724" t="str">
            <v/>
          </cell>
          <cell r="G2724" t="str">
            <v/>
          </cell>
          <cell r="H2724" t="str">
            <v>INTERRUPTOR PARALELO (2 MÓDULOS), 10A/250V, INCLUINDO SUPORTE E PLACA - FORNECIMENTO E INSTALAÇÃO. AF_12/2015</v>
          </cell>
          <cell r="I2724" t="str">
            <v>UN</v>
          </cell>
          <cell r="J2724" t="str">
            <v>COEFICIENTE DE REPRESENTATIVIDADE</v>
          </cell>
          <cell r="K2724" t="str">
            <v>43,49</v>
          </cell>
          <cell r="L2724" t="str">
            <v>CAIXA REFERENCIAL</v>
          </cell>
        </row>
        <row r="2725">
          <cell r="A2725">
            <v>91962</v>
          </cell>
          <cell r="B2725" t="str">
            <v>INSTALACAO ELETRICA/ELETRIFICACAO E ILUMINACAO EXTERNA</v>
          </cell>
          <cell r="C2725" t="str">
            <v>INEL</v>
          </cell>
          <cell r="D2725" t="str">
            <v>INTERRUPTOR/TOMADA</v>
          </cell>
          <cell r="E2725" t="str">
            <v>0170</v>
          </cell>
          <cell r="F2725" t="str">
            <v/>
          </cell>
          <cell r="G2725" t="str">
            <v/>
          </cell>
          <cell r="H2725" t="str">
            <v>INTERRUPTOR SIMPLES (1 MÓDULO) COM INTERRUPTOR PARALELO (2 MÓDULOS), 10A/250V, SEM SUPORTE E SEM PLACA - FORNECIMENTO E INSTALAÇÃO. AF_12/2015</v>
          </cell>
          <cell r="I2725" t="str">
            <v>UN</v>
          </cell>
          <cell r="J2725" t="str">
            <v>COEFICIENTE DE REPRESENTATIVIDADE</v>
          </cell>
          <cell r="K2725" t="str">
            <v>49,21</v>
          </cell>
          <cell r="L2725" t="str">
            <v>CAIXA REFERENCIAL</v>
          </cell>
        </row>
        <row r="2726">
          <cell r="A2726">
            <v>91963</v>
          </cell>
          <cell r="B2726" t="str">
            <v>INSTALACAO ELETRICA/ELETRIFICACAO E ILUMINACAO EXTERNA</v>
          </cell>
          <cell r="C2726" t="str">
            <v>INEL</v>
          </cell>
          <cell r="D2726" t="str">
            <v>INTERRUPTOR/TOMADA</v>
          </cell>
          <cell r="E2726" t="str">
            <v>0170</v>
          </cell>
          <cell r="F2726" t="str">
            <v/>
          </cell>
          <cell r="G2726" t="str">
            <v/>
          </cell>
          <cell r="H2726" t="str">
            <v>INTERRUPTOR SIMPLES (1 MÓDULO) COM INTERRUPTOR PARALELO (2 MÓDULOS), 10A/250V, INCLUINDO SUPORTE E PLACA - FORNECIMENTO E INSTALAÇÃO. AF_12/2015</v>
          </cell>
          <cell r="I2726" t="str">
            <v>UN</v>
          </cell>
          <cell r="J2726" t="str">
            <v>COEFICIENTE DE REPRESENTATIVIDADE</v>
          </cell>
          <cell r="K2726" t="str">
            <v>55,92</v>
          </cell>
          <cell r="L2726" t="str">
            <v>CAIXA REFERENCIAL</v>
          </cell>
        </row>
        <row r="2727">
          <cell r="A2727">
            <v>91964</v>
          </cell>
          <cell r="B2727" t="str">
            <v>INSTALACAO ELETRICA/ELETRIFICACAO E ILUMINACAO EXTERNA</v>
          </cell>
          <cell r="C2727" t="str">
            <v>INEL</v>
          </cell>
          <cell r="D2727" t="str">
            <v>INTERRUPTOR/TOMADA</v>
          </cell>
          <cell r="E2727" t="str">
            <v>0170</v>
          </cell>
          <cell r="F2727" t="str">
            <v/>
          </cell>
          <cell r="G2727" t="str">
            <v/>
          </cell>
          <cell r="H2727" t="str">
            <v>INTERRUPTOR SIMPLES (2 MÓDULOS) COM INTERRUPTOR PARALELO (1 MÓDULO), 10A/250V, SEM SUPORTE E SEM PLACA - FORNECIMENTO E INSTALAÇÃO. AF_12/2015</v>
          </cell>
          <cell r="I2727" t="str">
            <v>UN</v>
          </cell>
          <cell r="J2727" t="str">
            <v>COEFICIENTE DE REPRESENTATIVIDADE</v>
          </cell>
          <cell r="K2727" t="str">
            <v>44,28</v>
          </cell>
          <cell r="L2727" t="str">
            <v>CAIXA REFERENCIAL</v>
          </cell>
        </row>
        <row r="2728">
          <cell r="A2728">
            <v>91965</v>
          </cell>
          <cell r="B2728" t="str">
            <v>INSTALACAO ELETRICA/ELETRIFICACAO E ILUMINACAO EXTERNA</v>
          </cell>
          <cell r="C2728" t="str">
            <v>INEL</v>
          </cell>
          <cell r="D2728" t="str">
            <v>INTERRUPTOR/TOMADA</v>
          </cell>
          <cell r="E2728" t="str">
            <v>0170</v>
          </cell>
          <cell r="F2728" t="str">
            <v/>
          </cell>
          <cell r="G2728" t="str">
            <v/>
          </cell>
          <cell r="H2728" t="str">
            <v>INTERRUPTOR SIMPLES (2 MÓDULOS) COM INTERRUPTOR PARALELO (1 MÓDULO), 10A/250V, INCLUINDO SUPORTE E PLACA - FORNECIMENTO E INSTALAÇÃO. AF_12/2015</v>
          </cell>
          <cell r="I2728" t="str">
            <v>UN</v>
          </cell>
          <cell r="J2728" t="str">
            <v>COEFICIENTE DE REPRESENTATIVIDADE</v>
          </cell>
          <cell r="K2728" t="str">
            <v>50,99</v>
          </cell>
          <cell r="L2728" t="str">
            <v>CAIXA REFERENCIAL</v>
          </cell>
        </row>
        <row r="2729">
          <cell r="A2729">
            <v>91966</v>
          </cell>
          <cell r="B2729" t="str">
            <v>INSTALACAO ELETRICA/ELETRIFICACAO E ILUMINACAO EXTERNA</v>
          </cell>
          <cell r="C2729" t="str">
            <v>INEL</v>
          </cell>
          <cell r="D2729" t="str">
            <v>INTERRUPTOR/TOMADA</v>
          </cell>
          <cell r="E2729" t="str">
            <v>0170</v>
          </cell>
          <cell r="F2729" t="str">
            <v/>
          </cell>
          <cell r="G2729" t="str">
            <v/>
          </cell>
          <cell r="H2729" t="str">
            <v>INTERRUPTOR SIMPLES (3 MÓDULOS), 10A/250V, SEM SUPORTE E SEM PLACA - FORNECIMENTO E INSTALAÇÃO. AF_12/2015</v>
          </cell>
          <cell r="I2729" t="str">
            <v>UN</v>
          </cell>
          <cell r="J2729" t="str">
            <v>COEFICIENTE DE REPRESENTATIVIDADE</v>
          </cell>
          <cell r="K2729" t="str">
            <v>39,39</v>
          </cell>
          <cell r="L2729" t="str">
            <v>CAIXA REFERENCIAL</v>
          </cell>
        </row>
        <row r="2730">
          <cell r="A2730">
            <v>91967</v>
          </cell>
          <cell r="B2730" t="str">
            <v>INSTALACAO ELETRICA/ELETRIFICACAO E ILUMINACAO EXTERNA</v>
          </cell>
          <cell r="C2730" t="str">
            <v>INEL</v>
          </cell>
          <cell r="D2730" t="str">
            <v>INTERRUPTOR/TOMADA</v>
          </cell>
          <cell r="E2730" t="str">
            <v>0170</v>
          </cell>
          <cell r="F2730" t="str">
            <v/>
          </cell>
          <cell r="G2730" t="str">
            <v/>
          </cell>
          <cell r="H2730" t="str">
            <v>INTERRUPTOR SIMPLES (3 MÓDULOS), 10A/250V, INCLUINDO SUPORTE E PLACA - FORNECIMENTO E INSTALAÇÃO. AF_12/2015</v>
          </cell>
          <cell r="I2730" t="str">
            <v>UN</v>
          </cell>
          <cell r="J2730" t="str">
            <v>COEFICIENTE DE REPRESENTATIVIDADE</v>
          </cell>
          <cell r="K2730" t="str">
            <v>46,10</v>
          </cell>
          <cell r="L2730" t="str">
            <v>CAIXA REFERENCIAL</v>
          </cell>
        </row>
        <row r="2731">
          <cell r="A2731">
            <v>91968</v>
          </cell>
          <cell r="B2731" t="str">
            <v>INSTALACAO ELETRICA/ELETRIFICACAO E ILUMINACAO EXTERNA</v>
          </cell>
          <cell r="C2731" t="str">
            <v>INEL</v>
          </cell>
          <cell r="D2731" t="str">
            <v>INTERRUPTOR/TOMADA</v>
          </cell>
          <cell r="E2731" t="str">
            <v>0170</v>
          </cell>
          <cell r="F2731" t="str">
            <v/>
          </cell>
          <cell r="G2731" t="str">
            <v/>
          </cell>
          <cell r="H2731" t="str">
            <v>INTERRUPTOR PARALELO (3 MÓDULOS), 10A/250V, SEM SUPORTE E SEM PLACA - FORNECIMENTO E INSTALAÇÃO. AF_12/2015</v>
          </cell>
          <cell r="I2731" t="str">
            <v>UN</v>
          </cell>
          <cell r="J2731" t="str">
            <v>COEFICIENTE DE REPRESENTATIVIDADE</v>
          </cell>
          <cell r="K2731" t="str">
            <v>54,11</v>
          </cell>
          <cell r="L2731" t="str">
            <v>CAIXA REFERENCIAL</v>
          </cell>
        </row>
        <row r="2732">
          <cell r="A2732">
            <v>91969</v>
          </cell>
          <cell r="B2732" t="str">
            <v>INSTALACAO ELETRICA/ELETRIFICACAO E ILUMINACAO EXTERNA</v>
          </cell>
          <cell r="C2732" t="str">
            <v>INEL</v>
          </cell>
          <cell r="D2732" t="str">
            <v>INTERRUPTOR/TOMADA</v>
          </cell>
          <cell r="E2732" t="str">
            <v>0170</v>
          </cell>
          <cell r="F2732" t="str">
            <v/>
          </cell>
          <cell r="G2732" t="str">
            <v/>
          </cell>
          <cell r="H2732" t="str">
            <v>INTERRUPTOR PARALELO (3 MÓDULOS), 10A/250V, INCLUINDO SUPORTE E PLACA - FORNECIMENTO E INSTALAÇÃO. AF_12/2015</v>
          </cell>
          <cell r="I2732" t="str">
            <v>UN</v>
          </cell>
          <cell r="J2732" t="str">
            <v>COEFICIENTE DE REPRESENTATIVIDADE</v>
          </cell>
          <cell r="K2732" t="str">
            <v>60,82</v>
          </cell>
          <cell r="L2732" t="str">
            <v>CAIXA REFERENCIAL</v>
          </cell>
        </row>
        <row r="2733">
          <cell r="A2733">
            <v>91970</v>
          </cell>
          <cell r="B2733" t="str">
            <v>INSTALACAO ELETRICA/ELETRIFICACAO E ILUMINACAO EXTERNA</v>
          </cell>
          <cell r="C2733" t="str">
            <v>INEL</v>
          </cell>
          <cell r="D2733" t="str">
            <v>INTERRUPTOR/TOMADA</v>
          </cell>
          <cell r="E2733" t="str">
            <v>0170</v>
          </cell>
          <cell r="F2733" t="str">
            <v/>
          </cell>
          <cell r="G2733" t="str">
            <v/>
          </cell>
          <cell r="H2733" t="str">
            <v>INTERRUPTOR SIMPLES (3 MÓDULOS) COM INTERRUPTOR PARALELO (1 MÓDULO), 10A/250V, SEM SUPORTE E SEM PLACA - FORNECIMENTO E INSTALAÇÃO. AF_12/2015</v>
          </cell>
          <cell r="I2733" t="str">
            <v>UN</v>
          </cell>
          <cell r="J2733" t="str">
            <v>COEFICIENTE DE REPRESENTATIVIDADE</v>
          </cell>
          <cell r="K2733" t="str">
            <v>56,95</v>
          </cell>
          <cell r="L2733" t="str">
            <v>CAIXA REFERENCIAL</v>
          </cell>
        </row>
        <row r="2734">
          <cell r="A2734">
            <v>91971</v>
          </cell>
          <cell r="B2734" t="str">
            <v>INSTALACAO ELETRICA/ELETRIFICACAO E ILUMINACAO EXTERNA</v>
          </cell>
          <cell r="C2734" t="str">
            <v>INEL</v>
          </cell>
          <cell r="D2734" t="str">
            <v>INTERRUPTOR/TOMADA</v>
          </cell>
          <cell r="E2734" t="str">
            <v>0170</v>
          </cell>
          <cell r="F2734" t="str">
            <v/>
          </cell>
          <cell r="G2734" t="str">
            <v/>
          </cell>
          <cell r="H2734" t="str">
            <v>INTERRUPTOR SIMPLES (3 MÓDULOS) COM INTERRUPTOR PARALELO (1 MÓDULO), 10A/250V, INCLUINDO SUPORTE E PLACA - FORNECIMENTO E INSTALAÇÃO. AF_12/2015</v>
          </cell>
          <cell r="I2734" t="str">
            <v>UN</v>
          </cell>
          <cell r="J2734" t="str">
            <v>COEFICIENTE DE REPRESENTATIVIDADE</v>
          </cell>
          <cell r="K2734" t="str">
            <v>67,93</v>
          </cell>
          <cell r="L2734" t="str">
            <v>CAIXA REFERENCIAL</v>
          </cell>
        </row>
        <row r="2735">
          <cell r="A2735">
            <v>91972</v>
          </cell>
          <cell r="B2735" t="str">
            <v>INSTALACAO ELETRICA/ELETRIFICACAO E ILUMINACAO EXTERNA</v>
          </cell>
          <cell r="C2735" t="str">
            <v>INEL</v>
          </cell>
          <cell r="D2735" t="str">
            <v>INTERRUPTOR/TOMADA</v>
          </cell>
          <cell r="E2735" t="str">
            <v>0170</v>
          </cell>
          <cell r="F2735" t="str">
            <v/>
          </cell>
          <cell r="G2735" t="str">
            <v/>
          </cell>
          <cell r="H2735" t="str">
            <v>INTERRUPTOR SIMPLES (2 MÓDULOS) COM INTERRUPTOR PARALELO (2 MÓDULOS), 10A/250V, SEM SUPORTE E SEM PLACA - FORNECIMENTO E INSTALAÇÃO. AF_12/2015</v>
          </cell>
          <cell r="I2735" t="str">
            <v>UN</v>
          </cell>
          <cell r="J2735" t="str">
            <v>COEFICIENTE DE REPRESENTATIVIDADE</v>
          </cell>
          <cell r="K2735" t="str">
            <v>61,88</v>
          </cell>
          <cell r="L2735" t="str">
            <v>CAIXA REFERENCIAL</v>
          </cell>
        </row>
        <row r="2736">
          <cell r="A2736">
            <v>91973</v>
          </cell>
          <cell r="B2736" t="str">
            <v>INSTALACAO ELETRICA/ELETRIFICACAO E ILUMINACAO EXTERNA</v>
          </cell>
          <cell r="C2736" t="str">
            <v>INEL</v>
          </cell>
          <cell r="D2736" t="str">
            <v>INTERRUPTOR/TOMADA</v>
          </cell>
          <cell r="E2736" t="str">
            <v>0170</v>
          </cell>
          <cell r="F2736" t="str">
            <v/>
          </cell>
          <cell r="G2736" t="str">
            <v/>
          </cell>
          <cell r="H2736" t="str">
            <v>INTERRUPTOR SIMPLES (2 MÓDULOS) COM INTERRUPTOR PARALELO (2 MÓDULOS), 10A/250V, INCLUINDO SUPORTE E PLACA - FORNECIMENTO E INSTALAÇÃO. AF_12/2015</v>
          </cell>
          <cell r="I2736" t="str">
            <v>UN</v>
          </cell>
          <cell r="J2736" t="str">
            <v>COEFICIENTE DE REPRESENTATIVIDADE</v>
          </cell>
          <cell r="K2736" t="str">
            <v>72,86</v>
          </cell>
          <cell r="L2736" t="str">
            <v>CAIXA REFERENCIAL</v>
          </cell>
        </row>
        <row r="2737">
          <cell r="A2737">
            <v>91974</v>
          </cell>
          <cell r="B2737" t="str">
            <v>INSTALACAO ELETRICA/ELETRIFICACAO E ILUMINACAO EXTERNA</v>
          </cell>
          <cell r="C2737" t="str">
            <v>INEL</v>
          </cell>
          <cell r="D2737" t="str">
            <v>INTERRUPTOR/TOMADA</v>
          </cell>
          <cell r="E2737" t="str">
            <v>0170</v>
          </cell>
          <cell r="F2737" t="str">
            <v/>
          </cell>
          <cell r="G2737" t="str">
            <v/>
          </cell>
          <cell r="H2737" t="str">
            <v>INTERRUPTOR SIMPLES (4 MÓDULOS), 10A/250V, SEM SUPORTE E SEM PLACA - FORNECIMENTO E INSTALAÇÃO. AF_12/2015</v>
          </cell>
          <cell r="I2737" t="str">
            <v>UN</v>
          </cell>
          <cell r="J2737" t="str">
            <v>COEFICIENTE DE REPRESENTATIVIDADE</v>
          </cell>
          <cell r="K2737" t="str">
            <v>52,03</v>
          </cell>
          <cell r="L2737" t="str">
            <v>CAIXA REFERENCIAL</v>
          </cell>
        </row>
        <row r="2738">
          <cell r="A2738">
            <v>91975</v>
          </cell>
          <cell r="B2738" t="str">
            <v>INSTALACAO ELETRICA/ELETRIFICACAO E ILUMINACAO EXTERNA</v>
          </cell>
          <cell r="C2738" t="str">
            <v>INEL</v>
          </cell>
          <cell r="D2738" t="str">
            <v>INTERRUPTOR/TOMADA</v>
          </cell>
          <cell r="E2738" t="str">
            <v>0170</v>
          </cell>
          <cell r="F2738" t="str">
            <v/>
          </cell>
          <cell r="G2738" t="str">
            <v/>
          </cell>
          <cell r="H2738" t="str">
            <v>INTERRUPTOR SIMPLES (4 MÓDULOS), 10A/250V, INCLUINDO SUPORTE E PLACA - FORNECIMENTO E INSTALAÇÃO. AF_12/2015</v>
          </cell>
          <cell r="I2738" t="str">
            <v>UN</v>
          </cell>
          <cell r="J2738" t="str">
            <v>COEFICIENTE DE REPRESENTATIVIDADE</v>
          </cell>
          <cell r="K2738" t="str">
            <v>63,01</v>
          </cell>
          <cell r="L2738" t="str">
            <v>CAIXA REFERENCIAL</v>
          </cell>
        </row>
        <row r="2739">
          <cell r="A2739">
            <v>91976</v>
          </cell>
          <cell r="B2739" t="str">
            <v>INSTALACAO ELETRICA/ELETRIFICACAO E ILUMINACAO EXTERNA</v>
          </cell>
          <cell r="C2739" t="str">
            <v>INEL</v>
          </cell>
          <cell r="D2739" t="str">
            <v>INTERRUPTOR/TOMADA</v>
          </cell>
          <cell r="E2739" t="str">
            <v>0170</v>
          </cell>
          <cell r="F2739" t="str">
            <v/>
          </cell>
          <cell r="G2739" t="str">
            <v/>
          </cell>
          <cell r="H2739" t="str">
            <v>INTERRUPTOR SIMPLES (6 MÓDULOS), 10A/250V, SEM SUPORTE E SEM PLACA - FORNECIMENTO E INSTALAÇÃO. AF_12/2015</v>
          </cell>
          <cell r="I2739" t="str">
            <v>UN</v>
          </cell>
          <cell r="J2739" t="str">
            <v>COEFICIENTE DE REPRESENTATIVIDADE</v>
          </cell>
          <cell r="K2739" t="str">
            <v>76,96</v>
          </cell>
          <cell r="L2739" t="str">
            <v>CAIXA REFERENCIAL</v>
          </cell>
        </row>
        <row r="2740">
          <cell r="A2740">
            <v>91977</v>
          </cell>
          <cell r="B2740" t="str">
            <v>INSTALACAO ELETRICA/ELETRIFICACAO E ILUMINACAO EXTERNA</v>
          </cell>
          <cell r="C2740" t="str">
            <v>INEL</v>
          </cell>
          <cell r="D2740" t="str">
            <v>INTERRUPTOR/TOMADA</v>
          </cell>
          <cell r="E2740" t="str">
            <v>0170</v>
          </cell>
          <cell r="F2740" t="str">
            <v/>
          </cell>
          <cell r="G2740" t="str">
            <v/>
          </cell>
          <cell r="H2740" t="str">
            <v>INTERRUPTOR SIMPLES (6 MÓDULOS), 10A/250V, INCLUINDO SUPORTE E PLACA - FORNECIMENTO E INSTALAÇÃO. AF_12/2015</v>
          </cell>
          <cell r="I2740" t="str">
            <v>UN</v>
          </cell>
          <cell r="J2740" t="str">
            <v>COEFICIENTE DE REPRESENTATIVIDADE</v>
          </cell>
          <cell r="K2740" t="str">
            <v>87,94</v>
          </cell>
          <cell r="L2740" t="str">
            <v>CAIXA REFERENCIAL</v>
          </cell>
        </row>
        <row r="2741">
          <cell r="A2741">
            <v>91978</v>
          </cell>
          <cell r="B2741" t="str">
            <v>INSTALACAO ELETRICA/ELETRIFICACAO E ILUMINACAO EXTERNA</v>
          </cell>
          <cell r="C2741" t="str">
            <v>INEL</v>
          </cell>
          <cell r="D2741" t="str">
            <v>INTERRUPTOR/TOMADA</v>
          </cell>
          <cell r="E2741" t="str">
            <v>0170</v>
          </cell>
          <cell r="F2741" t="str">
            <v/>
          </cell>
          <cell r="G2741" t="str">
            <v/>
          </cell>
          <cell r="H2741" t="str">
            <v>INTERRUPTOR INTERMEDIÁRIO (1 MÓDULO), 10A/250V, SEM SUPORTE E SEM PLACA - FORNECIMENTO E INSTALAÇÃO. AF_09/2017</v>
          </cell>
          <cell r="I2741" t="str">
            <v>UN</v>
          </cell>
          <cell r="J2741" t="str">
            <v>COEFICIENTE DE REPRESENTATIVIDADE</v>
          </cell>
          <cell r="K2741" t="str">
            <v>32,06</v>
          </cell>
          <cell r="L2741" t="str">
            <v>CAIXA REFERENCIAL</v>
          </cell>
        </row>
        <row r="2742">
          <cell r="A2742">
            <v>91979</v>
          </cell>
          <cell r="B2742" t="str">
            <v>INSTALACAO ELETRICA/ELETRIFICACAO E ILUMINACAO EXTERNA</v>
          </cell>
          <cell r="C2742" t="str">
            <v>INEL</v>
          </cell>
          <cell r="D2742" t="str">
            <v>INTERRUPTOR/TOMADA</v>
          </cell>
          <cell r="E2742" t="str">
            <v>0170</v>
          </cell>
          <cell r="F2742" t="str">
            <v/>
          </cell>
          <cell r="G2742" t="str">
            <v/>
          </cell>
          <cell r="H2742" t="str">
            <v>INTERRUPTOR INTERMEDIÁRIO (1 MÓDULO), 10A/250V, INCLUINDO SUPORTE E PLACA - FORNECIMENTO E INSTALAÇÃO. AF_09/2017</v>
          </cell>
          <cell r="I2742" t="str">
            <v>UN</v>
          </cell>
          <cell r="J2742" t="str">
            <v>COEFICIENTE DE REPRESENTATIVIDADE</v>
          </cell>
          <cell r="K2742" t="str">
            <v>38,77</v>
          </cell>
          <cell r="L2742" t="str">
            <v>CAIXA REFERENCIAL</v>
          </cell>
        </row>
        <row r="2743">
          <cell r="A2743">
            <v>91980</v>
          </cell>
          <cell r="B2743" t="str">
            <v>INSTALACAO ELETRICA/ELETRIFICACAO E ILUMINACAO EXTERNA</v>
          </cell>
          <cell r="C2743" t="str">
            <v>INEL</v>
          </cell>
          <cell r="D2743" t="str">
            <v>INTERRUPTOR/TOMADA</v>
          </cell>
          <cell r="E2743" t="str">
            <v>0170</v>
          </cell>
          <cell r="F2743" t="str">
            <v/>
          </cell>
          <cell r="G2743" t="str">
            <v/>
          </cell>
          <cell r="H2743" t="str">
            <v>INTERRUPTOR BIPOLAR (1 MÓDULO), 10A/250V, SEM SUPORTE E SEM PLACA - FORNECIMENTO E INSTALAÇÃO. AF_09/2017</v>
          </cell>
          <cell r="I2743" t="str">
            <v>UN</v>
          </cell>
          <cell r="J2743" t="str">
            <v>COEFICIENTE DE REPRESENTATIVIDADE</v>
          </cell>
          <cell r="K2743" t="str">
            <v>30,89</v>
          </cell>
          <cell r="L2743" t="str">
            <v>CAIXA REFERENCIAL</v>
          </cell>
        </row>
        <row r="2744">
          <cell r="A2744">
            <v>91981</v>
          </cell>
          <cell r="B2744" t="str">
            <v>INSTALACAO ELETRICA/ELETRIFICACAO E ILUMINACAO EXTERNA</v>
          </cell>
          <cell r="C2744" t="str">
            <v>INEL</v>
          </cell>
          <cell r="D2744" t="str">
            <v>INTERRUPTOR/TOMADA</v>
          </cell>
          <cell r="E2744" t="str">
            <v>0170</v>
          </cell>
          <cell r="F2744" t="str">
            <v/>
          </cell>
          <cell r="G2744" t="str">
            <v/>
          </cell>
          <cell r="H2744" t="str">
            <v>INTERRUPTOR BIPOLAR (1 MÓDULO), 10A/250V, INCLUINDO SUPORTE E PLACA - FORNECIMENTO E INSTALAÇÃO. AF_09/2017</v>
          </cell>
          <cell r="I2744" t="str">
            <v>UN</v>
          </cell>
          <cell r="J2744" t="str">
            <v>COEFICIENTE DE REPRESENTATIVIDADE</v>
          </cell>
          <cell r="K2744" t="str">
            <v>37,60</v>
          </cell>
          <cell r="L2744" t="str">
            <v>CAIXA REFERENCIAL</v>
          </cell>
        </row>
        <row r="2745">
          <cell r="A2745">
            <v>91982</v>
          </cell>
          <cell r="B2745" t="str">
            <v>INSTALACAO ELETRICA/ELETRIFICACAO E ILUMINACAO EXTERNA</v>
          </cell>
          <cell r="C2745" t="str">
            <v>INEL</v>
          </cell>
          <cell r="D2745" t="str">
            <v>INTERRUPTOR/TOMADA</v>
          </cell>
          <cell r="E2745" t="str">
            <v>0170</v>
          </cell>
          <cell r="F2745" t="str">
            <v/>
          </cell>
          <cell r="G2745" t="str">
            <v/>
          </cell>
          <cell r="H2745" t="str">
            <v>DIMMER ROTATIVO (1 MÓDULO), 220V/600W, SEM SUPORTE E SEM PLACA - FORNECIMENTO E INSTALAÇÃO. AF_09/2017</v>
          </cell>
          <cell r="I2745" t="str">
            <v>UN</v>
          </cell>
          <cell r="J2745" t="str">
            <v>COEFICIENTE DE REPRESENTATIVIDADE</v>
          </cell>
          <cell r="K2745" t="str">
            <v>81,95</v>
          </cell>
          <cell r="L2745" t="str">
            <v>CAIXA REFERENCIAL</v>
          </cell>
        </row>
        <row r="2746">
          <cell r="A2746">
            <v>91983</v>
          </cell>
          <cell r="B2746" t="str">
            <v>INSTALACAO ELETRICA/ELETRIFICACAO E ILUMINACAO EXTERNA</v>
          </cell>
          <cell r="C2746" t="str">
            <v>INEL</v>
          </cell>
          <cell r="D2746" t="str">
            <v>INTERRUPTOR/TOMADA</v>
          </cell>
          <cell r="E2746" t="str">
            <v>0170</v>
          </cell>
          <cell r="F2746" t="str">
            <v/>
          </cell>
          <cell r="G2746" t="str">
            <v/>
          </cell>
          <cell r="H2746" t="str">
            <v>DIMMER ROTATIVO (1 MÓDULO), 220V/600W, INCLUINDO SUPORTE E PLACA - FORNECIMENTO E INSTALAÇÃO. AF_09/2017</v>
          </cell>
          <cell r="I2746" t="str">
            <v>UN</v>
          </cell>
          <cell r="J2746" t="str">
            <v>COEFICIENTE DE REPRESENTATIVIDADE</v>
          </cell>
          <cell r="K2746" t="str">
            <v>88,66</v>
          </cell>
          <cell r="L2746" t="str">
            <v>CAIXA REFERENCIAL</v>
          </cell>
        </row>
        <row r="2747">
          <cell r="A2747">
            <v>91984</v>
          </cell>
          <cell r="B2747" t="str">
            <v>INSTALACAO ELETRICA/ELETRIFICACAO E ILUMINACAO EXTERNA</v>
          </cell>
          <cell r="C2747" t="str">
            <v>INEL</v>
          </cell>
          <cell r="D2747" t="str">
            <v>INTERRUPTOR/TOMADA</v>
          </cell>
          <cell r="E2747" t="str">
            <v>0170</v>
          </cell>
          <cell r="F2747" t="str">
            <v/>
          </cell>
          <cell r="G2747" t="str">
            <v/>
          </cell>
          <cell r="H2747" t="str">
            <v>INTERRUPTOR PULSADOR CAMPAINHA (1 MÓDULO), 10A/250V, SEM SUPORTE E SEM PLACA - FORNECIMENTO E INSTALAÇÃO. AF_09/2017</v>
          </cell>
          <cell r="I2747" t="str">
            <v>UN</v>
          </cell>
          <cell r="J2747" t="str">
            <v>COEFICIENTE DE REPRESENTATIVIDADE</v>
          </cell>
          <cell r="K2747" t="str">
            <v>13,44</v>
          </cell>
          <cell r="L2747" t="str">
            <v>CAIXA REFERENCIAL</v>
          </cell>
        </row>
        <row r="2748">
          <cell r="A2748">
            <v>91985</v>
          </cell>
          <cell r="B2748" t="str">
            <v>INSTALACAO ELETRICA/ELETRIFICACAO E ILUMINACAO EXTERNA</v>
          </cell>
          <cell r="C2748" t="str">
            <v>INEL</v>
          </cell>
          <cell r="D2748" t="str">
            <v>INTERRUPTOR/TOMADA</v>
          </cell>
          <cell r="E2748" t="str">
            <v>0170</v>
          </cell>
          <cell r="F2748" t="str">
            <v/>
          </cell>
          <cell r="G2748" t="str">
            <v/>
          </cell>
          <cell r="H2748" t="str">
            <v>INTERRUPTOR PULSADOR CAMPAINHA (1 MÓDULO), 10A/250V, INCLUINDO SUPORTE E PLACA - FORNECIMENTO E INSTALAÇÃO. AF_09/2017</v>
          </cell>
          <cell r="I2748" t="str">
            <v>UN</v>
          </cell>
          <cell r="J2748" t="str">
            <v>COEFICIENTE DE REPRESENTATIVIDADE</v>
          </cell>
          <cell r="K2748" t="str">
            <v>20,15</v>
          </cell>
          <cell r="L2748" t="str">
            <v>CAIXA REFERENCIAL</v>
          </cell>
        </row>
        <row r="2749">
          <cell r="A2749">
            <v>91986</v>
          </cell>
          <cell r="B2749" t="str">
            <v>INSTALACAO ELETRICA/ELETRIFICACAO E ILUMINACAO EXTERNA</v>
          </cell>
          <cell r="C2749" t="str">
            <v>INEL</v>
          </cell>
          <cell r="D2749" t="str">
            <v>INTERRUPTOR/TOMADA</v>
          </cell>
          <cell r="E2749" t="str">
            <v>0170</v>
          </cell>
          <cell r="F2749" t="str">
            <v/>
          </cell>
          <cell r="G2749" t="str">
            <v/>
          </cell>
          <cell r="H2749" t="str">
            <v>CAMPAINHA CIGARRA (1 MÓDULO), 10A/250V, SEM SUPORTE E SEM PLACA - FORNECIMENTO E INSTALAÇÃO. AF_09/2017</v>
          </cell>
          <cell r="I2749" t="str">
            <v>UN</v>
          </cell>
          <cell r="J2749" t="str">
            <v>COEFICIENTE DE REPRESENTATIVIDADE</v>
          </cell>
          <cell r="K2749" t="str">
            <v>30,12</v>
          </cell>
          <cell r="L2749" t="str">
            <v>CAIXA REFERENCIAL</v>
          </cell>
        </row>
        <row r="2750">
          <cell r="A2750">
            <v>91987</v>
          </cell>
          <cell r="B2750" t="str">
            <v>INSTALACAO ELETRICA/ELETRIFICACAO E ILUMINACAO EXTERNA</v>
          </cell>
          <cell r="C2750" t="str">
            <v>INEL</v>
          </cell>
          <cell r="D2750" t="str">
            <v>INTERRUPTOR/TOMADA</v>
          </cell>
          <cell r="E2750" t="str">
            <v>0170</v>
          </cell>
          <cell r="F2750" t="str">
            <v/>
          </cell>
          <cell r="G2750" t="str">
            <v/>
          </cell>
          <cell r="H2750" t="str">
            <v>CAMPAINHA CIGARRA (1 MÓDULO), 10A/250V, INCLUINDO SUPORTE E PLACA - FORNECIMENTO E INSTALAÇÃO. AF_09/2017</v>
          </cell>
          <cell r="I2750" t="str">
            <v>UN</v>
          </cell>
          <cell r="J2750" t="str">
            <v>COEFICIENTE DE REPRESENTATIVIDADE</v>
          </cell>
          <cell r="K2750" t="str">
            <v>36,83</v>
          </cell>
          <cell r="L2750" t="str">
            <v>CAIXA REFERENCIAL</v>
          </cell>
        </row>
        <row r="2751">
          <cell r="A2751">
            <v>91988</v>
          </cell>
          <cell r="B2751" t="str">
            <v>INSTALACAO ELETRICA/ELETRIFICACAO E ILUMINACAO EXTERNA</v>
          </cell>
          <cell r="C2751" t="str">
            <v>INEL</v>
          </cell>
          <cell r="D2751" t="str">
            <v>INTERRUPTOR/TOMADA</v>
          </cell>
          <cell r="E2751" t="str">
            <v>0170</v>
          </cell>
          <cell r="F2751" t="str">
            <v/>
          </cell>
          <cell r="G2751" t="str">
            <v/>
          </cell>
          <cell r="H2751" t="str">
            <v>INTERRUPTOR PULSADOR MINUTERIA (1 MÓDULO), 10A/250V, SEM SUPORTE E SEM PLACA - FORNECIMENTO E INSTALAÇÃO. AF_09/2017</v>
          </cell>
          <cell r="I2751" t="str">
            <v>UN</v>
          </cell>
          <cell r="J2751" t="str">
            <v>COEFICIENTE DE REPRESENTATIVIDADE</v>
          </cell>
          <cell r="K2751" t="str">
            <v>17,36</v>
          </cell>
          <cell r="L2751" t="str">
            <v>CAIXA REFERENCIAL</v>
          </cell>
        </row>
        <row r="2752">
          <cell r="A2752">
            <v>91989</v>
          </cell>
          <cell r="B2752" t="str">
            <v>INSTALACAO ELETRICA/ELETRIFICACAO E ILUMINACAO EXTERNA</v>
          </cell>
          <cell r="C2752" t="str">
            <v>INEL</v>
          </cell>
          <cell r="D2752" t="str">
            <v>INTERRUPTOR/TOMADA</v>
          </cell>
          <cell r="E2752" t="str">
            <v>0170</v>
          </cell>
          <cell r="F2752" t="str">
            <v/>
          </cell>
          <cell r="G2752" t="str">
            <v/>
          </cell>
          <cell r="H2752" t="str">
            <v>INTERRUPTOR PULSADOR MINUTERIA (1 MÓDULO), 10A/250V, INCLUINDO SUPORTE E PLACA - FORNECIMENTO E INSTALAÇÃO. AF_09/2017</v>
          </cell>
          <cell r="I2752" t="str">
            <v>UN</v>
          </cell>
          <cell r="J2752" t="str">
            <v>COEFICIENTE DE REPRESENTATIVIDADE</v>
          </cell>
          <cell r="K2752" t="str">
            <v>24,07</v>
          </cell>
          <cell r="L2752" t="str">
            <v>CAIXA REFERENCIAL</v>
          </cell>
        </row>
        <row r="2753">
          <cell r="A2753">
            <v>91990</v>
          </cell>
          <cell r="B2753" t="str">
            <v>INSTALACAO ELETRICA/ELETRIFICACAO E ILUMINACAO EXTERNA</v>
          </cell>
          <cell r="C2753" t="str">
            <v>INEL</v>
          </cell>
          <cell r="D2753" t="str">
            <v>INTERRUPTOR/TOMADA</v>
          </cell>
          <cell r="E2753" t="str">
            <v>0170</v>
          </cell>
          <cell r="F2753" t="str">
            <v/>
          </cell>
          <cell r="G2753" t="str">
            <v/>
          </cell>
          <cell r="H2753" t="str">
            <v>TOMADA ALTA DE EMBUTIR (1 MÓDULO), 2P+T 10 A, SEM SUPORTE E SEM PLACA - FORNECIMENTO E INSTALAÇÃO. AF_12/2015</v>
          </cell>
          <cell r="I2753" t="str">
            <v>UN</v>
          </cell>
          <cell r="J2753" t="str">
            <v>COEFICIENTE DE REPRESENTATIVIDADE</v>
          </cell>
          <cell r="K2753" t="str">
            <v>24,94</v>
          </cell>
          <cell r="L2753" t="str">
            <v>CAIXA REFERENCIAL</v>
          </cell>
        </row>
        <row r="2754">
          <cell r="A2754">
            <v>91991</v>
          </cell>
          <cell r="B2754" t="str">
            <v>INSTALACAO ELETRICA/ELETRIFICACAO E ILUMINACAO EXTERNA</v>
          </cell>
          <cell r="C2754" t="str">
            <v>INEL</v>
          </cell>
          <cell r="D2754" t="str">
            <v>INTERRUPTOR/TOMADA</v>
          </cell>
          <cell r="E2754" t="str">
            <v>0170</v>
          </cell>
          <cell r="F2754" t="str">
            <v/>
          </cell>
          <cell r="G2754" t="str">
            <v/>
          </cell>
          <cell r="H2754" t="str">
            <v>TOMADA ALTA DE EMBUTIR (1 MÓDULO), 2P+T 20 A, SEM SUPORTE E SEM PLACA - FORNECIMENTO E INSTALAÇÃO. AF_12/2015</v>
          </cell>
          <cell r="I2754" t="str">
            <v>UN</v>
          </cell>
          <cell r="J2754" t="str">
            <v>COEFICIENTE DE REPRESENTATIVIDADE</v>
          </cell>
          <cell r="K2754" t="str">
            <v>27,06</v>
          </cell>
          <cell r="L2754" t="str">
            <v>CAIXA REFERENCIAL</v>
          </cell>
        </row>
        <row r="2755">
          <cell r="A2755">
            <v>91992</v>
          </cell>
          <cell r="B2755" t="str">
            <v>INSTALACAO ELETRICA/ELETRIFICACAO E ILUMINACAO EXTERNA</v>
          </cell>
          <cell r="C2755" t="str">
            <v>INEL</v>
          </cell>
          <cell r="D2755" t="str">
            <v>INTERRUPTOR/TOMADA</v>
          </cell>
          <cell r="E2755" t="str">
            <v>0170</v>
          </cell>
          <cell r="F2755" t="str">
            <v/>
          </cell>
          <cell r="G2755" t="str">
            <v/>
          </cell>
          <cell r="H2755" t="str">
            <v>TOMADA ALTA DE EMBUTIR (1 MÓDULO), 2P+T 10 A, INCLUINDO SUPORTE E PLACA - FORNECIMENTO E INSTALAÇÃO. AF_12/2015</v>
          </cell>
          <cell r="I2755" t="str">
            <v>UN</v>
          </cell>
          <cell r="J2755" t="str">
            <v>COEFICIENTE DE REPRESENTATIVIDADE</v>
          </cell>
          <cell r="K2755" t="str">
            <v>31,65</v>
          </cell>
          <cell r="L2755" t="str">
            <v>CAIXA REFERENCIAL</v>
          </cell>
        </row>
        <row r="2756">
          <cell r="A2756">
            <v>91993</v>
          </cell>
          <cell r="B2756" t="str">
            <v>INSTALACAO ELETRICA/ELETRIFICACAO E ILUMINACAO EXTERNA</v>
          </cell>
          <cell r="C2756" t="str">
            <v>INEL</v>
          </cell>
          <cell r="D2756" t="str">
            <v>INTERRUPTOR/TOMADA</v>
          </cell>
          <cell r="E2756" t="str">
            <v>0170</v>
          </cell>
          <cell r="F2756" t="str">
            <v/>
          </cell>
          <cell r="G2756" t="str">
            <v/>
          </cell>
          <cell r="H2756" t="str">
            <v>TOMADA ALTA DE EMBUTIR (1 MÓDULO), 2P+T 20 A, INCLUINDO SUPORTE E PLACA - FORNECIMENTO E INSTALAÇÃO. AF_12/2015</v>
          </cell>
          <cell r="I2756" t="str">
            <v>UN</v>
          </cell>
          <cell r="J2756" t="str">
            <v>COEFICIENTE DE REPRESENTATIVIDADE</v>
          </cell>
          <cell r="K2756" t="str">
            <v>33,77</v>
          </cell>
          <cell r="L2756" t="str">
            <v>CAIXA REFERENCIAL</v>
          </cell>
        </row>
        <row r="2757">
          <cell r="A2757">
            <v>91994</v>
          </cell>
          <cell r="B2757" t="str">
            <v>INSTALACAO ELETRICA/ELETRIFICACAO E ILUMINACAO EXTERNA</v>
          </cell>
          <cell r="C2757" t="str">
            <v>INEL</v>
          </cell>
          <cell r="D2757" t="str">
            <v>INTERRUPTOR/TOMADA</v>
          </cell>
          <cell r="E2757" t="str">
            <v>0170</v>
          </cell>
          <cell r="F2757" t="str">
            <v/>
          </cell>
          <cell r="G2757" t="str">
            <v/>
          </cell>
          <cell r="H2757" t="str">
            <v>TOMADA MÉDIA DE EMBUTIR (1 MÓDULO), 2P+T 10 A, SEM SUPORTE E SEM PLACA - FORNECIMENTO E INSTALAÇÃO. AF_12/2015</v>
          </cell>
          <cell r="I2757" t="str">
            <v>UN</v>
          </cell>
          <cell r="J2757" t="str">
            <v>COEFICIENTE DE REPRESENTATIVIDADE</v>
          </cell>
          <cell r="K2757" t="str">
            <v>18,35</v>
          </cell>
          <cell r="L2757" t="str">
            <v>CAIXA REFERENCIAL</v>
          </cell>
        </row>
        <row r="2758">
          <cell r="A2758">
            <v>91995</v>
          </cell>
          <cell r="B2758" t="str">
            <v>INSTALACAO ELETRICA/ELETRIFICACAO E ILUMINACAO EXTERNA</v>
          </cell>
          <cell r="C2758" t="str">
            <v>INEL</v>
          </cell>
          <cell r="D2758" t="str">
            <v>INTERRUPTOR/TOMADA</v>
          </cell>
          <cell r="E2758" t="str">
            <v>0170</v>
          </cell>
          <cell r="F2758" t="str">
            <v/>
          </cell>
          <cell r="G2758" t="str">
            <v/>
          </cell>
          <cell r="H2758" t="str">
            <v>TOMADA MÉDIA DE EMBUTIR (1 MÓDULO), 2P+T 20 A, SEM SUPORTE E SEM PLACA - FORNECIMENTO E INSTALAÇÃO. AF_12/2015</v>
          </cell>
          <cell r="I2758" t="str">
            <v>UN</v>
          </cell>
          <cell r="J2758" t="str">
            <v>COEFICIENTE DE REPRESENTATIVIDADE</v>
          </cell>
          <cell r="K2758" t="str">
            <v>20,47</v>
          </cell>
          <cell r="L2758" t="str">
            <v>CAIXA REFERENCIAL</v>
          </cell>
        </row>
        <row r="2759">
          <cell r="A2759">
            <v>91996</v>
          </cell>
          <cell r="B2759" t="str">
            <v>INSTALACAO ELETRICA/ELETRIFICACAO E ILUMINACAO EXTERNA</v>
          </cell>
          <cell r="C2759" t="str">
            <v>INEL</v>
          </cell>
          <cell r="D2759" t="str">
            <v>INTERRUPTOR/TOMADA</v>
          </cell>
          <cell r="E2759" t="str">
            <v>0170</v>
          </cell>
          <cell r="F2759" t="str">
            <v/>
          </cell>
          <cell r="G2759" t="str">
            <v/>
          </cell>
          <cell r="H2759" t="str">
            <v>TOMADA MÉDIA DE EMBUTIR (1 MÓDULO), 2P+T 10 A, INCLUINDO SUPORTE E PLACA - FORNECIMENTO E INSTALAÇÃO. AF_12/2015</v>
          </cell>
          <cell r="I2759" t="str">
            <v>UN</v>
          </cell>
          <cell r="J2759" t="str">
            <v>COEFICIENTE DE REPRESENTATIVIDADE</v>
          </cell>
          <cell r="K2759" t="str">
            <v>25,06</v>
          </cell>
          <cell r="L2759" t="str">
            <v>CAIXA REFERENCIAL</v>
          </cell>
        </row>
        <row r="2760">
          <cell r="A2760">
            <v>91997</v>
          </cell>
          <cell r="B2760" t="str">
            <v>INSTALACAO ELETRICA/ELETRIFICACAO E ILUMINACAO EXTERNA</v>
          </cell>
          <cell r="C2760" t="str">
            <v>INEL</v>
          </cell>
          <cell r="D2760" t="str">
            <v>INTERRUPTOR/TOMADA</v>
          </cell>
          <cell r="E2760" t="str">
            <v>0170</v>
          </cell>
          <cell r="F2760" t="str">
            <v/>
          </cell>
          <cell r="G2760" t="str">
            <v/>
          </cell>
          <cell r="H2760" t="str">
            <v>TOMADA MÉDIA DE EMBUTIR (1 MÓDULO), 2P+T 20 A, INCLUINDO SUPORTE E PLACA - FORNECIMENTO E INSTALAÇÃO. AF_12/2015</v>
          </cell>
          <cell r="I2760" t="str">
            <v>UN</v>
          </cell>
          <cell r="J2760" t="str">
            <v>COEFICIENTE DE REPRESENTATIVIDADE</v>
          </cell>
          <cell r="K2760" t="str">
            <v>27,18</v>
          </cell>
          <cell r="L2760" t="str">
            <v>CAIXA REFERENCIAL</v>
          </cell>
        </row>
        <row r="2761">
          <cell r="A2761">
            <v>91998</v>
          </cell>
          <cell r="B2761" t="str">
            <v>INSTALACAO ELETRICA/ELETRIFICACAO E ILUMINACAO EXTERNA</v>
          </cell>
          <cell r="C2761" t="str">
            <v>INEL</v>
          </cell>
          <cell r="D2761" t="str">
            <v>INTERRUPTOR/TOMADA</v>
          </cell>
          <cell r="E2761" t="str">
            <v>0170</v>
          </cell>
          <cell r="F2761" t="str">
            <v/>
          </cell>
          <cell r="G2761" t="str">
            <v/>
          </cell>
          <cell r="H2761" t="str">
            <v>TOMADA BAIXA DE EMBUTIR (1 MÓDULO), 2P+T 10 A, SEM SUPORTE E SEM PLACA - FORNECIMENTO E INSTALAÇÃO. AF_12/2015</v>
          </cell>
          <cell r="I2761" t="str">
            <v>UN</v>
          </cell>
          <cell r="J2761" t="str">
            <v>COEFICIENTE DE REPRESENTATIVIDADE</v>
          </cell>
          <cell r="K2761" t="str">
            <v>15,79</v>
          </cell>
          <cell r="L2761" t="str">
            <v>CAIXA REFERENCIAL</v>
          </cell>
        </row>
        <row r="2762">
          <cell r="A2762">
            <v>91999</v>
          </cell>
          <cell r="B2762" t="str">
            <v>INSTALACAO ELETRICA/ELETRIFICACAO E ILUMINACAO EXTERNA</v>
          </cell>
          <cell r="C2762" t="str">
            <v>INEL</v>
          </cell>
          <cell r="D2762" t="str">
            <v>INTERRUPTOR/TOMADA</v>
          </cell>
          <cell r="E2762" t="str">
            <v>0170</v>
          </cell>
          <cell r="F2762" t="str">
            <v/>
          </cell>
          <cell r="G2762" t="str">
            <v/>
          </cell>
          <cell r="H2762" t="str">
            <v>TOMADA BAIXA DE EMBUTIR (1 MÓDULO), 2P+T 20 A, SEM SUPORTE E SEM PLACA - FORNECIMENTO E INSTALAÇÃO. AF_12/2015</v>
          </cell>
          <cell r="I2762" t="str">
            <v>UN</v>
          </cell>
          <cell r="J2762" t="str">
            <v>COEFICIENTE DE REPRESENTATIVIDADE</v>
          </cell>
          <cell r="K2762" t="str">
            <v>17,91</v>
          </cell>
          <cell r="L2762" t="str">
            <v>CAIXA REFERENCIAL</v>
          </cell>
        </row>
        <row r="2763">
          <cell r="A2763">
            <v>92000</v>
          </cell>
          <cell r="B2763" t="str">
            <v>INSTALACAO ELETRICA/ELETRIFICACAO E ILUMINACAO EXTERNA</v>
          </cell>
          <cell r="C2763" t="str">
            <v>INEL</v>
          </cell>
          <cell r="D2763" t="str">
            <v>INTERRUPTOR/TOMADA</v>
          </cell>
          <cell r="E2763" t="str">
            <v>0170</v>
          </cell>
          <cell r="F2763" t="str">
            <v/>
          </cell>
          <cell r="G2763" t="str">
            <v/>
          </cell>
          <cell r="H2763" t="str">
            <v>TOMADA BAIXA DE EMBUTIR (1 MÓDULO), 2P+T 10 A, INCLUINDO SUPORTE E PLACA - FORNECIMENTO E INSTALAÇÃO. AF_12/2015</v>
          </cell>
          <cell r="I2763" t="str">
            <v>UN</v>
          </cell>
          <cell r="J2763" t="str">
            <v>COEFICIENTE DE REPRESENTATIVIDADE</v>
          </cell>
          <cell r="K2763" t="str">
            <v>22,50</v>
          </cell>
          <cell r="L2763" t="str">
            <v>CAIXA REFERENCIAL</v>
          </cell>
        </row>
        <row r="2764">
          <cell r="A2764">
            <v>92001</v>
          </cell>
          <cell r="B2764" t="str">
            <v>INSTALACAO ELETRICA/ELETRIFICACAO E ILUMINACAO EXTERNA</v>
          </cell>
          <cell r="C2764" t="str">
            <v>INEL</v>
          </cell>
          <cell r="D2764" t="str">
            <v>INTERRUPTOR/TOMADA</v>
          </cell>
          <cell r="E2764" t="str">
            <v>0170</v>
          </cell>
          <cell r="F2764" t="str">
            <v/>
          </cell>
          <cell r="G2764" t="str">
            <v/>
          </cell>
          <cell r="H2764" t="str">
            <v>TOMADA BAIXA DE EMBUTIR (1 MÓDULO), 2P+T 20 A, INCLUINDO SUPORTE E PLACA - FORNECIMENTO E INSTALAÇÃO. AF_12/2015</v>
          </cell>
          <cell r="I2764" t="str">
            <v>UN</v>
          </cell>
          <cell r="J2764" t="str">
            <v>COEFICIENTE DE REPRESENTATIVIDADE</v>
          </cell>
          <cell r="K2764" t="str">
            <v>24,62</v>
          </cell>
          <cell r="L2764" t="str">
            <v>CAIXA REFERENCIAL</v>
          </cell>
        </row>
        <row r="2765">
          <cell r="A2765">
            <v>92002</v>
          </cell>
          <cell r="B2765" t="str">
            <v>INSTALACAO ELETRICA/ELETRIFICACAO E ILUMINACAO EXTERNA</v>
          </cell>
          <cell r="C2765" t="str">
            <v>INEL</v>
          </cell>
          <cell r="D2765" t="str">
            <v>INTERRUPTOR/TOMADA</v>
          </cell>
          <cell r="E2765" t="str">
            <v>0170</v>
          </cell>
          <cell r="F2765" t="str">
            <v/>
          </cell>
          <cell r="G2765" t="str">
            <v/>
          </cell>
          <cell r="H2765" t="str">
            <v>TOMADA MÉDIA DE EMBUTIR (2 MÓDULOS), 2P+T 10 A, SEM SUPORTE E SEM PLACA - FORNECIMENTO E INSTALAÇÃO. AF_12/2015</v>
          </cell>
          <cell r="I2765" t="str">
            <v>UN</v>
          </cell>
          <cell r="J2765" t="str">
            <v>COEFICIENTE DE REPRESENTATIVIDADE</v>
          </cell>
          <cell r="K2765" t="str">
            <v>34,58</v>
          </cell>
          <cell r="L2765" t="str">
            <v>CAIXA REFERENCIAL</v>
          </cell>
        </row>
        <row r="2766">
          <cell r="A2766">
            <v>92003</v>
          </cell>
          <cell r="B2766" t="str">
            <v>INSTALACAO ELETRICA/ELETRIFICACAO E ILUMINACAO EXTERNA</v>
          </cell>
          <cell r="C2766" t="str">
            <v>INEL</v>
          </cell>
          <cell r="D2766" t="str">
            <v>INTERRUPTOR/TOMADA</v>
          </cell>
          <cell r="E2766" t="str">
            <v>0170</v>
          </cell>
          <cell r="F2766" t="str">
            <v/>
          </cell>
          <cell r="G2766" t="str">
            <v/>
          </cell>
          <cell r="H2766" t="str">
            <v>TOMADA MÉDIA DE EMBUTIR (2 MÓDULOS), 2P+T 20 A, SEM SUPORTE E SEM PLACA - FORNECIMENTO E INSTALAÇÃO. AF_12/2015</v>
          </cell>
          <cell r="I2766" t="str">
            <v>UN</v>
          </cell>
          <cell r="J2766" t="str">
            <v>COEFICIENTE DE REPRESENTATIVIDADE</v>
          </cell>
          <cell r="K2766" t="str">
            <v>38,82</v>
          </cell>
          <cell r="L2766" t="str">
            <v>CAIXA REFERENCIAL</v>
          </cell>
        </row>
        <row r="2767">
          <cell r="A2767">
            <v>92004</v>
          </cell>
          <cell r="B2767" t="str">
            <v>INSTALACAO ELETRICA/ELETRIFICACAO E ILUMINACAO EXTERNA</v>
          </cell>
          <cell r="C2767" t="str">
            <v>INEL</v>
          </cell>
          <cell r="D2767" t="str">
            <v>INTERRUPTOR/TOMADA</v>
          </cell>
          <cell r="E2767" t="str">
            <v>0170</v>
          </cell>
          <cell r="F2767" t="str">
            <v/>
          </cell>
          <cell r="G2767" t="str">
            <v/>
          </cell>
          <cell r="H2767" t="str">
            <v>TOMADA MÉDIA DE EMBUTIR (2 MÓDULOS), 2P+T 10 A, INCLUINDO SUPORTE E PLACA - FORNECIMENTO E INSTALAÇÃO. AF_12/2015</v>
          </cell>
          <cell r="I2767" t="str">
            <v>UN</v>
          </cell>
          <cell r="J2767" t="str">
            <v>COEFICIENTE DE REPRESENTATIVIDADE</v>
          </cell>
          <cell r="K2767" t="str">
            <v>41,29</v>
          </cell>
          <cell r="L2767" t="str">
            <v>CAIXA REFERENCIAL</v>
          </cell>
        </row>
        <row r="2768">
          <cell r="A2768">
            <v>92005</v>
          </cell>
          <cell r="B2768" t="str">
            <v>INSTALACAO ELETRICA/ELETRIFICACAO E ILUMINACAO EXTERNA</v>
          </cell>
          <cell r="C2768" t="str">
            <v>INEL</v>
          </cell>
          <cell r="D2768" t="str">
            <v>INTERRUPTOR/TOMADA</v>
          </cell>
          <cell r="E2768" t="str">
            <v>0170</v>
          </cell>
          <cell r="F2768" t="str">
            <v/>
          </cell>
          <cell r="G2768" t="str">
            <v/>
          </cell>
          <cell r="H2768" t="str">
            <v>TOMADA MÉDIA DE EMBUTIR (2 MÓDULOS), 2P+T 20 A, INCLUINDO SUPORTE E PLACA - FORNECIMENTO E INSTALAÇÃO. AF_12/2015</v>
          </cell>
          <cell r="I2768" t="str">
            <v>UN</v>
          </cell>
          <cell r="J2768" t="str">
            <v>COEFICIENTE DE REPRESENTATIVIDADE</v>
          </cell>
          <cell r="K2768" t="str">
            <v>45,53</v>
          </cell>
          <cell r="L2768" t="str">
            <v>CAIXA REFERENCIAL</v>
          </cell>
        </row>
        <row r="2769">
          <cell r="A2769">
            <v>92006</v>
          </cell>
          <cell r="B2769" t="str">
            <v>INSTALACAO ELETRICA/ELETRIFICACAO E ILUMINACAO EXTERNA</v>
          </cell>
          <cell r="C2769" t="str">
            <v>INEL</v>
          </cell>
          <cell r="D2769" t="str">
            <v>INTERRUPTOR/TOMADA</v>
          </cell>
          <cell r="E2769" t="str">
            <v>0170</v>
          </cell>
          <cell r="F2769" t="str">
            <v/>
          </cell>
          <cell r="G2769" t="str">
            <v/>
          </cell>
          <cell r="H2769" t="str">
            <v>TOMADA BAIXA DE EMBUTIR (2 MÓDULOS), 2P+T 10 A, SEM SUPORTE E SEM PLACA - FORNECIMENTO E INSTALAÇÃO. AF_12/2015</v>
          </cell>
          <cell r="I2769" t="str">
            <v>UN</v>
          </cell>
          <cell r="J2769" t="str">
            <v>COEFICIENTE DE REPRESENTATIVIDADE</v>
          </cell>
          <cell r="K2769" t="str">
            <v>29,46</v>
          </cell>
          <cell r="L2769" t="str">
            <v>CAIXA REFERENCIAL</v>
          </cell>
        </row>
        <row r="2770">
          <cell r="A2770">
            <v>92007</v>
          </cell>
          <cell r="B2770" t="str">
            <v>INSTALACAO ELETRICA/ELETRIFICACAO E ILUMINACAO EXTERNA</v>
          </cell>
          <cell r="C2770" t="str">
            <v>INEL</v>
          </cell>
          <cell r="D2770" t="str">
            <v>INTERRUPTOR/TOMADA</v>
          </cell>
          <cell r="E2770" t="str">
            <v>0170</v>
          </cell>
          <cell r="F2770" t="str">
            <v/>
          </cell>
          <cell r="G2770" t="str">
            <v/>
          </cell>
          <cell r="H2770" t="str">
            <v>TOMADA BAIXA DE EMBUTIR (2 MÓDULOS), 2P+T 20 A, SEM SUPORTE E SEM PLACA - FORNECIMENTO E INSTALAÇÃO. AF_12/2015</v>
          </cell>
          <cell r="I2770" t="str">
            <v>UN</v>
          </cell>
          <cell r="J2770" t="str">
            <v>COEFICIENTE DE REPRESENTATIVIDADE</v>
          </cell>
          <cell r="K2770" t="str">
            <v>33,70</v>
          </cell>
          <cell r="L2770" t="str">
            <v>CAIXA REFERENCIAL</v>
          </cell>
        </row>
        <row r="2771">
          <cell r="A2771">
            <v>92008</v>
          </cell>
          <cell r="B2771" t="str">
            <v>INSTALACAO ELETRICA/ELETRIFICACAO E ILUMINACAO EXTERNA</v>
          </cell>
          <cell r="C2771" t="str">
            <v>INEL</v>
          </cell>
          <cell r="D2771" t="str">
            <v>INTERRUPTOR/TOMADA</v>
          </cell>
          <cell r="E2771" t="str">
            <v>0170</v>
          </cell>
          <cell r="F2771" t="str">
            <v/>
          </cell>
          <cell r="G2771" t="str">
            <v/>
          </cell>
          <cell r="H2771" t="str">
            <v>TOMADA BAIXA DE EMBUTIR (2 MÓDULOS), 2P+T 10 A, INCLUINDO SUPORTE E PLACA - FORNECIMENTO E INSTALAÇÃO. AF_12/2015</v>
          </cell>
          <cell r="I2771" t="str">
            <v>UN</v>
          </cell>
          <cell r="J2771" t="str">
            <v>COEFICIENTE DE REPRESENTATIVIDADE</v>
          </cell>
          <cell r="K2771" t="str">
            <v>36,17</v>
          </cell>
          <cell r="L2771" t="str">
            <v>CAIXA REFERENCIAL</v>
          </cell>
        </row>
        <row r="2772">
          <cell r="A2772">
            <v>92009</v>
          </cell>
          <cell r="B2772" t="str">
            <v>INSTALACAO ELETRICA/ELETRIFICACAO E ILUMINACAO EXTERNA</v>
          </cell>
          <cell r="C2772" t="str">
            <v>INEL</v>
          </cell>
          <cell r="D2772" t="str">
            <v>INTERRUPTOR/TOMADA</v>
          </cell>
          <cell r="E2772" t="str">
            <v>0170</v>
          </cell>
          <cell r="F2772" t="str">
            <v/>
          </cell>
          <cell r="G2772" t="str">
            <v/>
          </cell>
          <cell r="H2772" t="str">
            <v>TOMADA BAIXA DE EMBUTIR (2 MÓDULOS), 2P+T 20 A, INCLUINDO SUPORTE E PLACA - FORNECIMENTO E INSTALAÇÃO. AF_12/2015</v>
          </cell>
          <cell r="I2772" t="str">
            <v>UN</v>
          </cell>
          <cell r="J2772" t="str">
            <v>COEFICIENTE DE REPRESENTATIVIDADE</v>
          </cell>
          <cell r="K2772" t="str">
            <v>40,41</v>
          </cell>
          <cell r="L2772" t="str">
            <v>CAIXA REFERENCIAL</v>
          </cell>
        </row>
        <row r="2773">
          <cell r="A2773">
            <v>92010</v>
          </cell>
          <cell r="B2773" t="str">
            <v>INSTALACAO ELETRICA/ELETRIFICACAO E ILUMINACAO EXTERNA</v>
          </cell>
          <cell r="C2773" t="str">
            <v>INEL</v>
          </cell>
          <cell r="D2773" t="str">
            <v>INTERRUPTOR/TOMADA</v>
          </cell>
          <cell r="E2773" t="str">
            <v>0170</v>
          </cell>
          <cell r="F2773" t="str">
            <v/>
          </cell>
          <cell r="G2773" t="str">
            <v/>
          </cell>
          <cell r="H2773" t="str">
            <v>TOMADA MÉDIA DE EMBUTIR (3 MÓDULOS), 2P+T 10 A, SEM SUPORTE E SEM PLACA - FORNECIMENTO E INSTALAÇÃO. AF_12/2015</v>
          </cell>
          <cell r="I2773" t="str">
            <v>UN</v>
          </cell>
          <cell r="J2773" t="str">
            <v>COEFICIENTE DE REPRESENTATIVIDADE</v>
          </cell>
          <cell r="K2773" t="str">
            <v>50,81</v>
          </cell>
          <cell r="L2773" t="str">
            <v>CAIXA REFERENCIAL</v>
          </cell>
        </row>
        <row r="2774">
          <cell r="A2774">
            <v>92011</v>
          </cell>
          <cell r="B2774" t="str">
            <v>INSTALACAO ELETRICA/ELETRIFICACAO E ILUMINACAO EXTERNA</v>
          </cell>
          <cell r="C2774" t="str">
            <v>INEL</v>
          </cell>
          <cell r="D2774" t="str">
            <v>INTERRUPTOR/TOMADA</v>
          </cell>
          <cell r="E2774" t="str">
            <v>0170</v>
          </cell>
          <cell r="F2774" t="str">
            <v/>
          </cell>
          <cell r="G2774" t="str">
            <v/>
          </cell>
          <cell r="H2774" t="str">
            <v>TOMADA MÉDIA DE EMBUTIR (3 MÓDULOS), 2P+T 20 A, SEM SUPORTE E SEM PLACA - FORNECIMENTO E INSTALAÇÃO. AF_12/2015</v>
          </cell>
          <cell r="I2774" t="str">
            <v>UN</v>
          </cell>
          <cell r="J2774" t="str">
            <v>COEFICIENTE DE REPRESENTATIVIDADE</v>
          </cell>
          <cell r="K2774" t="str">
            <v>57,17</v>
          </cell>
          <cell r="L2774" t="str">
            <v>CAIXA REFERENCIAL</v>
          </cell>
        </row>
        <row r="2775">
          <cell r="A2775">
            <v>92012</v>
          </cell>
          <cell r="B2775" t="str">
            <v>INSTALACAO ELETRICA/ELETRIFICACAO E ILUMINACAO EXTERNA</v>
          </cell>
          <cell r="C2775" t="str">
            <v>INEL</v>
          </cell>
          <cell r="D2775" t="str">
            <v>INTERRUPTOR/TOMADA</v>
          </cell>
          <cell r="E2775" t="str">
            <v>0170</v>
          </cell>
          <cell r="F2775" t="str">
            <v/>
          </cell>
          <cell r="G2775" t="str">
            <v/>
          </cell>
          <cell r="H2775" t="str">
            <v>TOMADA MÉDIA DE EMBUTIR (3 MÓDULOS), 2P+T 10 A, INCLUINDO SUPORTE E PLACA - FORNECIMENTO E INSTALAÇÃO. AF_12/2015</v>
          </cell>
          <cell r="I2775" t="str">
            <v>UN</v>
          </cell>
          <cell r="J2775" t="str">
            <v>COEFICIENTE DE REPRESENTATIVIDADE</v>
          </cell>
          <cell r="K2775" t="str">
            <v>57,52</v>
          </cell>
          <cell r="L2775" t="str">
            <v>CAIXA REFERENCIAL</v>
          </cell>
        </row>
        <row r="2776">
          <cell r="A2776">
            <v>92013</v>
          </cell>
          <cell r="B2776" t="str">
            <v>INSTALACAO ELETRICA/ELETRIFICACAO E ILUMINACAO EXTERNA</v>
          </cell>
          <cell r="C2776" t="str">
            <v>INEL</v>
          </cell>
          <cell r="D2776" t="str">
            <v>INTERRUPTOR/TOMADA</v>
          </cell>
          <cell r="E2776" t="str">
            <v>0170</v>
          </cell>
          <cell r="F2776" t="str">
            <v/>
          </cell>
          <cell r="G2776" t="str">
            <v/>
          </cell>
          <cell r="H2776" t="str">
            <v>TOMADA MÉDIA DE EMBUTIR (3 MÓDULOS), 2P+T 20 A, INCLUINDO SUPORTE E PLACA - FORNECIMENTO E INSTALAÇÃO. AF_12/2015</v>
          </cell>
          <cell r="I2776" t="str">
            <v>UN</v>
          </cell>
          <cell r="J2776" t="str">
            <v>COEFICIENTE DE REPRESENTATIVIDADE</v>
          </cell>
          <cell r="K2776" t="str">
            <v>63,88</v>
          </cell>
          <cell r="L2776" t="str">
            <v>CAIXA REFERENCIAL</v>
          </cell>
        </row>
        <row r="2777">
          <cell r="A2777">
            <v>92014</v>
          </cell>
          <cell r="B2777" t="str">
            <v>INSTALACAO ELETRICA/ELETRIFICACAO E ILUMINACAO EXTERNA</v>
          </cell>
          <cell r="C2777" t="str">
            <v>INEL</v>
          </cell>
          <cell r="D2777" t="str">
            <v>INTERRUPTOR/TOMADA</v>
          </cell>
          <cell r="E2777" t="str">
            <v>0170</v>
          </cell>
          <cell r="F2777" t="str">
            <v/>
          </cell>
          <cell r="G2777" t="str">
            <v/>
          </cell>
          <cell r="H2777" t="str">
            <v>TOMADA BAIXA DE EMBUTIR (3 MÓDULOS), 2P+T 10 A, SEM SUPORTE E SEM PLACA - FORNECIMENTO E INSTALAÇÃO. AF_12/2015</v>
          </cell>
          <cell r="I2777" t="str">
            <v>UN</v>
          </cell>
          <cell r="J2777" t="str">
            <v>COEFICIENTE DE REPRESENTATIVIDADE</v>
          </cell>
          <cell r="K2777" t="str">
            <v>43,13</v>
          </cell>
          <cell r="L2777" t="str">
            <v>CAIXA REFERENCIAL</v>
          </cell>
        </row>
        <row r="2778">
          <cell r="A2778">
            <v>92015</v>
          </cell>
          <cell r="B2778" t="str">
            <v>INSTALACAO ELETRICA/ELETRIFICACAO E ILUMINACAO EXTERNA</v>
          </cell>
          <cell r="C2778" t="str">
            <v>INEL</v>
          </cell>
          <cell r="D2778" t="str">
            <v>INTERRUPTOR/TOMADA</v>
          </cell>
          <cell r="E2778" t="str">
            <v>0170</v>
          </cell>
          <cell r="F2778" t="str">
            <v/>
          </cell>
          <cell r="G2778" t="str">
            <v/>
          </cell>
          <cell r="H2778" t="str">
            <v>TOMADA BAIXA DE EMBUTIR (3 MÓDULOS), 2P+T 20 A, SEM SUPORTE E SEM PLACA - FORNECIMENTO E INSTALAÇÃO. AF_12/2015</v>
          </cell>
          <cell r="I2778" t="str">
            <v>UN</v>
          </cell>
          <cell r="J2778" t="str">
            <v>COEFICIENTE DE REPRESENTATIVIDADE</v>
          </cell>
          <cell r="K2778" t="str">
            <v>49,49</v>
          </cell>
          <cell r="L2778" t="str">
            <v>CAIXA REFERENCIAL</v>
          </cell>
        </row>
        <row r="2779">
          <cell r="A2779">
            <v>92016</v>
          </cell>
          <cell r="B2779" t="str">
            <v>INSTALACAO ELETRICA/ELETRIFICACAO E ILUMINACAO EXTERNA</v>
          </cell>
          <cell r="C2779" t="str">
            <v>INEL</v>
          </cell>
          <cell r="D2779" t="str">
            <v>INTERRUPTOR/TOMADA</v>
          </cell>
          <cell r="E2779" t="str">
            <v>0170</v>
          </cell>
          <cell r="F2779" t="str">
            <v/>
          </cell>
          <cell r="G2779" t="str">
            <v/>
          </cell>
          <cell r="H2779" t="str">
            <v>TOMADA BAIXA DE EMBUTIR (3 MÓDULOS), 2P+T 10 A, INCLUINDO SUPORTE E PLACA - FORNECIMENTO E INSTALAÇÃO. AF_12/2015</v>
          </cell>
          <cell r="I2779" t="str">
            <v>UN</v>
          </cell>
          <cell r="J2779" t="str">
            <v>COEFICIENTE DE REPRESENTATIVIDADE</v>
          </cell>
          <cell r="K2779" t="str">
            <v>49,84</v>
          </cell>
          <cell r="L2779" t="str">
            <v>CAIXA REFERENCIAL</v>
          </cell>
        </row>
        <row r="2780">
          <cell r="A2780">
            <v>92017</v>
          </cell>
          <cell r="B2780" t="str">
            <v>INSTALACAO ELETRICA/ELETRIFICACAO E ILUMINACAO EXTERNA</v>
          </cell>
          <cell r="C2780" t="str">
            <v>INEL</v>
          </cell>
          <cell r="D2780" t="str">
            <v>INTERRUPTOR/TOMADA</v>
          </cell>
          <cell r="E2780" t="str">
            <v>0170</v>
          </cell>
          <cell r="F2780" t="str">
            <v/>
          </cell>
          <cell r="G2780" t="str">
            <v/>
          </cell>
          <cell r="H2780" t="str">
            <v>TOMADA BAIXA DE EMBUTIR (3 MÓDULOS), 2P+T 20 A, INCLUINDO SUPORTE E PLACA - FORNECIMENTO E INSTALAÇÃO. AF_12/2015</v>
          </cell>
          <cell r="I2780" t="str">
            <v>UN</v>
          </cell>
          <cell r="J2780" t="str">
            <v>COEFICIENTE DE REPRESENTATIVIDADE</v>
          </cell>
          <cell r="K2780" t="str">
            <v>56,20</v>
          </cell>
          <cell r="L2780" t="str">
            <v>CAIXA REFERENCIAL</v>
          </cell>
        </row>
        <row r="2781">
          <cell r="A2781">
            <v>92018</v>
          </cell>
          <cell r="B2781" t="str">
            <v>INSTALACAO ELETRICA/ELETRIFICACAO E ILUMINACAO EXTERNA</v>
          </cell>
          <cell r="C2781" t="str">
            <v>INEL</v>
          </cell>
          <cell r="D2781" t="str">
            <v>INTERRUPTOR/TOMADA</v>
          </cell>
          <cell r="E2781" t="str">
            <v>0170</v>
          </cell>
          <cell r="F2781" t="str">
            <v/>
          </cell>
          <cell r="G2781" t="str">
            <v/>
          </cell>
          <cell r="H2781" t="str">
            <v>TOMADA BAIXA DE EMBUTIR (4 MÓDULOS), 2P+T 10 A, SEM SUPORTE E SEM PLACA - FORNECIMENTO E INSTALAÇÃO. AF_12/2015</v>
          </cell>
          <cell r="I2781" t="str">
            <v>UN</v>
          </cell>
          <cell r="J2781" t="str">
            <v>COEFICIENTE DE REPRESENTATIVIDADE</v>
          </cell>
          <cell r="K2781" t="str">
            <v>57,15</v>
          </cell>
          <cell r="L2781" t="str">
            <v>CAIXA REFERENCIAL</v>
          </cell>
        </row>
        <row r="2782">
          <cell r="A2782">
            <v>92019</v>
          </cell>
          <cell r="B2782" t="str">
            <v>INSTALACAO ELETRICA/ELETRIFICACAO E ILUMINACAO EXTERNA</v>
          </cell>
          <cell r="C2782" t="str">
            <v>INEL</v>
          </cell>
          <cell r="D2782" t="str">
            <v>INTERRUPTOR/TOMADA</v>
          </cell>
          <cell r="E2782" t="str">
            <v>0170</v>
          </cell>
          <cell r="F2782" t="str">
            <v/>
          </cell>
          <cell r="G2782" t="str">
            <v/>
          </cell>
          <cell r="H2782" t="str">
            <v>TOMADA BAIXA DE EMBUTIR (4 MÓDULOS), 2P+T 10 A, INCLUINDO SUPORTE E PLACA - FORNECIMENTO E INSTALAÇÃO. AF_12/2015</v>
          </cell>
          <cell r="I2782" t="str">
            <v>UN</v>
          </cell>
          <cell r="J2782" t="str">
            <v>COEFICIENTE DE REPRESENTATIVIDADE</v>
          </cell>
          <cell r="K2782" t="str">
            <v>68,13</v>
          </cell>
          <cell r="L2782" t="str">
            <v>CAIXA REFERENCIAL</v>
          </cell>
        </row>
        <row r="2783">
          <cell r="A2783">
            <v>92020</v>
          </cell>
          <cell r="B2783" t="str">
            <v>INSTALACAO ELETRICA/ELETRIFICACAO E ILUMINACAO EXTERNA</v>
          </cell>
          <cell r="C2783" t="str">
            <v>INEL</v>
          </cell>
          <cell r="D2783" t="str">
            <v>INTERRUPTOR/TOMADA</v>
          </cell>
          <cell r="E2783" t="str">
            <v>0170</v>
          </cell>
          <cell r="F2783" t="str">
            <v/>
          </cell>
          <cell r="G2783" t="str">
            <v/>
          </cell>
          <cell r="H2783" t="str">
            <v>TOMADA BAIXA DE EMBUTIR (6 MÓDULOS), 2P+T 10 A, SEM SUPORTE E SEM PLACA - FORNECIMENTO E INSTALAÇÃO. AF_12/2015</v>
          </cell>
          <cell r="I2783" t="str">
            <v>UN</v>
          </cell>
          <cell r="J2783" t="str">
            <v>COEFICIENTE DE REPRESENTATIVIDADE</v>
          </cell>
          <cell r="K2783" t="str">
            <v>84,65</v>
          </cell>
          <cell r="L2783" t="str">
            <v>CAIXA REFERENCIAL</v>
          </cell>
        </row>
        <row r="2784">
          <cell r="A2784">
            <v>92021</v>
          </cell>
          <cell r="B2784" t="str">
            <v>INSTALACAO ELETRICA/ELETRIFICACAO E ILUMINACAO EXTERNA</v>
          </cell>
          <cell r="C2784" t="str">
            <v>INEL</v>
          </cell>
          <cell r="D2784" t="str">
            <v>INTERRUPTOR/TOMADA</v>
          </cell>
          <cell r="E2784" t="str">
            <v>0170</v>
          </cell>
          <cell r="F2784" t="str">
            <v/>
          </cell>
          <cell r="G2784" t="str">
            <v/>
          </cell>
          <cell r="H2784" t="str">
            <v>TOMADA BAIXA DE EMBUTIR (6 MÓDULOS), 2P+T 10 A, INCLUINDO SUPORTE E PLACA - FORNECIMENTO E INSTALAÇÃO. AF_12/2015</v>
          </cell>
          <cell r="I2784" t="str">
            <v>UN</v>
          </cell>
          <cell r="J2784" t="str">
            <v>COEFICIENTE DE REPRESENTATIVIDADE</v>
          </cell>
          <cell r="K2784" t="str">
            <v>95,63</v>
          </cell>
          <cell r="L2784" t="str">
            <v>CAIXA REFERENCIAL</v>
          </cell>
        </row>
        <row r="2785">
          <cell r="A2785">
            <v>92022</v>
          </cell>
          <cell r="B2785" t="str">
            <v>INSTALACAO ELETRICA/ELETRIFICACAO E ILUMINACAO EXTERNA</v>
          </cell>
          <cell r="C2785" t="str">
            <v>INEL</v>
          </cell>
          <cell r="D2785" t="str">
            <v>INTERRUPTOR/TOMADA</v>
          </cell>
          <cell r="E2785" t="str">
            <v>0170</v>
          </cell>
          <cell r="F2785" t="str">
            <v/>
          </cell>
          <cell r="G2785" t="str">
            <v/>
          </cell>
          <cell r="H2785" t="str">
            <v>INTERRUPTOR SIMPLES (1 MÓDULO) COM 1 TOMADA DE EMBUTIR 2P+T 10 A,  SEM SUPORTE E SEM PLACA - FORNECIMENTO E INSTALAÇÃO. AF_12/2015</v>
          </cell>
          <cell r="I2785" t="str">
            <v>UN</v>
          </cell>
          <cell r="J2785" t="str">
            <v>COEFICIENTE DE REPRESENTATIVIDADE</v>
          </cell>
          <cell r="K2785" t="str">
            <v>30,75</v>
          </cell>
          <cell r="L2785" t="str">
            <v>CAIXA REFERENCIAL</v>
          </cell>
        </row>
        <row r="2786">
          <cell r="A2786">
            <v>92023</v>
          </cell>
          <cell r="B2786" t="str">
            <v>INSTALACAO ELETRICA/ELETRIFICACAO E ILUMINACAO EXTERNA</v>
          </cell>
          <cell r="C2786" t="str">
            <v>INEL</v>
          </cell>
          <cell r="D2786" t="str">
            <v>INTERRUPTOR/TOMADA</v>
          </cell>
          <cell r="E2786" t="str">
            <v>0170</v>
          </cell>
          <cell r="F2786" t="str">
            <v/>
          </cell>
          <cell r="G2786" t="str">
            <v/>
          </cell>
          <cell r="H2786" t="str">
            <v>INTERRUPTOR SIMPLES (1 MÓDULO) COM 1 TOMADA DE EMBUTIR 2P+T 10 A,  INCLUINDO SUPORTE E PLACA - FORNECIMENTO E INSTALAÇÃO. AF_12/2015</v>
          </cell>
          <cell r="I2786" t="str">
            <v>UN</v>
          </cell>
          <cell r="J2786" t="str">
            <v>COEFICIENTE DE REPRESENTATIVIDADE</v>
          </cell>
          <cell r="K2786" t="str">
            <v>37,46</v>
          </cell>
          <cell r="L2786" t="str">
            <v>CAIXA REFERENCIAL</v>
          </cell>
        </row>
        <row r="2787">
          <cell r="A2787">
            <v>92024</v>
          </cell>
          <cell r="B2787" t="str">
            <v>INSTALACAO ELETRICA/ELETRIFICACAO E ILUMINACAO EXTERNA</v>
          </cell>
          <cell r="C2787" t="str">
            <v>INEL</v>
          </cell>
          <cell r="D2787" t="str">
            <v>INTERRUPTOR/TOMADA</v>
          </cell>
          <cell r="E2787" t="str">
            <v>0170</v>
          </cell>
          <cell r="F2787" t="str">
            <v/>
          </cell>
          <cell r="G2787" t="str">
            <v/>
          </cell>
          <cell r="H2787" t="str">
            <v>INTERRUPTOR SIMPLES (1 MÓDULO) COM 2 TOMADAS DE EMBUTIR 2P+T 10 A,  SEM SUPORTE E SEM PLACA - FORNECIMENTO E INSTALAÇÃO. AF_12/2015</v>
          </cell>
          <cell r="I2787" t="str">
            <v>UN</v>
          </cell>
          <cell r="J2787" t="str">
            <v>COEFICIENTE DE REPRESENTATIVIDADE</v>
          </cell>
          <cell r="K2787" t="str">
            <v>47,01</v>
          </cell>
          <cell r="L2787" t="str">
            <v>CAIXA REFERENCIAL</v>
          </cell>
        </row>
        <row r="2788">
          <cell r="A2788">
            <v>92025</v>
          </cell>
          <cell r="B2788" t="str">
            <v>INSTALACAO ELETRICA/ELETRIFICACAO E ILUMINACAO EXTERNA</v>
          </cell>
          <cell r="C2788" t="str">
            <v>INEL</v>
          </cell>
          <cell r="D2788" t="str">
            <v>INTERRUPTOR/TOMADA</v>
          </cell>
          <cell r="E2788" t="str">
            <v>0170</v>
          </cell>
          <cell r="F2788" t="str">
            <v/>
          </cell>
          <cell r="G2788" t="str">
            <v/>
          </cell>
          <cell r="H2788" t="str">
            <v>INTERRUPTOR SIMPLES (1 MÓDULO) COM 2 TOMADAS DE EMBUTIR 2P+T 10 A,  INCLUINDO SUPORTE E PLACA - FORNECIMENTO E INSTALAÇÃO. AF_12/2015</v>
          </cell>
          <cell r="I2788" t="str">
            <v>UN</v>
          </cell>
          <cell r="J2788" t="str">
            <v>COEFICIENTE DE REPRESENTATIVIDADE</v>
          </cell>
          <cell r="K2788" t="str">
            <v>53,72</v>
          </cell>
          <cell r="L2788" t="str">
            <v>CAIXA REFERENCIAL</v>
          </cell>
        </row>
        <row r="2789">
          <cell r="A2789">
            <v>92026</v>
          </cell>
          <cell r="B2789" t="str">
            <v>INSTALACAO ELETRICA/ELETRIFICACAO E ILUMINACAO EXTERNA</v>
          </cell>
          <cell r="C2789" t="str">
            <v>INEL</v>
          </cell>
          <cell r="D2789" t="str">
            <v>INTERRUPTOR/TOMADA</v>
          </cell>
          <cell r="E2789" t="str">
            <v>0170</v>
          </cell>
          <cell r="F2789" t="str">
            <v/>
          </cell>
          <cell r="G2789" t="str">
            <v/>
          </cell>
          <cell r="H2789" t="str">
            <v>INTERRUPTOR SIMPLES (2 MÓDULOS) COM 1 TOMADA DE EMBUTIR 2P+T 10 A,  SEM SUPORTE E SEM PLACA - FORNECIMENTO E INSTALAÇÃO. AF_12/2015</v>
          </cell>
          <cell r="I2789" t="str">
            <v>UN</v>
          </cell>
          <cell r="J2789" t="str">
            <v>COEFICIENTE DE REPRESENTATIVIDADE</v>
          </cell>
          <cell r="K2789" t="str">
            <v>43,18</v>
          </cell>
          <cell r="L2789" t="str">
            <v>CAIXA REFERENCIAL</v>
          </cell>
        </row>
        <row r="2790">
          <cell r="A2790">
            <v>92027</v>
          </cell>
          <cell r="B2790" t="str">
            <v>INSTALACAO ELETRICA/ELETRIFICACAO E ILUMINACAO EXTERNA</v>
          </cell>
          <cell r="C2790" t="str">
            <v>INEL</v>
          </cell>
          <cell r="D2790" t="str">
            <v>INTERRUPTOR/TOMADA</v>
          </cell>
          <cell r="E2790" t="str">
            <v>0170</v>
          </cell>
          <cell r="F2790" t="str">
            <v/>
          </cell>
          <cell r="G2790" t="str">
            <v/>
          </cell>
          <cell r="H2790" t="str">
            <v>INTERRUPTOR SIMPLES (2 MÓDULOS) COM 1 TOMADA DE EMBUTIR 2P+T 10 A,  INCLUINDO SUPORTE E PLACA - FORNECIMENTO E INSTALAÇÃO. AF_12/2015</v>
          </cell>
          <cell r="I2790" t="str">
            <v>UN</v>
          </cell>
          <cell r="J2790" t="str">
            <v>COEFICIENTE DE REPRESENTATIVIDADE</v>
          </cell>
          <cell r="K2790" t="str">
            <v>49,89</v>
          </cell>
          <cell r="L2790" t="str">
            <v>CAIXA REFERENCIAL</v>
          </cell>
        </row>
        <row r="2791">
          <cell r="A2791">
            <v>92028</v>
          </cell>
          <cell r="B2791" t="str">
            <v>INSTALACAO ELETRICA/ELETRIFICACAO E ILUMINACAO EXTERNA</v>
          </cell>
          <cell r="C2791" t="str">
            <v>INEL</v>
          </cell>
          <cell r="D2791" t="str">
            <v>INTERRUPTOR/TOMADA</v>
          </cell>
          <cell r="E2791" t="str">
            <v>0170</v>
          </cell>
          <cell r="F2791" t="str">
            <v/>
          </cell>
          <cell r="G2791" t="str">
            <v/>
          </cell>
          <cell r="H2791" t="str">
            <v>INTERRUPTOR PARALELO (1 MÓDULO) COM 1 TOMADA DE EMBUTIR 2P+T 10 A,  SEM SUPORTE E SEM PLACA - FORNECIMENTO E INSTALAÇÃO. AF_12/2015</v>
          </cell>
          <cell r="I2791" t="str">
            <v>UN</v>
          </cell>
          <cell r="J2791" t="str">
            <v>COEFICIENTE DE REPRESENTATIVIDADE</v>
          </cell>
          <cell r="K2791" t="str">
            <v>35,68</v>
          </cell>
          <cell r="L2791" t="str">
            <v>CAIXA REFERENCIAL</v>
          </cell>
        </row>
        <row r="2792">
          <cell r="A2792">
            <v>92029</v>
          </cell>
          <cell r="B2792" t="str">
            <v>INSTALACAO ELETRICA/ELETRIFICACAO E ILUMINACAO EXTERNA</v>
          </cell>
          <cell r="C2792" t="str">
            <v>INEL</v>
          </cell>
          <cell r="D2792" t="str">
            <v>INTERRUPTOR/TOMADA</v>
          </cell>
          <cell r="E2792" t="str">
            <v>0170</v>
          </cell>
          <cell r="F2792" t="str">
            <v/>
          </cell>
          <cell r="G2792" t="str">
            <v/>
          </cell>
          <cell r="H2792" t="str">
            <v>INTERRUPTOR PARALELO (1 MÓDULO) COM 1 TOMADA DE EMBUTIR 2P+T 10 A,  INCLUINDO SUPORTE E PLACA - FORNECIMENTO E INSTALAÇÃO. AF_12/2015</v>
          </cell>
          <cell r="I2792" t="str">
            <v>UN</v>
          </cell>
          <cell r="J2792" t="str">
            <v>COEFICIENTE DE REPRESENTATIVIDADE</v>
          </cell>
          <cell r="K2792" t="str">
            <v>42,39</v>
          </cell>
          <cell r="L2792" t="str">
            <v>CAIXA REFERENCIAL</v>
          </cell>
        </row>
        <row r="2793">
          <cell r="A2793">
            <v>92030</v>
          </cell>
          <cell r="B2793" t="str">
            <v>INSTALACAO ELETRICA/ELETRIFICACAO E ILUMINACAO EXTERNA</v>
          </cell>
          <cell r="C2793" t="str">
            <v>INEL</v>
          </cell>
          <cell r="D2793" t="str">
            <v>INTERRUPTOR/TOMADA</v>
          </cell>
          <cell r="E2793" t="str">
            <v>0170</v>
          </cell>
          <cell r="F2793" t="str">
            <v/>
          </cell>
          <cell r="G2793" t="str">
            <v/>
          </cell>
          <cell r="H2793" t="str">
            <v>INTERRUPTOR PARALELO (1 MÓDULO) COM 2 TOMADAS DE EMBUTIR 2P+T 10 A,  SEM SUPORTE E SEM PLACA - FORNECIMENTO E INSTALAÇÃO. AF_12/2015</v>
          </cell>
          <cell r="I2793" t="str">
            <v>UN</v>
          </cell>
          <cell r="J2793" t="str">
            <v>COEFICIENTE DE REPRESENTATIVIDADE</v>
          </cell>
          <cell r="K2793" t="str">
            <v>51,91</v>
          </cell>
          <cell r="L2793" t="str">
            <v>CAIXA REFERENCIAL</v>
          </cell>
        </row>
        <row r="2794">
          <cell r="A2794">
            <v>92031</v>
          </cell>
          <cell r="B2794" t="str">
            <v>INSTALACAO ELETRICA/ELETRIFICACAO E ILUMINACAO EXTERNA</v>
          </cell>
          <cell r="C2794" t="str">
            <v>INEL</v>
          </cell>
          <cell r="D2794" t="str">
            <v>INTERRUPTOR/TOMADA</v>
          </cell>
          <cell r="E2794" t="str">
            <v>0170</v>
          </cell>
          <cell r="F2794" t="str">
            <v/>
          </cell>
          <cell r="G2794" t="str">
            <v/>
          </cell>
          <cell r="H2794" t="str">
            <v>INTERRUPTOR PARALELO (1 MÓDULO) COM 2 TOMADAS DE EMBUTIR 2P+T 10 A,  INCLUINDO SUPORTE E PLACA - FORNECIMENTO E INSTALAÇÃO. AF_12/2015</v>
          </cell>
          <cell r="I2794" t="str">
            <v>UN</v>
          </cell>
          <cell r="J2794" t="str">
            <v>COEFICIENTE DE REPRESENTATIVIDADE</v>
          </cell>
          <cell r="K2794" t="str">
            <v>58,62</v>
          </cell>
          <cell r="L2794" t="str">
            <v>CAIXA REFERENCIAL</v>
          </cell>
        </row>
        <row r="2795">
          <cell r="A2795">
            <v>92032</v>
          </cell>
          <cell r="B2795" t="str">
            <v>INSTALACAO ELETRICA/ELETRIFICACAO E ILUMINACAO EXTERNA</v>
          </cell>
          <cell r="C2795" t="str">
            <v>INEL</v>
          </cell>
          <cell r="D2795" t="str">
            <v>INTERRUPTOR/TOMADA</v>
          </cell>
          <cell r="E2795" t="str">
            <v>0170</v>
          </cell>
          <cell r="F2795" t="str">
            <v/>
          </cell>
          <cell r="G2795" t="str">
            <v/>
          </cell>
          <cell r="H2795" t="str">
            <v>INTERRUPTOR PARALELO (2 MÓDULOS) COM 1 TOMADA DE EMBUTIR 2P+T 10 A,  SEM SUPORTE E SEM PLACA - FORNECIMENTO E INSTALAÇÃO. AF_12/2015</v>
          </cell>
          <cell r="I2795" t="str">
            <v>UN</v>
          </cell>
          <cell r="J2795" t="str">
            <v>COEFICIENTE DE REPRESENTATIVIDADE</v>
          </cell>
          <cell r="K2795" t="str">
            <v>53,01</v>
          </cell>
          <cell r="L2795" t="str">
            <v>CAIXA REFERENCIAL</v>
          </cell>
        </row>
        <row r="2796">
          <cell r="A2796">
            <v>92033</v>
          </cell>
          <cell r="B2796" t="str">
            <v>INSTALACAO ELETRICA/ELETRIFICACAO E ILUMINACAO EXTERNA</v>
          </cell>
          <cell r="C2796" t="str">
            <v>INEL</v>
          </cell>
          <cell r="D2796" t="str">
            <v>INTERRUPTOR/TOMADA</v>
          </cell>
          <cell r="E2796" t="str">
            <v>0170</v>
          </cell>
          <cell r="F2796" t="str">
            <v/>
          </cell>
          <cell r="G2796" t="str">
            <v/>
          </cell>
          <cell r="H2796" t="str">
            <v>INTERRUPTOR PARALELO (2 MÓDULOS) COM 1 TOMADA DE EMBUTIR 2P+T 10 A,  INCLUINDO SUPORTE E PLACA - FORNECIMENTO E INSTALAÇÃO. AF_12/2015</v>
          </cell>
          <cell r="I2796" t="str">
            <v>UN</v>
          </cell>
          <cell r="J2796" t="str">
            <v>COEFICIENTE DE REPRESENTATIVIDADE</v>
          </cell>
          <cell r="K2796" t="str">
            <v>59,72</v>
          </cell>
          <cell r="L2796" t="str">
            <v>CAIXA REFERENCIAL</v>
          </cell>
        </row>
        <row r="2797">
          <cell r="A2797">
            <v>92034</v>
          </cell>
          <cell r="B2797" t="str">
            <v>INSTALACAO ELETRICA/ELETRIFICACAO E ILUMINACAO EXTERNA</v>
          </cell>
          <cell r="C2797" t="str">
            <v>INEL</v>
          </cell>
          <cell r="D2797" t="str">
            <v>INTERRUPTOR/TOMADA</v>
          </cell>
          <cell r="E2797" t="str">
            <v>0170</v>
          </cell>
          <cell r="F2797" t="str">
            <v/>
          </cell>
          <cell r="G2797" t="str">
            <v/>
          </cell>
          <cell r="H2797" t="str">
            <v>INTERRUPTOR SIMPLES (1 MÓDULO), INTERRUPTOR PARALELO (1 MÓDULO) E 1 TOMADA DE EMBUTIR 2P+T 10 A,  SEM SUPORTE E SEM PLACA - FORNECIMENTO E INSTALAÇÃO. AF_12/2015</v>
          </cell>
          <cell r="I2797" t="str">
            <v>UN</v>
          </cell>
          <cell r="J2797" t="str">
            <v>COEFICIENTE DE REPRESENTATIVIDADE</v>
          </cell>
          <cell r="K2797" t="str">
            <v>48,11</v>
          </cell>
          <cell r="L2797" t="str">
            <v>CAIXA REFERENCIAL</v>
          </cell>
        </row>
        <row r="2798">
          <cell r="A2798">
            <v>92035</v>
          </cell>
          <cell r="B2798" t="str">
            <v>INSTALACAO ELETRICA/ELETRIFICACAO E ILUMINACAO EXTERNA</v>
          </cell>
          <cell r="C2798" t="str">
            <v>INEL</v>
          </cell>
          <cell r="D2798" t="str">
            <v>INTERRUPTOR/TOMADA</v>
          </cell>
          <cell r="E2798" t="str">
            <v>0170</v>
          </cell>
          <cell r="F2798" t="str">
            <v/>
          </cell>
          <cell r="G2798" t="str">
            <v/>
          </cell>
          <cell r="H2798" t="str">
            <v>INTERRUPTOR SIMPLES (1 MÓDULO), INTERRUPTOR PARALELO (1 MÓDULO) E 1 TOMADA DE EMBUTIR 2P+T 10 A,  INCLUINDO SUPORTE E PLACA - FORNECIMENTO E INSTALAÇÃO. AF_12/2015</v>
          </cell>
          <cell r="I2798" t="str">
            <v>UN</v>
          </cell>
          <cell r="J2798" t="str">
            <v>COEFICIENTE DE REPRESENTATIVIDADE</v>
          </cell>
          <cell r="K2798" t="str">
            <v>54,82</v>
          </cell>
          <cell r="L2798" t="str">
            <v>CAIXA REFERENCIAL</v>
          </cell>
        </row>
        <row r="2799">
          <cell r="A2799">
            <v>97583</v>
          </cell>
          <cell r="B2799" t="str">
            <v>INSTALACAO ELETRICA/ELETRIFICACAO E ILUMINACAO EXTERNA</v>
          </cell>
          <cell r="C2799" t="str">
            <v>INEL</v>
          </cell>
          <cell r="D2799" t="str">
            <v>LUMINARIA INTERNA/BOCAL/LAMPADAS</v>
          </cell>
          <cell r="E2799" t="str">
            <v>0171</v>
          </cell>
          <cell r="F2799" t="str">
            <v/>
          </cell>
          <cell r="G2799" t="str">
            <v/>
          </cell>
          <cell r="H2799" t="str">
            <v>LUMINÁRIA TIPO CALHA, DE SOBREPOR, COM 1 LÂMPADA TUBULAR FLUORESCENTE DE 18 W, COM REATOR DE PARTIDA RÁPIDA - FORNECIMENTO E INSTALAÇÃO. AF_02/2020</v>
          </cell>
          <cell r="I2799" t="str">
            <v>UN</v>
          </cell>
          <cell r="J2799" t="str">
            <v>ATRIBUÍDO SÃO PAULO</v>
          </cell>
          <cell r="K2799" t="str">
            <v>58,87</v>
          </cell>
          <cell r="L2799" t="str">
            <v>CAIXA REFERENCIAL</v>
          </cell>
        </row>
        <row r="2800">
          <cell r="A2800">
            <v>97584</v>
          </cell>
          <cell r="B2800" t="str">
            <v>INSTALACAO ELETRICA/ELETRIFICACAO E ILUMINACAO EXTERNA</v>
          </cell>
          <cell r="C2800" t="str">
            <v>INEL</v>
          </cell>
          <cell r="D2800" t="str">
            <v>LUMINARIA INTERNA/BOCAL/LAMPADAS</v>
          </cell>
          <cell r="E2800" t="str">
            <v>0171</v>
          </cell>
          <cell r="F2800" t="str">
            <v/>
          </cell>
          <cell r="G2800" t="str">
            <v/>
          </cell>
          <cell r="H2800" t="str">
            <v>LUMINÁRIA TIPO CALHA, DE SOBREPOR, COM 1 LÂMPADA TUBULAR FLUORESCENTE DE 36 W, COM REATOR DE PARTIDA RÁPIDA - FORNECIMENTO E INSTALAÇÃO. AF_02/2020</v>
          </cell>
          <cell r="I2800" t="str">
            <v>UN</v>
          </cell>
          <cell r="J2800" t="str">
            <v>ATRIBUÍDO SÃO PAULO</v>
          </cell>
          <cell r="K2800" t="str">
            <v>82,36</v>
          </cell>
          <cell r="L2800" t="str">
            <v>CAIXA REFERENCIAL</v>
          </cell>
        </row>
        <row r="2801">
          <cell r="A2801">
            <v>97585</v>
          </cell>
          <cell r="B2801" t="str">
            <v>INSTALACAO ELETRICA/ELETRIFICACAO E ILUMINACAO EXTERNA</v>
          </cell>
          <cell r="C2801" t="str">
            <v>INEL</v>
          </cell>
          <cell r="D2801" t="str">
            <v>LUMINARIA INTERNA/BOCAL/LAMPADAS</v>
          </cell>
          <cell r="E2801" t="str">
            <v>0171</v>
          </cell>
          <cell r="F2801" t="str">
            <v/>
          </cell>
          <cell r="G2801" t="str">
            <v/>
          </cell>
          <cell r="H2801" t="str">
            <v>LUMINÁRIA TIPO CALHA, DE SOBREPOR, COM 2 LÂMPADAS TUBULARES FLUORESCENTES DE 18 W, COM REATOR DE PARTIDA RÁPIDA - FORNECIMENTO E INSTALAÇÃO. AF_02/2020</v>
          </cell>
          <cell r="I2801" t="str">
            <v>UN</v>
          </cell>
          <cell r="J2801" t="str">
            <v>ATRIBUÍDO SÃO PAULO</v>
          </cell>
          <cell r="K2801" t="str">
            <v>79,23</v>
          </cell>
          <cell r="L2801" t="str">
            <v>CAIXA REFERENCIAL</v>
          </cell>
        </row>
        <row r="2802">
          <cell r="A2802">
            <v>97586</v>
          </cell>
          <cell r="B2802" t="str">
            <v>INSTALACAO ELETRICA/ELETRIFICACAO E ILUMINACAO EXTERNA</v>
          </cell>
          <cell r="C2802" t="str">
            <v>INEL</v>
          </cell>
          <cell r="D2802" t="str">
            <v>LUMINARIA INTERNA/BOCAL/LAMPADAS</v>
          </cell>
          <cell r="E2802" t="str">
            <v>0171</v>
          </cell>
          <cell r="F2802" t="str">
            <v/>
          </cell>
          <cell r="G2802" t="str">
            <v/>
          </cell>
          <cell r="H2802" t="str">
            <v>LUMINÁRIA TIPO CALHA, DE SOBREPOR, COM 2 LÂMPADAS TUBULARES FLUORESCENTES DE 36 W, COM REATOR DE PARTIDA RÁPIDA - FORNECIMENTO E INSTALAÇÃO. AF_02/2020</v>
          </cell>
          <cell r="I2802" t="str">
            <v>UN</v>
          </cell>
          <cell r="J2802" t="str">
            <v>ATRIBUÍDO SÃO PAULO</v>
          </cell>
          <cell r="K2802" t="str">
            <v>107,59</v>
          </cell>
          <cell r="L2802" t="str">
            <v>CAIXA REFERENCIAL</v>
          </cell>
        </row>
        <row r="2803">
          <cell r="A2803">
            <v>97587</v>
          </cell>
          <cell r="B2803" t="str">
            <v>INSTALACAO ELETRICA/ELETRIFICACAO E ILUMINACAO EXTERNA</v>
          </cell>
          <cell r="C2803" t="str">
            <v>INEL</v>
          </cell>
          <cell r="D2803" t="str">
            <v>LUMINARIA INTERNA/BOCAL/LAMPADAS</v>
          </cell>
          <cell r="E2803" t="str">
            <v>0171</v>
          </cell>
          <cell r="F2803" t="str">
            <v/>
          </cell>
          <cell r="G2803" t="str">
            <v/>
          </cell>
          <cell r="H2803" t="str">
            <v>LUMINÁRIA TIPO CALHA, DE EMBUTIR, COM 2 LÂMPADAS FLUORESCENTES DE 14 W, COM REATOR DE PARTIDA RÁPIDA - FORNECIMENTO E INSTALAÇÃO. AF_02/2020</v>
          </cell>
          <cell r="I2803" t="str">
            <v>UN</v>
          </cell>
          <cell r="J2803" t="str">
            <v>ATRIBUÍDO SÃO PAULO</v>
          </cell>
          <cell r="K2803" t="str">
            <v>196,32</v>
          </cell>
          <cell r="L2803" t="str">
            <v>CAIXA REFERENCIAL</v>
          </cell>
        </row>
        <row r="2804">
          <cell r="A2804">
            <v>97589</v>
          </cell>
          <cell r="B2804" t="str">
            <v>INSTALACAO ELETRICA/ELETRIFICACAO E ILUMINACAO EXTERNA</v>
          </cell>
          <cell r="C2804" t="str">
            <v>INEL</v>
          </cell>
          <cell r="D2804" t="str">
            <v>LUMINARIA INTERNA/BOCAL/LAMPADAS</v>
          </cell>
          <cell r="E2804" t="str">
            <v>0171</v>
          </cell>
          <cell r="F2804" t="str">
            <v/>
          </cell>
          <cell r="G2804" t="str">
            <v/>
          </cell>
          <cell r="H2804" t="str">
            <v>LUMINÁRIA TIPO PLAFON EM PLÁSTICO, DE SOBREPOR, COM 1 LÂMPADA FLUORESCENTE DE 15 W, SEM REATOR - FORNECIMENTO E INSTALAÇÃO. AF_02/2020</v>
          </cell>
          <cell r="I2804" t="str">
            <v>UN</v>
          </cell>
          <cell r="J2804" t="str">
            <v>ATRIBUÍDO SÃO PAULO</v>
          </cell>
          <cell r="K2804" t="str">
            <v>26,95</v>
          </cell>
          <cell r="L2804" t="str">
            <v>CAIXA REFERENCIAL</v>
          </cell>
        </row>
        <row r="2805">
          <cell r="A2805">
            <v>97590</v>
          </cell>
          <cell r="B2805" t="str">
            <v>INSTALACAO ELETRICA/ELETRIFICACAO E ILUMINACAO EXTERNA</v>
          </cell>
          <cell r="C2805" t="str">
            <v>INEL</v>
          </cell>
          <cell r="D2805" t="str">
            <v>LUMINARIA INTERNA/BOCAL/LAMPADAS</v>
          </cell>
          <cell r="E2805" t="str">
            <v>0171</v>
          </cell>
          <cell r="F2805" t="str">
            <v/>
          </cell>
          <cell r="G2805" t="str">
            <v/>
          </cell>
          <cell r="H2805" t="str">
            <v>LUMINÁRIA TIPO PLAFON REDONDO COM VIDRO FOSCO, DE SOBREPOR, COM 1 LÂMPADA FLUORESCENTE DE 15 W, SEM REATOR - FORNECIMENTO E INSTALAÇÃO. AF_02/2020</v>
          </cell>
          <cell r="I2805" t="str">
            <v>UN</v>
          </cell>
          <cell r="J2805" t="str">
            <v>ATRIBUÍDO SÃO PAULO</v>
          </cell>
          <cell r="K2805" t="str">
            <v>66,13</v>
          </cell>
          <cell r="L2805" t="str">
            <v>CAIXA REFERENCIAL</v>
          </cell>
        </row>
        <row r="2806">
          <cell r="A2806">
            <v>97591</v>
          </cell>
          <cell r="B2806" t="str">
            <v>INSTALACAO ELETRICA/ELETRIFICACAO E ILUMINACAO EXTERNA</v>
          </cell>
          <cell r="C2806" t="str">
            <v>INEL</v>
          </cell>
          <cell r="D2806" t="str">
            <v>LUMINARIA INTERNA/BOCAL/LAMPADAS</v>
          </cell>
          <cell r="E2806" t="str">
            <v>0171</v>
          </cell>
          <cell r="F2806" t="str">
            <v/>
          </cell>
          <cell r="G2806" t="str">
            <v/>
          </cell>
          <cell r="H2806" t="str">
            <v>LUMINÁRIA TIPO PLAFON REDONDO COM VIDRO FOSCO, DE SOBREPOR, COM 2 LÂMPADAS FLUORESCENTES DE 15 W, SEM REATOR - FORNECIMENTO E INSTALAÇÃO. AF_02/2020</v>
          </cell>
          <cell r="I2806" t="str">
            <v>UN</v>
          </cell>
          <cell r="J2806" t="str">
            <v>ATRIBUÍDO SÃO PAULO</v>
          </cell>
          <cell r="K2806" t="str">
            <v>85,49</v>
          </cell>
          <cell r="L2806" t="str">
            <v>CAIXA REFERENCIAL</v>
          </cell>
        </row>
        <row r="2807">
          <cell r="A2807">
            <v>97592</v>
          </cell>
          <cell r="B2807" t="str">
            <v>INSTALACAO ELETRICA/ELETRIFICACAO E ILUMINACAO EXTERNA</v>
          </cell>
          <cell r="C2807" t="str">
            <v>INEL</v>
          </cell>
          <cell r="D2807" t="str">
            <v>LUMINARIA INTERNA/BOCAL/LAMPADAS</v>
          </cell>
          <cell r="E2807" t="str">
            <v>0171</v>
          </cell>
          <cell r="F2807" t="str">
            <v/>
          </cell>
          <cell r="G2807" t="str">
            <v/>
          </cell>
          <cell r="H2807" t="str">
            <v>LUMINÁRIA TIPO PLAFON, DE SOBREPOR, COM 1 LÂMPADA LED DE 12/13 W, SEM REATOR - FORNECIMENTO E INSTALAÇÃO. AF_02/2020</v>
          </cell>
          <cell r="I2807" t="str">
            <v>UN</v>
          </cell>
          <cell r="J2807" t="str">
            <v>COEFICIENTE DE REPRESENTATIVIDADE</v>
          </cell>
          <cell r="K2807" t="str">
            <v>36,23</v>
          </cell>
          <cell r="L2807" t="str">
            <v>CAIXA REFERENCIAL</v>
          </cell>
        </row>
        <row r="2808">
          <cell r="A2808">
            <v>97593</v>
          </cell>
          <cell r="B2808" t="str">
            <v>INSTALACAO ELETRICA/ELETRIFICACAO E ILUMINACAO EXTERNA</v>
          </cell>
          <cell r="C2808" t="str">
            <v>INEL</v>
          </cell>
          <cell r="D2808" t="str">
            <v>LUMINARIA INTERNA/BOCAL/LAMPADAS</v>
          </cell>
          <cell r="E2808" t="str">
            <v>0171</v>
          </cell>
          <cell r="F2808" t="str">
            <v/>
          </cell>
          <cell r="G2808" t="str">
            <v/>
          </cell>
          <cell r="H2808" t="str">
            <v>LUMINÁRIA TIPO SPOT, DE SOBREPOR, COM 1 LÂMPADA FLUORESCENTE DE 15 W, SEM REATOR - FORNECIMENTO E INSTALAÇÃO. AF_02/2020</v>
          </cell>
          <cell r="I2808" t="str">
            <v>UN</v>
          </cell>
          <cell r="J2808" t="str">
            <v>ATRIBUÍDO SÃO PAULO</v>
          </cell>
          <cell r="K2808" t="str">
            <v>96,17</v>
          </cell>
          <cell r="L2808" t="str">
            <v>CAIXA REFERENCIAL</v>
          </cell>
        </row>
        <row r="2809">
          <cell r="A2809">
            <v>97594</v>
          </cell>
          <cell r="B2809" t="str">
            <v>INSTALACAO ELETRICA/ELETRIFICACAO E ILUMINACAO EXTERNA</v>
          </cell>
          <cell r="C2809" t="str">
            <v>INEL</v>
          </cell>
          <cell r="D2809" t="str">
            <v>LUMINARIA INTERNA/BOCAL/LAMPADAS</v>
          </cell>
          <cell r="E2809" t="str">
            <v>0171</v>
          </cell>
          <cell r="F2809" t="str">
            <v/>
          </cell>
          <cell r="G2809" t="str">
            <v/>
          </cell>
          <cell r="H2809" t="str">
            <v>LUMINÁRIA TIPO SPOT, DE SOBREPOR, COM 2 LÂMPADAS FLUORESCENTES DE 15 W, SEM REATOR - FORNECIMENTO E INSTALAÇÃO. AF_02/2020</v>
          </cell>
          <cell r="I2809" t="str">
            <v>UN</v>
          </cell>
          <cell r="J2809" t="str">
            <v>ATRIBUÍDO SÃO PAULO</v>
          </cell>
          <cell r="K2809" t="str">
            <v>85,89</v>
          </cell>
          <cell r="L2809" t="str">
            <v>CAIXA REFERENCIAL</v>
          </cell>
        </row>
        <row r="2810">
          <cell r="A2810">
            <v>97595</v>
          </cell>
          <cell r="B2810" t="str">
            <v>INSTALACAO ELETRICA/ELETRIFICACAO E ILUMINACAO EXTERNA</v>
          </cell>
          <cell r="C2810" t="str">
            <v>INEL</v>
          </cell>
          <cell r="D2810" t="str">
            <v>LUMINARIA INTERNA/BOCAL/LAMPADAS</v>
          </cell>
          <cell r="E2810" t="str">
            <v>0171</v>
          </cell>
          <cell r="F2810" t="str">
            <v/>
          </cell>
          <cell r="G2810" t="str">
            <v/>
          </cell>
          <cell r="H2810" t="str">
            <v>SENSOR DE PRESENÇA COM FOTOCÉLULA, FIXAÇÃO EM PAREDE - FORNECIMENTO E INSTALAÇÃO. AF_02/2020</v>
          </cell>
          <cell r="I2810" t="str">
            <v>UN</v>
          </cell>
          <cell r="J2810" t="str">
            <v>ATRIBUÍDO SÃO PAULO</v>
          </cell>
          <cell r="K2810" t="str">
            <v>70,18</v>
          </cell>
          <cell r="L2810" t="str">
            <v>CAIXA REFERENCIAL</v>
          </cell>
        </row>
        <row r="2811">
          <cell r="A2811">
            <v>97596</v>
          </cell>
          <cell r="B2811" t="str">
            <v>INSTALACAO ELETRICA/ELETRIFICACAO E ILUMINACAO EXTERNA</v>
          </cell>
          <cell r="C2811" t="str">
            <v>INEL</v>
          </cell>
          <cell r="D2811" t="str">
            <v>LUMINARIA INTERNA/BOCAL/LAMPADAS</v>
          </cell>
          <cell r="E2811" t="str">
            <v>0171</v>
          </cell>
          <cell r="F2811" t="str">
            <v/>
          </cell>
          <cell r="G2811" t="str">
            <v/>
          </cell>
          <cell r="H2811" t="str">
            <v>SENSOR DE PRESENÇA SEM FOTOCÉLULA, FIXAÇÃO EM PAREDE - FORNECIMENTO E INSTALAÇÃO. AF_02/2020</v>
          </cell>
          <cell r="I2811" t="str">
            <v>UN</v>
          </cell>
          <cell r="J2811" t="str">
            <v>ATRIBUÍDO SÃO PAULO</v>
          </cell>
          <cell r="K2811" t="str">
            <v>49,01</v>
          </cell>
          <cell r="L2811" t="str">
            <v>CAIXA REFERENCIAL</v>
          </cell>
        </row>
        <row r="2812">
          <cell r="A2812">
            <v>97597</v>
          </cell>
          <cell r="B2812" t="str">
            <v>INSTALACAO ELETRICA/ELETRIFICACAO E ILUMINACAO EXTERNA</v>
          </cell>
          <cell r="C2812" t="str">
            <v>INEL</v>
          </cell>
          <cell r="D2812" t="str">
            <v>LUMINARIA INTERNA/BOCAL/LAMPADAS</v>
          </cell>
          <cell r="E2812" t="str">
            <v>0171</v>
          </cell>
          <cell r="F2812" t="str">
            <v/>
          </cell>
          <cell r="G2812" t="str">
            <v/>
          </cell>
          <cell r="H2812" t="str">
            <v>SENSOR DE PRESENÇA COM FOTOCÉLULA, FIXAÇÃO EM TETO - FORNECIMENTO E INSTALAÇÃO. AF_02/2020</v>
          </cell>
          <cell r="I2812" t="str">
            <v>UN</v>
          </cell>
          <cell r="J2812" t="str">
            <v>ATRIBUÍDO SÃO PAULO</v>
          </cell>
          <cell r="K2812" t="str">
            <v>48,41</v>
          </cell>
          <cell r="L2812" t="str">
            <v>CAIXA REFERENCIAL</v>
          </cell>
        </row>
        <row r="2813">
          <cell r="A2813">
            <v>97598</v>
          </cell>
          <cell r="B2813" t="str">
            <v>INSTALACAO ELETRICA/ELETRIFICACAO E ILUMINACAO EXTERNA</v>
          </cell>
          <cell r="C2813" t="str">
            <v>INEL</v>
          </cell>
          <cell r="D2813" t="str">
            <v>LUMINARIA INTERNA/BOCAL/LAMPADAS</v>
          </cell>
          <cell r="E2813" t="str">
            <v>0171</v>
          </cell>
          <cell r="F2813" t="str">
            <v/>
          </cell>
          <cell r="G2813" t="str">
            <v/>
          </cell>
          <cell r="H2813" t="str">
            <v>SENSOR DE PRESENÇA SEM FOTOCÉLULA, FIXAÇÃO EM TETO - FORNECIMENTO E INSTALAÇÃO. AF_02/2020</v>
          </cell>
          <cell r="I2813" t="str">
            <v>UN</v>
          </cell>
          <cell r="J2813" t="str">
            <v>ATRIBUÍDO SÃO PAULO</v>
          </cell>
          <cell r="K2813" t="str">
            <v>45,70</v>
          </cell>
          <cell r="L2813" t="str">
            <v>CAIXA REFERENCIAL</v>
          </cell>
        </row>
        <row r="2814">
          <cell r="A2814">
            <v>97599</v>
          </cell>
          <cell r="B2814" t="str">
            <v>INSTALACAO ELETRICA/ELETRIFICACAO E ILUMINACAO EXTERNA</v>
          </cell>
          <cell r="C2814" t="str">
            <v>INEL</v>
          </cell>
          <cell r="D2814" t="str">
            <v>LUMINARIA INTERNA/BOCAL/LAMPADAS</v>
          </cell>
          <cell r="E2814" t="str">
            <v>0171</v>
          </cell>
          <cell r="F2814" t="str">
            <v/>
          </cell>
          <cell r="G2814" t="str">
            <v/>
          </cell>
          <cell r="H2814" t="str">
            <v>LUMINÁRIA DE EMERGÊNCIA, COM 30 LÂMPADAS LED DE 2 W, SEM REATOR - FORNECIMENTO E INSTALAÇÃO. AF_02/2020</v>
          </cell>
          <cell r="I2814" t="str">
            <v>UN</v>
          </cell>
          <cell r="J2814" t="str">
            <v>COEFICIENTE DE REPRESENTATIVIDADE</v>
          </cell>
          <cell r="K2814" t="str">
            <v>29,04</v>
          </cell>
          <cell r="L2814" t="str">
            <v>CAIXA REFERENCIAL</v>
          </cell>
        </row>
        <row r="2815">
          <cell r="A2815">
            <v>97609</v>
          </cell>
          <cell r="B2815" t="str">
            <v>INSTALACAO ELETRICA/ELETRIFICACAO E ILUMINACAO EXTERNA</v>
          </cell>
          <cell r="C2815" t="str">
            <v>INEL</v>
          </cell>
          <cell r="D2815" t="str">
            <v>LUMINARIA INTERNA/BOCAL/LAMPADAS</v>
          </cell>
          <cell r="E2815" t="str">
            <v>0171</v>
          </cell>
          <cell r="F2815" t="str">
            <v/>
          </cell>
          <cell r="G2815" t="str">
            <v/>
          </cell>
          <cell r="H2815" t="str">
            <v>LÂMPADA COMPACTA DE LED 6 W, BASE E27 - FORNECIMENTO E INSTALAÇÃO. AF_02/2020</v>
          </cell>
          <cell r="I2815" t="str">
            <v>UN</v>
          </cell>
          <cell r="J2815" t="str">
            <v>COEFICIENTE DE REPRESENTATIVIDADE</v>
          </cell>
          <cell r="K2815" t="str">
            <v>15,43</v>
          </cell>
          <cell r="L2815" t="str">
            <v>CAIXA REFERENCIAL</v>
          </cell>
        </row>
        <row r="2816">
          <cell r="A2816">
            <v>97610</v>
          </cell>
          <cell r="B2816" t="str">
            <v>INSTALACAO ELETRICA/ELETRIFICACAO E ILUMINACAO EXTERNA</v>
          </cell>
          <cell r="C2816" t="str">
            <v>INEL</v>
          </cell>
          <cell r="D2816" t="str">
            <v>LUMINARIA INTERNA/BOCAL/LAMPADAS</v>
          </cell>
          <cell r="E2816" t="str">
            <v>0171</v>
          </cell>
          <cell r="F2816" t="str">
            <v/>
          </cell>
          <cell r="G2816" t="str">
            <v/>
          </cell>
          <cell r="H2816" t="str">
            <v>LÂMPADA COMPACTA DE LED 10 W, BASE E27 - FORNECIMENTO E INSTALAÇÃO. AF_02/2020</v>
          </cell>
          <cell r="I2816" t="str">
            <v>UN</v>
          </cell>
          <cell r="J2816" t="str">
            <v>COEFICIENTE DE REPRESENTATIVIDADE</v>
          </cell>
          <cell r="K2816" t="str">
            <v>16,70</v>
          </cell>
          <cell r="L2816" t="str">
            <v>CAIXA REFERENCIAL</v>
          </cell>
        </row>
        <row r="2817">
          <cell r="A2817">
            <v>97611</v>
          </cell>
          <cell r="B2817" t="str">
            <v>INSTALACAO ELETRICA/ELETRIFICACAO E ILUMINACAO EXTERNA</v>
          </cell>
          <cell r="C2817" t="str">
            <v>INEL</v>
          </cell>
          <cell r="D2817" t="str">
            <v>LUMINARIA INTERNA/BOCAL/LAMPADAS</v>
          </cell>
          <cell r="E2817" t="str">
            <v>0171</v>
          </cell>
          <cell r="F2817" t="str">
            <v/>
          </cell>
          <cell r="G2817" t="str">
            <v/>
          </cell>
          <cell r="H2817" t="str">
            <v>LÂMPADA COMPACTA FLUORESCENTE DE 15 W, BASE E27 - FORNECIMENTO E INSTALAÇÃO. AF_02/2020</v>
          </cell>
          <cell r="I2817" t="str">
            <v>UN</v>
          </cell>
          <cell r="J2817" t="str">
            <v>COEFICIENTE DE REPRESENTATIVIDADE</v>
          </cell>
          <cell r="K2817" t="str">
            <v>15,36</v>
          </cell>
          <cell r="L2817" t="str">
            <v>CAIXA REFERENCIAL</v>
          </cell>
        </row>
        <row r="2818">
          <cell r="A2818">
            <v>97612</v>
          </cell>
          <cell r="B2818" t="str">
            <v>INSTALACAO ELETRICA/ELETRIFICACAO E ILUMINACAO EXTERNA</v>
          </cell>
          <cell r="C2818" t="str">
            <v>INEL</v>
          </cell>
          <cell r="D2818" t="str">
            <v>LUMINARIA INTERNA/BOCAL/LAMPADAS</v>
          </cell>
          <cell r="E2818" t="str">
            <v>0171</v>
          </cell>
          <cell r="F2818" t="str">
            <v/>
          </cell>
          <cell r="G2818" t="str">
            <v/>
          </cell>
          <cell r="H2818" t="str">
            <v>LÂMPADA COMPACTA FLUORESCENTE DE 20 W, BASE E27 - FORNECIMENTO E INSTALAÇÃO. AF_02/2020</v>
          </cell>
          <cell r="I2818" t="str">
            <v>UN</v>
          </cell>
          <cell r="J2818" t="str">
            <v>COEFICIENTE DE REPRESENTATIVIDADE</v>
          </cell>
          <cell r="K2818" t="str">
            <v>16,54</v>
          </cell>
          <cell r="L2818" t="str">
            <v>CAIXA REFERENCIAL</v>
          </cell>
        </row>
        <row r="2819">
          <cell r="A2819">
            <v>97613</v>
          </cell>
          <cell r="B2819" t="str">
            <v>INSTALACAO ELETRICA/ELETRIFICACAO E ILUMINACAO EXTERNA</v>
          </cell>
          <cell r="C2819" t="str">
            <v>INEL</v>
          </cell>
          <cell r="D2819" t="str">
            <v>LUMINARIA INTERNA/BOCAL/LAMPADAS</v>
          </cell>
          <cell r="E2819" t="str">
            <v>0171</v>
          </cell>
          <cell r="F2819" t="str">
            <v/>
          </cell>
          <cell r="G2819" t="str">
            <v/>
          </cell>
          <cell r="H2819" t="str">
            <v>LÂMPADA COMPACTA DE VAPOR MERCURIO 125 W, BASE E27 - FORNECIMENTO E INSTALAÇÃO. AF_02/2020</v>
          </cell>
          <cell r="I2819" t="str">
            <v>UN</v>
          </cell>
          <cell r="J2819" t="str">
            <v>COEFICIENTE DE REPRESENTATIVIDADE</v>
          </cell>
          <cell r="K2819" t="str">
            <v>20,46</v>
          </cell>
          <cell r="L2819" t="str">
            <v>CAIXA REFERENCIAL</v>
          </cell>
        </row>
        <row r="2820">
          <cell r="A2820">
            <v>97614</v>
          </cell>
          <cell r="B2820" t="str">
            <v>INSTALACAO ELETRICA/ELETRIFICACAO E ILUMINACAO EXTERNA</v>
          </cell>
          <cell r="C2820" t="str">
            <v>INEL</v>
          </cell>
          <cell r="D2820" t="str">
            <v>LUMINARIA INTERNA/BOCAL/LAMPADAS</v>
          </cell>
          <cell r="E2820" t="str">
            <v>0171</v>
          </cell>
          <cell r="F2820" t="str">
            <v/>
          </cell>
          <cell r="G2820" t="str">
            <v/>
          </cell>
          <cell r="H2820" t="str">
            <v>LÂMPADA COMPACTA DE VAPOR METÁLICO OVOIDE 150 W, BASE E27 - FORNECIMENTO E INSTALAÇÃO. AF_02/2020</v>
          </cell>
          <cell r="I2820" t="str">
            <v>UN</v>
          </cell>
          <cell r="J2820" t="str">
            <v>COEFICIENTE DE REPRESENTATIVIDADE</v>
          </cell>
          <cell r="K2820" t="str">
            <v>34,61</v>
          </cell>
          <cell r="L2820" t="str">
            <v>CAIXA REFERENCIAL</v>
          </cell>
        </row>
        <row r="2821">
          <cell r="A2821">
            <v>97615</v>
          </cell>
          <cell r="B2821" t="str">
            <v>INSTALACAO ELETRICA/ELETRIFICACAO E ILUMINACAO EXTERNA</v>
          </cell>
          <cell r="C2821" t="str">
            <v>INEL</v>
          </cell>
          <cell r="D2821" t="str">
            <v>LUMINARIA INTERNA/BOCAL/LAMPADAS</v>
          </cell>
          <cell r="E2821" t="str">
            <v>0171</v>
          </cell>
          <cell r="F2821" t="str">
            <v/>
          </cell>
          <cell r="G2821" t="str">
            <v/>
          </cell>
          <cell r="H2821" t="str">
            <v>LÂMPADA TUBULAR FLUORESCENTE T8 DE 16/18 W, BASE G13 - FORNECIMENTO E INSTALAÇÃO. AF_02/2020_P</v>
          </cell>
          <cell r="I2821" t="str">
            <v>UN</v>
          </cell>
          <cell r="J2821" t="str">
            <v>ATRIBUÍDO SÃO PAULO</v>
          </cell>
          <cell r="K2821" t="str">
            <v>37,14</v>
          </cell>
          <cell r="L2821" t="str">
            <v>CAIXA REFERENCIAL</v>
          </cell>
        </row>
        <row r="2822">
          <cell r="A2822">
            <v>97616</v>
          </cell>
          <cell r="B2822" t="str">
            <v>INSTALACAO ELETRICA/ELETRIFICACAO E ILUMINACAO EXTERNA</v>
          </cell>
          <cell r="C2822" t="str">
            <v>INEL</v>
          </cell>
          <cell r="D2822" t="str">
            <v>LUMINARIA INTERNA/BOCAL/LAMPADAS</v>
          </cell>
          <cell r="E2822" t="str">
            <v>0171</v>
          </cell>
          <cell r="F2822" t="str">
            <v/>
          </cell>
          <cell r="G2822" t="str">
            <v/>
          </cell>
          <cell r="H2822" t="str">
            <v>LÂMPADA TUBULAR FLUORESCENTE T8 DE 32/36 W, BASE G13 - FORNECIMENTO E INSTALAÇÃO. AF_02/2020_P</v>
          </cell>
          <cell r="I2822" t="str">
            <v>UN</v>
          </cell>
          <cell r="J2822" t="str">
            <v>ATRIBUÍDO SÃO PAULO</v>
          </cell>
          <cell r="K2822" t="str">
            <v>42,50</v>
          </cell>
          <cell r="L2822" t="str">
            <v>CAIXA REFERENCIAL</v>
          </cell>
        </row>
        <row r="2823">
          <cell r="A2823">
            <v>97617</v>
          </cell>
          <cell r="B2823" t="str">
            <v>INSTALACAO ELETRICA/ELETRIFICACAO E ILUMINACAO EXTERNA</v>
          </cell>
          <cell r="C2823" t="str">
            <v>INEL</v>
          </cell>
          <cell r="D2823" t="str">
            <v>LUMINARIA INTERNA/BOCAL/LAMPADAS</v>
          </cell>
          <cell r="E2823" t="str">
            <v>0171</v>
          </cell>
          <cell r="F2823" t="str">
            <v/>
          </cell>
          <cell r="G2823" t="str">
            <v/>
          </cell>
          <cell r="H2823" t="str">
            <v>LÂMPADA TUBULAR FLUORESCENTE T10 DE 20/40 W, BASE G13 - FORNECIMENTO E INSTALAÇÃO. AF_02/2020_P</v>
          </cell>
          <cell r="I2823" t="str">
            <v>UN</v>
          </cell>
          <cell r="J2823" t="str">
            <v>ATRIBUÍDO SÃO PAULO</v>
          </cell>
          <cell r="K2823" t="str">
            <v>42,31</v>
          </cell>
          <cell r="L2823" t="str">
            <v>CAIXA REFERENCIAL</v>
          </cell>
        </row>
        <row r="2824">
          <cell r="A2824">
            <v>97618</v>
          </cell>
          <cell r="B2824" t="str">
            <v>INSTALACAO ELETRICA/ELETRIFICACAO E ILUMINACAO EXTERNA</v>
          </cell>
          <cell r="C2824" t="str">
            <v>INEL</v>
          </cell>
          <cell r="D2824" t="str">
            <v>LUMINARIA INTERNA/BOCAL/LAMPADAS</v>
          </cell>
          <cell r="E2824" t="str">
            <v>0171</v>
          </cell>
          <cell r="F2824" t="str">
            <v/>
          </cell>
          <cell r="G2824" t="str">
            <v/>
          </cell>
          <cell r="H2824" t="str">
            <v>LÂMPADA TUBULAR FLUORESCENTE T5 DE 14 W, BASE G13 - FORNECIMENTO E INSTALAÇÃO. AF_02/2020_P</v>
          </cell>
          <cell r="I2824" t="str">
            <v>UN</v>
          </cell>
          <cell r="J2824" t="str">
            <v>ATRIBUÍDO SÃO PAULO</v>
          </cell>
          <cell r="K2824" t="str">
            <v>38,79</v>
          </cell>
          <cell r="L2824" t="str">
            <v>CAIXA REFERENCIAL</v>
          </cell>
        </row>
        <row r="2825">
          <cell r="A2825">
            <v>100902</v>
          </cell>
          <cell r="B2825" t="str">
            <v>INSTALACAO ELETRICA/ELETRIFICACAO E ILUMINACAO EXTERNA</v>
          </cell>
          <cell r="C2825" t="str">
            <v>INEL</v>
          </cell>
          <cell r="D2825" t="str">
            <v>LUMINARIA INTERNA/BOCAL/LAMPADAS</v>
          </cell>
          <cell r="E2825" t="str">
            <v>0171</v>
          </cell>
          <cell r="F2825" t="str">
            <v/>
          </cell>
          <cell r="G2825" t="str">
            <v/>
          </cell>
          <cell r="H2825" t="str">
            <v>LÂMPADA TUBULAR LED DE 9/10 W, BASE G13 - FORNECIMENTO E INSTALAÇÃO. AF_02/2020_P</v>
          </cell>
          <cell r="I2825" t="str">
            <v>UN</v>
          </cell>
          <cell r="J2825" t="str">
            <v>COEFICIENTE DE REPRESENTATIVIDADE</v>
          </cell>
          <cell r="K2825" t="str">
            <v>24,80</v>
          </cell>
          <cell r="L2825" t="str">
            <v>CAIXA REFERENCIAL</v>
          </cell>
        </row>
        <row r="2826">
          <cell r="A2826">
            <v>100903</v>
          </cell>
          <cell r="B2826" t="str">
            <v>INSTALACAO ELETRICA/ELETRIFICACAO E ILUMINACAO EXTERNA</v>
          </cell>
          <cell r="C2826" t="str">
            <v>INEL</v>
          </cell>
          <cell r="D2826" t="str">
            <v>LUMINARIA INTERNA/BOCAL/LAMPADAS</v>
          </cell>
          <cell r="E2826" t="str">
            <v>0171</v>
          </cell>
          <cell r="F2826" t="str">
            <v/>
          </cell>
          <cell r="G2826" t="str">
            <v/>
          </cell>
          <cell r="H2826" t="str">
            <v>LÂMPADA TUBULAR LED DE 18/20 W, BASE G13 - FORNECIMENTO E INSTALAÇÃO. AF_02/2020_P</v>
          </cell>
          <cell r="I2826" t="str">
            <v>UN</v>
          </cell>
          <cell r="J2826" t="str">
            <v>COEFICIENTE DE REPRESENTATIVIDADE</v>
          </cell>
          <cell r="K2826" t="str">
            <v>30,43</v>
          </cell>
          <cell r="L2826" t="str">
            <v>CAIXA REFERENCIAL</v>
          </cell>
        </row>
        <row r="2827">
          <cell r="A2827">
            <v>100904</v>
          </cell>
          <cell r="B2827" t="str">
            <v>INSTALACAO ELETRICA/ELETRIFICACAO E ILUMINACAO EXTERNA</v>
          </cell>
          <cell r="C2827" t="str">
            <v>INEL</v>
          </cell>
          <cell r="D2827" t="str">
            <v>LUMINARIA INTERNA/BOCAL/LAMPADAS</v>
          </cell>
          <cell r="E2827" t="str">
            <v>0171</v>
          </cell>
          <cell r="F2827" t="str">
            <v/>
          </cell>
          <cell r="G2827" t="str">
            <v/>
          </cell>
          <cell r="H2827" t="str">
            <v>LUMINÁRIA TIPO CALHA, DE SOBREPOR, COM 1 LÂMPADA TUBULAR FLUORESCENTE DE 20 W, COM REATOR DE PARTIDA CONVENCIONAL - FORNECIMENTO E INSTALAÇÃO. AF_02/2020</v>
          </cell>
          <cell r="I2827" t="str">
            <v>UN</v>
          </cell>
          <cell r="J2827" t="str">
            <v>ATRIBUÍDO SÃO PAULO</v>
          </cell>
          <cell r="K2827" t="str">
            <v>58,87</v>
          </cell>
          <cell r="L2827" t="str">
            <v>CAIXA REFERENCIAL</v>
          </cell>
        </row>
        <row r="2828">
          <cell r="A2828">
            <v>100905</v>
          </cell>
          <cell r="B2828" t="str">
            <v>INSTALACAO ELETRICA/ELETRIFICACAO E ILUMINACAO EXTERNA</v>
          </cell>
          <cell r="C2828" t="str">
            <v>INEL</v>
          </cell>
          <cell r="D2828" t="str">
            <v>LUMINARIA INTERNA/BOCAL/LAMPADAS</v>
          </cell>
          <cell r="E2828" t="str">
            <v>0171</v>
          </cell>
          <cell r="F2828" t="str">
            <v/>
          </cell>
          <cell r="G2828" t="str">
            <v/>
          </cell>
          <cell r="H2828" t="str">
            <v>LUMINÁRIA DUPLA TIPO CALHA, DE SOBREPOR, COM 4 LÂMPADAS TUBULARES FLUORESCENTES DE 18 W,COM REATORES DE PARTIDA RÁPIDA - FORNECIMENTO E INSTALAÇÃO. AF_02/2020</v>
          </cell>
          <cell r="I2828" t="str">
            <v>UN</v>
          </cell>
          <cell r="J2828" t="str">
            <v>ATRIBUÍDO SÃO PAULO</v>
          </cell>
          <cell r="K2828" t="str">
            <v>158,48</v>
          </cell>
          <cell r="L2828" t="str">
            <v>CAIXA REFERENCIAL</v>
          </cell>
        </row>
        <row r="2829">
          <cell r="A2829">
            <v>100906</v>
          </cell>
          <cell r="B2829" t="str">
            <v>INSTALACAO ELETRICA/ELETRIFICACAO E ILUMINACAO EXTERNA</v>
          </cell>
          <cell r="C2829" t="str">
            <v>INEL</v>
          </cell>
          <cell r="D2829" t="str">
            <v>LUMINARIA INTERNA/BOCAL/LAMPADAS</v>
          </cell>
          <cell r="E2829" t="str">
            <v>0171</v>
          </cell>
          <cell r="F2829" t="str">
            <v/>
          </cell>
          <cell r="G2829" t="str">
            <v/>
          </cell>
          <cell r="H2829" t="str">
            <v>LUMINÁRIA DUPLA TIPO CALHA, DE SOBREPOR, COM 4 LÂMPADAS TUBULARES FLUORESCENTES DE 36 W, COM REATORES DE PARTIDA RÁPIDA -FORNECIMENTO E INSTALAÇÃO. AF_02/2020</v>
          </cell>
          <cell r="I2829" t="str">
            <v>UN</v>
          </cell>
          <cell r="J2829" t="str">
            <v>ATRIBUÍDO SÃO PAULO</v>
          </cell>
          <cell r="K2829" t="str">
            <v>215,20</v>
          </cell>
          <cell r="L2829" t="str">
            <v>CAIXA REFERENCIAL</v>
          </cell>
        </row>
        <row r="2830">
          <cell r="A2830">
            <v>100919</v>
          </cell>
          <cell r="B2830" t="str">
            <v>INSTALACAO ELETRICA/ELETRIFICACAO E ILUMINACAO EXTERNA</v>
          </cell>
          <cell r="C2830" t="str">
            <v>INEL</v>
          </cell>
          <cell r="D2830" t="str">
            <v>LUMINARIA INTERNA/BOCAL/LAMPADAS</v>
          </cell>
          <cell r="E2830" t="str">
            <v>0171</v>
          </cell>
          <cell r="F2830" t="str">
            <v/>
          </cell>
          <cell r="G2830" t="str">
            <v/>
          </cell>
          <cell r="H2830" t="str">
            <v>LÂMPADA FLUORESCENTE ESPIRAL BRANCA 45 W, BASE E27 - FORNECIMENTO E INSTALAÇÃO. AF_02/2020</v>
          </cell>
          <cell r="I2830" t="str">
            <v>UN</v>
          </cell>
          <cell r="J2830" t="str">
            <v>COEFICIENTE DE REPRESENTATIVIDADE</v>
          </cell>
          <cell r="K2830" t="str">
            <v>39,23</v>
          </cell>
          <cell r="L2830" t="str">
            <v>CAIXA REFERENCIAL</v>
          </cell>
        </row>
        <row r="2831">
          <cell r="A2831">
            <v>100920</v>
          </cell>
          <cell r="B2831" t="str">
            <v>INSTALACAO ELETRICA/ELETRIFICACAO E ILUMINACAO EXTERNA</v>
          </cell>
          <cell r="C2831" t="str">
            <v>INEL</v>
          </cell>
          <cell r="D2831" t="str">
            <v>LUMINARIA INTERNA/BOCAL/LAMPADAS</v>
          </cell>
          <cell r="E2831" t="str">
            <v>0171</v>
          </cell>
          <cell r="F2831" t="str">
            <v/>
          </cell>
          <cell r="G2831" t="str">
            <v/>
          </cell>
          <cell r="H2831" t="str">
            <v>LÂMPADA FLUORESCENTE ESPIRAL BRANCA 65 W, BASE E27 - FORNECIMENTO E INSTALAÇÃO. AF_02/2020</v>
          </cell>
          <cell r="I2831" t="str">
            <v>UN</v>
          </cell>
          <cell r="J2831" t="str">
            <v>COEFICIENTE DE REPRESENTATIVIDADE</v>
          </cell>
          <cell r="K2831" t="str">
            <v>65,32</v>
          </cell>
          <cell r="L2831" t="str">
            <v>CAIXA REFERENCIAL</v>
          </cell>
        </row>
        <row r="2832">
          <cell r="A2832">
            <v>100921</v>
          </cell>
          <cell r="B2832" t="str">
            <v>INSTALACAO ELETRICA/ELETRIFICACAO E ILUMINACAO EXTERNA</v>
          </cell>
          <cell r="C2832" t="str">
            <v>INEL</v>
          </cell>
          <cell r="D2832" t="str">
            <v>LUMINARIA INTERNA/BOCAL/LAMPADAS</v>
          </cell>
          <cell r="E2832" t="str">
            <v>0171</v>
          </cell>
          <cell r="F2832" t="str">
            <v/>
          </cell>
          <cell r="G2832" t="str">
            <v/>
          </cell>
          <cell r="H2832" t="str">
            <v>REATOR DE PARTIDA RÁPIDA PARA LÂMPADA FLUORESCENTE 2X40W - FORNECIMENTO E INSTALAÇÃO. AF_02/2020</v>
          </cell>
          <cell r="I2832" t="str">
            <v>UN</v>
          </cell>
          <cell r="J2832" t="str">
            <v>ATRIBUÍDO SÃO PAULO</v>
          </cell>
          <cell r="K2832" t="str">
            <v>45,53</v>
          </cell>
          <cell r="L2832" t="str">
            <v>CAIXA REFERENCIAL</v>
          </cell>
        </row>
        <row r="2833">
          <cell r="A2833">
            <v>100922</v>
          </cell>
          <cell r="B2833" t="str">
            <v>INSTALACAO ELETRICA/ELETRIFICACAO E ILUMINACAO EXTERNA</v>
          </cell>
          <cell r="C2833" t="str">
            <v>INEL</v>
          </cell>
          <cell r="D2833" t="str">
            <v>LUMINARIA INTERNA/BOCAL/LAMPADAS</v>
          </cell>
          <cell r="E2833" t="str">
            <v>0171</v>
          </cell>
          <cell r="F2833" t="str">
            <v/>
          </cell>
          <cell r="G2833" t="str">
            <v/>
          </cell>
          <cell r="H2833" t="str">
            <v>REATOR DE PARTIDA RÁPIDA PARA LÂMPADA FLUORESCENTE 1X20W - FORNECIMENTO E INSTALAÇÃO. AF_02/2020</v>
          </cell>
          <cell r="I2833" t="str">
            <v>UN</v>
          </cell>
          <cell r="J2833" t="str">
            <v>ATRIBUÍDO SÃO PAULO</v>
          </cell>
          <cell r="K2833" t="str">
            <v>32,67</v>
          </cell>
          <cell r="L2833" t="str">
            <v>CAIXA REFERENCIAL</v>
          </cell>
        </row>
        <row r="2834">
          <cell r="A2834">
            <v>100923</v>
          </cell>
          <cell r="B2834" t="str">
            <v>INSTALACAO ELETRICA/ELETRIFICACAO E ILUMINACAO EXTERNA</v>
          </cell>
          <cell r="C2834" t="str">
            <v>INEL</v>
          </cell>
          <cell r="D2834" t="str">
            <v>LUMINARIA INTERNA/BOCAL/LAMPADAS</v>
          </cell>
          <cell r="E2834" t="str">
            <v>0171</v>
          </cell>
          <cell r="F2834" t="str">
            <v/>
          </cell>
          <cell r="G2834" t="str">
            <v/>
          </cell>
          <cell r="H2834" t="str">
            <v>REATOR DE PARTIDA RÁPIDA PARA LÂMPADA FLUORESCENTE 1X40W - FORNECIMENTO E INSTALAÇÃO. AF_02/2020</v>
          </cell>
          <cell r="I2834" t="str">
            <v>UN</v>
          </cell>
          <cell r="J2834" t="str">
            <v>ATRIBUÍDO SÃO PAULO</v>
          </cell>
          <cell r="K2834" t="str">
            <v>37,73</v>
          </cell>
          <cell r="L2834" t="str">
            <v>CAIXA REFERENCIAL</v>
          </cell>
        </row>
        <row r="2835">
          <cell r="A2835">
            <v>101489</v>
          </cell>
          <cell r="B2835" t="str">
            <v>INSTALACAO ELETRICA/ELETRIFICACAO E ILUMINACAO EXTERNA</v>
          </cell>
          <cell r="C2835" t="str">
            <v>INEL</v>
          </cell>
          <cell r="D2835" t="str">
            <v>FORNECIMENTO DE MAT/MO P/ELETRIFICACAO E ILUMINACAO PUBLICA</v>
          </cell>
          <cell r="E2835" t="str">
            <v>0172</v>
          </cell>
          <cell r="F2835" t="str">
            <v/>
          </cell>
          <cell r="G2835" t="str">
            <v/>
          </cell>
          <cell r="H2835" t="str">
            <v>ENTRADA DE ENERGIA ELÉTRICA, AÉREA, MONOFÁSICA, COM CAIXA DE SOBREPOR, CABO DE 10 MM2 E DISJUNTOR DIN 50A (NÃO INCLUSO O POSTE DE CONCRETO). AF_07/2020_P</v>
          </cell>
          <cell r="I2835" t="str">
            <v>UN</v>
          </cell>
          <cell r="J2835" t="str">
            <v>ATRIBUÍDO SÃO PAULO</v>
          </cell>
          <cell r="K2835" t="str">
            <v>946,92</v>
          </cell>
          <cell r="L2835" t="str">
            <v>CAIXA REFERENCIAL</v>
          </cell>
        </row>
        <row r="2836">
          <cell r="A2836">
            <v>101490</v>
          </cell>
          <cell r="B2836" t="str">
            <v>INSTALACAO ELETRICA/ELETRIFICACAO E ILUMINACAO EXTERNA</v>
          </cell>
          <cell r="C2836" t="str">
            <v>INEL</v>
          </cell>
          <cell r="D2836" t="str">
            <v>FORNECIMENTO DE MAT/MO P/ELETRIFICACAO E ILUMINACAO PUBLICA</v>
          </cell>
          <cell r="E2836" t="str">
            <v>0172</v>
          </cell>
          <cell r="F2836" t="str">
            <v/>
          </cell>
          <cell r="G2836" t="str">
            <v/>
          </cell>
          <cell r="H2836" t="str">
            <v>ENTRADA DE ENERGIA ELÉTRICA, AÉREA, MONOFÁSICA, COM CAIXA DE SOBREPOR, CABO DE 16 MM2 E DISJUNTOR DIN 50A (NÃO INCLUSO O POSTE DE CONCRETO). AF_07/2020_P</v>
          </cell>
          <cell r="I2836" t="str">
            <v>UN</v>
          </cell>
          <cell r="J2836" t="str">
            <v>ATRIBUÍDO SÃO PAULO</v>
          </cell>
          <cell r="K2836" t="str">
            <v>1.028,87</v>
          </cell>
          <cell r="L2836" t="str">
            <v>CAIXA REFERENCIAL</v>
          </cell>
        </row>
        <row r="2837">
          <cell r="A2837">
            <v>101491</v>
          </cell>
          <cell r="B2837" t="str">
            <v>INSTALACAO ELETRICA/ELETRIFICACAO E ILUMINACAO EXTERNA</v>
          </cell>
          <cell r="C2837" t="str">
            <v>INEL</v>
          </cell>
          <cell r="D2837" t="str">
            <v>FORNECIMENTO DE MAT/MO P/ELETRIFICACAO E ILUMINACAO PUBLICA</v>
          </cell>
          <cell r="E2837" t="str">
            <v>0172</v>
          </cell>
          <cell r="F2837" t="str">
            <v/>
          </cell>
          <cell r="G2837" t="str">
            <v/>
          </cell>
          <cell r="H2837" t="str">
            <v>ENTRADA DE ENERGIA ELÉTRICA, AÉREA, MONOFÁSICA, COM CAIXA DE SOBREPOR, CABO DE 25 MM2 E DISJUNTOR DIN 50A (NÃO INCLUSO O POSTE DE CONCRETO). AF_07/2020_P</v>
          </cell>
          <cell r="I2837" t="str">
            <v>UN</v>
          </cell>
          <cell r="J2837" t="str">
            <v>ATRIBUÍDO SÃO PAULO</v>
          </cell>
          <cell r="K2837" t="str">
            <v>1.066,93</v>
          </cell>
          <cell r="L2837" t="str">
            <v>CAIXA REFERENCIAL</v>
          </cell>
        </row>
        <row r="2838">
          <cell r="A2838">
            <v>101492</v>
          </cell>
          <cell r="B2838" t="str">
            <v>INSTALACAO ELETRICA/ELETRIFICACAO E ILUMINACAO EXTERNA</v>
          </cell>
          <cell r="C2838" t="str">
            <v>INEL</v>
          </cell>
          <cell r="D2838" t="str">
            <v>FORNECIMENTO DE MAT/MO P/ELETRIFICACAO E ILUMINACAO PUBLICA</v>
          </cell>
          <cell r="E2838" t="str">
            <v>0172</v>
          </cell>
          <cell r="F2838" t="str">
            <v/>
          </cell>
          <cell r="G2838" t="str">
            <v/>
          </cell>
          <cell r="H2838" t="str">
            <v>ENTRADA DE ENERGIA ELÉTRICA, AÉREA, MONOFÁSICA, COM CAIXA DE SOBREPOR, CABO DE 35 MM2 E DISJUNTOR DIN 50A (NÃO INCLUSO O POSTE DE CONCRETO). AF_07/2020_P</v>
          </cell>
          <cell r="I2838" t="str">
            <v>UN</v>
          </cell>
          <cell r="J2838" t="str">
            <v>ATRIBUÍDO SÃO PAULO</v>
          </cell>
          <cell r="K2838" t="str">
            <v>1.186,16</v>
          </cell>
          <cell r="L2838" t="str">
            <v>CAIXA REFERENCIAL</v>
          </cell>
        </row>
        <row r="2839">
          <cell r="A2839">
            <v>101493</v>
          </cell>
          <cell r="B2839" t="str">
            <v>INSTALACAO ELETRICA/ELETRIFICACAO E ILUMINACAO EXTERNA</v>
          </cell>
          <cell r="C2839" t="str">
            <v>INEL</v>
          </cell>
          <cell r="D2839" t="str">
            <v>FORNECIMENTO DE MAT/MO P/ELETRIFICACAO E ILUMINACAO PUBLICA</v>
          </cell>
          <cell r="E2839" t="str">
            <v>0172</v>
          </cell>
          <cell r="F2839" t="str">
            <v/>
          </cell>
          <cell r="G2839" t="str">
            <v/>
          </cell>
          <cell r="H2839" t="str">
            <v>ENTRADA DE ENERGIA ELÉTRICA, AÉREA, MONOFÁSICA, COM CAIXA DE EMBUTIR, CABO DE 10 MM2 E DISJUNTOR DIN 50A (NÃO INCLUSO O POSTE DE CONCRETO). AF_07/2020_P</v>
          </cell>
          <cell r="I2839" t="str">
            <v>UN</v>
          </cell>
          <cell r="J2839" t="str">
            <v>ATRIBUÍDO SÃO PAULO</v>
          </cell>
          <cell r="K2839" t="str">
            <v>936,16</v>
          </cell>
          <cell r="L2839" t="str">
            <v>CAIXA REFERENCIAL</v>
          </cell>
        </row>
        <row r="2840">
          <cell r="A2840">
            <v>101494</v>
          </cell>
          <cell r="B2840" t="str">
            <v>INSTALACAO ELETRICA/ELETRIFICACAO E ILUMINACAO EXTERNA</v>
          </cell>
          <cell r="C2840" t="str">
            <v>INEL</v>
          </cell>
          <cell r="D2840" t="str">
            <v>FORNECIMENTO DE MAT/MO P/ELETRIFICACAO E ILUMINACAO PUBLICA</v>
          </cell>
          <cell r="E2840" t="str">
            <v>0172</v>
          </cell>
          <cell r="F2840" t="str">
            <v/>
          </cell>
          <cell r="G2840" t="str">
            <v/>
          </cell>
          <cell r="H2840" t="str">
            <v>ENTRADA DE ENERGIA ELÉTRICA, AÉREA, MONOFÁSICA, COM CAIXA DE EMBUTIR, CABO DE 16 MM2 E DISJUNTOR DIN 50A (NÃO INCLUSO O POSTE DE CONCRETO). AF_07/2020_P</v>
          </cell>
          <cell r="I2840" t="str">
            <v>UN</v>
          </cell>
          <cell r="J2840" t="str">
            <v>ATRIBUÍDO SÃO PAULO</v>
          </cell>
          <cell r="K2840" t="str">
            <v>1.018,11</v>
          </cell>
          <cell r="L2840" t="str">
            <v>CAIXA REFERENCIAL</v>
          </cell>
        </row>
        <row r="2841">
          <cell r="A2841">
            <v>101495</v>
          </cell>
          <cell r="B2841" t="str">
            <v>INSTALACAO ELETRICA/ELETRIFICACAO E ILUMINACAO EXTERNA</v>
          </cell>
          <cell r="C2841" t="str">
            <v>INEL</v>
          </cell>
          <cell r="D2841" t="str">
            <v>FORNECIMENTO DE MAT/MO P/ELETRIFICACAO E ILUMINACAO PUBLICA</v>
          </cell>
          <cell r="E2841" t="str">
            <v>0172</v>
          </cell>
          <cell r="F2841" t="str">
            <v/>
          </cell>
          <cell r="G2841" t="str">
            <v/>
          </cell>
          <cell r="H2841" t="str">
            <v>ENTRADA DE ENERGIA ELÉTRICA, AÉREA, MONOFÁSICA, COM CAIXA DE EMBUTIR, CABO DE 25 MM2 E DISJUNTOR DIN 50A (NÃO INCLUSO O POSTE DE CONCRETO). AF_07/2020_P</v>
          </cell>
          <cell r="I2841" t="str">
            <v>UN</v>
          </cell>
          <cell r="J2841" t="str">
            <v>ATRIBUÍDO SÃO PAULO</v>
          </cell>
          <cell r="K2841" t="str">
            <v>1.056,17</v>
          </cell>
          <cell r="L2841" t="str">
            <v>CAIXA REFERENCIAL</v>
          </cell>
        </row>
        <row r="2842">
          <cell r="A2842">
            <v>101496</v>
          </cell>
          <cell r="B2842" t="str">
            <v>INSTALACAO ELETRICA/ELETRIFICACAO E ILUMINACAO EXTERNA</v>
          </cell>
          <cell r="C2842" t="str">
            <v>INEL</v>
          </cell>
          <cell r="D2842" t="str">
            <v>FORNECIMENTO DE MAT/MO P/ELETRIFICACAO E ILUMINACAO PUBLICA</v>
          </cell>
          <cell r="E2842" t="str">
            <v>0172</v>
          </cell>
          <cell r="F2842" t="str">
            <v/>
          </cell>
          <cell r="G2842" t="str">
            <v/>
          </cell>
          <cell r="H2842" t="str">
            <v>ENTRADA DE ENERGIA ELÉTRICA, AÉREA, MONOFÁSICA, COM CAIXA DE EMBUTIR, CABO DE 35 MM2 E DISJUNTOR DIN 50A (NÃO INCLUSO O POSTE DE CONCRETO). AF_07/2020_P</v>
          </cell>
          <cell r="I2842" t="str">
            <v>UN</v>
          </cell>
          <cell r="J2842" t="str">
            <v>ATRIBUÍDO SÃO PAULO</v>
          </cell>
          <cell r="K2842" t="str">
            <v>1.175,40</v>
          </cell>
          <cell r="L2842" t="str">
            <v>CAIXA REFERENCIAL</v>
          </cell>
        </row>
        <row r="2843">
          <cell r="A2843">
            <v>101497</v>
          </cell>
          <cell r="B2843" t="str">
            <v>INSTALACAO ELETRICA/ELETRIFICACAO E ILUMINACAO EXTERNA</v>
          </cell>
          <cell r="C2843" t="str">
            <v>INEL</v>
          </cell>
          <cell r="D2843" t="str">
            <v>FORNECIMENTO DE MAT/MO P/ELETRIFICACAO E ILUMINACAO PUBLICA</v>
          </cell>
          <cell r="E2843" t="str">
            <v>0172</v>
          </cell>
          <cell r="F2843" t="str">
            <v/>
          </cell>
          <cell r="G2843" t="str">
            <v/>
          </cell>
          <cell r="H2843" t="str">
            <v>ENTRADA DE ENERGIA ELÉTRICA, AÉREA, BIFÁSICA, COM CAIXA DE SOBREPOR, CABO DE 10 MM2 E DISJUNTOR DIN 50A (NÃO INCLUSO O POSTE DE CONCRETO). AF_07/2020_P</v>
          </cell>
          <cell r="I2843" t="str">
            <v>UN</v>
          </cell>
          <cell r="J2843" t="str">
            <v>ATRIBUÍDO SÃO PAULO</v>
          </cell>
          <cell r="K2843" t="str">
            <v>1.152,46</v>
          </cell>
          <cell r="L2843" t="str">
            <v>CAIXA REFERENCIAL</v>
          </cell>
        </row>
        <row r="2844">
          <cell r="A2844">
            <v>101498</v>
          </cell>
          <cell r="B2844" t="str">
            <v>INSTALACAO ELETRICA/ELETRIFICACAO E ILUMINACAO EXTERNA</v>
          </cell>
          <cell r="C2844" t="str">
            <v>INEL</v>
          </cell>
          <cell r="D2844" t="str">
            <v>FORNECIMENTO DE MAT/MO P/ELETRIFICACAO E ILUMINACAO PUBLICA</v>
          </cell>
          <cell r="E2844" t="str">
            <v>0172</v>
          </cell>
          <cell r="F2844" t="str">
            <v/>
          </cell>
          <cell r="G2844" t="str">
            <v/>
          </cell>
          <cell r="H2844" t="str">
            <v>ENTRADA DE ENERGIA ELÉTRICA, AÉREA, BIFÁSICA, COM CAIXA DE SOBREPOR, CABO DE 16 MM2 E DISJUNTOR DIN 50A (NÃO INCLUSO O POSTE DE CONCRETO). AF_07/2020_P</v>
          </cell>
          <cell r="I2844" t="str">
            <v>UN</v>
          </cell>
          <cell r="J2844" t="str">
            <v>ATRIBUÍDO SÃO PAULO</v>
          </cell>
          <cell r="K2844" t="str">
            <v>1.276,50</v>
          </cell>
          <cell r="L2844" t="str">
            <v>CAIXA REFERENCIAL</v>
          </cell>
        </row>
        <row r="2845">
          <cell r="A2845">
            <v>101499</v>
          </cell>
          <cell r="B2845" t="str">
            <v>INSTALACAO ELETRICA/ELETRIFICACAO E ILUMINACAO EXTERNA</v>
          </cell>
          <cell r="C2845" t="str">
            <v>INEL</v>
          </cell>
          <cell r="D2845" t="str">
            <v>FORNECIMENTO DE MAT/MO P/ELETRIFICACAO E ILUMINACAO PUBLICA</v>
          </cell>
          <cell r="E2845" t="str">
            <v>0172</v>
          </cell>
          <cell r="F2845" t="str">
            <v/>
          </cell>
          <cell r="G2845" t="str">
            <v/>
          </cell>
          <cell r="H2845" t="str">
            <v>ENTRADA DE ENERGIA ELÉTRICA, AÉREA, BIFÁSICA, COM CAIXA DE SOBREPOR, CABO DE 25 MM2 E DISJUNTOR DIN 50A (NÃO INCLUSO O POSTE DE CONCRETO). AF_07/2020_P</v>
          </cell>
          <cell r="I2845" t="str">
            <v>UN</v>
          </cell>
          <cell r="J2845" t="str">
            <v>ATRIBUÍDO SÃO PAULO</v>
          </cell>
          <cell r="K2845" t="str">
            <v>1.334,11</v>
          </cell>
          <cell r="L2845" t="str">
            <v>CAIXA REFERENCIAL</v>
          </cell>
        </row>
        <row r="2846">
          <cell r="A2846">
            <v>101500</v>
          </cell>
          <cell r="B2846" t="str">
            <v>INSTALACAO ELETRICA/ELETRIFICACAO E ILUMINACAO EXTERNA</v>
          </cell>
          <cell r="C2846" t="str">
            <v>INEL</v>
          </cell>
          <cell r="D2846" t="str">
            <v>FORNECIMENTO DE MAT/MO P/ELETRIFICACAO E ILUMINACAO PUBLICA</v>
          </cell>
          <cell r="E2846" t="str">
            <v>0172</v>
          </cell>
          <cell r="F2846" t="str">
            <v/>
          </cell>
          <cell r="G2846" t="str">
            <v/>
          </cell>
          <cell r="H2846" t="str">
            <v>ENTRADA DE ENERGIA ELÉTRICA, AÉREA, BIFÁSICA, COM CAIXA DE SOBREPOR, CABO DE 35 MM2 E DISJUNTOR DIN 50A (NÃO INCLUSO O POSTE DE CONCRETO). AF_07/2020_P</v>
          </cell>
          <cell r="I2846" t="str">
            <v>UN</v>
          </cell>
          <cell r="J2846" t="str">
            <v>ATRIBUÍDO SÃO PAULO</v>
          </cell>
          <cell r="K2846" t="str">
            <v>1.503,96</v>
          </cell>
          <cell r="L2846" t="str">
            <v>CAIXA REFERENCIAL</v>
          </cell>
        </row>
        <row r="2847">
          <cell r="A2847">
            <v>101501</v>
          </cell>
          <cell r="B2847" t="str">
            <v>INSTALACAO ELETRICA/ELETRIFICACAO E ILUMINACAO EXTERNA</v>
          </cell>
          <cell r="C2847" t="str">
            <v>INEL</v>
          </cell>
          <cell r="D2847" t="str">
            <v>FORNECIMENTO DE MAT/MO P/ELETRIFICACAO E ILUMINACAO PUBLICA</v>
          </cell>
          <cell r="E2847" t="str">
            <v>0172</v>
          </cell>
          <cell r="F2847" t="str">
            <v/>
          </cell>
          <cell r="G2847" t="str">
            <v/>
          </cell>
          <cell r="H2847" t="str">
            <v>ENTRADA DE ENERGIA ELÉTRICA, AÉREA, BIFÁSICA, COM CAIXA DE EMBUTIR, CABO DE 10 MM2 E DISJUNTOR DIN 50A (NÃO INCLUSO O POSTE DE CONCRETO). AF_07/2020_P</v>
          </cell>
          <cell r="I2847" t="str">
            <v>UN</v>
          </cell>
          <cell r="J2847" t="str">
            <v>ATRIBUÍDO SÃO PAULO</v>
          </cell>
          <cell r="K2847" t="str">
            <v>1.147,29</v>
          </cell>
          <cell r="L2847" t="str">
            <v>CAIXA REFERENCIAL</v>
          </cell>
        </row>
        <row r="2848">
          <cell r="A2848">
            <v>101502</v>
          </cell>
          <cell r="B2848" t="str">
            <v>INSTALACAO ELETRICA/ELETRIFICACAO E ILUMINACAO EXTERNA</v>
          </cell>
          <cell r="C2848" t="str">
            <v>INEL</v>
          </cell>
          <cell r="D2848" t="str">
            <v>FORNECIMENTO DE MAT/MO P/ELETRIFICACAO E ILUMINACAO PUBLICA</v>
          </cell>
          <cell r="E2848" t="str">
            <v>0172</v>
          </cell>
          <cell r="F2848" t="str">
            <v/>
          </cell>
          <cell r="G2848" t="str">
            <v/>
          </cell>
          <cell r="H2848" t="str">
            <v>ENTRADA DE ENERGIA ELÉTRICA, AÉREA, BIFÁSICA, COM CAIXA DE EMBUTIR, CABO DE 16 MM2 E DISJUNTOR DIN 50A (NÃO INCLUSO O POSTE DE CONCRETO). AF_07/2020_P</v>
          </cell>
          <cell r="I2848" t="str">
            <v>UN</v>
          </cell>
          <cell r="J2848" t="str">
            <v>ATRIBUÍDO SÃO PAULO</v>
          </cell>
          <cell r="K2848" t="str">
            <v>1.271,33</v>
          </cell>
          <cell r="L2848" t="str">
            <v>CAIXA REFERENCIAL</v>
          </cell>
        </row>
        <row r="2849">
          <cell r="A2849">
            <v>101503</v>
          </cell>
          <cell r="B2849" t="str">
            <v>INSTALACAO ELETRICA/ELETRIFICACAO E ILUMINACAO EXTERNA</v>
          </cell>
          <cell r="C2849" t="str">
            <v>INEL</v>
          </cell>
          <cell r="D2849" t="str">
            <v>FORNECIMENTO DE MAT/MO P/ELETRIFICACAO E ILUMINACAO PUBLICA</v>
          </cell>
          <cell r="E2849" t="str">
            <v>0172</v>
          </cell>
          <cell r="F2849" t="str">
            <v/>
          </cell>
          <cell r="G2849" t="str">
            <v/>
          </cell>
          <cell r="H2849" t="str">
            <v>ENTRADA DE ENERGIA ELÉTRICA, AÉREA, BIFÁSICA, COM CAIXA DE EMBUTIR, CABO DE 25 MM2 E DISJUNTOR DIN 50A (NÃO INCLUSO O POSTE DE CONCRETO). AF_07/2020_P</v>
          </cell>
          <cell r="I2849" t="str">
            <v>UN</v>
          </cell>
          <cell r="J2849" t="str">
            <v>ATRIBUÍDO SÃO PAULO</v>
          </cell>
          <cell r="K2849" t="str">
            <v>1.328,94</v>
          </cell>
          <cell r="L2849" t="str">
            <v>CAIXA REFERENCIAL</v>
          </cell>
        </row>
        <row r="2850">
          <cell r="A2850">
            <v>101504</v>
          </cell>
          <cell r="B2850" t="str">
            <v>INSTALACAO ELETRICA/ELETRIFICACAO E ILUMINACAO EXTERNA</v>
          </cell>
          <cell r="C2850" t="str">
            <v>INEL</v>
          </cell>
          <cell r="D2850" t="str">
            <v>FORNECIMENTO DE MAT/MO P/ELETRIFICACAO E ILUMINACAO PUBLICA</v>
          </cell>
          <cell r="E2850" t="str">
            <v>0172</v>
          </cell>
          <cell r="F2850" t="str">
            <v/>
          </cell>
          <cell r="G2850" t="str">
            <v/>
          </cell>
          <cell r="H2850" t="str">
            <v>ENTRADA DE ENERGIA ELÉTRICA, AÉREA, BIFÁSICA, COM CAIXA DE EMBUTIR, CABO DE 35 MM2 E DISJUNTOR DIN 50A (NÃO INCLUSO O POSTE DE CONCRETO). AF_07/2020_P</v>
          </cell>
          <cell r="I2850" t="str">
            <v>UN</v>
          </cell>
          <cell r="J2850" t="str">
            <v>ATRIBUÍDO SÃO PAULO</v>
          </cell>
          <cell r="K2850" t="str">
            <v>1.498,79</v>
          </cell>
          <cell r="L2850" t="str">
            <v>CAIXA REFERENCIAL</v>
          </cell>
        </row>
        <row r="2851">
          <cell r="A2851">
            <v>101505</v>
          </cell>
          <cell r="B2851" t="str">
            <v>INSTALACAO ELETRICA/ELETRIFICACAO E ILUMINACAO EXTERNA</v>
          </cell>
          <cell r="C2851" t="str">
            <v>INEL</v>
          </cell>
          <cell r="D2851" t="str">
            <v>FORNECIMENTO DE MAT/MO P/ELETRIFICACAO E ILUMINACAO PUBLICA</v>
          </cell>
          <cell r="E2851" t="str">
            <v>0172</v>
          </cell>
          <cell r="F2851" t="str">
            <v/>
          </cell>
          <cell r="G2851" t="str">
            <v/>
          </cell>
          <cell r="H2851" t="str">
            <v>ENTRADA DE ENERGIA ELÉTRICA, AÉREA, TRIFÁSICA, COM CAIXA DE SOBREPOR, CABO DE 10 MM2 E DISJUNTOR DIN 50A (NÃO INCLUSO O POSTE DE CONCRETO). AF_07/2020_P</v>
          </cell>
          <cell r="I2851" t="str">
            <v>UN</v>
          </cell>
          <cell r="J2851" t="str">
            <v>ATRIBUÍDO SÃO PAULO</v>
          </cell>
          <cell r="K2851" t="str">
            <v>1.252,07</v>
          </cell>
          <cell r="L2851" t="str">
            <v>CAIXA REFERENCIAL</v>
          </cell>
        </row>
        <row r="2852">
          <cell r="A2852">
            <v>101506</v>
          </cell>
          <cell r="B2852" t="str">
            <v>INSTALACAO ELETRICA/ELETRIFICACAO E ILUMINACAO EXTERNA</v>
          </cell>
          <cell r="C2852" t="str">
            <v>INEL</v>
          </cell>
          <cell r="D2852" t="str">
            <v>FORNECIMENTO DE MAT/MO P/ELETRIFICACAO E ILUMINACAO PUBLICA</v>
          </cell>
          <cell r="E2852" t="str">
            <v>0172</v>
          </cell>
          <cell r="F2852" t="str">
            <v/>
          </cell>
          <cell r="G2852" t="str">
            <v/>
          </cell>
          <cell r="H2852" t="str">
            <v>ENTRADA DE ENERGIA ELÉTRICA, AÉREA, TRIFÁSICA, COM CAIXA DE SOBREPOR, CABO DE 16 MM2 E DISJUNTOR DIN 50A (NÃO INCLUSO O POSTE DE CONCRETO). AF_07/2020_P</v>
          </cell>
          <cell r="I2852" t="str">
            <v>UN</v>
          </cell>
          <cell r="J2852" t="str">
            <v>ATRIBUÍDO SÃO PAULO</v>
          </cell>
          <cell r="K2852" t="str">
            <v>1.417,46</v>
          </cell>
          <cell r="L2852" t="str">
            <v>CAIXA REFERENCIAL</v>
          </cell>
        </row>
        <row r="2853">
          <cell r="A2853">
            <v>101507</v>
          </cell>
          <cell r="B2853" t="str">
            <v>INSTALACAO ELETRICA/ELETRIFICACAO E ILUMINACAO EXTERNA</v>
          </cell>
          <cell r="C2853" t="str">
            <v>INEL</v>
          </cell>
          <cell r="D2853" t="str">
            <v>FORNECIMENTO DE MAT/MO P/ELETRIFICACAO E ILUMINACAO PUBLICA</v>
          </cell>
          <cell r="E2853" t="str">
            <v>0172</v>
          </cell>
          <cell r="F2853" t="str">
            <v/>
          </cell>
          <cell r="G2853" t="str">
            <v/>
          </cell>
          <cell r="H2853" t="str">
            <v>ENTRADA DE ENERGIA ELÉTRICA, AÉREA, TRIFÁSICA, COM CAIXA DE SOBREPOR, CABO DE 25 MM2 E DISJUNTOR DIN 50A (NÃO INCLUSO O POSTE DE CONCRETO). AF_07/2020_P</v>
          </cell>
          <cell r="I2853" t="str">
            <v>UN</v>
          </cell>
          <cell r="J2853" t="str">
            <v>ATRIBUÍDO SÃO PAULO</v>
          </cell>
          <cell r="K2853" t="str">
            <v>1.494,27</v>
          </cell>
          <cell r="L2853" t="str">
            <v>CAIXA REFERENCIAL</v>
          </cell>
        </row>
        <row r="2854">
          <cell r="A2854">
            <v>101508</v>
          </cell>
          <cell r="B2854" t="str">
            <v>INSTALACAO ELETRICA/ELETRIFICACAO E ILUMINACAO EXTERNA</v>
          </cell>
          <cell r="C2854" t="str">
            <v>INEL</v>
          </cell>
          <cell r="D2854" t="str">
            <v>FORNECIMENTO DE MAT/MO P/ELETRIFICACAO E ILUMINACAO PUBLICA</v>
          </cell>
          <cell r="E2854" t="str">
            <v>0172</v>
          </cell>
          <cell r="F2854" t="str">
            <v/>
          </cell>
          <cell r="G2854" t="str">
            <v/>
          </cell>
          <cell r="H2854" t="str">
            <v>ENTRADA DE ENERGIA ELÉTRICA, AÉREA, TRIFÁSICA, COM CAIXA DE SOBREPOR, CABO DE 35 MM2 E DISJUNTOR DIN 50A (NÃO INCLUSO O POSTE DE CONCRETO). AF_07/2020_P</v>
          </cell>
          <cell r="I2854" t="str">
            <v>UN</v>
          </cell>
          <cell r="J2854" t="str">
            <v>ATRIBUÍDO SÃO PAULO</v>
          </cell>
          <cell r="K2854" t="str">
            <v>1.713,85</v>
          </cell>
          <cell r="L2854" t="str">
            <v>CAIXA REFERENCIAL</v>
          </cell>
        </row>
        <row r="2855">
          <cell r="A2855">
            <v>101509</v>
          </cell>
          <cell r="B2855" t="str">
            <v>INSTALACAO ELETRICA/ELETRIFICACAO E ILUMINACAO EXTERNA</v>
          </cell>
          <cell r="C2855" t="str">
            <v>INEL</v>
          </cell>
          <cell r="D2855" t="str">
            <v>FORNECIMENTO DE MAT/MO P/ELETRIFICACAO E ILUMINACAO PUBLICA</v>
          </cell>
          <cell r="E2855" t="str">
            <v>0172</v>
          </cell>
          <cell r="F2855" t="str">
            <v/>
          </cell>
          <cell r="G2855" t="str">
            <v/>
          </cell>
          <cell r="H2855" t="str">
            <v>ENTRADA DE ENERGIA ELÉTRICA, AÉREA, TRIFÁSICA, COM CAIXA DE EMBUTIR, CABO DE 10 MM2 E DISJUNTOR DIN 50A (NÃO INCLUSO O POSTE DE CONCRETO). AF_07/2020</v>
          </cell>
          <cell r="I2855" t="str">
            <v>UN</v>
          </cell>
          <cell r="J2855" t="str">
            <v>ATRIBUÍDO SÃO PAULO</v>
          </cell>
          <cell r="K2855" t="str">
            <v>1.434,40</v>
          </cell>
          <cell r="L2855" t="str">
            <v>CAIXA REFERENCIAL</v>
          </cell>
        </row>
        <row r="2856">
          <cell r="A2856">
            <v>101510</v>
          </cell>
          <cell r="B2856" t="str">
            <v>INSTALACAO ELETRICA/ELETRIFICACAO E ILUMINACAO EXTERNA</v>
          </cell>
          <cell r="C2856" t="str">
            <v>INEL</v>
          </cell>
          <cell r="D2856" t="str">
            <v>FORNECIMENTO DE MAT/MO P/ELETRIFICACAO E ILUMINACAO PUBLICA</v>
          </cell>
          <cell r="E2856" t="str">
            <v>0172</v>
          </cell>
          <cell r="F2856" t="str">
            <v/>
          </cell>
          <cell r="G2856" t="str">
            <v/>
          </cell>
          <cell r="H2856" t="str">
            <v>ENTRADA DE ENERGIA ELÉTRICA, AÉREA, TRIFÁSICA, COM CAIXA DE EMBUTIR, CABO DE 16 MM2 E DISJUNTOR DIN 50A (NÃO INCLUSO O POSTE DE CONCRETO). AF_07/2020</v>
          </cell>
          <cell r="I2856" t="str">
            <v>UN</v>
          </cell>
          <cell r="J2856" t="str">
            <v>ATRIBUÍDO SÃO PAULO</v>
          </cell>
          <cell r="K2856" t="str">
            <v>1.599,79</v>
          </cell>
          <cell r="L2856" t="str">
            <v>CAIXA REFERENCIAL</v>
          </cell>
        </row>
        <row r="2857">
          <cell r="A2857">
            <v>101511</v>
          </cell>
          <cell r="B2857" t="str">
            <v>INSTALACAO ELETRICA/ELETRIFICACAO E ILUMINACAO EXTERNA</v>
          </cell>
          <cell r="C2857" t="str">
            <v>INEL</v>
          </cell>
          <cell r="D2857" t="str">
            <v>FORNECIMENTO DE MAT/MO P/ELETRIFICACAO E ILUMINACAO PUBLICA</v>
          </cell>
          <cell r="E2857" t="str">
            <v>0172</v>
          </cell>
          <cell r="F2857" t="str">
            <v/>
          </cell>
          <cell r="G2857" t="str">
            <v/>
          </cell>
          <cell r="H2857" t="str">
            <v>ENTRADA DE ENERGIA ELÉTRICA, AÉREA, TRIFÁSICA, COM CAIXA DE EMBUTIR, CABO DE 25 MM2 E DISJUNTOR DIN 50A (NÃO INCLUSO O POSTE DE CONCRETO). AF_07/2020</v>
          </cell>
          <cell r="I2857" t="str">
            <v>UN</v>
          </cell>
          <cell r="J2857" t="str">
            <v>ATRIBUÍDO SÃO PAULO</v>
          </cell>
          <cell r="K2857" t="str">
            <v>1.676,60</v>
          </cell>
          <cell r="L2857" t="str">
            <v>CAIXA REFERENCIAL</v>
          </cell>
        </row>
        <row r="2858">
          <cell r="A2858">
            <v>101512</v>
          </cell>
          <cell r="B2858" t="str">
            <v>INSTALACAO ELETRICA/ELETRIFICACAO E ILUMINACAO EXTERNA</v>
          </cell>
          <cell r="C2858" t="str">
            <v>INEL</v>
          </cell>
          <cell r="D2858" t="str">
            <v>FORNECIMENTO DE MAT/MO P/ELETRIFICACAO E ILUMINACAO PUBLICA</v>
          </cell>
          <cell r="E2858" t="str">
            <v>0172</v>
          </cell>
          <cell r="F2858" t="str">
            <v/>
          </cell>
          <cell r="G2858" t="str">
            <v/>
          </cell>
          <cell r="H2858" t="str">
            <v>ENTRADA DE ENERGIA ELÉTRICA, AÉREA, TRIFÁSICA, COM CAIXA DE EMBUTIR, CABO DE 35 MM2 E DISJUNTOR DIN 50A (NÃO INCLUSO O POSTE DE CONCRETO). AF_07/2020</v>
          </cell>
          <cell r="I2858" t="str">
            <v>UN</v>
          </cell>
          <cell r="J2858" t="str">
            <v>ATRIBUÍDO SÃO PAULO</v>
          </cell>
          <cell r="K2858" t="str">
            <v>1.896,18</v>
          </cell>
          <cell r="L2858" t="str">
            <v>CAIXA REFERENCIAL</v>
          </cell>
        </row>
        <row r="2859">
          <cell r="A2859">
            <v>101513</v>
          </cell>
          <cell r="B2859" t="str">
            <v>INSTALACAO ELETRICA/ELETRIFICACAO E ILUMINACAO EXTERNA</v>
          </cell>
          <cell r="C2859" t="str">
            <v>INEL</v>
          </cell>
          <cell r="D2859" t="str">
            <v>FORNECIMENTO DE MAT/MO P/ELETRIFICACAO E ILUMINACAO PUBLICA</v>
          </cell>
          <cell r="E2859" t="str">
            <v>0172</v>
          </cell>
          <cell r="F2859" t="str">
            <v/>
          </cell>
          <cell r="G2859" t="str">
            <v/>
          </cell>
          <cell r="H2859" t="str">
            <v>ENTRADA DE ENERGIA ELÉTRICA, SUBTERRÂNEA, MONOFÁSICA, COM CAIXA DE SOBREPOR, CABO DE 10 MM2 E DISJUNTOR DIN 50A (NÃO INCLUSA MURETA DE ALVENARIA). AF_07/2020_P</v>
          </cell>
          <cell r="I2859" t="str">
            <v>UN</v>
          </cell>
          <cell r="J2859" t="str">
            <v>ATRIBUÍDO SÃO PAULO</v>
          </cell>
          <cell r="K2859" t="str">
            <v>571,25</v>
          </cell>
          <cell r="L2859" t="str">
            <v>CAIXA REFERENCIAL</v>
          </cell>
        </row>
        <row r="2860">
          <cell r="A2860">
            <v>101514</v>
          </cell>
          <cell r="B2860" t="str">
            <v>INSTALACAO ELETRICA/ELETRIFICACAO E ILUMINACAO EXTERNA</v>
          </cell>
          <cell r="C2860" t="str">
            <v>INEL</v>
          </cell>
          <cell r="D2860" t="str">
            <v>FORNECIMENTO DE MAT/MO P/ELETRIFICACAO E ILUMINACAO PUBLICA</v>
          </cell>
          <cell r="E2860" t="str">
            <v>0172</v>
          </cell>
          <cell r="F2860" t="str">
            <v/>
          </cell>
          <cell r="G2860" t="str">
            <v/>
          </cell>
          <cell r="H2860" t="str">
            <v>ENTRADA DE ENERGIA ELÉTRICA, SUBTERRÂNEA, MONOFÁSICA, COM CAIXA DE SOBREPOR, CABO DE 16 MM2 E DISJUNTOR DIN 50A (NÃO INCLUSA MURETA DE ALVENARIA). AF_07/2020_P</v>
          </cell>
          <cell r="I2860" t="str">
            <v>UN</v>
          </cell>
          <cell r="J2860" t="str">
            <v>ATRIBUÍDO SÃO PAULO</v>
          </cell>
          <cell r="K2860" t="str">
            <v>669,59</v>
          </cell>
          <cell r="L2860" t="str">
            <v>CAIXA REFERENCIAL</v>
          </cell>
        </row>
        <row r="2861">
          <cell r="A2861">
            <v>101515</v>
          </cell>
          <cell r="B2861" t="str">
            <v>INSTALACAO ELETRICA/ELETRIFICACAO E ILUMINACAO EXTERNA</v>
          </cell>
          <cell r="C2861" t="str">
            <v>INEL</v>
          </cell>
          <cell r="D2861" t="str">
            <v>FORNECIMENTO DE MAT/MO P/ELETRIFICACAO E ILUMINACAO PUBLICA</v>
          </cell>
          <cell r="E2861" t="str">
            <v>0172</v>
          </cell>
          <cell r="F2861" t="str">
            <v/>
          </cell>
          <cell r="G2861" t="str">
            <v/>
          </cell>
          <cell r="H2861" t="str">
            <v>ENTRADA DE ENERGIA ELÉTRICA, SUBTERRÂNEA, MONOFÁSICA, COM CAIXA DE SOBREPOR, CABO DE 25 MM2 E DISJUNTOR DIN 50A (NÃO INCLUSA MURETA DE ALVENARIA). AF_07/2020_P</v>
          </cell>
          <cell r="I2861" t="str">
            <v>UN</v>
          </cell>
          <cell r="J2861" t="str">
            <v>ATRIBUÍDO SÃO PAULO</v>
          </cell>
          <cell r="K2861" t="str">
            <v>715,26</v>
          </cell>
          <cell r="L2861" t="str">
            <v>CAIXA REFERENCIAL</v>
          </cell>
        </row>
        <row r="2862">
          <cell r="A2862">
            <v>101516</v>
          </cell>
          <cell r="B2862" t="str">
            <v>INSTALACAO ELETRICA/ELETRIFICACAO E ILUMINACAO EXTERNA</v>
          </cell>
          <cell r="C2862" t="str">
            <v>INEL</v>
          </cell>
          <cell r="D2862" t="str">
            <v>FORNECIMENTO DE MAT/MO P/ELETRIFICACAO E ILUMINACAO PUBLICA</v>
          </cell>
          <cell r="E2862" t="str">
            <v>0172</v>
          </cell>
          <cell r="F2862" t="str">
            <v/>
          </cell>
          <cell r="G2862" t="str">
            <v/>
          </cell>
          <cell r="H2862" t="str">
            <v>ENTRADA DE ENERGIA ELÉTRICA, SUBTERRÂNEA, MONOFÁSICA, COM CAIXA DE SOBREPOR, CABO DE 35 MM2 E DISJUNTOR DIN 50A (NÃO INCLUSA MURETA DE ALVENARIA). AF_07/2020_P</v>
          </cell>
          <cell r="I2862" t="str">
            <v>UN</v>
          </cell>
          <cell r="J2862" t="str">
            <v>ATRIBUÍDO SÃO PAULO</v>
          </cell>
          <cell r="K2862" t="str">
            <v>833,53</v>
          </cell>
          <cell r="L2862" t="str">
            <v>CAIXA REFERENCIAL</v>
          </cell>
        </row>
        <row r="2863">
          <cell r="A2863">
            <v>101517</v>
          </cell>
          <cell r="B2863" t="str">
            <v>INSTALACAO ELETRICA/ELETRIFICACAO E ILUMINACAO EXTERNA</v>
          </cell>
          <cell r="C2863" t="str">
            <v>INEL</v>
          </cell>
          <cell r="D2863" t="str">
            <v>FORNECIMENTO DE MAT/MO P/ELETRIFICACAO E ILUMINACAO PUBLICA</v>
          </cell>
          <cell r="E2863" t="str">
            <v>0172</v>
          </cell>
          <cell r="F2863" t="str">
            <v/>
          </cell>
          <cell r="G2863" t="str">
            <v/>
          </cell>
          <cell r="H2863" t="str">
            <v>ENTRADA DE ENERGIA ELÉTRICA, SUBTERRÂNEA, MONOFÁSICA, COM CAIXA DE EMBUTIR, CABO DE 10 MM2 E DISJUNTOR DIN 50A (NÃO INCLUSA MURETA DE ALVENARIA). AF_07/2020_P</v>
          </cell>
          <cell r="I2863" t="str">
            <v>UN</v>
          </cell>
          <cell r="J2863" t="str">
            <v>ATRIBUÍDO SÃO PAULO</v>
          </cell>
          <cell r="K2863" t="str">
            <v>560,48</v>
          </cell>
          <cell r="L2863" t="str">
            <v>CAIXA REFERENCIAL</v>
          </cell>
        </row>
        <row r="2864">
          <cell r="A2864">
            <v>101518</v>
          </cell>
          <cell r="B2864" t="str">
            <v>INSTALACAO ELETRICA/ELETRIFICACAO E ILUMINACAO EXTERNA</v>
          </cell>
          <cell r="C2864" t="str">
            <v>INEL</v>
          </cell>
          <cell r="D2864" t="str">
            <v>FORNECIMENTO DE MAT/MO P/ELETRIFICACAO E ILUMINACAO PUBLICA</v>
          </cell>
          <cell r="E2864" t="str">
            <v>0172</v>
          </cell>
          <cell r="F2864" t="str">
            <v/>
          </cell>
          <cell r="G2864" t="str">
            <v/>
          </cell>
          <cell r="H2864" t="str">
            <v>ENTRADA DE ENERGIA ELÉTRICA, SUBTERRÂNEA, MONOFÁSICA, COM CAIXA DE EMBUTIR, CABO DE 16 MM2 E DISJUNTOR DIN 50A (NÃO INCLUSA MURETA DE ALVENARIA). AF_07/2020_P</v>
          </cell>
          <cell r="I2864" t="str">
            <v>UN</v>
          </cell>
          <cell r="J2864" t="str">
            <v>ATRIBUÍDO SÃO PAULO</v>
          </cell>
          <cell r="K2864" t="str">
            <v>658,82</v>
          </cell>
          <cell r="L2864" t="str">
            <v>CAIXA REFERENCIAL</v>
          </cell>
        </row>
        <row r="2865">
          <cell r="A2865">
            <v>101519</v>
          </cell>
          <cell r="B2865" t="str">
            <v>INSTALACAO ELETRICA/ELETRIFICACAO E ILUMINACAO EXTERNA</v>
          </cell>
          <cell r="C2865" t="str">
            <v>INEL</v>
          </cell>
          <cell r="D2865" t="str">
            <v>FORNECIMENTO DE MAT/MO P/ELETRIFICACAO E ILUMINACAO PUBLICA</v>
          </cell>
          <cell r="E2865" t="str">
            <v>0172</v>
          </cell>
          <cell r="F2865" t="str">
            <v/>
          </cell>
          <cell r="G2865" t="str">
            <v/>
          </cell>
          <cell r="H2865" t="str">
            <v>ENTRADA DE ENERGIA ELÉTRICA, SUBTERRÂNEA, MONOFÁSICA, COM CAIXA DE EMBUTIR, CABO DE 25 MM2 E DISJUNTOR DIN 50A (NÃO INCLUSA MURETA DE ALVENARIA). AF_07/2020_P</v>
          </cell>
          <cell r="I2865" t="str">
            <v>UN</v>
          </cell>
          <cell r="J2865" t="str">
            <v>ATRIBUÍDO SÃO PAULO</v>
          </cell>
          <cell r="K2865" t="str">
            <v>704,49</v>
          </cell>
          <cell r="L2865" t="str">
            <v>CAIXA REFERENCIAL</v>
          </cell>
        </row>
        <row r="2866">
          <cell r="A2866">
            <v>101520</v>
          </cell>
          <cell r="B2866" t="str">
            <v>INSTALACAO ELETRICA/ELETRIFICACAO E ILUMINACAO EXTERNA</v>
          </cell>
          <cell r="C2866" t="str">
            <v>INEL</v>
          </cell>
          <cell r="D2866" t="str">
            <v>FORNECIMENTO DE MAT/MO P/ELETRIFICACAO E ILUMINACAO PUBLICA</v>
          </cell>
          <cell r="E2866" t="str">
            <v>0172</v>
          </cell>
          <cell r="F2866" t="str">
            <v/>
          </cell>
          <cell r="G2866" t="str">
            <v/>
          </cell>
          <cell r="H2866" t="str">
            <v>ENTRADA DE ENERGIA ELÉTRICA, SUBTERRÂNEA, MONOFÁSICA, COM CAIXA DE EMBUTIR, CABO DE 35 MM2 E DISJUNTOR DIN 50A (NÃO INCLUSA MURETA DE ALVENARIA). AF_07/2020_P</v>
          </cell>
          <cell r="I2866" t="str">
            <v>UN</v>
          </cell>
          <cell r="J2866" t="str">
            <v>ATRIBUÍDO SÃO PAULO</v>
          </cell>
          <cell r="K2866" t="str">
            <v>822,76</v>
          </cell>
          <cell r="L2866" t="str">
            <v>CAIXA REFERENCIAL</v>
          </cell>
        </row>
        <row r="2867">
          <cell r="A2867">
            <v>101521</v>
          </cell>
          <cell r="B2867" t="str">
            <v>INSTALACAO ELETRICA/ELETRIFICACAO E ILUMINACAO EXTERNA</v>
          </cell>
          <cell r="C2867" t="str">
            <v>INEL</v>
          </cell>
          <cell r="D2867" t="str">
            <v>FORNECIMENTO DE MAT/MO P/ELETRIFICACAO E ILUMINACAO PUBLICA</v>
          </cell>
          <cell r="E2867" t="str">
            <v>0172</v>
          </cell>
          <cell r="F2867" t="str">
            <v/>
          </cell>
          <cell r="G2867" t="str">
            <v/>
          </cell>
          <cell r="H2867" t="str">
            <v>ENTRADA DE ENERGIA ELÉTRICA, SUBTERRÂNEA, BIFÁSICA, COM CAIXA DE SOBREPOR, CABO DE 10 MM2 E DISJUNTOR DIN 50A (NÃO INCLUSA MURETA DE ALVENARIA). AF_07/2020_P</v>
          </cell>
          <cell r="I2867" t="str">
            <v>UN</v>
          </cell>
          <cell r="J2867" t="str">
            <v>ATRIBUÍDO SÃO PAULO</v>
          </cell>
          <cell r="K2867" t="str">
            <v>790,24</v>
          </cell>
          <cell r="L2867" t="str">
            <v>CAIXA REFERENCIAL</v>
          </cell>
        </row>
        <row r="2868">
          <cell r="A2868">
            <v>101522</v>
          </cell>
          <cell r="B2868" t="str">
            <v>INSTALACAO ELETRICA/ELETRIFICACAO E ILUMINACAO EXTERNA</v>
          </cell>
          <cell r="C2868" t="str">
            <v>INEL</v>
          </cell>
          <cell r="D2868" t="str">
            <v>FORNECIMENTO DE MAT/MO P/ELETRIFICACAO E ILUMINACAO PUBLICA</v>
          </cell>
          <cell r="E2868" t="str">
            <v>0172</v>
          </cell>
          <cell r="F2868" t="str">
            <v/>
          </cell>
          <cell r="G2868" t="str">
            <v/>
          </cell>
          <cell r="H2868" t="str">
            <v>ENTRADA DE ENERGIA ELÉTRICA, SUBTERRÂNEA, BIFÁSICA, COM CAIXA DE SOBREPOR, CABO DE 16 MM2 E DISJUNTOR DIN 50A (NÃO INCLUSA MURETA DE ALVENARIA). AF_07/2020_P</v>
          </cell>
          <cell r="I2868" t="str">
            <v>UN</v>
          </cell>
          <cell r="J2868" t="str">
            <v>ATRIBUÍDO SÃO PAULO</v>
          </cell>
          <cell r="K2868" t="str">
            <v>937,75</v>
          </cell>
          <cell r="L2868" t="str">
            <v>CAIXA REFERENCIAL</v>
          </cell>
        </row>
        <row r="2869">
          <cell r="A2869">
            <v>101523</v>
          </cell>
          <cell r="B2869" t="str">
            <v>INSTALACAO ELETRICA/ELETRIFICACAO E ILUMINACAO EXTERNA</v>
          </cell>
          <cell r="C2869" t="str">
            <v>INEL</v>
          </cell>
          <cell r="D2869" t="str">
            <v>FORNECIMENTO DE MAT/MO P/ELETRIFICACAO E ILUMINACAO PUBLICA</v>
          </cell>
          <cell r="E2869" t="str">
            <v>0172</v>
          </cell>
          <cell r="F2869" t="str">
            <v/>
          </cell>
          <cell r="G2869" t="str">
            <v/>
          </cell>
          <cell r="H2869" t="str">
            <v>ENTRADA DE ENERGIA ELÉTRICA, SUBTERRÂNEA, BIFÁSICA, COM CAIXA DE SOBREPOR, CABO DE 25 MM2 E DISJUNTOR DIN 50A (NÃO INCLUSA MURETA DE ALVENARIA). AF_07/2020_P</v>
          </cell>
          <cell r="I2869" t="str">
            <v>UN</v>
          </cell>
          <cell r="J2869" t="str">
            <v>ATRIBUÍDO SÃO PAULO</v>
          </cell>
          <cell r="K2869" t="str">
            <v>1.006,26</v>
          </cell>
          <cell r="L2869" t="str">
            <v>CAIXA REFERENCIAL</v>
          </cell>
        </row>
        <row r="2870">
          <cell r="A2870">
            <v>101524</v>
          </cell>
          <cell r="B2870" t="str">
            <v>INSTALACAO ELETRICA/ELETRIFICACAO E ILUMINACAO EXTERNA</v>
          </cell>
          <cell r="C2870" t="str">
            <v>INEL</v>
          </cell>
          <cell r="D2870" t="str">
            <v>FORNECIMENTO DE MAT/MO P/ELETRIFICACAO E ILUMINACAO PUBLICA</v>
          </cell>
          <cell r="E2870" t="str">
            <v>0172</v>
          </cell>
          <cell r="F2870" t="str">
            <v/>
          </cell>
          <cell r="G2870" t="str">
            <v/>
          </cell>
          <cell r="H2870" t="str">
            <v>ENTRADA DE ENERGIA ELÉTRICA, SUBTERRÂNEA, BIFÁSICA, COM CAIXA DE SOBREPOR, CABO DE 35 MM2 E DISJUNTOR DIN 50A (NÃO INCLUSA MURETA DE ALVENARIA). AF_07/2020_P</v>
          </cell>
          <cell r="I2870" t="str">
            <v>UN</v>
          </cell>
          <cell r="J2870" t="str">
            <v>ATRIBUÍDO SÃO PAULO</v>
          </cell>
          <cell r="K2870" t="str">
            <v>1.183,67</v>
          </cell>
          <cell r="L2870" t="str">
            <v>CAIXA REFERENCIAL</v>
          </cell>
        </row>
        <row r="2871">
          <cell r="A2871">
            <v>101525</v>
          </cell>
          <cell r="B2871" t="str">
            <v>INSTALACAO ELETRICA/ELETRIFICACAO E ILUMINACAO EXTERNA</v>
          </cell>
          <cell r="C2871" t="str">
            <v>INEL</v>
          </cell>
          <cell r="D2871" t="str">
            <v>FORNECIMENTO DE MAT/MO P/ELETRIFICACAO E ILUMINACAO PUBLICA</v>
          </cell>
          <cell r="E2871" t="str">
            <v>0172</v>
          </cell>
          <cell r="F2871" t="str">
            <v/>
          </cell>
          <cell r="G2871" t="str">
            <v/>
          </cell>
          <cell r="H2871" t="str">
            <v>ENTRADA DE ENERGIA ELÉTRICA, SUBTERRÂNEA, BIFÁSICA, COM CAIXA DE EMBUTIR, CABO DE 10 MM2 E DISJUNTOR DIN 50A (NÃO INCLUSA MURETA DE ALVENARIA). AF_07/2020_P</v>
          </cell>
          <cell r="I2871" t="str">
            <v>UN</v>
          </cell>
          <cell r="J2871" t="str">
            <v>ATRIBUÍDO SÃO PAULO</v>
          </cell>
          <cell r="K2871" t="str">
            <v>785,07</v>
          </cell>
          <cell r="L2871" t="str">
            <v>CAIXA REFERENCIAL</v>
          </cell>
        </row>
        <row r="2872">
          <cell r="A2872">
            <v>101526</v>
          </cell>
          <cell r="B2872" t="str">
            <v>INSTALACAO ELETRICA/ELETRIFICACAO E ILUMINACAO EXTERNA</v>
          </cell>
          <cell r="C2872" t="str">
            <v>INEL</v>
          </cell>
          <cell r="D2872" t="str">
            <v>FORNECIMENTO DE MAT/MO P/ELETRIFICACAO E ILUMINACAO PUBLICA</v>
          </cell>
          <cell r="E2872" t="str">
            <v>0172</v>
          </cell>
          <cell r="F2872" t="str">
            <v/>
          </cell>
          <cell r="G2872" t="str">
            <v/>
          </cell>
          <cell r="H2872" t="str">
            <v>ENTRADA DE ENERGIA ELÉTRICA, SUBTERRÂNEA, BIFÁSICA, COM CAIXA DE EMBUTIR, CABO DE 16 MM2 E DISJUNTOR DIN 50A (NÃO INCLUSA MURETA DE ALVENARIA). AF_07/2020_P</v>
          </cell>
          <cell r="I2872" t="str">
            <v>UN</v>
          </cell>
          <cell r="J2872" t="str">
            <v>ATRIBUÍDO SÃO PAULO</v>
          </cell>
          <cell r="K2872" t="str">
            <v>932,58</v>
          </cell>
          <cell r="L2872" t="str">
            <v>CAIXA REFERENCIAL</v>
          </cell>
        </row>
        <row r="2873">
          <cell r="A2873">
            <v>101527</v>
          </cell>
          <cell r="B2873" t="str">
            <v>INSTALACAO ELETRICA/ELETRIFICACAO E ILUMINACAO EXTERNA</v>
          </cell>
          <cell r="C2873" t="str">
            <v>INEL</v>
          </cell>
          <cell r="D2873" t="str">
            <v>FORNECIMENTO DE MAT/MO P/ELETRIFICACAO E ILUMINACAO PUBLICA</v>
          </cell>
          <cell r="E2873" t="str">
            <v>0172</v>
          </cell>
          <cell r="F2873" t="str">
            <v/>
          </cell>
          <cell r="G2873" t="str">
            <v/>
          </cell>
          <cell r="H2873" t="str">
            <v>ENTRADA DE ENERGIA ELÉTRICA, SUBTERRÂNEA, BIFÁSICA, COM CAIXA DE EMBUTIR, CABO DE 25 MM2 E DISJUNTOR DIN 50A (NÃO INCLUSA MURETA DE ALVENARIA). AF_07/2020_P</v>
          </cell>
          <cell r="I2873" t="str">
            <v>UN</v>
          </cell>
          <cell r="J2873" t="str">
            <v>ATRIBUÍDO SÃO PAULO</v>
          </cell>
          <cell r="K2873" t="str">
            <v>1.001,09</v>
          </cell>
          <cell r="L2873" t="str">
            <v>CAIXA REFERENCIAL</v>
          </cell>
        </row>
        <row r="2874">
          <cell r="A2874">
            <v>101528</v>
          </cell>
          <cell r="B2874" t="str">
            <v>INSTALACAO ELETRICA/ELETRIFICACAO E ILUMINACAO EXTERNA</v>
          </cell>
          <cell r="C2874" t="str">
            <v>INEL</v>
          </cell>
          <cell r="D2874" t="str">
            <v>FORNECIMENTO DE MAT/MO P/ELETRIFICACAO E ILUMINACAO PUBLICA</v>
          </cell>
          <cell r="E2874" t="str">
            <v>0172</v>
          </cell>
          <cell r="F2874" t="str">
            <v/>
          </cell>
          <cell r="G2874" t="str">
            <v/>
          </cell>
          <cell r="H2874" t="str">
            <v>ENTRADA DE ENERGIA ELÉTRICA, SUBTERRÂNEA, BIFÁSICA, COM CAIXA DE EMBUTIR, CABO DE 35 MM2 E DISJUNTOR DIN 50A (NÃO INCLUSA MURETA DE ALVENARIA). AF_07/2020_P</v>
          </cell>
          <cell r="I2874" t="str">
            <v>UN</v>
          </cell>
          <cell r="J2874" t="str">
            <v>ATRIBUÍDO SÃO PAULO</v>
          </cell>
          <cell r="K2874" t="str">
            <v>1.178,50</v>
          </cell>
          <cell r="L2874" t="str">
            <v>CAIXA REFERENCIAL</v>
          </cell>
        </row>
        <row r="2875">
          <cell r="A2875">
            <v>101529</v>
          </cell>
          <cell r="B2875" t="str">
            <v>INSTALACAO ELETRICA/ELETRIFICACAO E ILUMINACAO EXTERNA</v>
          </cell>
          <cell r="C2875" t="str">
            <v>INEL</v>
          </cell>
          <cell r="D2875" t="str">
            <v>FORNECIMENTO DE MAT/MO P/ELETRIFICACAO E ILUMINACAO PUBLICA</v>
          </cell>
          <cell r="E2875" t="str">
            <v>0172</v>
          </cell>
          <cell r="F2875" t="str">
            <v/>
          </cell>
          <cell r="G2875" t="str">
            <v/>
          </cell>
          <cell r="H2875" t="str">
            <v>ENTRADA DE ENERGIA ELÉTRICA, SUBTERRÂNEA, TRIFÁSICA, COM CAIXA DE SOBREPOR, CABO DE 10 MM2 E DISJUNTOR DIN 50A (NÃO INCLUSA MURETA DE ALVENARIA). AF_07/2020_P</v>
          </cell>
          <cell r="I2875" t="str">
            <v>UN</v>
          </cell>
          <cell r="J2875" t="str">
            <v>ATRIBUÍDO SÃO PAULO</v>
          </cell>
          <cell r="K2875" t="str">
            <v>904,72</v>
          </cell>
          <cell r="L2875" t="str">
            <v>CAIXA REFERENCIAL</v>
          </cell>
        </row>
        <row r="2876">
          <cell r="A2876">
            <v>101530</v>
          </cell>
          <cell r="B2876" t="str">
            <v>INSTALACAO ELETRICA/ELETRIFICACAO E ILUMINACAO EXTERNA</v>
          </cell>
          <cell r="C2876" t="str">
            <v>INEL</v>
          </cell>
          <cell r="D2876" t="str">
            <v>FORNECIMENTO DE MAT/MO P/ELETRIFICACAO E ILUMINACAO PUBLICA</v>
          </cell>
          <cell r="E2876" t="str">
            <v>0172</v>
          </cell>
          <cell r="F2876" t="str">
            <v/>
          </cell>
          <cell r="G2876" t="str">
            <v/>
          </cell>
          <cell r="H2876" t="str">
            <v>ENTRADA DE ENERGIA ELÉTRICA, SUBTERRÂNEA, TRIFÁSICA, COM CAIXA DE SOBREPOR, CABO DE 16 MM2 E DISJUNTOR DIN 50A (NÃO INCLUSA MURETA DE ALVENARIA). AF_07/2020_P</v>
          </cell>
          <cell r="I2876" t="str">
            <v>UN</v>
          </cell>
          <cell r="J2876" t="str">
            <v>ATRIBUÍDO SÃO PAULO</v>
          </cell>
          <cell r="K2876" t="str">
            <v>1.101,40</v>
          </cell>
          <cell r="L2876" t="str">
            <v>CAIXA REFERENCIAL</v>
          </cell>
        </row>
        <row r="2877">
          <cell r="A2877">
            <v>101531</v>
          </cell>
          <cell r="B2877" t="str">
            <v>INSTALACAO ELETRICA/ELETRIFICACAO E ILUMINACAO EXTERNA</v>
          </cell>
          <cell r="C2877" t="str">
            <v>INEL</v>
          </cell>
          <cell r="D2877" t="str">
            <v>FORNECIMENTO DE MAT/MO P/ELETRIFICACAO E ILUMINACAO PUBLICA</v>
          </cell>
          <cell r="E2877" t="str">
            <v>0172</v>
          </cell>
          <cell r="F2877" t="str">
            <v/>
          </cell>
          <cell r="G2877" t="str">
            <v/>
          </cell>
          <cell r="H2877" t="str">
            <v>ENTRADA DE ENERGIA ELÉTRICA, SUBTERRÂNEA, TRIFÁSICA, COM CAIXA DE SOBREPOR, CABO DE 25 MM2 E DISJUNTOR DIN 50A (NÃO INCLUSA MURETA DE ALVENARIA). AF_07/2020_P</v>
          </cell>
          <cell r="I2877" t="str">
            <v>UN</v>
          </cell>
          <cell r="J2877" t="str">
            <v>ATRIBUÍDO SÃO PAULO</v>
          </cell>
          <cell r="K2877" t="str">
            <v>1.192,74</v>
          </cell>
          <cell r="L2877" t="str">
            <v>CAIXA REFERENCIAL</v>
          </cell>
        </row>
        <row r="2878">
          <cell r="A2878">
            <v>101532</v>
          </cell>
          <cell r="B2878" t="str">
            <v>INSTALACAO ELETRICA/ELETRIFICACAO E ILUMINACAO EXTERNA</v>
          </cell>
          <cell r="C2878" t="str">
            <v>INEL</v>
          </cell>
          <cell r="D2878" t="str">
            <v>FORNECIMENTO DE MAT/MO P/ELETRIFICACAO E ILUMINACAO PUBLICA</v>
          </cell>
          <cell r="E2878" t="str">
            <v>0172</v>
          </cell>
          <cell r="F2878" t="str">
            <v/>
          </cell>
          <cell r="G2878" t="str">
            <v/>
          </cell>
          <cell r="H2878" t="str">
            <v>ENTRADA DE ENERGIA ELÉTRICA, SUBTERRÂNEA, TRIFÁSICA, COM CAIXA DE SOBREPOR, CABO DE 35 MM2 E DISJUNTOR DIN 50A (NÃO INCLUSA MURETA DE ALVENARIA). AF_07/2020_P</v>
          </cell>
          <cell r="I2878" t="str">
            <v>UN</v>
          </cell>
          <cell r="J2878" t="str">
            <v>ATRIBUÍDO SÃO PAULO</v>
          </cell>
          <cell r="K2878" t="str">
            <v>1.429,29</v>
          </cell>
          <cell r="L2878" t="str">
            <v>CAIXA REFERENCIAL</v>
          </cell>
        </row>
        <row r="2879">
          <cell r="A2879">
            <v>101533</v>
          </cell>
          <cell r="B2879" t="str">
            <v>INSTALACAO ELETRICA/ELETRIFICACAO E ILUMINACAO EXTERNA</v>
          </cell>
          <cell r="C2879" t="str">
            <v>INEL</v>
          </cell>
          <cell r="D2879" t="str">
            <v>FORNECIMENTO DE MAT/MO P/ELETRIFICACAO E ILUMINACAO PUBLICA</v>
          </cell>
          <cell r="E2879" t="str">
            <v>0172</v>
          </cell>
          <cell r="F2879" t="str">
            <v/>
          </cell>
          <cell r="G2879" t="str">
            <v/>
          </cell>
          <cell r="H2879" t="str">
            <v>ENTRADA DE ENERGIA ELÉTRICA, SUBTERRÂNEA, TRIFÁSICA, COM CAIXA DE EMBUTIR, CABO DE 10 MM2 E DISJUNTOR DIN 50A (NÃO INCLUSA MURETA DE ALVENARIA). AF_07/2020</v>
          </cell>
          <cell r="I2879" t="str">
            <v>UN</v>
          </cell>
          <cell r="J2879" t="str">
            <v>ATRIBUÍDO SÃO PAULO</v>
          </cell>
          <cell r="K2879" t="str">
            <v>1.087,05</v>
          </cell>
          <cell r="L2879" t="str">
            <v>CAIXA REFERENCIAL</v>
          </cell>
        </row>
        <row r="2880">
          <cell r="A2880">
            <v>101534</v>
          </cell>
          <cell r="B2880" t="str">
            <v>INSTALACAO ELETRICA/ELETRIFICACAO E ILUMINACAO EXTERNA</v>
          </cell>
          <cell r="C2880" t="str">
            <v>INEL</v>
          </cell>
          <cell r="D2880" t="str">
            <v>FORNECIMENTO DE MAT/MO P/ELETRIFICACAO E ILUMINACAO PUBLICA</v>
          </cell>
          <cell r="E2880" t="str">
            <v>0172</v>
          </cell>
          <cell r="F2880" t="str">
            <v/>
          </cell>
          <cell r="G2880" t="str">
            <v/>
          </cell>
          <cell r="H2880" t="str">
            <v>ENTRADA DE ENERGIA ELÉTRICA, SUBTERRÂNEA, TRIFÁSICA, COM CAIXA DE EMBUTIR, CABO DE 16 MM2 E DISJUNTOR DIN 50A (NÃO INCLUSA MURETA DE ALVENARIA). AF_07/2020</v>
          </cell>
          <cell r="I2880" t="str">
            <v>UN</v>
          </cell>
          <cell r="J2880" t="str">
            <v>ATRIBUÍDO SÃO PAULO</v>
          </cell>
          <cell r="K2880" t="str">
            <v>1.283,73</v>
          </cell>
          <cell r="L2880" t="str">
            <v>CAIXA REFERENCIAL</v>
          </cell>
        </row>
        <row r="2881">
          <cell r="A2881">
            <v>101535</v>
          </cell>
          <cell r="B2881" t="str">
            <v>INSTALACAO ELETRICA/ELETRIFICACAO E ILUMINACAO EXTERNA</v>
          </cell>
          <cell r="C2881" t="str">
            <v>INEL</v>
          </cell>
          <cell r="D2881" t="str">
            <v>FORNECIMENTO DE MAT/MO P/ELETRIFICACAO E ILUMINACAO PUBLICA</v>
          </cell>
          <cell r="E2881" t="str">
            <v>0172</v>
          </cell>
          <cell r="F2881" t="str">
            <v/>
          </cell>
          <cell r="G2881" t="str">
            <v/>
          </cell>
          <cell r="H2881" t="str">
            <v>ENTRADA DE ENERGIA ELÉTRICA, SUBTERRÂNEA, TRIFÁSICA, COM CAIXA DE EMBUTIR, CABO DE 25 MM2 E DISJUNTOR DIN 50A (NÃO INCLUSA MURETA DE ALVENARIA). AF_07/2020</v>
          </cell>
          <cell r="I2881" t="str">
            <v>UN</v>
          </cell>
          <cell r="J2881" t="str">
            <v>ATRIBUÍDO SÃO PAULO</v>
          </cell>
          <cell r="K2881" t="str">
            <v>1.375,07</v>
          </cell>
          <cell r="L2881" t="str">
            <v>CAIXA REFERENCIAL</v>
          </cell>
        </row>
        <row r="2882">
          <cell r="A2882">
            <v>101536</v>
          </cell>
          <cell r="B2882" t="str">
            <v>INSTALACAO ELETRICA/ELETRIFICACAO E ILUMINACAO EXTERNA</v>
          </cell>
          <cell r="C2882" t="str">
            <v>INEL</v>
          </cell>
          <cell r="D2882" t="str">
            <v>FORNECIMENTO DE MAT/MO P/ELETRIFICACAO E ILUMINACAO PUBLICA</v>
          </cell>
          <cell r="E2882" t="str">
            <v>0172</v>
          </cell>
          <cell r="F2882" t="str">
            <v/>
          </cell>
          <cell r="G2882" t="str">
            <v/>
          </cell>
          <cell r="H2882" t="str">
            <v>ENTRADA DE ENERGIA ELÉTRICA, SUBTERRÂNEA, TRIFÁSICA, COM CAIXA DE EMBUTIR, CABO DE 35 MM2 E DISJUNTOR DIN 50A (NÃO INCLUSA MURETA DE ALVENARIA). AF_07/2020</v>
          </cell>
          <cell r="I2882" t="str">
            <v>UN</v>
          </cell>
          <cell r="J2882" t="str">
            <v>ATRIBUÍDO SÃO PAULO</v>
          </cell>
          <cell r="K2882" t="str">
            <v>1.611,62</v>
          </cell>
          <cell r="L2882" t="str">
            <v>CAIXA REFERENCIAL</v>
          </cell>
        </row>
        <row r="2883">
          <cell r="A2883">
            <v>101537</v>
          </cell>
          <cell r="B2883" t="str">
            <v>INSTALACAO ELETRICA/ELETRIFICACAO E ILUMINACAO EXTERNA</v>
          </cell>
          <cell r="C2883" t="str">
            <v>INEL</v>
          </cell>
          <cell r="D2883" t="str">
            <v>FORNECIMENTO DE MAT/MO P/ELETRIFICACAO E ILUMINACAO PUBLICA</v>
          </cell>
          <cell r="E2883" t="str">
            <v>0172</v>
          </cell>
          <cell r="F2883" t="str">
            <v/>
          </cell>
          <cell r="G2883" t="str">
            <v/>
          </cell>
          <cell r="H2883" t="str">
            <v>APARELHO SINALIZADOR DE SAÍDA DE GARAGEM, COM CÉLULA FOTOELÉTRICA - FORNECIMENTO E INSTALAÇÃO. AF_07/2020</v>
          </cell>
          <cell r="I2883" t="str">
            <v>UN</v>
          </cell>
          <cell r="J2883" t="str">
            <v>COEFICIENTE DE REPRESENTATIVIDADE</v>
          </cell>
          <cell r="K2883" t="str">
            <v>135,66</v>
          </cell>
          <cell r="L2883" t="str">
            <v>CAIXA REFERENCIAL</v>
          </cell>
        </row>
        <row r="2884">
          <cell r="A2884">
            <v>101538</v>
          </cell>
          <cell r="B2884" t="str">
            <v>INSTALACAO ELETRICA/ELETRIFICACAO E ILUMINACAO EXTERNA</v>
          </cell>
          <cell r="C2884" t="str">
            <v>INEL</v>
          </cell>
          <cell r="D2884" t="str">
            <v>FORNECIMENTO DE MAT/MO P/ELETRIFICACAO E ILUMINACAO PUBLICA</v>
          </cell>
          <cell r="E2884" t="str">
            <v>0172</v>
          </cell>
          <cell r="F2884" t="str">
            <v/>
          </cell>
          <cell r="G2884" t="str">
            <v/>
          </cell>
          <cell r="H2884" t="str">
            <v>ARMAÇÃO SECUNDÁRIA, COM 1 ESTRIBO E 1 ISOLADOR - FORNECIMENTO E INSTALAÇÃO. AF_07/2020</v>
          </cell>
          <cell r="I2884" t="str">
            <v>UN</v>
          </cell>
          <cell r="J2884" t="str">
            <v>ATRIBUÍDO SÃO PAULO</v>
          </cell>
          <cell r="K2884" t="str">
            <v>43,43</v>
          </cell>
          <cell r="L2884" t="str">
            <v>CAIXA REFERENCIAL</v>
          </cell>
        </row>
        <row r="2885">
          <cell r="A2885">
            <v>101539</v>
          </cell>
          <cell r="B2885" t="str">
            <v>INSTALACAO ELETRICA/ELETRIFICACAO E ILUMINACAO EXTERNA</v>
          </cell>
          <cell r="C2885" t="str">
            <v>INEL</v>
          </cell>
          <cell r="D2885" t="str">
            <v>FORNECIMENTO DE MAT/MO P/ELETRIFICACAO E ILUMINACAO PUBLICA</v>
          </cell>
          <cell r="E2885" t="str">
            <v>0172</v>
          </cell>
          <cell r="F2885" t="str">
            <v/>
          </cell>
          <cell r="G2885" t="str">
            <v/>
          </cell>
          <cell r="H2885" t="str">
            <v>ARMAÇÃO SECUNDÁRIA, COM 2 ESTRIBOS E 2 ISOLADORES - FORNECIMENTO E INSTALAÇÃO. AF_07/2020</v>
          </cell>
          <cell r="I2885" t="str">
            <v>UN</v>
          </cell>
          <cell r="J2885" t="str">
            <v>ATRIBUÍDO SÃO PAULO</v>
          </cell>
          <cell r="K2885" t="str">
            <v>69,90</v>
          </cell>
          <cell r="L2885" t="str">
            <v>CAIXA REFERENCIAL</v>
          </cell>
        </row>
        <row r="2886">
          <cell r="A2886">
            <v>101540</v>
          </cell>
          <cell r="B2886" t="str">
            <v>INSTALACAO ELETRICA/ELETRIFICACAO E ILUMINACAO EXTERNA</v>
          </cell>
          <cell r="C2886" t="str">
            <v>INEL</v>
          </cell>
          <cell r="D2886" t="str">
            <v>FORNECIMENTO DE MAT/MO P/ELETRIFICACAO E ILUMINACAO PUBLICA</v>
          </cell>
          <cell r="E2886" t="str">
            <v>0172</v>
          </cell>
          <cell r="F2886" t="str">
            <v/>
          </cell>
          <cell r="G2886" t="str">
            <v/>
          </cell>
          <cell r="H2886" t="str">
            <v>ARMAÇÃO SECUNDÁRIA, COM 3 ESTRIBOS E 3 ISOLADORES - FORNECIMENTO E INSTALAÇÃO. AF_07/2020</v>
          </cell>
          <cell r="I2886" t="str">
            <v>UN</v>
          </cell>
          <cell r="J2886" t="str">
            <v>ATRIBUÍDO SÃO PAULO</v>
          </cell>
          <cell r="K2886" t="str">
            <v>119,95</v>
          </cell>
          <cell r="L2886" t="str">
            <v>CAIXA REFERENCIAL</v>
          </cell>
        </row>
        <row r="2887">
          <cell r="A2887">
            <v>101541</v>
          </cell>
          <cell r="B2887" t="str">
            <v>INSTALACAO ELETRICA/ELETRIFICACAO E ILUMINACAO EXTERNA</v>
          </cell>
          <cell r="C2887" t="str">
            <v>INEL</v>
          </cell>
          <cell r="D2887" t="str">
            <v>FORNECIMENTO DE MAT/MO P/ELETRIFICACAO E ILUMINACAO PUBLICA</v>
          </cell>
          <cell r="E2887" t="str">
            <v>0172</v>
          </cell>
          <cell r="F2887" t="str">
            <v/>
          </cell>
          <cell r="G2887" t="str">
            <v/>
          </cell>
          <cell r="H2887" t="str">
            <v>ARMAÇÃO SECUNDÁRIA, COM 4 ESTRIBOS E 4 ISOLADORES - FORNECIMENTO E INSTALAÇÃO. AF_07/2020</v>
          </cell>
          <cell r="I2887" t="str">
            <v>UN</v>
          </cell>
          <cell r="J2887" t="str">
            <v>ATRIBUÍDO SÃO PAULO</v>
          </cell>
          <cell r="K2887" t="str">
            <v>155,96</v>
          </cell>
          <cell r="L2887" t="str">
            <v>CAIXA REFERENCIAL</v>
          </cell>
        </row>
        <row r="2888">
          <cell r="A2888">
            <v>101542</v>
          </cell>
          <cell r="B2888" t="str">
            <v>INSTALACAO ELETRICA/ELETRIFICACAO E ILUMINACAO EXTERNA</v>
          </cell>
          <cell r="C2888" t="str">
            <v>INEL</v>
          </cell>
          <cell r="D2888" t="str">
            <v>FORNECIMENTO DE MAT/MO P/ELETRIFICACAO E ILUMINACAO PUBLICA</v>
          </cell>
          <cell r="E2888" t="str">
            <v>0172</v>
          </cell>
          <cell r="F2888" t="str">
            <v/>
          </cell>
          <cell r="G2888" t="str">
            <v/>
          </cell>
          <cell r="H2888" t="str">
            <v>ARMAÇÃO SECUNDÁRIA, COM 1 ESTRIBO, SEM ISOLADOR - FORNECIMENTO E INSTALAÇÃO. AF_07/2020</v>
          </cell>
          <cell r="I2888" t="str">
            <v>UN</v>
          </cell>
          <cell r="J2888" t="str">
            <v>ATRIBUÍDO SÃO PAULO</v>
          </cell>
          <cell r="K2888" t="str">
            <v>32,17</v>
          </cell>
          <cell r="L2888" t="str">
            <v>CAIXA REFERENCIAL</v>
          </cell>
        </row>
        <row r="2889">
          <cell r="A2889">
            <v>101543</v>
          </cell>
          <cell r="B2889" t="str">
            <v>INSTALACAO ELETRICA/ELETRIFICACAO E ILUMINACAO EXTERNA</v>
          </cell>
          <cell r="C2889" t="str">
            <v>INEL</v>
          </cell>
          <cell r="D2889" t="str">
            <v>FORNECIMENTO DE MAT/MO P/ELETRIFICACAO E ILUMINACAO PUBLICA</v>
          </cell>
          <cell r="E2889" t="str">
            <v>0172</v>
          </cell>
          <cell r="F2889" t="str">
            <v/>
          </cell>
          <cell r="G2889" t="str">
            <v/>
          </cell>
          <cell r="H2889" t="str">
            <v>ARMAÇÃO SECUNDÁRIA, COM 2 ESTRIBOS, SEM ISOLADOR - FORNECIMENTO E INSTALAÇÃO. AF_07/2020</v>
          </cell>
          <cell r="I2889" t="str">
            <v>UN</v>
          </cell>
          <cell r="J2889" t="str">
            <v>ATRIBUÍDO SÃO PAULO</v>
          </cell>
          <cell r="K2889" t="str">
            <v>56,15</v>
          </cell>
          <cell r="L2889" t="str">
            <v>CAIXA REFERENCIAL</v>
          </cell>
        </row>
        <row r="2890">
          <cell r="A2890">
            <v>101544</v>
          </cell>
          <cell r="B2890" t="str">
            <v>INSTALACAO ELETRICA/ELETRIFICACAO E ILUMINACAO EXTERNA</v>
          </cell>
          <cell r="C2890" t="str">
            <v>INEL</v>
          </cell>
          <cell r="D2890" t="str">
            <v>FORNECIMENTO DE MAT/MO P/ELETRIFICACAO E ILUMINACAO PUBLICA</v>
          </cell>
          <cell r="E2890" t="str">
            <v>0172</v>
          </cell>
          <cell r="F2890" t="str">
            <v/>
          </cell>
          <cell r="G2890" t="str">
            <v/>
          </cell>
          <cell r="H2890" t="str">
            <v>ARMAÇÃO SECUNDÁRIA, COM 3 ESTRIBOS, SEM ISOLADOR - FORNECIMENTO E INSTALAÇÃO. AF_07/2020</v>
          </cell>
          <cell r="I2890" t="str">
            <v>UN</v>
          </cell>
          <cell r="J2890" t="str">
            <v>ATRIBUÍDO SÃO PAULO</v>
          </cell>
          <cell r="K2890" t="str">
            <v>90,77</v>
          </cell>
          <cell r="L2890" t="str">
            <v>CAIXA REFERENCIAL</v>
          </cell>
        </row>
        <row r="2891">
          <cell r="A2891">
            <v>101545</v>
          </cell>
          <cell r="B2891" t="str">
            <v>INSTALACAO ELETRICA/ELETRIFICACAO E ILUMINACAO EXTERNA</v>
          </cell>
          <cell r="C2891" t="str">
            <v>INEL</v>
          </cell>
          <cell r="D2891" t="str">
            <v>FORNECIMENTO DE MAT/MO P/ELETRIFICACAO E ILUMINACAO PUBLICA</v>
          </cell>
          <cell r="E2891" t="str">
            <v>0172</v>
          </cell>
          <cell r="F2891" t="str">
            <v/>
          </cell>
          <cell r="G2891" t="str">
            <v/>
          </cell>
          <cell r="H2891" t="str">
            <v>ARMAÇÃO SECUNDÁRIA, COM 4 ESTRIBOS, SEM ISOLADOR - FORNECIMENTO E INSTALAÇÃO. AF_07/2020</v>
          </cell>
          <cell r="I2891" t="str">
            <v>UN</v>
          </cell>
          <cell r="J2891" t="str">
            <v>ATRIBUÍDO SÃO PAULO</v>
          </cell>
          <cell r="K2891" t="str">
            <v>133,40</v>
          </cell>
          <cell r="L2891" t="str">
            <v>CAIXA REFERENCIAL</v>
          </cell>
        </row>
        <row r="2892">
          <cell r="A2892">
            <v>101546</v>
          </cell>
          <cell r="B2892" t="str">
            <v>INSTALACAO ELETRICA/ELETRIFICACAO E ILUMINACAO EXTERNA</v>
          </cell>
          <cell r="C2892" t="str">
            <v>INEL</v>
          </cell>
          <cell r="D2892" t="str">
            <v>FORNECIMENTO DE MAT/MO P/ELETRIFICACAO E ILUMINACAO PUBLICA</v>
          </cell>
          <cell r="E2892" t="str">
            <v>0172</v>
          </cell>
          <cell r="F2892" t="str">
            <v/>
          </cell>
          <cell r="G2892" t="str">
            <v/>
          </cell>
          <cell r="H2892" t="str">
            <v>ISOLADOR, TIPO PINO, PARA TENSÃO 15 KV - FORNECIMENTO E INSTALAÇÃO. AF_07/2020</v>
          </cell>
          <cell r="I2892" t="str">
            <v>UN</v>
          </cell>
          <cell r="J2892" t="str">
            <v>ATRIBUÍDO SÃO PAULO</v>
          </cell>
          <cell r="K2892" t="str">
            <v>22,18</v>
          </cell>
          <cell r="L2892" t="str">
            <v>CAIXA REFERENCIAL</v>
          </cell>
        </row>
        <row r="2893">
          <cell r="A2893">
            <v>101547</v>
          </cell>
          <cell r="B2893" t="str">
            <v>INSTALACAO ELETRICA/ELETRIFICACAO E ILUMINACAO EXTERNA</v>
          </cell>
          <cell r="C2893" t="str">
            <v>INEL</v>
          </cell>
          <cell r="D2893" t="str">
            <v>FORNECIMENTO DE MAT/MO P/ELETRIFICACAO E ILUMINACAO PUBLICA</v>
          </cell>
          <cell r="E2893" t="str">
            <v>0172</v>
          </cell>
          <cell r="F2893" t="str">
            <v/>
          </cell>
          <cell r="G2893" t="str">
            <v/>
          </cell>
          <cell r="H2893" t="str">
            <v>ISOLADOR, TIPO DISCO, PARA TENSÃO 15 KV - FORNECIMENTO E INSTALAÇÃO. AF_07/2020</v>
          </cell>
          <cell r="I2893" t="str">
            <v>UN</v>
          </cell>
          <cell r="J2893" t="str">
            <v>ATRIBUÍDO SÃO PAULO</v>
          </cell>
          <cell r="K2893" t="str">
            <v>69,49</v>
          </cell>
          <cell r="L2893" t="str">
            <v>CAIXA REFERENCIAL</v>
          </cell>
        </row>
        <row r="2894">
          <cell r="A2894">
            <v>101548</v>
          </cell>
          <cell r="B2894" t="str">
            <v>INSTALACAO ELETRICA/ELETRIFICACAO E ILUMINACAO EXTERNA</v>
          </cell>
          <cell r="C2894" t="str">
            <v>INEL</v>
          </cell>
          <cell r="D2894" t="str">
            <v>FORNECIMENTO DE MAT/MO P/ELETRIFICACAO E ILUMINACAO PUBLICA</v>
          </cell>
          <cell r="E2894" t="str">
            <v>0172</v>
          </cell>
          <cell r="F2894" t="str">
            <v/>
          </cell>
          <cell r="G2894" t="str">
            <v/>
          </cell>
          <cell r="H2894" t="str">
            <v>ISOLADOR, TIPO ROLDANA, PARA BAIXA TENSÃO - FORNECIMENTO E INSTALAÇÃO. AF_07/2020</v>
          </cell>
          <cell r="I2894" t="str">
            <v>UN</v>
          </cell>
          <cell r="J2894" t="str">
            <v>ATRIBUÍDO SÃO PAULO</v>
          </cell>
          <cell r="K2894" t="str">
            <v>5,49</v>
          </cell>
          <cell r="L2894" t="str">
            <v>CAIXA REFERENCIAL</v>
          </cell>
        </row>
        <row r="2895">
          <cell r="A2895">
            <v>101549</v>
          </cell>
          <cell r="B2895" t="str">
            <v>INSTALACAO ELETRICA/ELETRIFICACAO E ILUMINACAO EXTERNA</v>
          </cell>
          <cell r="C2895" t="str">
            <v>INEL</v>
          </cell>
          <cell r="D2895" t="str">
            <v>FORNECIMENTO DE MAT/MO P/ELETRIFICACAO E ILUMINACAO PUBLICA</v>
          </cell>
          <cell r="E2895" t="str">
            <v>0172</v>
          </cell>
          <cell r="F2895" t="str">
            <v/>
          </cell>
          <cell r="G2895" t="str">
            <v/>
          </cell>
          <cell r="H2895" t="str">
            <v>GRAMPO PARALELO METÁLICO, PARA REDES AÉREAS DE DISTRIBUIÇÃO DE ENERGIA ELÉTRICA DE BAIXA TENSÃO - FORNECIMENTO E INSTALAÇÃO. AF_07/2020</v>
          </cell>
          <cell r="I2895" t="str">
            <v>UN</v>
          </cell>
          <cell r="J2895" t="str">
            <v>COEFICIENTE DE REPRESENTATIVIDADE</v>
          </cell>
          <cell r="K2895" t="str">
            <v>13,11</v>
          </cell>
          <cell r="L2895" t="str">
            <v>CAIXA REFERENCIAL</v>
          </cell>
        </row>
        <row r="2896">
          <cell r="A2896">
            <v>101553</v>
          </cell>
          <cell r="B2896" t="str">
            <v>INSTALACAO ELETRICA/ELETRIFICACAO E ILUMINACAO EXTERNA</v>
          </cell>
          <cell r="C2896" t="str">
            <v>INEL</v>
          </cell>
          <cell r="D2896" t="str">
            <v>FORNECIMENTO DE MAT/MO P/ELETRIFICACAO E ILUMINACAO PUBLICA</v>
          </cell>
          <cell r="E2896" t="str">
            <v>0172</v>
          </cell>
          <cell r="F2896" t="str">
            <v/>
          </cell>
          <cell r="G2896" t="str">
            <v/>
          </cell>
          <cell r="H2896" t="str">
            <v>ALÇA PREFORMADA DE DISTRIBUIÇÃO, EM  AÇO GALVANIZADO, AWG 1 - FORNECIMENTO E INSTALAÇÃO. AF_07/2020</v>
          </cell>
          <cell r="I2896" t="str">
            <v>UN</v>
          </cell>
          <cell r="J2896" t="str">
            <v>COEFICIENTE DE REPRESENTATIVIDADE</v>
          </cell>
          <cell r="K2896" t="str">
            <v>15,47</v>
          </cell>
          <cell r="L2896" t="str">
            <v>CAIXA REFERENCIAL</v>
          </cell>
        </row>
        <row r="2897">
          <cell r="A2897">
            <v>101554</v>
          </cell>
          <cell r="B2897" t="str">
            <v>INSTALACAO ELETRICA/ELETRIFICACAO E ILUMINACAO EXTERNA</v>
          </cell>
          <cell r="C2897" t="str">
            <v>INEL</v>
          </cell>
          <cell r="D2897" t="str">
            <v>FORNECIMENTO DE MAT/MO P/ELETRIFICACAO E ILUMINACAO PUBLICA</v>
          </cell>
          <cell r="E2897" t="str">
            <v>0172</v>
          </cell>
          <cell r="F2897" t="str">
            <v/>
          </cell>
          <cell r="G2897" t="str">
            <v/>
          </cell>
          <cell r="H2897" t="str">
            <v>ALÇA PREFORMADA DE DISTRIBUIÇÃO, EM  AÇO GALVANIZADO, AWG 2 - FORNECIMENTO E INSTALAÇÃO. AF_07/2020</v>
          </cell>
          <cell r="I2897" t="str">
            <v>UN</v>
          </cell>
          <cell r="J2897" t="str">
            <v>COEFICIENTE DE REPRESENTATIVIDADE</v>
          </cell>
          <cell r="K2897" t="str">
            <v>10,66</v>
          </cell>
          <cell r="L2897" t="str">
            <v>CAIXA REFERENCIAL</v>
          </cell>
        </row>
        <row r="2898">
          <cell r="A2898">
            <v>101555</v>
          </cell>
          <cell r="B2898" t="str">
            <v>INSTALACAO ELETRICA/ELETRIFICACAO E ILUMINACAO EXTERNA</v>
          </cell>
          <cell r="C2898" t="str">
            <v>INEL</v>
          </cell>
          <cell r="D2898" t="str">
            <v>FORNECIMENTO DE MAT/MO P/ELETRIFICACAO E ILUMINACAO PUBLICA</v>
          </cell>
          <cell r="E2898" t="str">
            <v>0172</v>
          </cell>
          <cell r="F2898" t="str">
            <v/>
          </cell>
          <cell r="G2898" t="str">
            <v/>
          </cell>
          <cell r="H2898" t="str">
            <v>ALÇA PREFORMADA DE DISTRIBUIÇÃO, EM  AÇO GALVANIZADO, AWG 4 - FORNECIMENTO E INSTALAÇÃO. AF_07/2020</v>
          </cell>
          <cell r="I2898" t="str">
            <v>UN</v>
          </cell>
          <cell r="J2898" t="str">
            <v>COEFICIENTE DE REPRESENTATIVIDADE</v>
          </cell>
          <cell r="K2898" t="str">
            <v>6,28</v>
          </cell>
          <cell r="L2898" t="str">
            <v>CAIXA REFERENCIAL</v>
          </cell>
        </row>
        <row r="2899">
          <cell r="A2899">
            <v>101556</v>
          </cell>
          <cell r="B2899" t="str">
            <v>INSTALACAO ELETRICA/ELETRIFICACAO E ILUMINACAO EXTERNA</v>
          </cell>
          <cell r="C2899" t="str">
            <v>INEL</v>
          </cell>
          <cell r="D2899" t="str">
            <v>FORNECIMENTO DE MAT/MO P/ELETRIFICACAO E ILUMINACAO PUBLICA</v>
          </cell>
          <cell r="E2899" t="str">
            <v>0172</v>
          </cell>
          <cell r="F2899" t="str">
            <v/>
          </cell>
          <cell r="G2899" t="str">
            <v/>
          </cell>
          <cell r="H2899" t="str">
            <v>ALÇA PREFORMADA DE DISTRIBUIÇÃO, EM  AÇO GALVANIZADO, AWG 6 - FORNECIMENTO E INSTALAÇÃO. AF_07/2020</v>
          </cell>
          <cell r="I2899" t="str">
            <v>UN</v>
          </cell>
          <cell r="J2899" t="str">
            <v>COEFICIENTE DE REPRESENTATIVIDADE</v>
          </cell>
          <cell r="K2899" t="str">
            <v>5,58</v>
          </cell>
          <cell r="L2899" t="str">
            <v>CAIXA REFERENCIAL</v>
          </cell>
        </row>
        <row r="2900">
          <cell r="A2900">
            <v>101560</v>
          </cell>
          <cell r="B2900" t="str">
            <v>INSTALACAO ELETRICA/ELETRIFICACAO E ILUMINACAO EXTERNA</v>
          </cell>
          <cell r="C2900" t="str">
            <v>INEL</v>
          </cell>
          <cell r="D2900" t="str">
            <v>FORNECIMENTO DE MAT/MO P/ELETRIFICACAO E ILUMINACAO PUBLICA</v>
          </cell>
          <cell r="E2900" t="str">
            <v>0172</v>
          </cell>
          <cell r="F2900" t="str">
            <v/>
          </cell>
          <cell r="G2900" t="str">
            <v/>
          </cell>
          <cell r="H2900" t="str">
            <v>CABO DE COBRE FLEXÍVEL ISOLADO, 10 MM², 0,6/1,0 KV, PARA REDE AÉREA DE DISTRIBUIÇÃO DE ENERGIA ELÉTRICA DE BAIXA TENSÃO - FORNECIMENTO E INSTALAÇÃO. AF_07/2020</v>
          </cell>
          <cell r="I2900" t="str">
            <v>M</v>
          </cell>
          <cell r="J2900" t="str">
            <v>COEFICIENTE DE REPRESENTATIVIDADE</v>
          </cell>
          <cell r="K2900" t="str">
            <v>10,06</v>
          </cell>
          <cell r="L2900" t="str">
            <v>CAIXA REFERENCIAL</v>
          </cell>
        </row>
        <row r="2901">
          <cell r="A2901">
            <v>101561</v>
          </cell>
          <cell r="B2901" t="str">
            <v>INSTALACAO ELETRICA/ELETRIFICACAO E ILUMINACAO EXTERNA</v>
          </cell>
          <cell r="C2901" t="str">
            <v>INEL</v>
          </cell>
          <cell r="D2901" t="str">
            <v>FORNECIMENTO DE MAT/MO P/ELETRIFICACAO E ILUMINACAO PUBLICA</v>
          </cell>
          <cell r="E2901" t="str">
            <v>0172</v>
          </cell>
          <cell r="F2901" t="str">
            <v/>
          </cell>
          <cell r="G2901" t="str">
            <v/>
          </cell>
          <cell r="H2901" t="str">
            <v>CABO DE COBRE FLEXÍVEL ISOLADO, 16 MM², 0,6/1,0 KV, PARA REDE AÉREA DE DISTRIBUIÇÃO DE ENERGIA ELÉTRICA DE BAIXA TENSÃO - FORNECIMENTO E INSTALAÇÃO. AF_07/2020</v>
          </cell>
          <cell r="I2901" t="str">
            <v>M</v>
          </cell>
          <cell r="J2901" t="str">
            <v>COEFICIENTE DE REPRESENTATIVIDADE</v>
          </cell>
          <cell r="K2901" t="str">
            <v>15,41</v>
          </cell>
          <cell r="L2901" t="str">
            <v>CAIXA REFERENCIAL</v>
          </cell>
        </row>
        <row r="2902">
          <cell r="A2902">
            <v>101562</v>
          </cell>
          <cell r="B2902" t="str">
            <v>INSTALACAO ELETRICA/ELETRIFICACAO E ILUMINACAO EXTERNA</v>
          </cell>
          <cell r="C2902" t="str">
            <v>INEL</v>
          </cell>
          <cell r="D2902" t="str">
            <v>FORNECIMENTO DE MAT/MO P/ELETRIFICACAO E ILUMINACAO PUBLICA</v>
          </cell>
          <cell r="E2902" t="str">
            <v>0172</v>
          </cell>
          <cell r="F2902" t="str">
            <v/>
          </cell>
          <cell r="G2902" t="str">
            <v/>
          </cell>
          <cell r="H2902" t="str">
            <v>CABO DE COBRE FLEXÍVEL ISOLADO, 25 MM², 0,6/1,0 KV, PARA REDE AÉREA DE DISTRIBUIÇÃO DE ENERGIA ELÉTRICA DE BAIXA TENSÃO - FORNECIMENTO E INSTALAÇÃO. AF_07/2020</v>
          </cell>
          <cell r="I2902" t="str">
            <v>M</v>
          </cell>
          <cell r="J2902" t="str">
            <v>COEFICIENTE DE REPRESENTATIVIDADE</v>
          </cell>
          <cell r="K2902" t="str">
            <v>23,44</v>
          </cell>
          <cell r="L2902" t="str">
            <v>CAIXA REFERENCIAL</v>
          </cell>
        </row>
        <row r="2903">
          <cell r="A2903">
            <v>101563</v>
          </cell>
          <cell r="B2903" t="str">
            <v>INSTALACAO ELETRICA/ELETRIFICACAO E ILUMINACAO EXTERNA</v>
          </cell>
          <cell r="C2903" t="str">
            <v>INEL</v>
          </cell>
          <cell r="D2903" t="str">
            <v>FORNECIMENTO DE MAT/MO P/ELETRIFICACAO E ILUMINACAO PUBLICA</v>
          </cell>
          <cell r="E2903" t="str">
            <v>0172</v>
          </cell>
          <cell r="F2903" t="str">
            <v/>
          </cell>
          <cell r="G2903" t="str">
            <v/>
          </cell>
          <cell r="H2903" t="str">
            <v>CABO DE COBRE FLEXÍVEL ISOLADO, 35 MM², 0,6/1,0 KV, PARA REDE AÉREA DE DISTRIBUIÇÃO DE ENERGIA ELÉTRICA DE BAIXA TENSÃO - FORNECIMENTO E INSTALAÇÃO. AF_07/2020</v>
          </cell>
          <cell r="I2903" t="str">
            <v>M</v>
          </cell>
          <cell r="J2903" t="str">
            <v>COEFICIENTE DE REPRESENTATIVIDADE</v>
          </cell>
          <cell r="K2903" t="str">
            <v>32,29</v>
          </cell>
          <cell r="L2903" t="str">
            <v>CAIXA REFERENCIAL</v>
          </cell>
        </row>
        <row r="2904">
          <cell r="A2904">
            <v>101564</v>
          </cell>
          <cell r="B2904" t="str">
            <v>INSTALACAO ELETRICA/ELETRIFICACAO E ILUMINACAO EXTERNA</v>
          </cell>
          <cell r="C2904" t="str">
            <v>INEL</v>
          </cell>
          <cell r="D2904" t="str">
            <v>FORNECIMENTO DE MAT/MO P/ELETRIFICACAO E ILUMINACAO PUBLICA</v>
          </cell>
          <cell r="E2904" t="str">
            <v>0172</v>
          </cell>
          <cell r="F2904" t="str">
            <v/>
          </cell>
          <cell r="G2904" t="str">
            <v/>
          </cell>
          <cell r="H2904" t="str">
            <v>CABO DE COBRE FLEXÍVEL ISOLADO, 50 MM², 0,6/1,0 KV, PARA REDE AÉREA DE DISTRIBUIÇÃO DE ENERGIA ELÉTRICA DE BAIXA TENSÃO - FORNECIMENTO E INSTALAÇÃO. AF_07/2020</v>
          </cell>
          <cell r="I2904" t="str">
            <v>M</v>
          </cell>
          <cell r="J2904" t="str">
            <v>COEFICIENTE DE REPRESENTATIVIDADE</v>
          </cell>
          <cell r="K2904" t="str">
            <v>46,02</v>
          </cell>
          <cell r="L2904" t="str">
            <v>CAIXA REFERENCIAL</v>
          </cell>
        </row>
        <row r="2905">
          <cell r="A2905">
            <v>101565</v>
          </cell>
          <cell r="B2905" t="str">
            <v>INSTALACAO ELETRICA/ELETRIFICACAO E ILUMINACAO EXTERNA</v>
          </cell>
          <cell r="C2905" t="str">
            <v>INEL</v>
          </cell>
          <cell r="D2905" t="str">
            <v>FORNECIMENTO DE MAT/MO P/ELETRIFICACAO E ILUMINACAO PUBLICA</v>
          </cell>
          <cell r="E2905" t="str">
            <v>0172</v>
          </cell>
          <cell r="F2905" t="str">
            <v/>
          </cell>
          <cell r="G2905" t="str">
            <v/>
          </cell>
          <cell r="H2905" t="str">
            <v>CABO DE COBRE FLEXÍVEL ISOLADO, 70 MM², 0,6/1,0 KV, PARA REDE AÉREA DE DISTRIBUIÇÃO DE ENERGIA ELÉTRICA DE BAIXA TENSÃO - FORNECIMENTO E INSTALAÇÃO. AF_07/2020</v>
          </cell>
          <cell r="I2905" t="str">
            <v>M</v>
          </cell>
          <cell r="J2905" t="str">
            <v>COEFICIENTE DE REPRESENTATIVIDADE</v>
          </cell>
          <cell r="K2905" t="str">
            <v>63,74</v>
          </cell>
          <cell r="L2905" t="str">
            <v>CAIXA REFERENCIAL</v>
          </cell>
        </row>
        <row r="2906">
          <cell r="A2906">
            <v>101567</v>
          </cell>
          <cell r="B2906" t="str">
            <v>INSTALACAO ELETRICA/ELETRIFICACAO E ILUMINACAO EXTERNA</v>
          </cell>
          <cell r="C2906" t="str">
            <v>INEL</v>
          </cell>
          <cell r="D2906" t="str">
            <v>FORNECIMENTO DE MAT/MO P/ELETRIFICACAO E ILUMINACAO PUBLICA</v>
          </cell>
          <cell r="E2906" t="str">
            <v>0172</v>
          </cell>
          <cell r="F2906" t="str">
            <v/>
          </cell>
          <cell r="G2906" t="str">
            <v/>
          </cell>
          <cell r="H2906" t="str">
            <v>CABO DE COBRE FLEXÍVEL ISOLADO, 95 MM², 0,6/1,0 KV, PARA REDE AÉREA DE DISTRIBUIÇÃO DE ENERGIA ELÉTRICA DE BAIXA TENSÃO - FORNECIMENTO E INSTALAÇÃO. AF_07/2020</v>
          </cell>
          <cell r="I2906" t="str">
            <v>M</v>
          </cell>
          <cell r="J2906" t="str">
            <v>COEFICIENTE DE REPRESENTATIVIDADE</v>
          </cell>
          <cell r="K2906" t="str">
            <v>84,65</v>
          </cell>
          <cell r="L2906" t="str">
            <v>CAIXA REFERENCIAL</v>
          </cell>
        </row>
        <row r="2907">
          <cell r="A2907">
            <v>101568</v>
          </cell>
          <cell r="B2907" t="str">
            <v>INSTALACAO ELETRICA/ELETRIFICACAO E ILUMINACAO EXTERNA</v>
          </cell>
          <cell r="C2907" t="str">
            <v>INEL</v>
          </cell>
          <cell r="D2907" t="str">
            <v>FORNECIMENTO DE MAT/MO P/ELETRIFICACAO E ILUMINACAO PUBLICA</v>
          </cell>
          <cell r="E2907" t="str">
            <v>0172</v>
          </cell>
          <cell r="F2907" t="str">
            <v/>
          </cell>
          <cell r="G2907" t="str">
            <v/>
          </cell>
          <cell r="H2907" t="str">
            <v>CABO DE COBRE FLEXÍVEL ISOLADO, 120 MM², 0,6/1,0 KV, PARA REDE AÉREA DE DISTRIBUIÇÃO DE ENERGIA ELÉTRICA DE BAIXA TENSÃO - FORNECIMENTO E INSTALAÇÃO. AF_07/2020</v>
          </cell>
          <cell r="I2907" t="str">
            <v>M</v>
          </cell>
          <cell r="J2907" t="str">
            <v>COEFICIENTE DE REPRESENTATIVIDADE</v>
          </cell>
          <cell r="K2907" t="str">
            <v>110,16</v>
          </cell>
          <cell r="L2907" t="str">
            <v>CAIXA REFERENCIAL</v>
          </cell>
        </row>
        <row r="2908">
          <cell r="A2908">
            <v>101626</v>
          </cell>
          <cell r="B2908" t="str">
            <v>INSTALACAO ELETRICA/ELETRIFICACAO E ILUMINACAO EXTERNA</v>
          </cell>
          <cell r="C2908" t="str">
            <v>INEL</v>
          </cell>
          <cell r="D2908" t="str">
            <v>FORNECIMENTO DE MAT/MO P/ELETRIFICACAO E ILUMINACAO PUBLICA</v>
          </cell>
          <cell r="E2908" t="str">
            <v>0172</v>
          </cell>
          <cell r="F2908" t="str">
            <v/>
          </cell>
          <cell r="G2908" t="str">
            <v/>
          </cell>
          <cell r="H2908" t="str">
            <v>REATOR PARA LÂMPADA VAPOR DE MERCÚRIO 400 W, USO EXTERNO - FORNECIMENTO E INSTALAÇÃO. AF_08/2020</v>
          </cell>
          <cell r="I2908" t="str">
            <v>UN</v>
          </cell>
          <cell r="J2908" t="str">
            <v>ATRIBUÍDO SÃO PAULO</v>
          </cell>
          <cell r="K2908" t="str">
            <v>116,03</v>
          </cell>
          <cell r="L2908" t="str">
            <v>CAIXA REFERENCIAL</v>
          </cell>
        </row>
        <row r="2909">
          <cell r="A2909">
            <v>101627</v>
          </cell>
          <cell r="B2909" t="str">
            <v>INSTALACAO ELETRICA/ELETRIFICACAO E ILUMINACAO EXTERNA</v>
          </cell>
          <cell r="C2909" t="str">
            <v>INEL</v>
          </cell>
          <cell r="D2909" t="str">
            <v>FORNECIMENTO DE MAT/MO P/ELETRIFICACAO E ILUMINACAO PUBLICA</v>
          </cell>
          <cell r="E2909" t="str">
            <v>0172</v>
          </cell>
          <cell r="F2909" t="str">
            <v/>
          </cell>
          <cell r="G2909" t="str">
            <v/>
          </cell>
          <cell r="H2909" t="str">
            <v>REATOR PARA LÂMPADA VAPOR DE SÓDIO 250 W, USO EXTERNO - FORNECIMENTO E INSTALAÇÃO. AF_08/2020</v>
          </cell>
          <cell r="I2909" t="str">
            <v>UN</v>
          </cell>
          <cell r="J2909" t="str">
            <v>ATRIBUÍDO SÃO PAULO</v>
          </cell>
          <cell r="K2909" t="str">
            <v>180,24</v>
          </cell>
          <cell r="L2909" t="str">
            <v>CAIXA REFERENCIAL</v>
          </cell>
        </row>
        <row r="2910">
          <cell r="A2910">
            <v>101628</v>
          </cell>
          <cell r="B2910" t="str">
            <v>INSTALACAO ELETRICA/ELETRIFICACAO E ILUMINACAO EXTERNA</v>
          </cell>
          <cell r="C2910" t="str">
            <v>INEL</v>
          </cell>
          <cell r="D2910" t="str">
            <v>FORNECIMENTO DE MAT/MO P/ELETRIFICACAO E ILUMINACAO PUBLICA</v>
          </cell>
          <cell r="E2910" t="str">
            <v>0172</v>
          </cell>
          <cell r="F2910" t="str">
            <v/>
          </cell>
          <cell r="G2910" t="str">
            <v/>
          </cell>
          <cell r="H2910" t="str">
            <v>REATOR PARA LÂMPADA VAPOR DE MERCÚRIO 125 W, USO EXTERNO - FORNECIMENTO E INSTALAÇÃO. AF_08/2020</v>
          </cell>
          <cell r="I2910" t="str">
            <v>UN</v>
          </cell>
          <cell r="J2910" t="str">
            <v>ATRIBUÍDO SÃO PAULO</v>
          </cell>
          <cell r="K2910" t="str">
            <v>86,32</v>
          </cell>
          <cell r="L2910" t="str">
            <v>CAIXA REFERENCIAL</v>
          </cell>
        </row>
        <row r="2911">
          <cell r="A2911">
            <v>101629</v>
          </cell>
          <cell r="B2911" t="str">
            <v>INSTALACAO ELETRICA/ELETRIFICACAO E ILUMINACAO EXTERNA</v>
          </cell>
          <cell r="C2911" t="str">
            <v>INEL</v>
          </cell>
          <cell r="D2911" t="str">
            <v>FORNECIMENTO DE MAT/MO P/ELETRIFICACAO E ILUMINACAO PUBLICA</v>
          </cell>
          <cell r="E2911" t="str">
            <v>0172</v>
          </cell>
          <cell r="F2911" t="str">
            <v/>
          </cell>
          <cell r="G2911" t="str">
            <v/>
          </cell>
          <cell r="H2911" t="str">
            <v>REATOR PARA LÂMPADA VAPOR DE MERCÚRIO 250 W, USO EXTERNO - FORNECIMENTO E INSTALAÇÃO. AF_08/2020</v>
          </cell>
          <cell r="I2911" t="str">
            <v>UN</v>
          </cell>
          <cell r="J2911" t="str">
            <v>ATRIBUÍDO SÃO PAULO</v>
          </cell>
          <cell r="K2911" t="str">
            <v>101,62</v>
          </cell>
          <cell r="L2911" t="str">
            <v>CAIXA REFERENCIAL</v>
          </cell>
        </row>
        <row r="2912">
          <cell r="A2912">
            <v>101630</v>
          </cell>
          <cell r="B2912" t="str">
            <v>INSTALACAO ELETRICA/ELETRIFICACAO E ILUMINACAO EXTERNA</v>
          </cell>
          <cell r="C2912" t="str">
            <v>INEL</v>
          </cell>
          <cell r="D2912" t="str">
            <v>FORNECIMENTO DE MAT/MO P/ELETRIFICACAO E ILUMINACAO PUBLICA</v>
          </cell>
          <cell r="E2912" t="str">
            <v>0172</v>
          </cell>
          <cell r="F2912" t="str">
            <v/>
          </cell>
          <cell r="G2912" t="str">
            <v/>
          </cell>
          <cell r="H2912" t="str">
            <v>SUBSTITUIÇÃO DE REATOR PARA ILUMINAÇÃO PÚBLICA (NÃO INCLUI FORNECIMENTO). AF_08/2020</v>
          </cell>
          <cell r="I2912" t="str">
            <v>UN</v>
          </cell>
          <cell r="J2912" t="str">
            <v>ATRIBUÍDO SÃO PAULO</v>
          </cell>
          <cell r="K2912" t="str">
            <v>50,00</v>
          </cell>
          <cell r="L2912" t="str">
            <v>CAIXA REFERENCIAL</v>
          </cell>
        </row>
        <row r="2913">
          <cell r="A2913">
            <v>101631</v>
          </cell>
          <cell r="B2913" t="str">
            <v>INSTALACAO ELETRICA/ELETRIFICACAO E ILUMINACAO EXTERNA</v>
          </cell>
          <cell r="C2913" t="str">
            <v>INEL</v>
          </cell>
          <cell r="D2913" t="str">
            <v>FORNECIMENTO DE MAT/MO P/ELETRIFICACAO E ILUMINACAO PUBLICA</v>
          </cell>
          <cell r="E2913" t="str">
            <v>0172</v>
          </cell>
          <cell r="F2913" t="str">
            <v/>
          </cell>
          <cell r="G2913" t="str">
            <v/>
          </cell>
          <cell r="H2913" t="str">
            <v>IGNITOR PARA PARTIDA LÂMPADA VAPOR SÓDIO / VAPOR METÁLICO ATÉ 400 W - FORNECIMENTO E INSTALAÇÃO. AF_08/2020</v>
          </cell>
          <cell r="I2913" t="str">
            <v>UN</v>
          </cell>
          <cell r="J2913" t="str">
            <v>ATRIBUÍDO SÃO PAULO</v>
          </cell>
          <cell r="K2913" t="str">
            <v>19,14</v>
          </cell>
          <cell r="L2913" t="str">
            <v>CAIXA REFERENCIAL</v>
          </cell>
        </row>
        <row r="2914">
          <cell r="A2914">
            <v>101632</v>
          </cell>
          <cell r="B2914" t="str">
            <v>INSTALACAO ELETRICA/ELETRIFICACAO E ILUMINACAO EXTERNA</v>
          </cell>
          <cell r="C2914" t="str">
            <v>INEL</v>
          </cell>
          <cell r="D2914" t="str">
            <v>FORNECIMENTO DE MAT/MO P/ELETRIFICACAO E ILUMINACAO PUBLICA</v>
          </cell>
          <cell r="E2914" t="str">
            <v>0172</v>
          </cell>
          <cell r="F2914" t="str">
            <v/>
          </cell>
          <cell r="G2914" t="str">
            <v/>
          </cell>
          <cell r="H2914" t="str">
            <v>RELÉ FOTOELÉTRICO PARA COMANDO DE ILUMINAÇÃO EXTERNA 1000 W - FORNECIMENTO E INSTALAÇÃO. AF_08/2020</v>
          </cell>
          <cell r="I2914" t="str">
            <v>UN</v>
          </cell>
          <cell r="J2914" t="str">
            <v>ATRIBUÍDO SÃO PAULO</v>
          </cell>
          <cell r="K2914" t="str">
            <v>25,72</v>
          </cell>
          <cell r="L2914" t="str">
            <v>CAIXA REFERENCIAL</v>
          </cell>
        </row>
        <row r="2915">
          <cell r="A2915">
            <v>101633</v>
          </cell>
          <cell r="B2915" t="str">
            <v>INSTALACAO ELETRICA/ELETRIFICACAO E ILUMINACAO EXTERNA</v>
          </cell>
          <cell r="C2915" t="str">
            <v>INEL</v>
          </cell>
          <cell r="D2915" t="str">
            <v>FORNECIMENTO DE MAT/MO P/ELETRIFICACAO E ILUMINACAO PUBLICA</v>
          </cell>
          <cell r="E2915" t="str">
            <v>0172</v>
          </cell>
          <cell r="F2915" t="str">
            <v/>
          </cell>
          <cell r="G2915" t="str">
            <v/>
          </cell>
          <cell r="H2915" t="str">
            <v>SUBSTITUIÇÃO DE RELÉ FOTOELÉTRICO PARA COMANDO DE ILUMINAÇÃO EXTERNA 1000 W - FORNECIMENTO E INSTALAÇÃO. AF_08/2020</v>
          </cell>
          <cell r="I2915" t="str">
            <v>UN</v>
          </cell>
          <cell r="J2915" t="str">
            <v>ATRIBUÍDO SÃO PAULO</v>
          </cell>
          <cell r="K2915" t="str">
            <v>66,59</v>
          </cell>
          <cell r="L2915" t="str">
            <v>CAIXA REFERENCIAL</v>
          </cell>
        </row>
        <row r="2916">
          <cell r="A2916">
            <v>101636</v>
          </cell>
          <cell r="B2916" t="str">
            <v>INSTALACAO ELETRICA/ELETRIFICACAO E ILUMINACAO EXTERNA</v>
          </cell>
          <cell r="C2916" t="str">
            <v>INEL</v>
          </cell>
          <cell r="D2916" t="str">
            <v>FORNECIMENTO DE MAT/MO P/ELETRIFICACAO E ILUMINACAO PUBLICA</v>
          </cell>
          <cell r="E2916" t="str">
            <v>0172</v>
          </cell>
          <cell r="F2916" t="str">
            <v/>
          </cell>
          <cell r="G2916" t="str">
            <v/>
          </cell>
          <cell r="H2916" t="str">
            <v>BRAÇO PARA ILUMINAÇÃO PÚBLICA, EM TUBO DE AÇO GALVANIZADO, COMPRIMENTO DE 1,50 M, PARA FIXAÇÃO EM POSTE DE CONCRETO - FORNECIMENTO E INSTALAÇÃO. AF_08/2020</v>
          </cell>
          <cell r="I2916" t="str">
            <v>UN</v>
          </cell>
          <cell r="J2916" t="str">
            <v>ATRIBUÍDO SÃO PAULO</v>
          </cell>
          <cell r="K2916" t="str">
            <v>106,82</v>
          </cell>
          <cell r="L2916" t="str">
            <v>CAIXA REFERENCIAL</v>
          </cell>
        </row>
        <row r="2917">
          <cell r="A2917">
            <v>101637</v>
          </cell>
          <cell r="B2917" t="str">
            <v>INSTALACAO ELETRICA/ELETRIFICACAO E ILUMINACAO EXTERNA</v>
          </cell>
          <cell r="C2917" t="str">
            <v>INEL</v>
          </cell>
          <cell r="D2917" t="str">
            <v>FORNECIMENTO DE MAT/MO P/ELETRIFICACAO E ILUMINACAO PUBLICA</v>
          </cell>
          <cell r="E2917" t="str">
            <v>0172</v>
          </cell>
          <cell r="F2917" t="str">
            <v/>
          </cell>
          <cell r="G2917" t="str">
            <v/>
          </cell>
          <cell r="H2917" t="str">
            <v>BRAÇO PARA ILUMINAÇÃO PÚBLICA, EM TUBO DE AÇO GALVANIZADO, COMPRIMENTO DE 1,50 M, PARA FIXAÇÃO EM POSTE METÁLICO - FORNECIMENTO E INSTALAÇÃO. AF_08/2020</v>
          </cell>
          <cell r="I2917" t="str">
            <v>UN</v>
          </cell>
          <cell r="J2917" t="str">
            <v>ATRIBUÍDO SÃO PAULO</v>
          </cell>
          <cell r="K2917" t="str">
            <v>100,68</v>
          </cell>
          <cell r="L2917" t="str">
            <v>CAIXA REFERENCIAL</v>
          </cell>
        </row>
        <row r="2918">
          <cell r="A2918">
            <v>101640</v>
          </cell>
          <cell r="B2918" t="str">
            <v>INSTALACAO ELETRICA/ELETRIFICACAO E ILUMINACAO EXTERNA</v>
          </cell>
          <cell r="C2918" t="str">
            <v>INEL</v>
          </cell>
          <cell r="D2918" t="str">
            <v>FORNECIMENTO DE MAT/MO P/ELETRIFICACAO E ILUMINACAO PUBLICA</v>
          </cell>
          <cell r="E2918" t="str">
            <v>0172</v>
          </cell>
          <cell r="F2918" t="str">
            <v/>
          </cell>
          <cell r="G2918" t="str">
            <v/>
          </cell>
          <cell r="H2918" t="str">
            <v>LÂMPADA VAPOR METÁLICO 400 W - FORNECIMENTO E INSTALAÇÃO. AF_08/2020</v>
          </cell>
          <cell r="I2918" t="str">
            <v>UN</v>
          </cell>
          <cell r="J2918" t="str">
            <v>COEFICIENTE DE REPRESENTATIVIDADE</v>
          </cell>
          <cell r="K2918" t="str">
            <v>54,98</v>
          </cell>
          <cell r="L2918" t="str">
            <v>CAIXA REFERENCIAL</v>
          </cell>
        </row>
        <row r="2919">
          <cell r="A2919">
            <v>101641</v>
          </cell>
          <cell r="B2919" t="str">
            <v>INSTALACAO ELETRICA/ELETRIFICACAO E ILUMINACAO EXTERNA</v>
          </cell>
          <cell r="C2919" t="str">
            <v>INEL</v>
          </cell>
          <cell r="D2919" t="str">
            <v>FORNECIMENTO DE MAT/MO P/ELETRIFICACAO E ILUMINACAO PUBLICA</v>
          </cell>
          <cell r="E2919" t="str">
            <v>0172</v>
          </cell>
          <cell r="F2919" t="str">
            <v/>
          </cell>
          <cell r="G2919" t="str">
            <v/>
          </cell>
          <cell r="H2919" t="str">
            <v>LÂMPADA VAPOR METÁLICO 150 W - FORNECIMENTO E INSTALAÇÃO. AF_08/2020</v>
          </cell>
          <cell r="I2919" t="str">
            <v>UN</v>
          </cell>
          <cell r="J2919" t="str">
            <v>COEFICIENTE DE REPRESENTATIVIDADE</v>
          </cell>
          <cell r="K2919" t="str">
            <v>28,56</v>
          </cell>
          <cell r="L2919" t="str">
            <v>CAIXA REFERENCIAL</v>
          </cell>
        </row>
        <row r="2920">
          <cell r="A2920">
            <v>101642</v>
          </cell>
          <cell r="B2920" t="str">
            <v>INSTALACAO ELETRICA/ELETRIFICACAO E ILUMINACAO EXTERNA</v>
          </cell>
          <cell r="C2920" t="str">
            <v>INEL</v>
          </cell>
          <cell r="D2920" t="str">
            <v>FORNECIMENTO DE MAT/MO P/ELETRIFICACAO E ILUMINACAO PUBLICA</v>
          </cell>
          <cell r="E2920" t="str">
            <v>0172</v>
          </cell>
          <cell r="F2920" t="str">
            <v/>
          </cell>
          <cell r="G2920" t="str">
            <v/>
          </cell>
          <cell r="H2920" t="str">
            <v>LÂMPADA VAPOR DE MERCÚRIO 125 W - FORNECIMENTO E INSTALAÇÃO. AF_08/2020</v>
          </cell>
          <cell r="I2920" t="str">
            <v>UN</v>
          </cell>
          <cell r="J2920" t="str">
            <v>COEFICIENTE DE REPRESENTATIVIDADE</v>
          </cell>
          <cell r="K2920" t="str">
            <v>14,41</v>
          </cell>
          <cell r="L2920" t="str">
            <v>CAIXA REFERENCIAL</v>
          </cell>
        </row>
        <row r="2921">
          <cell r="A2921">
            <v>101643</v>
          </cell>
          <cell r="B2921" t="str">
            <v>INSTALACAO ELETRICA/ELETRIFICACAO E ILUMINACAO EXTERNA</v>
          </cell>
          <cell r="C2921" t="str">
            <v>INEL</v>
          </cell>
          <cell r="D2921" t="str">
            <v>FORNECIMENTO DE MAT/MO P/ELETRIFICACAO E ILUMINACAO PUBLICA</v>
          </cell>
          <cell r="E2921" t="str">
            <v>0172</v>
          </cell>
          <cell r="F2921" t="str">
            <v/>
          </cell>
          <cell r="G2921" t="str">
            <v/>
          </cell>
          <cell r="H2921" t="str">
            <v>LÂMPADA VAPOR DE MERCÚRIO 250 W - FORNECIMENTO E INSTALAÇÃO. AF_08/2020</v>
          </cell>
          <cell r="I2921" t="str">
            <v>UN</v>
          </cell>
          <cell r="J2921" t="str">
            <v>COEFICIENTE DE REPRESENTATIVIDADE</v>
          </cell>
          <cell r="K2921" t="str">
            <v>24,95</v>
          </cell>
          <cell r="L2921" t="str">
            <v>CAIXA REFERENCIAL</v>
          </cell>
        </row>
        <row r="2922">
          <cell r="A2922">
            <v>101644</v>
          </cell>
          <cell r="B2922" t="str">
            <v>INSTALACAO ELETRICA/ELETRIFICACAO E ILUMINACAO EXTERNA</v>
          </cell>
          <cell r="C2922" t="str">
            <v>INEL</v>
          </cell>
          <cell r="D2922" t="str">
            <v>FORNECIMENTO DE MAT/MO P/ELETRIFICACAO E ILUMINACAO PUBLICA</v>
          </cell>
          <cell r="E2922" t="str">
            <v>0172</v>
          </cell>
          <cell r="F2922" t="str">
            <v/>
          </cell>
          <cell r="G2922" t="str">
            <v/>
          </cell>
          <cell r="H2922" t="str">
            <v>LÂMPADA VAPOR DE MERCÚRIO 400 W - FORNECIMENTO E INSTALAÇÃO. AF_08/2020</v>
          </cell>
          <cell r="I2922" t="str">
            <v>UN</v>
          </cell>
          <cell r="J2922" t="str">
            <v>COEFICIENTE DE REPRESENTATIVIDADE</v>
          </cell>
          <cell r="K2922" t="str">
            <v>33,70</v>
          </cell>
          <cell r="L2922" t="str">
            <v>CAIXA REFERENCIAL</v>
          </cell>
        </row>
        <row r="2923">
          <cell r="A2923">
            <v>101645</v>
          </cell>
          <cell r="B2923" t="str">
            <v>INSTALACAO ELETRICA/ELETRIFICACAO E ILUMINACAO EXTERNA</v>
          </cell>
          <cell r="C2923" t="str">
            <v>INEL</v>
          </cell>
          <cell r="D2923" t="str">
            <v>FORNECIMENTO DE MAT/MO P/ELETRIFICACAO E ILUMINACAO PUBLICA</v>
          </cell>
          <cell r="E2923" t="str">
            <v>0172</v>
          </cell>
          <cell r="F2923" t="str">
            <v/>
          </cell>
          <cell r="G2923" t="str">
            <v/>
          </cell>
          <cell r="H2923" t="str">
            <v>LÂMPADA MISTA 160 W - FORNECIMENTO E INSTALAÇÃO. AF_08/2020</v>
          </cell>
          <cell r="I2923" t="str">
            <v>UN</v>
          </cell>
          <cell r="J2923" t="str">
            <v>COEFICIENTE DE REPRESENTATIVIDADE</v>
          </cell>
          <cell r="K2923" t="str">
            <v>16,05</v>
          </cell>
          <cell r="L2923" t="str">
            <v>CAIXA REFERENCIAL</v>
          </cell>
        </row>
        <row r="2924">
          <cell r="A2924">
            <v>101646</v>
          </cell>
          <cell r="B2924" t="str">
            <v>INSTALACAO ELETRICA/ELETRIFICACAO E ILUMINACAO EXTERNA</v>
          </cell>
          <cell r="C2924" t="str">
            <v>INEL</v>
          </cell>
          <cell r="D2924" t="str">
            <v>FORNECIMENTO DE MAT/MO P/ELETRIFICACAO E ILUMINACAO PUBLICA</v>
          </cell>
          <cell r="E2924" t="str">
            <v>0172</v>
          </cell>
          <cell r="F2924" t="str">
            <v/>
          </cell>
          <cell r="G2924" t="str">
            <v/>
          </cell>
          <cell r="H2924" t="str">
            <v>LÂMPADA MISTA 250 W - FORNECIMENTO E INSTALAÇÃO. AF_08/2020</v>
          </cell>
          <cell r="I2924" t="str">
            <v>UN</v>
          </cell>
          <cell r="J2924" t="str">
            <v>COEFICIENTE DE REPRESENTATIVIDADE</v>
          </cell>
          <cell r="K2924" t="str">
            <v>21,25</v>
          </cell>
          <cell r="L2924" t="str">
            <v>CAIXA REFERENCIAL</v>
          </cell>
        </row>
        <row r="2925">
          <cell r="A2925">
            <v>101647</v>
          </cell>
          <cell r="B2925" t="str">
            <v>INSTALACAO ELETRICA/ELETRIFICACAO E ILUMINACAO EXTERNA</v>
          </cell>
          <cell r="C2925" t="str">
            <v>INEL</v>
          </cell>
          <cell r="D2925" t="str">
            <v>FORNECIMENTO DE MAT/MO P/ELETRIFICACAO E ILUMINACAO PUBLICA</v>
          </cell>
          <cell r="E2925" t="str">
            <v>0172</v>
          </cell>
          <cell r="F2925" t="str">
            <v/>
          </cell>
          <cell r="G2925" t="str">
            <v/>
          </cell>
          <cell r="H2925" t="str">
            <v>LÂMPADA MISTA 500 W - FORNECIMENTO E INSTALAÇÃO. AF_08/2020</v>
          </cell>
          <cell r="I2925" t="str">
            <v>UN</v>
          </cell>
          <cell r="J2925" t="str">
            <v>COEFICIENTE DE REPRESENTATIVIDADE</v>
          </cell>
          <cell r="K2925" t="str">
            <v>38,88</v>
          </cell>
          <cell r="L2925" t="str">
            <v>CAIXA REFERENCIAL</v>
          </cell>
        </row>
        <row r="2926">
          <cell r="A2926">
            <v>101648</v>
          </cell>
          <cell r="B2926" t="str">
            <v>INSTALACAO ELETRICA/ELETRIFICACAO E ILUMINACAO EXTERNA</v>
          </cell>
          <cell r="C2926" t="str">
            <v>INEL</v>
          </cell>
          <cell r="D2926" t="str">
            <v>FORNECIMENTO DE MAT/MO P/ELETRIFICACAO E ILUMINACAO PUBLICA</v>
          </cell>
          <cell r="E2926" t="str">
            <v>0172</v>
          </cell>
          <cell r="F2926" t="str">
            <v/>
          </cell>
          <cell r="G2926" t="str">
            <v/>
          </cell>
          <cell r="H2926" t="str">
            <v>LÂMPADA VAPOR DE SÓDIO 150 W - FORNECIMENTO E INSTALAÇÃO. AF_08/2020</v>
          </cell>
          <cell r="I2926" t="str">
            <v>UN</v>
          </cell>
          <cell r="J2926" t="str">
            <v>COEFICIENTE DE REPRESENTATIVIDADE</v>
          </cell>
          <cell r="K2926" t="str">
            <v>30,12</v>
          </cell>
          <cell r="L2926" t="str">
            <v>CAIXA REFERENCIAL</v>
          </cell>
        </row>
        <row r="2927">
          <cell r="A2927">
            <v>101649</v>
          </cell>
          <cell r="B2927" t="str">
            <v>INSTALACAO ELETRICA/ELETRIFICACAO E ILUMINACAO EXTERNA</v>
          </cell>
          <cell r="C2927" t="str">
            <v>INEL</v>
          </cell>
          <cell r="D2927" t="str">
            <v>FORNECIMENTO DE MAT/MO P/ELETRIFICACAO E ILUMINACAO PUBLICA</v>
          </cell>
          <cell r="E2927" t="str">
            <v>0172</v>
          </cell>
          <cell r="F2927" t="str">
            <v/>
          </cell>
          <cell r="G2927" t="str">
            <v/>
          </cell>
          <cell r="H2927" t="str">
            <v>LÂMPADA VAPOR DE SÓDIO 250 W - FORNECIMENTO E INSTALAÇÃO. AF_08/2020</v>
          </cell>
          <cell r="I2927" t="str">
            <v>UN</v>
          </cell>
          <cell r="J2927" t="str">
            <v>COEFICIENTE DE REPRESENTATIVIDADE</v>
          </cell>
          <cell r="K2927" t="str">
            <v>34,67</v>
          </cell>
          <cell r="L2927" t="str">
            <v>CAIXA REFERENCIAL</v>
          </cell>
        </row>
        <row r="2928">
          <cell r="A2928">
            <v>101650</v>
          </cell>
          <cell r="B2928" t="str">
            <v>INSTALACAO ELETRICA/ELETRIFICACAO E ILUMINACAO EXTERNA</v>
          </cell>
          <cell r="C2928" t="str">
            <v>INEL</v>
          </cell>
          <cell r="D2928" t="str">
            <v>FORNECIMENTO DE MAT/MO P/ELETRIFICACAO E ILUMINACAO PUBLICA</v>
          </cell>
          <cell r="E2928" t="str">
            <v>0172</v>
          </cell>
          <cell r="F2928" t="str">
            <v/>
          </cell>
          <cell r="G2928" t="str">
            <v/>
          </cell>
          <cell r="H2928" t="str">
            <v>LÂMPADA VAPOR DE SÓDIO 400 W - FORNECIMENTO E INSTALAÇÃO. AF_08/2020</v>
          </cell>
          <cell r="I2928" t="str">
            <v>UN</v>
          </cell>
          <cell r="J2928" t="str">
            <v>COEFICIENTE DE REPRESENTATIVIDADE</v>
          </cell>
          <cell r="K2928" t="str">
            <v>40,27</v>
          </cell>
          <cell r="L2928" t="str">
            <v>CAIXA REFERENCIAL</v>
          </cell>
        </row>
        <row r="2929">
          <cell r="A2929">
            <v>101651</v>
          </cell>
          <cell r="B2929" t="str">
            <v>INSTALACAO ELETRICA/ELETRIFICACAO E ILUMINACAO EXTERNA</v>
          </cell>
          <cell r="C2929" t="str">
            <v>INEL</v>
          </cell>
          <cell r="D2929" t="str">
            <v>FORNECIMENTO DE MAT/MO P/ELETRIFICACAO E ILUMINACAO PUBLICA</v>
          </cell>
          <cell r="E2929" t="str">
            <v>0172</v>
          </cell>
          <cell r="F2929" t="str">
            <v/>
          </cell>
          <cell r="G2929" t="str">
            <v/>
          </cell>
          <cell r="H2929" t="str">
            <v>SUBSTITUIÇÃO DE LÂMPADA PARA ILUMINAÇÃO PÚBLICA (NÃO INCLUI FORNECIMENTO). AF_08/2020</v>
          </cell>
          <cell r="I2929" t="str">
            <v>UN</v>
          </cell>
          <cell r="J2929" t="str">
            <v>ATRIBUÍDO SÃO PAULO</v>
          </cell>
          <cell r="K2929" t="str">
            <v>42,31</v>
          </cell>
          <cell r="L2929" t="str">
            <v>CAIXA REFERENCIAL</v>
          </cell>
        </row>
        <row r="2930">
          <cell r="A2930">
            <v>101652</v>
          </cell>
          <cell r="B2930" t="str">
            <v>INSTALACAO ELETRICA/ELETRIFICACAO E ILUMINACAO EXTERNA</v>
          </cell>
          <cell r="C2930" t="str">
            <v>INEL</v>
          </cell>
          <cell r="D2930" t="str">
            <v>FORNECIMENTO DE MAT/MO P/ELETRIFICACAO E ILUMINACAO PUBLICA</v>
          </cell>
          <cell r="E2930" t="str">
            <v>0172</v>
          </cell>
          <cell r="F2930" t="str">
            <v/>
          </cell>
          <cell r="G2930" t="str">
            <v/>
          </cell>
          <cell r="H2930" t="str">
            <v>LUMINÁRIA FECHADA, PARA ILUMINAÇÃO PÚBLICA, PARA LÂMPADA DE VAPOR - FORNECIMENTO E INSTALAÇÃO (EXCLUSIVE LÂMPADA E REATOR). AF_08/2020</v>
          </cell>
          <cell r="I2930" t="str">
            <v>UN</v>
          </cell>
          <cell r="J2930" t="str">
            <v>ATRIBUÍDO SÃO PAULO</v>
          </cell>
          <cell r="K2930" t="str">
            <v>344,93</v>
          </cell>
          <cell r="L2930" t="str">
            <v>CAIXA REFERENCIAL</v>
          </cell>
        </row>
        <row r="2931">
          <cell r="A2931">
            <v>101653</v>
          </cell>
          <cell r="B2931" t="str">
            <v>INSTALACAO ELETRICA/ELETRIFICACAO E ILUMINACAO EXTERNA</v>
          </cell>
          <cell r="C2931" t="str">
            <v>INEL</v>
          </cell>
          <cell r="D2931" t="str">
            <v>FORNECIMENTO DE MAT/MO P/ELETRIFICACAO E ILUMINACAO PUBLICA</v>
          </cell>
          <cell r="E2931" t="str">
            <v>0172</v>
          </cell>
          <cell r="F2931" t="str">
            <v/>
          </cell>
          <cell r="G2931" t="str">
            <v/>
          </cell>
          <cell r="H2931" t="str">
            <v>LUMINÁRIA ABERTA PARA ILUMINAÇÃO PÚBLICA, PARA LÂMPADA VAPOR DE MERCÚRIO ATÉ 400 W E MISTA ATÉ 500 W, COM BRAÇO EM TUBO DE AÇO GALV 1", COMPRIMENTO DE 1,50 M, PARA POSTE DE CONCRETO - FORNECIMENTO E INSTALAÇÃO (EXCLUSIVE LÂMPADA E REATOR). AF_08/2020</v>
          </cell>
          <cell r="I2931" t="str">
            <v>UN</v>
          </cell>
          <cell r="J2931" t="str">
            <v>ATRIBUÍDO SÃO PAULO</v>
          </cell>
          <cell r="K2931" t="str">
            <v>194,44</v>
          </cell>
          <cell r="L2931" t="str">
            <v>CAIXA REFERENCIAL</v>
          </cell>
        </row>
        <row r="2932">
          <cell r="A2932">
            <v>101654</v>
          </cell>
          <cell r="B2932" t="str">
            <v>INSTALACAO ELETRICA/ELETRIFICACAO E ILUMINACAO EXTERNA</v>
          </cell>
          <cell r="C2932" t="str">
            <v>INEL</v>
          </cell>
          <cell r="D2932" t="str">
            <v>FORNECIMENTO DE MAT/MO P/ELETRIFICACAO E ILUMINACAO PUBLICA</v>
          </cell>
          <cell r="E2932" t="str">
            <v>0172</v>
          </cell>
          <cell r="F2932" t="str">
            <v/>
          </cell>
          <cell r="G2932" t="str">
            <v/>
          </cell>
          <cell r="H2932" t="str">
            <v>LUMINÁRIA DE LED PARA ILUMINAÇÃO PÚBLICA, DE 33 W ATÉ 50 W - FORNECIMENTO E INSTALAÇÃO. AF_08/2020</v>
          </cell>
          <cell r="I2932" t="str">
            <v>UN</v>
          </cell>
          <cell r="J2932" t="str">
            <v>ATRIBUÍDO SÃO PAULO</v>
          </cell>
          <cell r="K2932" t="str">
            <v>298,60</v>
          </cell>
          <cell r="L2932" t="str">
            <v>CAIXA REFERENCIAL</v>
          </cell>
        </row>
        <row r="2933">
          <cell r="A2933">
            <v>101655</v>
          </cell>
          <cell r="B2933" t="str">
            <v>INSTALACAO ELETRICA/ELETRIFICACAO E ILUMINACAO EXTERNA</v>
          </cell>
          <cell r="C2933" t="str">
            <v>INEL</v>
          </cell>
          <cell r="D2933" t="str">
            <v>FORNECIMENTO DE MAT/MO P/ELETRIFICACAO E ILUMINACAO PUBLICA</v>
          </cell>
          <cell r="E2933" t="str">
            <v>0172</v>
          </cell>
          <cell r="F2933" t="str">
            <v/>
          </cell>
          <cell r="G2933" t="str">
            <v/>
          </cell>
          <cell r="H2933" t="str">
            <v>LUMINÁRIA DE LED PARA ILUMINAÇÃO PÚBLICA, DE 51 W ATÉ 67 W - FORNECIMENTO E INSTALAÇÃO. AF_08/2020</v>
          </cell>
          <cell r="I2933" t="str">
            <v>UN</v>
          </cell>
          <cell r="J2933" t="str">
            <v>ATRIBUÍDO SÃO PAULO</v>
          </cell>
          <cell r="K2933" t="str">
            <v>509,90</v>
          </cell>
          <cell r="L2933" t="str">
            <v>CAIXA REFERENCIAL</v>
          </cell>
        </row>
        <row r="2934">
          <cell r="A2934">
            <v>101656</v>
          </cell>
          <cell r="B2934" t="str">
            <v>INSTALACAO ELETRICA/ELETRIFICACAO E ILUMINACAO EXTERNA</v>
          </cell>
          <cell r="C2934" t="str">
            <v>INEL</v>
          </cell>
          <cell r="D2934" t="str">
            <v>FORNECIMENTO DE MAT/MO P/ELETRIFICACAO E ILUMINACAO PUBLICA</v>
          </cell>
          <cell r="E2934" t="str">
            <v>0172</v>
          </cell>
          <cell r="F2934" t="str">
            <v/>
          </cell>
          <cell r="G2934" t="str">
            <v/>
          </cell>
          <cell r="H2934" t="str">
            <v>LUMINÁRIA DE LED PARA ILUMINAÇÃO PÚBLICA, DE 68 W ATÉ 97 W - FORNECIMENTO E INSTALAÇÃO. AF_08/2020</v>
          </cell>
          <cell r="I2934" t="str">
            <v>UN</v>
          </cell>
          <cell r="J2934" t="str">
            <v>ATRIBUÍDO SÃO PAULO</v>
          </cell>
          <cell r="K2934" t="str">
            <v>559,23</v>
          </cell>
          <cell r="L2934" t="str">
            <v>CAIXA REFERENCIAL</v>
          </cell>
        </row>
        <row r="2935">
          <cell r="A2935">
            <v>101657</v>
          </cell>
          <cell r="B2935" t="str">
            <v>INSTALACAO ELETRICA/ELETRIFICACAO E ILUMINACAO EXTERNA</v>
          </cell>
          <cell r="C2935" t="str">
            <v>INEL</v>
          </cell>
          <cell r="D2935" t="str">
            <v>FORNECIMENTO DE MAT/MO P/ELETRIFICACAO E ILUMINACAO PUBLICA</v>
          </cell>
          <cell r="E2935" t="str">
            <v>0172</v>
          </cell>
          <cell r="F2935" t="str">
            <v/>
          </cell>
          <cell r="G2935" t="str">
            <v/>
          </cell>
          <cell r="H2935" t="str">
            <v>LUMINÁRIA DE LED PARA ILUMINAÇÃO PÚBLICA, DE 98 W ATÉ 137 W - FORNECIMENTO E INSTALAÇÃO. AF_08/2020</v>
          </cell>
          <cell r="I2935" t="str">
            <v>UN</v>
          </cell>
          <cell r="J2935" t="str">
            <v>ATRIBUÍDO SÃO PAULO</v>
          </cell>
          <cell r="K2935" t="str">
            <v>664,32</v>
          </cell>
          <cell r="L2935" t="str">
            <v>CAIXA REFERENCIAL</v>
          </cell>
        </row>
        <row r="2936">
          <cell r="A2936">
            <v>101658</v>
          </cell>
          <cell r="B2936" t="str">
            <v>INSTALACAO ELETRICA/ELETRIFICACAO E ILUMINACAO EXTERNA</v>
          </cell>
          <cell r="C2936" t="str">
            <v>INEL</v>
          </cell>
          <cell r="D2936" t="str">
            <v>FORNECIMENTO DE MAT/MO P/ELETRIFICACAO E ILUMINACAO PUBLICA</v>
          </cell>
          <cell r="E2936" t="str">
            <v>0172</v>
          </cell>
          <cell r="F2936" t="str">
            <v/>
          </cell>
          <cell r="G2936" t="str">
            <v/>
          </cell>
          <cell r="H2936" t="str">
            <v>LUMINÁRIA DE LED PARA ILUMINAÇÃO PÚBLICA, DE 138 W ATÉ 180 W - FORNECIMENTO E INSTALAÇÃO. AF_08/2020</v>
          </cell>
          <cell r="I2936" t="str">
            <v>UN</v>
          </cell>
          <cell r="J2936" t="str">
            <v>ATRIBUÍDO SÃO PAULO</v>
          </cell>
          <cell r="K2936" t="str">
            <v>880,40</v>
          </cell>
          <cell r="L2936" t="str">
            <v>CAIXA REFERENCIAL</v>
          </cell>
        </row>
        <row r="2937">
          <cell r="A2937">
            <v>101659</v>
          </cell>
          <cell r="B2937" t="str">
            <v>INSTALACAO ELETRICA/ELETRIFICACAO E ILUMINACAO EXTERNA</v>
          </cell>
          <cell r="C2937" t="str">
            <v>INEL</v>
          </cell>
          <cell r="D2937" t="str">
            <v>FORNECIMENTO DE MAT/MO P/ELETRIFICACAO E ILUMINACAO PUBLICA</v>
          </cell>
          <cell r="E2937" t="str">
            <v>0172</v>
          </cell>
          <cell r="F2937" t="str">
            <v/>
          </cell>
          <cell r="G2937" t="str">
            <v/>
          </cell>
          <cell r="H2937" t="str">
            <v>LUMINÁRIA DE LED PARA ILUMINAÇÃO PÚBLICA, DE 181 W ATÉ 239 W - FORNECIMENTO E INSTALAÇÃO. AF_08/2020</v>
          </cell>
          <cell r="I2937" t="str">
            <v>UN</v>
          </cell>
          <cell r="J2937" t="str">
            <v>ATRIBUÍDO SÃO PAULO</v>
          </cell>
          <cell r="K2937" t="str">
            <v>1.014,79</v>
          </cell>
          <cell r="L2937" t="str">
            <v>CAIXA REFERENCIAL</v>
          </cell>
        </row>
        <row r="2938">
          <cell r="A2938">
            <v>101660</v>
          </cell>
          <cell r="B2938" t="str">
            <v>INSTALACAO ELETRICA/ELETRIFICACAO E ILUMINACAO EXTERNA</v>
          </cell>
          <cell r="C2938" t="str">
            <v>INEL</v>
          </cell>
          <cell r="D2938" t="str">
            <v>FORNECIMENTO DE MAT/MO P/ELETRIFICACAO E ILUMINACAO PUBLICA</v>
          </cell>
          <cell r="E2938" t="str">
            <v>0172</v>
          </cell>
          <cell r="F2938" t="str">
            <v/>
          </cell>
          <cell r="G2938" t="str">
            <v/>
          </cell>
          <cell r="H2938" t="str">
            <v>LUMINÁRIA DE LED PARA ILUMINAÇÃO PÚBLICA, DE 240 W ATÉ 350 W - FORNECIMENTO E INSTALAÇÃO. AF_08/2020</v>
          </cell>
          <cell r="I2938" t="str">
            <v>UN</v>
          </cell>
          <cell r="J2938" t="str">
            <v>ATRIBUÍDO SÃO PAULO</v>
          </cell>
          <cell r="K2938" t="str">
            <v>1.649,22</v>
          </cell>
          <cell r="L2938" t="str">
            <v>CAIXA REFERENCIAL</v>
          </cell>
        </row>
        <row r="2939">
          <cell r="A2939">
            <v>101661</v>
          </cell>
          <cell r="B2939" t="str">
            <v>INSTALACAO ELETRICA/ELETRIFICACAO E ILUMINACAO EXTERNA</v>
          </cell>
          <cell r="C2939" t="str">
            <v>INEL</v>
          </cell>
          <cell r="D2939" t="str">
            <v>FORNECIMENTO DE MAT/MO P/ELETRIFICACAO E ILUMINACAO PUBLICA</v>
          </cell>
          <cell r="E2939" t="str">
            <v>0172</v>
          </cell>
          <cell r="F2939" t="str">
            <v/>
          </cell>
          <cell r="G2939" t="str">
            <v/>
          </cell>
          <cell r="H2939" t="str">
            <v>SUBSTITUIÇÃO DE LUMINÁRIA DE VAPOR DE MERCÚRIO/VAPOR DE SÓDIO POR LUMINÁRIA DE LED PARA ILUMINAÇÃO PÚBLICA (NÃO INCLUI FORNECIMENTO). AF_08/2020</v>
          </cell>
          <cell r="I2939" t="str">
            <v>UN</v>
          </cell>
          <cell r="J2939" t="str">
            <v>ATRIBUÍDO SÃO PAULO</v>
          </cell>
          <cell r="K2939" t="str">
            <v>77,01</v>
          </cell>
          <cell r="L2939" t="str">
            <v>CAIXA REFERENCIAL</v>
          </cell>
        </row>
        <row r="2940">
          <cell r="A2940">
            <v>101662</v>
          </cell>
          <cell r="B2940" t="str">
            <v>INSTALACAO ELETRICA/ELETRIFICACAO E ILUMINACAO EXTERNA</v>
          </cell>
          <cell r="C2940" t="str">
            <v>INEL</v>
          </cell>
          <cell r="D2940" t="str">
            <v>FORNECIMENTO DE MAT/MO P/ELETRIFICACAO E ILUMINACAO PUBLICA</v>
          </cell>
          <cell r="E2940" t="str">
            <v>0172</v>
          </cell>
          <cell r="F2940" t="str">
            <v/>
          </cell>
          <cell r="G2940" t="str">
            <v/>
          </cell>
          <cell r="H2940" t="str">
            <v>LUMINÁRIA FECHADA PARA ILUMINAÇÃO PÚBLICA, COM REATOR DE PARTIDA RÁPIDA, COM LÂMPADA VAPOR DE MERCÚRIO 250 W - FORNECIMENTO E INSTALAÇÃO. AF_08/2020</v>
          </cell>
          <cell r="I2940" t="str">
            <v>UN</v>
          </cell>
          <cell r="J2940" t="str">
            <v>ATRIBUÍDO SÃO PAULO</v>
          </cell>
          <cell r="K2940" t="str">
            <v>471,51</v>
          </cell>
          <cell r="L2940" t="str">
            <v>CAIXA REFERENCIAL</v>
          </cell>
        </row>
        <row r="2941">
          <cell r="A2941">
            <v>101663</v>
          </cell>
          <cell r="B2941" t="str">
            <v>INSTALACAO ELETRICA/ELETRIFICACAO E ILUMINACAO EXTERNA</v>
          </cell>
          <cell r="C2941" t="str">
            <v>INEL</v>
          </cell>
          <cell r="D2941" t="str">
            <v>FORNECIMENTO DE MAT/MO P/ELETRIFICACAO E ILUMINACAO PUBLICA</v>
          </cell>
          <cell r="E2941" t="str">
            <v>0172</v>
          </cell>
          <cell r="F2941" t="str">
            <v/>
          </cell>
          <cell r="G2941" t="str">
            <v/>
          </cell>
          <cell r="H2941" t="str">
            <v>ABRAÇADEIRA DE FIXAÇÃO DE BRAÇOS DE LUMINÁRIAS DE 2" - FORNECIMENTO E INSTALAÇÃO. AF_08/2020</v>
          </cell>
          <cell r="I2941" t="str">
            <v>UN</v>
          </cell>
          <cell r="J2941" t="str">
            <v>ATRIBUÍDO SÃO PAULO</v>
          </cell>
          <cell r="K2941" t="str">
            <v>16,83</v>
          </cell>
          <cell r="L2941" t="str">
            <v>CAIXA REFERENCIAL</v>
          </cell>
        </row>
        <row r="2942">
          <cell r="A2942">
            <v>101664</v>
          </cell>
          <cell r="B2942" t="str">
            <v>INSTALACAO ELETRICA/ELETRIFICACAO E ILUMINACAO EXTERNA</v>
          </cell>
          <cell r="C2942" t="str">
            <v>INEL</v>
          </cell>
          <cell r="D2942" t="str">
            <v>FORNECIMENTO DE MAT/MO P/ELETRIFICACAO E ILUMINACAO PUBLICA</v>
          </cell>
          <cell r="E2942" t="str">
            <v>0172</v>
          </cell>
          <cell r="F2942" t="str">
            <v/>
          </cell>
          <cell r="G2942" t="str">
            <v/>
          </cell>
          <cell r="H2942" t="str">
            <v>ABRAÇADEIRA DE FIXAÇÃO DE BRAÇOS DE LUMINÁRIAS DE 3" - FORNECIMENTO E INSTALAÇÃO. AF_08/2020</v>
          </cell>
          <cell r="I2942" t="str">
            <v>UN</v>
          </cell>
          <cell r="J2942" t="str">
            <v>ATRIBUÍDO SÃO PAULO</v>
          </cell>
          <cell r="K2942" t="str">
            <v>17,41</v>
          </cell>
          <cell r="L2942" t="str">
            <v>CAIXA REFERENCIAL</v>
          </cell>
        </row>
        <row r="2943">
          <cell r="A2943">
            <v>101665</v>
          </cell>
          <cell r="B2943" t="str">
            <v>INSTALACAO ELETRICA/ELETRIFICACAO E ILUMINACAO EXTERNA</v>
          </cell>
          <cell r="C2943" t="str">
            <v>INEL</v>
          </cell>
          <cell r="D2943" t="str">
            <v>FORNECIMENTO DE MAT/MO P/ELETRIFICACAO E ILUMINACAO PUBLICA</v>
          </cell>
          <cell r="E2943" t="str">
            <v>0172</v>
          </cell>
          <cell r="F2943" t="str">
            <v/>
          </cell>
          <cell r="G2943" t="str">
            <v/>
          </cell>
          <cell r="H2943" t="str">
            <v>ABRAÇADEIRA DE FIXAÇÃO DE BRAÇOS DE LUMINÁRIAS DE 4" - FORNECIMENTO E INSTALAÇÃO. AF_08/2020</v>
          </cell>
          <cell r="I2943" t="str">
            <v>UN</v>
          </cell>
          <cell r="J2943" t="str">
            <v>ATRIBUÍDO SÃO PAULO</v>
          </cell>
          <cell r="K2943" t="str">
            <v>19,90</v>
          </cell>
          <cell r="L2943" t="str">
            <v>CAIXA REFERENCIAL</v>
          </cell>
        </row>
        <row r="2944">
          <cell r="A2944">
            <v>101666</v>
          </cell>
          <cell r="B2944" t="str">
            <v>INSTALACAO ELETRICA/ELETRIFICACAO E ILUMINACAO EXTERNA</v>
          </cell>
          <cell r="C2944" t="str">
            <v>INEL</v>
          </cell>
          <cell r="D2944" t="str">
            <v>FORNECIMENTO DE MAT/MO P/ELETRIFICACAO E ILUMINACAO PUBLICA</v>
          </cell>
          <cell r="E2944" t="str">
            <v>0172</v>
          </cell>
          <cell r="F2944" t="str">
            <v/>
          </cell>
          <cell r="G2944" t="str">
            <v/>
          </cell>
          <cell r="H2944" t="str">
            <v>REFLETOR RETANGULAR FECHADO, COM LÂMPADA VAPOR METÁLICO 400 W - FORNECIMENTO E INSTALAÇÃO. AF_08/2020</v>
          </cell>
          <cell r="I2944" t="str">
            <v>UN</v>
          </cell>
          <cell r="J2944" t="str">
            <v>ATRIBUÍDO SÃO PAULO</v>
          </cell>
          <cell r="K2944" t="str">
            <v>260,40</v>
          </cell>
          <cell r="L2944" t="str">
            <v>CAIXA REFERENCIAL</v>
          </cell>
        </row>
        <row r="2945">
          <cell r="A2945">
            <v>102085</v>
          </cell>
          <cell r="B2945" t="str">
            <v>INSTALACAO ELETRICA/ELETRIFICACAO E ILUMINACAO EXTERNA</v>
          </cell>
          <cell r="C2945" t="str">
            <v>INEL</v>
          </cell>
          <cell r="D2945" t="str">
            <v>FORNECIMENTO DE MAT/MO P/ELETRIFICACAO E ILUMINACAO PUBLICA</v>
          </cell>
          <cell r="E2945" t="str">
            <v>0172</v>
          </cell>
          <cell r="F2945" t="str">
            <v/>
          </cell>
          <cell r="G2945" t="str">
            <v/>
          </cell>
          <cell r="H2945" t="str">
            <v>LUMINÁRIA ESTANQUE COM PROTEÇÃO CONTRA ÁGUA, POEIRA OU IMPACTOS - FORNECIMENTO E INSTALAÇÃO. AF_08/2020</v>
          </cell>
          <cell r="I2945" t="str">
            <v>UN</v>
          </cell>
          <cell r="J2945" t="str">
            <v>ATRIBUÍDO SÃO PAULO</v>
          </cell>
          <cell r="K2945" t="str">
            <v>135,90</v>
          </cell>
          <cell r="L2945" t="str">
            <v>CAIXA REFERENCIAL</v>
          </cell>
        </row>
        <row r="2946">
          <cell r="A2946">
            <v>100578</v>
          </cell>
          <cell r="B2946" t="str">
            <v>INSTALACAO ELETRICA/ELETRIFICACAO E ILUMINACAO EXTERNA</v>
          </cell>
          <cell r="C2946" t="str">
            <v>INEL</v>
          </cell>
          <cell r="D2946" t="str">
            <v>POSTE DE CONCRETO</v>
          </cell>
          <cell r="E2946" t="str">
            <v>0173</v>
          </cell>
          <cell r="F2946" t="str">
            <v/>
          </cell>
          <cell r="G2946" t="str">
            <v/>
          </cell>
          <cell r="H2946" t="str">
            <v>ASSENTAMENTO DE POSTE DE CONCRETO COM COMPRIMENTO NOMINAL DE 9 M, CARGA NOMINAL MENOR OU IGUAL A 1000 DAN, ENGASTAMENTO SIMPLES COM 1,5 M DE SOLO (NÃO INCLUI FORNECIMENTO). AF_11/2019</v>
          </cell>
          <cell r="I2946" t="str">
            <v>UN</v>
          </cell>
          <cell r="J2946" t="str">
            <v>ATRIBUÍDO SÃO PAULO</v>
          </cell>
          <cell r="K2946" t="str">
            <v>295,62</v>
          </cell>
          <cell r="L2946" t="str">
            <v>CAIXA REFERENCIAL</v>
          </cell>
        </row>
        <row r="2947">
          <cell r="A2947">
            <v>100579</v>
          </cell>
          <cell r="B2947" t="str">
            <v>INSTALACAO ELETRICA/ELETRIFICACAO E ILUMINACAO EXTERNA</v>
          </cell>
          <cell r="C2947" t="str">
            <v>INEL</v>
          </cell>
          <cell r="D2947" t="str">
            <v>POSTE DE CONCRETO</v>
          </cell>
          <cell r="E2947" t="str">
            <v>0173</v>
          </cell>
          <cell r="F2947" t="str">
            <v/>
          </cell>
          <cell r="G2947" t="str">
            <v/>
          </cell>
          <cell r="H2947" t="str">
            <v>ASSENTAMENTO DE POSTE DE CONCRETO COM COMPRIMENTO NOMINAL DE 10 M, CARGA NOMINAL MENOR OU IGUAL A 1000 DAN, ENGASTAMENTO SIMPLES COM 1,6 M DE SOLO (NÃO INCLUI FORNECIMENTO). AF_11/2019</v>
          </cell>
          <cell r="I2947" t="str">
            <v>UN</v>
          </cell>
          <cell r="J2947" t="str">
            <v>ATRIBUÍDO SÃO PAULO</v>
          </cell>
          <cell r="K2947" t="str">
            <v>323,76</v>
          </cell>
          <cell r="L2947" t="str">
            <v>CAIXA REFERENCIAL</v>
          </cell>
        </row>
        <row r="2948">
          <cell r="A2948">
            <v>100580</v>
          </cell>
          <cell r="B2948" t="str">
            <v>INSTALACAO ELETRICA/ELETRIFICACAO E ILUMINACAO EXTERNA</v>
          </cell>
          <cell r="C2948" t="str">
            <v>INEL</v>
          </cell>
          <cell r="D2948" t="str">
            <v>POSTE DE CONCRETO</v>
          </cell>
          <cell r="E2948" t="str">
            <v>0173</v>
          </cell>
          <cell r="F2948" t="str">
            <v/>
          </cell>
          <cell r="G2948" t="str">
            <v/>
          </cell>
          <cell r="H2948" t="str">
            <v>ASSENTAMENTO DE POSTE DE CONCRETO COM COMPRIMENTO NOMINAL DE 10 M, CARGA NOMINAL MAIOR QUE 1000 DAN, ENGASTAMENTO SIMPLES COM 1,6 M DE SOLO (NÃO INCLUI FORNECIMENTO). AF_11/2019</v>
          </cell>
          <cell r="I2948" t="str">
            <v>UN</v>
          </cell>
          <cell r="J2948" t="str">
            <v>ATRIBUÍDO SÃO PAULO</v>
          </cell>
          <cell r="K2948" t="str">
            <v>357,61</v>
          </cell>
          <cell r="L2948" t="str">
            <v>CAIXA REFERENCIAL</v>
          </cell>
        </row>
        <row r="2949">
          <cell r="A2949">
            <v>100581</v>
          </cell>
          <cell r="B2949" t="str">
            <v>INSTALACAO ELETRICA/ELETRIFICACAO E ILUMINACAO EXTERNA</v>
          </cell>
          <cell r="C2949" t="str">
            <v>INEL</v>
          </cell>
          <cell r="D2949" t="str">
            <v>POSTE DE CONCRETO</v>
          </cell>
          <cell r="E2949" t="str">
            <v>0173</v>
          </cell>
          <cell r="F2949" t="str">
            <v/>
          </cell>
          <cell r="G2949" t="str">
            <v/>
          </cell>
          <cell r="H2949" t="str">
            <v>ASSENTAMENTO DE POSTE DE CONCRETO COM COMPRIMENTO NOMINAL DE 10,5 M, CARGA NOMINAL MENOR OU IGUAL A 1000 DAN, ENGASTAMENTO SIMPLES COM 1,65 M DE SOLO (NÃO INCLUI FORNECIMENTO). AF_11/2019</v>
          </cell>
          <cell r="I2949" t="str">
            <v>UN</v>
          </cell>
          <cell r="J2949" t="str">
            <v>ATRIBUÍDO SÃO PAULO</v>
          </cell>
          <cell r="K2949" t="str">
            <v>337,69</v>
          </cell>
          <cell r="L2949" t="str">
            <v>CAIXA REFERENCIAL</v>
          </cell>
        </row>
        <row r="2950">
          <cell r="A2950">
            <v>100582</v>
          </cell>
          <cell r="B2950" t="str">
            <v>INSTALACAO ELETRICA/ELETRIFICACAO E ILUMINACAO EXTERNA</v>
          </cell>
          <cell r="C2950" t="str">
            <v>INEL</v>
          </cell>
          <cell r="D2950" t="str">
            <v>POSTE DE CONCRETO</v>
          </cell>
          <cell r="E2950" t="str">
            <v>0173</v>
          </cell>
          <cell r="F2950" t="str">
            <v/>
          </cell>
          <cell r="G2950" t="str">
            <v/>
          </cell>
          <cell r="H2950" t="str">
            <v>ASSENTAMENTO DE POSTE DE CONCRETO COM COMPRIMENTO NOMINAL DE 10,5 M, CARGA NOMINAL MAIOR QUE 1000 DAN, ENGASTAMENTO SIMPLES COM 1,65 M DE SOLO (NÃO INCLUI FORNECIMENTO). AF_11/2019</v>
          </cell>
          <cell r="I2950" t="str">
            <v>UN</v>
          </cell>
          <cell r="J2950" t="str">
            <v>ATRIBUÍDO SÃO PAULO</v>
          </cell>
          <cell r="K2950" t="str">
            <v>398,70</v>
          </cell>
          <cell r="L2950" t="str">
            <v>CAIXA REFERENCIAL</v>
          </cell>
        </row>
        <row r="2951">
          <cell r="A2951">
            <v>100583</v>
          </cell>
          <cell r="B2951" t="str">
            <v>INSTALACAO ELETRICA/ELETRIFICACAO E ILUMINACAO EXTERNA</v>
          </cell>
          <cell r="C2951" t="str">
            <v>INEL</v>
          </cell>
          <cell r="D2951" t="str">
            <v>POSTE DE CONCRETO</v>
          </cell>
          <cell r="E2951" t="str">
            <v>0173</v>
          </cell>
          <cell r="F2951" t="str">
            <v/>
          </cell>
          <cell r="G2951" t="str">
            <v/>
          </cell>
          <cell r="H2951" t="str">
            <v>ASSENTAMENTO DE POSTE DE CONCRETO COM COMPRIMENTO NOMINAL DE 11 M, CARGA NOMINAL MENOR OU IGUAL A 1000 DAN, ENGASTAMENTO SIMPLES COM 1,7 M DE SOLO (NÃO INCLUI FORNECIMENTO). AF_11/2019</v>
          </cell>
          <cell r="I2951" t="str">
            <v>UN</v>
          </cell>
          <cell r="J2951" t="str">
            <v>ATRIBUÍDO SÃO PAULO</v>
          </cell>
          <cell r="K2951" t="str">
            <v>352,72</v>
          </cell>
          <cell r="L2951" t="str">
            <v>CAIXA REFERENCIAL</v>
          </cell>
        </row>
        <row r="2952">
          <cell r="A2952">
            <v>100584</v>
          </cell>
          <cell r="B2952" t="str">
            <v>INSTALACAO ELETRICA/ELETRIFICACAO E ILUMINACAO EXTERNA</v>
          </cell>
          <cell r="C2952" t="str">
            <v>INEL</v>
          </cell>
          <cell r="D2952" t="str">
            <v>POSTE DE CONCRETO</v>
          </cell>
          <cell r="E2952" t="str">
            <v>0173</v>
          </cell>
          <cell r="F2952" t="str">
            <v/>
          </cell>
          <cell r="G2952" t="str">
            <v/>
          </cell>
          <cell r="H2952" t="str">
            <v>ASSENTAMENTO DE POSTE DE CONCRETO COM COMPRIMENTO NOMINAL DE 11 M, CARGA NOMINAL MAIOR QUE 1000 DAN, ENGASTAMENTO SIMPLES COM 1,7 M DE SOLO (NÃO INCLUI FORNECIMENTO). AF_11/2019</v>
          </cell>
          <cell r="I2952" t="str">
            <v>UN</v>
          </cell>
          <cell r="J2952" t="str">
            <v>ATRIBUÍDO SÃO PAULO</v>
          </cell>
          <cell r="K2952" t="str">
            <v>389,41</v>
          </cell>
          <cell r="L2952" t="str">
            <v>CAIXA REFERENCIAL</v>
          </cell>
        </row>
        <row r="2953">
          <cell r="A2953">
            <v>100585</v>
          </cell>
          <cell r="B2953" t="str">
            <v>INSTALACAO ELETRICA/ELETRIFICACAO E ILUMINACAO EXTERNA</v>
          </cell>
          <cell r="C2953" t="str">
            <v>INEL</v>
          </cell>
          <cell r="D2953" t="str">
            <v>POSTE DE CONCRETO</v>
          </cell>
          <cell r="E2953" t="str">
            <v>0173</v>
          </cell>
          <cell r="F2953" t="str">
            <v/>
          </cell>
          <cell r="G2953" t="str">
            <v/>
          </cell>
          <cell r="H2953" t="str">
            <v>ASSENTAMENTO DE POSTE DE CONCRETO COM COMPRIMENTO NOMINAL DE 12 M, CARGA NOMINAL MENOR OU IGUAL A 1000 DAN, ENGASTAMENTO SIMPLES COM 1,8 M DE SOLO (NÃO INCLUI FORNECIMENTO). AF_11/2019</v>
          </cell>
          <cell r="I2953" t="str">
            <v>UN</v>
          </cell>
          <cell r="J2953" t="str">
            <v>ATRIBUÍDO SÃO PAULO</v>
          </cell>
          <cell r="K2953" t="str">
            <v>381,85</v>
          </cell>
          <cell r="L2953" t="str">
            <v>CAIXA REFERENCIAL</v>
          </cell>
        </row>
        <row r="2954">
          <cell r="A2954">
            <v>100586</v>
          </cell>
          <cell r="B2954" t="str">
            <v>INSTALACAO ELETRICA/ELETRIFICACAO E ILUMINACAO EXTERNA</v>
          </cell>
          <cell r="C2954" t="str">
            <v>INEL</v>
          </cell>
          <cell r="D2954" t="str">
            <v>POSTE DE CONCRETO</v>
          </cell>
          <cell r="E2954" t="str">
            <v>0173</v>
          </cell>
          <cell r="F2954" t="str">
            <v/>
          </cell>
          <cell r="G2954" t="str">
            <v/>
          </cell>
          <cell r="H2954" t="str">
            <v>ASSENTAMENTO DE POSTE DE CONCRETO COM COMPRIMENTO NOMINAL DE 12 M, CARGA NOMINAL MAIOR QUE 1000 DAN, ENGASTAMENTO SIMPLES COM 1,8 M DE SOLO (NÃO INCLUI FORNECIMENTO). AF_11/2019</v>
          </cell>
          <cell r="I2954" t="str">
            <v>UN</v>
          </cell>
          <cell r="J2954" t="str">
            <v>ATRIBUÍDO SÃO PAULO</v>
          </cell>
          <cell r="K2954" t="str">
            <v>440,30</v>
          </cell>
          <cell r="L2954" t="str">
            <v>CAIXA REFERENCIAL</v>
          </cell>
        </row>
        <row r="2955">
          <cell r="A2955">
            <v>100587</v>
          </cell>
          <cell r="B2955" t="str">
            <v>INSTALACAO ELETRICA/ELETRIFICACAO E ILUMINACAO EXTERNA</v>
          </cell>
          <cell r="C2955" t="str">
            <v>INEL</v>
          </cell>
          <cell r="D2955" t="str">
            <v>POSTE DE CONCRETO</v>
          </cell>
          <cell r="E2955" t="str">
            <v>0173</v>
          </cell>
          <cell r="F2955" t="str">
            <v/>
          </cell>
          <cell r="G2955" t="str">
            <v/>
          </cell>
          <cell r="H2955" t="str">
            <v>ASSENTAMENTO DE POSTE DE CONCRETO COM COMPRIMENTO NOMINAL DE 13 M, CARGA NOMINAL MENOR OU IGUAL A 1000 DAN, ENGASTAMENTO SIMPLES COM 1,9 M DE SOLO (NÃO INCLUI FORNECIMENTO). AF_11/2019</v>
          </cell>
          <cell r="I2955" t="str">
            <v>UN</v>
          </cell>
          <cell r="J2955" t="str">
            <v>ATRIBUÍDO SÃO PAULO</v>
          </cell>
          <cell r="K2955" t="str">
            <v>412,14</v>
          </cell>
          <cell r="L2955" t="str">
            <v>CAIXA REFERENCIAL</v>
          </cell>
        </row>
        <row r="2956">
          <cell r="A2956">
            <v>100588</v>
          </cell>
          <cell r="B2956" t="str">
            <v>INSTALACAO ELETRICA/ELETRIFICACAO E ILUMINACAO EXTERNA</v>
          </cell>
          <cell r="C2956" t="str">
            <v>INEL</v>
          </cell>
          <cell r="D2956" t="str">
            <v>POSTE DE CONCRETO</v>
          </cell>
          <cell r="E2956" t="str">
            <v>0173</v>
          </cell>
          <cell r="F2956" t="str">
            <v/>
          </cell>
          <cell r="G2956" t="str">
            <v/>
          </cell>
          <cell r="H2956" t="str">
            <v>ASSENTAMENTO DE POSTE DE CONCRETO COM COMPRIMENTO NOMINAL DE 13 M, CARGA NOMINAL MAIOR QUE 1000 DAN, ENGASTAMENTO SIMPLES COM 1,9 M DE SOLO (NÃO INCLUI FORNECIMENTO). AF_11/2019</v>
          </cell>
          <cell r="I2956" t="str">
            <v>UN</v>
          </cell>
          <cell r="J2956" t="str">
            <v>ATRIBUÍDO SÃO PAULO</v>
          </cell>
          <cell r="K2956" t="str">
            <v>457,56</v>
          </cell>
          <cell r="L2956" t="str">
            <v>CAIXA REFERENCIAL</v>
          </cell>
        </row>
        <row r="2957">
          <cell r="A2957">
            <v>100589</v>
          </cell>
          <cell r="B2957" t="str">
            <v>INSTALACAO ELETRICA/ELETRIFICACAO E ILUMINACAO EXTERNA</v>
          </cell>
          <cell r="C2957" t="str">
            <v>INEL</v>
          </cell>
          <cell r="D2957" t="str">
            <v>POSTE DE CONCRETO</v>
          </cell>
          <cell r="E2957" t="str">
            <v>0173</v>
          </cell>
          <cell r="F2957" t="str">
            <v/>
          </cell>
          <cell r="G2957" t="str">
            <v/>
          </cell>
          <cell r="H2957" t="str">
            <v>ASSENTAMENTO DE POSTE DE CONCRETO COM COMPRIMENTO NOMINAL DE 13,5 M, CARGA NOMINAL MENOR OU IGUAL A 1000 DAN, ENGASTAMENTO SIMPLES COM 1,95 M DE SOLO (NÃO INCLUI FORNECIMENTO). AF_11/2019</v>
          </cell>
          <cell r="I2957" t="str">
            <v>UN</v>
          </cell>
          <cell r="J2957" t="str">
            <v>ATRIBUÍDO SÃO PAULO</v>
          </cell>
          <cell r="K2957" t="str">
            <v>458,80</v>
          </cell>
          <cell r="L2957" t="str">
            <v>CAIXA REFERENCIAL</v>
          </cell>
        </row>
        <row r="2958">
          <cell r="A2958">
            <v>100590</v>
          </cell>
          <cell r="B2958" t="str">
            <v>INSTALACAO ELETRICA/ELETRIFICACAO E ILUMINACAO EXTERNA</v>
          </cell>
          <cell r="C2958" t="str">
            <v>INEL</v>
          </cell>
          <cell r="D2958" t="str">
            <v>POSTE DE CONCRETO</v>
          </cell>
          <cell r="E2958" t="str">
            <v>0173</v>
          </cell>
          <cell r="F2958" t="str">
            <v/>
          </cell>
          <cell r="G2958" t="str">
            <v/>
          </cell>
          <cell r="H2958" t="str">
            <v>ASSENTAMENTO DE POSTE DE CONCRETO COM COMPRIMENTO NOMINAL DE 13,5 M, CARGA NOMINAL MAIOR QUE 1000 DAN, ENGASTAMENTO SIMPLES COM 1,95 M DE SOLO (NÃO INCLUI FORNECIMENTO). AF_11/2019</v>
          </cell>
          <cell r="I2958" t="str">
            <v>UN</v>
          </cell>
          <cell r="J2958" t="str">
            <v>ATRIBUÍDO SÃO PAULO</v>
          </cell>
          <cell r="K2958" t="str">
            <v>503,72</v>
          </cell>
          <cell r="L2958" t="str">
            <v>CAIXA REFERENCIAL</v>
          </cell>
        </row>
        <row r="2959">
          <cell r="A2959">
            <v>100591</v>
          </cell>
          <cell r="B2959" t="str">
            <v>INSTALACAO ELETRICA/ELETRIFICACAO E ILUMINACAO EXTERNA</v>
          </cell>
          <cell r="C2959" t="str">
            <v>INEL</v>
          </cell>
          <cell r="D2959" t="str">
            <v>POSTE DE CONCRETO</v>
          </cell>
          <cell r="E2959" t="str">
            <v>0173</v>
          </cell>
          <cell r="F2959" t="str">
            <v/>
          </cell>
          <cell r="G2959" t="str">
            <v/>
          </cell>
          <cell r="H2959" t="str">
            <v>ASSENTAMENTO DE POSTE DE CONCRETO COM COMPRIMENTO NOMINAL DE 14 M, CARGA NOMINAL MENOR OU IGUAL A 1000 DAN, ENGASTAMENTO SIMPLES COM 2 M DE SOLO (NÃO INCLUI FORNECIMENTO). AF_11/2019</v>
          </cell>
          <cell r="I2959" t="str">
            <v>UN</v>
          </cell>
          <cell r="J2959" t="str">
            <v>ATRIBUÍDO SÃO PAULO</v>
          </cell>
          <cell r="K2959" t="str">
            <v>454,31</v>
          </cell>
          <cell r="L2959" t="str">
            <v>CAIXA REFERENCIAL</v>
          </cell>
        </row>
        <row r="2960">
          <cell r="A2960">
            <v>100592</v>
          </cell>
          <cell r="B2960" t="str">
            <v>INSTALACAO ELETRICA/ELETRIFICACAO E ILUMINACAO EXTERNA</v>
          </cell>
          <cell r="C2960" t="str">
            <v>INEL</v>
          </cell>
          <cell r="D2960" t="str">
            <v>POSTE DE CONCRETO</v>
          </cell>
          <cell r="E2960" t="str">
            <v>0173</v>
          </cell>
          <cell r="F2960" t="str">
            <v/>
          </cell>
          <cell r="G2960" t="str">
            <v/>
          </cell>
          <cell r="H2960" t="str">
            <v>ASSENTAMENTO DE POSTE DE CONCRETO COM COMPRIMENTO NOMINAL DE 14 M, CARGA NOMINAL MAIOR QUE 1000 DAN, ENGASTAMENTO SIMPLES COM 2 M DE SOLO (NÃO INCLUI FORNECIMENTO). AF_11/2019</v>
          </cell>
          <cell r="I2960" t="str">
            <v>UN</v>
          </cell>
          <cell r="J2960" t="str">
            <v>ATRIBUÍDO SÃO PAULO</v>
          </cell>
          <cell r="K2960" t="str">
            <v>491,54</v>
          </cell>
          <cell r="L2960" t="str">
            <v>CAIXA REFERENCIAL</v>
          </cell>
        </row>
        <row r="2961">
          <cell r="A2961">
            <v>100593</v>
          </cell>
          <cell r="B2961" t="str">
            <v>INSTALACAO ELETRICA/ELETRIFICACAO E ILUMINACAO EXTERNA</v>
          </cell>
          <cell r="C2961" t="str">
            <v>INEL</v>
          </cell>
          <cell r="D2961" t="str">
            <v>POSTE DE CONCRETO</v>
          </cell>
          <cell r="E2961" t="str">
            <v>0173</v>
          </cell>
          <cell r="F2961" t="str">
            <v/>
          </cell>
          <cell r="G2961" t="str">
            <v/>
          </cell>
          <cell r="H2961" t="str">
            <v>ASSENTAMENTO DE POSTE DE CONCRETO COM COMPRIMENTO NOMINAL DE 15 M, CARGA NOMINAL MENOR OU IGUAL A 1000 DAN, ENGASTAMENTO SIMPLES COM 2,1 M DE SOLO (NÃO INCLUI FORNECIMENTO). AF_11/2019</v>
          </cell>
          <cell r="I2961" t="str">
            <v>UN</v>
          </cell>
          <cell r="J2961" t="str">
            <v>ATRIBUÍDO SÃO PAULO</v>
          </cell>
          <cell r="K2961" t="str">
            <v>486,63</v>
          </cell>
          <cell r="L2961" t="str">
            <v>CAIXA REFERENCIAL</v>
          </cell>
        </row>
        <row r="2962">
          <cell r="A2962">
            <v>100594</v>
          </cell>
          <cell r="B2962" t="str">
            <v>INSTALACAO ELETRICA/ELETRIFICACAO E ILUMINACAO EXTERNA</v>
          </cell>
          <cell r="C2962" t="str">
            <v>INEL</v>
          </cell>
          <cell r="D2962" t="str">
            <v>POSTE DE CONCRETO</v>
          </cell>
          <cell r="E2962" t="str">
            <v>0173</v>
          </cell>
          <cell r="F2962" t="str">
            <v/>
          </cell>
          <cell r="G2962" t="str">
            <v/>
          </cell>
          <cell r="H2962" t="str">
            <v>ASSENTAMENTO DE POSTE DE CONCRETO COM COMPRIMENTO NOMINAL DE 15 M, CARGA NOMINAL MAIOR QUE 1000 DAN, ENGASTAMENTO SIMPLES COM 2,1 M DE SOLO (NÃO INCLUI FORNECIMENTO). AF_11/2019</v>
          </cell>
          <cell r="I2962" t="str">
            <v>UN</v>
          </cell>
          <cell r="J2962" t="str">
            <v>ATRIBUÍDO SÃO PAULO</v>
          </cell>
          <cell r="K2962" t="str">
            <v>549,71</v>
          </cell>
          <cell r="L2962" t="str">
            <v>CAIXA REFERENCIAL</v>
          </cell>
        </row>
        <row r="2963">
          <cell r="A2963">
            <v>100595</v>
          </cell>
          <cell r="B2963" t="str">
            <v>INSTALACAO ELETRICA/ELETRIFICACAO E ILUMINACAO EXTERNA</v>
          </cell>
          <cell r="C2963" t="str">
            <v>INEL</v>
          </cell>
          <cell r="D2963" t="str">
            <v>POSTE DE CONCRETO</v>
          </cell>
          <cell r="E2963" t="str">
            <v>0173</v>
          </cell>
          <cell r="F2963" t="str">
            <v/>
          </cell>
          <cell r="G2963" t="str">
            <v/>
          </cell>
          <cell r="H2963" t="str">
            <v>ASSENTAMENTO DE POSTE DE CONCRETO COM COMPRIMENTO NOMINAL DE 18 M, CARGA NOMINAL MENOR OU IGUAL A 1000 DAN, ENGASTAMENTO SIMPLES COM 2,4 M DE SOLO (NÃO INCLUI FORNECIMENTO). AF_11/2019</v>
          </cell>
          <cell r="I2963" t="str">
            <v>UN</v>
          </cell>
          <cell r="J2963" t="str">
            <v>ATRIBUÍDO SÃO PAULO</v>
          </cell>
          <cell r="K2963" t="str">
            <v>583,59</v>
          </cell>
          <cell r="L2963" t="str">
            <v>CAIXA REFERENCIAL</v>
          </cell>
        </row>
        <row r="2964">
          <cell r="A2964">
            <v>100596</v>
          </cell>
          <cell r="B2964" t="str">
            <v>INSTALACAO ELETRICA/ELETRIFICACAO E ILUMINACAO EXTERNA</v>
          </cell>
          <cell r="C2964" t="str">
            <v>INEL</v>
          </cell>
          <cell r="D2964" t="str">
            <v>POSTE DE CONCRETO</v>
          </cell>
          <cell r="E2964" t="str">
            <v>0173</v>
          </cell>
          <cell r="F2964" t="str">
            <v/>
          </cell>
          <cell r="G2964" t="str">
            <v/>
          </cell>
          <cell r="H2964" t="str">
            <v>ASSENTAMENTO DE POSTE DE CONCRETO COM COMPRIMENTO NOMINAL DE 18 M, CARGA NOMINAL MAIOR QUE 1000 DAN, ENGASTAMENTO SIMPLES COM 2,4 M DE SOLO (NÃO INCLUI FORNECIMENTO). AF_11/2019</v>
          </cell>
          <cell r="I2964" t="str">
            <v>UN</v>
          </cell>
          <cell r="J2964" t="str">
            <v>ATRIBUÍDO SÃO PAULO</v>
          </cell>
          <cell r="K2964" t="str">
            <v>668,68</v>
          </cell>
          <cell r="L2964" t="str">
            <v>CAIXA REFERENCIAL</v>
          </cell>
        </row>
        <row r="2965">
          <cell r="A2965">
            <v>100597</v>
          </cell>
          <cell r="B2965" t="str">
            <v>INSTALACAO ELETRICA/ELETRIFICACAO E ILUMINACAO EXTERNA</v>
          </cell>
          <cell r="C2965" t="str">
            <v>INEL</v>
          </cell>
          <cell r="D2965" t="str">
            <v>POSTE DE CONCRETO</v>
          </cell>
          <cell r="E2965" t="str">
            <v>0173</v>
          </cell>
          <cell r="F2965" t="str">
            <v/>
          </cell>
          <cell r="G2965" t="str">
            <v/>
          </cell>
          <cell r="H2965" t="str">
            <v>ASSENTAMENTO DE POSTE DE CONCRETO COM COMPRIMENTO NOMINAL DE 20 M, CARGA NOMINAL MENOR OU IGUAL A 1000 DAN, ENGASTAMENTO SIMPLES COM 2,6 M DE SOLO (NÃO INCLUI FORNECIMENTO). AF_11/2019</v>
          </cell>
          <cell r="I2965" t="str">
            <v>UN</v>
          </cell>
          <cell r="J2965" t="str">
            <v>ATRIBUÍDO SÃO PAULO</v>
          </cell>
          <cell r="K2965" t="str">
            <v>677,19</v>
          </cell>
          <cell r="L2965" t="str">
            <v>CAIXA REFERENCIAL</v>
          </cell>
        </row>
        <row r="2966">
          <cell r="A2966">
            <v>100598</v>
          </cell>
          <cell r="B2966" t="str">
            <v>INSTALACAO ELETRICA/ELETRIFICACAO E ILUMINACAO EXTERNA</v>
          </cell>
          <cell r="C2966" t="str">
            <v>INEL</v>
          </cell>
          <cell r="D2966" t="str">
            <v>POSTE DE CONCRETO</v>
          </cell>
          <cell r="E2966" t="str">
            <v>0173</v>
          </cell>
          <cell r="F2966" t="str">
            <v/>
          </cell>
          <cell r="G2966" t="str">
            <v/>
          </cell>
          <cell r="H2966" t="str">
            <v>ASSENTAMENTO DE POSTE DE CONCRETO COM COMPRIMENTO NOMINAL DE 20 M, CARGA NOMINAL MAIOR QUE 1000, ENGASTAMENTO SIMPLES COM 2,6 M DE SOLO (NÃO INCLUI FORNECIMENTO). AF_11/2019</v>
          </cell>
          <cell r="I2966" t="str">
            <v>UN</v>
          </cell>
          <cell r="J2966" t="str">
            <v>ATRIBUÍDO SÃO PAULO</v>
          </cell>
          <cell r="K2966" t="str">
            <v>747,33</v>
          </cell>
          <cell r="L2966" t="str">
            <v>CAIXA REFERENCIAL</v>
          </cell>
        </row>
        <row r="2967">
          <cell r="A2967">
            <v>100599</v>
          </cell>
          <cell r="B2967" t="str">
            <v>INSTALACAO ELETRICA/ELETRIFICACAO E ILUMINACAO EXTERNA</v>
          </cell>
          <cell r="C2967" t="str">
            <v>INEL</v>
          </cell>
          <cell r="D2967" t="str">
            <v>POSTE DE CONCRETO</v>
          </cell>
          <cell r="E2967" t="str">
            <v>0173</v>
          </cell>
          <cell r="F2967" t="str">
            <v/>
          </cell>
          <cell r="G2967" t="str">
            <v/>
          </cell>
          <cell r="H2967" t="str">
            <v>ASSENTAMENTO DE POSTE DE CONCRETO COM COMPRIMENTO NOMINAL DE 9 M, CARGA NOMINAL DE 150 DAN, ENGASTAMENTO BASE CONCRETADA COM 1 M DE CONCRETO E 0,5 M DE SOLO (NÃO INCLUI FORNECIMENTO). AF_11/2019</v>
          </cell>
          <cell r="I2967" t="str">
            <v>UN</v>
          </cell>
          <cell r="J2967" t="str">
            <v>ATRIBUÍDO SÃO PAULO</v>
          </cell>
          <cell r="K2967" t="str">
            <v>308,76</v>
          </cell>
          <cell r="L2967" t="str">
            <v>CAIXA REFERENCIAL</v>
          </cell>
        </row>
        <row r="2968">
          <cell r="A2968">
            <v>100600</v>
          </cell>
          <cell r="B2968" t="str">
            <v>INSTALACAO ELETRICA/ELETRIFICACAO E ILUMINACAO EXTERNA</v>
          </cell>
          <cell r="C2968" t="str">
            <v>INEL</v>
          </cell>
          <cell r="D2968" t="str">
            <v>POSTE DE CONCRETO</v>
          </cell>
          <cell r="E2968" t="str">
            <v>0173</v>
          </cell>
          <cell r="F2968" t="str">
            <v/>
          </cell>
          <cell r="G2968" t="str">
            <v/>
          </cell>
          <cell r="H2968" t="str">
            <v>ASSENTAMENTO DE POSTE DE CONCRETO COM COMPRIMENTO NOMINAL DE 9 M, CARGA NOMINAL DE 300 DAN, ENGASTAMENTO BASE CONCRETADA COM 1 M DE CONCRETO E 0,5 M DE SOLO (NÃO INCLUI FORNECIMENTO). AF_11/2019</v>
          </cell>
          <cell r="I2968" t="str">
            <v>UN</v>
          </cell>
          <cell r="J2968" t="str">
            <v>ATRIBUÍDO SÃO PAULO</v>
          </cell>
          <cell r="K2968" t="str">
            <v>373,05</v>
          </cell>
          <cell r="L2968" t="str">
            <v>CAIXA REFERENCIAL</v>
          </cell>
        </row>
        <row r="2969">
          <cell r="A2969">
            <v>100601</v>
          </cell>
          <cell r="B2969" t="str">
            <v>INSTALACAO ELETRICA/ELETRIFICACAO E ILUMINACAO EXTERNA</v>
          </cell>
          <cell r="C2969" t="str">
            <v>INEL</v>
          </cell>
          <cell r="D2969" t="str">
            <v>POSTE DE CONCRETO</v>
          </cell>
          <cell r="E2969" t="str">
            <v>0173</v>
          </cell>
          <cell r="F2969" t="str">
            <v/>
          </cell>
          <cell r="G2969" t="str">
            <v/>
          </cell>
          <cell r="H2969" t="str">
            <v>ASSENTAMENTO DE POSTE DE CONCRETO COM COMPRIMENTO NOMINAL DE 9 M, CARGA NOMINAL DE 400 DAN, ENGASTAMENTO BASE CONCRETADA COM 1 M DE CONCRETO E 0,5 M DE SOLO (NÃO INCLUI FORNECIMENTO). AF_11/2019</v>
          </cell>
          <cell r="I2969" t="str">
            <v>UN</v>
          </cell>
          <cell r="J2969" t="str">
            <v>ATRIBUÍDO SÃO PAULO</v>
          </cell>
          <cell r="K2969" t="str">
            <v>482,21</v>
          </cell>
          <cell r="L2969" t="str">
            <v>CAIXA REFERENCIAL</v>
          </cell>
        </row>
        <row r="2970">
          <cell r="A2970">
            <v>100602</v>
          </cell>
          <cell r="B2970" t="str">
            <v>INSTALACAO ELETRICA/ELETRIFICACAO E ILUMINACAO EXTERNA</v>
          </cell>
          <cell r="C2970" t="str">
            <v>INEL</v>
          </cell>
          <cell r="D2970" t="str">
            <v>POSTE DE CONCRETO</v>
          </cell>
          <cell r="E2970" t="str">
            <v>0173</v>
          </cell>
          <cell r="F2970" t="str">
            <v/>
          </cell>
          <cell r="G2970" t="str">
            <v/>
          </cell>
          <cell r="H2970" t="str">
            <v>ASSENTAMENTO DE POSTE DE CONCRETO COM COMPRIMENTO NOMINAL DE 9 M, CARGA NOMINAL DE 600 DAN, ENGASTAMENTO BASE CONCRETADA COM 1 M DE CONCRETO E 0,5 M DE SOLO (NÃO INCLUI FORNECIMENTO). AF_11/2019</v>
          </cell>
          <cell r="I2970" t="str">
            <v>UN</v>
          </cell>
          <cell r="J2970" t="str">
            <v>ATRIBUÍDO SÃO PAULO</v>
          </cell>
          <cell r="K2970" t="str">
            <v>618,38</v>
          </cell>
          <cell r="L2970" t="str">
            <v>CAIXA REFERENCIAL</v>
          </cell>
        </row>
        <row r="2971">
          <cell r="A2971">
            <v>100603</v>
          </cell>
          <cell r="B2971" t="str">
            <v>INSTALACAO ELETRICA/ELETRIFICACAO E ILUMINACAO EXTERNA</v>
          </cell>
          <cell r="C2971" t="str">
            <v>INEL</v>
          </cell>
          <cell r="D2971" t="str">
            <v>POSTE DE CONCRETO</v>
          </cell>
          <cell r="E2971" t="str">
            <v>0173</v>
          </cell>
          <cell r="F2971" t="str">
            <v/>
          </cell>
          <cell r="G2971" t="str">
            <v/>
          </cell>
          <cell r="H2971" t="str">
            <v>ASSENTAMENTO DE POSTE DE CONCRETO COM COMPRIMENTO NOMINAL DE 9 M, CARGA NOMINAL DE 1000 DAN, ENGASTAMENTO BASE CONCRETADA COM 1 M DE CONCRETO E 0,5 M DE SOLO (NÃO INCLUI FORNECIMENTO). AF_11/2019</v>
          </cell>
          <cell r="I2971" t="str">
            <v>UN</v>
          </cell>
          <cell r="J2971" t="str">
            <v>ATRIBUÍDO SÃO PAULO</v>
          </cell>
          <cell r="K2971" t="str">
            <v>968,45</v>
          </cell>
          <cell r="L2971" t="str">
            <v>CAIXA REFERENCIAL</v>
          </cell>
        </row>
        <row r="2972">
          <cell r="A2972">
            <v>100604</v>
          </cell>
          <cell r="B2972" t="str">
            <v>INSTALACAO ELETRICA/ELETRIFICACAO E ILUMINACAO EXTERNA</v>
          </cell>
          <cell r="C2972" t="str">
            <v>INEL</v>
          </cell>
          <cell r="D2972" t="str">
            <v>POSTE DE CONCRETO</v>
          </cell>
          <cell r="E2972" t="str">
            <v>0173</v>
          </cell>
          <cell r="F2972" t="str">
            <v/>
          </cell>
          <cell r="G2972" t="str">
            <v/>
          </cell>
          <cell r="H2972" t="str">
            <v>ASSENTAMENTO DE POSTE DE CONCRETO COM COMPRIMENTO NOMINAL DE 10 M, CARGA NOMINAL DE 300 DAN, ENGASTAMENTO BASE CONCRETADA COM 1 M DE CONCRETO E 0,6 M DE SOLO (NÃO INCLUI FORNECIMENTO). AF_11/2019</v>
          </cell>
          <cell r="I2972" t="str">
            <v>UN</v>
          </cell>
          <cell r="J2972" t="str">
            <v>ATRIBUÍDO SÃO PAULO</v>
          </cell>
          <cell r="K2972" t="str">
            <v>394,60</v>
          </cell>
          <cell r="L2972" t="str">
            <v>CAIXA REFERENCIAL</v>
          </cell>
        </row>
        <row r="2973">
          <cell r="A2973">
            <v>100605</v>
          </cell>
          <cell r="B2973" t="str">
            <v>INSTALACAO ELETRICA/ELETRIFICACAO E ILUMINACAO EXTERNA</v>
          </cell>
          <cell r="C2973" t="str">
            <v>INEL</v>
          </cell>
          <cell r="D2973" t="str">
            <v>POSTE DE CONCRETO</v>
          </cell>
          <cell r="E2973" t="str">
            <v>0173</v>
          </cell>
          <cell r="F2973" t="str">
            <v/>
          </cell>
          <cell r="G2973" t="str">
            <v/>
          </cell>
          <cell r="H2973" t="str">
            <v>ASSENTAMENTO DE POSTE DE CONCRETO COM COMPRIMENTO NOMINAL DE 10 M, CARGA NOMINAL DE 600 DAN, ENGASTAMENTO BASE CONCRETADA COM 1 M DE CONCRETO E 0,6 M DE SOLO (NÃO INCLUI FORNECIMENTO). AF_11/2019</v>
          </cell>
          <cell r="I2973" t="str">
            <v>UN</v>
          </cell>
          <cell r="J2973" t="str">
            <v>ATRIBUÍDO SÃO PAULO</v>
          </cell>
          <cell r="K2973" t="str">
            <v>646,10</v>
          </cell>
          <cell r="L2973" t="str">
            <v>CAIXA REFERENCIAL</v>
          </cell>
        </row>
        <row r="2974">
          <cell r="A2974">
            <v>100606</v>
          </cell>
          <cell r="B2974" t="str">
            <v>INSTALACAO ELETRICA/ELETRIFICACAO E ILUMINACAO EXTERNA</v>
          </cell>
          <cell r="C2974" t="str">
            <v>INEL</v>
          </cell>
          <cell r="D2974" t="str">
            <v>POSTE DE CONCRETO</v>
          </cell>
          <cell r="E2974" t="str">
            <v>0173</v>
          </cell>
          <cell r="F2974" t="str">
            <v/>
          </cell>
          <cell r="G2974" t="str">
            <v/>
          </cell>
          <cell r="H2974" t="str">
            <v>ASSENTAMENTO DE POSTE DE CONCRETO COM COMPRIMENTO NOMINAL DE 10 M, CARGA NOMINAL DE 1000 DAN, ENGASTAMENTO BASE CONCRETADA COM 1 M DE CONCRETO E 0,6 M DE SOLO (NÃO INCLUI FORNECIMENTO). AF_11/2019</v>
          </cell>
          <cell r="I2974" t="str">
            <v>UN</v>
          </cell>
          <cell r="J2974" t="str">
            <v>ATRIBUÍDO SÃO PAULO</v>
          </cell>
          <cell r="K2974" t="str">
            <v>1.004,15</v>
          </cell>
          <cell r="L2974" t="str">
            <v>CAIXA REFERENCIAL</v>
          </cell>
        </row>
        <row r="2975">
          <cell r="A2975">
            <v>100607</v>
          </cell>
          <cell r="B2975" t="str">
            <v>INSTALACAO ELETRICA/ELETRIFICACAO E ILUMINACAO EXTERNA</v>
          </cell>
          <cell r="C2975" t="str">
            <v>INEL</v>
          </cell>
          <cell r="D2975" t="str">
            <v>POSTE DE CONCRETO</v>
          </cell>
          <cell r="E2975" t="str">
            <v>0173</v>
          </cell>
          <cell r="F2975" t="str">
            <v/>
          </cell>
          <cell r="G2975" t="str">
            <v/>
          </cell>
          <cell r="H2975" t="str">
            <v>ASSENTAMENTO DE POSTE DE CONCRETO COM COMPRIMENTO NOMINAL DE 10,5 M, CARGA NOMINAL DE 300 DAN, ENGASTAMENTO BASE CONCRETADA COM 1 M DE CONCRETO E 0,65 M DE SOLO (NÃO INCLUI FORNECIMENTO). AF_11/2019</v>
          </cell>
          <cell r="I2975" t="str">
            <v>UN</v>
          </cell>
          <cell r="J2975" t="str">
            <v>ATRIBUÍDO SÃO PAULO</v>
          </cell>
          <cell r="K2975" t="str">
            <v>404,76</v>
          </cell>
          <cell r="L2975" t="str">
            <v>CAIXA REFERENCIAL</v>
          </cell>
        </row>
        <row r="2976">
          <cell r="A2976">
            <v>100608</v>
          </cell>
          <cell r="B2976" t="str">
            <v>INSTALACAO ELETRICA/ELETRIFICACAO E ILUMINACAO EXTERNA</v>
          </cell>
          <cell r="C2976" t="str">
            <v>INEL</v>
          </cell>
          <cell r="D2976" t="str">
            <v>POSTE DE CONCRETO</v>
          </cell>
          <cell r="E2976" t="str">
            <v>0173</v>
          </cell>
          <cell r="F2976" t="str">
            <v/>
          </cell>
          <cell r="G2976" t="str">
            <v/>
          </cell>
          <cell r="H2976" t="str">
            <v>ASSENTAMENTO DE POSTE DE CONCRETO COM COMPRIMENTO NOMINAL DE 10,5 M, CARGA NOMINAL DE 600 DAN, ENGASTAMENTO BASE CONCRETADA COM 1 M DE CONCRETO E 0,65 M DE SOLO (NÃO INCLUI FORNECIMENTO). AF_11/2019</v>
          </cell>
          <cell r="I2976" t="str">
            <v>UN</v>
          </cell>
          <cell r="J2976" t="str">
            <v>ATRIBUÍDO SÃO PAULO</v>
          </cell>
          <cell r="K2976" t="str">
            <v>659,75</v>
          </cell>
          <cell r="L2976" t="str">
            <v>CAIXA REFERENCIAL</v>
          </cell>
        </row>
        <row r="2977">
          <cell r="A2977">
            <v>100609</v>
          </cell>
          <cell r="B2977" t="str">
            <v>INSTALACAO ELETRICA/ELETRIFICACAO E ILUMINACAO EXTERNA</v>
          </cell>
          <cell r="C2977" t="str">
            <v>INEL</v>
          </cell>
          <cell r="D2977" t="str">
            <v>POSTE DE CONCRETO</v>
          </cell>
          <cell r="E2977" t="str">
            <v>0173</v>
          </cell>
          <cell r="F2977" t="str">
            <v/>
          </cell>
          <cell r="G2977" t="str">
            <v/>
          </cell>
          <cell r="H2977" t="str">
            <v>ASSENTAMENTO DE POSTE DE CONCRETO COM COMPRIMENTO NOMINAL DE 10,5 M, CARGA NOMINAL DE 1000 DAN, ENGASTAMENTO BASE CONCRETADA COM 1 M DE CONCRETO E 0,65 M DE SOLO (NÃO INCLUI FORNECIMENTO). AF_11/2019</v>
          </cell>
          <cell r="I2977" t="str">
            <v>UN</v>
          </cell>
          <cell r="J2977" t="str">
            <v>ATRIBUÍDO SÃO PAULO</v>
          </cell>
          <cell r="K2977" t="str">
            <v>1.023,35</v>
          </cell>
          <cell r="L2977" t="str">
            <v>CAIXA REFERENCIAL</v>
          </cell>
        </row>
        <row r="2978">
          <cell r="A2978">
            <v>100610</v>
          </cell>
          <cell r="B2978" t="str">
            <v>INSTALACAO ELETRICA/ELETRIFICACAO E ILUMINACAO EXTERNA</v>
          </cell>
          <cell r="C2978" t="str">
            <v>INEL</v>
          </cell>
          <cell r="D2978" t="str">
            <v>POSTE DE CONCRETO</v>
          </cell>
          <cell r="E2978" t="str">
            <v>0173</v>
          </cell>
          <cell r="F2978" t="str">
            <v/>
          </cell>
          <cell r="G2978" t="str">
            <v/>
          </cell>
          <cell r="H2978" t="str">
            <v>ASSENTAMENTO DE POSTE DE CONCRETO COM COMPRIMENTO NOMINAL DE 11 M, CARGA NOMINAL DE 300 DAN, ENGASTAMENTO BASE CONCRETADA COM 1 M DE CONCRETO E 0,7 M DE SOLO (NÃO INCLUI FORNECIMENTO). AF_11/2019</v>
          </cell>
          <cell r="I2978" t="str">
            <v>UN</v>
          </cell>
          <cell r="J2978" t="str">
            <v>ATRIBUÍDO SÃO PAULO</v>
          </cell>
          <cell r="K2978" t="str">
            <v>414,89</v>
          </cell>
          <cell r="L2978" t="str">
            <v>CAIXA REFERENCIAL</v>
          </cell>
        </row>
        <row r="2979">
          <cell r="A2979">
            <v>100611</v>
          </cell>
          <cell r="B2979" t="str">
            <v>INSTALACAO ELETRICA/ELETRIFICACAO E ILUMINACAO EXTERNA</v>
          </cell>
          <cell r="C2979" t="str">
            <v>INEL</v>
          </cell>
          <cell r="D2979" t="str">
            <v>POSTE DE CONCRETO</v>
          </cell>
          <cell r="E2979" t="str">
            <v>0173</v>
          </cell>
          <cell r="F2979" t="str">
            <v/>
          </cell>
          <cell r="G2979" t="str">
            <v/>
          </cell>
          <cell r="H2979" t="str">
            <v>ASSENTAMENTO DE POSTE DE CONCRETO COM COMPRIMENTO NOMINAL DE 11 M, CARGA NOMINAL DE 400 DAN, ENGASTAMENTO BASE CONCRETADA COM 1 M DE CONCRETO E 0,7 M DE SOLO (NÃO INCLUI FORNECIMENTO). AF_11/2019</v>
          </cell>
          <cell r="I2979" t="str">
            <v>UN</v>
          </cell>
          <cell r="J2979" t="str">
            <v>ATRIBUÍDO SÃO PAULO</v>
          </cell>
          <cell r="K2979" t="str">
            <v>529,50</v>
          </cell>
          <cell r="L2979" t="str">
            <v>CAIXA REFERENCIAL</v>
          </cell>
        </row>
        <row r="2980">
          <cell r="A2980">
            <v>100612</v>
          </cell>
          <cell r="B2980" t="str">
            <v>INSTALACAO ELETRICA/ELETRIFICACAO E ILUMINACAO EXTERNA</v>
          </cell>
          <cell r="C2980" t="str">
            <v>INEL</v>
          </cell>
          <cell r="D2980" t="str">
            <v>POSTE DE CONCRETO</v>
          </cell>
          <cell r="E2980" t="str">
            <v>0173</v>
          </cell>
          <cell r="F2980" t="str">
            <v/>
          </cell>
          <cell r="G2980" t="str">
            <v/>
          </cell>
          <cell r="H2980" t="str">
            <v>ASSENTAMENTO DE POSTE DE CONCRETO COM COMPRIMENTO NOMINAL DE 11 M, CARGA NOMINAL DE 600 DAN, ENGASTAMENTO BASE CONCRETADA COM 1 M DE CONCRETO E 0,7 M DE SOLO (NÃO INCLUI FORNECIMENTO). AF_11/2019</v>
          </cell>
          <cell r="I2980" t="str">
            <v>UN</v>
          </cell>
          <cell r="J2980" t="str">
            <v>ATRIBUÍDO SÃO PAULO</v>
          </cell>
          <cell r="K2980" t="str">
            <v>673,12</v>
          </cell>
          <cell r="L2980" t="str">
            <v>CAIXA REFERENCIAL</v>
          </cell>
        </row>
        <row r="2981">
          <cell r="A2981">
            <v>100613</v>
          </cell>
          <cell r="B2981" t="str">
            <v>INSTALACAO ELETRICA/ELETRIFICACAO E ILUMINACAO EXTERNA</v>
          </cell>
          <cell r="C2981" t="str">
            <v>INEL</v>
          </cell>
          <cell r="D2981" t="str">
            <v>POSTE DE CONCRETO</v>
          </cell>
          <cell r="E2981" t="str">
            <v>0173</v>
          </cell>
          <cell r="F2981" t="str">
            <v/>
          </cell>
          <cell r="G2981" t="str">
            <v/>
          </cell>
          <cell r="H2981" t="str">
            <v>ASSENTAMENTO DE POSTE DE CONCRETO COM COMPRIMENTO NOMINAL DE 11 M, CARGA NOMINAL DE 1000 DAN, ENGASTAMENTO BASE CONCRETADA COM 1 M DE CONCRETO E 0,7 M DE SOLO (NÃO INCLUI FORNECIMENTO). AF_11/2019</v>
          </cell>
          <cell r="I2981" t="str">
            <v>UN</v>
          </cell>
          <cell r="J2981" t="str">
            <v>ATRIBUÍDO SÃO PAULO</v>
          </cell>
          <cell r="K2981" t="str">
            <v>1.042,06</v>
          </cell>
          <cell r="L2981" t="str">
            <v>CAIXA REFERENCIAL</v>
          </cell>
        </row>
        <row r="2982">
          <cell r="A2982">
            <v>100614</v>
          </cell>
          <cell r="B2982" t="str">
            <v>INSTALACAO ELETRICA/ELETRIFICACAO E ILUMINACAO EXTERNA</v>
          </cell>
          <cell r="C2982" t="str">
            <v>INEL</v>
          </cell>
          <cell r="D2982" t="str">
            <v>POSTE DE CONCRETO</v>
          </cell>
          <cell r="E2982" t="str">
            <v>0173</v>
          </cell>
          <cell r="F2982" t="str">
            <v/>
          </cell>
          <cell r="G2982" t="str">
            <v/>
          </cell>
          <cell r="H2982" t="str">
            <v>ASSENTAMENTO DE POSTE DE CONCRETO COM COMPRIMENTO NOMINAL DE 12 M, CARGA NOMINAL DE 400 DAN, ENGASTAMENTO BASE CONCRETADA COM 1 M DE CONCRETO E 0,8 M DE SOLO (NÃO INCLUI FORNECIMENTO). AF_11/2019</v>
          </cell>
          <cell r="I2982" t="str">
            <v>UN</v>
          </cell>
          <cell r="J2982" t="str">
            <v>ATRIBUÍDO SÃO PAULO</v>
          </cell>
          <cell r="K2982" t="str">
            <v>552,67</v>
          </cell>
          <cell r="L2982" t="str">
            <v>CAIXA REFERENCIAL</v>
          </cell>
        </row>
        <row r="2983">
          <cell r="A2983">
            <v>100615</v>
          </cell>
          <cell r="B2983" t="str">
            <v>INSTALACAO ELETRICA/ELETRIFICACAO E ILUMINACAO EXTERNA</v>
          </cell>
          <cell r="C2983" t="str">
            <v>INEL</v>
          </cell>
          <cell r="D2983" t="str">
            <v>POSTE DE CONCRETO</v>
          </cell>
          <cell r="E2983" t="str">
            <v>0173</v>
          </cell>
          <cell r="F2983" t="str">
            <v/>
          </cell>
          <cell r="G2983" t="str">
            <v/>
          </cell>
          <cell r="H2983" t="str">
            <v>ASSENTAMENTO DE POSTE DE CONCRETO COM COMPRIMENTO NOMINAL DE 12 M, CARGA NOMINAL DE 600 DAN, ENGASTAMENTO BASE CONCRETADA COM 1 M DE CONCRETO E 0,8 M DE SOLO (NÃO INCLUI FORNECIMENTO). AF_11/2019</v>
          </cell>
          <cell r="I2983" t="str">
            <v>UN</v>
          </cell>
          <cell r="J2983" t="str">
            <v>ATRIBUÍDO SÃO PAULO</v>
          </cell>
          <cell r="K2983" t="str">
            <v>699,60</v>
          </cell>
          <cell r="L2983" t="str">
            <v>CAIXA REFERENCIAL</v>
          </cell>
        </row>
        <row r="2984">
          <cell r="A2984">
            <v>100616</v>
          </cell>
          <cell r="B2984" t="str">
            <v>INSTALACAO ELETRICA/ELETRIFICACAO E ILUMINACAO EXTERNA</v>
          </cell>
          <cell r="C2984" t="str">
            <v>INEL</v>
          </cell>
          <cell r="D2984" t="str">
            <v>POSTE DE CONCRETO</v>
          </cell>
          <cell r="E2984" t="str">
            <v>0173</v>
          </cell>
          <cell r="F2984" t="str">
            <v/>
          </cell>
          <cell r="G2984" t="str">
            <v/>
          </cell>
          <cell r="H2984" t="str">
            <v>ASSENTAMENTO DE POSTE DE CONCRETO COM COMPRIMENTO NOMINAL DE 12 M, CARGA NOMINAL DE 1000 DAN, ENGASTAMENTO BASE CONCRETADA COM 1 M DE CONCRETO E 0,8 M DE SOLO (NÃO INCLUI FORNECIMENTO). AF_11/2019</v>
          </cell>
          <cell r="I2984" t="str">
            <v>UN</v>
          </cell>
          <cell r="J2984" t="str">
            <v>ATRIBUÍDO SÃO PAULO</v>
          </cell>
          <cell r="K2984" t="str">
            <v>1.081,52</v>
          </cell>
          <cell r="L2984" t="str">
            <v>CAIXA REFERENCIAL</v>
          </cell>
        </row>
        <row r="2985">
          <cell r="A2985">
            <v>100617</v>
          </cell>
          <cell r="B2985" t="str">
            <v>INSTALACAO ELETRICA/ELETRIFICACAO E ILUMINACAO EXTERNA</v>
          </cell>
          <cell r="C2985" t="str">
            <v>INEL</v>
          </cell>
          <cell r="D2985" t="str">
            <v>POSTE DE CONCRETO</v>
          </cell>
          <cell r="E2985" t="str">
            <v>0173</v>
          </cell>
          <cell r="F2985" t="str">
            <v/>
          </cell>
          <cell r="G2985" t="str">
            <v/>
          </cell>
          <cell r="H2985" t="str">
            <v>ASSENTAMENTO DE POSTE DE CONCRETO COM COMPRIMENTO NOMINAL DE 13 M, CARGA NOMINAL DE 600 DAN, ENGASTAMENTO BASE CONCRETADA COM 1 M DE CONCRETO E 0,9 M DE SOLO (NÃO INCLUI FORNECIMENTO). AF_11/2019</v>
          </cell>
          <cell r="I2985" t="str">
            <v>UN</v>
          </cell>
          <cell r="J2985" t="str">
            <v>ATRIBUÍDO SÃO PAULO</v>
          </cell>
          <cell r="K2985" t="str">
            <v>725,94</v>
          </cell>
          <cell r="L2985" t="str">
            <v>CAIXA REFERENCIAL</v>
          </cell>
        </row>
        <row r="2986">
          <cell r="A2986">
            <v>100618</v>
          </cell>
          <cell r="B2986" t="str">
            <v>INSTALACAO ELETRICA/ELETRIFICACAO E ILUMINACAO EXTERNA</v>
          </cell>
          <cell r="C2986" t="str">
            <v>INEL</v>
          </cell>
          <cell r="D2986" t="str">
            <v>POSTE DE CONCRETO</v>
          </cell>
          <cell r="E2986" t="str">
            <v>0173</v>
          </cell>
          <cell r="F2986" t="str">
            <v/>
          </cell>
          <cell r="G2986" t="str">
            <v/>
          </cell>
          <cell r="H2986" t="str">
            <v>ASSENTAMENTO DE POSTE DE CONCRETO COM COMPRIMENTO NOMINAL DE 13 M, CARGA NOMINAL DE 1000 DAN, ENGASTAMENTO BASE CONCRETADA COM 1 M DE CONCRETO E 0,9 M DE SOLO - SOMENTE INSTALAÇÃO, SEM FORNECIMENTO. AF_11/2019</v>
          </cell>
          <cell r="I2986" t="str">
            <v>UN</v>
          </cell>
          <cell r="J2986" t="str">
            <v>ATRIBUÍDO SÃO PAULO</v>
          </cell>
          <cell r="K2986" t="str">
            <v>1.124,67</v>
          </cell>
          <cell r="L2986" t="str">
            <v>CAIXA REFERENCIAL</v>
          </cell>
        </row>
        <row r="2987">
          <cell r="A2987">
            <v>100619</v>
          </cell>
          <cell r="B2987" t="str">
            <v>INSTALACAO ELETRICA/ELETRIFICACAO E ILUMINACAO EXTERNA</v>
          </cell>
          <cell r="C2987" t="str">
            <v>INEL</v>
          </cell>
          <cell r="D2987" t="str">
            <v>POSTE METALICO</v>
          </cell>
          <cell r="E2987" t="str">
            <v>0174</v>
          </cell>
          <cell r="F2987" t="str">
            <v/>
          </cell>
          <cell r="G2987" t="str">
            <v/>
          </cell>
          <cell r="H2987" t="str">
            <v>POSTE DECORATIVO PARA JARDIM EM AÇO TUBULAR, H = *2,5* M, SEM LUMINÁRIA - FORNECIMENTO E INSTALAÇÃO. AF_11/2019</v>
          </cell>
          <cell r="I2987" t="str">
            <v>UN</v>
          </cell>
          <cell r="J2987" t="str">
            <v>ATRIBUÍDO SÃO PAULO</v>
          </cell>
          <cell r="K2987" t="str">
            <v>418,36</v>
          </cell>
          <cell r="L2987" t="str">
            <v>CAIXA REFERENCIAL</v>
          </cell>
        </row>
        <row r="2988">
          <cell r="A2988">
            <v>100620</v>
          </cell>
          <cell r="B2988" t="str">
            <v>INSTALACAO ELETRICA/ELETRIFICACAO E ILUMINACAO EXTERNA</v>
          </cell>
          <cell r="C2988" t="str">
            <v>INEL</v>
          </cell>
          <cell r="D2988" t="str">
            <v>POSTE METALICO</v>
          </cell>
          <cell r="E2988" t="str">
            <v>0174</v>
          </cell>
          <cell r="F2988" t="str">
            <v/>
          </cell>
          <cell r="G2988" t="str">
            <v/>
          </cell>
          <cell r="H2988" t="str">
            <v>POSTE DE AÇO CONICO CONTÍNUO CURVO SIMPLES, FLANGEADO, H=9M, INCLUSIVE LUMINÁRIA, SEM LÂMPADA - FORNECIMENTO E INSTALACAO. AF_11/2019</v>
          </cell>
          <cell r="I2988" t="str">
            <v>UN</v>
          </cell>
          <cell r="J2988" t="str">
            <v>ATRIBUÍDO SÃO PAULO</v>
          </cell>
          <cell r="K2988" t="str">
            <v>2.470,12</v>
          </cell>
          <cell r="L2988" t="str">
            <v>CAIXA REFERENCIAL</v>
          </cell>
        </row>
        <row r="2989">
          <cell r="A2989">
            <v>100621</v>
          </cell>
          <cell r="B2989" t="str">
            <v>INSTALACAO ELETRICA/ELETRIFICACAO E ILUMINACAO EXTERNA</v>
          </cell>
          <cell r="C2989" t="str">
            <v>INEL</v>
          </cell>
          <cell r="D2989" t="str">
            <v>POSTE METALICO</v>
          </cell>
          <cell r="E2989" t="str">
            <v>0174</v>
          </cell>
          <cell r="F2989" t="str">
            <v/>
          </cell>
          <cell r="G2989" t="str">
            <v/>
          </cell>
          <cell r="H2989" t="str">
            <v>POSTE DE AÇO CONICO CONTÍNUO CURVO DUPLO, FLANGEADO, H=9M, INCLUSIVE LUMINÁRIAS, SEM LÂMPADAS - FORNECIMENTO E INSTALACAO. AF_11/2019</v>
          </cell>
          <cell r="I2989" t="str">
            <v>UN</v>
          </cell>
          <cell r="J2989" t="str">
            <v>ATRIBUÍDO SÃO PAULO</v>
          </cell>
          <cell r="K2989" t="str">
            <v>2.837,74</v>
          </cell>
          <cell r="L2989" t="str">
            <v>CAIXA REFERENCIAL</v>
          </cell>
        </row>
        <row r="2990">
          <cell r="A2990">
            <v>100622</v>
          </cell>
          <cell r="B2990" t="str">
            <v>INSTALACAO ELETRICA/ELETRIFICACAO E ILUMINACAO EXTERNA</v>
          </cell>
          <cell r="C2990" t="str">
            <v>INEL</v>
          </cell>
          <cell r="D2990" t="str">
            <v>POSTE METALICO</v>
          </cell>
          <cell r="E2990" t="str">
            <v>0174</v>
          </cell>
          <cell r="F2990" t="str">
            <v/>
          </cell>
          <cell r="G2990" t="str">
            <v/>
          </cell>
          <cell r="H2990" t="str">
            <v>POSTE DE AÇO CONICO CONTÍNUO CURVO SIMPLES, ENGASTADO, H=9M, INCLUSIVE LUMINÁRIA, SEM LÂMPADA - FORNECIMENTO E INSTALACAO. AF_11/2019</v>
          </cell>
          <cell r="I2990" t="str">
            <v>UN</v>
          </cell>
          <cell r="J2990" t="str">
            <v>ATRIBUÍDO SÃO PAULO</v>
          </cell>
          <cell r="K2990" t="str">
            <v>1.962,51</v>
          </cell>
          <cell r="L2990" t="str">
            <v>CAIXA REFERENCIAL</v>
          </cell>
        </row>
        <row r="2991">
          <cell r="A2991">
            <v>100623</v>
          </cell>
          <cell r="B2991" t="str">
            <v>INSTALACAO ELETRICA/ELETRIFICACAO E ILUMINACAO EXTERNA</v>
          </cell>
          <cell r="C2991" t="str">
            <v>INEL</v>
          </cell>
          <cell r="D2991" t="str">
            <v>POSTE METALICO</v>
          </cell>
          <cell r="E2991" t="str">
            <v>0174</v>
          </cell>
          <cell r="F2991" t="str">
            <v/>
          </cell>
          <cell r="G2991" t="str">
            <v/>
          </cell>
          <cell r="H2991" t="str">
            <v>POSTE DE AÇO CONICO CONTÍNUO CURVO DUPLO, ENGASTADO, H=9M, INCLUSIVE LUMINÁRIAS, SEM LÂMPADAS - FORNECIMENTO E INSTALACAO. AF_11/2019</v>
          </cell>
          <cell r="I2991" t="str">
            <v>UN</v>
          </cell>
          <cell r="J2991" t="str">
            <v>ATRIBUÍDO SÃO PAULO</v>
          </cell>
          <cell r="K2991" t="str">
            <v>2.100,22</v>
          </cell>
          <cell r="L2991" t="str">
            <v>CAIXA REFERENCIAL</v>
          </cell>
        </row>
        <row r="2992">
          <cell r="A2992">
            <v>97600</v>
          </cell>
          <cell r="B2992" t="str">
            <v>INSTALACAO ELETRICA/ELETRIFICACAO E ILUMINACAO EXTERNA</v>
          </cell>
          <cell r="C2992" t="str">
            <v>INEL</v>
          </cell>
          <cell r="D2992" t="str">
            <v>LUMINARIA EXTERNA</v>
          </cell>
          <cell r="E2992" t="str">
            <v>0175</v>
          </cell>
          <cell r="F2992" t="str">
            <v/>
          </cell>
          <cell r="G2992" t="str">
            <v/>
          </cell>
          <cell r="H2992" t="str">
            <v>REFLETOR EM ALUMÍNIO, DE SUPORTE E ALÇA, COM 1 LÂMPADA VAPOR DE MERCÚRIO DE 125 W, COM REATOR ALTO FATOR DE POTÊNCIA - FORNECIMENTO E INSTALAÇÃO. AF_02/2020</v>
          </cell>
          <cell r="I2992" t="str">
            <v>UN</v>
          </cell>
          <cell r="J2992" t="str">
            <v>ATRIBUÍDO SÃO PAULO</v>
          </cell>
          <cell r="K2992" t="str">
            <v>274,49</v>
          </cell>
          <cell r="L2992" t="str">
            <v>CAIXA REFERENCIAL</v>
          </cell>
        </row>
        <row r="2993">
          <cell r="A2993">
            <v>97601</v>
          </cell>
          <cell r="B2993" t="str">
            <v>INSTALACAO ELETRICA/ELETRIFICACAO E ILUMINACAO EXTERNA</v>
          </cell>
          <cell r="C2993" t="str">
            <v>INEL</v>
          </cell>
          <cell r="D2993" t="str">
            <v>LUMINARIA EXTERNA</v>
          </cell>
          <cell r="E2993" t="str">
            <v>0175</v>
          </cell>
          <cell r="F2993" t="str">
            <v/>
          </cell>
          <cell r="G2993" t="str">
            <v/>
          </cell>
          <cell r="H2993" t="str">
            <v>REFLETOR EM ALUMÍNIO, DE SUPORTE E ALÇA, COM LÂMPADA VAPOR DE MERCÚRIO DE 250 W, COM REATOR ALTO FATOR DE POTÊNCIA - FORNECIMENTO E INSTALAÇÃO. AF_02/2020</v>
          </cell>
          <cell r="I2993" t="str">
            <v>UN</v>
          </cell>
          <cell r="J2993" t="str">
            <v>ATRIBUÍDO SÃO PAULO</v>
          </cell>
          <cell r="K2993" t="str">
            <v>285,03</v>
          </cell>
          <cell r="L2993" t="str">
            <v>CAIXA REFERENCIAL</v>
          </cell>
        </row>
        <row r="2994">
          <cell r="A2994">
            <v>97605</v>
          </cell>
          <cell r="B2994" t="str">
            <v>INSTALACAO ELETRICA/ELETRIFICACAO E ILUMINACAO EXTERNA</v>
          </cell>
          <cell r="C2994" t="str">
            <v>INEL</v>
          </cell>
          <cell r="D2994" t="str">
            <v>LUMINARIA EXTERNA</v>
          </cell>
          <cell r="E2994" t="str">
            <v>0175</v>
          </cell>
          <cell r="F2994" t="str">
            <v/>
          </cell>
          <cell r="G2994" t="str">
            <v/>
          </cell>
          <cell r="H2994" t="str">
            <v>LUMINÁRIA ARANDELA TIPO MEIA LUA, DE SOBREPOR, COM 1 LÂMPADA LED DE 6 W, SEM REATOR - FORNECIMENTO E INSTALAÇÃO. AF_02/2020</v>
          </cell>
          <cell r="I2994" t="str">
            <v>UN</v>
          </cell>
          <cell r="J2994" t="str">
            <v>ATRIBUÍDO SÃO PAULO</v>
          </cell>
          <cell r="K2994" t="str">
            <v>66,97</v>
          </cell>
          <cell r="L2994" t="str">
            <v>CAIXA REFERENCIAL</v>
          </cell>
        </row>
        <row r="2995">
          <cell r="A2995">
            <v>97606</v>
          </cell>
          <cell r="B2995" t="str">
            <v>INSTALACAO ELETRICA/ELETRIFICACAO E ILUMINACAO EXTERNA</v>
          </cell>
          <cell r="C2995" t="str">
            <v>INEL</v>
          </cell>
          <cell r="D2995" t="str">
            <v>LUMINARIA EXTERNA</v>
          </cell>
          <cell r="E2995" t="str">
            <v>0175</v>
          </cell>
          <cell r="F2995" t="str">
            <v/>
          </cell>
          <cell r="G2995" t="str">
            <v/>
          </cell>
          <cell r="H2995" t="str">
            <v>LUMINÁRIA ARANDELA TIPO MEIA LUA, DE SOBREPOR, COM 1 LÂMPADA FLUORESCENTE DE 15 W, SEM REATOR - FORNECIMENTO E INSTALAÇÃO. AF_02/2020</v>
          </cell>
          <cell r="I2995" t="str">
            <v>UN</v>
          </cell>
          <cell r="J2995" t="str">
            <v>ATRIBUÍDO SÃO PAULO</v>
          </cell>
          <cell r="K2995" t="str">
            <v>66,90</v>
          </cell>
          <cell r="L2995" t="str">
            <v>CAIXA REFERENCIAL</v>
          </cell>
        </row>
        <row r="2996">
          <cell r="A2996">
            <v>97607</v>
          </cell>
          <cell r="B2996" t="str">
            <v>INSTALACAO ELETRICA/ELETRIFICACAO E ILUMINACAO EXTERNA</v>
          </cell>
          <cell r="C2996" t="str">
            <v>INEL</v>
          </cell>
          <cell r="D2996" t="str">
            <v>LUMINARIA EXTERNA</v>
          </cell>
          <cell r="E2996" t="str">
            <v>0175</v>
          </cell>
          <cell r="F2996" t="str">
            <v/>
          </cell>
          <cell r="G2996" t="str">
            <v/>
          </cell>
          <cell r="H2996" t="str">
            <v>LUMINÁRIA ARANDELA TIPO TARTARUGA, DE SOBREPOR, COM 1 LÂMPADA LED DE 6 W, SEM REATOR - FORNECIMENTO E INSTALAÇÃO. AF_02/2020</v>
          </cell>
          <cell r="I2996" t="str">
            <v>UN</v>
          </cell>
          <cell r="J2996" t="str">
            <v>ATRIBUÍDO SÃO PAULO</v>
          </cell>
          <cell r="K2996" t="str">
            <v>80,02</v>
          </cell>
          <cell r="L2996" t="str">
            <v>CAIXA REFERENCIAL</v>
          </cell>
        </row>
        <row r="2997">
          <cell r="A2997">
            <v>97608</v>
          </cell>
          <cell r="B2997" t="str">
            <v>INSTALACAO ELETRICA/ELETRIFICACAO E ILUMINACAO EXTERNA</v>
          </cell>
          <cell r="C2997" t="str">
            <v>INEL</v>
          </cell>
          <cell r="D2997" t="str">
            <v>LUMINARIA EXTERNA</v>
          </cell>
          <cell r="E2997" t="str">
            <v>0175</v>
          </cell>
          <cell r="F2997" t="str">
            <v/>
          </cell>
          <cell r="G2997" t="str">
            <v/>
          </cell>
          <cell r="H2997" t="str">
            <v>LUMINÁRIA ARANDELA TIPO TARTARUGA, COM GRADE, DE SOBREPOR, COM 1 LÂMPADA FLUORESCENTE DE 15 W, SEM REATOR - FORNECIMENTO E INSTALAÇÃO. AF_02/2020</v>
          </cell>
          <cell r="I2997" t="str">
            <v>UN</v>
          </cell>
          <cell r="J2997" t="str">
            <v>ATRIBUÍDO SÃO PAULO</v>
          </cell>
          <cell r="K2997" t="str">
            <v>79,95</v>
          </cell>
          <cell r="L2997" t="str">
            <v>CAIXA REFERENCIAL</v>
          </cell>
        </row>
        <row r="2998">
          <cell r="A2998">
            <v>102102</v>
          </cell>
          <cell r="B2998" t="str">
            <v>INSTALACAO ELETRICA/ELETRIFICACAO E ILUMINACAO EXTERNA</v>
          </cell>
          <cell r="C2998" t="str">
            <v>INEL</v>
          </cell>
          <cell r="D2998" t="str">
            <v>TRANSFORMADORES</v>
          </cell>
          <cell r="E2998" t="str">
            <v>0176</v>
          </cell>
          <cell r="F2998" t="str">
            <v/>
          </cell>
          <cell r="G2998" t="str">
            <v/>
          </cell>
          <cell r="H2998" t="str">
            <v>TRANSFORMADOR DE DISTRIBUIÇÃO, 30 KVA, TRIFÁSICO, 60 HZ, CLASSE 15 KV, IMERSO EM ÓLEO MINERAL, INSTALAÇÃO EM POSTE (NÃO INCLUSO SUPORTE) - FORNECIMENTO E INSTALAÇÃO. AF_12/2020</v>
          </cell>
          <cell r="I2998" t="str">
            <v>UN</v>
          </cell>
          <cell r="J2998" t="str">
            <v>ATRIBUÍDO SÃO PAULO</v>
          </cell>
          <cell r="K2998" t="str">
            <v>6.391,07</v>
          </cell>
          <cell r="L2998" t="str">
            <v>CAIXA REFERENCIAL</v>
          </cell>
        </row>
        <row r="2999">
          <cell r="A2999">
            <v>102103</v>
          </cell>
          <cell r="B2999" t="str">
            <v>INSTALACAO ELETRICA/ELETRIFICACAO E ILUMINACAO EXTERNA</v>
          </cell>
          <cell r="C2999" t="str">
            <v>INEL</v>
          </cell>
          <cell r="D2999" t="str">
            <v>TRANSFORMADORES</v>
          </cell>
          <cell r="E2999" t="str">
            <v>0176</v>
          </cell>
          <cell r="F2999" t="str">
            <v/>
          </cell>
          <cell r="G2999" t="str">
            <v/>
          </cell>
          <cell r="H2999" t="str">
            <v>TRANSFORMADOR DE DISTRIBUIÇÃO, 45 KVA, TRIFÁSICO, 60 HZ, CLASSE 15 KV, IMERSO EM ÓLEO MINERAL, INSTALAÇÃO EM POSTE (NÃO INCLUSO SUPORTE) - FORNECIMENTO E INSTALAÇÃO. AF_12/2020</v>
          </cell>
          <cell r="I2999" t="str">
            <v>UN</v>
          </cell>
          <cell r="J2999" t="str">
            <v>ATRIBUÍDO SÃO PAULO</v>
          </cell>
          <cell r="K2999" t="str">
            <v>7.108,44</v>
          </cell>
          <cell r="L2999" t="str">
            <v>CAIXA REFERENCIAL</v>
          </cell>
        </row>
        <row r="3000">
          <cell r="A3000">
            <v>102104</v>
          </cell>
          <cell r="B3000" t="str">
            <v>INSTALACAO ELETRICA/ELETRIFICACAO E ILUMINACAO EXTERNA</v>
          </cell>
          <cell r="C3000" t="str">
            <v>INEL</v>
          </cell>
          <cell r="D3000" t="str">
            <v>TRANSFORMADORES</v>
          </cell>
          <cell r="E3000" t="str">
            <v>0176</v>
          </cell>
          <cell r="F3000" t="str">
            <v/>
          </cell>
          <cell r="G3000" t="str">
            <v/>
          </cell>
          <cell r="H3000" t="str">
            <v>TRANSFORMADOR DE DISTRIBUIÇÃO, 75 KVA, TRIFÁSICO, 60 HZ, CLASSE 15 KV, IMERSO EM ÓLEO MINERAL, INSTALAÇÃO EM POSTE (NÃO INCLUSO SUPORTE) - FORNECIMENTO E INSTALAÇÃO. AF_12/2020</v>
          </cell>
          <cell r="I3000" t="str">
            <v>UN</v>
          </cell>
          <cell r="J3000" t="str">
            <v>ATRIBUÍDO SÃO PAULO</v>
          </cell>
          <cell r="K3000" t="str">
            <v>9.107,67</v>
          </cell>
          <cell r="L3000" t="str">
            <v>CAIXA REFERENCIAL</v>
          </cell>
        </row>
        <row r="3001">
          <cell r="A3001">
            <v>102105</v>
          </cell>
          <cell r="B3001" t="str">
            <v>INSTALACAO ELETRICA/ELETRIFICACAO E ILUMINACAO EXTERNA</v>
          </cell>
          <cell r="C3001" t="str">
            <v>INEL</v>
          </cell>
          <cell r="D3001" t="str">
            <v>TRANSFORMADORES</v>
          </cell>
          <cell r="E3001" t="str">
            <v>0176</v>
          </cell>
          <cell r="F3001" t="str">
            <v/>
          </cell>
          <cell r="G3001" t="str">
            <v/>
          </cell>
          <cell r="H3001" t="str">
            <v>TRANSFORMADOR DE DISTRIBUIÇÃO, 112,5 KVA, TRIFÁSICO, 60 HZ, CLASSE 15 KV, IMERSO EM ÓLEO MINERAL, INSTALAÇÃO EM POSTE (NÃO INCLUSO SUPORTE) - FORNECIMENTO E INSTALAÇÃO. AF_12/2020</v>
          </cell>
          <cell r="I3001" t="str">
            <v>UN</v>
          </cell>
          <cell r="J3001" t="str">
            <v>ATRIBUÍDO SÃO PAULO</v>
          </cell>
          <cell r="K3001" t="str">
            <v>11.184,88</v>
          </cell>
          <cell r="L3001" t="str">
            <v>CAIXA REFERENCIAL</v>
          </cell>
        </row>
        <row r="3002">
          <cell r="A3002">
            <v>102106</v>
          </cell>
          <cell r="B3002" t="str">
            <v>INSTALACAO ELETRICA/ELETRIFICACAO E ILUMINACAO EXTERNA</v>
          </cell>
          <cell r="C3002" t="str">
            <v>INEL</v>
          </cell>
          <cell r="D3002" t="str">
            <v>TRANSFORMADORES</v>
          </cell>
          <cell r="E3002" t="str">
            <v>0176</v>
          </cell>
          <cell r="F3002" t="str">
            <v/>
          </cell>
          <cell r="G3002" t="str">
            <v/>
          </cell>
          <cell r="H3002" t="str">
            <v>TRANSFORMADOR DE DISTRIBUIÇÃO, 150 KVA, TRIFÁSICO, 60 HZ, CLASSE 15 KV, IMERSO EM ÓLEO MINERAL, INSTALAÇÃO EM POSTE (NÃO INCLUSO SUPORTE) - FORNECIMENTO E INSTALAÇÃO. AF_12/2020</v>
          </cell>
          <cell r="I3002" t="str">
            <v>UN</v>
          </cell>
          <cell r="J3002" t="str">
            <v>ATRIBUÍDO SÃO PAULO</v>
          </cell>
          <cell r="K3002" t="str">
            <v>14.018,86</v>
          </cell>
          <cell r="L3002" t="str">
            <v>CAIXA REFERENCIAL</v>
          </cell>
        </row>
        <row r="3003">
          <cell r="A3003">
            <v>102107</v>
          </cell>
          <cell r="B3003" t="str">
            <v>INSTALACAO ELETRICA/ELETRIFICACAO E ILUMINACAO EXTERNA</v>
          </cell>
          <cell r="C3003" t="str">
            <v>INEL</v>
          </cell>
          <cell r="D3003" t="str">
            <v>TRANSFORMADORES</v>
          </cell>
          <cell r="E3003" t="str">
            <v>0176</v>
          </cell>
          <cell r="F3003" t="str">
            <v/>
          </cell>
          <cell r="G3003" t="str">
            <v/>
          </cell>
          <cell r="H3003" t="str">
            <v>TRANSFORMADOR DE DISTRIBUIÇÃO, 225 KVA, TRIFÁSICO, 60 HZ, CLASSE 15 KV, IMERSO EM ÓLEO MINERAL, INSTALAÇÃO EM POSTE (NÃO INCLUSO SUPORTE) - FORNECIMENTO E INSTALAÇÃO. AF_12/2020</v>
          </cell>
          <cell r="I3003" t="str">
            <v>UN</v>
          </cell>
          <cell r="J3003" t="str">
            <v>ATRIBUÍDO SÃO PAULO</v>
          </cell>
          <cell r="K3003" t="str">
            <v>19.546,06</v>
          </cell>
          <cell r="L3003" t="str">
            <v>CAIXA REFERENCIAL</v>
          </cell>
        </row>
        <row r="3004">
          <cell r="A3004">
            <v>102108</v>
          </cell>
          <cell r="B3004" t="str">
            <v>INSTALACAO ELETRICA/ELETRIFICACAO E ILUMINACAO EXTERNA</v>
          </cell>
          <cell r="C3004" t="str">
            <v>INEL</v>
          </cell>
          <cell r="D3004" t="str">
            <v>TRANSFORMADORES</v>
          </cell>
          <cell r="E3004" t="str">
            <v>0176</v>
          </cell>
          <cell r="F3004" t="str">
            <v/>
          </cell>
          <cell r="G3004" t="str">
            <v/>
          </cell>
          <cell r="H3004" t="str">
            <v>TRANSFORMADOR DE DISTRIBUIÇÃO, 300 KVA, TRIFÁSICO, 60 HZ, CLASSE 15 KV, IMERSO EM ÓLEO MINERAL, INSTALAÇÃO EM POSTE (NÃO INCLUSO SUPORTE) - FORNECIMENTO E INSTALAÇÃO. AF_12/2020</v>
          </cell>
          <cell r="I3004" t="str">
            <v>UN</v>
          </cell>
          <cell r="J3004" t="str">
            <v>ATRIBUÍDO SÃO PAULO</v>
          </cell>
          <cell r="K3004" t="str">
            <v>22.755,08</v>
          </cell>
          <cell r="L3004" t="str">
            <v>CAIXA REFERENCIAL</v>
          </cell>
        </row>
        <row r="3005">
          <cell r="A3005">
            <v>102109</v>
          </cell>
          <cell r="B3005" t="str">
            <v>INSTALACAO ELETRICA/ELETRIFICACAO E ILUMINACAO EXTERNA</v>
          </cell>
          <cell r="C3005" t="str">
            <v>INEL</v>
          </cell>
          <cell r="D3005" t="str">
            <v>TRANSFORMADORES</v>
          </cell>
          <cell r="E3005" t="str">
            <v>0176</v>
          </cell>
          <cell r="F3005" t="str">
            <v/>
          </cell>
          <cell r="G3005" t="str">
            <v/>
          </cell>
          <cell r="H3005" t="str">
            <v>SUPORTE PARA TRANSFORMADOR EM POSTE DE CONCRETO CIRCULAR - FORNECIMENTO E INSTALAÇÃO. AF_12/2020</v>
          </cell>
          <cell r="I3005" t="str">
            <v>UN</v>
          </cell>
          <cell r="J3005" t="str">
            <v>COEFICIENTE DE REPRESENTATIVIDADE</v>
          </cell>
          <cell r="K3005" t="str">
            <v>56,60</v>
          </cell>
          <cell r="L3005" t="str">
            <v>CAIXA REFERENCIAL</v>
          </cell>
        </row>
        <row r="3006">
          <cell r="A3006">
            <v>102110</v>
          </cell>
          <cell r="B3006" t="str">
            <v>INSTALACAO ELETRICA/ELETRIFICACAO E ILUMINACAO EXTERNA</v>
          </cell>
          <cell r="C3006" t="str">
            <v>INEL</v>
          </cell>
          <cell r="D3006" t="str">
            <v>TRANSFORMADORES</v>
          </cell>
          <cell r="E3006" t="str">
            <v>0176</v>
          </cell>
          <cell r="F3006" t="str">
            <v/>
          </cell>
          <cell r="G3006" t="str">
            <v/>
          </cell>
          <cell r="H3006" t="str">
            <v>SUPORTE PARA TRANSFORMADOR EM POSTE DE CONCRETO DUPLO T - FORNECIMENTO E INSTALAÇÃO. AF_12/2020</v>
          </cell>
          <cell r="I3006" t="str">
            <v>UN</v>
          </cell>
          <cell r="J3006" t="str">
            <v>COEFICIENTE DE REPRESENTATIVIDADE</v>
          </cell>
          <cell r="K3006" t="str">
            <v>194,57</v>
          </cell>
          <cell r="L3006" t="str">
            <v>CAIXA REFERENCIAL</v>
          </cell>
        </row>
        <row r="3007">
          <cell r="A3007">
            <v>93128</v>
          </cell>
          <cell r="B3007" t="str">
            <v>INSTALACAO ELETRICA/ELETRIFICACAO E ILUMINACAO EXTERNA</v>
          </cell>
          <cell r="C3007" t="str">
            <v>INEL</v>
          </cell>
          <cell r="D3007" t="str">
            <v>PONTOS DE LUZ/TOMADAS ANTENA TV/CAMPAINHAS/INTERRUPTORES</v>
          </cell>
          <cell r="E3007" t="str">
            <v>0177</v>
          </cell>
          <cell r="F3007" t="str">
            <v/>
          </cell>
          <cell r="G3007" t="str">
            <v/>
          </cell>
          <cell r="H3007" t="str">
            <v>PONTO DE ILUMINAÇÃO RESIDENCIAL INCLUINDO INTERRUPTOR SIMPLES, CAIXA ELÉTRICA, ELETRODUTO, CABO, RASGO, QUEBRA E CHUMBAMENTO (EXCLUINDO LUMINÁRIA E LÂMPADA). AF_01/2016</v>
          </cell>
          <cell r="I3007" t="str">
            <v>UN</v>
          </cell>
          <cell r="J3007" t="str">
            <v>COEFICIENTE DE REPRESENTATIVIDADE</v>
          </cell>
          <cell r="K3007" t="str">
            <v>109,93</v>
          </cell>
          <cell r="L3007" t="str">
            <v>CAIXA REFERENCIAL</v>
          </cell>
        </row>
        <row r="3008">
          <cell r="A3008">
            <v>93137</v>
          </cell>
          <cell r="B3008" t="str">
            <v>INSTALACAO ELETRICA/ELETRIFICACAO E ILUMINACAO EXTERNA</v>
          </cell>
          <cell r="C3008" t="str">
            <v>INEL</v>
          </cell>
          <cell r="D3008" t="str">
            <v>PONTOS DE LUZ/TOMADAS ANTENA TV/CAMPAINHAS/INTERRUPTORES</v>
          </cell>
          <cell r="E3008" t="str">
            <v>0177</v>
          </cell>
          <cell r="F3008" t="str">
            <v/>
          </cell>
          <cell r="G3008" t="str">
            <v/>
          </cell>
          <cell r="H3008" t="str">
            <v>PONTO DE ILUMINAÇÃO RESIDENCIAL INCLUINDO INTERRUPTOR SIMPLES (2 MÓDULOS), CAIXA ELÉTRICA, ELETRODUTO, CABO, RASGO, QUEBRA E CHUMBAMENTO (EXCLUINDO LUMINÁRIA E LÂMPADA). AF_01/2016</v>
          </cell>
          <cell r="I3008" t="str">
            <v>UN</v>
          </cell>
          <cell r="J3008" t="str">
            <v>COEFICIENTE DE REPRESENTATIVIDADE</v>
          </cell>
          <cell r="K3008" t="str">
            <v>132,40</v>
          </cell>
          <cell r="L3008" t="str">
            <v>CAIXA REFERENCIAL</v>
          </cell>
        </row>
        <row r="3009">
          <cell r="A3009">
            <v>93138</v>
          </cell>
          <cell r="B3009" t="str">
            <v>INSTALACAO ELETRICA/ELETRIFICACAO E ILUMINACAO EXTERNA</v>
          </cell>
          <cell r="C3009" t="str">
            <v>INEL</v>
          </cell>
          <cell r="D3009" t="str">
            <v>PONTOS DE LUZ/TOMADAS ANTENA TV/CAMPAINHAS/INTERRUPTORES</v>
          </cell>
          <cell r="E3009" t="str">
            <v>0177</v>
          </cell>
          <cell r="F3009" t="str">
            <v/>
          </cell>
          <cell r="G3009" t="str">
            <v/>
          </cell>
          <cell r="H3009" t="str">
            <v>PONTO DE ILUMINAÇÃO RESIDENCIAL INCLUINDO INTERRUPTOR PARALELO, CAIXA ELÉTRICA, ELETRODUTO, CABO, RASGO, QUEBRA E CHUMBAMENTO (EXCLUINDO LUMINÁRIA E LÂMPADA). AF_01/2016</v>
          </cell>
          <cell r="I3009" t="str">
            <v>UN</v>
          </cell>
          <cell r="J3009" t="str">
            <v>COEFICIENTE DE REPRESENTATIVIDADE</v>
          </cell>
          <cell r="K3009" t="str">
            <v>124,90</v>
          </cell>
          <cell r="L3009" t="str">
            <v>CAIXA REFERENCIAL</v>
          </cell>
        </row>
        <row r="3010">
          <cell r="A3010">
            <v>93139</v>
          </cell>
          <cell r="B3010" t="str">
            <v>INSTALACAO ELETRICA/ELETRIFICACAO E ILUMINACAO EXTERNA</v>
          </cell>
          <cell r="C3010" t="str">
            <v>INEL</v>
          </cell>
          <cell r="D3010" t="str">
            <v>PONTOS DE LUZ/TOMADAS ANTENA TV/CAMPAINHAS/INTERRUPTORES</v>
          </cell>
          <cell r="E3010" t="str">
            <v>0177</v>
          </cell>
          <cell r="F3010" t="str">
            <v/>
          </cell>
          <cell r="G3010" t="str">
            <v/>
          </cell>
          <cell r="H3010" t="str">
            <v>PONTO DE ILUMINAÇÃO RESIDENCIAL INCLUINDO INTERRUPTOR PARALELO (2 MÓDULOS), CAIXA ELÉTRICA, ELETRODUTO, CABO, RASGO, QUEBRA E CHUMBAMENTO (EXCLUINDO LUMINÁRIA E LÂMPADA). AF_01/2016</v>
          </cell>
          <cell r="I3010" t="str">
            <v>UN</v>
          </cell>
          <cell r="J3010" t="str">
            <v>COEFICIENTE DE REPRESENTATIVIDADE</v>
          </cell>
          <cell r="K3010" t="str">
            <v>162,31</v>
          </cell>
          <cell r="L3010" t="str">
            <v>CAIXA REFERENCIAL</v>
          </cell>
        </row>
        <row r="3011">
          <cell r="A3011">
            <v>93140</v>
          </cell>
          <cell r="B3011" t="str">
            <v>INSTALACAO ELETRICA/ELETRIFICACAO E ILUMINACAO EXTERNA</v>
          </cell>
          <cell r="C3011" t="str">
            <v>INEL</v>
          </cell>
          <cell r="D3011" t="str">
            <v>PONTOS DE LUZ/TOMADAS ANTENA TV/CAMPAINHAS/INTERRUPTORES</v>
          </cell>
          <cell r="E3011" t="str">
            <v>0177</v>
          </cell>
          <cell r="F3011" t="str">
            <v/>
          </cell>
          <cell r="G3011" t="str">
            <v/>
          </cell>
          <cell r="H3011" t="str">
            <v>PONTO DE ILUMINAÇÃO RESIDENCIAL INCLUINDO INTERRUPTOR SIMPLES CONJUGADO COM PARALELO, CAIXA ELÉTRICA, ELETRODUTO, CABO, RASGO, QUEBRA E CHUMBAMENTO (EXCLUINDO LUMINÁRIA E LÂMPADA). AF_01/2016</v>
          </cell>
          <cell r="I3011" t="str">
            <v>UN</v>
          </cell>
          <cell r="J3011" t="str">
            <v>COEFICIENTE DE REPRESENTATIVIDADE</v>
          </cell>
          <cell r="K3011" t="str">
            <v>152,36</v>
          </cell>
          <cell r="L3011" t="str">
            <v>CAIXA REFERENCIAL</v>
          </cell>
        </row>
        <row r="3012">
          <cell r="A3012">
            <v>93141</v>
          </cell>
          <cell r="B3012" t="str">
            <v>INSTALACAO ELETRICA/ELETRIFICACAO E ILUMINACAO EXTERNA</v>
          </cell>
          <cell r="C3012" t="str">
            <v>INEL</v>
          </cell>
          <cell r="D3012" t="str">
            <v>PONTOS DE LUZ/TOMADAS ANTENA TV/CAMPAINHAS/INTERRUPTORES</v>
          </cell>
          <cell r="E3012" t="str">
            <v>0177</v>
          </cell>
          <cell r="F3012" t="str">
            <v/>
          </cell>
          <cell r="G3012" t="str">
            <v/>
          </cell>
          <cell r="H3012" t="str">
            <v>PONTO DE TOMADA RESIDENCIAL INCLUINDO TOMADA 10A/250V, CAIXA ELÉTRICA, ELETRODUTO, CABO, RASGO, QUEBRA E CHUMBAMENTO. AF_01/2016</v>
          </cell>
          <cell r="I3012" t="str">
            <v>UN</v>
          </cell>
          <cell r="J3012" t="str">
            <v>COEFICIENTE DE REPRESENTATIVIDADE</v>
          </cell>
          <cell r="K3012" t="str">
            <v>137,91</v>
          </cell>
          <cell r="L3012" t="str">
            <v>CAIXA REFERENCIAL</v>
          </cell>
        </row>
        <row r="3013">
          <cell r="A3013">
            <v>93142</v>
          </cell>
          <cell r="B3013" t="str">
            <v>INSTALACAO ELETRICA/ELETRIFICACAO E ILUMINACAO EXTERNA</v>
          </cell>
          <cell r="C3013" t="str">
            <v>INEL</v>
          </cell>
          <cell r="D3013" t="str">
            <v>PONTOS DE LUZ/TOMADAS ANTENA TV/CAMPAINHAS/INTERRUPTORES</v>
          </cell>
          <cell r="E3013" t="str">
            <v>0177</v>
          </cell>
          <cell r="F3013" t="str">
            <v/>
          </cell>
          <cell r="G3013" t="str">
            <v/>
          </cell>
          <cell r="H3013" t="str">
            <v>PONTO DE TOMADA RESIDENCIAL INCLUINDO TOMADA (2 MÓDULOS) 10A/250V, CAIXA ELÉTRICA, ELETRODUTO, CABO, RASGO, QUEBRA E CHUMBAMENTO. AF_01/2016</v>
          </cell>
          <cell r="I3013" t="str">
            <v>UN</v>
          </cell>
          <cell r="J3013" t="str">
            <v>COEFICIENTE DE REPRESENTATIVIDADE</v>
          </cell>
          <cell r="K3013" t="str">
            <v>154,14</v>
          </cell>
          <cell r="L3013" t="str">
            <v>CAIXA REFERENCIAL</v>
          </cell>
        </row>
        <row r="3014">
          <cell r="A3014">
            <v>93143</v>
          </cell>
          <cell r="B3014" t="str">
            <v>INSTALACAO ELETRICA/ELETRIFICACAO E ILUMINACAO EXTERNA</v>
          </cell>
          <cell r="C3014" t="str">
            <v>INEL</v>
          </cell>
          <cell r="D3014" t="str">
            <v>PONTOS DE LUZ/TOMADAS ANTENA TV/CAMPAINHAS/INTERRUPTORES</v>
          </cell>
          <cell r="E3014" t="str">
            <v>0177</v>
          </cell>
          <cell r="F3014" t="str">
            <v/>
          </cell>
          <cell r="G3014" t="str">
            <v/>
          </cell>
          <cell r="H3014" t="str">
            <v>PONTO DE TOMADA RESIDENCIAL INCLUINDO TOMADA 20A/250V, CAIXA ELÉTRICA, ELETRODUTO, CABO, RASGO, QUEBRA E CHUMBAMENTO. AF_01/2016</v>
          </cell>
          <cell r="I3014" t="str">
            <v>UN</v>
          </cell>
          <cell r="J3014" t="str">
            <v>COEFICIENTE DE REPRESENTATIVIDADE</v>
          </cell>
          <cell r="K3014" t="str">
            <v>140,03</v>
          </cell>
          <cell r="L3014" t="str">
            <v>CAIXA REFERENCIAL</v>
          </cell>
        </row>
        <row r="3015">
          <cell r="A3015">
            <v>93144</v>
          </cell>
          <cell r="B3015" t="str">
            <v>INSTALACAO ELETRICA/ELETRIFICACAO E ILUMINACAO EXTERNA</v>
          </cell>
          <cell r="C3015" t="str">
            <v>INEL</v>
          </cell>
          <cell r="D3015" t="str">
            <v>PONTOS DE LUZ/TOMADAS ANTENA TV/CAMPAINHAS/INTERRUPTORES</v>
          </cell>
          <cell r="E3015" t="str">
            <v>0177</v>
          </cell>
          <cell r="F3015" t="str">
            <v/>
          </cell>
          <cell r="G3015" t="str">
            <v/>
          </cell>
          <cell r="H3015" t="str">
            <v>PONTO DE UTILIZAÇÃO DE EQUIPAMENTOS ELÉTRICOS, RESIDENCIAL, INCLUINDO SUPORTE E PLACA, CAIXA ELÉTRICA, ELETRODUTO, CABO, RASGO, QUEBRA E CHUMBAMENTO. AF_01/2016</v>
          </cell>
          <cell r="I3015" t="str">
            <v>UN</v>
          </cell>
          <cell r="J3015" t="str">
            <v>COEFICIENTE DE REPRESENTATIVIDADE</v>
          </cell>
          <cell r="K3015" t="str">
            <v>189,16</v>
          </cell>
          <cell r="L3015" t="str">
            <v>CAIXA REFERENCIAL</v>
          </cell>
        </row>
        <row r="3016">
          <cell r="A3016">
            <v>93145</v>
          </cell>
          <cell r="B3016" t="str">
            <v>INSTALACAO ELETRICA/ELETRIFICACAO E ILUMINACAO EXTERNA</v>
          </cell>
          <cell r="C3016" t="str">
            <v>INEL</v>
          </cell>
          <cell r="D3016" t="str">
            <v>PONTOS DE LUZ/TOMADAS ANTENA TV/CAMPAINHAS/INTERRUPTORES</v>
          </cell>
          <cell r="E3016" t="str">
            <v>0177</v>
          </cell>
          <cell r="F3016" t="str">
            <v/>
          </cell>
          <cell r="G3016" t="str">
            <v/>
          </cell>
          <cell r="H3016" t="str">
            <v>PONTO DE ILUMINAÇÃO E TOMADA, RESIDENCIAL, INCLUINDO INTERRUPTOR SIMPLES E TOMADA 10A/250V, CAIXA ELÉTRICA, ELETRODUTO, CABO, RASGO, QUEBRA E CHUMBAMENTO (EXCLUINDO LUMINÁRIA E LÂMPADA). AF_01/2016</v>
          </cell>
          <cell r="I3016" t="str">
            <v>UN</v>
          </cell>
          <cell r="J3016" t="str">
            <v>COEFICIENTE DE REPRESENTATIVIDADE</v>
          </cell>
          <cell r="K3016" t="str">
            <v>170,38</v>
          </cell>
          <cell r="L3016" t="str">
            <v>CAIXA REFERENCIAL</v>
          </cell>
        </row>
        <row r="3017">
          <cell r="A3017">
            <v>93146</v>
          </cell>
          <cell r="B3017" t="str">
            <v>INSTALACAO ELETRICA/ELETRIFICACAO E ILUMINACAO EXTERNA</v>
          </cell>
          <cell r="C3017" t="str">
            <v>INEL</v>
          </cell>
          <cell r="D3017" t="str">
            <v>PONTOS DE LUZ/TOMADAS ANTENA TV/CAMPAINHAS/INTERRUPTORES</v>
          </cell>
          <cell r="E3017" t="str">
            <v>0177</v>
          </cell>
          <cell r="F3017" t="str">
            <v/>
          </cell>
          <cell r="G3017" t="str">
            <v/>
          </cell>
          <cell r="H3017" t="str">
            <v>PONTO DE ILUMINAÇÃO E TOMADA, RESIDENCIAL, INCLUINDO INTERRUPTOR PARALELO E TOMADA 10A/250V, CAIXA ELÉTRICA, ELETRODUTO, CABO, RASGO, QUEBRA E CHUMBAMENTO (EXCLUINDO LUMINÁRIA E LÂMPADA). AF_01/2016</v>
          </cell>
          <cell r="I3017" t="str">
            <v>UN</v>
          </cell>
          <cell r="J3017" t="str">
            <v>COEFICIENTE DE REPRESENTATIVIDADE</v>
          </cell>
          <cell r="K3017" t="str">
            <v>185,35</v>
          </cell>
          <cell r="L3017" t="str">
            <v>CAIXA REFERENCIAL</v>
          </cell>
        </row>
        <row r="3018">
          <cell r="A3018">
            <v>93147</v>
          </cell>
          <cell r="B3018" t="str">
            <v>INSTALACAO ELETRICA/ELETRIFICACAO E ILUMINACAO EXTERNA</v>
          </cell>
          <cell r="C3018" t="str">
            <v>INEL</v>
          </cell>
          <cell r="D3018" t="str">
            <v>PONTOS DE LUZ/TOMADAS ANTENA TV/CAMPAINHAS/INTERRUPTORES</v>
          </cell>
          <cell r="E3018" t="str">
            <v>0177</v>
          </cell>
          <cell r="F3018" t="str">
            <v/>
          </cell>
          <cell r="G3018" t="str">
            <v/>
          </cell>
          <cell r="H3018" t="str">
            <v>PONTO DE ILUMINAÇÃO E TOMADA, RESIDENCIAL, INCLUINDO INTERRUPTOR SIMPLES, INTERRUPTOR PARALELO E TOMADA 10A/250V, CAIXA ELÉTRICA, ELETRODUTO, CABO, RASGO, QUEBRA E CHUMBAMENTO (EXCLUINDO LUMINÁRIA E LÂMPADA). AF_01/2016</v>
          </cell>
          <cell r="I3018" t="str">
            <v>UN</v>
          </cell>
          <cell r="J3018" t="str">
            <v>COEFICIENTE DE REPRESENTATIVIDADE</v>
          </cell>
          <cell r="K3018" t="str">
            <v>212,84</v>
          </cell>
          <cell r="L3018" t="str">
            <v>CAIXA REFERENCIAL</v>
          </cell>
        </row>
        <row r="3019">
          <cell r="A3019">
            <v>96971</v>
          </cell>
          <cell r="B3019" t="str">
            <v>INSTALACAO ELETRICA/ELETRIFICACAO E ILUMINACAO EXTERNA</v>
          </cell>
          <cell r="C3019" t="str">
            <v>INEL</v>
          </cell>
          <cell r="D3019" t="str">
            <v>SISTEMAS DE PROTECAO/ATERRAMENTO</v>
          </cell>
          <cell r="E3019" t="str">
            <v>0243</v>
          </cell>
          <cell r="F3019" t="str">
            <v/>
          </cell>
          <cell r="G3019" t="str">
            <v/>
          </cell>
          <cell r="H3019" t="str">
            <v>CORDOALHA DE COBRE NU 16 MM², NÃO ENTERRADA, COM ISOLADOR - FORNECIMENTO E INSTALAÇÃO. AF_12/2017</v>
          </cell>
          <cell r="I3019" t="str">
            <v>M</v>
          </cell>
          <cell r="J3019" t="str">
            <v>ATRIBUÍDO SÃO PAULO</v>
          </cell>
          <cell r="K3019" t="str">
            <v>24,35</v>
          </cell>
          <cell r="L3019" t="str">
            <v>CAIXA REFERENCIAL</v>
          </cell>
        </row>
        <row r="3020">
          <cell r="A3020">
            <v>96972</v>
          </cell>
          <cell r="B3020" t="str">
            <v>INSTALACAO ELETRICA/ELETRIFICACAO E ILUMINACAO EXTERNA</v>
          </cell>
          <cell r="C3020" t="str">
            <v>INEL</v>
          </cell>
          <cell r="D3020" t="str">
            <v>SISTEMAS DE PROTECAO/ATERRAMENTO</v>
          </cell>
          <cell r="E3020" t="str">
            <v>0243</v>
          </cell>
          <cell r="F3020" t="str">
            <v/>
          </cell>
          <cell r="G3020" t="str">
            <v/>
          </cell>
          <cell r="H3020" t="str">
            <v>CORDOALHA DE COBRE NU 25 MM², NÃO ENTERRADA, COM ISOLADOR - FORNECIMENTO E INSTALAÇÃO. AF_12/2017</v>
          </cell>
          <cell r="I3020" t="str">
            <v>M</v>
          </cell>
          <cell r="J3020" t="str">
            <v>ATRIBUÍDO SÃO PAULO</v>
          </cell>
          <cell r="K3020" t="str">
            <v>33,00</v>
          </cell>
          <cell r="L3020" t="str">
            <v>CAIXA REFERENCIAL</v>
          </cell>
        </row>
        <row r="3021">
          <cell r="A3021">
            <v>96973</v>
          </cell>
          <cell r="B3021" t="str">
            <v>INSTALACAO ELETRICA/ELETRIFICACAO E ILUMINACAO EXTERNA</v>
          </cell>
          <cell r="C3021" t="str">
            <v>INEL</v>
          </cell>
          <cell r="D3021" t="str">
            <v>SISTEMAS DE PROTECAO/ATERRAMENTO</v>
          </cell>
          <cell r="E3021" t="str">
            <v>0243</v>
          </cell>
          <cell r="F3021" t="str">
            <v/>
          </cell>
          <cell r="G3021" t="str">
            <v/>
          </cell>
          <cell r="H3021" t="str">
            <v>CORDOALHA DE COBRE NU 35 MM², NÃO ENTERRADA, COM ISOLADOR - FORNECIMENTO E INSTALAÇÃO. AF_12/2017</v>
          </cell>
          <cell r="I3021" t="str">
            <v>M</v>
          </cell>
          <cell r="J3021" t="str">
            <v>ATRIBUÍDO SÃO PAULO</v>
          </cell>
          <cell r="K3021" t="str">
            <v>41,34</v>
          </cell>
          <cell r="L3021" t="str">
            <v>CAIXA REFERENCIAL</v>
          </cell>
        </row>
        <row r="3022">
          <cell r="A3022">
            <v>96974</v>
          </cell>
          <cell r="B3022" t="str">
            <v>INSTALACAO ELETRICA/ELETRIFICACAO E ILUMINACAO EXTERNA</v>
          </cell>
          <cell r="C3022" t="str">
            <v>INEL</v>
          </cell>
          <cell r="D3022" t="str">
            <v>SISTEMAS DE PROTECAO/ATERRAMENTO</v>
          </cell>
          <cell r="E3022" t="str">
            <v>0243</v>
          </cell>
          <cell r="F3022" t="str">
            <v/>
          </cell>
          <cell r="G3022" t="str">
            <v/>
          </cell>
          <cell r="H3022" t="str">
            <v>CORDOALHA DE COBRE NU 50 MM², NÃO ENTERRADA, COM ISOLADOR - FORNECIMENTO E INSTALAÇÃO. AF_12/2017</v>
          </cell>
          <cell r="I3022" t="str">
            <v>M</v>
          </cell>
          <cell r="J3022" t="str">
            <v>ATRIBUÍDO SÃO PAULO</v>
          </cell>
          <cell r="K3022" t="str">
            <v>52,33</v>
          </cell>
          <cell r="L3022" t="str">
            <v>CAIXA REFERENCIAL</v>
          </cell>
        </row>
        <row r="3023">
          <cell r="A3023">
            <v>96975</v>
          </cell>
          <cell r="B3023" t="str">
            <v>INSTALACAO ELETRICA/ELETRIFICACAO E ILUMINACAO EXTERNA</v>
          </cell>
          <cell r="C3023" t="str">
            <v>INEL</v>
          </cell>
          <cell r="D3023" t="str">
            <v>SISTEMAS DE PROTECAO/ATERRAMENTO</v>
          </cell>
          <cell r="E3023" t="str">
            <v>0243</v>
          </cell>
          <cell r="F3023" t="str">
            <v/>
          </cell>
          <cell r="G3023" t="str">
            <v/>
          </cell>
          <cell r="H3023" t="str">
            <v>CORDOALHA DE COBRE NU 70 MM², NÃO ENTERRADA, COM ISOLADOR - FORNECIMENTO E INSTALAÇÃO. AF_12/2017</v>
          </cell>
          <cell r="I3023" t="str">
            <v>M</v>
          </cell>
          <cell r="J3023" t="str">
            <v>ATRIBUÍDO SÃO PAULO</v>
          </cell>
          <cell r="K3023" t="str">
            <v>66,97</v>
          </cell>
          <cell r="L3023" t="str">
            <v>CAIXA REFERENCIAL</v>
          </cell>
        </row>
        <row r="3024">
          <cell r="A3024">
            <v>96976</v>
          </cell>
          <cell r="B3024" t="str">
            <v>INSTALACAO ELETRICA/ELETRIFICACAO E ILUMINACAO EXTERNA</v>
          </cell>
          <cell r="C3024" t="str">
            <v>INEL</v>
          </cell>
          <cell r="D3024" t="str">
            <v>SISTEMAS DE PROTECAO/ATERRAMENTO</v>
          </cell>
          <cell r="E3024" t="str">
            <v>0243</v>
          </cell>
          <cell r="F3024" t="str">
            <v/>
          </cell>
          <cell r="G3024" t="str">
            <v/>
          </cell>
          <cell r="H3024" t="str">
            <v>CORDOALHA DE COBRE NU 95 MM², NÃO ENTERRADA, COM ISOLADOR - FORNECIMENTO E INSTALAÇÃO. AF_12/2017</v>
          </cell>
          <cell r="I3024" t="str">
            <v>M</v>
          </cell>
          <cell r="J3024" t="str">
            <v>ATRIBUÍDO SÃO PAULO</v>
          </cell>
          <cell r="K3024" t="str">
            <v>86,42</v>
          </cell>
          <cell r="L3024" t="str">
            <v>CAIXA REFERENCIAL</v>
          </cell>
        </row>
        <row r="3025">
          <cell r="A3025">
            <v>96977</v>
          </cell>
          <cell r="B3025" t="str">
            <v>INSTALACAO ELETRICA/ELETRIFICACAO E ILUMINACAO EXTERNA</v>
          </cell>
          <cell r="C3025" t="str">
            <v>INEL</v>
          </cell>
          <cell r="D3025" t="str">
            <v>SISTEMAS DE PROTECAO/ATERRAMENTO</v>
          </cell>
          <cell r="E3025" t="str">
            <v>0243</v>
          </cell>
          <cell r="F3025" t="str">
            <v/>
          </cell>
          <cell r="G3025" t="str">
            <v/>
          </cell>
          <cell r="H3025" t="str">
            <v>CORDOALHA DE COBRE NU 50 MM², ENTERRADA, SEM ISOLADOR - FORNECIMENTO E INSTALAÇÃO. AF_12/2017</v>
          </cell>
          <cell r="I3025" t="str">
            <v>M</v>
          </cell>
          <cell r="J3025" t="str">
            <v>COEFICIENTE DE REPRESENTATIVIDADE</v>
          </cell>
          <cell r="K3025" t="str">
            <v>32,65</v>
          </cell>
          <cell r="L3025" t="str">
            <v>CAIXA REFERENCIAL</v>
          </cell>
        </row>
        <row r="3026">
          <cell r="A3026">
            <v>96978</v>
          </cell>
          <cell r="B3026" t="str">
            <v>INSTALACAO ELETRICA/ELETRIFICACAO E ILUMINACAO EXTERNA</v>
          </cell>
          <cell r="C3026" t="str">
            <v>INEL</v>
          </cell>
          <cell r="D3026" t="str">
            <v>SISTEMAS DE PROTECAO/ATERRAMENTO</v>
          </cell>
          <cell r="E3026" t="str">
            <v>0243</v>
          </cell>
          <cell r="F3026" t="str">
            <v/>
          </cell>
          <cell r="G3026" t="str">
            <v/>
          </cell>
          <cell r="H3026" t="str">
            <v>CORDOALHA DE COBRE NU 70 MM², ENTERRADA, SEM ISOLADOR - FORNECIMENTO E INSTALAÇÃO. AF_12/2017</v>
          </cell>
          <cell r="I3026" t="str">
            <v>M</v>
          </cell>
          <cell r="J3026" t="str">
            <v>COEFICIENTE DE REPRESENTATIVIDADE</v>
          </cell>
          <cell r="K3026" t="str">
            <v>45,75</v>
          </cell>
          <cell r="L3026" t="str">
            <v>CAIXA REFERENCIAL</v>
          </cell>
        </row>
        <row r="3027">
          <cell r="A3027">
            <v>96979</v>
          </cell>
          <cell r="B3027" t="str">
            <v>INSTALACAO ELETRICA/ELETRIFICACAO E ILUMINACAO EXTERNA</v>
          </cell>
          <cell r="C3027" t="str">
            <v>INEL</v>
          </cell>
          <cell r="D3027" t="str">
            <v>SISTEMAS DE PROTECAO/ATERRAMENTO</v>
          </cell>
          <cell r="E3027" t="str">
            <v>0243</v>
          </cell>
          <cell r="F3027" t="str">
            <v/>
          </cell>
          <cell r="G3027" t="str">
            <v/>
          </cell>
          <cell r="H3027" t="str">
            <v>CORDOALHA DE COBRE NU 95 MM², ENTERRADA, SEM ISOLADOR - FORNECIMENTO E INSTALAÇÃO. AF_12/2017</v>
          </cell>
          <cell r="I3027" t="str">
            <v>M</v>
          </cell>
          <cell r="J3027" t="str">
            <v>COEFICIENTE DE REPRESENTATIVIDADE</v>
          </cell>
          <cell r="K3027" t="str">
            <v>64,09</v>
          </cell>
          <cell r="L3027" t="str">
            <v>CAIXA REFERENCIAL</v>
          </cell>
        </row>
        <row r="3028">
          <cell r="A3028">
            <v>96984</v>
          </cell>
          <cell r="B3028" t="str">
            <v>INSTALACAO ELETRICA/ELETRIFICACAO E ILUMINACAO EXTERNA</v>
          </cell>
          <cell r="C3028" t="str">
            <v>INEL</v>
          </cell>
          <cell r="D3028" t="str">
            <v>SISTEMAS DE PROTECAO/ATERRAMENTO</v>
          </cell>
          <cell r="E3028" t="str">
            <v>0243</v>
          </cell>
          <cell r="F3028" t="str">
            <v/>
          </cell>
          <cell r="G3028" t="str">
            <v/>
          </cell>
          <cell r="H3028" t="str">
            <v>ELETRODUTO PVC 40MM (1 ¼ ) PARA SPDA - FORNECIMENTO E INSTALAÇÃO. AF_12/2017</v>
          </cell>
          <cell r="I3028" t="str">
            <v>UN</v>
          </cell>
          <cell r="J3028" t="str">
            <v>COEFICIENTE DE REPRESENTATIVIDADE</v>
          </cell>
          <cell r="K3028" t="str">
            <v>41,82</v>
          </cell>
          <cell r="L3028" t="str">
            <v>CAIXA REFERENCIAL</v>
          </cell>
        </row>
        <row r="3029">
          <cell r="A3029">
            <v>96985</v>
          </cell>
          <cell r="B3029" t="str">
            <v>INSTALACAO ELETRICA/ELETRIFICACAO E ILUMINACAO EXTERNA</v>
          </cell>
          <cell r="C3029" t="str">
            <v>INEL</v>
          </cell>
          <cell r="D3029" t="str">
            <v>SISTEMAS DE PROTECAO/ATERRAMENTO</v>
          </cell>
          <cell r="E3029" t="str">
            <v>0243</v>
          </cell>
          <cell r="F3029" t="str">
            <v/>
          </cell>
          <cell r="G3029" t="str">
            <v/>
          </cell>
          <cell r="H3029" t="str">
            <v>HASTE DE ATERRAMENTO 5/8  PARA SPDA - FORNECIMENTO E INSTALAÇÃO. AF_12/2017</v>
          </cell>
          <cell r="I3029" t="str">
            <v>UN</v>
          </cell>
          <cell r="J3029" t="str">
            <v>COEFICIENTE DE REPRESENTATIVIDADE</v>
          </cell>
          <cell r="K3029" t="str">
            <v>54,30</v>
          </cell>
          <cell r="L3029" t="str">
            <v>CAIXA REFERENCIAL</v>
          </cell>
        </row>
        <row r="3030">
          <cell r="A3030">
            <v>96986</v>
          </cell>
          <cell r="B3030" t="str">
            <v>INSTALACAO ELETRICA/ELETRIFICACAO E ILUMINACAO EXTERNA</v>
          </cell>
          <cell r="C3030" t="str">
            <v>INEL</v>
          </cell>
          <cell r="D3030" t="str">
            <v>SISTEMAS DE PROTECAO/ATERRAMENTO</v>
          </cell>
          <cell r="E3030" t="str">
            <v>0243</v>
          </cell>
          <cell r="F3030" t="str">
            <v/>
          </cell>
          <cell r="G3030" t="str">
            <v/>
          </cell>
          <cell r="H3030" t="str">
            <v>HASTE DE ATERRAMENTO 3/4  PARA SPDA - FORNECIMENTO E INSTALAÇÃO. AF_12/2017</v>
          </cell>
          <cell r="I3030" t="str">
            <v>UN</v>
          </cell>
          <cell r="J3030" t="str">
            <v>COEFICIENTE DE REPRESENTATIVIDADE</v>
          </cell>
          <cell r="K3030" t="str">
            <v>81,09</v>
          </cell>
          <cell r="L3030" t="str">
            <v>CAIXA REFERENCIAL</v>
          </cell>
        </row>
        <row r="3031">
          <cell r="A3031">
            <v>96987</v>
          </cell>
          <cell r="B3031" t="str">
            <v>INSTALACAO ELETRICA/ELETRIFICACAO E ILUMINACAO EXTERNA</v>
          </cell>
          <cell r="C3031" t="str">
            <v>INEL</v>
          </cell>
          <cell r="D3031" t="str">
            <v>SISTEMAS DE PROTECAO/ATERRAMENTO</v>
          </cell>
          <cell r="E3031" t="str">
            <v>0243</v>
          </cell>
          <cell r="F3031" t="str">
            <v/>
          </cell>
          <cell r="G3031" t="str">
            <v/>
          </cell>
          <cell r="H3031" t="str">
            <v>BASE METÁLICA PARA MASTRO 1 ½  PARA SPDA - FORNECIMENTO E INSTALAÇÃO. AF_12/2017</v>
          </cell>
          <cell r="I3031" t="str">
            <v>UN</v>
          </cell>
          <cell r="J3031" t="str">
            <v>COEFICIENTE DE REPRESENTATIVIDADE</v>
          </cell>
          <cell r="K3031" t="str">
            <v>120,60</v>
          </cell>
          <cell r="L3031" t="str">
            <v>CAIXA REFERENCIAL</v>
          </cell>
        </row>
        <row r="3032">
          <cell r="A3032">
            <v>96988</v>
          </cell>
          <cell r="B3032" t="str">
            <v>INSTALACAO ELETRICA/ELETRIFICACAO E ILUMINACAO EXTERNA</v>
          </cell>
          <cell r="C3032" t="str">
            <v>INEL</v>
          </cell>
          <cell r="D3032" t="str">
            <v>SISTEMAS DE PROTECAO/ATERRAMENTO</v>
          </cell>
          <cell r="E3032" t="str">
            <v>0243</v>
          </cell>
          <cell r="F3032" t="str">
            <v/>
          </cell>
          <cell r="G3032" t="str">
            <v/>
          </cell>
          <cell r="H3032" t="str">
            <v>MASTRO 1 ½  PARA SPDA - FORNECIMENTO E INSTALAÇÃO. AF_12/2017</v>
          </cell>
          <cell r="I3032" t="str">
            <v>UN</v>
          </cell>
          <cell r="J3032" t="str">
            <v>COEFICIENTE DE REPRESENTATIVIDADE</v>
          </cell>
          <cell r="K3032" t="str">
            <v>190,99</v>
          </cell>
          <cell r="L3032" t="str">
            <v>CAIXA REFERENCIAL</v>
          </cell>
        </row>
        <row r="3033">
          <cell r="A3033">
            <v>96989</v>
          </cell>
          <cell r="B3033" t="str">
            <v>INSTALACAO ELETRICA/ELETRIFICACAO E ILUMINACAO EXTERNA</v>
          </cell>
          <cell r="C3033" t="str">
            <v>INEL</v>
          </cell>
          <cell r="D3033" t="str">
            <v>SISTEMAS DE PROTECAO/ATERRAMENTO</v>
          </cell>
          <cell r="E3033" t="str">
            <v>0243</v>
          </cell>
          <cell r="F3033" t="str">
            <v/>
          </cell>
          <cell r="G3033" t="str">
            <v/>
          </cell>
          <cell r="H3033" t="str">
            <v>CAPTOR TIPO FRANKLIN PARA SPDA - FORNECIMENTO E INSTALAÇÃO. AF_12/2017</v>
          </cell>
          <cell r="I3033" t="str">
            <v>UN</v>
          </cell>
          <cell r="J3033" t="str">
            <v>COEFICIENTE DE REPRESENTATIVIDADE</v>
          </cell>
          <cell r="K3033" t="str">
            <v>125,48</v>
          </cell>
          <cell r="L3033" t="str">
            <v>CAIXA REFERENCIAL</v>
          </cell>
        </row>
        <row r="3034">
          <cell r="A3034">
            <v>98463</v>
          </cell>
          <cell r="B3034" t="str">
            <v>INSTALACAO ELETRICA/ELETRIFICACAO E ILUMINACAO EXTERNA</v>
          </cell>
          <cell r="C3034" t="str">
            <v>INEL</v>
          </cell>
          <cell r="D3034" t="str">
            <v>SISTEMAS DE PROTECAO/ATERRAMENTO</v>
          </cell>
          <cell r="E3034" t="str">
            <v>0243</v>
          </cell>
          <cell r="F3034" t="str">
            <v/>
          </cell>
          <cell r="G3034" t="str">
            <v/>
          </cell>
          <cell r="H3034" t="str">
            <v>SUPORTE ISOLADOR PARA CORDOALHA DE COBRE - FORNECIMENTO E INSTALAÇÃO. AF_12/2017</v>
          </cell>
          <cell r="I3034" t="str">
            <v>UN</v>
          </cell>
          <cell r="J3034" t="str">
            <v>ATRIBUÍDO SÃO PAULO</v>
          </cell>
          <cell r="K3034" t="str">
            <v>21,80</v>
          </cell>
          <cell r="L3034" t="str">
            <v>CAIXA REFERENCIAL</v>
          </cell>
        </row>
        <row r="3035">
          <cell r="A3035">
            <v>96765</v>
          </cell>
          <cell r="B3035" t="str">
            <v>INSTALACOES ESPECIAIS</v>
          </cell>
          <cell r="C3035" t="str">
            <v>INES</v>
          </cell>
          <cell r="D3035" t="str">
            <v>INCENDIO</v>
          </cell>
          <cell r="E3035" t="str">
            <v>0186</v>
          </cell>
          <cell r="F3035" t="str">
            <v/>
          </cell>
          <cell r="G3035" t="str">
            <v/>
          </cell>
          <cell r="H3035" t="str">
            <v>ABRIGO PARA HIDRANTE, 90X60X17CM, COM REGISTRO GLOBO ANGULAR 45 GRAUS 2 1/2", ADAPTADOR STORZ 2 1/2", MANGUEIRA DE INCÊNDIO 20M, REDUÇÃO 2 1/2" X 1 1/2" E ESGUICHO EM LATÃO 1 1/2" - FORNECIMENTO E INSTALAÇÃO. AF_10/2020</v>
          </cell>
          <cell r="I3035" t="str">
            <v>UN</v>
          </cell>
          <cell r="J3035" t="str">
            <v>ATRIBUÍDO SÃO PAULO</v>
          </cell>
          <cell r="K3035" t="str">
            <v>1.317,02</v>
          </cell>
          <cell r="L3035" t="str">
            <v>CAIXA REFERENCIAL</v>
          </cell>
        </row>
        <row r="3036">
          <cell r="A3036">
            <v>101905</v>
          </cell>
          <cell r="B3036" t="str">
            <v>INSTALACOES ESPECIAIS</v>
          </cell>
          <cell r="C3036" t="str">
            <v>INES</v>
          </cell>
          <cell r="D3036" t="str">
            <v>INCENDIO</v>
          </cell>
          <cell r="E3036" t="str">
            <v>0186</v>
          </cell>
          <cell r="F3036" t="str">
            <v/>
          </cell>
          <cell r="G3036" t="str">
            <v/>
          </cell>
          <cell r="H3036" t="str">
            <v>EXTINTOR DE INCÊNDIO PORTÁTIL COM CARGA DE ÁGUA PRESSURIZADA DE 10 L, CLASSE A - FORNECIMENTO E INSTALAÇÃO. AF_10/2020_P</v>
          </cell>
          <cell r="I3036" t="str">
            <v>UN</v>
          </cell>
          <cell r="J3036" t="str">
            <v>ATRIBUÍDO SÃO PAULO</v>
          </cell>
          <cell r="K3036" t="str">
            <v>181,29</v>
          </cell>
          <cell r="L3036" t="str">
            <v>CAIXA REFERENCIAL</v>
          </cell>
        </row>
        <row r="3037">
          <cell r="A3037">
            <v>101906</v>
          </cell>
          <cell r="B3037" t="str">
            <v>INSTALACOES ESPECIAIS</v>
          </cell>
          <cell r="C3037" t="str">
            <v>INES</v>
          </cell>
          <cell r="D3037" t="str">
            <v>INCENDIO</v>
          </cell>
          <cell r="E3037" t="str">
            <v>0186</v>
          </cell>
          <cell r="F3037" t="str">
            <v/>
          </cell>
          <cell r="G3037" t="str">
            <v/>
          </cell>
          <cell r="H3037" t="str">
            <v>EXTINTOR DE INCÊNDIO PORTÁTIL COM CARGA DE CO2 DE 4 KG, CLASSE BC - FORNECIMENTO E INSTALAÇÃO. AF_10/2020_P</v>
          </cell>
          <cell r="I3037" t="str">
            <v>UN</v>
          </cell>
          <cell r="J3037" t="str">
            <v>ATRIBUÍDO SÃO PAULO</v>
          </cell>
          <cell r="K3037" t="str">
            <v>541,19</v>
          </cell>
          <cell r="L3037" t="str">
            <v>CAIXA REFERENCIAL</v>
          </cell>
        </row>
        <row r="3038">
          <cell r="A3038">
            <v>101907</v>
          </cell>
          <cell r="B3038" t="str">
            <v>INSTALACOES ESPECIAIS</v>
          </cell>
          <cell r="C3038" t="str">
            <v>INES</v>
          </cell>
          <cell r="D3038" t="str">
            <v>INCENDIO</v>
          </cell>
          <cell r="E3038" t="str">
            <v>0186</v>
          </cell>
          <cell r="F3038" t="str">
            <v/>
          </cell>
          <cell r="G3038" t="str">
            <v/>
          </cell>
          <cell r="H3038" t="str">
            <v>EXTINTOR DE INCÊNDIO PORTÁTIL COM CARGA DE CO2 DE 6 KG, CLASSE BC - FORNECIMENTO E INSTALAÇÃO. AF_10/2020_P</v>
          </cell>
          <cell r="I3038" t="str">
            <v>UN</v>
          </cell>
          <cell r="J3038" t="str">
            <v>ATRIBUÍDO SÃO PAULO</v>
          </cell>
          <cell r="K3038" t="str">
            <v>585,04</v>
          </cell>
          <cell r="L3038" t="str">
            <v>CAIXA REFERENCIAL</v>
          </cell>
        </row>
        <row r="3039">
          <cell r="A3039">
            <v>101908</v>
          </cell>
          <cell r="B3039" t="str">
            <v>INSTALACOES ESPECIAIS</v>
          </cell>
          <cell r="C3039" t="str">
            <v>INES</v>
          </cell>
          <cell r="D3039" t="str">
            <v>INCENDIO</v>
          </cell>
          <cell r="E3039" t="str">
            <v>0186</v>
          </cell>
          <cell r="F3039" t="str">
            <v/>
          </cell>
          <cell r="G3039" t="str">
            <v/>
          </cell>
          <cell r="H3039" t="str">
            <v>EXTINTOR DE INCÊNDIO PORTÁTIL COM CARGA DE PQS DE 4 KG, CLASSE BC - FORNECIMENTO E INSTALAÇÃO. AF_10/2020_P</v>
          </cell>
          <cell r="I3039" t="str">
            <v>UN</v>
          </cell>
          <cell r="J3039" t="str">
            <v>ATRIBUÍDO SÃO PAULO</v>
          </cell>
          <cell r="K3039" t="str">
            <v>175,80</v>
          </cell>
          <cell r="L3039" t="str">
            <v>CAIXA REFERENCIAL</v>
          </cell>
        </row>
        <row r="3040">
          <cell r="A3040">
            <v>101909</v>
          </cell>
          <cell r="B3040" t="str">
            <v>INSTALACOES ESPECIAIS</v>
          </cell>
          <cell r="C3040" t="str">
            <v>INES</v>
          </cell>
          <cell r="D3040" t="str">
            <v>INCENDIO</v>
          </cell>
          <cell r="E3040" t="str">
            <v>0186</v>
          </cell>
          <cell r="F3040" t="str">
            <v/>
          </cell>
          <cell r="G3040" t="str">
            <v/>
          </cell>
          <cell r="H3040" t="str">
            <v>EXTINTOR DE INCÊNDIO PORTÁTIL COM CARGA DE PQS DE 6 KG, CLASSE BC - FORNECIMENTO E INSTALAÇÃO. AF_10/2020_P</v>
          </cell>
          <cell r="I3040" t="str">
            <v>UN</v>
          </cell>
          <cell r="J3040" t="str">
            <v>ATRIBUÍDO SÃO PAULO</v>
          </cell>
          <cell r="K3040" t="str">
            <v>205,04</v>
          </cell>
          <cell r="L3040" t="str">
            <v>CAIXA REFERENCIAL</v>
          </cell>
        </row>
        <row r="3041">
          <cell r="A3041">
            <v>101910</v>
          </cell>
          <cell r="B3041" t="str">
            <v>INSTALACOES ESPECIAIS</v>
          </cell>
          <cell r="C3041" t="str">
            <v>INES</v>
          </cell>
          <cell r="D3041" t="str">
            <v>INCENDIO</v>
          </cell>
          <cell r="E3041" t="str">
            <v>0186</v>
          </cell>
          <cell r="F3041" t="str">
            <v/>
          </cell>
          <cell r="G3041" t="str">
            <v/>
          </cell>
          <cell r="H3041" t="str">
            <v>EXTINTOR DE INCÊNDIO PORTÁTIL COM CARGA DE PQS DE 8 KG, CLASSE BC - FORNECIMENTO E INSTALAÇÃO. AF_10/2020_P</v>
          </cell>
          <cell r="I3041" t="str">
            <v>UN</v>
          </cell>
          <cell r="J3041" t="str">
            <v>ATRIBUÍDO SÃO PAULO</v>
          </cell>
          <cell r="K3041" t="str">
            <v>241,57</v>
          </cell>
          <cell r="L3041" t="str">
            <v>CAIXA REFERENCIAL</v>
          </cell>
        </row>
        <row r="3042">
          <cell r="A3042">
            <v>101911</v>
          </cell>
          <cell r="B3042" t="str">
            <v>INSTALACOES ESPECIAIS</v>
          </cell>
          <cell r="C3042" t="str">
            <v>INES</v>
          </cell>
          <cell r="D3042" t="str">
            <v>INCENDIO</v>
          </cell>
          <cell r="E3042" t="str">
            <v>0186</v>
          </cell>
          <cell r="F3042" t="str">
            <v/>
          </cell>
          <cell r="G3042" t="str">
            <v/>
          </cell>
          <cell r="H3042" t="str">
            <v>EXTINTOR DE INCÊNDIO PORTÁTIL COM CARGA DE PQS DE 12 KG, CLASSE BC - FORNECIMENTO E INSTALAÇÃO. AF_10/2020_P</v>
          </cell>
          <cell r="I3042" t="str">
            <v>UN</v>
          </cell>
          <cell r="J3042" t="str">
            <v>ATRIBUÍDO SÃO PAULO</v>
          </cell>
          <cell r="K3042" t="str">
            <v>278,11</v>
          </cell>
          <cell r="L3042" t="str">
            <v>CAIXA REFERENCIAL</v>
          </cell>
        </row>
        <row r="3043">
          <cell r="A3043">
            <v>101912</v>
          </cell>
          <cell r="B3043" t="str">
            <v>INSTALACOES ESPECIAIS</v>
          </cell>
          <cell r="C3043" t="str">
            <v>INES</v>
          </cell>
          <cell r="D3043" t="str">
            <v>INCENDIO</v>
          </cell>
          <cell r="E3043" t="str">
            <v>0186</v>
          </cell>
          <cell r="F3043" t="str">
            <v/>
          </cell>
          <cell r="G3043" t="str">
            <v/>
          </cell>
          <cell r="H3043" t="str">
            <v>ABRIGO PARA HIDRANTE, 75X45X17CM, COM REGISTRO GLOBO ANGULAR 45 GRAUS 2 1/2", ADAPTADOR STORZ 2 1/2", MANGUEIRA DE INCÊNDIO 15M 2 1/2" E ESGUICHO EM LATÃO 2 1/2" - FORNECIMENTO E INSTALAÇÃO. AF_10/2020</v>
          </cell>
          <cell r="I3043" t="str">
            <v>UN</v>
          </cell>
          <cell r="J3043" t="str">
            <v>COEFICIENTE DE REPRESENTATIVIDADE</v>
          </cell>
          <cell r="K3043" t="str">
            <v>1.267,71</v>
          </cell>
          <cell r="L3043" t="str">
            <v>CAIXA REFERENCIAL</v>
          </cell>
        </row>
        <row r="3044">
          <cell r="A3044">
            <v>101913</v>
          </cell>
          <cell r="B3044" t="str">
            <v>INSTALACOES ESPECIAIS</v>
          </cell>
          <cell r="C3044" t="str">
            <v>INES</v>
          </cell>
          <cell r="D3044" t="str">
            <v>INCENDIO</v>
          </cell>
          <cell r="E3044" t="str">
            <v>0186</v>
          </cell>
          <cell r="F3044" t="str">
            <v/>
          </cell>
          <cell r="G3044" t="str">
            <v/>
          </cell>
          <cell r="H3044" t="str">
            <v>CAIXA DE INCÊNDIO 45X75X17CM - FORNECIMENTO E INSTALAÇÃO. AF_10/2020</v>
          </cell>
          <cell r="I3044" t="str">
            <v>UN</v>
          </cell>
          <cell r="J3044" t="str">
            <v>COEFICIENTE DE REPRESENTATIVIDADE</v>
          </cell>
          <cell r="K3044" t="str">
            <v>450,83</v>
          </cell>
          <cell r="L3044" t="str">
            <v>CAIXA REFERENCIAL</v>
          </cell>
        </row>
        <row r="3045">
          <cell r="A3045">
            <v>101914</v>
          </cell>
          <cell r="B3045" t="str">
            <v>INSTALACOES ESPECIAIS</v>
          </cell>
          <cell r="C3045" t="str">
            <v>INES</v>
          </cell>
          <cell r="D3045" t="str">
            <v>INCENDIO</v>
          </cell>
          <cell r="E3045" t="str">
            <v>0186</v>
          </cell>
          <cell r="F3045" t="str">
            <v/>
          </cell>
          <cell r="G3045" t="str">
            <v/>
          </cell>
          <cell r="H3045" t="str">
            <v>CAIXA DE INCÊNDIO 60X90X17CM - FORNECIMENTO E INSTALAÇÃO. AF_10/2020</v>
          </cell>
          <cell r="I3045" t="str">
            <v>UN</v>
          </cell>
          <cell r="J3045" t="str">
            <v>COEFICIENTE DE REPRESENTATIVIDADE</v>
          </cell>
          <cell r="K3045" t="str">
            <v>407,81</v>
          </cell>
          <cell r="L3045" t="str">
            <v>CAIXA REFERENCIAL</v>
          </cell>
        </row>
        <row r="3046">
          <cell r="A3046">
            <v>101915</v>
          </cell>
          <cell r="B3046" t="str">
            <v>INSTALACOES ESPECIAIS</v>
          </cell>
          <cell r="C3046" t="str">
            <v>INES</v>
          </cell>
          <cell r="D3046" t="str">
            <v>INCENDIO</v>
          </cell>
          <cell r="E3046" t="str">
            <v>0186</v>
          </cell>
          <cell r="F3046" t="str">
            <v/>
          </cell>
          <cell r="G3046" t="str">
            <v/>
          </cell>
          <cell r="H3046" t="str">
            <v>CONJUNTO DE MANGUEIRA PARA COMBATE A INCÊNDIO EM FIBRA DE POLIESTER PURA, COM 1.1/2", REVESTIDA INTERNAMENTE, COMPRIMENTO DE 15M - FORNECIMENTO E INSTALAÇÃO. AF_10/2020</v>
          </cell>
          <cell r="I3046" t="str">
            <v>UN</v>
          </cell>
          <cell r="J3046" t="str">
            <v>COEFICIENTE DE REPRESENTATIVIDADE</v>
          </cell>
          <cell r="K3046" t="str">
            <v>346,95</v>
          </cell>
          <cell r="L3046" t="str">
            <v>CAIXA REFERENCIAL</v>
          </cell>
        </row>
        <row r="3047">
          <cell r="A3047">
            <v>101916</v>
          </cell>
          <cell r="B3047" t="str">
            <v>INSTALACOES ESPECIAIS</v>
          </cell>
          <cell r="C3047" t="str">
            <v>INES</v>
          </cell>
          <cell r="D3047" t="str">
            <v>INCENDIO</v>
          </cell>
          <cell r="E3047" t="str">
            <v>0186</v>
          </cell>
          <cell r="F3047" t="str">
            <v/>
          </cell>
          <cell r="G3047" t="str">
            <v/>
          </cell>
          <cell r="H3047" t="str">
            <v>HIDRANTE SUBTERRÂNEO PREDIAL (COM CURVA LONGA E CAIXA), DN 75 MM - FORNECIMENTO E INSTALAÇÃO. AF_10/2020</v>
          </cell>
          <cell r="I3047" t="str">
            <v>UN</v>
          </cell>
          <cell r="J3047" t="str">
            <v>ATRIBUÍDO SÃO PAULO</v>
          </cell>
          <cell r="K3047" t="str">
            <v>2.435,80</v>
          </cell>
          <cell r="L3047" t="str">
            <v>CAIXA REFERENCIAL</v>
          </cell>
        </row>
        <row r="3048">
          <cell r="A3048">
            <v>101917</v>
          </cell>
          <cell r="B3048" t="str">
            <v>INSTALACOES ESPECIAIS</v>
          </cell>
          <cell r="C3048" t="str">
            <v>INES</v>
          </cell>
          <cell r="D3048" t="str">
            <v>INCENDIO</v>
          </cell>
          <cell r="E3048" t="str">
            <v>0186</v>
          </cell>
          <cell r="F3048" t="str">
            <v/>
          </cell>
          <cell r="G3048" t="str">
            <v/>
          </cell>
          <cell r="H3048" t="str">
            <v>MANÔMETRO 0 A 200 PSI (0 A 14 KGF/CM2), D = 50MM - FORNECIMENTO E INSTALAÇÃO. AF_10/2020</v>
          </cell>
          <cell r="I3048" t="str">
            <v>UN</v>
          </cell>
          <cell r="J3048" t="str">
            <v>ATRIBUÍDO SÃO PAULO</v>
          </cell>
          <cell r="K3048" t="str">
            <v>111,39</v>
          </cell>
          <cell r="L3048" t="str">
            <v>CAIXA REFERENCIAL</v>
          </cell>
        </row>
        <row r="3049">
          <cell r="A3049">
            <v>98261</v>
          </cell>
          <cell r="B3049" t="str">
            <v>INSTALACOES ESPECIAIS</v>
          </cell>
          <cell r="C3049" t="str">
            <v>INES</v>
          </cell>
          <cell r="D3049" t="str">
            <v>TELEFONE</v>
          </cell>
          <cell r="E3049" t="str">
            <v>0187</v>
          </cell>
          <cell r="F3049" t="str">
            <v/>
          </cell>
          <cell r="G3049" t="str">
            <v/>
          </cell>
          <cell r="H3049" t="str">
            <v>CABO TELEFÔNICO CCI-50 1 PAR, INSTALADO EM ENTRADA DE EDIFICAÇÃO - FORNECIMENTO E INSTALAÇÃO. AF_11/2019</v>
          </cell>
          <cell r="I3049" t="str">
            <v>M</v>
          </cell>
          <cell r="J3049" t="str">
            <v>ATRIBUÍDO SÃO PAULO</v>
          </cell>
          <cell r="K3049" t="str">
            <v>2,77</v>
          </cell>
          <cell r="L3049" t="str">
            <v>CAIXA REFERENCIAL</v>
          </cell>
        </row>
        <row r="3050">
          <cell r="A3050">
            <v>98262</v>
          </cell>
          <cell r="B3050" t="str">
            <v>INSTALACOES ESPECIAIS</v>
          </cell>
          <cell r="C3050" t="str">
            <v>INES</v>
          </cell>
          <cell r="D3050" t="str">
            <v>TELEFONE</v>
          </cell>
          <cell r="E3050" t="str">
            <v>0187</v>
          </cell>
          <cell r="F3050" t="str">
            <v/>
          </cell>
          <cell r="G3050" t="str">
            <v/>
          </cell>
          <cell r="H3050" t="str">
            <v>CABO TELEFÔNICO CCI-50 2 PARES, SEM BLINDAGEM, INSTALADO EM ENTRADA DE EDIFICAÇÃO - FORNECIMENTO E INSTALAÇÃO. AF_11/2019</v>
          </cell>
          <cell r="I3050" t="str">
            <v>M</v>
          </cell>
          <cell r="J3050" t="str">
            <v>ATRIBUÍDO SÃO PAULO</v>
          </cell>
          <cell r="K3050" t="str">
            <v>3,32</v>
          </cell>
          <cell r="L3050" t="str">
            <v>CAIXA REFERENCIAL</v>
          </cell>
        </row>
        <row r="3051">
          <cell r="A3051">
            <v>98263</v>
          </cell>
          <cell r="B3051" t="str">
            <v>INSTALACOES ESPECIAIS</v>
          </cell>
          <cell r="C3051" t="str">
            <v>INES</v>
          </cell>
          <cell r="D3051" t="str">
            <v>TELEFONE</v>
          </cell>
          <cell r="E3051" t="str">
            <v>0187</v>
          </cell>
          <cell r="F3051" t="str">
            <v/>
          </cell>
          <cell r="G3051" t="str">
            <v/>
          </cell>
          <cell r="H3051" t="str">
            <v>CABO TELEFÔNICO CCI-50 3 PARES, SEM BLINDAGEM, INSTALADO EM ENTRADA DE EDIFICAÇÃO - FORNECIMENTO E INSTALAÇÃO. AF_11/2019</v>
          </cell>
          <cell r="I3051" t="str">
            <v>M</v>
          </cell>
          <cell r="J3051" t="str">
            <v>ATRIBUÍDO SÃO PAULO</v>
          </cell>
          <cell r="K3051" t="str">
            <v>4,01</v>
          </cell>
          <cell r="L3051" t="str">
            <v>CAIXA REFERENCIAL</v>
          </cell>
        </row>
        <row r="3052">
          <cell r="A3052">
            <v>98264</v>
          </cell>
          <cell r="B3052" t="str">
            <v>INSTALACOES ESPECIAIS</v>
          </cell>
          <cell r="C3052" t="str">
            <v>INES</v>
          </cell>
          <cell r="D3052" t="str">
            <v>TELEFONE</v>
          </cell>
          <cell r="E3052" t="str">
            <v>0187</v>
          </cell>
          <cell r="F3052" t="str">
            <v/>
          </cell>
          <cell r="G3052" t="str">
            <v/>
          </cell>
          <cell r="H3052" t="str">
            <v>CABO TELEFÔNICO CCI-50 4 PARES, SEM BLINDAGEM, INSTALADO EM ENTRADA DE EDIFICAÇÃO - FORNECIMENTO E INSTALAÇÃO. AF_11/2019</v>
          </cell>
          <cell r="I3052" t="str">
            <v>M</v>
          </cell>
          <cell r="J3052" t="str">
            <v>ATRIBUÍDO SÃO PAULO</v>
          </cell>
          <cell r="K3052" t="str">
            <v>4,54</v>
          </cell>
          <cell r="L3052" t="str">
            <v>CAIXA REFERENCIAL</v>
          </cell>
        </row>
        <row r="3053">
          <cell r="A3053">
            <v>98265</v>
          </cell>
          <cell r="B3053" t="str">
            <v>INSTALACOES ESPECIAIS</v>
          </cell>
          <cell r="C3053" t="str">
            <v>INES</v>
          </cell>
          <cell r="D3053" t="str">
            <v>TELEFONE</v>
          </cell>
          <cell r="E3053" t="str">
            <v>0187</v>
          </cell>
          <cell r="F3053" t="str">
            <v/>
          </cell>
          <cell r="G3053" t="str">
            <v/>
          </cell>
          <cell r="H3053" t="str">
            <v>CABO TELEFÔNICO CCI-50 5 PARES, SEM BLINDAGEM, INSTALADO EM ENTRADA DE EDIFICAÇÃO - FORNECIMENTO E INSTALAÇÃO. AF_11/2019</v>
          </cell>
          <cell r="I3053" t="str">
            <v>M</v>
          </cell>
          <cell r="J3053" t="str">
            <v>ATRIBUÍDO SÃO PAULO</v>
          </cell>
          <cell r="K3053" t="str">
            <v>5,36</v>
          </cell>
          <cell r="L3053" t="str">
            <v>CAIXA REFERENCIAL</v>
          </cell>
        </row>
        <row r="3054">
          <cell r="A3054">
            <v>98266</v>
          </cell>
          <cell r="B3054" t="str">
            <v>INSTALACOES ESPECIAIS</v>
          </cell>
          <cell r="C3054" t="str">
            <v>INES</v>
          </cell>
          <cell r="D3054" t="str">
            <v>TELEFONE</v>
          </cell>
          <cell r="E3054" t="str">
            <v>0187</v>
          </cell>
          <cell r="F3054" t="str">
            <v/>
          </cell>
          <cell r="G3054" t="str">
            <v/>
          </cell>
          <cell r="H3054" t="str">
            <v>CABO TELEFÔNICO CCI-50 6 PARES, SEM BLINDAGEM, INSTALADO EM ENTRADA DE EDIFICAÇÃO - FORNECIMENTO E INSTALAÇÃO. AF_11/2019</v>
          </cell>
          <cell r="I3054" t="str">
            <v>M</v>
          </cell>
          <cell r="J3054" t="str">
            <v>ATRIBUÍDO SÃO PAULO</v>
          </cell>
          <cell r="K3054" t="str">
            <v>5,81</v>
          </cell>
          <cell r="L3054" t="str">
            <v>CAIXA REFERENCIAL</v>
          </cell>
        </row>
        <row r="3055">
          <cell r="A3055">
            <v>98267</v>
          </cell>
          <cell r="B3055" t="str">
            <v>INSTALACOES ESPECIAIS</v>
          </cell>
          <cell r="C3055" t="str">
            <v>INES</v>
          </cell>
          <cell r="D3055" t="str">
            <v>TELEFONE</v>
          </cell>
          <cell r="E3055" t="str">
            <v>0187</v>
          </cell>
          <cell r="F3055" t="str">
            <v/>
          </cell>
          <cell r="G3055" t="str">
            <v/>
          </cell>
          <cell r="H3055" t="str">
            <v>CABO TELEFÔNICO CI-50 10 PARES INSTALADO EM ENTRADA DE EDIFICAÇÃO - FORNECIMENTO E INSTALAÇÃO. AF_11/2019</v>
          </cell>
          <cell r="I3055" t="str">
            <v>M</v>
          </cell>
          <cell r="J3055" t="str">
            <v>ATRIBUÍDO SÃO PAULO</v>
          </cell>
          <cell r="K3055" t="str">
            <v>9,77</v>
          </cell>
          <cell r="L3055" t="str">
            <v>CAIXA REFERENCIAL</v>
          </cell>
        </row>
        <row r="3056">
          <cell r="A3056">
            <v>98268</v>
          </cell>
          <cell r="B3056" t="str">
            <v>INSTALACOES ESPECIAIS</v>
          </cell>
          <cell r="C3056" t="str">
            <v>INES</v>
          </cell>
          <cell r="D3056" t="str">
            <v>TELEFONE</v>
          </cell>
          <cell r="E3056" t="str">
            <v>0187</v>
          </cell>
          <cell r="F3056" t="str">
            <v/>
          </cell>
          <cell r="G3056" t="str">
            <v/>
          </cell>
          <cell r="H3056" t="str">
            <v>CABO TELEFÔNICO CI-50 20 PARES INSTALADO EM ENTRADA DE EDIFICAÇÃO - FORNECIMENTO E INSTALAÇÃO. AF_11/2019</v>
          </cell>
          <cell r="I3056" t="str">
            <v>M</v>
          </cell>
          <cell r="J3056" t="str">
            <v>ATRIBUÍDO SÃO PAULO</v>
          </cell>
          <cell r="K3056" t="str">
            <v>16,35</v>
          </cell>
          <cell r="L3056" t="str">
            <v>CAIXA REFERENCIAL</v>
          </cell>
        </row>
        <row r="3057">
          <cell r="A3057">
            <v>98269</v>
          </cell>
          <cell r="B3057" t="str">
            <v>INSTALACOES ESPECIAIS</v>
          </cell>
          <cell r="C3057" t="str">
            <v>INES</v>
          </cell>
          <cell r="D3057" t="str">
            <v>TELEFONE</v>
          </cell>
          <cell r="E3057" t="str">
            <v>0187</v>
          </cell>
          <cell r="F3057" t="str">
            <v/>
          </cell>
          <cell r="G3057" t="str">
            <v/>
          </cell>
          <cell r="H3057" t="str">
            <v>CABO TELEFÔNICO CI-50 30 PARES INSTALADO EM ENTRADA DE EDIFICAÇÃO - FORNECIMENTO E INSTALAÇÃO. AF_11/2019</v>
          </cell>
          <cell r="I3057" t="str">
            <v>M</v>
          </cell>
          <cell r="J3057" t="str">
            <v>ATRIBUÍDO SÃO PAULO</v>
          </cell>
          <cell r="K3057" t="str">
            <v>21,30</v>
          </cell>
          <cell r="L3057" t="str">
            <v>CAIXA REFERENCIAL</v>
          </cell>
        </row>
        <row r="3058">
          <cell r="A3058">
            <v>98270</v>
          </cell>
          <cell r="B3058" t="str">
            <v>INSTALACOES ESPECIAIS</v>
          </cell>
          <cell r="C3058" t="str">
            <v>INES</v>
          </cell>
          <cell r="D3058" t="str">
            <v>TELEFONE</v>
          </cell>
          <cell r="E3058" t="str">
            <v>0187</v>
          </cell>
          <cell r="F3058" t="str">
            <v/>
          </cell>
          <cell r="G3058" t="str">
            <v/>
          </cell>
          <cell r="H3058" t="str">
            <v>CABO TELEFÔNICO CI-50 50 PARES INSTALADO EM ENTRADA DE EDIFICAÇÃO - FORNECIMENTO E INSTALAÇÃO. AF_11/2019</v>
          </cell>
          <cell r="I3058" t="str">
            <v>M</v>
          </cell>
          <cell r="J3058" t="str">
            <v>ATRIBUÍDO SÃO PAULO</v>
          </cell>
          <cell r="K3058" t="str">
            <v>35,14</v>
          </cell>
          <cell r="L3058" t="str">
            <v>CAIXA REFERENCIAL</v>
          </cell>
        </row>
        <row r="3059">
          <cell r="A3059">
            <v>98271</v>
          </cell>
          <cell r="B3059" t="str">
            <v>INSTALACOES ESPECIAIS</v>
          </cell>
          <cell r="C3059" t="str">
            <v>INES</v>
          </cell>
          <cell r="D3059" t="str">
            <v>TELEFONE</v>
          </cell>
          <cell r="E3059" t="str">
            <v>0187</v>
          </cell>
          <cell r="F3059" t="str">
            <v/>
          </cell>
          <cell r="G3059" t="str">
            <v/>
          </cell>
          <cell r="H3059" t="str">
            <v>CABO TELEFÔNICO CI-50 75 PARES INSTALADO EM ENTRADA DE EDIFICAÇÃO - FORNECIMENTO E INSTALAÇÃO. AF_11/2019</v>
          </cell>
          <cell r="I3059" t="str">
            <v>M</v>
          </cell>
          <cell r="J3059" t="str">
            <v>ATRIBUÍDO SÃO PAULO</v>
          </cell>
          <cell r="K3059" t="str">
            <v>55,04</v>
          </cell>
          <cell r="L3059" t="str">
            <v>CAIXA REFERENCIAL</v>
          </cell>
        </row>
        <row r="3060">
          <cell r="A3060">
            <v>98272</v>
          </cell>
          <cell r="B3060" t="str">
            <v>INSTALACOES ESPECIAIS</v>
          </cell>
          <cell r="C3060" t="str">
            <v>INES</v>
          </cell>
          <cell r="D3060" t="str">
            <v>TELEFONE</v>
          </cell>
          <cell r="E3060" t="str">
            <v>0187</v>
          </cell>
          <cell r="F3060" t="str">
            <v/>
          </cell>
          <cell r="G3060" t="str">
            <v/>
          </cell>
          <cell r="H3060" t="str">
            <v>CABO TELEFÔNICO CI-50 200 PARES INSTALADO EM ENTRADA DE EDIFICAÇÃO - FORNECIMENTO E INSTALAÇÃO. AF_11/2019</v>
          </cell>
          <cell r="I3060" t="str">
            <v>M</v>
          </cell>
          <cell r="J3060" t="str">
            <v>ATRIBUÍDO SÃO PAULO</v>
          </cell>
          <cell r="K3060" t="str">
            <v>130,26</v>
          </cell>
          <cell r="L3060" t="str">
            <v>CAIXA REFERENCIAL</v>
          </cell>
        </row>
        <row r="3061">
          <cell r="A3061">
            <v>98273</v>
          </cell>
          <cell r="B3061" t="str">
            <v>INSTALACOES ESPECIAIS</v>
          </cell>
          <cell r="C3061" t="str">
            <v>INES</v>
          </cell>
          <cell r="D3061" t="str">
            <v>TELEFONE</v>
          </cell>
          <cell r="E3061" t="str">
            <v>0187</v>
          </cell>
          <cell r="F3061" t="str">
            <v/>
          </cell>
          <cell r="G3061" t="str">
            <v/>
          </cell>
          <cell r="H3061" t="str">
            <v>CABO TELEFÔNICO CCI-50 4 PARES, SEM BLINDAGEM, INSTALADO EM PRUMADA - FORNECIMENTO E INSTALAÇÃO. AF_11/2019</v>
          </cell>
          <cell r="I3061" t="str">
            <v>M</v>
          </cell>
          <cell r="J3061" t="str">
            <v>ATRIBUÍDO SÃO PAULO</v>
          </cell>
          <cell r="K3061" t="str">
            <v>2,43</v>
          </cell>
          <cell r="L3061" t="str">
            <v>CAIXA REFERENCIAL</v>
          </cell>
        </row>
        <row r="3062">
          <cell r="A3062">
            <v>98274</v>
          </cell>
          <cell r="B3062" t="str">
            <v>INSTALACOES ESPECIAIS</v>
          </cell>
          <cell r="C3062" t="str">
            <v>INES</v>
          </cell>
          <cell r="D3062" t="str">
            <v>TELEFONE</v>
          </cell>
          <cell r="E3062" t="str">
            <v>0187</v>
          </cell>
          <cell r="F3062" t="str">
            <v/>
          </cell>
          <cell r="G3062" t="str">
            <v/>
          </cell>
          <cell r="H3062" t="str">
            <v>CABO TELEFÔNICO CCI-50 5 PARES, SEM BLINDAGEM, INSTALADO EM PRUMADA - FORNECIMENTO E INSTALAÇÃO. AF_11/2019</v>
          </cell>
          <cell r="I3062" t="str">
            <v>M</v>
          </cell>
          <cell r="J3062" t="str">
            <v>ATRIBUÍDO SÃO PAULO</v>
          </cell>
          <cell r="K3062" t="str">
            <v>3,24</v>
          </cell>
          <cell r="L3062" t="str">
            <v>CAIXA REFERENCIAL</v>
          </cell>
        </row>
        <row r="3063">
          <cell r="A3063">
            <v>98275</v>
          </cell>
          <cell r="B3063" t="str">
            <v>INSTALACOES ESPECIAIS</v>
          </cell>
          <cell r="C3063" t="str">
            <v>INES</v>
          </cell>
          <cell r="D3063" t="str">
            <v>TELEFONE</v>
          </cell>
          <cell r="E3063" t="str">
            <v>0187</v>
          </cell>
          <cell r="F3063" t="str">
            <v/>
          </cell>
          <cell r="G3063" t="str">
            <v/>
          </cell>
          <cell r="H3063" t="str">
            <v>CABO TELEFÔNICO CCI-50 6 PARES, SEM BLINDAGEM, INSTALADO EM PRUMADA - FORNECIMENTO E INSTALAÇÃO. AF_11/2019</v>
          </cell>
          <cell r="I3063" t="str">
            <v>M</v>
          </cell>
          <cell r="J3063" t="str">
            <v>ATRIBUÍDO SÃO PAULO</v>
          </cell>
          <cell r="K3063" t="str">
            <v>3,70</v>
          </cell>
          <cell r="L3063" t="str">
            <v>CAIXA REFERENCIAL</v>
          </cell>
        </row>
        <row r="3064">
          <cell r="A3064">
            <v>98276</v>
          </cell>
          <cell r="B3064" t="str">
            <v>INSTALACOES ESPECIAIS</v>
          </cell>
          <cell r="C3064" t="str">
            <v>INES</v>
          </cell>
          <cell r="D3064" t="str">
            <v>TELEFONE</v>
          </cell>
          <cell r="E3064" t="str">
            <v>0187</v>
          </cell>
          <cell r="F3064" t="str">
            <v/>
          </cell>
          <cell r="G3064" t="str">
            <v/>
          </cell>
          <cell r="H3064" t="str">
            <v>CABO TELEFÔNICO CI-50 10 PARES INSTALADO EM PRUMADA - FORNECIMENTO E INSTALAÇÃO. AF_11/2019</v>
          </cell>
          <cell r="I3064" t="str">
            <v>M</v>
          </cell>
          <cell r="J3064" t="str">
            <v>ATRIBUÍDO SÃO PAULO</v>
          </cell>
          <cell r="K3064" t="str">
            <v>7,66</v>
          </cell>
          <cell r="L3064" t="str">
            <v>CAIXA REFERENCIAL</v>
          </cell>
        </row>
        <row r="3065">
          <cell r="A3065">
            <v>98277</v>
          </cell>
          <cell r="B3065" t="str">
            <v>INSTALACOES ESPECIAIS</v>
          </cell>
          <cell r="C3065" t="str">
            <v>INES</v>
          </cell>
          <cell r="D3065" t="str">
            <v>TELEFONE</v>
          </cell>
          <cell r="E3065" t="str">
            <v>0187</v>
          </cell>
          <cell r="F3065" t="str">
            <v/>
          </cell>
          <cell r="G3065" t="str">
            <v/>
          </cell>
          <cell r="H3065" t="str">
            <v>CABO TELEFÔNICO CI-50 20 PARES INSTALADO EM PRUMADA - FORNECIMENTO E INSTALAÇÃO. AF_11/2019</v>
          </cell>
          <cell r="I3065" t="str">
            <v>M</v>
          </cell>
          <cell r="J3065" t="str">
            <v>ATRIBUÍDO SÃO PAULO</v>
          </cell>
          <cell r="K3065" t="str">
            <v>14,24</v>
          </cell>
          <cell r="L3065" t="str">
            <v>CAIXA REFERENCIAL</v>
          </cell>
        </row>
        <row r="3066">
          <cell r="A3066">
            <v>98278</v>
          </cell>
          <cell r="B3066" t="str">
            <v>INSTALACOES ESPECIAIS</v>
          </cell>
          <cell r="C3066" t="str">
            <v>INES</v>
          </cell>
          <cell r="D3066" t="str">
            <v>TELEFONE</v>
          </cell>
          <cell r="E3066" t="str">
            <v>0187</v>
          </cell>
          <cell r="F3066" t="str">
            <v/>
          </cell>
          <cell r="G3066" t="str">
            <v/>
          </cell>
          <cell r="H3066" t="str">
            <v>CABO TELEFÔNICO CI-50 30 PARES INSTALADO EM PRUMADA - FORNECIMENTO E INSTALAÇÃO. AF_11/2019</v>
          </cell>
          <cell r="I3066" t="str">
            <v>M</v>
          </cell>
          <cell r="J3066" t="str">
            <v>ATRIBUÍDO SÃO PAULO</v>
          </cell>
          <cell r="K3066" t="str">
            <v>19,19</v>
          </cell>
          <cell r="L3066" t="str">
            <v>CAIXA REFERENCIAL</v>
          </cell>
        </row>
        <row r="3067">
          <cell r="A3067">
            <v>98279</v>
          </cell>
          <cell r="B3067" t="str">
            <v>INSTALACOES ESPECIAIS</v>
          </cell>
          <cell r="C3067" t="str">
            <v>INES</v>
          </cell>
          <cell r="D3067" t="str">
            <v>TELEFONE</v>
          </cell>
          <cell r="E3067" t="str">
            <v>0187</v>
          </cell>
          <cell r="F3067" t="str">
            <v/>
          </cell>
          <cell r="G3067" t="str">
            <v/>
          </cell>
          <cell r="H3067" t="str">
            <v>CABO TELEFÔNICO CI-50 50 PARES INSTALADO EM PRUMADA - FORNECIMENTO E INSTALAÇÃO. AF_11/2019</v>
          </cell>
          <cell r="I3067" t="str">
            <v>M</v>
          </cell>
          <cell r="J3067" t="str">
            <v>ATRIBUÍDO SÃO PAULO</v>
          </cell>
          <cell r="K3067" t="str">
            <v>33,04</v>
          </cell>
          <cell r="L3067" t="str">
            <v>CAIXA REFERENCIAL</v>
          </cell>
        </row>
        <row r="3068">
          <cell r="A3068">
            <v>98280</v>
          </cell>
          <cell r="B3068" t="str">
            <v>INSTALACOES ESPECIAIS</v>
          </cell>
          <cell r="C3068" t="str">
            <v>INES</v>
          </cell>
          <cell r="D3068" t="str">
            <v>TELEFONE</v>
          </cell>
          <cell r="E3068" t="str">
            <v>0187</v>
          </cell>
          <cell r="F3068" t="str">
            <v/>
          </cell>
          <cell r="G3068" t="str">
            <v/>
          </cell>
          <cell r="H3068" t="str">
            <v>CABO TELEFÔNICO CCI-50 1 PAR, SEM BLINDAGEM, INSTALADO EM DISTRIBUIÇÃO DE EDIFICAÇÃO RESIDENCIAL - FORNECIMENTO E INSTALAÇÃO. AF_11/2019</v>
          </cell>
          <cell r="I3068" t="str">
            <v>M</v>
          </cell>
          <cell r="J3068" t="str">
            <v>ATRIBUÍDO SÃO PAULO</v>
          </cell>
          <cell r="K3068" t="str">
            <v>5,48</v>
          </cell>
          <cell r="L3068" t="str">
            <v>CAIXA REFERENCIAL</v>
          </cell>
        </row>
        <row r="3069">
          <cell r="A3069">
            <v>98281</v>
          </cell>
          <cell r="B3069" t="str">
            <v>INSTALACOES ESPECIAIS</v>
          </cell>
          <cell r="C3069" t="str">
            <v>INES</v>
          </cell>
          <cell r="D3069" t="str">
            <v>TELEFONE</v>
          </cell>
          <cell r="E3069" t="str">
            <v>0187</v>
          </cell>
          <cell r="F3069" t="str">
            <v/>
          </cell>
          <cell r="G3069" t="str">
            <v/>
          </cell>
          <cell r="H3069" t="str">
            <v>CABO TELEFÔNICO CCI-50 2 PARES, SEM BLINDAGEM, INSTALADO EM DISTRIBUIÇÃO DE EDIFICAÇÃO RESIDENCIAL - FORNECIMENTO E INSTALAÇÃO. AF_11/2019</v>
          </cell>
          <cell r="I3069" t="str">
            <v>M</v>
          </cell>
          <cell r="J3069" t="str">
            <v>ATRIBUÍDO SÃO PAULO</v>
          </cell>
          <cell r="K3069" t="str">
            <v>6,05</v>
          </cell>
          <cell r="L3069" t="str">
            <v>CAIXA REFERENCIAL</v>
          </cell>
        </row>
        <row r="3070">
          <cell r="A3070">
            <v>98282</v>
          </cell>
          <cell r="B3070" t="str">
            <v>INSTALACOES ESPECIAIS</v>
          </cell>
          <cell r="C3070" t="str">
            <v>INES</v>
          </cell>
          <cell r="D3070" t="str">
            <v>TELEFONE</v>
          </cell>
          <cell r="E3070" t="str">
            <v>0187</v>
          </cell>
          <cell r="F3070" t="str">
            <v/>
          </cell>
          <cell r="G3070" t="str">
            <v/>
          </cell>
          <cell r="H3070" t="str">
            <v>CABO TELEFÔNICO CCI-50 3 PARES, SEM BLINDAGEM, INSTALADO EM DISTRIBUIÇÃO DE EDIFICAÇÃO RESIDENCIAL - FORNECIMENTO E INSTALAÇÃO. AF_11/2019</v>
          </cell>
          <cell r="I3070" t="str">
            <v>M</v>
          </cell>
          <cell r="J3070" t="str">
            <v>ATRIBUÍDO SÃO PAULO</v>
          </cell>
          <cell r="K3070" t="str">
            <v>6,73</v>
          </cell>
          <cell r="L3070" t="str">
            <v>CAIXA REFERENCIAL</v>
          </cell>
        </row>
        <row r="3071">
          <cell r="A3071">
            <v>98283</v>
          </cell>
          <cell r="B3071" t="str">
            <v>INSTALACOES ESPECIAIS</v>
          </cell>
          <cell r="C3071" t="str">
            <v>INES</v>
          </cell>
          <cell r="D3071" t="str">
            <v>TELEFONE</v>
          </cell>
          <cell r="E3071" t="str">
            <v>0187</v>
          </cell>
          <cell r="F3071" t="str">
            <v/>
          </cell>
          <cell r="G3071" t="str">
            <v/>
          </cell>
          <cell r="H3071" t="str">
            <v>CABO TELEFÔNICO CCI-50 4 PARES, SEM BLINDAGEM, INSTALADO EM DISTRIBUIÇÃO DE EDIFICAÇÃO RESIDENCIAL - FORNECIMENTO E INSTALAÇÃO. AF_11/2019</v>
          </cell>
          <cell r="I3071" t="str">
            <v>M</v>
          </cell>
          <cell r="J3071" t="str">
            <v>ATRIBUÍDO SÃO PAULO</v>
          </cell>
          <cell r="K3071" t="str">
            <v>7,25</v>
          </cell>
          <cell r="L3071" t="str">
            <v>CAIXA REFERENCIAL</v>
          </cell>
        </row>
        <row r="3072">
          <cell r="A3072">
            <v>98284</v>
          </cell>
          <cell r="B3072" t="str">
            <v>INSTALACOES ESPECIAIS</v>
          </cell>
          <cell r="C3072" t="str">
            <v>INES</v>
          </cell>
          <cell r="D3072" t="str">
            <v>TELEFONE</v>
          </cell>
          <cell r="E3072" t="str">
            <v>0187</v>
          </cell>
          <cell r="F3072" t="str">
            <v/>
          </cell>
          <cell r="G3072" t="str">
            <v/>
          </cell>
          <cell r="H3072" t="str">
            <v>CABO TELEFÔNICO CCI-50 5 PARES, SEM BLINDAGEM, INSTALADO EM DISTRIBUIÇÃO DE EDIFICAÇÃO RESIDENCIAL - FORNECIMENTO E INSTALAÇÃO. AF_11/2019</v>
          </cell>
          <cell r="I3072" t="str">
            <v>M</v>
          </cell>
          <cell r="J3072" t="str">
            <v>ATRIBUÍDO SÃO PAULO</v>
          </cell>
          <cell r="K3072" t="str">
            <v>8,07</v>
          </cell>
          <cell r="L3072" t="str">
            <v>CAIXA REFERENCIAL</v>
          </cell>
        </row>
        <row r="3073">
          <cell r="A3073">
            <v>98285</v>
          </cell>
          <cell r="B3073" t="str">
            <v>INSTALACOES ESPECIAIS</v>
          </cell>
          <cell r="C3073" t="str">
            <v>INES</v>
          </cell>
          <cell r="D3073" t="str">
            <v>TELEFONE</v>
          </cell>
          <cell r="E3073" t="str">
            <v>0187</v>
          </cell>
          <cell r="F3073" t="str">
            <v/>
          </cell>
          <cell r="G3073" t="str">
            <v/>
          </cell>
          <cell r="H3073" t="str">
            <v>CABO TELEFÔNICO CCI-50 6 PARES, SEM BLINDAGEM, INSTALADO EM DISTRIBUIÇÃO DE EDIFICAÇÃO RESIDENCIAL - FORNECIMENTO E INSTALAÇÃO. AF_11/2019</v>
          </cell>
          <cell r="I3073" t="str">
            <v>M</v>
          </cell>
          <cell r="J3073" t="str">
            <v>ATRIBUÍDO SÃO PAULO</v>
          </cell>
          <cell r="K3073" t="str">
            <v>8,52</v>
          </cell>
          <cell r="L3073" t="str">
            <v>CAIXA REFERENCIAL</v>
          </cell>
        </row>
        <row r="3074">
          <cell r="A3074">
            <v>98286</v>
          </cell>
          <cell r="B3074" t="str">
            <v>INSTALACOES ESPECIAIS</v>
          </cell>
          <cell r="C3074" t="str">
            <v>INES</v>
          </cell>
          <cell r="D3074" t="str">
            <v>TELEFONE</v>
          </cell>
          <cell r="E3074" t="str">
            <v>0187</v>
          </cell>
          <cell r="F3074" t="str">
            <v/>
          </cell>
          <cell r="G3074" t="str">
            <v/>
          </cell>
          <cell r="H3074" t="str">
            <v>CABO TELEFÔNICO CI-50 10 PARES INSTALADO EM DISTRIBUIÇÃO DE EDIFICAÇÃO RESIDENCIAL - FORNECIMENTO E INSTALAÇÃO. AF_11/2019</v>
          </cell>
          <cell r="I3074" t="str">
            <v>M</v>
          </cell>
          <cell r="J3074" t="str">
            <v>ATRIBUÍDO SÃO PAULO</v>
          </cell>
          <cell r="K3074" t="str">
            <v>12,48</v>
          </cell>
          <cell r="L3074" t="str">
            <v>CAIXA REFERENCIAL</v>
          </cell>
        </row>
        <row r="3075">
          <cell r="A3075">
            <v>98287</v>
          </cell>
          <cell r="B3075" t="str">
            <v>INSTALACOES ESPECIAIS</v>
          </cell>
          <cell r="C3075" t="str">
            <v>INES</v>
          </cell>
          <cell r="D3075" t="str">
            <v>TELEFONE</v>
          </cell>
          <cell r="E3075" t="str">
            <v>0187</v>
          </cell>
          <cell r="F3075" t="str">
            <v/>
          </cell>
          <cell r="G3075" t="str">
            <v/>
          </cell>
          <cell r="H3075" t="str">
            <v>CABO TELEFÔNICO CCI-50 1 PAR, SEM BLINDAGEM, INSTALADO EM DISTRIBUIÇÃO DE EDIFICAÇÃO INSTITUCIONAL - FORNECIMENTO E INSTALAÇÃO. AF_11/2019</v>
          </cell>
          <cell r="I3075" t="str">
            <v>M</v>
          </cell>
          <cell r="J3075" t="str">
            <v>ATRIBUÍDO SÃO PAULO</v>
          </cell>
          <cell r="K3075" t="str">
            <v>1,14</v>
          </cell>
          <cell r="L3075" t="str">
            <v>CAIXA REFERENCIAL</v>
          </cell>
        </row>
        <row r="3076">
          <cell r="A3076">
            <v>98288</v>
          </cell>
          <cell r="B3076" t="str">
            <v>INSTALACOES ESPECIAIS</v>
          </cell>
          <cell r="C3076" t="str">
            <v>INES</v>
          </cell>
          <cell r="D3076" t="str">
            <v>TELEFONE</v>
          </cell>
          <cell r="E3076" t="str">
            <v>0187</v>
          </cell>
          <cell r="F3076" t="str">
            <v/>
          </cell>
          <cell r="G3076" t="str">
            <v/>
          </cell>
          <cell r="H3076" t="str">
            <v>CABO TELEFÔNICO CCI-50 2 PARES, SEM BLINDAGEM, INSTALADO EM DISTRIBUIÇÃO DE EDIFICAÇÃO INSTITUCIONAL - FORNECIMENTO E INSTALAÇÃO. AF_11/2019</v>
          </cell>
          <cell r="I3076" t="str">
            <v>M</v>
          </cell>
          <cell r="J3076" t="str">
            <v>ATRIBUÍDO SÃO PAULO</v>
          </cell>
          <cell r="K3076" t="str">
            <v>1,70</v>
          </cell>
          <cell r="L3076" t="str">
            <v>CAIXA REFERENCIAL</v>
          </cell>
        </row>
        <row r="3077">
          <cell r="A3077">
            <v>98289</v>
          </cell>
          <cell r="B3077" t="str">
            <v>INSTALACOES ESPECIAIS</v>
          </cell>
          <cell r="C3077" t="str">
            <v>INES</v>
          </cell>
          <cell r="D3077" t="str">
            <v>TELEFONE</v>
          </cell>
          <cell r="E3077" t="str">
            <v>0187</v>
          </cell>
          <cell r="F3077" t="str">
            <v/>
          </cell>
          <cell r="G3077" t="str">
            <v/>
          </cell>
          <cell r="H3077" t="str">
            <v>CABO TELEFÔNICO CCI-50 3 PARES, SEM BLINDAGEM, INSTALADO EM DISTRIBUIÇÃO DE EDIFICAÇÃO INSTITUCIONAL - FORNECIMENTO E INSTALAÇÃO. AF_11/2019</v>
          </cell>
          <cell r="I3077" t="str">
            <v>M</v>
          </cell>
          <cell r="J3077" t="str">
            <v>ATRIBUÍDO SÃO PAULO</v>
          </cell>
          <cell r="K3077" t="str">
            <v>2,38</v>
          </cell>
          <cell r="L3077" t="str">
            <v>CAIXA REFERENCIAL</v>
          </cell>
        </row>
        <row r="3078">
          <cell r="A3078">
            <v>98290</v>
          </cell>
          <cell r="B3078" t="str">
            <v>INSTALACOES ESPECIAIS</v>
          </cell>
          <cell r="C3078" t="str">
            <v>INES</v>
          </cell>
          <cell r="D3078" t="str">
            <v>TELEFONE</v>
          </cell>
          <cell r="E3078" t="str">
            <v>0187</v>
          </cell>
          <cell r="F3078" t="str">
            <v/>
          </cell>
          <cell r="G3078" t="str">
            <v/>
          </cell>
          <cell r="H3078" t="str">
            <v>CABO TELEFÔNICO CCI-50 4 PARES, SEM BLINDAGEM, INSTALADO EM DISTRIBUIÇÃO DE EDIFICAÇÃO INSTITUCIONAL - FORNECIMENTO E INSTALAÇÃO. AF_11/2019</v>
          </cell>
          <cell r="I3078" t="str">
            <v>M</v>
          </cell>
          <cell r="J3078" t="str">
            <v>ATRIBUÍDO SÃO PAULO</v>
          </cell>
          <cell r="K3078" t="str">
            <v>2,92</v>
          </cell>
          <cell r="L3078" t="str">
            <v>CAIXA REFERENCIAL</v>
          </cell>
        </row>
        <row r="3079">
          <cell r="A3079">
            <v>98291</v>
          </cell>
          <cell r="B3079" t="str">
            <v>INSTALACOES ESPECIAIS</v>
          </cell>
          <cell r="C3079" t="str">
            <v>INES</v>
          </cell>
          <cell r="D3079" t="str">
            <v>TELEFONE</v>
          </cell>
          <cell r="E3079" t="str">
            <v>0187</v>
          </cell>
          <cell r="F3079" t="str">
            <v/>
          </cell>
          <cell r="G3079" t="str">
            <v/>
          </cell>
          <cell r="H3079" t="str">
            <v>CABO TELEFÔNICO CCI-50 5 PARES, SEM BLINDAGEM, INSTALADO EM DISTRIBUIÇÃO DE EDIFICAÇÃO INSTITUCIONAL - FORNECIMENTO E INSTALAÇÃO. AF_11/2019</v>
          </cell>
          <cell r="I3079" t="str">
            <v>M</v>
          </cell>
          <cell r="J3079" t="str">
            <v>ATRIBUÍDO SÃO PAULO</v>
          </cell>
          <cell r="K3079" t="str">
            <v>3,72</v>
          </cell>
          <cell r="L3079" t="str">
            <v>CAIXA REFERENCIAL</v>
          </cell>
        </row>
        <row r="3080">
          <cell r="A3080">
            <v>98292</v>
          </cell>
          <cell r="B3080" t="str">
            <v>INSTALACOES ESPECIAIS</v>
          </cell>
          <cell r="C3080" t="str">
            <v>INES</v>
          </cell>
          <cell r="D3080" t="str">
            <v>TELEFONE</v>
          </cell>
          <cell r="E3080" t="str">
            <v>0187</v>
          </cell>
          <cell r="F3080" t="str">
            <v/>
          </cell>
          <cell r="G3080" t="str">
            <v/>
          </cell>
          <cell r="H3080" t="str">
            <v>CABO TELEFÔNICO CCI-50 6 PARES, SEM BLINDAGEM, INSTALADO EM DISTRIBUIÇÃO DE EDIFICAÇÃO INSTITUCIONAL - FORNECIMENTO E INSTALAÇÃO. AF_11/2019</v>
          </cell>
          <cell r="I3080" t="str">
            <v>M</v>
          </cell>
          <cell r="J3080" t="str">
            <v>ATRIBUÍDO SÃO PAULO</v>
          </cell>
          <cell r="K3080" t="str">
            <v>4,18</v>
          </cell>
          <cell r="L3080" t="str">
            <v>CAIXA REFERENCIAL</v>
          </cell>
        </row>
        <row r="3081">
          <cell r="A3081">
            <v>98293</v>
          </cell>
          <cell r="B3081" t="str">
            <v>INSTALACOES ESPECIAIS</v>
          </cell>
          <cell r="C3081" t="str">
            <v>INES</v>
          </cell>
          <cell r="D3081" t="str">
            <v>TELEFONE</v>
          </cell>
          <cell r="E3081" t="str">
            <v>0187</v>
          </cell>
          <cell r="F3081" t="str">
            <v/>
          </cell>
          <cell r="G3081" t="str">
            <v/>
          </cell>
          <cell r="H3081" t="str">
            <v>CABO TELEFÔNICO CI-50 10 PARES INSTALADO EM DISTRIBUIÇÃO DE EDIFICAÇÃO INSTITUCIONAL - FORNECIMENTO E INSTALAÇÃO. AF_11/2019</v>
          </cell>
          <cell r="I3081" t="str">
            <v>M</v>
          </cell>
          <cell r="J3081" t="str">
            <v>ATRIBUÍDO SÃO PAULO</v>
          </cell>
          <cell r="K3081" t="str">
            <v>8,14</v>
          </cell>
          <cell r="L3081" t="str">
            <v>CAIXA REFERENCIAL</v>
          </cell>
        </row>
        <row r="3082">
          <cell r="A3082">
            <v>98400</v>
          </cell>
          <cell r="B3082" t="str">
            <v>INSTALACOES ESPECIAIS</v>
          </cell>
          <cell r="C3082" t="str">
            <v>INES</v>
          </cell>
          <cell r="D3082" t="str">
            <v>TELEFONE</v>
          </cell>
          <cell r="E3082" t="str">
            <v>0187</v>
          </cell>
          <cell r="F3082" t="str">
            <v/>
          </cell>
          <cell r="G3082" t="str">
            <v/>
          </cell>
          <cell r="H3082" t="str">
            <v>CABO TELEFÔNICO CTP-APL-50 10 PARES INSTALADO EM ENTRADA DE EDIFICAÇÃO - FORNECIMENTO E INSTALAÇÃO. AF_11/2019</v>
          </cell>
          <cell r="I3082" t="str">
            <v>M</v>
          </cell>
          <cell r="J3082" t="str">
            <v>ATRIBUÍDO SÃO PAULO</v>
          </cell>
          <cell r="K3082" t="str">
            <v>11,72</v>
          </cell>
          <cell r="L3082" t="str">
            <v>CAIXA REFERENCIAL</v>
          </cell>
        </row>
        <row r="3083">
          <cell r="A3083">
            <v>98401</v>
          </cell>
          <cell r="B3083" t="str">
            <v>INSTALACOES ESPECIAIS</v>
          </cell>
          <cell r="C3083" t="str">
            <v>INES</v>
          </cell>
          <cell r="D3083" t="str">
            <v>TELEFONE</v>
          </cell>
          <cell r="E3083" t="str">
            <v>0187</v>
          </cell>
          <cell r="F3083" t="str">
            <v/>
          </cell>
          <cell r="G3083" t="str">
            <v/>
          </cell>
          <cell r="H3083" t="str">
            <v>CABO TELEFÔNICO CTP-APL-50 20 PARES INSTALADO EM ENTRADA DE EDIFICAÇÃO - FORNECIMENTO E INSTALAÇÃO. AF_11/2019</v>
          </cell>
          <cell r="I3083" t="str">
            <v>M</v>
          </cell>
          <cell r="J3083" t="str">
            <v>ATRIBUÍDO SÃO PAULO</v>
          </cell>
          <cell r="K3083" t="str">
            <v>18,45</v>
          </cell>
          <cell r="L3083" t="str">
            <v>CAIXA REFERENCIAL</v>
          </cell>
        </row>
        <row r="3084">
          <cell r="A3084">
            <v>98402</v>
          </cell>
          <cell r="B3084" t="str">
            <v>INSTALACOES ESPECIAIS</v>
          </cell>
          <cell r="C3084" t="str">
            <v>INES</v>
          </cell>
          <cell r="D3084" t="str">
            <v>TELEFONE</v>
          </cell>
          <cell r="E3084" t="str">
            <v>0187</v>
          </cell>
          <cell r="F3084" t="str">
            <v/>
          </cell>
          <cell r="G3084" t="str">
            <v/>
          </cell>
          <cell r="H3084" t="str">
            <v>CABO TELEFÔNICO CTP-APL-50 30 PARES INSTALADO EM ENTRADA DE EDIFICAÇÃO - FORNECIMENTO E INSTALAÇÃO. AF_11/2019</v>
          </cell>
          <cell r="I3084" t="str">
            <v>M</v>
          </cell>
          <cell r="J3084" t="str">
            <v>ATRIBUÍDO SÃO PAULO</v>
          </cell>
          <cell r="K3084" t="str">
            <v>24,10</v>
          </cell>
          <cell r="L3084" t="str">
            <v>CAIXA REFERENCIAL</v>
          </cell>
        </row>
        <row r="3085">
          <cell r="A3085">
            <v>100556</v>
          </cell>
          <cell r="B3085" t="str">
            <v>INSTALACOES ESPECIAIS</v>
          </cell>
          <cell r="C3085" t="str">
            <v>INES</v>
          </cell>
          <cell r="D3085" t="str">
            <v>TELEFONE</v>
          </cell>
          <cell r="E3085" t="str">
            <v>0187</v>
          </cell>
          <cell r="F3085" t="str">
            <v/>
          </cell>
          <cell r="G3085" t="str">
            <v/>
          </cell>
          <cell r="H3085" t="str">
            <v>CAIXA DE PASSAGEM PARA TELEFONE 15X15X10CM (SOBREPOR), FORNECIMENTO E INSTALACAO. AF_11/2019</v>
          </cell>
          <cell r="I3085" t="str">
            <v>UN</v>
          </cell>
          <cell r="J3085" t="str">
            <v>ATRIBUÍDO SÃO PAULO</v>
          </cell>
          <cell r="K3085" t="str">
            <v>39,22</v>
          </cell>
          <cell r="L3085" t="str">
            <v>CAIXA REFERENCIAL</v>
          </cell>
        </row>
        <row r="3086">
          <cell r="A3086">
            <v>100557</v>
          </cell>
          <cell r="B3086" t="str">
            <v>INSTALACOES ESPECIAIS</v>
          </cell>
          <cell r="C3086" t="str">
            <v>INES</v>
          </cell>
          <cell r="D3086" t="str">
            <v>TELEFONE</v>
          </cell>
          <cell r="E3086" t="str">
            <v>0187</v>
          </cell>
          <cell r="F3086" t="str">
            <v/>
          </cell>
          <cell r="G3086" t="str">
            <v/>
          </cell>
          <cell r="H3086" t="str">
            <v>CAIXA DE PASSAGEM PARA TELEFONE 80X80X15CM (SOBREPOR) FORNECIMENTO E INSTALACAO. AF_11/2019</v>
          </cell>
          <cell r="I3086" t="str">
            <v>UN</v>
          </cell>
          <cell r="J3086" t="str">
            <v>ATRIBUÍDO SÃO PAULO</v>
          </cell>
          <cell r="K3086" t="str">
            <v>542,78</v>
          </cell>
          <cell r="L3086" t="str">
            <v>CAIXA REFERENCIAL</v>
          </cell>
        </row>
        <row r="3087">
          <cell r="A3087">
            <v>100560</v>
          </cell>
          <cell r="B3087" t="str">
            <v>INSTALACOES ESPECIAIS</v>
          </cell>
          <cell r="C3087" t="str">
            <v>INES</v>
          </cell>
          <cell r="D3087" t="str">
            <v>TELEFONE</v>
          </cell>
          <cell r="E3087" t="str">
            <v>0187</v>
          </cell>
          <cell r="F3087" t="str">
            <v/>
          </cell>
          <cell r="G3087" t="str">
            <v/>
          </cell>
          <cell r="H3087" t="str">
            <v>QUADRO DE DISTRIBUIÇÃO PARA TELEFONE N.2, 20X20X12CM EM CHAPA METALICA, DE EMBUTIR, SEM ACESSORIOS, PADRÃO TELEBRAS, FORNECIMENTO E INSTALAÇÃO. AF_11/2019</v>
          </cell>
          <cell r="I3087" t="str">
            <v>UN</v>
          </cell>
          <cell r="J3087" t="str">
            <v>ATRIBUÍDO SÃO PAULO</v>
          </cell>
          <cell r="K3087" t="str">
            <v>106,64</v>
          </cell>
          <cell r="L3087" t="str">
            <v>CAIXA REFERENCIAL</v>
          </cell>
        </row>
        <row r="3088">
          <cell r="A3088">
            <v>100561</v>
          </cell>
          <cell r="B3088" t="str">
            <v>INSTALACOES ESPECIAIS</v>
          </cell>
          <cell r="C3088" t="str">
            <v>INES</v>
          </cell>
          <cell r="D3088" t="str">
            <v>TELEFONE</v>
          </cell>
          <cell r="E3088" t="str">
            <v>0187</v>
          </cell>
          <cell r="F3088" t="str">
            <v/>
          </cell>
          <cell r="G3088" t="str">
            <v/>
          </cell>
          <cell r="H3088" t="str">
            <v>QUADRO DE DISTRIBUICAO PARA TELEFONE N.3, 40X40X12CM EM CHAPA METALICA, DE EMBUTIR, SEM ACESSORIOS, PADRAO TELEBRAS, FORNECIMENTO E INSTALAÇÃO. AF_11/2019</v>
          </cell>
          <cell r="I3088" t="str">
            <v>UN</v>
          </cell>
          <cell r="J3088" t="str">
            <v>ATRIBUÍDO SÃO PAULO</v>
          </cell>
          <cell r="K3088" t="str">
            <v>203,93</v>
          </cell>
          <cell r="L3088" t="str">
            <v>CAIXA REFERENCIAL</v>
          </cell>
        </row>
        <row r="3089">
          <cell r="A3089">
            <v>100562</v>
          </cell>
          <cell r="B3089" t="str">
            <v>INSTALACOES ESPECIAIS</v>
          </cell>
          <cell r="C3089" t="str">
            <v>INES</v>
          </cell>
          <cell r="D3089" t="str">
            <v>TELEFONE</v>
          </cell>
          <cell r="E3089" t="str">
            <v>0187</v>
          </cell>
          <cell r="F3089" t="str">
            <v/>
          </cell>
          <cell r="G3089" t="str">
            <v/>
          </cell>
          <cell r="H3089" t="str">
            <v>QUADRO DE DISTRIBUICAO PARA TELEFONE N.4, 60X60X12CM EM CHAPA METALICA, DE EMBUTIR, SEM ACESSORIOS, PADRAO TELEBRAS, FORNECIMENTO E INSTALAÇÃO. AF_11/2019</v>
          </cell>
          <cell r="I3089" t="str">
            <v>UN</v>
          </cell>
          <cell r="J3089" t="str">
            <v>ATRIBUÍDO SÃO PAULO</v>
          </cell>
          <cell r="K3089" t="str">
            <v>321,36</v>
          </cell>
          <cell r="L3089" t="str">
            <v>CAIXA REFERENCIAL</v>
          </cell>
        </row>
        <row r="3090">
          <cell r="A3090">
            <v>100563</v>
          </cell>
          <cell r="B3090" t="str">
            <v>INSTALACOES ESPECIAIS</v>
          </cell>
          <cell r="C3090" t="str">
            <v>INES</v>
          </cell>
          <cell r="D3090" t="str">
            <v>TELEFONE</v>
          </cell>
          <cell r="E3090" t="str">
            <v>0187</v>
          </cell>
          <cell r="F3090" t="str">
            <v/>
          </cell>
          <cell r="G3090" t="str">
            <v/>
          </cell>
          <cell r="H3090" t="str">
            <v>QUADRO DE DISTRIBUIÇÃO PARA TELEFONE N.5, 80X80X12CM EM CHAPA METALICA, SEM ACESSORIOS, PADRAO TELEBRAS, FORNECIMENTO E INSTALAÇÃO. AF_11/2019</v>
          </cell>
          <cell r="I3090" t="str">
            <v>UN</v>
          </cell>
          <cell r="J3090" t="str">
            <v>ATRIBUÍDO SÃO PAULO</v>
          </cell>
          <cell r="K3090" t="str">
            <v>467,84</v>
          </cell>
          <cell r="L3090" t="str">
            <v>CAIXA REFERENCIAL</v>
          </cell>
        </row>
        <row r="3091">
          <cell r="A3091">
            <v>101795</v>
          </cell>
          <cell r="B3091" t="str">
            <v>INSTALACOES ESPECIAIS</v>
          </cell>
          <cell r="C3091" t="str">
            <v>INES</v>
          </cell>
          <cell r="D3091" t="str">
            <v>TELEFONE</v>
          </cell>
          <cell r="E3091" t="str">
            <v>0187</v>
          </cell>
          <cell r="F3091" t="str">
            <v/>
          </cell>
          <cell r="G3091" t="str">
            <v/>
          </cell>
          <cell r="H3091" t="str">
            <v>CAIXA ENTERRADA PARA INSTALAÇÕES TELEFÔNICAS TIPO R1, EM ALVENARIA COM BLOCOS DE CONCRETO, DIMENSÕES INTERNAS: 0,35X0,60X0,60 M, EXCLUINDO TAMPÃO. AF_12/2020</v>
          </cell>
          <cell r="I3091" t="str">
            <v>UN</v>
          </cell>
          <cell r="J3091" t="str">
            <v>ATRIBUÍDO SÃO PAULO</v>
          </cell>
          <cell r="K3091" t="str">
            <v>396,71</v>
          </cell>
          <cell r="L3091" t="str">
            <v>CAIXA REFERENCIAL</v>
          </cell>
        </row>
        <row r="3092">
          <cell r="A3092">
            <v>101798</v>
          </cell>
          <cell r="B3092" t="str">
            <v>INSTALACOES ESPECIAIS</v>
          </cell>
          <cell r="C3092" t="str">
            <v>INES</v>
          </cell>
          <cell r="D3092" t="str">
            <v>TELEFONE</v>
          </cell>
          <cell r="E3092" t="str">
            <v>0187</v>
          </cell>
          <cell r="F3092" t="str">
            <v/>
          </cell>
          <cell r="G3092" t="str">
            <v/>
          </cell>
          <cell r="H3092" t="str">
            <v>TAMPA PARA CAIXA TIPO R1, EM FERRO FUNDIDO, DIMENSÕES INTERNAS: 0,40 X 0,60 M - FORNECIMENTO E INSTALAÇÃO. AF_12/2020</v>
          </cell>
          <cell r="I3092" t="str">
            <v>UN</v>
          </cell>
          <cell r="J3092" t="str">
            <v>ATRIBUÍDO SÃO PAULO</v>
          </cell>
          <cell r="K3092" t="str">
            <v>284,52</v>
          </cell>
          <cell r="L3092" t="str">
            <v>CAIXA REFERENCIAL</v>
          </cell>
        </row>
        <row r="3093">
          <cell r="A3093">
            <v>101799</v>
          </cell>
          <cell r="B3093" t="str">
            <v>INSTALACOES ESPECIAIS</v>
          </cell>
          <cell r="C3093" t="str">
            <v>INES</v>
          </cell>
          <cell r="D3093" t="str">
            <v>TELEFONE</v>
          </cell>
          <cell r="E3093" t="str">
            <v>0187</v>
          </cell>
          <cell r="F3093" t="str">
            <v/>
          </cell>
          <cell r="G3093" t="str">
            <v/>
          </cell>
          <cell r="H3093" t="str">
            <v>TAMPA PARA CAIXA TIPO R2 E R3, EM FERRO FUNDIDO, DIMENSÕES INTERNAS: 0,55 X 1,10 M - FORNECIMENTO E INSTALAÇÃO. AF_12/2020</v>
          </cell>
          <cell r="I3093" t="str">
            <v>UN</v>
          </cell>
          <cell r="J3093" t="str">
            <v>ATRIBUÍDO SÃO PAULO</v>
          </cell>
          <cell r="K3093" t="str">
            <v>694,14</v>
          </cell>
          <cell r="L3093" t="str">
            <v>CAIXA REFERENCIAL</v>
          </cell>
        </row>
        <row r="3094">
          <cell r="A3094">
            <v>98397</v>
          </cell>
          <cell r="B3094" t="str">
            <v>INSTALACOES ESPECIAIS</v>
          </cell>
          <cell r="C3094" t="str">
            <v>INES</v>
          </cell>
          <cell r="D3094" t="str">
            <v>AR CONDICIONADO</v>
          </cell>
          <cell r="E3094" t="str">
            <v>0190</v>
          </cell>
          <cell r="F3094" t="str">
            <v/>
          </cell>
          <cell r="G3094" t="str">
            <v/>
          </cell>
          <cell r="H3094" t="str">
            <v>PINTURA ANTICORROSIVA DE DUTO METÁLICO. AF_04/2018</v>
          </cell>
          <cell r="I3094" t="str">
            <v>M2</v>
          </cell>
          <cell r="J3094" t="str">
            <v>COEFICIENTE DE REPRESENTATIVIDADE</v>
          </cell>
          <cell r="K3094" t="str">
            <v>8,32</v>
          </cell>
          <cell r="L3094" t="str">
            <v>CAIXA REFERENCIAL</v>
          </cell>
        </row>
        <row r="3095">
          <cell r="A3095">
            <v>101936</v>
          </cell>
          <cell r="B3095" t="str">
            <v>INSTALACOES ESPECIAIS</v>
          </cell>
          <cell r="C3095" t="str">
            <v>INES</v>
          </cell>
          <cell r="D3095" t="str">
            <v>GAS</v>
          </cell>
          <cell r="E3095" t="str">
            <v>0274</v>
          </cell>
          <cell r="F3095" t="str">
            <v/>
          </cell>
          <cell r="G3095" t="str">
            <v/>
          </cell>
          <cell r="H3095" t="str">
            <v>INSTALAÇÃO DE TUBOS E CONEXÕES, EM AÇO/FERRO GALVANIZADO, PARA O CENTRO DE MEDIÇÃO DE GÁS DE EDIFÍCIO RESIDENCIAL, COM 4 PAVIMENTOS, 16 UNIDADES HABITACIONAIS, DN 32 (1 1/4) - FORNECIMENTO E INSTALAÇÃO. AF_10/2020</v>
          </cell>
          <cell r="I3095" t="str">
            <v>UN</v>
          </cell>
          <cell r="J3095" t="str">
            <v>ATRIBUÍDO SÃO PAULO</v>
          </cell>
          <cell r="K3095" t="str">
            <v>5.590,42</v>
          </cell>
          <cell r="L3095" t="str">
            <v>CAIXA REFERENCIAL</v>
          </cell>
        </row>
        <row r="3096">
          <cell r="A3096">
            <v>101937</v>
          </cell>
          <cell r="B3096" t="str">
            <v>INSTALACOES ESPECIAIS</v>
          </cell>
          <cell r="C3096" t="str">
            <v>INES</v>
          </cell>
          <cell r="D3096" t="str">
            <v>GAS</v>
          </cell>
          <cell r="E3096" t="str">
            <v>0274</v>
          </cell>
          <cell r="F3096" t="str">
            <v/>
          </cell>
          <cell r="G3096" t="str">
            <v/>
          </cell>
          <cell r="H3096" t="str">
            <v>INSTALAÇÃO DE TUBOS E CONEXÕES, EM AÇO/FERRO GALVANIZADO, PARA O CENTRO DE MEDIÇÃO DE GÁS DE EDIFÍCIO RESIDENCIAL, COM 4 PAVIMENTOS, 16 UNIDADES HABITACIONAIS, DN 50 (2) - FORNECIMENTO E INSTALAÇÃO. AF_10/2020</v>
          </cell>
          <cell r="I3096" t="str">
            <v>UN</v>
          </cell>
          <cell r="J3096" t="str">
            <v>ATRIBUÍDO SÃO PAULO</v>
          </cell>
          <cell r="K3096" t="str">
            <v>9.997,88</v>
          </cell>
          <cell r="L3096" t="str">
            <v>CAIXA REFERENCIAL</v>
          </cell>
        </row>
        <row r="3097">
          <cell r="A3097">
            <v>98294</v>
          </cell>
          <cell r="B3097" t="str">
            <v>INSTALACOES ESPECIAIS</v>
          </cell>
          <cell r="C3097" t="str">
            <v>INES</v>
          </cell>
          <cell r="D3097" t="str">
            <v>INSTALACAO DE LOGICA</v>
          </cell>
          <cell r="E3097" t="str">
            <v>0313</v>
          </cell>
          <cell r="F3097" t="str">
            <v/>
          </cell>
          <cell r="G3097" t="str">
            <v/>
          </cell>
          <cell r="H3097" t="str">
            <v>CABO ELETRÔNICO CATEGORIA 5E, INSTALADO EM EDIFICAÇÃO RESIDENCIAL - FORNECIMENTO E INSTALAÇÃO. AF_11/2019</v>
          </cell>
          <cell r="I3097" t="str">
            <v>M</v>
          </cell>
          <cell r="J3097" t="str">
            <v>ATRIBUÍDO SÃO PAULO</v>
          </cell>
          <cell r="K3097" t="str">
            <v>2,07</v>
          </cell>
          <cell r="L3097" t="str">
            <v>CAIXA REFERENCIAL</v>
          </cell>
        </row>
        <row r="3098">
          <cell r="A3098">
            <v>98295</v>
          </cell>
          <cell r="B3098" t="str">
            <v>INSTALACOES ESPECIAIS</v>
          </cell>
          <cell r="C3098" t="str">
            <v>INES</v>
          </cell>
          <cell r="D3098" t="str">
            <v>INSTALACAO DE LOGICA</v>
          </cell>
          <cell r="E3098" t="str">
            <v>0313</v>
          </cell>
          <cell r="F3098" t="str">
            <v/>
          </cell>
          <cell r="G3098" t="str">
            <v/>
          </cell>
          <cell r="H3098" t="str">
            <v>CABO ELETRÔNICO CATEGORIA 5E, INSTALADO EM EDIFICAÇÃO INSTITUCIONAL - FORNECIMENTO E INSTALAÇÃO. AF_11/2019</v>
          </cell>
          <cell r="I3098" t="str">
            <v>M</v>
          </cell>
          <cell r="J3098" t="str">
            <v>ATRIBUÍDO SÃO PAULO</v>
          </cell>
          <cell r="K3098" t="str">
            <v>1,57</v>
          </cell>
          <cell r="L3098" t="str">
            <v>CAIXA REFERENCIAL</v>
          </cell>
        </row>
        <row r="3099">
          <cell r="A3099">
            <v>98296</v>
          </cell>
          <cell r="B3099" t="str">
            <v>INSTALACOES ESPECIAIS</v>
          </cell>
          <cell r="C3099" t="str">
            <v>INES</v>
          </cell>
          <cell r="D3099" t="str">
            <v>INSTALACAO DE LOGICA</v>
          </cell>
          <cell r="E3099" t="str">
            <v>0313</v>
          </cell>
          <cell r="F3099" t="str">
            <v/>
          </cell>
          <cell r="G3099" t="str">
            <v/>
          </cell>
          <cell r="H3099" t="str">
            <v>CABO ELETRÔNICO CATEGORIA 6, INSTALADO EM EDIFICAÇÃO RESIDENCIAL - FORNECIMENTO E INSTALAÇÃO. AF_11/2019</v>
          </cell>
          <cell r="I3099" t="str">
            <v>M</v>
          </cell>
          <cell r="J3099" t="str">
            <v>ATRIBUÍDO SÃO PAULO</v>
          </cell>
          <cell r="K3099" t="str">
            <v>3,16</v>
          </cell>
          <cell r="L3099" t="str">
            <v>CAIXA REFERENCIAL</v>
          </cell>
        </row>
        <row r="3100">
          <cell r="A3100">
            <v>98297</v>
          </cell>
          <cell r="B3100" t="str">
            <v>INSTALACOES ESPECIAIS</v>
          </cell>
          <cell r="C3100" t="str">
            <v>INES</v>
          </cell>
          <cell r="D3100" t="str">
            <v>INSTALACAO DE LOGICA</v>
          </cell>
          <cell r="E3100" t="str">
            <v>0313</v>
          </cell>
          <cell r="F3100" t="str">
            <v/>
          </cell>
          <cell r="G3100" t="str">
            <v/>
          </cell>
          <cell r="H3100" t="str">
            <v>CABO ELETRÔNICO CATEGORIA 6, INSTALADO EM EDIFICAÇÃO INSTITUCIONAL - FORNECIMENTO E INSTALAÇÃO. AF_11/2019</v>
          </cell>
          <cell r="I3100" t="str">
            <v>M</v>
          </cell>
          <cell r="J3100" t="str">
            <v>ATRIBUÍDO SÃO PAULO</v>
          </cell>
          <cell r="K3100" t="str">
            <v>2,37</v>
          </cell>
          <cell r="L3100" t="str">
            <v>CAIXA REFERENCIAL</v>
          </cell>
        </row>
        <row r="3101">
          <cell r="A3101">
            <v>98301</v>
          </cell>
          <cell r="B3101" t="str">
            <v>INSTALACOES ESPECIAIS</v>
          </cell>
          <cell r="C3101" t="str">
            <v>INES</v>
          </cell>
          <cell r="D3101" t="str">
            <v>INSTALACAO DE LOGICA</v>
          </cell>
          <cell r="E3101" t="str">
            <v>0313</v>
          </cell>
          <cell r="F3101" t="str">
            <v/>
          </cell>
          <cell r="G3101" t="str">
            <v/>
          </cell>
          <cell r="H3101" t="str">
            <v>PATCH PANEL 24 PORTAS, CATEGORIA 5E - FORNECIMENTO E INSTALAÇÃO. AF_11/2019</v>
          </cell>
          <cell r="I3101" t="str">
            <v>UN</v>
          </cell>
          <cell r="J3101" t="str">
            <v>ATRIBUÍDO SÃO PAULO</v>
          </cell>
          <cell r="K3101" t="str">
            <v>444,77</v>
          </cell>
          <cell r="L3101" t="str">
            <v>CAIXA REFERENCIAL</v>
          </cell>
        </row>
        <row r="3102">
          <cell r="A3102">
            <v>98302</v>
          </cell>
          <cell r="B3102" t="str">
            <v>INSTALACOES ESPECIAIS</v>
          </cell>
          <cell r="C3102" t="str">
            <v>INES</v>
          </cell>
          <cell r="D3102" t="str">
            <v>INSTALACAO DE LOGICA</v>
          </cell>
          <cell r="E3102" t="str">
            <v>0313</v>
          </cell>
          <cell r="F3102" t="str">
            <v/>
          </cell>
          <cell r="G3102" t="str">
            <v/>
          </cell>
          <cell r="H3102" t="str">
            <v>PATCH PANEL 24 PORTAS, CATEGORIA 6 - FORNECIMENTO E INSTALAÇÃO. AF_11/2019</v>
          </cell>
          <cell r="I3102" t="str">
            <v>UN</v>
          </cell>
          <cell r="J3102" t="str">
            <v>ATRIBUÍDO SÃO PAULO</v>
          </cell>
          <cell r="K3102" t="str">
            <v>613,79</v>
          </cell>
          <cell r="L3102" t="str">
            <v>CAIXA REFERENCIAL</v>
          </cell>
        </row>
        <row r="3103">
          <cell r="A3103">
            <v>98304</v>
          </cell>
          <cell r="B3103" t="str">
            <v>INSTALACOES ESPECIAIS</v>
          </cell>
          <cell r="C3103" t="str">
            <v>INES</v>
          </cell>
          <cell r="D3103" t="str">
            <v>INSTALACAO DE LOGICA</v>
          </cell>
          <cell r="E3103" t="str">
            <v>0313</v>
          </cell>
          <cell r="F3103" t="str">
            <v/>
          </cell>
          <cell r="G3103" t="str">
            <v/>
          </cell>
          <cell r="H3103" t="str">
            <v>PATCH PANEL 48 PORTAS, CATEGORIA 6 - FORNECIMENTO E INSTALAÇÃO. AF_11/2019</v>
          </cell>
          <cell r="I3103" t="str">
            <v>UN</v>
          </cell>
          <cell r="J3103" t="str">
            <v>ATRIBUÍDO SÃO PAULO</v>
          </cell>
          <cell r="K3103" t="str">
            <v>966,54</v>
          </cell>
          <cell r="L3103" t="str">
            <v>CAIXA REFERENCIAL</v>
          </cell>
        </row>
        <row r="3104">
          <cell r="A3104">
            <v>98307</v>
          </cell>
          <cell r="B3104" t="str">
            <v>INSTALACOES ESPECIAIS</v>
          </cell>
          <cell r="C3104" t="str">
            <v>INES</v>
          </cell>
          <cell r="D3104" t="str">
            <v>INSTALACAO DE LOGICA</v>
          </cell>
          <cell r="E3104" t="str">
            <v>0313</v>
          </cell>
          <cell r="F3104" t="str">
            <v/>
          </cell>
          <cell r="G3104" t="str">
            <v/>
          </cell>
          <cell r="H3104" t="str">
            <v>TOMADA DE REDE RJ45 - FORNECIMENTO E INSTALAÇÃO. AF_11/2019</v>
          </cell>
          <cell r="I3104" t="str">
            <v>UN</v>
          </cell>
          <cell r="J3104" t="str">
            <v>COEFICIENTE DE REPRESENTATIVIDADE</v>
          </cell>
          <cell r="K3104" t="str">
            <v>41,83</v>
          </cell>
          <cell r="L3104" t="str">
            <v>CAIXA REFERENCIAL</v>
          </cell>
        </row>
        <row r="3105">
          <cell r="A3105">
            <v>98308</v>
          </cell>
          <cell r="B3105" t="str">
            <v>INSTALACOES ESPECIAIS</v>
          </cell>
          <cell r="C3105" t="str">
            <v>INES</v>
          </cell>
          <cell r="D3105" t="str">
            <v>INSTALACAO DE LOGICA</v>
          </cell>
          <cell r="E3105" t="str">
            <v>0313</v>
          </cell>
          <cell r="F3105" t="str">
            <v/>
          </cell>
          <cell r="G3105" t="str">
            <v/>
          </cell>
          <cell r="H3105" t="str">
            <v>TOMADA PARA TELEFONE RJ11 - FORNECIMENTO E INSTALAÇÃO. AF_11/2019</v>
          </cell>
          <cell r="I3105" t="str">
            <v>UN</v>
          </cell>
          <cell r="J3105" t="str">
            <v>COEFICIENTE DE REPRESENTATIVIDADE</v>
          </cell>
          <cell r="K3105" t="str">
            <v>26,83</v>
          </cell>
          <cell r="L3105" t="str">
            <v>CAIXA REFERENCIAL</v>
          </cell>
        </row>
        <row r="3106">
          <cell r="A3106">
            <v>98593</v>
          </cell>
          <cell r="B3106" t="str">
            <v>INSTALACOES ESPECIAIS</v>
          </cell>
          <cell r="C3106" t="str">
            <v>INES</v>
          </cell>
          <cell r="D3106" t="str">
            <v>INSTALACAO DE LOGICA</v>
          </cell>
          <cell r="E3106" t="str">
            <v>0313</v>
          </cell>
          <cell r="F3106" t="str">
            <v/>
          </cell>
          <cell r="G3106" t="str">
            <v/>
          </cell>
          <cell r="H3106" t="str">
            <v>PATCH PANEL 48 PORTAS, CATEGORIA 5E - FORNECIMENTO E INSTALAÇÃO. AF_11/2019</v>
          </cell>
          <cell r="I3106" t="str">
            <v>UN</v>
          </cell>
          <cell r="J3106" t="str">
            <v>ATRIBUÍDO SÃO PAULO</v>
          </cell>
          <cell r="K3106" t="str">
            <v>764,66</v>
          </cell>
          <cell r="L3106" t="str">
            <v>CAIXA REFERENCIAL</v>
          </cell>
        </row>
        <row r="3107">
          <cell r="A3107">
            <v>89355</v>
          </cell>
          <cell r="B3107" t="str">
            <v>INSTALACOES HIDRO SANITARIAS</v>
          </cell>
          <cell r="C3107" t="str">
            <v>INHI</v>
          </cell>
          <cell r="D3107" t="str">
            <v>FORNEC. E ASSENTAMENTO DE TUBOS P/INSTALACAO DOMICILIAR</v>
          </cell>
          <cell r="E3107" t="str">
            <v>0179</v>
          </cell>
          <cell r="F3107" t="str">
            <v/>
          </cell>
          <cell r="G3107" t="str">
            <v/>
          </cell>
          <cell r="H3107" t="str">
            <v>TUBO, PVC, SOLDÁVEL, DN 20MM, INSTALADO EM RAMAL OU SUB-RAMAL DE ÁGUA - FORNECIMENTO E INSTALAÇÃO. AF_12/2014</v>
          </cell>
          <cell r="I3107" t="str">
            <v>M</v>
          </cell>
          <cell r="J3107" t="str">
            <v>COEFICIENTE DE REPRESENTATIVIDADE</v>
          </cell>
          <cell r="K3107" t="str">
            <v>13,46</v>
          </cell>
          <cell r="L3107" t="str">
            <v>CAIXA REFERENCIAL</v>
          </cell>
        </row>
        <row r="3108">
          <cell r="A3108">
            <v>89356</v>
          </cell>
          <cell r="B3108" t="str">
            <v>INSTALACOES HIDRO SANITARIAS</v>
          </cell>
          <cell r="C3108" t="str">
            <v>INHI</v>
          </cell>
          <cell r="D3108" t="str">
            <v>FORNEC. E ASSENTAMENTO DE TUBOS P/INSTALACAO DOMICILIAR</v>
          </cell>
          <cell r="E3108" t="str">
            <v>0179</v>
          </cell>
          <cell r="F3108" t="str">
            <v/>
          </cell>
          <cell r="G3108" t="str">
            <v/>
          </cell>
          <cell r="H3108" t="str">
            <v>TUBO, PVC, SOLDÁVEL, DN 25MM, INSTALADO EM RAMAL OU SUB-RAMAL DE ÁGUA - FORNECIMENTO E INSTALAÇÃO. AF_12/2014</v>
          </cell>
          <cell r="I3108" t="str">
            <v>M</v>
          </cell>
          <cell r="J3108" t="str">
            <v>COEFICIENTE DE REPRESENTATIVIDADE</v>
          </cell>
          <cell r="K3108" t="str">
            <v>15,97</v>
          </cell>
          <cell r="L3108" t="str">
            <v>CAIXA REFERENCIAL</v>
          </cell>
        </row>
        <row r="3109">
          <cell r="A3109">
            <v>89357</v>
          </cell>
          <cell r="B3109" t="str">
            <v>INSTALACOES HIDRO SANITARIAS</v>
          </cell>
          <cell r="C3109" t="str">
            <v>INHI</v>
          </cell>
          <cell r="D3109" t="str">
            <v>FORNEC. E ASSENTAMENTO DE TUBOS P/INSTALACAO DOMICILIAR</v>
          </cell>
          <cell r="E3109" t="str">
            <v>0179</v>
          </cell>
          <cell r="F3109" t="str">
            <v/>
          </cell>
          <cell r="G3109" t="str">
            <v/>
          </cell>
          <cell r="H3109" t="str">
            <v>TUBO, PVC, SOLDÁVEL, DN 32MM, INSTALADO EM RAMAL OU SUB-RAMAL DE ÁGUA - FORNECIMENTO E INSTALAÇÃO. AF_12/2014</v>
          </cell>
          <cell r="I3109" t="str">
            <v>M</v>
          </cell>
          <cell r="J3109" t="str">
            <v>COEFICIENTE DE REPRESENTATIVIDADE</v>
          </cell>
          <cell r="K3109" t="str">
            <v>23,42</v>
          </cell>
          <cell r="L3109" t="str">
            <v>CAIXA REFERENCIAL</v>
          </cell>
        </row>
        <row r="3110">
          <cell r="A3110">
            <v>89401</v>
          </cell>
          <cell r="B3110" t="str">
            <v>INSTALACOES HIDRO SANITARIAS</v>
          </cell>
          <cell r="C3110" t="str">
            <v>INHI</v>
          </cell>
          <cell r="D3110" t="str">
            <v>FORNEC. E ASSENTAMENTO DE TUBOS P/INSTALACAO DOMICILIAR</v>
          </cell>
          <cell r="E3110" t="str">
            <v>0179</v>
          </cell>
          <cell r="F3110" t="str">
            <v/>
          </cell>
          <cell r="G3110" t="str">
            <v/>
          </cell>
          <cell r="H3110" t="str">
            <v>TUBO, PVC, SOLDÁVEL, DN 20MM, INSTALADO EM RAMAL DE DISTRIBUIÇÃO DE ÁGUA - FORNECIMENTO E INSTALAÇÃO. AF_12/2014</v>
          </cell>
          <cell r="I3110" t="str">
            <v>M</v>
          </cell>
          <cell r="J3110" t="str">
            <v>COEFICIENTE DE REPRESENTATIVIDADE</v>
          </cell>
          <cell r="K3110" t="str">
            <v>6,32</v>
          </cell>
          <cell r="L3110" t="str">
            <v>CAIXA REFERENCIAL</v>
          </cell>
        </row>
        <row r="3111">
          <cell r="A3111">
            <v>89402</v>
          </cell>
          <cell r="B3111" t="str">
            <v>INSTALACOES HIDRO SANITARIAS</v>
          </cell>
          <cell r="C3111" t="str">
            <v>INHI</v>
          </cell>
          <cell r="D3111" t="str">
            <v>FORNEC. E ASSENTAMENTO DE TUBOS P/INSTALACAO DOMICILIAR</v>
          </cell>
          <cell r="E3111" t="str">
            <v>0179</v>
          </cell>
          <cell r="F3111" t="str">
            <v/>
          </cell>
          <cell r="G3111" t="str">
            <v/>
          </cell>
          <cell r="H3111" t="str">
            <v>TUBO, PVC, SOLDÁVEL, DN 25MM, INSTALADO EM RAMAL DE DISTRIBUIÇÃO DE ÁGUA - FORNECIMENTO E INSTALAÇÃO. AF_12/2014</v>
          </cell>
          <cell r="I3111" t="str">
            <v>M</v>
          </cell>
          <cell r="J3111" t="str">
            <v>COEFICIENTE DE REPRESENTATIVIDADE</v>
          </cell>
          <cell r="K3111" t="str">
            <v>7,74</v>
          </cell>
          <cell r="L3111" t="str">
            <v>CAIXA REFERENCIAL</v>
          </cell>
        </row>
        <row r="3112">
          <cell r="A3112">
            <v>89403</v>
          </cell>
          <cell r="B3112" t="str">
            <v>INSTALACOES HIDRO SANITARIAS</v>
          </cell>
          <cell r="C3112" t="str">
            <v>INHI</v>
          </cell>
          <cell r="D3112" t="str">
            <v>FORNEC. E ASSENTAMENTO DE TUBOS P/INSTALACAO DOMICILIAR</v>
          </cell>
          <cell r="E3112" t="str">
            <v>0179</v>
          </cell>
          <cell r="F3112" t="str">
            <v/>
          </cell>
          <cell r="G3112" t="str">
            <v/>
          </cell>
          <cell r="H3112" t="str">
            <v>TUBO, PVC, SOLDÁVEL, DN 32MM, INSTALADO EM RAMAL DE DISTRIBUIÇÃO DE ÁGUA - FORNECIMENTO E INSTALAÇÃO. AF_12/2014</v>
          </cell>
          <cell r="I3112" t="str">
            <v>M</v>
          </cell>
          <cell r="J3112" t="str">
            <v>COEFICIENTE DE REPRESENTATIVIDADE</v>
          </cell>
          <cell r="K3112" t="str">
            <v>13,60</v>
          </cell>
          <cell r="L3112" t="str">
            <v>CAIXA REFERENCIAL</v>
          </cell>
        </row>
        <row r="3113">
          <cell r="A3113">
            <v>89446</v>
          </cell>
          <cell r="B3113" t="str">
            <v>INSTALACOES HIDRO SANITARIAS</v>
          </cell>
          <cell r="C3113" t="str">
            <v>INHI</v>
          </cell>
          <cell r="D3113" t="str">
            <v>FORNEC. E ASSENTAMENTO DE TUBOS P/INSTALACAO DOMICILIAR</v>
          </cell>
          <cell r="E3113" t="str">
            <v>0179</v>
          </cell>
          <cell r="F3113" t="str">
            <v/>
          </cell>
          <cell r="G3113" t="str">
            <v/>
          </cell>
          <cell r="H3113" t="str">
            <v>TUBO, PVC, SOLDÁVEL, DN 25MM, INSTALADO EM PRUMADA DE ÁGUA - FORNECIMENTO E INSTALAÇÃO. AF_12/2014</v>
          </cell>
          <cell r="I3113" t="str">
            <v>M</v>
          </cell>
          <cell r="J3113" t="str">
            <v>COEFICIENTE DE REPRESENTATIVIDADE</v>
          </cell>
          <cell r="K3113" t="str">
            <v>4,64</v>
          </cell>
          <cell r="L3113" t="str">
            <v>CAIXA REFERENCIAL</v>
          </cell>
        </row>
        <row r="3114">
          <cell r="A3114">
            <v>89447</v>
          </cell>
          <cell r="B3114" t="str">
            <v>INSTALACOES HIDRO SANITARIAS</v>
          </cell>
          <cell r="C3114" t="str">
            <v>INHI</v>
          </cell>
          <cell r="D3114" t="str">
            <v>FORNEC. E ASSENTAMENTO DE TUBOS P/INSTALACAO DOMICILIAR</v>
          </cell>
          <cell r="E3114" t="str">
            <v>0179</v>
          </cell>
          <cell r="F3114" t="str">
            <v/>
          </cell>
          <cell r="G3114" t="str">
            <v/>
          </cell>
          <cell r="H3114" t="str">
            <v>TUBO, PVC, SOLDÁVEL, DN 32MM, INSTALADO EM PRUMADA DE ÁGUA - FORNECIMENTO E INSTALAÇÃO. AF_12/2014</v>
          </cell>
          <cell r="I3114" t="str">
            <v>M</v>
          </cell>
          <cell r="J3114" t="str">
            <v>COEFICIENTE DE REPRESENTATIVIDADE</v>
          </cell>
          <cell r="K3114" t="str">
            <v>9,93</v>
          </cell>
          <cell r="L3114" t="str">
            <v>CAIXA REFERENCIAL</v>
          </cell>
        </row>
        <row r="3115">
          <cell r="A3115">
            <v>89448</v>
          </cell>
          <cell r="B3115" t="str">
            <v>INSTALACOES HIDRO SANITARIAS</v>
          </cell>
          <cell r="C3115" t="str">
            <v>INHI</v>
          </cell>
          <cell r="D3115" t="str">
            <v>FORNEC. E ASSENTAMENTO DE TUBOS P/INSTALACAO DOMICILIAR</v>
          </cell>
          <cell r="E3115" t="str">
            <v>0179</v>
          </cell>
          <cell r="F3115" t="str">
            <v/>
          </cell>
          <cell r="G3115" t="str">
            <v/>
          </cell>
          <cell r="H3115" t="str">
            <v>TUBO, PVC, SOLDÁVEL, DN 40MM, INSTALADO EM PRUMADA DE ÁGUA - FORNECIMENTO E INSTALAÇÃO. AF_12/2014</v>
          </cell>
          <cell r="I3115" t="str">
            <v>M</v>
          </cell>
          <cell r="J3115" t="str">
            <v>COEFICIENTE DE REPRESENTATIVIDADE</v>
          </cell>
          <cell r="K3115" t="str">
            <v>14,31</v>
          </cell>
          <cell r="L3115" t="str">
            <v>CAIXA REFERENCIAL</v>
          </cell>
        </row>
        <row r="3116">
          <cell r="A3116">
            <v>89449</v>
          </cell>
          <cell r="B3116" t="str">
            <v>INSTALACOES HIDRO SANITARIAS</v>
          </cell>
          <cell r="C3116" t="str">
            <v>INHI</v>
          </cell>
          <cell r="D3116" t="str">
            <v>FORNEC. E ASSENTAMENTO DE TUBOS P/INSTALACAO DOMICILIAR</v>
          </cell>
          <cell r="E3116" t="str">
            <v>0179</v>
          </cell>
          <cell r="F3116" t="str">
            <v/>
          </cell>
          <cell r="G3116" t="str">
            <v/>
          </cell>
          <cell r="H3116" t="str">
            <v>TUBO, PVC, SOLDÁVEL, DN 50MM, INSTALADO EM PRUMADA DE ÁGUA - FORNECIMENTO E INSTALAÇÃO. AF_12/2014</v>
          </cell>
          <cell r="I3116" t="str">
            <v>M</v>
          </cell>
          <cell r="J3116" t="str">
            <v>COEFICIENTE DE REPRESENTATIVIDADE</v>
          </cell>
          <cell r="K3116" t="str">
            <v>16,45</v>
          </cell>
          <cell r="L3116" t="str">
            <v>CAIXA REFERENCIAL</v>
          </cell>
        </row>
        <row r="3117">
          <cell r="A3117">
            <v>89450</v>
          </cell>
          <cell r="B3117" t="str">
            <v>INSTALACOES HIDRO SANITARIAS</v>
          </cell>
          <cell r="C3117" t="str">
            <v>INHI</v>
          </cell>
          <cell r="D3117" t="str">
            <v>FORNEC. E ASSENTAMENTO DE TUBOS P/INSTALACAO DOMICILIAR</v>
          </cell>
          <cell r="E3117" t="str">
            <v>0179</v>
          </cell>
          <cell r="F3117" t="str">
            <v/>
          </cell>
          <cell r="G3117" t="str">
            <v/>
          </cell>
          <cell r="H3117" t="str">
            <v>TUBO, PVC, SOLDÁVEL, DN 60MM, INSTALADO EM PRUMADA DE ÁGUA - FORNECIMENTO E INSTALAÇÃO. AF_12/2014</v>
          </cell>
          <cell r="I3117" t="str">
            <v>M</v>
          </cell>
          <cell r="J3117" t="str">
            <v>COEFICIENTE DE REPRESENTATIVIDADE</v>
          </cell>
          <cell r="K3117" t="str">
            <v>27,27</v>
          </cell>
          <cell r="L3117" t="str">
            <v>CAIXA REFERENCIAL</v>
          </cell>
        </row>
        <row r="3118">
          <cell r="A3118">
            <v>89451</v>
          </cell>
          <cell r="B3118" t="str">
            <v>INSTALACOES HIDRO SANITARIAS</v>
          </cell>
          <cell r="C3118" t="str">
            <v>INHI</v>
          </cell>
          <cell r="D3118" t="str">
            <v>FORNEC. E ASSENTAMENTO DE TUBOS P/INSTALACAO DOMICILIAR</v>
          </cell>
          <cell r="E3118" t="str">
            <v>0179</v>
          </cell>
          <cell r="F3118" t="str">
            <v/>
          </cell>
          <cell r="G3118" t="str">
            <v/>
          </cell>
          <cell r="H3118" t="str">
            <v>TUBO, PVC, SOLDÁVEL, DN 75MM, INSTALADO EM PRUMADA DE ÁGUA - FORNECIMENTO E INSTALAÇÃO. AF_12/2014</v>
          </cell>
          <cell r="I3118" t="str">
            <v>M</v>
          </cell>
          <cell r="J3118" t="str">
            <v>COEFICIENTE DE REPRESENTATIVIDADE</v>
          </cell>
          <cell r="K3118" t="str">
            <v>45,23</v>
          </cell>
          <cell r="L3118" t="str">
            <v>CAIXA REFERENCIAL</v>
          </cell>
        </row>
        <row r="3119">
          <cell r="A3119">
            <v>89452</v>
          </cell>
          <cell r="B3119" t="str">
            <v>INSTALACOES HIDRO SANITARIAS</v>
          </cell>
          <cell r="C3119" t="str">
            <v>INHI</v>
          </cell>
          <cell r="D3119" t="str">
            <v>FORNEC. E ASSENTAMENTO DE TUBOS P/INSTALACAO DOMICILIAR</v>
          </cell>
          <cell r="E3119" t="str">
            <v>0179</v>
          </cell>
          <cell r="F3119" t="str">
            <v/>
          </cell>
          <cell r="G3119" t="str">
            <v/>
          </cell>
          <cell r="H3119" t="str">
            <v>TUBO, PVC, SOLDÁVEL, DN 85MM, INSTALADO EM PRUMADA DE ÁGUA - FORNECIMENTO E INSTALAÇÃO. AF_12/2014</v>
          </cell>
          <cell r="I3119" t="str">
            <v>M</v>
          </cell>
          <cell r="J3119" t="str">
            <v>COEFICIENTE DE REPRESENTATIVIDADE</v>
          </cell>
          <cell r="K3119" t="str">
            <v>56,34</v>
          </cell>
          <cell r="L3119" t="str">
            <v>CAIXA REFERENCIAL</v>
          </cell>
        </row>
        <row r="3120">
          <cell r="A3120">
            <v>89508</v>
          </cell>
          <cell r="B3120" t="str">
            <v>INSTALACOES HIDRO SANITARIAS</v>
          </cell>
          <cell r="C3120" t="str">
            <v>INHI</v>
          </cell>
          <cell r="D3120" t="str">
            <v>FORNEC. E ASSENTAMENTO DE TUBOS P/INSTALACAO DOMICILIAR</v>
          </cell>
          <cell r="E3120" t="str">
            <v>0179</v>
          </cell>
          <cell r="F3120" t="str">
            <v/>
          </cell>
          <cell r="G3120" t="str">
            <v/>
          </cell>
          <cell r="H3120" t="str">
            <v>TUBO PVC, SÉRIE R, ÁGUA PLUVIAL, DN 40 MM, FORNECIDO E INSTALADO EM RAMAL DE ENCAMINHAMENTO. AF_12/2014</v>
          </cell>
          <cell r="I3120" t="str">
            <v>M</v>
          </cell>
          <cell r="J3120" t="str">
            <v>COEFICIENTE DE REPRESENTATIVIDADE</v>
          </cell>
          <cell r="K3120" t="str">
            <v>15,96</v>
          </cell>
          <cell r="L3120" t="str">
            <v>CAIXA REFERENCIAL</v>
          </cell>
        </row>
        <row r="3121">
          <cell r="A3121">
            <v>89509</v>
          </cell>
          <cell r="B3121" t="str">
            <v>INSTALACOES HIDRO SANITARIAS</v>
          </cell>
          <cell r="C3121" t="str">
            <v>INHI</v>
          </cell>
          <cell r="D3121" t="str">
            <v>FORNEC. E ASSENTAMENTO DE TUBOS P/INSTALACAO DOMICILIAR</v>
          </cell>
          <cell r="E3121" t="str">
            <v>0179</v>
          </cell>
          <cell r="F3121" t="str">
            <v/>
          </cell>
          <cell r="G3121" t="str">
            <v/>
          </cell>
          <cell r="H3121" t="str">
            <v>TUBO PVC, SÉRIE R, ÁGUA PLUVIAL, DN 50 MM, FORNECIDO E INSTALADO EM RAMAL DE ENCAMINHAMENTO. AF_12/2014</v>
          </cell>
          <cell r="I3121" t="str">
            <v>M</v>
          </cell>
          <cell r="J3121" t="str">
            <v>COEFICIENTE DE REPRESENTATIVIDADE</v>
          </cell>
          <cell r="K3121" t="str">
            <v>22,07</v>
          </cell>
          <cell r="L3121" t="str">
            <v>CAIXA REFERENCIAL</v>
          </cell>
        </row>
        <row r="3122">
          <cell r="A3122">
            <v>89511</v>
          </cell>
          <cell r="B3122" t="str">
            <v>INSTALACOES HIDRO SANITARIAS</v>
          </cell>
          <cell r="C3122" t="str">
            <v>INHI</v>
          </cell>
          <cell r="D3122" t="str">
            <v>FORNEC. E ASSENTAMENTO DE TUBOS P/INSTALACAO DOMICILIAR</v>
          </cell>
          <cell r="E3122" t="str">
            <v>0179</v>
          </cell>
          <cell r="F3122" t="str">
            <v/>
          </cell>
          <cell r="G3122" t="str">
            <v/>
          </cell>
          <cell r="H3122" t="str">
            <v>TUBO PVC, SÉRIE R, ÁGUA PLUVIAL, DN 75 MM, FORNECIDO E INSTALADO EM RAMAL DE ENCAMINHAMENTO. AF_12/2014</v>
          </cell>
          <cell r="I3122" t="str">
            <v>M</v>
          </cell>
          <cell r="J3122" t="str">
            <v>COEFICIENTE DE REPRESENTATIVIDADE</v>
          </cell>
          <cell r="K3122" t="str">
            <v>32,73</v>
          </cell>
          <cell r="L3122" t="str">
            <v>CAIXA REFERENCIAL</v>
          </cell>
        </row>
        <row r="3123">
          <cell r="A3123">
            <v>89512</v>
          </cell>
          <cell r="B3123" t="str">
            <v>INSTALACOES HIDRO SANITARIAS</v>
          </cell>
          <cell r="C3123" t="str">
            <v>INHI</v>
          </cell>
          <cell r="D3123" t="str">
            <v>FORNEC. E ASSENTAMENTO DE TUBOS P/INSTALACAO DOMICILIAR</v>
          </cell>
          <cell r="E3123" t="str">
            <v>0179</v>
          </cell>
          <cell r="F3123" t="str">
            <v/>
          </cell>
          <cell r="G3123" t="str">
            <v/>
          </cell>
          <cell r="H3123" t="str">
            <v>TUBO PVC, SÉRIE R, ÁGUA PLUVIAL, DN 100 MM, FORNECIDO E INSTALADO EM RAMAL DE ENCAMINHAMENTO. AF_12/2014</v>
          </cell>
          <cell r="I3123" t="str">
            <v>M</v>
          </cell>
          <cell r="J3123" t="str">
            <v>COEFICIENTE DE REPRESENTATIVIDADE</v>
          </cell>
          <cell r="K3123" t="str">
            <v>52,19</v>
          </cell>
          <cell r="L3123" t="str">
            <v>CAIXA REFERENCIAL</v>
          </cell>
        </row>
        <row r="3124">
          <cell r="A3124">
            <v>89576</v>
          </cell>
          <cell r="B3124" t="str">
            <v>INSTALACOES HIDRO SANITARIAS</v>
          </cell>
          <cell r="C3124" t="str">
            <v>INHI</v>
          </cell>
          <cell r="D3124" t="str">
            <v>FORNEC. E ASSENTAMENTO DE TUBOS P/INSTALACAO DOMICILIAR</v>
          </cell>
          <cell r="E3124" t="str">
            <v>0179</v>
          </cell>
          <cell r="F3124" t="str">
            <v/>
          </cell>
          <cell r="G3124" t="str">
            <v/>
          </cell>
          <cell r="H3124" t="str">
            <v>TUBO PVC, SÉRIE R, ÁGUA PLUVIAL, DN 75 MM, FORNECIDO E INSTALADO EM CONDUTORES VERTICAIS DE ÁGUAS PLUVIAIS. AF_12/2014</v>
          </cell>
          <cell r="I3124" t="str">
            <v>M</v>
          </cell>
          <cell r="J3124" t="str">
            <v>COEFICIENTE DE REPRESENTATIVIDADE</v>
          </cell>
          <cell r="K3124" t="str">
            <v>20,27</v>
          </cell>
          <cell r="L3124" t="str">
            <v>CAIXA REFERENCIAL</v>
          </cell>
        </row>
        <row r="3125">
          <cell r="A3125">
            <v>89578</v>
          </cell>
          <cell r="B3125" t="str">
            <v>INSTALACOES HIDRO SANITARIAS</v>
          </cell>
          <cell r="C3125" t="str">
            <v>INHI</v>
          </cell>
          <cell r="D3125" t="str">
            <v>FORNEC. E ASSENTAMENTO DE TUBOS P/INSTALACAO DOMICILIAR</v>
          </cell>
          <cell r="E3125" t="str">
            <v>0179</v>
          </cell>
          <cell r="F3125" t="str">
            <v/>
          </cell>
          <cell r="G3125" t="str">
            <v/>
          </cell>
          <cell r="H3125" t="str">
            <v>TUBO PVC, SÉRIE R, ÁGUA PLUVIAL, DN 100 MM, FORNECIDO E INSTALADO EM CONDUTORES VERTICAIS DE ÁGUAS PLUVIAIS. AF_12/2014</v>
          </cell>
          <cell r="I3125" t="str">
            <v>M</v>
          </cell>
          <cell r="J3125" t="str">
            <v>COEFICIENTE DE REPRESENTATIVIDADE</v>
          </cell>
          <cell r="K3125" t="str">
            <v>34,99</v>
          </cell>
          <cell r="L3125" t="str">
            <v>CAIXA REFERENCIAL</v>
          </cell>
        </row>
        <row r="3126">
          <cell r="A3126">
            <v>89580</v>
          </cell>
          <cell r="B3126" t="str">
            <v>INSTALACOES HIDRO SANITARIAS</v>
          </cell>
          <cell r="C3126" t="str">
            <v>INHI</v>
          </cell>
          <cell r="D3126" t="str">
            <v>FORNEC. E ASSENTAMENTO DE TUBOS P/INSTALACAO DOMICILIAR</v>
          </cell>
          <cell r="E3126" t="str">
            <v>0179</v>
          </cell>
          <cell r="F3126" t="str">
            <v/>
          </cell>
          <cell r="G3126" t="str">
            <v/>
          </cell>
          <cell r="H3126" t="str">
            <v>TUBO PVC, SÉRIE R, ÁGUA PLUVIAL, DN 150 MM, FORNECIDO E INSTALADO EM CONDUTORES VERTICAIS DE ÁGUAS PLUVIAIS. AF_12/2014</v>
          </cell>
          <cell r="I3126" t="str">
            <v>M</v>
          </cell>
          <cell r="J3126" t="str">
            <v>COEFICIENTE DE REPRESENTATIVIDADE</v>
          </cell>
          <cell r="K3126" t="str">
            <v>69,10</v>
          </cell>
          <cell r="L3126" t="str">
            <v>CAIXA REFERENCIAL</v>
          </cell>
        </row>
        <row r="3127">
          <cell r="A3127">
            <v>89633</v>
          </cell>
          <cell r="B3127" t="str">
            <v>INSTALACOES HIDRO SANITARIAS</v>
          </cell>
          <cell r="C3127" t="str">
            <v>INHI</v>
          </cell>
          <cell r="D3127" t="str">
            <v>FORNEC. E ASSENTAMENTO DE TUBOS P/INSTALACAO DOMICILIAR</v>
          </cell>
          <cell r="E3127" t="str">
            <v>0179</v>
          </cell>
          <cell r="F3127" t="str">
            <v/>
          </cell>
          <cell r="G3127" t="str">
            <v/>
          </cell>
          <cell r="H3127" t="str">
            <v>TUBO, CPVC, SOLDÁVEL, DN 15MM, INSTALADO EM RAMAL OU SUB-RAMAL DE ÁGUA - FORNECIMENTO E INSTALAÇÃO. AF_12/2014</v>
          </cell>
          <cell r="I3127" t="str">
            <v>M</v>
          </cell>
          <cell r="J3127" t="str">
            <v>COEFICIENTE DE REPRESENTATIVIDADE</v>
          </cell>
          <cell r="K3127" t="str">
            <v>18,44</v>
          </cell>
          <cell r="L3127" t="str">
            <v>CAIXA REFERENCIAL</v>
          </cell>
        </row>
        <row r="3128">
          <cell r="A3128">
            <v>89634</v>
          </cell>
          <cell r="B3128" t="str">
            <v>INSTALACOES HIDRO SANITARIAS</v>
          </cell>
          <cell r="C3128" t="str">
            <v>INHI</v>
          </cell>
          <cell r="D3128" t="str">
            <v>FORNEC. E ASSENTAMENTO DE TUBOS P/INSTALACAO DOMICILIAR</v>
          </cell>
          <cell r="E3128" t="str">
            <v>0179</v>
          </cell>
          <cell r="F3128" t="str">
            <v/>
          </cell>
          <cell r="G3128" t="str">
            <v/>
          </cell>
          <cell r="H3128" t="str">
            <v>TUBO, CPVC, SOLDÁVEL, DN 22MM, INSTALADO EM RAMAL OU SUB-RAMAL DE ÁGUA - FORNECIMENTO E INSTALAÇÃO. AF_12/2014</v>
          </cell>
          <cell r="I3128" t="str">
            <v>M</v>
          </cell>
          <cell r="J3128" t="str">
            <v>COEFICIENTE DE REPRESENTATIVIDADE</v>
          </cell>
          <cell r="K3128" t="str">
            <v>28,42</v>
          </cell>
          <cell r="L3128" t="str">
            <v>CAIXA REFERENCIAL</v>
          </cell>
        </row>
        <row r="3129">
          <cell r="A3129">
            <v>89635</v>
          </cell>
          <cell r="B3129" t="str">
            <v>INSTALACOES HIDRO SANITARIAS</v>
          </cell>
          <cell r="C3129" t="str">
            <v>INHI</v>
          </cell>
          <cell r="D3129" t="str">
            <v>FORNEC. E ASSENTAMENTO DE TUBOS P/INSTALACAO DOMICILIAR</v>
          </cell>
          <cell r="E3129" t="str">
            <v>0179</v>
          </cell>
          <cell r="F3129" t="str">
            <v/>
          </cell>
          <cell r="G3129" t="str">
            <v/>
          </cell>
          <cell r="H3129" t="str">
            <v>TUBO, CPVC, SOLDÁVEL, DN 28MM, INSTALADO EM RAMAL OU SUB-RAMAL DE ÁGUA - FORNECIMENTO E INSTALAÇÃO. AF_12/2014</v>
          </cell>
          <cell r="I3129" t="str">
            <v>M</v>
          </cell>
          <cell r="J3129" t="str">
            <v>COEFICIENTE DE REPRESENTATIVIDADE</v>
          </cell>
          <cell r="K3129" t="str">
            <v>41,08</v>
          </cell>
          <cell r="L3129" t="str">
            <v>CAIXA REFERENCIAL</v>
          </cell>
        </row>
        <row r="3130">
          <cell r="A3130">
            <v>89636</v>
          </cell>
          <cell r="B3130" t="str">
            <v>INSTALACOES HIDRO SANITARIAS</v>
          </cell>
          <cell r="C3130" t="str">
            <v>INHI</v>
          </cell>
          <cell r="D3130" t="str">
            <v>FORNEC. E ASSENTAMENTO DE TUBOS P/INSTALACAO DOMICILIAR</v>
          </cell>
          <cell r="E3130" t="str">
            <v>0179</v>
          </cell>
          <cell r="F3130" t="str">
            <v/>
          </cell>
          <cell r="G3130" t="str">
            <v/>
          </cell>
          <cell r="H3130" t="str">
            <v>TUBO, CPVC, SOLDÁVEL, DN 35MM, INSTALADO EM RAMAL OU SUB-RAMAL DE ÁGUA  FORNECIMENTO E INSTALAÇÃO. AF_12/2014</v>
          </cell>
          <cell r="I3130" t="str">
            <v>M</v>
          </cell>
          <cell r="J3130" t="str">
            <v>COEFICIENTE DE REPRESENTATIVIDADE</v>
          </cell>
          <cell r="K3130" t="str">
            <v>50,10</v>
          </cell>
          <cell r="L3130" t="str">
            <v>CAIXA REFERENCIAL</v>
          </cell>
        </row>
        <row r="3131">
          <cell r="A3131">
            <v>89711</v>
          </cell>
          <cell r="B3131" t="str">
            <v>INSTALACOES HIDRO SANITARIAS</v>
          </cell>
          <cell r="C3131" t="str">
            <v>INHI</v>
          </cell>
          <cell r="D3131" t="str">
            <v>FORNEC. E ASSENTAMENTO DE TUBOS P/INSTALACAO DOMICILIAR</v>
          </cell>
          <cell r="E3131" t="str">
            <v>0179</v>
          </cell>
          <cell r="F3131" t="str">
            <v/>
          </cell>
          <cell r="G3131" t="str">
            <v/>
          </cell>
          <cell r="H3131" t="str">
            <v>TUBO PVC, SERIE NORMAL, ESGOTO PREDIAL, DN 40 MM, FORNECIDO E INSTALADO EM RAMAL DE DESCARGA OU RAMAL DE ESGOTO SANITÁRIO. AF_12/2014</v>
          </cell>
          <cell r="I3131" t="str">
            <v>M</v>
          </cell>
          <cell r="J3131" t="str">
            <v>COEFICIENTE DE REPRESENTATIVIDADE</v>
          </cell>
          <cell r="K3131" t="str">
            <v>14,14</v>
          </cell>
          <cell r="L3131" t="str">
            <v>CAIXA REFERENCIAL</v>
          </cell>
        </row>
        <row r="3132">
          <cell r="A3132">
            <v>89712</v>
          </cell>
          <cell r="B3132" t="str">
            <v>INSTALACOES HIDRO SANITARIAS</v>
          </cell>
          <cell r="C3132" t="str">
            <v>INHI</v>
          </cell>
          <cell r="D3132" t="str">
            <v>FORNEC. E ASSENTAMENTO DE TUBOS P/INSTALACAO DOMICILIAR</v>
          </cell>
          <cell r="E3132" t="str">
            <v>0179</v>
          </cell>
          <cell r="F3132" t="str">
            <v/>
          </cell>
          <cell r="G3132" t="str">
            <v/>
          </cell>
          <cell r="H3132" t="str">
            <v>TUBO PVC, SERIE NORMAL, ESGOTO PREDIAL, DN 50 MM, FORNECIDO E INSTALADO EM RAMAL DE DESCARGA OU RAMAL DE ESGOTO SANITÁRIO. AF_12/2014</v>
          </cell>
          <cell r="I3132" t="str">
            <v>M</v>
          </cell>
          <cell r="J3132" t="str">
            <v>COEFICIENTE DE REPRESENTATIVIDADE</v>
          </cell>
          <cell r="K3132" t="str">
            <v>21,60</v>
          </cell>
          <cell r="L3132" t="str">
            <v>CAIXA REFERENCIAL</v>
          </cell>
        </row>
        <row r="3133">
          <cell r="A3133">
            <v>89713</v>
          </cell>
          <cell r="B3133" t="str">
            <v>INSTALACOES HIDRO SANITARIAS</v>
          </cell>
          <cell r="C3133" t="str">
            <v>INHI</v>
          </cell>
          <cell r="D3133" t="str">
            <v>FORNEC. E ASSENTAMENTO DE TUBOS P/INSTALACAO DOMICILIAR</v>
          </cell>
          <cell r="E3133" t="str">
            <v>0179</v>
          </cell>
          <cell r="F3133" t="str">
            <v/>
          </cell>
          <cell r="G3133" t="str">
            <v/>
          </cell>
          <cell r="H3133" t="str">
            <v>TUBO PVC, SERIE NORMAL, ESGOTO PREDIAL, DN 75 MM, FORNECIDO E INSTALADO EM RAMAL DE DESCARGA OU RAMAL DE ESGOTO SANITÁRIO. AF_12/2014</v>
          </cell>
          <cell r="I3133" t="str">
            <v>M</v>
          </cell>
          <cell r="J3133" t="str">
            <v>COEFICIENTE DE REPRESENTATIVIDADE</v>
          </cell>
          <cell r="K3133" t="str">
            <v>33,12</v>
          </cell>
          <cell r="L3133" t="str">
            <v>CAIXA REFERENCIAL</v>
          </cell>
        </row>
        <row r="3134">
          <cell r="A3134">
            <v>89714</v>
          </cell>
          <cell r="B3134" t="str">
            <v>INSTALACOES HIDRO SANITARIAS</v>
          </cell>
          <cell r="C3134" t="str">
            <v>INHI</v>
          </cell>
          <cell r="D3134" t="str">
            <v>FORNEC. E ASSENTAMENTO DE TUBOS P/INSTALACAO DOMICILIAR</v>
          </cell>
          <cell r="E3134" t="str">
            <v>0179</v>
          </cell>
          <cell r="F3134" t="str">
            <v/>
          </cell>
          <cell r="G3134" t="str">
            <v/>
          </cell>
          <cell r="H3134" t="str">
            <v>TUBO PVC, SERIE NORMAL, ESGOTO PREDIAL, DN 100 MM, FORNECIDO E INSTALADO EM RAMAL DE DESCARGA OU RAMAL DE ESGOTO SANITÁRIO. AF_12/2014</v>
          </cell>
          <cell r="I3134" t="str">
            <v>M</v>
          </cell>
          <cell r="J3134" t="str">
            <v>COEFICIENTE DE REPRESENTATIVIDADE</v>
          </cell>
          <cell r="K3134" t="str">
            <v>42,41</v>
          </cell>
          <cell r="L3134" t="str">
            <v>CAIXA REFERENCIAL</v>
          </cell>
        </row>
        <row r="3135">
          <cell r="A3135">
            <v>89716</v>
          </cell>
          <cell r="B3135" t="str">
            <v>INSTALACOES HIDRO SANITARIAS</v>
          </cell>
          <cell r="C3135" t="str">
            <v>INHI</v>
          </cell>
          <cell r="D3135" t="str">
            <v>FORNEC. E ASSENTAMENTO DE TUBOS P/INSTALACAO DOMICILIAR</v>
          </cell>
          <cell r="E3135" t="str">
            <v>0179</v>
          </cell>
          <cell r="F3135" t="str">
            <v/>
          </cell>
          <cell r="G3135" t="str">
            <v/>
          </cell>
          <cell r="H3135" t="str">
            <v>TUBO, CPVC, SOLDÁVEL, DN 22MM, INSTALADO EM RAMAL DE DISTRIBUIÇÃO DE ÁGUA - FORNECIMENTO E INSTALAÇÃO. AF_12/2014</v>
          </cell>
          <cell r="I3135" t="str">
            <v>M</v>
          </cell>
          <cell r="J3135" t="str">
            <v>COEFICIENTE DE REPRESENTATIVIDADE</v>
          </cell>
          <cell r="K3135" t="str">
            <v>21,00</v>
          </cell>
          <cell r="L3135" t="str">
            <v>CAIXA REFERENCIAL</v>
          </cell>
        </row>
        <row r="3136">
          <cell r="A3136">
            <v>89717</v>
          </cell>
          <cell r="B3136" t="str">
            <v>INSTALACOES HIDRO SANITARIAS</v>
          </cell>
          <cell r="C3136" t="str">
            <v>INHI</v>
          </cell>
          <cell r="D3136" t="str">
            <v>FORNEC. E ASSENTAMENTO DE TUBOS P/INSTALACAO DOMICILIAR</v>
          </cell>
          <cell r="E3136" t="str">
            <v>0179</v>
          </cell>
          <cell r="F3136" t="str">
            <v/>
          </cell>
          <cell r="G3136" t="str">
            <v/>
          </cell>
          <cell r="H3136" t="str">
            <v>TUBO, CPVC, SOLDÁVEL, DN 28MM, INSTALADO EM RAMAL DE DISTRIBUIÇÃO DE ÁGUA - FORNECIMENTO E INSTALAÇÃO. AF_12/2014</v>
          </cell>
          <cell r="I3136" t="str">
            <v>M</v>
          </cell>
          <cell r="J3136" t="str">
            <v>COEFICIENTE DE REPRESENTATIVIDADE</v>
          </cell>
          <cell r="K3136" t="str">
            <v>32,32</v>
          </cell>
          <cell r="L3136" t="str">
            <v>CAIXA REFERENCIAL</v>
          </cell>
        </row>
        <row r="3137">
          <cell r="A3137">
            <v>89770</v>
          </cell>
          <cell r="B3137" t="str">
            <v>INSTALACOES HIDRO SANITARIAS</v>
          </cell>
          <cell r="C3137" t="str">
            <v>INHI</v>
          </cell>
          <cell r="D3137" t="str">
            <v>FORNEC. E ASSENTAMENTO DE TUBOS P/INSTALACAO DOMICILIAR</v>
          </cell>
          <cell r="E3137" t="str">
            <v>0179</v>
          </cell>
          <cell r="F3137" t="str">
            <v/>
          </cell>
          <cell r="G3137" t="str">
            <v/>
          </cell>
          <cell r="H3137" t="str">
            <v>TUBO, CPVC, SOLDÁVEL, DN 35MM, INSTALADO EM PRUMADA DE ÁGUA  FORNECIMENTO E INSTALAÇÃO. AF_12/2014</v>
          </cell>
          <cell r="I3137" t="str">
            <v>M</v>
          </cell>
          <cell r="J3137" t="str">
            <v>COEFICIENTE DE REPRESENTATIVIDADE</v>
          </cell>
          <cell r="K3137" t="str">
            <v>35,93</v>
          </cell>
          <cell r="L3137" t="str">
            <v>CAIXA REFERENCIAL</v>
          </cell>
        </row>
        <row r="3138">
          <cell r="A3138">
            <v>89771</v>
          </cell>
          <cell r="B3138" t="str">
            <v>INSTALACOES HIDRO SANITARIAS</v>
          </cell>
          <cell r="C3138" t="str">
            <v>INHI</v>
          </cell>
          <cell r="D3138" t="str">
            <v>FORNEC. E ASSENTAMENTO DE TUBOS P/INSTALACAO DOMICILIAR</v>
          </cell>
          <cell r="E3138" t="str">
            <v>0179</v>
          </cell>
          <cell r="F3138" t="str">
            <v/>
          </cell>
          <cell r="G3138" t="str">
            <v/>
          </cell>
          <cell r="H3138" t="str">
            <v>TUBO, CPVC, SOLDÁVEL, DN 42MM, INSTALADO EM PRUMADA DE ÁGUA  FORNECIMENTO E INSTALAÇÃO. AF_12/2014</v>
          </cell>
          <cell r="I3138" t="str">
            <v>M</v>
          </cell>
          <cell r="J3138" t="str">
            <v>COEFICIENTE DE REPRESENTATIVIDADE</v>
          </cell>
          <cell r="K3138" t="str">
            <v>49,14</v>
          </cell>
          <cell r="L3138" t="str">
            <v>CAIXA REFERENCIAL</v>
          </cell>
        </row>
        <row r="3139">
          <cell r="A3139">
            <v>89773</v>
          </cell>
          <cell r="B3139" t="str">
            <v>INSTALACOES HIDRO SANITARIAS</v>
          </cell>
          <cell r="C3139" t="str">
            <v>INHI</v>
          </cell>
          <cell r="D3139" t="str">
            <v>FORNEC. E ASSENTAMENTO DE TUBOS P/INSTALACAO DOMICILIAR</v>
          </cell>
          <cell r="E3139" t="str">
            <v>0179</v>
          </cell>
          <cell r="F3139" t="str">
            <v/>
          </cell>
          <cell r="G3139" t="str">
            <v/>
          </cell>
          <cell r="H3139" t="str">
            <v>TUBO, CPVC, SOLDÁVEL, DN 73MM, INSTALADO EM PRUMADA DE ÁGUA  FORNECIMENTO E INSTALAÇÃO. AF_12/2014</v>
          </cell>
          <cell r="I3139" t="str">
            <v>M</v>
          </cell>
          <cell r="J3139" t="str">
            <v>COEFICIENTE DE REPRESENTATIVIDADE</v>
          </cell>
          <cell r="K3139" t="str">
            <v>114,53</v>
          </cell>
          <cell r="L3139" t="str">
            <v>CAIXA REFERENCIAL</v>
          </cell>
        </row>
        <row r="3140">
          <cell r="A3140">
            <v>89775</v>
          </cell>
          <cell r="B3140" t="str">
            <v>INSTALACOES HIDRO SANITARIAS</v>
          </cell>
          <cell r="C3140" t="str">
            <v>INHI</v>
          </cell>
          <cell r="D3140" t="str">
            <v>FORNEC. E ASSENTAMENTO DE TUBOS P/INSTALACAO DOMICILIAR</v>
          </cell>
          <cell r="E3140" t="str">
            <v>0179</v>
          </cell>
          <cell r="F3140" t="str">
            <v/>
          </cell>
          <cell r="G3140" t="str">
            <v/>
          </cell>
          <cell r="H3140" t="str">
            <v>TUBO, CPVC, SOLDÁVEL, DN 89MM, INSTALADO EM PRUMADA DE ÁGUA  FORNECIMENTO E INSTALAÇÃO. AF_12/2014</v>
          </cell>
          <cell r="I3140" t="str">
            <v>M</v>
          </cell>
          <cell r="J3140" t="str">
            <v>COEFICIENTE DE REPRESENTATIVIDADE</v>
          </cell>
          <cell r="K3140" t="str">
            <v>180,99</v>
          </cell>
          <cell r="L3140" t="str">
            <v>CAIXA REFERENCIAL</v>
          </cell>
        </row>
        <row r="3141">
          <cell r="A3141">
            <v>89798</v>
          </cell>
          <cell r="B3141" t="str">
            <v>INSTALACOES HIDRO SANITARIAS</v>
          </cell>
          <cell r="C3141" t="str">
            <v>INHI</v>
          </cell>
          <cell r="D3141" t="str">
            <v>FORNEC. E ASSENTAMENTO DE TUBOS P/INSTALACAO DOMICILIAR</v>
          </cell>
          <cell r="E3141" t="str">
            <v>0179</v>
          </cell>
          <cell r="F3141" t="str">
            <v/>
          </cell>
          <cell r="G3141" t="str">
            <v/>
          </cell>
          <cell r="H3141" t="str">
            <v>TUBO PVC, SERIE NORMAL, ESGOTO PREDIAL, DN 50 MM, FORNECIDO E INSTALADO EM PRUMADA DE ESGOTO SANITÁRIO OU VENTILAÇÃO. AF_12/2014</v>
          </cell>
          <cell r="I3141" t="str">
            <v>M</v>
          </cell>
          <cell r="J3141" t="str">
            <v>COEFICIENTE DE REPRESENTATIVIDADE</v>
          </cell>
          <cell r="K3141" t="str">
            <v>9,82</v>
          </cell>
          <cell r="L3141" t="str">
            <v>CAIXA REFERENCIAL</v>
          </cell>
        </row>
        <row r="3142">
          <cell r="A3142">
            <v>89799</v>
          </cell>
          <cell r="B3142" t="str">
            <v>INSTALACOES HIDRO SANITARIAS</v>
          </cell>
          <cell r="C3142" t="str">
            <v>INHI</v>
          </cell>
          <cell r="D3142" t="str">
            <v>FORNEC. E ASSENTAMENTO DE TUBOS P/INSTALACAO DOMICILIAR</v>
          </cell>
          <cell r="E3142" t="str">
            <v>0179</v>
          </cell>
          <cell r="F3142" t="str">
            <v/>
          </cell>
          <cell r="G3142" t="str">
            <v/>
          </cell>
          <cell r="H3142" t="str">
            <v>TUBO PVC, SERIE NORMAL, ESGOTO PREDIAL, DN 75 MM, FORNECIDO E INSTALADO EM PRUMADA DE ESGOTO SANITÁRIO OU VENTILAÇÃO. AF_12/2014</v>
          </cell>
          <cell r="I3142" t="str">
            <v>M</v>
          </cell>
          <cell r="J3142" t="str">
            <v>COEFICIENTE DE REPRESENTATIVIDADE</v>
          </cell>
          <cell r="K3142" t="str">
            <v>15,93</v>
          </cell>
          <cell r="L3142" t="str">
            <v>CAIXA REFERENCIAL</v>
          </cell>
        </row>
        <row r="3143">
          <cell r="A3143">
            <v>89800</v>
          </cell>
          <cell r="B3143" t="str">
            <v>INSTALACOES HIDRO SANITARIAS</v>
          </cell>
          <cell r="C3143" t="str">
            <v>INHI</v>
          </cell>
          <cell r="D3143" t="str">
            <v>FORNEC. E ASSENTAMENTO DE TUBOS P/INSTALACAO DOMICILIAR</v>
          </cell>
          <cell r="E3143" t="str">
            <v>0179</v>
          </cell>
          <cell r="F3143" t="str">
            <v/>
          </cell>
          <cell r="G3143" t="str">
            <v/>
          </cell>
          <cell r="H3143" t="str">
            <v>TUBO PVC, SERIE NORMAL, ESGOTO PREDIAL, DN 100 MM, FORNECIDO E INSTALADO EM PRUMADA DE ESGOTO SANITÁRIO OU VENTILAÇÃO. AF_12/2014</v>
          </cell>
          <cell r="I3143" t="str">
            <v>M</v>
          </cell>
          <cell r="J3143" t="str">
            <v>COEFICIENTE DE REPRESENTATIVIDADE</v>
          </cell>
          <cell r="K3143" t="str">
            <v>19,63</v>
          </cell>
          <cell r="L3143" t="str">
            <v>CAIXA REFERENCIAL</v>
          </cell>
        </row>
        <row r="3144">
          <cell r="A3144">
            <v>89848</v>
          </cell>
          <cell r="B3144" t="str">
            <v>INSTALACOES HIDRO SANITARIAS</v>
          </cell>
          <cell r="C3144" t="str">
            <v>INHI</v>
          </cell>
          <cell r="D3144" t="str">
            <v>FORNEC. E ASSENTAMENTO DE TUBOS P/INSTALACAO DOMICILIAR</v>
          </cell>
          <cell r="E3144" t="str">
            <v>0179</v>
          </cell>
          <cell r="F3144" t="str">
            <v/>
          </cell>
          <cell r="G3144" t="str">
            <v/>
          </cell>
          <cell r="H3144" t="str">
            <v>TUBO PVC, SERIE NORMAL, ESGOTO PREDIAL, DN 100 MM, FORNECIDO E INSTALADO EM SUBCOLETOR AÉREO DE ESGOTO SANITÁRIO. AF_12/2014</v>
          </cell>
          <cell r="I3144" t="str">
            <v>M</v>
          </cell>
          <cell r="J3144" t="str">
            <v>COEFICIENTE DE REPRESENTATIVIDADE</v>
          </cell>
          <cell r="K3144" t="str">
            <v>23,52</v>
          </cell>
          <cell r="L3144" t="str">
            <v>CAIXA REFERENCIAL</v>
          </cell>
        </row>
        <row r="3145">
          <cell r="A3145">
            <v>89849</v>
          </cell>
          <cell r="B3145" t="str">
            <v>INSTALACOES HIDRO SANITARIAS</v>
          </cell>
          <cell r="C3145" t="str">
            <v>INHI</v>
          </cell>
          <cell r="D3145" t="str">
            <v>FORNEC. E ASSENTAMENTO DE TUBOS P/INSTALACAO DOMICILIAR</v>
          </cell>
          <cell r="E3145" t="str">
            <v>0179</v>
          </cell>
          <cell r="F3145" t="str">
            <v/>
          </cell>
          <cell r="G3145" t="str">
            <v/>
          </cell>
          <cell r="H3145" t="str">
            <v>TUBO PVC, SERIE NORMAL, ESGOTO PREDIAL, DN 150 MM, FORNECIDO E INSTALADO EM SUBCOLETOR AÉREO DE ESGOTO SANITÁRIO. AF_12/2014</v>
          </cell>
          <cell r="I3145" t="str">
            <v>M</v>
          </cell>
          <cell r="J3145" t="str">
            <v>COEFICIENTE DE REPRESENTATIVIDADE</v>
          </cell>
          <cell r="K3145" t="str">
            <v>46,86</v>
          </cell>
          <cell r="L3145" t="str">
            <v>CAIXA REFERENCIAL</v>
          </cell>
        </row>
        <row r="3146">
          <cell r="A3146">
            <v>89865</v>
          </cell>
          <cell r="B3146" t="str">
            <v>INSTALACOES HIDRO SANITARIAS</v>
          </cell>
          <cell r="C3146" t="str">
            <v>INHI</v>
          </cell>
          <cell r="D3146" t="str">
            <v>FORNEC. E ASSENTAMENTO DE TUBOS P/INSTALACAO DOMICILIAR</v>
          </cell>
          <cell r="E3146" t="str">
            <v>0179</v>
          </cell>
          <cell r="F3146" t="str">
            <v/>
          </cell>
          <cell r="G3146" t="str">
            <v/>
          </cell>
          <cell r="H3146" t="str">
            <v>TUBO, PVC, SOLDÁVEL, DN 25MM, INSTALADO EM DRENO DE AR-CONDICIONADO - FORNECIMENTO E INSTALAÇÃO. AF_12/2014</v>
          </cell>
          <cell r="I3146" t="str">
            <v>M</v>
          </cell>
          <cell r="J3146" t="str">
            <v>COEFICIENTE DE REPRESENTATIVIDADE</v>
          </cell>
          <cell r="K3146" t="str">
            <v>10,18</v>
          </cell>
          <cell r="L3146" t="str">
            <v>CAIXA REFERENCIAL</v>
          </cell>
        </row>
        <row r="3147">
          <cell r="A3147">
            <v>91784</v>
          </cell>
          <cell r="B3147" t="str">
            <v>INSTALACOES HIDRO SANITARIAS</v>
          </cell>
          <cell r="C3147" t="str">
            <v>INHI</v>
          </cell>
          <cell r="D3147" t="str">
            <v>FORNEC. E ASSENTAMENTO DE TUBOS P/INSTALACAO DOMICILIAR</v>
          </cell>
          <cell r="E3147" t="str">
            <v>0179</v>
          </cell>
          <cell r="F3147" t="str">
            <v/>
          </cell>
          <cell r="G3147" t="str">
            <v/>
          </cell>
          <cell r="H3147" t="str">
            <v>(COMPOSIÇÃO REPRESENTATIVA) DO SERVIÇO DE INSTALAÇÃO DE TUBOS DE PVC, SOLDÁVEL, ÁGUA FRIA, DN 20 MM (INSTALADO EM RAMAL, SUB-RAMAL OU RAMAL DE DISTRIBUIÇÃO), INCLUSIVE CONEXÕES, CORTES E FIXAÇÕES, PARA PRÉDIOS. AF_10/2015</v>
          </cell>
          <cell r="I3147" t="str">
            <v>M</v>
          </cell>
          <cell r="J3147" t="str">
            <v>COEFICIENTE DE REPRESENTATIVIDADE</v>
          </cell>
          <cell r="K3147" t="str">
            <v>32,44</v>
          </cell>
          <cell r="L3147" t="str">
            <v>CAIXA REFERENCIAL</v>
          </cell>
        </row>
        <row r="3148">
          <cell r="A3148">
            <v>91785</v>
          </cell>
          <cell r="B3148" t="str">
            <v>INSTALACOES HIDRO SANITARIAS</v>
          </cell>
          <cell r="C3148" t="str">
            <v>INHI</v>
          </cell>
          <cell r="D3148" t="str">
            <v>FORNEC. E ASSENTAMENTO DE TUBOS P/INSTALACAO DOMICILIAR</v>
          </cell>
          <cell r="E3148" t="str">
            <v>0179</v>
          </cell>
          <cell r="F3148" t="str">
            <v/>
          </cell>
          <cell r="G3148" t="str">
            <v/>
          </cell>
          <cell r="H3148" t="str">
            <v>(COMPOSIÇÃO REPRESENTATIVA) DO SERVIÇO DE INSTALAÇÃO DE TUBOS DE PVC, SOLDÁVEL, ÁGUA FRIA, DN 25 MM (INSTALADO EM RAMAL, SUB-RAMAL, RAMAL DE DISTRIBUIÇÃO OU PRUMADA), INCLUSIVE CONEXÕES, CORTES E FIXAÇÕES, PARA PRÉDIOS. AF_10/2015</v>
          </cell>
          <cell r="I3148" t="str">
            <v>M</v>
          </cell>
          <cell r="J3148" t="str">
            <v>ATRIBUÍDO SÃO PAULO</v>
          </cell>
          <cell r="K3148" t="str">
            <v>32,30</v>
          </cell>
          <cell r="L3148" t="str">
            <v>CAIXA REFERENCIAL</v>
          </cell>
        </row>
        <row r="3149">
          <cell r="A3149">
            <v>91786</v>
          </cell>
          <cell r="B3149" t="str">
            <v>INSTALACOES HIDRO SANITARIAS</v>
          </cell>
          <cell r="C3149" t="str">
            <v>INHI</v>
          </cell>
          <cell r="D3149" t="str">
            <v>FORNEC. E ASSENTAMENTO DE TUBOS P/INSTALACAO DOMICILIAR</v>
          </cell>
          <cell r="E3149" t="str">
            <v>0179</v>
          </cell>
          <cell r="F3149" t="str">
            <v/>
          </cell>
          <cell r="G3149" t="str">
            <v/>
          </cell>
          <cell r="H3149" t="str">
            <v>(COMPOSIÇÃO REPRESENTATIVA) DO SERVIÇO DE INSTALAÇÃO TUBOS DE PVC, SOLDÁVEL, ÁGUA FRIA, DN 32 MM (INSTALADO EM RAMAL, SUB-RAMAL, RAMAL DE DISTRIBUIÇÃO OU PRUMADA), INCLUSIVE CONEXÕES, CORTES E FIXAÇÕES, PARA PRÉDIOS. AF_10/2015</v>
          </cell>
          <cell r="I3149" t="str">
            <v>M</v>
          </cell>
          <cell r="J3149" t="str">
            <v>COEFICIENTE DE REPRESENTATIVIDADE</v>
          </cell>
          <cell r="K3149" t="str">
            <v>24,70</v>
          </cell>
          <cell r="L3149" t="str">
            <v>CAIXA REFERENCIAL</v>
          </cell>
        </row>
        <row r="3150">
          <cell r="A3150">
            <v>91787</v>
          </cell>
          <cell r="B3150" t="str">
            <v>INSTALACOES HIDRO SANITARIAS</v>
          </cell>
          <cell r="C3150" t="str">
            <v>INHI</v>
          </cell>
          <cell r="D3150" t="str">
            <v>FORNEC. E ASSENTAMENTO DE TUBOS P/INSTALACAO DOMICILIAR</v>
          </cell>
          <cell r="E3150" t="str">
            <v>0179</v>
          </cell>
          <cell r="F3150" t="str">
            <v/>
          </cell>
          <cell r="G3150" t="str">
            <v/>
          </cell>
          <cell r="H3150" t="str">
            <v>(COMPOSIÇÃO REPRESENTATIVA) DO SERVIÇO DE INSTALAÇÃO DE TUBOS DE PVC, SOLDÁVEL, ÁGUA FRIA, DN 40 MM (INSTALADO EM PRUMADA), INCLUSIVE CONEXÕES, CORTES E FIXAÇÕES, PARA PRÉDIOS. AF_10/2015</v>
          </cell>
          <cell r="I3150" t="str">
            <v>M</v>
          </cell>
          <cell r="J3150" t="str">
            <v>ATRIBUÍDO SÃO PAULO</v>
          </cell>
          <cell r="K3150" t="str">
            <v>29,64</v>
          </cell>
          <cell r="L3150" t="str">
            <v>CAIXA REFERENCIAL</v>
          </cell>
        </row>
        <row r="3151">
          <cell r="A3151">
            <v>91788</v>
          </cell>
          <cell r="B3151" t="str">
            <v>INSTALACOES HIDRO SANITARIAS</v>
          </cell>
          <cell r="C3151" t="str">
            <v>INHI</v>
          </cell>
          <cell r="D3151" t="str">
            <v>FORNEC. E ASSENTAMENTO DE TUBOS P/INSTALACAO DOMICILIAR</v>
          </cell>
          <cell r="E3151" t="str">
            <v>0179</v>
          </cell>
          <cell r="F3151" t="str">
            <v/>
          </cell>
          <cell r="G3151" t="str">
            <v/>
          </cell>
          <cell r="H3151" t="str">
            <v>(COMPOSIÇÃO REPRESENTATIVA) DO SERVIÇO DE INSTALAÇÃO DE TUBOS DE PVC, SOLDÁVEL, ÁGUA FRIA, DN 50 MM (INSTALADO EM PRUMADA), INCLUSIVE CONEXÕES, CORTES E FIXAÇÕES, PARA PRÉDIOS. AF_10/2015</v>
          </cell>
          <cell r="I3151" t="str">
            <v>M</v>
          </cell>
          <cell r="J3151" t="str">
            <v>ATRIBUÍDO SÃO PAULO</v>
          </cell>
          <cell r="K3151" t="str">
            <v>37,13</v>
          </cell>
          <cell r="L3151" t="str">
            <v>CAIXA REFERENCIAL</v>
          </cell>
        </row>
        <row r="3152">
          <cell r="A3152">
            <v>91789</v>
          </cell>
          <cell r="B3152" t="str">
            <v>INSTALACOES HIDRO SANITARIAS</v>
          </cell>
          <cell r="C3152" t="str">
            <v>INHI</v>
          </cell>
          <cell r="D3152" t="str">
            <v>FORNEC. E ASSENTAMENTO DE TUBOS P/INSTALACAO DOMICILIAR</v>
          </cell>
          <cell r="E3152" t="str">
            <v>0179</v>
          </cell>
          <cell r="F3152" t="str">
            <v/>
          </cell>
          <cell r="G3152" t="str">
            <v/>
          </cell>
          <cell r="H3152" t="str">
            <v>(COMPOSIÇÃO REPRESENTATIVA) DO SERVIÇO DE INSTALAÇÃO DE TUBOS DE PVC, SÉRIE R, ÁGUA PLUVIAL, DN 75 MM (INSTALADO EM RAMAL DE ENCAMINHAMENTO, OU CONDUTORES VERTICAIS), INCLUSIVE CONEXÕES, CORTE E FIXAÇÕES, PARA PRÉDIOS. AF_10/2015</v>
          </cell>
          <cell r="I3152" t="str">
            <v>M</v>
          </cell>
          <cell r="J3152" t="str">
            <v>COEFICIENTE DE REPRESENTATIVIDADE</v>
          </cell>
          <cell r="K3152" t="str">
            <v>36,47</v>
          </cell>
          <cell r="L3152" t="str">
            <v>CAIXA REFERENCIAL</v>
          </cell>
        </row>
        <row r="3153">
          <cell r="A3153">
            <v>91790</v>
          </cell>
          <cell r="B3153" t="str">
            <v>INSTALACOES HIDRO SANITARIAS</v>
          </cell>
          <cell r="C3153" t="str">
            <v>INHI</v>
          </cell>
          <cell r="D3153" t="str">
            <v>FORNEC. E ASSENTAMENTO DE TUBOS P/INSTALACAO DOMICILIAR</v>
          </cell>
          <cell r="E3153" t="str">
            <v>0179</v>
          </cell>
          <cell r="F3153" t="str">
            <v/>
          </cell>
          <cell r="G3153" t="str">
            <v/>
          </cell>
          <cell r="H3153" t="str">
            <v>(COMPOSIÇÃO REPRESENTATIVA) DO SERVIÇO DE INSTALAÇÃO DE TUBOS DE PVC, SÉRIE R, ÁGUA PLUVIAL, DN 100 MM (INSTALADO EM RAMAL DE ENCAMINHAMENTO, OU CONDUTORES VERTICAIS), INCLUSIVE CONEXÕES, CORTES E FIXAÇÕES, PARA PRÉDIOS. AF_10/2015</v>
          </cell>
          <cell r="I3153" t="str">
            <v>M</v>
          </cell>
          <cell r="J3153" t="str">
            <v>ATRIBUÍDO SÃO PAULO</v>
          </cell>
          <cell r="K3153" t="str">
            <v>54,70</v>
          </cell>
          <cell r="L3153" t="str">
            <v>CAIXA REFERENCIAL</v>
          </cell>
        </row>
        <row r="3154">
          <cell r="A3154">
            <v>91791</v>
          </cell>
          <cell r="B3154" t="str">
            <v>INSTALACOES HIDRO SANITARIAS</v>
          </cell>
          <cell r="C3154" t="str">
            <v>INHI</v>
          </cell>
          <cell r="D3154" t="str">
            <v>FORNEC. E ASSENTAMENTO DE TUBOS P/INSTALACAO DOMICILIAR</v>
          </cell>
          <cell r="E3154" t="str">
            <v>0179</v>
          </cell>
          <cell r="F3154" t="str">
            <v/>
          </cell>
          <cell r="G3154" t="str">
            <v/>
          </cell>
          <cell r="H3154" t="str">
            <v>(COMPOSIÇÃO REPRESENTATIVA) DO SERVIÇO DE INSTALAÇÃO DE TUBOS DE PVC, SÉRIE R, ÁGUA PLUVIAL, DN 150 MM (INSTALADO EM CONDUTORES VERTICAIS), INCLUSIVE CONEXÕES, CORTES E FIXAÇÕES, PARA PRÉDIOS. AF_10/2015</v>
          </cell>
          <cell r="I3154" t="str">
            <v>M</v>
          </cell>
          <cell r="J3154" t="str">
            <v>ATRIBUÍDO SÃO PAULO</v>
          </cell>
          <cell r="K3154" t="str">
            <v>73,69</v>
          </cell>
          <cell r="L3154" t="str">
            <v>CAIXA REFERENCIAL</v>
          </cell>
        </row>
        <row r="3155">
          <cell r="A3155">
            <v>91792</v>
          </cell>
          <cell r="B3155" t="str">
            <v>INSTALACOES HIDRO SANITARIAS</v>
          </cell>
          <cell r="C3155" t="str">
            <v>INHI</v>
          </cell>
          <cell r="D3155" t="str">
            <v>FORNEC. E ASSENTAMENTO DE TUBOS P/INSTALACAO DOMICILIAR</v>
          </cell>
          <cell r="E3155" t="str">
            <v>0179</v>
          </cell>
          <cell r="F3155" t="str">
            <v/>
          </cell>
          <cell r="G3155" t="str">
            <v/>
          </cell>
          <cell r="H3155" t="str">
            <v>(COMPOSIÇÃO REPRESENTATIVA) DO SERVIÇO DE INSTALAÇÃO DE TUBO DE PVC, SÉRIE NORMAL, ESGOTO PREDIAL, DN 40 MM (INSTALADO EM RAMAL DE DESCARGA OU RAMAL DE ESGOTO SANITÁRIO), INCLUSIVE CONEXÕES, CORTES E FIXAÇÕES, PARA PRÉDIOS. AF_10/2015</v>
          </cell>
          <cell r="I3155" t="str">
            <v>M</v>
          </cell>
          <cell r="J3155" t="str">
            <v>ATRIBUÍDO SÃO PAULO</v>
          </cell>
          <cell r="K3155" t="str">
            <v>41,84</v>
          </cell>
          <cell r="L3155" t="str">
            <v>CAIXA REFERENCIAL</v>
          </cell>
        </row>
        <row r="3156">
          <cell r="A3156">
            <v>91793</v>
          </cell>
          <cell r="B3156" t="str">
            <v>INSTALACOES HIDRO SANITARIAS</v>
          </cell>
          <cell r="C3156" t="str">
            <v>INHI</v>
          </cell>
          <cell r="D3156" t="str">
            <v>FORNEC. E ASSENTAMENTO DE TUBOS P/INSTALACAO DOMICILIAR</v>
          </cell>
          <cell r="E3156" t="str">
            <v>0179</v>
          </cell>
          <cell r="F3156" t="str">
            <v/>
          </cell>
          <cell r="G3156" t="str">
            <v/>
          </cell>
          <cell r="H3156" t="str">
            <v>(COMPOSIÇÃO REPRESENTATIVA) DO SERVIÇO DE INSTALAÇÃO DE TUBO DE PVC, SÉRIE NORMAL, ESGOTO PREDIAL, DN 50 MM (INSTALADO EM RAMAL DE DESCARGA OU RAMAL DE ESGOTO SANITÁRIO), INCLUSIVE CONEXÕES, CORTES E FIXAÇÕES PARA, PRÉDIOS. AF_10/2015</v>
          </cell>
          <cell r="I3156" t="str">
            <v>M</v>
          </cell>
          <cell r="J3156" t="str">
            <v>ATRIBUÍDO SÃO PAULO</v>
          </cell>
          <cell r="K3156" t="str">
            <v>65,81</v>
          </cell>
          <cell r="L3156" t="str">
            <v>CAIXA REFERENCIAL</v>
          </cell>
        </row>
        <row r="3157">
          <cell r="A3157">
            <v>91794</v>
          </cell>
          <cell r="B3157" t="str">
            <v>INSTALACOES HIDRO SANITARIAS</v>
          </cell>
          <cell r="C3157" t="str">
            <v>INHI</v>
          </cell>
          <cell r="D3157" t="str">
            <v>FORNEC. E ASSENTAMENTO DE TUBOS P/INSTALACAO DOMICILIAR</v>
          </cell>
          <cell r="E3157" t="str">
            <v>0179</v>
          </cell>
          <cell r="F3157" t="str">
            <v/>
          </cell>
          <cell r="G3157" t="str">
            <v/>
          </cell>
          <cell r="H3157" t="str">
            <v>(COMPOSIÇÃO REPRESENTATIVA) DO SERVIÇO DE INST. TUBO PVC, SÉRIE N, ESGOTO PREDIAL, DN 75 MM, (INST. EM RAMAL DE DESCARGA, RAMAL DE ESG. SANITÁRIO, PRUMADA DE ESG. SANITÁRIO OU VENTILAÇÃO), INCL. CONEXÕES, CORTES E FIXAÇÕES, P/ PRÉDIOS. AF_10/2015</v>
          </cell>
          <cell r="I3157" t="str">
            <v>M</v>
          </cell>
          <cell r="J3157" t="str">
            <v>ATRIBUÍDO SÃO PAULO</v>
          </cell>
          <cell r="K3157" t="str">
            <v>31,78</v>
          </cell>
          <cell r="L3157" t="str">
            <v>CAIXA REFERENCIAL</v>
          </cell>
        </row>
        <row r="3158">
          <cell r="A3158">
            <v>91795</v>
          </cell>
          <cell r="B3158" t="str">
            <v>INSTALACOES HIDRO SANITARIAS</v>
          </cell>
          <cell r="C3158" t="str">
            <v>INHI</v>
          </cell>
          <cell r="D3158" t="str">
            <v>FORNEC. E ASSENTAMENTO DE TUBOS P/INSTALACAO DOMICILIAR</v>
          </cell>
          <cell r="E3158" t="str">
            <v>0179</v>
          </cell>
          <cell r="F3158" t="str">
            <v/>
          </cell>
          <cell r="G3158" t="str">
            <v/>
          </cell>
          <cell r="H3158" t="str">
            <v>(COMPOSIÇÃO REPRESENTATIVA) DO SERVIÇO DE INST. TUBO PVC, SÉRIE N, ESGOTO PREDIAL, 100 MM (INST. RAMAL DESCARGA, RAMAL DE ESG. SANIT., PRUMADA ESG. SANIT., VENTILAÇÃO OU SUB-COLETOR AÉREO), INCL. CONEXÕES E CORTES, FIXAÇÕES, P/ PRÉDIOS. AF_10/2015</v>
          </cell>
          <cell r="I3158" t="str">
            <v>M</v>
          </cell>
          <cell r="J3158" t="str">
            <v>ATRIBUÍDO SÃO PAULO</v>
          </cell>
          <cell r="K3158" t="str">
            <v>53,02</v>
          </cell>
          <cell r="L3158" t="str">
            <v>CAIXA REFERENCIAL</v>
          </cell>
        </row>
        <row r="3159">
          <cell r="A3159">
            <v>91796</v>
          </cell>
          <cell r="B3159" t="str">
            <v>INSTALACOES HIDRO SANITARIAS</v>
          </cell>
          <cell r="C3159" t="str">
            <v>INHI</v>
          </cell>
          <cell r="D3159" t="str">
            <v>FORNEC. E ASSENTAMENTO DE TUBOS P/INSTALACAO DOMICILIAR</v>
          </cell>
          <cell r="E3159" t="str">
            <v>0179</v>
          </cell>
          <cell r="F3159" t="str">
            <v/>
          </cell>
          <cell r="G3159" t="str">
            <v/>
          </cell>
          <cell r="H3159" t="str">
            <v>(COMPOSIÇÃO REPRESENTATIVA) DO SERVIÇO DE INSTALAÇÃO DE TUBO DE PVC, SÉRIE NORMAL, ESGOTO PREDIAL, DN 150 MM (INSTALADO EM SUB-COLETOR AÉREO), INCLUSIVE CONEXÕES, CORTES E FIXAÇÕES, PARA PRÉDIOS. AF_10/2015</v>
          </cell>
          <cell r="I3159" t="str">
            <v>M</v>
          </cell>
          <cell r="J3159" t="str">
            <v>COEFICIENTE DE REPRESENTATIVIDADE</v>
          </cell>
          <cell r="K3159" t="str">
            <v>57,14</v>
          </cell>
          <cell r="L3159" t="str">
            <v>CAIXA REFERENCIAL</v>
          </cell>
        </row>
        <row r="3160">
          <cell r="A3160">
            <v>92275</v>
          </cell>
          <cell r="B3160" t="str">
            <v>INSTALACOES HIDRO SANITARIAS</v>
          </cell>
          <cell r="C3160" t="str">
            <v>INHI</v>
          </cell>
          <cell r="D3160" t="str">
            <v>FORNEC. E ASSENTAMENTO DE TUBOS P/INSTALACAO DOMICILIAR</v>
          </cell>
          <cell r="E3160" t="str">
            <v>0179</v>
          </cell>
          <cell r="F3160" t="str">
            <v/>
          </cell>
          <cell r="G3160" t="str">
            <v/>
          </cell>
          <cell r="H3160" t="str">
            <v>TUBO EM COBRE RÍGIDO, DN 22 MM, CLASSE E, SEM ISOLAMENTO, INSTALADO EM PRUMADA  FORNECIMENTO E INSTALAÇÃO. AF_12/2015</v>
          </cell>
          <cell r="I3160" t="str">
            <v>M</v>
          </cell>
          <cell r="J3160" t="str">
            <v>COEFICIENTE DE REPRESENTATIVIDADE</v>
          </cell>
          <cell r="K3160" t="str">
            <v>37,96</v>
          </cell>
          <cell r="L3160" t="str">
            <v>CAIXA REFERENCIAL</v>
          </cell>
        </row>
        <row r="3161">
          <cell r="A3161">
            <v>92276</v>
          </cell>
          <cell r="B3161" t="str">
            <v>INSTALACOES HIDRO SANITARIAS</v>
          </cell>
          <cell r="C3161" t="str">
            <v>INHI</v>
          </cell>
          <cell r="D3161" t="str">
            <v>FORNEC. E ASSENTAMENTO DE TUBOS P/INSTALACAO DOMICILIAR</v>
          </cell>
          <cell r="E3161" t="str">
            <v>0179</v>
          </cell>
          <cell r="F3161" t="str">
            <v/>
          </cell>
          <cell r="G3161" t="str">
            <v/>
          </cell>
          <cell r="H3161" t="str">
            <v>TUBO EM COBRE RÍGIDO, DN 28 MM, CLASSE E, SEM ISOLAMENTO, INSTALADO EM PRUMADA  FORNECIMENTO E INSTALAÇÃO. AF_12/2015</v>
          </cell>
          <cell r="I3161" t="str">
            <v>M</v>
          </cell>
          <cell r="J3161" t="str">
            <v>COEFICIENTE DE REPRESENTATIVIDADE</v>
          </cell>
          <cell r="K3161" t="str">
            <v>48,06</v>
          </cell>
          <cell r="L3161" t="str">
            <v>CAIXA REFERENCIAL</v>
          </cell>
        </row>
        <row r="3162">
          <cell r="A3162">
            <v>92277</v>
          </cell>
          <cell r="B3162" t="str">
            <v>INSTALACOES HIDRO SANITARIAS</v>
          </cell>
          <cell r="C3162" t="str">
            <v>INHI</v>
          </cell>
          <cell r="D3162" t="str">
            <v>FORNEC. E ASSENTAMENTO DE TUBOS P/INSTALACAO DOMICILIAR</v>
          </cell>
          <cell r="E3162" t="str">
            <v>0179</v>
          </cell>
          <cell r="F3162" t="str">
            <v/>
          </cell>
          <cell r="G3162" t="str">
            <v/>
          </cell>
          <cell r="H3162" t="str">
            <v>TUBO EM COBRE RÍGIDO, DN 35 MM, CLASSE E, SEM ISOLAMENTO, INSTALADO EM PRUMADA  FORNECIMENTO E INSTALAÇÃO. AF_12/2015</v>
          </cell>
          <cell r="I3162" t="str">
            <v>M</v>
          </cell>
          <cell r="J3162" t="str">
            <v>COEFICIENTE DE REPRESENTATIVIDADE</v>
          </cell>
          <cell r="K3162" t="str">
            <v>69,34</v>
          </cell>
          <cell r="L3162" t="str">
            <v>CAIXA REFERENCIAL</v>
          </cell>
        </row>
        <row r="3163">
          <cell r="A3163">
            <v>92278</v>
          </cell>
          <cell r="B3163" t="str">
            <v>INSTALACOES HIDRO SANITARIAS</v>
          </cell>
          <cell r="C3163" t="str">
            <v>INHI</v>
          </cell>
          <cell r="D3163" t="str">
            <v>FORNEC. E ASSENTAMENTO DE TUBOS P/INSTALACAO DOMICILIAR</v>
          </cell>
          <cell r="E3163" t="str">
            <v>0179</v>
          </cell>
          <cell r="F3163" t="str">
            <v/>
          </cell>
          <cell r="G3163" t="str">
            <v/>
          </cell>
          <cell r="H3163" t="str">
            <v>TUBO EM COBRE RÍGIDO, DN 42 MM, CLASSE E, SEM ISOLAMENTO, INSTALADO EM PRUMADA  FORNECIMENTO E INSTALAÇÃO. AF_12/2015</v>
          </cell>
          <cell r="I3163" t="str">
            <v>M</v>
          </cell>
          <cell r="J3163" t="str">
            <v>COEFICIENTE DE REPRESENTATIVIDADE</v>
          </cell>
          <cell r="K3163" t="str">
            <v>93,21</v>
          </cell>
          <cell r="L3163" t="str">
            <v>CAIXA REFERENCIAL</v>
          </cell>
        </row>
        <row r="3164">
          <cell r="A3164">
            <v>92279</v>
          </cell>
          <cell r="B3164" t="str">
            <v>INSTALACOES HIDRO SANITARIAS</v>
          </cell>
          <cell r="C3164" t="str">
            <v>INHI</v>
          </cell>
          <cell r="D3164" t="str">
            <v>FORNEC. E ASSENTAMENTO DE TUBOS P/INSTALACAO DOMICILIAR</v>
          </cell>
          <cell r="E3164" t="str">
            <v>0179</v>
          </cell>
          <cell r="F3164" t="str">
            <v/>
          </cell>
          <cell r="G3164" t="str">
            <v/>
          </cell>
          <cell r="H3164" t="str">
            <v>TUBO EM COBRE RÍGIDO, DN 54 MM, CLASSE E, SEM ISOLAMENTO, INSTALADO EM PRUMADA  FORNECIMENTO E INSTALAÇÃO. AF_12/2015</v>
          </cell>
          <cell r="I3164" t="str">
            <v>M</v>
          </cell>
          <cell r="J3164" t="str">
            <v>COEFICIENTE DE REPRESENTATIVIDADE</v>
          </cell>
          <cell r="K3164" t="str">
            <v>134,69</v>
          </cell>
          <cell r="L3164" t="str">
            <v>CAIXA REFERENCIAL</v>
          </cell>
        </row>
        <row r="3165">
          <cell r="A3165">
            <v>92280</v>
          </cell>
          <cell r="B3165" t="str">
            <v>INSTALACOES HIDRO SANITARIAS</v>
          </cell>
          <cell r="C3165" t="str">
            <v>INHI</v>
          </cell>
          <cell r="D3165" t="str">
            <v>FORNEC. E ASSENTAMENTO DE TUBOS P/INSTALACAO DOMICILIAR</v>
          </cell>
          <cell r="E3165" t="str">
            <v>0179</v>
          </cell>
          <cell r="F3165" t="str">
            <v/>
          </cell>
          <cell r="G3165" t="str">
            <v/>
          </cell>
          <cell r="H3165" t="str">
            <v>TUBO EM COBRE RÍGIDO, DN 66 MM, CLASSE E, SEM ISOLAMENTO, INSTALADO EM PRUMADA  FORNECIMENTO E INSTALAÇÃO. AF_12/2015</v>
          </cell>
          <cell r="I3165" t="str">
            <v>M</v>
          </cell>
          <cell r="J3165" t="str">
            <v>COEFICIENTE DE REPRESENTATIVIDADE</v>
          </cell>
          <cell r="K3165" t="str">
            <v>189,08</v>
          </cell>
          <cell r="L3165" t="str">
            <v>CAIXA REFERENCIAL</v>
          </cell>
        </row>
        <row r="3166">
          <cell r="A3166">
            <v>92281</v>
          </cell>
          <cell r="B3166" t="str">
            <v>INSTALACOES HIDRO SANITARIAS</v>
          </cell>
          <cell r="C3166" t="str">
            <v>INHI</v>
          </cell>
          <cell r="D3166" t="str">
            <v>FORNEC. E ASSENTAMENTO DE TUBOS P/INSTALACAO DOMICILIAR</v>
          </cell>
          <cell r="E3166" t="str">
            <v>0179</v>
          </cell>
          <cell r="F3166" t="str">
            <v/>
          </cell>
          <cell r="G3166" t="str">
            <v/>
          </cell>
          <cell r="H3166" t="str">
            <v>TUBO EM COBRE RÍGIDO, DN 22 MM, CLASSE E, COM ISOLAMENTO, INSTALADO EM PRUMADA  FORNECIMENTO E INSTALAÇÃO. AF_12/2015</v>
          </cell>
          <cell r="I3166" t="str">
            <v>M</v>
          </cell>
          <cell r="J3166" t="str">
            <v>ATRIBUÍDO SÃO PAULO</v>
          </cell>
          <cell r="K3166" t="str">
            <v>115,76</v>
          </cell>
          <cell r="L3166" t="str">
            <v>CAIXA REFERENCIAL</v>
          </cell>
        </row>
        <row r="3167">
          <cell r="A3167">
            <v>92282</v>
          </cell>
          <cell r="B3167" t="str">
            <v>INSTALACOES HIDRO SANITARIAS</v>
          </cell>
          <cell r="C3167" t="str">
            <v>INHI</v>
          </cell>
          <cell r="D3167" t="str">
            <v>FORNEC. E ASSENTAMENTO DE TUBOS P/INSTALACAO DOMICILIAR</v>
          </cell>
          <cell r="E3167" t="str">
            <v>0179</v>
          </cell>
          <cell r="F3167" t="str">
            <v/>
          </cell>
          <cell r="G3167" t="str">
            <v/>
          </cell>
          <cell r="H3167" t="str">
            <v>TUBO EM COBRE RÍGIDO, DN 28 MM, CLASSE E, COM ISOLAMENTO, INSTALADO EM PRUMADA  FORNECIMENTO E INSTALAÇÃO. AF_12/2015</v>
          </cell>
          <cell r="I3167" t="str">
            <v>M</v>
          </cell>
          <cell r="J3167" t="str">
            <v>ATRIBUÍDO SÃO PAULO</v>
          </cell>
          <cell r="K3167" t="str">
            <v>129,01</v>
          </cell>
          <cell r="L3167" t="str">
            <v>CAIXA REFERENCIAL</v>
          </cell>
        </row>
        <row r="3168">
          <cell r="A3168">
            <v>92283</v>
          </cell>
          <cell r="B3168" t="str">
            <v>INSTALACOES HIDRO SANITARIAS</v>
          </cell>
          <cell r="C3168" t="str">
            <v>INHI</v>
          </cell>
          <cell r="D3168" t="str">
            <v>FORNEC. E ASSENTAMENTO DE TUBOS P/INSTALACAO DOMICILIAR</v>
          </cell>
          <cell r="E3168" t="str">
            <v>0179</v>
          </cell>
          <cell r="F3168" t="str">
            <v/>
          </cell>
          <cell r="G3168" t="str">
            <v/>
          </cell>
          <cell r="H3168" t="str">
            <v>TUBO EM COBRE RÍGIDO, DN 35 MM, CLASSE E, COM ISOLAMENTO, INSTALADO EM PRUMADA  FORNECIMENTO E INSTALAÇÃO. AF_12/2015</v>
          </cell>
          <cell r="I3168" t="str">
            <v>M</v>
          </cell>
          <cell r="J3168" t="str">
            <v>ATRIBUÍDO SÃO PAULO</v>
          </cell>
          <cell r="K3168" t="str">
            <v>171,74</v>
          </cell>
          <cell r="L3168" t="str">
            <v>CAIXA REFERENCIAL</v>
          </cell>
        </row>
        <row r="3169">
          <cell r="A3169">
            <v>92284</v>
          </cell>
          <cell r="B3169" t="str">
            <v>INSTALACOES HIDRO SANITARIAS</v>
          </cell>
          <cell r="C3169" t="str">
            <v>INHI</v>
          </cell>
          <cell r="D3169" t="str">
            <v>FORNEC. E ASSENTAMENTO DE TUBOS P/INSTALACAO DOMICILIAR</v>
          </cell>
          <cell r="E3169" t="str">
            <v>0179</v>
          </cell>
          <cell r="F3169" t="str">
            <v/>
          </cell>
          <cell r="G3169" t="str">
            <v/>
          </cell>
          <cell r="H3169" t="str">
            <v>TUBO EM COBRE RÍGIDO, DN 42 MM, CLASSE E, COM ISOLAMENTO, INSTALADO EM PRUMADA  FORNECIMENTO E INSTALAÇÃO. AF_12/2015</v>
          </cell>
          <cell r="I3169" t="str">
            <v>M</v>
          </cell>
          <cell r="J3169" t="str">
            <v>ATRIBUÍDO SÃO PAULO</v>
          </cell>
          <cell r="K3169" t="str">
            <v>210,02</v>
          </cell>
          <cell r="L3169" t="str">
            <v>CAIXA REFERENCIAL</v>
          </cell>
        </row>
        <row r="3170">
          <cell r="A3170">
            <v>92285</v>
          </cell>
          <cell r="B3170" t="str">
            <v>INSTALACOES HIDRO SANITARIAS</v>
          </cell>
          <cell r="C3170" t="str">
            <v>INHI</v>
          </cell>
          <cell r="D3170" t="str">
            <v>FORNEC. E ASSENTAMENTO DE TUBOS P/INSTALACAO DOMICILIAR</v>
          </cell>
          <cell r="E3170" t="str">
            <v>0179</v>
          </cell>
          <cell r="F3170" t="str">
            <v/>
          </cell>
          <cell r="G3170" t="str">
            <v/>
          </cell>
          <cell r="H3170" t="str">
            <v>TUBO EM COBRE RÍGIDO, DN 54 MM, CLASSE E, COM ISOLAMENTO, INSTALADO EM PRUMADA  FORNECIMENTO E INSTALAÇÃO. AF_12/2015</v>
          </cell>
          <cell r="I3170" t="str">
            <v>M</v>
          </cell>
          <cell r="J3170" t="str">
            <v>ATRIBUÍDO SÃO PAULO</v>
          </cell>
          <cell r="K3170" t="str">
            <v>274,31</v>
          </cell>
          <cell r="L3170" t="str">
            <v>CAIXA REFERENCIAL</v>
          </cell>
        </row>
        <row r="3171">
          <cell r="A3171">
            <v>92286</v>
          </cell>
          <cell r="B3171" t="str">
            <v>INSTALACOES HIDRO SANITARIAS</v>
          </cell>
          <cell r="C3171" t="str">
            <v>INHI</v>
          </cell>
          <cell r="D3171" t="str">
            <v>FORNEC. E ASSENTAMENTO DE TUBOS P/INSTALACAO DOMICILIAR</v>
          </cell>
          <cell r="E3171" t="str">
            <v>0179</v>
          </cell>
          <cell r="F3171" t="str">
            <v/>
          </cell>
          <cell r="G3171" t="str">
            <v/>
          </cell>
          <cell r="H3171" t="str">
            <v>TUBO EM COBRE RÍGIDO, DN 66 MM, CLASSE E, COM ISOLAMENTO, INSTALADO EM PRUMADA  FORNECIMENTO E INSTALAÇÃO. AF_12/2015</v>
          </cell>
          <cell r="I3171" t="str">
            <v>M</v>
          </cell>
          <cell r="J3171" t="str">
            <v>ATRIBUÍDO SÃO PAULO</v>
          </cell>
          <cell r="K3171" t="str">
            <v>330,67</v>
          </cell>
          <cell r="L3171" t="str">
            <v>CAIXA REFERENCIAL</v>
          </cell>
        </row>
        <row r="3172">
          <cell r="A3172">
            <v>92305</v>
          </cell>
          <cell r="B3172" t="str">
            <v>INSTALACOES HIDRO SANITARIAS</v>
          </cell>
          <cell r="C3172" t="str">
            <v>INHI</v>
          </cell>
          <cell r="D3172" t="str">
            <v>FORNEC. E ASSENTAMENTO DE TUBOS P/INSTALACAO DOMICILIAR</v>
          </cell>
          <cell r="E3172" t="str">
            <v>0179</v>
          </cell>
          <cell r="F3172" t="str">
            <v/>
          </cell>
          <cell r="G3172" t="str">
            <v/>
          </cell>
          <cell r="H3172" t="str">
            <v>TUBO EM COBRE RÍGIDO, DN 15 MM, CLASSE E, SEM ISOLAMENTO, INSTALADO EM RAMAL DE DISTRIBUIÇÃO  FORNECIMENTO E INSTALAÇÃO. AF_12/2015</v>
          </cell>
          <cell r="I3172" t="str">
            <v>M</v>
          </cell>
          <cell r="J3172" t="str">
            <v>COEFICIENTE DE REPRESENTATIVIDADE</v>
          </cell>
          <cell r="K3172" t="str">
            <v>25,14</v>
          </cell>
          <cell r="L3172" t="str">
            <v>CAIXA REFERENCIAL</v>
          </cell>
        </row>
        <row r="3173">
          <cell r="A3173">
            <v>92306</v>
          </cell>
          <cell r="B3173" t="str">
            <v>INSTALACOES HIDRO SANITARIAS</v>
          </cell>
          <cell r="C3173" t="str">
            <v>INHI</v>
          </cell>
          <cell r="D3173" t="str">
            <v>FORNEC. E ASSENTAMENTO DE TUBOS P/INSTALACAO DOMICILIAR</v>
          </cell>
          <cell r="E3173" t="str">
            <v>0179</v>
          </cell>
          <cell r="F3173" t="str">
            <v/>
          </cell>
          <cell r="G3173" t="str">
            <v/>
          </cell>
          <cell r="H3173" t="str">
            <v>TUBO EM COBRE RÍGIDO, DN 22 MM, CLASSE E, SEM ISOLAMENTO, INSTALADO EM RAMAL DE DISTRIBUIÇÃO  FORNECIMENTO E INSTALAÇÃO. AF_12/2015</v>
          </cell>
          <cell r="I3173" t="str">
            <v>M</v>
          </cell>
          <cell r="J3173" t="str">
            <v>COEFICIENTE DE REPRESENTATIVIDADE</v>
          </cell>
          <cell r="K3173" t="str">
            <v>41,02</v>
          </cell>
          <cell r="L3173" t="str">
            <v>CAIXA REFERENCIAL</v>
          </cell>
        </row>
        <row r="3174">
          <cell r="A3174">
            <v>92307</v>
          </cell>
          <cell r="B3174" t="str">
            <v>INSTALACOES HIDRO SANITARIAS</v>
          </cell>
          <cell r="C3174" t="str">
            <v>INHI</v>
          </cell>
          <cell r="D3174" t="str">
            <v>FORNEC. E ASSENTAMENTO DE TUBOS P/INSTALACAO DOMICILIAR</v>
          </cell>
          <cell r="E3174" t="str">
            <v>0179</v>
          </cell>
          <cell r="F3174" t="str">
            <v/>
          </cell>
          <cell r="G3174" t="str">
            <v/>
          </cell>
          <cell r="H3174" t="str">
            <v>TUBO EM COBRE RÍGIDO, DN 28 MM, CLASSE E, SEM ISOLAMENTO, INSTALADO EM RAMAL DE DISTRIBUIÇÃO  FORNECIMENTO E INSTALAÇÃO. AF_12/2015</v>
          </cell>
          <cell r="I3174" t="str">
            <v>M</v>
          </cell>
          <cell r="J3174" t="str">
            <v>COEFICIENTE DE REPRESENTATIVIDADE</v>
          </cell>
          <cell r="K3174" t="str">
            <v>51,34</v>
          </cell>
          <cell r="L3174" t="str">
            <v>CAIXA REFERENCIAL</v>
          </cell>
        </row>
        <row r="3175">
          <cell r="A3175">
            <v>92308</v>
          </cell>
          <cell r="B3175" t="str">
            <v>INSTALACOES HIDRO SANITARIAS</v>
          </cell>
          <cell r="C3175" t="str">
            <v>INHI</v>
          </cell>
          <cell r="D3175" t="str">
            <v>FORNEC. E ASSENTAMENTO DE TUBOS P/INSTALACAO DOMICILIAR</v>
          </cell>
          <cell r="E3175" t="str">
            <v>0179</v>
          </cell>
          <cell r="F3175" t="str">
            <v/>
          </cell>
          <cell r="G3175" t="str">
            <v/>
          </cell>
          <cell r="H3175" t="str">
            <v>TUBO EM COBRE RÍGIDO, DN 15 MM, CLASSE E, COM ISOLAMENTO, INSTALADO EM RAMAL DE DISTRIBUIÇÃO  FORNECIMENTO E INSTALAÇÃO. AF_12/2015</v>
          </cell>
          <cell r="I3175" t="str">
            <v>M</v>
          </cell>
          <cell r="J3175" t="str">
            <v>ATRIBUÍDO SÃO PAULO</v>
          </cell>
          <cell r="K3175" t="str">
            <v>42,95</v>
          </cell>
          <cell r="L3175" t="str">
            <v>CAIXA REFERENCIAL</v>
          </cell>
        </row>
        <row r="3176">
          <cell r="A3176">
            <v>92309</v>
          </cell>
          <cell r="B3176" t="str">
            <v>INSTALACOES HIDRO SANITARIAS</v>
          </cell>
          <cell r="C3176" t="str">
            <v>INHI</v>
          </cell>
          <cell r="D3176" t="str">
            <v>FORNEC. E ASSENTAMENTO DE TUBOS P/INSTALACAO DOMICILIAR</v>
          </cell>
          <cell r="E3176" t="str">
            <v>0179</v>
          </cell>
          <cell r="F3176" t="str">
            <v/>
          </cell>
          <cell r="G3176" t="str">
            <v/>
          </cell>
          <cell r="H3176" t="str">
            <v>TUBO EM COBRE RÍGIDO, DN 22 MM, CLASSE E, COM ISOLAMENTO, INSTALADO EM RAMAL DE DISTRIBUIÇÃO  FORNECIMENTO E INSTALAÇÃO. AF_12/2015</v>
          </cell>
          <cell r="I3176" t="str">
            <v>M</v>
          </cell>
          <cell r="J3176" t="str">
            <v>ATRIBUÍDO SÃO PAULO</v>
          </cell>
          <cell r="K3176" t="str">
            <v>120,36</v>
          </cell>
          <cell r="L3176" t="str">
            <v>CAIXA REFERENCIAL</v>
          </cell>
        </row>
        <row r="3177">
          <cell r="A3177">
            <v>92310</v>
          </cell>
          <cell r="B3177" t="str">
            <v>INSTALACOES HIDRO SANITARIAS</v>
          </cell>
          <cell r="C3177" t="str">
            <v>INHI</v>
          </cell>
          <cell r="D3177" t="str">
            <v>FORNEC. E ASSENTAMENTO DE TUBOS P/INSTALACAO DOMICILIAR</v>
          </cell>
          <cell r="E3177" t="str">
            <v>0179</v>
          </cell>
          <cell r="F3177" t="str">
            <v/>
          </cell>
          <cell r="G3177" t="str">
            <v/>
          </cell>
          <cell r="H3177" t="str">
            <v>TUBO EM COBRE RÍGIDO, DN 28 MM, CLASSE E, COM ISOLAMENTO, INSTALADO EM RAMAL DE DISTRIBUIÇÃO  FORNECIMENTO E INSTALAÇÃO. AF_12/2015</v>
          </cell>
          <cell r="I3177" t="str">
            <v>M</v>
          </cell>
          <cell r="J3177" t="str">
            <v>ATRIBUÍDO SÃO PAULO</v>
          </cell>
          <cell r="K3177" t="str">
            <v>133,86</v>
          </cell>
          <cell r="L3177" t="str">
            <v>CAIXA REFERENCIAL</v>
          </cell>
        </row>
        <row r="3178">
          <cell r="A3178">
            <v>92320</v>
          </cell>
          <cell r="B3178" t="str">
            <v>INSTALACOES HIDRO SANITARIAS</v>
          </cell>
          <cell r="C3178" t="str">
            <v>INHI</v>
          </cell>
          <cell r="D3178" t="str">
            <v>FORNEC. E ASSENTAMENTO DE TUBOS P/INSTALACAO DOMICILIAR</v>
          </cell>
          <cell r="E3178" t="str">
            <v>0179</v>
          </cell>
          <cell r="F3178" t="str">
            <v/>
          </cell>
          <cell r="G3178" t="str">
            <v/>
          </cell>
          <cell r="H3178" t="str">
            <v>TUBO EM COBRE RÍGIDO, DN 15 MM, CLASSE E, SEM ISOLAMENTO, INSTALADO EM RAMAL E SUB-RAMAL  FORNECIMENTO E INSTALAÇÃO. AF_12/2015</v>
          </cell>
          <cell r="I3178" t="str">
            <v>M</v>
          </cell>
          <cell r="J3178" t="str">
            <v>COEFICIENTE DE REPRESENTATIVIDADE</v>
          </cell>
          <cell r="K3178" t="str">
            <v>31,84</v>
          </cell>
          <cell r="L3178" t="str">
            <v>CAIXA REFERENCIAL</v>
          </cell>
        </row>
        <row r="3179">
          <cell r="A3179">
            <v>92321</v>
          </cell>
          <cell r="B3179" t="str">
            <v>INSTALACOES HIDRO SANITARIAS</v>
          </cell>
          <cell r="C3179" t="str">
            <v>INHI</v>
          </cell>
          <cell r="D3179" t="str">
            <v>FORNEC. E ASSENTAMENTO DE TUBOS P/INSTALACAO DOMICILIAR</v>
          </cell>
          <cell r="E3179" t="str">
            <v>0179</v>
          </cell>
          <cell r="F3179" t="str">
            <v/>
          </cell>
          <cell r="G3179" t="str">
            <v/>
          </cell>
          <cell r="H3179" t="str">
            <v>TUBO EM COBRE RÍGIDO, DN 22 MM, CLASSE E, SEM ISOLAMENTO, INSTALADO EM RAMAL E SUB-RAMAL  FORNECIMENTO E INSTALAÇÃO. AF_12/2015</v>
          </cell>
          <cell r="I3179" t="str">
            <v>M</v>
          </cell>
          <cell r="J3179" t="str">
            <v>COEFICIENTE DE REPRESENTATIVIDADE</v>
          </cell>
          <cell r="K3179" t="str">
            <v>52,54</v>
          </cell>
          <cell r="L3179" t="str">
            <v>CAIXA REFERENCIAL</v>
          </cell>
        </row>
        <row r="3180">
          <cell r="A3180">
            <v>92322</v>
          </cell>
          <cell r="B3180" t="str">
            <v>INSTALACOES HIDRO SANITARIAS</v>
          </cell>
          <cell r="C3180" t="str">
            <v>INHI</v>
          </cell>
          <cell r="D3180" t="str">
            <v>FORNEC. E ASSENTAMENTO DE TUBOS P/INSTALACAO DOMICILIAR</v>
          </cell>
          <cell r="E3180" t="str">
            <v>0179</v>
          </cell>
          <cell r="F3180" t="str">
            <v/>
          </cell>
          <cell r="G3180" t="str">
            <v/>
          </cell>
          <cell r="H3180" t="str">
            <v>TUBO EM COBRE RÍGIDO, DN 28 MM, CLASSE E, SEM ISOLAMENTO, INSTALADO EM RAMAL E SUB-RAMAL  FORNECIMENTO E INSTALAÇÃO. AF_12/2015</v>
          </cell>
          <cell r="I3180" t="str">
            <v>M</v>
          </cell>
          <cell r="J3180" t="str">
            <v>COEFICIENTE DE REPRESENTATIVIDADE</v>
          </cell>
          <cell r="K3180" t="str">
            <v>67,05</v>
          </cell>
          <cell r="L3180" t="str">
            <v>CAIXA REFERENCIAL</v>
          </cell>
        </row>
        <row r="3181">
          <cell r="A3181">
            <v>92323</v>
          </cell>
          <cell r="B3181" t="str">
            <v>INSTALACOES HIDRO SANITARIAS</v>
          </cell>
          <cell r="C3181" t="str">
            <v>INHI</v>
          </cell>
          <cell r="D3181" t="str">
            <v>FORNEC. E ASSENTAMENTO DE TUBOS P/INSTALACAO DOMICILIAR</v>
          </cell>
          <cell r="E3181" t="str">
            <v>0179</v>
          </cell>
          <cell r="F3181" t="str">
            <v/>
          </cell>
          <cell r="G3181" t="str">
            <v/>
          </cell>
          <cell r="H3181" t="str">
            <v>TUBO EM COBRE RÍGIDO, DN 15 MM, CLASSE E, COM ISOLAMENTO, INSTALADO EM RAMAL E SUB-RAMAL  FORNECIMENTO E INSTALAÇÃO. AF_12/2015</v>
          </cell>
          <cell r="I3181" t="str">
            <v>M</v>
          </cell>
          <cell r="J3181" t="str">
            <v>ATRIBUÍDO SÃO PAULO</v>
          </cell>
          <cell r="K3181" t="str">
            <v>48,05</v>
          </cell>
          <cell r="L3181" t="str">
            <v>CAIXA REFERENCIAL</v>
          </cell>
        </row>
        <row r="3182">
          <cell r="A3182">
            <v>92324</v>
          </cell>
          <cell r="B3182" t="str">
            <v>INSTALACOES HIDRO SANITARIAS</v>
          </cell>
          <cell r="C3182" t="str">
            <v>INHI</v>
          </cell>
          <cell r="D3182" t="str">
            <v>FORNEC. E ASSENTAMENTO DE TUBOS P/INSTALACAO DOMICILIAR</v>
          </cell>
          <cell r="E3182" t="str">
            <v>0179</v>
          </cell>
          <cell r="F3182" t="str">
            <v/>
          </cell>
          <cell r="G3182" t="str">
            <v/>
          </cell>
          <cell r="H3182" t="str">
            <v>TUBO EM COBRE RÍGIDO, DN 22 MM, CLASSE E, COM ISOLAMENTO, INSTALADO EM RAMAL E SUB-RAMAL  FORNECIMENTO E INSTALAÇÃO. AF_12/2015</v>
          </cell>
          <cell r="I3182" t="str">
            <v>M</v>
          </cell>
          <cell r="J3182" t="str">
            <v>ATRIBUÍDO SÃO PAULO</v>
          </cell>
          <cell r="K3182" t="str">
            <v>130,28</v>
          </cell>
          <cell r="L3182" t="str">
            <v>CAIXA REFERENCIAL</v>
          </cell>
        </row>
        <row r="3183">
          <cell r="A3183">
            <v>92325</v>
          </cell>
          <cell r="B3183" t="str">
            <v>INSTALACOES HIDRO SANITARIAS</v>
          </cell>
          <cell r="C3183" t="str">
            <v>INHI</v>
          </cell>
          <cell r="D3183" t="str">
            <v>FORNEC. E ASSENTAMENTO DE TUBOS P/INSTALACAO DOMICILIAR</v>
          </cell>
          <cell r="E3183" t="str">
            <v>0179</v>
          </cell>
          <cell r="F3183" t="str">
            <v/>
          </cell>
          <cell r="G3183" t="str">
            <v/>
          </cell>
          <cell r="H3183" t="str">
            <v>TUBO EM COBRE RÍGIDO, DN 28 MM, CLASSE E, COM ISOLAMENTO, INSTALADO EM RAMAL E SUB-RAMAL  FORNECIMENTO E INSTALAÇÃO. AF_12/2015</v>
          </cell>
          <cell r="I3183" t="str">
            <v>M</v>
          </cell>
          <cell r="J3183" t="str">
            <v>ATRIBUÍDO SÃO PAULO</v>
          </cell>
          <cell r="K3183" t="str">
            <v>147,94</v>
          </cell>
          <cell r="L3183" t="str">
            <v>CAIXA REFERENCIAL</v>
          </cell>
        </row>
        <row r="3184">
          <cell r="A3184">
            <v>92335</v>
          </cell>
          <cell r="B3184" t="str">
            <v>INSTALACOES HIDRO SANITARIAS</v>
          </cell>
          <cell r="C3184" t="str">
            <v>INHI</v>
          </cell>
          <cell r="D3184" t="str">
            <v>FORNEC. E ASSENTAMENTO DE TUBOS P/INSTALACAO DOMICILIAR</v>
          </cell>
          <cell r="E3184" t="str">
            <v>0179</v>
          </cell>
          <cell r="F3184" t="str">
            <v/>
          </cell>
          <cell r="G3184" t="str">
            <v/>
          </cell>
          <cell r="H3184" t="str">
            <v>TUBO DE AÇO GALVANIZADO COM COSTURA, CLASSE MÉDIA, CONEXÃO RANHURADA, DN 50 (2"), INSTALADO EM PRUMADAS - FORNECIMENTO E INSTALAÇÃO. AF_10/2020</v>
          </cell>
          <cell r="I3184" t="str">
            <v>M</v>
          </cell>
          <cell r="J3184" t="str">
            <v>ATRIBUÍDO SÃO PAULO</v>
          </cell>
          <cell r="K3184" t="str">
            <v>97,45</v>
          </cell>
          <cell r="L3184" t="str">
            <v>CAIXA REFERENCIAL</v>
          </cell>
        </row>
        <row r="3185">
          <cell r="A3185">
            <v>92336</v>
          </cell>
          <cell r="B3185" t="str">
            <v>INSTALACOES HIDRO SANITARIAS</v>
          </cell>
          <cell r="C3185" t="str">
            <v>INHI</v>
          </cell>
          <cell r="D3185" t="str">
            <v>FORNEC. E ASSENTAMENTO DE TUBOS P/INSTALACAO DOMICILIAR</v>
          </cell>
          <cell r="E3185" t="str">
            <v>0179</v>
          </cell>
          <cell r="F3185" t="str">
            <v/>
          </cell>
          <cell r="G3185" t="str">
            <v/>
          </cell>
          <cell r="H3185" t="str">
            <v>TUBO DE AÇO GALVANIZADO COM COSTURA, CLASSE MÉDIA, CONEXÃO RANHURADA, DN 65 (2 1/2"), INSTALADO EM PRUMADAS - FORNECIMENTO E INSTALAÇÃO. AF_10/2020</v>
          </cell>
          <cell r="I3185" t="str">
            <v>M</v>
          </cell>
          <cell r="J3185" t="str">
            <v>ATRIBUÍDO SÃO PAULO</v>
          </cell>
          <cell r="K3185" t="str">
            <v>120,21</v>
          </cell>
          <cell r="L3185" t="str">
            <v>CAIXA REFERENCIAL</v>
          </cell>
        </row>
        <row r="3186">
          <cell r="A3186">
            <v>92337</v>
          </cell>
          <cell r="B3186" t="str">
            <v>INSTALACOES HIDRO SANITARIAS</v>
          </cell>
          <cell r="C3186" t="str">
            <v>INHI</v>
          </cell>
          <cell r="D3186" t="str">
            <v>FORNEC. E ASSENTAMENTO DE TUBOS P/INSTALACAO DOMICILIAR</v>
          </cell>
          <cell r="E3186" t="str">
            <v>0179</v>
          </cell>
          <cell r="F3186" t="str">
            <v/>
          </cell>
          <cell r="G3186" t="str">
            <v/>
          </cell>
          <cell r="H3186" t="str">
            <v>TUBO DE AÇO GALVANIZADO COM COSTURA, CLASSE MÉDIA, CONEXÃO RANHURADA, DN 80 (3"), INSTALADO EM PRUMADAS - FORNECIMENTO E INSTALAÇÃO. AF_10/2020</v>
          </cell>
          <cell r="I3186" t="str">
            <v>M</v>
          </cell>
          <cell r="J3186" t="str">
            <v>ATRIBUÍDO SÃO PAULO</v>
          </cell>
          <cell r="K3186" t="str">
            <v>159,69</v>
          </cell>
          <cell r="L3186" t="str">
            <v>CAIXA REFERENCIAL</v>
          </cell>
        </row>
        <row r="3187">
          <cell r="A3187">
            <v>92338</v>
          </cell>
          <cell r="B3187" t="str">
            <v>INSTALACOES HIDRO SANITARIAS</v>
          </cell>
          <cell r="C3187" t="str">
            <v>INHI</v>
          </cell>
          <cell r="D3187" t="str">
            <v>FORNEC. E ASSENTAMENTO DE TUBOS P/INSTALACAO DOMICILIAR</v>
          </cell>
          <cell r="E3187" t="str">
            <v>0179</v>
          </cell>
          <cell r="F3187" t="str">
            <v/>
          </cell>
          <cell r="G3187" t="str">
            <v/>
          </cell>
          <cell r="H3187" t="str">
            <v>TUBO DE AÇO PRETO SEM COSTURA, CONEXÃO SOLDADA, DN 50 (2"), INSTALADO EM PRUMADAS - FORNECIMENTO E INSTALAÇÃO. AF_10/2020</v>
          </cell>
          <cell r="I3187" t="str">
            <v>M</v>
          </cell>
          <cell r="J3187" t="str">
            <v>ATRIBUÍDO SÃO PAULO</v>
          </cell>
          <cell r="K3187" t="str">
            <v>107,09</v>
          </cell>
          <cell r="L3187" t="str">
            <v>CAIXA REFERENCIAL</v>
          </cell>
        </row>
        <row r="3188">
          <cell r="A3188">
            <v>92339</v>
          </cell>
          <cell r="B3188" t="str">
            <v>INSTALACOES HIDRO SANITARIAS</v>
          </cell>
          <cell r="C3188" t="str">
            <v>INHI</v>
          </cell>
          <cell r="D3188" t="str">
            <v>FORNEC. E ASSENTAMENTO DE TUBOS P/INSTALACAO DOMICILIAR</v>
          </cell>
          <cell r="E3188" t="str">
            <v>0179</v>
          </cell>
          <cell r="F3188" t="str">
            <v/>
          </cell>
          <cell r="G3188" t="str">
            <v/>
          </cell>
          <cell r="H3188" t="str">
            <v>TUBO DE AÇO PRETO SEM COSTURA, CONEXÃO SOLDADA, DN 65 (2 1/2"), INSTALADO EM PRUMADAS - FORNECIMENTO E INSTALAÇÃO. AF_10/2020</v>
          </cell>
          <cell r="I3188" t="str">
            <v>M</v>
          </cell>
          <cell r="J3188" t="str">
            <v>ATRIBUÍDO SÃO PAULO</v>
          </cell>
          <cell r="K3188" t="str">
            <v>163,84</v>
          </cell>
          <cell r="L3188" t="str">
            <v>CAIXA REFERENCIAL</v>
          </cell>
        </row>
        <row r="3189">
          <cell r="A3189">
            <v>92341</v>
          </cell>
          <cell r="B3189" t="str">
            <v>INSTALACOES HIDRO SANITARIAS</v>
          </cell>
          <cell r="C3189" t="str">
            <v>INHI</v>
          </cell>
          <cell r="D3189" t="str">
            <v>FORNEC. E ASSENTAMENTO DE TUBOS P/INSTALACAO DOMICILIAR</v>
          </cell>
          <cell r="E3189" t="str">
            <v>0179</v>
          </cell>
          <cell r="F3189" t="str">
            <v/>
          </cell>
          <cell r="G3189" t="str">
            <v/>
          </cell>
          <cell r="H3189" t="str">
            <v>TUBO DE AÇO GALVANIZADO COM COSTURA, CLASSE MÉDIA, DN 50 (2"), CONEXÃO ROSQUEADA, INSTALADO EM PRUMADAS - FORNECIMENTO E INSTALAÇÃO. AF_10/2020</v>
          </cell>
          <cell r="I3189" t="str">
            <v>M</v>
          </cell>
          <cell r="J3189" t="str">
            <v>ATRIBUÍDO SÃO PAULO</v>
          </cell>
          <cell r="K3189" t="str">
            <v>104,14</v>
          </cell>
          <cell r="L3189" t="str">
            <v>CAIXA REFERENCIAL</v>
          </cell>
        </row>
        <row r="3190">
          <cell r="A3190">
            <v>92342</v>
          </cell>
          <cell r="B3190" t="str">
            <v>INSTALACOES HIDRO SANITARIAS</v>
          </cell>
          <cell r="C3190" t="str">
            <v>INHI</v>
          </cell>
          <cell r="D3190" t="str">
            <v>FORNEC. E ASSENTAMENTO DE TUBOS P/INSTALACAO DOMICILIAR</v>
          </cell>
          <cell r="E3190" t="str">
            <v>0179</v>
          </cell>
          <cell r="F3190" t="str">
            <v/>
          </cell>
          <cell r="G3190" t="str">
            <v/>
          </cell>
          <cell r="H3190" t="str">
            <v>TUBO DE AÇO GALVANIZADO COM COSTURA, CLASSE MÉDIA, DN 65 (2 1/2"), CONEXÃO ROSQUEADA, INSTALADO EM PRUMADAS - FORNECIMENTO E INSTALAÇÃO. AF_10/2020</v>
          </cell>
          <cell r="I3190" t="str">
            <v>M</v>
          </cell>
          <cell r="J3190" t="str">
            <v>ATRIBUÍDO SÃO PAULO</v>
          </cell>
          <cell r="K3190" t="str">
            <v>126,95</v>
          </cell>
          <cell r="L3190" t="str">
            <v>CAIXA REFERENCIAL</v>
          </cell>
        </row>
        <row r="3191">
          <cell r="A3191">
            <v>92343</v>
          </cell>
          <cell r="B3191" t="str">
            <v>INSTALACOES HIDRO SANITARIAS</v>
          </cell>
          <cell r="C3191" t="str">
            <v>INHI</v>
          </cell>
          <cell r="D3191" t="str">
            <v>FORNEC. E ASSENTAMENTO DE TUBOS P/INSTALACAO DOMICILIAR</v>
          </cell>
          <cell r="E3191" t="str">
            <v>0179</v>
          </cell>
          <cell r="F3191" t="str">
            <v/>
          </cell>
          <cell r="G3191" t="str">
            <v/>
          </cell>
          <cell r="H3191" t="str">
            <v>TUBO DE AÇO GALVANIZADO COM COSTURA, CLASSE MÉDIA, DN 80 (3"), CONEXÃO ROSQUEADA, INSTALADO EM PRUMADAS - FORNECIMENTO E INSTALAÇÃO. AF_10/2020</v>
          </cell>
          <cell r="I3191" t="str">
            <v>M</v>
          </cell>
          <cell r="J3191" t="str">
            <v>ATRIBUÍDO SÃO PAULO</v>
          </cell>
          <cell r="K3191" t="str">
            <v>166,50</v>
          </cell>
          <cell r="L3191" t="str">
            <v>CAIXA REFERENCIAL</v>
          </cell>
        </row>
        <row r="3192">
          <cell r="A3192">
            <v>92359</v>
          </cell>
          <cell r="B3192" t="str">
            <v>INSTALACOES HIDRO SANITARIAS</v>
          </cell>
          <cell r="C3192" t="str">
            <v>INHI</v>
          </cell>
          <cell r="D3192" t="str">
            <v>FORNEC. E ASSENTAMENTO DE TUBOS P/INSTALACAO DOMICILIAR</v>
          </cell>
          <cell r="E3192" t="str">
            <v>0179</v>
          </cell>
          <cell r="F3192" t="str">
            <v/>
          </cell>
          <cell r="G3192" t="str">
            <v/>
          </cell>
          <cell r="H3192" t="str">
            <v>TUBO DE AÇO PRETO SEM COSTURA, CONEXÃO SOLDADA, DN 25 (1"), INSTALADO EM REDE DE ALIMENTAÇÃO PARA HIDRANTE - FORNECIMENTO E INSTALAÇÃO. AF_10/2020</v>
          </cell>
          <cell r="I3192" t="str">
            <v>M</v>
          </cell>
          <cell r="J3192" t="str">
            <v>ATRIBUÍDO SÃO PAULO</v>
          </cell>
          <cell r="K3192" t="str">
            <v>51,72</v>
          </cell>
          <cell r="L3192" t="str">
            <v>CAIXA REFERENCIAL</v>
          </cell>
        </row>
        <row r="3193">
          <cell r="A3193">
            <v>92360</v>
          </cell>
          <cell r="B3193" t="str">
            <v>INSTALACOES HIDRO SANITARIAS</v>
          </cell>
          <cell r="C3193" t="str">
            <v>INHI</v>
          </cell>
          <cell r="D3193" t="str">
            <v>FORNEC. E ASSENTAMENTO DE TUBOS P/INSTALACAO DOMICILIAR</v>
          </cell>
          <cell r="E3193" t="str">
            <v>0179</v>
          </cell>
          <cell r="F3193" t="str">
            <v/>
          </cell>
          <cell r="G3193" t="str">
            <v/>
          </cell>
          <cell r="H3193" t="str">
            <v>TUBO DE AÇO PRETO SEM COSTURA, CONEXÃO SOLDADA, DN 32 (1 1/4"), INSTALADO EM REDE DE ALIMENTAÇÃO PARA HIDRANTE - FORNECIMENTO E INSTALAÇÃO. AF_10/2020</v>
          </cell>
          <cell r="I3193" t="str">
            <v>M</v>
          </cell>
          <cell r="J3193" t="str">
            <v>ATRIBUÍDO SÃO PAULO</v>
          </cell>
          <cell r="K3193" t="str">
            <v>69,15</v>
          </cell>
          <cell r="L3193" t="str">
            <v>CAIXA REFERENCIAL</v>
          </cell>
        </row>
        <row r="3194">
          <cell r="A3194">
            <v>92361</v>
          </cell>
          <cell r="B3194" t="str">
            <v>INSTALACOES HIDRO SANITARIAS</v>
          </cell>
          <cell r="C3194" t="str">
            <v>INHI</v>
          </cell>
          <cell r="D3194" t="str">
            <v>FORNEC. E ASSENTAMENTO DE TUBOS P/INSTALACAO DOMICILIAR</v>
          </cell>
          <cell r="E3194" t="str">
            <v>0179</v>
          </cell>
          <cell r="F3194" t="str">
            <v/>
          </cell>
          <cell r="G3194" t="str">
            <v/>
          </cell>
          <cell r="H3194" t="str">
            <v>TUBO DE AÇO PRETO SEM COSTURA, CONEXÃO SOLDADA, DN 50 (2"), INSTALADO EM REDE DE ALIMENTAÇÃO PARA HIDRANTE - FORNECIMENTO E INSTALAÇÃO. AF_10/2020</v>
          </cell>
          <cell r="I3194" t="str">
            <v>M</v>
          </cell>
          <cell r="J3194" t="str">
            <v>ATRIBUÍDO SÃO PAULO</v>
          </cell>
          <cell r="K3194" t="str">
            <v>93,22</v>
          </cell>
          <cell r="L3194" t="str">
            <v>CAIXA REFERENCIAL</v>
          </cell>
        </row>
        <row r="3195">
          <cell r="A3195">
            <v>92362</v>
          </cell>
          <cell r="B3195" t="str">
            <v>INSTALACOES HIDRO SANITARIAS</v>
          </cell>
          <cell r="C3195" t="str">
            <v>INHI</v>
          </cell>
          <cell r="D3195" t="str">
            <v>FORNEC. E ASSENTAMENTO DE TUBOS P/INSTALACAO DOMICILIAR</v>
          </cell>
          <cell r="E3195" t="str">
            <v>0179</v>
          </cell>
          <cell r="F3195" t="str">
            <v/>
          </cell>
          <cell r="G3195" t="str">
            <v/>
          </cell>
          <cell r="H3195" t="str">
            <v>TUBO DE AÇO PRETO SEM COSTURA, CONEXÃO SOLDADA, DN 65 (2 1/2"), INSTALADO EM REDE DE ALIMENTAÇÃO PARA HIDRANTE - FORNECIMENTO E INSTALAÇÃO. AF_10/2020</v>
          </cell>
          <cell r="I3195" t="str">
            <v>M</v>
          </cell>
          <cell r="J3195" t="str">
            <v>ATRIBUÍDO SÃO PAULO</v>
          </cell>
          <cell r="K3195" t="str">
            <v>149,43</v>
          </cell>
          <cell r="L3195" t="str">
            <v>CAIXA REFERENCIAL</v>
          </cell>
        </row>
        <row r="3196">
          <cell r="A3196">
            <v>92364</v>
          </cell>
          <cell r="B3196" t="str">
            <v>INSTALACOES HIDRO SANITARIAS</v>
          </cell>
          <cell r="C3196" t="str">
            <v>INHI</v>
          </cell>
          <cell r="D3196" t="str">
            <v>FORNEC. E ASSENTAMENTO DE TUBOS P/INSTALACAO DOMICILIAR</v>
          </cell>
          <cell r="E3196" t="str">
            <v>0179</v>
          </cell>
          <cell r="F3196" t="str">
            <v/>
          </cell>
          <cell r="G3196" t="str">
            <v/>
          </cell>
          <cell r="H3196" t="str">
            <v>TUBO DE AÇO GALVANIZADO COM COSTURA, CLASSE MÉDIA, DN 32 (1 1/4"), CONEXÃO ROSQUEADA, INSTALADO EM REDE DE ALIMENTAÇÃO PARA HIDRANTE - FORNECIMENTO E INSTALAÇÃO. AF_10/2020</v>
          </cell>
          <cell r="I3196" t="str">
            <v>M</v>
          </cell>
          <cell r="J3196" t="str">
            <v>ATRIBUÍDO SÃO PAULO</v>
          </cell>
          <cell r="K3196" t="str">
            <v>58,79</v>
          </cell>
          <cell r="L3196" t="str">
            <v>CAIXA REFERENCIAL</v>
          </cell>
        </row>
        <row r="3197">
          <cell r="A3197">
            <v>92365</v>
          </cell>
          <cell r="B3197" t="str">
            <v>INSTALACOES HIDRO SANITARIAS</v>
          </cell>
          <cell r="C3197" t="str">
            <v>INHI</v>
          </cell>
          <cell r="D3197" t="str">
            <v>FORNEC. E ASSENTAMENTO DE TUBOS P/INSTALACAO DOMICILIAR</v>
          </cell>
          <cell r="E3197" t="str">
            <v>0179</v>
          </cell>
          <cell r="F3197" t="str">
            <v/>
          </cell>
          <cell r="G3197" t="str">
            <v/>
          </cell>
          <cell r="H3197" t="str">
            <v>TUBO DE AÇO GALVANIZADO COM COSTURA, CLASSE MÉDIA, DN 40 (1 1/2"), CONEXÃO ROSQUEADA, INSTALADO EM REDE DE ALIMENTAÇÃO PARA HIDRANTE - FORNECIMENTO E INSTALAÇÃO. AF_10/2020</v>
          </cell>
          <cell r="I3197" t="str">
            <v>M</v>
          </cell>
          <cell r="J3197" t="str">
            <v>ATRIBUÍDO SÃO PAULO</v>
          </cell>
          <cell r="K3197" t="str">
            <v>67,88</v>
          </cell>
          <cell r="L3197" t="str">
            <v>CAIXA REFERENCIAL</v>
          </cell>
        </row>
        <row r="3198">
          <cell r="A3198">
            <v>92366</v>
          </cell>
          <cell r="B3198" t="str">
            <v>INSTALACOES HIDRO SANITARIAS</v>
          </cell>
          <cell r="C3198" t="str">
            <v>INHI</v>
          </cell>
          <cell r="D3198" t="str">
            <v>FORNEC. E ASSENTAMENTO DE TUBOS P/INSTALACAO DOMICILIAR</v>
          </cell>
          <cell r="E3198" t="str">
            <v>0179</v>
          </cell>
          <cell r="F3198" t="str">
            <v/>
          </cell>
          <cell r="G3198" t="str">
            <v/>
          </cell>
          <cell r="H3198" t="str">
            <v>TUBO DE AÇO GALVANIZADO COM COSTURA, CLASSE MÉDIA, DN 50 (2"), CONEXÃO ROSQUEADA, INSTALADO EM REDE DE ALIMENTAÇÃO PARA HIDRANTE - FORNECIMENTO E INSTALAÇÃO. AF_10/2020</v>
          </cell>
          <cell r="I3198" t="str">
            <v>M</v>
          </cell>
          <cell r="J3198" t="str">
            <v>ATRIBUÍDO SÃO PAULO</v>
          </cell>
          <cell r="K3198" t="str">
            <v>95,86</v>
          </cell>
          <cell r="L3198" t="str">
            <v>CAIXA REFERENCIAL</v>
          </cell>
        </row>
        <row r="3199">
          <cell r="A3199">
            <v>92367</v>
          </cell>
          <cell r="B3199" t="str">
            <v>INSTALACOES HIDRO SANITARIAS</v>
          </cell>
          <cell r="C3199" t="str">
            <v>INHI</v>
          </cell>
          <cell r="D3199" t="str">
            <v>FORNEC. E ASSENTAMENTO DE TUBOS P/INSTALACAO DOMICILIAR</v>
          </cell>
          <cell r="E3199" t="str">
            <v>0179</v>
          </cell>
          <cell r="F3199" t="str">
            <v/>
          </cell>
          <cell r="G3199" t="str">
            <v/>
          </cell>
          <cell r="H3199" t="str">
            <v>TUBO DE AÇO GALVANIZADO COM COSTURA, CLASSE MÉDIA, DN 65 (2 1/2"), CONEXÃO ROSQUEADA, INSTALADO EM REDE DE ALIMENTAÇÃO PARA HIDRANTE - FORNECIMENTO E INSTALAÇÃO. AF_10/2020</v>
          </cell>
          <cell r="I3199" t="str">
            <v>M</v>
          </cell>
          <cell r="J3199" t="str">
            <v>ATRIBUÍDO SÃO PAULO</v>
          </cell>
          <cell r="K3199" t="str">
            <v>118,29</v>
          </cell>
          <cell r="L3199" t="str">
            <v>CAIXA REFERENCIAL</v>
          </cell>
        </row>
        <row r="3200">
          <cell r="A3200">
            <v>92368</v>
          </cell>
          <cell r="B3200" t="str">
            <v>INSTALACOES HIDRO SANITARIAS</v>
          </cell>
          <cell r="C3200" t="str">
            <v>INHI</v>
          </cell>
          <cell r="D3200" t="str">
            <v>FORNEC. E ASSENTAMENTO DE TUBOS P/INSTALACAO DOMICILIAR</v>
          </cell>
          <cell r="E3200" t="str">
            <v>0179</v>
          </cell>
          <cell r="F3200" t="str">
            <v/>
          </cell>
          <cell r="G3200" t="str">
            <v/>
          </cell>
          <cell r="H3200" t="str">
            <v>TUBO DE AÇO GALVANIZADO COM COSTURA, CLASSE MÉDIA, DN 80 (3"), CONEXÃO ROSQUEADA, INSTALADO EM REDE DE ALIMENTAÇÃO PARA HIDRANTE - FORNECIMENTO E INSTALAÇÃO. AF_10/2020</v>
          </cell>
          <cell r="I3200" t="str">
            <v>M</v>
          </cell>
          <cell r="J3200" t="str">
            <v>ATRIBUÍDO SÃO PAULO</v>
          </cell>
          <cell r="K3200" t="str">
            <v>157,49</v>
          </cell>
          <cell r="L3200" t="str">
            <v>CAIXA REFERENCIAL</v>
          </cell>
        </row>
        <row r="3201">
          <cell r="A3201">
            <v>92645</v>
          </cell>
          <cell r="B3201" t="str">
            <v>INSTALACOES HIDRO SANITARIAS</v>
          </cell>
          <cell r="C3201" t="str">
            <v>INHI</v>
          </cell>
          <cell r="D3201" t="str">
            <v>FORNEC. E ASSENTAMENTO DE TUBOS P/INSTALACAO DOMICILIAR</v>
          </cell>
          <cell r="E3201" t="str">
            <v>0179</v>
          </cell>
          <cell r="F3201" t="str">
            <v/>
          </cell>
          <cell r="G3201" t="str">
            <v/>
          </cell>
          <cell r="H3201" t="str">
            <v>TUBO DE AÇO PRETO SEM COSTURA, CONEXÃO SOLDADA, DN 25 (1"), INSTALADO EM REDE DE ALIMENTAÇÃO PARA SPRINKLER - FORNECIMENTO E INSTALAÇÃO. AF_10/2020</v>
          </cell>
          <cell r="I3201" t="str">
            <v>M</v>
          </cell>
          <cell r="J3201" t="str">
            <v>ATRIBUÍDO SÃO PAULO</v>
          </cell>
          <cell r="K3201" t="str">
            <v>54,21</v>
          </cell>
          <cell r="L3201" t="str">
            <v>CAIXA REFERENCIAL</v>
          </cell>
        </row>
        <row r="3202">
          <cell r="A3202">
            <v>92646</v>
          </cell>
          <cell r="B3202" t="str">
            <v>INSTALACOES HIDRO SANITARIAS</v>
          </cell>
          <cell r="C3202" t="str">
            <v>INHI</v>
          </cell>
          <cell r="D3202" t="str">
            <v>FORNEC. E ASSENTAMENTO DE TUBOS P/INSTALACAO DOMICILIAR</v>
          </cell>
          <cell r="E3202" t="str">
            <v>0179</v>
          </cell>
          <cell r="F3202" t="str">
            <v/>
          </cell>
          <cell r="G3202" t="str">
            <v/>
          </cell>
          <cell r="H3202" t="str">
            <v>TUBO DE AÇO PRETO SEM COSTURA, CONEXÃO SOLDADA, DN 32 (1 1/4"), INSTALADO EM REDE DE ALIMENTAÇÃO PARA SPRINKLER - FORNECIMENTO E INSTALAÇÃO. AF_10/2020</v>
          </cell>
          <cell r="I3202" t="str">
            <v>M</v>
          </cell>
          <cell r="J3202" t="str">
            <v>ATRIBUÍDO SÃO PAULO</v>
          </cell>
          <cell r="K3202" t="str">
            <v>71,65</v>
          </cell>
          <cell r="L3202" t="str">
            <v>CAIXA REFERENCIAL</v>
          </cell>
        </row>
        <row r="3203">
          <cell r="A3203">
            <v>92648</v>
          </cell>
          <cell r="B3203" t="str">
            <v>INSTALACOES HIDRO SANITARIAS</v>
          </cell>
          <cell r="C3203" t="str">
            <v>INHI</v>
          </cell>
          <cell r="D3203" t="str">
            <v>FORNEC. E ASSENTAMENTO DE TUBOS P/INSTALACAO DOMICILIAR</v>
          </cell>
          <cell r="E3203" t="str">
            <v>0179</v>
          </cell>
          <cell r="F3203" t="str">
            <v/>
          </cell>
          <cell r="G3203" t="str">
            <v/>
          </cell>
          <cell r="H3203" t="str">
            <v>TUBO DE AÇO PRETO SEM COSTURA, CONEXÃO SOLDADA, DN 40 (1 1/2"), INSTALADO EM REDE DE ALIMENTAÇÃO PARA SPRINKLER - FORNECIMENTO E INSTALAÇÃO. AF_10/2020</v>
          </cell>
          <cell r="I3203" t="str">
            <v>M</v>
          </cell>
          <cell r="J3203" t="str">
            <v>ATRIBUÍDO SÃO PAULO</v>
          </cell>
          <cell r="K3203" t="str">
            <v>78,37</v>
          </cell>
          <cell r="L3203" t="str">
            <v>CAIXA REFERENCIAL</v>
          </cell>
        </row>
        <row r="3204">
          <cell r="A3204">
            <v>92649</v>
          </cell>
          <cell r="B3204" t="str">
            <v>INSTALACOES HIDRO SANITARIAS</v>
          </cell>
          <cell r="C3204" t="str">
            <v>INHI</v>
          </cell>
          <cell r="D3204" t="str">
            <v>FORNEC. E ASSENTAMENTO DE TUBOS P/INSTALACAO DOMICILIAR</v>
          </cell>
          <cell r="E3204" t="str">
            <v>0179</v>
          </cell>
          <cell r="F3204" t="str">
            <v/>
          </cell>
          <cell r="G3204" t="str">
            <v/>
          </cell>
          <cell r="H3204" t="str">
            <v>TUBO DE AÇO PRETO SEM COSTURA, CONEXÃO SOLDADA, DN 50 (2"), INSTALADO EM REDE DE ALIMENTAÇÃO PARA SPRINKLER - FORNECIMENTO E INSTALAÇÃO. AF_10/2020</v>
          </cell>
          <cell r="I3204" t="str">
            <v>M</v>
          </cell>
          <cell r="J3204" t="str">
            <v>ATRIBUÍDO SÃO PAULO</v>
          </cell>
          <cell r="K3204" t="str">
            <v>95,72</v>
          </cell>
          <cell r="L3204" t="str">
            <v>CAIXA REFERENCIAL</v>
          </cell>
        </row>
        <row r="3205">
          <cell r="A3205">
            <v>92650</v>
          </cell>
          <cell r="B3205" t="str">
            <v>INSTALACOES HIDRO SANITARIAS</v>
          </cell>
          <cell r="C3205" t="str">
            <v>INHI</v>
          </cell>
          <cell r="D3205" t="str">
            <v>FORNEC. E ASSENTAMENTO DE TUBOS P/INSTALACAO DOMICILIAR</v>
          </cell>
          <cell r="E3205" t="str">
            <v>0179</v>
          </cell>
          <cell r="F3205" t="str">
            <v/>
          </cell>
          <cell r="G3205" t="str">
            <v/>
          </cell>
          <cell r="H3205" t="str">
            <v>TUBO DE AÇO PRETO SEM COSTURA, CONEXÃO SOLDADA, DN 65 (2 1/2"), INSTALADO EM REDE DE ALIMENTAÇÃO PARA SPRINKLER - FORNECIMENTO E INSTALAÇÃO. AF_10/2020</v>
          </cell>
          <cell r="I3205" t="str">
            <v>M</v>
          </cell>
          <cell r="J3205" t="str">
            <v>ATRIBUÍDO SÃO PAULO</v>
          </cell>
          <cell r="K3205" t="str">
            <v>151,93</v>
          </cell>
          <cell r="L3205" t="str">
            <v>CAIXA REFERENCIAL</v>
          </cell>
        </row>
        <row r="3206">
          <cell r="A3206">
            <v>92652</v>
          </cell>
          <cell r="B3206" t="str">
            <v>INSTALACOES HIDRO SANITARIAS</v>
          </cell>
          <cell r="C3206" t="str">
            <v>INHI</v>
          </cell>
          <cell r="D3206" t="str">
            <v>FORNEC. E ASSENTAMENTO DE TUBOS P/INSTALACAO DOMICILIAR</v>
          </cell>
          <cell r="E3206" t="str">
            <v>0179</v>
          </cell>
          <cell r="F3206" t="str">
            <v/>
          </cell>
          <cell r="G3206" t="str">
            <v/>
          </cell>
          <cell r="H3206" t="str">
            <v>TUBO DE AÇO GALVANIZADO COM COSTURA, CLASSE MÉDIA, CONEXÃO ROSQUEADA, DN 32 (1 1/4"), INSTALADO EM REDE DE ALIMENTAÇÃO PARA SPRINKLER - FORNECIMENTO E INSTALAÇÃO. AF_10/2020</v>
          </cell>
          <cell r="I3206" t="str">
            <v>M</v>
          </cell>
          <cell r="J3206" t="str">
            <v>ATRIBUÍDO SÃO PAULO</v>
          </cell>
          <cell r="K3206" t="str">
            <v>61,84</v>
          </cell>
          <cell r="L3206" t="str">
            <v>CAIXA REFERENCIAL</v>
          </cell>
        </row>
        <row r="3207">
          <cell r="A3207">
            <v>92653</v>
          </cell>
          <cell r="B3207" t="str">
            <v>INSTALACOES HIDRO SANITARIAS</v>
          </cell>
          <cell r="C3207" t="str">
            <v>INHI</v>
          </cell>
          <cell r="D3207" t="str">
            <v>FORNEC. E ASSENTAMENTO DE TUBOS P/INSTALACAO DOMICILIAR</v>
          </cell>
          <cell r="E3207" t="str">
            <v>0179</v>
          </cell>
          <cell r="F3207" t="str">
            <v/>
          </cell>
          <cell r="G3207" t="str">
            <v/>
          </cell>
          <cell r="H3207" t="str">
            <v>TUBO DE AÇO GALVANIZADO COM COSTURA, CLASSE MÉDIA, CONEXÃO ROSQUEADA, DN 40 (1 1/2"), INSTALADO EM REDE DE ALIMENTAÇÃO PARA SPRINKLER - FORNECIMENTO E INSTALAÇÃO. AF_10/2020</v>
          </cell>
          <cell r="I3207" t="str">
            <v>M</v>
          </cell>
          <cell r="J3207" t="str">
            <v>ATRIBUÍDO SÃO PAULO</v>
          </cell>
          <cell r="K3207" t="str">
            <v>70,96</v>
          </cell>
          <cell r="L3207" t="str">
            <v>CAIXA REFERENCIAL</v>
          </cell>
        </row>
        <row r="3208">
          <cell r="A3208">
            <v>92654</v>
          </cell>
          <cell r="B3208" t="str">
            <v>INSTALACOES HIDRO SANITARIAS</v>
          </cell>
          <cell r="C3208" t="str">
            <v>INHI</v>
          </cell>
          <cell r="D3208" t="str">
            <v>FORNEC. E ASSENTAMENTO DE TUBOS P/INSTALACAO DOMICILIAR</v>
          </cell>
          <cell r="E3208" t="str">
            <v>0179</v>
          </cell>
          <cell r="F3208" t="str">
            <v/>
          </cell>
          <cell r="G3208" t="str">
            <v/>
          </cell>
          <cell r="H3208" t="str">
            <v>TUBO DE AÇO GALVANIZADO COM COSTURA, CLASSE MÉDIA, CONEXÃO ROSQUEADA, DN 50 (2"), INSTALADO EM REDE DE ALIMENTAÇÃO PARA SPRINKLER - FORNECIMENTO E INSTALAÇÃO. AF_10/2020</v>
          </cell>
          <cell r="I3208" t="str">
            <v>M</v>
          </cell>
          <cell r="J3208" t="str">
            <v>ATRIBUÍDO SÃO PAULO</v>
          </cell>
          <cell r="K3208" t="str">
            <v>98,94</v>
          </cell>
          <cell r="L3208" t="str">
            <v>CAIXA REFERENCIAL</v>
          </cell>
        </row>
        <row r="3209">
          <cell r="A3209">
            <v>92655</v>
          </cell>
          <cell r="B3209" t="str">
            <v>INSTALACOES HIDRO SANITARIAS</v>
          </cell>
          <cell r="C3209" t="str">
            <v>INHI</v>
          </cell>
          <cell r="D3209" t="str">
            <v>FORNEC. E ASSENTAMENTO DE TUBOS P/INSTALACAO DOMICILIAR</v>
          </cell>
          <cell r="E3209" t="str">
            <v>0179</v>
          </cell>
          <cell r="F3209" t="str">
            <v/>
          </cell>
          <cell r="G3209" t="str">
            <v/>
          </cell>
          <cell r="H3209" t="str">
            <v>TUBO DE AÇO GALVANIZADO COM COSTURA, CLASSE MÉDIA, CONEXÃO ROSQUEADA, DN 65 (2 1/2"), INSTALADO EM REDE DE ALIMENTAÇÃO PARA SPRINKLER - FORNECIMENTO E INSTALAÇÃO. AF_10/2020</v>
          </cell>
          <cell r="I3209" t="str">
            <v>M</v>
          </cell>
          <cell r="J3209" t="str">
            <v>ATRIBUÍDO SÃO PAULO</v>
          </cell>
          <cell r="K3209" t="str">
            <v>121,44</v>
          </cell>
          <cell r="L3209" t="str">
            <v>CAIXA REFERENCIAL</v>
          </cell>
        </row>
        <row r="3210">
          <cell r="A3210">
            <v>92656</v>
          </cell>
          <cell r="B3210" t="str">
            <v>INSTALACOES HIDRO SANITARIAS</v>
          </cell>
          <cell r="C3210" t="str">
            <v>INHI</v>
          </cell>
          <cell r="D3210" t="str">
            <v>FORNEC. E ASSENTAMENTO DE TUBOS P/INSTALACAO DOMICILIAR</v>
          </cell>
          <cell r="E3210" t="str">
            <v>0179</v>
          </cell>
          <cell r="F3210" t="str">
            <v/>
          </cell>
          <cell r="G3210" t="str">
            <v/>
          </cell>
          <cell r="H3210" t="str">
            <v>TUBO DE AÇO GALVANIZADO COM COSTURA, CLASSE MÉDIA, CONEXÃO ROSQUEADA, DN 80 (3"), INSTALADO EM REDE DE ALIMENTAÇÃO PARA SPRINKLER - FORNECIMENTO E INSTALAÇÃO. AF_10/2020</v>
          </cell>
          <cell r="I3210" t="str">
            <v>M</v>
          </cell>
          <cell r="J3210" t="str">
            <v>ATRIBUÍDO SÃO PAULO</v>
          </cell>
          <cell r="K3210" t="str">
            <v>160,64</v>
          </cell>
          <cell r="L3210" t="str">
            <v>CAIXA REFERENCIAL</v>
          </cell>
        </row>
        <row r="3211">
          <cell r="A3211">
            <v>92687</v>
          </cell>
          <cell r="B3211" t="str">
            <v>INSTALACOES HIDRO SANITARIAS</v>
          </cell>
          <cell r="C3211" t="str">
            <v>INHI</v>
          </cell>
          <cell r="D3211" t="str">
            <v>FORNEC. E ASSENTAMENTO DE TUBOS P/INSTALACAO DOMICILIAR</v>
          </cell>
          <cell r="E3211" t="str">
            <v>0179</v>
          </cell>
          <cell r="F3211" t="str">
            <v/>
          </cell>
          <cell r="G3211" t="str">
            <v/>
          </cell>
          <cell r="H3211" t="str">
            <v>TUBO DE AÇO GALVANIZADO COM COSTURA, CLASSE MÉDIA, CONEXÃO ROSQUEADA, DN 15 (1/2"), INSTALADO EM RAMAIS E SUB-RAMAIS DE GÁS - FORNECIMENTO E INSTALAÇÃO. AF_10/2020</v>
          </cell>
          <cell r="I3211" t="str">
            <v>M</v>
          </cell>
          <cell r="J3211" t="str">
            <v>ATRIBUÍDO SÃO PAULO</v>
          </cell>
          <cell r="K3211" t="str">
            <v>27,91</v>
          </cell>
          <cell r="L3211" t="str">
            <v>CAIXA REFERENCIAL</v>
          </cell>
        </row>
        <row r="3212">
          <cell r="A3212">
            <v>92688</v>
          </cell>
          <cell r="B3212" t="str">
            <v>INSTALACOES HIDRO SANITARIAS</v>
          </cell>
          <cell r="C3212" t="str">
            <v>INHI</v>
          </cell>
          <cell r="D3212" t="str">
            <v>FORNEC. E ASSENTAMENTO DE TUBOS P/INSTALACAO DOMICILIAR</v>
          </cell>
          <cell r="E3212" t="str">
            <v>0179</v>
          </cell>
          <cell r="F3212" t="str">
            <v/>
          </cell>
          <cell r="G3212" t="str">
            <v/>
          </cell>
          <cell r="H3212" t="str">
            <v>TUBO DE AÇO GALVANIZADO COM COSTURA, CLASSE MÉDIA, CONEXÃO ROSQUEADA, DN 20 (3/4"), INSTALADO EM RAMAIS E SUB-RAMAIS DE GÁS - FORNECIMENTO E INSTALAÇÃO. AF_10/2020</v>
          </cell>
          <cell r="I3212" t="str">
            <v>M</v>
          </cell>
          <cell r="J3212" t="str">
            <v>ATRIBUÍDO SÃO PAULO</v>
          </cell>
          <cell r="K3212" t="str">
            <v>37,76</v>
          </cell>
          <cell r="L3212" t="str">
            <v>CAIXA REFERENCIAL</v>
          </cell>
        </row>
        <row r="3213">
          <cell r="A3213">
            <v>92689</v>
          </cell>
          <cell r="B3213" t="str">
            <v>INSTALACOES HIDRO SANITARIAS</v>
          </cell>
          <cell r="C3213" t="str">
            <v>INHI</v>
          </cell>
          <cell r="D3213" t="str">
            <v>FORNEC. E ASSENTAMENTO DE TUBOS P/INSTALACAO DOMICILIAR</v>
          </cell>
          <cell r="E3213" t="str">
            <v>0179</v>
          </cell>
          <cell r="F3213" t="str">
            <v/>
          </cell>
          <cell r="G3213" t="str">
            <v/>
          </cell>
          <cell r="H3213" t="str">
            <v>TUBO DE AÇO PRETO SEM COSTURA, CLASSE MÉDIA, CONEXÃO SOLDADA, DN 15 (1/2"), INSTALADO EM RAMAIS E SUB-RAMAIS DE GÁS - FORNECIMENTO E INSTALAÇÃO. AF_10/2020</v>
          </cell>
          <cell r="I3213" t="str">
            <v>M</v>
          </cell>
          <cell r="J3213" t="str">
            <v>ATRIBUÍDO SÃO PAULO</v>
          </cell>
          <cell r="K3213" t="str">
            <v>37,74</v>
          </cell>
          <cell r="L3213" t="str">
            <v>CAIXA REFERENCIAL</v>
          </cell>
        </row>
        <row r="3214">
          <cell r="A3214">
            <v>92690</v>
          </cell>
          <cell r="B3214" t="str">
            <v>INSTALACOES HIDRO SANITARIAS</v>
          </cell>
          <cell r="C3214" t="str">
            <v>INHI</v>
          </cell>
          <cell r="D3214" t="str">
            <v>FORNEC. E ASSENTAMENTO DE TUBOS P/INSTALACAO DOMICILIAR</v>
          </cell>
          <cell r="E3214" t="str">
            <v>0179</v>
          </cell>
          <cell r="F3214" t="str">
            <v/>
          </cell>
          <cell r="G3214" t="str">
            <v/>
          </cell>
          <cell r="H3214" t="str">
            <v>TUBO DE AÇO PRETO SEM COSTURA, CLASSE MÉDIA, CONEXÃO SOLDADA, DN 20 (3/4"), INSTALADO EM RAMAIS E SUB-RAMAIS DE GÁS - FORNECIMENTO E INSTALAÇÃO. AF_10/2020</v>
          </cell>
          <cell r="I3214" t="str">
            <v>M</v>
          </cell>
          <cell r="J3214" t="str">
            <v>ATRIBUÍDO SÃO PAULO</v>
          </cell>
          <cell r="K3214" t="str">
            <v>53,51</v>
          </cell>
          <cell r="L3214" t="str">
            <v>CAIXA REFERENCIAL</v>
          </cell>
        </row>
        <row r="3215">
          <cell r="A3215">
            <v>92691</v>
          </cell>
          <cell r="B3215" t="str">
            <v>INSTALACOES HIDRO SANITARIAS</v>
          </cell>
          <cell r="C3215" t="str">
            <v>INHI</v>
          </cell>
          <cell r="D3215" t="str">
            <v>FORNEC. E ASSENTAMENTO DE TUBOS P/INSTALACAO DOMICILIAR</v>
          </cell>
          <cell r="E3215" t="str">
            <v>0179</v>
          </cell>
          <cell r="F3215" t="str">
            <v/>
          </cell>
          <cell r="G3215" t="str">
            <v/>
          </cell>
          <cell r="H3215" t="str">
            <v>TUBO DE AÇO PRETO SEM COSTURA, CLASSE MÉDIA, CONEXÃO SOLDADA, DN 25 (1"), INSTALADO EM RAMAIS  E SUB-RAMAIS DE GÁS - FORNECIMENTO E INSTALAÇÃO. AF_10/2020</v>
          </cell>
          <cell r="I3215" t="str">
            <v>M</v>
          </cell>
          <cell r="J3215" t="str">
            <v>ATRIBUÍDO SÃO PAULO</v>
          </cell>
          <cell r="K3215" t="str">
            <v>68,27</v>
          </cell>
          <cell r="L3215" t="str">
            <v>CAIXA REFERENCIAL</v>
          </cell>
        </row>
        <row r="3216">
          <cell r="A3216">
            <v>94462</v>
          </cell>
          <cell r="B3216" t="str">
            <v>INSTALACOES HIDRO SANITARIAS</v>
          </cell>
          <cell r="C3216" t="str">
            <v>INHI</v>
          </cell>
          <cell r="D3216" t="str">
            <v>FORNEC. E ASSENTAMENTO DE TUBOS P/INSTALACAO DOMICILIAR</v>
          </cell>
          <cell r="E3216" t="str">
            <v>0179</v>
          </cell>
          <cell r="F3216" t="str">
            <v/>
          </cell>
          <cell r="G3216" t="str">
            <v/>
          </cell>
          <cell r="H3216" t="str">
            <v>TUBO DE AÇO GALVANIZADO COM COSTURA, CLASSE MÉDIA, DN 50 (2), CONEXÃO ROSQUEADA, INSTALADO EM RESERVAÇÃO DE ÁGUA DE EDIFICAÇÃO QUE POSSUA RESERVATÓRIO DE FIBRA/FIBROCIMENTO  FORNECIMENTO E INSTALAÇÃO. AF_06/2016</v>
          </cell>
          <cell r="I3216" t="str">
            <v>M</v>
          </cell>
          <cell r="J3216" t="str">
            <v>ATRIBUÍDO SÃO PAULO</v>
          </cell>
          <cell r="K3216" t="str">
            <v>100,40</v>
          </cell>
          <cell r="L3216" t="str">
            <v>CAIXA REFERENCIAL</v>
          </cell>
        </row>
        <row r="3217">
          <cell r="A3217">
            <v>94463</v>
          </cell>
          <cell r="B3217" t="str">
            <v>INSTALACOES HIDRO SANITARIAS</v>
          </cell>
          <cell r="C3217" t="str">
            <v>INHI</v>
          </cell>
          <cell r="D3217" t="str">
            <v>FORNEC. E ASSENTAMENTO DE TUBOS P/INSTALACAO DOMICILIAR</v>
          </cell>
          <cell r="E3217" t="str">
            <v>0179</v>
          </cell>
          <cell r="F3217" t="str">
            <v/>
          </cell>
          <cell r="G3217" t="str">
            <v/>
          </cell>
          <cell r="H3217" t="str">
            <v>TUBO DE AÇO GALVANIZADO COM COSTURA, CLASSE MÉDIA, DN 65 (2 1/2), CONEXÃO ROSQUEADA, INSTALADO EM RESERVAÇÃO DE ÁGUA DE EDIFICAÇÃO QUE POSSUA RESERVATÓRIO DE FIBRA/FIBROCIMENTO  FORNECIMENTO E INSTALAÇÃO. AF_06/2016</v>
          </cell>
          <cell r="I3217" t="str">
            <v>M</v>
          </cell>
          <cell r="J3217" t="str">
            <v>ATRIBUÍDO SÃO PAULO</v>
          </cell>
          <cell r="K3217" t="str">
            <v>120,20</v>
          </cell>
          <cell r="L3217" t="str">
            <v>CAIXA REFERENCIAL</v>
          </cell>
        </row>
        <row r="3218">
          <cell r="A3218">
            <v>94464</v>
          </cell>
          <cell r="B3218" t="str">
            <v>INSTALACOES HIDRO SANITARIAS</v>
          </cell>
          <cell r="C3218" t="str">
            <v>INHI</v>
          </cell>
          <cell r="D3218" t="str">
            <v>FORNEC. E ASSENTAMENTO DE TUBOS P/INSTALACAO DOMICILIAR</v>
          </cell>
          <cell r="E3218" t="str">
            <v>0179</v>
          </cell>
          <cell r="F3218" t="str">
            <v/>
          </cell>
          <cell r="G3218" t="str">
            <v/>
          </cell>
          <cell r="H3218" t="str">
            <v>TUBO DE AÇO GALVANIZADO COM COSTURA, CLASSE MÉDIA, DN 80 (3), CONEXÃO ROSQUEADA, INSTALADO EM RESERVAÇÃO DE ÁGUA DE EDIFICAÇÃO QUE POSSUA RESERVATÓRIO DE FIBRA/FIBROCIMENTO  FORNECIMENTO E INSTALAÇÃO. AF_06/2016</v>
          </cell>
          <cell r="I3218" t="str">
            <v>M</v>
          </cell>
          <cell r="J3218" t="str">
            <v>ATRIBUÍDO SÃO PAULO</v>
          </cell>
          <cell r="K3218" t="str">
            <v>171,64</v>
          </cell>
          <cell r="L3218" t="str">
            <v>CAIXA REFERENCIAL</v>
          </cell>
        </row>
        <row r="3219">
          <cell r="A3219">
            <v>94602</v>
          </cell>
          <cell r="B3219" t="str">
            <v>INSTALACOES HIDRO SANITARIAS</v>
          </cell>
          <cell r="C3219" t="str">
            <v>INHI</v>
          </cell>
          <cell r="D3219" t="str">
            <v>FORNEC. E ASSENTAMENTO DE TUBOS P/INSTALACAO DOMICILIAR</v>
          </cell>
          <cell r="E3219" t="str">
            <v>0179</v>
          </cell>
          <cell r="F3219" t="str">
            <v/>
          </cell>
          <cell r="G3219" t="str">
            <v/>
          </cell>
          <cell r="H3219" t="str">
            <v>TUBO EM COBRE RÍGIDO, DN 54 MM, CLASSE E, SEM ISOLAMENTO, INSTALADO EM RESERVAÇÃO DE ÁGUA DE EDIFICAÇÃO QUE POSSUA RESERVATÓRIO DE FIBRA/FIBROCIMENTO  FORNECIMENTO E INSTALAÇÃO. AF_06/2016</v>
          </cell>
          <cell r="I3219" t="str">
            <v>M</v>
          </cell>
          <cell r="J3219" t="str">
            <v>COEFICIENTE DE REPRESENTATIVIDADE</v>
          </cell>
          <cell r="K3219" t="str">
            <v>144,29</v>
          </cell>
          <cell r="L3219" t="str">
            <v>CAIXA REFERENCIAL</v>
          </cell>
        </row>
        <row r="3220">
          <cell r="A3220">
            <v>94603</v>
          </cell>
          <cell r="B3220" t="str">
            <v>INSTALACOES HIDRO SANITARIAS</v>
          </cell>
          <cell r="C3220" t="str">
            <v>INHI</v>
          </cell>
          <cell r="D3220" t="str">
            <v>FORNEC. E ASSENTAMENTO DE TUBOS P/INSTALACAO DOMICILIAR</v>
          </cell>
          <cell r="E3220" t="str">
            <v>0179</v>
          </cell>
          <cell r="F3220" t="str">
            <v/>
          </cell>
          <cell r="G3220" t="str">
            <v/>
          </cell>
          <cell r="H3220" t="str">
            <v>TUBO EM COBRE RÍGIDO, DN 66 MM, CLASSE E, SEM ISOLAMENTO, INSTALADO EM RESERVAÇÃO DE ÁGUA DE EDIFICAÇÃO QUE POSSUA RESERVATÓRIO DE FIBRA/FIBROCIMENTO  FORNECIMENTO E INSTALAÇÃO. AF_06/2016</v>
          </cell>
          <cell r="I3220" t="str">
            <v>M</v>
          </cell>
          <cell r="J3220" t="str">
            <v>COEFICIENTE DE REPRESENTATIVIDADE</v>
          </cell>
          <cell r="K3220" t="str">
            <v>194,50</v>
          </cell>
          <cell r="L3220" t="str">
            <v>CAIXA REFERENCIAL</v>
          </cell>
        </row>
        <row r="3221">
          <cell r="A3221">
            <v>94604</v>
          </cell>
          <cell r="B3221" t="str">
            <v>INSTALACOES HIDRO SANITARIAS</v>
          </cell>
          <cell r="C3221" t="str">
            <v>INHI</v>
          </cell>
          <cell r="D3221" t="str">
            <v>FORNEC. E ASSENTAMENTO DE TUBOS P/INSTALACAO DOMICILIAR</v>
          </cell>
          <cell r="E3221" t="str">
            <v>0179</v>
          </cell>
          <cell r="F3221" t="str">
            <v/>
          </cell>
          <cell r="G3221" t="str">
            <v/>
          </cell>
          <cell r="H3221" t="str">
            <v>TUBO EM COBRE RÍGIDO, DN 79 MM, CLASSE E, SEM ISOLAMENTO, INSTALADO EM RESERVAÇÃO DE ÁGUA DE EDIFICAÇÃO QUE POSSUA RESERVATÓRIO DE FIBRA/FIBROCIMENTO  FORNECIMENTO E INSTALAÇÃO. AF_06/2016</v>
          </cell>
          <cell r="I3221" t="str">
            <v>M</v>
          </cell>
          <cell r="J3221" t="str">
            <v>COEFICIENTE DE REPRESENTATIVIDADE</v>
          </cell>
          <cell r="K3221" t="str">
            <v>266,24</v>
          </cell>
          <cell r="L3221" t="str">
            <v>CAIXA REFERENCIAL</v>
          </cell>
        </row>
        <row r="3222">
          <cell r="A3222">
            <v>94605</v>
          </cell>
          <cell r="B3222" t="str">
            <v>INSTALACOES HIDRO SANITARIAS</v>
          </cell>
          <cell r="C3222" t="str">
            <v>INHI</v>
          </cell>
          <cell r="D3222" t="str">
            <v>FORNEC. E ASSENTAMENTO DE TUBOS P/INSTALACAO DOMICILIAR</v>
          </cell>
          <cell r="E3222" t="str">
            <v>0179</v>
          </cell>
          <cell r="F3222" t="str">
            <v/>
          </cell>
          <cell r="G3222" t="str">
            <v/>
          </cell>
          <cell r="H3222" t="str">
            <v>TUBO EM COBRE RÍGIDO, DN 104 MM, CLASSE E, SEM ISOLAMENTO, INSTALADO EM RESERVAÇÃO DE ÁGUA DE EDIFICAÇÃO QUE POSSUA RESERVATÓRIO DE FIBRA/FIBROCIMENTO  FORNECIMENTO E INSTALAÇÃO. AF_06/2016</v>
          </cell>
          <cell r="I3222" t="str">
            <v>M</v>
          </cell>
          <cell r="J3222" t="str">
            <v>COEFICIENTE DE REPRESENTATIVIDADE</v>
          </cell>
          <cell r="K3222" t="str">
            <v>381,49</v>
          </cell>
          <cell r="L3222" t="str">
            <v>CAIXA REFERENCIAL</v>
          </cell>
        </row>
        <row r="3223">
          <cell r="A3223">
            <v>94648</v>
          </cell>
          <cell r="B3223" t="str">
            <v>INSTALACOES HIDRO SANITARIAS</v>
          </cell>
          <cell r="C3223" t="str">
            <v>INHI</v>
          </cell>
          <cell r="D3223" t="str">
            <v>FORNEC. E ASSENTAMENTO DE TUBOS P/INSTALACAO DOMICILIAR</v>
          </cell>
          <cell r="E3223" t="str">
            <v>0179</v>
          </cell>
          <cell r="F3223" t="str">
            <v/>
          </cell>
          <cell r="G3223" t="str">
            <v/>
          </cell>
          <cell r="H3223" t="str">
            <v>TUBO, PVC, SOLDÁVEL, DN  25 MM, INSTALADO EM RESERVAÇÃO DE ÁGUA DE EDIFICAÇÃO QUE POSSUA RESERVATÓRIO DE FIBRA/FIBROCIMENTO   FORNECIMENTO E INSTALAÇÃO. AF_06/2016</v>
          </cell>
          <cell r="I3223" t="str">
            <v>M</v>
          </cell>
          <cell r="J3223" t="str">
            <v>COEFICIENTE DE REPRESENTATIVIDADE</v>
          </cell>
          <cell r="K3223" t="str">
            <v>8,25</v>
          </cell>
          <cell r="L3223" t="str">
            <v>CAIXA REFERENCIAL</v>
          </cell>
        </row>
        <row r="3224">
          <cell r="A3224">
            <v>94649</v>
          </cell>
          <cell r="B3224" t="str">
            <v>INSTALACOES HIDRO SANITARIAS</v>
          </cell>
          <cell r="C3224" t="str">
            <v>INHI</v>
          </cell>
          <cell r="D3224" t="str">
            <v>FORNEC. E ASSENTAMENTO DE TUBOS P/INSTALACAO DOMICILIAR</v>
          </cell>
          <cell r="E3224" t="str">
            <v>0179</v>
          </cell>
          <cell r="F3224" t="str">
            <v/>
          </cell>
          <cell r="G3224" t="str">
            <v/>
          </cell>
          <cell r="H3224" t="str">
            <v>TUBO, PVC, SOLDÁVEL, DN 32 MM, INSTALADO EM RESERVAÇÃO DE ÁGUA DE EDIFICAÇÃO QUE POSSUA RESERVATÓRIO DE FIBRA/FIBROCIMENTO   FORNECIMENTO E INSTALAÇÃO. AF_06/2016</v>
          </cell>
          <cell r="I3224" t="str">
            <v>M</v>
          </cell>
          <cell r="J3224" t="str">
            <v>COEFICIENTE DE REPRESENTATIVIDADE</v>
          </cell>
          <cell r="K3224" t="str">
            <v>13,33</v>
          </cell>
          <cell r="L3224" t="str">
            <v>CAIXA REFERENCIAL</v>
          </cell>
        </row>
        <row r="3225">
          <cell r="A3225">
            <v>94650</v>
          </cell>
          <cell r="B3225" t="str">
            <v>INSTALACOES HIDRO SANITARIAS</v>
          </cell>
          <cell r="C3225" t="str">
            <v>INHI</v>
          </cell>
          <cell r="D3225" t="str">
            <v>FORNEC. E ASSENTAMENTO DE TUBOS P/INSTALACAO DOMICILIAR</v>
          </cell>
          <cell r="E3225" t="str">
            <v>0179</v>
          </cell>
          <cell r="F3225" t="str">
            <v/>
          </cell>
          <cell r="G3225" t="str">
            <v/>
          </cell>
          <cell r="H3225" t="str">
            <v>TUBO, PVC, SOLDÁVEL, DN 40 MM, INSTALADO EM RESERVAÇÃO DE ÁGUA DE EDIFICAÇÃO QUE POSSUA RESERVATÓRIO DE FIBRA/FIBROCIMENTO   FORNECIMENTO E INSTALAÇÃO. AF_06/2016</v>
          </cell>
          <cell r="I3225" t="str">
            <v>M</v>
          </cell>
          <cell r="J3225" t="str">
            <v>COEFICIENTE DE REPRESENTATIVIDADE</v>
          </cell>
          <cell r="K3225" t="str">
            <v>19,07</v>
          </cell>
          <cell r="L3225" t="str">
            <v>CAIXA REFERENCIAL</v>
          </cell>
        </row>
        <row r="3226">
          <cell r="A3226">
            <v>94651</v>
          </cell>
          <cell r="B3226" t="str">
            <v>INSTALACOES HIDRO SANITARIAS</v>
          </cell>
          <cell r="C3226" t="str">
            <v>INHI</v>
          </cell>
          <cell r="D3226" t="str">
            <v>FORNEC. E ASSENTAMENTO DE TUBOS P/INSTALACAO DOMICILIAR</v>
          </cell>
          <cell r="E3226" t="str">
            <v>0179</v>
          </cell>
          <cell r="F3226" t="str">
            <v/>
          </cell>
          <cell r="G3226" t="str">
            <v/>
          </cell>
          <cell r="H3226" t="str">
            <v>TUBO, PVC, SOLDÁVEL, DN 50 MM, INSTALADO EM RESERVAÇÃO DE ÁGUA DE EDIFICAÇÃO QUE POSSUA RESERVATÓRIO DE FIBRA/FIBROCIMENTO   FORNECIMENTO E INSTALAÇÃO. AF_06/2016</v>
          </cell>
          <cell r="I3226" t="str">
            <v>M</v>
          </cell>
          <cell r="J3226" t="str">
            <v>COEFICIENTE DE REPRESENTATIVIDADE</v>
          </cell>
          <cell r="K3226" t="str">
            <v>20,98</v>
          </cell>
          <cell r="L3226" t="str">
            <v>CAIXA REFERENCIAL</v>
          </cell>
        </row>
        <row r="3227">
          <cell r="A3227">
            <v>94652</v>
          </cell>
          <cell r="B3227" t="str">
            <v>INSTALACOES HIDRO SANITARIAS</v>
          </cell>
          <cell r="C3227" t="str">
            <v>INHI</v>
          </cell>
          <cell r="D3227" t="str">
            <v>FORNEC. E ASSENTAMENTO DE TUBOS P/INSTALACAO DOMICILIAR</v>
          </cell>
          <cell r="E3227" t="str">
            <v>0179</v>
          </cell>
          <cell r="F3227" t="str">
            <v/>
          </cell>
          <cell r="G3227" t="str">
            <v/>
          </cell>
          <cell r="H3227" t="str">
            <v>TUBO, PVC, SOLDÁVEL, DN 60 MM, INSTALADO EM RESERVAÇÃO DE ÁGUA DE EDIFICAÇÃO QUE POSSUA RESERVATÓRIO DE FIBRA/FIBROCIMENTO   FORNECIMENTO E INSTALAÇÃO. AF_06/2016</v>
          </cell>
          <cell r="I3227" t="str">
            <v>M</v>
          </cell>
          <cell r="J3227" t="str">
            <v>COEFICIENTE DE REPRESENTATIVIDADE</v>
          </cell>
          <cell r="K3227" t="str">
            <v>34,16</v>
          </cell>
          <cell r="L3227" t="str">
            <v>CAIXA REFERENCIAL</v>
          </cell>
        </row>
        <row r="3228">
          <cell r="A3228">
            <v>94653</v>
          </cell>
          <cell r="B3228" t="str">
            <v>INSTALACOES HIDRO SANITARIAS</v>
          </cell>
          <cell r="C3228" t="str">
            <v>INHI</v>
          </cell>
          <cell r="D3228" t="str">
            <v>FORNEC. E ASSENTAMENTO DE TUBOS P/INSTALACAO DOMICILIAR</v>
          </cell>
          <cell r="E3228" t="str">
            <v>0179</v>
          </cell>
          <cell r="F3228" t="str">
            <v/>
          </cell>
          <cell r="G3228" t="str">
            <v/>
          </cell>
          <cell r="H3228" t="str">
            <v>TUBO, PVC, SOLDÁVEL, DN 75 MM, INSTALADO EM RESERVAÇÃO DE ÁGUA DE EDIFICAÇÃO QUE POSSUA RESERVATÓRIO DE FIBRA/FIBROCIMENTO   FORNECIMENTO E INSTALAÇÃO. AF_06/2016</v>
          </cell>
          <cell r="I3228" t="str">
            <v>M</v>
          </cell>
          <cell r="J3228" t="str">
            <v>COEFICIENTE DE REPRESENTATIVIDADE</v>
          </cell>
          <cell r="K3228" t="str">
            <v>50,69</v>
          </cell>
          <cell r="L3228" t="str">
            <v>CAIXA REFERENCIAL</v>
          </cell>
        </row>
        <row r="3229">
          <cell r="A3229">
            <v>94654</v>
          </cell>
          <cell r="B3229" t="str">
            <v>INSTALACOES HIDRO SANITARIAS</v>
          </cell>
          <cell r="C3229" t="str">
            <v>INHI</v>
          </cell>
          <cell r="D3229" t="str">
            <v>FORNEC. E ASSENTAMENTO DE TUBOS P/INSTALACAO DOMICILIAR</v>
          </cell>
          <cell r="E3229" t="str">
            <v>0179</v>
          </cell>
          <cell r="F3229" t="str">
            <v/>
          </cell>
          <cell r="G3229" t="str">
            <v/>
          </cell>
          <cell r="H3229" t="str">
            <v>TUBO, PVC, SOLDÁVEL, DN 85 MM, INSTALADO EM RESERVAÇÃO DE ÁGUA DE EDIFICAÇÃO QUE POSSUA RESERVATÓRIO DE FIBRA/FIBROCIMENTO   FORNECIMENTO E INSTALAÇÃO. AF_06/2016</v>
          </cell>
          <cell r="I3229" t="str">
            <v>M</v>
          </cell>
          <cell r="J3229" t="str">
            <v>COEFICIENTE DE REPRESENTATIVIDADE</v>
          </cell>
          <cell r="K3229" t="str">
            <v>65,68</v>
          </cell>
          <cell r="L3229" t="str">
            <v>CAIXA REFERENCIAL</v>
          </cell>
        </row>
        <row r="3230">
          <cell r="A3230">
            <v>94655</v>
          </cell>
          <cell r="B3230" t="str">
            <v>INSTALACOES HIDRO SANITARIAS</v>
          </cell>
          <cell r="C3230" t="str">
            <v>INHI</v>
          </cell>
          <cell r="D3230" t="str">
            <v>FORNEC. E ASSENTAMENTO DE TUBOS P/INSTALACAO DOMICILIAR</v>
          </cell>
          <cell r="E3230" t="str">
            <v>0179</v>
          </cell>
          <cell r="F3230" t="str">
            <v/>
          </cell>
          <cell r="G3230" t="str">
            <v/>
          </cell>
          <cell r="H3230" t="str">
            <v>TUBO, PVC, SOLDÁVEL, DN 110 MM, INSTALADO EM RESERVAÇÃO DE ÁGUA DE EDIFICAÇÃO QUE POSSUA RESERVATÓRIO DE FIBRA/FIBROCIMENTO   FORNECIMENTO E INSTALAÇÃO. AF_06/2016</v>
          </cell>
          <cell r="I3230" t="str">
            <v>M</v>
          </cell>
          <cell r="J3230" t="str">
            <v>COEFICIENTE DE REPRESENTATIVIDADE</v>
          </cell>
          <cell r="K3230" t="str">
            <v>95,11</v>
          </cell>
          <cell r="L3230" t="str">
            <v>CAIXA REFERENCIAL</v>
          </cell>
        </row>
        <row r="3231">
          <cell r="A3231">
            <v>94716</v>
          </cell>
          <cell r="B3231" t="str">
            <v>INSTALACOES HIDRO SANITARIAS</v>
          </cell>
          <cell r="C3231" t="str">
            <v>INHI</v>
          </cell>
          <cell r="D3231" t="str">
            <v>FORNEC. E ASSENTAMENTO DE TUBOS P/INSTALACAO DOMICILIAR</v>
          </cell>
          <cell r="E3231" t="str">
            <v>0179</v>
          </cell>
          <cell r="F3231" t="str">
            <v/>
          </cell>
          <cell r="G3231" t="str">
            <v/>
          </cell>
          <cell r="H3231" t="str">
            <v>TUBO, CPVC, SOLDÁVEL, DN 22 MM, INSTALADO EM RESERVAÇÃO DE ÁGUA DE EDIFICAÇÃO QUE POSSUA RESERVATÓRIO DE FIBRA/FIBROCIMENTO  FORNECIMENTO E INSTALAÇÃO. AF_06/2016</v>
          </cell>
          <cell r="I3231" t="str">
            <v>M</v>
          </cell>
          <cell r="J3231" t="str">
            <v>COEFICIENTE DE REPRESENTATIVIDADE</v>
          </cell>
          <cell r="K3231" t="str">
            <v>21,09</v>
          </cell>
          <cell r="L3231" t="str">
            <v>CAIXA REFERENCIAL</v>
          </cell>
        </row>
        <row r="3232">
          <cell r="A3232">
            <v>94717</v>
          </cell>
          <cell r="B3232" t="str">
            <v>INSTALACOES HIDRO SANITARIAS</v>
          </cell>
          <cell r="C3232" t="str">
            <v>INHI</v>
          </cell>
          <cell r="D3232" t="str">
            <v>FORNEC. E ASSENTAMENTO DE TUBOS P/INSTALACAO DOMICILIAR</v>
          </cell>
          <cell r="E3232" t="str">
            <v>0179</v>
          </cell>
          <cell r="F3232" t="str">
            <v/>
          </cell>
          <cell r="G3232" t="str">
            <v/>
          </cell>
          <cell r="H3232" t="str">
            <v>TUBO, CPVC, SOLDÁVEL, DN 28 MM, INSTALADO EM RESERVAÇÃO DE ÁGUA DE EDIFICAÇÃO QUE POSSUA RESERVATÓRIO DE FIBRA/FIBROCIMENTO  FORNECIMENTO E INSTALAÇÃO. AF_06/2016</v>
          </cell>
          <cell r="I3232" t="str">
            <v>M</v>
          </cell>
          <cell r="J3232" t="str">
            <v>COEFICIENTE DE REPRESENTATIVIDADE</v>
          </cell>
          <cell r="K3232" t="str">
            <v>31,48</v>
          </cell>
          <cell r="L3232" t="str">
            <v>CAIXA REFERENCIAL</v>
          </cell>
        </row>
        <row r="3233">
          <cell r="A3233">
            <v>94718</v>
          </cell>
          <cell r="B3233" t="str">
            <v>INSTALACOES HIDRO SANITARIAS</v>
          </cell>
          <cell r="C3233" t="str">
            <v>INHI</v>
          </cell>
          <cell r="D3233" t="str">
            <v>FORNEC. E ASSENTAMENTO DE TUBOS P/INSTALACAO DOMICILIAR</v>
          </cell>
          <cell r="E3233" t="str">
            <v>0179</v>
          </cell>
          <cell r="F3233" t="str">
            <v/>
          </cell>
          <cell r="G3233" t="str">
            <v/>
          </cell>
          <cell r="H3233" t="str">
            <v>TUBO, CPVC, SOLDÁVEL, DN 35 MM, INSTALADO EM RESERVAÇÃO DE ÁGUA DE EDIFICAÇÃO QUE POSSUA RESERVATÓRIO DE FIBRA/FIBROCIMENTO  FORNECIMENTO E INSTALAÇÃO. AF_06/2016</v>
          </cell>
          <cell r="I3233" t="str">
            <v>M</v>
          </cell>
          <cell r="J3233" t="str">
            <v>COEFICIENTE DE REPRESENTATIVIDADE</v>
          </cell>
          <cell r="K3233" t="str">
            <v>38,84</v>
          </cell>
          <cell r="L3233" t="str">
            <v>CAIXA REFERENCIAL</v>
          </cell>
        </row>
        <row r="3234">
          <cell r="A3234">
            <v>94719</v>
          </cell>
          <cell r="B3234" t="str">
            <v>INSTALACOES HIDRO SANITARIAS</v>
          </cell>
          <cell r="C3234" t="str">
            <v>INHI</v>
          </cell>
          <cell r="D3234" t="str">
            <v>FORNEC. E ASSENTAMENTO DE TUBOS P/INSTALACAO DOMICILIAR</v>
          </cell>
          <cell r="E3234" t="str">
            <v>0179</v>
          </cell>
          <cell r="F3234" t="str">
            <v/>
          </cell>
          <cell r="G3234" t="str">
            <v/>
          </cell>
          <cell r="H3234" t="str">
            <v>TUBO, CPVC, SOLDÁVEL, DN 42 MM, INSTALADO EM RESERVAÇÃO DE ÁGUA DE EDIFICAÇÃO QUE POSSUA RESERVATÓRIO DE FIBRA/FIBROCIMENTO  FORNECIMENTO E INSTALAÇÃO. AF_06/2016</v>
          </cell>
          <cell r="I3234" t="str">
            <v>M</v>
          </cell>
          <cell r="J3234" t="str">
            <v>COEFICIENTE DE REPRESENTATIVIDADE</v>
          </cell>
          <cell r="K3234" t="str">
            <v>51,32</v>
          </cell>
          <cell r="L3234" t="str">
            <v>CAIXA REFERENCIAL</v>
          </cell>
        </row>
        <row r="3235">
          <cell r="A3235">
            <v>94720</v>
          </cell>
          <cell r="B3235" t="str">
            <v>INSTALACOES HIDRO SANITARIAS</v>
          </cell>
          <cell r="C3235" t="str">
            <v>INHI</v>
          </cell>
          <cell r="D3235" t="str">
            <v>FORNEC. E ASSENTAMENTO DE TUBOS P/INSTALACAO DOMICILIAR</v>
          </cell>
          <cell r="E3235" t="str">
            <v>0179</v>
          </cell>
          <cell r="F3235" t="str">
            <v/>
          </cell>
          <cell r="G3235" t="str">
            <v/>
          </cell>
          <cell r="H3235" t="str">
            <v>TUBO, CPVC, SOLDÁVEL, DN 54 MM, INSTALADO EM RESERVAÇÃO DE ÁGUA DE EDIFICAÇÃO QUE POSSUA RESERVATÓRIO DE FIBRA/FIBROCIMENTO  FORNECIMENTO E INSTALAÇÃO. AF_06/2016</v>
          </cell>
          <cell r="I3235" t="str">
            <v>M</v>
          </cell>
          <cell r="J3235" t="str">
            <v>COEFICIENTE DE REPRESENTATIVIDADE</v>
          </cell>
          <cell r="K3235" t="str">
            <v>77,16</v>
          </cell>
          <cell r="L3235" t="str">
            <v>CAIXA REFERENCIAL</v>
          </cell>
        </row>
        <row r="3236">
          <cell r="A3236">
            <v>94721</v>
          </cell>
          <cell r="B3236" t="str">
            <v>INSTALACOES HIDRO SANITARIAS</v>
          </cell>
          <cell r="C3236" t="str">
            <v>INHI</v>
          </cell>
          <cell r="D3236" t="str">
            <v>FORNEC. E ASSENTAMENTO DE TUBOS P/INSTALACAO DOMICILIAR</v>
          </cell>
          <cell r="E3236" t="str">
            <v>0179</v>
          </cell>
          <cell r="F3236" t="str">
            <v/>
          </cell>
          <cell r="G3236" t="str">
            <v/>
          </cell>
          <cell r="H3236" t="str">
            <v>TUBO, CPVC, SOLDÁVEL, DN 73 MM, INSTALADO EM RESERVAÇÃO DE ÁGUA DE EDIFICAÇÃO QUE POSSUA RESERVATÓRIO DE FIBRA/FIBROCIMENTO  FORNECIMENTO E INSTALAÇÃO. AF_06/2016</v>
          </cell>
          <cell r="I3236" t="str">
            <v>M</v>
          </cell>
          <cell r="J3236" t="str">
            <v>COEFICIENTE DE REPRESENTATIVIDADE</v>
          </cell>
          <cell r="K3236" t="str">
            <v>113,74</v>
          </cell>
          <cell r="L3236" t="str">
            <v>CAIXA REFERENCIAL</v>
          </cell>
        </row>
        <row r="3237">
          <cell r="A3237">
            <v>94722</v>
          </cell>
          <cell r="B3237" t="str">
            <v>INSTALACOES HIDRO SANITARIAS</v>
          </cell>
          <cell r="C3237" t="str">
            <v>INHI</v>
          </cell>
          <cell r="D3237" t="str">
            <v>FORNEC. E ASSENTAMENTO DE TUBOS P/INSTALACAO DOMICILIAR</v>
          </cell>
          <cell r="E3237" t="str">
            <v>0179</v>
          </cell>
          <cell r="F3237" t="str">
            <v/>
          </cell>
          <cell r="G3237" t="str">
            <v/>
          </cell>
          <cell r="H3237" t="str">
            <v>TUBO, CPVC, SOLDÁVEL, DN 89 MM, INSTALADO EM RESERVAÇÃO DE ÁGUA DE EDIFICAÇÃO QUE POSSUA RESERVATÓRIO DE FIBRA/FIBROCIMENTO  FORNECIMENTO E INSTALAÇÃO. AF_06/2016</v>
          </cell>
          <cell r="I3237" t="str">
            <v>M</v>
          </cell>
          <cell r="J3237" t="str">
            <v>COEFICIENTE DE REPRESENTATIVIDADE</v>
          </cell>
          <cell r="K3237" t="str">
            <v>197,55</v>
          </cell>
          <cell r="L3237" t="str">
            <v>CAIXA REFERENCIAL</v>
          </cell>
        </row>
        <row r="3238">
          <cell r="A3238">
            <v>95697</v>
          </cell>
          <cell r="B3238" t="str">
            <v>INSTALACOES HIDRO SANITARIAS</v>
          </cell>
          <cell r="C3238" t="str">
            <v>INHI</v>
          </cell>
          <cell r="D3238" t="str">
            <v>FORNEC. E ASSENTAMENTO DE TUBOS P/INSTALACAO DOMICILIAR</v>
          </cell>
          <cell r="E3238" t="str">
            <v>0179</v>
          </cell>
          <cell r="F3238" t="str">
            <v/>
          </cell>
          <cell r="G3238" t="str">
            <v/>
          </cell>
          <cell r="H3238" t="str">
            <v>TUBO DE AÇO PRETO SEM COSTURA, CONEXÃO SOLDADA, DN 40 (1 1/2"), INSTALADO EM REDE DE ALIMENTAÇÃO PARA HIDRANTE - FORNECIMENTO E INSTALAÇÃO. AF_10/2020</v>
          </cell>
          <cell r="I3238" t="str">
            <v>M</v>
          </cell>
          <cell r="J3238" t="str">
            <v>ATRIBUÍDO SÃO PAULO</v>
          </cell>
          <cell r="K3238" t="str">
            <v>75,88</v>
          </cell>
          <cell r="L3238" t="str">
            <v>CAIXA REFERENCIAL</v>
          </cell>
        </row>
        <row r="3239">
          <cell r="A3239">
            <v>96635</v>
          </cell>
          <cell r="B3239" t="str">
            <v>INSTALACOES HIDRO SANITARIAS</v>
          </cell>
          <cell r="C3239" t="str">
            <v>INHI</v>
          </cell>
          <cell r="D3239" t="str">
            <v>FORNEC. E ASSENTAMENTO DE TUBOS P/INSTALACAO DOMICILIAR</v>
          </cell>
          <cell r="E3239" t="str">
            <v>0179</v>
          </cell>
          <cell r="F3239" t="str">
            <v/>
          </cell>
          <cell r="G3239" t="str">
            <v/>
          </cell>
          <cell r="H3239" t="str">
            <v>TUBO, PPR, DN 25, CLASSE PN 20,  INSTALADO EM RAMAL OU SUB-RAMAL DE ÁGUA  FORNECIMENTO E INSTALAÇÃO. AF_06/2015</v>
          </cell>
          <cell r="I3239" t="str">
            <v>M</v>
          </cell>
          <cell r="J3239" t="str">
            <v>ATRIBUÍDO SÃO PAULO</v>
          </cell>
          <cell r="K3239" t="str">
            <v>24,43</v>
          </cell>
          <cell r="L3239" t="str">
            <v>CAIXA REFERENCIAL</v>
          </cell>
        </row>
        <row r="3240">
          <cell r="A3240">
            <v>96636</v>
          </cell>
          <cell r="B3240" t="str">
            <v>INSTALACOES HIDRO SANITARIAS</v>
          </cell>
          <cell r="C3240" t="str">
            <v>INHI</v>
          </cell>
          <cell r="D3240" t="str">
            <v>FORNEC. E ASSENTAMENTO DE TUBOS P/INSTALACAO DOMICILIAR</v>
          </cell>
          <cell r="E3240" t="str">
            <v>0179</v>
          </cell>
          <cell r="F3240" t="str">
            <v/>
          </cell>
          <cell r="G3240" t="str">
            <v/>
          </cell>
          <cell r="H3240" t="str">
            <v>TUBO, PPR, DN 25, CLASSE PN 25 INSTALADO EM RAMAL OU SUB-RAMAL DE ÁGUA  FORNECIMENTO E INSTALAÇÃO. AF_06/2015</v>
          </cell>
          <cell r="I3240" t="str">
            <v>M</v>
          </cell>
          <cell r="J3240" t="str">
            <v>ATRIBUÍDO SÃO PAULO</v>
          </cell>
          <cell r="K3240" t="str">
            <v>25,56</v>
          </cell>
          <cell r="L3240" t="str">
            <v>CAIXA REFERENCIAL</v>
          </cell>
        </row>
        <row r="3241">
          <cell r="A3241">
            <v>96644</v>
          </cell>
          <cell r="B3241" t="str">
            <v>INSTALACOES HIDRO SANITARIAS</v>
          </cell>
          <cell r="C3241" t="str">
            <v>INHI</v>
          </cell>
          <cell r="D3241" t="str">
            <v>FORNEC. E ASSENTAMENTO DE TUBOS P/INSTALACAO DOMICILIAR</v>
          </cell>
          <cell r="E3241" t="str">
            <v>0179</v>
          </cell>
          <cell r="F3241" t="str">
            <v/>
          </cell>
          <cell r="G3241" t="str">
            <v/>
          </cell>
          <cell r="H3241" t="str">
            <v>TUBO, PPR, DN 25, CLASSE PN 20,  INSTALADO EM RAMAL DE DISTRIBUIÇÃO DE ÁGUA  FORNECIMENTO E INSTALAÇÃO. AF_06/2015</v>
          </cell>
          <cell r="I3241" t="str">
            <v>M</v>
          </cell>
          <cell r="J3241" t="str">
            <v>ATRIBUÍDO SÃO PAULO</v>
          </cell>
          <cell r="K3241" t="str">
            <v>17,47</v>
          </cell>
          <cell r="L3241" t="str">
            <v>CAIXA REFERENCIAL</v>
          </cell>
        </row>
        <row r="3242">
          <cell r="A3242">
            <v>96645</v>
          </cell>
          <cell r="B3242" t="str">
            <v>INSTALACOES HIDRO SANITARIAS</v>
          </cell>
          <cell r="C3242" t="str">
            <v>INHI</v>
          </cell>
          <cell r="D3242" t="str">
            <v>FORNEC. E ASSENTAMENTO DE TUBOS P/INSTALACAO DOMICILIAR</v>
          </cell>
          <cell r="E3242" t="str">
            <v>0179</v>
          </cell>
          <cell r="F3242" t="str">
            <v/>
          </cell>
          <cell r="G3242" t="str">
            <v/>
          </cell>
          <cell r="H3242" t="str">
            <v>TUBO, PPR, DN 32, CLASSE PN 12,  INSTALADO EM RAMAL DE DISTRIBUIÇÃO DE ÁGUA  FORNECIMENTO E INSTALAÇÃO. AF_06/2015</v>
          </cell>
          <cell r="I3242" t="str">
            <v>M</v>
          </cell>
          <cell r="J3242" t="str">
            <v>ATRIBUÍDO SÃO PAULO</v>
          </cell>
          <cell r="K3242" t="str">
            <v>22,44</v>
          </cell>
          <cell r="L3242" t="str">
            <v>CAIXA REFERENCIAL</v>
          </cell>
        </row>
        <row r="3243">
          <cell r="A3243">
            <v>96646</v>
          </cell>
          <cell r="B3243" t="str">
            <v>INSTALACOES HIDRO SANITARIAS</v>
          </cell>
          <cell r="C3243" t="str">
            <v>INHI</v>
          </cell>
          <cell r="D3243" t="str">
            <v>FORNEC. E ASSENTAMENTO DE TUBOS P/INSTALACAO DOMICILIAR</v>
          </cell>
          <cell r="E3243" t="str">
            <v>0179</v>
          </cell>
          <cell r="F3243" t="str">
            <v/>
          </cell>
          <cell r="G3243" t="str">
            <v/>
          </cell>
          <cell r="H3243" t="str">
            <v>TUBO, PPR, DN 40, CLASSE PN 12,  INSTALADO EM RAMAL DE DISTRIBUIÇÃO DE ÁGUA  FORNECIMENTO E INSTALAÇÃO. AF_06/2015</v>
          </cell>
          <cell r="I3243" t="str">
            <v>M</v>
          </cell>
          <cell r="J3243" t="str">
            <v>ATRIBUÍDO SÃO PAULO</v>
          </cell>
          <cell r="K3243" t="str">
            <v>34,65</v>
          </cell>
          <cell r="L3243" t="str">
            <v>CAIXA REFERENCIAL</v>
          </cell>
        </row>
        <row r="3244">
          <cell r="A3244">
            <v>96647</v>
          </cell>
          <cell r="B3244" t="str">
            <v>INSTALACOES HIDRO SANITARIAS</v>
          </cell>
          <cell r="C3244" t="str">
            <v>INHI</v>
          </cell>
          <cell r="D3244" t="str">
            <v>FORNEC. E ASSENTAMENTO DE TUBOS P/INSTALACAO DOMICILIAR</v>
          </cell>
          <cell r="E3244" t="str">
            <v>0179</v>
          </cell>
          <cell r="F3244" t="str">
            <v/>
          </cell>
          <cell r="G3244" t="str">
            <v/>
          </cell>
          <cell r="H3244" t="str">
            <v>TUBO, PPR, DN 25, CLASSE PN 25,  INSTALADO EM RAMAL DE DISTRIBUIÇÃO DE ÁGUA  FORNECIMENTO E INSTALAÇÃO. AF_06/2015</v>
          </cell>
          <cell r="I3244" t="str">
            <v>M</v>
          </cell>
          <cell r="J3244" t="str">
            <v>ATRIBUÍDO SÃO PAULO</v>
          </cell>
          <cell r="K3244" t="str">
            <v>16,22</v>
          </cell>
          <cell r="L3244" t="str">
            <v>CAIXA REFERENCIAL</v>
          </cell>
        </row>
        <row r="3245">
          <cell r="A3245">
            <v>96648</v>
          </cell>
          <cell r="B3245" t="str">
            <v>INSTALACOES HIDRO SANITARIAS</v>
          </cell>
          <cell r="C3245" t="str">
            <v>INHI</v>
          </cell>
          <cell r="D3245" t="str">
            <v>FORNEC. E ASSENTAMENTO DE TUBOS P/INSTALACAO DOMICILIAR</v>
          </cell>
          <cell r="E3245" t="str">
            <v>0179</v>
          </cell>
          <cell r="F3245" t="str">
            <v/>
          </cell>
          <cell r="G3245" t="str">
            <v/>
          </cell>
          <cell r="H3245" t="str">
            <v>TUBO, PPR, DN 32, CLASSE PN 25,  INSTALADO EM RAMAL DE DISTRIBUIÇÃO DE ÁGUA  FORNECIMENTO E INSTALAÇÃO. AF_06/2015</v>
          </cell>
          <cell r="I3245" t="str">
            <v>M</v>
          </cell>
          <cell r="J3245" t="str">
            <v>ATRIBUÍDO SÃO PAULO</v>
          </cell>
          <cell r="K3245" t="str">
            <v>28,85</v>
          </cell>
          <cell r="L3245" t="str">
            <v>CAIXA REFERENCIAL</v>
          </cell>
        </row>
        <row r="3246">
          <cell r="A3246">
            <v>96649</v>
          </cell>
          <cell r="B3246" t="str">
            <v>INSTALACOES HIDRO SANITARIAS</v>
          </cell>
          <cell r="C3246" t="str">
            <v>INHI</v>
          </cell>
          <cell r="D3246" t="str">
            <v>FORNEC. E ASSENTAMENTO DE TUBOS P/INSTALACAO DOMICILIAR</v>
          </cell>
          <cell r="E3246" t="str">
            <v>0179</v>
          </cell>
          <cell r="F3246" t="str">
            <v/>
          </cell>
          <cell r="G3246" t="str">
            <v/>
          </cell>
          <cell r="H3246" t="str">
            <v>TUBO, PPR, DN 40, CLASSE PN 25,  INSTALADO EM RAMAL DE DISTRIBUIÇÃO DE ÁGUA  FORNECIMENTO E INSTALAÇÃO. AF_06/2015</v>
          </cell>
          <cell r="I3246" t="str">
            <v>M</v>
          </cell>
          <cell r="J3246" t="str">
            <v>ATRIBUÍDO SÃO PAULO</v>
          </cell>
          <cell r="K3246" t="str">
            <v>41,86</v>
          </cell>
          <cell r="L3246" t="str">
            <v>CAIXA REFERENCIAL</v>
          </cell>
        </row>
        <row r="3247">
          <cell r="A3247">
            <v>96668</v>
          </cell>
          <cell r="B3247" t="str">
            <v>INSTALACOES HIDRO SANITARIAS</v>
          </cell>
          <cell r="C3247" t="str">
            <v>INHI</v>
          </cell>
          <cell r="D3247" t="str">
            <v>FORNEC. E ASSENTAMENTO DE TUBOS P/INSTALACAO DOMICILIAR</v>
          </cell>
          <cell r="E3247" t="str">
            <v>0179</v>
          </cell>
          <cell r="F3247" t="str">
            <v/>
          </cell>
          <cell r="G3247" t="str">
            <v/>
          </cell>
          <cell r="H3247" t="str">
            <v>TUBO, PPR, DN 25, CLASSE PN 20,  INSTALADO EM PRUMADA DE ÁGUA  FORNECIMENTO E INSTALAÇÃO. AF_06/2015</v>
          </cell>
          <cell r="I3247" t="str">
            <v>M</v>
          </cell>
          <cell r="J3247" t="str">
            <v>ATRIBUÍDO SÃO PAULO</v>
          </cell>
          <cell r="K3247" t="str">
            <v>12,63</v>
          </cell>
          <cell r="L3247" t="str">
            <v>CAIXA REFERENCIAL</v>
          </cell>
        </row>
        <row r="3248">
          <cell r="A3248">
            <v>96669</v>
          </cell>
          <cell r="B3248" t="str">
            <v>INSTALACOES HIDRO SANITARIAS</v>
          </cell>
          <cell r="C3248" t="str">
            <v>INHI</v>
          </cell>
          <cell r="D3248" t="str">
            <v>FORNEC. E ASSENTAMENTO DE TUBOS P/INSTALACAO DOMICILIAR</v>
          </cell>
          <cell r="E3248" t="str">
            <v>0179</v>
          </cell>
          <cell r="F3248" t="str">
            <v/>
          </cell>
          <cell r="G3248" t="str">
            <v/>
          </cell>
          <cell r="H3248" t="str">
            <v>TUBO, PPR, DN 32, CLASSE PN 12,  INSTALADO EM PRUMADA DE ÁGUA  FORNECIMENTO E INSTALAÇÃO. AF_06/2015</v>
          </cell>
          <cell r="I3248" t="str">
            <v>M</v>
          </cell>
          <cell r="J3248" t="str">
            <v>ATRIBUÍDO SÃO PAULO</v>
          </cell>
          <cell r="K3248" t="str">
            <v>15,74</v>
          </cell>
          <cell r="L3248" t="str">
            <v>CAIXA REFERENCIAL</v>
          </cell>
        </row>
        <row r="3249">
          <cell r="A3249">
            <v>96670</v>
          </cell>
          <cell r="B3249" t="str">
            <v>INSTALACOES HIDRO SANITARIAS</v>
          </cell>
          <cell r="C3249" t="str">
            <v>INHI</v>
          </cell>
          <cell r="D3249" t="str">
            <v>FORNEC. E ASSENTAMENTO DE TUBOS P/INSTALACAO DOMICILIAR</v>
          </cell>
          <cell r="E3249" t="str">
            <v>0179</v>
          </cell>
          <cell r="F3249" t="str">
            <v/>
          </cell>
          <cell r="G3249" t="str">
            <v/>
          </cell>
          <cell r="H3249" t="str">
            <v>TUBO, PPR, DN 40, CLASSE PN 12,  INSTALADO EM PRUMADA DE ÁGUA  FORNECIMENTO E INSTALAÇÃO. AF_06/2015</v>
          </cell>
          <cell r="I3249" t="str">
            <v>M</v>
          </cell>
          <cell r="J3249" t="str">
            <v>ATRIBUÍDO SÃO PAULO</v>
          </cell>
          <cell r="K3249" t="str">
            <v>23,91</v>
          </cell>
          <cell r="L3249" t="str">
            <v>CAIXA REFERENCIAL</v>
          </cell>
        </row>
        <row r="3250">
          <cell r="A3250">
            <v>96671</v>
          </cell>
          <cell r="B3250" t="str">
            <v>INSTALACOES HIDRO SANITARIAS</v>
          </cell>
          <cell r="C3250" t="str">
            <v>INHI</v>
          </cell>
          <cell r="D3250" t="str">
            <v>FORNEC. E ASSENTAMENTO DE TUBOS P/INSTALACAO DOMICILIAR</v>
          </cell>
          <cell r="E3250" t="str">
            <v>0179</v>
          </cell>
          <cell r="F3250" t="str">
            <v/>
          </cell>
          <cell r="G3250" t="str">
            <v/>
          </cell>
          <cell r="H3250" t="str">
            <v>TUBO, PPR, DN 50, CLASSE PN 12,  INSTALADO EM PRUMADA DE ÁGUA  FORNECIMENTO E INSTALAÇÃO. AF_06/2015</v>
          </cell>
          <cell r="I3250" t="str">
            <v>M</v>
          </cell>
          <cell r="J3250" t="str">
            <v>ATRIBUÍDO SÃO PAULO</v>
          </cell>
          <cell r="K3250" t="str">
            <v>31,89</v>
          </cell>
          <cell r="L3250" t="str">
            <v>CAIXA REFERENCIAL</v>
          </cell>
        </row>
        <row r="3251">
          <cell r="A3251">
            <v>96672</v>
          </cell>
          <cell r="B3251" t="str">
            <v>INSTALACOES HIDRO SANITARIAS</v>
          </cell>
          <cell r="C3251" t="str">
            <v>INHI</v>
          </cell>
          <cell r="D3251" t="str">
            <v>FORNEC. E ASSENTAMENTO DE TUBOS P/INSTALACAO DOMICILIAR</v>
          </cell>
          <cell r="E3251" t="str">
            <v>0179</v>
          </cell>
          <cell r="F3251" t="str">
            <v/>
          </cell>
          <cell r="G3251" t="str">
            <v/>
          </cell>
          <cell r="H3251" t="str">
            <v>TUBO, PPR, DN 63, CLASSE PN 12,  INSTALADO EM PRUMADA DE ÁGUA  FORNECIMENTO E INSTALAÇÃO. AF_06/2015</v>
          </cell>
          <cell r="I3251" t="str">
            <v>M</v>
          </cell>
          <cell r="J3251" t="str">
            <v>ATRIBUÍDO SÃO PAULO</v>
          </cell>
          <cell r="K3251" t="str">
            <v>46,71</v>
          </cell>
          <cell r="L3251" t="str">
            <v>CAIXA REFERENCIAL</v>
          </cell>
        </row>
        <row r="3252">
          <cell r="A3252">
            <v>96673</v>
          </cell>
          <cell r="B3252" t="str">
            <v>INSTALACOES HIDRO SANITARIAS</v>
          </cell>
          <cell r="C3252" t="str">
            <v>INHI</v>
          </cell>
          <cell r="D3252" t="str">
            <v>FORNEC. E ASSENTAMENTO DE TUBOS P/INSTALACAO DOMICILIAR</v>
          </cell>
          <cell r="E3252" t="str">
            <v>0179</v>
          </cell>
          <cell r="F3252" t="str">
            <v/>
          </cell>
          <cell r="G3252" t="str">
            <v/>
          </cell>
          <cell r="H3252" t="str">
            <v>TUBO, PPR, DN 75, CLASSE PN 12,  INSTALADO EM PRUMADA DE ÁGUA  FORNECIMENTO E INSTALAÇÃO. AF_06/2015</v>
          </cell>
          <cell r="I3252" t="str">
            <v>M</v>
          </cell>
          <cell r="J3252" t="str">
            <v>ATRIBUÍDO SÃO PAULO</v>
          </cell>
          <cell r="K3252" t="str">
            <v>76,80</v>
          </cell>
          <cell r="L3252" t="str">
            <v>CAIXA REFERENCIAL</v>
          </cell>
        </row>
        <row r="3253">
          <cell r="A3253">
            <v>96674</v>
          </cell>
          <cell r="B3253" t="str">
            <v>INSTALACOES HIDRO SANITARIAS</v>
          </cell>
          <cell r="C3253" t="str">
            <v>INHI</v>
          </cell>
          <cell r="D3253" t="str">
            <v>FORNEC. E ASSENTAMENTO DE TUBOS P/INSTALACAO DOMICILIAR</v>
          </cell>
          <cell r="E3253" t="str">
            <v>0179</v>
          </cell>
          <cell r="F3253" t="str">
            <v/>
          </cell>
          <cell r="G3253" t="str">
            <v/>
          </cell>
          <cell r="H3253" t="str">
            <v>TUBO, PPR, DN 90, CLASSE PN 12,  INSTALADO EM PRUMADA DE ÁGUA  FORNECIMENTO E INSTALAÇÃO. AF_06/2015</v>
          </cell>
          <cell r="I3253" t="str">
            <v>M</v>
          </cell>
          <cell r="J3253" t="str">
            <v>ATRIBUÍDO SÃO PAULO</v>
          </cell>
          <cell r="K3253" t="str">
            <v>107,84</v>
          </cell>
          <cell r="L3253" t="str">
            <v>CAIXA REFERENCIAL</v>
          </cell>
        </row>
        <row r="3254">
          <cell r="A3254">
            <v>96675</v>
          </cell>
          <cell r="B3254" t="str">
            <v>INSTALACOES HIDRO SANITARIAS</v>
          </cell>
          <cell r="C3254" t="str">
            <v>INHI</v>
          </cell>
          <cell r="D3254" t="str">
            <v>FORNEC. E ASSENTAMENTO DE TUBOS P/INSTALACAO DOMICILIAR</v>
          </cell>
          <cell r="E3254" t="str">
            <v>0179</v>
          </cell>
          <cell r="F3254" t="str">
            <v/>
          </cell>
          <cell r="G3254" t="str">
            <v/>
          </cell>
          <cell r="H3254" t="str">
            <v>TUBO, PPR, DN 110, CLASSE PN 12,  INSTALADO EM PRUMADA DE ÁGUA  FORNECIMENTO E INSTALAÇÃO. AF_06/2015</v>
          </cell>
          <cell r="I3254" t="str">
            <v>M</v>
          </cell>
          <cell r="J3254" t="str">
            <v>ATRIBUÍDO SÃO PAULO</v>
          </cell>
          <cell r="K3254" t="str">
            <v>188,48</v>
          </cell>
          <cell r="L3254" t="str">
            <v>CAIXA REFERENCIAL</v>
          </cell>
        </row>
        <row r="3255">
          <cell r="A3255">
            <v>96676</v>
          </cell>
          <cell r="B3255" t="str">
            <v>INSTALACOES HIDRO SANITARIAS</v>
          </cell>
          <cell r="C3255" t="str">
            <v>INHI</v>
          </cell>
          <cell r="D3255" t="str">
            <v>FORNEC. E ASSENTAMENTO DE TUBOS P/INSTALACAO DOMICILIAR</v>
          </cell>
          <cell r="E3255" t="str">
            <v>0179</v>
          </cell>
          <cell r="F3255" t="str">
            <v/>
          </cell>
          <cell r="G3255" t="str">
            <v/>
          </cell>
          <cell r="H3255" t="str">
            <v>TUBO, PPR, DN 25, CLASSE PN 25,  INSTALADO EM PRUMADA DE ÁGUA  FORNECIMENTO E INSTALAÇÃO. AF_06/2015</v>
          </cell>
          <cell r="I3255" t="str">
            <v>M</v>
          </cell>
          <cell r="J3255" t="str">
            <v>ATRIBUÍDO SÃO PAULO</v>
          </cell>
          <cell r="K3255" t="str">
            <v>12,59</v>
          </cell>
          <cell r="L3255" t="str">
            <v>CAIXA REFERENCIAL</v>
          </cell>
        </row>
        <row r="3256">
          <cell r="A3256">
            <v>96677</v>
          </cell>
          <cell r="B3256" t="str">
            <v>INSTALACOES HIDRO SANITARIAS</v>
          </cell>
          <cell r="C3256" t="str">
            <v>INHI</v>
          </cell>
          <cell r="D3256" t="str">
            <v>FORNEC. E ASSENTAMENTO DE TUBOS P/INSTALACAO DOMICILIAR</v>
          </cell>
          <cell r="E3256" t="str">
            <v>0179</v>
          </cell>
          <cell r="F3256" t="str">
            <v/>
          </cell>
          <cell r="G3256" t="str">
            <v/>
          </cell>
          <cell r="H3256" t="str">
            <v>TUBO, PPR, DN 32, CLASSE PN 25,  INSTALADO EM PRUMADA DE ÁGUA  FORNECIMENTO E INSTALAÇÃO. AF_06/2015</v>
          </cell>
          <cell r="I3256" t="str">
            <v>M</v>
          </cell>
          <cell r="J3256" t="str">
            <v>ATRIBUÍDO SÃO PAULO</v>
          </cell>
          <cell r="K3256" t="str">
            <v>20,86</v>
          </cell>
          <cell r="L3256" t="str">
            <v>CAIXA REFERENCIAL</v>
          </cell>
        </row>
        <row r="3257">
          <cell r="A3257">
            <v>96678</v>
          </cell>
          <cell r="B3257" t="str">
            <v>INSTALACOES HIDRO SANITARIAS</v>
          </cell>
          <cell r="C3257" t="str">
            <v>INHI</v>
          </cell>
          <cell r="D3257" t="str">
            <v>FORNEC. E ASSENTAMENTO DE TUBOS P/INSTALACAO DOMICILIAR</v>
          </cell>
          <cell r="E3257" t="str">
            <v>0179</v>
          </cell>
          <cell r="F3257" t="str">
            <v/>
          </cell>
          <cell r="G3257" t="str">
            <v/>
          </cell>
          <cell r="H3257" t="str">
            <v>TUBO, PPR, DN 40, CLASSE PN 25,  INSTALADO EM PRUMADA DE ÁGUA  FORNECIMENTO E INSTALAÇÃO. AF_06/2015</v>
          </cell>
          <cell r="I3257" t="str">
            <v>M</v>
          </cell>
          <cell r="J3257" t="str">
            <v>ATRIBUÍDO SÃO PAULO</v>
          </cell>
          <cell r="K3257" t="str">
            <v>28,95</v>
          </cell>
          <cell r="L3257" t="str">
            <v>CAIXA REFERENCIAL</v>
          </cell>
        </row>
        <row r="3258">
          <cell r="A3258">
            <v>96679</v>
          </cell>
          <cell r="B3258" t="str">
            <v>INSTALACOES HIDRO SANITARIAS</v>
          </cell>
          <cell r="C3258" t="str">
            <v>INHI</v>
          </cell>
          <cell r="D3258" t="str">
            <v>FORNEC. E ASSENTAMENTO DE TUBOS P/INSTALACAO DOMICILIAR</v>
          </cell>
          <cell r="E3258" t="str">
            <v>0179</v>
          </cell>
          <cell r="F3258" t="str">
            <v/>
          </cell>
          <cell r="G3258" t="str">
            <v/>
          </cell>
          <cell r="H3258" t="str">
            <v>TUBO, PPR, DN 50, CLASSE PN 25,  INSTALADO EM PRUMADA DE ÁGUA  FORNECIMENTO E INSTALAÇÃO. AF_06/2015</v>
          </cell>
          <cell r="I3258" t="str">
            <v>M</v>
          </cell>
          <cell r="J3258" t="str">
            <v>ATRIBUÍDO SÃO PAULO</v>
          </cell>
          <cell r="K3258" t="str">
            <v>42,22</v>
          </cell>
          <cell r="L3258" t="str">
            <v>CAIXA REFERENCIAL</v>
          </cell>
        </row>
        <row r="3259">
          <cell r="A3259">
            <v>96680</v>
          </cell>
          <cell r="B3259" t="str">
            <v>INSTALACOES HIDRO SANITARIAS</v>
          </cell>
          <cell r="C3259" t="str">
            <v>INHI</v>
          </cell>
          <cell r="D3259" t="str">
            <v>FORNEC. E ASSENTAMENTO DE TUBOS P/INSTALACAO DOMICILIAR</v>
          </cell>
          <cell r="E3259" t="str">
            <v>0179</v>
          </cell>
          <cell r="F3259" t="str">
            <v/>
          </cell>
          <cell r="G3259" t="str">
            <v/>
          </cell>
          <cell r="H3259" t="str">
            <v>TUBO, PPR, DN 63, CLASSE PN 25,  INSTALADO EM PRUMADA DE ÁGUA  FORNECIMENTO E INSTALAÇÃO. AF_06/2015</v>
          </cell>
          <cell r="I3259" t="str">
            <v>M</v>
          </cell>
          <cell r="J3259" t="str">
            <v>ATRIBUÍDO SÃO PAULO</v>
          </cell>
          <cell r="K3259" t="str">
            <v>56,59</v>
          </cell>
          <cell r="L3259" t="str">
            <v>CAIXA REFERENCIAL</v>
          </cell>
        </row>
        <row r="3260">
          <cell r="A3260">
            <v>96681</v>
          </cell>
          <cell r="B3260" t="str">
            <v>INSTALACOES HIDRO SANITARIAS</v>
          </cell>
          <cell r="C3260" t="str">
            <v>INHI</v>
          </cell>
          <cell r="D3260" t="str">
            <v>FORNEC. E ASSENTAMENTO DE TUBOS P/INSTALACAO DOMICILIAR</v>
          </cell>
          <cell r="E3260" t="str">
            <v>0179</v>
          </cell>
          <cell r="F3260" t="str">
            <v/>
          </cell>
          <cell r="G3260" t="str">
            <v/>
          </cell>
          <cell r="H3260" t="str">
            <v>TUBO, PPR, DN 75, CLASSE PN 25,  INSTALADO EM PRUMADA DE ÁGUA  FORNECIMENTO E INSTALAÇÃO. AF_06/2015</v>
          </cell>
          <cell r="I3260" t="str">
            <v>M</v>
          </cell>
          <cell r="J3260" t="str">
            <v>ATRIBUÍDO SÃO PAULO</v>
          </cell>
          <cell r="K3260" t="str">
            <v>106,74</v>
          </cell>
          <cell r="L3260" t="str">
            <v>CAIXA REFERENCIAL</v>
          </cell>
        </row>
        <row r="3261">
          <cell r="A3261">
            <v>96682</v>
          </cell>
          <cell r="B3261" t="str">
            <v>INSTALACOES HIDRO SANITARIAS</v>
          </cell>
          <cell r="C3261" t="str">
            <v>INHI</v>
          </cell>
          <cell r="D3261" t="str">
            <v>FORNEC. E ASSENTAMENTO DE TUBOS P/INSTALACAO DOMICILIAR</v>
          </cell>
          <cell r="E3261" t="str">
            <v>0179</v>
          </cell>
          <cell r="F3261" t="str">
            <v/>
          </cell>
          <cell r="G3261" t="str">
            <v/>
          </cell>
          <cell r="H3261" t="str">
            <v>TUBO, PPR, DN 90, CLASSE PN 25,  INSTALADO EM PRUMADA DE ÁGUA  FORNECIMENTO E INSTALAÇÃO. AF_06/2015</v>
          </cell>
          <cell r="I3261" t="str">
            <v>M</v>
          </cell>
          <cell r="J3261" t="str">
            <v>ATRIBUÍDO SÃO PAULO</v>
          </cell>
          <cell r="K3261" t="str">
            <v>157,63</v>
          </cell>
          <cell r="L3261" t="str">
            <v>CAIXA REFERENCIAL</v>
          </cell>
        </row>
        <row r="3262">
          <cell r="A3262">
            <v>96683</v>
          </cell>
          <cell r="B3262" t="str">
            <v>INSTALACOES HIDRO SANITARIAS</v>
          </cell>
          <cell r="C3262" t="str">
            <v>INHI</v>
          </cell>
          <cell r="D3262" t="str">
            <v>FORNEC. E ASSENTAMENTO DE TUBOS P/INSTALACAO DOMICILIAR</v>
          </cell>
          <cell r="E3262" t="str">
            <v>0179</v>
          </cell>
          <cell r="F3262" t="str">
            <v/>
          </cell>
          <cell r="G3262" t="str">
            <v/>
          </cell>
          <cell r="H3262" t="str">
            <v>TUBO, PPR, DN 110, CLASSE PN 25,  INSTALADO EM PRUMADA DE ÁGUA  FORNECIMENTO E INSTALAÇÃO. AF_06/2015</v>
          </cell>
          <cell r="I3262" t="str">
            <v>M</v>
          </cell>
          <cell r="J3262" t="str">
            <v>ATRIBUÍDO SÃO PAULO</v>
          </cell>
          <cell r="K3262" t="str">
            <v>215,25</v>
          </cell>
          <cell r="L3262" t="str">
            <v>CAIXA REFERENCIAL</v>
          </cell>
        </row>
        <row r="3263">
          <cell r="A3263">
            <v>96718</v>
          </cell>
          <cell r="B3263" t="str">
            <v>INSTALACOES HIDRO SANITARIAS</v>
          </cell>
          <cell r="C3263" t="str">
            <v>INHI</v>
          </cell>
          <cell r="D3263" t="str">
            <v>FORNEC. E ASSENTAMENTO DE TUBOS P/INSTALACAO DOMICILIAR</v>
          </cell>
          <cell r="E3263" t="str">
            <v>0179</v>
          </cell>
          <cell r="F3263" t="str">
            <v/>
          </cell>
          <cell r="G3263" t="str">
            <v/>
          </cell>
          <cell r="H3263" t="str">
            <v>TUBO, PPR, DN 20, CLASSE PN 20,  INSTALADO EM RESERVAÇÃO DE ÁGUA DE EDIFICAÇÃO QUE POSSUA RESERVATÓRIO DE FIBRA/FIBROCIMENTO  FORNECIMENTO E INSTALAÇÃO. AF_06/2016</v>
          </cell>
          <cell r="I3263" t="str">
            <v>M</v>
          </cell>
          <cell r="J3263" t="str">
            <v>ATRIBUÍDO SÃO PAULO</v>
          </cell>
          <cell r="K3263" t="str">
            <v>8,50</v>
          </cell>
          <cell r="L3263" t="str">
            <v>CAIXA REFERENCIAL</v>
          </cell>
        </row>
        <row r="3264">
          <cell r="A3264">
            <v>96719</v>
          </cell>
          <cell r="B3264" t="str">
            <v>INSTALACOES HIDRO SANITARIAS</v>
          </cell>
          <cell r="C3264" t="str">
            <v>INHI</v>
          </cell>
          <cell r="D3264" t="str">
            <v>FORNEC. E ASSENTAMENTO DE TUBOS P/INSTALACAO DOMICILIAR</v>
          </cell>
          <cell r="E3264" t="str">
            <v>0179</v>
          </cell>
          <cell r="F3264" t="str">
            <v/>
          </cell>
          <cell r="G3264" t="str">
            <v/>
          </cell>
          <cell r="H3264" t="str">
            <v>TUBO, PPR, DN 25, CLASSE PN 20,  INSTALADO EM RESERVAÇÃO DE ÁGUA DE EDIFICAÇÃO QUE POSSUA RESERVATÓRIO DE FIBRA/FIBROCIMENTO  FORNECIMENTO E INSTALAÇÃO. AF_06/2016</v>
          </cell>
          <cell r="I3264" t="str">
            <v>M</v>
          </cell>
          <cell r="J3264" t="str">
            <v>ATRIBUÍDO SÃO PAULO</v>
          </cell>
          <cell r="K3264" t="str">
            <v>15,36</v>
          </cell>
          <cell r="L3264" t="str">
            <v>CAIXA REFERENCIAL</v>
          </cell>
        </row>
        <row r="3265">
          <cell r="A3265">
            <v>96720</v>
          </cell>
          <cell r="B3265" t="str">
            <v>INSTALACOES HIDRO SANITARIAS</v>
          </cell>
          <cell r="C3265" t="str">
            <v>INHI</v>
          </cell>
          <cell r="D3265" t="str">
            <v>FORNEC. E ASSENTAMENTO DE TUBOS P/INSTALACAO DOMICILIAR</v>
          </cell>
          <cell r="E3265" t="str">
            <v>0179</v>
          </cell>
          <cell r="F3265" t="str">
            <v/>
          </cell>
          <cell r="G3265" t="str">
            <v/>
          </cell>
          <cell r="H3265" t="str">
            <v>TUBO, PPR, DN 32, CLASSE PN 12,  INSTALADO EM RESERVAÇÃO DE ÁGUA DE EDIFICAÇÃO QUE POSSUA RESERVATÓRIO DE FIBRA/FIBROCIMENTO  FORNECIMENTO E INSTALAÇÃO. AF_06/2016</v>
          </cell>
          <cell r="I3265" t="str">
            <v>M</v>
          </cell>
          <cell r="J3265" t="str">
            <v>ATRIBUÍDO SÃO PAULO</v>
          </cell>
          <cell r="K3265" t="str">
            <v>18,77</v>
          </cell>
          <cell r="L3265" t="str">
            <v>CAIXA REFERENCIAL</v>
          </cell>
        </row>
        <row r="3266">
          <cell r="A3266">
            <v>96721</v>
          </cell>
          <cell r="B3266" t="str">
            <v>INSTALACOES HIDRO SANITARIAS</v>
          </cell>
          <cell r="C3266" t="str">
            <v>INHI</v>
          </cell>
          <cell r="D3266" t="str">
            <v>FORNEC. E ASSENTAMENTO DE TUBOS P/INSTALACAO DOMICILIAR</v>
          </cell>
          <cell r="E3266" t="str">
            <v>0179</v>
          </cell>
          <cell r="F3266" t="str">
            <v/>
          </cell>
          <cell r="G3266" t="str">
            <v/>
          </cell>
          <cell r="H3266" t="str">
            <v>TUBO, PPR, DN 40, CLASSE PN 12,  INSTALADO EM RESERVAÇÃO DE ÁGUA DE EDIFICAÇÃO QUE POSSUA RESERVATÓRIO DE FIBRA/FIBROCIMENTO  FORNECIMENTO E INSTALAÇÃO. AF_06/2016</v>
          </cell>
          <cell r="I3266" t="str">
            <v>M</v>
          </cell>
          <cell r="J3266" t="str">
            <v>ATRIBUÍDO SÃO PAULO</v>
          </cell>
          <cell r="K3266" t="str">
            <v>26,08</v>
          </cell>
          <cell r="L3266" t="str">
            <v>CAIXA REFERENCIAL</v>
          </cell>
        </row>
        <row r="3267">
          <cell r="A3267">
            <v>96722</v>
          </cell>
          <cell r="B3267" t="str">
            <v>INSTALACOES HIDRO SANITARIAS</v>
          </cell>
          <cell r="C3267" t="str">
            <v>INHI</v>
          </cell>
          <cell r="D3267" t="str">
            <v>FORNEC. E ASSENTAMENTO DE TUBOS P/INSTALACAO DOMICILIAR</v>
          </cell>
          <cell r="E3267" t="str">
            <v>0179</v>
          </cell>
          <cell r="F3267" t="str">
            <v/>
          </cell>
          <cell r="G3267" t="str">
            <v/>
          </cell>
          <cell r="H3267" t="str">
            <v>TUBO, PPR, DN 50, CLASSE PN 12,  INSTALADO EM RESERVAÇÃO DE ÁGUA DE EDIFICAÇÃO QUE POSSUA RESERVATÓRIO DE FIBRA/FIBROCIMENTO  FORNECIMENTO E INSTALAÇÃO. AF_06/2016</v>
          </cell>
          <cell r="I3267" t="str">
            <v>M</v>
          </cell>
          <cell r="J3267" t="str">
            <v>ATRIBUÍDO SÃO PAULO</v>
          </cell>
          <cell r="K3267" t="str">
            <v>35,22</v>
          </cell>
          <cell r="L3267" t="str">
            <v>CAIXA REFERENCIAL</v>
          </cell>
        </row>
        <row r="3268">
          <cell r="A3268">
            <v>96723</v>
          </cell>
          <cell r="B3268" t="str">
            <v>INSTALACOES HIDRO SANITARIAS</v>
          </cell>
          <cell r="C3268" t="str">
            <v>INHI</v>
          </cell>
          <cell r="D3268" t="str">
            <v>FORNEC. E ASSENTAMENTO DE TUBOS P/INSTALACAO DOMICILIAR</v>
          </cell>
          <cell r="E3268" t="str">
            <v>0179</v>
          </cell>
          <cell r="F3268" t="str">
            <v/>
          </cell>
          <cell r="G3268" t="str">
            <v/>
          </cell>
          <cell r="H3268" t="str">
            <v>TUBO, PPR, DN 63, CLASSE PN 12,  INSTALADO EM RESERVAÇÃO DE ÁGUA DE EDIFICAÇÃO QUE POSSUA RESERVATÓRIO DE FIBRA/FIBROCIMENTO  FORNECIMENTO E INSTALAÇÃO. AF_06/2016</v>
          </cell>
          <cell r="I3268" t="str">
            <v>M</v>
          </cell>
          <cell r="J3268" t="str">
            <v>ATRIBUÍDO SÃO PAULO</v>
          </cell>
          <cell r="K3268" t="str">
            <v>48,01</v>
          </cell>
          <cell r="L3268" t="str">
            <v>CAIXA REFERENCIAL</v>
          </cell>
        </row>
        <row r="3269">
          <cell r="A3269">
            <v>96724</v>
          </cell>
          <cell r="B3269" t="str">
            <v>INSTALACOES HIDRO SANITARIAS</v>
          </cell>
          <cell r="C3269" t="str">
            <v>INHI</v>
          </cell>
          <cell r="D3269" t="str">
            <v>FORNEC. E ASSENTAMENTO DE TUBOS P/INSTALACAO DOMICILIAR</v>
          </cell>
          <cell r="E3269" t="str">
            <v>0179</v>
          </cell>
          <cell r="F3269" t="str">
            <v/>
          </cell>
          <cell r="G3269" t="str">
            <v/>
          </cell>
          <cell r="H3269" t="str">
            <v>TUBO, PPR, DN 75, CLASSE PN 12,  INSTALADO EM RESERVAÇÃO DE ÁGUA DE EDIFICAÇÃO QUE POSSUA RESERVATÓRIO DE FIBRA/FIBROCIMENTO  FORNECIMENTO E INSTALAÇÃO. AF_06/2016</v>
          </cell>
          <cell r="I3269" t="str">
            <v>M</v>
          </cell>
          <cell r="J3269" t="str">
            <v>ATRIBUÍDO SÃO PAULO</v>
          </cell>
          <cell r="K3269" t="str">
            <v>78,33</v>
          </cell>
          <cell r="L3269" t="str">
            <v>CAIXA REFERENCIAL</v>
          </cell>
        </row>
        <row r="3270">
          <cell r="A3270">
            <v>96725</v>
          </cell>
          <cell r="B3270" t="str">
            <v>INSTALACOES HIDRO SANITARIAS</v>
          </cell>
          <cell r="C3270" t="str">
            <v>INHI</v>
          </cell>
          <cell r="D3270" t="str">
            <v>FORNEC. E ASSENTAMENTO DE TUBOS P/INSTALACAO DOMICILIAR</v>
          </cell>
          <cell r="E3270" t="str">
            <v>0179</v>
          </cell>
          <cell r="F3270" t="str">
            <v/>
          </cell>
          <cell r="G3270" t="str">
            <v/>
          </cell>
          <cell r="H3270" t="str">
            <v>TUBO, PPR, DN 90, CLASSE PN 12,  INSTALADO EM RESERVAÇÃO DE ÁGUA DE EDIFICAÇÃO QUE POSSUA RESERVATÓRIO DE FIBRA/FIBROCIMENTO  FORNECIMENTO E INSTALAÇÃO. AF_06/2016</v>
          </cell>
          <cell r="I3270" t="str">
            <v>M</v>
          </cell>
          <cell r="J3270" t="str">
            <v>ATRIBUÍDO SÃO PAULO</v>
          </cell>
          <cell r="K3270" t="str">
            <v>105,00</v>
          </cell>
          <cell r="L3270" t="str">
            <v>CAIXA REFERENCIAL</v>
          </cell>
        </row>
        <row r="3271">
          <cell r="A3271">
            <v>96726</v>
          </cell>
          <cell r="B3271" t="str">
            <v>INSTALACOES HIDRO SANITARIAS</v>
          </cell>
          <cell r="C3271" t="str">
            <v>INHI</v>
          </cell>
          <cell r="D3271" t="str">
            <v>FORNEC. E ASSENTAMENTO DE TUBOS P/INSTALACAO DOMICILIAR</v>
          </cell>
          <cell r="E3271" t="str">
            <v>0179</v>
          </cell>
          <cell r="F3271" t="str">
            <v/>
          </cell>
          <cell r="G3271" t="str">
            <v/>
          </cell>
          <cell r="H3271" t="str">
            <v>TUBO, PPR, DN 110, CLASSE PN 12,  INSTALADO EM RESERVAÇÃO DE ÁGUA DE EDIFICAÇÃO QUE POSSUA RESERVATÓRIO DE FIBRA/FIBROCIMENTO  FORNECIMENTO E INSTALAÇÃO. AF_06/2016</v>
          </cell>
          <cell r="I3271" t="str">
            <v>M</v>
          </cell>
          <cell r="J3271" t="str">
            <v>ATRIBUÍDO SÃO PAULO</v>
          </cell>
          <cell r="K3271" t="str">
            <v>171,57</v>
          </cell>
          <cell r="L3271" t="str">
            <v>CAIXA REFERENCIAL</v>
          </cell>
        </row>
        <row r="3272">
          <cell r="A3272">
            <v>96727</v>
          </cell>
          <cell r="B3272" t="str">
            <v>INSTALACOES HIDRO SANITARIAS</v>
          </cell>
          <cell r="C3272" t="str">
            <v>INHI</v>
          </cell>
          <cell r="D3272" t="str">
            <v>FORNEC. E ASSENTAMENTO DE TUBOS P/INSTALACAO DOMICILIAR</v>
          </cell>
          <cell r="E3272" t="str">
            <v>0179</v>
          </cell>
          <cell r="F3272" t="str">
            <v/>
          </cell>
          <cell r="G3272" t="str">
            <v/>
          </cell>
          <cell r="H3272" t="str">
            <v>TUBO, PPR, DN 20, CLASSE PN 25,  INSTALADO EM RESERVAÇÃO DE ÁGUA DE EDIFICAÇÃO QUE POSSUA RESERVATÓRIO DE FIBRA/FIBROCIMENTO  FORNECIMENTO E INSTALAÇÃO. AF_06/2016</v>
          </cell>
          <cell r="I3272" t="str">
            <v>M</v>
          </cell>
          <cell r="J3272" t="str">
            <v>ATRIBUÍDO SÃO PAULO</v>
          </cell>
          <cell r="K3272" t="str">
            <v>12,78</v>
          </cell>
          <cell r="L3272" t="str">
            <v>CAIXA REFERENCIAL</v>
          </cell>
        </row>
        <row r="3273">
          <cell r="A3273">
            <v>96728</v>
          </cell>
          <cell r="B3273" t="str">
            <v>INSTALACOES HIDRO SANITARIAS</v>
          </cell>
          <cell r="C3273" t="str">
            <v>INHI</v>
          </cell>
          <cell r="D3273" t="str">
            <v>FORNEC. E ASSENTAMENTO DE TUBOS P/INSTALACAO DOMICILIAR</v>
          </cell>
          <cell r="E3273" t="str">
            <v>0179</v>
          </cell>
          <cell r="F3273" t="str">
            <v/>
          </cell>
          <cell r="G3273" t="str">
            <v/>
          </cell>
          <cell r="H3273" t="str">
            <v>TUBO, PPR, DN 25, CLASSE PN 25,  INSTALADO EM RESERVAÇÃO DE ÁGUA DE EDIFICAÇÃO QUE POSSUA RESERVATÓRIO DE FIBRA/FIBROCIMENTO  FORNECIMENTO E INSTALAÇÃO. AF_06/2016</v>
          </cell>
          <cell r="I3273" t="str">
            <v>M</v>
          </cell>
          <cell r="J3273" t="str">
            <v>ATRIBUÍDO SÃO PAULO</v>
          </cell>
          <cell r="K3273" t="str">
            <v>15,74</v>
          </cell>
          <cell r="L3273" t="str">
            <v>CAIXA REFERENCIAL</v>
          </cell>
        </row>
        <row r="3274">
          <cell r="A3274">
            <v>96729</v>
          </cell>
          <cell r="B3274" t="str">
            <v>INSTALACOES HIDRO SANITARIAS</v>
          </cell>
          <cell r="C3274" t="str">
            <v>INHI</v>
          </cell>
          <cell r="D3274" t="str">
            <v>FORNEC. E ASSENTAMENTO DE TUBOS P/INSTALACAO DOMICILIAR</v>
          </cell>
          <cell r="E3274" t="str">
            <v>0179</v>
          </cell>
          <cell r="F3274" t="str">
            <v/>
          </cell>
          <cell r="G3274" t="str">
            <v/>
          </cell>
          <cell r="H3274" t="str">
            <v>TUBO, PPR, DN 32, CLASSE PN 25,  INSTALADO EM RESERVAÇÃO DE ÁGUA DE EDIFICAÇÃO QUE POSSUA RESERVATÓRIO DE FIBRA/FIBROCIMENTO  FORNECIMENTO E INSTALAÇÃO. AF_06/2016</v>
          </cell>
          <cell r="I3274" t="str">
            <v>M</v>
          </cell>
          <cell r="J3274" t="str">
            <v>ATRIBUÍDO SÃO PAULO</v>
          </cell>
          <cell r="K3274" t="str">
            <v>24,38</v>
          </cell>
          <cell r="L3274" t="str">
            <v>CAIXA REFERENCIAL</v>
          </cell>
        </row>
        <row r="3275">
          <cell r="A3275">
            <v>96730</v>
          </cell>
          <cell r="B3275" t="str">
            <v>INSTALACOES HIDRO SANITARIAS</v>
          </cell>
          <cell r="C3275" t="str">
            <v>INHI</v>
          </cell>
          <cell r="D3275" t="str">
            <v>FORNEC. E ASSENTAMENTO DE TUBOS P/INSTALACAO DOMICILIAR</v>
          </cell>
          <cell r="E3275" t="str">
            <v>0179</v>
          </cell>
          <cell r="F3275" t="str">
            <v/>
          </cell>
          <cell r="G3275" t="str">
            <v/>
          </cell>
          <cell r="H3275" t="str">
            <v>TUBO, PPR, DN 40, CLASSE PN 25,  INSTALADO EM RESERVAÇÃO DE ÁGUA DE EDIFICAÇÃO QUE POSSUA RESERVATÓRIO DE FIBRA/FIBROCIMENTO  FORNECIMENTO E INSTALAÇÃO. AF_06/2016</v>
          </cell>
          <cell r="I3275" t="str">
            <v>M</v>
          </cell>
          <cell r="J3275" t="str">
            <v>ATRIBUÍDO SÃO PAULO</v>
          </cell>
          <cell r="K3275" t="str">
            <v>31,55</v>
          </cell>
          <cell r="L3275" t="str">
            <v>CAIXA REFERENCIAL</v>
          </cell>
        </row>
        <row r="3276">
          <cell r="A3276">
            <v>96731</v>
          </cell>
          <cell r="B3276" t="str">
            <v>INSTALACOES HIDRO SANITARIAS</v>
          </cell>
          <cell r="C3276" t="str">
            <v>INHI</v>
          </cell>
          <cell r="D3276" t="str">
            <v>FORNEC. E ASSENTAMENTO DE TUBOS P/INSTALACAO DOMICILIAR</v>
          </cell>
          <cell r="E3276" t="str">
            <v>0179</v>
          </cell>
          <cell r="F3276" t="str">
            <v/>
          </cell>
          <cell r="G3276" t="str">
            <v/>
          </cell>
          <cell r="H3276" t="str">
            <v>TUBO, PPR, DN 50, CLASSE PN 25,  INSTALADO EM RESERVAÇÃO DE ÁGUA DE EDIFICAÇÃO QUE POSSUA RESERVATÓRIO DE FIBRA/FIBROCIMENTO  FORNECIMENTO E INSTALAÇÃO. AF_06/2016</v>
          </cell>
          <cell r="I3276" t="str">
            <v>M</v>
          </cell>
          <cell r="J3276" t="str">
            <v>ATRIBUÍDO SÃO PAULO</v>
          </cell>
          <cell r="K3276" t="str">
            <v>45,99</v>
          </cell>
          <cell r="L3276" t="str">
            <v>CAIXA REFERENCIAL</v>
          </cell>
        </row>
        <row r="3277">
          <cell r="A3277">
            <v>96732</v>
          </cell>
          <cell r="B3277" t="str">
            <v>INSTALACOES HIDRO SANITARIAS</v>
          </cell>
          <cell r="C3277" t="str">
            <v>INHI</v>
          </cell>
          <cell r="D3277" t="str">
            <v>FORNEC. E ASSENTAMENTO DE TUBOS P/INSTALACAO DOMICILIAR</v>
          </cell>
          <cell r="E3277" t="str">
            <v>0179</v>
          </cell>
          <cell r="F3277" t="str">
            <v/>
          </cell>
          <cell r="G3277" t="str">
            <v/>
          </cell>
          <cell r="H3277" t="str">
            <v>TUBO, PPR, DN 63, CLASSE PN 25,  INSTALADO EM RESERVAÇÃO DE ÁGUA DE EDIFICAÇÃO QUE POSSUA RESERVATÓRIO DE FIBRA/FIBROCIMENTO  FORNECIMENTO E INSTALAÇÃO. AF_06/2016</v>
          </cell>
          <cell r="I3277" t="str">
            <v>M</v>
          </cell>
          <cell r="J3277" t="str">
            <v>ATRIBUÍDO SÃO PAULO</v>
          </cell>
          <cell r="K3277" t="str">
            <v>58,11</v>
          </cell>
          <cell r="L3277" t="str">
            <v>CAIXA REFERENCIAL</v>
          </cell>
        </row>
        <row r="3278">
          <cell r="A3278">
            <v>96733</v>
          </cell>
          <cell r="B3278" t="str">
            <v>INSTALACOES HIDRO SANITARIAS</v>
          </cell>
          <cell r="C3278" t="str">
            <v>INHI</v>
          </cell>
          <cell r="D3278" t="str">
            <v>FORNEC. E ASSENTAMENTO DE TUBOS P/INSTALACAO DOMICILIAR</v>
          </cell>
          <cell r="E3278" t="str">
            <v>0179</v>
          </cell>
          <cell r="F3278" t="str">
            <v/>
          </cell>
          <cell r="G3278" t="str">
            <v/>
          </cell>
          <cell r="H3278" t="str">
            <v>TUBO, PPR, DN 75, CLASSE PN 25,  INSTALADO EM RESERVAÇÃO DE ÁGUA DE EDIFICAÇÃO QUE POSSUA RESERVATÓRIO DE FIBRA/FIBROCIMENTO  FORNECIMENTO E INSTALAÇÃO. AF_06/2016</v>
          </cell>
          <cell r="I3278" t="str">
            <v>M</v>
          </cell>
          <cell r="J3278" t="str">
            <v>ATRIBUÍDO SÃO PAULO</v>
          </cell>
          <cell r="K3278" t="str">
            <v>107,48</v>
          </cell>
          <cell r="L3278" t="str">
            <v>CAIXA REFERENCIAL</v>
          </cell>
        </row>
        <row r="3279">
          <cell r="A3279">
            <v>96734</v>
          </cell>
          <cell r="B3279" t="str">
            <v>INSTALACOES HIDRO SANITARIAS</v>
          </cell>
          <cell r="C3279" t="str">
            <v>INHI</v>
          </cell>
          <cell r="D3279" t="str">
            <v>FORNEC. E ASSENTAMENTO DE TUBOS P/INSTALACAO DOMICILIAR</v>
          </cell>
          <cell r="E3279" t="str">
            <v>0179</v>
          </cell>
          <cell r="F3279" t="str">
            <v/>
          </cell>
          <cell r="G3279" t="str">
            <v/>
          </cell>
          <cell r="H3279" t="str">
            <v>TUBO, PPR, DN 90, CLASSE PN 25,  INSTALADO EM RESERVAÇÃO DE ÁGUA DE EDIFICAÇÃO QUE POSSUA RESERVATÓRIO DE FIBRA/FIBROCIMENTO  FORNECIMENTO E INSTALAÇÃO. AF_06/2016</v>
          </cell>
          <cell r="I3279" t="str">
            <v>M</v>
          </cell>
          <cell r="J3279" t="str">
            <v>ATRIBUÍDO SÃO PAULO</v>
          </cell>
          <cell r="K3279" t="str">
            <v>152,15</v>
          </cell>
          <cell r="L3279" t="str">
            <v>CAIXA REFERENCIAL</v>
          </cell>
        </row>
        <row r="3280">
          <cell r="A3280">
            <v>96735</v>
          </cell>
          <cell r="B3280" t="str">
            <v>INSTALACOES HIDRO SANITARIAS</v>
          </cell>
          <cell r="C3280" t="str">
            <v>INHI</v>
          </cell>
          <cell r="D3280" t="str">
            <v>FORNEC. E ASSENTAMENTO DE TUBOS P/INSTALACAO DOMICILIAR</v>
          </cell>
          <cell r="E3280" t="str">
            <v>0179</v>
          </cell>
          <cell r="F3280" t="str">
            <v/>
          </cell>
          <cell r="G3280" t="str">
            <v/>
          </cell>
          <cell r="H3280" t="str">
            <v>TUBO, PPR, DN 110, CLASSE PN 25,  INSTALADO EM RESERVAÇÃO DE ÁGUA DE EDIFICAÇÃO QUE POSSUA RESERVATÓRIO DE FIBRA/FIBROCIMENTO  FORNECIMENTO E INSTALAÇÃO. AF_06/2016</v>
          </cell>
          <cell r="I3280" t="str">
            <v>M</v>
          </cell>
          <cell r="J3280" t="str">
            <v>ATRIBUÍDO SÃO PAULO</v>
          </cell>
          <cell r="K3280" t="str">
            <v>196,47</v>
          </cell>
          <cell r="L3280" t="str">
            <v>CAIXA REFERENCIAL</v>
          </cell>
        </row>
        <row r="3281">
          <cell r="A3281">
            <v>96794</v>
          </cell>
          <cell r="B3281" t="str">
            <v>INSTALACOES HIDRO SANITARIAS</v>
          </cell>
          <cell r="C3281" t="str">
            <v>INHI</v>
          </cell>
          <cell r="D3281" t="str">
            <v>FORNEC. E ASSENTAMENTO DE TUBOS P/INSTALACAO DOMICILIAR</v>
          </cell>
          <cell r="E3281" t="str">
            <v>0179</v>
          </cell>
          <cell r="F3281" t="str">
            <v/>
          </cell>
          <cell r="G3281" t="str">
            <v/>
          </cell>
          <cell r="H3281" t="str">
            <v>TUBO, PEX, MONOCAMADA, DN 16, INSTALADO EM RAMAL OU SUB-RAMAL DE ÁGUA  FORNECIMENTO E INSTALAÇÃO. AF_06/2015</v>
          </cell>
          <cell r="I3281" t="str">
            <v>M</v>
          </cell>
          <cell r="J3281" t="str">
            <v>ATRIBUÍDO SÃO PAULO</v>
          </cell>
          <cell r="K3281" t="str">
            <v>7,49</v>
          </cell>
          <cell r="L3281" t="str">
            <v>CAIXA REFERENCIAL</v>
          </cell>
        </row>
        <row r="3282">
          <cell r="A3282">
            <v>96795</v>
          </cell>
          <cell r="B3282" t="str">
            <v>INSTALACOES HIDRO SANITARIAS</v>
          </cell>
          <cell r="C3282" t="str">
            <v>INHI</v>
          </cell>
          <cell r="D3282" t="str">
            <v>FORNEC. E ASSENTAMENTO DE TUBOS P/INSTALACAO DOMICILIAR</v>
          </cell>
          <cell r="E3282" t="str">
            <v>0179</v>
          </cell>
          <cell r="F3282" t="str">
            <v/>
          </cell>
          <cell r="G3282" t="str">
            <v/>
          </cell>
          <cell r="H3282" t="str">
            <v>TUBO, PEX, MONOCAMADA, DN 20, INSTALADO EM RAMAL OU SUB-RAMAL DE ÁGUA  FORNECIMENTO E INSTALAÇÃO. AF_06/2015</v>
          </cell>
          <cell r="I3282" t="str">
            <v>M</v>
          </cell>
          <cell r="J3282" t="str">
            <v>ATRIBUÍDO SÃO PAULO</v>
          </cell>
          <cell r="K3282" t="str">
            <v>9,58</v>
          </cell>
          <cell r="L3282" t="str">
            <v>CAIXA REFERENCIAL</v>
          </cell>
        </row>
        <row r="3283">
          <cell r="A3283">
            <v>96796</v>
          </cell>
          <cell r="B3283" t="str">
            <v>INSTALACOES HIDRO SANITARIAS</v>
          </cell>
          <cell r="C3283" t="str">
            <v>INHI</v>
          </cell>
          <cell r="D3283" t="str">
            <v>FORNEC. E ASSENTAMENTO DE TUBOS P/INSTALACAO DOMICILIAR</v>
          </cell>
          <cell r="E3283" t="str">
            <v>0179</v>
          </cell>
          <cell r="F3283" t="str">
            <v/>
          </cell>
          <cell r="G3283" t="str">
            <v/>
          </cell>
          <cell r="H3283" t="str">
            <v>TUBO, PEX, MONOCAMADA, DN 25, INSTALADO EM RAMAL OU SUB-RAMAL DE ÁGUA  FORNECIMENTO E INSTALAÇÃO. AF_06/2015</v>
          </cell>
          <cell r="I3283" t="str">
            <v>M</v>
          </cell>
          <cell r="J3283" t="str">
            <v>ATRIBUÍDO SÃO PAULO</v>
          </cell>
          <cell r="K3283" t="str">
            <v>13,56</v>
          </cell>
          <cell r="L3283" t="str">
            <v>CAIXA REFERENCIAL</v>
          </cell>
        </row>
        <row r="3284">
          <cell r="A3284">
            <v>96797</v>
          </cell>
          <cell r="B3284" t="str">
            <v>INSTALACOES HIDRO SANITARIAS</v>
          </cell>
          <cell r="C3284" t="str">
            <v>INHI</v>
          </cell>
          <cell r="D3284" t="str">
            <v>FORNEC. E ASSENTAMENTO DE TUBOS P/INSTALACAO DOMICILIAR</v>
          </cell>
          <cell r="E3284" t="str">
            <v>0179</v>
          </cell>
          <cell r="F3284" t="str">
            <v/>
          </cell>
          <cell r="G3284" t="str">
            <v/>
          </cell>
          <cell r="H3284" t="str">
            <v>TUBO, PEX, MONOCAMADA, DN 32, INSTALADO EM RAMAL OU SUB-RAMAL DE ÁGUA  FORNECIMENTO E INSTALAÇÃO. AF_06/2015</v>
          </cell>
          <cell r="I3284" t="str">
            <v>M</v>
          </cell>
          <cell r="J3284" t="str">
            <v>ATRIBUÍDO SÃO PAULO</v>
          </cell>
          <cell r="K3284" t="str">
            <v>20,71</v>
          </cell>
          <cell r="L3284" t="str">
            <v>CAIXA REFERENCIAL</v>
          </cell>
        </row>
        <row r="3285">
          <cell r="A3285">
            <v>96798</v>
          </cell>
          <cell r="B3285" t="str">
            <v>INSTALACOES HIDRO SANITARIAS</v>
          </cell>
          <cell r="C3285" t="str">
            <v>INHI</v>
          </cell>
          <cell r="D3285" t="str">
            <v>FORNEC. E ASSENTAMENTO DE TUBOS P/INSTALACAO DOMICILIAR</v>
          </cell>
          <cell r="E3285" t="str">
            <v>0179</v>
          </cell>
          <cell r="F3285" t="str">
            <v/>
          </cell>
          <cell r="G3285" t="str">
            <v/>
          </cell>
          <cell r="H3285" t="str">
            <v>TUBO, PEX, MONOCAMADA, DN 16, INSTALADO EM RAMAL DE DISTRIBUIÇÃO DE ÁGUA  FORNECIMENTO E INSTALAÇÃO. AF_06/2015</v>
          </cell>
          <cell r="I3285" t="str">
            <v>M</v>
          </cell>
          <cell r="J3285" t="str">
            <v>ATRIBUÍDO SÃO PAULO</v>
          </cell>
          <cell r="K3285" t="str">
            <v>7,59</v>
          </cell>
          <cell r="L3285" t="str">
            <v>CAIXA REFERENCIAL</v>
          </cell>
        </row>
        <row r="3286">
          <cell r="A3286">
            <v>96799</v>
          </cell>
          <cell r="B3286" t="str">
            <v>INSTALACOES HIDRO SANITARIAS</v>
          </cell>
          <cell r="C3286" t="str">
            <v>INHI</v>
          </cell>
          <cell r="D3286" t="str">
            <v>FORNEC. E ASSENTAMENTO DE TUBOS P/INSTALACAO DOMICILIAR</v>
          </cell>
          <cell r="E3286" t="str">
            <v>0179</v>
          </cell>
          <cell r="F3286" t="str">
            <v/>
          </cell>
          <cell r="G3286" t="str">
            <v/>
          </cell>
          <cell r="H3286" t="str">
            <v>TUBO, PEX, MONOCAMADA, DN 20, INSTALADO EM RAMAL DE DISTRIBUIÇÃO DE ÁGUA  FORNECIMENTO E INSTALAÇÃO. AF_06/2015</v>
          </cell>
          <cell r="I3286" t="str">
            <v>M</v>
          </cell>
          <cell r="J3286" t="str">
            <v>ATRIBUÍDO SÃO PAULO</v>
          </cell>
          <cell r="K3286" t="str">
            <v>10,13</v>
          </cell>
          <cell r="L3286" t="str">
            <v>CAIXA REFERENCIAL</v>
          </cell>
        </row>
        <row r="3287">
          <cell r="A3287">
            <v>96800</v>
          </cell>
          <cell r="B3287" t="str">
            <v>INSTALACOES HIDRO SANITARIAS</v>
          </cell>
          <cell r="C3287" t="str">
            <v>INHI</v>
          </cell>
          <cell r="D3287" t="str">
            <v>FORNEC. E ASSENTAMENTO DE TUBOS P/INSTALACAO DOMICILIAR</v>
          </cell>
          <cell r="E3287" t="str">
            <v>0179</v>
          </cell>
          <cell r="F3287" t="str">
            <v/>
          </cell>
          <cell r="G3287" t="str">
            <v/>
          </cell>
          <cell r="H3287" t="str">
            <v>TUBO, PEX, MONOCAMADA, DN 25, INSTALADO EM RAMAL DE DISTRIBUIÇÃO DE ÁGUA  FORNECIMENTO E INSTALAÇÃO. AF_06/2015</v>
          </cell>
          <cell r="I3287" t="str">
            <v>M</v>
          </cell>
          <cell r="J3287" t="str">
            <v>ATRIBUÍDO SÃO PAULO</v>
          </cell>
          <cell r="K3287" t="str">
            <v>14,68</v>
          </cell>
          <cell r="L3287" t="str">
            <v>CAIXA REFERENCIAL</v>
          </cell>
        </row>
        <row r="3288">
          <cell r="A3288">
            <v>96801</v>
          </cell>
          <cell r="B3288" t="str">
            <v>INSTALACOES HIDRO SANITARIAS</v>
          </cell>
          <cell r="C3288" t="str">
            <v>INHI</v>
          </cell>
          <cell r="D3288" t="str">
            <v>FORNEC. E ASSENTAMENTO DE TUBOS P/INSTALACAO DOMICILIAR</v>
          </cell>
          <cell r="E3288" t="str">
            <v>0179</v>
          </cell>
          <cell r="F3288" t="str">
            <v/>
          </cell>
          <cell r="G3288" t="str">
            <v/>
          </cell>
          <cell r="H3288" t="str">
            <v>TUBO, PEX, MONOCAMADA, DN 32, INSTALADO EM RAMAL DE DISTRIBUIÇÃO DE ÁGUA  FORNECIMENTO E INSTALAÇÃO. AF_06/2015</v>
          </cell>
          <cell r="I3288" t="str">
            <v>M</v>
          </cell>
          <cell r="J3288" t="str">
            <v>ATRIBUÍDO SÃO PAULO</v>
          </cell>
          <cell r="K3288" t="str">
            <v>22,67</v>
          </cell>
          <cell r="L3288" t="str">
            <v>CAIXA REFERENCIAL</v>
          </cell>
        </row>
        <row r="3289">
          <cell r="A3289">
            <v>97327</v>
          </cell>
          <cell r="B3289" t="str">
            <v>INSTALACOES HIDRO SANITARIAS</v>
          </cell>
          <cell r="C3289" t="str">
            <v>INHI</v>
          </cell>
          <cell r="D3289" t="str">
            <v>FORNEC. E ASSENTAMENTO DE TUBOS P/INSTALACAO DOMICILIAR</v>
          </cell>
          <cell r="E3289" t="str">
            <v>0179</v>
          </cell>
          <cell r="F3289" t="str">
            <v/>
          </cell>
          <cell r="G3289" t="str">
            <v/>
          </cell>
          <cell r="H3289" t="str">
            <v>TUBO EM COBRE FLEXÍVEL, DN 1/4, COM ISOLAMENTO, INSTALADO EM RAMAL DE ALIMENTAÇÃO DE AR CONDICIONADO COM CONDENSADORA INDIVIDUAL   FORNECIMENTO E INSTALAÇÃO. AF_12/2015</v>
          </cell>
          <cell r="I3289" t="str">
            <v>M</v>
          </cell>
          <cell r="J3289" t="str">
            <v>ATRIBUÍDO SÃO PAULO</v>
          </cell>
          <cell r="K3289" t="str">
            <v>20,66</v>
          </cell>
          <cell r="L3289" t="str">
            <v>CAIXA REFERENCIAL</v>
          </cell>
        </row>
        <row r="3290">
          <cell r="A3290">
            <v>97328</v>
          </cell>
          <cell r="B3290" t="str">
            <v>INSTALACOES HIDRO SANITARIAS</v>
          </cell>
          <cell r="C3290" t="str">
            <v>INHI</v>
          </cell>
          <cell r="D3290" t="str">
            <v>FORNEC. E ASSENTAMENTO DE TUBOS P/INSTALACAO DOMICILIAR</v>
          </cell>
          <cell r="E3290" t="str">
            <v>0179</v>
          </cell>
          <cell r="F3290" t="str">
            <v/>
          </cell>
          <cell r="G3290" t="str">
            <v/>
          </cell>
          <cell r="H3290" t="str">
            <v>TUBO EM COBRE FLEXÍVEL, DN 3/8", COM ISOLAMENTO, INSTALADO EM RAMAL DE ALIMENTAÇÃO DE AR CONDICIONADO COM CONDENSADORA INDIVIDUAL  FORNECIMENTO E INSTALAÇÃO. AF_12/2015</v>
          </cell>
          <cell r="I3290" t="str">
            <v>M</v>
          </cell>
          <cell r="J3290" t="str">
            <v>ATRIBUÍDO SÃO PAULO</v>
          </cell>
          <cell r="K3290" t="str">
            <v>36,59</v>
          </cell>
          <cell r="L3290" t="str">
            <v>CAIXA REFERENCIAL</v>
          </cell>
        </row>
        <row r="3291">
          <cell r="A3291">
            <v>97329</v>
          </cell>
          <cell r="B3291" t="str">
            <v>INSTALACOES HIDRO SANITARIAS</v>
          </cell>
          <cell r="C3291" t="str">
            <v>INHI</v>
          </cell>
          <cell r="D3291" t="str">
            <v>FORNEC. E ASSENTAMENTO DE TUBOS P/INSTALACAO DOMICILIAR</v>
          </cell>
          <cell r="E3291" t="str">
            <v>0179</v>
          </cell>
          <cell r="F3291" t="str">
            <v/>
          </cell>
          <cell r="G3291" t="str">
            <v/>
          </cell>
          <cell r="H3291" t="str">
            <v>TUBO EM COBRE FLEXÍVEL, DN 1/2", COM ISOLAMENTO, INSTALADO EM RAMAL DE ALIMENTAÇÃO DE AR CONDICIONADO COM CONDENSADORA INDIVIDUAL  FORNECIMENTO E INSTALAÇÃO. AF_12/2015</v>
          </cell>
          <cell r="I3291" t="str">
            <v>M</v>
          </cell>
          <cell r="J3291" t="str">
            <v>ATRIBUÍDO SÃO PAULO</v>
          </cell>
          <cell r="K3291" t="str">
            <v>45,47</v>
          </cell>
          <cell r="L3291" t="str">
            <v>CAIXA REFERENCIAL</v>
          </cell>
        </row>
        <row r="3292">
          <cell r="A3292">
            <v>97330</v>
          </cell>
          <cell r="B3292" t="str">
            <v>INSTALACOES HIDRO SANITARIAS</v>
          </cell>
          <cell r="C3292" t="str">
            <v>INHI</v>
          </cell>
          <cell r="D3292" t="str">
            <v>FORNEC. E ASSENTAMENTO DE TUBOS P/INSTALACAO DOMICILIAR</v>
          </cell>
          <cell r="E3292" t="str">
            <v>0179</v>
          </cell>
          <cell r="F3292" t="str">
            <v/>
          </cell>
          <cell r="G3292" t="str">
            <v/>
          </cell>
          <cell r="H3292" t="str">
            <v>TUBO EM COBRE FLEXÍVEL, DN 5/8", COM ISOLAMENTO, INSTALADO EM RAMAL DE ALIMENTAÇÃO DE AR CONDICIONADO COM CONDENSADORA INDIVIDUAL  FORNECIMENTO E INSTALAÇÃO. AF_12/2015</v>
          </cell>
          <cell r="I3292" t="str">
            <v>M</v>
          </cell>
          <cell r="J3292" t="str">
            <v>ATRIBUÍDO SÃO PAULO</v>
          </cell>
          <cell r="K3292" t="str">
            <v>55,42</v>
          </cell>
          <cell r="L3292" t="str">
            <v>CAIXA REFERENCIAL</v>
          </cell>
        </row>
        <row r="3293">
          <cell r="A3293">
            <v>97331</v>
          </cell>
          <cell r="B3293" t="str">
            <v>INSTALACOES HIDRO SANITARIAS</v>
          </cell>
          <cell r="C3293" t="str">
            <v>INHI</v>
          </cell>
          <cell r="D3293" t="str">
            <v>FORNEC. E ASSENTAMENTO DE TUBOS P/INSTALACAO DOMICILIAR</v>
          </cell>
          <cell r="E3293" t="str">
            <v>0179</v>
          </cell>
          <cell r="F3293" t="str">
            <v/>
          </cell>
          <cell r="G3293" t="str">
            <v/>
          </cell>
          <cell r="H3293" t="str">
            <v>TUBO EM COBRE FLEXÍVEL, DN 1/4", COM ISOLAMENTO, INSTALADO EM RAMAL DE ALIMENTAÇÃO DE AR CONDICIONADO COM CONDENSADORA CENTRAL  FORNECIMENTO E INSTALAÇÃO. AF_12/2015</v>
          </cell>
          <cell r="I3293" t="str">
            <v>M</v>
          </cell>
          <cell r="J3293" t="str">
            <v>ATRIBUÍDO SÃO PAULO</v>
          </cell>
          <cell r="K3293" t="str">
            <v>20,87</v>
          </cell>
          <cell r="L3293" t="str">
            <v>CAIXA REFERENCIAL</v>
          </cell>
        </row>
        <row r="3294">
          <cell r="A3294">
            <v>97332</v>
          </cell>
          <cell r="B3294" t="str">
            <v>INSTALACOES HIDRO SANITARIAS</v>
          </cell>
          <cell r="C3294" t="str">
            <v>INHI</v>
          </cell>
          <cell r="D3294" t="str">
            <v>FORNEC. E ASSENTAMENTO DE TUBOS P/INSTALACAO DOMICILIAR</v>
          </cell>
          <cell r="E3294" t="str">
            <v>0179</v>
          </cell>
          <cell r="F3294" t="str">
            <v/>
          </cell>
          <cell r="G3294" t="str">
            <v/>
          </cell>
          <cell r="H3294" t="str">
            <v>TUBO EM COBRE FLEXÍVEL, DN 3/8", COM ISOLAMENTO, INSTALADO EM RAMAL DE ALIMENTAÇÃO DE AR CONDICIONADO COM CONDENSADORA CENTRAL  FORNECIMENTO E INSTALAÇÃO. AF_12/2015</v>
          </cell>
          <cell r="I3294" t="str">
            <v>M</v>
          </cell>
          <cell r="J3294" t="str">
            <v>ATRIBUÍDO SÃO PAULO</v>
          </cell>
          <cell r="K3294" t="str">
            <v>36,84</v>
          </cell>
          <cell r="L3294" t="str">
            <v>CAIXA REFERENCIAL</v>
          </cell>
        </row>
        <row r="3295">
          <cell r="A3295">
            <v>97333</v>
          </cell>
          <cell r="B3295" t="str">
            <v>INSTALACOES HIDRO SANITARIAS</v>
          </cell>
          <cell r="C3295" t="str">
            <v>INHI</v>
          </cell>
          <cell r="D3295" t="str">
            <v>FORNEC. E ASSENTAMENTO DE TUBOS P/INSTALACAO DOMICILIAR</v>
          </cell>
          <cell r="E3295" t="str">
            <v>0179</v>
          </cell>
          <cell r="F3295" t="str">
            <v/>
          </cell>
          <cell r="G3295" t="str">
            <v/>
          </cell>
          <cell r="H3295" t="str">
            <v>TUBO EM COBRE FLEXÍVEL, DN 1/2", COM ISOLAMENTO, INSTALADO EM RAMAL DE ALIMENTAÇÃO DE AR CONDICIONADO COM CONDENSADORA CENTRAL  FORNECIMENTO E INSTALAÇÃO. AF_12/2015</v>
          </cell>
          <cell r="I3295" t="str">
            <v>M</v>
          </cell>
          <cell r="J3295" t="str">
            <v>ATRIBUÍDO SÃO PAULO</v>
          </cell>
          <cell r="K3295" t="str">
            <v>45,78</v>
          </cell>
          <cell r="L3295" t="str">
            <v>CAIXA REFERENCIAL</v>
          </cell>
        </row>
        <row r="3296">
          <cell r="A3296">
            <v>97334</v>
          </cell>
          <cell r="B3296" t="str">
            <v>INSTALACOES HIDRO SANITARIAS</v>
          </cell>
          <cell r="C3296" t="str">
            <v>INHI</v>
          </cell>
          <cell r="D3296" t="str">
            <v>FORNEC. E ASSENTAMENTO DE TUBOS P/INSTALACAO DOMICILIAR</v>
          </cell>
          <cell r="E3296" t="str">
            <v>0179</v>
          </cell>
          <cell r="F3296" t="str">
            <v/>
          </cell>
          <cell r="G3296" t="str">
            <v/>
          </cell>
          <cell r="H3296" t="str">
            <v>TUBO EM COBRE FLEXÍVEL, DN 5/8, COM ISOLAMENTO, INSTALADO EM RAMAL DE ALIMENTAÇÃO DE AR CONDICIONADO COM CONDENSADORA CENTRAL   FORNECIMENTO E INSTALAÇÃO. AF_12/2015</v>
          </cell>
          <cell r="I3296" t="str">
            <v>M</v>
          </cell>
          <cell r="J3296" t="str">
            <v>ATRIBUÍDO SÃO PAULO</v>
          </cell>
          <cell r="K3296" t="str">
            <v>55,78</v>
          </cell>
          <cell r="L3296" t="str">
            <v>CAIXA REFERENCIAL</v>
          </cell>
        </row>
        <row r="3297">
          <cell r="A3297">
            <v>97335</v>
          </cell>
          <cell r="B3297" t="str">
            <v>INSTALACOES HIDRO SANITARIAS</v>
          </cell>
          <cell r="C3297" t="str">
            <v>INHI</v>
          </cell>
          <cell r="D3297" t="str">
            <v>FORNEC. E ASSENTAMENTO DE TUBOS P/INSTALACAO DOMICILIAR</v>
          </cell>
          <cell r="E3297" t="str">
            <v>0179</v>
          </cell>
          <cell r="F3297" t="str">
            <v/>
          </cell>
          <cell r="G3297" t="str">
            <v/>
          </cell>
          <cell r="H3297" t="str">
            <v>TUBO EM COBRE RÍGIDO, DN 22 MM, CLASSE A, SEM ISOLAMENTO, INSTALADO EM PRUMADA  FORNECIMENTO E INSTALAÇÃO. AF_12/2015</v>
          </cell>
          <cell r="I3297" t="str">
            <v>M</v>
          </cell>
          <cell r="J3297" t="str">
            <v>COEFICIENTE DE REPRESENTATIVIDADE</v>
          </cell>
          <cell r="K3297" t="str">
            <v>54,62</v>
          </cell>
          <cell r="L3297" t="str">
            <v>CAIXA REFERENCIAL</v>
          </cell>
        </row>
        <row r="3298">
          <cell r="A3298">
            <v>97336</v>
          </cell>
          <cell r="B3298" t="str">
            <v>INSTALACOES HIDRO SANITARIAS</v>
          </cell>
          <cell r="C3298" t="str">
            <v>INHI</v>
          </cell>
          <cell r="D3298" t="str">
            <v>FORNEC. E ASSENTAMENTO DE TUBOS P/INSTALACAO DOMICILIAR</v>
          </cell>
          <cell r="E3298" t="str">
            <v>0179</v>
          </cell>
          <cell r="F3298" t="str">
            <v/>
          </cell>
          <cell r="G3298" t="str">
            <v/>
          </cell>
          <cell r="H3298" t="str">
            <v>TUBO EM COBRE RÍGIDO, DN 28 MM, CLASSE A, SEM ISOLAMENTO, INSTALADO EM PRUMADA  FORNECIMENTO E INSTALAÇÃO. AF_12/2015</v>
          </cell>
          <cell r="I3298" t="str">
            <v>M</v>
          </cell>
          <cell r="J3298" t="str">
            <v>COEFICIENTE DE REPRESENTATIVIDADE</v>
          </cell>
          <cell r="K3298" t="str">
            <v>69,36</v>
          </cell>
          <cell r="L3298" t="str">
            <v>CAIXA REFERENCIAL</v>
          </cell>
        </row>
        <row r="3299">
          <cell r="A3299">
            <v>97337</v>
          </cell>
          <cell r="B3299" t="str">
            <v>INSTALACOES HIDRO SANITARIAS</v>
          </cell>
          <cell r="C3299" t="str">
            <v>INHI</v>
          </cell>
          <cell r="D3299" t="str">
            <v>FORNEC. E ASSENTAMENTO DE TUBOS P/INSTALACAO DOMICILIAR</v>
          </cell>
          <cell r="E3299" t="str">
            <v>0179</v>
          </cell>
          <cell r="F3299" t="str">
            <v/>
          </cell>
          <cell r="G3299" t="str">
            <v/>
          </cell>
          <cell r="H3299" t="str">
            <v>TUBO EM COBRE RÍGIDO, DN 35 MM, CLASSE A, SEM ISOLAMENTO, INSTALADO EM PRUMADA  FORNECIMENTO E INSTALAÇÃO. AF_12/2015</v>
          </cell>
          <cell r="I3299" t="str">
            <v>M</v>
          </cell>
          <cell r="J3299" t="str">
            <v>COEFICIENTE DE REPRESENTATIVIDADE</v>
          </cell>
          <cell r="K3299" t="str">
            <v>104,20</v>
          </cell>
          <cell r="L3299" t="str">
            <v>CAIXA REFERENCIAL</v>
          </cell>
        </row>
        <row r="3300">
          <cell r="A3300">
            <v>97338</v>
          </cell>
          <cell r="B3300" t="str">
            <v>INSTALACOES HIDRO SANITARIAS</v>
          </cell>
          <cell r="C3300" t="str">
            <v>INHI</v>
          </cell>
          <cell r="D3300" t="str">
            <v>FORNEC. E ASSENTAMENTO DE TUBOS P/INSTALACAO DOMICILIAR</v>
          </cell>
          <cell r="E3300" t="str">
            <v>0179</v>
          </cell>
          <cell r="F3300" t="str">
            <v/>
          </cell>
          <cell r="G3300" t="str">
            <v/>
          </cell>
          <cell r="H3300" t="str">
            <v>TUBO EM COBRE RÍGIDO, DN 42 MM, CLASSE A, SEM ISOLAMENTO, INSTALADO EM PRUMADA  FORNECIMENTO E INSTALAÇÃO. AF_12/2015</v>
          </cell>
          <cell r="I3300" t="str">
            <v>M</v>
          </cell>
          <cell r="J3300" t="str">
            <v>COEFICIENTE DE REPRESENTATIVIDADE</v>
          </cell>
          <cell r="K3300" t="str">
            <v>125,25</v>
          </cell>
          <cell r="L3300" t="str">
            <v>CAIXA REFERENCIAL</v>
          </cell>
        </row>
        <row r="3301">
          <cell r="A3301">
            <v>97339</v>
          </cell>
          <cell r="B3301" t="str">
            <v>INSTALACOES HIDRO SANITARIAS</v>
          </cell>
          <cell r="C3301" t="str">
            <v>INHI</v>
          </cell>
          <cell r="D3301" t="str">
            <v>FORNEC. E ASSENTAMENTO DE TUBOS P/INSTALACAO DOMICILIAR</v>
          </cell>
          <cell r="E3301" t="str">
            <v>0179</v>
          </cell>
          <cell r="F3301" t="str">
            <v/>
          </cell>
          <cell r="G3301" t="str">
            <v/>
          </cell>
          <cell r="H3301" t="str">
            <v>TUBO EM COBRE RÍGIDO, DN 54 MM, CLASSE A, SEM ISOLAMENTO, INSTALADO EM PRUMADA  FORNECIMENTO E INSTALAÇÃO. AF_12/2015</v>
          </cell>
          <cell r="I3301" t="str">
            <v>M</v>
          </cell>
          <cell r="J3301" t="str">
            <v>COEFICIENTE DE REPRESENTATIVIDADE</v>
          </cell>
          <cell r="K3301" t="str">
            <v>134,69</v>
          </cell>
          <cell r="L3301" t="str">
            <v>CAIXA REFERENCIAL</v>
          </cell>
        </row>
        <row r="3302">
          <cell r="A3302">
            <v>97340</v>
          </cell>
          <cell r="B3302" t="str">
            <v>INSTALACOES HIDRO SANITARIAS</v>
          </cell>
          <cell r="C3302" t="str">
            <v>INHI</v>
          </cell>
          <cell r="D3302" t="str">
            <v>FORNEC. E ASSENTAMENTO DE TUBOS P/INSTALACAO DOMICILIAR</v>
          </cell>
          <cell r="E3302" t="str">
            <v>0179</v>
          </cell>
          <cell r="F3302" t="str">
            <v/>
          </cell>
          <cell r="G3302" t="str">
            <v/>
          </cell>
          <cell r="H3302" t="str">
            <v>TUBO EM COBRE RÍGIDO, DN 66 MM, CLASSE A, SEM ISOLAMENTO, INSTALADO EM PRUMADA  FORNECIMENTO E INSTALAÇÃO. AF_12/2015</v>
          </cell>
          <cell r="I3302" t="str">
            <v>M</v>
          </cell>
          <cell r="J3302" t="str">
            <v>COEFICIENTE DE REPRESENTATIVIDADE</v>
          </cell>
          <cell r="K3302" t="str">
            <v>135,23</v>
          </cell>
          <cell r="L3302" t="str">
            <v>CAIXA REFERENCIAL</v>
          </cell>
        </row>
        <row r="3303">
          <cell r="A3303">
            <v>97341</v>
          </cell>
          <cell r="B3303" t="str">
            <v>INSTALACOES HIDRO SANITARIAS</v>
          </cell>
          <cell r="C3303" t="str">
            <v>INHI</v>
          </cell>
          <cell r="D3303" t="str">
            <v>FORNEC. E ASSENTAMENTO DE TUBOS P/INSTALACAO DOMICILIAR</v>
          </cell>
          <cell r="E3303" t="str">
            <v>0179</v>
          </cell>
          <cell r="F3303" t="str">
            <v/>
          </cell>
          <cell r="G3303" t="str">
            <v/>
          </cell>
          <cell r="H3303" t="str">
            <v>TUBO EM COBRE RÍGIDO, DN 15 MM, CLASSE A, SEM ISOLAMENTO, INSTALADO EM RAMAL DE DISTRIBUIÇÃO  FORNECIMENTO E INSTALAÇÃO. AF_12/2015</v>
          </cell>
          <cell r="I3303" t="str">
            <v>M</v>
          </cell>
          <cell r="J3303" t="str">
            <v>COEFICIENTE DE REPRESENTATIVIDADE</v>
          </cell>
          <cell r="K3303" t="str">
            <v>36,77</v>
          </cell>
          <cell r="L3303" t="str">
            <v>CAIXA REFERENCIAL</v>
          </cell>
        </row>
        <row r="3304">
          <cell r="A3304">
            <v>97342</v>
          </cell>
          <cell r="B3304" t="str">
            <v>INSTALACOES HIDRO SANITARIAS</v>
          </cell>
          <cell r="C3304" t="str">
            <v>INHI</v>
          </cell>
          <cell r="D3304" t="str">
            <v>FORNEC. E ASSENTAMENTO DE TUBOS P/INSTALACAO DOMICILIAR</v>
          </cell>
          <cell r="E3304" t="str">
            <v>0179</v>
          </cell>
          <cell r="F3304" t="str">
            <v/>
          </cell>
          <cell r="G3304" t="str">
            <v/>
          </cell>
          <cell r="H3304" t="str">
            <v>TUBO EM COBRE RÍGIDO, DN 22 MM, CLASSE A, SEM ISOLAMENTO, INSTALADO EM RAMAL DE DISTRIBUIÇÃO FORNECIMENTO E INSTALAÇÃO. AF_12/2015</v>
          </cell>
          <cell r="I3304" t="str">
            <v>M</v>
          </cell>
          <cell r="J3304" t="str">
            <v>COEFICIENTE DE REPRESENTATIVIDADE</v>
          </cell>
          <cell r="K3304" t="str">
            <v>57,68</v>
          </cell>
          <cell r="L3304" t="str">
            <v>CAIXA REFERENCIAL</v>
          </cell>
        </row>
        <row r="3305">
          <cell r="A3305">
            <v>97343</v>
          </cell>
          <cell r="B3305" t="str">
            <v>INSTALACOES HIDRO SANITARIAS</v>
          </cell>
          <cell r="C3305" t="str">
            <v>INHI</v>
          </cell>
          <cell r="D3305" t="str">
            <v>FORNEC. E ASSENTAMENTO DE TUBOS P/INSTALACAO DOMICILIAR</v>
          </cell>
          <cell r="E3305" t="str">
            <v>0179</v>
          </cell>
          <cell r="F3305" t="str">
            <v/>
          </cell>
          <cell r="G3305" t="str">
            <v/>
          </cell>
          <cell r="H3305" t="str">
            <v>TUBO EM COBRE RÍGIDO, DN 28 MM, CLASSE A, SEM ISOLAMENTO, INSTALADO EM RAMAL DE DISTRIBUIÇÃO FORNECIMENTO E INSTALAÇÃO. AF_12/2015</v>
          </cell>
          <cell r="I3305" t="str">
            <v>M</v>
          </cell>
          <cell r="J3305" t="str">
            <v>COEFICIENTE DE REPRESENTATIVIDADE</v>
          </cell>
          <cell r="K3305" t="str">
            <v>72,64</v>
          </cell>
          <cell r="L3305" t="str">
            <v>CAIXA REFERENCIAL</v>
          </cell>
        </row>
        <row r="3306">
          <cell r="A3306">
            <v>97344</v>
          </cell>
          <cell r="B3306" t="str">
            <v>INSTALACOES HIDRO SANITARIAS</v>
          </cell>
          <cell r="C3306" t="str">
            <v>INHI</v>
          </cell>
          <cell r="D3306" t="str">
            <v>FORNEC. E ASSENTAMENTO DE TUBOS P/INSTALACAO DOMICILIAR</v>
          </cell>
          <cell r="E3306" t="str">
            <v>0179</v>
          </cell>
          <cell r="F3306" t="str">
            <v/>
          </cell>
          <cell r="G3306" t="str">
            <v/>
          </cell>
          <cell r="H3306" t="str">
            <v>TUBO EM COBRE RÍGIDO, DN 15 MM, CLASSE A, SEM ISOLAMENTO, INSTALADO EM RAMAL E SUB-RAMAL  FORNECIMENTO E INSTALAÇÃO. AF_12/2015</v>
          </cell>
          <cell r="I3306" t="str">
            <v>M</v>
          </cell>
          <cell r="J3306" t="str">
            <v>COEFICIENTE DE REPRESENTATIVIDADE</v>
          </cell>
          <cell r="K3306" t="str">
            <v>43,47</v>
          </cell>
          <cell r="L3306" t="str">
            <v>CAIXA REFERENCIAL</v>
          </cell>
        </row>
        <row r="3307">
          <cell r="A3307">
            <v>97345</v>
          </cell>
          <cell r="B3307" t="str">
            <v>INSTALACOES HIDRO SANITARIAS</v>
          </cell>
          <cell r="C3307" t="str">
            <v>INHI</v>
          </cell>
          <cell r="D3307" t="str">
            <v>FORNEC. E ASSENTAMENTO DE TUBOS P/INSTALACAO DOMICILIAR</v>
          </cell>
          <cell r="E3307" t="str">
            <v>0179</v>
          </cell>
          <cell r="F3307" t="str">
            <v/>
          </cell>
          <cell r="G3307" t="str">
            <v/>
          </cell>
          <cell r="H3307" t="str">
            <v>TUBO EM COBRE RÍGIDO, DN 22 MM, CLASSE A, SEM ISOLAMENTO, INSTALADO EM RAMAL E SUB-RAMAL  FORNECIMENTO E INSTALAÇÃO. AF_12/2015</v>
          </cell>
          <cell r="I3307" t="str">
            <v>M</v>
          </cell>
          <cell r="J3307" t="str">
            <v>COEFICIENTE DE REPRESENTATIVIDADE</v>
          </cell>
          <cell r="K3307" t="str">
            <v>69,20</v>
          </cell>
          <cell r="L3307" t="str">
            <v>CAIXA REFERENCIAL</v>
          </cell>
        </row>
        <row r="3308">
          <cell r="A3308">
            <v>97346</v>
          </cell>
          <cell r="B3308" t="str">
            <v>INSTALACOES HIDRO SANITARIAS</v>
          </cell>
          <cell r="C3308" t="str">
            <v>INHI</v>
          </cell>
          <cell r="D3308" t="str">
            <v>FORNEC. E ASSENTAMENTO DE TUBOS P/INSTALACAO DOMICILIAR</v>
          </cell>
          <cell r="E3308" t="str">
            <v>0179</v>
          </cell>
          <cell r="F3308" t="str">
            <v/>
          </cell>
          <cell r="G3308" t="str">
            <v/>
          </cell>
          <cell r="H3308" t="str">
            <v>TUBO EM COBRE RÍGIDO, DN 28 MM, CLASSE A, SEM ISOLAMENTO, INSTALADO EM RAMAL E SUB-RAMAL  FORNECIMENTO E INSTALAÇÃO. AF_12/2015</v>
          </cell>
          <cell r="I3308" t="str">
            <v>M</v>
          </cell>
          <cell r="J3308" t="str">
            <v>COEFICIENTE DE REPRESENTATIVIDADE</v>
          </cell>
          <cell r="K3308" t="str">
            <v>88,35</v>
          </cell>
          <cell r="L3308" t="str">
            <v>CAIXA REFERENCIAL</v>
          </cell>
        </row>
        <row r="3309">
          <cell r="A3309">
            <v>97347</v>
          </cell>
          <cell r="B3309" t="str">
            <v>INSTALACOES HIDRO SANITARIAS</v>
          </cell>
          <cell r="C3309" t="str">
            <v>INHI</v>
          </cell>
          <cell r="D3309" t="str">
            <v>FORNEC. E ASSENTAMENTO DE TUBOS P/INSTALACAO DOMICILIAR</v>
          </cell>
          <cell r="E3309" t="str">
            <v>0179</v>
          </cell>
          <cell r="F3309" t="str">
            <v/>
          </cell>
          <cell r="G3309" t="str">
            <v/>
          </cell>
          <cell r="H3309" t="str">
            <v>TUBO EM COBRE RÍGIDO, DN 22 MM, CLASSE I, SEM ISOLAMENTO, INSTALADO EM PRUMADA  FORNECIMENTO E INSTALAÇÃO. AF_12/2015</v>
          </cell>
          <cell r="I3309" t="str">
            <v>M</v>
          </cell>
          <cell r="J3309" t="str">
            <v>COEFICIENTE DE REPRESENTATIVIDADE</v>
          </cell>
          <cell r="K3309" t="str">
            <v>65,78</v>
          </cell>
          <cell r="L3309" t="str">
            <v>CAIXA REFERENCIAL</v>
          </cell>
        </row>
        <row r="3310">
          <cell r="A3310">
            <v>97348</v>
          </cell>
          <cell r="B3310" t="str">
            <v>INSTALACOES HIDRO SANITARIAS</v>
          </cell>
          <cell r="C3310" t="str">
            <v>INHI</v>
          </cell>
          <cell r="D3310" t="str">
            <v>FORNEC. E ASSENTAMENTO DE TUBOS P/INSTALACAO DOMICILIAR</v>
          </cell>
          <cell r="E3310" t="str">
            <v>0179</v>
          </cell>
          <cell r="F3310" t="str">
            <v/>
          </cell>
          <cell r="G3310" t="str">
            <v/>
          </cell>
          <cell r="H3310" t="str">
            <v>TUBO EM COBRE RÍGIDO, DN 28 MM, CLASSE I, SEM ISOLAMENTO, INSTALADO EM PRUMADA  FORNECIMENTO E INSTALAÇÃO. AF_12/2015</v>
          </cell>
          <cell r="I3310" t="str">
            <v>M</v>
          </cell>
          <cell r="J3310" t="str">
            <v>COEFICIENTE DE REPRESENTATIVIDADE</v>
          </cell>
          <cell r="K3310" t="str">
            <v>90,86</v>
          </cell>
          <cell r="L3310" t="str">
            <v>CAIXA REFERENCIAL</v>
          </cell>
        </row>
        <row r="3311">
          <cell r="A3311">
            <v>97349</v>
          </cell>
          <cell r="B3311" t="str">
            <v>INSTALACOES HIDRO SANITARIAS</v>
          </cell>
          <cell r="C3311" t="str">
            <v>INHI</v>
          </cell>
          <cell r="D3311" t="str">
            <v>FORNEC. E ASSENTAMENTO DE TUBOS P/INSTALACAO DOMICILIAR</v>
          </cell>
          <cell r="E3311" t="str">
            <v>0179</v>
          </cell>
          <cell r="F3311" t="str">
            <v/>
          </cell>
          <cell r="G3311" t="str">
            <v/>
          </cell>
          <cell r="H3311" t="str">
            <v>TUBO EM COBRE RÍGIDO, DN 35 MM, CLASSE I, SEM ISOLAMENTO, INSTALADO EM PRUMADA  FORNECIMENTO E INSTALAÇÃO. AF_12/2015</v>
          </cell>
          <cell r="I3311" t="str">
            <v>M</v>
          </cell>
          <cell r="J3311" t="str">
            <v>COEFICIENTE DE REPRESENTATIVIDADE</v>
          </cell>
          <cell r="K3311" t="str">
            <v>130,96</v>
          </cell>
          <cell r="L3311" t="str">
            <v>CAIXA REFERENCIAL</v>
          </cell>
        </row>
        <row r="3312">
          <cell r="A3312">
            <v>97350</v>
          </cell>
          <cell r="B3312" t="str">
            <v>INSTALACOES HIDRO SANITARIAS</v>
          </cell>
          <cell r="C3312" t="str">
            <v>INHI</v>
          </cell>
          <cell r="D3312" t="str">
            <v>FORNEC. E ASSENTAMENTO DE TUBOS P/INSTALACAO DOMICILIAR</v>
          </cell>
          <cell r="E3312" t="str">
            <v>0179</v>
          </cell>
          <cell r="F3312" t="str">
            <v/>
          </cell>
          <cell r="G3312" t="str">
            <v/>
          </cell>
          <cell r="H3312" t="str">
            <v>TUBO EM COBRE RÍGIDO, DN 42 MM, CLASSE I, SEM ISOLAMENTO, INSTALADO EM PRUMADA  FORNECIMENTO E INSTALAÇÃO. AF_12/2015</v>
          </cell>
          <cell r="I3312" t="str">
            <v>M</v>
          </cell>
          <cell r="J3312" t="str">
            <v>COEFICIENTE DE REPRESENTATIVIDADE</v>
          </cell>
          <cell r="K3312" t="str">
            <v>159,00</v>
          </cell>
          <cell r="L3312" t="str">
            <v>CAIXA REFERENCIAL</v>
          </cell>
        </row>
        <row r="3313">
          <cell r="A3313">
            <v>97351</v>
          </cell>
          <cell r="B3313" t="str">
            <v>INSTALACOES HIDRO SANITARIAS</v>
          </cell>
          <cell r="C3313" t="str">
            <v>INHI</v>
          </cell>
          <cell r="D3313" t="str">
            <v>FORNEC. E ASSENTAMENTO DE TUBOS P/INSTALACAO DOMICILIAR</v>
          </cell>
          <cell r="E3313" t="str">
            <v>0179</v>
          </cell>
          <cell r="F3313" t="str">
            <v/>
          </cell>
          <cell r="G3313" t="str">
            <v/>
          </cell>
          <cell r="H3313" t="str">
            <v>TUBO EM COBRE RÍGIDO, DN 54 MM, CLASSE I, SEM ISOLAMENTO, INSTALADO EM PRUMADA  FORNECIMENTO E INSTALAÇÃO. AF_12/2015</v>
          </cell>
          <cell r="I3313" t="str">
            <v>M</v>
          </cell>
          <cell r="J3313" t="str">
            <v>COEFICIENTE DE REPRESENTATIVIDADE</v>
          </cell>
          <cell r="K3313" t="str">
            <v>219,84</v>
          </cell>
          <cell r="L3313" t="str">
            <v>CAIXA REFERENCIAL</v>
          </cell>
        </row>
        <row r="3314">
          <cell r="A3314">
            <v>97352</v>
          </cell>
          <cell r="B3314" t="str">
            <v>INSTALACOES HIDRO SANITARIAS</v>
          </cell>
          <cell r="C3314" t="str">
            <v>INHI</v>
          </cell>
          <cell r="D3314" t="str">
            <v>FORNEC. E ASSENTAMENTO DE TUBOS P/INSTALACAO DOMICILIAR</v>
          </cell>
          <cell r="E3314" t="str">
            <v>0179</v>
          </cell>
          <cell r="F3314" t="str">
            <v/>
          </cell>
          <cell r="G3314" t="str">
            <v/>
          </cell>
          <cell r="H3314" t="str">
            <v>TUBO EM COBRE RÍGIDO, DN 66 MM, CLASSE I, SEM ISOLAMENTO, INSTALADO EM PRUMADA  FORNECIMENTO E INSTALAÇÃO. AF_12/2015</v>
          </cell>
          <cell r="I3314" t="str">
            <v>M</v>
          </cell>
          <cell r="J3314" t="str">
            <v>COEFICIENTE DE REPRESENTATIVIDADE</v>
          </cell>
          <cell r="K3314" t="str">
            <v>284,90</v>
          </cell>
          <cell r="L3314" t="str">
            <v>CAIXA REFERENCIAL</v>
          </cell>
        </row>
        <row r="3315">
          <cell r="A3315">
            <v>97353</v>
          </cell>
          <cell r="B3315" t="str">
            <v>INSTALACOES HIDRO SANITARIAS</v>
          </cell>
          <cell r="C3315" t="str">
            <v>INHI</v>
          </cell>
          <cell r="D3315" t="str">
            <v>FORNEC. E ASSENTAMENTO DE TUBOS P/INSTALACAO DOMICILIAR</v>
          </cell>
          <cell r="E3315" t="str">
            <v>0179</v>
          </cell>
          <cell r="F3315" t="str">
            <v/>
          </cell>
          <cell r="G3315" t="str">
            <v/>
          </cell>
          <cell r="H3315" t="str">
            <v>TUBO EM COBRE RÍGIDO, DN 15 MM, CLASSE I, SEM ISOLAMENTO, INSTALADO EM RAMAL DE DISTRIBUIÇÃO  FORNECIMENTO E INSTALAÇÃO. AF_12/2015</v>
          </cell>
          <cell r="I3315" t="str">
            <v>M</v>
          </cell>
          <cell r="J3315" t="str">
            <v>COEFICIENTE DE REPRESENTATIVIDADE</v>
          </cell>
          <cell r="K3315" t="str">
            <v>43,39</v>
          </cell>
          <cell r="L3315" t="str">
            <v>CAIXA REFERENCIAL</v>
          </cell>
        </row>
        <row r="3316">
          <cell r="A3316">
            <v>97354</v>
          </cell>
          <cell r="B3316" t="str">
            <v>INSTALACOES HIDRO SANITARIAS</v>
          </cell>
          <cell r="C3316" t="str">
            <v>INHI</v>
          </cell>
          <cell r="D3316" t="str">
            <v>FORNEC. E ASSENTAMENTO DE TUBOS P/INSTALACAO DOMICILIAR</v>
          </cell>
          <cell r="E3316" t="str">
            <v>0179</v>
          </cell>
          <cell r="F3316" t="str">
            <v/>
          </cell>
          <cell r="G3316" t="str">
            <v/>
          </cell>
          <cell r="H3316" t="str">
            <v>TUBO EM COBRE RÍGIDO, DN 22 MM, CLASSE I, SEM ISOLAMENTO, INSTALADO EM RAMAL DE DISTRIBUIÇÃO FORNECIMENTO E INSTALAÇÃO. AF_12/2015</v>
          </cell>
          <cell r="I3316" t="str">
            <v>M</v>
          </cell>
          <cell r="J3316" t="str">
            <v>COEFICIENTE DE REPRESENTATIVIDADE</v>
          </cell>
          <cell r="K3316" t="str">
            <v>68,84</v>
          </cell>
          <cell r="L3316" t="str">
            <v>CAIXA REFERENCIAL</v>
          </cell>
        </row>
        <row r="3317">
          <cell r="A3317">
            <v>97355</v>
          </cell>
          <cell r="B3317" t="str">
            <v>INSTALACOES HIDRO SANITARIAS</v>
          </cell>
          <cell r="C3317" t="str">
            <v>INHI</v>
          </cell>
          <cell r="D3317" t="str">
            <v>FORNEC. E ASSENTAMENTO DE TUBOS P/INSTALACAO DOMICILIAR</v>
          </cell>
          <cell r="E3317" t="str">
            <v>0179</v>
          </cell>
          <cell r="F3317" t="str">
            <v/>
          </cell>
          <cell r="G3317" t="str">
            <v/>
          </cell>
          <cell r="H3317" t="str">
            <v>TUBO EM COBRE RÍGIDO, DN 28 MM, CLASSE I, SEM ISOLAMENTO, INSTALADO EM RAMAL DE DISTRIBUIÇÃO FORNECIMENTO E INSTALAÇÃO. AF_12/2015</v>
          </cell>
          <cell r="I3317" t="str">
            <v>M</v>
          </cell>
          <cell r="J3317" t="str">
            <v>COEFICIENTE DE REPRESENTATIVIDADE</v>
          </cell>
          <cell r="K3317" t="str">
            <v>94,14</v>
          </cell>
          <cell r="L3317" t="str">
            <v>CAIXA REFERENCIAL</v>
          </cell>
        </row>
        <row r="3318">
          <cell r="A3318">
            <v>97356</v>
          </cell>
          <cell r="B3318" t="str">
            <v>INSTALACOES HIDRO SANITARIAS</v>
          </cell>
          <cell r="C3318" t="str">
            <v>INHI</v>
          </cell>
          <cell r="D3318" t="str">
            <v>FORNEC. E ASSENTAMENTO DE TUBOS P/INSTALACAO DOMICILIAR</v>
          </cell>
          <cell r="E3318" t="str">
            <v>0179</v>
          </cell>
          <cell r="F3318" t="str">
            <v/>
          </cell>
          <cell r="G3318" t="str">
            <v/>
          </cell>
          <cell r="H3318" t="str">
            <v>TUBO EM COBRE RÍGIDO, DN 15 MM, CLASSE I, SEM ISOLAMENTO, INSTALADO EM RAMAL E SUB-RAMAL  FORNECIMENTO E INSTALAÇÃO. AF_12/2015</v>
          </cell>
          <cell r="I3318" t="str">
            <v>M</v>
          </cell>
          <cell r="J3318" t="str">
            <v>COEFICIENTE DE REPRESENTATIVIDADE</v>
          </cell>
          <cell r="K3318" t="str">
            <v>50,09</v>
          </cell>
          <cell r="L3318" t="str">
            <v>CAIXA REFERENCIAL</v>
          </cell>
        </row>
        <row r="3319">
          <cell r="A3319">
            <v>97357</v>
          </cell>
          <cell r="B3319" t="str">
            <v>INSTALACOES HIDRO SANITARIAS</v>
          </cell>
          <cell r="C3319" t="str">
            <v>INHI</v>
          </cell>
          <cell r="D3319" t="str">
            <v>FORNEC. E ASSENTAMENTO DE TUBOS P/INSTALACAO DOMICILIAR</v>
          </cell>
          <cell r="E3319" t="str">
            <v>0179</v>
          </cell>
          <cell r="F3319" t="str">
            <v/>
          </cell>
          <cell r="G3319" t="str">
            <v/>
          </cell>
          <cell r="H3319" t="str">
            <v>TUBO EM COBRE RÍGIDO, DN 22 MM, CLASSE I, SEM ISOLAMENTO, INSTALADO EM RAMAL E SUB-RAMAL  FORNECIMENTO E INSTALAÇÃO. AF_12/2015</v>
          </cell>
          <cell r="I3319" t="str">
            <v>M</v>
          </cell>
          <cell r="J3319" t="str">
            <v>COEFICIENTE DE REPRESENTATIVIDADE</v>
          </cell>
          <cell r="K3319" t="str">
            <v>80,36</v>
          </cell>
          <cell r="L3319" t="str">
            <v>CAIXA REFERENCIAL</v>
          </cell>
        </row>
        <row r="3320">
          <cell r="A3320">
            <v>97358</v>
          </cell>
          <cell r="B3320" t="str">
            <v>INSTALACOES HIDRO SANITARIAS</v>
          </cell>
          <cell r="C3320" t="str">
            <v>INHI</v>
          </cell>
          <cell r="D3320" t="str">
            <v>FORNEC. E ASSENTAMENTO DE TUBOS P/INSTALACAO DOMICILIAR</v>
          </cell>
          <cell r="E3320" t="str">
            <v>0179</v>
          </cell>
          <cell r="F3320" t="str">
            <v/>
          </cell>
          <cell r="G3320" t="str">
            <v/>
          </cell>
          <cell r="H3320" t="str">
            <v>TUBO EM COBRE RÍGIDO, DN 28 MM, CLASSE I, SEM ISOLAMENTO, INSTALADO EM RAMAL E SUB-RAMAL  FORNECIMENTO E INSTALAÇÃO. AF_12/2015</v>
          </cell>
          <cell r="I3320" t="str">
            <v>M</v>
          </cell>
          <cell r="J3320" t="str">
            <v>COEFICIENTE DE REPRESENTATIVIDADE</v>
          </cell>
          <cell r="K3320" t="str">
            <v>109,85</v>
          </cell>
          <cell r="L3320" t="str">
            <v>CAIXA REFERENCIAL</v>
          </cell>
        </row>
        <row r="3321">
          <cell r="A3321">
            <v>97498</v>
          </cell>
          <cell r="B3321" t="str">
            <v>INSTALACOES HIDRO SANITARIAS</v>
          </cell>
          <cell r="C3321" t="str">
            <v>INHI</v>
          </cell>
          <cell r="D3321" t="str">
            <v>FORNEC. E ASSENTAMENTO DE TUBOS P/INSTALACAO DOMICILIAR</v>
          </cell>
          <cell r="E3321" t="str">
            <v>0179</v>
          </cell>
          <cell r="F3321" t="str">
            <v/>
          </cell>
          <cell r="G3321" t="str">
            <v/>
          </cell>
          <cell r="H3321" t="str">
            <v>TUBO DE AÇO GALVANIZADO COM COSTURA, CLASSE MÉDIA, DN 25 (1"), CONEXÃO ROSQUEADA, INSTALADO EM REDE DE ALIMENTAÇÃO PARA HIDRANTE - FORNECIMENTO E INSTALAÇÃO. AF_10/2020</v>
          </cell>
          <cell r="I3321" t="str">
            <v>M</v>
          </cell>
          <cell r="J3321" t="str">
            <v>ATRIBUÍDO SÃO PAULO</v>
          </cell>
          <cell r="K3321" t="str">
            <v>47,30</v>
          </cell>
          <cell r="L3321" t="str">
            <v>CAIXA REFERENCIAL</v>
          </cell>
        </row>
        <row r="3322">
          <cell r="A3322">
            <v>97535</v>
          </cell>
          <cell r="B3322" t="str">
            <v>INSTALACOES HIDRO SANITARIAS</v>
          </cell>
          <cell r="C3322" t="str">
            <v>INHI</v>
          </cell>
          <cell r="D3322" t="str">
            <v>FORNEC. E ASSENTAMENTO DE TUBOS P/INSTALACAO DOMICILIAR</v>
          </cell>
          <cell r="E3322" t="str">
            <v>0179</v>
          </cell>
          <cell r="F3322" t="str">
            <v/>
          </cell>
          <cell r="G3322" t="str">
            <v/>
          </cell>
          <cell r="H3322" t="str">
            <v>TUBO DE AÇO GALVANIZADO COM COSTURA, CLASSE MÉDIA, CONEXÃO ROSQUEADA, DN 25 (1"), INSTALADO EM REDE DE ALIMENTAÇÃO PARA SPRINKLER - FORNECIMENTO E INSTALAÇÃO. AF_10/2020</v>
          </cell>
          <cell r="I3322" t="str">
            <v>M</v>
          </cell>
          <cell r="J3322" t="str">
            <v>ATRIBUÍDO SÃO PAULO</v>
          </cell>
          <cell r="K3322" t="str">
            <v>50,36</v>
          </cell>
          <cell r="L3322" t="str">
            <v>CAIXA REFERENCIAL</v>
          </cell>
        </row>
        <row r="3323">
          <cell r="A3323">
            <v>97536</v>
          </cell>
          <cell r="B3323" t="str">
            <v>INSTALACOES HIDRO SANITARIAS</v>
          </cell>
          <cell r="C3323" t="str">
            <v>INHI</v>
          </cell>
          <cell r="D3323" t="str">
            <v>FORNEC. E ASSENTAMENTO DE TUBOS P/INSTALACAO DOMICILIAR</v>
          </cell>
          <cell r="E3323" t="str">
            <v>0179</v>
          </cell>
          <cell r="F3323" t="str">
            <v/>
          </cell>
          <cell r="G3323" t="str">
            <v/>
          </cell>
          <cell r="H3323" t="str">
            <v>TUBO DE AÇO GALVANIZADO COM COSTURA, CLASSE MÉDIA, CONEXÃO ROSQUEADA, DN 25 (1"), INSTALADO EM RAMAIS  E SUB-RAMAIS DE GÁS - FORNECIMENTO E INSTALAÇÃO. AF_10/2020</v>
          </cell>
          <cell r="I3323" t="str">
            <v>M</v>
          </cell>
          <cell r="J3323" t="str">
            <v>ATRIBUÍDO SÃO PAULO</v>
          </cell>
          <cell r="K3323" t="str">
            <v>57,38</v>
          </cell>
          <cell r="L3323" t="str">
            <v>CAIXA REFERENCIAL</v>
          </cell>
        </row>
        <row r="3324">
          <cell r="A3324">
            <v>100788</v>
          </cell>
          <cell r="B3324" t="str">
            <v>INSTALACOES HIDRO SANITARIAS</v>
          </cell>
          <cell r="C3324" t="str">
            <v>INHI</v>
          </cell>
          <cell r="D3324" t="str">
            <v>FORNEC. E ASSENTAMENTO DE TUBOS P/INSTALACAO DOMICILIAR</v>
          </cell>
          <cell r="E3324" t="str">
            <v>0179</v>
          </cell>
          <cell r="F3324" t="str">
            <v/>
          </cell>
          <cell r="G3324" t="str">
            <v/>
          </cell>
          <cell r="H3324" t="str">
            <v>KIT CAVALETE PARA GÁS - SEM MEDIDOR OU REGULADOR - ENTRADA INDIVIDUAL PRINCIPAL, EM AÇO GALVANIZADO DN 15 E 25 MM (1/2" E 1") - FORNECIMENTO E INSTALAÇÃO. AF_01/2020</v>
          </cell>
          <cell r="I3324" t="str">
            <v>UN</v>
          </cell>
          <cell r="J3324" t="str">
            <v>ATRIBUÍDO SÃO PAULO</v>
          </cell>
          <cell r="K3324" t="str">
            <v>483,24</v>
          </cell>
          <cell r="L3324" t="str">
            <v>CAIXA REFERENCIAL</v>
          </cell>
        </row>
        <row r="3325">
          <cell r="A3325">
            <v>100791</v>
          </cell>
          <cell r="B3325" t="str">
            <v>INSTALACOES HIDRO SANITARIAS</v>
          </cell>
          <cell r="C3325" t="str">
            <v>INHI</v>
          </cell>
          <cell r="D3325" t="str">
            <v>FORNEC. E ASSENTAMENTO DE TUBOS P/INSTALACAO DOMICILIAR</v>
          </cell>
          <cell r="E3325" t="str">
            <v>0179</v>
          </cell>
          <cell r="F3325" t="str">
            <v/>
          </cell>
          <cell r="G3325" t="str">
            <v/>
          </cell>
          <cell r="H3325" t="str">
            <v>TUBO, PEX, MULTICAMADA, DN 16, INSTALADO EM IMPLANTAÇÃO DE INSTALAÇÕES DE GÁS - FORNECIMENTO E INSTALAÇÃO. AF_01/2020</v>
          </cell>
          <cell r="I3325" t="str">
            <v>M</v>
          </cell>
          <cell r="J3325" t="str">
            <v>ATRIBUÍDO SÃO PAULO</v>
          </cell>
          <cell r="K3325" t="str">
            <v>15,36</v>
          </cell>
          <cell r="L3325" t="str">
            <v>CAIXA REFERENCIAL</v>
          </cell>
        </row>
        <row r="3326">
          <cell r="A3326">
            <v>100792</v>
          </cell>
          <cell r="B3326" t="str">
            <v>INSTALACOES HIDRO SANITARIAS</v>
          </cell>
          <cell r="C3326" t="str">
            <v>INHI</v>
          </cell>
          <cell r="D3326" t="str">
            <v>FORNEC. E ASSENTAMENTO DE TUBOS P/INSTALACAO DOMICILIAR</v>
          </cell>
          <cell r="E3326" t="str">
            <v>0179</v>
          </cell>
          <cell r="F3326" t="str">
            <v/>
          </cell>
          <cell r="G3326" t="str">
            <v/>
          </cell>
          <cell r="H3326" t="str">
            <v>TUBO, PEX, MULTICAMADA, DN 20, INSTALADO EM IMPLANTAÇÃO DE INSTALAÇÕES DE GÁS - FORNECIMENTO E INSTALAÇÃO. AF_01/2020</v>
          </cell>
          <cell r="I3326" t="str">
            <v>M</v>
          </cell>
          <cell r="J3326" t="str">
            <v>ATRIBUÍDO SÃO PAULO</v>
          </cell>
          <cell r="K3326" t="str">
            <v>22,93</v>
          </cell>
          <cell r="L3326" t="str">
            <v>CAIXA REFERENCIAL</v>
          </cell>
        </row>
        <row r="3327">
          <cell r="A3327">
            <v>100793</v>
          </cell>
          <cell r="B3327" t="str">
            <v>INSTALACOES HIDRO SANITARIAS</v>
          </cell>
          <cell r="C3327" t="str">
            <v>INHI</v>
          </cell>
          <cell r="D3327" t="str">
            <v>FORNEC. E ASSENTAMENTO DE TUBOS P/INSTALACAO DOMICILIAR</v>
          </cell>
          <cell r="E3327" t="str">
            <v>0179</v>
          </cell>
          <cell r="F3327" t="str">
            <v/>
          </cell>
          <cell r="G3327" t="str">
            <v/>
          </cell>
          <cell r="H3327" t="str">
            <v>TUBO, PEX, MULTICAMADA, DN 26, INSTALADO EM IMPLANTAÇÃO DE INSTALAÇÕES DE GÁS - FORNECIMENTO E INSTALAÇÃO. AF_01/2020</v>
          </cell>
          <cell r="I3327" t="str">
            <v>M</v>
          </cell>
          <cell r="J3327" t="str">
            <v>ATRIBUÍDO SÃO PAULO</v>
          </cell>
          <cell r="K3327" t="str">
            <v>30,62</v>
          </cell>
          <cell r="L3327" t="str">
            <v>CAIXA REFERENCIAL</v>
          </cell>
        </row>
        <row r="3328">
          <cell r="A3328">
            <v>100794</v>
          </cell>
          <cell r="B3328" t="str">
            <v>INSTALACOES HIDRO SANITARIAS</v>
          </cell>
          <cell r="C3328" t="str">
            <v>INHI</v>
          </cell>
          <cell r="D3328" t="str">
            <v>FORNEC. E ASSENTAMENTO DE TUBOS P/INSTALACAO DOMICILIAR</v>
          </cell>
          <cell r="E3328" t="str">
            <v>0179</v>
          </cell>
          <cell r="F3328" t="str">
            <v/>
          </cell>
          <cell r="G3328" t="str">
            <v/>
          </cell>
          <cell r="H3328" t="str">
            <v>TUBO, PEX, MULTICAMADA, DN 32, INSTALADO EM IMPLANTAÇÃO DE INSTALAÇÕES DE GÁS - FORNECIMENTO E INSTALAÇÃO. AF_01/2020</v>
          </cell>
          <cell r="I3328" t="str">
            <v>M</v>
          </cell>
          <cell r="J3328" t="str">
            <v>ATRIBUÍDO SÃO PAULO</v>
          </cell>
          <cell r="K3328" t="str">
            <v>41,56</v>
          </cell>
          <cell r="L3328" t="str">
            <v>CAIXA REFERENCIAL</v>
          </cell>
        </row>
        <row r="3329">
          <cell r="A3329">
            <v>100803</v>
          </cell>
          <cell r="B3329" t="str">
            <v>INSTALACOES HIDRO SANITARIAS</v>
          </cell>
          <cell r="C3329" t="str">
            <v>INHI</v>
          </cell>
          <cell r="D3329" t="str">
            <v>FORNEC. E ASSENTAMENTO DE TUBOS P/INSTALACAO DOMICILIAR</v>
          </cell>
          <cell r="E3329" t="str">
            <v>0179</v>
          </cell>
          <cell r="F3329" t="str">
            <v/>
          </cell>
          <cell r="G3329" t="str">
            <v/>
          </cell>
          <cell r="H3329" t="str">
            <v>TUBO, PEX, MULTICAMADA, DN 16, INSTALADO EM RAMAL INTERNO DE INSTALAÇÕES DE GÁS - FORNECIMENTO E INSTALAÇÃO. AF_01/2020</v>
          </cell>
          <cell r="I3329" t="str">
            <v>M</v>
          </cell>
          <cell r="J3329" t="str">
            <v>ATRIBUÍDO SÃO PAULO</v>
          </cell>
          <cell r="K3329" t="str">
            <v>14,72</v>
          </cell>
          <cell r="L3329" t="str">
            <v>CAIXA REFERENCIAL</v>
          </cell>
        </row>
        <row r="3330">
          <cell r="A3330">
            <v>100804</v>
          </cell>
          <cell r="B3330" t="str">
            <v>INSTALACOES HIDRO SANITARIAS</v>
          </cell>
          <cell r="C3330" t="str">
            <v>INHI</v>
          </cell>
          <cell r="D3330" t="str">
            <v>FORNEC. E ASSENTAMENTO DE TUBOS P/INSTALACAO DOMICILIAR</v>
          </cell>
          <cell r="E3330" t="str">
            <v>0179</v>
          </cell>
          <cell r="F3330" t="str">
            <v/>
          </cell>
          <cell r="G3330" t="str">
            <v/>
          </cell>
          <cell r="H3330" t="str">
            <v>TUBO, PEX, MULTICAMADA, DN 20, INSTALADO EM RAMAL INTERNO DE INSTALAÇÕES DE GÁS - FORNECIMENTO E INSTALAÇÃO. AF_01/2020</v>
          </cell>
          <cell r="I3330" t="str">
            <v>M</v>
          </cell>
          <cell r="J3330" t="str">
            <v>ATRIBUÍDO SÃO PAULO</v>
          </cell>
          <cell r="K3330" t="str">
            <v>22,16</v>
          </cell>
          <cell r="L3330" t="str">
            <v>CAIXA REFERENCIAL</v>
          </cell>
        </row>
        <row r="3331">
          <cell r="A3331">
            <v>100805</v>
          </cell>
          <cell r="B3331" t="str">
            <v>INSTALACOES HIDRO SANITARIAS</v>
          </cell>
          <cell r="C3331" t="str">
            <v>INHI</v>
          </cell>
          <cell r="D3331" t="str">
            <v>FORNEC. E ASSENTAMENTO DE TUBOS P/INSTALACAO DOMICILIAR</v>
          </cell>
          <cell r="E3331" t="str">
            <v>0179</v>
          </cell>
          <cell r="F3331" t="str">
            <v/>
          </cell>
          <cell r="G3331" t="str">
            <v/>
          </cell>
          <cell r="H3331" t="str">
            <v>TUBO, PEX, MULTICAMADA, DN 26, INSTALADO EM RAMAL INTERNO DE INSTALAÇÕES DE GÁS - FORNECIMENTO E INSTALAÇÃO. AF_01/2020</v>
          </cell>
          <cell r="I3331" t="str">
            <v>M</v>
          </cell>
          <cell r="J3331" t="str">
            <v>ATRIBUÍDO SÃO PAULO</v>
          </cell>
          <cell r="K3331" t="str">
            <v>29,71</v>
          </cell>
          <cell r="L3331" t="str">
            <v>CAIXA REFERENCIAL</v>
          </cell>
        </row>
        <row r="3332">
          <cell r="A3332">
            <v>100806</v>
          </cell>
          <cell r="B3332" t="str">
            <v>INSTALACOES HIDRO SANITARIAS</v>
          </cell>
          <cell r="C3332" t="str">
            <v>INHI</v>
          </cell>
          <cell r="D3332" t="str">
            <v>FORNEC. E ASSENTAMENTO DE TUBOS P/INSTALACAO DOMICILIAR</v>
          </cell>
          <cell r="E3332" t="str">
            <v>0179</v>
          </cell>
          <cell r="F3332" t="str">
            <v/>
          </cell>
          <cell r="G3332" t="str">
            <v/>
          </cell>
          <cell r="H3332" t="str">
            <v>TUBO, PEX, MULTICAMADA, DN 32, INSTALADO EM RAMAL INTERNO DE INSTALAÇÕES DE GÁS - FORNECIMENTO E INSTALAÇÃO. AF_01/2020</v>
          </cell>
          <cell r="I3332" t="str">
            <v>M</v>
          </cell>
          <cell r="J3332" t="str">
            <v>ATRIBUÍDO SÃO PAULO</v>
          </cell>
          <cell r="K3332" t="str">
            <v>40,44</v>
          </cell>
          <cell r="L3332" t="str">
            <v>CAIXA REFERENCIAL</v>
          </cell>
        </row>
        <row r="3333">
          <cell r="A3333">
            <v>101918</v>
          </cell>
          <cell r="B3333" t="str">
            <v>INSTALACOES HIDRO SANITARIAS</v>
          </cell>
          <cell r="C3333" t="str">
            <v>INHI</v>
          </cell>
          <cell r="D3333" t="str">
            <v>FORNEC. E ASSENTAMENTO DE TUBOS P/INSTALACAO DOMICILIAR</v>
          </cell>
          <cell r="E3333" t="str">
            <v>0179</v>
          </cell>
          <cell r="F3333" t="str">
            <v/>
          </cell>
          <cell r="G3333" t="str">
            <v/>
          </cell>
          <cell r="H3333" t="str">
            <v>TUBO DE AÇO GALVANIZADO COM COSTURA, CLASSE MÉDIA, DN 100 (4"), CONEXÃO ROSQUEADA, INSTALADO EM PRUMADAS - FORNECIMENTO E INSTALAÇÃO. AF_10/2020</v>
          </cell>
          <cell r="I3333" t="str">
            <v>M</v>
          </cell>
          <cell r="J3333" t="str">
            <v>ATRIBUÍDO SÃO PAULO</v>
          </cell>
          <cell r="K3333" t="str">
            <v>224,51</v>
          </cell>
          <cell r="L3333" t="str">
            <v>CAIXA REFERENCIAL</v>
          </cell>
        </row>
        <row r="3334">
          <cell r="A3334">
            <v>101919</v>
          </cell>
          <cell r="B3334" t="str">
            <v>INSTALACOES HIDRO SANITARIAS</v>
          </cell>
          <cell r="C3334" t="str">
            <v>INHI</v>
          </cell>
          <cell r="D3334" t="str">
            <v>FORNEC. E ASSENTAMENTO DE TUBOS P/INSTALACAO DOMICILIAR</v>
          </cell>
          <cell r="E3334" t="str">
            <v>0179</v>
          </cell>
          <cell r="F3334" t="str">
            <v/>
          </cell>
          <cell r="G3334" t="str">
            <v/>
          </cell>
          <cell r="H3334" t="str">
            <v>UNIÃO, EM FERRO GALVANIZADO, 4", CONEXÃO ROSQUEADA, INSTALADO EM PRUMADAS - FORNECIMENTO E INSTALAÇÃO. AF_10/2020</v>
          </cell>
          <cell r="I3334" t="str">
            <v>UN</v>
          </cell>
          <cell r="J3334" t="str">
            <v>COEFICIENTE DE REPRESENTATIVIDADE</v>
          </cell>
          <cell r="K3334" t="str">
            <v>239,58</v>
          </cell>
          <cell r="L3334" t="str">
            <v>CAIXA REFERENCIAL</v>
          </cell>
        </row>
        <row r="3335">
          <cell r="A3335">
            <v>101920</v>
          </cell>
          <cell r="B3335" t="str">
            <v>INSTALACOES HIDRO SANITARIAS</v>
          </cell>
          <cell r="C3335" t="str">
            <v>INHI</v>
          </cell>
          <cell r="D3335" t="str">
            <v>FORNEC. E ASSENTAMENTO DE TUBOS P/INSTALACAO DOMICILIAR</v>
          </cell>
          <cell r="E3335" t="str">
            <v>0179</v>
          </cell>
          <cell r="F3335" t="str">
            <v/>
          </cell>
          <cell r="G3335" t="str">
            <v/>
          </cell>
          <cell r="H3335" t="str">
            <v>LUVA, EM FERRO GALVANIZADO, 4", CONEXÃO ROSQUEADA, INSTALADO EM PRUMADAS - FORNECIMENTO E INSTALAÇÃO. AF_10/2020</v>
          </cell>
          <cell r="I3335" t="str">
            <v>UN</v>
          </cell>
          <cell r="J3335" t="str">
            <v>COEFICIENTE DE REPRESENTATIVIDADE</v>
          </cell>
          <cell r="K3335" t="str">
            <v>115,71</v>
          </cell>
          <cell r="L3335" t="str">
            <v>CAIXA REFERENCIAL</v>
          </cell>
        </row>
        <row r="3336">
          <cell r="A3336">
            <v>101921</v>
          </cell>
          <cell r="B3336" t="str">
            <v>INSTALACOES HIDRO SANITARIAS</v>
          </cell>
          <cell r="C3336" t="str">
            <v>INHI</v>
          </cell>
          <cell r="D3336" t="str">
            <v>FORNEC. E ASSENTAMENTO DE TUBOS P/INSTALACAO DOMICILIAR</v>
          </cell>
          <cell r="E3336" t="str">
            <v>0179</v>
          </cell>
          <cell r="F3336" t="str">
            <v/>
          </cell>
          <cell r="G3336" t="str">
            <v/>
          </cell>
          <cell r="H3336" t="str">
            <v>LUVA DE REDUÇÃO, EM FERRO GALVANIZADO, 4" X 2 1/2", CONEXÃO ROSQUEADA, INSTALADO EM PRUMADAS - FORNECIMENTO E INSTALAÇÃO. AF_10/2020</v>
          </cell>
          <cell r="I3336" t="str">
            <v>UN</v>
          </cell>
          <cell r="J3336" t="str">
            <v>COEFICIENTE DE REPRESENTATIVIDADE</v>
          </cell>
          <cell r="K3336" t="str">
            <v>131,66</v>
          </cell>
          <cell r="L3336" t="str">
            <v>CAIXA REFERENCIAL</v>
          </cell>
        </row>
        <row r="3337">
          <cell r="A3337">
            <v>101922</v>
          </cell>
          <cell r="B3337" t="str">
            <v>INSTALACOES HIDRO SANITARIAS</v>
          </cell>
          <cell r="C3337" t="str">
            <v>INHI</v>
          </cell>
          <cell r="D3337" t="str">
            <v>FORNEC. E ASSENTAMENTO DE TUBOS P/INSTALACAO DOMICILIAR</v>
          </cell>
          <cell r="E3337" t="str">
            <v>0179</v>
          </cell>
          <cell r="F3337" t="str">
            <v/>
          </cell>
          <cell r="G3337" t="str">
            <v/>
          </cell>
          <cell r="H3337" t="str">
            <v>LUVA DE REDUÇÃO, EM FERRO GALVANIZADO, 4" X 2", CONEXÃO ROSQUEADA, INSTALADO EM PRUMADAS - FORNECIMENTO E INSTALAÇÃO. AF_10/2020</v>
          </cell>
          <cell r="I3337" t="str">
            <v>UN</v>
          </cell>
          <cell r="J3337" t="str">
            <v>COEFICIENTE DE REPRESENTATIVIDADE</v>
          </cell>
          <cell r="K3337" t="str">
            <v>131,66</v>
          </cell>
          <cell r="L3337" t="str">
            <v>CAIXA REFERENCIAL</v>
          </cell>
        </row>
        <row r="3338">
          <cell r="A3338">
            <v>101923</v>
          </cell>
          <cell r="B3338" t="str">
            <v>INSTALACOES HIDRO SANITARIAS</v>
          </cell>
          <cell r="C3338" t="str">
            <v>INHI</v>
          </cell>
          <cell r="D3338" t="str">
            <v>FORNEC. E ASSENTAMENTO DE TUBOS P/INSTALACAO DOMICILIAR</v>
          </cell>
          <cell r="E3338" t="str">
            <v>0179</v>
          </cell>
          <cell r="F3338" t="str">
            <v/>
          </cell>
          <cell r="G3338" t="str">
            <v/>
          </cell>
          <cell r="H3338" t="str">
            <v>LUVA DE REDUÇÃO, EM FERRO GALVANIZADO, 4" X 3", CONEXÃO ROSQUEADA, INSTALADO EM PRUMADAS - FORNECIMENTO E INSTALAÇÃO. AF_10/2020</v>
          </cell>
          <cell r="I3338" t="str">
            <v>UN</v>
          </cell>
          <cell r="J3338" t="str">
            <v>COEFICIENTE DE REPRESENTATIVIDADE</v>
          </cell>
          <cell r="K3338" t="str">
            <v>131,66</v>
          </cell>
          <cell r="L3338" t="str">
            <v>CAIXA REFERENCIAL</v>
          </cell>
        </row>
        <row r="3339">
          <cell r="A3339">
            <v>101924</v>
          </cell>
          <cell r="B3339" t="str">
            <v>INSTALACOES HIDRO SANITARIAS</v>
          </cell>
          <cell r="C3339" t="str">
            <v>INHI</v>
          </cell>
          <cell r="D3339" t="str">
            <v>FORNEC. E ASSENTAMENTO DE TUBOS P/INSTALACAO DOMICILIAR</v>
          </cell>
          <cell r="E3339" t="str">
            <v>0179</v>
          </cell>
          <cell r="F3339" t="str">
            <v/>
          </cell>
          <cell r="G3339" t="str">
            <v/>
          </cell>
          <cell r="H3339" t="str">
            <v>NIPLE, EM FERRO GALVANIZADO, 4", CONEXÃO ROSQUEADA, INSTALADO EM PRUMADAS - FORNECIMENTO E INSTALAÇÃO. AF_10/2020</v>
          </cell>
          <cell r="I3339" t="str">
            <v>UN</v>
          </cell>
          <cell r="J3339" t="str">
            <v>COEFICIENTE DE REPRESENTATIVIDADE</v>
          </cell>
          <cell r="K3339" t="str">
            <v>109,03</v>
          </cell>
          <cell r="L3339" t="str">
            <v>CAIXA REFERENCIAL</v>
          </cell>
        </row>
        <row r="3340">
          <cell r="A3340">
            <v>101925</v>
          </cell>
          <cell r="B3340" t="str">
            <v>INSTALACOES HIDRO SANITARIAS</v>
          </cell>
          <cell r="C3340" t="str">
            <v>INHI</v>
          </cell>
          <cell r="D3340" t="str">
            <v>FORNEC. E ASSENTAMENTO DE TUBOS P/INSTALACAO DOMICILIAR</v>
          </cell>
          <cell r="E3340" t="str">
            <v>0179</v>
          </cell>
          <cell r="F3340" t="str">
            <v/>
          </cell>
          <cell r="G3340" t="str">
            <v/>
          </cell>
          <cell r="H3340" t="str">
            <v>JOELHO 90°, EM FERRO GALVANIZADO, 4", CONEXÃO ROSQUEADA, INSTALADO EM PRUMADAS - FORNECIMENTO E INSTALAÇÃO. AF_10/2020</v>
          </cell>
          <cell r="I3340" t="str">
            <v>UN</v>
          </cell>
          <cell r="J3340" t="str">
            <v>COEFICIENTE DE REPRESENTATIVIDADE</v>
          </cell>
          <cell r="K3340" t="str">
            <v>181,66</v>
          </cell>
          <cell r="L3340" t="str">
            <v>CAIXA REFERENCIAL</v>
          </cell>
        </row>
        <row r="3341">
          <cell r="A3341">
            <v>101926</v>
          </cell>
          <cell r="B3341" t="str">
            <v>INSTALACOES HIDRO SANITARIAS</v>
          </cell>
          <cell r="C3341" t="str">
            <v>INHI</v>
          </cell>
          <cell r="D3341" t="str">
            <v>FORNEC. E ASSENTAMENTO DE TUBOS P/INSTALACAO DOMICILIAR</v>
          </cell>
          <cell r="E3341" t="str">
            <v>0179</v>
          </cell>
          <cell r="F3341" t="str">
            <v/>
          </cell>
          <cell r="G3341" t="str">
            <v/>
          </cell>
          <cell r="H3341" t="str">
            <v>TÊ, EM FERRO GALVANIZADO, 4", CONEXÃO ROSQUEADA, INSTALADO EM PRUMADAS - FORNECIMENTO E INSTALAÇÃO. AF_10/2020</v>
          </cell>
          <cell r="I3341" t="str">
            <v>UN</v>
          </cell>
          <cell r="J3341" t="str">
            <v>COEFICIENTE DE REPRESENTATIVIDADE</v>
          </cell>
          <cell r="K3341" t="str">
            <v>234,44</v>
          </cell>
          <cell r="L3341" t="str">
            <v>CAIXA REFERENCIAL</v>
          </cell>
        </row>
        <row r="3342">
          <cell r="A3342">
            <v>101927</v>
          </cell>
          <cell r="B3342" t="str">
            <v>INSTALACOES HIDRO SANITARIAS</v>
          </cell>
          <cell r="C3342" t="str">
            <v>INHI</v>
          </cell>
          <cell r="D3342" t="str">
            <v>FORNEC. E ASSENTAMENTO DE TUBOS P/INSTALACAO DOMICILIAR</v>
          </cell>
          <cell r="E3342" t="str">
            <v>0179</v>
          </cell>
          <cell r="F3342" t="str">
            <v/>
          </cell>
          <cell r="G3342" t="str">
            <v/>
          </cell>
          <cell r="H3342" t="str">
            <v>TUBO DE AÇO GALVANIZADO COM COSTURA, CLASSE MÉDIA, DN 100 (4"), CONEXÃO ROSQUEADA, INSTALADO EM REDE DE ALIMENTAÇÃO PARA HIDRANTE - FORNECIMENTO E INSTALAÇÃO. AF_10/2020</v>
          </cell>
          <cell r="I3342" t="str">
            <v>M</v>
          </cell>
          <cell r="J3342" t="str">
            <v>ATRIBUÍDO SÃO PAULO</v>
          </cell>
          <cell r="K3342" t="str">
            <v>214,99</v>
          </cell>
          <cell r="L3342" t="str">
            <v>CAIXA REFERENCIAL</v>
          </cell>
        </row>
        <row r="3343">
          <cell r="A3343">
            <v>101928</v>
          </cell>
          <cell r="B3343" t="str">
            <v>INSTALACOES HIDRO SANITARIAS</v>
          </cell>
          <cell r="C3343" t="str">
            <v>INHI</v>
          </cell>
          <cell r="D3343" t="str">
            <v>FORNEC. E ASSENTAMENTO DE TUBOS P/INSTALACAO DOMICILIAR</v>
          </cell>
          <cell r="E3343" t="str">
            <v>0179</v>
          </cell>
          <cell r="F3343" t="str">
            <v/>
          </cell>
          <cell r="G3343" t="str">
            <v/>
          </cell>
          <cell r="H3343" t="str">
            <v>UNIÃO, EM FERRO GALVANIZADO, 4", CONEXÃO ROSQUEADA, INSTALADO EM REDE DE ALIMENTAÇÃO PARA HIDRANTE - FORNECIMENTO E INSTALAÇÃO. AF_10/2020</v>
          </cell>
          <cell r="I3343" t="str">
            <v>UN</v>
          </cell>
          <cell r="J3343" t="str">
            <v>COEFICIENTE DE REPRESENTATIVIDADE</v>
          </cell>
          <cell r="K3343" t="str">
            <v>243,22</v>
          </cell>
          <cell r="L3343" t="str">
            <v>CAIXA REFERENCIAL</v>
          </cell>
        </row>
        <row r="3344">
          <cell r="A3344">
            <v>101929</v>
          </cell>
          <cell r="B3344" t="str">
            <v>INSTALACOES HIDRO SANITARIAS</v>
          </cell>
          <cell r="C3344" t="str">
            <v>INHI</v>
          </cell>
          <cell r="D3344" t="str">
            <v>FORNEC. E ASSENTAMENTO DE TUBOS P/INSTALACAO DOMICILIAR</v>
          </cell>
          <cell r="E3344" t="str">
            <v>0179</v>
          </cell>
          <cell r="F3344" t="str">
            <v/>
          </cell>
          <cell r="G3344" t="str">
            <v/>
          </cell>
          <cell r="H3344" t="str">
            <v>LUVA, EM FERRO GALVANIZADO, 4", CONEXÃO ROSQUEADA, INSTALADO EM REDE DE ALIMENTAÇÃO PARA HIDRANTE - FORNECIMENTO E INSTALAÇÃO. AF_10/2020</v>
          </cell>
          <cell r="I3344" t="str">
            <v>UN</v>
          </cell>
          <cell r="J3344" t="str">
            <v>COEFICIENTE DE REPRESENTATIVIDADE</v>
          </cell>
          <cell r="K3344" t="str">
            <v>119,35</v>
          </cell>
          <cell r="L3344" t="str">
            <v>CAIXA REFERENCIAL</v>
          </cell>
        </row>
        <row r="3345">
          <cell r="A3345">
            <v>101930</v>
          </cell>
          <cell r="B3345" t="str">
            <v>INSTALACOES HIDRO SANITARIAS</v>
          </cell>
          <cell r="C3345" t="str">
            <v>INHI</v>
          </cell>
          <cell r="D3345" t="str">
            <v>FORNEC. E ASSENTAMENTO DE TUBOS P/INSTALACAO DOMICILIAR</v>
          </cell>
          <cell r="E3345" t="str">
            <v>0179</v>
          </cell>
          <cell r="F3345" t="str">
            <v/>
          </cell>
          <cell r="G3345" t="str">
            <v/>
          </cell>
          <cell r="H3345" t="str">
            <v>LUVA DE REDUÇÃO, EM FERRO GALVANIZADO, 4" X 2 1/2", CONEXÃO ROSQUEADA, INSTALADO EM REDE DE ALIMENTAÇÃO PARA HIDRANTE - FORNECIMENTO E INSTALAÇÃO. AF_10/2020</v>
          </cell>
          <cell r="I3345" t="str">
            <v>UN</v>
          </cell>
          <cell r="J3345" t="str">
            <v>COEFICIENTE DE REPRESENTATIVIDADE</v>
          </cell>
          <cell r="K3345" t="str">
            <v>135,30</v>
          </cell>
          <cell r="L3345" t="str">
            <v>CAIXA REFERENCIAL</v>
          </cell>
        </row>
        <row r="3346">
          <cell r="A3346">
            <v>101931</v>
          </cell>
          <cell r="B3346" t="str">
            <v>INSTALACOES HIDRO SANITARIAS</v>
          </cell>
          <cell r="C3346" t="str">
            <v>INHI</v>
          </cell>
          <cell r="D3346" t="str">
            <v>FORNEC. E ASSENTAMENTO DE TUBOS P/INSTALACAO DOMICILIAR</v>
          </cell>
          <cell r="E3346" t="str">
            <v>0179</v>
          </cell>
          <cell r="F3346" t="str">
            <v/>
          </cell>
          <cell r="G3346" t="str">
            <v/>
          </cell>
          <cell r="H3346" t="str">
            <v>LUVA DE REDUÇÃO, EM FERRO GALVANIZADO, 4" X 2", CONEXÃO ROSQUEADA, INSTALADO EM REDE DE ALIMENTAÇÃO PARA HIDRANTE - FORNECIMENTO E INSTALAÇÃO. AF_10/2020</v>
          </cell>
          <cell r="I3346" t="str">
            <v>UN</v>
          </cell>
          <cell r="J3346" t="str">
            <v>COEFICIENTE DE REPRESENTATIVIDADE</v>
          </cell>
          <cell r="K3346" t="str">
            <v>135,30</v>
          </cell>
          <cell r="L3346" t="str">
            <v>CAIXA REFERENCIAL</v>
          </cell>
        </row>
        <row r="3347">
          <cell r="A3347">
            <v>101932</v>
          </cell>
          <cell r="B3347" t="str">
            <v>INSTALACOES HIDRO SANITARIAS</v>
          </cell>
          <cell r="C3347" t="str">
            <v>INHI</v>
          </cell>
          <cell r="D3347" t="str">
            <v>FORNEC. E ASSENTAMENTO DE TUBOS P/INSTALACAO DOMICILIAR</v>
          </cell>
          <cell r="E3347" t="str">
            <v>0179</v>
          </cell>
          <cell r="F3347" t="str">
            <v/>
          </cell>
          <cell r="G3347" t="str">
            <v/>
          </cell>
          <cell r="H3347" t="str">
            <v>LUVA DE REDUÇÃO, EM FERRO GALVANIZADO, 4" X 3", CONEXÃO ROSQUEADA, INSTALADO EM REDE DE ALIMENTAÇÃO PARA HIDRANTE - FORNECIMENTO E INSTALAÇÃO. AF_10/2020</v>
          </cell>
          <cell r="I3347" t="str">
            <v>UN</v>
          </cell>
          <cell r="J3347" t="str">
            <v>COEFICIENTE DE REPRESENTATIVIDADE</v>
          </cell>
          <cell r="K3347" t="str">
            <v>135,30</v>
          </cell>
          <cell r="L3347" t="str">
            <v>CAIXA REFERENCIAL</v>
          </cell>
        </row>
        <row r="3348">
          <cell r="A3348">
            <v>101933</v>
          </cell>
          <cell r="B3348" t="str">
            <v>INSTALACOES HIDRO SANITARIAS</v>
          </cell>
          <cell r="C3348" t="str">
            <v>INHI</v>
          </cell>
          <cell r="D3348" t="str">
            <v>FORNEC. E ASSENTAMENTO DE TUBOS P/INSTALACAO DOMICILIAR</v>
          </cell>
          <cell r="E3348" t="str">
            <v>0179</v>
          </cell>
          <cell r="F3348" t="str">
            <v/>
          </cell>
          <cell r="G3348" t="str">
            <v/>
          </cell>
          <cell r="H3348" t="str">
            <v>NIPLE, EM FERRO GALVANIZADO, 4", CONEXÃO ROSQUEADA, INSTALADO EM REDE DE ALIMENTAÇÃO PARA HIDRANTE - FORNECIMENTO E INSTALAÇÃO. AF_10/2020</v>
          </cell>
          <cell r="I3348" t="str">
            <v>UN</v>
          </cell>
          <cell r="J3348" t="str">
            <v>COEFICIENTE DE REPRESENTATIVIDADE</v>
          </cell>
          <cell r="K3348" t="str">
            <v>112,67</v>
          </cell>
          <cell r="L3348" t="str">
            <v>CAIXA REFERENCIAL</v>
          </cell>
        </row>
        <row r="3349">
          <cell r="A3349">
            <v>101934</v>
          </cell>
          <cell r="B3349" t="str">
            <v>INSTALACOES HIDRO SANITARIAS</v>
          </cell>
          <cell r="C3349" t="str">
            <v>INHI</v>
          </cell>
          <cell r="D3349" t="str">
            <v>FORNEC. E ASSENTAMENTO DE TUBOS P/INSTALACAO DOMICILIAR</v>
          </cell>
          <cell r="E3349" t="str">
            <v>0179</v>
          </cell>
          <cell r="F3349" t="str">
            <v/>
          </cell>
          <cell r="G3349" t="str">
            <v/>
          </cell>
          <cell r="H3349" t="str">
            <v>JOELHO 90°, EM FERRO GALVANIZADO, 4", CONEXÃO ROSQUEADA, INSTALADO EM REDE DE ALIMENTAÇÃO PARA HIDRANTE - FORNECIMENTO E INSTALAÇÃO. AF_10/2020</v>
          </cell>
          <cell r="I3349" t="str">
            <v>UN</v>
          </cell>
          <cell r="J3349" t="str">
            <v>COEFICIENTE DE REPRESENTATIVIDADE</v>
          </cell>
          <cell r="K3349" t="str">
            <v>187,12</v>
          </cell>
          <cell r="L3349" t="str">
            <v>CAIXA REFERENCIAL</v>
          </cell>
        </row>
        <row r="3350">
          <cell r="A3350">
            <v>101935</v>
          </cell>
          <cell r="B3350" t="str">
            <v>INSTALACOES HIDRO SANITARIAS</v>
          </cell>
          <cell r="C3350" t="str">
            <v>INHI</v>
          </cell>
          <cell r="D3350" t="str">
            <v>FORNEC. E ASSENTAMENTO DE TUBOS P/INSTALACAO DOMICILIAR</v>
          </cell>
          <cell r="E3350" t="str">
            <v>0179</v>
          </cell>
          <cell r="F3350" t="str">
            <v/>
          </cell>
          <cell r="G3350" t="str">
            <v/>
          </cell>
          <cell r="H3350" t="str">
            <v>TÊ, EM FERRO GALVANIZADO, 4", CONEXÃO ROSQUEADA, INSTALADO EM REDE DE ALIMENTAÇÃO PARA HIDRANTE - FORNECIMENTO E INSTALAÇÃO. AF_10/2020</v>
          </cell>
          <cell r="I3350" t="str">
            <v>UN</v>
          </cell>
          <cell r="J3350" t="str">
            <v>COEFICIENTE DE REPRESENTATIVIDADE</v>
          </cell>
          <cell r="K3350" t="str">
            <v>241,73</v>
          </cell>
          <cell r="L3350" t="str">
            <v>CAIXA REFERENCIAL</v>
          </cell>
        </row>
        <row r="3351">
          <cell r="A3351">
            <v>89358</v>
          </cell>
          <cell r="B3351" t="str">
            <v>INSTALACOES HIDRO SANITARIAS</v>
          </cell>
          <cell r="C3351" t="str">
            <v>INHI</v>
          </cell>
          <cell r="D3351" t="str">
            <v>CONEXOES</v>
          </cell>
          <cell r="E3351" t="str">
            <v>0180</v>
          </cell>
          <cell r="F3351" t="str">
            <v/>
          </cell>
          <cell r="G3351" t="str">
            <v/>
          </cell>
          <cell r="H3351" t="str">
            <v>JOELHO 90 GRAUS, PVC, SOLDÁVEL, DN 20MM, INSTALADO EM RAMAL OU SUB-RAMAL DE ÁGUA - FORNECIMENTO E INSTALAÇÃO. AF_12/2014</v>
          </cell>
          <cell r="I3351" t="str">
            <v>UN</v>
          </cell>
          <cell r="J3351" t="str">
            <v>COEFICIENTE DE REPRESENTATIVIDADE</v>
          </cell>
          <cell r="K3351" t="str">
            <v>5,47</v>
          </cell>
          <cell r="L3351" t="str">
            <v>CAIXA REFERENCIAL</v>
          </cell>
        </row>
        <row r="3352">
          <cell r="A3352">
            <v>89359</v>
          </cell>
          <cell r="B3352" t="str">
            <v>INSTALACOES HIDRO SANITARIAS</v>
          </cell>
          <cell r="C3352" t="str">
            <v>INHI</v>
          </cell>
          <cell r="D3352" t="str">
            <v>CONEXOES</v>
          </cell>
          <cell r="E3352" t="str">
            <v>0180</v>
          </cell>
          <cell r="F3352" t="str">
            <v/>
          </cell>
          <cell r="G3352" t="str">
            <v/>
          </cell>
          <cell r="H3352" t="str">
            <v>JOELHO 45 GRAUS, PVC, SOLDÁVEL, DN 20MM, INSTALADO EM RAMAL OU SUB-RAMAL DE ÁGUA - FORNECIMENTO E INSTALAÇÃO. AF_12/2014</v>
          </cell>
          <cell r="I3352" t="str">
            <v>UN</v>
          </cell>
          <cell r="J3352" t="str">
            <v>COEFICIENTE DE REPRESENTATIVIDADE</v>
          </cell>
          <cell r="K3352" t="str">
            <v>5,84</v>
          </cell>
          <cell r="L3352" t="str">
            <v>CAIXA REFERENCIAL</v>
          </cell>
        </row>
        <row r="3353">
          <cell r="A3353">
            <v>89360</v>
          </cell>
          <cell r="B3353" t="str">
            <v>INSTALACOES HIDRO SANITARIAS</v>
          </cell>
          <cell r="C3353" t="str">
            <v>INHI</v>
          </cell>
          <cell r="D3353" t="str">
            <v>CONEXOES</v>
          </cell>
          <cell r="E3353" t="str">
            <v>0180</v>
          </cell>
          <cell r="F3353" t="str">
            <v/>
          </cell>
          <cell r="G3353" t="str">
            <v/>
          </cell>
          <cell r="H3353" t="str">
            <v>CURVA 90 GRAUS, PVC, SOLDÁVEL, DN 20MM, INSTALADO EM RAMAL OU SUB-RAMAL DE ÁGUA - FORNECIMENTO E INSTALAÇÃO. AF_12/2014</v>
          </cell>
          <cell r="I3353" t="str">
            <v>UN</v>
          </cell>
          <cell r="J3353" t="str">
            <v>COEFICIENTE DE REPRESENTATIVIDADE</v>
          </cell>
          <cell r="K3353" t="str">
            <v>7,42</v>
          </cell>
          <cell r="L3353" t="str">
            <v>CAIXA REFERENCIAL</v>
          </cell>
        </row>
        <row r="3354">
          <cell r="A3354">
            <v>89361</v>
          </cell>
          <cell r="B3354" t="str">
            <v>INSTALACOES HIDRO SANITARIAS</v>
          </cell>
          <cell r="C3354" t="str">
            <v>INHI</v>
          </cell>
          <cell r="D3354" t="str">
            <v>CONEXOES</v>
          </cell>
          <cell r="E3354" t="str">
            <v>0180</v>
          </cell>
          <cell r="F3354" t="str">
            <v/>
          </cell>
          <cell r="G3354" t="str">
            <v/>
          </cell>
          <cell r="H3354" t="str">
            <v>CURVA 45 GRAUS, PVC, SOLDÁVEL, DN 20MM, INSTALADO EM RAMAL OU SUB-RAMAL DE ÁGUA - FORNECIMENTO E INSTALAÇÃO. AF_12/2014</v>
          </cell>
          <cell r="I3354" t="str">
            <v>UN</v>
          </cell>
          <cell r="J3354" t="str">
            <v>COEFICIENTE DE REPRESENTATIVIDADE</v>
          </cell>
          <cell r="K3354" t="str">
            <v>6,80</v>
          </cell>
          <cell r="L3354" t="str">
            <v>CAIXA REFERENCIAL</v>
          </cell>
        </row>
        <row r="3355">
          <cell r="A3355">
            <v>89362</v>
          </cell>
          <cell r="B3355" t="str">
            <v>INSTALACOES HIDRO SANITARIAS</v>
          </cell>
          <cell r="C3355" t="str">
            <v>INHI</v>
          </cell>
          <cell r="D3355" t="str">
            <v>CONEXOES</v>
          </cell>
          <cell r="E3355" t="str">
            <v>0180</v>
          </cell>
          <cell r="F3355" t="str">
            <v/>
          </cell>
          <cell r="G3355" t="str">
            <v/>
          </cell>
          <cell r="H3355" t="str">
            <v>JOELHO 90 GRAUS, PVC, SOLDÁVEL, DN 25MM, INSTALADO EM RAMAL OU SUB-RAMAL DE ÁGUA - FORNECIMENTO E INSTALAÇÃO. AF_12/2014</v>
          </cell>
          <cell r="I3355" t="str">
            <v>UN</v>
          </cell>
          <cell r="J3355" t="str">
            <v>COEFICIENTE DE REPRESENTATIVIDADE</v>
          </cell>
          <cell r="K3355" t="str">
            <v>6,55</v>
          </cell>
          <cell r="L3355" t="str">
            <v>CAIXA REFERENCIAL</v>
          </cell>
        </row>
        <row r="3356">
          <cell r="A3356">
            <v>89363</v>
          </cell>
          <cell r="B3356" t="str">
            <v>INSTALACOES HIDRO SANITARIAS</v>
          </cell>
          <cell r="C3356" t="str">
            <v>INHI</v>
          </cell>
          <cell r="D3356" t="str">
            <v>CONEXOES</v>
          </cell>
          <cell r="E3356" t="str">
            <v>0180</v>
          </cell>
          <cell r="F3356" t="str">
            <v/>
          </cell>
          <cell r="G3356" t="str">
            <v/>
          </cell>
          <cell r="H3356" t="str">
            <v>JOELHO 45 GRAUS, PVC, SOLDÁVEL, DN 25MM, INSTALADO EM RAMAL OU SUB-RAMAL DE ÁGUA - FORNECIMENTO E INSTALAÇÃO. AF_12/2014</v>
          </cell>
          <cell r="I3356" t="str">
            <v>UN</v>
          </cell>
          <cell r="J3356" t="str">
            <v>COEFICIENTE DE REPRESENTATIVIDADE</v>
          </cell>
          <cell r="K3356" t="str">
            <v>7,35</v>
          </cell>
          <cell r="L3356" t="str">
            <v>CAIXA REFERENCIAL</v>
          </cell>
        </row>
        <row r="3357">
          <cell r="A3357">
            <v>89364</v>
          </cell>
          <cell r="B3357" t="str">
            <v>INSTALACOES HIDRO SANITARIAS</v>
          </cell>
          <cell r="C3357" t="str">
            <v>INHI</v>
          </cell>
          <cell r="D3357" t="str">
            <v>CONEXOES</v>
          </cell>
          <cell r="E3357" t="str">
            <v>0180</v>
          </cell>
          <cell r="F3357" t="str">
            <v/>
          </cell>
          <cell r="G3357" t="str">
            <v/>
          </cell>
          <cell r="H3357" t="str">
            <v>CURVA 90 GRAUS, PVC, SOLDÁVEL, DN 25MM, INSTALADO EM RAMAL OU SUB-RAMAL DE ÁGUA - FORNECIMENTO E INSTALAÇÃO. AF_12/2014</v>
          </cell>
          <cell r="I3357" t="str">
            <v>UN</v>
          </cell>
          <cell r="J3357" t="str">
            <v>COEFICIENTE DE REPRESENTATIVIDADE</v>
          </cell>
          <cell r="K3357" t="str">
            <v>9,01</v>
          </cell>
          <cell r="L3357" t="str">
            <v>CAIXA REFERENCIAL</v>
          </cell>
        </row>
        <row r="3358">
          <cell r="A3358">
            <v>89365</v>
          </cell>
          <cell r="B3358" t="str">
            <v>INSTALACOES HIDRO SANITARIAS</v>
          </cell>
          <cell r="C3358" t="str">
            <v>INHI</v>
          </cell>
          <cell r="D3358" t="str">
            <v>CONEXOES</v>
          </cell>
          <cell r="E3358" t="str">
            <v>0180</v>
          </cell>
          <cell r="F3358" t="str">
            <v/>
          </cell>
          <cell r="G3358" t="str">
            <v/>
          </cell>
          <cell r="H3358" t="str">
            <v>CURVA 45 GRAUS, PVC, SOLDÁVEL, DN 25MM, INSTALADO EM RAMAL OU SUB-RAMAL DE ÁGUA - FORNECIMENTO E INSTALAÇÃO. AF_12/2014</v>
          </cell>
          <cell r="I3358" t="str">
            <v>UN</v>
          </cell>
          <cell r="J3358" t="str">
            <v>COEFICIENTE DE REPRESENTATIVIDADE</v>
          </cell>
          <cell r="K3358" t="str">
            <v>8,27</v>
          </cell>
          <cell r="L3358" t="str">
            <v>CAIXA REFERENCIAL</v>
          </cell>
        </row>
        <row r="3359">
          <cell r="A3359">
            <v>89366</v>
          </cell>
          <cell r="B3359" t="str">
            <v>INSTALACOES HIDRO SANITARIAS</v>
          </cell>
          <cell r="C3359" t="str">
            <v>INHI</v>
          </cell>
          <cell r="D3359" t="str">
            <v>CONEXOES</v>
          </cell>
          <cell r="E3359" t="str">
            <v>0180</v>
          </cell>
          <cell r="F3359" t="str">
            <v/>
          </cell>
          <cell r="G3359" t="str">
            <v/>
          </cell>
          <cell r="H3359" t="str">
            <v>JOELHO 90 GRAUS COM BUCHA DE LATÃO, PVC, SOLDÁVEL, DN 25MM, X 3/4 INSTALADO EM RAMAL OU SUB-RAMAL DE ÁGUA - FORNECIMENTO E INSTALAÇÃO. AF_12/2014</v>
          </cell>
          <cell r="I3359" t="str">
            <v>UN</v>
          </cell>
          <cell r="J3359" t="str">
            <v>COEFICIENTE DE REPRESENTATIVIDADE</v>
          </cell>
          <cell r="K3359" t="str">
            <v>13,41</v>
          </cell>
          <cell r="L3359" t="str">
            <v>CAIXA REFERENCIAL</v>
          </cell>
        </row>
        <row r="3360">
          <cell r="A3360">
            <v>89367</v>
          </cell>
          <cell r="B3360" t="str">
            <v>INSTALACOES HIDRO SANITARIAS</v>
          </cell>
          <cell r="C3360" t="str">
            <v>INHI</v>
          </cell>
          <cell r="D3360" t="str">
            <v>CONEXOES</v>
          </cell>
          <cell r="E3360" t="str">
            <v>0180</v>
          </cell>
          <cell r="F3360" t="str">
            <v/>
          </cell>
          <cell r="G3360" t="str">
            <v/>
          </cell>
          <cell r="H3360" t="str">
            <v>JOELHO 90 GRAUS, PVC, SOLDÁVEL, DN 32MM, INSTALADO EM RAMAL OU SUB-RAMAL DE ÁGUA - FORNECIMENTO E INSTALAÇÃO. AF_12/2014</v>
          </cell>
          <cell r="I3360" t="str">
            <v>UN</v>
          </cell>
          <cell r="J3360" t="str">
            <v>COEFICIENTE DE REPRESENTATIVIDADE</v>
          </cell>
          <cell r="K3360" t="str">
            <v>9,32</v>
          </cell>
          <cell r="L3360" t="str">
            <v>CAIXA REFERENCIAL</v>
          </cell>
        </row>
        <row r="3361">
          <cell r="A3361">
            <v>89368</v>
          </cell>
          <cell r="B3361" t="str">
            <v>INSTALACOES HIDRO SANITARIAS</v>
          </cell>
          <cell r="C3361" t="str">
            <v>INHI</v>
          </cell>
          <cell r="D3361" t="str">
            <v>CONEXOES</v>
          </cell>
          <cell r="E3361" t="str">
            <v>0180</v>
          </cell>
          <cell r="F3361" t="str">
            <v/>
          </cell>
          <cell r="G3361" t="str">
            <v/>
          </cell>
          <cell r="H3361" t="str">
            <v>JOELHO 45 GRAUS, PVC, SOLDÁVEL, DN 32MM, INSTALADO EM RAMAL OU SUB-RAMAL DE ÁGUA - FORNECIMENTO E INSTALAÇÃO. AF_12/2014</v>
          </cell>
          <cell r="I3361" t="str">
            <v>UN</v>
          </cell>
          <cell r="J3361" t="str">
            <v>COEFICIENTE DE REPRESENTATIVIDADE</v>
          </cell>
          <cell r="K3361" t="str">
            <v>11,58</v>
          </cell>
          <cell r="L3361" t="str">
            <v>CAIXA REFERENCIAL</v>
          </cell>
        </row>
        <row r="3362">
          <cell r="A3362">
            <v>89369</v>
          </cell>
          <cell r="B3362" t="str">
            <v>INSTALACOES HIDRO SANITARIAS</v>
          </cell>
          <cell r="C3362" t="str">
            <v>INHI</v>
          </cell>
          <cell r="D3362" t="str">
            <v>CONEXOES</v>
          </cell>
          <cell r="E3362" t="str">
            <v>0180</v>
          </cell>
          <cell r="F3362" t="str">
            <v/>
          </cell>
          <cell r="G3362" t="str">
            <v/>
          </cell>
          <cell r="H3362" t="str">
            <v>CURVA 90 GRAUS, PVC, SOLDÁVEL, DN 32MM, INSTALADO EM RAMAL OU SUB-RAMAL DE ÁGUA - FORNECIMENTO E INSTALAÇÃO. AF_12/2014</v>
          </cell>
          <cell r="I3362" t="str">
            <v>UN</v>
          </cell>
          <cell r="J3362" t="str">
            <v>COEFICIENTE DE REPRESENTATIVIDADE</v>
          </cell>
          <cell r="K3362" t="str">
            <v>14,38</v>
          </cell>
          <cell r="L3362" t="str">
            <v>CAIXA REFERENCIAL</v>
          </cell>
        </row>
        <row r="3363">
          <cell r="A3363">
            <v>89370</v>
          </cell>
          <cell r="B3363" t="str">
            <v>INSTALACOES HIDRO SANITARIAS</v>
          </cell>
          <cell r="C3363" t="str">
            <v>INHI</v>
          </cell>
          <cell r="D3363" t="str">
            <v>CONEXOES</v>
          </cell>
          <cell r="E3363" t="str">
            <v>0180</v>
          </cell>
          <cell r="F3363" t="str">
            <v/>
          </cell>
          <cell r="G3363" t="str">
            <v/>
          </cell>
          <cell r="H3363" t="str">
            <v>CURVA 45 GRAUS, PVC, SOLDÁVEL, DN 32MM, INSTALADO EM RAMAL OU SUB-RAMAL DE ÁGUA - FORNECIMENTO E INSTALAÇÃO. AF_12/2014</v>
          </cell>
          <cell r="I3363" t="str">
            <v>UN</v>
          </cell>
          <cell r="J3363" t="str">
            <v>COEFICIENTE DE REPRESENTATIVIDADE</v>
          </cell>
          <cell r="K3363" t="str">
            <v>11,10</v>
          </cell>
          <cell r="L3363" t="str">
            <v>CAIXA REFERENCIAL</v>
          </cell>
        </row>
        <row r="3364">
          <cell r="A3364">
            <v>89371</v>
          </cell>
          <cell r="B3364" t="str">
            <v>INSTALACOES HIDRO SANITARIAS</v>
          </cell>
          <cell r="C3364" t="str">
            <v>INHI</v>
          </cell>
          <cell r="D3364" t="str">
            <v>CONEXOES</v>
          </cell>
          <cell r="E3364" t="str">
            <v>0180</v>
          </cell>
          <cell r="F3364" t="str">
            <v/>
          </cell>
          <cell r="G3364" t="str">
            <v/>
          </cell>
          <cell r="H3364" t="str">
            <v>LUVA, PVC, SOLDÁVEL, DN 20MM, INSTALADO EM RAMAL OU SUB-RAMAL DE ÁGUA - FORNECIMENTO E INSTALAÇÃO. AF_12/2014</v>
          </cell>
          <cell r="I3364" t="str">
            <v>UN</v>
          </cell>
          <cell r="J3364" t="str">
            <v>COEFICIENTE DE REPRESENTATIVIDADE</v>
          </cell>
          <cell r="K3364" t="str">
            <v>4,22</v>
          </cell>
          <cell r="L3364" t="str">
            <v>CAIXA REFERENCIAL</v>
          </cell>
        </row>
        <row r="3365">
          <cell r="A3365">
            <v>89372</v>
          </cell>
          <cell r="B3365" t="str">
            <v>INSTALACOES HIDRO SANITARIAS</v>
          </cell>
          <cell r="C3365" t="str">
            <v>INHI</v>
          </cell>
          <cell r="D3365" t="str">
            <v>CONEXOES</v>
          </cell>
          <cell r="E3365" t="str">
            <v>0180</v>
          </cell>
          <cell r="F3365" t="str">
            <v/>
          </cell>
          <cell r="G3365" t="str">
            <v/>
          </cell>
          <cell r="H3365" t="str">
            <v>LUVA DE CORRER, PVC, SOLDÁVEL, DN 20MM, INSTALADO EM RAMAL OU SUB-RAMAL DE ÁGUA - FORNECIMENTO E INSTALAÇÃO. AF_12/2014</v>
          </cell>
          <cell r="I3365" t="str">
            <v>UN</v>
          </cell>
          <cell r="J3365" t="str">
            <v>COEFICIENTE DE REPRESENTATIVIDADE</v>
          </cell>
          <cell r="K3365" t="str">
            <v>11,67</v>
          </cell>
          <cell r="L3365" t="str">
            <v>CAIXA REFERENCIAL</v>
          </cell>
        </row>
        <row r="3366">
          <cell r="A3366">
            <v>89373</v>
          </cell>
          <cell r="B3366" t="str">
            <v>INSTALACOES HIDRO SANITARIAS</v>
          </cell>
          <cell r="C3366" t="str">
            <v>INHI</v>
          </cell>
          <cell r="D3366" t="str">
            <v>CONEXOES</v>
          </cell>
          <cell r="E3366" t="str">
            <v>0180</v>
          </cell>
          <cell r="F3366" t="str">
            <v/>
          </cell>
          <cell r="G3366" t="str">
            <v/>
          </cell>
          <cell r="H3366" t="str">
            <v>LUVA DE REDUÇÃO, PVC, SOLDÁVEL, DN 25MM X 20MM, INSTALADO EM RAMAL OU SUB-RAMAL DE ÁGUA - FORNECIMENTO E INSTALAÇÃO. AF_12/2014</v>
          </cell>
          <cell r="I3366" t="str">
            <v>UN</v>
          </cell>
          <cell r="J3366" t="str">
            <v>COEFICIENTE DE REPRESENTATIVIDADE</v>
          </cell>
          <cell r="K3366" t="str">
            <v>4,90</v>
          </cell>
          <cell r="L3366" t="str">
            <v>CAIXA REFERENCIAL</v>
          </cell>
        </row>
        <row r="3367">
          <cell r="A3367">
            <v>89374</v>
          </cell>
          <cell r="B3367" t="str">
            <v>INSTALACOES HIDRO SANITARIAS</v>
          </cell>
          <cell r="C3367" t="str">
            <v>INHI</v>
          </cell>
          <cell r="D3367" t="str">
            <v>CONEXOES</v>
          </cell>
          <cell r="E3367" t="str">
            <v>0180</v>
          </cell>
          <cell r="F3367" t="str">
            <v/>
          </cell>
          <cell r="G3367" t="str">
            <v/>
          </cell>
          <cell r="H3367" t="str">
            <v>LUVA COM BUCHA DE LATÃO, PVC, SOLDÁVEL, DN 20MM X 1/2, INSTALADO EM RAMAL OU SUB-RAMAL DE ÁGUA - FORNECIMENTO E INSTALAÇÃO. AF_12/2014</v>
          </cell>
          <cell r="I3367" t="str">
            <v>UN</v>
          </cell>
          <cell r="J3367" t="str">
            <v>COEFICIENTE DE REPRESENTATIVIDADE</v>
          </cell>
          <cell r="K3367" t="str">
            <v>8,94</v>
          </cell>
          <cell r="L3367" t="str">
            <v>CAIXA REFERENCIAL</v>
          </cell>
        </row>
        <row r="3368">
          <cell r="A3368">
            <v>89375</v>
          </cell>
          <cell r="B3368" t="str">
            <v>INSTALACOES HIDRO SANITARIAS</v>
          </cell>
          <cell r="C3368" t="str">
            <v>INHI</v>
          </cell>
          <cell r="D3368" t="str">
            <v>CONEXOES</v>
          </cell>
          <cell r="E3368" t="str">
            <v>0180</v>
          </cell>
          <cell r="F3368" t="str">
            <v/>
          </cell>
          <cell r="G3368" t="str">
            <v/>
          </cell>
          <cell r="H3368" t="str">
            <v>UNIÃO, PVC, SOLDÁVEL, DN 20MM, INSTALADO EM RAMAL OU SUB-RAMAL DE ÁGUA - FORNECIMENTO E INSTALAÇÃO. AF_12/2014</v>
          </cell>
          <cell r="I3368" t="str">
            <v>UN</v>
          </cell>
          <cell r="J3368" t="str">
            <v>COEFICIENTE DE REPRESENTATIVIDADE</v>
          </cell>
          <cell r="K3368" t="str">
            <v>11,38</v>
          </cell>
          <cell r="L3368" t="str">
            <v>CAIXA REFERENCIAL</v>
          </cell>
        </row>
        <row r="3369">
          <cell r="A3369">
            <v>89376</v>
          </cell>
          <cell r="B3369" t="str">
            <v>INSTALACOES HIDRO SANITARIAS</v>
          </cell>
          <cell r="C3369" t="str">
            <v>INHI</v>
          </cell>
          <cell r="D3369" t="str">
            <v>CONEXOES</v>
          </cell>
          <cell r="E3369" t="str">
            <v>0180</v>
          </cell>
          <cell r="F3369" t="str">
            <v/>
          </cell>
          <cell r="G3369" t="str">
            <v/>
          </cell>
          <cell r="H3369" t="str">
            <v>ADAPTADOR CURTO COM BOLSA E ROSCA PARA REGISTRO, PVC, SOLDÁVEL, DN 20MM X 1/2, INSTALADO EM RAMAL OU SUB-RAMAL DE ÁGUA - FORNECIMENTO E INSTALAÇÃO. AF_12/2014</v>
          </cell>
          <cell r="I3369" t="str">
            <v>UN</v>
          </cell>
          <cell r="J3369" t="str">
            <v>COEFICIENTE DE REPRESENTATIVIDADE</v>
          </cell>
          <cell r="K3369" t="str">
            <v>4,30</v>
          </cell>
          <cell r="L3369" t="str">
            <v>CAIXA REFERENCIAL</v>
          </cell>
        </row>
        <row r="3370">
          <cell r="A3370">
            <v>89377</v>
          </cell>
          <cell r="B3370" t="str">
            <v>INSTALACOES HIDRO SANITARIAS</v>
          </cell>
          <cell r="C3370" t="str">
            <v>INHI</v>
          </cell>
          <cell r="D3370" t="str">
            <v>CONEXOES</v>
          </cell>
          <cell r="E3370" t="str">
            <v>0180</v>
          </cell>
          <cell r="F3370" t="str">
            <v/>
          </cell>
          <cell r="G3370" t="str">
            <v/>
          </cell>
          <cell r="H3370" t="str">
            <v>CURVA DE TRANSPOSIÇÃO, PVC, SOLDÁVEL, DN 20MM, INSTALADO EM RAMAL OU SUB-RAMAL DE ÁGUA - FORNECIMENTO E INSTALAÇÃO. AF_12/2014</v>
          </cell>
          <cell r="I3370" t="str">
            <v>UN</v>
          </cell>
          <cell r="J3370" t="str">
            <v>COEFICIENTE DE REPRESENTATIVIDADE</v>
          </cell>
          <cell r="K3370" t="str">
            <v>7,90</v>
          </cell>
          <cell r="L3370" t="str">
            <v>CAIXA REFERENCIAL</v>
          </cell>
        </row>
        <row r="3371">
          <cell r="A3371">
            <v>89378</v>
          </cell>
          <cell r="B3371" t="str">
            <v>INSTALACOES HIDRO SANITARIAS</v>
          </cell>
          <cell r="C3371" t="str">
            <v>INHI</v>
          </cell>
          <cell r="D3371" t="str">
            <v>CONEXOES</v>
          </cell>
          <cell r="E3371" t="str">
            <v>0180</v>
          </cell>
          <cell r="F3371" t="str">
            <v/>
          </cell>
          <cell r="G3371" t="str">
            <v/>
          </cell>
          <cell r="H3371" t="str">
            <v>LUVA, PVC, SOLDÁVEL, DN 25MM, INSTALADO EM RAMAL OU SUB-RAMAL DE ÁGUA - FORNECIMENTO E INSTALAÇÃO. AF_12/2014</v>
          </cell>
          <cell r="I3371" t="str">
            <v>UN</v>
          </cell>
          <cell r="J3371" t="str">
            <v>COEFICIENTE DE REPRESENTATIVIDADE</v>
          </cell>
          <cell r="K3371" t="str">
            <v>5,02</v>
          </cell>
          <cell r="L3371" t="str">
            <v>CAIXA REFERENCIAL</v>
          </cell>
        </row>
        <row r="3372">
          <cell r="A3372">
            <v>89379</v>
          </cell>
          <cell r="B3372" t="str">
            <v>INSTALACOES HIDRO SANITARIAS</v>
          </cell>
          <cell r="C3372" t="str">
            <v>INHI</v>
          </cell>
          <cell r="D3372" t="str">
            <v>CONEXOES</v>
          </cell>
          <cell r="E3372" t="str">
            <v>0180</v>
          </cell>
          <cell r="F3372" t="str">
            <v/>
          </cell>
          <cell r="G3372" t="str">
            <v/>
          </cell>
          <cell r="H3372" t="str">
            <v>LUVA DE CORRER, PVC, SOLDÁVEL, DN 25MM, INSTALADO EM RAMAL OU SUB-RAMAL DE ÁGUA - FORNECIMENTO E INSTALAÇÃO. AF_12/2014</v>
          </cell>
          <cell r="I3372" t="str">
            <v>UN</v>
          </cell>
          <cell r="J3372" t="str">
            <v>COEFICIENTE DE REPRESENTATIVIDADE</v>
          </cell>
          <cell r="K3372" t="str">
            <v>14,95</v>
          </cell>
          <cell r="L3372" t="str">
            <v>CAIXA REFERENCIAL</v>
          </cell>
        </row>
        <row r="3373">
          <cell r="A3373">
            <v>89380</v>
          </cell>
          <cell r="B3373" t="str">
            <v>INSTALACOES HIDRO SANITARIAS</v>
          </cell>
          <cell r="C3373" t="str">
            <v>INHI</v>
          </cell>
          <cell r="D3373" t="str">
            <v>CONEXOES</v>
          </cell>
          <cell r="E3373" t="str">
            <v>0180</v>
          </cell>
          <cell r="F3373" t="str">
            <v/>
          </cell>
          <cell r="G3373" t="str">
            <v/>
          </cell>
          <cell r="H3373" t="str">
            <v>LUVA DE REDUÇÃO, PVC, SOLDÁVEL, DN 32MM X 25MM, INSTALADO EM RAMAL OU SUB-RAMAL DE ÁGUA - FORNECIMENTO E INSTALAÇÃO. AF_12/2014</v>
          </cell>
          <cell r="I3373" t="str">
            <v>UN</v>
          </cell>
          <cell r="J3373" t="str">
            <v>COEFICIENTE DE REPRESENTATIVIDADE</v>
          </cell>
          <cell r="K3373" t="str">
            <v>8,07</v>
          </cell>
          <cell r="L3373" t="str">
            <v>CAIXA REFERENCIAL</v>
          </cell>
        </row>
        <row r="3374">
          <cell r="A3374">
            <v>89381</v>
          </cell>
          <cell r="B3374" t="str">
            <v>INSTALACOES HIDRO SANITARIAS</v>
          </cell>
          <cell r="C3374" t="str">
            <v>INHI</v>
          </cell>
          <cell r="D3374" t="str">
            <v>CONEXOES</v>
          </cell>
          <cell r="E3374" t="str">
            <v>0180</v>
          </cell>
          <cell r="F3374" t="str">
            <v/>
          </cell>
          <cell r="G3374" t="str">
            <v/>
          </cell>
          <cell r="H3374" t="str">
            <v>LUVA COM BUCHA DE LATÃO, PVC, SOLDÁVEL, DN 25MM X 3/4, INSTALADO EM RAMAL OU SUB-RAMAL DE ÁGUA - FORNECIMENTO E INSTALAÇÃO. AF_12/2014</v>
          </cell>
          <cell r="I3374" t="str">
            <v>UN</v>
          </cell>
          <cell r="J3374" t="str">
            <v>COEFICIENTE DE REPRESENTATIVIDADE</v>
          </cell>
          <cell r="K3374" t="str">
            <v>11,30</v>
          </cell>
          <cell r="L3374" t="str">
            <v>CAIXA REFERENCIAL</v>
          </cell>
        </row>
        <row r="3375">
          <cell r="A3375">
            <v>89382</v>
          </cell>
          <cell r="B3375" t="str">
            <v>INSTALACOES HIDRO SANITARIAS</v>
          </cell>
          <cell r="C3375" t="str">
            <v>INHI</v>
          </cell>
          <cell r="D3375" t="str">
            <v>CONEXOES</v>
          </cell>
          <cell r="E3375" t="str">
            <v>0180</v>
          </cell>
          <cell r="F3375" t="str">
            <v/>
          </cell>
          <cell r="G3375" t="str">
            <v/>
          </cell>
          <cell r="H3375" t="str">
            <v>UNIÃO, PVC, SOLDÁVEL, DN 25MM, INSTALADO EM RAMAL OU SUB-RAMAL DE ÁGUA - FORNECIMENTO E INSTALAÇÃO. AF_12/2014</v>
          </cell>
          <cell r="I3375" t="str">
            <v>UN</v>
          </cell>
          <cell r="J3375" t="str">
            <v>COEFICIENTE DE REPRESENTATIVIDADE</v>
          </cell>
          <cell r="K3375" t="str">
            <v>13,58</v>
          </cell>
          <cell r="L3375" t="str">
            <v>CAIXA REFERENCIAL</v>
          </cell>
        </row>
        <row r="3376">
          <cell r="A3376">
            <v>89383</v>
          </cell>
          <cell r="B3376" t="str">
            <v>INSTALACOES HIDRO SANITARIAS</v>
          </cell>
          <cell r="C3376" t="str">
            <v>INHI</v>
          </cell>
          <cell r="D3376" t="str">
            <v>CONEXOES</v>
          </cell>
          <cell r="E3376" t="str">
            <v>0180</v>
          </cell>
          <cell r="F3376" t="str">
            <v/>
          </cell>
          <cell r="G3376" t="str">
            <v/>
          </cell>
          <cell r="H3376" t="str">
            <v>ADAPTADOR CURTO COM BOLSA E ROSCA PARA REGISTRO, PVC, SOLDÁVEL, DN 25MM X 3/4, INSTALADO EM RAMAL OU SUB-RAMAL DE ÁGUA - FORNECIMENTO E INSTALAÇÃO. AF_12/2014</v>
          </cell>
          <cell r="I3376" t="str">
            <v>UN</v>
          </cell>
          <cell r="J3376" t="str">
            <v>COEFICIENTE DE REPRESENTATIVIDADE</v>
          </cell>
          <cell r="K3376" t="str">
            <v>5,12</v>
          </cell>
          <cell r="L3376" t="str">
            <v>CAIXA REFERENCIAL</v>
          </cell>
        </row>
        <row r="3377">
          <cell r="A3377">
            <v>89384</v>
          </cell>
          <cell r="B3377" t="str">
            <v>INSTALACOES HIDRO SANITARIAS</v>
          </cell>
          <cell r="C3377" t="str">
            <v>INHI</v>
          </cell>
          <cell r="D3377" t="str">
            <v>CONEXOES</v>
          </cell>
          <cell r="E3377" t="str">
            <v>0180</v>
          </cell>
          <cell r="F3377" t="str">
            <v/>
          </cell>
          <cell r="G3377" t="str">
            <v/>
          </cell>
          <cell r="H3377" t="str">
            <v>CURVA DE TRANSPOSIÇÃO, PVC, SOLDÁVEL, DN 25MM, INSTALADO EM RAMAL OU SUB-RAMAL DE ÁGUA   FORNECIMENTO E INSTALAÇÃO. AF_12/2014</v>
          </cell>
          <cell r="I3377" t="str">
            <v>UN</v>
          </cell>
          <cell r="J3377" t="str">
            <v>COEFICIENTE DE REPRESENTATIVIDADE</v>
          </cell>
          <cell r="K3377" t="str">
            <v>11,47</v>
          </cell>
          <cell r="L3377" t="str">
            <v>CAIXA REFERENCIAL</v>
          </cell>
        </row>
        <row r="3378">
          <cell r="A3378">
            <v>89385</v>
          </cell>
          <cell r="B3378" t="str">
            <v>INSTALACOES HIDRO SANITARIAS</v>
          </cell>
          <cell r="C3378" t="str">
            <v>INHI</v>
          </cell>
          <cell r="D3378" t="str">
            <v>CONEXOES</v>
          </cell>
          <cell r="E3378" t="str">
            <v>0180</v>
          </cell>
          <cell r="F3378" t="str">
            <v/>
          </cell>
          <cell r="G3378" t="str">
            <v/>
          </cell>
          <cell r="H3378" t="str">
            <v>LUVA SOLDÁVEL E COM ROSCA, PVC, SOLDÁVEL, DN 25MM X 3/4, INSTALADO EM RAMAL OU SUB-RAMAL DE ÁGUA - FORNECIMENTO E INSTALAÇÃO. AF_12/2014</v>
          </cell>
          <cell r="I3378" t="str">
            <v>UN</v>
          </cell>
          <cell r="J3378" t="str">
            <v>COEFICIENTE DE REPRESENTATIVIDADE</v>
          </cell>
          <cell r="K3378" t="str">
            <v>5,91</v>
          </cell>
          <cell r="L3378" t="str">
            <v>CAIXA REFERENCIAL</v>
          </cell>
        </row>
        <row r="3379">
          <cell r="A3379">
            <v>89386</v>
          </cell>
          <cell r="B3379" t="str">
            <v>INSTALACOES HIDRO SANITARIAS</v>
          </cell>
          <cell r="C3379" t="str">
            <v>INHI</v>
          </cell>
          <cell r="D3379" t="str">
            <v>CONEXOES</v>
          </cell>
          <cell r="E3379" t="str">
            <v>0180</v>
          </cell>
          <cell r="F3379" t="str">
            <v/>
          </cell>
          <cell r="G3379" t="str">
            <v/>
          </cell>
          <cell r="H3379" t="str">
            <v>LUVA, PVC, SOLDÁVEL, DN 32MM, INSTALADO EM RAMAL OU SUB-RAMAL DE ÁGUA - FORNECIMENTO E INSTALAÇÃO. AF_12/2014</v>
          </cell>
          <cell r="I3379" t="str">
            <v>UN</v>
          </cell>
          <cell r="J3379" t="str">
            <v>COEFICIENTE DE REPRESENTATIVIDADE</v>
          </cell>
          <cell r="K3379" t="str">
            <v>7,16</v>
          </cell>
          <cell r="L3379" t="str">
            <v>CAIXA REFERENCIAL</v>
          </cell>
        </row>
        <row r="3380">
          <cell r="A3380">
            <v>89387</v>
          </cell>
          <cell r="B3380" t="str">
            <v>INSTALACOES HIDRO SANITARIAS</v>
          </cell>
          <cell r="C3380" t="str">
            <v>INHI</v>
          </cell>
          <cell r="D3380" t="str">
            <v>CONEXOES</v>
          </cell>
          <cell r="E3380" t="str">
            <v>0180</v>
          </cell>
          <cell r="F3380" t="str">
            <v/>
          </cell>
          <cell r="G3380" t="str">
            <v/>
          </cell>
          <cell r="H3380" t="str">
            <v>LUVA DE CORRER, PVC, SOLDÁVEL, DN 32MM, INSTALADO EM RAMAL OU SUB-RAMAL DE ÁGUA   FORNECIMENTO E INSTALAÇÃO. AF_12/2014</v>
          </cell>
          <cell r="I3380" t="str">
            <v>UN</v>
          </cell>
          <cell r="J3380" t="str">
            <v>COEFICIENTE DE REPRESENTATIVIDADE</v>
          </cell>
          <cell r="K3380" t="str">
            <v>30,84</v>
          </cell>
          <cell r="L3380" t="str">
            <v>CAIXA REFERENCIAL</v>
          </cell>
        </row>
        <row r="3381">
          <cell r="A3381">
            <v>89388</v>
          </cell>
          <cell r="B3381" t="str">
            <v>INSTALACOES HIDRO SANITARIAS</v>
          </cell>
          <cell r="C3381" t="str">
            <v>INHI</v>
          </cell>
          <cell r="D3381" t="str">
            <v>CONEXOES</v>
          </cell>
          <cell r="E3381" t="str">
            <v>0180</v>
          </cell>
          <cell r="F3381" t="str">
            <v/>
          </cell>
          <cell r="G3381" t="str">
            <v/>
          </cell>
          <cell r="H3381" t="str">
            <v>LUVA DE REDUÇÃO, PVC, SOLDÁVEL, DN 40MM X 32MM, INSTALADO EM RAMAL OU SUB-RAMAL DE ÁGUA - FORNECIMENTO E INSTALAÇÃO. AF_12/2014</v>
          </cell>
          <cell r="I3381" t="str">
            <v>UN</v>
          </cell>
          <cell r="J3381" t="str">
            <v>COEFICIENTE DE REPRESENTATIVIDADE</v>
          </cell>
          <cell r="K3381" t="str">
            <v>9,83</v>
          </cell>
          <cell r="L3381" t="str">
            <v>CAIXA REFERENCIAL</v>
          </cell>
        </row>
        <row r="3382">
          <cell r="A3382">
            <v>89389</v>
          </cell>
          <cell r="B3382" t="str">
            <v>INSTALACOES HIDRO SANITARIAS</v>
          </cell>
          <cell r="C3382" t="str">
            <v>INHI</v>
          </cell>
          <cell r="D3382" t="str">
            <v>CONEXOES</v>
          </cell>
          <cell r="E3382" t="str">
            <v>0180</v>
          </cell>
          <cell r="F3382" t="str">
            <v/>
          </cell>
          <cell r="G3382" t="str">
            <v/>
          </cell>
          <cell r="H3382" t="str">
            <v>LUVA SOLDÁVEL E COM ROSCA, PVC, SOLDÁVEL, DN 32MM X 1, INSTALADO EM RAMAL OU SUB-RAMAL DE ÁGUA - FORNECIMENTO E INSTALAÇÃO. AF_12/2014</v>
          </cell>
          <cell r="I3382" t="str">
            <v>UN</v>
          </cell>
          <cell r="J3382" t="str">
            <v>COEFICIENTE DE REPRESENTATIVIDADE</v>
          </cell>
          <cell r="K3382" t="str">
            <v>10,75</v>
          </cell>
          <cell r="L3382" t="str">
            <v>CAIXA REFERENCIAL</v>
          </cell>
        </row>
        <row r="3383">
          <cell r="A3383">
            <v>89390</v>
          </cell>
          <cell r="B3383" t="str">
            <v>INSTALACOES HIDRO SANITARIAS</v>
          </cell>
          <cell r="C3383" t="str">
            <v>INHI</v>
          </cell>
          <cell r="D3383" t="str">
            <v>CONEXOES</v>
          </cell>
          <cell r="E3383" t="str">
            <v>0180</v>
          </cell>
          <cell r="F3383" t="str">
            <v/>
          </cell>
          <cell r="G3383" t="str">
            <v/>
          </cell>
          <cell r="H3383" t="str">
            <v>UNIÃO, PVC, SOLDÁVEL, DN 32MM, INSTALADO EM RAMAL OU SUB-RAMAL DE ÁGUA - FORNECIMENTO E INSTALAÇÃO. AF_12/2014</v>
          </cell>
          <cell r="I3383" t="str">
            <v>UN</v>
          </cell>
          <cell r="J3383" t="str">
            <v>COEFICIENTE DE REPRESENTATIVIDADE</v>
          </cell>
          <cell r="K3383" t="str">
            <v>20,51</v>
          </cell>
          <cell r="L3383" t="str">
            <v>CAIXA REFERENCIAL</v>
          </cell>
        </row>
        <row r="3384">
          <cell r="A3384">
            <v>89391</v>
          </cell>
          <cell r="B3384" t="str">
            <v>INSTALACOES HIDRO SANITARIAS</v>
          </cell>
          <cell r="C3384" t="str">
            <v>INHI</v>
          </cell>
          <cell r="D3384" t="str">
            <v>CONEXOES</v>
          </cell>
          <cell r="E3384" t="str">
            <v>0180</v>
          </cell>
          <cell r="F3384" t="str">
            <v/>
          </cell>
          <cell r="G3384" t="str">
            <v/>
          </cell>
          <cell r="H3384" t="str">
            <v>ADAPTADOR CURTO COM BOLSA E ROSCA PARA REGISTRO, PVC, SOLDÁVEL, DN 32MM X 1, INSTALADO EM RAMAL OU SUB-RAMAL DE ÁGUA - FORNECIMENTO E INSTALAÇÃO. AF_12/2014</v>
          </cell>
          <cell r="I3384" t="str">
            <v>UN</v>
          </cell>
          <cell r="J3384" t="str">
            <v>COEFICIENTE DE REPRESENTATIVIDADE</v>
          </cell>
          <cell r="K3384" t="str">
            <v>7,05</v>
          </cell>
          <cell r="L3384" t="str">
            <v>CAIXA REFERENCIAL</v>
          </cell>
        </row>
        <row r="3385">
          <cell r="A3385">
            <v>89392</v>
          </cell>
          <cell r="B3385" t="str">
            <v>INSTALACOES HIDRO SANITARIAS</v>
          </cell>
          <cell r="C3385" t="str">
            <v>INHI</v>
          </cell>
          <cell r="D3385" t="str">
            <v>CONEXOES</v>
          </cell>
          <cell r="E3385" t="str">
            <v>0180</v>
          </cell>
          <cell r="F3385" t="str">
            <v/>
          </cell>
          <cell r="G3385" t="str">
            <v/>
          </cell>
          <cell r="H3385" t="str">
            <v>CURVA DE TRANSPOSIÇÃO, PVC, SOLDÁVEL, DN 32MM, INSTALADO EM RAMAL OU SUB-RAMAL DE ÁGUA   FORNECIMENTO E INSTALAÇÃO. AF_12/2014</v>
          </cell>
          <cell r="I3385" t="str">
            <v>UN</v>
          </cell>
          <cell r="J3385" t="str">
            <v>COEFICIENTE DE REPRESENTATIVIDADE</v>
          </cell>
          <cell r="K3385" t="str">
            <v>24,59</v>
          </cell>
          <cell r="L3385" t="str">
            <v>CAIXA REFERENCIAL</v>
          </cell>
        </row>
        <row r="3386">
          <cell r="A3386">
            <v>89393</v>
          </cell>
          <cell r="B3386" t="str">
            <v>INSTALACOES HIDRO SANITARIAS</v>
          </cell>
          <cell r="C3386" t="str">
            <v>INHI</v>
          </cell>
          <cell r="D3386" t="str">
            <v>CONEXOES</v>
          </cell>
          <cell r="E3386" t="str">
            <v>0180</v>
          </cell>
          <cell r="F3386" t="str">
            <v/>
          </cell>
          <cell r="G3386" t="str">
            <v/>
          </cell>
          <cell r="H3386" t="str">
            <v>TE, PVC, SOLDÁVEL, DN 20MM, INSTALADO EM RAMAL OU SUB-RAMAL DE ÁGUA - FORNECIMENTO E INSTALAÇÃO. AF_12/2014</v>
          </cell>
          <cell r="I3386" t="str">
            <v>UN</v>
          </cell>
          <cell r="J3386" t="str">
            <v>COEFICIENTE DE REPRESENTATIVIDADE</v>
          </cell>
          <cell r="K3386" t="str">
            <v>7,68</v>
          </cell>
          <cell r="L3386" t="str">
            <v>CAIXA REFERENCIAL</v>
          </cell>
        </row>
        <row r="3387">
          <cell r="A3387">
            <v>89394</v>
          </cell>
          <cell r="B3387" t="str">
            <v>INSTALACOES HIDRO SANITARIAS</v>
          </cell>
          <cell r="C3387" t="str">
            <v>INHI</v>
          </cell>
          <cell r="D3387" t="str">
            <v>CONEXOES</v>
          </cell>
          <cell r="E3387" t="str">
            <v>0180</v>
          </cell>
          <cell r="F3387" t="str">
            <v/>
          </cell>
          <cell r="G3387" t="str">
            <v/>
          </cell>
          <cell r="H3387" t="str">
            <v>TÊ COM BUCHA DE LATÃO NA BOLSA CENTRAL, PVC, SOLDÁVEL, DN 20MM X 1/2, INSTALADO EM RAMAL OU SUB-RAMAL DE ÁGUA - FORNECIMENTO E INSTALAÇÃO. AF_12/2014</v>
          </cell>
          <cell r="I3387" t="str">
            <v>UN</v>
          </cell>
          <cell r="J3387" t="str">
            <v>COEFICIENTE DE REPRESENTATIVIDADE</v>
          </cell>
          <cell r="K3387" t="str">
            <v>16,97</v>
          </cell>
          <cell r="L3387" t="str">
            <v>CAIXA REFERENCIAL</v>
          </cell>
        </row>
        <row r="3388">
          <cell r="A3388">
            <v>89395</v>
          </cell>
          <cell r="B3388" t="str">
            <v>INSTALACOES HIDRO SANITARIAS</v>
          </cell>
          <cell r="C3388" t="str">
            <v>INHI</v>
          </cell>
          <cell r="D3388" t="str">
            <v>CONEXOES</v>
          </cell>
          <cell r="E3388" t="str">
            <v>0180</v>
          </cell>
          <cell r="F3388" t="str">
            <v/>
          </cell>
          <cell r="G3388" t="str">
            <v/>
          </cell>
          <cell r="H3388" t="str">
            <v>TE, PVC, SOLDÁVEL, DN 25MM, INSTALADO EM RAMAL OU SUB-RAMAL DE ÁGUA - FORNECIMENTO E INSTALAÇÃO. AF_12/2014</v>
          </cell>
          <cell r="I3388" t="str">
            <v>UN</v>
          </cell>
          <cell r="J3388" t="str">
            <v>COEFICIENTE DE REPRESENTATIVIDADE</v>
          </cell>
          <cell r="K3388" t="str">
            <v>9,22</v>
          </cell>
          <cell r="L3388" t="str">
            <v>CAIXA REFERENCIAL</v>
          </cell>
        </row>
        <row r="3389">
          <cell r="A3389">
            <v>89396</v>
          </cell>
          <cell r="B3389" t="str">
            <v>INSTALACOES HIDRO SANITARIAS</v>
          </cell>
          <cell r="C3389" t="str">
            <v>INHI</v>
          </cell>
          <cell r="D3389" t="str">
            <v>CONEXOES</v>
          </cell>
          <cell r="E3389" t="str">
            <v>0180</v>
          </cell>
          <cell r="F3389" t="str">
            <v/>
          </cell>
          <cell r="G3389" t="str">
            <v/>
          </cell>
          <cell r="H3389" t="str">
            <v>TÊ COM BUCHA DE LATÃO NA BOLSA CENTRAL, PVC, SOLDÁVEL, DN 25MM X 1/2, INSTALADO EM RAMAL OU SUB-RAMAL DE ÁGUA - FORNECIMENTO E INSTALAÇÃO. AF_12/2014</v>
          </cell>
          <cell r="I3389" t="str">
            <v>UN</v>
          </cell>
          <cell r="J3389" t="str">
            <v>COEFICIENTE DE REPRESENTATIVIDADE</v>
          </cell>
          <cell r="K3389" t="str">
            <v>17,17</v>
          </cell>
          <cell r="L3389" t="str">
            <v>CAIXA REFERENCIAL</v>
          </cell>
        </row>
        <row r="3390">
          <cell r="A3390">
            <v>89397</v>
          </cell>
          <cell r="B3390" t="str">
            <v>INSTALACOES HIDRO SANITARIAS</v>
          </cell>
          <cell r="C3390" t="str">
            <v>INHI</v>
          </cell>
          <cell r="D3390" t="str">
            <v>CONEXOES</v>
          </cell>
          <cell r="E3390" t="str">
            <v>0180</v>
          </cell>
          <cell r="F3390" t="str">
            <v/>
          </cell>
          <cell r="G3390" t="str">
            <v/>
          </cell>
          <cell r="H3390" t="str">
            <v>TÊ DE REDUÇÃO, PVC, SOLDÁVEL, DN 25MM X 20MM, INSTALADO EM RAMAL OU SUB-RAMAL DE ÁGUA - FORNECIMENTO E INSTALAÇÃO. AF_12/2014</v>
          </cell>
          <cell r="I3390" t="str">
            <v>UN</v>
          </cell>
          <cell r="J3390" t="str">
            <v>COEFICIENTE DE REPRESENTATIVIDADE</v>
          </cell>
          <cell r="K3390" t="str">
            <v>11,34</v>
          </cell>
          <cell r="L3390" t="str">
            <v>CAIXA REFERENCIAL</v>
          </cell>
        </row>
        <row r="3391">
          <cell r="A3391">
            <v>89398</v>
          </cell>
          <cell r="B3391" t="str">
            <v>INSTALACOES HIDRO SANITARIAS</v>
          </cell>
          <cell r="C3391" t="str">
            <v>INHI</v>
          </cell>
          <cell r="D3391" t="str">
            <v>CONEXOES</v>
          </cell>
          <cell r="E3391" t="str">
            <v>0180</v>
          </cell>
          <cell r="F3391" t="str">
            <v/>
          </cell>
          <cell r="G3391" t="str">
            <v/>
          </cell>
          <cell r="H3391" t="str">
            <v>TE, PVC, SOLDÁVEL, DN 32MM, INSTALADO EM RAMAL OU SUB-RAMAL DE ÁGUA - FORNECIMENTO E INSTALAÇÃO. AF_12/2014</v>
          </cell>
          <cell r="I3391" t="str">
            <v>UN</v>
          </cell>
          <cell r="J3391" t="str">
            <v>COEFICIENTE DE REPRESENTATIVIDADE</v>
          </cell>
          <cell r="K3391" t="str">
            <v>14,00</v>
          </cell>
          <cell r="L3391" t="str">
            <v>CAIXA REFERENCIAL</v>
          </cell>
        </row>
        <row r="3392">
          <cell r="A3392">
            <v>89399</v>
          </cell>
          <cell r="B3392" t="str">
            <v>INSTALACOES HIDRO SANITARIAS</v>
          </cell>
          <cell r="C3392" t="str">
            <v>INHI</v>
          </cell>
          <cell r="D3392" t="str">
            <v>CONEXOES</v>
          </cell>
          <cell r="E3392" t="str">
            <v>0180</v>
          </cell>
          <cell r="F3392" t="str">
            <v/>
          </cell>
          <cell r="G3392" t="str">
            <v/>
          </cell>
          <cell r="H3392" t="str">
            <v>TÊ COM BUCHA DE LATÃO NA BOLSA CENTRAL, PVC, SOLDÁVEL, DN 32MM X 3/4, INSTALADO EM RAMAL OU SUB-RAMAL DE ÁGUA - FORNECIMENTO E INSTALAÇÃO. AF_12/2014</v>
          </cell>
          <cell r="I3392" t="str">
            <v>UN</v>
          </cell>
          <cell r="J3392" t="str">
            <v>COEFICIENTE DE REPRESENTATIVIDADE</v>
          </cell>
          <cell r="K3392" t="str">
            <v>27,50</v>
          </cell>
          <cell r="L3392" t="str">
            <v>CAIXA REFERENCIAL</v>
          </cell>
        </row>
        <row r="3393">
          <cell r="A3393">
            <v>89400</v>
          </cell>
          <cell r="B3393" t="str">
            <v>INSTALACOES HIDRO SANITARIAS</v>
          </cell>
          <cell r="C3393" t="str">
            <v>INHI</v>
          </cell>
          <cell r="D3393" t="str">
            <v>CONEXOES</v>
          </cell>
          <cell r="E3393" t="str">
            <v>0180</v>
          </cell>
          <cell r="F3393" t="str">
            <v/>
          </cell>
          <cell r="G3393" t="str">
            <v/>
          </cell>
          <cell r="H3393" t="str">
            <v>TÊ DE REDUÇÃO, PVC, SOLDÁVEL, DN 32MM X 25MM, INSTALADO EM RAMAL OU SUB-RAMAL DE ÁGUA - FORNECIMENTO E INSTALAÇÃO. AF_12/2014</v>
          </cell>
          <cell r="I3393" t="str">
            <v>UN</v>
          </cell>
          <cell r="J3393" t="str">
            <v>COEFICIENTE DE REPRESENTATIVIDADE</v>
          </cell>
          <cell r="K3393" t="str">
            <v>16,10</v>
          </cell>
          <cell r="L3393" t="str">
            <v>CAIXA REFERENCIAL</v>
          </cell>
        </row>
        <row r="3394">
          <cell r="A3394">
            <v>89404</v>
          </cell>
          <cell r="B3394" t="str">
            <v>INSTALACOES HIDRO SANITARIAS</v>
          </cell>
          <cell r="C3394" t="str">
            <v>INHI</v>
          </cell>
          <cell r="D3394" t="str">
            <v>CONEXOES</v>
          </cell>
          <cell r="E3394" t="str">
            <v>0180</v>
          </cell>
          <cell r="F3394" t="str">
            <v/>
          </cell>
          <cell r="G3394" t="str">
            <v/>
          </cell>
          <cell r="H3394" t="str">
            <v>JOELHO 90 GRAUS, PVC, SOLDÁVEL, DN 20MM, INSTALADO EM RAMAL DE DISTRIBUIÇÃO DE ÁGUA - FORNECIMENTO E INSTALAÇÃO. AF_12/2014</v>
          </cell>
          <cell r="I3394" t="str">
            <v>UN</v>
          </cell>
          <cell r="J3394" t="str">
            <v>COEFICIENTE DE REPRESENTATIVIDADE</v>
          </cell>
          <cell r="K3394" t="str">
            <v>3,79</v>
          </cell>
          <cell r="L3394" t="str">
            <v>CAIXA REFERENCIAL</v>
          </cell>
        </row>
        <row r="3395">
          <cell r="A3395">
            <v>89405</v>
          </cell>
          <cell r="B3395" t="str">
            <v>INSTALACOES HIDRO SANITARIAS</v>
          </cell>
          <cell r="C3395" t="str">
            <v>INHI</v>
          </cell>
          <cell r="D3395" t="str">
            <v>CONEXOES</v>
          </cell>
          <cell r="E3395" t="str">
            <v>0180</v>
          </cell>
          <cell r="F3395" t="str">
            <v/>
          </cell>
          <cell r="G3395" t="str">
            <v/>
          </cell>
          <cell r="H3395" t="str">
            <v>JOELHO 45 GRAUS, PVC, SOLDÁVEL, DN 20MM, INSTALADO EM RAMAL DE DISTRIBUIÇÃO DE ÁGUA - FORNECIMENTO E INSTALAÇÃO. AF_12/2014</v>
          </cell>
          <cell r="I3395" t="str">
            <v>UN</v>
          </cell>
          <cell r="J3395" t="str">
            <v>COEFICIENTE DE REPRESENTATIVIDADE</v>
          </cell>
          <cell r="K3395" t="str">
            <v>4,16</v>
          </cell>
          <cell r="L3395" t="str">
            <v>CAIXA REFERENCIAL</v>
          </cell>
        </row>
        <row r="3396">
          <cell r="A3396">
            <v>89406</v>
          </cell>
          <cell r="B3396" t="str">
            <v>INSTALACOES HIDRO SANITARIAS</v>
          </cell>
          <cell r="C3396" t="str">
            <v>INHI</v>
          </cell>
          <cell r="D3396" t="str">
            <v>CONEXOES</v>
          </cell>
          <cell r="E3396" t="str">
            <v>0180</v>
          </cell>
          <cell r="F3396" t="str">
            <v/>
          </cell>
          <cell r="G3396" t="str">
            <v/>
          </cell>
          <cell r="H3396" t="str">
            <v>CURVA 90 GRAUS, PVC, SOLDÁVEL, DN 20MM, INSTALADO EM RAMAL DE DISTRIBUIÇÃO DE ÁGUA - FORNECIMENTO E INSTALAÇÃO. AF_12/2014</v>
          </cell>
          <cell r="I3396" t="str">
            <v>UN</v>
          </cell>
          <cell r="J3396" t="str">
            <v>COEFICIENTE DE REPRESENTATIVIDADE</v>
          </cell>
          <cell r="K3396" t="str">
            <v>5,74</v>
          </cell>
          <cell r="L3396" t="str">
            <v>CAIXA REFERENCIAL</v>
          </cell>
        </row>
        <row r="3397">
          <cell r="A3397">
            <v>89407</v>
          </cell>
          <cell r="B3397" t="str">
            <v>INSTALACOES HIDRO SANITARIAS</v>
          </cell>
          <cell r="C3397" t="str">
            <v>INHI</v>
          </cell>
          <cell r="D3397" t="str">
            <v>CONEXOES</v>
          </cell>
          <cell r="E3397" t="str">
            <v>0180</v>
          </cell>
          <cell r="F3397" t="str">
            <v/>
          </cell>
          <cell r="G3397" t="str">
            <v/>
          </cell>
          <cell r="H3397" t="str">
            <v>CURVA 45 GRAUS, PVC, SOLDÁVEL, DN 20MM, INSTALADO EM RAMAL DE DISTRIBUIÇÃO DE ÁGUA - FORNECIMENTO E INSTALAÇÃO. AF_12/2014</v>
          </cell>
          <cell r="I3397" t="str">
            <v>UN</v>
          </cell>
          <cell r="J3397" t="str">
            <v>COEFICIENTE DE REPRESENTATIVIDADE</v>
          </cell>
          <cell r="K3397" t="str">
            <v>5,12</v>
          </cell>
          <cell r="L3397" t="str">
            <v>CAIXA REFERENCIAL</v>
          </cell>
        </row>
        <row r="3398">
          <cell r="A3398">
            <v>89408</v>
          </cell>
          <cell r="B3398" t="str">
            <v>INSTALACOES HIDRO SANITARIAS</v>
          </cell>
          <cell r="C3398" t="str">
            <v>INHI</v>
          </cell>
          <cell r="D3398" t="str">
            <v>CONEXOES</v>
          </cell>
          <cell r="E3398" t="str">
            <v>0180</v>
          </cell>
          <cell r="F3398" t="str">
            <v/>
          </cell>
          <cell r="G3398" t="str">
            <v/>
          </cell>
          <cell r="H3398" t="str">
            <v>JOELHO 90 GRAUS, PVC, SOLDÁVEL, DN 25MM, INSTALADO EM RAMAL DE DISTRIBUIÇÃO DE ÁGUA - FORNECIMENTO E INSTALAÇÃO. AF_12/2014</v>
          </cell>
          <cell r="I3398" t="str">
            <v>UN</v>
          </cell>
          <cell r="J3398" t="str">
            <v>COEFICIENTE DE REPRESENTATIVIDADE</v>
          </cell>
          <cell r="K3398" t="str">
            <v>4,62</v>
          </cell>
          <cell r="L3398" t="str">
            <v>CAIXA REFERENCIAL</v>
          </cell>
        </row>
        <row r="3399">
          <cell r="A3399">
            <v>89409</v>
          </cell>
          <cell r="B3399" t="str">
            <v>INSTALACOES HIDRO SANITARIAS</v>
          </cell>
          <cell r="C3399" t="str">
            <v>INHI</v>
          </cell>
          <cell r="D3399" t="str">
            <v>CONEXOES</v>
          </cell>
          <cell r="E3399" t="str">
            <v>0180</v>
          </cell>
          <cell r="F3399" t="str">
            <v/>
          </cell>
          <cell r="G3399" t="str">
            <v/>
          </cell>
          <cell r="H3399" t="str">
            <v>JOELHO 45 GRAUS, PVC, SOLDÁVEL, DN 25MM, INSTALADO EM RAMAL DE DISTRIBUIÇÃO DE ÁGUA - FORNECIMENTO E INSTALAÇÃO. AF_12/2014</v>
          </cell>
          <cell r="I3399" t="str">
            <v>UN</v>
          </cell>
          <cell r="J3399" t="str">
            <v>COEFICIENTE DE REPRESENTATIVIDADE</v>
          </cell>
          <cell r="K3399" t="str">
            <v>5,42</v>
          </cell>
          <cell r="L3399" t="str">
            <v>CAIXA REFERENCIAL</v>
          </cell>
        </row>
        <row r="3400">
          <cell r="A3400">
            <v>89410</v>
          </cell>
          <cell r="B3400" t="str">
            <v>INSTALACOES HIDRO SANITARIAS</v>
          </cell>
          <cell r="C3400" t="str">
            <v>INHI</v>
          </cell>
          <cell r="D3400" t="str">
            <v>CONEXOES</v>
          </cell>
          <cell r="E3400" t="str">
            <v>0180</v>
          </cell>
          <cell r="F3400" t="str">
            <v/>
          </cell>
          <cell r="G3400" t="str">
            <v/>
          </cell>
          <cell r="H3400" t="str">
            <v>CURVA 90 GRAUS, PVC, SOLDÁVEL, DN 25MM, INSTALADO EM RAMAL DE DISTRIBUIÇÃO DE ÁGUA - FORNECIMENTO E INSTALAÇÃO. AF_12/2014</v>
          </cell>
          <cell r="I3400" t="str">
            <v>UN</v>
          </cell>
          <cell r="J3400" t="str">
            <v>COEFICIENTE DE REPRESENTATIVIDADE</v>
          </cell>
          <cell r="K3400" t="str">
            <v>7,08</v>
          </cell>
          <cell r="L3400" t="str">
            <v>CAIXA REFERENCIAL</v>
          </cell>
        </row>
        <row r="3401">
          <cell r="A3401">
            <v>89411</v>
          </cell>
          <cell r="B3401" t="str">
            <v>INSTALACOES HIDRO SANITARIAS</v>
          </cell>
          <cell r="C3401" t="str">
            <v>INHI</v>
          </cell>
          <cell r="D3401" t="str">
            <v>CONEXOES</v>
          </cell>
          <cell r="E3401" t="str">
            <v>0180</v>
          </cell>
          <cell r="F3401" t="str">
            <v/>
          </cell>
          <cell r="G3401" t="str">
            <v/>
          </cell>
          <cell r="H3401" t="str">
            <v>CURVA 45 GRAUS, PVC, SOLDÁVEL, DN 25MM, INSTALADO EM RAMAL DE DISTRIBUIÇÃO DE ÁGUA - FORNECIMENTO E INSTALAÇÃO. AF_12/2014</v>
          </cell>
          <cell r="I3401" t="str">
            <v>UN</v>
          </cell>
          <cell r="J3401" t="str">
            <v>COEFICIENTE DE REPRESENTATIVIDADE</v>
          </cell>
          <cell r="K3401" t="str">
            <v>6,34</v>
          </cell>
          <cell r="L3401" t="str">
            <v>CAIXA REFERENCIAL</v>
          </cell>
        </row>
        <row r="3402">
          <cell r="A3402">
            <v>89412</v>
          </cell>
          <cell r="B3402" t="str">
            <v>INSTALACOES HIDRO SANITARIAS</v>
          </cell>
          <cell r="C3402" t="str">
            <v>INHI</v>
          </cell>
          <cell r="D3402" t="str">
            <v>CONEXOES</v>
          </cell>
          <cell r="E3402" t="str">
            <v>0180</v>
          </cell>
          <cell r="F3402" t="str">
            <v/>
          </cell>
          <cell r="G3402" t="str">
            <v/>
          </cell>
          <cell r="H3402" t="str">
            <v>JOELHO 90 GRAUS, PVC, SOLDÁVEL, DN 25MM, X 3/4 INSTALADO EM RAMAL DE DISTRIBUIÇÃO DE ÁGUA - FORNECIMENTO E INSTALAÇÃO. AF_12/2014</v>
          </cell>
          <cell r="I3402" t="str">
            <v>UN</v>
          </cell>
          <cell r="J3402" t="str">
            <v>COEFICIENTE DE REPRESENTATIVIDADE</v>
          </cell>
          <cell r="K3402" t="str">
            <v>7,36</v>
          </cell>
          <cell r="L3402" t="str">
            <v>CAIXA REFERENCIAL</v>
          </cell>
        </row>
        <row r="3403">
          <cell r="A3403">
            <v>89413</v>
          </cell>
          <cell r="B3403" t="str">
            <v>INSTALACOES HIDRO SANITARIAS</v>
          </cell>
          <cell r="C3403" t="str">
            <v>INHI</v>
          </cell>
          <cell r="D3403" t="str">
            <v>CONEXOES</v>
          </cell>
          <cell r="E3403" t="str">
            <v>0180</v>
          </cell>
          <cell r="F3403" t="str">
            <v/>
          </cell>
          <cell r="G3403" t="str">
            <v/>
          </cell>
          <cell r="H3403" t="str">
            <v>JOELHO 90 GRAUS, PVC, SOLDÁVEL, DN 32MM, INSTALADO EM RAMAL DE DISTRIBUIÇÃO DE ÁGUA - FORNECIMENTO E INSTALAÇÃO. AF_12/2014</v>
          </cell>
          <cell r="I3403" t="str">
            <v>UN</v>
          </cell>
          <cell r="J3403" t="str">
            <v>COEFICIENTE DE REPRESENTATIVIDADE</v>
          </cell>
          <cell r="K3403" t="str">
            <v>7,01</v>
          </cell>
          <cell r="L3403" t="str">
            <v>CAIXA REFERENCIAL</v>
          </cell>
        </row>
        <row r="3404">
          <cell r="A3404">
            <v>89414</v>
          </cell>
          <cell r="B3404" t="str">
            <v>INSTALACOES HIDRO SANITARIAS</v>
          </cell>
          <cell r="C3404" t="str">
            <v>INHI</v>
          </cell>
          <cell r="D3404" t="str">
            <v>CONEXOES</v>
          </cell>
          <cell r="E3404" t="str">
            <v>0180</v>
          </cell>
          <cell r="F3404" t="str">
            <v/>
          </cell>
          <cell r="G3404" t="str">
            <v/>
          </cell>
          <cell r="H3404" t="str">
            <v>JOELHO 45 GRAUS, PVC, SOLDÁVEL, DN 32MM, INSTALADO EM RAMAL DE DISTRIBUIÇÃO DE ÁGUA - FORNECIMENTO E INSTALAÇÃO. AF_12/2014</v>
          </cell>
          <cell r="I3404" t="str">
            <v>UN</v>
          </cell>
          <cell r="J3404" t="str">
            <v>COEFICIENTE DE REPRESENTATIVIDADE</v>
          </cell>
          <cell r="K3404" t="str">
            <v>9,27</v>
          </cell>
          <cell r="L3404" t="str">
            <v>CAIXA REFERENCIAL</v>
          </cell>
        </row>
        <row r="3405">
          <cell r="A3405">
            <v>89415</v>
          </cell>
          <cell r="B3405" t="str">
            <v>INSTALACOES HIDRO SANITARIAS</v>
          </cell>
          <cell r="C3405" t="str">
            <v>INHI</v>
          </cell>
          <cell r="D3405" t="str">
            <v>CONEXOES</v>
          </cell>
          <cell r="E3405" t="str">
            <v>0180</v>
          </cell>
          <cell r="F3405" t="str">
            <v/>
          </cell>
          <cell r="G3405" t="str">
            <v/>
          </cell>
          <cell r="H3405" t="str">
            <v>CURVA 90 GRAUS, PVC, SOLDÁVEL, DN 32MM, INSTALADO EM RAMAL DE DISTRIBUIÇÃO DE ÁGUA - FORNECIMENTO E INSTALAÇÃO. AF_12/2014</v>
          </cell>
          <cell r="I3405" t="str">
            <v>UN</v>
          </cell>
          <cell r="J3405" t="str">
            <v>COEFICIENTE DE REPRESENTATIVIDADE</v>
          </cell>
          <cell r="K3405" t="str">
            <v>12,07</v>
          </cell>
          <cell r="L3405" t="str">
            <v>CAIXA REFERENCIAL</v>
          </cell>
        </row>
        <row r="3406">
          <cell r="A3406">
            <v>89416</v>
          </cell>
          <cell r="B3406" t="str">
            <v>INSTALACOES HIDRO SANITARIAS</v>
          </cell>
          <cell r="C3406" t="str">
            <v>INHI</v>
          </cell>
          <cell r="D3406" t="str">
            <v>CONEXOES</v>
          </cell>
          <cell r="E3406" t="str">
            <v>0180</v>
          </cell>
          <cell r="F3406" t="str">
            <v/>
          </cell>
          <cell r="G3406" t="str">
            <v/>
          </cell>
          <cell r="H3406" t="str">
            <v>CURVA 45 GRAUS, PVC, SOLDÁVEL, DN 32MM, INSTALADO EM RAMAL DE DISTRIBUIÇÃO DE ÁGUA - FORNECIMENTO E INSTALAÇÃO. AF_12/2014</v>
          </cell>
          <cell r="I3406" t="str">
            <v>UN</v>
          </cell>
          <cell r="J3406" t="str">
            <v>COEFICIENTE DE REPRESENTATIVIDADE</v>
          </cell>
          <cell r="K3406" t="str">
            <v>8,79</v>
          </cell>
          <cell r="L3406" t="str">
            <v>CAIXA REFERENCIAL</v>
          </cell>
        </row>
        <row r="3407">
          <cell r="A3407">
            <v>89417</v>
          </cell>
          <cell r="B3407" t="str">
            <v>INSTALACOES HIDRO SANITARIAS</v>
          </cell>
          <cell r="C3407" t="str">
            <v>INHI</v>
          </cell>
          <cell r="D3407" t="str">
            <v>CONEXOES</v>
          </cell>
          <cell r="E3407" t="str">
            <v>0180</v>
          </cell>
          <cell r="F3407" t="str">
            <v/>
          </cell>
          <cell r="G3407" t="str">
            <v/>
          </cell>
          <cell r="H3407" t="str">
            <v>LUVA, PVC, SOLDÁVEL, DN 20MM, INSTALADO EM RAMAL DE DISTRIBUIÇÃO DE ÁGUA - FORNECIMENTO E INSTALAÇÃO. AF_12/2014</v>
          </cell>
          <cell r="I3407" t="str">
            <v>UN</v>
          </cell>
          <cell r="J3407" t="str">
            <v>COEFICIENTE DE REPRESENTATIVIDADE</v>
          </cell>
          <cell r="K3407" t="str">
            <v>3,12</v>
          </cell>
          <cell r="L3407" t="str">
            <v>CAIXA REFERENCIAL</v>
          </cell>
        </row>
        <row r="3408">
          <cell r="A3408">
            <v>89418</v>
          </cell>
          <cell r="B3408" t="str">
            <v>INSTALACOES HIDRO SANITARIAS</v>
          </cell>
          <cell r="C3408" t="str">
            <v>INHI</v>
          </cell>
          <cell r="D3408" t="str">
            <v>CONEXOES</v>
          </cell>
          <cell r="E3408" t="str">
            <v>0180</v>
          </cell>
          <cell r="F3408" t="str">
            <v/>
          </cell>
          <cell r="G3408" t="str">
            <v/>
          </cell>
          <cell r="H3408" t="str">
            <v>LUVA DE CORRER, PVC, SOLDÁVEL, DN 20MM, INSTALADO EM RAMAL DE DISTRIBUIÇÃO DE ÁGUA - FORNECIMENTO E INSTALAÇÃO. AF_12/2014</v>
          </cell>
          <cell r="I3408" t="str">
            <v>UN</v>
          </cell>
          <cell r="J3408" t="str">
            <v>COEFICIENTE DE REPRESENTATIVIDADE</v>
          </cell>
          <cell r="K3408" t="str">
            <v>10,57</v>
          </cell>
          <cell r="L3408" t="str">
            <v>CAIXA REFERENCIAL</v>
          </cell>
        </row>
        <row r="3409">
          <cell r="A3409">
            <v>89419</v>
          </cell>
          <cell r="B3409" t="str">
            <v>INSTALACOES HIDRO SANITARIAS</v>
          </cell>
          <cell r="C3409" t="str">
            <v>INHI</v>
          </cell>
          <cell r="D3409" t="str">
            <v>CONEXOES</v>
          </cell>
          <cell r="E3409" t="str">
            <v>0180</v>
          </cell>
          <cell r="F3409" t="str">
            <v/>
          </cell>
          <cell r="G3409" t="str">
            <v/>
          </cell>
          <cell r="H3409" t="str">
            <v>LUVA DE REDUÇÃO, PVC, SOLDÁVEL, DN 25MM X 20MM, INSTALADO EM RAMAL DE DISTRIBUIÇÃO DE ÁGUA - FORNECIMENTO E INSTALAÇÃO. AF_12/2014</v>
          </cell>
          <cell r="I3409" t="str">
            <v>UN</v>
          </cell>
          <cell r="J3409" t="str">
            <v>COEFICIENTE DE REPRESENTATIVIDADE</v>
          </cell>
          <cell r="K3409" t="str">
            <v>3,80</v>
          </cell>
          <cell r="L3409" t="str">
            <v>CAIXA REFERENCIAL</v>
          </cell>
        </row>
        <row r="3410">
          <cell r="A3410">
            <v>89420</v>
          </cell>
          <cell r="B3410" t="str">
            <v>INSTALACOES HIDRO SANITARIAS</v>
          </cell>
          <cell r="C3410" t="str">
            <v>INHI</v>
          </cell>
          <cell r="D3410" t="str">
            <v>CONEXOES</v>
          </cell>
          <cell r="E3410" t="str">
            <v>0180</v>
          </cell>
          <cell r="F3410" t="str">
            <v/>
          </cell>
          <cell r="G3410" t="str">
            <v/>
          </cell>
          <cell r="H3410" t="str">
            <v>LUVA COM BUCHA DE LATÃO, PVC, SOLDÁVEL, DN 20MM X 1/2, INSTALADO EM RAMAL DE DISTRIBUIÇÃO DE ÁGUA - FORNECIMENTO E INSTALAÇÃO. AF_12/2014</v>
          </cell>
          <cell r="I3410" t="str">
            <v>UN</v>
          </cell>
          <cell r="J3410" t="str">
            <v>COEFICIENTE DE REPRESENTATIVIDADE</v>
          </cell>
          <cell r="K3410" t="str">
            <v>7,84</v>
          </cell>
          <cell r="L3410" t="str">
            <v>CAIXA REFERENCIAL</v>
          </cell>
        </row>
        <row r="3411">
          <cell r="A3411">
            <v>89421</v>
          </cell>
          <cell r="B3411" t="str">
            <v>INSTALACOES HIDRO SANITARIAS</v>
          </cell>
          <cell r="C3411" t="str">
            <v>INHI</v>
          </cell>
          <cell r="D3411" t="str">
            <v>CONEXOES</v>
          </cell>
          <cell r="E3411" t="str">
            <v>0180</v>
          </cell>
          <cell r="F3411" t="str">
            <v/>
          </cell>
          <cell r="G3411" t="str">
            <v/>
          </cell>
          <cell r="H3411" t="str">
            <v>UNIÃO, PVC, SOLDÁVEL, DN 20MM, INSTALADO EM RAMAL DE DISTRIBUIÇÃO DE ÁGUA - FORNECIMENTO E INSTALAÇÃO. AF_12/2014</v>
          </cell>
          <cell r="I3411" t="str">
            <v>UN</v>
          </cell>
          <cell r="J3411" t="str">
            <v>COEFICIENTE DE REPRESENTATIVIDADE</v>
          </cell>
          <cell r="K3411" t="str">
            <v>10,28</v>
          </cell>
          <cell r="L3411" t="str">
            <v>CAIXA REFERENCIAL</v>
          </cell>
        </row>
        <row r="3412">
          <cell r="A3412">
            <v>89422</v>
          </cell>
          <cell r="B3412" t="str">
            <v>INSTALACOES HIDRO SANITARIAS</v>
          </cell>
          <cell r="C3412" t="str">
            <v>INHI</v>
          </cell>
          <cell r="D3412" t="str">
            <v>CONEXOES</v>
          </cell>
          <cell r="E3412" t="str">
            <v>0180</v>
          </cell>
          <cell r="F3412" t="str">
            <v/>
          </cell>
          <cell r="G3412" t="str">
            <v/>
          </cell>
          <cell r="H3412" t="str">
            <v>ADAPTADOR CURTO COM BOLSA E ROSCA PARA REGISTRO, PVC, SOLDÁVEL, DN 20MM X 1/2, INSTALADO EM RAMAL DE DISTRIBUIÇÃO DE ÁGUA - FORNECIMENTO E INSTALAÇÃO. AF_12/2014</v>
          </cell>
          <cell r="I3412" t="str">
            <v>UN</v>
          </cell>
          <cell r="J3412" t="str">
            <v>COEFICIENTE DE REPRESENTATIVIDADE</v>
          </cell>
          <cell r="K3412" t="str">
            <v>3,20</v>
          </cell>
          <cell r="L3412" t="str">
            <v>CAIXA REFERENCIAL</v>
          </cell>
        </row>
        <row r="3413">
          <cell r="A3413">
            <v>89423</v>
          </cell>
          <cell r="B3413" t="str">
            <v>INSTALACOES HIDRO SANITARIAS</v>
          </cell>
          <cell r="C3413" t="str">
            <v>INHI</v>
          </cell>
          <cell r="D3413" t="str">
            <v>CONEXOES</v>
          </cell>
          <cell r="E3413" t="str">
            <v>0180</v>
          </cell>
          <cell r="F3413" t="str">
            <v/>
          </cell>
          <cell r="G3413" t="str">
            <v/>
          </cell>
          <cell r="H3413" t="str">
            <v>CURVA DE TRANSPOSIÇÃO, PVC, SOLDÁVEL, DN 20MM, INSTALADO EM RAMAL DE DISTRIBUIÇÃO DE ÁGUA   FORNECIMENTO E INSTALAÇÃO. AF_12/2014</v>
          </cell>
          <cell r="I3413" t="str">
            <v>UN</v>
          </cell>
          <cell r="J3413" t="str">
            <v>COEFICIENTE DE REPRESENTATIVIDADE</v>
          </cell>
          <cell r="K3413" t="str">
            <v>7,22</v>
          </cell>
          <cell r="L3413" t="str">
            <v>CAIXA REFERENCIAL</v>
          </cell>
        </row>
        <row r="3414">
          <cell r="A3414">
            <v>89424</v>
          </cell>
          <cell r="B3414" t="str">
            <v>INSTALACOES HIDRO SANITARIAS</v>
          </cell>
          <cell r="C3414" t="str">
            <v>INHI</v>
          </cell>
          <cell r="D3414" t="str">
            <v>CONEXOES</v>
          </cell>
          <cell r="E3414" t="str">
            <v>0180</v>
          </cell>
          <cell r="F3414" t="str">
            <v/>
          </cell>
          <cell r="G3414" t="str">
            <v/>
          </cell>
          <cell r="H3414" t="str">
            <v>LUVA, PVC, SOLDÁVEL, DN 25MM, INSTALADO EM RAMAL DE DISTRIBUIÇÃO DE ÁGUA - FORNECIMENTO E INSTALAÇÃO. AF_12/2014</v>
          </cell>
          <cell r="I3414" t="str">
            <v>UN</v>
          </cell>
          <cell r="J3414" t="str">
            <v>COEFICIENTE DE REPRESENTATIVIDADE</v>
          </cell>
          <cell r="K3414" t="str">
            <v>3,72</v>
          </cell>
          <cell r="L3414" t="str">
            <v>CAIXA REFERENCIAL</v>
          </cell>
        </row>
        <row r="3415">
          <cell r="A3415">
            <v>89425</v>
          </cell>
          <cell r="B3415" t="str">
            <v>INSTALACOES HIDRO SANITARIAS</v>
          </cell>
          <cell r="C3415" t="str">
            <v>INHI</v>
          </cell>
          <cell r="D3415" t="str">
            <v>CONEXOES</v>
          </cell>
          <cell r="E3415" t="str">
            <v>0180</v>
          </cell>
          <cell r="F3415" t="str">
            <v/>
          </cell>
          <cell r="G3415" t="str">
            <v/>
          </cell>
          <cell r="H3415" t="str">
            <v>LUVA DE CORRER, PVC, SOLDÁVEL, DN 25MM, INSTALADO EM RAMAL DE DISTRIBUIÇÃO DE ÁGUA - FORNECIMENTO E INSTALAÇÃO. AF_12/2014</v>
          </cell>
          <cell r="I3415" t="str">
            <v>UN</v>
          </cell>
          <cell r="J3415" t="str">
            <v>COEFICIENTE DE REPRESENTATIVIDADE</v>
          </cell>
          <cell r="K3415" t="str">
            <v>13,65</v>
          </cell>
          <cell r="L3415" t="str">
            <v>CAIXA REFERENCIAL</v>
          </cell>
        </row>
        <row r="3416">
          <cell r="A3416">
            <v>89426</v>
          </cell>
          <cell r="B3416" t="str">
            <v>INSTALACOES HIDRO SANITARIAS</v>
          </cell>
          <cell r="C3416" t="str">
            <v>INHI</v>
          </cell>
          <cell r="D3416" t="str">
            <v>CONEXOES</v>
          </cell>
          <cell r="E3416" t="str">
            <v>0180</v>
          </cell>
          <cell r="F3416" t="str">
            <v/>
          </cell>
          <cell r="G3416" t="str">
            <v/>
          </cell>
          <cell r="H3416" t="str">
            <v>LUVA DE REDUÇÃO, PVC, SOLDÁVEL, DN 32MM X 25MM, INSTALADO EM RAMAL DE DISTRIBUIÇÃO DE ÁGUA - FORNECIMENTO E INSTALAÇÃO. AF_12/2014</v>
          </cell>
          <cell r="I3416" t="str">
            <v>UN</v>
          </cell>
          <cell r="J3416" t="str">
            <v>COEFICIENTE DE REPRESENTATIVIDADE</v>
          </cell>
          <cell r="K3416" t="str">
            <v>6,77</v>
          </cell>
          <cell r="L3416" t="str">
            <v>CAIXA REFERENCIAL</v>
          </cell>
        </row>
        <row r="3417">
          <cell r="A3417">
            <v>89427</v>
          </cell>
          <cell r="B3417" t="str">
            <v>INSTALACOES HIDRO SANITARIAS</v>
          </cell>
          <cell r="C3417" t="str">
            <v>INHI</v>
          </cell>
          <cell r="D3417" t="str">
            <v>CONEXOES</v>
          </cell>
          <cell r="E3417" t="str">
            <v>0180</v>
          </cell>
          <cell r="F3417" t="str">
            <v/>
          </cell>
          <cell r="G3417" t="str">
            <v/>
          </cell>
          <cell r="H3417" t="str">
            <v>LUVA COM BUCHA DE LATÃO, PVC, SOLDÁVEL, DN 25MM X 3/4, INSTALADO EM RAMAL DE DISTRIBUIÇÃO DE ÁGUA - FORNECIMENTO E INSTALAÇÃO. AF_12/2014</v>
          </cell>
          <cell r="I3417" t="str">
            <v>UN</v>
          </cell>
          <cell r="J3417" t="str">
            <v>COEFICIENTE DE REPRESENTATIVIDADE</v>
          </cell>
          <cell r="K3417" t="str">
            <v>10,00</v>
          </cell>
          <cell r="L3417" t="str">
            <v>CAIXA REFERENCIAL</v>
          </cell>
        </row>
        <row r="3418">
          <cell r="A3418">
            <v>89428</v>
          </cell>
          <cell r="B3418" t="str">
            <v>INSTALACOES HIDRO SANITARIAS</v>
          </cell>
          <cell r="C3418" t="str">
            <v>INHI</v>
          </cell>
          <cell r="D3418" t="str">
            <v>CONEXOES</v>
          </cell>
          <cell r="E3418" t="str">
            <v>0180</v>
          </cell>
          <cell r="F3418" t="str">
            <v/>
          </cell>
          <cell r="G3418" t="str">
            <v/>
          </cell>
          <cell r="H3418" t="str">
            <v>UNIÃO, PVC, SOLDÁVEL, DN 25MM, INSTALADO EM RAMAL DE DISTRIBUIÇÃO DE ÁGUA - FORNECIMENTO E INSTALAÇÃO. AF_12/2014</v>
          </cell>
          <cell r="I3418" t="str">
            <v>UN</v>
          </cell>
          <cell r="J3418" t="str">
            <v>COEFICIENTE DE REPRESENTATIVIDADE</v>
          </cell>
          <cell r="K3418" t="str">
            <v>12,28</v>
          </cell>
          <cell r="L3418" t="str">
            <v>CAIXA REFERENCIAL</v>
          </cell>
        </row>
        <row r="3419">
          <cell r="A3419">
            <v>89429</v>
          </cell>
          <cell r="B3419" t="str">
            <v>INSTALACOES HIDRO SANITARIAS</v>
          </cell>
          <cell r="C3419" t="str">
            <v>INHI</v>
          </cell>
          <cell r="D3419" t="str">
            <v>CONEXOES</v>
          </cell>
          <cell r="E3419" t="str">
            <v>0180</v>
          </cell>
          <cell r="F3419" t="str">
            <v/>
          </cell>
          <cell r="G3419" t="str">
            <v/>
          </cell>
          <cell r="H3419" t="str">
            <v>ADAPTADOR CURTO COM BOLSA E ROSCA PARA REGISTRO, PVC, SOLDÁVEL, DN 25MM X 3/4, INSTALADO EM RAMAL DE DISTRIBUIÇÃO DE ÁGUA - FORNECIMENTO E INSTALAÇÃO. AF_12/2014</v>
          </cell>
          <cell r="I3419" t="str">
            <v>UN</v>
          </cell>
          <cell r="J3419" t="str">
            <v>COEFICIENTE DE REPRESENTATIVIDADE</v>
          </cell>
          <cell r="K3419" t="str">
            <v>3,82</v>
          </cell>
          <cell r="L3419" t="str">
            <v>CAIXA REFERENCIAL</v>
          </cell>
        </row>
        <row r="3420">
          <cell r="A3420">
            <v>89430</v>
          </cell>
          <cell r="B3420" t="str">
            <v>INSTALACOES HIDRO SANITARIAS</v>
          </cell>
          <cell r="C3420" t="str">
            <v>INHI</v>
          </cell>
          <cell r="D3420" t="str">
            <v>CONEXOES</v>
          </cell>
          <cell r="E3420" t="str">
            <v>0180</v>
          </cell>
          <cell r="F3420" t="str">
            <v/>
          </cell>
          <cell r="G3420" t="str">
            <v/>
          </cell>
          <cell r="H3420" t="str">
            <v>CURVA DE TRANSPOSIÇÃO, PVC, SOLDÁVEL, DN 25MM, INSTALADO EM RAMAL DE DISTRIBUIÇÃO DE ÁGUA   FORNECIMENTO E INSTALAÇÃO. AF_12/2014</v>
          </cell>
          <cell r="I3420" t="str">
            <v>UN</v>
          </cell>
          <cell r="J3420" t="str">
            <v>COEFICIENTE DE REPRESENTATIVIDADE</v>
          </cell>
          <cell r="K3420" t="str">
            <v>10,17</v>
          </cell>
          <cell r="L3420" t="str">
            <v>CAIXA REFERENCIAL</v>
          </cell>
        </row>
        <row r="3421">
          <cell r="A3421">
            <v>89431</v>
          </cell>
          <cell r="B3421" t="str">
            <v>INSTALACOES HIDRO SANITARIAS</v>
          </cell>
          <cell r="C3421" t="str">
            <v>INHI</v>
          </cell>
          <cell r="D3421" t="str">
            <v>CONEXOES</v>
          </cell>
          <cell r="E3421" t="str">
            <v>0180</v>
          </cell>
          <cell r="F3421" t="str">
            <v/>
          </cell>
          <cell r="G3421" t="str">
            <v/>
          </cell>
          <cell r="H3421" t="str">
            <v>LUVA, PVC, SOLDÁVEL, DN 32MM, INSTALADO EM RAMAL DE DISTRIBUIÇÃO DE ÁGUA - FORNECIMENTO E INSTALAÇÃO. AF_12/2014</v>
          </cell>
          <cell r="I3421" t="str">
            <v>UN</v>
          </cell>
          <cell r="J3421" t="str">
            <v>COEFICIENTE DE REPRESENTATIVIDADE</v>
          </cell>
          <cell r="K3421" t="str">
            <v>5,60</v>
          </cell>
          <cell r="L3421" t="str">
            <v>CAIXA REFERENCIAL</v>
          </cell>
        </row>
        <row r="3422">
          <cell r="A3422">
            <v>89432</v>
          </cell>
          <cell r="B3422" t="str">
            <v>INSTALACOES HIDRO SANITARIAS</v>
          </cell>
          <cell r="C3422" t="str">
            <v>INHI</v>
          </cell>
          <cell r="D3422" t="str">
            <v>CONEXOES</v>
          </cell>
          <cell r="E3422" t="str">
            <v>0180</v>
          </cell>
          <cell r="F3422" t="str">
            <v/>
          </cell>
          <cell r="G3422" t="str">
            <v/>
          </cell>
          <cell r="H3422" t="str">
            <v>LUVA DE CORRER, PVC, SOLDÁVEL, DN 32MM, INSTALADO EM RAMAL DE DISTRIBUIÇÃO DE ÁGUA   FORNECIMENTO E INSTALAÇÃO. AF_12/2014</v>
          </cell>
          <cell r="I3422" t="str">
            <v>UN</v>
          </cell>
          <cell r="J3422" t="str">
            <v>COEFICIENTE DE REPRESENTATIVIDADE</v>
          </cell>
          <cell r="K3422" t="str">
            <v>29,28</v>
          </cell>
          <cell r="L3422" t="str">
            <v>CAIXA REFERENCIAL</v>
          </cell>
        </row>
        <row r="3423">
          <cell r="A3423">
            <v>89433</v>
          </cell>
          <cell r="B3423" t="str">
            <v>INSTALACOES HIDRO SANITARIAS</v>
          </cell>
          <cell r="C3423" t="str">
            <v>INHI</v>
          </cell>
          <cell r="D3423" t="str">
            <v>CONEXOES</v>
          </cell>
          <cell r="E3423" t="str">
            <v>0180</v>
          </cell>
          <cell r="F3423" t="str">
            <v/>
          </cell>
          <cell r="G3423" t="str">
            <v/>
          </cell>
          <cell r="H3423" t="str">
            <v>LUVA DE REDUÇÃO, PVC, SOLDÁVEL, DN 40MM X 32MM, INSTALADO EM RAMAL DE DISTRIBUIÇÃO DE ÁGUA - FORNECIMENTO E INSTALAÇÃO. AF_12/2014</v>
          </cell>
          <cell r="I3423" t="str">
            <v>UN</v>
          </cell>
          <cell r="J3423" t="str">
            <v>COEFICIENTE DE REPRESENTATIVIDADE</v>
          </cell>
          <cell r="K3423" t="str">
            <v>8,27</v>
          </cell>
          <cell r="L3423" t="str">
            <v>CAIXA REFERENCIAL</v>
          </cell>
        </row>
        <row r="3424">
          <cell r="A3424">
            <v>89434</v>
          </cell>
          <cell r="B3424" t="str">
            <v>INSTALACOES HIDRO SANITARIAS</v>
          </cell>
          <cell r="C3424" t="str">
            <v>INHI</v>
          </cell>
          <cell r="D3424" t="str">
            <v>CONEXOES</v>
          </cell>
          <cell r="E3424" t="str">
            <v>0180</v>
          </cell>
          <cell r="F3424" t="str">
            <v/>
          </cell>
          <cell r="G3424" t="str">
            <v/>
          </cell>
          <cell r="H3424" t="str">
            <v>LUVA SOLDÁVEL E COM ROSCA, PVC, SOLDÁVEL, DN 32MM X 1, INSTALADO EM RAMAL DE DISTRIBUIÇÃO DE ÁGUA - FORNECIMENTO E INSTALAÇÃO. AF_12/2014</v>
          </cell>
          <cell r="I3424" t="str">
            <v>UN</v>
          </cell>
          <cell r="J3424" t="str">
            <v>COEFICIENTE DE REPRESENTATIVIDADE</v>
          </cell>
          <cell r="K3424" t="str">
            <v>9,19</v>
          </cell>
          <cell r="L3424" t="str">
            <v>CAIXA REFERENCIAL</v>
          </cell>
        </row>
        <row r="3425">
          <cell r="A3425">
            <v>89435</v>
          </cell>
          <cell r="B3425" t="str">
            <v>INSTALACOES HIDRO SANITARIAS</v>
          </cell>
          <cell r="C3425" t="str">
            <v>INHI</v>
          </cell>
          <cell r="D3425" t="str">
            <v>CONEXOES</v>
          </cell>
          <cell r="E3425" t="str">
            <v>0180</v>
          </cell>
          <cell r="F3425" t="str">
            <v/>
          </cell>
          <cell r="G3425" t="str">
            <v/>
          </cell>
          <cell r="H3425" t="str">
            <v>UNIÃO, PVC, SOLDÁVEL, DN 32MM, INSTALADO EM RAMAL DE DISTRIBUIÇÃO DE ÁGUA - FORNECIMENTO E INSTALAÇÃO. AF_12/2014</v>
          </cell>
          <cell r="I3425" t="str">
            <v>UN</v>
          </cell>
          <cell r="J3425" t="str">
            <v>COEFICIENTE DE REPRESENTATIVIDADE</v>
          </cell>
          <cell r="K3425" t="str">
            <v>18,95</v>
          </cell>
          <cell r="L3425" t="str">
            <v>CAIXA REFERENCIAL</v>
          </cell>
        </row>
        <row r="3426">
          <cell r="A3426">
            <v>89436</v>
          </cell>
          <cell r="B3426" t="str">
            <v>INSTALACOES HIDRO SANITARIAS</v>
          </cell>
          <cell r="C3426" t="str">
            <v>INHI</v>
          </cell>
          <cell r="D3426" t="str">
            <v>CONEXOES</v>
          </cell>
          <cell r="E3426" t="str">
            <v>0180</v>
          </cell>
          <cell r="F3426" t="str">
            <v/>
          </cell>
          <cell r="G3426" t="str">
            <v/>
          </cell>
          <cell r="H3426" t="str">
            <v>ADAPTADOR CURTO COM BOLSA E ROSCA PARA REGISTRO, PVC, SOLDÁVEL, DN 32MM X 1, INSTALADO EM RAMAL DE DISTRIBUIÇÃO DE ÁGUA - FORNECIMENTO E INSTALAÇÃO. AF_12/2014</v>
          </cell>
          <cell r="I3426" t="str">
            <v>UN</v>
          </cell>
          <cell r="J3426" t="str">
            <v>COEFICIENTE DE REPRESENTATIVIDADE</v>
          </cell>
          <cell r="K3426" t="str">
            <v>5,49</v>
          </cell>
          <cell r="L3426" t="str">
            <v>CAIXA REFERENCIAL</v>
          </cell>
        </row>
        <row r="3427">
          <cell r="A3427">
            <v>89437</v>
          </cell>
          <cell r="B3427" t="str">
            <v>INSTALACOES HIDRO SANITARIAS</v>
          </cell>
          <cell r="C3427" t="str">
            <v>INHI</v>
          </cell>
          <cell r="D3427" t="str">
            <v>CONEXOES</v>
          </cell>
          <cell r="E3427" t="str">
            <v>0180</v>
          </cell>
          <cell r="F3427" t="str">
            <v/>
          </cell>
          <cell r="G3427" t="str">
            <v/>
          </cell>
          <cell r="H3427" t="str">
            <v>CURVA DE TRANSPOSIÇÃO, PVC, SOLDÁVEL, DN 32MM, INSTALADO EM RAMAL DE DISTRIBUIÇÃO DE ÁGUA   FORNECIMENTO E INSTALAÇÃO. AF_12/2014</v>
          </cell>
          <cell r="I3427" t="str">
            <v>UN</v>
          </cell>
          <cell r="J3427" t="str">
            <v>COEFICIENTE DE REPRESENTATIVIDADE</v>
          </cell>
          <cell r="K3427" t="str">
            <v>23,03</v>
          </cell>
          <cell r="L3427" t="str">
            <v>CAIXA REFERENCIAL</v>
          </cell>
        </row>
        <row r="3428">
          <cell r="A3428">
            <v>89438</v>
          </cell>
          <cell r="B3428" t="str">
            <v>INSTALACOES HIDRO SANITARIAS</v>
          </cell>
          <cell r="C3428" t="str">
            <v>INHI</v>
          </cell>
          <cell r="D3428" t="str">
            <v>CONEXOES</v>
          </cell>
          <cell r="E3428" t="str">
            <v>0180</v>
          </cell>
          <cell r="F3428" t="str">
            <v/>
          </cell>
          <cell r="G3428" t="str">
            <v/>
          </cell>
          <cell r="H3428" t="str">
            <v>TE, PVC, SOLDÁVEL, DN 20MM, INSTALADO EM RAMAL DE DISTRIBUIÇÃO DE ÁGUA - FORNECIMENTO E INSTALAÇÃO. AF_12/2014</v>
          </cell>
          <cell r="I3428" t="str">
            <v>UN</v>
          </cell>
          <cell r="J3428" t="str">
            <v>COEFICIENTE DE REPRESENTATIVIDADE</v>
          </cell>
          <cell r="K3428" t="str">
            <v>5,48</v>
          </cell>
          <cell r="L3428" t="str">
            <v>CAIXA REFERENCIAL</v>
          </cell>
        </row>
        <row r="3429">
          <cell r="A3429">
            <v>89439</v>
          </cell>
          <cell r="B3429" t="str">
            <v>INSTALACOES HIDRO SANITARIAS</v>
          </cell>
          <cell r="C3429" t="str">
            <v>INHI</v>
          </cell>
          <cell r="D3429" t="str">
            <v>CONEXOES</v>
          </cell>
          <cell r="E3429" t="str">
            <v>0180</v>
          </cell>
          <cell r="F3429" t="str">
            <v/>
          </cell>
          <cell r="G3429" t="str">
            <v/>
          </cell>
          <cell r="H3429" t="str">
            <v>TÊ SOLDÁVEL E COM ROSCA NA BOLSA CENTRAL, PVC, SOLDÁVEL, DN 20MM X 1/2, INSTALADO EM RAMAL DE DISTRIBUIÇÃO DE ÁGUA - FORNECIMENTO E INSTALAÇÃO. AF_12/2014</v>
          </cell>
          <cell r="I3429" t="str">
            <v>UN</v>
          </cell>
          <cell r="J3429" t="str">
            <v>COEFICIENTE DE REPRESENTATIVIDADE</v>
          </cell>
          <cell r="K3429" t="str">
            <v>7,61</v>
          </cell>
          <cell r="L3429" t="str">
            <v>CAIXA REFERENCIAL</v>
          </cell>
        </row>
        <row r="3430">
          <cell r="A3430">
            <v>89440</v>
          </cell>
          <cell r="B3430" t="str">
            <v>INSTALACOES HIDRO SANITARIAS</v>
          </cell>
          <cell r="C3430" t="str">
            <v>INHI</v>
          </cell>
          <cell r="D3430" t="str">
            <v>CONEXOES</v>
          </cell>
          <cell r="E3430" t="str">
            <v>0180</v>
          </cell>
          <cell r="F3430" t="str">
            <v/>
          </cell>
          <cell r="G3430" t="str">
            <v/>
          </cell>
          <cell r="H3430" t="str">
            <v>TE, PVC, SOLDÁVEL, DN 25MM, INSTALADO EM RAMAL DE DISTRIBUIÇÃO DE ÁGUA - FORNECIMENTO E INSTALAÇÃO. AF_12/2014</v>
          </cell>
          <cell r="I3430" t="str">
            <v>UN</v>
          </cell>
          <cell r="J3430" t="str">
            <v>COEFICIENTE DE REPRESENTATIVIDADE</v>
          </cell>
          <cell r="K3430" t="str">
            <v>6,65</v>
          </cell>
          <cell r="L3430" t="str">
            <v>CAIXA REFERENCIAL</v>
          </cell>
        </row>
        <row r="3431">
          <cell r="A3431">
            <v>89441</v>
          </cell>
          <cell r="B3431" t="str">
            <v>INSTALACOES HIDRO SANITARIAS</v>
          </cell>
          <cell r="C3431" t="str">
            <v>INHI</v>
          </cell>
          <cell r="D3431" t="str">
            <v>CONEXOES</v>
          </cell>
          <cell r="E3431" t="str">
            <v>0180</v>
          </cell>
          <cell r="F3431" t="str">
            <v/>
          </cell>
          <cell r="G3431" t="str">
            <v/>
          </cell>
          <cell r="H3431" t="str">
            <v>TÊ COM BUCHA DE LATÃO NA BOLSA CENTRAL, PVC, SOLDÁVEL, DN 25MM X 1/2, INSTALADO EM RAMAL DE DISTRIBUIÇÃO DE ÁGUA - FORNECIMENTO E INSTALAÇÃO. AF_12/2014</v>
          </cell>
          <cell r="I3431" t="str">
            <v>UN</v>
          </cell>
          <cell r="J3431" t="str">
            <v>COEFICIENTE DE REPRESENTATIVIDADE</v>
          </cell>
          <cell r="K3431" t="str">
            <v>14,60</v>
          </cell>
          <cell r="L3431" t="str">
            <v>CAIXA REFERENCIAL</v>
          </cell>
        </row>
        <row r="3432">
          <cell r="A3432">
            <v>89442</v>
          </cell>
          <cell r="B3432" t="str">
            <v>INSTALACOES HIDRO SANITARIAS</v>
          </cell>
          <cell r="C3432" t="str">
            <v>INHI</v>
          </cell>
          <cell r="D3432" t="str">
            <v>CONEXOES</v>
          </cell>
          <cell r="E3432" t="str">
            <v>0180</v>
          </cell>
          <cell r="F3432" t="str">
            <v/>
          </cell>
          <cell r="G3432" t="str">
            <v/>
          </cell>
          <cell r="H3432" t="str">
            <v>TÊ DE REDUÇÃO, PVC, SOLDÁVEL, DN 25MM X 20MM, INSTALADO EM RAMAL DE DISTRIBUIÇÃO DE ÁGUA - FORNECIMENTO E INSTALAÇÃO. AF_12/2014</v>
          </cell>
          <cell r="I3432" t="str">
            <v>UN</v>
          </cell>
          <cell r="J3432" t="str">
            <v>COEFICIENTE DE REPRESENTATIVIDADE</v>
          </cell>
          <cell r="K3432" t="str">
            <v>8,77</v>
          </cell>
          <cell r="L3432" t="str">
            <v>CAIXA REFERENCIAL</v>
          </cell>
        </row>
        <row r="3433">
          <cell r="A3433">
            <v>89443</v>
          </cell>
          <cell r="B3433" t="str">
            <v>INSTALACOES HIDRO SANITARIAS</v>
          </cell>
          <cell r="C3433" t="str">
            <v>INHI</v>
          </cell>
          <cell r="D3433" t="str">
            <v>CONEXOES</v>
          </cell>
          <cell r="E3433" t="str">
            <v>0180</v>
          </cell>
          <cell r="F3433" t="str">
            <v/>
          </cell>
          <cell r="G3433" t="str">
            <v/>
          </cell>
          <cell r="H3433" t="str">
            <v>TE, PVC, SOLDÁVEL, DN 32MM, INSTALADO EM RAMAL DE DISTRIBUIÇÃO DE ÁGUA - FORNECIMENTO E INSTALAÇÃO. AF_12/2014</v>
          </cell>
          <cell r="I3433" t="str">
            <v>UN</v>
          </cell>
          <cell r="J3433" t="str">
            <v>COEFICIENTE DE REPRESENTATIVIDADE</v>
          </cell>
          <cell r="K3433" t="str">
            <v>10,94</v>
          </cell>
          <cell r="L3433" t="str">
            <v>CAIXA REFERENCIAL</v>
          </cell>
        </row>
        <row r="3434">
          <cell r="A3434">
            <v>89444</v>
          </cell>
          <cell r="B3434" t="str">
            <v>INSTALACOES HIDRO SANITARIAS</v>
          </cell>
          <cell r="C3434" t="str">
            <v>INHI</v>
          </cell>
          <cell r="D3434" t="str">
            <v>CONEXOES</v>
          </cell>
          <cell r="E3434" t="str">
            <v>0180</v>
          </cell>
          <cell r="F3434" t="str">
            <v/>
          </cell>
          <cell r="G3434" t="str">
            <v/>
          </cell>
          <cell r="H3434" t="str">
            <v>TÊ COM BUCHA DE LATÃO NA BOLSA CENTRAL, PVC, SOLDÁVEL, DN 32MM X 3/4, INSTALADO EM RAMAL DE DISTRIBUIÇÃO DE ÁGUA - FORNECIMENTO E INSTALAÇÃO. AF_12/2014</v>
          </cell>
          <cell r="I3434" t="str">
            <v>UN</v>
          </cell>
          <cell r="J3434" t="str">
            <v>COEFICIENTE DE REPRESENTATIVIDADE</v>
          </cell>
          <cell r="K3434" t="str">
            <v>24,44</v>
          </cell>
          <cell r="L3434" t="str">
            <v>CAIXA REFERENCIAL</v>
          </cell>
        </row>
        <row r="3435">
          <cell r="A3435">
            <v>89445</v>
          </cell>
          <cell r="B3435" t="str">
            <v>INSTALACOES HIDRO SANITARIAS</v>
          </cell>
          <cell r="C3435" t="str">
            <v>INHI</v>
          </cell>
          <cell r="D3435" t="str">
            <v>CONEXOES</v>
          </cell>
          <cell r="E3435" t="str">
            <v>0180</v>
          </cell>
          <cell r="F3435" t="str">
            <v/>
          </cell>
          <cell r="G3435" t="str">
            <v/>
          </cell>
          <cell r="H3435" t="str">
            <v>TÊ DE REDUÇÃO, PVC, SOLDÁVEL, DN 32MM X 25MM, INSTALADO EM RAMAL DE DISTRIBUIÇÃO DE ÁGUA - FORNECIMENTO E INSTALAÇÃO. AF_12/2014</v>
          </cell>
          <cell r="I3435" t="str">
            <v>UN</v>
          </cell>
          <cell r="J3435" t="str">
            <v>COEFICIENTE DE REPRESENTATIVIDADE</v>
          </cell>
          <cell r="K3435" t="str">
            <v>13,04</v>
          </cell>
          <cell r="L3435" t="str">
            <v>CAIXA REFERENCIAL</v>
          </cell>
        </row>
        <row r="3436">
          <cell r="A3436">
            <v>89481</v>
          </cell>
          <cell r="B3436" t="str">
            <v>INSTALACOES HIDRO SANITARIAS</v>
          </cell>
          <cell r="C3436" t="str">
            <v>INHI</v>
          </cell>
          <cell r="D3436" t="str">
            <v>CONEXOES</v>
          </cell>
          <cell r="E3436" t="str">
            <v>0180</v>
          </cell>
          <cell r="F3436" t="str">
            <v/>
          </cell>
          <cell r="G3436" t="str">
            <v/>
          </cell>
          <cell r="H3436" t="str">
            <v>JOELHO 90 GRAUS, PVC, SOLDÁVEL, DN 25MM, INSTALADO EM PRUMADA DE ÁGUA - FORNECIMENTO E INSTALAÇÃO. AF_12/2014</v>
          </cell>
          <cell r="I3436" t="str">
            <v>UN</v>
          </cell>
          <cell r="J3436" t="str">
            <v>COEFICIENTE DE REPRESENTATIVIDADE</v>
          </cell>
          <cell r="K3436" t="str">
            <v>3,64</v>
          </cell>
          <cell r="L3436" t="str">
            <v>CAIXA REFERENCIAL</v>
          </cell>
        </row>
        <row r="3437">
          <cell r="A3437">
            <v>89485</v>
          </cell>
          <cell r="B3437" t="str">
            <v>INSTALACOES HIDRO SANITARIAS</v>
          </cell>
          <cell r="C3437" t="str">
            <v>INHI</v>
          </cell>
          <cell r="D3437" t="str">
            <v>CONEXOES</v>
          </cell>
          <cell r="E3437" t="str">
            <v>0180</v>
          </cell>
          <cell r="F3437" t="str">
            <v/>
          </cell>
          <cell r="G3437" t="str">
            <v/>
          </cell>
          <cell r="H3437" t="str">
            <v>JOELHO 45 GRAUS, PVC, SOLDÁVEL, DN 25MM, INSTALADO EM PRUMADA DE ÁGUA - FORNECIMENTO E INSTALAÇÃO. AF_12/2014</v>
          </cell>
          <cell r="I3437" t="str">
            <v>UN</v>
          </cell>
          <cell r="J3437" t="str">
            <v>COEFICIENTE DE REPRESENTATIVIDADE</v>
          </cell>
          <cell r="K3437" t="str">
            <v>4,44</v>
          </cell>
          <cell r="L3437" t="str">
            <v>CAIXA REFERENCIAL</v>
          </cell>
        </row>
        <row r="3438">
          <cell r="A3438">
            <v>89489</v>
          </cell>
          <cell r="B3438" t="str">
            <v>INSTALACOES HIDRO SANITARIAS</v>
          </cell>
          <cell r="C3438" t="str">
            <v>INHI</v>
          </cell>
          <cell r="D3438" t="str">
            <v>CONEXOES</v>
          </cell>
          <cell r="E3438" t="str">
            <v>0180</v>
          </cell>
          <cell r="F3438" t="str">
            <v/>
          </cell>
          <cell r="G3438" t="str">
            <v/>
          </cell>
          <cell r="H3438" t="str">
            <v>CURVA 90 GRAUS, PVC, SOLDÁVEL, DN 25MM, INSTALADO EM PRUMADA DE ÁGUA - FORNECIMENTO E INSTALAÇÃO. AF_12/2014</v>
          </cell>
          <cell r="I3438" t="str">
            <v>UN</v>
          </cell>
          <cell r="J3438" t="str">
            <v>COEFICIENTE DE REPRESENTATIVIDADE</v>
          </cell>
          <cell r="K3438" t="str">
            <v>6,10</v>
          </cell>
          <cell r="L3438" t="str">
            <v>CAIXA REFERENCIAL</v>
          </cell>
        </row>
        <row r="3439">
          <cell r="A3439">
            <v>89490</v>
          </cell>
          <cell r="B3439" t="str">
            <v>INSTALACOES HIDRO SANITARIAS</v>
          </cell>
          <cell r="C3439" t="str">
            <v>INHI</v>
          </cell>
          <cell r="D3439" t="str">
            <v>CONEXOES</v>
          </cell>
          <cell r="E3439" t="str">
            <v>0180</v>
          </cell>
          <cell r="F3439" t="str">
            <v/>
          </cell>
          <cell r="G3439" t="str">
            <v/>
          </cell>
          <cell r="H3439" t="str">
            <v>CURVA 45 GRAUS, PVC, SOLDÁVEL, DN 25MM, INSTALADO EM PRUMADA DE ÁGUA - FORNECIMENTO E INSTALAÇÃO. AF_12/2014</v>
          </cell>
          <cell r="I3439" t="str">
            <v>UN</v>
          </cell>
          <cell r="J3439" t="str">
            <v>COEFICIENTE DE REPRESENTATIVIDADE</v>
          </cell>
          <cell r="K3439" t="str">
            <v>5,36</v>
          </cell>
          <cell r="L3439" t="str">
            <v>CAIXA REFERENCIAL</v>
          </cell>
        </row>
        <row r="3440">
          <cell r="A3440">
            <v>89492</v>
          </cell>
          <cell r="B3440" t="str">
            <v>INSTALACOES HIDRO SANITARIAS</v>
          </cell>
          <cell r="C3440" t="str">
            <v>INHI</v>
          </cell>
          <cell r="D3440" t="str">
            <v>CONEXOES</v>
          </cell>
          <cell r="E3440" t="str">
            <v>0180</v>
          </cell>
          <cell r="F3440" t="str">
            <v/>
          </cell>
          <cell r="G3440" t="str">
            <v/>
          </cell>
          <cell r="H3440" t="str">
            <v>JOELHO 90 GRAUS, PVC, SOLDÁVEL, DN 32MM, INSTALADO EM PRUMADA DE ÁGUA - FORNECIMENTO E INSTALAÇÃO. AF_12/2014</v>
          </cell>
          <cell r="I3440" t="str">
            <v>UN</v>
          </cell>
          <cell r="J3440" t="str">
            <v>COEFICIENTE DE REPRESENTATIVIDADE</v>
          </cell>
          <cell r="K3440" t="str">
            <v>5,91</v>
          </cell>
          <cell r="L3440" t="str">
            <v>CAIXA REFERENCIAL</v>
          </cell>
        </row>
        <row r="3441">
          <cell r="A3441">
            <v>89493</v>
          </cell>
          <cell r="B3441" t="str">
            <v>INSTALACOES HIDRO SANITARIAS</v>
          </cell>
          <cell r="C3441" t="str">
            <v>INHI</v>
          </cell>
          <cell r="D3441" t="str">
            <v>CONEXOES</v>
          </cell>
          <cell r="E3441" t="str">
            <v>0180</v>
          </cell>
          <cell r="F3441" t="str">
            <v/>
          </cell>
          <cell r="G3441" t="str">
            <v/>
          </cell>
          <cell r="H3441" t="str">
            <v>JOELHO 45 GRAUS, PVC, SOLDÁVEL, DN 32MM, INSTALADO EM PRUMADA DE ÁGUA - FORNECIMENTO E INSTALAÇÃO. AF_12/2014</v>
          </cell>
          <cell r="I3441" t="str">
            <v>UN</v>
          </cell>
          <cell r="J3441" t="str">
            <v>COEFICIENTE DE REPRESENTATIVIDADE</v>
          </cell>
          <cell r="K3441" t="str">
            <v>8,17</v>
          </cell>
          <cell r="L3441" t="str">
            <v>CAIXA REFERENCIAL</v>
          </cell>
        </row>
        <row r="3442">
          <cell r="A3442">
            <v>89494</v>
          </cell>
          <cell r="B3442" t="str">
            <v>INSTALACOES HIDRO SANITARIAS</v>
          </cell>
          <cell r="C3442" t="str">
            <v>INHI</v>
          </cell>
          <cell r="D3442" t="str">
            <v>CONEXOES</v>
          </cell>
          <cell r="E3442" t="str">
            <v>0180</v>
          </cell>
          <cell r="F3442" t="str">
            <v/>
          </cell>
          <cell r="G3442" t="str">
            <v/>
          </cell>
          <cell r="H3442" t="str">
            <v>CURVA 90 GRAUS, PVC, SOLDÁVEL, DN 32MM, INSTALADO EM PRUMADA DE ÁGUA - FORNECIMENTO E INSTALAÇÃO. AF_12/2014</v>
          </cell>
          <cell r="I3442" t="str">
            <v>UN</v>
          </cell>
          <cell r="J3442" t="str">
            <v>COEFICIENTE DE REPRESENTATIVIDADE</v>
          </cell>
          <cell r="K3442" t="str">
            <v>10,97</v>
          </cell>
          <cell r="L3442" t="str">
            <v>CAIXA REFERENCIAL</v>
          </cell>
        </row>
        <row r="3443">
          <cell r="A3443">
            <v>89496</v>
          </cell>
          <cell r="B3443" t="str">
            <v>INSTALACOES HIDRO SANITARIAS</v>
          </cell>
          <cell r="C3443" t="str">
            <v>INHI</v>
          </cell>
          <cell r="D3443" t="str">
            <v>CONEXOES</v>
          </cell>
          <cell r="E3443" t="str">
            <v>0180</v>
          </cell>
          <cell r="F3443" t="str">
            <v/>
          </cell>
          <cell r="G3443" t="str">
            <v/>
          </cell>
          <cell r="H3443" t="str">
            <v>CURVA 45 GRAUS, PVC, SOLDÁVEL, DN 32MM, INSTALADO EM PRUMADA DE ÁGUA - FORNECIMENTO E INSTALAÇÃO. AF_12/2014</v>
          </cell>
          <cell r="I3443" t="str">
            <v>UN</v>
          </cell>
          <cell r="J3443" t="str">
            <v>COEFICIENTE DE REPRESENTATIVIDADE</v>
          </cell>
          <cell r="K3443" t="str">
            <v>7,69</v>
          </cell>
          <cell r="L3443" t="str">
            <v>CAIXA REFERENCIAL</v>
          </cell>
        </row>
        <row r="3444">
          <cell r="A3444">
            <v>89497</v>
          </cell>
          <cell r="B3444" t="str">
            <v>INSTALACOES HIDRO SANITARIAS</v>
          </cell>
          <cell r="C3444" t="str">
            <v>INHI</v>
          </cell>
          <cell r="D3444" t="str">
            <v>CONEXOES</v>
          </cell>
          <cell r="E3444" t="str">
            <v>0180</v>
          </cell>
          <cell r="F3444" t="str">
            <v/>
          </cell>
          <cell r="G3444" t="str">
            <v/>
          </cell>
          <cell r="H3444" t="str">
            <v>JOELHO 90 GRAUS, PVC, SOLDÁVEL, DN 40MM, INSTALADO EM PRUMADA DE ÁGUA - FORNECIMENTO E INSTALAÇÃO. AF_12/2014</v>
          </cell>
          <cell r="I3444" t="str">
            <v>UN</v>
          </cell>
          <cell r="J3444" t="str">
            <v>COEFICIENTE DE REPRESENTATIVIDADE</v>
          </cell>
          <cell r="K3444" t="str">
            <v>9,97</v>
          </cell>
          <cell r="L3444" t="str">
            <v>CAIXA REFERENCIAL</v>
          </cell>
        </row>
        <row r="3445">
          <cell r="A3445">
            <v>89498</v>
          </cell>
          <cell r="B3445" t="str">
            <v>INSTALACOES HIDRO SANITARIAS</v>
          </cell>
          <cell r="C3445" t="str">
            <v>INHI</v>
          </cell>
          <cell r="D3445" t="str">
            <v>CONEXOES</v>
          </cell>
          <cell r="E3445" t="str">
            <v>0180</v>
          </cell>
          <cell r="F3445" t="str">
            <v/>
          </cell>
          <cell r="G3445" t="str">
            <v/>
          </cell>
          <cell r="H3445" t="str">
            <v>JOELHO 45 GRAUS, PVC, SOLDÁVEL, DN 40MM, INSTALADO EM PRUMADA DE ÁGUA - FORNECIMENTO E INSTALAÇÃO. AF_12/2014</v>
          </cell>
          <cell r="I3445" t="str">
            <v>UN</v>
          </cell>
          <cell r="J3445" t="str">
            <v>COEFICIENTE DE REPRESENTATIVIDADE</v>
          </cell>
          <cell r="K3445" t="str">
            <v>11,00</v>
          </cell>
          <cell r="L3445" t="str">
            <v>CAIXA REFERENCIAL</v>
          </cell>
        </row>
        <row r="3446">
          <cell r="A3446">
            <v>89499</v>
          </cell>
          <cell r="B3446" t="str">
            <v>INSTALACOES HIDRO SANITARIAS</v>
          </cell>
          <cell r="C3446" t="str">
            <v>INHI</v>
          </cell>
          <cell r="D3446" t="str">
            <v>CONEXOES</v>
          </cell>
          <cell r="E3446" t="str">
            <v>0180</v>
          </cell>
          <cell r="F3446" t="str">
            <v/>
          </cell>
          <cell r="G3446" t="str">
            <v/>
          </cell>
          <cell r="H3446" t="str">
            <v>CURVA 90 GRAUS, PVC, SOLDÁVEL, DN 40MM, INSTALADO EM PRUMADA DE ÁGUA - FORNECIMENTO E INSTALAÇÃO. AF_12/2014</v>
          </cell>
          <cell r="I3446" t="str">
            <v>UN</v>
          </cell>
          <cell r="J3446" t="str">
            <v>COEFICIENTE DE REPRESENTATIVIDADE</v>
          </cell>
          <cell r="K3446" t="str">
            <v>17,57</v>
          </cell>
          <cell r="L3446" t="str">
            <v>CAIXA REFERENCIAL</v>
          </cell>
        </row>
        <row r="3447">
          <cell r="A3447">
            <v>89500</v>
          </cell>
          <cell r="B3447" t="str">
            <v>INSTALACOES HIDRO SANITARIAS</v>
          </cell>
          <cell r="C3447" t="str">
            <v>INHI</v>
          </cell>
          <cell r="D3447" t="str">
            <v>CONEXOES</v>
          </cell>
          <cell r="E3447" t="str">
            <v>0180</v>
          </cell>
          <cell r="F3447" t="str">
            <v/>
          </cell>
          <cell r="G3447" t="str">
            <v/>
          </cell>
          <cell r="H3447" t="str">
            <v>CURVA 45 GRAUS, PVC, SOLDÁVEL, DN 40MM, INSTALADO EM PRUMADA DE ÁGUA - FORNECIMENTO E INSTALAÇÃO. AF_12/2014</v>
          </cell>
          <cell r="I3447" t="str">
            <v>UN</v>
          </cell>
          <cell r="J3447" t="str">
            <v>COEFICIENTE DE REPRESENTATIVIDADE</v>
          </cell>
          <cell r="K3447" t="str">
            <v>11,20</v>
          </cell>
          <cell r="L3447" t="str">
            <v>CAIXA REFERENCIAL</v>
          </cell>
        </row>
        <row r="3448">
          <cell r="A3448">
            <v>89501</v>
          </cell>
          <cell r="B3448" t="str">
            <v>INSTALACOES HIDRO SANITARIAS</v>
          </cell>
          <cell r="C3448" t="str">
            <v>INHI</v>
          </cell>
          <cell r="D3448" t="str">
            <v>CONEXOES</v>
          </cell>
          <cell r="E3448" t="str">
            <v>0180</v>
          </cell>
          <cell r="F3448" t="str">
            <v/>
          </cell>
          <cell r="G3448" t="str">
            <v/>
          </cell>
          <cell r="H3448" t="str">
            <v>JOELHO 90 GRAUS, PVC, SOLDÁVEL, DN 50MM, INSTALADO EM PRUMADA DE ÁGUA - FORNECIMENTO E INSTALAÇÃO. AF_12/2014</v>
          </cell>
          <cell r="I3448" t="str">
            <v>UN</v>
          </cell>
          <cell r="J3448" t="str">
            <v>COEFICIENTE DE REPRESENTATIVIDADE</v>
          </cell>
          <cell r="K3448" t="str">
            <v>11,94</v>
          </cell>
          <cell r="L3448" t="str">
            <v>CAIXA REFERENCIAL</v>
          </cell>
        </row>
        <row r="3449">
          <cell r="A3449">
            <v>89502</v>
          </cell>
          <cell r="B3449" t="str">
            <v>INSTALACOES HIDRO SANITARIAS</v>
          </cell>
          <cell r="C3449" t="str">
            <v>INHI</v>
          </cell>
          <cell r="D3449" t="str">
            <v>CONEXOES</v>
          </cell>
          <cell r="E3449" t="str">
            <v>0180</v>
          </cell>
          <cell r="F3449" t="str">
            <v/>
          </cell>
          <cell r="G3449" t="str">
            <v/>
          </cell>
          <cell r="H3449" t="str">
            <v>JOELHO 45 GRAUS, PVC, SOLDÁVEL, DN 50MM, INSTALADO EM PRUMADA DE ÁGUA - FORNECIMENTO E INSTALAÇÃO. AF_12/2014</v>
          </cell>
          <cell r="I3449" t="str">
            <v>UN</v>
          </cell>
          <cell r="J3449" t="str">
            <v>COEFICIENTE DE REPRESENTATIVIDADE</v>
          </cell>
          <cell r="K3449" t="str">
            <v>13,80</v>
          </cell>
          <cell r="L3449" t="str">
            <v>CAIXA REFERENCIAL</v>
          </cell>
        </row>
        <row r="3450">
          <cell r="A3450">
            <v>89503</v>
          </cell>
          <cell r="B3450" t="str">
            <v>INSTALACOES HIDRO SANITARIAS</v>
          </cell>
          <cell r="C3450" t="str">
            <v>INHI</v>
          </cell>
          <cell r="D3450" t="str">
            <v>CONEXOES</v>
          </cell>
          <cell r="E3450" t="str">
            <v>0180</v>
          </cell>
          <cell r="F3450" t="str">
            <v/>
          </cell>
          <cell r="G3450" t="str">
            <v/>
          </cell>
          <cell r="H3450" t="str">
            <v>CURVA 90 GRAUS, PVC, SOLDÁVEL, DN 50MM, INSTALADO EM PRUMADA DE ÁGUA - FORNECIMENTO E INSTALAÇÃO. AF_12/2014</v>
          </cell>
          <cell r="I3450" t="str">
            <v>UN</v>
          </cell>
          <cell r="J3450" t="str">
            <v>COEFICIENTE DE REPRESENTATIVIDADE</v>
          </cell>
          <cell r="K3450" t="str">
            <v>21,95</v>
          </cell>
          <cell r="L3450" t="str">
            <v>CAIXA REFERENCIAL</v>
          </cell>
        </row>
        <row r="3451">
          <cell r="A3451">
            <v>89504</v>
          </cell>
          <cell r="B3451" t="str">
            <v>INSTALACOES HIDRO SANITARIAS</v>
          </cell>
          <cell r="C3451" t="str">
            <v>INHI</v>
          </cell>
          <cell r="D3451" t="str">
            <v>CONEXOES</v>
          </cell>
          <cell r="E3451" t="str">
            <v>0180</v>
          </cell>
          <cell r="F3451" t="str">
            <v/>
          </cell>
          <cell r="G3451" t="str">
            <v/>
          </cell>
          <cell r="H3451" t="str">
            <v>CURVA 45 GRAUS, PVC, SOLDÁVEL, DN 50MM, INSTALADO EM PRUMADA DE ÁGUA - FORNECIMENTO E INSTALAÇÃO. AF_12/2014</v>
          </cell>
          <cell r="I3451" t="str">
            <v>UN</v>
          </cell>
          <cell r="J3451" t="str">
            <v>COEFICIENTE DE REPRESENTATIVIDADE</v>
          </cell>
          <cell r="K3451" t="str">
            <v>19,00</v>
          </cell>
          <cell r="L3451" t="str">
            <v>CAIXA REFERENCIAL</v>
          </cell>
        </row>
        <row r="3452">
          <cell r="A3452">
            <v>89505</v>
          </cell>
          <cell r="B3452" t="str">
            <v>INSTALACOES HIDRO SANITARIAS</v>
          </cell>
          <cell r="C3452" t="str">
            <v>INHI</v>
          </cell>
          <cell r="D3452" t="str">
            <v>CONEXOES</v>
          </cell>
          <cell r="E3452" t="str">
            <v>0180</v>
          </cell>
          <cell r="F3452" t="str">
            <v/>
          </cell>
          <cell r="G3452" t="str">
            <v/>
          </cell>
          <cell r="H3452" t="str">
            <v>JOELHO 90 GRAUS, PVC, SOLDÁVEL, DN 60MM, INSTALADO EM PRUMADA DE ÁGUA - FORNECIMENTO E INSTALAÇÃO. AF_12/2014</v>
          </cell>
          <cell r="I3452" t="str">
            <v>UN</v>
          </cell>
          <cell r="J3452" t="str">
            <v>COEFICIENTE DE REPRESENTATIVIDADE</v>
          </cell>
          <cell r="K3452" t="str">
            <v>33,21</v>
          </cell>
          <cell r="L3452" t="str">
            <v>CAIXA REFERENCIAL</v>
          </cell>
        </row>
        <row r="3453">
          <cell r="A3453">
            <v>89506</v>
          </cell>
          <cell r="B3453" t="str">
            <v>INSTALACOES HIDRO SANITARIAS</v>
          </cell>
          <cell r="C3453" t="str">
            <v>INHI</v>
          </cell>
          <cell r="D3453" t="str">
            <v>CONEXOES</v>
          </cell>
          <cell r="E3453" t="str">
            <v>0180</v>
          </cell>
          <cell r="F3453" t="str">
            <v/>
          </cell>
          <cell r="G3453" t="str">
            <v/>
          </cell>
          <cell r="H3453" t="str">
            <v>JOELHO 45 GRAUS, PVC, SOLDÁVEL, DN 60MM, INSTALADO EM PRUMADA DE ÁGUA - FORNECIMENTO E INSTALAÇÃO. AF_12/2014</v>
          </cell>
          <cell r="I3453" t="str">
            <v>UN</v>
          </cell>
          <cell r="J3453" t="str">
            <v>COEFICIENTE DE REPRESENTATIVIDADE</v>
          </cell>
          <cell r="K3453" t="str">
            <v>37,66</v>
          </cell>
          <cell r="L3453" t="str">
            <v>CAIXA REFERENCIAL</v>
          </cell>
        </row>
        <row r="3454">
          <cell r="A3454">
            <v>89507</v>
          </cell>
          <cell r="B3454" t="str">
            <v>INSTALACOES HIDRO SANITARIAS</v>
          </cell>
          <cell r="C3454" t="str">
            <v>INHI</v>
          </cell>
          <cell r="D3454" t="str">
            <v>CONEXOES</v>
          </cell>
          <cell r="E3454" t="str">
            <v>0180</v>
          </cell>
          <cell r="F3454" t="str">
            <v/>
          </cell>
          <cell r="G3454" t="str">
            <v/>
          </cell>
          <cell r="H3454" t="str">
            <v>CURVA 90 GRAUS, PVC, SOLDÁVEL, DN 60MM, INSTALADO EM PRUMADA DE ÁGUA - FORNECIMENTO E INSTALAÇÃO. AF_12/2014</v>
          </cell>
          <cell r="I3454" t="str">
            <v>UN</v>
          </cell>
          <cell r="J3454" t="str">
            <v>COEFICIENTE DE REPRESENTATIVIDADE</v>
          </cell>
          <cell r="K3454" t="str">
            <v>46,94</v>
          </cell>
          <cell r="L3454" t="str">
            <v>CAIXA REFERENCIAL</v>
          </cell>
        </row>
        <row r="3455">
          <cell r="A3455">
            <v>89510</v>
          </cell>
          <cell r="B3455" t="str">
            <v>INSTALACOES HIDRO SANITARIAS</v>
          </cell>
          <cell r="C3455" t="str">
            <v>INHI</v>
          </cell>
          <cell r="D3455" t="str">
            <v>CONEXOES</v>
          </cell>
          <cell r="E3455" t="str">
            <v>0180</v>
          </cell>
          <cell r="F3455" t="str">
            <v/>
          </cell>
          <cell r="G3455" t="str">
            <v/>
          </cell>
          <cell r="H3455" t="str">
            <v>CURVA 45 GRAUS, PVC, SOLDÁVEL, DN 60MM, INSTALADO EM PRUMADA DE ÁGUA - FORNECIMENTO E INSTALAÇÃO. AF_12/2014</v>
          </cell>
          <cell r="I3455" t="str">
            <v>UN</v>
          </cell>
          <cell r="J3455" t="str">
            <v>COEFICIENTE DE REPRESENTATIVIDADE</v>
          </cell>
          <cell r="K3455" t="str">
            <v>29,93</v>
          </cell>
          <cell r="L3455" t="str">
            <v>CAIXA REFERENCIAL</v>
          </cell>
        </row>
        <row r="3456">
          <cell r="A3456">
            <v>89513</v>
          </cell>
          <cell r="B3456" t="str">
            <v>INSTALACOES HIDRO SANITARIAS</v>
          </cell>
          <cell r="C3456" t="str">
            <v>INHI</v>
          </cell>
          <cell r="D3456" t="str">
            <v>CONEXOES</v>
          </cell>
          <cell r="E3456" t="str">
            <v>0180</v>
          </cell>
          <cell r="F3456" t="str">
            <v/>
          </cell>
          <cell r="G3456" t="str">
            <v/>
          </cell>
          <cell r="H3456" t="str">
            <v>JOELHO 90 GRAUS, PVC, SOLDÁVEL, DN 75MM, INSTALADO EM PRUMADA DE ÁGUA - FORNECIMENTO E INSTALAÇÃO. AF_12/2014</v>
          </cell>
          <cell r="I3456" t="str">
            <v>UN</v>
          </cell>
          <cell r="J3456" t="str">
            <v>COEFICIENTE DE REPRESENTATIVIDADE</v>
          </cell>
          <cell r="K3456" t="str">
            <v>107,23</v>
          </cell>
          <cell r="L3456" t="str">
            <v>CAIXA REFERENCIAL</v>
          </cell>
        </row>
        <row r="3457">
          <cell r="A3457">
            <v>89514</v>
          </cell>
          <cell r="B3457" t="str">
            <v>INSTALACOES HIDRO SANITARIAS</v>
          </cell>
          <cell r="C3457" t="str">
            <v>INHI</v>
          </cell>
          <cell r="D3457" t="str">
            <v>CONEXOES</v>
          </cell>
          <cell r="E3457" t="str">
            <v>0180</v>
          </cell>
          <cell r="F3457" t="str">
            <v/>
          </cell>
          <cell r="G3457" t="str">
            <v/>
          </cell>
          <cell r="H3457" t="str">
            <v>JOELHO 90 GRAUS, PVC, SERIE R, ÁGUA PLUVIAL, DN 40 MM, JUNTA SOLDÁVEL, FORNECIDO E INSTALADO EM RAMAL DE ENCAMINHAMENTO. AF_12/2014</v>
          </cell>
          <cell r="I3457" t="str">
            <v>UN</v>
          </cell>
          <cell r="J3457" t="str">
            <v>COEFICIENTE DE REPRESENTATIVIDADE</v>
          </cell>
          <cell r="K3457" t="str">
            <v>8,03</v>
          </cell>
          <cell r="L3457" t="str">
            <v>CAIXA REFERENCIAL</v>
          </cell>
        </row>
        <row r="3458">
          <cell r="A3458">
            <v>89515</v>
          </cell>
          <cell r="B3458" t="str">
            <v>INSTALACOES HIDRO SANITARIAS</v>
          </cell>
          <cell r="C3458" t="str">
            <v>INHI</v>
          </cell>
          <cell r="D3458" t="str">
            <v>CONEXOES</v>
          </cell>
          <cell r="E3458" t="str">
            <v>0180</v>
          </cell>
          <cell r="F3458" t="str">
            <v/>
          </cell>
          <cell r="G3458" t="str">
            <v/>
          </cell>
          <cell r="H3458" t="str">
            <v>JOELHO 45 GRAUS, PVC, SOLDÁVEL, DN 75MM, INSTALADO EM PRUMADA DE ÁGUA - FORNECIMENTO E INSTALAÇÃO. AF_12/2014</v>
          </cell>
          <cell r="I3458" t="str">
            <v>UN</v>
          </cell>
          <cell r="J3458" t="str">
            <v>COEFICIENTE DE REPRESENTATIVIDADE</v>
          </cell>
          <cell r="K3458" t="str">
            <v>80,11</v>
          </cell>
          <cell r="L3458" t="str">
            <v>CAIXA REFERENCIAL</v>
          </cell>
        </row>
        <row r="3459">
          <cell r="A3459">
            <v>89516</v>
          </cell>
          <cell r="B3459" t="str">
            <v>INSTALACOES HIDRO SANITARIAS</v>
          </cell>
          <cell r="C3459" t="str">
            <v>INHI</v>
          </cell>
          <cell r="D3459" t="str">
            <v>CONEXOES</v>
          </cell>
          <cell r="E3459" t="str">
            <v>0180</v>
          </cell>
          <cell r="F3459" t="str">
            <v/>
          </cell>
          <cell r="G3459" t="str">
            <v/>
          </cell>
          <cell r="H3459" t="str">
            <v>JOELHO 45 GRAUS, PVC, SERIE R, ÁGUA PLUVIAL, DN 40 MM, JUNTA SOLDÁVEL, FORNECIDO E INSTALADO EM RAMAL DE ENCAMINHAMENTO. AF_12/2014</v>
          </cell>
          <cell r="I3459" t="str">
            <v>UN</v>
          </cell>
          <cell r="J3459" t="str">
            <v>COEFICIENTE DE REPRESENTATIVIDADE</v>
          </cell>
          <cell r="K3459" t="str">
            <v>6,96</v>
          </cell>
          <cell r="L3459" t="str">
            <v>CAIXA REFERENCIAL</v>
          </cell>
        </row>
        <row r="3460">
          <cell r="A3460">
            <v>89517</v>
          </cell>
          <cell r="B3460" t="str">
            <v>INSTALACOES HIDRO SANITARIAS</v>
          </cell>
          <cell r="C3460" t="str">
            <v>INHI</v>
          </cell>
          <cell r="D3460" t="str">
            <v>CONEXOES</v>
          </cell>
          <cell r="E3460" t="str">
            <v>0180</v>
          </cell>
          <cell r="F3460" t="str">
            <v/>
          </cell>
          <cell r="G3460" t="str">
            <v/>
          </cell>
          <cell r="H3460" t="str">
            <v>CURVA 90 GRAUS, PVC, SOLDÁVEL, DN 75MM, INSTALADO EM PRUMADA DE ÁGUA - FORNECIMENTO E INSTALAÇÃO. AF_12/2014</v>
          </cell>
          <cell r="I3460" t="str">
            <v>UN</v>
          </cell>
          <cell r="J3460" t="str">
            <v>COEFICIENTE DE REPRESENTATIVIDADE</v>
          </cell>
          <cell r="K3460" t="str">
            <v>66,93</v>
          </cell>
          <cell r="L3460" t="str">
            <v>CAIXA REFERENCIAL</v>
          </cell>
        </row>
        <row r="3461">
          <cell r="A3461">
            <v>89518</v>
          </cell>
          <cell r="B3461" t="str">
            <v>INSTALACOES HIDRO SANITARIAS</v>
          </cell>
          <cell r="C3461" t="str">
            <v>INHI</v>
          </cell>
          <cell r="D3461" t="str">
            <v>CONEXOES</v>
          </cell>
          <cell r="E3461" t="str">
            <v>0180</v>
          </cell>
          <cell r="F3461" t="str">
            <v/>
          </cell>
          <cell r="G3461" t="str">
            <v/>
          </cell>
          <cell r="H3461" t="str">
            <v>JOELHO 90 GRAUS, PVC, SERIE R, ÁGUA PLUVIAL, DN 50 MM, JUNTA ELÁSTICA, FORNECIDO E INSTALADO EM RAMAL DE ENCAMINHAMENTO. AF_12/2014</v>
          </cell>
          <cell r="I3461" t="str">
            <v>UN</v>
          </cell>
          <cell r="J3461" t="str">
            <v>COEFICIENTE DE REPRESENTATIVIDADE</v>
          </cell>
          <cell r="K3461" t="str">
            <v>11,52</v>
          </cell>
          <cell r="L3461" t="str">
            <v>CAIXA REFERENCIAL</v>
          </cell>
        </row>
        <row r="3462">
          <cell r="A3462">
            <v>89519</v>
          </cell>
          <cell r="B3462" t="str">
            <v>INSTALACOES HIDRO SANITARIAS</v>
          </cell>
          <cell r="C3462" t="str">
            <v>INHI</v>
          </cell>
          <cell r="D3462" t="str">
            <v>CONEXOES</v>
          </cell>
          <cell r="E3462" t="str">
            <v>0180</v>
          </cell>
          <cell r="F3462" t="str">
            <v/>
          </cell>
          <cell r="G3462" t="str">
            <v/>
          </cell>
          <cell r="H3462" t="str">
            <v>CURVA 45 GRAUS, PVC, SOLDÁVEL, DN 75MM, INSTALADO EM PRUMADA DE ÁGUA - FORNECIMENTO E INSTALAÇÃO. AF_12/2014</v>
          </cell>
          <cell r="I3462" t="str">
            <v>UN</v>
          </cell>
          <cell r="J3462" t="str">
            <v>COEFICIENTE DE REPRESENTATIVIDADE</v>
          </cell>
          <cell r="K3462" t="str">
            <v>44,17</v>
          </cell>
          <cell r="L3462" t="str">
            <v>CAIXA REFERENCIAL</v>
          </cell>
        </row>
        <row r="3463">
          <cell r="A3463">
            <v>89520</v>
          </cell>
          <cell r="B3463" t="str">
            <v>INSTALACOES HIDRO SANITARIAS</v>
          </cell>
          <cell r="C3463" t="str">
            <v>INHI</v>
          </cell>
          <cell r="D3463" t="str">
            <v>CONEXOES</v>
          </cell>
          <cell r="E3463" t="str">
            <v>0180</v>
          </cell>
          <cell r="F3463" t="str">
            <v/>
          </cell>
          <cell r="G3463" t="str">
            <v/>
          </cell>
          <cell r="H3463" t="str">
            <v>JOELHO 45 GRAUS, PVC, SERIE R, ÁGUA PLUVIAL, DN 50 MM, JUNTA ELÁSTICA, FORNECIDO E INSTALADO EM RAMAL DE ENCAMINHAMENTO. AF_12/2014</v>
          </cell>
          <cell r="I3463" t="str">
            <v>UN</v>
          </cell>
          <cell r="J3463" t="str">
            <v>COEFICIENTE DE REPRESENTATIVIDADE</v>
          </cell>
          <cell r="K3463" t="str">
            <v>10,11</v>
          </cell>
          <cell r="L3463" t="str">
            <v>CAIXA REFERENCIAL</v>
          </cell>
        </row>
        <row r="3464">
          <cell r="A3464">
            <v>89521</v>
          </cell>
          <cell r="B3464" t="str">
            <v>INSTALACOES HIDRO SANITARIAS</v>
          </cell>
          <cell r="C3464" t="str">
            <v>INHI</v>
          </cell>
          <cell r="D3464" t="str">
            <v>CONEXOES</v>
          </cell>
          <cell r="E3464" t="str">
            <v>0180</v>
          </cell>
          <cell r="F3464" t="str">
            <v/>
          </cell>
          <cell r="G3464" t="str">
            <v/>
          </cell>
          <cell r="H3464" t="str">
            <v>JOELHO 90 GRAUS, PVC, SOLDÁVEL, DN 85MM, INSTALADO EM PRUMADA DE ÁGUA - FORNECIMENTO E INSTALAÇÃO. AF_12/2014</v>
          </cell>
          <cell r="I3464" t="str">
            <v>UN</v>
          </cell>
          <cell r="J3464" t="str">
            <v>COEFICIENTE DE REPRESENTATIVIDADE</v>
          </cell>
          <cell r="K3464" t="str">
            <v>126,50</v>
          </cell>
          <cell r="L3464" t="str">
            <v>CAIXA REFERENCIAL</v>
          </cell>
        </row>
        <row r="3465">
          <cell r="A3465">
            <v>89522</v>
          </cell>
          <cell r="B3465" t="str">
            <v>INSTALACOES HIDRO SANITARIAS</v>
          </cell>
          <cell r="C3465" t="str">
            <v>INHI</v>
          </cell>
          <cell r="D3465" t="str">
            <v>CONEXOES</v>
          </cell>
          <cell r="E3465" t="str">
            <v>0180</v>
          </cell>
          <cell r="F3465" t="str">
            <v/>
          </cell>
          <cell r="G3465" t="str">
            <v/>
          </cell>
          <cell r="H3465" t="str">
            <v>JOELHO 90 GRAUS, PVC, SERIE R, ÁGUA PLUVIAL, DN 75 MM, JUNTA ELÁSTICA, FORNECIDO E INSTALADO EM RAMAL DE ENCAMINHAMENTO. AF_12/2014</v>
          </cell>
          <cell r="I3465" t="str">
            <v>UN</v>
          </cell>
          <cell r="J3465" t="str">
            <v>COEFICIENTE DE REPRESENTATIVIDADE</v>
          </cell>
          <cell r="K3465" t="str">
            <v>23,33</v>
          </cell>
          <cell r="L3465" t="str">
            <v>CAIXA REFERENCIAL</v>
          </cell>
        </row>
        <row r="3466">
          <cell r="A3466">
            <v>89523</v>
          </cell>
          <cell r="B3466" t="str">
            <v>INSTALACOES HIDRO SANITARIAS</v>
          </cell>
          <cell r="C3466" t="str">
            <v>INHI</v>
          </cell>
          <cell r="D3466" t="str">
            <v>CONEXOES</v>
          </cell>
          <cell r="E3466" t="str">
            <v>0180</v>
          </cell>
          <cell r="F3466" t="str">
            <v/>
          </cell>
          <cell r="G3466" t="str">
            <v/>
          </cell>
          <cell r="H3466" t="str">
            <v>JOELHO 45 GRAUS, PVC, SOLDÁVEL, DN 85MM, INSTALADO EM PRUMADA DE ÁGUA - FORNECIMENTO E INSTALAÇÃO. AF_12/2014</v>
          </cell>
          <cell r="I3466" t="str">
            <v>UN</v>
          </cell>
          <cell r="J3466" t="str">
            <v>COEFICIENTE DE REPRESENTATIVIDADE</v>
          </cell>
          <cell r="K3466" t="str">
            <v>94,57</v>
          </cell>
          <cell r="L3466" t="str">
            <v>CAIXA REFERENCIAL</v>
          </cell>
        </row>
        <row r="3467">
          <cell r="A3467">
            <v>89524</v>
          </cell>
          <cell r="B3467" t="str">
            <v>INSTALACOES HIDRO SANITARIAS</v>
          </cell>
          <cell r="C3467" t="str">
            <v>INHI</v>
          </cell>
          <cell r="D3467" t="str">
            <v>CONEXOES</v>
          </cell>
          <cell r="E3467" t="str">
            <v>0180</v>
          </cell>
          <cell r="F3467" t="str">
            <v/>
          </cell>
          <cell r="G3467" t="str">
            <v/>
          </cell>
          <cell r="H3467" t="str">
            <v>JOELHO 45 GRAUS, PVC, SERIE R, ÁGUA PLUVIAL, DN 75 MM, JUNTA ELÁSTICA, FORNECIDO E INSTALADO EM RAMAL DE ENCAMINHAMENTO. AF_12/2014</v>
          </cell>
          <cell r="I3467" t="str">
            <v>UN</v>
          </cell>
          <cell r="J3467" t="str">
            <v>COEFICIENTE DE REPRESENTATIVIDADE</v>
          </cell>
          <cell r="K3467" t="str">
            <v>20,62</v>
          </cell>
          <cell r="L3467" t="str">
            <v>CAIXA REFERENCIAL</v>
          </cell>
        </row>
        <row r="3468">
          <cell r="A3468">
            <v>89525</v>
          </cell>
          <cell r="B3468" t="str">
            <v>INSTALACOES HIDRO SANITARIAS</v>
          </cell>
          <cell r="C3468" t="str">
            <v>INHI</v>
          </cell>
          <cell r="D3468" t="str">
            <v>CONEXOES</v>
          </cell>
          <cell r="E3468" t="str">
            <v>0180</v>
          </cell>
          <cell r="F3468" t="str">
            <v/>
          </cell>
          <cell r="G3468" t="str">
            <v/>
          </cell>
          <cell r="H3468" t="str">
            <v>CURVA 90 GRAUS, PVC, SOLDÁVEL, DN 85MM, INSTALADO EM PRUMADA DE ÁGUA - FORNECIMENTO E INSTALAÇÃO. AF_12/2014</v>
          </cell>
          <cell r="I3468" t="str">
            <v>UN</v>
          </cell>
          <cell r="J3468" t="str">
            <v>COEFICIENTE DE REPRESENTATIVIDADE</v>
          </cell>
          <cell r="K3468" t="str">
            <v>92,95</v>
          </cell>
          <cell r="L3468" t="str">
            <v>CAIXA REFERENCIAL</v>
          </cell>
        </row>
        <row r="3469">
          <cell r="A3469">
            <v>89526</v>
          </cell>
          <cell r="B3469" t="str">
            <v>INSTALACOES HIDRO SANITARIAS</v>
          </cell>
          <cell r="C3469" t="str">
            <v>INHI</v>
          </cell>
          <cell r="D3469" t="str">
            <v>CONEXOES</v>
          </cell>
          <cell r="E3469" t="str">
            <v>0180</v>
          </cell>
          <cell r="F3469" t="str">
            <v/>
          </cell>
          <cell r="G3469" t="str">
            <v/>
          </cell>
          <cell r="H3469" t="str">
            <v>CURVA 87 GRAUS E 30 MINUTOS, PVC, SERIE R, ÁGUA PLUVIAL, DN 75 MM, JUNTA ELÁSTICA, FORNECIDO E INSTALADO EM RAMAL DE ENCAMINHAMENTO. AF_12/2014</v>
          </cell>
          <cell r="I3469" t="str">
            <v>UN</v>
          </cell>
          <cell r="J3469" t="str">
            <v>COEFICIENTE DE REPRESENTATIVIDADE</v>
          </cell>
          <cell r="K3469" t="str">
            <v>30,48</v>
          </cell>
          <cell r="L3469" t="str">
            <v>CAIXA REFERENCIAL</v>
          </cell>
        </row>
        <row r="3470">
          <cell r="A3470">
            <v>89527</v>
          </cell>
          <cell r="B3470" t="str">
            <v>INSTALACOES HIDRO SANITARIAS</v>
          </cell>
          <cell r="C3470" t="str">
            <v>INHI</v>
          </cell>
          <cell r="D3470" t="str">
            <v>CONEXOES</v>
          </cell>
          <cell r="E3470" t="str">
            <v>0180</v>
          </cell>
          <cell r="F3470" t="str">
            <v/>
          </cell>
          <cell r="G3470" t="str">
            <v/>
          </cell>
          <cell r="H3470" t="str">
            <v>CURVA 45 GRAUS, PVC, SOLDÁVEL, DN 85MM, INSTALADO EM PRUMADA DE ÁGUA - FORNECIMENTO E INSTALAÇÃO. AF_12/2014</v>
          </cell>
          <cell r="I3470" t="str">
            <v>UN</v>
          </cell>
          <cell r="J3470" t="str">
            <v>COEFICIENTE DE REPRESENTATIVIDADE</v>
          </cell>
          <cell r="K3470" t="str">
            <v>70,56</v>
          </cell>
          <cell r="L3470" t="str">
            <v>CAIXA REFERENCIAL</v>
          </cell>
        </row>
        <row r="3471">
          <cell r="A3471">
            <v>89528</v>
          </cell>
          <cell r="B3471" t="str">
            <v>INSTALACOES HIDRO SANITARIAS</v>
          </cell>
          <cell r="C3471" t="str">
            <v>INHI</v>
          </cell>
          <cell r="D3471" t="str">
            <v>CONEXOES</v>
          </cell>
          <cell r="E3471" t="str">
            <v>0180</v>
          </cell>
          <cell r="F3471" t="str">
            <v/>
          </cell>
          <cell r="G3471" t="str">
            <v/>
          </cell>
          <cell r="H3471" t="str">
            <v>LUVA, PVC, SOLDÁVEL, DN 25MM, INSTALADO EM PRUMADA DE ÁGUA - FORNECIMENTO E INSTALAÇÃO. AF_12/2014</v>
          </cell>
          <cell r="I3471" t="str">
            <v>UN</v>
          </cell>
          <cell r="J3471" t="str">
            <v>COEFICIENTE DE REPRESENTATIVIDADE</v>
          </cell>
          <cell r="K3471" t="str">
            <v>3,06</v>
          </cell>
          <cell r="L3471" t="str">
            <v>CAIXA REFERENCIAL</v>
          </cell>
        </row>
        <row r="3472">
          <cell r="A3472">
            <v>89529</v>
          </cell>
          <cell r="B3472" t="str">
            <v>INSTALACOES HIDRO SANITARIAS</v>
          </cell>
          <cell r="C3472" t="str">
            <v>INHI</v>
          </cell>
          <cell r="D3472" t="str">
            <v>CONEXOES</v>
          </cell>
          <cell r="E3472" t="str">
            <v>0180</v>
          </cell>
          <cell r="F3472" t="str">
            <v/>
          </cell>
          <cell r="G3472" t="str">
            <v/>
          </cell>
          <cell r="H3472" t="str">
            <v>JOELHO 90 GRAUS, PVC, SERIE R, ÁGUA PLUVIAL, DN 100 MM, JUNTA ELÁSTICA, FORNECIDO E INSTALADO EM RAMAL DE ENCAMINHAMENTO. AF_12/2014</v>
          </cell>
          <cell r="I3472" t="str">
            <v>UN</v>
          </cell>
          <cell r="J3472" t="str">
            <v>COEFICIENTE DE REPRESENTATIVIDADE</v>
          </cell>
          <cell r="K3472" t="str">
            <v>34,50</v>
          </cell>
          <cell r="L3472" t="str">
            <v>CAIXA REFERENCIAL</v>
          </cell>
        </row>
        <row r="3473">
          <cell r="A3473">
            <v>89530</v>
          </cell>
          <cell r="B3473" t="str">
            <v>INSTALACOES HIDRO SANITARIAS</v>
          </cell>
          <cell r="C3473" t="str">
            <v>INHI</v>
          </cell>
          <cell r="D3473" t="str">
            <v>CONEXOES</v>
          </cell>
          <cell r="E3473" t="str">
            <v>0180</v>
          </cell>
          <cell r="F3473" t="str">
            <v/>
          </cell>
          <cell r="G3473" t="str">
            <v/>
          </cell>
          <cell r="H3473" t="str">
            <v>LUVA DE CORRER, PVC, SOLDÁVEL, DN 25MM, INSTALADO EM PRUMADA DE ÁGUA - FORNECIMENTO E INSTALAÇÃO. AF_12/2014</v>
          </cell>
          <cell r="I3473" t="str">
            <v>UN</v>
          </cell>
          <cell r="J3473" t="str">
            <v>COEFICIENTE DE REPRESENTATIVIDADE</v>
          </cell>
          <cell r="K3473" t="str">
            <v>12,99</v>
          </cell>
          <cell r="L3473" t="str">
            <v>CAIXA REFERENCIAL</v>
          </cell>
        </row>
        <row r="3474">
          <cell r="A3474">
            <v>89531</v>
          </cell>
          <cell r="B3474" t="str">
            <v>INSTALACOES HIDRO SANITARIAS</v>
          </cell>
          <cell r="C3474" t="str">
            <v>INHI</v>
          </cell>
          <cell r="D3474" t="str">
            <v>CONEXOES</v>
          </cell>
          <cell r="E3474" t="str">
            <v>0180</v>
          </cell>
          <cell r="F3474" t="str">
            <v/>
          </cell>
          <cell r="G3474" t="str">
            <v/>
          </cell>
          <cell r="H3474" t="str">
            <v>JOELHO 45 GRAUS, PVC, SERIE R, ÁGUA PLUVIAL, DN 100 MM, JUNTA ELÁSTICA, FORNECIDO E INSTALADO EM RAMAL DE ENCAMINHAMENTO. AF_12/2014</v>
          </cell>
          <cell r="I3474" t="str">
            <v>UN</v>
          </cell>
          <cell r="J3474" t="str">
            <v>COEFICIENTE DE REPRESENTATIVIDADE</v>
          </cell>
          <cell r="K3474" t="str">
            <v>27,92</v>
          </cell>
          <cell r="L3474" t="str">
            <v>CAIXA REFERENCIAL</v>
          </cell>
        </row>
        <row r="3475">
          <cell r="A3475">
            <v>89532</v>
          </cell>
          <cell r="B3475" t="str">
            <v>INSTALACOES HIDRO SANITARIAS</v>
          </cell>
          <cell r="C3475" t="str">
            <v>INHI</v>
          </cell>
          <cell r="D3475" t="str">
            <v>CONEXOES</v>
          </cell>
          <cell r="E3475" t="str">
            <v>0180</v>
          </cell>
          <cell r="F3475" t="str">
            <v/>
          </cell>
          <cell r="G3475" t="str">
            <v/>
          </cell>
          <cell r="H3475" t="str">
            <v>LUVA DE REDUÇÃO, PVC, SOLDÁVEL, DN 32MM X 25MM, INSTALADO EM PRUMADA DE ÁGUA - FORNECIMENTO E INSTALAÇÃO. AF_12/2014</v>
          </cell>
          <cell r="I3475" t="str">
            <v>UN</v>
          </cell>
          <cell r="J3475" t="str">
            <v>COEFICIENTE DE REPRESENTATIVIDADE</v>
          </cell>
          <cell r="K3475" t="str">
            <v>6,11</v>
          </cell>
          <cell r="L3475" t="str">
            <v>CAIXA REFERENCIAL</v>
          </cell>
        </row>
        <row r="3476">
          <cell r="A3476">
            <v>89533</v>
          </cell>
          <cell r="B3476" t="str">
            <v>INSTALACOES HIDRO SANITARIAS</v>
          </cell>
          <cell r="C3476" t="str">
            <v>INHI</v>
          </cell>
          <cell r="D3476" t="str">
            <v>CONEXOES</v>
          </cell>
          <cell r="E3476" t="str">
            <v>0180</v>
          </cell>
          <cell r="F3476" t="str">
            <v/>
          </cell>
          <cell r="G3476" t="str">
            <v/>
          </cell>
          <cell r="H3476" t="str">
            <v>JOELHO 45 GRAUS PARA PÉ DE COLUNA, PVC, SERIE R, ÁGUA PLUVIAL, DN 100 MM, JUNTA ELÁSTICA, FORNECIDO E INSTALADO EM RAMAL DE ENCAMINHAMENTO. AF_12/2014</v>
          </cell>
          <cell r="I3476" t="str">
            <v>UN</v>
          </cell>
          <cell r="J3476" t="str">
            <v>COEFICIENTE DE REPRESENTATIVIDADE</v>
          </cell>
          <cell r="K3476" t="str">
            <v>27,92</v>
          </cell>
          <cell r="L3476" t="str">
            <v>CAIXA REFERENCIAL</v>
          </cell>
        </row>
        <row r="3477">
          <cell r="A3477">
            <v>89534</v>
          </cell>
          <cell r="B3477" t="str">
            <v>INSTALACOES HIDRO SANITARIAS</v>
          </cell>
          <cell r="C3477" t="str">
            <v>INHI</v>
          </cell>
          <cell r="D3477" t="str">
            <v>CONEXOES</v>
          </cell>
          <cell r="E3477" t="str">
            <v>0180</v>
          </cell>
          <cell r="F3477" t="str">
            <v/>
          </cell>
          <cell r="G3477" t="str">
            <v/>
          </cell>
          <cell r="H3477" t="str">
            <v>LUVA SOLDÁVEL E COM ROSCA, PVC, SOLDÁVEL, DN 25MM X 3/4, INSTALADO EM PRUMADA DE ÁGUA - FORNECIMENTO E INSTALAÇÃO. AF_12/2014</v>
          </cell>
          <cell r="I3477" t="str">
            <v>UN</v>
          </cell>
          <cell r="J3477" t="str">
            <v>COEFICIENTE DE REPRESENTATIVIDADE</v>
          </cell>
          <cell r="K3477" t="str">
            <v>3,95</v>
          </cell>
          <cell r="L3477" t="str">
            <v>CAIXA REFERENCIAL</v>
          </cell>
        </row>
        <row r="3478">
          <cell r="A3478">
            <v>89535</v>
          </cell>
          <cell r="B3478" t="str">
            <v>INSTALACOES HIDRO SANITARIAS</v>
          </cell>
          <cell r="C3478" t="str">
            <v>INHI</v>
          </cell>
          <cell r="D3478" t="str">
            <v>CONEXOES</v>
          </cell>
          <cell r="E3478" t="str">
            <v>0180</v>
          </cell>
          <cell r="F3478" t="str">
            <v/>
          </cell>
          <cell r="G3478" t="str">
            <v/>
          </cell>
          <cell r="H3478" t="str">
            <v>CURVA 87 GRAUS E 30 MINUTOS, PVC, SERIE R, ÁGUA PLUVIAL, DN 100 MM, JUNTA ELÁSTICA, FORNECIDO E INSTALADO EM RAMAL DE ENCAMINHAMENTO. AF_12/2014</v>
          </cell>
          <cell r="I3478" t="str">
            <v>UN</v>
          </cell>
          <cell r="J3478" t="str">
            <v>COEFICIENTE DE REPRESENTATIVIDADE</v>
          </cell>
          <cell r="K3478" t="str">
            <v>44,82</v>
          </cell>
          <cell r="L3478" t="str">
            <v>CAIXA REFERENCIAL</v>
          </cell>
        </row>
        <row r="3479">
          <cell r="A3479">
            <v>89536</v>
          </cell>
          <cell r="B3479" t="str">
            <v>INSTALACOES HIDRO SANITARIAS</v>
          </cell>
          <cell r="C3479" t="str">
            <v>INHI</v>
          </cell>
          <cell r="D3479" t="str">
            <v>CONEXOES</v>
          </cell>
          <cell r="E3479" t="str">
            <v>0180</v>
          </cell>
          <cell r="F3479" t="str">
            <v/>
          </cell>
          <cell r="G3479" t="str">
            <v/>
          </cell>
          <cell r="H3479" t="str">
            <v>UNIÃO, PVC, SOLDÁVEL, DN 25MM, INSTALADO EM PRUMADA DE ÁGUA - FORNECIMENTO E INSTALAÇÃO. AF_12/2014</v>
          </cell>
          <cell r="I3479" t="str">
            <v>UN</v>
          </cell>
          <cell r="J3479" t="str">
            <v>COEFICIENTE DE REPRESENTATIVIDADE</v>
          </cell>
          <cell r="K3479" t="str">
            <v>11,62</v>
          </cell>
          <cell r="L3479" t="str">
            <v>CAIXA REFERENCIAL</v>
          </cell>
        </row>
        <row r="3480">
          <cell r="A3480">
            <v>89538</v>
          </cell>
          <cell r="B3480" t="str">
            <v>INSTALACOES HIDRO SANITARIAS</v>
          </cell>
          <cell r="C3480" t="str">
            <v>INHI</v>
          </cell>
          <cell r="D3480" t="str">
            <v>CONEXOES</v>
          </cell>
          <cell r="E3480" t="str">
            <v>0180</v>
          </cell>
          <cell r="F3480" t="str">
            <v/>
          </cell>
          <cell r="G3480" t="str">
            <v/>
          </cell>
          <cell r="H3480" t="str">
            <v>ADAPTADOR CURTO COM BOLSA E ROSCA PARA REGISTRO, PVC, SOLDÁVEL, DN 25MM X 3/4, INSTALADO EM PRUMADA DE ÁGUA - FORNECIMENTO E INSTALAÇÃO. AF_12/2014</v>
          </cell>
          <cell r="I3480" t="str">
            <v>UN</v>
          </cell>
          <cell r="J3480" t="str">
            <v>COEFICIENTE DE REPRESENTATIVIDADE</v>
          </cell>
          <cell r="K3480" t="str">
            <v>3,16</v>
          </cell>
          <cell r="L3480" t="str">
            <v>CAIXA REFERENCIAL</v>
          </cell>
        </row>
        <row r="3481">
          <cell r="A3481">
            <v>89540</v>
          </cell>
          <cell r="B3481" t="str">
            <v>INSTALACOES HIDRO SANITARIAS</v>
          </cell>
          <cell r="C3481" t="str">
            <v>INHI</v>
          </cell>
          <cell r="D3481" t="str">
            <v>CONEXOES</v>
          </cell>
          <cell r="E3481" t="str">
            <v>0180</v>
          </cell>
          <cell r="F3481" t="str">
            <v/>
          </cell>
          <cell r="G3481" t="str">
            <v/>
          </cell>
          <cell r="H3481" t="str">
            <v>CURVA DE TRANSPOSIÇÃO, PVC, SOLDÁVEL, DN 25MM, INSTALADO EM PRUMADA DE ÁGUA  - FORNECIMENTO E INSTALAÇÃO. AF_12/2014</v>
          </cell>
          <cell r="I3481" t="str">
            <v>UN</v>
          </cell>
          <cell r="J3481" t="str">
            <v>COEFICIENTE DE REPRESENTATIVIDADE</v>
          </cell>
          <cell r="K3481" t="str">
            <v>9,51</v>
          </cell>
          <cell r="L3481" t="str">
            <v>CAIXA REFERENCIAL</v>
          </cell>
        </row>
        <row r="3482">
          <cell r="A3482">
            <v>89541</v>
          </cell>
          <cell r="B3482" t="str">
            <v>INSTALACOES HIDRO SANITARIAS</v>
          </cell>
          <cell r="C3482" t="str">
            <v>INHI</v>
          </cell>
          <cell r="D3482" t="str">
            <v>CONEXOES</v>
          </cell>
          <cell r="E3482" t="str">
            <v>0180</v>
          </cell>
          <cell r="F3482" t="str">
            <v/>
          </cell>
          <cell r="G3482" t="str">
            <v/>
          </cell>
          <cell r="H3482" t="str">
            <v>LUVA, PVC, SOLDÁVEL, DN 32MM, INSTALADO EM PRUMADA DE ÁGUA - FORNECIMENTO E INSTALAÇÃO. AF_12/2014</v>
          </cell>
          <cell r="I3482" t="str">
            <v>UN</v>
          </cell>
          <cell r="J3482" t="str">
            <v>COEFICIENTE DE REPRESENTATIVIDADE</v>
          </cell>
          <cell r="K3482" t="str">
            <v>4,89</v>
          </cell>
          <cell r="L3482" t="str">
            <v>CAIXA REFERENCIAL</v>
          </cell>
        </row>
        <row r="3483">
          <cell r="A3483">
            <v>89542</v>
          </cell>
          <cell r="B3483" t="str">
            <v>INSTALACOES HIDRO SANITARIAS</v>
          </cell>
          <cell r="C3483" t="str">
            <v>INHI</v>
          </cell>
          <cell r="D3483" t="str">
            <v>CONEXOES</v>
          </cell>
          <cell r="E3483" t="str">
            <v>0180</v>
          </cell>
          <cell r="F3483" t="str">
            <v/>
          </cell>
          <cell r="G3483" t="str">
            <v/>
          </cell>
          <cell r="H3483" t="str">
            <v>LUVA DE CORRER, PVC, SOLDÁVEL, DN 32MM, INSTALADO EM PRUMADA DE ÁGUA - FORNECIMENTO E INSTALAÇÃO. AF_12/2014</v>
          </cell>
          <cell r="I3483" t="str">
            <v>UN</v>
          </cell>
          <cell r="J3483" t="str">
            <v>COEFICIENTE DE REPRESENTATIVIDADE</v>
          </cell>
          <cell r="K3483" t="str">
            <v>28,57</v>
          </cell>
          <cell r="L3483" t="str">
            <v>CAIXA REFERENCIAL</v>
          </cell>
        </row>
        <row r="3484">
          <cell r="A3484">
            <v>89544</v>
          </cell>
          <cell r="B3484" t="str">
            <v>INSTALACOES HIDRO SANITARIAS</v>
          </cell>
          <cell r="C3484" t="str">
            <v>INHI</v>
          </cell>
          <cell r="D3484" t="str">
            <v>CONEXOES</v>
          </cell>
          <cell r="E3484" t="str">
            <v>0180</v>
          </cell>
          <cell r="F3484" t="str">
            <v/>
          </cell>
          <cell r="G3484" t="str">
            <v/>
          </cell>
          <cell r="H3484" t="str">
            <v>LUVA SIMPLES, PVC, SERIE R, ÁGUA PLUVIAL, DN 40 MM, JUNTA SOLDÁVEL, FORNECIDO E INSTALADO EM RAMAL DE ENCAMINHAMENTO. AF_12/2014</v>
          </cell>
          <cell r="I3484" t="str">
            <v>UN</v>
          </cell>
          <cell r="J3484" t="str">
            <v>COEFICIENTE DE REPRESENTATIVIDADE</v>
          </cell>
          <cell r="K3484" t="str">
            <v>7,13</v>
          </cell>
          <cell r="L3484" t="str">
            <v>CAIXA REFERENCIAL</v>
          </cell>
        </row>
        <row r="3485">
          <cell r="A3485">
            <v>89545</v>
          </cell>
          <cell r="B3485" t="str">
            <v>INSTALACOES HIDRO SANITARIAS</v>
          </cell>
          <cell r="C3485" t="str">
            <v>INHI</v>
          </cell>
          <cell r="D3485" t="str">
            <v>CONEXOES</v>
          </cell>
          <cell r="E3485" t="str">
            <v>0180</v>
          </cell>
          <cell r="F3485" t="str">
            <v/>
          </cell>
          <cell r="G3485" t="str">
            <v/>
          </cell>
          <cell r="H3485" t="str">
            <v>LUVA SIMPLES, PVC, SERIE R, ÁGUA PLUVIAL, DN 50 MM, JUNTA ELÁSTICA, FORNECIDO E INSTALADO EM RAMAL DE ENCAMINHAMENTO. AF_12/2014</v>
          </cell>
          <cell r="I3485" t="str">
            <v>UN</v>
          </cell>
          <cell r="J3485" t="str">
            <v>COEFICIENTE DE REPRESENTATIVIDADE</v>
          </cell>
          <cell r="K3485" t="str">
            <v>10,59</v>
          </cell>
          <cell r="L3485" t="str">
            <v>CAIXA REFERENCIAL</v>
          </cell>
        </row>
        <row r="3486">
          <cell r="A3486">
            <v>89546</v>
          </cell>
          <cell r="B3486" t="str">
            <v>INSTALACOES HIDRO SANITARIAS</v>
          </cell>
          <cell r="C3486" t="str">
            <v>INHI</v>
          </cell>
          <cell r="D3486" t="str">
            <v>CONEXOES</v>
          </cell>
          <cell r="E3486" t="str">
            <v>0180</v>
          </cell>
          <cell r="F3486" t="str">
            <v/>
          </cell>
          <cell r="G3486" t="str">
            <v/>
          </cell>
          <cell r="H3486" t="str">
            <v>BUCHA DE REDUÇÃO LONGA, PVC, SERIE R, ÁGUA PLUVIAL, DN 50 X 40 MM, JUNTA ELÁSTICA, FORNECIDO E INSTALADO EM RAMAL DE ENCAMINHAMENTO. AF_12/2014</v>
          </cell>
          <cell r="I3486" t="str">
            <v>UN</v>
          </cell>
          <cell r="J3486" t="str">
            <v>COEFICIENTE DE REPRESENTATIVIDADE</v>
          </cell>
          <cell r="K3486" t="str">
            <v>9,16</v>
          </cell>
          <cell r="L3486" t="str">
            <v>CAIXA REFERENCIAL</v>
          </cell>
        </row>
        <row r="3487">
          <cell r="A3487">
            <v>89547</v>
          </cell>
          <cell r="B3487" t="str">
            <v>INSTALACOES HIDRO SANITARIAS</v>
          </cell>
          <cell r="C3487" t="str">
            <v>INHI</v>
          </cell>
          <cell r="D3487" t="str">
            <v>CONEXOES</v>
          </cell>
          <cell r="E3487" t="str">
            <v>0180</v>
          </cell>
          <cell r="F3487" t="str">
            <v/>
          </cell>
          <cell r="G3487" t="str">
            <v/>
          </cell>
          <cell r="H3487" t="str">
            <v>LUVA SIMPLES, PVC, SERIE R, ÁGUA PLUVIAL, DN 75 MM, JUNTA ELÁSTICA, FORNECIDO E INSTALADO EM RAMAL DE ENCAMINHAMENTO. AF_12/2014</v>
          </cell>
          <cell r="I3487" t="str">
            <v>UN</v>
          </cell>
          <cell r="J3487" t="str">
            <v>COEFICIENTE DE REPRESENTATIVIDADE</v>
          </cell>
          <cell r="K3487" t="str">
            <v>15,93</v>
          </cell>
          <cell r="L3487" t="str">
            <v>CAIXA REFERENCIAL</v>
          </cell>
        </row>
        <row r="3488">
          <cell r="A3488">
            <v>89548</v>
          </cell>
          <cell r="B3488" t="str">
            <v>INSTALACOES HIDRO SANITARIAS</v>
          </cell>
          <cell r="C3488" t="str">
            <v>INHI</v>
          </cell>
          <cell r="D3488" t="str">
            <v>CONEXOES</v>
          </cell>
          <cell r="E3488" t="str">
            <v>0180</v>
          </cell>
          <cell r="F3488" t="str">
            <v/>
          </cell>
          <cell r="G3488" t="str">
            <v/>
          </cell>
          <cell r="H3488" t="str">
            <v>LUVA DE CORRER, PVC, SERIE R, ÁGUA PLUVIAL, DN 75 MM, JUNTA ELÁSTICA, FORNECIDO E INSTALADO EM RAMAL DE ENCAMINHAMENTO. AF_12/2014</v>
          </cell>
          <cell r="I3488" t="str">
            <v>UN</v>
          </cell>
          <cell r="J3488" t="str">
            <v>COEFICIENTE DE REPRESENTATIVIDADE</v>
          </cell>
          <cell r="K3488" t="str">
            <v>17,28</v>
          </cell>
          <cell r="L3488" t="str">
            <v>CAIXA REFERENCIAL</v>
          </cell>
        </row>
        <row r="3489">
          <cell r="A3489">
            <v>89549</v>
          </cell>
          <cell r="B3489" t="str">
            <v>INSTALACOES HIDRO SANITARIAS</v>
          </cell>
          <cell r="C3489" t="str">
            <v>INHI</v>
          </cell>
          <cell r="D3489" t="str">
            <v>CONEXOES</v>
          </cell>
          <cell r="E3489" t="str">
            <v>0180</v>
          </cell>
          <cell r="F3489" t="str">
            <v/>
          </cell>
          <cell r="G3489" t="str">
            <v/>
          </cell>
          <cell r="H3489" t="str">
            <v>REDUÇÃO EXCÊNTRICA, PVC, SERIE R, ÁGUA PLUVIAL, DN 75 X 50 MM, JUNTA ELÁSTICA, FORNECIDO E INSTALADO EM RAMAL DE ENCAMINHAMENTO. AF_12/2014</v>
          </cell>
          <cell r="I3489" t="str">
            <v>UN</v>
          </cell>
          <cell r="J3489" t="str">
            <v>COEFICIENTE DE REPRESENTATIVIDADE</v>
          </cell>
          <cell r="K3489" t="str">
            <v>12,33</v>
          </cell>
          <cell r="L3489" t="str">
            <v>CAIXA REFERENCIAL</v>
          </cell>
        </row>
        <row r="3490">
          <cell r="A3490">
            <v>89550</v>
          </cell>
          <cell r="B3490" t="str">
            <v>INSTALACOES HIDRO SANITARIAS</v>
          </cell>
          <cell r="C3490" t="str">
            <v>INHI</v>
          </cell>
          <cell r="D3490" t="str">
            <v>CONEXOES</v>
          </cell>
          <cell r="E3490" t="str">
            <v>0180</v>
          </cell>
          <cell r="F3490" t="str">
            <v/>
          </cell>
          <cell r="G3490" t="str">
            <v/>
          </cell>
          <cell r="H3490" t="str">
            <v>TÊ DE INSPEÇÃO, PVC, SERIE R, ÁGUA PLUVIAL, DN 75 MM, JUNTA ELÁSTICA, FORNECIDO E INSTALADO EM RAMAL DE ENCAMINHAMENTO. AF_12/2014</v>
          </cell>
          <cell r="I3490" t="str">
            <v>UN</v>
          </cell>
          <cell r="J3490" t="str">
            <v>COEFICIENTE DE REPRESENTATIVIDADE</v>
          </cell>
          <cell r="K3490" t="str">
            <v>30,70</v>
          </cell>
          <cell r="L3490" t="str">
            <v>CAIXA REFERENCIAL</v>
          </cell>
        </row>
        <row r="3491">
          <cell r="A3491">
            <v>89551</v>
          </cell>
          <cell r="B3491" t="str">
            <v>INSTALACOES HIDRO SANITARIAS</v>
          </cell>
          <cell r="C3491" t="str">
            <v>INHI</v>
          </cell>
          <cell r="D3491" t="str">
            <v>CONEXOES</v>
          </cell>
          <cell r="E3491" t="str">
            <v>0180</v>
          </cell>
          <cell r="F3491" t="str">
            <v/>
          </cell>
          <cell r="G3491" t="str">
            <v/>
          </cell>
          <cell r="H3491" t="str">
            <v>LUVA SOLDÁVEL E COM ROSCA, PVC, SOLDÁVEL, DN 32MM X 1, INSTALADO EM PRUMADA DE ÁGUA - FORNECIMENTO E INSTALAÇÃO. AF_12/2014</v>
          </cell>
          <cell r="I3491" t="str">
            <v>UN</v>
          </cell>
          <cell r="J3491" t="str">
            <v>COEFICIENTE DE REPRESENTATIVIDADE</v>
          </cell>
          <cell r="K3491" t="str">
            <v>8,48</v>
          </cell>
          <cell r="L3491" t="str">
            <v>CAIXA REFERENCIAL</v>
          </cell>
        </row>
        <row r="3492">
          <cell r="A3492">
            <v>89552</v>
          </cell>
          <cell r="B3492" t="str">
            <v>INSTALACOES HIDRO SANITARIAS</v>
          </cell>
          <cell r="C3492" t="str">
            <v>INHI</v>
          </cell>
          <cell r="D3492" t="str">
            <v>CONEXOES</v>
          </cell>
          <cell r="E3492" t="str">
            <v>0180</v>
          </cell>
          <cell r="F3492" t="str">
            <v/>
          </cell>
          <cell r="G3492" t="str">
            <v/>
          </cell>
          <cell r="H3492" t="str">
            <v>UNIÃO, PVC, SOLDÁVEL, DN 32MM, INSTALADO EM PRUMADA DE ÁGUA - FORNECIMENTO E INSTALAÇÃO. AF_12/2014</v>
          </cell>
          <cell r="I3492" t="str">
            <v>UN</v>
          </cell>
          <cell r="J3492" t="str">
            <v>COEFICIENTE DE REPRESENTATIVIDADE</v>
          </cell>
          <cell r="K3492" t="str">
            <v>18,24</v>
          </cell>
          <cell r="L3492" t="str">
            <v>CAIXA REFERENCIAL</v>
          </cell>
        </row>
        <row r="3493">
          <cell r="A3493">
            <v>89553</v>
          </cell>
          <cell r="B3493" t="str">
            <v>INSTALACOES HIDRO SANITARIAS</v>
          </cell>
          <cell r="C3493" t="str">
            <v>INHI</v>
          </cell>
          <cell r="D3493" t="str">
            <v>CONEXOES</v>
          </cell>
          <cell r="E3493" t="str">
            <v>0180</v>
          </cell>
          <cell r="F3493" t="str">
            <v/>
          </cell>
          <cell r="G3493" t="str">
            <v/>
          </cell>
          <cell r="H3493" t="str">
            <v>ADAPTADOR CURTO COM BOLSA E ROSCA PARA REGISTRO, PVC, SOLDÁVEL, DN 32MM X 1, INSTALADO EM PRUMADA DE ÁGUA - FORNECIMENTO E INSTALAÇÃO. AF_12/2014</v>
          </cell>
          <cell r="I3493" t="str">
            <v>UN</v>
          </cell>
          <cell r="J3493" t="str">
            <v>COEFICIENTE DE REPRESENTATIVIDADE</v>
          </cell>
          <cell r="K3493" t="str">
            <v>4,78</v>
          </cell>
          <cell r="L3493" t="str">
            <v>CAIXA REFERENCIAL</v>
          </cell>
        </row>
        <row r="3494">
          <cell r="A3494">
            <v>89554</v>
          </cell>
          <cell r="B3494" t="str">
            <v>INSTALACOES HIDRO SANITARIAS</v>
          </cell>
          <cell r="C3494" t="str">
            <v>INHI</v>
          </cell>
          <cell r="D3494" t="str">
            <v>CONEXOES</v>
          </cell>
          <cell r="E3494" t="str">
            <v>0180</v>
          </cell>
          <cell r="F3494" t="str">
            <v/>
          </cell>
          <cell r="G3494" t="str">
            <v/>
          </cell>
          <cell r="H3494" t="str">
            <v>LUVA SIMPLES, PVC, SERIE R, ÁGUA PLUVIAL, DN 100 MM, JUNTA ELÁSTICA, FORNECIDO E INSTALADO EM RAMAL DE ENCAMINHAMENTO. AF_12/2014</v>
          </cell>
          <cell r="I3494" t="str">
            <v>UN</v>
          </cell>
          <cell r="J3494" t="str">
            <v>COEFICIENTE DE REPRESENTATIVIDADE</v>
          </cell>
          <cell r="K3494" t="str">
            <v>19,51</v>
          </cell>
          <cell r="L3494" t="str">
            <v>CAIXA REFERENCIAL</v>
          </cell>
        </row>
        <row r="3495">
          <cell r="A3495">
            <v>89555</v>
          </cell>
          <cell r="B3495" t="str">
            <v>INSTALACOES HIDRO SANITARIAS</v>
          </cell>
          <cell r="C3495" t="str">
            <v>INHI</v>
          </cell>
          <cell r="D3495" t="str">
            <v>CONEXOES</v>
          </cell>
          <cell r="E3495" t="str">
            <v>0180</v>
          </cell>
          <cell r="F3495" t="str">
            <v/>
          </cell>
          <cell r="G3495" t="str">
            <v/>
          </cell>
          <cell r="H3495" t="str">
            <v>CURVA DE TRANSPOSIÇÃO, PVC, SOLDÁVEL, DN 32MM, INSTALADO EM PRUMADA DE ÁGUA   FORNECIMENTO E INSTALAÇÃO. AF_12/2014</v>
          </cell>
          <cell r="I3495" t="str">
            <v>UN</v>
          </cell>
          <cell r="J3495" t="str">
            <v>COEFICIENTE DE REPRESENTATIVIDADE</v>
          </cell>
          <cell r="K3495" t="str">
            <v>22,32</v>
          </cell>
          <cell r="L3495" t="str">
            <v>CAIXA REFERENCIAL</v>
          </cell>
        </row>
        <row r="3496">
          <cell r="A3496">
            <v>89556</v>
          </cell>
          <cell r="B3496" t="str">
            <v>INSTALACOES HIDRO SANITARIAS</v>
          </cell>
          <cell r="C3496" t="str">
            <v>INHI</v>
          </cell>
          <cell r="D3496" t="str">
            <v>CONEXOES</v>
          </cell>
          <cell r="E3496" t="str">
            <v>0180</v>
          </cell>
          <cell r="F3496" t="str">
            <v/>
          </cell>
          <cell r="G3496" t="str">
            <v/>
          </cell>
          <cell r="H3496" t="str">
            <v>LUVA DE CORRER, PVC, SERIE R, ÁGUA PLUVIAL, DN 100 MM, JUNTA ELÁSTICA, FORNECIDO E INSTALADO EM RAMAL DE ENCAMINHAMENTO. AF_12/2014</v>
          </cell>
          <cell r="I3496" t="str">
            <v>UN</v>
          </cell>
          <cell r="J3496" t="str">
            <v>COEFICIENTE DE REPRESENTATIVIDADE</v>
          </cell>
          <cell r="K3496" t="str">
            <v>28,72</v>
          </cell>
          <cell r="L3496" t="str">
            <v>CAIXA REFERENCIAL</v>
          </cell>
        </row>
        <row r="3497">
          <cell r="A3497">
            <v>89557</v>
          </cell>
          <cell r="B3497" t="str">
            <v>INSTALACOES HIDRO SANITARIAS</v>
          </cell>
          <cell r="C3497" t="str">
            <v>INHI</v>
          </cell>
          <cell r="D3497" t="str">
            <v>CONEXOES</v>
          </cell>
          <cell r="E3497" t="str">
            <v>0180</v>
          </cell>
          <cell r="F3497" t="str">
            <v/>
          </cell>
          <cell r="G3497" t="str">
            <v/>
          </cell>
          <cell r="H3497" t="str">
            <v>REDUÇÃO EXCÊNTRICA, PVC, SERIE R, ÁGUA PLUVIAL, DN 100 X 75 MM, JUNTA ELÁSTICA, FORNECIDO E INSTALADO EM RAMAL DE ENCAMINHAMENTO. AF_12/2014</v>
          </cell>
          <cell r="I3497" t="str">
            <v>UN</v>
          </cell>
          <cell r="J3497" t="str">
            <v>COEFICIENTE DE REPRESENTATIVIDADE</v>
          </cell>
          <cell r="K3497" t="str">
            <v>22,67</v>
          </cell>
          <cell r="L3497" t="str">
            <v>CAIXA REFERENCIAL</v>
          </cell>
        </row>
        <row r="3498">
          <cell r="A3498">
            <v>89558</v>
          </cell>
          <cell r="B3498" t="str">
            <v>INSTALACOES HIDRO SANITARIAS</v>
          </cell>
          <cell r="C3498" t="str">
            <v>INHI</v>
          </cell>
          <cell r="D3498" t="str">
            <v>CONEXOES</v>
          </cell>
          <cell r="E3498" t="str">
            <v>0180</v>
          </cell>
          <cell r="F3498" t="str">
            <v/>
          </cell>
          <cell r="G3498" t="str">
            <v/>
          </cell>
          <cell r="H3498" t="str">
            <v>LUVA, PVC, SOLDÁVEL, DN 40MM, INSTALADO EM PRUMADA DE ÁGUA - FORNECIMENTO E INSTALAÇÃO. AF_12/2014</v>
          </cell>
          <cell r="I3498" t="str">
            <v>UN</v>
          </cell>
          <cell r="J3498" t="str">
            <v>COEFICIENTE DE REPRESENTATIVIDADE</v>
          </cell>
          <cell r="K3498" t="str">
            <v>7,69</v>
          </cell>
          <cell r="L3498" t="str">
            <v>CAIXA REFERENCIAL</v>
          </cell>
        </row>
        <row r="3499">
          <cell r="A3499">
            <v>89559</v>
          </cell>
          <cell r="B3499" t="str">
            <v>INSTALACOES HIDRO SANITARIAS</v>
          </cell>
          <cell r="C3499" t="str">
            <v>INHI</v>
          </cell>
          <cell r="D3499" t="str">
            <v>CONEXOES</v>
          </cell>
          <cell r="E3499" t="str">
            <v>0180</v>
          </cell>
          <cell r="F3499" t="str">
            <v/>
          </cell>
          <cell r="G3499" t="str">
            <v/>
          </cell>
          <cell r="H3499" t="str">
            <v>TÊ DE INSPEÇÃO, PVC, SERIE R, ÁGUA PLUVIAL, DN 100 MM, JUNTA ELÁSTICA, FORNECIDO E INSTALADO EM RAMAL DE ENCAMINHAMENTO. AF_12/2014</v>
          </cell>
          <cell r="I3499" t="str">
            <v>UN</v>
          </cell>
          <cell r="J3499" t="str">
            <v>COEFICIENTE DE REPRESENTATIVIDADE</v>
          </cell>
          <cell r="K3499" t="str">
            <v>50,67</v>
          </cell>
          <cell r="L3499" t="str">
            <v>CAIXA REFERENCIAL</v>
          </cell>
        </row>
        <row r="3500">
          <cell r="A3500">
            <v>89561</v>
          </cell>
          <cell r="B3500" t="str">
            <v>INSTALACOES HIDRO SANITARIAS</v>
          </cell>
          <cell r="C3500" t="str">
            <v>INHI</v>
          </cell>
          <cell r="D3500" t="str">
            <v>CONEXOES</v>
          </cell>
          <cell r="E3500" t="str">
            <v>0180</v>
          </cell>
          <cell r="F3500" t="str">
            <v/>
          </cell>
          <cell r="G3500" t="str">
            <v/>
          </cell>
          <cell r="H3500" t="str">
            <v>JUNÇÃO SIMPLES, PVC, SERIE R, ÁGUA PLUVIAL, DN 40 MM, JUNTA SOLDÁVEL, FORNECIDO E INSTALADO EM RAMAL DE ENCAMINHAMENTO. AF_12/2014</v>
          </cell>
          <cell r="I3500" t="str">
            <v>UN</v>
          </cell>
          <cell r="J3500" t="str">
            <v>COEFICIENTE DE REPRESENTATIVIDADE</v>
          </cell>
          <cell r="K3500" t="str">
            <v>10,35</v>
          </cell>
          <cell r="L3500" t="str">
            <v>CAIXA REFERENCIAL</v>
          </cell>
        </row>
        <row r="3501">
          <cell r="A3501">
            <v>89562</v>
          </cell>
          <cell r="B3501" t="str">
            <v>INSTALACOES HIDRO SANITARIAS</v>
          </cell>
          <cell r="C3501" t="str">
            <v>INHI</v>
          </cell>
          <cell r="D3501" t="str">
            <v>CONEXOES</v>
          </cell>
          <cell r="E3501" t="str">
            <v>0180</v>
          </cell>
          <cell r="F3501" t="str">
            <v/>
          </cell>
          <cell r="G3501" t="str">
            <v/>
          </cell>
          <cell r="H3501" t="str">
            <v>LUVA DE REDUÇÃO, PVC, SOLDÁVEL, DN 40MM X 32MM, INSTALADO EM PRUMADA DE ÁGUA - FORNECIMENTO E INSTALAÇÃO. AF_12/2014</v>
          </cell>
          <cell r="I3501" t="str">
            <v>UN</v>
          </cell>
          <cell r="J3501" t="str">
            <v>COEFICIENTE DE REPRESENTATIVIDADE</v>
          </cell>
          <cell r="K3501" t="str">
            <v>8,26</v>
          </cell>
          <cell r="L3501" t="str">
            <v>CAIXA REFERENCIAL</v>
          </cell>
        </row>
        <row r="3502">
          <cell r="A3502">
            <v>89563</v>
          </cell>
          <cell r="B3502" t="str">
            <v>INSTALACOES HIDRO SANITARIAS</v>
          </cell>
          <cell r="C3502" t="str">
            <v>INHI</v>
          </cell>
          <cell r="D3502" t="str">
            <v>CONEXOES</v>
          </cell>
          <cell r="E3502" t="str">
            <v>0180</v>
          </cell>
          <cell r="F3502" t="str">
            <v/>
          </cell>
          <cell r="G3502" t="str">
            <v/>
          </cell>
          <cell r="H3502" t="str">
            <v>JUNÇÃO SIMPLES, PVC, SERIE R, ÁGUA PLUVIAL, DN 50 MM, JUNTA ELÁSTICA, FORNECIDO E INSTALADO EM RAMAL DE ENCAMINHAMENTO. AF_12/2014</v>
          </cell>
          <cell r="I3502" t="str">
            <v>UN</v>
          </cell>
          <cell r="J3502" t="str">
            <v>COEFICIENTE DE REPRESENTATIVIDADE</v>
          </cell>
          <cell r="K3502" t="str">
            <v>17,38</v>
          </cell>
          <cell r="L3502" t="str">
            <v>CAIXA REFERENCIAL</v>
          </cell>
        </row>
        <row r="3503">
          <cell r="A3503">
            <v>89564</v>
          </cell>
          <cell r="B3503" t="str">
            <v>INSTALACOES HIDRO SANITARIAS</v>
          </cell>
          <cell r="C3503" t="str">
            <v>INHI</v>
          </cell>
          <cell r="D3503" t="str">
            <v>CONEXOES</v>
          </cell>
          <cell r="E3503" t="str">
            <v>0180</v>
          </cell>
          <cell r="F3503" t="str">
            <v/>
          </cell>
          <cell r="G3503" t="str">
            <v/>
          </cell>
          <cell r="H3503" t="str">
            <v>LUVA COM ROSCA, PVC, SOLDÁVEL, DN 40MM X 1.1/4, INSTALADO EM PRUMADA DE ÁGUA - FORNECIMENTO E INSTALAÇÃO. AF_12/2014</v>
          </cell>
          <cell r="I3503" t="str">
            <v>UN</v>
          </cell>
          <cell r="J3503" t="str">
            <v>COEFICIENTE DE REPRESENTATIVIDADE</v>
          </cell>
          <cell r="K3503" t="str">
            <v>16,00</v>
          </cell>
          <cell r="L3503" t="str">
            <v>CAIXA REFERENCIAL</v>
          </cell>
        </row>
        <row r="3504">
          <cell r="A3504">
            <v>89565</v>
          </cell>
          <cell r="B3504" t="str">
            <v>INSTALACOES HIDRO SANITARIAS</v>
          </cell>
          <cell r="C3504" t="str">
            <v>INHI</v>
          </cell>
          <cell r="D3504" t="str">
            <v>CONEXOES</v>
          </cell>
          <cell r="E3504" t="str">
            <v>0180</v>
          </cell>
          <cell r="F3504" t="str">
            <v/>
          </cell>
          <cell r="G3504" t="str">
            <v/>
          </cell>
          <cell r="H3504" t="str">
            <v>JUNÇÃO SIMPLES, PVC, SERIE R, ÁGUA PLUVIAL, DN 75 X 75 MM, JUNTA ELÁSTICA, FORNECIDO E INSTALADO EM RAMAL DE ENCAMINHAMENTO. AF_12/2014</v>
          </cell>
          <cell r="I3504" t="str">
            <v>UN</v>
          </cell>
          <cell r="J3504" t="str">
            <v>COEFICIENTE DE REPRESENTATIVIDADE</v>
          </cell>
          <cell r="K3504" t="str">
            <v>42,77</v>
          </cell>
          <cell r="L3504" t="str">
            <v>CAIXA REFERENCIAL</v>
          </cell>
        </row>
        <row r="3505">
          <cell r="A3505">
            <v>89566</v>
          </cell>
          <cell r="B3505" t="str">
            <v>INSTALACOES HIDRO SANITARIAS</v>
          </cell>
          <cell r="C3505" t="str">
            <v>INHI</v>
          </cell>
          <cell r="D3505" t="str">
            <v>CONEXOES</v>
          </cell>
          <cell r="E3505" t="str">
            <v>0180</v>
          </cell>
          <cell r="F3505" t="str">
            <v/>
          </cell>
          <cell r="G3505" t="str">
            <v/>
          </cell>
          <cell r="H3505" t="str">
            <v>TÊ, PVC, SERIE R, ÁGUA PLUVIAL, DN 75 MM, JUNTA ELÁSTICA, FORNECIDO E INSTALADO EM RAMAL DE ENCAMINHAMENTO. AF_12/2014</v>
          </cell>
          <cell r="I3505" t="str">
            <v>UN</v>
          </cell>
          <cell r="J3505" t="str">
            <v>COEFICIENTE DE REPRESENTATIVIDADE</v>
          </cell>
          <cell r="K3505" t="str">
            <v>36,94</v>
          </cell>
          <cell r="L3505" t="str">
            <v>CAIXA REFERENCIAL</v>
          </cell>
        </row>
        <row r="3506">
          <cell r="A3506">
            <v>89567</v>
          </cell>
          <cell r="B3506" t="str">
            <v>INSTALACOES HIDRO SANITARIAS</v>
          </cell>
          <cell r="C3506" t="str">
            <v>INHI</v>
          </cell>
          <cell r="D3506" t="str">
            <v>CONEXOES</v>
          </cell>
          <cell r="E3506" t="str">
            <v>0180</v>
          </cell>
          <cell r="F3506" t="str">
            <v/>
          </cell>
          <cell r="G3506" t="str">
            <v/>
          </cell>
          <cell r="H3506" t="str">
            <v>JUNÇÃO SIMPLES, PVC, SERIE R, ÁGUA PLUVIAL, DN 100 X 100 MM, JUNTA ELÁSTICA, FORNECIDO E INSTALADO EM RAMAL DE ENCAMINHAMENTO. AF_12/2014</v>
          </cell>
          <cell r="I3506" t="str">
            <v>UN</v>
          </cell>
          <cell r="J3506" t="str">
            <v>COEFICIENTE DE REPRESENTATIVIDADE</v>
          </cell>
          <cell r="K3506" t="str">
            <v>63,08</v>
          </cell>
          <cell r="L3506" t="str">
            <v>CAIXA REFERENCIAL</v>
          </cell>
        </row>
        <row r="3507">
          <cell r="A3507">
            <v>89568</v>
          </cell>
          <cell r="B3507" t="str">
            <v>INSTALACOES HIDRO SANITARIAS</v>
          </cell>
          <cell r="C3507" t="str">
            <v>INHI</v>
          </cell>
          <cell r="D3507" t="str">
            <v>CONEXOES</v>
          </cell>
          <cell r="E3507" t="str">
            <v>0180</v>
          </cell>
          <cell r="F3507" t="str">
            <v/>
          </cell>
          <cell r="G3507" t="str">
            <v/>
          </cell>
          <cell r="H3507" t="str">
            <v>UNIÃO, PVC, SOLDÁVEL, DN 40MM, INSTALADO EM PRUMADA DE ÁGUA - FORNECIMENTO E INSTALAÇÃO. AF_12/2014</v>
          </cell>
          <cell r="I3507" t="str">
            <v>UN</v>
          </cell>
          <cell r="J3507" t="str">
            <v>COEFICIENTE DE REPRESENTATIVIDADE</v>
          </cell>
          <cell r="K3507" t="str">
            <v>33,54</v>
          </cell>
          <cell r="L3507" t="str">
            <v>CAIXA REFERENCIAL</v>
          </cell>
        </row>
        <row r="3508">
          <cell r="A3508">
            <v>89569</v>
          </cell>
          <cell r="B3508" t="str">
            <v>INSTALACOES HIDRO SANITARIAS</v>
          </cell>
          <cell r="C3508" t="str">
            <v>INHI</v>
          </cell>
          <cell r="D3508" t="str">
            <v>CONEXOES</v>
          </cell>
          <cell r="E3508" t="str">
            <v>0180</v>
          </cell>
          <cell r="F3508" t="str">
            <v/>
          </cell>
          <cell r="G3508" t="str">
            <v/>
          </cell>
          <cell r="H3508" t="str">
            <v>JUNÇÃO SIMPLES, PVC, SERIE R, ÁGUA PLUVIAL, DN 100 X 75 MM, JUNTA ELÁSTICA, FORNECIDO E INSTALADO EM RAMAL DE ENCAMINHAMENTO. AF_12/2014</v>
          </cell>
          <cell r="I3508" t="str">
            <v>UN</v>
          </cell>
          <cell r="J3508" t="str">
            <v>COEFICIENTE DE REPRESENTATIVIDADE</v>
          </cell>
          <cell r="K3508" t="str">
            <v>59,60</v>
          </cell>
          <cell r="L3508" t="str">
            <v>CAIXA REFERENCIAL</v>
          </cell>
        </row>
        <row r="3509">
          <cell r="A3509">
            <v>89570</v>
          </cell>
          <cell r="B3509" t="str">
            <v>INSTALACOES HIDRO SANITARIAS</v>
          </cell>
          <cell r="C3509" t="str">
            <v>INHI</v>
          </cell>
          <cell r="D3509" t="str">
            <v>CONEXOES</v>
          </cell>
          <cell r="E3509" t="str">
            <v>0180</v>
          </cell>
          <cell r="F3509" t="str">
            <v/>
          </cell>
          <cell r="G3509" t="str">
            <v/>
          </cell>
          <cell r="H3509" t="str">
            <v>ADAPTADOR CURTO COM BOLSA E ROSCA PARA REGISTRO, PVC, SOLDÁVEL, DN 40MM X 1.1/2, INSTALADO EM PRUMADA DE ÁGUA - FORNECIMENTO E INSTALAÇÃO. AF_12/2014</v>
          </cell>
          <cell r="I3509" t="str">
            <v>UN</v>
          </cell>
          <cell r="J3509" t="str">
            <v>COEFICIENTE DE REPRESENTATIVIDADE</v>
          </cell>
          <cell r="K3509" t="str">
            <v>10,97</v>
          </cell>
          <cell r="L3509" t="str">
            <v>CAIXA REFERENCIAL</v>
          </cell>
        </row>
        <row r="3510">
          <cell r="A3510">
            <v>89571</v>
          </cell>
          <cell r="B3510" t="str">
            <v>INSTALACOES HIDRO SANITARIAS</v>
          </cell>
          <cell r="C3510" t="str">
            <v>INHI</v>
          </cell>
          <cell r="D3510" t="str">
            <v>CONEXOES</v>
          </cell>
          <cell r="E3510" t="str">
            <v>0180</v>
          </cell>
          <cell r="F3510" t="str">
            <v/>
          </cell>
          <cell r="G3510" t="str">
            <v/>
          </cell>
          <cell r="H3510" t="str">
            <v>TÊ, PVC, SERIE R, ÁGUA PLUVIAL, DN 100 X 100 MM, JUNTA ELÁSTICA, FORNECIDO E INSTALADO EM RAMAL DE ENCAMINHAMENTO. AF_12/2014</v>
          </cell>
          <cell r="I3510" t="str">
            <v>UN</v>
          </cell>
          <cell r="J3510" t="str">
            <v>COEFICIENTE DE REPRESENTATIVIDADE</v>
          </cell>
          <cell r="K3510" t="str">
            <v>57,96</v>
          </cell>
          <cell r="L3510" t="str">
            <v>CAIXA REFERENCIAL</v>
          </cell>
        </row>
        <row r="3511">
          <cell r="A3511">
            <v>89572</v>
          </cell>
          <cell r="B3511" t="str">
            <v>INSTALACOES HIDRO SANITARIAS</v>
          </cell>
          <cell r="C3511" t="str">
            <v>INHI</v>
          </cell>
          <cell r="D3511" t="str">
            <v>CONEXOES</v>
          </cell>
          <cell r="E3511" t="str">
            <v>0180</v>
          </cell>
          <cell r="F3511" t="str">
            <v/>
          </cell>
          <cell r="G3511" t="str">
            <v/>
          </cell>
          <cell r="H3511" t="str">
            <v>ADAPTADOR CURTO COM BOLSA E ROSCA PARA REGISTRO, PVC, SOLDÁVEL, DN 40MM X 1.1/4, INSTALADO EM PRUMADA DE ÁGUA - FORNECIMENTO E INSTALAÇÃO. AF_12/2014</v>
          </cell>
          <cell r="I3511" t="str">
            <v>UN</v>
          </cell>
          <cell r="J3511" t="str">
            <v>COEFICIENTE DE REPRESENTATIVIDADE</v>
          </cell>
          <cell r="K3511" t="str">
            <v>7,21</v>
          </cell>
          <cell r="L3511" t="str">
            <v>CAIXA REFERENCIAL</v>
          </cell>
        </row>
        <row r="3512">
          <cell r="A3512">
            <v>89573</v>
          </cell>
          <cell r="B3512" t="str">
            <v>INSTALACOES HIDRO SANITARIAS</v>
          </cell>
          <cell r="C3512" t="str">
            <v>INHI</v>
          </cell>
          <cell r="D3512" t="str">
            <v>CONEXOES</v>
          </cell>
          <cell r="E3512" t="str">
            <v>0180</v>
          </cell>
          <cell r="F3512" t="str">
            <v/>
          </cell>
          <cell r="G3512" t="str">
            <v/>
          </cell>
          <cell r="H3512" t="str">
            <v>TÊ, PVC, SERIE R, ÁGUA PLUVIAL, DN 100 X 75 MM, JUNTA ELÁSTICA, FORNECIDO E INSTALADO EM RAMAL DE ENCAMINHAMENTO. AF_12/2014</v>
          </cell>
          <cell r="I3512" t="str">
            <v>UN</v>
          </cell>
          <cell r="J3512" t="str">
            <v>COEFICIENTE DE REPRESENTATIVIDADE</v>
          </cell>
          <cell r="K3512" t="str">
            <v>52,67</v>
          </cell>
          <cell r="L3512" t="str">
            <v>CAIXA REFERENCIAL</v>
          </cell>
        </row>
        <row r="3513">
          <cell r="A3513">
            <v>89574</v>
          </cell>
          <cell r="B3513" t="str">
            <v>INSTALACOES HIDRO SANITARIAS</v>
          </cell>
          <cell r="C3513" t="str">
            <v>INHI</v>
          </cell>
          <cell r="D3513" t="str">
            <v>CONEXOES</v>
          </cell>
          <cell r="E3513" t="str">
            <v>0180</v>
          </cell>
          <cell r="F3513" t="str">
            <v/>
          </cell>
          <cell r="G3513" t="str">
            <v/>
          </cell>
          <cell r="H3513" t="str">
            <v>JUNÇÃO DUPLA, PVC, SERIE R, ÁGUA PLUVIAL, DN 100 X 100 X 100 MM, JUNTA ELÁSTICA, FORNECIDO E INSTALADO EM RAMAL DE ENCAMINHAMENTO. AF_12/2014</v>
          </cell>
          <cell r="I3513" t="str">
            <v>UN</v>
          </cell>
          <cell r="J3513" t="str">
            <v>COEFICIENTE DE REPRESENTATIVIDADE</v>
          </cell>
          <cell r="K3513" t="str">
            <v>103,03</v>
          </cell>
          <cell r="L3513" t="str">
            <v>CAIXA REFERENCIAL</v>
          </cell>
        </row>
        <row r="3514">
          <cell r="A3514">
            <v>89575</v>
          </cell>
          <cell r="B3514" t="str">
            <v>INSTALACOES HIDRO SANITARIAS</v>
          </cell>
          <cell r="C3514" t="str">
            <v>INHI</v>
          </cell>
          <cell r="D3514" t="str">
            <v>CONEXOES</v>
          </cell>
          <cell r="E3514" t="str">
            <v>0180</v>
          </cell>
          <cell r="F3514" t="str">
            <v/>
          </cell>
          <cell r="G3514" t="str">
            <v/>
          </cell>
          <cell r="H3514" t="str">
            <v>LUVA, PVC, SOLDÁVEL, DN 50MM, INSTALADO EM PRUMADA DE ÁGUA - FORNECIMENTO E INSTALAÇÃO. AF_12/2014</v>
          </cell>
          <cell r="I3514" t="str">
            <v>UN</v>
          </cell>
          <cell r="J3514" t="str">
            <v>COEFICIENTE DE REPRESENTATIVIDADE</v>
          </cell>
          <cell r="K3514" t="str">
            <v>9,73</v>
          </cell>
          <cell r="L3514" t="str">
            <v>CAIXA REFERENCIAL</v>
          </cell>
        </row>
        <row r="3515">
          <cell r="A3515">
            <v>89577</v>
          </cell>
          <cell r="B3515" t="str">
            <v>INSTALACOES HIDRO SANITARIAS</v>
          </cell>
          <cell r="C3515" t="str">
            <v>INHI</v>
          </cell>
          <cell r="D3515" t="str">
            <v>CONEXOES</v>
          </cell>
          <cell r="E3515" t="str">
            <v>0180</v>
          </cell>
          <cell r="F3515" t="str">
            <v/>
          </cell>
          <cell r="G3515" t="str">
            <v/>
          </cell>
          <cell r="H3515" t="str">
            <v>LUVA DE CORRER, PVC, SOLDÁVEL, DN 50MM, INSTALADO EM PRUMADA DE ÁGUA - FORNECIMENTO E INSTALAÇÃO. AF_12/2014</v>
          </cell>
          <cell r="I3515" t="str">
            <v>UN</v>
          </cell>
          <cell r="J3515" t="str">
            <v>COEFICIENTE DE REPRESENTATIVIDADE</v>
          </cell>
          <cell r="K3515" t="str">
            <v>34,08</v>
          </cell>
          <cell r="L3515" t="str">
            <v>CAIXA REFERENCIAL</v>
          </cell>
        </row>
        <row r="3516">
          <cell r="A3516">
            <v>89579</v>
          </cell>
          <cell r="B3516" t="str">
            <v>INSTALACOES HIDRO SANITARIAS</v>
          </cell>
          <cell r="C3516" t="str">
            <v>INHI</v>
          </cell>
          <cell r="D3516" t="str">
            <v>CONEXOES</v>
          </cell>
          <cell r="E3516" t="str">
            <v>0180</v>
          </cell>
          <cell r="F3516" t="str">
            <v/>
          </cell>
          <cell r="G3516" t="str">
            <v/>
          </cell>
          <cell r="H3516" t="str">
            <v>LUVA DE REDUÇÃO, PVC, SOLDÁVEL, DN 50MM X 25MM, INSTALADO EM PRUMADA DE ÁGUA   FORNECIMENTO E INSTALAÇÃO. AF_12/2014</v>
          </cell>
          <cell r="I3516" t="str">
            <v>UN</v>
          </cell>
          <cell r="J3516" t="str">
            <v>COEFICIENTE DE REPRESENTATIVIDADE</v>
          </cell>
          <cell r="K3516" t="str">
            <v>10,00</v>
          </cell>
          <cell r="L3516" t="str">
            <v>CAIXA REFERENCIAL</v>
          </cell>
        </row>
        <row r="3517">
          <cell r="A3517">
            <v>89581</v>
          </cell>
          <cell r="B3517" t="str">
            <v>INSTALACOES HIDRO SANITARIAS</v>
          </cell>
          <cell r="C3517" t="str">
            <v>INHI</v>
          </cell>
          <cell r="D3517" t="str">
            <v>CONEXOES</v>
          </cell>
          <cell r="E3517" t="str">
            <v>0180</v>
          </cell>
          <cell r="F3517" t="str">
            <v/>
          </cell>
          <cell r="G3517" t="str">
            <v/>
          </cell>
          <cell r="H3517" t="str">
            <v>JOELHO 90 GRAUS, PVC, SERIE R, ÁGUA PLUVIAL, DN 75 MM, JUNTA ELÁSTICA, FORNECIDO E INSTALADO EM CONDUTORES VERTICAIS DE ÁGUAS PLUVIAIS. AF_12/2014</v>
          </cell>
          <cell r="I3517" t="str">
            <v>UN</v>
          </cell>
          <cell r="J3517" t="str">
            <v>COEFICIENTE DE REPRESENTATIVIDADE</v>
          </cell>
          <cell r="K3517" t="str">
            <v>22,07</v>
          </cell>
          <cell r="L3517" t="str">
            <v>CAIXA REFERENCIAL</v>
          </cell>
        </row>
        <row r="3518">
          <cell r="A3518">
            <v>89582</v>
          </cell>
          <cell r="B3518" t="str">
            <v>INSTALACOES HIDRO SANITARIAS</v>
          </cell>
          <cell r="C3518" t="str">
            <v>INHI</v>
          </cell>
          <cell r="D3518" t="str">
            <v>CONEXOES</v>
          </cell>
          <cell r="E3518" t="str">
            <v>0180</v>
          </cell>
          <cell r="F3518" t="str">
            <v/>
          </cell>
          <cell r="G3518" t="str">
            <v/>
          </cell>
          <cell r="H3518" t="str">
            <v>JOELHO 45 GRAUS, PVC, SERIE R, ÁGUA PLUVIAL, DN 75 MM, JUNTA ELÁSTICA, FORNECIDO E INSTALADO EM CONDUTORES VERTICAIS DE ÁGUAS PLUVIAIS. AF_12/2014</v>
          </cell>
          <cell r="I3518" t="str">
            <v>UN</v>
          </cell>
          <cell r="J3518" t="str">
            <v>COEFICIENTE DE REPRESENTATIVIDADE</v>
          </cell>
          <cell r="K3518" t="str">
            <v>19,36</v>
          </cell>
          <cell r="L3518" t="str">
            <v>CAIXA REFERENCIAL</v>
          </cell>
        </row>
        <row r="3519">
          <cell r="A3519">
            <v>89583</v>
          </cell>
          <cell r="B3519" t="str">
            <v>INSTALACOES HIDRO SANITARIAS</v>
          </cell>
          <cell r="C3519" t="str">
            <v>INHI</v>
          </cell>
          <cell r="D3519" t="str">
            <v>CONEXOES</v>
          </cell>
          <cell r="E3519" t="str">
            <v>0180</v>
          </cell>
          <cell r="F3519" t="str">
            <v/>
          </cell>
          <cell r="G3519" t="str">
            <v/>
          </cell>
          <cell r="H3519" t="str">
            <v>CURVA 87 GRAUS E 30 MINUTOS, PVC, SERIE R, ÁGUA PLUVIAL, DN 75 MM, JUNTA ELÁSTICA, FORNECIDO E INSTALADO EM CONDUTORES VERTICAIS DE ÁGUAS PLUVIAIS. AF_12/2014</v>
          </cell>
          <cell r="I3519" t="str">
            <v>UN</v>
          </cell>
          <cell r="J3519" t="str">
            <v>COEFICIENTE DE REPRESENTATIVIDADE</v>
          </cell>
          <cell r="K3519" t="str">
            <v>29,22</v>
          </cell>
          <cell r="L3519" t="str">
            <v>CAIXA REFERENCIAL</v>
          </cell>
        </row>
        <row r="3520">
          <cell r="A3520">
            <v>89584</v>
          </cell>
          <cell r="B3520" t="str">
            <v>INSTALACOES HIDRO SANITARIAS</v>
          </cell>
          <cell r="C3520" t="str">
            <v>INHI</v>
          </cell>
          <cell r="D3520" t="str">
            <v>CONEXOES</v>
          </cell>
          <cell r="E3520" t="str">
            <v>0180</v>
          </cell>
          <cell r="F3520" t="str">
            <v/>
          </cell>
          <cell r="G3520" t="str">
            <v/>
          </cell>
          <cell r="H3520" t="str">
            <v>JOELHO 90 GRAUS, PVC, SERIE R, ÁGUA PLUVIAL, DN 100 MM, JUNTA ELÁSTICA, FORNECIDO E INSTALADO EM CONDUTORES VERTICAIS DE ÁGUAS PLUVIAIS. AF_12/2014</v>
          </cell>
          <cell r="I3520" t="str">
            <v>UN</v>
          </cell>
          <cell r="J3520" t="str">
            <v>COEFICIENTE DE REPRESENTATIVIDADE</v>
          </cell>
          <cell r="K3520" t="str">
            <v>33,24</v>
          </cell>
          <cell r="L3520" t="str">
            <v>CAIXA REFERENCIAL</v>
          </cell>
        </row>
        <row r="3521">
          <cell r="A3521">
            <v>89585</v>
          </cell>
          <cell r="B3521" t="str">
            <v>INSTALACOES HIDRO SANITARIAS</v>
          </cell>
          <cell r="C3521" t="str">
            <v>INHI</v>
          </cell>
          <cell r="D3521" t="str">
            <v>CONEXOES</v>
          </cell>
          <cell r="E3521" t="str">
            <v>0180</v>
          </cell>
          <cell r="F3521" t="str">
            <v/>
          </cell>
          <cell r="G3521" t="str">
            <v/>
          </cell>
          <cell r="H3521" t="str">
            <v>JOELHO 45 GRAUS, PVC, SERIE R, ÁGUA PLUVIAL, DN 100 MM, JUNTA ELÁSTICA, FORNECIDO E INSTALADO EM CONDUTORES VERTICAIS DE ÁGUAS PLUVIAIS. AF_12/2014</v>
          </cell>
          <cell r="I3521" t="str">
            <v>UN</v>
          </cell>
          <cell r="J3521" t="str">
            <v>COEFICIENTE DE REPRESENTATIVIDADE</v>
          </cell>
          <cell r="K3521" t="str">
            <v>26,66</v>
          </cell>
          <cell r="L3521" t="str">
            <v>CAIXA REFERENCIAL</v>
          </cell>
        </row>
        <row r="3522">
          <cell r="A3522">
            <v>89586</v>
          </cell>
          <cell r="B3522" t="str">
            <v>INSTALACOES HIDRO SANITARIAS</v>
          </cell>
          <cell r="C3522" t="str">
            <v>INHI</v>
          </cell>
          <cell r="D3522" t="str">
            <v>CONEXOES</v>
          </cell>
          <cell r="E3522" t="str">
            <v>0180</v>
          </cell>
          <cell r="F3522" t="str">
            <v/>
          </cell>
          <cell r="G3522" t="str">
            <v/>
          </cell>
          <cell r="H3522" t="str">
            <v>JOELHO 45 GRAUS PARA PÉ DE COLUNA, PVC, SERIE R, ÁGUA PLUVIAL, DN 100 MM, JUNTA ELÁSTICA, FORNECIDO E INSTALADO EM CONDUTORES VERTICAIS DE ÁGUAS PLUVIAIS. AF_12/2014</v>
          </cell>
          <cell r="I3522" t="str">
            <v>UN</v>
          </cell>
          <cell r="J3522" t="str">
            <v>COEFICIENTE DE REPRESENTATIVIDADE</v>
          </cell>
          <cell r="K3522" t="str">
            <v>26,66</v>
          </cell>
          <cell r="L3522" t="str">
            <v>CAIXA REFERENCIAL</v>
          </cell>
        </row>
        <row r="3523">
          <cell r="A3523">
            <v>89587</v>
          </cell>
          <cell r="B3523" t="str">
            <v>INSTALACOES HIDRO SANITARIAS</v>
          </cell>
          <cell r="C3523" t="str">
            <v>INHI</v>
          </cell>
          <cell r="D3523" t="str">
            <v>CONEXOES</v>
          </cell>
          <cell r="E3523" t="str">
            <v>0180</v>
          </cell>
          <cell r="F3523" t="str">
            <v/>
          </cell>
          <cell r="G3523" t="str">
            <v/>
          </cell>
          <cell r="H3523" t="str">
            <v>CURVA 87 GRAUS E 30 MINUTOS, PVC, SERIE R, ÁGUA PLUVIAL, DN 100 MM, JUNTA ELÁSTICA, FORNECIDO E INSTALADO EM CONDUTORES VERTICAIS DE ÁGUAS PLUVIAIS. AF_12/2014</v>
          </cell>
          <cell r="I3523" t="str">
            <v>UN</v>
          </cell>
          <cell r="J3523" t="str">
            <v>COEFICIENTE DE REPRESENTATIVIDADE</v>
          </cell>
          <cell r="K3523" t="str">
            <v>43,56</v>
          </cell>
          <cell r="L3523" t="str">
            <v>CAIXA REFERENCIAL</v>
          </cell>
        </row>
        <row r="3524">
          <cell r="A3524">
            <v>89590</v>
          </cell>
          <cell r="B3524" t="str">
            <v>INSTALACOES HIDRO SANITARIAS</v>
          </cell>
          <cell r="C3524" t="str">
            <v>INHI</v>
          </cell>
          <cell r="D3524" t="str">
            <v>CONEXOES</v>
          </cell>
          <cell r="E3524" t="str">
            <v>0180</v>
          </cell>
          <cell r="F3524" t="str">
            <v/>
          </cell>
          <cell r="G3524" t="str">
            <v/>
          </cell>
          <cell r="H3524" t="str">
            <v>JOELHO 90 GRAUS, PVC, SERIE R, ÁGUA PLUVIAL, DN 150 MM, JUNTA ELÁSTICA, FORNECIDO E INSTALADO EM CONDUTORES VERTICAIS DE ÁGUAS PLUVIAIS. AF_12/2014</v>
          </cell>
          <cell r="I3524" t="str">
            <v>UN</v>
          </cell>
          <cell r="J3524" t="str">
            <v>COEFICIENTE DE REPRESENTATIVIDADE</v>
          </cell>
          <cell r="K3524" t="str">
            <v>106,33</v>
          </cell>
          <cell r="L3524" t="str">
            <v>CAIXA REFERENCIAL</v>
          </cell>
        </row>
        <row r="3525">
          <cell r="A3525">
            <v>89591</v>
          </cell>
          <cell r="B3525" t="str">
            <v>INSTALACOES HIDRO SANITARIAS</v>
          </cell>
          <cell r="C3525" t="str">
            <v>INHI</v>
          </cell>
          <cell r="D3525" t="str">
            <v>CONEXOES</v>
          </cell>
          <cell r="E3525" t="str">
            <v>0180</v>
          </cell>
          <cell r="F3525" t="str">
            <v/>
          </cell>
          <cell r="G3525" t="str">
            <v/>
          </cell>
          <cell r="H3525" t="str">
            <v>JOELHO 45 GRAUS, PVC, SERIE R, ÁGUA PLUVIAL, DN 150 MM, JUNTA ELÁSTICA, FORNECIDO E INSTALADO EM CONDUTORES VERTICAIS DE ÁGUAS PLUVIAIS. AF_12/2014</v>
          </cell>
          <cell r="I3525" t="str">
            <v>UN</v>
          </cell>
          <cell r="J3525" t="str">
            <v>COEFICIENTE DE REPRESENTATIVIDADE</v>
          </cell>
          <cell r="K3525" t="str">
            <v>87,43</v>
          </cell>
          <cell r="L3525" t="str">
            <v>CAIXA REFERENCIAL</v>
          </cell>
        </row>
        <row r="3526">
          <cell r="A3526">
            <v>89592</v>
          </cell>
          <cell r="B3526" t="str">
            <v>INSTALACOES HIDRO SANITARIAS</v>
          </cell>
          <cell r="C3526" t="str">
            <v>INHI</v>
          </cell>
          <cell r="D3526" t="str">
            <v>CONEXOES</v>
          </cell>
          <cell r="E3526" t="str">
            <v>0180</v>
          </cell>
          <cell r="F3526" t="str">
            <v/>
          </cell>
          <cell r="G3526" t="str">
            <v/>
          </cell>
          <cell r="H3526" t="str">
            <v>CURVA 87 GRAUS E 30 MINUTOS, PVC, SERIE R, ÁGUA PLUVIAL, DN 150 MM, JUNTA ELÁSTICA, FORNECIDO E INSTALADO EM CONDUTORES VERTICAIS DE ÁGUAS PLUVIAIS. AF_12/2014</v>
          </cell>
          <cell r="I3526" t="str">
            <v>UN</v>
          </cell>
          <cell r="J3526" t="str">
            <v>COEFICIENTE DE REPRESENTATIVIDADE</v>
          </cell>
          <cell r="K3526" t="str">
            <v>142,39</v>
          </cell>
          <cell r="L3526" t="str">
            <v>CAIXA REFERENCIAL</v>
          </cell>
        </row>
        <row r="3527">
          <cell r="A3527">
            <v>89593</v>
          </cell>
          <cell r="B3527" t="str">
            <v>INSTALACOES HIDRO SANITARIAS</v>
          </cell>
          <cell r="C3527" t="str">
            <v>INHI</v>
          </cell>
          <cell r="D3527" t="str">
            <v>CONEXOES</v>
          </cell>
          <cell r="E3527" t="str">
            <v>0180</v>
          </cell>
          <cell r="F3527" t="str">
            <v/>
          </cell>
          <cell r="G3527" t="str">
            <v/>
          </cell>
          <cell r="H3527" t="str">
            <v>LUVA COM ROSCA, PVC, SOLDÁVEL, DN 50MM X 1.1/2, INSTALADO EM PRUMADA DE ÁGUA - FORNECIMENTO E INSTALAÇÃO. AF_12/2014</v>
          </cell>
          <cell r="I3527" t="str">
            <v>UN</v>
          </cell>
          <cell r="J3527" t="str">
            <v>COEFICIENTE DE REPRESENTATIVIDADE</v>
          </cell>
          <cell r="K3527" t="str">
            <v>30,71</v>
          </cell>
          <cell r="L3527" t="str">
            <v>CAIXA REFERENCIAL</v>
          </cell>
        </row>
        <row r="3528">
          <cell r="A3528">
            <v>89594</v>
          </cell>
          <cell r="B3528" t="str">
            <v>INSTALACOES HIDRO SANITARIAS</v>
          </cell>
          <cell r="C3528" t="str">
            <v>INHI</v>
          </cell>
          <cell r="D3528" t="str">
            <v>CONEXOES</v>
          </cell>
          <cell r="E3528" t="str">
            <v>0180</v>
          </cell>
          <cell r="F3528" t="str">
            <v/>
          </cell>
          <cell r="G3528" t="str">
            <v/>
          </cell>
          <cell r="H3528" t="str">
            <v>UNIÃO, PVC, SOLDÁVEL, DN 50MM, INSTALADO EM PRUMADA DE ÁGUA - FORNECIMENTO E INSTALAÇÃO. AF_12/2014</v>
          </cell>
          <cell r="I3528" t="str">
            <v>UN</v>
          </cell>
          <cell r="J3528" t="str">
            <v>COEFICIENTE DE REPRESENTATIVIDADE</v>
          </cell>
          <cell r="K3528" t="str">
            <v>37,34</v>
          </cell>
          <cell r="L3528" t="str">
            <v>CAIXA REFERENCIAL</v>
          </cell>
        </row>
        <row r="3529">
          <cell r="A3529">
            <v>89595</v>
          </cell>
          <cell r="B3529" t="str">
            <v>INSTALACOES HIDRO SANITARIAS</v>
          </cell>
          <cell r="C3529" t="str">
            <v>INHI</v>
          </cell>
          <cell r="D3529" t="str">
            <v>CONEXOES</v>
          </cell>
          <cell r="E3529" t="str">
            <v>0180</v>
          </cell>
          <cell r="F3529" t="str">
            <v/>
          </cell>
          <cell r="G3529" t="str">
            <v/>
          </cell>
          <cell r="H3529" t="str">
            <v>ADAPTADOR CURTO COM BOLSA E ROSCA PARA REGISTRO, PVC, SOLDÁVEL, DN 50MM X 1.1/4, INSTALADO EM PRUMADA DE ÁGUA - FORNECIMENTO E INSTALAÇÃO. AF_12/2014</v>
          </cell>
          <cell r="I3529" t="str">
            <v>UN</v>
          </cell>
          <cell r="J3529" t="str">
            <v>COEFICIENTE DE REPRESENTATIVIDADE</v>
          </cell>
          <cell r="K3529" t="str">
            <v>13,44</v>
          </cell>
          <cell r="L3529" t="str">
            <v>CAIXA REFERENCIAL</v>
          </cell>
        </row>
        <row r="3530">
          <cell r="A3530">
            <v>89596</v>
          </cell>
          <cell r="B3530" t="str">
            <v>INSTALACOES HIDRO SANITARIAS</v>
          </cell>
          <cell r="C3530" t="str">
            <v>INHI</v>
          </cell>
          <cell r="D3530" t="str">
            <v>CONEXOES</v>
          </cell>
          <cell r="E3530" t="str">
            <v>0180</v>
          </cell>
          <cell r="F3530" t="str">
            <v/>
          </cell>
          <cell r="G3530" t="str">
            <v/>
          </cell>
          <cell r="H3530" t="str">
            <v>ADAPTADOR CURTO COM BOLSA E ROSCA PARA REGISTRO, PVC, SOLDÁVEL, DN 50MM X 1.1/2, INSTALADO EM PRUMADA DE ÁGUA - FORNECIMENTO E INSTALAÇÃO. AF_12/2014</v>
          </cell>
          <cell r="I3530" t="str">
            <v>UN</v>
          </cell>
          <cell r="J3530" t="str">
            <v>COEFICIENTE DE REPRESENTATIVIDADE</v>
          </cell>
          <cell r="K3530" t="str">
            <v>9,54</v>
          </cell>
          <cell r="L3530" t="str">
            <v>CAIXA REFERENCIAL</v>
          </cell>
        </row>
        <row r="3531">
          <cell r="A3531">
            <v>89597</v>
          </cell>
          <cell r="B3531" t="str">
            <v>INSTALACOES HIDRO SANITARIAS</v>
          </cell>
          <cell r="C3531" t="str">
            <v>INHI</v>
          </cell>
          <cell r="D3531" t="str">
            <v>CONEXOES</v>
          </cell>
          <cell r="E3531" t="str">
            <v>0180</v>
          </cell>
          <cell r="F3531" t="str">
            <v/>
          </cell>
          <cell r="G3531" t="str">
            <v/>
          </cell>
          <cell r="H3531" t="str">
            <v>LUVA, PVC, SOLDÁVEL, DN 60MM, INSTALADO EM PRUMADA DE ÁGUA - FORNECIMENTO E INSTALAÇÃO. AF_12/2014</v>
          </cell>
          <cell r="I3531" t="str">
            <v>UN</v>
          </cell>
          <cell r="J3531" t="str">
            <v>COEFICIENTE DE REPRESENTATIVIDADE</v>
          </cell>
          <cell r="K3531" t="str">
            <v>18,83</v>
          </cell>
          <cell r="L3531" t="str">
            <v>CAIXA REFERENCIAL</v>
          </cell>
        </row>
        <row r="3532">
          <cell r="A3532">
            <v>89598</v>
          </cell>
          <cell r="B3532" t="str">
            <v>INSTALACOES HIDRO SANITARIAS</v>
          </cell>
          <cell r="C3532" t="str">
            <v>INHI</v>
          </cell>
          <cell r="D3532" t="str">
            <v>CONEXOES</v>
          </cell>
          <cell r="E3532" t="str">
            <v>0180</v>
          </cell>
          <cell r="F3532" t="str">
            <v/>
          </cell>
          <cell r="G3532" t="str">
            <v/>
          </cell>
          <cell r="H3532" t="str">
            <v>LUVA DE CORRER, PVC, SOLDÁVEL, DN 60MM, INSTALADO EM PRUMADA DE ÁGUA   FORNECIMENTO E INSTALAÇÃO. AF_12/2014</v>
          </cell>
          <cell r="I3532" t="str">
            <v>UN</v>
          </cell>
          <cell r="J3532" t="str">
            <v>COEFICIENTE DE REPRESENTATIVIDADE</v>
          </cell>
          <cell r="K3532" t="str">
            <v>51,82</v>
          </cell>
          <cell r="L3532" t="str">
            <v>CAIXA REFERENCIAL</v>
          </cell>
        </row>
        <row r="3533">
          <cell r="A3533">
            <v>89599</v>
          </cell>
          <cell r="B3533" t="str">
            <v>INSTALACOES HIDRO SANITARIAS</v>
          </cell>
          <cell r="C3533" t="str">
            <v>INHI</v>
          </cell>
          <cell r="D3533" t="str">
            <v>CONEXOES</v>
          </cell>
          <cell r="E3533" t="str">
            <v>0180</v>
          </cell>
          <cell r="F3533" t="str">
            <v/>
          </cell>
          <cell r="G3533" t="str">
            <v/>
          </cell>
          <cell r="H3533" t="str">
            <v>LUVA SIMPLES, PVC, SERIE R, ÁGUA PLUVIAL, DN 75 MM, JUNTA ELÁSTICA, FORNECIDO E INSTALADO EM CONDUTORES VERTICAIS DE ÁGUAS PLUVIAIS. AF_12/2014</v>
          </cell>
          <cell r="I3533" t="str">
            <v>UN</v>
          </cell>
          <cell r="J3533" t="str">
            <v>COEFICIENTE DE REPRESENTATIVIDADE</v>
          </cell>
          <cell r="K3533" t="str">
            <v>14,98</v>
          </cell>
          <cell r="L3533" t="str">
            <v>CAIXA REFERENCIAL</v>
          </cell>
        </row>
        <row r="3534">
          <cell r="A3534">
            <v>89600</v>
          </cell>
          <cell r="B3534" t="str">
            <v>INSTALACOES HIDRO SANITARIAS</v>
          </cell>
          <cell r="C3534" t="str">
            <v>INHI</v>
          </cell>
          <cell r="D3534" t="str">
            <v>CONEXOES</v>
          </cell>
          <cell r="E3534" t="str">
            <v>0180</v>
          </cell>
          <cell r="F3534" t="str">
            <v/>
          </cell>
          <cell r="G3534" t="str">
            <v/>
          </cell>
          <cell r="H3534" t="str">
            <v>LUVA DE CORRER, PVC, SERIE R, ÁGUA PLUVIAL, DN 75 MM, JUNTA ELÁSTICA, FORNECIDO E INSTALADO EM CONDUTORES VERTICAIS DE ÁGUAS PLUVIAIS. AF_12/2014</v>
          </cell>
          <cell r="I3534" t="str">
            <v>UN</v>
          </cell>
          <cell r="J3534" t="str">
            <v>COEFICIENTE DE REPRESENTATIVIDADE</v>
          </cell>
          <cell r="K3534" t="str">
            <v>16,33</v>
          </cell>
          <cell r="L3534" t="str">
            <v>CAIXA REFERENCIAL</v>
          </cell>
        </row>
        <row r="3535">
          <cell r="A3535">
            <v>89605</v>
          </cell>
          <cell r="B3535" t="str">
            <v>INSTALACOES HIDRO SANITARIAS</v>
          </cell>
          <cell r="C3535" t="str">
            <v>INHI</v>
          </cell>
          <cell r="D3535" t="str">
            <v>CONEXOES</v>
          </cell>
          <cell r="E3535" t="str">
            <v>0180</v>
          </cell>
          <cell r="F3535" t="str">
            <v/>
          </cell>
          <cell r="G3535" t="str">
            <v/>
          </cell>
          <cell r="H3535" t="str">
            <v>LUVA DE REDUÇÃO, PVC, SOLDÁVEL, DN 60MM X 50MM, INSTALADO EM PRUMADA DE ÁGUA - FORNECIMENTO E INSTALAÇÃO. AF_12/2014</v>
          </cell>
          <cell r="I3535" t="str">
            <v>UN</v>
          </cell>
          <cell r="J3535" t="str">
            <v>COEFICIENTE DE REPRESENTATIVIDADE</v>
          </cell>
          <cell r="K3535" t="str">
            <v>18,34</v>
          </cell>
          <cell r="L3535" t="str">
            <v>CAIXA REFERENCIAL</v>
          </cell>
        </row>
        <row r="3536">
          <cell r="A3536">
            <v>89609</v>
          </cell>
          <cell r="B3536" t="str">
            <v>INSTALACOES HIDRO SANITARIAS</v>
          </cell>
          <cell r="C3536" t="str">
            <v>INHI</v>
          </cell>
          <cell r="D3536" t="str">
            <v>CONEXOES</v>
          </cell>
          <cell r="E3536" t="str">
            <v>0180</v>
          </cell>
          <cell r="F3536" t="str">
            <v/>
          </cell>
          <cell r="G3536" t="str">
            <v/>
          </cell>
          <cell r="H3536" t="str">
            <v>UNIÃO, PVC, SOLDÁVEL, DN 60MM, INSTALADO EM PRUMADA DE ÁGUA - FORNECIMENTO E INSTALAÇÃO. AF_12/2014</v>
          </cell>
          <cell r="I3536" t="str">
            <v>UN</v>
          </cell>
          <cell r="J3536" t="str">
            <v>COEFICIENTE DE REPRESENTATIVIDADE</v>
          </cell>
          <cell r="K3536" t="str">
            <v>87,91</v>
          </cell>
          <cell r="L3536" t="str">
            <v>CAIXA REFERENCIAL</v>
          </cell>
        </row>
        <row r="3537">
          <cell r="A3537">
            <v>89610</v>
          </cell>
          <cell r="B3537" t="str">
            <v>INSTALACOES HIDRO SANITARIAS</v>
          </cell>
          <cell r="C3537" t="str">
            <v>INHI</v>
          </cell>
          <cell r="D3537" t="str">
            <v>CONEXOES</v>
          </cell>
          <cell r="E3537" t="str">
            <v>0180</v>
          </cell>
          <cell r="F3537" t="str">
            <v/>
          </cell>
          <cell r="G3537" t="str">
            <v/>
          </cell>
          <cell r="H3537" t="str">
            <v>ADAPTADOR CURTO COM BOLSA E ROSCA PARA REGISTRO, PVC, SOLDÁVEL, DN 60MM X 2, INSTALADO EM PRUMADA DE ÁGUA - FORNECIMENTO E INSTALAÇÃO. AF_12/2014</v>
          </cell>
          <cell r="I3537" t="str">
            <v>UN</v>
          </cell>
          <cell r="J3537" t="str">
            <v>COEFICIENTE DE REPRESENTATIVIDADE</v>
          </cell>
          <cell r="K3537" t="str">
            <v>18,85</v>
          </cell>
          <cell r="L3537" t="str">
            <v>CAIXA REFERENCIAL</v>
          </cell>
        </row>
        <row r="3538">
          <cell r="A3538">
            <v>89611</v>
          </cell>
          <cell r="B3538" t="str">
            <v>INSTALACOES HIDRO SANITARIAS</v>
          </cell>
          <cell r="C3538" t="str">
            <v>INHI</v>
          </cell>
          <cell r="D3538" t="str">
            <v>CONEXOES</v>
          </cell>
          <cell r="E3538" t="str">
            <v>0180</v>
          </cell>
          <cell r="F3538" t="str">
            <v/>
          </cell>
          <cell r="G3538" t="str">
            <v/>
          </cell>
          <cell r="H3538" t="str">
            <v>LUVA, PVC, SOLDÁVEL, DN 75MM, INSTALADO EM PRUMADA DE ÁGUA - FORNECIMENTO E INSTALAÇÃO. AF_12/2014</v>
          </cell>
          <cell r="I3538" t="str">
            <v>UN</v>
          </cell>
          <cell r="J3538" t="str">
            <v>COEFICIENTE DE REPRESENTATIVIDADE</v>
          </cell>
          <cell r="K3538" t="str">
            <v>31,23</v>
          </cell>
          <cell r="L3538" t="str">
            <v>CAIXA REFERENCIAL</v>
          </cell>
        </row>
        <row r="3539">
          <cell r="A3539">
            <v>89612</v>
          </cell>
          <cell r="B3539" t="str">
            <v>INSTALACOES HIDRO SANITARIAS</v>
          </cell>
          <cell r="C3539" t="str">
            <v>INHI</v>
          </cell>
          <cell r="D3539" t="str">
            <v>CONEXOES</v>
          </cell>
          <cell r="E3539" t="str">
            <v>0180</v>
          </cell>
          <cell r="F3539" t="str">
            <v/>
          </cell>
          <cell r="G3539" t="str">
            <v/>
          </cell>
          <cell r="H3539" t="str">
            <v>UNIÃO, PVC, SOLDÁVEL, DN 75MM, INSTALADO EM PRUMADA DE ÁGUA - FORNECIMENTO E INSTALAÇÃO. AF_12/2014</v>
          </cell>
          <cell r="I3539" t="str">
            <v>UN</v>
          </cell>
          <cell r="J3539" t="str">
            <v>COEFICIENTE DE REPRESENTATIVIDADE</v>
          </cell>
          <cell r="K3539" t="str">
            <v>174,14</v>
          </cell>
          <cell r="L3539" t="str">
            <v>CAIXA REFERENCIAL</v>
          </cell>
        </row>
        <row r="3540">
          <cell r="A3540">
            <v>89613</v>
          </cell>
          <cell r="B3540" t="str">
            <v>INSTALACOES HIDRO SANITARIAS</v>
          </cell>
          <cell r="C3540" t="str">
            <v>INHI</v>
          </cell>
          <cell r="D3540" t="str">
            <v>CONEXOES</v>
          </cell>
          <cell r="E3540" t="str">
            <v>0180</v>
          </cell>
          <cell r="F3540" t="str">
            <v/>
          </cell>
          <cell r="G3540" t="str">
            <v/>
          </cell>
          <cell r="H3540" t="str">
            <v>ADAPTADOR CURTO COM BOLSA E ROSCA PARA REGISTRO, PVC, SOLDÁVEL, DN 75MM X 2.1/2, INSTALADO EM PRUMADA DE ÁGUA - FORNECIMENTO E INSTALAÇÃO. AF_12/2014</v>
          </cell>
          <cell r="I3540" t="str">
            <v>UN</v>
          </cell>
          <cell r="J3540" t="str">
            <v>COEFICIENTE DE REPRESENTATIVIDADE</v>
          </cell>
          <cell r="K3540" t="str">
            <v>27,65</v>
          </cell>
          <cell r="L3540" t="str">
            <v>CAIXA REFERENCIAL</v>
          </cell>
        </row>
        <row r="3541">
          <cell r="A3541">
            <v>89614</v>
          </cell>
          <cell r="B3541" t="str">
            <v>INSTALACOES HIDRO SANITARIAS</v>
          </cell>
          <cell r="C3541" t="str">
            <v>INHI</v>
          </cell>
          <cell r="D3541" t="str">
            <v>CONEXOES</v>
          </cell>
          <cell r="E3541" t="str">
            <v>0180</v>
          </cell>
          <cell r="F3541" t="str">
            <v/>
          </cell>
          <cell r="G3541" t="str">
            <v/>
          </cell>
          <cell r="H3541" t="str">
            <v>LUVA, PVC, SOLDÁVEL, DN 85MM, INSTALADO EM PRUMADA DE ÁGUA - FORNECIMENTO E INSTALAÇÃO. AF_12/2014</v>
          </cell>
          <cell r="I3541" t="str">
            <v>UN</v>
          </cell>
          <cell r="J3541" t="str">
            <v>COEFICIENTE DE REPRESENTATIVIDADE</v>
          </cell>
          <cell r="K3541" t="str">
            <v>60,88</v>
          </cell>
          <cell r="L3541" t="str">
            <v>CAIXA REFERENCIAL</v>
          </cell>
        </row>
        <row r="3542">
          <cell r="A3542">
            <v>89615</v>
          </cell>
          <cell r="B3542" t="str">
            <v>INSTALACOES HIDRO SANITARIAS</v>
          </cell>
          <cell r="C3542" t="str">
            <v>INHI</v>
          </cell>
          <cell r="D3542" t="str">
            <v>CONEXOES</v>
          </cell>
          <cell r="E3542" t="str">
            <v>0180</v>
          </cell>
          <cell r="F3542" t="str">
            <v/>
          </cell>
          <cell r="G3542" t="str">
            <v/>
          </cell>
          <cell r="H3542" t="str">
            <v>UNIÃO, PVC, SOLDÁVEL, DN 85MM, INSTALADO EM PRUMADA DE ÁGUA - FORNECIMENTO E INSTALAÇÃO. AF_12/2014</v>
          </cell>
          <cell r="I3542" t="str">
            <v>UN</v>
          </cell>
          <cell r="J3542" t="str">
            <v>COEFICIENTE DE REPRESENTATIVIDADE</v>
          </cell>
          <cell r="K3542" t="str">
            <v>264,14</v>
          </cell>
          <cell r="L3542" t="str">
            <v>CAIXA REFERENCIAL</v>
          </cell>
        </row>
        <row r="3543">
          <cell r="A3543">
            <v>89616</v>
          </cell>
          <cell r="B3543" t="str">
            <v>INSTALACOES HIDRO SANITARIAS</v>
          </cell>
          <cell r="C3543" t="str">
            <v>INHI</v>
          </cell>
          <cell r="D3543" t="str">
            <v>CONEXOES</v>
          </cell>
          <cell r="E3543" t="str">
            <v>0180</v>
          </cell>
          <cell r="F3543" t="str">
            <v/>
          </cell>
          <cell r="G3543" t="str">
            <v/>
          </cell>
          <cell r="H3543" t="str">
            <v>ADAPTADOR CURTO COM BOLSA E ROSCA PARA REGISTRO, PVC, SOLDÁVEL, DN 85MM X 3, INSTALADO EM PRUMADA DE ÁGUA - FORNECIMENTO E INSTALAÇÃO. AF_12/2014</v>
          </cell>
          <cell r="I3543" t="str">
            <v>UN</v>
          </cell>
          <cell r="J3543" t="str">
            <v>COEFICIENTE DE REPRESENTATIVIDADE</v>
          </cell>
          <cell r="K3543" t="str">
            <v>40,82</v>
          </cell>
          <cell r="L3543" t="str">
            <v>CAIXA REFERENCIAL</v>
          </cell>
        </row>
        <row r="3544">
          <cell r="A3544">
            <v>89617</v>
          </cell>
          <cell r="B3544" t="str">
            <v>INSTALACOES HIDRO SANITARIAS</v>
          </cell>
          <cell r="C3544" t="str">
            <v>INHI</v>
          </cell>
          <cell r="D3544" t="str">
            <v>CONEXOES</v>
          </cell>
          <cell r="E3544" t="str">
            <v>0180</v>
          </cell>
          <cell r="F3544" t="str">
            <v/>
          </cell>
          <cell r="G3544" t="str">
            <v/>
          </cell>
          <cell r="H3544" t="str">
            <v>TE, PVC, SOLDÁVEL, DN 25MM, INSTALADO EM PRUMADA DE ÁGUA - FORNECIMENTO E INSTALAÇÃO. AF_12/2014</v>
          </cell>
          <cell r="I3544" t="str">
            <v>UN</v>
          </cell>
          <cell r="J3544" t="str">
            <v>COEFICIENTE DE REPRESENTATIVIDADE</v>
          </cell>
          <cell r="K3544" t="str">
            <v>5,34</v>
          </cell>
          <cell r="L3544" t="str">
            <v>CAIXA REFERENCIAL</v>
          </cell>
        </row>
        <row r="3545">
          <cell r="A3545">
            <v>89618</v>
          </cell>
          <cell r="B3545" t="str">
            <v>INSTALACOES HIDRO SANITARIAS</v>
          </cell>
          <cell r="C3545" t="str">
            <v>INHI</v>
          </cell>
          <cell r="D3545" t="str">
            <v>CONEXOES</v>
          </cell>
          <cell r="E3545" t="str">
            <v>0180</v>
          </cell>
          <cell r="F3545" t="str">
            <v/>
          </cell>
          <cell r="G3545" t="str">
            <v/>
          </cell>
          <cell r="H3545" t="str">
            <v>TÊ COM BUCHA DE LATÃO NA BOLSA CENTRAL, PVC, SOLDÁVEL, DN 25MM X 1/2, INSTALADO EM PRUMADA DE ÁGUA - FORNECIMENTO E INSTALAÇÃO. AF_12/2014</v>
          </cell>
          <cell r="I3545" t="str">
            <v>UN</v>
          </cell>
          <cell r="J3545" t="str">
            <v>COEFICIENTE DE REPRESENTATIVIDADE</v>
          </cell>
          <cell r="K3545" t="str">
            <v>13,29</v>
          </cell>
          <cell r="L3545" t="str">
            <v>CAIXA REFERENCIAL</v>
          </cell>
        </row>
        <row r="3546">
          <cell r="A3546">
            <v>89619</v>
          </cell>
          <cell r="B3546" t="str">
            <v>INSTALACOES HIDRO SANITARIAS</v>
          </cell>
          <cell r="C3546" t="str">
            <v>INHI</v>
          </cell>
          <cell r="D3546" t="str">
            <v>CONEXOES</v>
          </cell>
          <cell r="E3546" t="str">
            <v>0180</v>
          </cell>
          <cell r="F3546" t="str">
            <v/>
          </cell>
          <cell r="G3546" t="str">
            <v/>
          </cell>
          <cell r="H3546" t="str">
            <v>TÊ DE REDUÇÃO, PVC, SOLDÁVEL, DN 25MM X 20MM, INSTALADO EM PRUMADA DE ÁGUA - FORNECIMENTO E INSTALAÇÃO. AF_12/2014</v>
          </cell>
          <cell r="I3546" t="str">
            <v>UN</v>
          </cell>
          <cell r="J3546" t="str">
            <v>COEFICIENTE DE REPRESENTATIVIDADE</v>
          </cell>
          <cell r="K3546" t="str">
            <v>7,46</v>
          </cell>
          <cell r="L3546" t="str">
            <v>CAIXA REFERENCIAL</v>
          </cell>
        </row>
        <row r="3547">
          <cell r="A3547">
            <v>89620</v>
          </cell>
          <cell r="B3547" t="str">
            <v>INSTALACOES HIDRO SANITARIAS</v>
          </cell>
          <cell r="C3547" t="str">
            <v>INHI</v>
          </cell>
          <cell r="D3547" t="str">
            <v>CONEXOES</v>
          </cell>
          <cell r="E3547" t="str">
            <v>0180</v>
          </cell>
          <cell r="F3547" t="str">
            <v/>
          </cell>
          <cell r="G3547" t="str">
            <v/>
          </cell>
          <cell r="H3547" t="str">
            <v>TE, PVC, SOLDÁVEL, DN 32MM, INSTALADO EM PRUMADA DE ÁGUA - FORNECIMENTO E INSTALAÇÃO. AF_12/2014</v>
          </cell>
          <cell r="I3547" t="str">
            <v>UN</v>
          </cell>
          <cell r="J3547" t="str">
            <v>COEFICIENTE DE REPRESENTATIVIDADE</v>
          </cell>
          <cell r="K3547" t="str">
            <v>9,48</v>
          </cell>
          <cell r="L3547" t="str">
            <v>CAIXA REFERENCIAL</v>
          </cell>
        </row>
        <row r="3548">
          <cell r="A3548">
            <v>89621</v>
          </cell>
          <cell r="B3548" t="str">
            <v>INSTALACOES HIDRO SANITARIAS</v>
          </cell>
          <cell r="C3548" t="str">
            <v>INHI</v>
          </cell>
          <cell r="D3548" t="str">
            <v>CONEXOES</v>
          </cell>
          <cell r="E3548" t="str">
            <v>0180</v>
          </cell>
          <cell r="F3548" t="str">
            <v/>
          </cell>
          <cell r="G3548" t="str">
            <v/>
          </cell>
          <cell r="H3548" t="str">
            <v>TÊ COM BUCHA DE LATÃO NA BOLSA CENTRAL, PVC, SOLDÁVEL, DN 32MM X 3/4, INSTALADO EM PRUMADA DE ÁGUA - FORNECIMENTO E INSTALAÇÃO. AF_12/2014</v>
          </cell>
          <cell r="I3548" t="str">
            <v>UN</v>
          </cell>
          <cell r="J3548" t="str">
            <v>COEFICIENTE DE REPRESENTATIVIDADE</v>
          </cell>
          <cell r="K3548" t="str">
            <v>22,98</v>
          </cell>
          <cell r="L3548" t="str">
            <v>CAIXA REFERENCIAL</v>
          </cell>
        </row>
        <row r="3549">
          <cell r="A3549">
            <v>89622</v>
          </cell>
          <cell r="B3549" t="str">
            <v>INSTALACOES HIDRO SANITARIAS</v>
          </cell>
          <cell r="C3549" t="str">
            <v>INHI</v>
          </cell>
          <cell r="D3549" t="str">
            <v>CONEXOES</v>
          </cell>
          <cell r="E3549" t="str">
            <v>0180</v>
          </cell>
          <cell r="F3549" t="str">
            <v/>
          </cell>
          <cell r="G3549" t="str">
            <v/>
          </cell>
          <cell r="H3549" t="str">
            <v>TÊ DE REDUÇÃO, PVC, SOLDÁVEL, DN 32MM X 25MM, INSTALADO EM PRUMADA DE ÁGUA - FORNECIMENTO E INSTALAÇÃO. AF_12/2014</v>
          </cell>
          <cell r="I3549" t="str">
            <v>UN</v>
          </cell>
          <cell r="J3549" t="str">
            <v>COEFICIENTE DE REPRESENTATIVIDADE</v>
          </cell>
          <cell r="K3549" t="str">
            <v>11,58</v>
          </cell>
          <cell r="L3549" t="str">
            <v>CAIXA REFERENCIAL</v>
          </cell>
        </row>
        <row r="3550">
          <cell r="A3550">
            <v>89623</v>
          </cell>
          <cell r="B3550" t="str">
            <v>INSTALACOES HIDRO SANITARIAS</v>
          </cell>
          <cell r="C3550" t="str">
            <v>INHI</v>
          </cell>
          <cell r="D3550" t="str">
            <v>CONEXOES</v>
          </cell>
          <cell r="E3550" t="str">
            <v>0180</v>
          </cell>
          <cell r="F3550" t="str">
            <v/>
          </cell>
          <cell r="G3550" t="str">
            <v/>
          </cell>
          <cell r="H3550" t="str">
            <v>TE, PVC, SOLDÁVEL, DN 40MM, INSTALADO EM PRUMADA DE ÁGUA - FORNECIMENTO E INSTALAÇÃO. AF_12/2014</v>
          </cell>
          <cell r="I3550" t="str">
            <v>UN</v>
          </cell>
          <cell r="J3550" t="str">
            <v>COEFICIENTE DE REPRESENTATIVIDADE</v>
          </cell>
          <cell r="K3550" t="str">
            <v>15,84</v>
          </cell>
          <cell r="L3550" t="str">
            <v>CAIXA REFERENCIAL</v>
          </cell>
        </row>
        <row r="3551">
          <cell r="A3551">
            <v>89624</v>
          </cell>
          <cell r="B3551" t="str">
            <v>INSTALACOES HIDRO SANITARIAS</v>
          </cell>
          <cell r="C3551" t="str">
            <v>INHI</v>
          </cell>
          <cell r="D3551" t="str">
            <v>CONEXOES</v>
          </cell>
          <cell r="E3551" t="str">
            <v>0180</v>
          </cell>
          <cell r="F3551" t="str">
            <v/>
          </cell>
          <cell r="G3551" t="str">
            <v/>
          </cell>
          <cell r="H3551" t="str">
            <v>TÊ DE REDUÇÃO, PVC, SOLDÁVEL, DN 40MM X 32MM, INSTALADO EM PRUMADA DE ÁGUA - FORNECIMENTO E INSTALAÇÃO. AF_12/2014</v>
          </cell>
          <cell r="I3551" t="str">
            <v>UN</v>
          </cell>
          <cell r="J3551" t="str">
            <v>COEFICIENTE DE REPRESENTATIVIDADE</v>
          </cell>
          <cell r="K3551" t="str">
            <v>16,90</v>
          </cell>
          <cell r="L3551" t="str">
            <v>CAIXA REFERENCIAL</v>
          </cell>
        </row>
        <row r="3552">
          <cell r="A3552">
            <v>89625</v>
          </cell>
          <cell r="B3552" t="str">
            <v>INSTALACOES HIDRO SANITARIAS</v>
          </cell>
          <cell r="C3552" t="str">
            <v>INHI</v>
          </cell>
          <cell r="D3552" t="str">
            <v>CONEXOES</v>
          </cell>
          <cell r="E3552" t="str">
            <v>0180</v>
          </cell>
          <cell r="F3552" t="str">
            <v/>
          </cell>
          <cell r="G3552" t="str">
            <v/>
          </cell>
          <cell r="H3552" t="str">
            <v>TE, PVC, SOLDÁVEL, DN 50MM, INSTALADO EM PRUMADA DE ÁGUA - FORNECIMENTO E INSTALAÇÃO. AF_12/2014</v>
          </cell>
          <cell r="I3552" t="str">
            <v>UN</v>
          </cell>
          <cell r="J3552" t="str">
            <v>COEFICIENTE DE REPRESENTATIVIDADE</v>
          </cell>
          <cell r="K3552" t="str">
            <v>19,05</v>
          </cell>
          <cell r="L3552" t="str">
            <v>CAIXA REFERENCIAL</v>
          </cell>
        </row>
        <row r="3553">
          <cell r="A3553">
            <v>89626</v>
          </cell>
          <cell r="B3553" t="str">
            <v>INSTALACOES HIDRO SANITARIAS</v>
          </cell>
          <cell r="C3553" t="str">
            <v>INHI</v>
          </cell>
          <cell r="D3553" t="str">
            <v>CONEXOES</v>
          </cell>
          <cell r="E3553" t="str">
            <v>0180</v>
          </cell>
          <cell r="F3553" t="str">
            <v/>
          </cell>
          <cell r="G3553" t="str">
            <v/>
          </cell>
          <cell r="H3553" t="str">
            <v>TÊ DE REDUÇÃO, PVC, SOLDÁVEL, DN 50MM X 40MM, INSTALADO EM PRUMADA DE ÁGUA - FORNECIMENTO E INSTALAÇÃO. AF_12/2014</v>
          </cell>
          <cell r="I3553" t="str">
            <v>UN</v>
          </cell>
          <cell r="J3553" t="str">
            <v>COEFICIENTE DE REPRESENTATIVIDADE</v>
          </cell>
          <cell r="K3553" t="str">
            <v>27,23</v>
          </cell>
          <cell r="L3553" t="str">
            <v>CAIXA REFERENCIAL</v>
          </cell>
        </row>
        <row r="3554">
          <cell r="A3554">
            <v>89627</v>
          </cell>
          <cell r="B3554" t="str">
            <v>INSTALACOES HIDRO SANITARIAS</v>
          </cell>
          <cell r="C3554" t="str">
            <v>INHI</v>
          </cell>
          <cell r="D3554" t="str">
            <v>CONEXOES</v>
          </cell>
          <cell r="E3554" t="str">
            <v>0180</v>
          </cell>
          <cell r="F3554" t="str">
            <v/>
          </cell>
          <cell r="G3554" t="str">
            <v/>
          </cell>
          <cell r="H3554" t="str">
            <v>TÊ DE REDUÇÃO, PVC, SOLDÁVEL, DN 50MM X 25MM, INSTALADO EM PRUMADA DE ÁGUA - FORNECIMENTO E INSTALAÇÃO. AF_12/2014</v>
          </cell>
          <cell r="I3554" t="str">
            <v>UN</v>
          </cell>
          <cell r="J3554" t="str">
            <v>COEFICIENTE DE REPRESENTATIVIDADE</v>
          </cell>
          <cell r="K3554" t="str">
            <v>17,82</v>
          </cell>
          <cell r="L3554" t="str">
            <v>CAIXA REFERENCIAL</v>
          </cell>
        </row>
        <row r="3555">
          <cell r="A3555">
            <v>89628</v>
          </cell>
          <cell r="B3555" t="str">
            <v>INSTALACOES HIDRO SANITARIAS</v>
          </cell>
          <cell r="C3555" t="str">
            <v>INHI</v>
          </cell>
          <cell r="D3555" t="str">
            <v>CONEXOES</v>
          </cell>
          <cell r="E3555" t="str">
            <v>0180</v>
          </cell>
          <cell r="F3555" t="str">
            <v/>
          </cell>
          <cell r="G3555" t="str">
            <v/>
          </cell>
          <cell r="H3555" t="str">
            <v>TE, PVC, SOLDÁVEL, DN 60MM, INSTALADO EM PRUMADA DE ÁGUA - FORNECIMENTO E INSTALAÇÃO. AF_12/2014</v>
          </cell>
          <cell r="I3555" t="str">
            <v>UN</v>
          </cell>
          <cell r="J3555" t="str">
            <v>COEFICIENTE DE REPRESENTATIVIDADE</v>
          </cell>
          <cell r="K3555" t="str">
            <v>42,30</v>
          </cell>
          <cell r="L3555" t="str">
            <v>CAIXA REFERENCIAL</v>
          </cell>
        </row>
        <row r="3556">
          <cell r="A3556">
            <v>89629</v>
          </cell>
          <cell r="B3556" t="str">
            <v>INSTALACOES HIDRO SANITARIAS</v>
          </cell>
          <cell r="C3556" t="str">
            <v>INHI</v>
          </cell>
          <cell r="D3556" t="str">
            <v>CONEXOES</v>
          </cell>
          <cell r="E3556" t="str">
            <v>0180</v>
          </cell>
          <cell r="F3556" t="str">
            <v/>
          </cell>
          <cell r="G3556" t="str">
            <v/>
          </cell>
          <cell r="H3556" t="str">
            <v>TE, PVC, SOLDÁVEL, DN 75MM, INSTALADO EM PRUMADA DE ÁGUA - FORNECIMENTO E INSTALAÇÃO. AF_12/2014</v>
          </cell>
          <cell r="I3556" t="str">
            <v>UN</v>
          </cell>
          <cell r="J3556" t="str">
            <v>COEFICIENTE DE REPRESENTATIVIDADE</v>
          </cell>
          <cell r="K3556" t="str">
            <v>79,02</v>
          </cell>
          <cell r="L3556" t="str">
            <v>CAIXA REFERENCIAL</v>
          </cell>
        </row>
        <row r="3557">
          <cell r="A3557">
            <v>89630</v>
          </cell>
          <cell r="B3557" t="str">
            <v>INSTALACOES HIDRO SANITARIAS</v>
          </cell>
          <cell r="C3557" t="str">
            <v>INHI</v>
          </cell>
          <cell r="D3557" t="str">
            <v>CONEXOES</v>
          </cell>
          <cell r="E3557" t="str">
            <v>0180</v>
          </cell>
          <cell r="F3557" t="str">
            <v/>
          </cell>
          <cell r="G3557" t="str">
            <v/>
          </cell>
          <cell r="H3557" t="str">
            <v>TE DE REDUÇÃO, PVC, SOLDÁVEL, DN 75MM X 50MM, INSTALADO EM PRUMADA DE ÁGUA - FORNECIMENTO E INSTALAÇÃO. AF_12/2014</v>
          </cell>
          <cell r="I3557" t="str">
            <v>UN</v>
          </cell>
          <cell r="J3557" t="str">
            <v>COEFICIENTE DE REPRESENTATIVIDADE</v>
          </cell>
          <cell r="K3557" t="str">
            <v>67,87</v>
          </cell>
          <cell r="L3557" t="str">
            <v>CAIXA REFERENCIAL</v>
          </cell>
        </row>
        <row r="3558">
          <cell r="A3558">
            <v>89631</v>
          </cell>
          <cell r="B3558" t="str">
            <v>INSTALACOES HIDRO SANITARIAS</v>
          </cell>
          <cell r="C3558" t="str">
            <v>INHI</v>
          </cell>
          <cell r="D3558" t="str">
            <v>CONEXOES</v>
          </cell>
          <cell r="E3558" t="str">
            <v>0180</v>
          </cell>
          <cell r="F3558" t="str">
            <v/>
          </cell>
          <cell r="G3558" t="str">
            <v/>
          </cell>
          <cell r="H3558" t="str">
            <v>TE, PVC, SOLDÁVEL, DN 85MM, INSTALADO EM PRUMADA DE ÁGUA - FORNECIMENTO E INSTALAÇÃO. AF_12/2014</v>
          </cell>
          <cell r="I3558" t="str">
            <v>UN</v>
          </cell>
          <cell r="J3558" t="str">
            <v>COEFICIENTE DE REPRESENTATIVIDADE</v>
          </cell>
          <cell r="K3558" t="str">
            <v>121,94</v>
          </cell>
          <cell r="L3558" t="str">
            <v>CAIXA REFERENCIAL</v>
          </cell>
        </row>
        <row r="3559">
          <cell r="A3559">
            <v>89632</v>
          </cell>
          <cell r="B3559" t="str">
            <v>INSTALACOES HIDRO SANITARIAS</v>
          </cell>
          <cell r="C3559" t="str">
            <v>INHI</v>
          </cell>
          <cell r="D3559" t="str">
            <v>CONEXOES</v>
          </cell>
          <cell r="E3559" t="str">
            <v>0180</v>
          </cell>
          <cell r="F3559" t="str">
            <v/>
          </cell>
          <cell r="G3559" t="str">
            <v/>
          </cell>
          <cell r="H3559" t="str">
            <v>TE DE REDUÇÃO, PVC, SOLDÁVEL, DN 85MM X 60MM, INSTALADO EM PRUMADA DE ÁGUA - FORNECIMENTO E INSTALAÇÃO. AF_12/2014</v>
          </cell>
          <cell r="I3559" t="str">
            <v>UN</v>
          </cell>
          <cell r="J3559" t="str">
            <v>COEFICIENTE DE REPRESENTATIVIDADE</v>
          </cell>
          <cell r="K3559" t="str">
            <v>99,11</v>
          </cell>
          <cell r="L3559" t="str">
            <v>CAIXA REFERENCIAL</v>
          </cell>
        </row>
        <row r="3560">
          <cell r="A3560">
            <v>89637</v>
          </cell>
          <cell r="B3560" t="str">
            <v>INSTALACOES HIDRO SANITARIAS</v>
          </cell>
          <cell r="C3560" t="str">
            <v>INHI</v>
          </cell>
          <cell r="D3560" t="str">
            <v>CONEXOES</v>
          </cell>
          <cell r="E3560" t="str">
            <v>0180</v>
          </cell>
          <cell r="F3560" t="str">
            <v/>
          </cell>
          <cell r="G3560" t="str">
            <v/>
          </cell>
          <cell r="H3560" t="str">
            <v>JOELHO 90 GRAUS, CPVC, SOLDÁVEL, DN 15MM, INSTALADO EM RAMAL OU SUB-RAMAL DE ÁGUA - FORNECIMENTO E INSTALAÇÃO. AF_12/2014</v>
          </cell>
          <cell r="I3560" t="str">
            <v>UN</v>
          </cell>
          <cell r="J3560" t="str">
            <v>COEFICIENTE DE REPRESENTATIVIDADE</v>
          </cell>
          <cell r="K3560" t="str">
            <v>7,04</v>
          </cell>
          <cell r="L3560" t="str">
            <v>CAIXA REFERENCIAL</v>
          </cell>
        </row>
        <row r="3561">
          <cell r="A3561">
            <v>89638</v>
          </cell>
          <cell r="B3561" t="str">
            <v>INSTALACOES HIDRO SANITARIAS</v>
          </cell>
          <cell r="C3561" t="str">
            <v>INHI</v>
          </cell>
          <cell r="D3561" t="str">
            <v>CONEXOES</v>
          </cell>
          <cell r="E3561" t="str">
            <v>0180</v>
          </cell>
          <cell r="F3561" t="str">
            <v/>
          </cell>
          <cell r="G3561" t="str">
            <v/>
          </cell>
          <cell r="H3561" t="str">
            <v>JOELHO 45 GRAUS, CPVC, SOLDÁVEL, DN 15MM, INSTALADO EM RAMAL OU SUB-RAMAL DE ÁGUA - FORNECIMENTO E INSTALAÇÃO. AF_12/2014</v>
          </cell>
          <cell r="I3561" t="str">
            <v>UN</v>
          </cell>
          <cell r="J3561" t="str">
            <v>COEFICIENTE DE REPRESENTATIVIDADE</v>
          </cell>
          <cell r="K3561" t="str">
            <v>7,87</v>
          </cell>
          <cell r="L3561" t="str">
            <v>CAIXA REFERENCIAL</v>
          </cell>
        </row>
        <row r="3562">
          <cell r="A3562">
            <v>89639</v>
          </cell>
          <cell r="B3562" t="str">
            <v>INSTALACOES HIDRO SANITARIAS</v>
          </cell>
          <cell r="C3562" t="str">
            <v>INHI</v>
          </cell>
          <cell r="D3562" t="str">
            <v>CONEXOES</v>
          </cell>
          <cell r="E3562" t="str">
            <v>0180</v>
          </cell>
          <cell r="F3562" t="str">
            <v/>
          </cell>
          <cell r="G3562" t="str">
            <v/>
          </cell>
          <cell r="H3562" t="str">
            <v>CURVA 90 GRAUS, CPVC, SOLDÁVEL, DN 15MM, INSTALADO EM RAMAL OU SUB-RAMAL DE ÁGUA - FORNECIMENTO E INSTALAÇÃO. AF_12/2014</v>
          </cell>
          <cell r="I3562" t="str">
            <v>UN</v>
          </cell>
          <cell r="J3562" t="str">
            <v>COEFICIENTE DE REPRESENTATIVIDADE</v>
          </cell>
          <cell r="K3562" t="str">
            <v>8,20</v>
          </cell>
          <cell r="L3562" t="str">
            <v>CAIXA REFERENCIAL</v>
          </cell>
        </row>
        <row r="3563">
          <cell r="A3563">
            <v>89640</v>
          </cell>
          <cell r="B3563" t="str">
            <v>INSTALACOES HIDRO SANITARIAS</v>
          </cell>
          <cell r="C3563" t="str">
            <v>INHI</v>
          </cell>
          <cell r="D3563" t="str">
            <v>CONEXOES</v>
          </cell>
          <cell r="E3563" t="str">
            <v>0180</v>
          </cell>
          <cell r="F3563" t="str">
            <v/>
          </cell>
          <cell r="G3563" t="str">
            <v/>
          </cell>
          <cell r="H3563" t="str">
            <v>JOELHO DE TRANSIÇÃO, 90 GRAUS, CPVC, SOLDÁVEL, DN 15MM X 1/2", INSTALADO EM RAMAL OU SUB-RAMAL DE ÁGUA - FORNECIMENTO E INSTALAÇÃO. AF_12/2014</v>
          </cell>
          <cell r="I3563" t="str">
            <v>UN</v>
          </cell>
          <cell r="J3563" t="str">
            <v>COEFICIENTE DE REPRESENTATIVIDADE</v>
          </cell>
          <cell r="K3563" t="str">
            <v>13,17</v>
          </cell>
          <cell r="L3563" t="str">
            <v>CAIXA REFERENCIAL</v>
          </cell>
        </row>
        <row r="3564">
          <cell r="A3564">
            <v>89641</v>
          </cell>
          <cell r="B3564" t="str">
            <v>INSTALACOES HIDRO SANITARIAS</v>
          </cell>
          <cell r="C3564" t="str">
            <v>INHI</v>
          </cell>
          <cell r="D3564" t="str">
            <v>CONEXOES</v>
          </cell>
          <cell r="E3564" t="str">
            <v>0180</v>
          </cell>
          <cell r="F3564" t="str">
            <v/>
          </cell>
          <cell r="G3564" t="str">
            <v/>
          </cell>
          <cell r="H3564" t="str">
            <v>JOELHO 90 GRAUS, CPVC, SOLDÁVEL, DN 22MM, INSTALADO EM RAMAL OU SUB-RAMAL DE ÁGUA - FORNECIMENTO E INSTALAÇÃO. AF_12/2014</v>
          </cell>
          <cell r="I3564" t="str">
            <v>UN</v>
          </cell>
          <cell r="J3564" t="str">
            <v>COEFICIENTE DE REPRESENTATIVIDADE</v>
          </cell>
          <cell r="K3564" t="str">
            <v>9,99</v>
          </cell>
          <cell r="L3564" t="str">
            <v>CAIXA REFERENCIAL</v>
          </cell>
        </row>
        <row r="3565">
          <cell r="A3565">
            <v>89642</v>
          </cell>
          <cell r="B3565" t="str">
            <v>INSTALACOES HIDRO SANITARIAS</v>
          </cell>
          <cell r="C3565" t="str">
            <v>INHI</v>
          </cell>
          <cell r="D3565" t="str">
            <v>CONEXOES</v>
          </cell>
          <cell r="E3565" t="str">
            <v>0180</v>
          </cell>
          <cell r="F3565" t="str">
            <v/>
          </cell>
          <cell r="G3565" t="str">
            <v/>
          </cell>
          <cell r="H3565" t="str">
            <v>JOELHO 45 GRAUS, CPVC, SOLDÁVEL, DN 22MM, INSTALADO EM RAMAL OU SUB-RAMAL DE ÁGUA - FORNECIMENTO E INSTALAÇÃO. AF_12/2014</v>
          </cell>
          <cell r="I3565" t="str">
            <v>UN</v>
          </cell>
          <cell r="J3565" t="str">
            <v>COEFICIENTE DE REPRESENTATIVIDADE</v>
          </cell>
          <cell r="K3565" t="str">
            <v>11,59</v>
          </cell>
          <cell r="L3565" t="str">
            <v>CAIXA REFERENCIAL</v>
          </cell>
        </row>
        <row r="3566">
          <cell r="A3566">
            <v>89643</v>
          </cell>
          <cell r="B3566" t="str">
            <v>INSTALACOES HIDRO SANITARIAS</v>
          </cell>
          <cell r="C3566" t="str">
            <v>INHI</v>
          </cell>
          <cell r="D3566" t="str">
            <v>CONEXOES</v>
          </cell>
          <cell r="E3566" t="str">
            <v>0180</v>
          </cell>
          <cell r="F3566" t="str">
            <v/>
          </cell>
          <cell r="G3566" t="str">
            <v/>
          </cell>
          <cell r="H3566" t="str">
            <v>CURVA 90 GRAUS, CPVC, SOLDÁVEL, DN 22MM, INSTALADO EM RAMAL OU SUB-RAMAL DE ÁGUA - FORNECIMENTO E INSTALAÇÃO. AF_12/2014</v>
          </cell>
          <cell r="I3566" t="str">
            <v>UN</v>
          </cell>
          <cell r="J3566" t="str">
            <v>COEFICIENTE DE REPRESENTATIVIDADE</v>
          </cell>
          <cell r="K3566" t="str">
            <v>12,12</v>
          </cell>
          <cell r="L3566" t="str">
            <v>CAIXA REFERENCIAL</v>
          </cell>
        </row>
        <row r="3567">
          <cell r="A3567">
            <v>89644</v>
          </cell>
          <cell r="B3567" t="str">
            <v>INSTALACOES HIDRO SANITARIAS</v>
          </cell>
          <cell r="C3567" t="str">
            <v>INHI</v>
          </cell>
          <cell r="D3567" t="str">
            <v>CONEXOES</v>
          </cell>
          <cell r="E3567" t="str">
            <v>0180</v>
          </cell>
          <cell r="F3567" t="str">
            <v/>
          </cell>
          <cell r="G3567" t="str">
            <v/>
          </cell>
          <cell r="H3567" t="str">
            <v>JOELHO DE TRANSIÇÃO, 90 GRAUS, CPVC, SOLDÁVEL, DN 22MM X 1/2", INSTALADO EM RAMAL OU SUB-RAMAL DE ÁGUA - FORNECIMENTO E INSTALAÇÃO. AF_12/2014</v>
          </cell>
          <cell r="I3567" t="str">
            <v>UN</v>
          </cell>
          <cell r="J3567" t="str">
            <v>COEFICIENTE DE REPRESENTATIVIDADE</v>
          </cell>
          <cell r="K3567" t="str">
            <v>19,70</v>
          </cell>
          <cell r="L3567" t="str">
            <v>CAIXA REFERENCIAL</v>
          </cell>
        </row>
        <row r="3568">
          <cell r="A3568">
            <v>89645</v>
          </cell>
          <cell r="B3568" t="str">
            <v>INSTALACOES HIDRO SANITARIAS</v>
          </cell>
          <cell r="C3568" t="str">
            <v>INHI</v>
          </cell>
          <cell r="D3568" t="str">
            <v>CONEXOES</v>
          </cell>
          <cell r="E3568" t="str">
            <v>0180</v>
          </cell>
          <cell r="F3568" t="str">
            <v/>
          </cell>
          <cell r="G3568" t="str">
            <v/>
          </cell>
          <cell r="H3568" t="str">
            <v>JOELHO DE TRANSIÇÃO, 90 GRAUS, CPVC, SOLDÁVEL, DN 22MM X 3/4", INSTALADO EM RAMAL OU SUB-RAMAL DE ÁGUA - FORNECIMENTO E INSTALAÇÃO. AF_12/2014</v>
          </cell>
          <cell r="I3568" t="str">
            <v>UN</v>
          </cell>
          <cell r="J3568" t="str">
            <v>COEFICIENTE DE REPRESENTATIVIDADE</v>
          </cell>
          <cell r="K3568" t="str">
            <v>22,10</v>
          </cell>
          <cell r="L3568" t="str">
            <v>CAIXA REFERENCIAL</v>
          </cell>
        </row>
        <row r="3569">
          <cell r="A3569">
            <v>89646</v>
          </cell>
          <cell r="B3569" t="str">
            <v>INSTALACOES HIDRO SANITARIAS</v>
          </cell>
          <cell r="C3569" t="str">
            <v>INHI</v>
          </cell>
          <cell r="D3569" t="str">
            <v>CONEXOES</v>
          </cell>
          <cell r="E3569" t="str">
            <v>0180</v>
          </cell>
          <cell r="F3569" t="str">
            <v/>
          </cell>
          <cell r="G3569" t="str">
            <v/>
          </cell>
          <cell r="H3569" t="str">
            <v>JOELHO 90 GRAUS, CPVC, SOLDÁVEL, DN 28MM, INSTALADO EM RAMAL OU SUB-RAMAL DE ÁGUA - FORNECIMENTO E INSTALAÇÃO. AF_12/2014</v>
          </cell>
          <cell r="I3569" t="str">
            <v>UN</v>
          </cell>
          <cell r="J3569" t="str">
            <v>COEFICIENTE DE REPRESENTATIVIDADE</v>
          </cell>
          <cell r="K3569" t="str">
            <v>15,82</v>
          </cell>
          <cell r="L3569" t="str">
            <v>CAIXA REFERENCIAL</v>
          </cell>
        </row>
        <row r="3570">
          <cell r="A3570">
            <v>89647</v>
          </cell>
          <cell r="B3570" t="str">
            <v>INSTALACOES HIDRO SANITARIAS</v>
          </cell>
          <cell r="C3570" t="str">
            <v>INHI</v>
          </cell>
          <cell r="D3570" t="str">
            <v>CONEXOES</v>
          </cell>
          <cell r="E3570" t="str">
            <v>0180</v>
          </cell>
          <cell r="F3570" t="str">
            <v/>
          </cell>
          <cell r="G3570" t="str">
            <v/>
          </cell>
          <cell r="H3570" t="str">
            <v>JOELHO 45 GRAUS, CPVC, SOLDÁVEL, DN 28MM, INSTALADO EM RAMAL OU SUB-RAMAL DE ÁGUA  FORNECIMENTO E INSTALAÇÃO. AF_12/2014</v>
          </cell>
          <cell r="I3570" t="str">
            <v>UN</v>
          </cell>
          <cell r="J3570" t="str">
            <v>COEFICIENTE DE REPRESENTATIVIDADE</v>
          </cell>
          <cell r="K3570" t="str">
            <v>15,45</v>
          </cell>
          <cell r="L3570" t="str">
            <v>CAIXA REFERENCIAL</v>
          </cell>
        </row>
        <row r="3571">
          <cell r="A3571">
            <v>89648</v>
          </cell>
          <cell r="B3571" t="str">
            <v>INSTALACOES HIDRO SANITARIAS</v>
          </cell>
          <cell r="C3571" t="str">
            <v>INHI</v>
          </cell>
          <cell r="D3571" t="str">
            <v>CONEXOES</v>
          </cell>
          <cell r="E3571" t="str">
            <v>0180</v>
          </cell>
          <cell r="F3571" t="str">
            <v/>
          </cell>
          <cell r="G3571" t="str">
            <v/>
          </cell>
          <cell r="H3571" t="str">
            <v>CURVA 90 GRAUS, CPVC, SOLDÁVEL, DN 28MM, INSTALADO EM RAMAL OU SUB-RAMAL DE ÁGUA  FORNECIMENTO E INSTALAÇÃO. AF_12/2014</v>
          </cell>
          <cell r="I3571" t="str">
            <v>UN</v>
          </cell>
          <cell r="J3571" t="str">
            <v>COEFICIENTE DE REPRESENTATIVIDADE</v>
          </cell>
          <cell r="K3571" t="str">
            <v>17,17</v>
          </cell>
          <cell r="L3571" t="str">
            <v>CAIXA REFERENCIAL</v>
          </cell>
        </row>
        <row r="3572">
          <cell r="A3572">
            <v>89649</v>
          </cell>
          <cell r="B3572" t="str">
            <v>INSTALACOES HIDRO SANITARIAS</v>
          </cell>
          <cell r="C3572" t="str">
            <v>INHI</v>
          </cell>
          <cell r="D3572" t="str">
            <v>CONEXOES</v>
          </cell>
          <cell r="E3572" t="str">
            <v>0180</v>
          </cell>
          <cell r="F3572" t="str">
            <v/>
          </cell>
          <cell r="G3572" t="str">
            <v/>
          </cell>
          <cell r="H3572" t="str">
            <v>JOELHO 90 GRAUS, CPVC, SOLDÁVEL, DN 35MM, INSTALADO EM RAMAL OU SUB-RAMAL DE ÁGUA  FORNECIMENTO E INSTALAÇÃO. AF_12/2014</v>
          </cell>
          <cell r="I3572" t="str">
            <v>UN</v>
          </cell>
          <cell r="J3572" t="str">
            <v>COEFICIENTE DE REPRESENTATIVIDADE</v>
          </cell>
          <cell r="K3572" t="str">
            <v>23,56</v>
          </cell>
          <cell r="L3572" t="str">
            <v>CAIXA REFERENCIAL</v>
          </cell>
        </row>
        <row r="3573">
          <cell r="A3573">
            <v>89650</v>
          </cell>
          <cell r="B3573" t="str">
            <v>INSTALACOES HIDRO SANITARIAS</v>
          </cell>
          <cell r="C3573" t="str">
            <v>INHI</v>
          </cell>
          <cell r="D3573" t="str">
            <v>CONEXOES</v>
          </cell>
          <cell r="E3573" t="str">
            <v>0180</v>
          </cell>
          <cell r="F3573" t="str">
            <v/>
          </cell>
          <cell r="G3573" t="str">
            <v/>
          </cell>
          <cell r="H3573" t="str">
            <v>JOELHO 45 GRAUS, CPVC, SOLDÁVEL, DN 35MM, INSTALADO EM RAMAL OU SUB-RAMAL DE ÁGUA  FORNECIMENTO E INSTALAÇÃO. AF_12/2014</v>
          </cell>
          <cell r="I3573" t="str">
            <v>UN</v>
          </cell>
          <cell r="J3573" t="str">
            <v>COEFICIENTE DE REPRESENTATIVIDADE</v>
          </cell>
          <cell r="K3573" t="str">
            <v>23,56</v>
          </cell>
          <cell r="L3573" t="str">
            <v>CAIXA REFERENCIAL</v>
          </cell>
        </row>
        <row r="3574">
          <cell r="A3574">
            <v>89651</v>
          </cell>
          <cell r="B3574" t="str">
            <v>INSTALACOES HIDRO SANITARIAS</v>
          </cell>
          <cell r="C3574" t="str">
            <v>INHI</v>
          </cell>
          <cell r="D3574" t="str">
            <v>CONEXOES</v>
          </cell>
          <cell r="E3574" t="str">
            <v>0180</v>
          </cell>
          <cell r="F3574" t="str">
            <v/>
          </cell>
          <cell r="G3574" t="str">
            <v/>
          </cell>
          <cell r="H3574" t="str">
            <v>LUVA, CPVC, SOLDÁVEL, DN 15MM, INSTALADO EM RAMAL OU SUB-RAMAL DE ÁGUA - FORNECIMENTO E INSTALAÇÃO. AF_12/2014</v>
          </cell>
          <cell r="I3574" t="str">
            <v>UN</v>
          </cell>
          <cell r="J3574" t="str">
            <v>COEFICIENTE DE REPRESENTATIVIDADE</v>
          </cell>
          <cell r="K3574" t="str">
            <v>4,86</v>
          </cell>
          <cell r="L3574" t="str">
            <v>CAIXA REFERENCIAL</v>
          </cell>
        </row>
        <row r="3575">
          <cell r="A3575">
            <v>89652</v>
          </cell>
          <cell r="B3575" t="str">
            <v>INSTALACOES HIDRO SANITARIAS</v>
          </cell>
          <cell r="C3575" t="str">
            <v>INHI</v>
          </cell>
          <cell r="D3575" t="str">
            <v>CONEXOES</v>
          </cell>
          <cell r="E3575" t="str">
            <v>0180</v>
          </cell>
          <cell r="F3575" t="str">
            <v/>
          </cell>
          <cell r="G3575" t="str">
            <v/>
          </cell>
          <cell r="H3575" t="str">
            <v>LUVA DE CORRER, CPVC, SOLDÁVEL, DN 15MM, INSTALADO EM RAMAL OU SUB-RAMAL DE ÁGUA  FORNECIMENTO E INSTALAÇÃO. AF_12/2014</v>
          </cell>
          <cell r="I3575" t="str">
            <v>UN</v>
          </cell>
          <cell r="J3575" t="str">
            <v>COEFICIENTE DE REPRESENTATIVIDADE</v>
          </cell>
          <cell r="K3575" t="str">
            <v>8,53</v>
          </cell>
          <cell r="L3575" t="str">
            <v>CAIXA REFERENCIAL</v>
          </cell>
        </row>
        <row r="3576">
          <cell r="A3576">
            <v>89653</v>
          </cell>
          <cell r="B3576" t="str">
            <v>INSTALACOES HIDRO SANITARIAS</v>
          </cell>
          <cell r="C3576" t="str">
            <v>INHI</v>
          </cell>
          <cell r="D3576" t="str">
            <v>CONEXOES</v>
          </cell>
          <cell r="E3576" t="str">
            <v>0180</v>
          </cell>
          <cell r="F3576" t="str">
            <v/>
          </cell>
          <cell r="G3576" t="str">
            <v/>
          </cell>
          <cell r="H3576" t="str">
            <v>LUVA DE TRANSIÇÃO, CPVC, SOLDÁVEL, DN15MM X 1/2", INSTALADO EM RAMAL OU SUB-RAMAL DE ÁGUA - FORNECIMENTO E INSTALAÇÃO. AF_12/2014</v>
          </cell>
          <cell r="I3576" t="str">
            <v>UN</v>
          </cell>
          <cell r="J3576" t="str">
            <v>COEFICIENTE DE REPRESENTATIVIDADE</v>
          </cell>
          <cell r="K3576" t="str">
            <v>14,18</v>
          </cell>
          <cell r="L3576" t="str">
            <v>CAIXA REFERENCIAL</v>
          </cell>
        </row>
        <row r="3577">
          <cell r="A3577">
            <v>89654</v>
          </cell>
          <cell r="B3577" t="str">
            <v>INSTALACOES HIDRO SANITARIAS</v>
          </cell>
          <cell r="C3577" t="str">
            <v>INHI</v>
          </cell>
          <cell r="D3577" t="str">
            <v>CONEXOES</v>
          </cell>
          <cell r="E3577" t="str">
            <v>0180</v>
          </cell>
          <cell r="F3577" t="str">
            <v/>
          </cell>
          <cell r="G3577" t="str">
            <v/>
          </cell>
          <cell r="H3577" t="str">
            <v>UNIÃO, CPVC, SOLDÁVEL, DN15MM, INSTALADO EM RAMAL OU SUB-RAMAL DE ÁGUA  FORNECIMENTO E INSTALAÇÃO. AF_12/2014</v>
          </cell>
          <cell r="I3577" t="str">
            <v>UN</v>
          </cell>
          <cell r="J3577" t="str">
            <v>COEFICIENTE DE REPRESENTATIVIDADE</v>
          </cell>
          <cell r="K3577" t="str">
            <v>13,81</v>
          </cell>
          <cell r="L3577" t="str">
            <v>CAIXA REFERENCIAL</v>
          </cell>
        </row>
        <row r="3578">
          <cell r="A3578">
            <v>89655</v>
          </cell>
          <cell r="B3578" t="str">
            <v>INSTALACOES HIDRO SANITARIAS</v>
          </cell>
          <cell r="C3578" t="str">
            <v>INHI</v>
          </cell>
          <cell r="D3578" t="str">
            <v>CONEXOES</v>
          </cell>
          <cell r="E3578" t="str">
            <v>0180</v>
          </cell>
          <cell r="F3578" t="str">
            <v/>
          </cell>
          <cell r="G3578" t="str">
            <v/>
          </cell>
          <cell r="H3578" t="str">
            <v>CONECTOR, CPVC, SOLDÁVEL, DN 15MM X 1/2, INSTALADO EM RAMAL OU SUB-RAMAL DE ÁGUA  FORNECIMENTO E INSTALAÇÃO. AF_12/2014</v>
          </cell>
          <cell r="I3578" t="str">
            <v>UN</v>
          </cell>
          <cell r="J3578" t="str">
            <v>COEFICIENTE DE REPRESENTATIVIDADE</v>
          </cell>
          <cell r="K3578" t="str">
            <v>20,71</v>
          </cell>
          <cell r="L3578" t="str">
            <v>CAIXA REFERENCIAL</v>
          </cell>
        </row>
        <row r="3579">
          <cell r="A3579">
            <v>89656</v>
          </cell>
          <cell r="B3579" t="str">
            <v>INSTALACOES HIDRO SANITARIAS</v>
          </cell>
          <cell r="C3579" t="str">
            <v>INHI</v>
          </cell>
          <cell r="D3579" t="str">
            <v>CONEXOES</v>
          </cell>
          <cell r="E3579" t="str">
            <v>0180</v>
          </cell>
          <cell r="F3579" t="str">
            <v/>
          </cell>
          <cell r="G3579" t="str">
            <v/>
          </cell>
          <cell r="H3579" t="str">
            <v>ADAPTADOR, CPVC, SOLDÁVEL, DN15MM, INSTALADO EM RAMAL OU SUB-RAMAL DE ÁGUA  FORNECIMENTO E INSTALAÇÃO. AF_12/2014</v>
          </cell>
          <cell r="I3579" t="str">
            <v>UN</v>
          </cell>
          <cell r="J3579" t="str">
            <v>COEFICIENTE DE REPRESENTATIVIDADE</v>
          </cell>
          <cell r="K3579" t="str">
            <v>9,11</v>
          </cell>
          <cell r="L3579" t="str">
            <v>CAIXA REFERENCIAL</v>
          </cell>
        </row>
        <row r="3580">
          <cell r="A3580">
            <v>89657</v>
          </cell>
          <cell r="B3580" t="str">
            <v>INSTALACOES HIDRO SANITARIAS</v>
          </cell>
          <cell r="C3580" t="str">
            <v>INHI</v>
          </cell>
          <cell r="D3580" t="str">
            <v>CONEXOES</v>
          </cell>
          <cell r="E3580" t="str">
            <v>0180</v>
          </cell>
          <cell r="F3580" t="str">
            <v/>
          </cell>
          <cell r="G3580" t="str">
            <v/>
          </cell>
          <cell r="H3580" t="str">
            <v>CURVA DE TRANSPOSIÇÃO, CPVC, SOLDÁVEL, DN15MM, INSTALADO EM RAMAL OU SUB-RAMAL DE ÁGUA  FORNECIMENTO E INSTALAÇÃO. AF_12/2014</v>
          </cell>
          <cell r="I3580" t="str">
            <v>UN</v>
          </cell>
          <cell r="J3580" t="str">
            <v>COEFICIENTE DE REPRESENTATIVIDADE</v>
          </cell>
          <cell r="K3580" t="str">
            <v>9,30</v>
          </cell>
          <cell r="L3580" t="str">
            <v>CAIXA REFERENCIAL</v>
          </cell>
        </row>
        <row r="3581">
          <cell r="A3581">
            <v>89658</v>
          </cell>
          <cell r="B3581" t="str">
            <v>INSTALACOES HIDRO SANITARIAS</v>
          </cell>
          <cell r="C3581" t="str">
            <v>INHI</v>
          </cell>
          <cell r="D3581" t="str">
            <v>CONEXOES</v>
          </cell>
          <cell r="E3581" t="str">
            <v>0180</v>
          </cell>
          <cell r="F3581" t="str">
            <v/>
          </cell>
          <cell r="G3581" t="str">
            <v/>
          </cell>
          <cell r="H3581" t="str">
            <v>LUVA, CPVC, SOLDÁVEL, DN 22MM, INSTALADO EM RAMAL OU SUB-RAMAL DE ÁGUA  FORNECIMENTO E INSTALAÇÃO. AF_12/2014</v>
          </cell>
          <cell r="I3581" t="str">
            <v>UN</v>
          </cell>
          <cell r="J3581" t="str">
            <v>COEFICIENTE DE REPRESENTATIVIDADE</v>
          </cell>
          <cell r="K3581" t="str">
            <v>6,72</v>
          </cell>
          <cell r="L3581" t="str">
            <v>CAIXA REFERENCIAL</v>
          </cell>
        </row>
        <row r="3582">
          <cell r="A3582">
            <v>89659</v>
          </cell>
          <cell r="B3582" t="str">
            <v>INSTALACOES HIDRO SANITARIAS</v>
          </cell>
          <cell r="C3582" t="str">
            <v>INHI</v>
          </cell>
          <cell r="D3582" t="str">
            <v>CONEXOES</v>
          </cell>
          <cell r="E3582" t="str">
            <v>0180</v>
          </cell>
          <cell r="F3582" t="str">
            <v/>
          </cell>
          <cell r="G3582" t="str">
            <v/>
          </cell>
          <cell r="H3582" t="str">
            <v>LUVA DE CORRER, CPVC, SOLDÁVEL, DN 22MM, INSTALADO EM RAMAL OU SUB-RAMAL DE ÁGUA  FORNECIMENTO E INSTALAÇÃO. AF_12/2014</v>
          </cell>
          <cell r="I3582" t="str">
            <v>UN</v>
          </cell>
          <cell r="J3582" t="str">
            <v>COEFICIENTE DE REPRESENTATIVIDADE</v>
          </cell>
          <cell r="K3582" t="str">
            <v>12,35</v>
          </cell>
          <cell r="L3582" t="str">
            <v>CAIXA REFERENCIAL</v>
          </cell>
        </row>
        <row r="3583">
          <cell r="A3583">
            <v>89660</v>
          </cell>
          <cell r="B3583" t="str">
            <v>INSTALACOES HIDRO SANITARIAS</v>
          </cell>
          <cell r="C3583" t="str">
            <v>INHI</v>
          </cell>
          <cell r="D3583" t="str">
            <v>CONEXOES</v>
          </cell>
          <cell r="E3583" t="str">
            <v>0180</v>
          </cell>
          <cell r="F3583" t="str">
            <v/>
          </cell>
          <cell r="G3583" t="str">
            <v/>
          </cell>
          <cell r="H3583" t="str">
            <v>LUVA DE TRANSIÇÃO, CPVC, SOLDÁVEL, DN22MM X 25MM, INSTALADO EM RAMAL OU SUB-RAMAL DE ÁGUA - FORNECIMENTO E INSTALAÇÃO. AF_12/2014</v>
          </cell>
          <cell r="I3583" t="str">
            <v>UN</v>
          </cell>
          <cell r="J3583" t="str">
            <v>COEFICIENTE DE REPRESENTATIVIDADE</v>
          </cell>
          <cell r="K3583" t="str">
            <v>6,23</v>
          </cell>
          <cell r="L3583" t="str">
            <v>CAIXA REFERENCIAL</v>
          </cell>
        </row>
        <row r="3584">
          <cell r="A3584">
            <v>89661</v>
          </cell>
          <cell r="B3584" t="str">
            <v>INSTALACOES HIDRO SANITARIAS</v>
          </cell>
          <cell r="C3584" t="str">
            <v>INHI</v>
          </cell>
          <cell r="D3584" t="str">
            <v>CONEXOES</v>
          </cell>
          <cell r="E3584" t="str">
            <v>0180</v>
          </cell>
          <cell r="F3584" t="str">
            <v/>
          </cell>
          <cell r="G3584" t="str">
            <v/>
          </cell>
          <cell r="H3584" t="str">
            <v>UNIÃO, CPVC, SOLDÁVEL, DN22MM, INSTALADO EM RAMAL OU SUB-RAMAL DE ÁGUA  FORNECIMENTO E INSTALAÇÃO. AF_12/2014</v>
          </cell>
          <cell r="I3584" t="str">
            <v>UN</v>
          </cell>
          <cell r="J3584" t="str">
            <v>COEFICIENTE DE REPRESENTATIVIDADE</v>
          </cell>
          <cell r="K3584" t="str">
            <v>16,62</v>
          </cell>
          <cell r="L3584" t="str">
            <v>CAIXA REFERENCIAL</v>
          </cell>
        </row>
        <row r="3585">
          <cell r="A3585">
            <v>89662</v>
          </cell>
          <cell r="B3585" t="str">
            <v>INSTALACOES HIDRO SANITARIAS</v>
          </cell>
          <cell r="C3585" t="str">
            <v>INHI</v>
          </cell>
          <cell r="D3585" t="str">
            <v>CONEXOES</v>
          </cell>
          <cell r="E3585" t="str">
            <v>0180</v>
          </cell>
          <cell r="F3585" t="str">
            <v/>
          </cell>
          <cell r="G3585" t="str">
            <v/>
          </cell>
          <cell r="H3585" t="str">
            <v>CONECTOR, CPVC, SOLDÁVEL, DN 22MM X 1/2, INSTALADO EM RAMAL OU SUB-RAMAL DE ÁGUA  FORNECIMENTO E INSTALAÇÃO. AF_12/2014</v>
          </cell>
          <cell r="I3585" t="str">
            <v>UN</v>
          </cell>
          <cell r="J3585" t="str">
            <v>COEFICIENTE DE REPRESENTATIVIDADE</v>
          </cell>
          <cell r="K3585" t="str">
            <v>25,78</v>
          </cell>
          <cell r="L3585" t="str">
            <v>CAIXA REFERENCIAL</v>
          </cell>
        </row>
        <row r="3586">
          <cell r="A3586">
            <v>89663</v>
          </cell>
          <cell r="B3586" t="str">
            <v>INSTALACOES HIDRO SANITARIAS</v>
          </cell>
          <cell r="C3586" t="str">
            <v>INHI</v>
          </cell>
          <cell r="D3586" t="str">
            <v>CONEXOES</v>
          </cell>
          <cell r="E3586" t="str">
            <v>0180</v>
          </cell>
          <cell r="F3586" t="str">
            <v/>
          </cell>
          <cell r="G3586" t="str">
            <v/>
          </cell>
          <cell r="H3586" t="str">
            <v>ADAPTADOR, CPVC, SOLDÁVEL, DN22MM, INSTALADO EM RAMAL OU SUB-RAMAL DE ÁGUA  FORNECIMENTO E INSTALAÇÃO. AF_12/2014</v>
          </cell>
          <cell r="I3586" t="str">
            <v>UN</v>
          </cell>
          <cell r="J3586" t="str">
            <v>COEFICIENTE DE REPRESENTATIVIDADE</v>
          </cell>
          <cell r="K3586" t="str">
            <v>10,44</v>
          </cell>
          <cell r="L3586" t="str">
            <v>CAIXA REFERENCIAL</v>
          </cell>
        </row>
        <row r="3587">
          <cell r="A3587">
            <v>89664</v>
          </cell>
          <cell r="B3587" t="str">
            <v>INSTALACOES HIDRO SANITARIAS</v>
          </cell>
          <cell r="C3587" t="str">
            <v>INHI</v>
          </cell>
          <cell r="D3587" t="str">
            <v>CONEXOES</v>
          </cell>
          <cell r="E3587" t="str">
            <v>0180</v>
          </cell>
          <cell r="F3587" t="str">
            <v/>
          </cell>
          <cell r="G3587" t="str">
            <v/>
          </cell>
          <cell r="H3587" t="str">
            <v>CURVA DE TRANSPOSIÇÃO, CPVC, SOLDÁVEL, DN22MM, INSTALADO EM RAMAL OU SUB-RAMAL DE ÁGUA  FORNECIMENTO E INSTALAÇÃO. AF_12/2014</v>
          </cell>
          <cell r="I3587" t="str">
            <v>UN</v>
          </cell>
          <cell r="J3587" t="str">
            <v>COEFICIENTE DE REPRESENTATIVIDADE</v>
          </cell>
          <cell r="K3587" t="str">
            <v>12,35</v>
          </cell>
          <cell r="L3587" t="str">
            <v>CAIXA REFERENCIAL</v>
          </cell>
        </row>
        <row r="3588">
          <cell r="A3588">
            <v>89665</v>
          </cell>
          <cell r="B3588" t="str">
            <v>INSTALACOES HIDRO SANITARIAS</v>
          </cell>
          <cell r="C3588" t="str">
            <v>INHI</v>
          </cell>
          <cell r="D3588" t="str">
            <v>CONEXOES</v>
          </cell>
          <cell r="E3588" t="str">
            <v>0180</v>
          </cell>
          <cell r="F3588" t="str">
            <v/>
          </cell>
          <cell r="G3588" t="str">
            <v/>
          </cell>
          <cell r="H3588" t="str">
            <v>REDUÇÃO EXCÊNTRICA, PVC, SERIE R, ÁGUA PLUVIAL, DN 75 X 50 MM, JUNTA ELÁSTICA, FORNECIDO E INSTALADO EM CONDUTORES VERTICAIS DE ÁGUAS PLUVIAIS. AF_12/2014</v>
          </cell>
          <cell r="I3588" t="str">
            <v>UN</v>
          </cell>
          <cell r="J3588" t="str">
            <v>COEFICIENTE DE REPRESENTATIVIDADE</v>
          </cell>
          <cell r="K3588" t="str">
            <v>11,38</v>
          </cell>
          <cell r="L3588" t="str">
            <v>CAIXA REFERENCIAL</v>
          </cell>
        </row>
        <row r="3589">
          <cell r="A3589">
            <v>89666</v>
          </cell>
          <cell r="B3589" t="str">
            <v>INSTALACOES HIDRO SANITARIAS</v>
          </cell>
          <cell r="C3589" t="str">
            <v>INHI</v>
          </cell>
          <cell r="D3589" t="str">
            <v>CONEXOES</v>
          </cell>
          <cell r="E3589" t="str">
            <v>0180</v>
          </cell>
          <cell r="F3589" t="str">
            <v/>
          </cell>
          <cell r="G3589" t="str">
            <v/>
          </cell>
          <cell r="H3589" t="str">
            <v>BUCHA DE REDUÇÃO, CPVC, SOLDÁVEL, DN22MM X 15MM, INSTALADO EM RAMAL OU SUB-RAMAL DE ÁGUA  FORNECIMENTO E INSTALAÇÃO. AF_12/2014</v>
          </cell>
          <cell r="I3589" t="str">
            <v>UN</v>
          </cell>
          <cell r="J3589" t="str">
            <v>COEFICIENTE DE REPRESENTATIVIDADE</v>
          </cell>
          <cell r="K3589" t="str">
            <v>5,40</v>
          </cell>
          <cell r="L3589" t="str">
            <v>CAIXA REFERENCIAL</v>
          </cell>
        </row>
        <row r="3590">
          <cell r="A3590">
            <v>89667</v>
          </cell>
          <cell r="B3590" t="str">
            <v>INSTALACOES HIDRO SANITARIAS</v>
          </cell>
          <cell r="C3590" t="str">
            <v>INHI</v>
          </cell>
          <cell r="D3590" t="str">
            <v>CONEXOES</v>
          </cell>
          <cell r="E3590" t="str">
            <v>0180</v>
          </cell>
          <cell r="F3590" t="str">
            <v/>
          </cell>
          <cell r="G3590" t="str">
            <v/>
          </cell>
          <cell r="H3590" t="str">
            <v>TÊ DE INSPEÇÃO, PVC, SERIE R, ÁGUA PLUVIAL, DN 75 MM, JUNTA ELÁSTICA, FORNECIDO E INSTALADO EM CONDUTORES VERTICAIS DE ÁGUAS PLUVIAIS. AF_12/2014</v>
          </cell>
          <cell r="I3590" t="str">
            <v>UN</v>
          </cell>
          <cell r="J3590" t="str">
            <v>COEFICIENTE DE REPRESENTATIVIDADE</v>
          </cell>
          <cell r="K3590" t="str">
            <v>29,75</v>
          </cell>
          <cell r="L3590" t="str">
            <v>CAIXA REFERENCIAL</v>
          </cell>
        </row>
        <row r="3591">
          <cell r="A3591">
            <v>89668</v>
          </cell>
          <cell r="B3591" t="str">
            <v>INSTALACOES HIDRO SANITARIAS</v>
          </cell>
          <cell r="C3591" t="str">
            <v>INHI</v>
          </cell>
          <cell r="D3591" t="str">
            <v>CONEXOES</v>
          </cell>
          <cell r="E3591" t="str">
            <v>0180</v>
          </cell>
          <cell r="F3591" t="str">
            <v/>
          </cell>
          <cell r="G3591" t="str">
            <v/>
          </cell>
          <cell r="H3591" t="str">
            <v>CONECTOR, CPVC, SOLDÁVEL, DN22MM X 3/4", INSTALADO EM RAMAL OU SUB-RAMAL DE ÁGUA - FORNECIMENTO E INSTALAÇÃO. AF_12/2014</v>
          </cell>
          <cell r="I3591" t="str">
            <v>UN</v>
          </cell>
          <cell r="J3591" t="str">
            <v>COEFICIENTE DE REPRESENTATIVIDADE</v>
          </cell>
          <cell r="K3591" t="str">
            <v>24,43</v>
          </cell>
          <cell r="L3591" t="str">
            <v>CAIXA REFERENCIAL</v>
          </cell>
        </row>
        <row r="3592">
          <cell r="A3592">
            <v>89669</v>
          </cell>
          <cell r="B3592" t="str">
            <v>INSTALACOES HIDRO SANITARIAS</v>
          </cell>
          <cell r="C3592" t="str">
            <v>INHI</v>
          </cell>
          <cell r="D3592" t="str">
            <v>CONEXOES</v>
          </cell>
          <cell r="E3592" t="str">
            <v>0180</v>
          </cell>
          <cell r="F3592" t="str">
            <v/>
          </cell>
          <cell r="G3592" t="str">
            <v/>
          </cell>
          <cell r="H3592" t="str">
            <v>LUVA SIMPLES, PVC, SERIE R, ÁGUA PLUVIAL, DN 100 MM, JUNTA ELÁSTICA, FORNECIDO E INSTALADO EM CONDUTORES VERTICAIS DE ÁGUAS PLUVIAIS. AF_12/2014</v>
          </cell>
          <cell r="I3592" t="str">
            <v>UN</v>
          </cell>
          <cell r="J3592" t="str">
            <v>COEFICIENTE DE REPRESENTATIVIDADE</v>
          </cell>
          <cell r="K3592" t="str">
            <v>18,73</v>
          </cell>
          <cell r="L3592" t="str">
            <v>CAIXA REFERENCIAL</v>
          </cell>
        </row>
        <row r="3593">
          <cell r="A3593">
            <v>89670</v>
          </cell>
          <cell r="B3593" t="str">
            <v>INSTALACOES HIDRO SANITARIAS</v>
          </cell>
          <cell r="C3593" t="str">
            <v>INHI</v>
          </cell>
          <cell r="D3593" t="str">
            <v>CONEXOES</v>
          </cell>
          <cell r="E3593" t="str">
            <v>0180</v>
          </cell>
          <cell r="F3593" t="str">
            <v/>
          </cell>
          <cell r="G3593" t="str">
            <v/>
          </cell>
          <cell r="H3593" t="str">
            <v>LUVA, CPVC, SOLDÁVEL, DN 28MM, INSTALADO EM RAMAL OU SUB-RAMAL DE ÁGUA  FORNECIMENTO E INSTALAÇÃO. AF_12/2014</v>
          </cell>
          <cell r="I3593" t="str">
            <v>UN</v>
          </cell>
          <cell r="J3593" t="str">
            <v>COEFICIENTE DE REPRESENTATIVIDADE</v>
          </cell>
          <cell r="K3593" t="str">
            <v>10,12</v>
          </cell>
          <cell r="L3593" t="str">
            <v>CAIXA REFERENCIAL</v>
          </cell>
        </row>
        <row r="3594">
          <cell r="A3594">
            <v>89671</v>
          </cell>
          <cell r="B3594" t="str">
            <v>INSTALACOES HIDRO SANITARIAS</v>
          </cell>
          <cell r="C3594" t="str">
            <v>INHI</v>
          </cell>
          <cell r="D3594" t="str">
            <v>CONEXOES</v>
          </cell>
          <cell r="E3594" t="str">
            <v>0180</v>
          </cell>
          <cell r="F3594" t="str">
            <v/>
          </cell>
          <cell r="G3594" t="str">
            <v/>
          </cell>
          <cell r="H3594" t="str">
            <v>LUVA DE CORRER, PVC, SERIE R, ÁGUA PLUVIAL, DN 100 MM, JUNTA ELÁSTICA, FORNECIDO E INSTALADO EM CONDUTORES VERTICAIS DE ÁGUAS PLUVIAIS. AF_12/2014</v>
          </cell>
          <cell r="I3594" t="str">
            <v>UN</v>
          </cell>
          <cell r="J3594" t="str">
            <v>COEFICIENTE DE REPRESENTATIVIDADE</v>
          </cell>
          <cell r="K3594" t="str">
            <v>27,94</v>
          </cell>
          <cell r="L3594" t="str">
            <v>CAIXA REFERENCIAL</v>
          </cell>
        </row>
        <row r="3595">
          <cell r="A3595">
            <v>89672</v>
          </cell>
          <cell r="B3595" t="str">
            <v>INSTALACOES HIDRO SANITARIAS</v>
          </cell>
          <cell r="C3595" t="str">
            <v>INHI</v>
          </cell>
          <cell r="D3595" t="str">
            <v>CONEXOES</v>
          </cell>
          <cell r="E3595" t="str">
            <v>0180</v>
          </cell>
          <cell r="F3595" t="str">
            <v/>
          </cell>
          <cell r="G3595" t="str">
            <v/>
          </cell>
          <cell r="H3595" t="str">
            <v>LUVA DE CORRER, CPVC, SOLDÁVEL, DN 28MM, INSTALADO EM RAMAL OU SUB-RAMAL DE ÁGUA  FORNECIMENTO E INSTALAÇÃO. AF_12/2014</v>
          </cell>
          <cell r="I3595" t="str">
            <v>UN</v>
          </cell>
          <cell r="J3595" t="str">
            <v>COEFICIENTE DE REPRESENTATIVIDADE</v>
          </cell>
          <cell r="K3595" t="str">
            <v>16,56</v>
          </cell>
          <cell r="L3595" t="str">
            <v>CAIXA REFERENCIAL</v>
          </cell>
        </row>
        <row r="3596">
          <cell r="A3596">
            <v>89673</v>
          </cell>
          <cell r="B3596" t="str">
            <v>INSTALACOES HIDRO SANITARIAS</v>
          </cell>
          <cell r="C3596" t="str">
            <v>INHI</v>
          </cell>
          <cell r="D3596" t="str">
            <v>CONEXOES</v>
          </cell>
          <cell r="E3596" t="str">
            <v>0180</v>
          </cell>
          <cell r="F3596" t="str">
            <v/>
          </cell>
          <cell r="G3596" t="str">
            <v/>
          </cell>
          <cell r="H3596" t="str">
            <v>REDUÇÃO EXCÊNTRICA, PVC, SERIE R, ÁGUA PLUVIAL, DN 100 X 75 MM, JUNTA ELÁSTICA, FORNECIDO E INSTALADO EM CONDUTORES VERTICAIS DE ÁGUAS PLUVIAIS. AF_12/2014</v>
          </cell>
          <cell r="I3596" t="str">
            <v>UN</v>
          </cell>
          <cell r="J3596" t="str">
            <v>COEFICIENTE DE REPRESENTATIVIDADE</v>
          </cell>
          <cell r="K3596" t="str">
            <v>21,89</v>
          </cell>
          <cell r="L3596" t="str">
            <v>CAIXA REFERENCIAL</v>
          </cell>
        </row>
        <row r="3597">
          <cell r="A3597">
            <v>89674</v>
          </cell>
          <cell r="B3597" t="str">
            <v>INSTALACOES HIDRO SANITARIAS</v>
          </cell>
          <cell r="C3597" t="str">
            <v>INHI</v>
          </cell>
          <cell r="D3597" t="str">
            <v>CONEXOES</v>
          </cell>
          <cell r="E3597" t="str">
            <v>0180</v>
          </cell>
          <cell r="F3597" t="str">
            <v/>
          </cell>
          <cell r="G3597" t="str">
            <v/>
          </cell>
          <cell r="H3597" t="str">
            <v>UNIÃO, CPVC, SOLDÁVEL, DN28MM, INSTALADO EM RAMAL OU SUB-RAMAL DE ÁGUA  FORNECIMENTO E INSTALAÇÃO. AF_12/2014</v>
          </cell>
          <cell r="I3597" t="str">
            <v>UN</v>
          </cell>
          <cell r="J3597" t="str">
            <v>COEFICIENTE DE REPRESENTATIVIDADE</v>
          </cell>
          <cell r="K3597" t="str">
            <v>24,76</v>
          </cell>
          <cell r="L3597" t="str">
            <v>CAIXA REFERENCIAL</v>
          </cell>
        </row>
        <row r="3598">
          <cell r="A3598">
            <v>89675</v>
          </cell>
          <cell r="B3598" t="str">
            <v>INSTALACOES HIDRO SANITARIAS</v>
          </cell>
          <cell r="C3598" t="str">
            <v>INHI</v>
          </cell>
          <cell r="D3598" t="str">
            <v>CONEXOES</v>
          </cell>
          <cell r="E3598" t="str">
            <v>0180</v>
          </cell>
          <cell r="F3598" t="str">
            <v/>
          </cell>
          <cell r="G3598" t="str">
            <v/>
          </cell>
          <cell r="H3598" t="str">
            <v>TÊ DE INSPEÇÃO, PVC, SERIE R, ÁGUA PLUVIAL, DN 100 MM, JUNTA ELÁSTICA, FORNECIDO E INSTALADO EM CONDUTORES VERTICAIS DE ÁGUAS PLUVIAIS. AF_12/2014</v>
          </cell>
          <cell r="I3598" t="str">
            <v>UN</v>
          </cell>
          <cell r="J3598" t="str">
            <v>COEFICIENTE DE REPRESENTATIVIDADE</v>
          </cell>
          <cell r="K3598" t="str">
            <v>49,89</v>
          </cell>
          <cell r="L3598" t="str">
            <v>CAIXA REFERENCIAL</v>
          </cell>
        </row>
        <row r="3599">
          <cell r="A3599">
            <v>89676</v>
          </cell>
          <cell r="B3599" t="str">
            <v>INSTALACOES HIDRO SANITARIAS</v>
          </cell>
          <cell r="C3599" t="str">
            <v>INHI</v>
          </cell>
          <cell r="D3599" t="str">
            <v>CONEXOES</v>
          </cell>
          <cell r="E3599" t="str">
            <v>0180</v>
          </cell>
          <cell r="F3599" t="str">
            <v/>
          </cell>
          <cell r="G3599" t="str">
            <v/>
          </cell>
          <cell r="H3599" t="str">
            <v>CONECTOR, CPVC, SOLDÁVEL, DN 28MM X 1, INSTALADO EM RAMAL OU SUB-RAMAL DE ÁGUA  FORNECIMENTO E INSTALAÇÃO. AF_12/2014</v>
          </cell>
          <cell r="I3599" t="str">
            <v>UN</v>
          </cell>
          <cell r="J3599" t="str">
            <v>COEFICIENTE DE REPRESENTATIVIDADE</v>
          </cell>
          <cell r="K3599" t="str">
            <v>38,15</v>
          </cell>
          <cell r="L3599" t="str">
            <v>CAIXA REFERENCIAL</v>
          </cell>
        </row>
        <row r="3600">
          <cell r="A3600">
            <v>89677</v>
          </cell>
          <cell r="B3600" t="str">
            <v>INSTALACOES HIDRO SANITARIAS</v>
          </cell>
          <cell r="C3600" t="str">
            <v>INHI</v>
          </cell>
          <cell r="D3600" t="str">
            <v>CONEXOES</v>
          </cell>
          <cell r="E3600" t="str">
            <v>0180</v>
          </cell>
          <cell r="F3600" t="str">
            <v/>
          </cell>
          <cell r="G3600" t="str">
            <v/>
          </cell>
          <cell r="H3600" t="str">
            <v>LUVA SIMPLES, PVC, SERIE R, ÁGUA PLUVIAL, DN 150 MM, JUNTA ELÁSTICA, FORNECIDO E INSTALADO EM CONDUTORES VERTICAIS DE ÁGUAS PLUVIAIS. AF_12/2014</v>
          </cell>
          <cell r="I3600" t="str">
            <v>UN</v>
          </cell>
          <cell r="J3600" t="str">
            <v>COEFICIENTE DE REPRESENTATIVIDADE</v>
          </cell>
          <cell r="K3600" t="str">
            <v>55,17</v>
          </cell>
          <cell r="L3600" t="str">
            <v>CAIXA REFERENCIAL</v>
          </cell>
        </row>
        <row r="3601">
          <cell r="A3601">
            <v>89678</v>
          </cell>
          <cell r="B3601" t="str">
            <v>INSTALACOES HIDRO SANITARIAS</v>
          </cell>
          <cell r="C3601" t="str">
            <v>INHI</v>
          </cell>
          <cell r="D3601" t="str">
            <v>CONEXOES</v>
          </cell>
          <cell r="E3601" t="str">
            <v>0180</v>
          </cell>
          <cell r="F3601" t="str">
            <v/>
          </cell>
          <cell r="G3601" t="str">
            <v/>
          </cell>
          <cell r="H3601" t="str">
            <v>BUCHA DE REDUÇÃO, CPVC, SOLDÁVEL, DN28MM X 22MM, INSTALADO EM RAMAL OU SUB-RAMAL DE ÁGUA  FORNECIMENTO E INSTALAÇÃO. AF_12/2014</v>
          </cell>
          <cell r="I3601" t="str">
            <v>UN</v>
          </cell>
          <cell r="J3601" t="str">
            <v>COEFICIENTE DE REPRESENTATIVIDADE</v>
          </cell>
          <cell r="K3601" t="str">
            <v>7,26</v>
          </cell>
          <cell r="L3601" t="str">
            <v>CAIXA REFERENCIAL</v>
          </cell>
        </row>
        <row r="3602">
          <cell r="A3602">
            <v>89679</v>
          </cell>
          <cell r="B3602" t="str">
            <v>INSTALACOES HIDRO SANITARIAS</v>
          </cell>
          <cell r="C3602" t="str">
            <v>INHI</v>
          </cell>
          <cell r="D3602" t="str">
            <v>CONEXOES</v>
          </cell>
          <cell r="E3602" t="str">
            <v>0180</v>
          </cell>
          <cell r="F3602" t="str">
            <v/>
          </cell>
          <cell r="G3602" t="str">
            <v/>
          </cell>
          <cell r="H3602" t="str">
            <v>LUVA DE CORRER, PVC, SERIE R, ÁGUA PLUVIAL, DN 150 MM, JUNTA ELÁSTICA, FORNECIDO E INSTALADO EM CONDUTORES VERTICAIS DE ÁGUAS PLUVIAIS. AF_12/2014</v>
          </cell>
          <cell r="I3602" t="str">
            <v>UN</v>
          </cell>
          <cell r="J3602" t="str">
            <v>COEFICIENTE DE REPRESENTATIVIDADE</v>
          </cell>
          <cell r="K3602" t="str">
            <v>88,04</v>
          </cell>
          <cell r="L3602" t="str">
            <v>CAIXA REFERENCIAL</v>
          </cell>
        </row>
        <row r="3603">
          <cell r="A3603">
            <v>89680</v>
          </cell>
          <cell r="B3603" t="str">
            <v>INSTALACOES HIDRO SANITARIAS</v>
          </cell>
          <cell r="C3603" t="str">
            <v>INHI</v>
          </cell>
          <cell r="D3603" t="str">
            <v>CONEXOES</v>
          </cell>
          <cell r="E3603" t="str">
            <v>0180</v>
          </cell>
          <cell r="F3603" t="str">
            <v/>
          </cell>
          <cell r="G3603" t="str">
            <v/>
          </cell>
          <cell r="H3603" t="str">
            <v>LUVA, CPVC, SOLDÁVEL, DN 35MM, INSTALADO EM RAMAL OU SUB-RAMAL DE ÁGUA  FORNECIMENTO E INSTALAÇÃO. AF_12/2014</v>
          </cell>
          <cell r="I3603" t="str">
            <v>UN</v>
          </cell>
          <cell r="J3603" t="str">
            <v>COEFICIENTE DE REPRESENTATIVIDADE</v>
          </cell>
          <cell r="K3603" t="str">
            <v>16,08</v>
          </cell>
          <cell r="L3603" t="str">
            <v>CAIXA REFERENCIAL</v>
          </cell>
        </row>
        <row r="3604">
          <cell r="A3604">
            <v>89681</v>
          </cell>
          <cell r="B3604" t="str">
            <v>INSTALACOES HIDRO SANITARIAS</v>
          </cell>
          <cell r="C3604" t="str">
            <v>INHI</v>
          </cell>
          <cell r="D3604" t="str">
            <v>CONEXOES</v>
          </cell>
          <cell r="E3604" t="str">
            <v>0180</v>
          </cell>
          <cell r="F3604" t="str">
            <v/>
          </cell>
          <cell r="G3604" t="str">
            <v/>
          </cell>
          <cell r="H3604" t="str">
            <v>REDUÇÃO EXCÊNTRICA, PVC, SERIE R, ÁGUA PLUVIAL, DN 150 X 100 MM, JUNTA ELÁSTICA, FORNECIDO E INSTALADO EM CONDUTORES VERTICAIS DE ÁGUAS PLUVIAIS. AF_12/2014</v>
          </cell>
          <cell r="I3604" t="str">
            <v>UN</v>
          </cell>
          <cell r="J3604" t="str">
            <v>COEFICIENTE DE REPRESENTATIVIDADE</v>
          </cell>
          <cell r="K3604" t="str">
            <v>60,99</v>
          </cell>
          <cell r="L3604" t="str">
            <v>CAIXA REFERENCIAL</v>
          </cell>
        </row>
        <row r="3605">
          <cell r="A3605">
            <v>89682</v>
          </cell>
          <cell r="B3605" t="str">
            <v>INSTALACOES HIDRO SANITARIAS</v>
          </cell>
          <cell r="C3605" t="str">
            <v>INHI</v>
          </cell>
          <cell r="D3605" t="str">
            <v>CONEXOES</v>
          </cell>
          <cell r="E3605" t="str">
            <v>0180</v>
          </cell>
          <cell r="F3605" t="str">
            <v/>
          </cell>
          <cell r="G3605" t="str">
            <v/>
          </cell>
          <cell r="H3605" t="str">
            <v>LUVA DE CORRER, CPVC, SOLDÁVEL, DN 35MM, INSTALADO EM RAMAL OU SUB-RAMAL DE ÁGUA  FORNECIMENTO E INSTALAÇÃO. AF_12/2014</v>
          </cell>
          <cell r="I3605" t="str">
            <v>UN</v>
          </cell>
          <cell r="J3605" t="str">
            <v>COEFICIENTE DE REPRESENTATIVIDADE</v>
          </cell>
          <cell r="K3605" t="str">
            <v>25,70</v>
          </cell>
          <cell r="L3605" t="str">
            <v>CAIXA REFERENCIAL</v>
          </cell>
        </row>
        <row r="3606">
          <cell r="A3606">
            <v>89684</v>
          </cell>
          <cell r="B3606" t="str">
            <v>INSTALACOES HIDRO SANITARIAS</v>
          </cell>
          <cell r="C3606" t="str">
            <v>INHI</v>
          </cell>
          <cell r="D3606" t="str">
            <v>CONEXOES</v>
          </cell>
          <cell r="E3606" t="str">
            <v>0180</v>
          </cell>
          <cell r="F3606" t="str">
            <v/>
          </cell>
          <cell r="G3606" t="str">
            <v/>
          </cell>
          <cell r="H3606" t="str">
            <v>UNIÃO, CPVC, SOLDÁVEL, DN35MM, INSTALADO EM RAMAL OU SUB-RAMAL DE ÁGUA  FORNECIMENTO E INSTALAÇÃO. AF_12/2014</v>
          </cell>
          <cell r="I3606" t="str">
            <v>UN</v>
          </cell>
          <cell r="J3606" t="str">
            <v>COEFICIENTE DE REPRESENTATIVIDADE</v>
          </cell>
          <cell r="K3606" t="str">
            <v>36,02</v>
          </cell>
          <cell r="L3606" t="str">
            <v>CAIXA REFERENCIAL</v>
          </cell>
        </row>
        <row r="3607">
          <cell r="A3607">
            <v>89685</v>
          </cell>
          <cell r="B3607" t="str">
            <v>INSTALACOES HIDRO SANITARIAS</v>
          </cell>
          <cell r="C3607" t="str">
            <v>INHI</v>
          </cell>
          <cell r="D3607" t="str">
            <v>CONEXOES</v>
          </cell>
          <cell r="E3607" t="str">
            <v>0180</v>
          </cell>
          <cell r="F3607" t="str">
            <v/>
          </cell>
          <cell r="G3607" t="str">
            <v/>
          </cell>
          <cell r="H3607" t="str">
            <v>JUNÇÃO SIMPLES, PVC, SERIE R, ÁGUA PLUVIAL, DN 75 X 75 MM, JUNTA ELÁSTICA, FORNECIDO E INSTALADO EM CONDUTORES VERTICAIS DE ÁGUAS PLUVIAIS. AF_12/2014</v>
          </cell>
          <cell r="I3607" t="str">
            <v>UN</v>
          </cell>
          <cell r="J3607" t="str">
            <v>COEFICIENTE DE REPRESENTATIVIDADE</v>
          </cell>
          <cell r="K3607" t="str">
            <v>41,04</v>
          </cell>
          <cell r="L3607" t="str">
            <v>CAIXA REFERENCIAL</v>
          </cell>
        </row>
        <row r="3608">
          <cell r="A3608">
            <v>89686</v>
          </cell>
          <cell r="B3608" t="str">
            <v>INSTALACOES HIDRO SANITARIAS</v>
          </cell>
          <cell r="C3608" t="str">
            <v>INHI</v>
          </cell>
          <cell r="D3608" t="str">
            <v>CONEXOES</v>
          </cell>
          <cell r="E3608" t="str">
            <v>0180</v>
          </cell>
          <cell r="F3608" t="str">
            <v/>
          </cell>
          <cell r="G3608" t="str">
            <v/>
          </cell>
          <cell r="H3608" t="str">
            <v>CONECTOR, CPVC, SOLDÁVEL, DN 35MM X 1 1/4, INSTALADO EM RAMAL OU SUB-RAMAL DE ÁGUA  FORNECIMENTO E INSTALAÇÃO. AF_12/2014</v>
          </cell>
          <cell r="I3608" t="str">
            <v>UN</v>
          </cell>
          <cell r="J3608" t="str">
            <v>COEFICIENTE DE REPRESENTATIVIDADE</v>
          </cell>
          <cell r="K3608" t="str">
            <v>138,11</v>
          </cell>
          <cell r="L3608" t="str">
            <v>CAIXA REFERENCIAL</v>
          </cell>
        </row>
        <row r="3609">
          <cell r="A3609">
            <v>89687</v>
          </cell>
          <cell r="B3609" t="str">
            <v>INSTALACOES HIDRO SANITARIAS</v>
          </cell>
          <cell r="C3609" t="str">
            <v>INHI</v>
          </cell>
          <cell r="D3609" t="str">
            <v>CONEXOES</v>
          </cell>
          <cell r="E3609" t="str">
            <v>0180</v>
          </cell>
          <cell r="F3609" t="str">
            <v/>
          </cell>
          <cell r="G3609" t="str">
            <v/>
          </cell>
          <cell r="H3609" t="str">
            <v>TÊ, PVC, SERIE R, ÁGUA PLUVIAL, DN 75 X 75 MM, JUNTA ELÁSTICA, FORNECIDO E INSTALADO EM CONDUTORES VERTICAIS DE ÁGUAS PLUVIAIS. AF_12/2014</v>
          </cell>
          <cell r="I3609" t="str">
            <v>UN</v>
          </cell>
          <cell r="J3609" t="str">
            <v>COEFICIENTE DE REPRESENTATIVIDADE</v>
          </cell>
          <cell r="K3609" t="str">
            <v>35,21</v>
          </cell>
          <cell r="L3609" t="str">
            <v>CAIXA REFERENCIAL</v>
          </cell>
        </row>
        <row r="3610">
          <cell r="A3610">
            <v>89689</v>
          </cell>
          <cell r="B3610" t="str">
            <v>INSTALACOES HIDRO SANITARIAS</v>
          </cell>
          <cell r="C3610" t="str">
            <v>INHI</v>
          </cell>
          <cell r="D3610" t="str">
            <v>CONEXOES</v>
          </cell>
          <cell r="E3610" t="str">
            <v>0180</v>
          </cell>
          <cell r="F3610" t="str">
            <v/>
          </cell>
          <cell r="G3610" t="str">
            <v/>
          </cell>
          <cell r="H3610" t="str">
            <v>BUCHA DE REDUÇÃO, CPVC, SOLDÁVEL, DN35MM X 28MM, INSTALADO EM RAMAL OU SUB-RAMAL DE ÁGUA  FORNECIMENTO E INSTALAÇÃO. AF_12/2014</v>
          </cell>
          <cell r="I3610" t="str">
            <v>UN</v>
          </cell>
          <cell r="J3610" t="str">
            <v>COEFICIENTE DE REPRESENTATIVIDADE</v>
          </cell>
          <cell r="K3610" t="str">
            <v>27,77</v>
          </cell>
          <cell r="L3610" t="str">
            <v>CAIXA REFERENCIAL</v>
          </cell>
        </row>
        <row r="3611">
          <cell r="A3611">
            <v>89690</v>
          </cell>
          <cell r="B3611" t="str">
            <v>INSTALACOES HIDRO SANITARIAS</v>
          </cell>
          <cell r="C3611" t="str">
            <v>INHI</v>
          </cell>
          <cell r="D3611" t="str">
            <v>CONEXOES</v>
          </cell>
          <cell r="E3611" t="str">
            <v>0180</v>
          </cell>
          <cell r="F3611" t="str">
            <v/>
          </cell>
          <cell r="G3611" t="str">
            <v/>
          </cell>
          <cell r="H3611" t="str">
            <v>JUNÇÃO SIMPLES, PVC, SERIE R, ÁGUA PLUVIAL, DN 100 X 100 MM, JUNTA ELÁSTICA, FORNECIDO E INSTALADO EM CONDUTORES VERTICAIS DE ÁGUAS PLUVIAIS. AF_12/2014</v>
          </cell>
          <cell r="I3611" t="str">
            <v>UN</v>
          </cell>
          <cell r="J3611" t="str">
            <v>COEFICIENTE DE REPRESENTATIVIDADE</v>
          </cell>
          <cell r="K3611" t="str">
            <v>61,35</v>
          </cell>
          <cell r="L3611" t="str">
            <v>CAIXA REFERENCIAL</v>
          </cell>
        </row>
        <row r="3612">
          <cell r="A3612">
            <v>89691</v>
          </cell>
          <cell r="B3612" t="str">
            <v>INSTALACOES HIDRO SANITARIAS</v>
          </cell>
          <cell r="C3612" t="str">
            <v>INHI</v>
          </cell>
          <cell r="D3612" t="str">
            <v>CONEXOES</v>
          </cell>
          <cell r="E3612" t="str">
            <v>0180</v>
          </cell>
          <cell r="F3612" t="str">
            <v/>
          </cell>
          <cell r="G3612" t="str">
            <v/>
          </cell>
          <cell r="H3612" t="str">
            <v>TE, CPVC, SOLDÁVEL, DN 15MM, INSTALADO EM RAMAL OU SUB-RAMAL DE ÁGUA - FORNECIMENTO E INSTALAÇÃO. AF_12/2014</v>
          </cell>
          <cell r="I3612" t="str">
            <v>UN</v>
          </cell>
          <cell r="J3612" t="str">
            <v>COEFICIENTE DE REPRESENTATIVIDADE</v>
          </cell>
          <cell r="K3612" t="str">
            <v>9,05</v>
          </cell>
          <cell r="L3612" t="str">
            <v>CAIXA REFERENCIAL</v>
          </cell>
        </row>
        <row r="3613">
          <cell r="A3613">
            <v>89692</v>
          </cell>
          <cell r="B3613" t="str">
            <v>INSTALACOES HIDRO SANITARIAS</v>
          </cell>
          <cell r="C3613" t="str">
            <v>INHI</v>
          </cell>
          <cell r="D3613" t="str">
            <v>CONEXOES</v>
          </cell>
          <cell r="E3613" t="str">
            <v>0180</v>
          </cell>
          <cell r="F3613" t="str">
            <v/>
          </cell>
          <cell r="G3613" t="str">
            <v/>
          </cell>
          <cell r="H3613" t="str">
            <v>JUNÇÃO SIMPLES, PVC, SERIE R, ÁGUA PLUVIAL, DN 100 X 75 MM, JUNTA ELÁSTICA, FORNECIDO E INSTALADO EM CONDUTORES VERTICAIS DE ÁGUAS PLUVIAIS. AF_12/2014</v>
          </cell>
          <cell r="I3613" t="str">
            <v>UN</v>
          </cell>
          <cell r="J3613" t="str">
            <v>COEFICIENTE DE REPRESENTATIVIDADE</v>
          </cell>
          <cell r="K3613" t="str">
            <v>57,87</v>
          </cell>
          <cell r="L3613" t="str">
            <v>CAIXA REFERENCIAL</v>
          </cell>
        </row>
        <row r="3614">
          <cell r="A3614">
            <v>89693</v>
          </cell>
          <cell r="B3614" t="str">
            <v>INSTALACOES HIDRO SANITARIAS</v>
          </cell>
          <cell r="C3614" t="str">
            <v>INHI</v>
          </cell>
          <cell r="D3614" t="str">
            <v>CONEXOES</v>
          </cell>
          <cell r="E3614" t="str">
            <v>0180</v>
          </cell>
          <cell r="F3614" t="str">
            <v/>
          </cell>
          <cell r="G3614" t="str">
            <v/>
          </cell>
          <cell r="H3614" t="str">
            <v>TÊ, PVC, SERIE R, ÁGUA PLUVIAL, DN 100 X 100 MM, JUNTA ELÁSTICA, FORNECIDO E INSTALADO EM CONDUTORES VERTICAIS DE ÁGUAS PLUVIAIS. AF_12/2014</v>
          </cell>
          <cell r="I3614" t="str">
            <v>UN</v>
          </cell>
          <cell r="J3614" t="str">
            <v>COEFICIENTE DE REPRESENTATIVIDADE</v>
          </cell>
          <cell r="K3614" t="str">
            <v>56,23</v>
          </cell>
          <cell r="L3614" t="str">
            <v>CAIXA REFERENCIAL</v>
          </cell>
        </row>
        <row r="3615">
          <cell r="A3615">
            <v>89694</v>
          </cell>
          <cell r="B3615" t="str">
            <v>INSTALACOES HIDRO SANITARIAS</v>
          </cell>
          <cell r="C3615" t="str">
            <v>INHI</v>
          </cell>
          <cell r="D3615" t="str">
            <v>CONEXOES</v>
          </cell>
          <cell r="E3615" t="str">
            <v>0180</v>
          </cell>
          <cell r="F3615" t="str">
            <v/>
          </cell>
          <cell r="G3615" t="str">
            <v/>
          </cell>
          <cell r="H3615" t="str">
            <v>TE DE TRANSIÇÃO, CPVC, SOLDÁVEL, DN 15MM X 1/2, INSTALADO EM RAMAL OU SUB-RAMAL DE ÁGUA  FORNECIMENTO E INSTALAÇÃO. AF_12/2014</v>
          </cell>
          <cell r="I3615" t="str">
            <v>UN</v>
          </cell>
          <cell r="J3615" t="str">
            <v>COEFICIENTE DE REPRESENTATIVIDADE</v>
          </cell>
          <cell r="K3615" t="str">
            <v>15,35</v>
          </cell>
          <cell r="L3615" t="str">
            <v>CAIXA REFERENCIAL</v>
          </cell>
        </row>
        <row r="3616">
          <cell r="A3616">
            <v>89695</v>
          </cell>
          <cell r="B3616" t="str">
            <v>INSTALACOES HIDRO SANITARIAS</v>
          </cell>
          <cell r="C3616" t="str">
            <v>INHI</v>
          </cell>
          <cell r="D3616" t="str">
            <v>CONEXOES</v>
          </cell>
          <cell r="E3616" t="str">
            <v>0180</v>
          </cell>
          <cell r="F3616" t="str">
            <v/>
          </cell>
          <cell r="G3616" t="str">
            <v/>
          </cell>
          <cell r="H3616" t="str">
            <v>TÊ MISTURADOR, CPVC, SOLDÁVEL, DN15MM, INSTALADO EM RAMAL OU SUB-RAMAL DE ÁGUA  FORNECIMENTO E INSTALAÇÃO. AF_12/2014</v>
          </cell>
          <cell r="I3616" t="str">
            <v>UN</v>
          </cell>
          <cell r="J3616" t="str">
            <v>COEFICIENTE DE REPRESENTATIVIDADE</v>
          </cell>
          <cell r="K3616" t="str">
            <v>14,17</v>
          </cell>
          <cell r="L3616" t="str">
            <v>CAIXA REFERENCIAL</v>
          </cell>
        </row>
        <row r="3617">
          <cell r="A3617">
            <v>89696</v>
          </cell>
          <cell r="B3617" t="str">
            <v>INSTALACOES HIDRO SANITARIAS</v>
          </cell>
          <cell r="C3617" t="str">
            <v>INHI</v>
          </cell>
          <cell r="D3617" t="str">
            <v>CONEXOES</v>
          </cell>
          <cell r="E3617" t="str">
            <v>0180</v>
          </cell>
          <cell r="F3617" t="str">
            <v/>
          </cell>
          <cell r="G3617" t="str">
            <v/>
          </cell>
          <cell r="H3617" t="str">
            <v>TÊ, PVC, SERIE R, ÁGUA PLUVIAL, DN 100 X 75 MM, JUNTA ELÁSTICA, FORNECIDO E INSTALADO EM CONDUTORES VERTICAIS DE ÁGUAS PLUVIAIS. AF_12/2014</v>
          </cell>
          <cell r="I3617" t="str">
            <v>UN</v>
          </cell>
          <cell r="J3617" t="str">
            <v>COEFICIENTE DE REPRESENTATIVIDADE</v>
          </cell>
          <cell r="K3617" t="str">
            <v>50,94</v>
          </cell>
          <cell r="L3617" t="str">
            <v>CAIXA REFERENCIAL</v>
          </cell>
        </row>
        <row r="3618">
          <cell r="A3618">
            <v>89697</v>
          </cell>
          <cell r="B3618" t="str">
            <v>INSTALACOES HIDRO SANITARIAS</v>
          </cell>
          <cell r="C3618" t="str">
            <v>INHI</v>
          </cell>
          <cell r="D3618" t="str">
            <v>CONEXOES</v>
          </cell>
          <cell r="E3618" t="str">
            <v>0180</v>
          </cell>
          <cell r="F3618" t="str">
            <v/>
          </cell>
          <cell r="G3618" t="str">
            <v/>
          </cell>
          <cell r="H3618" t="str">
            <v>TE, CPVC, SOLDÁVEL, DN 22MM, INSTALADO EM RAMAL OU SUB-RAMAL DE ÁGUA - FORNECIMENTO E INSTALAÇÃO. AF_12/2014</v>
          </cell>
          <cell r="I3618" t="str">
            <v>UN</v>
          </cell>
          <cell r="J3618" t="str">
            <v>COEFICIENTE DE REPRESENTATIVIDADE</v>
          </cell>
          <cell r="K3618" t="str">
            <v>10,77</v>
          </cell>
          <cell r="L3618" t="str">
            <v>CAIXA REFERENCIAL</v>
          </cell>
        </row>
        <row r="3619">
          <cell r="A3619">
            <v>89698</v>
          </cell>
          <cell r="B3619" t="str">
            <v>INSTALACOES HIDRO SANITARIAS</v>
          </cell>
          <cell r="C3619" t="str">
            <v>INHI</v>
          </cell>
          <cell r="D3619" t="str">
            <v>CONEXOES</v>
          </cell>
          <cell r="E3619" t="str">
            <v>0180</v>
          </cell>
          <cell r="F3619" t="str">
            <v/>
          </cell>
          <cell r="G3619" t="str">
            <v/>
          </cell>
          <cell r="H3619" t="str">
            <v>JUNÇÃO SIMPLES, PVC, SERIE R, ÁGUA PLUVIAL, DN 150 X 150 MM, JUNTA ELÁSTICA, FORNECIDO E INSTALADO EM CONDUTORES VERTICAIS DE ÁGUAS PLUVIAIS. AF_12/2014</v>
          </cell>
          <cell r="I3619" t="str">
            <v>UN</v>
          </cell>
          <cell r="J3619" t="str">
            <v>COEFICIENTE DE REPRESENTATIVIDADE</v>
          </cell>
          <cell r="K3619" t="str">
            <v>183,42</v>
          </cell>
          <cell r="L3619" t="str">
            <v>CAIXA REFERENCIAL</v>
          </cell>
        </row>
        <row r="3620">
          <cell r="A3620">
            <v>89699</v>
          </cell>
          <cell r="B3620" t="str">
            <v>INSTALACOES HIDRO SANITARIAS</v>
          </cell>
          <cell r="C3620" t="str">
            <v>INHI</v>
          </cell>
          <cell r="D3620" t="str">
            <v>CONEXOES</v>
          </cell>
          <cell r="E3620" t="str">
            <v>0180</v>
          </cell>
          <cell r="F3620" t="str">
            <v/>
          </cell>
          <cell r="G3620" t="str">
            <v/>
          </cell>
          <cell r="H3620" t="str">
            <v>JUNÇÃO SIMPLES, PVC, SERIE R, ÁGUA PLUVIAL, DN 150 X 100 MM, JUNTA ELÁSTICA, FORNECIDO E INSTALADO EM CONDUTORES VERTICAIS DE ÁGUAS PLUVIAIS. AF_12/2014</v>
          </cell>
          <cell r="I3620" t="str">
            <v>UN</v>
          </cell>
          <cell r="J3620" t="str">
            <v>COEFICIENTE DE REPRESENTATIVIDADE</v>
          </cell>
          <cell r="K3620" t="str">
            <v>156,01</v>
          </cell>
          <cell r="L3620" t="str">
            <v>CAIXA REFERENCIAL</v>
          </cell>
        </row>
        <row r="3621">
          <cell r="A3621">
            <v>89700</v>
          </cell>
          <cell r="B3621" t="str">
            <v>INSTALACOES HIDRO SANITARIAS</v>
          </cell>
          <cell r="C3621" t="str">
            <v>INHI</v>
          </cell>
          <cell r="D3621" t="str">
            <v>CONEXOES</v>
          </cell>
          <cell r="E3621" t="str">
            <v>0180</v>
          </cell>
          <cell r="F3621" t="str">
            <v/>
          </cell>
          <cell r="G3621" t="str">
            <v/>
          </cell>
          <cell r="H3621" t="str">
            <v>TE DE TRANSIÇÃO, CPVC, SOLDÁVEL, DN 22MM X 1/2, INSTALADO EM RAMAL OU SUB-RAMAL DE ÁGUA  FORNECIMENTO E INSTALAÇÃO. AF_12/2014</v>
          </cell>
          <cell r="I3621" t="str">
            <v>UN</v>
          </cell>
          <cell r="J3621" t="str">
            <v>COEFICIENTE DE REPRESENTATIVIDADE</v>
          </cell>
          <cell r="K3621" t="str">
            <v>16,17</v>
          </cell>
          <cell r="L3621" t="str">
            <v>CAIXA REFERENCIAL</v>
          </cell>
        </row>
        <row r="3622">
          <cell r="A3622">
            <v>89701</v>
          </cell>
          <cell r="B3622" t="str">
            <v>INSTALACOES HIDRO SANITARIAS</v>
          </cell>
          <cell r="C3622" t="str">
            <v>INHI</v>
          </cell>
          <cell r="D3622" t="str">
            <v>CONEXOES</v>
          </cell>
          <cell r="E3622" t="str">
            <v>0180</v>
          </cell>
          <cell r="F3622" t="str">
            <v/>
          </cell>
          <cell r="G3622" t="str">
            <v/>
          </cell>
          <cell r="H3622" t="str">
            <v>TÊ, PVC, SERIE R, ÁGUA PLUVIAL, DN 150 X 150 MM, JUNTA ELÁSTICA, FORNECIDO E INSTALADO EM CONDUTORES VERTICAIS DE ÁGUAS PLUVIAIS. AF_12/2014</v>
          </cell>
          <cell r="I3622" t="str">
            <v>UN</v>
          </cell>
          <cell r="J3622" t="str">
            <v>COEFICIENTE DE REPRESENTATIVIDADE</v>
          </cell>
          <cell r="K3622" t="str">
            <v>143,32</v>
          </cell>
          <cell r="L3622" t="str">
            <v>CAIXA REFERENCIAL</v>
          </cell>
        </row>
        <row r="3623">
          <cell r="A3623">
            <v>89702</v>
          </cell>
          <cell r="B3623" t="str">
            <v>INSTALACOES HIDRO SANITARIAS</v>
          </cell>
          <cell r="C3623" t="str">
            <v>INHI</v>
          </cell>
          <cell r="D3623" t="str">
            <v>CONEXOES</v>
          </cell>
          <cell r="E3623" t="str">
            <v>0180</v>
          </cell>
          <cell r="F3623" t="str">
            <v/>
          </cell>
          <cell r="G3623" t="str">
            <v/>
          </cell>
          <cell r="H3623" t="str">
            <v>TÊ MISTURADOR, CPVC, SOLDÁVEL, DN22MM, INSTALADO EM RAMAL OU SUB-RAMAL DE ÁGUA  FORNECIMENTO E INSTALAÇÃO. AF_12/2014</v>
          </cell>
          <cell r="I3623" t="str">
            <v>UN</v>
          </cell>
          <cell r="J3623" t="str">
            <v>COEFICIENTE DE REPRESENTATIVIDADE</v>
          </cell>
          <cell r="K3623" t="str">
            <v>16,17</v>
          </cell>
          <cell r="L3623" t="str">
            <v>CAIXA REFERENCIAL</v>
          </cell>
        </row>
        <row r="3624">
          <cell r="A3624">
            <v>89703</v>
          </cell>
          <cell r="B3624" t="str">
            <v>INSTALACOES HIDRO SANITARIAS</v>
          </cell>
          <cell r="C3624" t="str">
            <v>INHI</v>
          </cell>
          <cell r="D3624" t="str">
            <v>CONEXOES</v>
          </cell>
          <cell r="E3624" t="str">
            <v>0180</v>
          </cell>
          <cell r="F3624" t="str">
            <v/>
          </cell>
          <cell r="G3624" t="str">
            <v/>
          </cell>
          <cell r="H3624" t="str">
            <v>TE MISTURADOR DE TRANSIÇÃO, CPVC, SOLDÁVEL, DN 22MM X 3/4", INSTALADO EM RAMAL OU SUB-RAMAL DE ÁGUA - FORNECIMENTO E INSTALAÇÃO. AF_12/2014</v>
          </cell>
          <cell r="I3624" t="str">
            <v>UN</v>
          </cell>
          <cell r="J3624" t="str">
            <v>COEFICIENTE DE REPRESENTATIVIDADE</v>
          </cell>
          <cell r="K3624" t="str">
            <v>38,06</v>
          </cell>
          <cell r="L3624" t="str">
            <v>CAIXA REFERENCIAL</v>
          </cell>
        </row>
        <row r="3625">
          <cell r="A3625">
            <v>89704</v>
          </cell>
          <cell r="B3625" t="str">
            <v>INSTALACOES HIDRO SANITARIAS</v>
          </cell>
          <cell r="C3625" t="str">
            <v>INHI</v>
          </cell>
          <cell r="D3625" t="str">
            <v>CONEXOES</v>
          </cell>
          <cell r="E3625" t="str">
            <v>0180</v>
          </cell>
          <cell r="F3625" t="str">
            <v/>
          </cell>
          <cell r="G3625" t="str">
            <v/>
          </cell>
          <cell r="H3625" t="str">
            <v>TÊ, PVC, SERIE R, ÁGUA PLUVIAL, DN 150 X 100 MM, JUNTA ELÁSTICA, FORNECIDO E INSTALADO EM CONDUTORES VERTICAIS DE ÁGUAS PLUVIAIS. AF_12/2014</v>
          </cell>
          <cell r="I3625" t="str">
            <v>UN</v>
          </cell>
          <cell r="J3625" t="str">
            <v>COEFICIENTE DE REPRESENTATIVIDADE</v>
          </cell>
          <cell r="K3625" t="str">
            <v>98,52</v>
          </cell>
          <cell r="L3625" t="str">
            <v>CAIXA REFERENCIAL</v>
          </cell>
        </row>
        <row r="3626">
          <cell r="A3626">
            <v>89705</v>
          </cell>
          <cell r="B3626" t="str">
            <v>INSTALACOES HIDRO SANITARIAS</v>
          </cell>
          <cell r="C3626" t="str">
            <v>INHI</v>
          </cell>
          <cell r="D3626" t="str">
            <v>CONEXOES</v>
          </cell>
          <cell r="E3626" t="str">
            <v>0180</v>
          </cell>
          <cell r="F3626" t="str">
            <v/>
          </cell>
          <cell r="G3626" t="str">
            <v/>
          </cell>
          <cell r="H3626" t="str">
            <v>TÊ, CPVC, SOLDÁVEL, DN28MM, INSTALADO EM RAMAL OU SUB-RAMAL DE ÁGUA   FORNECIMENTO E INSTALAÇÃO. AF_12/2014</v>
          </cell>
          <cell r="I3626" t="str">
            <v>UN</v>
          </cell>
          <cell r="J3626" t="str">
            <v>COEFICIENTE DE REPRESENTATIVIDADE</v>
          </cell>
          <cell r="K3626" t="str">
            <v>18,77</v>
          </cell>
          <cell r="L3626" t="str">
            <v>CAIXA REFERENCIAL</v>
          </cell>
        </row>
        <row r="3627">
          <cell r="A3627">
            <v>89706</v>
          </cell>
          <cell r="B3627" t="str">
            <v>INSTALACOES HIDRO SANITARIAS</v>
          </cell>
          <cell r="C3627" t="str">
            <v>INHI</v>
          </cell>
          <cell r="D3627" t="str">
            <v>CONEXOES</v>
          </cell>
          <cell r="E3627" t="str">
            <v>0180</v>
          </cell>
          <cell r="F3627" t="str">
            <v/>
          </cell>
          <cell r="G3627" t="str">
            <v/>
          </cell>
          <cell r="H3627" t="str">
            <v>TÊ, CPVC, SOLDÁVEL, DN35MM, INSTALADO EM RAMAL OU SUB-RAMAL DE ÁGUA  FORNECIMENTO E INSTALAÇÃO. AF_12/2014</v>
          </cell>
          <cell r="I3627" t="str">
            <v>UN</v>
          </cell>
          <cell r="J3627" t="str">
            <v>COEFICIENTE DE REPRESENTATIVIDADE</v>
          </cell>
          <cell r="K3627" t="str">
            <v>42,10</v>
          </cell>
          <cell r="L3627" t="str">
            <v>CAIXA REFERENCIAL</v>
          </cell>
        </row>
        <row r="3628">
          <cell r="A3628">
            <v>89718</v>
          </cell>
          <cell r="B3628" t="str">
            <v>INSTALACOES HIDRO SANITARIAS</v>
          </cell>
          <cell r="C3628" t="str">
            <v>INHI</v>
          </cell>
          <cell r="D3628" t="str">
            <v>CONEXOES</v>
          </cell>
          <cell r="E3628" t="str">
            <v>0180</v>
          </cell>
          <cell r="F3628" t="str">
            <v/>
          </cell>
          <cell r="G3628" t="str">
            <v/>
          </cell>
          <cell r="H3628" t="str">
            <v>TUBO, CPVC, SOLDÁVEL, DN 35MM, INSTALADO EM RAMAL DE DISTRIBUIÇÃO DE ÁGUA   FORNECIMENTO E INSTALAÇÃO. AF_12/2014</v>
          </cell>
          <cell r="I3628" t="str">
            <v>M</v>
          </cell>
          <cell r="J3628" t="str">
            <v>COEFICIENTE DE REPRESENTATIVIDADE</v>
          </cell>
          <cell r="K3628" t="str">
            <v>39,81</v>
          </cell>
          <cell r="L3628" t="str">
            <v>CAIXA REFERENCIAL</v>
          </cell>
        </row>
        <row r="3629">
          <cell r="A3629">
            <v>89719</v>
          </cell>
          <cell r="B3629" t="str">
            <v>INSTALACOES HIDRO SANITARIAS</v>
          </cell>
          <cell r="C3629" t="str">
            <v>INHI</v>
          </cell>
          <cell r="D3629" t="str">
            <v>CONEXOES</v>
          </cell>
          <cell r="E3629" t="str">
            <v>0180</v>
          </cell>
          <cell r="F3629" t="str">
            <v/>
          </cell>
          <cell r="G3629" t="str">
            <v/>
          </cell>
          <cell r="H3629" t="str">
            <v>JOELHO 90 GRAUS, CPVC, SOLDÁVEL, DN 22MM, INSTALADO EM RAMAL DE DISTRIBUIÇÃO DE ÁGUA   FORNECIMENTO E INSTALAÇÃO. AF_12/2014</v>
          </cell>
          <cell r="I3629" t="str">
            <v>UN</v>
          </cell>
          <cell r="J3629" t="str">
            <v>COEFICIENTE DE REPRESENTATIVIDADE</v>
          </cell>
          <cell r="K3629" t="str">
            <v>8,23</v>
          </cell>
          <cell r="L3629" t="str">
            <v>CAIXA REFERENCIAL</v>
          </cell>
        </row>
        <row r="3630">
          <cell r="A3630">
            <v>89720</v>
          </cell>
          <cell r="B3630" t="str">
            <v>INSTALACOES HIDRO SANITARIAS</v>
          </cell>
          <cell r="C3630" t="str">
            <v>INHI</v>
          </cell>
          <cell r="D3630" t="str">
            <v>CONEXOES</v>
          </cell>
          <cell r="E3630" t="str">
            <v>0180</v>
          </cell>
          <cell r="F3630" t="str">
            <v/>
          </cell>
          <cell r="G3630" t="str">
            <v/>
          </cell>
          <cell r="H3630" t="str">
            <v>JOELHO 45 GRAUS, CPVC, SOLDÁVEL, DN 22MM, INSTALADO EM RAMAL DE DISTRIBUIÇÃO DE ÁGUA   FORNECIMENTO E INSTALAÇÃO. AF_12/2014</v>
          </cell>
          <cell r="I3630" t="str">
            <v>UN</v>
          </cell>
          <cell r="J3630" t="str">
            <v>COEFICIENTE DE REPRESENTATIVIDADE</v>
          </cell>
          <cell r="K3630" t="str">
            <v>9,83</v>
          </cell>
          <cell r="L3630" t="str">
            <v>CAIXA REFERENCIAL</v>
          </cell>
        </row>
        <row r="3631">
          <cell r="A3631">
            <v>89721</v>
          </cell>
          <cell r="B3631" t="str">
            <v>INSTALACOES HIDRO SANITARIAS</v>
          </cell>
          <cell r="C3631" t="str">
            <v>INHI</v>
          </cell>
          <cell r="D3631" t="str">
            <v>CONEXOES</v>
          </cell>
          <cell r="E3631" t="str">
            <v>0180</v>
          </cell>
          <cell r="F3631" t="str">
            <v/>
          </cell>
          <cell r="G3631" t="str">
            <v/>
          </cell>
          <cell r="H3631" t="str">
            <v>CURVA 90 GRAUS, CPVC, SOLDÁVEL, DN 22MM, INSTALADO EM RAMAL DE DISTRIBUIÇÃO DE ÁGUA - FORNECIMENTO E INSTALAÇÃO. AF_12/2014</v>
          </cell>
          <cell r="I3631" t="str">
            <v>UN</v>
          </cell>
          <cell r="J3631" t="str">
            <v>COEFICIENTE DE REPRESENTATIVIDADE</v>
          </cell>
          <cell r="K3631" t="str">
            <v>10,36</v>
          </cell>
          <cell r="L3631" t="str">
            <v>CAIXA REFERENCIAL</v>
          </cell>
        </row>
        <row r="3632">
          <cell r="A3632">
            <v>89722</v>
          </cell>
          <cell r="B3632" t="str">
            <v>INSTALACOES HIDRO SANITARIAS</v>
          </cell>
          <cell r="C3632" t="str">
            <v>INHI</v>
          </cell>
          <cell r="D3632" t="str">
            <v>CONEXOES</v>
          </cell>
          <cell r="E3632" t="str">
            <v>0180</v>
          </cell>
          <cell r="F3632" t="str">
            <v/>
          </cell>
          <cell r="G3632" t="str">
            <v/>
          </cell>
          <cell r="H3632" t="str">
            <v>JOELHO DE TRANSIÇÃO, 90 GRAUS, CPVC, SOLDÁVEL, DN 22MM X 1/2", INSTALADO EM RAMAL DE ALIMENTAÇAÕ DE ÁGUA - FORNECIMENTO E INSTALAÇÃO. AF_12/2014</v>
          </cell>
          <cell r="I3632" t="str">
            <v>UN</v>
          </cell>
          <cell r="J3632" t="str">
            <v>COEFICIENTE DE REPRESENTATIVIDADE</v>
          </cell>
          <cell r="K3632" t="str">
            <v>17,94</v>
          </cell>
          <cell r="L3632" t="str">
            <v>CAIXA REFERENCIAL</v>
          </cell>
        </row>
        <row r="3633">
          <cell r="A3633">
            <v>89723</v>
          </cell>
          <cell r="B3633" t="str">
            <v>INSTALACOES HIDRO SANITARIAS</v>
          </cell>
          <cell r="C3633" t="str">
            <v>INHI</v>
          </cell>
          <cell r="D3633" t="str">
            <v>CONEXOES</v>
          </cell>
          <cell r="E3633" t="str">
            <v>0180</v>
          </cell>
          <cell r="F3633" t="str">
            <v/>
          </cell>
          <cell r="G3633" t="str">
            <v/>
          </cell>
          <cell r="H3633" t="str">
            <v>JOELHO 90 GRAUS, CPVC, SOLDÁVEL, DN 28MM, INSTALADO EM RAMAL DE DISTRIBUIÇÃO DE ÁGUA   FORNECIMENTO E INSTALAÇÃO. AF_12/2014</v>
          </cell>
          <cell r="I3633" t="str">
            <v>UN</v>
          </cell>
          <cell r="J3633" t="str">
            <v>COEFICIENTE DE REPRESENTATIVIDADE</v>
          </cell>
          <cell r="K3633" t="str">
            <v>13,76</v>
          </cell>
          <cell r="L3633" t="str">
            <v>CAIXA REFERENCIAL</v>
          </cell>
        </row>
        <row r="3634">
          <cell r="A3634">
            <v>89724</v>
          </cell>
          <cell r="B3634" t="str">
            <v>INSTALACOES HIDRO SANITARIAS</v>
          </cell>
          <cell r="C3634" t="str">
            <v>INHI</v>
          </cell>
          <cell r="D3634" t="str">
            <v>CONEXOES</v>
          </cell>
          <cell r="E3634" t="str">
            <v>0180</v>
          </cell>
          <cell r="F3634" t="str">
            <v/>
          </cell>
          <cell r="G3634" t="str">
            <v/>
          </cell>
          <cell r="H3634" t="str">
            <v>JOELHO 90 GRAUS, PVC, SERIE NORMAL, ESGOTO PREDIAL, DN 40 MM, JUNTA SOLDÁVEL, FORNECIDO E INSTALADO EM RAMAL DE DESCARGA OU RAMAL DE ESGOTO SANITÁRIO. AF_12/2014</v>
          </cell>
          <cell r="I3634" t="str">
            <v>UN</v>
          </cell>
          <cell r="J3634" t="str">
            <v>COEFICIENTE DE REPRESENTATIVIDADE</v>
          </cell>
          <cell r="K3634" t="str">
            <v>7,76</v>
          </cell>
          <cell r="L3634" t="str">
            <v>CAIXA REFERENCIAL</v>
          </cell>
        </row>
        <row r="3635">
          <cell r="A3635">
            <v>89725</v>
          </cell>
          <cell r="B3635" t="str">
            <v>INSTALACOES HIDRO SANITARIAS</v>
          </cell>
          <cell r="C3635" t="str">
            <v>INHI</v>
          </cell>
          <cell r="D3635" t="str">
            <v>CONEXOES</v>
          </cell>
          <cell r="E3635" t="str">
            <v>0180</v>
          </cell>
          <cell r="F3635" t="str">
            <v/>
          </cell>
          <cell r="G3635" t="str">
            <v/>
          </cell>
          <cell r="H3635" t="str">
            <v>JOELHO 45 GRAUS, CPVC, SOLDÁVEL, DN 28MM, INSTALADO EM RAMAL DE DISTRIBUIÇÃO DE ÁGUA   FORNECIMENTO E INSTALAÇÃO. AF_12/2014</v>
          </cell>
          <cell r="I3635" t="str">
            <v>UN</v>
          </cell>
          <cell r="J3635" t="str">
            <v>COEFICIENTE DE REPRESENTATIVIDADE</v>
          </cell>
          <cell r="K3635" t="str">
            <v>13,39</v>
          </cell>
          <cell r="L3635" t="str">
            <v>CAIXA REFERENCIAL</v>
          </cell>
        </row>
        <row r="3636">
          <cell r="A3636">
            <v>89726</v>
          </cell>
          <cell r="B3636" t="str">
            <v>INSTALACOES HIDRO SANITARIAS</v>
          </cell>
          <cell r="C3636" t="str">
            <v>INHI</v>
          </cell>
          <cell r="D3636" t="str">
            <v>CONEXOES</v>
          </cell>
          <cell r="E3636" t="str">
            <v>0180</v>
          </cell>
          <cell r="F3636" t="str">
            <v/>
          </cell>
          <cell r="G3636" t="str">
            <v/>
          </cell>
          <cell r="H3636" t="str">
            <v>JOELHO 45 GRAUS, PVC, SERIE NORMAL, ESGOTO PREDIAL, DN 40 MM, JUNTA SOLDÁVEL, FORNECIDO E INSTALADO EM RAMAL DE DESCARGA OU RAMAL DE ESGOTO SANITÁRIO. AF_12/2014</v>
          </cell>
          <cell r="I3636" t="str">
            <v>UN</v>
          </cell>
          <cell r="J3636" t="str">
            <v>COEFICIENTE DE REPRESENTATIVIDADE</v>
          </cell>
          <cell r="K3636" t="str">
            <v>5,62</v>
          </cell>
          <cell r="L3636" t="str">
            <v>CAIXA REFERENCIAL</v>
          </cell>
        </row>
        <row r="3637">
          <cell r="A3637">
            <v>89727</v>
          </cell>
          <cell r="B3637" t="str">
            <v>INSTALACOES HIDRO SANITARIAS</v>
          </cell>
          <cell r="C3637" t="str">
            <v>INHI</v>
          </cell>
          <cell r="D3637" t="str">
            <v>CONEXOES</v>
          </cell>
          <cell r="E3637" t="str">
            <v>0180</v>
          </cell>
          <cell r="F3637" t="str">
            <v/>
          </cell>
          <cell r="G3637" t="str">
            <v/>
          </cell>
          <cell r="H3637" t="str">
            <v>CURVA 90 GRAUS, CPVC, SOLDÁVEL, DN 28MM, INSTALADO EM RAMAL DE DISTRIBUIÇÃO DE ÁGUA   FORNECIMENTO E INSTALAÇÃO. AF_12/2014</v>
          </cell>
          <cell r="I3637" t="str">
            <v>UN</v>
          </cell>
          <cell r="J3637" t="str">
            <v>COEFICIENTE DE REPRESENTATIVIDADE</v>
          </cell>
          <cell r="K3637" t="str">
            <v>15,11</v>
          </cell>
          <cell r="L3637" t="str">
            <v>CAIXA REFERENCIAL</v>
          </cell>
        </row>
        <row r="3638">
          <cell r="A3638">
            <v>89728</v>
          </cell>
          <cell r="B3638" t="str">
            <v>INSTALACOES HIDRO SANITARIAS</v>
          </cell>
          <cell r="C3638" t="str">
            <v>INHI</v>
          </cell>
          <cell r="D3638" t="str">
            <v>CONEXOES</v>
          </cell>
          <cell r="E3638" t="str">
            <v>0180</v>
          </cell>
          <cell r="F3638" t="str">
            <v/>
          </cell>
          <cell r="G3638" t="str">
            <v/>
          </cell>
          <cell r="H3638" t="str">
            <v>CURVA CURTA 90 GRAUS, PVC, SERIE NORMAL, ESGOTO PREDIAL, DN 40 MM, JUNTA SOLDÁVEL, FORNECIDO E INSTALADO EM RAMAL DE DESCARGA OU RAMAL DE ESGOTO SANITÁRIO. AF_12/2014</v>
          </cell>
          <cell r="I3638" t="str">
            <v>UN</v>
          </cell>
          <cell r="J3638" t="str">
            <v>COEFICIENTE DE REPRESENTATIVIDADE</v>
          </cell>
          <cell r="K3638" t="str">
            <v>8,28</v>
          </cell>
          <cell r="L3638" t="str">
            <v>CAIXA REFERENCIAL</v>
          </cell>
        </row>
        <row r="3639">
          <cell r="A3639">
            <v>89729</v>
          </cell>
          <cell r="B3639" t="str">
            <v>INSTALACOES HIDRO SANITARIAS</v>
          </cell>
          <cell r="C3639" t="str">
            <v>INHI</v>
          </cell>
          <cell r="D3639" t="str">
            <v>CONEXOES</v>
          </cell>
          <cell r="E3639" t="str">
            <v>0180</v>
          </cell>
          <cell r="F3639" t="str">
            <v/>
          </cell>
          <cell r="G3639" t="str">
            <v/>
          </cell>
          <cell r="H3639" t="str">
            <v>JOELHO 90 GRAUS, CPVC, SOLDÁVEL, DN 35MM, INSTALADO EM RAMAL DE DISTRIBUIÇÃO DE ÁGUA   FORNECIMENTO E INSTALAÇÃO. AF_12/2014</v>
          </cell>
          <cell r="I3639" t="str">
            <v>UN</v>
          </cell>
          <cell r="J3639" t="str">
            <v>COEFICIENTE DE REPRESENTATIVIDADE</v>
          </cell>
          <cell r="K3639" t="str">
            <v>21,13</v>
          </cell>
          <cell r="L3639" t="str">
            <v>CAIXA REFERENCIAL</v>
          </cell>
        </row>
        <row r="3640">
          <cell r="A3640">
            <v>89730</v>
          </cell>
          <cell r="B3640" t="str">
            <v>INSTALACOES HIDRO SANITARIAS</v>
          </cell>
          <cell r="C3640" t="str">
            <v>INHI</v>
          </cell>
          <cell r="D3640" t="str">
            <v>CONEXOES</v>
          </cell>
          <cell r="E3640" t="str">
            <v>0180</v>
          </cell>
          <cell r="F3640" t="str">
            <v/>
          </cell>
          <cell r="G3640" t="str">
            <v/>
          </cell>
          <cell r="H3640" t="str">
            <v>CURVA LONGA 90 GRAUS, PVC, SERIE NORMAL, ESGOTO PREDIAL, DN 40 MM, JUNTA SOLDÁVEL, FORNECIDO E INSTALADO EM RAMAL DE DESCARGA OU RAMAL DE ESGOTO SANITÁRIO. AF_12/2014</v>
          </cell>
          <cell r="I3640" t="str">
            <v>UN</v>
          </cell>
          <cell r="J3640" t="str">
            <v>COEFICIENTE DE REPRESENTATIVIDADE</v>
          </cell>
          <cell r="K3640" t="str">
            <v>8,98</v>
          </cell>
          <cell r="L3640" t="str">
            <v>CAIXA REFERENCIAL</v>
          </cell>
        </row>
        <row r="3641">
          <cell r="A3641">
            <v>89731</v>
          </cell>
          <cell r="B3641" t="str">
            <v>INSTALACOES HIDRO SANITARIAS</v>
          </cell>
          <cell r="C3641" t="str">
            <v>INHI</v>
          </cell>
          <cell r="D3641" t="str">
            <v>CONEXOES</v>
          </cell>
          <cell r="E3641" t="str">
            <v>0180</v>
          </cell>
          <cell r="F3641" t="str">
            <v/>
          </cell>
          <cell r="G3641" t="str">
            <v/>
          </cell>
          <cell r="H3641" t="str">
            <v>JOELHO 90 GRAUS, PVC, SERIE NORMAL, ESGOTO PREDIAL, DN 50 MM, JUNTA ELÁSTICA, FORNECIDO E INSTALADO EM RAMAL DE DESCARGA OU RAMAL DE ESGOTO SANITÁRIO. AF_12/2014</v>
          </cell>
          <cell r="I3641" t="str">
            <v>UN</v>
          </cell>
          <cell r="J3641" t="str">
            <v>COEFICIENTE DE REPRESENTATIVIDADE</v>
          </cell>
          <cell r="K3641" t="str">
            <v>8,61</v>
          </cell>
          <cell r="L3641" t="str">
            <v>CAIXA REFERENCIAL</v>
          </cell>
        </row>
        <row r="3642">
          <cell r="A3642">
            <v>89732</v>
          </cell>
          <cell r="B3642" t="str">
            <v>INSTALACOES HIDRO SANITARIAS</v>
          </cell>
          <cell r="C3642" t="str">
            <v>INHI</v>
          </cell>
          <cell r="D3642" t="str">
            <v>CONEXOES</v>
          </cell>
          <cell r="E3642" t="str">
            <v>0180</v>
          </cell>
          <cell r="F3642" t="str">
            <v/>
          </cell>
          <cell r="G3642" t="str">
            <v/>
          </cell>
          <cell r="H3642" t="str">
            <v>JOELHO 45 GRAUS, PVC, SERIE NORMAL, ESGOTO PREDIAL, DN 50 MM, JUNTA ELÁSTICA, FORNECIDO E INSTALADO EM RAMAL DE DESCARGA OU RAMAL DE ESGOTO SANITÁRIO. AF_12/2014</v>
          </cell>
          <cell r="I3642" t="str">
            <v>UN</v>
          </cell>
          <cell r="J3642" t="str">
            <v>COEFICIENTE DE REPRESENTATIVIDADE</v>
          </cell>
          <cell r="K3642" t="str">
            <v>9,12</v>
          </cell>
          <cell r="L3642" t="str">
            <v>CAIXA REFERENCIAL</v>
          </cell>
        </row>
        <row r="3643">
          <cell r="A3643">
            <v>89733</v>
          </cell>
          <cell r="B3643" t="str">
            <v>INSTALACOES HIDRO SANITARIAS</v>
          </cell>
          <cell r="C3643" t="str">
            <v>INHI</v>
          </cell>
          <cell r="D3643" t="str">
            <v>CONEXOES</v>
          </cell>
          <cell r="E3643" t="str">
            <v>0180</v>
          </cell>
          <cell r="F3643" t="str">
            <v/>
          </cell>
          <cell r="G3643" t="str">
            <v/>
          </cell>
          <cell r="H3643" t="str">
            <v>CURVA CURTA 90 GRAUS, PVC, SERIE NORMAL, ESGOTO PREDIAL, DN 50 MM, JUNTA ELÁSTICA, FORNECIDO E INSTALADO EM RAMAL DE DESCARGA OU RAMAL DE ESGOTO SANITÁRIO. AF_12/2014</v>
          </cell>
          <cell r="I3643" t="str">
            <v>UN</v>
          </cell>
          <cell r="J3643" t="str">
            <v>COEFICIENTE DE REPRESENTATIVIDADE</v>
          </cell>
          <cell r="K3643" t="str">
            <v>14,55</v>
          </cell>
          <cell r="L3643" t="str">
            <v>CAIXA REFERENCIAL</v>
          </cell>
        </row>
        <row r="3644">
          <cell r="A3644">
            <v>89734</v>
          </cell>
          <cell r="B3644" t="str">
            <v>INSTALACOES HIDRO SANITARIAS</v>
          </cell>
          <cell r="C3644" t="str">
            <v>INHI</v>
          </cell>
          <cell r="D3644" t="str">
            <v>CONEXOES</v>
          </cell>
          <cell r="E3644" t="str">
            <v>0180</v>
          </cell>
          <cell r="F3644" t="str">
            <v/>
          </cell>
          <cell r="G3644" t="str">
            <v/>
          </cell>
          <cell r="H3644" t="str">
            <v>JOELHO 45 GRAUS, CPVC, SOLDÁVEL, DN 35MM, INSTALADO EM RAMAL DE DISTRIBUIÇÃO DE ÁGUA   FORNECIMENTO E INSTALAÇÃO. AF_12/2014</v>
          </cell>
          <cell r="I3644" t="str">
            <v>UN</v>
          </cell>
          <cell r="J3644" t="str">
            <v>COEFICIENTE DE REPRESENTATIVIDADE</v>
          </cell>
          <cell r="K3644" t="str">
            <v>21,13</v>
          </cell>
          <cell r="L3644" t="str">
            <v>CAIXA REFERENCIAL</v>
          </cell>
        </row>
        <row r="3645">
          <cell r="A3645">
            <v>89735</v>
          </cell>
          <cell r="B3645" t="str">
            <v>INSTALACOES HIDRO SANITARIAS</v>
          </cell>
          <cell r="C3645" t="str">
            <v>INHI</v>
          </cell>
          <cell r="D3645" t="str">
            <v>CONEXOES</v>
          </cell>
          <cell r="E3645" t="str">
            <v>0180</v>
          </cell>
          <cell r="F3645" t="str">
            <v/>
          </cell>
          <cell r="G3645" t="str">
            <v/>
          </cell>
          <cell r="H3645" t="str">
            <v>CURVA LONGA 90 GRAUS, PVC, SERIE NORMAL, ESGOTO PREDIAL, DN 50 MM, JUNTA ELÁSTICA, FORNECIDO E INSTALADO EM RAMAL DE DESCARGA OU RAMAL DE ESGOTO SANITÁRIO. AF_12/2014</v>
          </cell>
          <cell r="I3645" t="str">
            <v>UN</v>
          </cell>
          <cell r="J3645" t="str">
            <v>COEFICIENTE DE REPRESENTATIVIDADE</v>
          </cell>
          <cell r="K3645" t="str">
            <v>15,38</v>
          </cell>
          <cell r="L3645" t="str">
            <v>CAIXA REFERENCIAL</v>
          </cell>
        </row>
        <row r="3646">
          <cell r="A3646">
            <v>89736</v>
          </cell>
          <cell r="B3646" t="str">
            <v>INSTALACOES HIDRO SANITARIAS</v>
          </cell>
          <cell r="C3646" t="str">
            <v>INHI</v>
          </cell>
          <cell r="D3646" t="str">
            <v>CONEXOES</v>
          </cell>
          <cell r="E3646" t="str">
            <v>0180</v>
          </cell>
          <cell r="F3646" t="str">
            <v/>
          </cell>
          <cell r="G3646" t="str">
            <v/>
          </cell>
          <cell r="H3646" t="str">
            <v>LUVA, CPVC, SOLDÁVEL, DN 22MM, INSTALADO EM RAMAL DE DISTRIBUIÇÃO DE ÁGUA   FORNECIMENTO E INSTALAÇÃO. AF_12/2014</v>
          </cell>
          <cell r="I3646" t="str">
            <v>UN</v>
          </cell>
          <cell r="J3646" t="str">
            <v>COEFICIENTE DE REPRESENTATIVIDADE</v>
          </cell>
          <cell r="K3646" t="str">
            <v>5,56</v>
          </cell>
          <cell r="L3646" t="str">
            <v>CAIXA REFERENCIAL</v>
          </cell>
        </row>
        <row r="3647">
          <cell r="A3647">
            <v>89737</v>
          </cell>
          <cell r="B3647" t="str">
            <v>INSTALACOES HIDRO SANITARIAS</v>
          </cell>
          <cell r="C3647" t="str">
            <v>INHI</v>
          </cell>
          <cell r="D3647" t="str">
            <v>CONEXOES</v>
          </cell>
          <cell r="E3647" t="str">
            <v>0180</v>
          </cell>
          <cell r="F3647" t="str">
            <v/>
          </cell>
          <cell r="G3647" t="str">
            <v/>
          </cell>
          <cell r="H3647" t="str">
            <v>JOELHO 90 GRAUS, PVC, SERIE NORMAL, ESGOTO PREDIAL, DN 75 MM, JUNTA ELÁSTICA, FORNECIDO E INSTALADO EM RAMAL DE DESCARGA OU RAMAL DE ESGOTO SANITÁRIO. AF_12/2014</v>
          </cell>
          <cell r="I3647" t="str">
            <v>UN</v>
          </cell>
          <cell r="J3647" t="str">
            <v>COEFICIENTE DE REPRESENTATIVIDADE</v>
          </cell>
          <cell r="K3647" t="str">
            <v>14,86</v>
          </cell>
          <cell r="L3647" t="str">
            <v>CAIXA REFERENCIAL</v>
          </cell>
        </row>
        <row r="3648">
          <cell r="A3648">
            <v>89738</v>
          </cell>
          <cell r="B3648" t="str">
            <v>INSTALACOES HIDRO SANITARIAS</v>
          </cell>
          <cell r="C3648" t="str">
            <v>INHI</v>
          </cell>
          <cell r="D3648" t="str">
            <v>CONEXOES</v>
          </cell>
          <cell r="E3648" t="str">
            <v>0180</v>
          </cell>
          <cell r="F3648" t="str">
            <v/>
          </cell>
          <cell r="G3648" t="str">
            <v/>
          </cell>
          <cell r="H3648" t="str">
            <v>LUVA DE CORRER, CPVC, SOLDÁVEL, DN 22MM, INSTALADO EM RAMAL DE DISTRIBUIÇÃO DE ÁGUA   FORNECIMENTO E INSTALAÇÃO. AF_12/2014</v>
          </cell>
          <cell r="I3648" t="str">
            <v>UN</v>
          </cell>
          <cell r="J3648" t="str">
            <v>COEFICIENTE DE REPRESENTATIVIDADE</v>
          </cell>
          <cell r="K3648" t="str">
            <v>11,19</v>
          </cell>
          <cell r="L3648" t="str">
            <v>CAIXA REFERENCIAL</v>
          </cell>
        </row>
        <row r="3649">
          <cell r="A3649">
            <v>89739</v>
          </cell>
          <cell r="B3649" t="str">
            <v>INSTALACOES HIDRO SANITARIAS</v>
          </cell>
          <cell r="C3649" t="str">
            <v>INHI</v>
          </cell>
          <cell r="D3649" t="str">
            <v>CONEXOES</v>
          </cell>
          <cell r="E3649" t="str">
            <v>0180</v>
          </cell>
          <cell r="F3649" t="str">
            <v/>
          </cell>
          <cell r="G3649" t="str">
            <v/>
          </cell>
          <cell r="H3649" t="str">
            <v>JOELHO 45 GRAUS, PVC, SERIE NORMAL, ESGOTO PREDIAL, DN 75 MM, JUNTA ELÁSTICA, FORNECIDO E INSTALADO EM RAMAL DE DESCARGA OU RAMAL DE ESGOTO SANITÁRIO. AF_12/2014</v>
          </cell>
          <cell r="I3649" t="str">
            <v>UN</v>
          </cell>
          <cell r="J3649" t="str">
            <v>COEFICIENTE DE REPRESENTATIVIDADE</v>
          </cell>
          <cell r="K3649" t="str">
            <v>15,58</v>
          </cell>
          <cell r="L3649" t="str">
            <v>CAIXA REFERENCIAL</v>
          </cell>
        </row>
        <row r="3650">
          <cell r="A3650">
            <v>89740</v>
          </cell>
          <cell r="B3650" t="str">
            <v>INSTALACOES HIDRO SANITARIAS</v>
          </cell>
          <cell r="C3650" t="str">
            <v>INHI</v>
          </cell>
          <cell r="D3650" t="str">
            <v>CONEXOES</v>
          </cell>
          <cell r="E3650" t="str">
            <v>0180</v>
          </cell>
          <cell r="F3650" t="str">
            <v/>
          </cell>
          <cell r="G3650" t="str">
            <v/>
          </cell>
          <cell r="H3650" t="str">
            <v>LUVA DE TRANSIÇÃO, CPVC, SOLDÁVEL, DN 22MM X 25MM, INSTALADO EM RAMAL DE DISTRIBUIÇÃO DE ÁGUA   FORNECIMENTO E INSTALAÇÃO. AF_12/2014</v>
          </cell>
          <cell r="I3650" t="str">
            <v>UN</v>
          </cell>
          <cell r="J3650" t="str">
            <v>COEFICIENTE DE REPRESENTATIVIDADE</v>
          </cell>
          <cell r="K3650" t="str">
            <v>5,07</v>
          </cell>
          <cell r="L3650" t="str">
            <v>CAIXA REFERENCIAL</v>
          </cell>
        </row>
        <row r="3651">
          <cell r="A3651">
            <v>89741</v>
          </cell>
          <cell r="B3651" t="str">
            <v>INSTALACOES HIDRO SANITARIAS</v>
          </cell>
          <cell r="C3651" t="str">
            <v>INHI</v>
          </cell>
          <cell r="D3651" t="str">
            <v>CONEXOES</v>
          </cell>
          <cell r="E3651" t="str">
            <v>0180</v>
          </cell>
          <cell r="F3651" t="str">
            <v/>
          </cell>
          <cell r="G3651" t="str">
            <v/>
          </cell>
          <cell r="H3651" t="str">
            <v>UNIÃO, CPVC, SOLDÁVEL, DN 22MM, INSTALADO EM RAMAL DE DISTRIBUIÇÃO DE ÁGUA   FORNECIMENTO E INSTALAÇÃO. AF_12/2014</v>
          </cell>
          <cell r="I3651" t="str">
            <v>UN</v>
          </cell>
          <cell r="J3651" t="str">
            <v>COEFICIENTE DE REPRESENTATIVIDADE</v>
          </cell>
          <cell r="K3651" t="str">
            <v>15,46</v>
          </cell>
          <cell r="L3651" t="str">
            <v>CAIXA REFERENCIAL</v>
          </cell>
        </row>
        <row r="3652">
          <cell r="A3652">
            <v>89742</v>
          </cell>
          <cell r="B3652" t="str">
            <v>INSTALACOES HIDRO SANITARIAS</v>
          </cell>
          <cell r="C3652" t="str">
            <v>INHI</v>
          </cell>
          <cell r="D3652" t="str">
            <v>CONEXOES</v>
          </cell>
          <cell r="E3652" t="str">
            <v>0180</v>
          </cell>
          <cell r="F3652" t="str">
            <v/>
          </cell>
          <cell r="G3652" t="str">
            <v/>
          </cell>
          <cell r="H3652" t="str">
            <v>CURVA CURTA 90 GRAUS, PVC, SERIE NORMAL, ESGOTO PREDIAL, DN 75 MM, JUNTA ELÁSTICA, FORNECIDO E INSTALADO EM RAMAL DE DESCARGA OU RAMAL DE ESGOTO SANITÁRIO. AF_12/2014</v>
          </cell>
          <cell r="I3652" t="str">
            <v>UN</v>
          </cell>
          <cell r="J3652" t="str">
            <v>COEFICIENTE DE REPRESENTATIVIDADE</v>
          </cell>
          <cell r="K3652" t="str">
            <v>25,15</v>
          </cell>
          <cell r="L3652" t="str">
            <v>CAIXA REFERENCIAL</v>
          </cell>
        </row>
        <row r="3653">
          <cell r="A3653">
            <v>89743</v>
          </cell>
          <cell r="B3653" t="str">
            <v>INSTALACOES HIDRO SANITARIAS</v>
          </cell>
          <cell r="C3653" t="str">
            <v>INHI</v>
          </cell>
          <cell r="D3653" t="str">
            <v>CONEXOES</v>
          </cell>
          <cell r="E3653" t="str">
            <v>0180</v>
          </cell>
          <cell r="F3653" t="str">
            <v/>
          </cell>
          <cell r="G3653" t="str">
            <v/>
          </cell>
          <cell r="H3653" t="str">
            <v>CURVA LONGA 90 GRAUS, PVC, SERIE NORMAL, ESGOTO PREDIAL, DN 75 MM, JUNTA ELÁSTICA, FORNECIDO E INSTALADO EM RAMAL DE DESCARGA OU RAMAL DE ESGOTO SANITÁRIO. AF_12/2014</v>
          </cell>
          <cell r="I3653" t="str">
            <v>UN</v>
          </cell>
          <cell r="J3653" t="str">
            <v>COEFICIENTE DE REPRESENTATIVIDADE</v>
          </cell>
          <cell r="K3653" t="str">
            <v>35,48</v>
          </cell>
          <cell r="L3653" t="str">
            <v>CAIXA REFERENCIAL</v>
          </cell>
        </row>
        <row r="3654">
          <cell r="A3654">
            <v>89744</v>
          </cell>
          <cell r="B3654" t="str">
            <v>INSTALACOES HIDRO SANITARIAS</v>
          </cell>
          <cell r="C3654" t="str">
            <v>INHI</v>
          </cell>
          <cell r="D3654" t="str">
            <v>CONEXOES</v>
          </cell>
          <cell r="E3654" t="str">
            <v>0180</v>
          </cell>
          <cell r="F3654" t="str">
            <v/>
          </cell>
          <cell r="G3654" t="str">
            <v/>
          </cell>
          <cell r="H3654" t="str">
            <v>JOELHO 90 GRAUS, PVC, SERIE NORMAL, ESGOTO PREDIAL, DN 100 MM, JUNTA ELÁSTICA, FORNECIDO E INSTALADO EM RAMAL DE DESCARGA OU RAMAL DE ESGOTO SANITÁRIO. AF_12/2014</v>
          </cell>
          <cell r="I3654" t="str">
            <v>UN</v>
          </cell>
          <cell r="J3654" t="str">
            <v>COEFICIENTE DE REPRESENTATIVIDADE</v>
          </cell>
          <cell r="K3654" t="str">
            <v>19,33</v>
          </cell>
          <cell r="L3654" t="str">
            <v>CAIXA REFERENCIAL</v>
          </cell>
        </row>
        <row r="3655">
          <cell r="A3655">
            <v>89745</v>
          </cell>
          <cell r="B3655" t="str">
            <v>INSTALACOES HIDRO SANITARIAS</v>
          </cell>
          <cell r="C3655" t="str">
            <v>INHI</v>
          </cell>
          <cell r="D3655" t="str">
            <v>CONEXOES</v>
          </cell>
          <cell r="E3655" t="str">
            <v>0180</v>
          </cell>
          <cell r="F3655" t="str">
            <v/>
          </cell>
          <cell r="G3655" t="str">
            <v/>
          </cell>
          <cell r="H3655" t="str">
            <v>CONECTOR, CPVC, SOLDÁVEL, DN 22MM X 1/2 , INSTALADO EM RAMAL DE DISTRIBUIÇÃO DE ÁGUA   FORNECIMENTO E INSTALAÇÃO. AF_12/2014</v>
          </cell>
          <cell r="I3655" t="str">
            <v>UN</v>
          </cell>
          <cell r="J3655" t="str">
            <v>COEFICIENTE DE REPRESENTATIVIDADE</v>
          </cell>
          <cell r="K3655" t="str">
            <v>24,62</v>
          </cell>
          <cell r="L3655" t="str">
            <v>CAIXA REFERENCIAL</v>
          </cell>
        </row>
        <row r="3656">
          <cell r="A3656">
            <v>89746</v>
          </cell>
          <cell r="B3656" t="str">
            <v>INSTALACOES HIDRO SANITARIAS</v>
          </cell>
          <cell r="C3656" t="str">
            <v>INHI</v>
          </cell>
          <cell r="D3656" t="str">
            <v>CONEXOES</v>
          </cell>
          <cell r="E3656" t="str">
            <v>0180</v>
          </cell>
          <cell r="F3656" t="str">
            <v/>
          </cell>
          <cell r="G3656" t="str">
            <v/>
          </cell>
          <cell r="H3656" t="str">
            <v>JOELHO 45 GRAUS, PVC, SERIE NORMAL, ESGOTO PREDIAL, DN 100 MM, JUNTA ELÁSTICA, FORNECIDO E INSTALADO EM RAMAL DE DESCARGA OU RAMAL DE ESGOTO SANITÁRIO. AF_12/2014</v>
          </cell>
          <cell r="I3656" t="str">
            <v>UN</v>
          </cell>
          <cell r="J3656" t="str">
            <v>COEFICIENTE DE REPRESENTATIVIDADE</v>
          </cell>
          <cell r="K3656" t="str">
            <v>19,29</v>
          </cell>
          <cell r="L3656" t="str">
            <v>CAIXA REFERENCIAL</v>
          </cell>
        </row>
        <row r="3657">
          <cell r="A3657">
            <v>89747</v>
          </cell>
          <cell r="B3657" t="str">
            <v>INSTALACOES HIDRO SANITARIAS</v>
          </cell>
          <cell r="C3657" t="str">
            <v>INHI</v>
          </cell>
          <cell r="D3657" t="str">
            <v>CONEXOES</v>
          </cell>
          <cell r="E3657" t="str">
            <v>0180</v>
          </cell>
          <cell r="F3657" t="str">
            <v/>
          </cell>
          <cell r="G3657" t="str">
            <v/>
          </cell>
          <cell r="H3657" t="str">
            <v>ADAPTADOR, CPVC, SOLDÁVEL, DN 22MM, INSTALADO EM RAMAL DE DISTRIBUIÇÃO DE ÁGUA   FORNECIMENTO E INSTALAÇÃO. AF_12/2014</v>
          </cell>
          <cell r="I3657" t="str">
            <v>UN</v>
          </cell>
          <cell r="J3657" t="str">
            <v>COEFICIENTE DE REPRESENTATIVIDADE</v>
          </cell>
          <cell r="K3657" t="str">
            <v>9,28</v>
          </cell>
          <cell r="L3657" t="str">
            <v>CAIXA REFERENCIAL</v>
          </cell>
        </row>
        <row r="3658">
          <cell r="A3658">
            <v>89748</v>
          </cell>
          <cell r="B3658" t="str">
            <v>INSTALACOES HIDRO SANITARIAS</v>
          </cell>
          <cell r="C3658" t="str">
            <v>INHI</v>
          </cell>
          <cell r="D3658" t="str">
            <v>CONEXOES</v>
          </cell>
          <cell r="E3658" t="str">
            <v>0180</v>
          </cell>
          <cell r="F3658" t="str">
            <v/>
          </cell>
          <cell r="G3658" t="str">
            <v/>
          </cell>
          <cell r="H3658" t="str">
            <v>CURVA CURTA 90 GRAUS, PVC, SERIE NORMAL, ESGOTO PREDIAL, DN 100 MM, JUNTA ELÁSTICA, FORNECIDO E INSTALADO EM RAMAL DE DESCARGA OU RAMAL DE ESGOTO SANITÁRIO. AF_12/2014</v>
          </cell>
          <cell r="I3658" t="str">
            <v>UN</v>
          </cell>
          <cell r="J3658" t="str">
            <v>COEFICIENTE DE REPRESENTATIVIDADE</v>
          </cell>
          <cell r="K3658" t="str">
            <v>30,52</v>
          </cell>
          <cell r="L3658" t="str">
            <v>CAIXA REFERENCIAL</v>
          </cell>
        </row>
        <row r="3659">
          <cell r="A3659">
            <v>89749</v>
          </cell>
          <cell r="B3659" t="str">
            <v>INSTALACOES HIDRO SANITARIAS</v>
          </cell>
          <cell r="C3659" t="str">
            <v>INHI</v>
          </cell>
          <cell r="D3659" t="str">
            <v>CONEXOES</v>
          </cell>
          <cell r="E3659" t="str">
            <v>0180</v>
          </cell>
          <cell r="F3659" t="str">
            <v/>
          </cell>
          <cell r="G3659" t="str">
            <v/>
          </cell>
          <cell r="H3659" t="str">
            <v>CURVA DE TRANSPOSIÇÃO, CPVC, SOLDÁVEL, DN 22MM, INSTALADO EM RAMAL DE DISTRIBUIÇÃO DE ÁGUA   FORNECIMENTO E INSTALAÇÃO. AF_12/2014</v>
          </cell>
          <cell r="I3659" t="str">
            <v>UN</v>
          </cell>
          <cell r="J3659" t="str">
            <v>COEFICIENTE DE REPRESENTATIVIDADE</v>
          </cell>
          <cell r="K3659" t="str">
            <v>11,19</v>
          </cell>
          <cell r="L3659" t="str">
            <v>CAIXA REFERENCIAL</v>
          </cell>
        </row>
        <row r="3660">
          <cell r="A3660">
            <v>89750</v>
          </cell>
          <cell r="B3660" t="str">
            <v>INSTALACOES HIDRO SANITARIAS</v>
          </cell>
          <cell r="C3660" t="str">
            <v>INHI</v>
          </cell>
          <cell r="D3660" t="str">
            <v>CONEXOES</v>
          </cell>
          <cell r="E3660" t="str">
            <v>0180</v>
          </cell>
          <cell r="F3660" t="str">
            <v/>
          </cell>
          <cell r="G3660" t="str">
            <v/>
          </cell>
          <cell r="H3660" t="str">
            <v>CURVA LONGA 90 GRAUS, PVC, SERIE NORMAL, ESGOTO PREDIAL, DN 100 MM, JUNTA ELÁSTICA, FORNECIDO E INSTALADO EM RAMAL DE DESCARGA OU RAMAL DE ESGOTO SANITÁRIO. AF_12/2014</v>
          </cell>
          <cell r="I3660" t="str">
            <v>UN</v>
          </cell>
          <cell r="J3660" t="str">
            <v>COEFICIENTE DE REPRESENTATIVIDADE</v>
          </cell>
          <cell r="K3660" t="str">
            <v>50,38</v>
          </cell>
          <cell r="L3660" t="str">
            <v>CAIXA REFERENCIAL</v>
          </cell>
        </row>
        <row r="3661">
          <cell r="A3661">
            <v>89751</v>
          </cell>
          <cell r="B3661" t="str">
            <v>INSTALACOES HIDRO SANITARIAS</v>
          </cell>
          <cell r="C3661" t="str">
            <v>INHI</v>
          </cell>
          <cell r="D3661" t="str">
            <v>CONEXOES</v>
          </cell>
          <cell r="E3661" t="str">
            <v>0180</v>
          </cell>
          <cell r="F3661" t="str">
            <v/>
          </cell>
          <cell r="G3661" t="str">
            <v/>
          </cell>
          <cell r="H3661" t="str">
            <v>BUCHA DE REDUÇÃO, CPVC, SOLDÁVEL, DN 22MM X 15MM, INSTALADO EM RAMAL DE DISTRIBUIÇÃO DE ÁGUA   FORNECIMENTO E INSTALAÇÃO. AF_12/2014</v>
          </cell>
          <cell r="I3661" t="str">
            <v>UN</v>
          </cell>
          <cell r="J3661" t="str">
            <v>COEFICIENTE DE REPRESENTATIVIDADE</v>
          </cell>
          <cell r="K3661" t="str">
            <v>4,24</v>
          </cell>
          <cell r="L3661" t="str">
            <v>CAIXA REFERENCIAL</v>
          </cell>
        </row>
        <row r="3662">
          <cell r="A3662">
            <v>89752</v>
          </cell>
          <cell r="B3662" t="str">
            <v>INSTALACOES HIDRO SANITARIAS</v>
          </cell>
          <cell r="C3662" t="str">
            <v>INHI</v>
          </cell>
          <cell r="D3662" t="str">
            <v>CONEXOES</v>
          </cell>
          <cell r="E3662" t="str">
            <v>0180</v>
          </cell>
          <cell r="F3662" t="str">
            <v/>
          </cell>
          <cell r="G3662" t="str">
            <v/>
          </cell>
          <cell r="H3662" t="str">
            <v>LUVA SIMPLES, PVC, SERIE NORMAL, ESGOTO PREDIAL, DN 40 MM, JUNTA SOLDÁVEL, FORNECIDO E INSTALADO EM RAMAL DE DESCARGA OU RAMAL DE ESGOTO SANITÁRIO. AF_12/2014</v>
          </cell>
          <cell r="I3662" t="str">
            <v>UN</v>
          </cell>
          <cell r="J3662" t="str">
            <v>COEFICIENTE DE REPRESENTATIVIDADE</v>
          </cell>
          <cell r="K3662" t="str">
            <v>4,89</v>
          </cell>
          <cell r="L3662" t="str">
            <v>CAIXA REFERENCIAL</v>
          </cell>
        </row>
        <row r="3663">
          <cell r="A3663">
            <v>89753</v>
          </cell>
          <cell r="B3663" t="str">
            <v>INSTALACOES HIDRO SANITARIAS</v>
          </cell>
          <cell r="C3663" t="str">
            <v>INHI</v>
          </cell>
          <cell r="D3663" t="str">
            <v>CONEXOES</v>
          </cell>
          <cell r="E3663" t="str">
            <v>0180</v>
          </cell>
          <cell r="F3663" t="str">
            <v/>
          </cell>
          <cell r="G3663" t="str">
            <v/>
          </cell>
          <cell r="H3663" t="str">
            <v>LUVA SIMPLES, PVC, SERIE NORMAL, ESGOTO PREDIAL, DN 50 MM, JUNTA ELÁSTICA, FORNECIDO E INSTALADO EM RAMAL DE DESCARGA OU RAMAL DE ESGOTO SANITÁRIO. AF_12/2014</v>
          </cell>
          <cell r="I3663" t="str">
            <v>UN</v>
          </cell>
          <cell r="J3663" t="str">
            <v>COEFICIENTE DE REPRESENTATIVIDADE</v>
          </cell>
          <cell r="K3663" t="str">
            <v>7,35</v>
          </cell>
          <cell r="L3663" t="str">
            <v>CAIXA REFERENCIAL</v>
          </cell>
        </row>
        <row r="3664">
          <cell r="A3664">
            <v>89754</v>
          </cell>
          <cell r="B3664" t="str">
            <v>INSTALACOES HIDRO SANITARIAS</v>
          </cell>
          <cell r="C3664" t="str">
            <v>INHI</v>
          </cell>
          <cell r="D3664" t="str">
            <v>CONEXOES</v>
          </cell>
          <cell r="E3664" t="str">
            <v>0180</v>
          </cell>
          <cell r="F3664" t="str">
            <v/>
          </cell>
          <cell r="G3664" t="str">
            <v/>
          </cell>
          <cell r="H3664" t="str">
            <v>LUVA DE CORRER, PVC, SERIE NORMAL, ESGOTO PREDIAL, DN 50 MM, JUNTA ELÁSTICA, FORNECIDO E INSTALADO EM RAMAL DE DESCARGA OU RAMAL DE ESGOTO SANITÁRIO. AF_12/2014</v>
          </cell>
          <cell r="I3664" t="str">
            <v>UN</v>
          </cell>
          <cell r="J3664" t="str">
            <v>COEFICIENTE DE REPRESENTATIVIDADE</v>
          </cell>
          <cell r="K3664" t="str">
            <v>13,38</v>
          </cell>
          <cell r="L3664" t="str">
            <v>CAIXA REFERENCIAL</v>
          </cell>
        </row>
        <row r="3665">
          <cell r="A3665">
            <v>89755</v>
          </cell>
          <cell r="B3665" t="str">
            <v>INSTALACOES HIDRO SANITARIAS</v>
          </cell>
          <cell r="C3665" t="str">
            <v>INHI</v>
          </cell>
          <cell r="D3665" t="str">
            <v>CONEXOES</v>
          </cell>
          <cell r="E3665" t="str">
            <v>0180</v>
          </cell>
          <cell r="F3665" t="str">
            <v/>
          </cell>
          <cell r="G3665" t="str">
            <v/>
          </cell>
          <cell r="H3665" t="str">
            <v>LUVA, CPVC, SOLDÁVEL, DN 28MM, INSTALADO EM RAMAL DE DISTRIBUIÇÃO DE ÁGUA   FORNECIMENTO E INSTALAÇÃO. AF_12/2014</v>
          </cell>
          <cell r="I3665" t="str">
            <v>UN</v>
          </cell>
          <cell r="J3665" t="str">
            <v>COEFICIENTE DE REPRESENTATIVIDADE</v>
          </cell>
          <cell r="K3665" t="str">
            <v>8,76</v>
          </cell>
          <cell r="L3665" t="str">
            <v>CAIXA REFERENCIAL</v>
          </cell>
        </row>
        <row r="3666">
          <cell r="A3666">
            <v>89756</v>
          </cell>
          <cell r="B3666" t="str">
            <v>INSTALACOES HIDRO SANITARIAS</v>
          </cell>
          <cell r="C3666" t="str">
            <v>INHI</v>
          </cell>
          <cell r="D3666" t="str">
            <v>CONEXOES</v>
          </cell>
          <cell r="E3666" t="str">
            <v>0180</v>
          </cell>
          <cell r="F3666" t="str">
            <v/>
          </cell>
          <cell r="G3666" t="str">
            <v/>
          </cell>
          <cell r="H3666" t="str">
            <v>LUVA DE CORRER, CPVC, SOLDÁVEL, DN 28MM, INSTALADO EM RAMAL DE DISTRIBUIÇÃO DE ÁGUA   FORNECIMENTO E INSTALAÇÃO. AF_12/2014</v>
          </cell>
          <cell r="I3666" t="str">
            <v>UN</v>
          </cell>
          <cell r="J3666" t="str">
            <v>COEFICIENTE DE REPRESENTATIVIDADE</v>
          </cell>
          <cell r="K3666" t="str">
            <v>15,20</v>
          </cell>
          <cell r="L3666" t="str">
            <v>CAIXA REFERENCIAL</v>
          </cell>
        </row>
        <row r="3667">
          <cell r="A3667">
            <v>89757</v>
          </cell>
          <cell r="B3667" t="str">
            <v>INSTALACOES HIDRO SANITARIAS</v>
          </cell>
          <cell r="C3667" t="str">
            <v>INHI</v>
          </cell>
          <cell r="D3667" t="str">
            <v>CONEXOES</v>
          </cell>
          <cell r="E3667" t="str">
            <v>0180</v>
          </cell>
          <cell r="F3667" t="str">
            <v/>
          </cell>
          <cell r="G3667" t="str">
            <v/>
          </cell>
          <cell r="H3667" t="str">
            <v>UNIÃO, CPVC, SOLDÁVEL, DN 28MM, INSTALADO EM RAMAL DE DISTRIBUIÇÃO DE ÁGUA   FORNECIMENTO E INSTALAÇÃO. AF_12/2014</v>
          </cell>
          <cell r="I3667" t="str">
            <v>UN</v>
          </cell>
          <cell r="J3667" t="str">
            <v>COEFICIENTE DE REPRESENTATIVIDADE</v>
          </cell>
          <cell r="K3667" t="str">
            <v>23,40</v>
          </cell>
          <cell r="L3667" t="str">
            <v>CAIXA REFERENCIAL</v>
          </cell>
        </row>
        <row r="3668">
          <cell r="A3668">
            <v>89758</v>
          </cell>
          <cell r="B3668" t="str">
            <v>INSTALACOES HIDRO SANITARIAS</v>
          </cell>
          <cell r="C3668" t="str">
            <v>INHI</v>
          </cell>
          <cell r="D3668" t="str">
            <v>CONEXOES</v>
          </cell>
          <cell r="E3668" t="str">
            <v>0180</v>
          </cell>
          <cell r="F3668" t="str">
            <v/>
          </cell>
          <cell r="G3668" t="str">
            <v/>
          </cell>
          <cell r="H3668" t="str">
            <v>CONECTOR, CPVC, SOLDÁVEL, DN 28MM X 1 , INSTALADO EM RAMAL DE DISTRIBUIÇÃO DE ÁGUA   FORNECIMENTO E INSTALAÇÃO. AF_12/2014</v>
          </cell>
          <cell r="I3668" t="str">
            <v>UN</v>
          </cell>
          <cell r="J3668" t="str">
            <v>COEFICIENTE DE REPRESENTATIVIDADE</v>
          </cell>
          <cell r="K3668" t="str">
            <v>36,79</v>
          </cell>
          <cell r="L3668" t="str">
            <v>CAIXA REFERENCIAL</v>
          </cell>
        </row>
        <row r="3669">
          <cell r="A3669">
            <v>89759</v>
          </cell>
          <cell r="B3669" t="str">
            <v>INSTALACOES HIDRO SANITARIAS</v>
          </cell>
          <cell r="C3669" t="str">
            <v>INHI</v>
          </cell>
          <cell r="D3669" t="str">
            <v>CONEXOES</v>
          </cell>
          <cell r="E3669" t="str">
            <v>0180</v>
          </cell>
          <cell r="F3669" t="str">
            <v/>
          </cell>
          <cell r="G3669" t="str">
            <v/>
          </cell>
          <cell r="H3669" t="str">
            <v>BUCHA DE REDUÇÃO, CPVC, SOLDÁVEL, DN 28MM X 22MM, INSTALADO EM RAMAL DE DISTRIBUIÇÃO DE ÁGUA - FORNECIMENTO E INSTALAÇÃO. AF_12/2014</v>
          </cell>
          <cell r="I3669" t="str">
            <v>UN</v>
          </cell>
          <cell r="J3669" t="str">
            <v>COEFICIENTE DE REPRESENTATIVIDADE</v>
          </cell>
          <cell r="K3669" t="str">
            <v>5,90</v>
          </cell>
          <cell r="L3669" t="str">
            <v>CAIXA REFERENCIAL</v>
          </cell>
        </row>
        <row r="3670">
          <cell r="A3670">
            <v>89760</v>
          </cell>
          <cell r="B3670" t="str">
            <v>INSTALACOES HIDRO SANITARIAS</v>
          </cell>
          <cell r="C3670" t="str">
            <v>INHI</v>
          </cell>
          <cell r="D3670" t="str">
            <v>CONEXOES</v>
          </cell>
          <cell r="E3670" t="str">
            <v>0180</v>
          </cell>
          <cell r="F3670" t="str">
            <v/>
          </cell>
          <cell r="G3670" t="str">
            <v/>
          </cell>
          <cell r="H3670" t="str">
            <v>LUVA, CPVC, SOLDÁVEL, DN 35MM, INSTALADO EM RAMAL DE DISTRIBUIÇÃO DE ÁGUA - FORNECIMENTO E INSTALAÇÃO. AF_12/2014</v>
          </cell>
          <cell r="I3670" t="str">
            <v>UN</v>
          </cell>
          <cell r="J3670" t="str">
            <v>COEFICIENTE DE REPRESENTATIVIDADE</v>
          </cell>
          <cell r="K3670" t="str">
            <v>14,47</v>
          </cell>
          <cell r="L3670" t="str">
            <v>CAIXA REFERENCIAL</v>
          </cell>
        </row>
        <row r="3671">
          <cell r="A3671">
            <v>89761</v>
          </cell>
          <cell r="B3671" t="str">
            <v>INSTALACOES HIDRO SANITARIAS</v>
          </cell>
          <cell r="C3671" t="str">
            <v>INHI</v>
          </cell>
          <cell r="D3671" t="str">
            <v>CONEXOES</v>
          </cell>
          <cell r="E3671" t="str">
            <v>0180</v>
          </cell>
          <cell r="F3671" t="str">
            <v/>
          </cell>
          <cell r="G3671" t="str">
            <v/>
          </cell>
          <cell r="H3671" t="str">
            <v>LUVA DE CORRER, CPVC, SOLDÁVEL, DN 35MM, INSTALADO EM RAMAL DE DISTRIBUIÇÃO DE ÁGUA - FORNECIMENTO E INSTALAÇÃO. AF_12/2014</v>
          </cell>
          <cell r="I3671" t="str">
            <v>UN</v>
          </cell>
          <cell r="J3671" t="str">
            <v>COEFICIENTE DE REPRESENTATIVIDADE</v>
          </cell>
          <cell r="K3671" t="str">
            <v>24,09</v>
          </cell>
          <cell r="L3671" t="str">
            <v>CAIXA REFERENCIAL</v>
          </cell>
        </row>
        <row r="3672">
          <cell r="A3672">
            <v>89762</v>
          </cell>
          <cell r="B3672" t="str">
            <v>INSTALACOES HIDRO SANITARIAS</v>
          </cell>
          <cell r="C3672" t="str">
            <v>INHI</v>
          </cell>
          <cell r="D3672" t="str">
            <v>CONEXOES</v>
          </cell>
          <cell r="E3672" t="str">
            <v>0180</v>
          </cell>
          <cell r="F3672" t="str">
            <v/>
          </cell>
          <cell r="G3672" t="str">
            <v/>
          </cell>
          <cell r="H3672" t="str">
            <v>UNIÃO, CPVC, SOLDÁVEL, DN35MM, INSTALADO EM RAMAL DE DISTRIBUIÇÃO DE ÁGUA - FORNECIMENTO E INSTALAÇÃO. AF_12/2014</v>
          </cell>
          <cell r="I3672" t="str">
            <v>UN</v>
          </cell>
          <cell r="J3672" t="str">
            <v>COEFICIENTE DE REPRESENTATIVIDADE</v>
          </cell>
          <cell r="K3672" t="str">
            <v>34,41</v>
          </cell>
          <cell r="L3672" t="str">
            <v>CAIXA REFERENCIAL</v>
          </cell>
        </row>
        <row r="3673">
          <cell r="A3673">
            <v>89763</v>
          </cell>
          <cell r="B3673" t="str">
            <v>INSTALACOES HIDRO SANITARIAS</v>
          </cell>
          <cell r="C3673" t="str">
            <v>INHI</v>
          </cell>
          <cell r="D3673" t="str">
            <v>CONEXOES</v>
          </cell>
          <cell r="E3673" t="str">
            <v>0180</v>
          </cell>
          <cell r="F3673" t="str">
            <v/>
          </cell>
          <cell r="G3673" t="str">
            <v/>
          </cell>
          <cell r="H3673" t="str">
            <v>CONECTOR, CPVC, SOLDÁVEL, DN 35MM X 1 1/4 , INSTALADO EM RAMAL DE DISTRIBUIÇÃO DE ÁGUA - FORNECIMENTO E INSTALAÇÃO. AF_12/2014</v>
          </cell>
          <cell r="I3673" t="str">
            <v>UN</v>
          </cell>
          <cell r="J3673" t="str">
            <v>COEFICIENTE DE REPRESENTATIVIDADE</v>
          </cell>
          <cell r="K3673" t="str">
            <v>136,50</v>
          </cell>
          <cell r="L3673" t="str">
            <v>CAIXA REFERENCIAL</v>
          </cell>
        </row>
        <row r="3674">
          <cell r="A3674">
            <v>89764</v>
          </cell>
          <cell r="B3674" t="str">
            <v>INSTALACOES HIDRO SANITARIAS</v>
          </cell>
          <cell r="C3674" t="str">
            <v>INHI</v>
          </cell>
          <cell r="D3674" t="str">
            <v>CONEXOES</v>
          </cell>
          <cell r="E3674" t="str">
            <v>0180</v>
          </cell>
          <cell r="F3674" t="str">
            <v/>
          </cell>
          <cell r="G3674" t="str">
            <v/>
          </cell>
          <cell r="H3674" t="str">
            <v>BUCHA DE REDUÇÃO, CPVC, SOLDÁVEL, DN35MM X 28MM, INSTALADO EM RAMAL DE DISTRIBUIÇÃO DE ÁGUA - FORNECIMENTO E INSTALAÇÃO. AF_12/2014</v>
          </cell>
          <cell r="I3674" t="str">
            <v>UN</v>
          </cell>
          <cell r="J3674" t="str">
            <v>COEFICIENTE DE REPRESENTATIVIDADE</v>
          </cell>
          <cell r="K3674" t="str">
            <v>26,16</v>
          </cell>
          <cell r="L3674" t="str">
            <v>CAIXA REFERENCIAL</v>
          </cell>
        </row>
        <row r="3675">
          <cell r="A3675">
            <v>89765</v>
          </cell>
          <cell r="B3675" t="str">
            <v>INSTALACOES HIDRO SANITARIAS</v>
          </cell>
          <cell r="C3675" t="str">
            <v>INHI</v>
          </cell>
          <cell r="D3675" t="str">
            <v>CONEXOES</v>
          </cell>
          <cell r="E3675" t="str">
            <v>0180</v>
          </cell>
          <cell r="F3675" t="str">
            <v/>
          </cell>
          <cell r="G3675" t="str">
            <v/>
          </cell>
          <cell r="H3675" t="str">
            <v>TE, CPVC, SOLDÁVEL, DN 22MM, INSTALADO EM RAMAL DE DISTRIBUIÇÃO DE ÁGUA - FORNECIMENTO E INSTALAÇÃO. AF_12/2014</v>
          </cell>
          <cell r="I3675" t="str">
            <v>UN</v>
          </cell>
          <cell r="J3675" t="str">
            <v>COEFICIENTE DE REPRESENTATIVIDADE</v>
          </cell>
          <cell r="K3675" t="str">
            <v>10,58</v>
          </cell>
          <cell r="L3675" t="str">
            <v>CAIXA REFERENCIAL</v>
          </cell>
        </row>
        <row r="3676">
          <cell r="A3676">
            <v>89766</v>
          </cell>
          <cell r="B3676" t="str">
            <v>INSTALACOES HIDRO SANITARIAS</v>
          </cell>
          <cell r="C3676" t="str">
            <v>INHI</v>
          </cell>
          <cell r="D3676" t="str">
            <v>CONEXOES</v>
          </cell>
          <cell r="E3676" t="str">
            <v>0180</v>
          </cell>
          <cell r="F3676" t="str">
            <v/>
          </cell>
          <cell r="G3676" t="str">
            <v/>
          </cell>
          <cell r="H3676" t="str">
            <v>TE DE TRANSIÇÃO, CPVC, SOLDÁVEL, DN 22MM X 1/2 , INSTALADO EM RAMAL DE DISTRIBUIÇÃO DE ÁGUA   FORNECIMENTO E INSTALAÇÃO. AF_12/2014</v>
          </cell>
          <cell r="I3676" t="str">
            <v>UN</v>
          </cell>
          <cell r="J3676" t="str">
            <v>COEFICIENTE DE REPRESENTATIVIDADE</v>
          </cell>
          <cell r="K3676" t="str">
            <v>15,98</v>
          </cell>
          <cell r="L3676" t="str">
            <v>CAIXA REFERENCIAL</v>
          </cell>
        </row>
        <row r="3677">
          <cell r="A3677">
            <v>89767</v>
          </cell>
          <cell r="B3677" t="str">
            <v>INSTALACOES HIDRO SANITARIAS</v>
          </cell>
          <cell r="C3677" t="str">
            <v>INHI</v>
          </cell>
          <cell r="D3677" t="str">
            <v>CONEXOES</v>
          </cell>
          <cell r="E3677" t="str">
            <v>0180</v>
          </cell>
          <cell r="F3677" t="str">
            <v/>
          </cell>
          <cell r="G3677" t="str">
            <v/>
          </cell>
          <cell r="H3677" t="str">
            <v>TÊ MISTURADOR, CPVC, SOLDÁVEL, DN 22MM, INSTALADO EM RAMAL DE DISTRIBUIÇÃO DE ÁGUA - FORNECIMENTO E INSTALAÇÃO. AF_12/2014</v>
          </cell>
          <cell r="I3677" t="str">
            <v>UN</v>
          </cell>
          <cell r="J3677" t="str">
            <v>COEFICIENTE DE REPRESENTATIVIDADE</v>
          </cell>
          <cell r="K3677" t="str">
            <v>15,98</v>
          </cell>
          <cell r="L3677" t="str">
            <v>CAIXA REFERENCIAL</v>
          </cell>
        </row>
        <row r="3678">
          <cell r="A3678">
            <v>89768</v>
          </cell>
          <cell r="B3678" t="str">
            <v>INSTALACOES HIDRO SANITARIAS</v>
          </cell>
          <cell r="C3678" t="str">
            <v>INHI</v>
          </cell>
          <cell r="D3678" t="str">
            <v>CONEXOES</v>
          </cell>
          <cell r="E3678" t="str">
            <v>0180</v>
          </cell>
          <cell r="F3678" t="str">
            <v/>
          </cell>
          <cell r="G3678" t="str">
            <v/>
          </cell>
          <cell r="H3678" t="str">
            <v>TÊ, CPVC, SOLDÁVEL, DN 28MM, INSTALADO EM RAMAL DE DISTRIBUIÇÃO DE ÁGUA - FORNECIMENTO E INSTALAÇÃO. AF_12/2014</v>
          </cell>
          <cell r="I3678" t="str">
            <v>UN</v>
          </cell>
          <cell r="J3678" t="str">
            <v>COEFICIENTE DE REPRESENTATIVIDADE</v>
          </cell>
          <cell r="K3678" t="str">
            <v>16,03</v>
          </cell>
          <cell r="L3678" t="str">
            <v>CAIXA REFERENCIAL</v>
          </cell>
        </row>
        <row r="3679">
          <cell r="A3679">
            <v>89769</v>
          </cell>
          <cell r="B3679" t="str">
            <v>INSTALACOES HIDRO SANITARIAS</v>
          </cell>
          <cell r="C3679" t="str">
            <v>INHI</v>
          </cell>
          <cell r="D3679" t="str">
            <v>CONEXOES</v>
          </cell>
          <cell r="E3679" t="str">
            <v>0180</v>
          </cell>
          <cell r="F3679" t="str">
            <v/>
          </cell>
          <cell r="G3679" t="str">
            <v/>
          </cell>
          <cell r="H3679" t="str">
            <v>TÊ, CPVC, SOLDÁVEL, DN35MM, INSTALADO EM RAMAL DE DISTRIBUIÇÃO DE ÁGUA - FORNECIMENTO E INSTALAÇÃO. AF_12/2014</v>
          </cell>
          <cell r="I3679" t="str">
            <v>UN</v>
          </cell>
          <cell r="J3679" t="str">
            <v>COEFICIENTE DE REPRESENTATIVIDADE</v>
          </cell>
          <cell r="K3679" t="str">
            <v>38,86</v>
          </cell>
          <cell r="L3679" t="str">
            <v>CAIXA REFERENCIAL</v>
          </cell>
        </row>
        <row r="3680">
          <cell r="A3680">
            <v>89772</v>
          </cell>
          <cell r="B3680" t="str">
            <v>INSTALACOES HIDRO SANITARIAS</v>
          </cell>
          <cell r="C3680" t="str">
            <v>INHI</v>
          </cell>
          <cell r="D3680" t="str">
            <v>CONEXOES</v>
          </cell>
          <cell r="E3680" t="str">
            <v>0180</v>
          </cell>
          <cell r="F3680" t="str">
            <v/>
          </cell>
          <cell r="G3680" t="str">
            <v/>
          </cell>
          <cell r="H3680" t="str">
            <v>TUBO, CPVC, SOLDÁVEL, DN 54MM, INSTALADO EM PRUMADA DE ÁGUA  FORNECIMENTO E INSTALAÇÃO. AF_12/2014</v>
          </cell>
          <cell r="I3680" t="str">
            <v>M</v>
          </cell>
          <cell r="J3680" t="str">
            <v>COEFICIENTE DE REPRESENTATIVIDADE</v>
          </cell>
          <cell r="K3680" t="str">
            <v>74,69</v>
          </cell>
          <cell r="L3680" t="str">
            <v>CAIXA REFERENCIAL</v>
          </cell>
        </row>
        <row r="3681">
          <cell r="A3681">
            <v>89774</v>
          </cell>
          <cell r="B3681" t="str">
            <v>INSTALACOES HIDRO SANITARIAS</v>
          </cell>
          <cell r="C3681" t="str">
            <v>INHI</v>
          </cell>
          <cell r="D3681" t="str">
            <v>CONEXOES</v>
          </cell>
          <cell r="E3681" t="str">
            <v>0180</v>
          </cell>
          <cell r="F3681" t="str">
            <v/>
          </cell>
          <cell r="G3681" t="str">
            <v/>
          </cell>
          <cell r="H3681" t="str">
            <v>LUVA SIMPLES, PVC, SERIE NORMAL, ESGOTO PREDIAL, DN 75 MM, JUNTA ELÁSTICA, FORNECIDO E INSTALADO EM RAMAL DE DESCARGA OU RAMAL DE ESGOTO SANITÁRIO. AF_12/2014</v>
          </cell>
          <cell r="I3681" t="str">
            <v>UN</v>
          </cell>
          <cell r="J3681" t="str">
            <v>COEFICIENTE DE REPRESENTATIVIDADE</v>
          </cell>
          <cell r="K3681" t="str">
            <v>12,09</v>
          </cell>
          <cell r="L3681" t="str">
            <v>CAIXA REFERENCIAL</v>
          </cell>
        </row>
        <row r="3682">
          <cell r="A3682">
            <v>89776</v>
          </cell>
          <cell r="B3682" t="str">
            <v>INSTALACOES HIDRO SANITARIAS</v>
          </cell>
          <cell r="C3682" t="str">
            <v>INHI</v>
          </cell>
          <cell r="D3682" t="str">
            <v>CONEXOES</v>
          </cell>
          <cell r="E3682" t="str">
            <v>0180</v>
          </cell>
          <cell r="F3682" t="str">
            <v/>
          </cell>
          <cell r="G3682" t="str">
            <v/>
          </cell>
          <cell r="H3682" t="str">
            <v>LUVA DE CORRER, PVC, SERIE NORMAL, ESGOTO PREDIAL, DN 75 MM, JUNTA ELÁSTICA, FORNECIDO E INSTALADO EM RAMAL DE DESCARGA OU RAMAL DE ESGOTO SANITÁRIO. AF_12/2014</v>
          </cell>
          <cell r="I3682" t="str">
            <v>UN</v>
          </cell>
          <cell r="J3682" t="str">
            <v>COEFICIENTE DE REPRESENTATIVIDADE</v>
          </cell>
          <cell r="K3682" t="str">
            <v>16,76</v>
          </cell>
          <cell r="L3682" t="str">
            <v>CAIXA REFERENCIAL</v>
          </cell>
        </row>
        <row r="3683">
          <cell r="A3683">
            <v>89777</v>
          </cell>
          <cell r="B3683" t="str">
            <v>INSTALACOES HIDRO SANITARIAS</v>
          </cell>
          <cell r="C3683" t="str">
            <v>INHI</v>
          </cell>
          <cell r="D3683" t="str">
            <v>CONEXOES</v>
          </cell>
          <cell r="E3683" t="str">
            <v>0180</v>
          </cell>
          <cell r="F3683" t="str">
            <v/>
          </cell>
          <cell r="G3683" t="str">
            <v/>
          </cell>
          <cell r="H3683" t="str">
            <v>JOELHO 90 GRAUS, CPVC, SOLDÁVEL, DN 35MM, INSTALADO EM PRUMADA DE ÁGUA  FORNECIMENTO E INSTALAÇÃO. AF_12/2014</v>
          </cell>
          <cell r="I3683" t="str">
            <v>UN</v>
          </cell>
          <cell r="J3683" t="str">
            <v>COEFICIENTE DE REPRESENTATIVIDADE</v>
          </cell>
          <cell r="K3683" t="str">
            <v>20,03</v>
          </cell>
          <cell r="L3683" t="str">
            <v>CAIXA REFERENCIAL</v>
          </cell>
        </row>
        <row r="3684">
          <cell r="A3684">
            <v>89778</v>
          </cell>
          <cell r="B3684" t="str">
            <v>INSTALACOES HIDRO SANITARIAS</v>
          </cell>
          <cell r="C3684" t="str">
            <v>INHI</v>
          </cell>
          <cell r="D3684" t="str">
            <v>CONEXOES</v>
          </cell>
          <cell r="E3684" t="str">
            <v>0180</v>
          </cell>
          <cell r="F3684" t="str">
            <v/>
          </cell>
          <cell r="G3684" t="str">
            <v/>
          </cell>
          <cell r="H3684" t="str">
            <v>LUVA SIMPLES, PVC, SERIE NORMAL, ESGOTO PREDIAL, DN 100 MM, JUNTA ELÁSTICA, FORNECIDO E INSTALADO EM RAMAL DE DESCARGA OU RAMAL DE ESGOTO SANITÁRIO. AF_12/2014</v>
          </cell>
          <cell r="I3684" t="str">
            <v>UN</v>
          </cell>
          <cell r="J3684" t="str">
            <v>COEFICIENTE DE REPRESENTATIVIDADE</v>
          </cell>
          <cell r="K3684" t="str">
            <v>15,20</v>
          </cell>
          <cell r="L3684" t="str">
            <v>CAIXA REFERENCIAL</v>
          </cell>
        </row>
        <row r="3685">
          <cell r="A3685">
            <v>89779</v>
          </cell>
          <cell r="B3685" t="str">
            <v>INSTALACOES HIDRO SANITARIAS</v>
          </cell>
          <cell r="C3685" t="str">
            <v>INHI</v>
          </cell>
          <cell r="D3685" t="str">
            <v>CONEXOES</v>
          </cell>
          <cell r="E3685" t="str">
            <v>0180</v>
          </cell>
          <cell r="F3685" t="str">
            <v/>
          </cell>
          <cell r="G3685" t="str">
            <v/>
          </cell>
          <cell r="H3685" t="str">
            <v>LUVA DE CORRER, PVC, SERIE NORMAL, ESGOTO PREDIAL, DN 100 MM, JUNTA ELÁSTICA, FORNECIDO E INSTALADO EM RAMAL DE DESCARGA OU RAMAL DE ESGOTO SANITÁRIO. AF_12/2014</v>
          </cell>
          <cell r="I3685" t="str">
            <v>UN</v>
          </cell>
          <cell r="J3685" t="str">
            <v>COEFICIENTE DE REPRESENTATIVIDADE</v>
          </cell>
          <cell r="K3685" t="str">
            <v>23,83</v>
          </cell>
          <cell r="L3685" t="str">
            <v>CAIXA REFERENCIAL</v>
          </cell>
        </row>
        <row r="3686">
          <cell r="A3686">
            <v>89780</v>
          </cell>
          <cell r="B3686" t="str">
            <v>INSTALACOES HIDRO SANITARIAS</v>
          </cell>
          <cell r="C3686" t="str">
            <v>INHI</v>
          </cell>
          <cell r="D3686" t="str">
            <v>CONEXOES</v>
          </cell>
          <cell r="E3686" t="str">
            <v>0180</v>
          </cell>
          <cell r="F3686" t="str">
            <v/>
          </cell>
          <cell r="G3686" t="str">
            <v/>
          </cell>
          <cell r="H3686" t="str">
            <v>JOELHO 45 GRAUS, CPVC, SOLDÁVEL, DN 35MM, INSTALADO EM PRUMADA DE ÁGUA - FORNECIMENTO E INSTALAÇÃO. AF_12/2014</v>
          </cell>
          <cell r="I3686" t="str">
            <v>UN</v>
          </cell>
          <cell r="J3686" t="str">
            <v>COEFICIENTE DE REPRESENTATIVIDADE</v>
          </cell>
          <cell r="K3686" t="str">
            <v>20,03</v>
          </cell>
          <cell r="L3686" t="str">
            <v>CAIXA REFERENCIAL</v>
          </cell>
        </row>
        <row r="3687">
          <cell r="A3687">
            <v>89781</v>
          </cell>
          <cell r="B3687" t="str">
            <v>INSTALACOES HIDRO SANITARIAS</v>
          </cell>
          <cell r="C3687" t="str">
            <v>INHI</v>
          </cell>
          <cell r="D3687" t="str">
            <v>CONEXOES</v>
          </cell>
          <cell r="E3687" t="str">
            <v>0180</v>
          </cell>
          <cell r="F3687" t="str">
            <v/>
          </cell>
          <cell r="G3687" t="str">
            <v/>
          </cell>
          <cell r="H3687" t="str">
            <v>JOELHO 90 GRAUS, CPVC, SOLDÁVEL, DN 42MM, INSTALADO EM PRUMADA DE ÁGUA  FORNECIMENTO E INSTALAÇÃO. AF_12/2014</v>
          </cell>
          <cell r="I3687" t="str">
            <v>UN</v>
          </cell>
          <cell r="J3687" t="str">
            <v>COEFICIENTE DE REPRESENTATIVIDADE</v>
          </cell>
          <cell r="K3687" t="str">
            <v>30,02</v>
          </cell>
          <cell r="L3687" t="str">
            <v>CAIXA REFERENCIAL</v>
          </cell>
        </row>
        <row r="3688">
          <cell r="A3688">
            <v>89782</v>
          </cell>
          <cell r="B3688" t="str">
            <v>INSTALACOES HIDRO SANITARIAS</v>
          </cell>
          <cell r="C3688" t="str">
            <v>INHI</v>
          </cell>
          <cell r="D3688" t="str">
            <v>CONEXOES</v>
          </cell>
          <cell r="E3688" t="str">
            <v>0180</v>
          </cell>
          <cell r="F3688" t="str">
            <v/>
          </cell>
          <cell r="G3688" t="str">
            <v/>
          </cell>
          <cell r="H3688" t="str">
            <v>TE, PVC, SERIE NORMAL, ESGOTO PREDIAL, DN 40 X 40 MM, JUNTA SOLDÁVEL, FORNECIDO E INSTALADO EM RAMAL DE DESCARGA OU RAMAL DE ESGOTO SANITÁRIO. AF_12/2014</v>
          </cell>
          <cell r="I3688" t="str">
            <v>UN</v>
          </cell>
          <cell r="J3688" t="str">
            <v>COEFICIENTE DE REPRESENTATIVIDADE</v>
          </cell>
          <cell r="K3688" t="str">
            <v>9,20</v>
          </cell>
          <cell r="L3688" t="str">
            <v>CAIXA REFERENCIAL</v>
          </cell>
        </row>
        <row r="3689">
          <cell r="A3689">
            <v>89783</v>
          </cell>
          <cell r="B3689" t="str">
            <v>INSTALACOES HIDRO SANITARIAS</v>
          </cell>
          <cell r="C3689" t="str">
            <v>INHI</v>
          </cell>
          <cell r="D3689" t="str">
            <v>CONEXOES</v>
          </cell>
          <cell r="E3689" t="str">
            <v>0180</v>
          </cell>
          <cell r="F3689" t="str">
            <v/>
          </cell>
          <cell r="G3689" t="str">
            <v/>
          </cell>
          <cell r="H3689" t="str">
            <v>JUNÇÃO SIMPLES, PVC, SERIE NORMAL, ESGOTO PREDIAL, DN 40 MM, JUNTA SOLDÁVEL, FORNECIDO E INSTALADO EM RAMAL DE DESCARGA OU RAMAL DE ESGOTO SANITÁRIO. AF_12/2014</v>
          </cell>
          <cell r="I3689" t="str">
            <v>UN</v>
          </cell>
          <cell r="J3689" t="str">
            <v>COEFICIENTE DE REPRESENTATIVIDADE</v>
          </cell>
          <cell r="K3689" t="str">
            <v>9,42</v>
          </cell>
          <cell r="L3689" t="str">
            <v>CAIXA REFERENCIAL</v>
          </cell>
        </row>
        <row r="3690">
          <cell r="A3690">
            <v>89784</v>
          </cell>
          <cell r="B3690" t="str">
            <v>INSTALACOES HIDRO SANITARIAS</v>
          </cell>
          <cell r="C3690" t="str">
            <v>INHI</v>
          </cell>
          <cell r="D3690" t="str">
            <v>CONEXOES</v>
          </cell>
          <cell r="E3690" t="str">
            <v>0180</v>
          </cell>
          <cell r="F3690" t="str">
            <v/>
          </cell>
          <cell r="G3690" t="str">
            <v/>
          </cell>
          <cell r="H3690" t="str">
            <v>TE, PVC, SERIE NORMAL, ESGOTO PREDIAL, DN 50 X 50 MM, JUNTA ELÁSTICA, FORNECIDO E INSTALADO EM RAMAL DE DESCARGA OU RAMAL DE ESGOTO SANITÁRIO. AF_12/2014</v>
          </cell>
          <cell r="I3690" t="str">
            <v>UN</v>
          </cell>
          <cell r="J3690" t="str">
            <v>COEFICIENTE DE REPRESENTATIVIDADE</v>
          </cell>
          <cell r="K3690" t="str">
            <v>16,10</v>
          </cell>
          <cell r="L3690" t="str">
            <v>CAIXA REFERENCIAL</v>
          </cell>
        </row>
        <row r="3691">
          <cell r="A3691">
            <v>89785</v>
          </cell>
          <cell r="B3691" t="str">
            <v>INSTALACOES HIDRO SANITARIAS</v>
          </cell>
          <cell r="C3691" t="str">
            <v>INHI</v>
          </cell>
          <cell r="D3691" t="str">
            <v>CONEXOES</v>
          </cell>
          <cell r="E3691" t="str">
            <v>0180</v>
          </cell>
          <cell r="F3691" t="str">
            <v/>
          </cell>
          <cell r="G3691" t="str">
            <v/>
          </cell>
          <cell r="H3691" t="str">
            <v>JUNÇÃO SIMPLES, PVC, SERIE NORMAL, ESGOTO PREDIAL, DN 50 X 50 MM, JUNTA ELÁSTICA, FORNECIDO E INSTALADO EM RAMAL DE DESCARGA OU RAMAL DE ESGOTO SANITÁRIO. AF_12/2014</v>
          </cell>
          <cell r="I3691" t="str">
            <v>UN</v>
          </cell>
          <cell r="J3691" t="str">
            <v>COEFICIENTE DE REPRESENTATIVIDADE</v>
          </cell>
          <cell r="K3691" t="str">
            <v>17,54</v>
          </cell>
          <cell r="L3691" t="str">
            <v>CAIXA REFERENCIAL</v>
          </cell>
        </row>
        <row r="3692">
          <cell r="A3692">
            <v>89786</v>
          </cell>
          <cell r="B3692" t="str">
            <v>INSTALACOES HIDRO SANITARIAS</v>
          </cell>
          <cell r="C3692" t="str">
            <v>INHI</v>
          </cell>
          <cell r="D3692" t="str">
            <v>CONEXOES</v>
          </cell>
          <cell r="E3692" t="str">
            <v>0180</v>
          </cell>
          <cell r="F3692" t="str">
            <v/>
          </cell>
          <cell r="G3692" t="str">
            <v/>
          </cell>
          <cell r="H3692" t="str">
            <v>TE, PVC, SERIE NORMAL, ESGOTO PREDIAL, DN 75 X 75 MM, JUNTA ELÁSTICA, FORNECIDO E INSTALADO EM RAMAL DE DESCARGA OU RAMAL DE ESGOTO SANITÁRIO. AF_12/2014</v>
          </cell>
          <cell r="I3692" t="str">
            <v>UN</v>
          </cell>
          <cell r="J3692" t="str">
            <v>COEFICIENTE DE REPRESENTATIVIDADE</v>
          </cell>
          <cell r="K3692" t="str">
            <v>26,55</v>
          </cell>
          <cell r="L3692" t="str">
            <v>CAIXA REFERENCIAL</v>
          </cell>
        </row>
        <row r="3693">
          <cell r="A3693">
            <v>89787</v>
          </cell>
          <cell r="B3693" t="str">
            <v>INSTALACOES HIDRO SANITARIAS</v>
          </cell>
          <cell r="C3693" t="str">
            <v>INHI</v>
          </cell>
          <cell r="D3693" t="str">
            <v>CONEXOES</v>
          </cell>
          <cell r="E3693" t="str">
            <v>0180</v>
          </cell>
          <cell r="F3693" t="str">
            <v/>
          </cell>
          <cell r="G3693" t="str">
            <v/>
          </cell>
          <cell r="H3693" t="str">
            <v>JOELHO 45 GRAUS, CPVC, SOLDÁVEL, DN 42MM, INSTALADO EM PRUMADA DE ÁGUA  FORNECIMENTO E INSTALAÇÃO. AF_12/2014</v>
          </cell>
          <cell r="I3693" t="str">
            <v>UN</v>
          </cell>
          <cell r="J3693" t="str">
            <v>COEFICIENTE DE REPRESENTATIVIDADE</v>
          </cell>
          <cell r="K3693" t="str">
            <v>30,02</v>
          </cell>
          <cell r="L3693" t="str">
            <v>CAIXA REFERENCIAL</v>
          </cell>
        </row>
        <row r="3694">
          <cell r="A3694">
            <v>89788</v>
          </cell>
          <cell r="B3694" t="str">
            <v>INSTALACOES HIDRO SANITARIAS</v>
          </cell>
          <cell r="C3694" t="str">
            <v>INHI</v>
          </cell>
          <cell r="D3694" t="str">
            <v>CONEXOES</v>
          </cell>
          <cell r="E3694" t="str">
            <v>0180</v>
          </cell>
          <cell r="F3694" t="str">
            <v/>
          </cell>
          <cell r="G3694" t="str">
            <v/>
          </cell>
          <cell r="H3694" t="str">
            <v>JOELHO 90 GRAUS, CPVC, SOLDÁVEL, DN 54MM, INSTALADO EM PRUMADA DE ÁGUA  FORNECIMENTO E INSTALAÇÃO. AF_12/2014</v>
          </cell>
          <cell r="I3694" t="str">
            <v>UN</v>
          </cell>
          <cell r="J3694" t="str">
            <v>COEFICIENTE DE REPRESENTATIVIDADE</v>
          </cell>
          <cell r="K3694" t="str">
            <v>59,17</v>
          </cell>
          <cell r="L3694" t="str">
            <v>CAIXA REFERENCIAL</v>
          </cell>
        </row>
        <row r="3695">
          <cell r="A3695">
            <v>89789</v>
          </cell>
          <cell r="B3695" t="str">
            <v>INSTALACOES HIDRO SANITARIAS</v>
          </cell>
          <cell r="C3695" t="str">
            <v>INHI</v>
          </cell>
          <cell r="D3695" t="str">
            <v>CONEXOES</v>
          </cell>
          <cell r="E3695" t="str">
            <v>0180</v>
          </cell>
          <cell r="F3695" t="str">
            <v/>
          </cell>
          <cell r="G3695" t="str">
            <v/>
          </cell>
          <cell r="H3695" t="str">
            <v>JOELHO 45 GRAUS, CPVC, SOLDÁVEL, DN 54MM, INSTALADO EM PRUMADA DE ÁGUA  FORNECIMENTO E INSTALAÇÃO. AF_12/2014</v>
          </cell>
          <cell r="I3695" t="str">
            <v>UN</v>
          </cell>
          <cell r="J3695" t="str">
            <v>COEFICIENTE DE REPRESENTATIVIDADE</v>
          </cell>
          <cell r="K3695" t="str">
            <v>60,12</v>
          </cell>
          <cell r="L3695" t="str">
            <v>CAIXA REFERENCIAL</v>
          </cell>
        </row>
        <row r="3696">
          <cell r="A3696">
            <v>89790</v>
          </cell>
          <cell r="B3696" t="str">
            <v>INSTALACOES HIDRO SANITARIAS</v>
          </cell>
          <cell r="C3696" t="str">
            <v>INHI</v>
          </cell>
          <cell r="D3696" t="str">
            <v>CONEXOES</v>
          </cell>
          <cell r="E3696" t="str">
            <v>0180</v>
          </cell>
          <cell r="F3696" t="str">
            <v/>
          </cell>
          <cell r="G3696" t="str">
            <v/>
          </cell>
          <cell r="H3696" t="str">
            <v>JOELHO 90 GRAUS, CPVC, SOLDÁVEL, DN 73MM, INSTALADO EM PRUMADA DE ÁGUA  FORNECIMENTO E INSTALAÇÃO. AF_12/2014</v>
          </cell>
          <cell r="I3696" t="str">
            <v>UN</v>
          </cell>
          <cell r="J3696" t="str">
            <v>COEFICIENTE DE REPRESENTATIVIDADE</v>
          </cell>
          <cell r="K3696" t="str">
            <v>147,46</v>
          </cell>
          <cell r="L3696" t="str">
            <v>CAIXA REFERENCIAL</v>
          </cell>
        </row>
        <row r="3697">
          <cell r="A3697">
            <v>89791</v>
          </cell>
          <cell r="B3697" t="str">
            <v>INSTALACOES HIDRO SANITARIAS</v>
          </cell>
          <cell r="C3697" t="str">
            <v>INHI</v>
          </cell>
          <cell r="D3697" t="str">
            <v>CONEXOES</v>
          </cell>
          <cell r="E3697" t="str">
            <v>0180</v>
          </cell>
          <cell r="F3697" t="str">
            <v/>
          </cell>
          <cell r="G3697" t="str">
            <v/>
          </cell>
          <cell r="H3697" t="str">
            <v>JOELHO 45 GRAUS, CPVC, SOLDÁVEL, DN 73MM, INSTALADO EM PRUMADA DE ÁGUA  FORNECIMENTO E INSTALAÇÃO. AF_12/2014</v>
          </cell>
          <cell r="I3697" t="str">
            <v>UN</v>
          </cell>
          <cell r="J3697" t="str">
            <v>COEFICIENTE DE REPRESENTATIVIDADE</v>
          </cell>
          <cell r="K3697" t="str">
            <v>150,94</v>
          </cell>
          <cell r="L3697" t="str">
            <v>CAIXA REFERENCIAL</v>
          </cell>
        </row>
        <row r="3698">
          <cell r="A3698">
            <v>89792</v>
          </cell>
          <cell r="B3698" t="str">
            <v>INSTALACOES HIDRO SANITARIAS</v>
          </cell>
          <cell r="C3698" t="str">
            <v>INHI</v>
          </cell>
          <cell r="D3698" t="str">
            <v>CONEXOES</v>
          </cell>
          <cell r="E3698" t="str">
            <v>0180</v>
          </cell>
          <cell r="F3698" t="str">
            <v/>
          </cell>
          <cell r="G3698" t="str">
            <v/>
          </cell>
          <cell r="H3698" t="str">
            <v>JOELHO 90 GRAUS, CPVC, SOLDÁVEL, DN 89MM, INSTALADO EM PRUMADA DE ÁGUA  FORNECIMENTO E INSTALAÇÃO. AF_12/2014</v>
          </cell>
          <cell r="I3698" t="str">
            <v>UN</v>
          </cell>
          <cell r="J3698" t="str">
            <v>COEFICIENTE DE REPRESENTATIVIDADE</v>
          </cell>
          <cell r="K3698" t="str">
            <v>173,23</v>
          </cell>
          <cell r="L3698" t="str">
            <v>CAIXA REFERENCIAL</v>
          </cell>
        </row>
        <row r="3699">
          <cell r="A3699">
            <v>89793</v>
          </cell>
          <cell r="B3699" t="str">
            <v>INSTALACOES HIDRO SANITARIAS</v>
          </cell>
          <cell r="C3699" t="str">
            <v>INHI</v>
          </cell>
          <cell r="D3699" t="str">
            <v>CONEXOES</v>
          </cell>
          <cell r="E3699" t="str">
            <v>0180</v>
          </cell>
          <cell r="F3699" t="str">
            <v/>
          </cell>
          <cell r="G3699" t="str">
            <v/>
          </cell>
          <cell r="H3699" t="str">
            <v>JOELHO 45 GRAUS, CPVC, SOLDÁVEL, DN 89MM, INSTALADO EM PRUMADA DE ÁGUA  FORNECIMENTO E INSTALAÇÃO. AF_12/2014</v>
          </cell>
          <cell r="I3699" t="str">
            <v>UN</v>
          </cell>
          <cell r="J3699" t="str">
            <v>COEFICIENTE DE REPRESENTATIVIDADE</v>
          </cell>
          <cell r="K3699" t="str">
            <v>177,93</v>
          </cell>
          <cell r="L3699" t="str">
            <v>CAIXA REFERENCIAL</v>
          </cell>
        </row>
        <row r="3700">
          <cell r="A3700">
            <v>89794</v>
          </cell>
          <cell r="B3700" t="str">
            <v>INSTALACOES HIDRO SANITARIAS</v>
          </cell>
          <cell r="C3700" t="str">
            <v>INHI</v>
          </cell>
          <cell r="D3700" t="str">
            <v>CONEXOES</v>
          </cell>
          <cell r="E3700" t="str">
            <v>0180</v>
          </cell>
          <cell r="F3700" t="str">
            <v/>
          </cell>
          <cell r="G3700" t="str">
            <v/>
          </cell>
          <cell r="H3700" t="str">
            <v>LUVA, CPVC, SOLDÁVEL, DN 35MM, INSTALADO EM PRUMADA DE ÁGUA  FORNECIMENTO E INSTALAÇÃO. AF_12/2014</v>
          </cell>
          <cell r="I3700" t="str">
            <v>UN</v>
          </cell>
          <cell r="J3700" t="str">
            <v>COEFICIENTE DE REPRESENTATIVIDADE</v>
          </cell>
          <cell r="K3700" t="str">
            <v>13,75</v>
          </cell>
          <cell r="L3700" t="str">
            <v>CAIXA REFERENCIAL</v>
          </cell>
        </row>
        <row r="3701">
          <cell r="A3701">
            <v>89795</v>
          </cell>
          <cell r="B3701" t="str">
            <v>INSTALACOES HIDRO SANITARIAS</v>
          </cell>
          <cell r="C3701" t="str">
            <v>INHI</v>
          </cell>
          <cell r="D3701" t="str">
            <v>CONEXOES</v>
          </cell>
          <cell r="E3701" t="str">
            <v>0180</v>
          </cell>
          <cell r="F3701" t="str">
            <v/>
          </cell>
          <cell r="G3701" t="str">
            <v/>
          </cell>
          <cell r="H3701" t="str">
            <v>JUNÇÃO SIMPLES, PVC, SERIE NORMAL, ESGOTO PREDIAL, DN 75 X 75 MM, JUNTA ELÁSTICA, FORNECIDO E INSTALADO EM RAMAL DE DESCARGA OU RAMAL DE ESGOTO SANITÁRIO. AF_12/2014</v>
          </cell>
          <cell r="I3701" t="str">
            <v>UN</v>
          </cell>
          <cell r="J3701" t="str">
            <v>COEFICIENTE DE REPRESENTATIVIDADE</v>
          </cell>
          <cell r="K3701" t="str">
            <v>28,52</v>
          </cell>
          <cell r="L3701" t="str">
            <v>CAIXA REFERENCIAL</v>
          </cell>
        </row>
        <row r="3702">
          <cell r="A3702">
            <v>89796</v>
          </cell>
          <cell r="B3702" t="str">
            <v>INSTALACOES HIDRO SANITARIAS</v>
          </cell>
          <cell r="C3702" t="str">
            <v>INHI</v>
          </cell>
          <cell r="D3702" t="str">
            <v>CONEXOES</v>
          </cell>
          <cell r="E3702" t="str">
            <v>0180</v>
          </cell>
          <cell r="F3702" t="str">
            <v/>
          </cell>
          <cell r="G3702" t="str">
            <v/>
          </cell>
          <cell r="H3702" t="str">
            <v>TE, PVC, SERIE NORMAL, ESGOTO PREDIAL, DN 100 X 100 MM, JUNTA ELÁSTICA, FORNECIDO E INSTALADO EM RAMAL DE DESCARGA OU RAMAL DE ESGOTO SANITÁRIO. AF_12/2014</v>
          </cell>
          <cell r="I3702" t="str">
            <v>UN</v>
          </cell>
          <cell r="J3702" t="str">
            <v>COEFICIENTE DE REPRESENTATIVIDADE</v>
          </cell>
          <cell r="K3702" t="str">
            <v>32,78</v>
          </cell>
          <cell r="L3702" t="str">
            <v>CAIXA REFERENCIAL</v>
          </cell>
        </row>
        <row r="3703">
          <cell r="A3703">
            <v>89797</v>
          </cell>
          <cell r="B3703" t="str">
            <v>INSTALACOES HIDRO SANITARIAS</v>
          </cell>
          <cell r="C3703" t="str">
            <v>INHI</v>
          </cell>
          <cell r="D3703" t="str">
            <v>CONEXOES</v>
          </cell>
          <cell r="E3703" t="str">
            <v>0180</v>
          </cell>
          <cell r="F3703" t="str">
            <v/>
          </cell>
          <cell r="G3703" t="str">
            <v/>
          </cell>
          <cell r="H3703" t="str">
            <v>JUNÇÃO SIMPLES, PVC, SERIE NORMAL, ESGOTO PREDIAL, DN 100 X 100 MM, JUNTA ELÁSTICA, FORNECIDO E INSTALADO EM RAMAL DE DESCARGA OU RAMAL DE ESGOTO SANITÁRIO. AF_12/2014</v>
          </cell>
          <cell r="I3703" t="str">
            <v>UN</v>
          </cell>
          <cell r="J3703" t="str">
            <v>COEFICIENTE DE REPRESENTATIVIDADE</v>
          </cell>
          <cell r="K3703" t="str">
            <v>37,40</v>
          </cell>
          <cell r="L3703" t="str">
            <v>CAIXA REFERENCIAL</v>
          </cell>
        </row>
        <row r="3704">
          <cell r="A3704">
            <v>89801</v>
          </cell>
          <cell r="B3704" t="str">
            <v>INSTALACOES HIDRO SANITARIAS</v>
          </cell>
          <cell r="C3704" t="str">
            <v>INHI</v>
          </cell>
          <cell r="D3704" t="str">
            <v>CONEXOES</v>
          </cell>
          <cell r="E3704" t="str">
            <v>0180</v>
          </cell>
          <cell r="F3704" t="str">
            <v/>
          </cell>
          <cell r="G3704" t="str">
            <v/>
          </cell>
          <cell r="H3704" t="str">
            <v>JOELHO 90 GRAUS, PVC, SERIE NORMAL, ESGOTO PREDIAL, DN 50 MM, JUNTA ELÁSTICA, FORNECIDO E INSTALADO EM PRUMADA DE ESGOTO SANITÁRIO OU VENTILAÇÃO. AF_12/2014</v>
          </cell>
          <cell r="I3704" t="str">
            <v>UN</v>
          </cell>
          <cell r="J3704" t="str">
            <v>COEFICIENTE DE REPRESENTATIVIDADE</v>
          </cell>
          <cell r="K3704" t="str">
            <v>5,78</v>
          </cell>
          <cell r="L3704" t="str">
            <v>CAIXA REFERENCIAL</v>
          </cell>
        </row>
        <row r="3705">
          <cell r="A3705">
            <v>89802</v>
          </cell>
          <cell r="B3705" t="str">
            <v>INSTALACOES HIDRO SANITARIAS</v>
          </cell>
          <cell r="C3705" t="str">
            <v>INHI</v>
          </cell>
          <cell r="D3705" t="str">
            <v>CONEXOES</v>
          </cell>
          <cell r="E3705" t="str">
            <v>0180</v>
          </cell>
          <cell r="F3705" t="str">
            <v/>
          </cell>
          <cell r="G3705" t="str">
            <v/>
          </cell>
          <cell r="H3705" t="str">
            <v>JOELHO 45 GRAUS, PVC, SERIE NORMAL, ESGOTO PREDIAL, DN 50 MM, JUNTA ELÁSTICA, FORNECIDO E INSTALADO EM PRUMADA DE ESGOTO SANITÁRIO OU VENTILAÇÃO. AF_12/2014</v>
          </cell>
          <cell r="I3705" t="str">
            <v>UN</v>
          </cell>
          <cell r="J3705" t="str">
            <v>COEFICIENTE DE REPRESENTATIVIDADE</v>
          </cell>
          <cell r="K3705" t="str">
            <v>6,29</v>
          </cell>
          <cell r="L3705" t="str">
            <v>CAIXA REFERENCIAL</v>
          </cell>
        </row>
        <row r="3706">
          <cell r="A3706">
            <v>89803</v>
          </cell>
          <cell r="B3706" t="str">
            <v>INSTALACOES HIDRO SANITARIAS</v>
          </cell>
          <cell r="C3706" t="str">
            <v>INHI</v>
          </cell>
          <cell r="D3706" t="str">
            <v>CONEXOES</v>
          </cell>
          <cell r="E3706" t="str">
            <v>0180</v>
          </cell>
          <cell r="F3706" t="str">
            <v/>
          </cell>
          <cell r="G3706" t="str">
            <v/>
          </cell>
          <cell r="H3706" t="str">
            <v>CURVA CURTA 90 GRAUS, PVC, SERIE NORMAL, ESGOTO PREDIAL, DN 50 MM, JUNTA ELÁSTICA, FORNECIDO E INSTALADO EM PRUMADA DE ESGOTO SANITÁRIO OU VENTILAÇÃO. AF_12/2014</v>
          </cell>
          <cell r="I3706" t="str">
            <v>UN</v>
          </cell>
          <cell r="J3706" t="str">
            <v>COEFICIENTE DE REPRESENTATIVIDADE</v>
          </cell>
          <cell r="K3706" t="str">
            <v>11,72</v>
          </cell>
          <cell r="L3706" t="str">
            <v>CAIXA REFERENCIAL</v>
          </cell>
        </row>
        <row r="3707">
          <cell r="A3707">
            <v>89804</v>
          </cell>
          <cell r="B3707" t="str">
            <v>INSTALACOES HIDRO SANITARIAS</v>
          </cell>
          <cell r="C3707" t="str">
            <v>INHI</v>
          </cell>
          <cell r="D3707" t="str">
            <v>CONEXOES</v>
          </cell>
          <cell r="E3707" t="str">
            <v>0180</v>
          </cell>
          <cell r="F3707" t="str">
            <v/>
          </cell>
          <cell r="G3707" t="str">
            <v/>
          </cell>
          <cell r="H3707" t="str">
            <v>CURVA LONGA 90 GRAUS, PVC, SERIE NORMAL, ESGOTO PREDIAL, DN 50 MM, JUNTA ELÁSTICA, FORNECIDO E INSTALADO EM PRUMADA DE ESGOTO SANITÁRIO OU VENTILAÇÃO. AF_12/2014</v>
          </cell>
          <cell r="I3707" t="str">
            <v>UN</v>
          </cell>
          <cell r="J3707" t="str">
            <v>COEFICIENTE DE REPRESENTATIVIDADE</v>
          </cell>
          <cell r="K3707" t="str">
            <v>12,55</v>
          </cell>
          <cell r="L3707" t="str">
            <v>CAIXA REFERENCIAL</v>
          </cell>
        </row>
        <row r="3708">
          <cell r="A3708">
            <v>89805</v>
          </cell>
          <cell r="B3708" t="str">
            <v>INSTALACOES HIDRO SANITARIAS</v>
          </cell>
          <cell r="C3708" t="str">
            <v>INHI</v>
          </cell>
          <cell r="D3708" t="str">
            <v>CONEXOES</v>
          </cell>
          <cell r="E3708" t="str">
            <v>0180</v>
          </cell>
          <cell r="F3708" t="str">
            <v/>
          </cell>
          <cell r="G3708" t="str">
            <v/>
          </cell>
          <cell r="H3708" t="str">
            <v>JOELHO 90 GRAUS, PVC, SERIE NORMAL, ESGOTO PREDIAL, DN 75 MM, JUNTA ELÁSTICA, FORNECIDO E INSTALADO EM PRUMADA DE ESGOTO SANITÁRIO OU VENTILAÇÃO. AF_12/2014</v>
          </cell>
          <cell r="I3708" t="str">
            <v>UN</v>
          </cell>
          <cell r="J3708" t="str">
            <v>COEFICIENTE DE REPRESENTATIVIDADE</v>
          </cell>
          <cell r="K3708" t="str">
            <v>11,40</v>
          </cell>
          <cell r="L3708" t="str">
            <v>CAIXA REFERENCIAL</v>
          </cell>
        </row>
        <row r="3709">
          <cell r="A3709">
            <v>89806</v>
          </cell>
          <cell r="B3709" t="str">
            <v>INSTALACOES HIDRO SANITARIAS</v>
          </cell>
          <cell r="C3709" t="str">
            <v>INHI</v>
          </cell>
          <cell r="D3709" t="str">
            <v>CONEXOES</v>
          </cell>
          <cell r="E3709" t="str">
            <v>0180</v>
          </cell>
          <cell r="F3709" t="str">
            <v/>
          </cell>
          <cell r="G3709" t="str">
            <v/>
          </cell>
          <cell r="H3709" t="str">
            <v>JOELHO 45 GRAUS, PVC, SERIE NORMAL, ESGOTO PREDIAL, DN 75 MM, JUNTA ELÁSTICA, FORNECIDO E INSTALADO EM PRUMADA DE ESGOTO SANITÁRIO OU VENTILAÇÃO. AF_12/2014</v>
          </cell>
          <cell r="I3709" t="str">
            <v>UN</v>
          </cell>
          <cell r="J3709" t="str">
            <v>COEFICIENTE DE REPRESENTATIVIDADE</v>
          </cell>
          <cell r="K3709" t="str">
            <v>12,12</v>
          </cell>
          <cell r="L3709" t="str">
            <v>CAIXA REFERENCIAL</v>
          </cell>
        </row>
        <row r="3710">
          <cell r="A3710">
            <v>89807</v>
          </cell>
          <cell r="B3710" t="str">
            <v>INSTALACOES HIDRO SANITARIAS</v>
          </cell>
          <cell r="C3710" t="str">
            <v>INHI</v>
          </cell>
          <cell r="D3710" t="str">
            <v>CONEXOES</v>
          </cell>
          <cell r="E3710" t="str">
            <v>0180</v>
          </cell>
          <cell r="F3710" t="str">
            <v/>
          </cell>
          <cell r="G3710" t="str">
            <v/>
          </cell>
          <cell r="H3710" t="str">
            <v>CURVA CURTA 90 GRAUS, PVC, SERIE NORMAL, ESGOTO PREDIAL, DN 75 MM, JUNTA ELÁSTICA, FORNECIDO E INSTALADO EM PRUMADA DE ESGOTO SANITÁRIO OU VENTILAÇÃO. AF_12/2014</v>
          </cell>
          <cell r="I3710" t="str">
            <v>UN</v>
          </cell>
          <cell r="J3710" t="str">
            <v>COEFICIENTE DE REPRESENTATIVIDADE</v>
          </cell>
          <cell r="K3710" t="str">
            <v>21,69</v>
          </cell>
          <cell r="L3710" t="str">
            <v>CAIXA REFERENCIAL</v>
          </cell>
        </row>
        <row r="3711">
          <cell r="A3711">
            <v>89808</v>
          </cell>
          <cell r="B3711" t="str">
            <v>INSTALACOES HIDRO SANITARIAS</v>
          </cell>
          <cell r="C3711" t="str">
            <v>INHI</v>
          </cell>
          <cell r="D3711" t="str">
            <v>CONEXOES</v>
          </cell>
          <cell r="E3711" t="str">
            <v>0180</v>
          </cell>
          <cell r="F3711" t="str">
            <v/>
          </cell>
          <cell r="G3711" t="str">
            <v/>
          </cell>
          <cell r="H3711" t="str">
            <v>CURVA LONGA 90 GRAUS, PVC, SERIE NORMAL, ESGOTO PREDIAL, DN 75 MM, JUNTA ELÁSTICA, FORNECIDO E INSTALADO EM PRUMADA DE ESGOTO SANITÁRIO OU VENTILAÇÃO. AF_12/2014</v>
          </cell>
          <cell r="I3711" t="str">
            <v>UN</v>
          </cell>
          <cell r="J3711" t="str">
            <v>COEFICIENTE DE REPRESENTATIVIDADE</v>
          </cell>
          <cell r="K3711" t="str">
            <v>32,02</v>
          </cell>
          <cell r="L3711" t="str">
            <v>CAIXA REFERENCIAL</v>
          </cell>
        </row>
        <row r="3712">
          <cell r="A3712">
            <v>89809</v>
          </cell>
          <cell r="B3712" t="str">
            <v>INSTALACOES HIDRO SANITARIAS</v>
          </cell>
          <cell r="C3712" t="str">
            <v>INHI</v>
          </cell>
          <cell r="D3712" t="str">
            <v>CONEXOES</v>
          </cell>
          <cell r="E3712" t="str">
            <v>0180</v>
          </cell>
          <cell r="F3712" t="str">
            <v/>
          </cell>
          <cell r="G3712" t="str">
            <v/>
          </cell>
          <cell r="H3712" t="str">
            <v>JOELHO 90 GRAUS, PVC, SERIE NORMAL, ESGOTO PREDIAL, DN 100 MM, JUNTA ELÁSTICA, FORNECIDO E INSTALADO EM PRUMADA DE ESGOTO SANITÁRIO OU VENTILAÇÃO. AF_12/2014</v>
          </cell>
          <cell r="I3712" t="str">
            <v>UN</v>
          </cell>
          <cell r="J3712" t="str">
            <v>COEFICIENTE DE REPRESENTATIVIDADE</v>
          </cell>
          <cell r="K3712" t="str">
            <v>15,23</v>
          </cell>
          <cell r="L3712" t="str">
            <v>CAIXA REFERENCIAL</v>
          </cell>
        </row>
        <row r="3713">
          <cell r="A3713">
            <v>89810</v>
          </cell>
          <cell r="B3713" t="str">
            <v>INSTALACOES HIDRO SANITARIAS</v>
          </cell>
          <cell r="C3713" t="str">
            <v>INHI</v>
          </cell>
          <cell r="D3713" t="str">
            <v>CONEXOES</v>
          </cell>
          <cell r="E3713" t="str">
            <v>0180</v>
          </cell>
          <cell r="F3713" t="str">
            <v/>
          </cell>
          <cell r="G3713" t="str">
            <v/>
          </cell>
          <cell r="H3713" t="str">
            <v>JOELHO 45 GRAUS, PVC, SERIE NORMAL, ESGOTO PREDIAL, DN 100 MM, JUNTA ELÁSTICA, FORNECIDO E INSTALADO EM PRUMADA DE ESGOTO SANITÁRIO OU VENTILAÇÃO. AF_12/2014</v>
          </cell>
          <cell r="I3713" t="str">
            <v>UN</v>
          </cell>
          <cell r="J3713" t="str">
            <v>COEFICIENTE DE REPRESENTATIVIDADE</v>
          </cell>
          <cell r="K3713" t="str">
            <v>15,19</v>
          </cell>
          <cell r="L3713" t="str">
            <v>CAIXA REFERENCIAL</v>
          </cell>
        </row>
        <row r="3714">
          <cell r="A3714">
            <v>89811</v>
          </cell>
          <cell r="B3714" t="str">
            <v>INSTALACOES HIDRO SANITARIAS</v>
          </cell>
          <cell r="C3714" t="str">
            <v>INHI</v>
          </cell>
          <cell r="D3714" t="str">
            <v>CONEXOES</v>
          </cell>
          <cell r="E3714" t="str">
            <v>0180</v>
          </cell>
          <cell r="F3714" t="str">
            <v/>
          </cell>
          <cell r="G3714" t="str">
            <v/>
          </cell>
          <cell r="H3714" t="str">
            <v>CURVA CURTA 90 GRAUS, PVC, SERIE NORMAL, ESGOTO PREDIAL, DN 100 MM, JUNTA ELÁSTICA, FORNECIDO E INSTALADO EM PRUMADA DE ESGOTO SANITÁRIO OU VENTILAÇÃO. AF_12/2014</v>
          </cell>
          <cell r="I3714" t="str">
            <v>UN</v>
          </cell>
          <cell r="J3714" t="str">
            <v>COEFICIENTE DE REPRESENTATIVIDADE</v>
          </cell>
          <cell r="K3714" t="str">
            <v>26,42</v>
          </cell>
          <cell r="L3714" t="str">
            <v>CAIXA REFERENCIAL</v>
          </cell>
        </row>
        <row r="3715">
          <cell r="A3715">
            <v>89812</v>
          </cell>
          <cell r="B3715" t="str">
            <v>INSTALACOES HIDRO SANITARIAS</v>
          </cell>
          <cell r="C3715" t="str">
            <v>INHI</v>
          </cell>
          <cell r="D3715" t="str">
            <v>CONEXOES</v>
          </cell>
          <cell r="E3715" t="str">
            <v>0180</v>
          </cell>
          <cell r="F3715" t="str">
            <v/>
          </cell>
          <cell r="G3715" t="str">
            <v/>
          </cell>
          <cell r="H3715" t="str">
            <v>CURVA LONGA 90 GRAUS, PVC, SERIE NORMAL, ESGOTO PREDIAL, DN 100 MM, JUNTA ELÁSTICA, FORNECIDO E INSTALADO EM PRUMADA DE ESGOTO SANITÁRIO OU VENTILAÇÃO. AF_12/2014</v>
          </cell>
          <cell r="I3715" t="str">
            <v>UN</v>
          </cell>
          <cell r="J3715" t="str">
            <v>COEFICIENTE DE REPRESENTATIVIDADE</v>
          </cell>
          <cell r="K3715" t="str">
            <v>46,28</v>
          </cell>
          <cell r="L3715" t="str">
            <v>CAIXA REFERENCIAL</v>
          </cell>
        </row>
        <row r="3716">
          <cell r="A3716">
            <v>89813</v>
          </cell>
          <cell r="B3716" t="str">
            <v>INSTALACOES HIDRO SANITARIAS</v>
          </cell>
          <cell r="C3716" t="str">
            <v>INHI</v>
          </cell>
          <cell r="D3716" t="str">
            <v>CONEXOES</v>
          </cell>
          <cell r="E3716" t="str">
            <v>0180</v>
          </cell>
          <cell r="F3716" t="str">
            <v/>
          </cell>
          <cell r="G3716" t="str">
            <v/>
          </cell>
          <cell r="H3716" t="str">
            <v>LUVA SIMPLES, PVC, SERIE NORMAL, ESGOTO PREDIAL, DN 50 MM, JUNTA ELÁSTICA, FORNECIDO E INSTALADO EM PRUMADA DE ESGOTO SANITÁRIO OU VENTILAÇÃO. AF_12/2014</v>
          </cell>
          <cell r="I3716" t="str">
            <v>UN</v>
          </cell>
          <cell r="J3716" t="str">
            <v>COEFICIENTE DE REPRESENTATIVIDADE</v>
          </cell>
          <cell r="K3716" t="str">
            <v>5,77</v>
          </cell>
          <cell r="L3716" t="str">
            <v>CAIXA REFERENCIAL</v>
          </cell>
        </row>
        <row r="3717">
          <cell r="A3717">
            <v>89814</v>
          </cell>
          <cell r="B3717" t="str">
            <v>INSTALACOES HIDRO SANITARIAS</v>
          </cell>
          <cell r="C3717" t="str">
            <v>INHI</v>
          </cell>
          <cell r="D3717" t="str">
            <v>CONEXOES</v>
          </cell>
          <cell r="E3717" t="str">
            <v>0180</v>
          </cell>
          <cell r="F3717" t="str">
            <v/>
          </cell>
          <cell r="G3717" t="str">
            <v/>
          </cell>
          <cell r="H3717" t="str">
            <v>LUVA DE CORRER, PVC, SERIE NORMAL, ESGOTO PREDIAL, DN 50 MM, JUNTA ELÁSTICA, FORNECIDO E INSTALADO EM PRUMADA DE ESGOTO SANITÁRIO OU VENTILAÇÃO. AF_12/2014</v>
          </cell>
          <cell r="I3717" t="str">
            <v>UN</v>
          </cell>
          <cell r="J3717" t="str">
            <v>COEFICIENTE DE REPRESENTATIVIDADE</v>
          </cell>
          <cell r="K3717" t="str">
            <v>11,80</v>
          </cell>
          <cell r="L3717" t="str">
            <v>CAIXA REFERENCIAL</v>
          </cell>
        </row>
        <row r="3718">
          <cell r="A3718">
            <v>89815</v>
          </cell>
          <cell r="B3718" t="str">
            <v>INSTALACOES HIDRO SANITARIAS</v>
          </cell>
          <cell r="C3718" t="str">
            <v>INHI</v>
          </cell>
          <cell r="D3718" t="str">
            <v>CONEXOES</v>
          </cell>
          <cell r="E3718" t="str">
            <v>0180</v>
          </cell>
          <cell r="F3718" t="str">
            <v/>
          </cell>
          <cell r="G3718" t="str">
            <v/>
          </cell>
          <cell r="H3718" t="str">
            <v>LUVA DE CORRER, CPVC, SOLDÁVEL, DN 35MM, INSTALADO EM PRUMADA DE ÁGUA  FORNECIMENTO E INSTALAÇÃO. AF_12/2014</v>
          </cell>
          <cell r="I3718" t="str">
            <v>UN</v>
          </cell>
          <cell r="J3718" t="str">
            <v>COEFICIENTE DE REPRESENTATIVIDADE</v>
          </cell>
          <cell r="K3718" t="str">
            <v>23,37</v>
          </cell>
          <cell r="L3718" t="str">
            <v>CAIXA REFERENCIAL</v>
          </cell>
        </row>
        <row r="3719">
          <cell r="A3719">
            <v>89816</v>
          </cell>
          <cell r="B3719" t="str">
            <v>INSTALACOES HIDRO SANITARIAS</v>
          </cell>
          <cell r="C3719" t="str">
            <v>INHI</v>
          </cell>
          <cell r="D3719" t="str">
            <v>CONEXOES</v>
          </cell>
          <cell r="E3719" t="str">
            <v>0180</v>
          </cell>
          <cell r="F3719" t="str">
            <v/>
          </cell>
          <cell r="G3719" t="str">
            <v/>
          </cell>
          <cell r="H3719" t="str">
            <v>UNIÃO, CPVC, SOLDÁVEL, DN35MM, INSTALADO EM PRUMADA DE ÁGUA  FORNECIMENTO E INSTALAÇÃO. AF_12/2014</v>
          </cell>
          <cell r="I3719" t="str">
            <v>UN</v>
          </cell>
          <cell r="J3719" t="str">
            <v>COEFICIENTE DE REPRESENTATIVIDADE</v>
          </cell>
          <cell r="K3719" t="str">
            <v>33,69</v>
          </cell>
          <cell r="L3719" t="str">
            <v>CAIXA REFERENCIAL</v>
          </cell>
        </row>
        <row r="3720">
          <cell r="A3720">
            <v>89817</v>
          </cell>
          <cell r="B3720" t="str">
            <v>INSTALACOES HIDRO SANITARIAS</v>
          </cell>
          <cell r="C3720" t="str">
            <v>INHI</v>
          </cell>
          <cell r="D3720" t="str">
            <v>CONEXOES</v>
          </cell>
          <cell r="E3720" t="str">
            <v>0180</v>
          </cell>
          <cell r="F3720" t="str">
            <v/>
          </cell>
          <cell r="G3720" t="str">
            <v/>
          </cell>
          <cell r="H3720" t="str">
            <v>LUVA SIMPLES, PVC, SERIE NORMAL, ESGOTO PREDIAL, DN 75 MM, JUNTA ELÁSTICA, FORNECIDO E INSTALADO EM PRUMADA DE ESGOTO SANITÁRIO OU VENTILAÇÃO. AF_12/2014</v>
          </cell>
          <cell r="I3720" t="str">
            <v>UN</v>
          </cell>
          <cell r="J3720" t="str">
            <v>COEFICIENTE DE REPRESENTATIVIDADE</v>
          </cell>
          <cell r="K3720" t="str">
            <v>9,89</v>
          </cell>
          <cell r="L3720" t="str">
            <v>CAIXA REFERENCIAL</v>
          </cell>
        </row>
        <row r="3721">
          <cell r="A3721">
            <v>89818</v>
          </cell>
          <cell r="B3721" t="str">
            <v>INSTALACOES HIDRO SANITARIAS</v>
          </cell>
          <cell r="C3721" t="str">
            <v>INHI</v>
          </cell>
          <cell r="D3721" t="str">
            <v>CONEXOES</v>
          </cell>
          <cell r="E3721" t="str">
            <v>0180</v>
          </cell>
          <cell r="F3721" t="str">
            <v/>
          </cell>
          <cell r="G3721" t="str">
            <v/>
          </cell>
          <cell r="H3721" t="str">
            <v>CONECTOR, CPVC, SOLDÁVEL, DN 35MM X 1 1/4, INSTALADO EM PRUMADA DE ÁGUA  FORNECIMENTO E INSTALAÇÃO. AF_12/2014</v>
          </cell>
          <cell r="I3721" t="str">
            <v>UN</v>
          </cell>
          <cell r="J3721" t="str">
            <v>COEFICIENTE DE REPRESENTATIVIDADE</v>
          </cell>
          <cell r="K3721" t="str">
            <v>135,78</v>
          </cell>
          <cell r="L3721" t="str">
            <v>CAIXA REFERENCIAL</v>
          </cell>
        </row>
        <row r="3722">
          <cell r="A3722">
            <v>89819</v>
          </cell>
          <cell r="B3722" t="str">
            <v>INSTALACOES HIDRO SANITARIAS</v>
          </cell>
          <cell r="C3722" t="str">
            <v>INHI</v>
          </cell>
          <cell r="D3722" t="str">
            <v>CONEXOES</v>
          </cell>
          <cell r="E3722" t="str">
            <v>0180</v>
          </cell>
          <cell r="F3722" t="str">
            <v/>
          </cell>
          <cell r="G3722" t="str">
            <v/>
          </cell>
          <cell r="H3722" t="str">
            <v>LUVA DE CORRER, PVC, SERIE NORMAL, ESGOTO PREDIAL, DN 75 MM, JUNTA ELÁSTICA, FORNECIDO E INSTALADO EM PRUMADA DE ESGOTO SANITÁRIO OU VENTILAÇÃO. AF_12/2014</v>
          </cell>
          <cell r="I3722" t="str">
            <v>UN</v>
          </cell>
          <cell r="J3722" t="str">
            <v>COEFICIENTE DE REPRESENTATIVIDADE</v>
          </cell>
          <cell r="K3722" t="str">
            <v>14,56</v>
          </cell>
          <cell r="L3722" t="str">
            <v>CAIXA REFERENCIAL</v>
          </cell>
        </row>
        <row r="3723">
          <cell r="A3723">
            <v>89820</v>
          </cell>
          <cell r="B3723" t="str">
            <v>INSTALACOES HIDRO SANITARIAS</v>
          </cell>
          <cell r="C3723" t="str">
            <v>INHI</v>
          </cell>
          <cell r="D3723" t="str">
            <v>CONEXOES</v>
          </cell>
          <cell r="E3723" t="str">
            <v>0180</v>
          </cell>
          <cell r="F3723" t="str">
            <v/>
          </cell>
          <cell r="G3723" t="str">
            <v/>
          </cell>
          <cell r="H3723" t="str">
            <v>BUCHA DE REDUÇÃO, CPVC, SOLDÁVEL, DN35MM X 28MM, INSTALADO EM PRUMADA DE ÁGUA  FORNECIMENTO E INSTALAÇÃO. AF_12/2014</v>
          </cell>
          <cell r="I3723" t="str">
            <v>UN</v>
          </cell>
          <cell r="J3723" t="str">
            <v>COEFICIENTE DE REPRESENTATIVIDADE</v>
          </cell>
          <cell r="K3723" t="str">
            <v>25,44</v>
          </cell>
          <cell r="L3723" t="str">
            <v>CAIXA REFERENCIAL</v>
          </cell>
        </row>
        <row r="3724">
          <cell r="A3724">
            <v>89821</v>
          </cell>
          <cell r="B3724" t="str">
            <v>INSTALACOES HIDRO SANITARIAS</v>
          </cell>
          <cell r="C3724" t="str">
            <v>INHI</v>
          </cell>
          <cell r="D3724" t="str">
            <v>CONEXOES</v>
          </cell>
          <cell r="E3724" t="str">
            <v>0180</v>
          </cell>
          <cell r="F3724" t="str">
            <v/>
          </cell>
          <cell r="G3724" t="str">
            <v/>
          </cell>
          <cell r="H3724" t="str">
            <v>LUVA SIMPLES, PVC, SERIE NORMAL, ESGOTO PREDIAL, DN 100 MM, JUNTA ELÁSTICA, FORNECIDO E INSTALADO EM PRUMADA DE ESGOTO SANITÁRIO OU VENTILAÇÃO. AF_12/2014</v>
          </cell>
          <cell r="I3724" t="str">
            <v>UN</v>
          </cell>
          <cell r="J3724" t="str">
            <v>COEFICIENTE DE REPRESENTATIVIDADE</v>
          </cell>
          <cell r="K3724" t="str">
            <v>12,36</v>
          </cell>
          <cell r="L3724" t="str">
            <v>CAIXA REFERENCIAL</v>
          </cell>
        </row>
        <row r="3725">
          <cell r="A3725">
            <v>89822</v>
          </cell>
          <cell r="B3725" t="str">
            <v>INSTALACOES HIDRO SANITARIAS</v>
          </cell>
          <cell r="C3725" t="str">
            <v>INHI</v>
          </cell>
          <cell r="D3725" t="str">
            <v>CONEXOES</v>
          </cell>
          <cell r="E3725" t="str">
            <v>0180</v>
          </cell>
          <cell r="F3725" t="str">
            <v/>
          </cell>
          <cell r="G3725" t="str">
            <v/>
          </cell>
          <cell r="H3725" t="str">
            <v>LUVA, CPVC, SOLDÁVEL, DN 42MM, INSTALADO EM PRUMADA DE ÁGUA  FORNECIMENTO E INSTALAÇÃO. AF_12/2014</v>
          </cell>
          <cell r="I3725" t="str">
            <v>UN</v>
          </cell>
          <cell r="J3725" t="str">
            <v>COEFICIENTE DE REPRESENTATIVIDADE</v>
          </cell>
          <cell r="K3725" t="str">
            <v>18,12</v>
          </cell>
          <cell r="L3725" t="str">
            <v>CAIXA REFERENCIAL</v>
          </cell>
        </row>
        <row r="3726">
          <cell r="A3726">
            <v>89823</v>
          </cell>
          <cell r="B3726" t="str">
            <v>INSTALACOES HIDRO SANITARIAS</v>
          </cell>
          <cell r="C3726" t="str">
            <v>INHI</v>
          </cell>
          <cell r="D3726" t="str">
            <v>CONEXOES</v>
          </cell>
          <cell r="E3726" t="str">
            <v>0180</v>
          </cell>
          <cell r="F3726" t="str">
            <v/>
          </cell>
          <cell r="G3726" t="str">
            <v/>
          </cell>
          <cell r="H3726" t="str">
            <v>LUVA DE CORRER, PVC, SERIE NORMAL, ESGOTO PREDIAL, DN 100 MM, JUNTA ELÁSTICA, FORNECIDO E INSTALADO EM PRUMADA DE ESGOTO SANITÁRIO OU VENTILAÇÃO. AF_12/2014</v>
          </cell>
          <cell r="I3726" t="str">
            <v>UN</v>
          </cell>
          <cell r="J3726" t="str">
            <v>COEFICIENTE DE REPRESENTATIVIDADE</v>
          </cell>
          <cell r="K3726" t="str">
            <v>20,99</v>
          </cell>
          <cell r="L3726" t="str">
            <v>CAIXA REFERENCIAL</v>
          </cell>
        </row>
        <row r="3727">
          <cell r="A3727">
            <v>89824</v>
          </cell>
          <cell r="B3727" t="str">
            <v>INSTALACOES HIDRO SANITARIAS</v>
          </cell>
          <cell r="C3727" t="str">
            <v>INHI</v>
          </cell>
          <cell r="D3727" t="str">
            <v>CONEXOES</v>
          </cell>
          <cell r="E3727" t="str">
            <v>0180</v>
          </cell>
          <cell r="F3727" t="str">
            <v/>
          </cell>
          <cell r="G3727" t="str">
            <v/>
          </cell>
          <cell r="H3727" t="str">
            <v>LUVA DE CORRER, CPVC, SOLDÁVEL, DN 42MM, INSTALADO EM PRUMADA DE ÁGUA  FORNECIMENTO E INSTALAÇÃO. AF_12/2014</v>
          </cell>
          <cell r="I3727" t="str">
            <v>UN</v>
          </cell>
          <cell r="J3727" t="str">
            <v>COEFICIENTE DE REPRESENTATIVIDADE</v>
          </cell>
          <cell r="K3727" t="str">
            <v>31,84</v>
          </cell>
          <cell r="L3727" t="str">
            <v>CAIXA REFERENCIAL</v>
          </cell>
        </row>
        <row r="3728">
          <cell r="A3728">
            <v>89825</v>
          </cell>
          <cell r="B3728" t="str">
            <v>INSTALACOES HIDRO SANITARIAS</v>
          </cell>
          <cell r="C3728" t="str">
            <v>INHI</v>
          </cell>
          <cell r="D3728" t="str">
            <v>CONEXOES</v>
          </cell>
          <cell r="E3728" t="str">
            <v>0180</v>
          </cell>
          <cell r="F3728" t="str">
            <v/>
          </cell>
          <cell r="G3728" t="str">
            <v/>
          </cell>
          <cell r="H3728" t="str">
            <v>TE, PVC, SERIE NORMAL, ESGOTO PREDIAL, DN 50 X 50 MM, JUNTA ELÁSTICA, FORNECIDO E INSTALADO EM PRUMADA DE ESGOTO SANITÁRIO OU VENTILAÇÃO. AF_12/2014</v>
          </cell>
          <cell r="I3728" t="str">
            <v>UN</v>
          </cell>
          <cell r="J3728" t="str">
            <v>COEFICIENTE DE REPRESENTATIVIDADE</v>
          </cell>
          <cell r="K3728" t="str">
            <v>12,63</v>
          </cell>
          <cell r="L3728" t="str">
            <v>CAIXA REFERENCIAL</v>
          </cell>
        </row>
        <row r="3729">
          <cell r="A3729">
            <v>89826</v>
          </cell>
          <cell r="B3729" t="str">
            <v>INSTALACOES HIDRO SANITARIAS</v>
          </cell>
          <cell r="C3729" t="str">
            <v>INHI</v>
          </cell>
          <cell r="D3729" t="str">
            <v>CONEXOES</v>
          </cell>
          <cell r="E3729" t="str">
            <v>0180</v>
          </cell>
          <cell r="F3729" t="str">
            <v/>
          </cell>
          <cell r="G3729" t="str">
            <v/>
          </cell>
          <cell r="H3729" t="str">
            <v>LUVA DE TRANSIÇÃO, CPVC, SOLDÁVEL, DN42MM X 1.1/2, INSTALADO EM PRUMADA DE ÁGUA  FORNECIMENTO E INSTALAÇÃO. AF_12/2014</v>
          </cell>
          <cell r="I3729" t="str">
            <v>UN</v>
          </cell>
          <cell r="J3729" t="str">
            <v>COEFICIENTE DE REPRESENTATIVIDADE</v>
          </cell>
          <cell r="K3729" t="str">
            <v>138,59</v>
          </cell>
          <cell r="L3729" t="str">
            <v>CAIXA REFERENCIAL</v>
          </cell>
        </row>
        <row r="3730">
          <cell r="A3730">
            <v>89827</v>
          </cell>
          <cell r="B3730" t="str">
            <v>INSTALACOES HIDRO SANITARIAS</v>
          </cell>
          <cell r="C3730" t="str">
            <v>INHI</v>
          </cell>
          <cell r="D3730" t="str">
            <v>CONEXOES</v>
          </cell>
          <cell r="E3730" t="str">
            <v>0180</v>
          </cell>
          <cell r="F3730" t="str">
            <v/>
          </cell>
          <cell r="G3730" t="str">
            <v/>
          </cell>
          <cell r="H3730" t="str">
            <v>JUNÇÃO SIMPLES, PVC, SERIE NORMAL, ESGOTO PREDIAL, DN 50 X 50 MM, JUNTA ELÁSTICA, FORNECIDO E INSTALADO EM PRUMADA DE ESGOTO SANITÁRIO OU VENTILAÇÃO. AF_12/2014</v>
          </cell>
          <cell r="I3730" t="str">
            <v>UN</v>
          </cell>
          <cell r="J3730" t="str">
            <v>COEFICIENTE DE REPRESENTATIVIDADE</v>
          </cell>
          <cell r="K3730" t="str">
            <v>14,07</v>
          </cell>
          <cell r="L3730" t="str">
            <v>CAIXA REFERENCIAL</v>
          </cell>
        </row>
        <row r="3731">
          <cell r="A3731">
            <v>89828</v>
          </cell>
          <cell r="B3731" t="str">
            <v>INSTALACOES HIDRO SANITARIAS</v>
          </cell>
          <cell r="C3731" t="str">
            <v>INHI</v>
          </cell>
          <cell r="D3731" t="str">
            <v>CONEXOES</v>
          </cell>
          <cell r="E3731" t="str">
            <v>0180</v>
          </cell>
          <cell r="F3731" t="str">
            <v/>
          </cell>
          <cell r="G3731" t="str">
            <v/>
          </cell>
          <cell r="H3731" t="str">
            <v>UNIÃO, CPVC, SOLDÁVEL, DN42MM, INSTALADO EM PRUMADA DE ÁGUA  FORNECIMENTO E INSTALAÇÃO. AF_12/2014</v>
          </cell>
          <cell r="I3731" t="str">
            <v>UN</v>
          </cell>
          <cell r="J3731" t="str">
            <v>COEFICIENTE DE REPRESENTATIVIDADE</v>
          </cell>
          <cell r="K3731" t="str">
            <v>48,76</v>
          </cell>
          <cell r="L3731" t="str">
            <v>CAIXA REFERENCIAL</v>
          </cell>
        </row>
        <row r="3732">
          <cell r="A3732">
            <v>89829</v>
          </cell>
          <cell r="B3732" t="str">
            <v>INSTALACOES HIDRO SANITARIAS</v>
          </cell>
          <cell r="C3732" t="str">
            <v>INHI</v>
          </cell>
          <cell r="D3732" t="str">
            <v>CONEXOES</v>
          </cell>
          <cell r="E3732" t="str">
            <v>0180</v>
          </cell>
          <cell r="F3732" t="str">
            <v/>
          </cell>
          <cell r="G3732" t="str">
            <v/>
          </cell>
          <cell r="H3732" t="str">
            <v>TE, PVC, SERIE NORMAL, ESGOTO PREDIAL, DN 75 X 75 MM, JUNTA ELÁSTICA, FORNECIDO E INSTALADO EM PRUMADA DE ESGOTO SANITÁRIO OU VENTILAÇÃO. AF_12/2014</v>
          </cell>
          <cell r="I3732" t="str">
            <v>UN</v>
          </cell>
          <cell r="J3732" t="str">
            <v>COEFICIENTE DE REPRESENTATIVIDADE</v>
          </cell>
          <cell r="K3732" t="str">
            <v>22,13</v>
          </cell>
          <cell r="L3732" t="str">
            <v>CAIXA REFERENCIAL</v>
          </cell>
        </row>
        <row r="3733">
          <cell r="A3733">
            <v>89830</v>
          </cell>
          <cell r="B3733" t="str">
            <v>INSTALACOES HIDRO SANITARIAS</v>
          </cell>
          <cell r="C3733" t="str">
            <v>INHI</v>
          </cell>
          <cell r="D3733" t="str">
            <v>CONEXOES</v>
          </cell>
          <cell r="E3733" t="str">
            <v>0180</v>
          </cell>
          <cell r="F3733" t="str">
            <v/>
          </cell>
          <cell r="G3733" t="str">
            <v/>
          </cell>
          <cell r="H3733" t="str">
            <v>JUNÇÃO SIMPLES, PVC, SERIE NORMAL, ESGOTO PREDIAL, DN 75 X 75 MM, JUNTA ELÁSTICA, FORNECIDO E INSTALADO EM PRUMADA DE ESGOTO SANITÁRIO OU VENTILAÇÃO. AF_12/2014</v>
          </cell>
          <cell r="I3733" t="str">
            <v>UN</v>
          </cell>
          <cell r="J3733" t="str">
            <v>COEFICIENTE DE REPRESENTATIVIDADE</v>
          </cell>
          <cell r="K3733" t="str">
            <v>24,10</v>
          </cell>
          <cell r="L3733" t="str">
            <v>CAIXA REFERENCIAL</v>
          </cell>
        </row>
        <row r="3734">
          <cell r="A3734">
            <v>89831</v>
          </cell>
          <cell r="B3734" t="str">
            <v>INSTALACOES HIDRO SANITARIAS</v>
          </cell>
          <cell r="C3734" t="str">
            <v>INHI</v>
          </cell>
          <cell r="D3734" t="str">
            <v>CONEXOES</v>
          </cell>
          <cell r="E3734" t="str">
            <v>0180</v>
          </cell>
          <cell r="F3734" t="str">
            <v/>
          </cell>
          <cell r="G3734" t="str">
            <v/>
          </cell>
          <cell r="H3734" t="str">
            <v>CONECTOR, CPVC, SOLDÁVEL, DN 42MM X 1.1/2, INSTALADO EM PRUMADA DE ÁGUA  FORNECIMENTO E INSTALAÇÃO. AF_12/2014</v>
          </cell>
          <cell r="I3734" t="str">
            <v>UN</v>
          </cell>
          <cell r="J3734" t="str">
            <v>COEFICIENTE DE REPRESENTATIVIDADE</v>
          </cell>
          <cell r="K3734" t="str">
            <v>165,81</v>
          </cell>
          <cell r="L3734" t="str">
            <v>CAIXA REFERENCIAL</v>
          </cell>
        </row>
        <row r="3735">
          <cell r="A3735">
            <v>89832</v>
          </cell>
          <cell r="B3735" t="str">
            <v>INSTALACOES HIDRO SANITARIAS</v>
          </cell>
          <cell r="C3735" t="str">
            <v>INHI</v>
          </cell>
          <cell r="D3735" t="str">
            <v>CONEXOES</v>
          </cell>
          <cell r="E3735" t="str">
            <v>0180</v>
          </cell>
          <cell r="F3735" t="str">
            <v/>
          </cell>
          <cell r="G3735" t="str">
            <v/>
          </cell>
          <cell r="H3735" t="str">
            <v>BUCHA DE REDUÇÃO, CPVC, SOLDÁVEL, DN 42MM X 22MM, INSTALADO EM RAMAL DE DISTRIBUIÇÃO DE ÁGUA - FORNECIMENTO E INSTALAÇÃO. AF_12/2014</v>
          </cell>
          <cell r="I3735" t="str">
            <v>UN</v>
          </cell>
          <cell r="J3735" t="str">
            <v>COEFICIENTE DE REPRESENTATIVIDADE</v>
          </cell>
          <cell r="K3735" t="str">
            <v>33,40</v>
          </cell>
          <cell r="L3735" t="str">
            <v>CAIXA REFERENCIAL</v>
          </cell>
        </row>
        <row r="3736">
          <cell r="A3736">
            <v>89833</v>
          </cell>
          <cell r="B3736" t="str">
            <v>INSTALACOES HIDRO SANITARIAS</v>
          </cell>
          <cell r="C3736" t="str">
            <v>INHI</v>
          </cell>
          <cell r="D3736" t="str">
            <v>CONEXOES</v>
          </cell>
          <cell r="E3736" t="str">
            <v>0180</v>
          </cell>
          <cell r="F3736" t="str">
            <v/>
          </cell>
          <cell r="G3736" t="str">
            <v/>
          </cell>
          <cell r="H3736" t="str">
            <v>TE, PVC, SERIE NORMAL, ESGOTO PREDIAL, DN 100 X 100 MM, JUNTA ELÁSTICA, FORNECIDO E INSTALADO EM PRUMADA DE ESGOTO SANITÁRIO OU VENTILAÇÃO. AF_12/2014</v>
          </cell>
          <cell r="I3736" t="str">
            <v>UN</v>
          </cell>
          <cell r="J3736" t="str">
            <v>COEFICIENTE DE REPRESENTATIVIDADE</v>
          </cell>
          <cell r="K3736" t="str">
            <v>27,43</v>
          </cell>
          <cell r="L3736" t="str">
            <v>CAIXA REFERENCIAL</v>
          </cell>
        </row>
        <row r="3737">
          <cell r="A3737">
            <v>89834</v>
          </cell>
          <cell r="B3737" t="str">
            <v>INSTALACOES HIDRO SANITARIAS</v>
          </cell>
          <cell r="C3737" t="str">
            <v>INHI</v>
          </cell>
          <cell r="D3737" t="str">
            <v>CONEXOES</v>
          </cell>
          <cell r="E3737" t="str">
            <v>0180</v>
          </cell>
          <cell r="F3737" t="str">
            <v/>
          </cell>
          <cell r="G3737" t="str">
            <v/>
          </cell>
          <cell r="H3737" t="str">
            <v>JUNÇÃO SIMPLES, PVC, SERIE NORMAL, ESGOTO PREDIAL, DN 100 X 100 MM, JUNTA ELÁSTICA, FORNECIDO E INSTALADO EM PRUMADA DE ESGOTO SANITÁRIO OU VENTILAÇÃO. AF_12/2014</v>
          </cell>
          <cell r="I3737" t="str">
            <v>UN</v>
          </cell>
          <cell r="J3737" t="str">
            <v>COEFICIENTE DE REPRESENTATIVIDADE</v>
          </cell>
          <cell r="K3737" t="str">
            <v>32,05</v>
          </cell>
          <cell r="L3737" t="str">
            <v>CAIXA REFERENCIAL</v>
          </cell>
        </row>
        <row r="3738">
          <cell r="A3738">
            <v>89835</v>
          </cell>
          <cell r="B3738" t="str">
            <v>INSTALACOES HIDRO SANITARIAS</v>
          </cell>
          <cell r="C3738" t="str">
            <v>INHI</v>
          </cell>
          <cell r="D3738" t="str">
            <v>CONEXOES</v>
          </cell>
          <cell r="E3738" t="str">
            <v>0180</v>
          </cell>
          <cell r="F3738" t="str">
            <v/>
          </cell>
          <cell r="G3738" t="str">
            <v/>
          </cell>
          <cell r="H3738" t="str">
            <v>LUVA, CPVC, SOLDÁVEL, DN 54MM, INSTALADO EM PRUMADA DE ÁGUA  FORNECIMENTO E INSTALAÇÃO. AF_12/2014</v>
          </cell>
          <cell r="I3738" t="str">
            <v>UN</v>
          </cell>
          <cell r="J3738" t="str">
            <v>COEFICIENTE DE REPRESENTATIVIDADE</v>
          </cell>
          <cell r="K3738" t="str">
            <v>32,75</v>
          </cell>
          <cell r="L3738" t="str">
            <v>CAIXA REFERENCIAL</v>
          </cell>
        </row>
        <row r="3739">
          <cell r="A3739">
            <v>89836</v>
          </cell>
          <cell r="B3739" t="str">
            <v>INSTALACOES HIDRO SANITARIAS</v>
          </cell>
          <cell r="C3739" t="str">
            <v>INHI</v>
          </cell>
          <cell r="D3739" t="str">
            <v>CONEXOES</v>
          </cell>
          <cell r="E3739" t="str">
            <v>0180</v>
          </cell>
          <cell r="F3739" t="str">
            <v/>
          </cell>
          <cell r="G3739" t="str">
            <v/>
          </cell>
          <cell r="H3739" t="str">
            <v>LUVA DE TRANSIÇÃO, CPVC, SOLDÁVEL, DN 54MM X 2, INSTALADO EM PRUMADA DE ÁGUA  FORNECIMENTO E INSTALAÇÃO. AF_12/2014</v>
          </cell>
          <cell r="I3739" t="str">
            <v>UN</v>
          </cell>
          <cell r="J3739" t="str">
            <v>COEFICIENTE DE REPRESENTATIVIDADE</v>
          </cell>
          <cell r="K3739" t="str">
            <v>224,09</v>
          </cell>
          <cell r="L3739" t="str">
            <v>CAIXA REFERENCIAL</v>
          </cell>
        </row>
        <row r="3740">
          <cell r="A3740">
            <v>89837</v>
          </cell>
          <cell r="B3740" t="str">
            <v>INSTALACOES HIDRO SANITARIAS</v>
          </cell>
          <cell r="C3740" t="str">
            <v>INHI</v>
          </cell>
          <cell r="D3740" t="str">
            <v>CONEXOES</v>
          </cell>
          <cell r="E3740" t="str">
            <v>0180</v>
          </cell>
          <cell r="F3740" t="str">
            <v/>
          </cell>
          <cell r="G3740" t="str">
            <v/>
          </cell>
          <cell r="H3740" t="str">
            <v>UNIÃO, CPVC, SOLDÁVEL, DN 54MM, INSTALADO EM PRUMADA DE ÁGUA  FORNECIMENTO E INSTALAÇÃO. AF_12/2014</v>
          </cell>
          <cell r="I3740" t="str">
            <v>UN</v>
          </cell>
          <cell r="J3740" t="str">
            <v>COEFICIENTE DE REPRESENTATIVIDADE</v>
          </cell>
          <cell r="K3740" t="str">
            <v>111,27</v>
          </cell>
          <cell r="L3740" t="str">
            <v>CAIXA REFERENCIAL</v>
          </cell>
        </row>
        <row r="3741">
          <cell r="A3741">
            <v>89838</v>
          </cell>
          <cell r="B3741" t="str">
            <v>INSTALACOES HIDRO SANITARIAS</v>
          </cell>
          <cell r="C3741" t="str">
            <v>INHI</v>
          </cell>
          <cell r="D3741" t="str">
            <v>CONEXOES</v>
          </cell>
          <cell r="E3741" t="str">
            <v>0180</v>
          </cell>
          <cell r="F3741" t="str">
            <v/>
          </cell>
          <cell r="G3741" t="str">
            <v/>
          </cell>
          <cell r="H3741" t="str">
            <v>LUVA, CPVC, SOLDÁVEL, DN 73MM, INSTALADO EM PRUMADA DE ÁGUA  FORNECIMENTO E INSTALAÇÃO. AF_12/2014</v>
          </cell>
          <cell r="I3741" t="str">
            <v>UN</v>
          </cell>
          <cell r="J3741" t="str">
            <v>COEFICIENTE DE REPRESENTATIVIDADE</v>
          </cell>
          <cell r="K3741" t="str">
            <v>121,43</v>
          </cell>
          <cell r="L3741" t="str">
            <v>CAIXA REFERENCIAL</v>
          </cell>
        </row>
        <row r="3742">
          <cell r="A3742">
            <v>89839</v>
          </cell>
          <cell r="B3742" t="str">
            <v>INSTALACOES HIDRO SANITARIAS</v>
          </cell>
          <cell r="C3742" t="str">
            <v>INHI</v>
          </cell>
          <cell r="D3742" t="str">
            <v>CONEXOES</v>
          </cell>
          <cell r="E3742" t="str">
            <v>0180</v>
          </cell>
          <cell r="F3742" t="str">
            <v/>
          </cell>
          <cell r="G3742" t="str">
            <v/>
          </cell>
          <cell r="H3742" t="str">
            <v>UNIÃO, CPVC, SOLDÁVEL, DN 73MM, INSTALADO EM PRUMADA DE ÁGUA  FORNECIMENTO E INSTALAÇÃO. AF_12/2014</v>
          </cell>
          <cell r="I3742" t="str">
            <v>UN</v>
          </cell>
          <cell r="J3742" t="str">
            <v>COEFICIENTE DE REPRESENTATIVIDADE</v>
          </cell>
          <cell r="K3742" t="str">
            <v>161,26</v>
          </cell>
          <cell r="L3742" t="str">
            <v>CAIXA REFERENCIAL</v>
          </cell>
        </row>
        <row r="3743">
          <cell r="A3743">
            <v>89840</v>
          </cell>
          <cell r="B3743" t="str">
            <v>INSTALACOES HIDRO SANITARIAS</v>
          </cell>
          <cell r="C3743" t="str">
            <v>INHI</v>
          </cell>
          <cell r="D3743" t="str">
            <v>CONEXOES</v>
          </cell>
          <cell r="E3743" t="str">
            <v>0180</v>
          </cell>
          <cell r="F3743" t="str">
            <v/>
          </cell>
          <cell r="G3743" t="str">
            <v/>
          </cell>
          <cell r="H3743" t="str">
            <v>LUVA, CPVC, SOLDÁVEL, DN 89MM, INSTALADO EM PRUMADA DE ÁGUA  FORNECIMENTO E INSTALAÇÃO. AF_12/2014</v>
          </cell>
          <cell r="I3743" t="str">
            <v>UN</v>
          </cell>
          <cell r="J3743" t="str">
            <v>COEFICIENTE DE REPRESENTATIVIDADE</v>
          </cell>
          <cell r="K3743" t="str">
            <v>139,82</v>
          </cell>
          <cell r="L3743" t="str">
            <v>CAIXA REFERENCIAL</v>
          </cell>
        </row>
        <row r="3744">
          <cell r="A3744">
            <v>89841</v>
          </cell>
          <cell r="B3744" t="str">
            <v>INSTALACOES HIDRO SANITARIAS</v>
          </cell>
          <cell r="C3744" t="str">
            <v>INHI</v>
          </cell>
          <cell r="D3744" t="str">
            <v>CONEXOES</v>
          </cell>
          <cell r="E3744" t="str">
            <v>0180</v>
          </cell>
          <cell r="F3744" t="str">
            <v/>
          </cell>
          <cell r="G3744" t="str">
            <v/>
          </cell>
          <cell r="H3744" t="str">
            <v>UNIÃO, CPVC, SOLDÁVEL, DN 89MM, INSTALADO EM PRUMADA DE ÁGUA  FORNECIMENTO E INSTALAÇÃO. AF_12/2014</v>
          </cell>
          <cell r="I3744" t="str">
            <v>UN</v>
          </cell>
          <cell r="J3744" t="str">
            <v>COEFICIENTE DE REPRESENTATIVIDADE</v>
          </cell>
          <cell r="K3744" t="str">
            <v>236,81</v>
          </cell>
          <cell r="L3744" t="str">
            <v>CAIXA REFERENCIAL</v>
          </cell>
        </row>
        <row r="3745">
          <cell r="A3745">
            <v>89842</v>
          </cell>
          <cell r="B3745" t="str">
            <v>INSTALACOES HIDRO SANITARIAS</v>
          </cell>
          <cell r="C3745" t="str">
            <v>INHI</v>
          </cell>
          <cell r="D3745" t="str">
            <v>CONEXOES</v>
          </cell>
          <cell r="E3745" t="str">
            <v>0180</v>
          </cell>
          <cell r="F3745" t="str">
            <v/>
          </cell>
          <cell r="G3745" t="str">
            <v/>
          </cell>
          <cell r="H3745" t="str">
            <v>TÊ, CPVC, SOLDÁVEL, DN 35MM, INSTALADO EM PRUMADA DE ÁGUA  FORNECIMENTO E INSTALAÇÃO. AF_12/2014</v>
          </cell>
          <cell r="I3745" t="str">
            <v>UN</v>
          </cell>
          <cell r="J3745" t="str">
            <v>COEFICIENTE DE REPRESENTATIVIDADE</v>
          </cell>
          <cell r="K3745" t="str">
            <v>37,41</v>
          </cell>
          <cell r="L3745" t="str">
            <v>CAIXA REFERENCIAL</v>
          </cell>
        </row>
        <row r="3746">
          <cell r="A3746">
            <v>89844</v>
          </cell>
          <cell r="B3746" t="str">
            <v>INSTALACOES HIDRO SANITARIAS</v>
          </cell>
          <cell r="C3746" t="str">
            <v>INHI</v>
          </cell>
          <cell r="D3746" t="str">
            <v>CONEXOES</v>
          </cell>
          <cell r="E3746" t="str">
            <v>0180</v>
          </cell>
          <cell r="F3746" t="str">
            <v/>
          </cell>
          <cell r="G3746" t="str">
            <v/>
          </cell>
          <cell r="H3746" t="str">
            <v>TE, CPVC, SOLDÁVEL, DN  42MM, INSTALADO EM PRUMADA DE ÁGUA  FORNECIMENTO E INSTALAÇÃO. AF_12/2014</v>
          </cell>
          <cell r="I3746" t="str">
            <v>UN</v>
          </cell>
          <cell r="J3746" t="str">
            <v>COEFICIENTE DE REPRESENTATIVIDADE</v>
          </cell>
          <cell r="K3746" t="str">
            <v>47,77</v>
          </cell>
          <cell r="L3746" t="str">
            <v>CAIXA REFERENCIAL</v>
          </cell>
        </row>
        <row r="3747">
          <cell r="A3747">
            <v>89845</v>
          </cell>
          <cell r="B3747" t="str">
            <v>INSTALACOES HIDRO SANITARIAS</v>
          </cell>
          <cell r="C3747" t="str">
            <v>INHI</v>
          </cell>
          <cell r="D3747" t="str">
            <v>CONEXOES</v>
          </cell>
          <cell r="E3747" t="str">
            <v>0180</v>
          </cell>
          <cell r="F3747" t="str">
            <v/>
          </cell>
          <cell r="G3747" t="str">
            <v/>
          </cell>
          <cell r="H3747" t="str">
            <v>TÊ, CPVC, SOLDÁVEL, DN 54 MM, INSTALADO EM PRUMADA DE ÁGUA  FORNECIMENTO E INSTALAÇÃO. AF_12/2014</v>
          </cell>
          <cell r="I3747" t="str">
            <v>UN</v>
          </cell>
          <cell r="J3747" t="str">
            <v>COEFICIENTE DE REPRESENTATIVIDADE</v>
          </cell>
          <cell r="K3747" t="str">
            <v>74,49</v>
          </cell>
          <cell r="L3747" t="str">
            <v>CAIXA REFERENCIAL</v>
          </cell>
        </row>
        <row r="3748">
          <cell r="A3748">
            <v>89846</v>
          </cell>
          <cell r="B3748" t="str">
            <v>INSTALACOES HIDRO SANITARIAS</v>
          </cell>
          <cell r="C3748" t="str">
            <v>INHI</v>
          </cell>
          <cell r="D3748" t="str">
            <v>CONEXOES</v>
          </cell>
          <cell r="E3748" t="str">
            <v>0180</v>
          </cell>
          <cell r="F3748" t="str">
            <v/>
          </cell>
          <cell r="G3748" t="str">
            <v/>
          </cell>
          <cell r="H3748" t="str">
            <v>TÊ, CPVC, SOLDÁVEL, DN 73MM, INSTALADO EM PRUMADA DE ÁGUA  FORNECIMENTO E INSTALAÇÃO. AF_12/2014</v>
          </cell>
          <cell r="I3748" t="str">
            <v>UN</v>
          </cell>
          <cell r="J3748" t="str">
            <v>COEFICIENTE DE REPRESENTATIVIDADE</v>
          </cell>
          <cell r="K3748" t="str">
            <v>168,95</v>
          </cell>
          <cell r="L3748" t="str">
            <v>CAIXA REFERENCIAL</v>
          </cell>
        </row>
        <row r="3749">
          <cell r="A3749">
            <v>89847</v>
          </cell>
          <cell r="B3749" t="str">
            <v>INSTALACOES HIDRO SANITARIAS</v>
          </cell>
          <cell r="C3749" t="str">
            <v>INHI</v>
          </cell>
          <cell r="D3749" t="str">
            <v>CONEXOES</v>
          </cell>
          <cell r="E3749" t="str">
            <v>0180</v>
          </cell>
          <cell r="F3749" t="str">
            <v/>
          </cell>
          <cell r="G3749" t="str">
            <v/>
          </cell>
          <cell r="H3749" t="str">
            <v>TÊ, CPVC, SOLDÁVEL, DN 89MM, INSTALADO EM PRUMADA DE ÁGUA  FORNECIMENTO E INSTALAÇÃO. AF_12/2014</v>
          </cell>
          <cell r="I3749" t="str">
            <v>UN</v>
          </cell>
          <cell r="J3749" t="str">
            <v>COEFICIENTE DE REPRESENTATIVIDADE</v>
          </cell>
          <cell r="K3749" t="str">
            <v>207,51</v>
          </cell>
          <cell r="L3749" t="str">
            <v>CAIXA REFERENCIAL</v>
          </cell>
        </row>
        <row r="3750">
          <cell r="A3750">
            <v>89850</v>
          </cell>
          <cell r="B3750" t="str">
            <v>INSTALACOES HIDRO SANITARIAS</v>
          </cell>
          <cell r="C3750" t="str">
            <v>INHI</v>
          </cell>
          <cell r="D3750" t="str">
            <v>CONEXOES</v>
          </cell>
          <cell r="E3750" t="str">
            <v>0180</v>
          </cell>
          <cell r="F3750" t="str">
            <v/>
          </cell>
          <cell r="G3750" t="str">
            <v/>
          </cell>
          <cell r="H3750" t="str">
            <v>JOELHO 90 GRAUS, PVC, SERIE NORMAL, ESGOTO PREDIAL, DN 100 MM, JUNTA ELÁSTICA, FORNECIDO E INSTALADO EM SUBCOLETOR AÉREO DE ESGOTO SANITÁRIO. AF_12/2014</v>
          </cell>
          <cell r="I3750" t="str">
            <v>UN</v>
          </cell>
          <cell r="J3750" t="str">
            <v>COEFICIENTE DE REPRESENTATIVIDADE</v>
          </cell>
          <cell r="K3750" t="str">
            <v>19,01</v>
          </cell>
          <cell r="L3750" t="str">
            <v>CAIXA REFERENCIAL</v>
          </cell>
        </row>
        <row r="3751">
          <cell r="A3751">
            <v>89851</v>
          </cell>
          <cell r="B3751" t="str">
            <v>INSTALACOES HIDRO SANITARIAS</v>
          </cell>
          <cell r="C3751" t="str">
            <v>INHI</v>
          </cell>
          <cell r="D3751" t="str">
            <v>CONEXOES</v>
          </cell>
          <cell r="E3751" t="str">
            <v>0180</v>
          </cell>
          <cell r="F3751" t="str">
            <v/>
          </cell>
          <cell r="G3751" t="str">
            <v/>
          </cell>
          <cell r="H3751" t="str">
            <v>JOELHO 45 GRAUS, PVC, SERIE NORMAL, ESGOTO PREDIAL, DN 100 MM, JUNTA ELÁSTICA, FORNECIDO E INSTALADO EM SUBCOLETOR AÉREO DE ESGOTO SANITÁRIO. AF_12/2014</v>
          </cell>
          <cell r="I3751" t="str">
            <v>UN</v>
          </cell>
          <cell r="J3751" t="str">
            <v>COEFICIENTE DE REPRESENTATIVIDADE</v>
          </cell>
          <cell r="K3751" t="str">
            <v>18,97</v>
          </cell>
          <cell r="L3751" t="str">
            <v>CAIXA REFERENCIAL</v>
          </cell>
        </row>
        <row r="3752">
          <cell r="A3752">
            <v>89852</v>
          </cell>
          <cell r="B3752" t="str">
            <v>INSTALACOES HIDRO SANITARIAS</v>
          </cell>
          <cell r="C3752" t="str">
            <v>INHI</v>
          </cell>
          <cell r="D3752" t="str">
            <v>CONEXOES</v>
          </cell>
          <cell r="E3752" t="str">
            <v>0180</v>
          </cell>
          <cell r="F3752" t="str">
            <v/>
          </cell>
          <cell r="G3752" t="str">
            <v/>
          </cell>
          <cell r="H3752" t="str">
            <v>CURVA CURTA 90 GRAUS, PVC, SERIE NORMAL, ESGOTO PREDIAL, DN 100 MM, JUNTA ELÁSTICA, FORNECIDO E INSTALADO EM SUBCOLETOR AÉREO DE ESGOTO SANITÁRIO. AF_12/2014</v>
          </cell>
          <cell r="I3752" t="str">
            <v>UN</v>
          </cell>
          <cell r="J3752" t="str">
            <v>COEFICIENTE DE REPRESENTATIVIDADE</v>
          </cell>
          <cell r="K3752" t="str">
            <v>30,20</v>
          </cell>
          <cell r="L3752" t="str">
            <v>CAIXA REFERENCIAL</v>
          </cell>
        </row>
        <row r="3753">
          <cell r="A3753">
            <v>89853</v>
          </cell>
          <cell r="B3753" t="str">
            <v>INSTALACOES HIDRO SANITARIAS</v>
          </cell>
          <cell r="C3753" t="str">
            <v>INHI</v>
          </cell>
          <cell r="D3753" t="str">
            <v>CONEXOES</v>
          </cell>
          <cell r="E3753" t="str">
            <v>0180</v>
          </cell>
          <cell r="F3753" t="str">
            <v/>
          </cell>
          <cell r="G3753" t="str">
            <v/>
          </cell>
          <cell r="H3753" t="str">
            <v>CURVA LONGA 90 GRAUS, PVC, SERIE NORMAL, ESGOTO PREDIAL, DN 100 MM, JUNTA ELÁSTICA, FORNECIDO E INSTALADO EM SUBCOLETOR AÉREO DE ESGOTO SANITÁRIO. AF_12/2014</v>
          </cell>
          <cell r="I3753" t="str">
            <v>UN</v>
          </cell>
          <cell r="J3753" t="str">
            <v>COEFICIENTE DE REPRESENTATIVIDADE</v>
          </cell>
          <cell r="K3753" t="str">
            <v>50,06</v>
          </cell>
          <cell r="L3753" t="str">
            <v>CAIXA REFERENCIAL</v>
          </cell>
        </row>
        <row r="3754">
          <cell r="A3754">
            <v>89854</v>
          </cell>
          <cell r="B3754" t="str">
            <v>INSTALACOES HIDRO SANITARIAS</v>
          </cell>
          <cell r="C3754" t="str">
            <v>INHI</v>
          </cell>
          <cell r="D3754" t="str">
            <v>CONEXOES</v>
          </cell>
          <cell r="E3754" t="str">
            <v>0180</v>
          </cell>
          <cell r="F3754" t="str">
            <v/>
          </cell>
          <cell r="G3754" t="str">
            <v/>
          </cell>
          <cell r="H3754" t="str">
            <v>JOELHO 90 GRAUS, PVC, SERIE NORMAL, ESGOTO PREDIAL, DN 150 MM, JUNTA ELÁSTICA, FORNECIDO E INSTALADO EM SUBCOLETOR AÉREO DE ESGOTO SANITÁRIO. AF_12/2014</v>
          </cell>
          <cell r="I3754" t="str">
            <v>UN</v>
          </cell>
          <cell r="J3754" t="str">
            <v>COEFICIENTE DE REPRESENTATIVIDADE</v>
          </cell>
          <cell r="K3754" t="str">
            <v>66,47</v>
          </cell>
          <cell r="L3754" t="str">
            <v>CAIXA REFERENCIAL</v>
          </cell>
        </row>
        <row r="3755">
          <cell r="A3755">
            <v>89855</v>
          </cell>
          <cell r="B3755" t="str">
            <v>INSTALACOES HIDRO SANITARIAS</v>
          </cell>
          <cell r="C3755" t="str">
            <v>INHI</v>
          </cell>
          <cell r="D3755" t="str">
            <v>CONEXOES</v>
          </cell>
          <cell r="E3755" t="str">
            <v>0180</v>
          </cell>
          <cell r="F3755" t="str">
            <v/>
          </cell>
          <cell r="G3755" t="str">
            <v/>
          </cell>
          <cell r="H3755" t="str">
            <v>JOELHO 45 GRAUS, PVC, SERIE NORMAL, ESGOTO PREDIAL, DN 150 MM, JUNTA ELÁSTICA, FORNECIDO E INSTALADO EM SUBCOLETOR AÉREO DE ESGOTO SANITÁRIO. AF_12/2014</v>
          </cell>
          <cell r="I3755" t="str">
            <v>UN</v>
          </cell>
          <cell r="J3755" t="str">
            <v>COEFICIENTE DE REPRESENTATIVIDADE</v>
          </cell>
          <cell r="K3755" t="str">
            <v>70,47</v>
          </cell>
          <cell r="L3755" t="str">
            <v>CAIXA REFERENCIAL</v>
          </cell>
        </row>
        <row r="3756">
          <cell r="A3756">
            <v>89856</v>
          </cell>
          <cell r="B3756" t="str">
            <v>INSTALACOES HIDRO SANITARIAS</v>
          </cell>
          <cell r="C3756" t="str">
            <v>INHI</v>
          </cell>
          <cell r="D3756" t="str">
            <v>CONEXOES</v>
          </cell>
          <cell r="E3756" t="str">
            <v>0180</v>
          </cell>
          <cell r="F3756" t="str">
            <v/>
          </cell>
          <cell r="G3756" t="str">
            <v/>
          </cell>
          <cell r="H3756" t="str">
            <v>LUVA SIMPLES, PVC, SERIE NORMAL, ESGOTO PREDIAL, DN 100 MM, JUNTA ELÁSTICA, FORNECIDO E INSTALADO EM SUBCOLETOR AÉREO DE ESGOTO SANITÁRIO. AF_12/2014</v>
          </cell>
          <cell r="I3756" t="str">
            <v>UN</v>
          </cell>
          <cell r="J3756" t="str">
            <v>COEFICIENTE DE REPRESENTATIVIDADE</v>
          </cell>
          <cell r="K3756" t="str">
            <v>14,88</v>
          </cell>
          <cell r="L3756" t="str">
            <v>CAIXA REFERENCIAL</v>
          </cell>
        </row>
        <row r="3757">
          <cell r="A3757">
            <v>89857</v>
          </cell>
          <cell r="B3757" t="str">
            <v>INSTALACOES HIDRO SANITARIAS</v>
          </cell>
          <cell r="C3757" t="str">
            <v>INHI</v>
          </cell>
          <cell r="D3757" t="str">
            <v>CONEXOES</v>
          </cell>
          <cell r="E3757" t="str">
            <v>0180</v>
          </cell>
          <cell r="F3757" t="str">
            <v/>
          </cell>
          <cell r="G3757" t="str">
            <v/>
          </cell>
          <cell r="H3757" t="str">
            <v>LUVA DE CORRER, PVC, SERIE NORMAL, ESGOTO PREDIAL, DN 100 MM, JUNTA ELÁSTICA, FORNECIDO E INSTALADO EM SUBCOLETOR AÉREO DE ESGOTO SANITÁRIO. AF_12/2014</v>
          </cell>
          <cell r="I3757" t="str">
            <v>UN</v>
          </cell>
          <cell r="J3757" t="str">
            <v>COEFICIENTE DE REPRESENTATIVIDADE</v>
          </cell>
          <cell r="K3757" t="str">
            <v>23,51</v>
          </cell>
          <cell r="L3757" t="str">
            <v>CAIXA REFERENCIAL</v>
          </cell>
        </row>
        <row r="3758">
          <cell r="A3758">
            <v>89859</v>
          </cell>
          <cell r="B3758" t="str">
            <v>INSTALACOES HIDRO SANITARIAS</v>
          </cell>
          <cell r="C3758" t="str">
            <v>INHI</v>
          </cell>
          <cell r="D3758" t="str">
            <v>CONEXOES</v>
          </cell>
          <cell r="E3758" t="str">
            <v>0180</v>
          </cell>
          <cell r="F3758" t="str">
            <v/>
          </cell>
          <cell r="G3758" t="str">
            <v/>
          </cell>
          <cell r="H3758" t="str">
            <v>LUVA DE CORRER, PVC, SERIE NORMAL, ESGOTO PREDIAL, DN 150 MM, JUNTA ELÁSTICA, FORNECIDO E INSTALADO EM SUBCOLETOR AÉREO DE ESGOTO SANITÁRIO. AF_12/2014</v>
          </cell>
          <cell r="I3758" t="str">
            <v>UN</v>
          </cell>
          <cell r="J3758" t="str">
            <v>ATRIBUÍDO SÃO PAULO</v>
          </cell>
          <cell r="K3758" t="str">
            <v>96,43</v>
          </cell>
          <cell r="L3758" t="str">
            <v>CAIXA REFERENCIAL</v>
          </cell>
        </row>
        <row r="3759">
          <cell r="A3759">
            <v>89860</v>
          </cell>
          <cell r="B3759" t="str">
            <v>INSTALACOES HIDRO SANITARIAS</v>
          </cell>
          <cell r="C3759" t="str">
            <v>INHI</v>
          </cell>
          <cell r="D3759" t="str">
            <v>CONEXOES</v>
          </cell>
          <cell r="E3759" t="str">
            <v>0180</v>
          </cell>
          <cell r="F3759" t="str">
            <v/>
          </cell>
          <cell r="G3759" t="str">
            <v/>
          </cell>
          <cell r="H3759" t="str">
            <v>TE, PVC, SERIE NORMAL, ESGOTO PREDIAL, DN 100 X 100 MM, JUNTA ELÁSTICA, FORNECIDO E INSTALADO EM SUBCOLETOR AÉREO DE ESGOTO SANITÁRIO. AF_12/2014</v>
          </cell>
          <cell r="I3759" t="str">
            <v>UN</v>
          </cell>
          <cell r="J3759" t="str">
            <v>COEFICIENTE DE REPRESENTATIVIDADE</v>
          </cell>
          <cell r="K3759" t="str">
            <v>32,47</v>
          </cell>
          <cell r="L3759" t="str">
            <v>CAIXA REFERENCIAL</v>
          </cell>
        </row>
        <row r="3760">
          <cell r="A3760">
            <v>89861</v>
          </cell>
          <cell r="B3760" t="str">
            <v>INSTALACOES HIDRO SANITARIAS</v>
          </cell>
          <cell r="C3760" t="str">
            <v>INHI</v>
          </cell>
          <cell r="D3760" t="str">
            <v>CONEXOES</v>
          </cell>
          <cell r="E3760" t="str">
            <v>0180</v>
          </cell>
          <cell r="F3760" t="str">
            <v/>
          </cell>
          <cell r="G3760" t="str">
            <v/>
          </cell>
          <cell r="H3760" t="str">
            <v>JUNÇÃO SIMPLES, PVC, SERIE NORMAL, ESGOTO PREDIAL, DN 100 X 100 MM, JUNTA ELÁSTICA, FORNECIDO E INSTALADO EM SUBCOLETOR AÉREO DE ESGOTO SANITÁRIO. AF_12/2014</v>
          </cell>
          <cell r="I3760" t="str">
            <v>UN</v>
          </cell>
          <cell r="J3760" t="str">
            <v>COEFICIENTE DE REPRESENTATIVIDADE</v>
          </cell>
          <cell r="K3760" t="str">
            <v>37,09</v>
          </cell>
          <cell r="L3760" t="str">
            <v>CAIXA REFERENCIAL</v>
          </cell>
        </row>
        <row r="3761">
          <cell r="A3761">
            <v>89862</v>
          </cell>
          <cell r="B3761" t="str">
            <v>INSTALACOES HIDRO SANITARIAS</v>
          </cell>
          <cell r="C3761" t="str">
            <v>INHI</v>
          </cell>
          <cell r="D3761" t="str">
            <v>CONEXOES</v>
          </cell>
          <cell r="E3761" t="str">
            <v>0180</v>
          </cell>
          <cell r="F3761" t="str">
            <v/>
          </cell>
          <cell r="G3761" t="str">
            <v/>
          </cell>
          <cell r="H3761" t="str">
            <v>TE, PVC, SERIE NORMAL, ESGOTO PREDIAL, DN 150 X 150 MM, JUNTA ELÁSTICA, FORNECIDO E INSTALADO EM SUBCOLETOR AÉREO DE ESGOTO SANITÁRIO. AF_12/2014</v>
          </cell>
          <cell r="I3761" t="str">
            <v>UN</v>
          </cell>
          <cell r="J3761" t="str">
            <v>COEFICIENTE DE REPRESENTATIVIDADE</v>
          </cell>
          <cell r="K3761" t="str">
            <v>74,10</v>
          </cell>
          <cell r="L3761" t="str">
            <v>CAIXA REFERENCIAL</v>
          </cell>
        </row>
        <row r="3762">
          <cell r="A3762">
            <v>89863</v>
          </cell>
          <cell r="B3762" t="str">
            <v>INSTALACOES HIDRO SANITARIAS</v>
          </cell>
          <cell r="C3762" t="str">
            <v>INHI</v>
          </cell>
          <cell r="D3762" t="str">
            <v>CONEXOES</v>
          </cell>
          <cell r="E3762" t="str">
            <v>0180</v>
          </cell>
          <cell r="F3762" t="str">
            <v/>
          </cell>
          <cell r="G3762" t="str">
            <v/>
          </cell>
          <cell r="H3762" t="str">
            <v>JUNÇÃO SIMPLES, PVC, SERIE NORMAL, ESGOTO PREDIAL, DN 150 X 150 MM, JUNTA ELÁSTICA, FORNECIDO E INSTALADO EM SUBCOLETOR AÉREO DE ESGOTO SANITÁRIO. AF_12/2014</v>
          </cell>
          <cell r="I3762" t="str">
            <v>UN</v>
          </cell>
          <cell r="J3762" t="str">
            <v>COEFICIENTE DE REPRESENTATIVIDADE</v>
          </cell>
          <cell r="K3762" t="str">
            <v>151,40</v>
          </cell>
          <cell r="L3762" t="str">
            <v>CAIXA REFERENCIAL</v>
          </cell>
        </row>
        <row r="3763">
          <cell r="A3763">
            <v>89866</v>
          </cell>
          <cell r="B3763" t="str">
            <v>INSTALACOES HIDRO SANITARIAS</v>
          </cell>
          <cell r="C3763" t="str">
            <v>INHI</v>
          </cell>
          <cell r="D3763" t="str">
            <v>CONEXOES</v>
          </cell>
          <cell r="E3763" t="str">
            <v>0180</v>
          </cell>
          <cell r="F3763" t="str">
            <v/>
          </cell>
          <cell r="G3763" t="str">
            <v/>
          </cell>
          <cell r="H3763" t="str">
            <v>JOELHO 90 GRAUS, PVC, SOLDÁVEL, DN 25MM, INSTALADO EM DRENO DE AR-CONDICIONADO - FORNECIMENTO E INSTALAÇÃO. AF_12/2014</v>
          </cell>
          <cell r="I3763" t="str">
            <v>UN</v>
          </cell>
          <cell r="J3763" t="str">
            <v>COEFICIENTE DE REPRESENTATIVIDADE</v>
          </cell>
          <cell r="K3763" t="str">
            <v>3,97</v>
          </cell>
          <cell r="L3763" t="str">
            <v>CAIXA REFERENCIAL</v>
          </cell>
        </row>
        <row r="3764">
          <cell r="A3764">
            <v>89867</v>
          </cell>
          <cell r="B3764" t="str">
            <v>INSTALACOES HIDRO SANITARIAS</v>
          </cell>
          <cell r="C3764" t="str">
            <v>INHI</v>
          </cell>
          <cell r="D3764" t="str">
            <v>CONEXOES</v>
          </cell>
          <cell r="E3764" t="str">
            <v>0180</v>
          </cell>
          <cell r="F3764" t="str">
            <v/>
          </cell>
          <cell r="G3764" t="str">
            <v/>
          </cell>
          <cell r="H3764" t="str">
            <v>JOELHO 45 GRAUS, PVC, SOLDÁVEL, DN 25MM, INSTALADO EM DRENO DE AR-CONDICIONADO - FORNECIMENTO E INSTALAÇÃO. AF_12/2014</v>
          </cell>
          <cell r="I3764" t="str">
            <v>UN</v>
          </cell>
          <cell r="J3764" t="str">
            <v>COEFICIENTE DE REPRESENTATIVIDADE</v>
          </cell>
          <cell r="K3764" t="str">
            <v>4,77</v>
          </cell>
          <cell r="L3764" t="str">
            <v>CAIXA REFERENCIAL</v>
          </cell>
        </row>
        <row r="3765">
          <cell r="A3765">
            <v>89868</v>
          </cell>
          <cell r="B3765" t="str">
            <v>INSTALACOES HIDRO SANITARIAS</v>
          </cell>
          <cell r="C3765" t="str">
            <v>INHI</v>
          </cell>
          <cell r="D3765" t="str">
            <v>CONEXOES</v>
          </cell>
          <cell r="E3765" t="str">
            <v>0180</v>
          </cell>
          <cell r="F3765" t="str">
            <v/>
          </cell>
          <cell r="G3765" t="str">
            <v/>
          </cell>
          <cell r="H3765" t="str">
            <v>LUVA, PVC, SOLDÁVEL, DN 25MM, INSTALADO EM DRENO DE AR-CONDICIONADO - FORNECIMENTO E INSTALAÇÃO. AF_12/2014</v>
          </cell>
          <cell r="I3765" t="str">
            <v>UN</v>
          </cell>
          <cell r="J3765" t="str">
            <v>COEFICIENTE DE REPRESENTATIVIDADE</v>
          </cell>
          <cell r="K3765" t="str">
            <v>3,07</v>
          </cell>
          <cell r="L3765" t="str">
            <v>CAIXA REFERENCIAL</v>
          </cell>
        </row>
        <row r="3766">
          <cell r="A3766">
            <v>89869</v>
          </cell>
          <cell r="B3766" t="str">
            <v>INSTALACOES HIDRO SANITARIAS</v>
          </cell>
          <cell r="C3766" t="str">
            <v>INHI</v>
          </cell>
          <cell r="D3766" t="str">
            <v>CONEXOES</v>
          </cell>
          <cell r="E3766" t="str">
            <v>0180</v>
          </cell>
          <cell r="F3766" t="str">
            <v/>
          </cell>
          <cell r="G3766" t="str">
            <v/>
          </cell>
          <cell r="H3766" t="str">
            <v>TE, PVC, SOLDÁVEL, DN 25MM, INSTALADO EM DRENO DE AR-CONDICIONADO - FORNECIMENTO E INSTALAÇÃO. AF_12/2014</v>
          </cell>
          <cell r="I3766" t="str">
            <v>UN</v>
          </cell>
          <cell r="J3766" t="str">
            <v>COEFICIENTE DE REPRESENTATIVIDADE</v>
          </cell>
          <cell r="K3766" t="str">
            <v>6,58</v>
          </cell>
          <cell r="L3766" t="str">
            <v>CAIXA REFERENCIAL</v>
          </cell>
        </row>
        <row r="3767">
          <cell r="A3767">
            <v>89979</v>
          </cell>
          <cell r="B3767" t="str">
            <v>INSTALACOES HIDRO SANITARIAS</v>
          </cell>
          <cell r="C3767" t="str">
            <v>INHI</v>
          </cell>
          <cell r="D3767" t="str">
            <v>CONEXOES</v>
          </cell>
          <cell r="E3767" t="str">
            <v>0180</v>
          </cell>
          <cell r="F3767" t="str">
            <v/>
          </cell>
          <cell r="G3767" t="str">
            <v/>
          </cell>
          <cell r="H3767" t="str">
            <v>LUVA COM BUCHA DE LATÃO, PVC, SOLDÁVEL, DN 32MM X 1 , INSTALADO EM RAMAL OU SUB-RAMAL DE ÁGUA   FORNECIMENTO E INSTALAÇÃO. AF_12/2014</v>
          </cell>
          <cell r="I3767" t="str">
            <v>UN</v>
          </cell>
          <cell r="J3767" t="str">
            <v>COEFICIENTE DE REPRESENTATIVIDADE</v>
          </cell>
          <cell r="K3767" t="str">
            <v>24,46</v>
          </cell>
          <cell r="L3767" t="str">
            <v>CAIXA REFERENCIAL</v>
          </cell>
        </row>
        <row r="3768">
          <cell r="A3768">
            <v>89980</v>
          </cell>
          <cell r="B3768" t="str">
            <v>INSTALACOES HIDRO SANITARIAS</v>
          </cell>
          <cell r="C3768" t="str">
            <v>INHI</v>
          </cell>
          <cell r="D3768" t="str">
            <v>CONEXOES</v>
          </cell>
          <cell r="E3768" t="str">
            <v>0180</v>
          </cell>
          <cell r="F3768" t="str">
            <v/>
          </cell>
          <cell r="G3768" t="str">
            <v/>
          </cell>
          <cell r="H3768" t="str">
            <v>LUVA COM BUCHA DE LATÃO, PVC, SOLDÁVEL, DN 25MM X 3/4, INSTALADO EM PRUMADA DE ÁGUA - FORNECIMENTO E INSTALAÇÃO. AF_12/2014</v>
          </cell>
          <cell r="I3768" t="str">
            <v>UN</v>
          </cell>
          <cell r="J3768" t="str">
            <v>COEFICIENTE DE REPRESENTATIVIDADE</v>
          </cell>
          <cell r="K3768" t="str">
            <v>9,34</v>
          </cell>
          <cell r="L3768" t="str">
            <v>CAIXA REFERENCIAL</v>
          </cell>
        </row>
        <row r="3769">
          <cell r="A3769">
            <v>89981</v>
          </cell>
          <cell r="B3769" t="str">
            <v>INSTALACOES HIDRO SANITARIAS</v>
          </cell>
          <cell r="C3769" t="str">
            <v>INHI</v>
          </cell>
          <cell r="D3769" t="str">
            <v>CONEXOES</v>
          </cell>
          <cell r="E3769" t="str">
            <v>0180</v>
          </cell>
          <cell r="F3769" t="str">
            <v/>
          </cell>
          <cell r="G3769" t="str">
            <v/>
          </cell>
          <cell r="H3769" t="str">
            <v>LUVA SOLDÁVEL E COM BUCHA DE LATÃO, PVC, SOLDÁVEL, DN 32MM X 1 , INSTALADO EM PRUMADA DE ÁGUA   FORNECIMENTO E INSTALAÇÃO. AF_12/2014</v>
          </cell>
          <cell r="I3769" t="str">
            <v>UN</v>
          </cell>
          <cell r="J3769" t="str">
            <v>COEFICIENTE DE REPRESENTATIVIDADE</v>
          </cell>
          <cell r="K3769" t="str">
            <v>22,19</v>
          </cell>
          <cell r="L3769" t="str">
            <v>CAIXA REFERENCIAL</v>
          </cell>
        </row>
        <row r="3770">
          <cell r="A3770">
            <v>90373</v>
          </cell>
          <cell r="B3770" t="str">
            <v>INSTALACOES HIDRO SANITARIAS</v>
          </cell>
          <cell r="C3770" t="str">
            <v>INHI</v>
          </cell>
          <cell r="D3770" t="str">
            <v>CONEXOES</v>
          </cell>
          <cell r="E3770" t="str">
            <v>0180</v>
          </cell>
          <cell r="F3770" t="str">
            <v/>
          </cell>
          <cell r="G3770" t="str">
            <v/>
          </cell>
          <cell r="H3770" t="str">
            <v>JOELHO 90 GRAUS COM BUCHA DE LATÃO, PVC, SOLDÁVEL, DN 25MM, X 1/2 INSTALADO EM RAMAL OU SUB-RAMAL DE ÁGUA - FORNECIMENTO E INSTALAÇÃO. AF_12/2014</v>
          </cell>
          <cell r="I3770" t="str">
            <v>UN</v>
          </cell>
          <cell r="J3770" t="str">
            <v>COEFICIENTE DE REPRESENTATIVIDADE</v>
          </cell>
          <cell r="K3770" t="str">
            <v>12,22</v>
          </cell>
          <cell r="L3770" t="str">
            <v>CAIXA REFERENCIAL</v>
          </cell>
        </row>
        <row r="3771">
          <cell r="A3771">
            <v>90374</v>
          </cell>
          <cell r="B3771" t="str">
            <v>INSTALACOES HIDRO SANITARIAS</v>
          </cell>
          <cell r="C3771" t="str">
            <v>INHI</v>
          </cell>
          <cell r="D3771" t="str">
            <v>CONEXOES</v>
          </cell>
          <cell r="E3771" t="str">
            <v>0180</v>
          </cell>
          <cell r="F3771" t="str">
            <v/>
          </cell>
          <cell r="G3771" t="str">
            <v/>
          </cell>
          <cell r="H3771" t="str">
            <v>TÊ COM BUCHA DE LATÃO NA BOLSA CENTRAL, PVC, SOLDÁVEL, DN 25MM X 3/4, INSTALADO EM RAMAL OU SUB-RAMAL DE ÁGUA - FORNECIMENTO E INSTALAÇÃO. AF_03/2015</v>
          </cell>
          <cell r="I3771" t="str">
            <v>UN</v>
          </cell>
          <cell r="J3771" t="str">
            <v>COEFICIENTE DE REPRESENTATIVIDADE</v>
          </cell>
          <cell r="K3771" t="str">
            <v>19,49</v>
          </cell>
          <cell r="L3771" t="str">
            <v>CAIXA REFERENCIAL</v>
          </cell>
        </row>
        <row r="3772">
          <cell r="A3772">
            <v>90375</v>
          </cell>
          <cell r="B3772" t="str">
            <v>INSTALACOES HIDRO SANITARIAS</v>
          </cell>
          <cell r="C3772" t="str">
            <v>INHI</v>
          </cell>
          <cell r="D3772" t="str">
            <v>CONEXOES</v>
          </cell>
          <cell r="E3772" t="str">
            <v>0180</v>
          </cell>
          <cell r="F3772" t="str">
            <v/>
          </cell>
          <cell r="G3772" t="str">
            <v/>
          </cell>
          <cell r="H3772" t="str">
            <v>BUCHA DE REDUÇÃO, PVC, SOLDÁVEL, DN 40MM X 32MM, INSTALADO EM RAMAL OU SUB-RAMAL DE ÁGUA - FORNECIMENTO E INSTALAÇÃO. AF_03/2015</v>
          </cell>
          <cell r="I3772" t="str">
            <v>UN</v>
          </cell>
          <cell r="J3772" t="str">
            <v>COEFICIENTE DE REPRESENTATIVIDADE</v>
          </cell>
          <cell r="K3772" t="str">
            <v>7,19</v>
          </cell>
          <cell r="L3772" t="str">
            <v>CAIXA REFERENCIAL</v>
          </cell>
        </row>
        <row r="3773">
          <cell r="A3773">
            <v>92287</v>
          </cell>
          <cell r="B3773" t="str">
            <v>INSTALACOES HIDRO SANITARIAS</v>
          </cell>
          <cell r="C3773" t="str">
            <v>INHI</v>
          </cell>
          <cell r="D3773" t="str">
            <v>CONEXOES</v>
          </cell>
          <cell r="E3773" t="str">
            <v>0180</v>
          </cell>
          <cell r="F3773" t="str">
            <v/>
          </cell>
          <cell r="G3773" t="str">
            <v/>
          </cell>
          <cell r="H3773" t="str">
            <v>COTOVELO EM COBRE, DN 22 MM, 90 GRAUS, SEM ANEL DE SOLDA, INSTALADO EM PRUMADA   FORNECIMENTO E INSTALAÇÃO. AF_12/2015</v>
          </cell>
          <cell r="I3773" t="str">
            <v>UN</v>
          </cell>
          <cell r="J3773" t="str">
            <v>COEFICIENTE DE REPRESENTATIVIDADE</v>
          </cell>
          <cell r="K3773" t="str">
            <v>12,12</v>
          </cell>
          <cell r="L3773" t="str">
            <v>CAIXA REFERENCIAL</v>
          </cell>
        </row>
        <row r="3774">
          <cell r="A3774">
            <v>92288</v>
          </cell>
          <cell r="B3774" t="str">
            <v>INSTALACOES HIDRO SANITARIAS</v>
          </cell>
          <cell r="C3774" t="str">
            <v>INHI</v>
          </cell>
          <cell r="D3774" t="str">
            <v>CONEXOES</v>
          </cell>
          <cell r="E3774" t="str">
            <v>0180</v>
          </cell>
          <cell r="F3774" t="str">
            <v/>
          </cell>
          <cell r="G3774" t="str">
            <v/>
          </cell>
          <cell r="H3774" t="str">
            <v>COTOVELO EM COBRE, DN 28 MM, 90 GRAUS, SEM ANEL DE SOLDA, INSTALADO EM PRUMADA  FORNECIMENTO E INSTALAÇÃO. AF_12/2015</v>
          </cell>
          <cell r="I3774" t="str">
            <v>UN</v>
          </cell>
          <cell r="J3774" t="str">
            <v>COEFICIENTE DE REPRESENTATIVIDADE</v>
          </cell>
          <cell r="K3774" t="str">
            <v>18,74</v>
          </cell>
          <cell r="L3774" t="str">
            <v>CAIXA REFERENCIAL</v>
          </cell>
        </row>
        <row r="3775">
          <cell r="A3775">
            <v>92289</v>
          </cell>
          <cell r="B3775" t="str">
            <v>INSTALACOES HIDRO SANITARIAS</v>
          </cell>
          <cell r="C3775" t="str">
            <v>INHI</v>
          </cell>
          <cell r="D3775" t="str">
            <v>CONEXOES</v>
          </cell>
          <cell r="E3775" t="str">
            <v>0180</v>
          </cell>
          <cell r="F3775" t="str">
            <v/>
          </cell>
          <cell r="G3775" t="str">
            <v/>
          </cell>
          <cell r="H3775" t="str">
            <v>COTOVELO EM COBRE, DN 35 MM, 90 GRAUS, SEM ANEL DE SOLDA, INSTALADO EM PRUMADA  FORNECIMENTO E INSTALAÇÃO. AF_12/2015</v>
          </cell>
          <cell r="I3775" t="str">
            <v>UN</v>
          </cell>
          <cell r="J3775" t="str">
            <v>COEFICIENTE DE REPRESENTATIVIDADE</v>
          </cell>
          <cell r="K3775" t="str">
            <v>32,93</v>
          </cell>
          <cell r="L3775" t="str">
            <v>CAIXA REFERENCIAL</v>
          </cell>
        </row>
        <row r="3776">
          <cell r="A3776">
            <v>92290</v>
          </cell>
          <cell r="B3776" t="str">
            <v>INSTALACOES HIDRO SANITARIAS</v>
          </cell>
          <cell r="C3776" t="str">
            <v>INHI</v>
          </cell>
          <cell r="D3776" t="str">
            <v>CONEXOES</v>
          </cell>
          <cell r="E3776" t="str">
            <v>0180</v>
          </cell>
          <cell r="F3776" t="str">
            <v/>
          </cell>
          <cell r="G3776" t="str">
            <v/>
          </cell>
          <cell r="H3776" t="str">
            <v>COTOVELO EM COBRE, DN 42 MM, 90 GRAUS, SEM ANEL DE SOLDA, INSTALADO EM PRUMADA  FORNECIMENTO E INSTALAÇÃO. AF_12/2015</v>
          </cell>
          <cell r="I3776" t="str">
            <v>UN</v>
          </cell>
          <cell r="J3776" t="str">
            <v>COEFICIENTE DE REPRESENTATIVIDADE</v>
          </cell>
          <cell r="K3776" t="str">
            <v>50,08</v>
          </cell>
          <cell r="L3776" t="str">
            <v>CAIXA REFERENCIAL</v>
          </cell>
        </row>
        <row r="3777">
          <cell r="A3777">
            <v>92291</v>
          </cell>
          <cell r="B3777" t="str">
            <v>INSTALACOES HIDRO SANITARIAS</v>
          </cell>
          <cell r="C3777" t="str">
            <v>INHI</v>
          </cell>
          <cell r="D3777" t="str">
            <v>CONEXOES</v>
          </cell>
          <cell r="E3777" t="str">
            <v>0180</v>
          </cell>
          <cell r="F3777" t="str">
            <v/>
          </cell>
          <cell r="G3777" t="str">
            <v/>
          </cell>
          <cell r="H3777" t="str">
            <v>COTOVELO EM COBRE, DN 54 MM, 90 GRAUS, SEM ANEL DE SOLDA, INSTALADO EM PRUMADA  FORNECIMENTO E INSTALAÇÃO. AF_12/2015</v>
          </cell>
          <cell r="I3777" t="str">
            <v>UN</v>
          </cell>
          <cell r="J3777" t="str">
            <v>COEFICIENTE DE REPRESENTATIVIDADE</v>
          </cell>
          <cell r="K3777" t="str">
            <v>76,75</v>
          </cell>
          <cell r="L3777" t="str">
            <v>CAIXA REFERENCIAL</v>
          </cell>
        </row>
        <row r="3778">
          <cell r="A3778">
            <v>92292</v>
          </cell>
          <cell r="B3778" t="str">
            <v>INSTALACOES HIDRO SANITARIAS</v>
          </cell>
          <cell r="C3778" t="str">
            <v>INHI</v>
          </cell>
          <cell r="D3778" t="str">
            <v>CONEXOES</v>
          </cell>
          <cell r="E3778" t="str">
            <v>0180</v>
          </cell>
          <cell r="F3778" t="str">
            <v/>
          </cell>
          <cell r="G3778" t="str">
            <v/>
          </cell>
          <cell r="H3778" t="str">
            <v>COTOVELO EM COBRE, DN 66 MM, 90 GRAUS, SEM ANEL DE SOLDA, INSTALADO EM PRUMADA  FORNECIMENTO E INSTALAÇÃO. AF_12/2015</v>
          </cell>
          <cell r="I3778" t="str">
            <v>UN</v>
          </cell>
          <cell r="J3778" t="str">
            <v>COEFICIENTE DE REPRESENTATIVIDADE</v>
          </cell>
          <cell r="K3778" t="str">
            <v>240,04</v>
          </cell>
          <cell r="L3778" t="str">
            <v>CAIXA REFERENCIAL</v>
          </cell>
        </row>
        <row r="3779">
          <cell r="A3779">
            <v>92293</v>
          </cell>
          <cell r="B3779" t="str">
            <v>INSTALACOES HIDRO SANITARIAS</v>
          </cell>
          <cell r="C3779" t="str">
            <v>INHI</v>
          </cell>
          <cell r="D3779" t="str">
            <v>CONEXOES</v>
          </cell>
          <cell r="E3779" t="str">
            <v>0180</v>
          </cell>
          <cell r="F3779" t="str">
            <v/>
          </cell>
          <cell r="G3779" t="str">
            <v/>
          </cell>
          <cell r="H3779" t="str">
            <v>LUVA EM COBRE, DN 22 MM, SEM ANEL DE SOLDA, INSTALADO EM PRUMADA  FORNECIMENTO E INSTALAÇÃO. AF_12/2015</v>
          </cell>
          <cell r="I3779" t="str">
            <v>UN</v>
          </cell>
          <cell r="J3779" t="str">
            <v>COEFICIENTE DE REPRESENTATIVIDADE</v>
          </cell>
          <cell r="K3779" t="str">
            <v>6,96</v>
          </cell>
          <cell r="L3779" t="str">
            <v>CAIXA REFERENCIAL</v>
          </cell>
        </row>
        <row r="3780">
          <cell r="A3780">
            <v>92294</v>
          </cell>
          <cell r="B3780" t="str">
            <v>INSTALACOES HIDRO SANITARIAS</v>
          </cell>
          <cell r="C3780" t="str">
            <v>INHI</v>
          </cell>
          <cell r="D3780" t="str">
            <v>CONEXOES</v>
          </cell>
          <cell r="E3780" t="str">
            <v>0180</v>
          </cell>
          <cell r="F3780" t="str">
            <v/>
          </cell>
          <cell r="G3780" t="str">
            <v/>
          </cell>
          <cell r="H3780" t="str">
            <v>LUVA EM COBRE, DN 28 MM, SEM ANEL DE SOLDA, INSTALADO EM PRUMADA  FORNECIMENTO E INSTALAÇÃO. AF_12/2015</v>
          </cell>
          <cell r="I3780" t="str">
            <v>UN</v>
          </cell>
          <cell r="J3780" t="str">
            <v>COEFICIENTE DE REPRESENTATIVIDADE</v>
          </cell>
          <cell r="K3780" t="str">
            <v>11,49</v>
          </cell>
          <cell r="L3780" t="str">
            <v>CAIXA REFERENCIAL</v>
          </cell>
        </row>
        <row r="3781">
          <cell r="A3781">
            <v>92295</v>
          </cell>
          <cell r="B3781" t="str">
            <v>INSTALACOES HIDRO SANITARIAS</v>
          </cell>
          <cell r="C3781" t="str">
            <v>INHI</v>
          </cell>
          <cell r="D3781" t="str">
            <v>CONEXOES</v>
          </cell>
          <cell r="E3781" t="str">
            <v>0180</v>
          </cell>
          <cell r="F3781" t="str">
            <v/>
          </cell>
          <cell r="G3781" t="str">
            <v/>
          </cell>
          <cell r="H3781" t="str">
            <v>LUVA EM COBRE, DN 35 MM, SEM ANEL DE SOLDA, INSTALADO EM PRUMADA  FORNECIMENTO E INSTALAÇÃO. AF_12/2015</v>
          </cell>
          <cell r="I3781" t="str">
            <v>UN</v>
          </cell>
          <cell r="J3781" t="str">
            <v>COEFICIENTE DE REPRESENTATIVIDADE</v>
          </cell>
          <cell r="K3781" t="str">
            <v>21,44</v>
          </cell>
          <cell r="L3781" t="str">
            <v>CAIXA REFERENCIAL</v>
          </cell>
        </row>
        <row r="3782">
          <cell r="A3782">
            <v>92296</v>
          </cell>
          <cell r="B3782" t="str">
            <v>INSTALACOES HIDRO SANITARIAS</v>
          </cell>
          <cell r="C3782" t="str">
            <v>INHI</v>
          </cell>
          <cell r="D3782" t="str">
            <v>CONEXOES</v>
          </cell>
          <cell r="E3782" t="str">
            <v>0180</v>
          </cell>
          <cell r="F3782" t="str">
            <v/>
          </cell>
          <cell r="G3782" t="str">
            <v/>
          </cell>
          <cell r="H3782" t="str">
            <v>LUVA EM COBRE, DN 42 MM, SEM ANEL DE SOLDA, INSTALADO EM PRUMADA  FORNECIMENTO E INSTALAÇÃO. AF_12/2015</v>
          </cell>
          <cell r="I3782" t="str">
            <v>UN</v>
          </cell>
          <cell r="J3782" t="str">
            <v>COEFICIENTE DE REPRESENTATIVIDADE</v>
          </cell>
          <cell r="K3782" t="str">
            <v>28,58</v>
          </cell>
          <cell r="L3782" t="str">
            <v>CAIXA REFERENCIAL</v>
          </cell>
        </row>
        <row r="3783">
          <cell r="A3783">
            <v>92297</v>
          </cell>
          <cell r="B3783" t="str">
            <v>INSTALACOES HIDRO SANITARIAS</v>
          </cell>
          <cell r="C3783" t="str">
            <v>INHI</v>
          </cell>
          <cell r="D3783" t="str">
            <v>CONEXOES</v>
          </cell>
          <cell r="E3783" t="str">
            <v>0180</v>
          </cell>
          <cell r="F3783" t="str">
            <v/>
          </cell>
          <cell r="G3783" t="str">
            <v/>
          </cell>
          <cell r="H3783" t="str">
            <v>LUVA EM COBRE, DN 54 MM, SEM ANEL DE SOLDA, INSTALADO EM PRUMADA  FORNECIMENTO E INSTALAÇÃO. AF_12/2015</v>
          </cell>
          <cell r="I3783" t="str">
            <v>UN</v>
          </cell>
          <cell r="J3783" t="str">
            <v>COEFICIENTE DE REPRESENTATIVIDADE</v>
          </cell>
          <cell r="K3783" t="str">
            <v>44,19</v>
          </cell>
          <cell r="L3783" t="str">
            <v>CAIXA REFERENCIAL</v>
          </cell>
        </row>
        <row r="3784">
          <cell r="A3784">
            <v>92298</v>
          </cell>
          <cell r="B3784" t="str">
            <v>INSTALACOES HIDRO SANITARIAS</v>
          </cell>
          <cell r="C3784" t="str">
            <v>INHI</v>
          </cell>
          <cell r="D3784" t="str">
            <v>CONEXOES</v>
          </cell>
          <cell r="E3784" t="str">
            <v>0180</v>
          </cell>
          <cell r="F3784" t="str">
            <v/>
          </cell>
          <cell r="G3784" t="str">
            <v/>
          </cell>
          <cell r="H3784" t="str">
            <v>LUVA EM COBRE, DN 66 MM, SEM ANEL DE SOLDA, INSTALADO EM PRUMADA  FORNECIMENTO E INSTALAÇÃO. AF_12/2015</v>
          </cell>
          <cell r="I3784" t="str">
            <v>UN</v>
          </cell>
          <cell r="J3784" t="str">
            <v>COEFICIENTE DE REPRESENTATIVIDADE</v>
          </cell>
          <cell r="K3784" t="str">
            <v>124,23</v>
          </cell>
          <cell r="L3784" t="str">
            <v>CAIXA REFERENCIAL</v>
          </cell>
        </row>
        <row r="3785">
          <cell r="A3785">
            <v>92299</v>
          </cell>
          <cell r="B3785" t="str">
            <v>INSTALACOES HIDRO SANITARIAS</v>
          </cell>
          <cell r="C3785" t="str">
            <v>INHI</v>
          </cell>
          <cell r="D3785" t="str">
            <v>CONEXOES</v>
          </cell>
          <cell r="E3785" t="str">
            <v>0180</v>
          </cell>
          <cell r="F3785" t="str">
            <v/>
          </cell>
          <cell r="G3785" t="str">
            <v/>
          </cell>
          <cell r="H3785" t="str">
            <v>TE EM COBRE, DN 22 MM, SEM ANEL DE SOLDA, INSTALADO EM PRUMADA  FORNECIMENTO E INSTALAÇÃO. AF_12/2015</v>
          </cell>
          <cell r="I3785" t="str">
            <v>UN</v>
          </cell>
          <cell r="J3785" t="str">
            <v>COEFICIENTE DE REPRESENTATIVIDADE</v>
          </cell>
          <cell r="K3785" t="str">
            <v>15,98</v>
          </cell>
          <cell r="L3785" t="str">
            <v>CAIXA REFERENCIAL</v>
          </cell>
        </row>
        <row r="3786">
          <cell r="A3786">
            <v>92300</v>
          </cell>
          <cell r="B3786" t="str">
            <v>INSTALACOES HIDRO SANITARIAS</v>
          </cell>
          <cell r="C3786" t="str">
            <v>INHI</v>
          </cell>
          <cell r="D3786" t="str">
            <v>CONEXOES</v>
          </cell>
          <cell r="E3786" t="str">
            <v>0180</v>
          </cell>
          <cell r="F3786" t="str">
            <v/>
          </cell>
          <cell r="G3786" t="str">
            <v/>
          </cell>
          <cell r="H3786" t="str">
            <v>TE EM COBRE, DN 28 MM, SEM ANEL DE SOLDA, INSTALADO EM PRUMADA  FORNECIMENTO E INSTALAÇÃO. AF_12/2015</v>
          </cell>
          <cell r="I3786" t="str">
            <v>UN</v>
          </cell>
          <cell r="J3786" t="str">
            <v>COEFICIENTE DE REPRESENTATIVIDADE</v>
          </cell>
          <cell r="K3786" t="str">
            <v>23,88</v>
          </cell>
          <cell r="L3786" t="str">
            <v>CAIXA REFERENCIAL</v>
          </cell>
        </row>
        <row r="3787">
          <cell r="A3787">
            <v>92301</v>
          </cell>
          <cell r="B3787" t="str">
            <v>INSTALACOES HIDRO SANITARIAS</v>
          </cell>
          <cell r="C3787" t="str">
            <v>INHI</v>
          </cell>
          <cell r="D3787" t="str">
            <v>CONEXOES</v>
          </cell>
          <cell r="E3787" t="str">
            <v>0180</v>
          </cell>
          <cell r="F3787" t="str">
            <v/>
          </cell>
          <cell r="G3787" t="str">
            <v/>
          </cell>
          <cell r="H3787" t="str">
            <v>TE EM COBRE, DN 35 MM, SEM ANEL DE SOLDA, INSTALADO EM PRUMADA  FORNECIMENTO E INSTALAÇÃO. AF_12/2015</v>
          </cell>
          <cell r="I3787" t="str">
            <v>UN</v>
          </cell>
          <cell r="J3787" t="str">
            <v>COEFICIENTE DE REPRESENTATIVIDADE</v>
          </cell>
          <cell r="K3787" t="str">
            <v>46,88</v>
          </cell>
          <cell r="L3787" t="str">
            <v>CAIXA REFERENCIAL</v>
          </cell>
        </row>
        <row r="3788">
          <cell r="A3788">
            <v>92302</v>
          </cell>
          <cell r="B3788" t="str">
            <v>INSTALACOES HIDRO SANITARIAS</v>
          </cell>
          <cell r="C3788" t="str">
            <v>INHI</v>
          </cell>
          <cell r="D3788" t="str">
            <v>CONEXOES</v>
          </cell>
          <cell r="E3788" t="str">
            <v>0180</v>
          </cell>
          <cell r="F3788" t="str">
            <v/>
          </cell>
          <cell r="G3788" t="str">
            <v/>
          </cell>
          <cell r="H3788" t="str">
            <v>TE EM COBRE, DN 42 MM, SEM ANEL DE SOLDA, INSTALADO EM PRUMADA  FORNECIMENTO E INSTALAÇÃO. AF_12/2015</v>
          </cell>
          <cell r="I3788" t="str">
            <v>UN</v>
          </cell>
          <cell r="J3788" t="str">
            <v>COEFICIENTE DE REPRESENTATIVIDADE</v>
          </cell>
          <cell r="K3788" t="str">
            <v>62,08</v>
          </cell>
          <cell r="L3788" t="str">
            <v>CAIXA REFERENCIAL</v>
          </cell>
        </row>
        <row r="3789">
          <cell r="A3789">
            <v>92303</v>
          </cell>
          <cell r="B3789" t="str">
            <v>INSTALACOES HIDRO SANITARIAS</v>
          </cell>
          <cell r="C3789" t="str">
            <v>INHI</v>
          </cell>
          <cell r="D3789" t="str">
            <v>CONEXOES</v>
          </cell>
          <cell r="E3789" t="str">
            <v>0180</v>
          </cell>
          <cell r="F3789" t="str">
            <v/>
          </cell>
          <cell r="G3789" t="str">
            <v/>
          </cell>
          <cell r="H3789" t="str">
            <v>TE EM COBRE, DN 54 MM, SEM ANEL DE SOLDA, INSTALADO EM PRUMADA  FORNECIMENTO E INSTALAÇÃO. AF_12/2015</v>
          </cell>
          <cell r="I3789" t="str">
            <v>UN</v>
          </cell>
          <cell r="J3789" t="str">
            <v>COEFICIENTE DE REPRESENTATIVIDADE</v>
          </cell>
          <cell r="K3789" t="str">
            <v>113,81</v>
          </cell>
          <cell r="L3789" t="str">
            <v>CAIXA REFERENCIAL</v>
          </cell>
        </row>
        <row r="3790">
          <cell r="A3790">
            <v>92304</v>
          </cell>
          <cell r="B3790" t="str">
            <v>INSTALACOES HIDRO SANITARIAS</v>
          </cell>
          <cell r="C3790" t="str">
            <v>INHI</v>
          </cell>
          <cell r="D3790" t="str">
            <v>CONEXOES</v>
          </cell>
          <cell r="E3790" t="str">
            <v>0180</v>
          </cell>
          <cell r="F3790" t="str">
            <v/>
          </cell>
          <cell r="G3790" t="str">
            <v/>
          </cell>
          <cell r="H3790" t="str">
            <v>TE EM COBRE, DN 66 MM, SEM ANEL DE SOLDA, INSTALADO EM PRUMADA  FORNECIMENTO E INSTALAÇÃO. AF_12/2015</v>
          </cell>
          <cell r="I3790" t="str">
            <v>UN</v>
          </cell>
          <cell r="J3790" t="str">
            <v>COEFICIENTE DE REPRESENTATIVIDADE</v>
          </cell>
          <cell r="K3790" t="str">
            <v>296,22</v>
          </cell>
          <cell r="L3790" t="str">
            <v>CAIXA REFERENCIAL</v>
          </cell>
        </row>
        <row r="3791">
          <cell r="A3791">
            <v>92311</v>
          </cell>
          <cell r="B3791" t="str">
            <v>INSTALACOES HIDRO SANITARIAS</v>
          </cell>
          <cell r="C3791" t="str">
            <v>INHI</v>
          </cell>
          <cell r="D3791" t="str">
            <v>CONEXOES</v>
          </cell>
          <cell r="E3791" t="str">
            <v>0180</v>
          </cell>
          <cell r="F3791" t="str">
            <v/>
          </cell>
          <cell r="G3791" t="str">
            <v/>
          </cell>
          <cell r="H3791" t="str">
            <v>COTOVELO EM COBRE, DN 15 MM, 90 GRAUS, SEM ANEL DE SOLDA, INSTALADO EM RAMAL DE DISTRIBUIÇÃO  FORNECIMENTO E INSTALAÇÃO. AF_12/2015</v>
          </cell>
          <cell r="I3791" t="str">
            <v>UN</v>
          </cell>
          <cell r="J3791" t="str">
            <v>COEFICIENTE DE REPRESENTATIVIDADE</v>
          </cell>
          <cell r="K3791" t="str">
            <v>8,56</v>
          </cell>
          <cell r="L3791" t="str">
            <v>CAIXA REFERENCIAL</v>
          </cell>
        </row>
        <row r="3792">
          <cell r="A3792">
            <v>92312</v>
          </cell>
          <cell r="B3792" t="str">
            <v>INSTALACOES HIDRO SANITARIAS</v>
          </cell>
          <cell r="C3792" t="str">
            <v>INHI</v>
          </cell>
          <cell r="D3792" t="str">
            <v>CONEXOES</v>
          </cell>
          <cell r="E3792" t="str">
            <v>0180</v>
          </cell>
          <cell r="F3792" t="str">
            <v/>
          </cell>
          <cell r="G3792" t="str">
            <v/>
          </cell>
          <cell r="H3792" t="str">
            <v>COTOVELO EM COBRE, DN 22 MM, 90 GRAUS, SEM ANEL DE SOLDA, INSTALADO EM RAMAL DE DISTRIBUIÇÃO  FORNECIMENTO E INSTALAÇÃO. AF_12/2015</v>
          </cell>
          <cell r="I3792" t="str">
            <v>UN</v>
          </cell>
          <cell r="J3792" t="str">
            <v>COEFICIENTE DE REPRESENTATIVIDADE</v>
          </cell>
          <cell r="K3792" t="str">
            <v>14,10</v>
          </cell>
          <cell r="L3792" t="str">
            <v>CAIXA REFERENCIAL</v>
          </cell>
        </row>
        <row r="3793">
          <cell r="A3793">
            <v>92313</v>
          </cell>
          <cell r="B3793" t="str">
            <v>INSTALACOES HIDRO SANITARIAS</v>
          </cell>
          <cell r="C3793" t="str">
            <v>INHI</v>
          </cell>
          <cell r="D3793" t="str">
            <v>CONEXOES</v>
          </cell>
          <cell r="E3793" t="str">
            <v>0180</v>
          </cell>
          <cell r="F3793" t="str">
            <v/>
          </cell>
          <cell r="G3793" t="str">
            <v/>
          </cell>
          <cell r="H3793" t="str">
            <v>COTOVELO EM COBRE, DN 28 MM, 90 GRAUS, SEM ANEL DE SOLDA, INSTALADO EM RAMAL DE DISTRIBUIÇÃO  FORNECIMENTO E INSTALAÇÃO. AF_12/2015</v>
          </cell>
          <cell r="I3793" t="str">
            <v>UN</v>
          </cell>
          <cell r="J3793" t="str">
            <v>COEFICIENTE DE REPRESENTATIVIDADE</v>
          </cell>
          <cell r="K3793" t="str">
            <v>20,70</v>
          </cell>
          <cell r="L3793" t="str">
            <v>CAIXA REFERENCIAL</v>
          </cell>
        </row>
        <row r="3794">
          <cell r="A3794">
            <v>92314</v>
          </cell>
          <cell r="B3794" t="str">
            <v>INSTALACOES HIDRO SANITARIAS</v>
          </cell>
          <cell r="C3794" t="str">
            <v>INHI</v>
          </cell>
          <cell r="D3794" t="str">
            <v>CONEXOES</v>
          </cell>
          <cell r="E3794" t="str">
            <v>0180</v>
          </cell>
          <cell r="F3794" t="str">
            <v/>
          </cell>
          <cell r="G3794" t="str">
            <v/>
          </cell>
          <cell r="H3794" t="str">
            <v>LUVA EM COBRE, DN 15 MM, SEM ANEL DE SOLDA, INSTALADO EM RAMAL DE DISTRIBUIÇÃO  FORNECIMENTO E INSTALAÇÃO. AF_12/2015</v>
          </cell>
          <cell r="I3794" t="str">
            <v>UN</v>
          </cell>
          <cell r="J3794" t="str">
            <v>COEFICIENTE DE REPRESENTATIVIDADE</v>
          </cell>
          <cell r="K3794" t="str">
            <v>5,56</v>
          </cell>
          <cell r="L3794" t="str">
            <v>CAIXA REFERENCIAL</v>
          </cell>
        </row>
        <row r="3795">
          <cell r="A3795">
            <v>92315</v>
          </cell>
          <cell r="B3795" t="str">
            <v>INSTALACOES HIDRO SANITARIAS</v>
          </cell>
          <cell r="C3795" t="str">
            <v>INHI</v>
          </cell>
          <cell r="D3795" t="str">
            <v>CONEXOES</v>
          </cell>
          <cell r="E3795" t="str">
            <v>0180</v>
          </cell>
          <cell r="F3795" t="str">
            <v/>
          </cell>
          <cell r="G3795" t="str">
            <v/>
          </cell>
          <cell r="H3795" t="str">
            <v>LUVA EM COBRE, DN 22 MM, SEM ANEL DE SOLDA, INSTALADO EM RAMAL DE DISTRIBUIÇÃO  FORNECIMENTO E INSTALAÇÃO. AF_12/2015</v>
          </cell>
          <cell r="I3795" t="str">
            <v>UN</v>
          </cell>
          <cell r="J3795" t="str">
            <v>COEFICIENTE DE REPRESENTATIVIDADE</v>
          </cell>
          <cell r="K3795" t="str">
            <v>8,31</v>
          </cell>
          <cell r="L3795" t="str">
            <v>CAIXA REFERENCIAL</v>
          </cell>
        </row>
        <row r="3796">
          <cell r="A3796">
            <v>92316</v>
          </cell>
          <cell r="B3796" t="str">
            <v>INSTALACOES HIDRO SANITARIAS</v>
          </cell>
          <cell r="C3796" t="str">
            <v>INHI</v>
          </cell>
          <cell r="D3796" t="str">
            <v>CONEXOES</v>
          </cell>
          <cell r="E3796" t="str">
            <v>0180</v>
          </cell>
          <cell r="F3796" t="str">
            <v/>
          </cell>
          <cell r="G3796" t="str">
            <v/>
          </cell>
          <cell r="H3796" t="str">
            <v>LUVA EM COBRE, DN 28 MM, SEM ANEL DE SOLDA, INSTALADO EM RAMAL DE DISTRIBUIÇÃO  FORNECIMENTO E INSTALAÇÃO. AF_12/2015</v>
          </cell>
          <cell r="I3796" t="str">
            <v>UN</v>
          </cell>
          <cell r="J3796" t="str">
            <v>COEFICIENTE DE REPRESENTATIVIDADE</v>
          </cell>
          <cell r="K3796" t="str">
            <v>12,82</v>
          </cell>
          <cell r="L3796" t="str">
            <v>CAIXA REFERENCIAL</v>
          </cell>
        </row>
        <row r="3797">
          <cell r="A3797">
            <v>92317</v>
          </cell>
          <cell r="B3797" t="str">
            <v>INSTALACOES HIDRO SANITARIAS</v>
          </cell>
          <cell r="C3797" t="str">
            <v>INHI</v>
          </cell>
          <cell r="D3797" t="str">
            <v>CONEXOES</v>
          </cell>
          <cell r="E3797" t="str">
            <v>0180</v>
          </cell>
          <cell r="F3797" t="str">
            <v/>
          </cell>
          <cell r="G3797" t="str">
            <v/>
          </cell>
          <cell r="H3797" t="str">
            <v>TE EM COBRE, DN 15 MM, SEM ANEL DE SOLDA, INSTALADO EM RAMAL DE DISTRIBUIÇÃO  FORNECIMENTO E INSTALAÇÃO. AF_12/2015</v>
          </cell>
          <cell r="I3797" t="str">
            <v>UN</v>
          </cell>
          <cell r="J3797" t="str">
            <v>COEFICIENTE DE REPRESENTATIVIDADE</v>
          </cell>
          <cell r="K3797" t="str">
            <v>11,64</v>
          </cell>
          <cell r="L3797" t="str">
            <v>CAIXA REFERENCIAL</v>
          </cell>
        </row>
        <row r="3798">
          <cell r="A3798">
            <v>92318</v>
          </cell>
          <cell r="B3798" t="str">
            <v>INSTALACOES HIDRO SANITARIAS</v>
          </cell>
          <cell r="C3798" t="str">
            <v>INHI</v>
          </cell>
          <cell r="D3798" t="str">
            <v>CONEXOES</v>
          </cell>
          <cell r="E3798" t="str">
            <v>0180</v>
          </cell>
          <cell r="F3798" t="str">
            <v/>
          </cell>
          <cell r="G3798" t="str">
            <v/>
          </cell>
          <cell r="H3798" t="str">
            <v>TE EM COBRE, DN 22 MM, SEM ANEL DE SOLDA, INSTALADO EM RAMAL DE DISTRIBUIÇÃO  FORNECIMENTO E INSTALAÇÃO. AF_12/2015</v>
          </cell>
          <cell r="I3798" t="str">
            <v>UN</v>
          </cell>
          <cell r="J3798" t="str">
            <v>COEFICIENTE DE REPRESENTATIVIDADE</v>
          </cell>
          <cell r="K3798" t="str">
            <v>18,63</v>
          </cell>
          <cell r="L3798" t="str">
            <v>CAIXA REFERENCIAL</v>
          </cell>
        </row>
        <row r="3799">
          <cell r="A3799">
            <v>92319</v>
          </cell>
          <cell r="B3799" t="str">
            <v>INSTALACOES HIDRO SANITARIAS</v>
          </cell>
          <cell r="C3799" t="str">
            <v>INHI</v>
          </cell>
          <cell r="D3799" t="str">
            <v>CONEXOES</v>
          </cell>
          <cell r="E3799" t="str">
            <v>0180</v>
          </cell>
          <cell r="F3799" t="str">
            <v/>
          </cell>
          <cell r="G3799" t="str">
            <v/>
          </cell>
          <cell r="H3799" t="str">
            <v>TE EM COBRE, DN 28 MM, SEM ANEL DE SOLDA, INSTALADO EM RAMAL DE DISTRIBUIÇÃO  FORNECIMENTO E INSTALAÇÃO. AF_12/2015</v>
          </cell>
          <cell r="I3799" t="str">
            <v>UN</v>
          </cell>
          <cell r="J3799" t="str">
            <v>COEFICIENTE DE REPRESENTATIVIDADE</v>
          </cell>
          <cell r="K3799" t="str">
            <v>26,51</v>
          </cell>
          <cell r="L3799" t="str">
            <v>CAIXA REFERENCIAL</v>
          </cell>
        </row>
        <row r="3800">
          <cell r="A3800">
            <v>92326</v>
          </cell>
          <cell r="B3800" t="str">
            <v>INSTALACOES HIDRO SANITARIAS</v>
          </cell>
          <cell r="C3800" t="str">
            <v>INHI</v>
          </cell>
          <cell r="D3800" t="str">
            <v>CONEXOES</v>
          </cell>
          <cell r="E3800" t="str">
            <v>0180</v>
          </cell>
          <cell r="F3800" t="str">
            <v/>
          </cell>
          <cell r="G3800" t="str">
            <v/>
          </cell>
          <cell r="H3800" t="str">
            <v>COTOVELO EM COBRE, DN 15 MM, 90 GRAUS, SEM ANEL DE SOLDA, INSTALADO EM RAMAL E SUB-RAMAL  FORNECIMENTO E INSTALAÇÃO. AF_12/2015</v>
          </cell>
          <cell r="I3800" t="str">
            <v>UN</v>
          </cell>
          <cell r="J3800" t="str">
            <v>COEFICIENTE DE REPRESENTATIVIDADE</v>
          </cell>
          <cell r="K3800" t="str">
            <v>9,56</v>
          </cell>
          <cell r="L3800" t="str">
            <v>CAIXA REFERENCIAL</v>
          </cell>
        </row>
        <row r="3801">
          <cell r="A3801">
            <v>92327</v>
          </cell>
          <cell r="B3801" t="str">
            <v>INSTALACOES HIDRO SANITARIAS</v>
          </cell>
          <cell r="C3801" t="str">
            <v>INHI</v>
          </cell>
          <cell r="D3801" t="str">
            <v>CONEXOES</v>
          </cell>
          <cell r="E3801" t="str">
            <v>0180</v>
          </cell>
          <cell r="F3801" t="str">
            <v/>
          </cell>
          <cell r="G3801" t="str">
            <v/>
          </cell>
          <cell r="H3801" t="str">
            <v>COTOVELO EM COBRE, DN 22 MM, 90 GRAUS, SEM ANEL DE SOLDA, INSTALADO EM RAMAL E SUB-RAMAL  FORNECIMENTO E INSTALAÇÃO. AF_12/2015</v>
          </cell>
          <cell r="I3801" t="str">
            <v>UN</v>
          </cell>
          <cell r="J3801" t="str">
            <v>COEFICIENTE DE REPRESENTATIVIDADE</v>
          </cell>
          <cell r="K3801" t="str">
            <v>15,92</v>
          </cell>
          <cell r="L3801" t="str">
            <v>CAIXA REFERENCIAL</v>
          </cell>
        </row>
        <row r="3802">
          <cell r="A3802">
            <v>92328</v>
          </cell>
          <cell r="B3802" t="str">
            <v>INSTALACOES HIDRO SANITARIAS</v>
          </cell>
          <cell r="C3802" t="str">
            <v>INHI</v>
          </cell>
          <cell r="D3802" t="str">
            <v>CONEXOES</v>
          </cell>
          <cell r="E3802" t="str">
            <v>0180</v>
          </cell>
          <cell r="F3802" t="str">
            <v/>
          </cell>
          <cell r="G3802" t="str">
            <v/>
          </cell>
          <cell r="H3802" t="str">
            <v>COTOVELO EM COBRE, DN 28 MM, 90 GRAUS, SEM ANEL DE SOLDA, INSTALADO EM RAMAL E SUB-RAMAL  FORNECIMENTO E INSTALAÇÃO. AF_12/2015</v>
          </cell>
          <cell r="I3802" t="str">
            <v>UN</v>
          </cell>
          <cell r="J3802" t="str">
            <v>COEFICIENTE DE REPRESENTATIVIDADE</v>
          </cell>
          <cell r="K3802" t="str">
            <v>23,94</v>
          </cell>
          <cell r="L3802" t="str">
            <v>CAIXA REFERENCIAL</v>
          </cell>
        </row>
        <row r="3803">
          <cell r="A3803">
            <v>92329</v>
          </cell>
          <cell r="B3803" t="str">
            <v>INSTALACOES HIDRO SANITARIAS</v>
          </cell>
          <cell r="C3803" t="str">
            <v>INHI</v>
          </cell>
          <cell r="D3803" t="str">
            <v>CONEXOES</v>
          </cell>
          <cell r="E3803" t="str">
            <v>0180</v>
          </cell>
          <cell r="F3803" t="str">
            <v/>
          </cell>
          <cell r="G3803" t="str">
            <v/>
          </cell>
          <cell r="H3803" t="str">
            <v>LUVA EM COBRE, DN 15 MM, SEM ANEL DE SOLDA, INSTALADO EM RAMAL E SUB-RAMAL  FORNECIMENTO E INSTALAÇÃO. AF_12/2015</v>
          </cell>
          <cell r="I3803" t="str">
            <v>UN</v>
          </cell>
          <cell r="J3803" t="str">
            <v>COEFICIENTE DE REPRESENTATIVIDADE</v>
          </cell>
          <cell r="K3803" t="str">
            <v>5,68</v>
          </cell>
          <cell r="L3803" t="str">
            <v>CAIXA REFERENCIAL</v>
          </cell>
        </row>
        <row r="3804">
          <cell r="A3804">
            <v>92330</v>
          </cell>
          <cell r="B3804" t="str">
            <v>INSTALACOES HIDRO SANITARIAS</v>
          </cell>
          <cell r="C3804" t="str">
            <v>INHI</v>
          </cell>
          <cell r="D3804" t="str">
            <v>CONEXOES</v>
          </cell>
          <cell r="E3804" t="str">
            <v>0180</v>
          </cell>
          <cell r="F3804" t="str">
            <v/>
          </cell>
          <cell r="G3804" t="str">
            <v/>
          </cell>
          <cell r="H3804" t="str">
            <v>LUVA EM COBRE, DN 22 MM, SEM ANEL DE SOLDA, INSTALADO EM RAMAL E SUB-RAMAL  FORNECIMENTO E INSTALAÇÃO. AF_12/2015</v>
          </cell>
          <cell r="I3804" t="str">
            <v>UN</v>
          </cell>
          <cell r="J3804" t="str">
            <v>COEFICIENTE DE REPRESENTATIVIDADE</v>
          </cell>
          <cell r="K3804" t="str">
            <v>9,50</v>
          </cell>
          <cell r="L3804" t="str">
            <v>CAIXA REFERENCIAL</v>
          </cell>
        </row>
        <row r="3805">
          <cell r="A3805">
            <v>92331</v>
          </cell>
          <cell r="B3805" t="str">
            <v>INSTALACOES HIDRO SANITARIAS</v>
          </cell>
          <cell r="C3805" t="str">
            <v>INHI</v>
          </cell>
          <cell r="D3805" t="str">
            <v>CONEXOES</v>
          </cell>
          <cell r="E3805" t="str">
            <v>0180</v>
          </cell>
          <cell r="F3805" t="str">
            <v/>
          </cell>
          <cell r="G3805" t="str">
            <v/>
          </cell>
          <cell r="H3805" t="str">
            <v>LUVA EM COBRE, DN 28 MM, SEM ANEL DE SOLDA, INSTALADO EM RAMAL E SUB-RAMAL  FORNECIMENTO E INSTALAÇÃO. AF_12/2015</v>
          </cell>
          <cell r="I3805" t="str">
            <v>UN</v>
          </cell>
          <cell r="J3805" t="str">
            <v>COEFICIENTE DE REPRESENTATIVIDADE</v>
          </cell>
          <cell r="K3805" t="str">
            <v>14,99</v>
          </cell>
          <cell r="L3805" t="str">
            <v>CAIXA REFERENCIAL</v>
          </cell>
        </row>
        <row r="3806">
          <cell r="A3806">
            <v>92332</v>
          </cell>
          <cell r="B3806" t="str">
            <v>INSTALACOES HIDRO SANITARIAS</v>
          </cell>
          <cell r="C3806" t="str">
            <v>INHI</v>
          </cell>
          <cell r="D3806" t="str">
            <v>CONEXOES</v>
          </cell>
          <cell r="E3806" t="str">
            <v>0180</v>
          </cell>
          <cell r="F3806" t="str">
            <v/>
          </cell>
          <cell r="G3806" t="str">
            <v/>
          </cell>
          <cell r="H3806" t="str">
            <v>TE EM COBRE, DN 15 MM, SEM ANEL DE SOLDA, INSTALADO EM RAMAL E SUB-RAMAL  FORNECIMENTO E INSTALAÇÃO. AF_12/2015</v>
          </cell>
          <cell r="I3806" t="str">
            <v>UN</v>
          </cell>
          <cell r="J3806" t="str">
            <v>COEFICIENTE DE REPRESENTATIVIDADE</v>
          </cell>
          <cell r="K3806" t="str">
            <v>11,82</v>
          </cell>
          <cell r="L3806" t="str">
            <v>CAIXA REFERENCIAL</v>
          </cell>
        </row>
        <row r="3807">
          <cell r="A3807">
            <v>92333</v>
          </cell>
          <cell r="B3807" t="str">
            <v>INSTALACOES HIDRO SANITARIAS</v>
          </cell>
          <cell r="C3807" t="str">
            <v>INHI</v>
          </cell>
          <cell r="D3807" t="str">
            <v>CONEXOES</v>
          </cell>
          <cell r="E3807" t="str">
            <v>0180</v>
          </cell>
          <cell r="F3807" t="str">
            <v/>
          </cell>
          <cell r="G3807" t="str">
            <v/>
          </cell>
          <cell r="H3807" t="str">
            <v>TE EM COBRE, DN 22 MM, SEM ANEL DE SOLDA, INSTALADO EM RAMAL E SUB-RAMAL  FORNECIMENTO E INSTALAÇÃO. AF_12/2015</v>
          </cell>
          <cell r="I3807" t="str">
            <v>UN</v>
          </cell>
          <cell r="J3807" t="str">
            <v>COEFICIENTE DE REPRESENTATIVIDADE</v>
          </cell>
          <cell r="K3807" t="str">
            <v>21,04</v>
          </cell>
          <cell r="L3807" t="str">
            <v>CAIXA REFERENCIAL</v>
          </cell>
        </row>
        <row r="3808">
          <cell r="A3808">
            <v>92334</v>
          </cell>
          <cell r="B3808" t="str">
            <v>INSTALACOES HIDRO SANITARIAS</v>
          </cell>
          <cell r="C3808" t="str">
            <v>INHI</v>
          </cell>
          <cell r="D3808" t="str">
            <v>CONEXOES</v>
          </cell>
          <cell r="E3808" t="str">
            <v>0180</v>
          </cell>
          <cell r="F3808" t="str">
            <v/>
          </cell>
          <cell r="G3808" t="str">
            <v/>
          </cell>
          <cell r="H3808" t="str">
            <v>TE EM COBRE, DN 28 MM, SEM ANEL DE SOLDA, INSTALADO EM RAMAL E SUB-RAMAL  FORNECIMENTO E INSTALAÇÃO. AF_12/2015</v>
          </cell>
          <cell r="I3808" t="str">
            <v>UN</v>
          </cell>
          <cell r="J3808" t="str">
            <v>COEFICIENTE DE REPRESENTATIVIDADE</v>
          </cell>
          <cell r="K3808" t="str">
            <v>30,82</v>
          </cell>
          <cell r="L3808" t="str">
            <v>CAIXA REFERENCIAL</v>
          </cell>
        </row>
        <row r="3809">
          <cell r="A3809">
            <v>92344</v>
          </cell>
          <cell r="B3809" t="str">
            <v>INSTALACOES HIDRO SANITARIAS</v>
          </cell>
          <cell r="C3809" t="str">
            <v>INHI</v>
          </cell>
          <cell r="D3809" t="str">
            <v>CONEXOES</v>
          </cell>
          <cell r="E3809" t="str">
            <v>0180</v>
          </cell>
          <cell r="F3809" t="str">
            <v/>
          </cell>
          <cell r="G3809" t="str">
            <v/>
          </cell>
          <cell r="H3809" t="str">
            <v>NIPLE, EM FERRO GALVANIZADO, DN 50 (2"), CONEXÃO ROSQUEADA, INSTALADO EM PRUMADAS - FORNECIMENTO E INSTALAÇÃO. AF_10/2020</v>
          </cell>
          <cell r="I3809" t="str">
            <v>UN</v>
          </cell>
          <cell r="J3809" t="str">
            <v>COEFICIENTE DE REPRESENTATIVIDADE</v>
          </cell>
          <cell r="K3809" t="str">
            <v>41,23</v>
          </cell>
          <cell r="L3809" t="str">
            <v>CAIXA REFERENCIAL</v>
          </cell>
        </row>
        <row r="3810">
          <cell r="A3810">
            <v>92345</v>
          </cell>
          <cell r="B3810" t="str">
            <v>INSTALACOES HIDRO SANITARIAS</v>
          </cell>
          <cell r="C3810" t="str">
            <v>INHI</v>
          </cell>
          <cell r="D3810" t="str">
            <v>CONEXOES</v>
          </cell>
          <cell r="E3810" t="str">
            <v>0180</v>
          </cell>
          <cell r="F3810" t="str">
            <v/>
          </cell>
          <cell r="G3810" t="str">
            <v/>
          </cell>
          <cell r="H3810" t="str">
            <v>LUVA, EM FERRO GALVANIZADO, DN 50 (2"), CONEXÃO ROSQUEADA, INSTALADO EM PRUMADAS - FORNECIMENTO E INSTALAÇÃO. AF_10/2020</v>
          </cell>
          <cell r="I3810" t="str">
            <v>UN</v>
          </cell>
          <cell r="J3810" t="str">
            <v>COEFICIENTE DE REPRESENTATIVIDADE</v>
          </cell>
          <cell r="K3810" t="str">
            <v>41,21</v>
          </cell>
          <cell r="L3810" t="str">
            <v>CAIXA REFERENCIAL</v>
          </cell>
        </row>
        <row r="3811">
          <cell r="A3811">
            <v>92346</v>
          </cell>
          <cell r="B3811" t="str">
            <v>INSTALACOES HIDRO SANITARIAS</v>
          </cell>
          <cell r="C3811" t="str">
            <v>INHI</v>
          </cell>
          <cell r="D3811" t="str">
            <v>CONEXOES</v>
          </cell>
          <cell r="E3811" t="str">
            <v>0180</v>
          </cell>
          <cell r="F3811" t="str">
            <v/>
          </cell>
          <cell r="G3811" t="str">
            <v/>
          </cell>
          <cell r="H3811" t="str">
            <v>NIPLE, EM FERRO GALVANIZADO, DN 65 (2 1/2"), CONEXÃO ROSQUEADA, INSTALADO EM PRUMADAS - FORNECIMENTO E INSTALAÇÃO. AF_10/2020</v>
          </cell>
          <cell r="I3811" t="str">
            <v>UN</v>
          </cell>
          <cell r="J3811" t="str">
            <v>COEFICIENTE DE REPRESENTATIVIDADE</v>
          </cell>
          <cell r="K3811" t="str">
            <v>53,96</v>
          </cell>
          <cell r="L3811" t="str">
            <v>CAIXA REFERENCIAL</v>
          </cell>
        </row>
        <row r="3812">
          <cell r="A3812">
            <v>92347</v>
          </cell>
          <cell r="B3812" t="str">
            <v>INSTALACOES HIDRO SANITARIAS</v>
          </cell>
          <cell r="C3812" t="str">
            <v>INHI</v>
          </cell>
          <cell r="D3812" t="str">
            <v>CONEXOES</v>
          </cell>
          <cell r="E3812" t="str">
            <v>0180</v>
          </cell>
          <cell r="F3812" t="str">
            <v/>
          </cell>
          <cell r="G3812" t="str">
            <v/>
          </cell>
          <cell r="H3812" t="str">
            <v>LUVA, EM FERRO GALVANIZADO, DN 65 (2 1/2"), CONEXÃO ROSQUEADA, INSTALADO EM PRUMADAS - FORNECIMENTO E INSTALAÇÃO. AF_10/2020</v>
          </cell>
          <cell r="I3812" t="str">
            <v>UN</v>
          </cell>
          <cell r="J3812" t="str">
            <v>COEFICIENTE DE REPRESENTATIVIDADE</v>
          </cell>
          <cell r="K3812" t="str">
            <v>59,91</v>
          </cell>
          <cell r="L3812" t="str">
            <v>CAIXA REFERENCIAL</v>
          </cell>
        </row>
        <row r="3813">
          <cell r="A3813">
            <v>92348</v>
          </cell>
          <cell r="B3813" t="str">
            <v>INSTALACOES HIDRO SANITARIAS</v>
          </cell>
          <cell r="C3813" t="str">
            <v>INHI</v>
          </cell>
          <cell r="D3813" t="str">
            <v>CONEXOES</v>
          </cell>
          <cell r="E3813" t="str">
            <v>0180</v>
          </cell>
          <cell r="F3813" t="str">
            <v/>
          </cell>
          <cell r="G3813" t="str">
            <v/>
          </cell>
          <cell r="H3813" t="str">
            <v>NIPLE, EM FERRO GALVANIZADO, DN 80 (3"), CONEXÃO ROSQUEADA, INSTALADO EM PRUMADAS - FORNECIMENTO E INSTALAÇÃO. AF_10/2020</v>
          </cell>
          <cell r="I3813" t="str">
            <v>UN</v>
          </cell>
          <cell r="J3813" t="str">
            <v>COEFICIENTE DE REPRESENTATIVIDADE</v>
          </cell>
          <cell r="K3813" t="str">
            <v>75,35</v>
          </cell>
          <cell r="L3813" t="str">
            <v>CAIXA REFERENCIAL</v>
          </cell>
        </row>
        <row r="3814">
          <cell r="A3814">
            <v>92349</v>
          </cell>
          <cell r="B3814" t="str">
            <v>INSTALACOES HIDRO SANITARIAS</v>
          </cell>
          <cell r="C3814" t="str">
            <v>INHI</v>
          </cell>
          <cell r="D3814" t="str">
            <v>CONEXOES</v>
          </cell>
          <cell r="E3814" t="str">
            <v>0180</v>
          </cell>
          <cell r="F3814" t="str">
            <v/>
          </cell>
          <cell r="G3814" t="str">
            <v/>
          </cell>
          <cell r="H3814" t="str">
            <v>LUVA, EM FERRO GALVANIZADO, DN 80 (3"), CONEXÃO ROSQUEADA, INSTALADO EM PRUMADAS - FORNECIMENTO E INSTALAÇÃO. AF_10/2020</v>
          </cell>
          <cell r="I3814" t="str">
            <v>UN</v>
          </cell>
          <cell r="J3814" t="str">
            <v>COEFICIENTE DE REPRESENTATIVIDADE</v>
          </cell>
          <cell r="K3814" t="str">
            <v>80,64</v>
          </cell>
          <cell r="L3814" t="str">
            <v>CAIXA REFERENCIAL</v>
          </cell>
        </row>
        <row r="3815">
          <cell r="A3815">
            <v>92350</v>
          </cell>
          <cell r="B3815" t="str">
            <v>INSTALACOES HIDRO SANITARIAS</v>
          </cell>
          <cell r="C3815" t="str">
            <v>INHI</v>
          </cell>
          <cell r="D3815" t="str">
            <v>CONEXOES</v>
          </cell>
          <cell r="E3815" t="str">
            <v>0180</v>
          </cell>
          <cell r="F3815" t="str">
            <v/>
          </cell>
          <cell r="G3815" t="str">
            <v/>
          </cell>
          <cell r="H3815" t="str">
            <v>JOELHO 45 GRAUS, EM FERRO GALVANIZADO, DN 50 (2"), CONEXÃO ROSQUEADA, INSTALADO EM PRUMADAS - FORNECIMENTO E INSTALAÇÃO. AF_10/2020</v>
          </cell>
          <cell r="I3815" t="str">
            <v>UN</v>
          </cell>
          <cell r="J3815" t="str">
            <v>COEFICIENTE DE REPRESENTATIVIDADE</v>
          </cell>
          <cell r="K3815" t="str">
            <v>61,22</v>
          </cell>
          <cell r="L3815" t="str">
            <v>CAIXA REFERENCIAL</v>
          </cell>
        </row>
        <row r="3816">
          <cell r="A3816">
            <v>92351</v>
          </cell>
          <cell r="B3816" t="str">
            <v>INSTALACOES HIDRO SANITARIAS</v>
          </cell>
          <cell r="C3816" t="str">
            <v>INHI</v>
          </cell>
          <cell r="D3816" t="str">
            <v>CONEXOES</v>
          </cell>
          <cell r="E3816" t="str">
            <v>0180</v>
          </cell>
          <cell r="F3816" t="str">
            <v/>
          </cell>
          <cell r="G3816" t="str">
            <v/>
          </cell>
          <cell r="H3816" t="str">
            <v>JOELHO 90 GRAUS, EM FERRO GALVANIZADO, DN 50 (2"), CONEXÃO ROSQUEADA, INSTALADO EM PRUMADAS - FORNECIMENTO E INSTALAÇÃO. AF_10/2020</v>
          </cell>
          <cell r="I3816" t="str">
            <v>UN</v>
          </cell>
          <cell r="J3816" t="str">
            <v>COEFICIENTE DE REPRESENTATIVIDADE</v>
          </cell>
          <cell r="K3816" t="str">
            <v>59,90</v>
          </cell>
          <cell r="L3816" t="str">
            <v>CAIXA REFERENCIAL</v>
          </cell>
        </row>
        <row r="3817">
          <cell r="A3817">
            <v>92352</v>
          </cell>
          <cell r="B3817" t="str">
            <v>INSTALACOES HIDRO SANITARIAS</v>
          </cell>
          <cell r="C3817" t="str">
            <v>INHI</v>
          </cell>
          <cell r="D3817" t="str">
            <v>CONEXOES</v>
          </cell>
          <cell r="E3817" t="str">
            <v>0180</v>
          </cell>
          <cell r="F3817" t="str">
            <v/>
          </cell>
          <cell r="G3817" t="str">
            <v/>
          </cell>
          <cell r="H3817" t="str">
            <v>JOELHO 45 GRAUS, EM FERRO GALVANIZADO, DN 65 (2 1/2"), CONEXÃO ROSQUEADA, INSTALADO EM PRUMADAS - FORNECIMENTO E INSTALAÇÃO. AF_10/2020</v>
          </cell>
          <cell r="I3817" t="str">
            <v>UN</v>
          </cell>
          <cell r="J3817" t="str">
            <v>COEFICIENTE DE REPRESENTATIVIDADE</v>
          </cell>
          <cell r="K3817" t="str">
            <v>92,21</v>
          </cell>
          <cell r="L3817" t="str">
            <v>CAIXA REFERENCIAL</v>
          </cell>
        </row>
        <row r="3818">
          <cell r="A3818">
            <v>92353</v>
          </cell>
          <cell r="B3818" t="str">
            <v>INSTALACOES HIDRO SANITARIAS</v>
          </cell>
          <cell r="C3818" t="str">
            <v>INHI</v>
          </cell>
          <cell r="D3818" t="str">
            <v>CONEXOES</v>
          </cell>
          <cell r="E3818" t="str">
            <v>0180</v>
          </cell>
          <cell r="F3818" t="str">
            <v/>
          </cell>
          <cell r="G3818" t="str">
            <v/>
          </cell>
          <cell r="H3818" t="str">
            <v>JOELHO 90 GRAUS, EM FERRO GALVANIZADO, DN 65 (2 1/2"), CONEXÃO ROSQUEADA, INSTALADO EM PRUMADAS - FORNECIMENTO E INSTALAÇÃO. AF_10/2020</v>
          </cell>
          <cell r="I3818" t="str">
            <v>UN</v>
          </cell>
          <cell r="J3818" t="str">
            <v>COEFICIENTE DE REPRESENTATIVIDADE</v>
          </cell>
          <cell r="K3818" t="str">
            <v>86,39</v>
          </cell>
          <cell r="L3818" t="str">
            <v>CAIXA REFERENCIAL</v>
          </cell>
        </row>
        <row r="3819">
          <cell r="A3819">
            <v>92354</v>
          </cell>
          <cell r="B3819" t="str">
            <v>INSTALACOES HIDRO SANITARIAS</v>
          </cell>
          <cell r="C3819" t="str">
            <v>INHI</v>
          </cell>
          <cell r="D3819" t="str">
            <v>CONEXOES</v>
          </cell>
          <cell r="E3819" t="str">
            <v>0180</v>
          </cell>
          <cell r="F3819" t="str">
            <v/>
          </cell>
          <cell r="G3819" t="str">
            <v/>
          </cell>
          <cell r="H3819" t="str">
            <v>JOELHO 45 GRAUS, EM FERRO GALVANIZADO, DN 80 (3"), CONEXÃO ROSQUEADA, INSTALADO EM PRUMADAS - FORNECIMENTO E INSTALAÇÃO. AF_10/2020</v>
          </cell>
          <cell r="I3819" t="str">
            <v>UN</v>
          </cell>
          <cell r="J3819" t="str">
            <v>COEFICIENTE DE REPRESENTATIVIDADE</v>
          </cell>
          <cell r="K3819" t="str">
            <v>121,98</v>
          </cell>
          <cell r="L3819" t="str">
            <v>CAIXA REFERENCIAL</v>
          </cell>
        </row>
        <row r="3820">
          <cell r="A3820">
            <v>92355</v>
          </cell>
          <cell r="B3820" t="str">
            <v>INSTALACOES HIDRO SANITARIAS</v>
          </cell>
          <cell r="C3820" t="str">
            <v>INHI</v>
          </cell>
          <cell r="D3820" t="str">
            <v>CONEXOES</v>
          </cell>
          <cell r="E3820" t="str">
            <v>0180</v>
          </cell>
          <cell r="F3820" t="str">
            <v/>
          </cell>
          <cell r="G3820" t="str">
            <v/>
          </cell>
          <cell r="H3820" t="str">
            <v>JOELHO 90 GRAUS, EM FERRO GALVANIZADO, DN 80 (3"), CONEXÃO ROSQUEADA, INSTALADO EM PRUMADAS - FORNECIMENTO E INSTALAÇÃO. AF_10/2020</v>
          </cell>
          <cell r="I3820" t="str">
            <v>UN</v>
          </cell>
          <cell r="J3820" t="str">
            <v>COEFICIENTE DE REPRESENTATIVIDADE</v>
          </cell>
          <cell r="K3820" t="str">
            <v>110,76</v>
          </cell>
          <cell r="L3820" t="str">
            <v>CAIXA REFERENCIAL</v>
          </cell>
        </row>
        <row r="3821">
          <cell r="A3821">
            <v>92356</v>
          </cell>
          <cell r="B3821" t="str">
            <v>INSTALACOES HIDRO SANITARIAS</v>
          </cell>
          <cell r="C3821" t="str">
            <v>INHI</v>
          </cell>
          <cell r="D3821" t="str">
            <v>CONEXOES</v>
          </cell>
          <cell r="E3821" t="str">
            <v>0180</v>
          </cell>
          <cell r="F3821" t="str">
            <v/>
          </cell>
          <cell r="G3821" t="str">
            <v/>
          </cell>
          <cell r="H3821" t="str">
            <v>TÊ, EM FERRO GALVANIZADO, DN 50 (2"), CONEXÃO ROSQUEADA, INSTALADO EM PRUMADAS - FORNECIMENTO E INSTALAÇÃO. AF_10/2020</v>
          </cell>
          <cell r="I3821" t="str">
            <v>UN</v>
          </cell>
          <cell r="J3821" t="str">
            <v>COEFICIENTE DE REPRESENTATIVIDADE</v>
          </cell>
          <cell r="K3821" t="str">
            <v>79,88</v>
          </cell>
          <cell r="L3821" t="str">
            <v>CAIXA REFERENCIAL</v>
          </cell>
        </row>
        <row r="3822">
          <cell r="A3822">
            <v>92357</v>
          </cell>
          <cell r="B3822" t="str">
            <v>INSTALACOES HIDRO SANITARIAS</v>
          </cell>
          <cell r="C3822" t="str">
            <v>INHI</v>
          </cell>
          <cell r="D3822" t="str">
            <v>CONEXOES</v>
          </cell>
          <cell r="E3822" t="str">
            <v>0180</v>
          </cell>
          <cell r="F3822" t="str">
            <v/>
          </cell>
          <cell r="G3822" t="str">
            <v/>
          </cell>
          <cell r="H3822" t="str">
            <v>TÊ, EM FERRO GALVANIZADO, DN 65 (2 1/2"), CONEXÃO ROSQUEADA, INSTALADO EM PRUMADAS - FORNECIMENTO E INSTALAÇÃO. AF_10/2020</v>
          </cell>
          <cell r="I3822" t="str">
            <v>UN</v>
          </cell>
          <cell r="J3822" t="str">
            <v>COEFICIENTE DE REPRESENTATIVIDADE</v>
          </cell>
          <cell r="K3822" t="str">
            <v>118,16</v>
          </cell>
          <cell r="L3822" t="str">
            <v>CAIXA REFERENCIAL</v>
          </cell>
        </row>
        <row r="3823">
          <cell r="A3823">
            <v>92358</v>
          </cell>
          <cell r="B3823" t="str">
            <v>INSTALACOES HIDRO SANITARIAS</v>
          </cell>
          <cell r="C3823" t="str">
            <v>INHI</v>
          </cell>
          <cell r="D3823" t="str">
            <v>CONEXOES</v>
          </cell>
          <cell r="E3823" t="str">
            <v>0180</v>
          </cell>
          <cell r="F3823" t="str">
            <v/>
          </cell>
          <cell r="G3823" t="str">
            <v/>
          </cell>
          <cell r="H3823" t="str">
            <v>TÊ, EM FERRO GALVANIZADO, DN 80 (3"), CONEXÃO ROSQUEADA, INSTALADO EM PRUMADAS - FORNECIMENTO E INSTALAÇÃO. AF_10/2020</v>
          </cell>
          <cell r="I3823" t="str">
            <v>UN</v>
          </cell>
          <cell r="J3823" t="str">
            <v>COEFICIENTE DE REPRESENTATIVIDADE</v>
          </cell>
          <cell r="K3823" t="str">
            <v>146,66</v>
          </cell>
          <cell r="L3823" t="str">
            <v>CAIXA REFERENCIAL</v>
          </cell>
        </row>
        <row r="3824">
          <cell r="A3824">
            <v>92369</v>
          </cell>
          <cell r="B3824" t="str">
            <v>INSTALACOES HIDRO SANITARIAS</v>
          </cell>
          <cell r="C3824" t="str">
            <v>INHI</v>
          </cell>
          <cell r="D3824" t="str">
            <v>CONEXOES</v>
          </cell>
          <cell r="E3824" t="str">
            <v>0180</v>
          </cell>
          <cell r="F3824" t="str">
            <v/>
          </cell>
          <cell r="G3824" t="str">
            <v/>
          </cell>
          <cell r="H3824" t="str">
            <v>NIPLE, EM FERRO GALVANIZADO, DN 25 (1"), CONEXÃO ROSQUEADA, INSTALADO EM REDE DE ALIMENTAÇÃO PARA HIDRANTE - FORNECIMENTO E INSTALAÇÃO. AF_10/2020</v>
          </cell>
          <cell r="I3824" t="str">
            <v>UN</v>
          </cell>
          <cell r="J3824" t="str">
            <v>COEFICIENTE DE REPRESENTATIVIDADE</v>
          </cell>
          <cell r="K3824" t="str">
            <v>22,40</v>
          </cell>
          <cell r="L3824" t="str">
            <v>CAIXA REFERENCIAL</v>
          </cell>
        </row>
        <row r="3825">
          <cell r="A3825">
            <v>92370</v>
          </cell>
          <cell r="B3825" t="str">
            <v>INSTALACOES HIDRO SANITARIAS</v>
          </cell>
          <cell r="C3825" t="str">
            <v>INHI</v>
          </cell>
          <cell r="D3825" t="str">
            <v>CONEXOES</v>
          </cell>
          <cell r="E3825" t="str">
            <v>0180</v>
          </cell>
          <cell r="F3825" t="str">
            <v/>
          </cell>
          <cell r="G3825" t="str">
            <v/>
          </cell>
          <cell r="H3825" t="str">
            <v>LUVA, EM FERRO GALVANIZADO, DN 25 (1"), CONEXÃO ROSQUEADA, INSTALADO EM REDE DE ALIMENTAÇÃO PARA HIDRANTE - FORNECIMENTO E INSTALAÇÃO. AF_10/2020</v>
          </cell>
          <cell r="I3825" t="str">
            <v>UN</v>
          </cell>
          <cell r="J3825" t="str">
            <v>COEFICIENTE DE REPRESENTATIVIDADE</v>
          </cell>
          <cell r="K3825" t="str">
            <v>23,47</v>
          </cell>
          <cell r="L3825" t="str">
            <v>CAIXA REFERENCIAL</v>
          </cell>
        </row>
        <row r="3826">
          <cell r="A3826">
            <v>92371</v>
          </cell>
          <cell r="B3826" t="str">
            <v>INSTALACOES HIDRO SANITARIAS</v>
          </cell>
          <cell r="C3826" t="str">
            <v>INHI</v>
          </cell>
          <cell r="D3826" t="str">
            <v>CONEXOES</v>
          </cell>
          <cell r="E3826" t="str">
            <v>0180</v>
          </cell>
          <cell r="F3826" t="str">
            <v/>
          </cell>
          <cell r="G3826" t="str">
            <v/>
          </cell>
          <cell r="H3826" t="str">
            <v>NIPLE, EM FERRO GALVANIZADO, DN 32 (1 1/4"), CONEXÃO ROSQUEADA, INSTALADO EM REDE DE ALIMENTAÇÃO PARA HIDRANTE - FORNECIMENTO E INSTALAÇÃO. AF_10/2020</v>
          </cell>
          <cell r="I3826" t="str">
            <v>UN</v>
          </cell>
          <cell r="J3826" t="str">
            <v>COEFICIENTE DE REPRESENTATIVIDADE</v>
          </cell>
          <cell r="K3826" t="str">
            <v>27,03</v>
          </cell>
          <cell r="L3826" t="str">
            <v>CAIXA REFERENCIAL</v>
          </cell>
        </row>
        <row r="3827">
          <cell r="A3827">
            <v>92372</v>
          </cell>
          <cell r="B3827" t="str">
            <v>INSTALACOES HIDRO SANITARIAS</v>
          </cell>
          <cell r="C3827" t="str">
            <v>INHI</v>
          </cell>
          <cell r="D3827" t="str">
            <v>CONEXOES</v>
          </cell>
          <cell r="E3827" t="str">
            <v>0180</v>
          </cell>
          <cell r="F3827" t="str">
            <v/>
          </cell>
          <cell r="G3827" t="str">
            <v/>
          </cell>
          <cell r="H3827" t="str">
            <v>LUVA, EM FERRO GALVANIZADO, DN 32 (1 1/4"), CONEXÃO ROSQUEADA, INSTALADO EM REDE DE ALIMENTAÇÃO PARA HIDRANTE - FORNECIMENTO E INSTALAÇÃO. AF_10/2020</v>
          </cell>
          <cell r="I3827" t="str">
            <v>UN</v>
          </cell>
          <cell r="J3827" t="str">
            <v>COEFICIENTE DE REPRESENTATIVIDADE</v>
          </cell>
          <cell r="K3827" t="str">
            <v>28,03</v>
          </cell>
          <cell r="L3827" t="str">
            <v>CAIXA REFERENCIAL</v>
          </cell>
        </row>
        <row r="3828">
          <cell r="A3828">
            <v>92373</v>
          </cell>
          <cell r="B3828" t="str">
            <v>INSTALACOES HIDRO SANITARIAS</v>
          </cell>
          <cell r="C3828" t="str">
            <v>INHI</v>
          </cell>
          <cell r="D3828" t="str">
            <v>CONEXOES</v>
          </cell>
          <cell r="E3828" t="str">
            <v>0180</v>
          </cell>
          <cell r="F3828" t="str">
            <v/>
          </cell>
          <cell r="G3828" t="str">
            <v/>
          </cell>
          <cell r="H3828" t="str">
            <v>NIPLE, EM FERRO GALVANIZADO, DN 40 (1 1/2"), CONEXÃO ROSQUEADA, INSTALADO EM REDE DE ALIMENTAÇÃO PARA HIDRANTE - FORNECIMENTO E INSTALAÇÃO. AF_10/2020</v>
          </cell>
          <cell r="I3828" t="str">
            <v>UN</v>
          </cell>
          <cell r="J3828" t="str">
            <v>COEFICIENTE DE REPRESENTATIVIDADE</v>
          </cell>
          <cell r="K3828" t="str">
            <v>31,87</v>
          </cell>
          <cell r="L3828" t="str">
            <v>CAIXA REFERENCIAL</v>
          </cell>
        </row>
        <row r="3829">
          <cell r="A3829">
            <v>92374</v>
          </cell>
          <cell r="B3829" t="str">
            <v>INSTALACOES HIDRO SANITARIAS</v>
          </cell>
          <cell r="C3829" t="str">
            <v>INHI</v>
          </cell>
          <cell r="D3829" t="str">
            <v>CONEXOES</v>
          </cell>
          <cell r="E3829" t="str">
            <v>0180</v>
          </cell>
          <cell r="F3829" t="str">
            <v/>
          </cell>
          <cell r="G3829" t="str">
            <v/>
          </cell>
          <cell r="H3829" t="str">
            <v>LUVA, EM FERRO GALVANIZADO, DN 40 (1 1/2"), CONEXÃO ROSQUEADA, INSTALADO EM REDE DE ALIMENTAÇÃO PARA HIDRANTE - FORNECIMENTO E INSTALAÇÃO. AF_10/2020</v>
          </cell>
          <cell r="I3829" t="str">
            <v>UN</v>
          </cell>
          <cell r="J3829" t="str">
            <v>COEFICIENTE DE REPRESENTATIVIDADE</v>
          </cell>
          <cell r="K3829" t="str">
            <v>32,06</v>
          </cell>
          <cell r="L3829" t="str">
            <v>CAIXA REFERENCIAL</v>
          </cell>
        </row>
        <row r="3830">
          <cell r="A3830">
            <v>92375</v>
          </cell>
          <cell r="B3830" t="str">
            <v>INSTALACOES HIDRO SANITARIAS</v>
          </cell>
          <cell r="C3830" t="str">
            <v>INHI</v>
          </cell>
          <cell r="D3830" t="str">
            <v>CONEXOES</v>
          </cell>
          <cell r="E3830" t="str">
            <v>0180</v>
          </cell>
          <cell r="F3830" t="str">
            <v/>
          </cell>
          <cell r="G3830" t="str">
            <v/>
          </cell>
          <cell r="H3830" t="str">
            <v>NIPLE, EM FERRO GALVANIZADO, DN 50 (2"), CONEXÃO ROSQUEADA, INSTALADO EM REDE DE ALIMENTAÇÃO PARA HIDRANTE - FORNECIMENTO E INSTALAÇÃO. AF_10/2020</v>
          </cell>
          <cell r="I3830" t="str">
            <v>UN</v>
          </cell>
          <cell r="J3830" t="str">
            <v>COEFICIENTE DE REPRESENTATIVIDADE</v>
          </cell>
          <cell r="K3830" t="str">
            <v>41,20</v>
          </cell>
          <cell r="L3830" t="str">
            <v>CAIXA REFERENCIAL</v>
          </cell>
        </row>
        <row r="3831">
          <cell r="A3831">
            <v>92376</v>
          </cell>
          <cell r="B3831" t="str">
            <v>INSTALACOES HIDRO SANITARIAS</v>
          </cell>
          <cell r="C3831" t="str">
            <v>INHI</v>
          </cell>
          <cell r="D3831" t="str">
            <v>CONEXOES</v>
          </cell>
          <cell r="E3831" t="str">
            <v>0180</v>
          </cell>
          <cell r="F3831" t="str">
            <v/>
          </cell>
          <cell r="G3831" t="str">
            <v/>
          </cell>
          <cell r="H3831" t="str">
            <v>LUVA, EM FERRO GALVANIZADO, DN 50 (2"), CONEXÃO ROSQUEADA, INSTALADO EM REDE DE ALIMENTAÇÃO PARA HIDRANTE - FORNECIMENTO E INSTALAÇÃO. AF_10/2020</v>
          </cell>
          <cell r="I3831" t="str">
            <v>UN</v>
          </cell>
          <cell r="J3831" t="str">
            <v>COEFICIENTE DE REPRESENTATIVIDADE</v>
          </cell>
          <cell r="K3831" t="str">
            <v>41,18</v>
          </cell>
          <cell r="L3831" t="str">
            <v>CAIXA REFERENCIAL</v>
          </cell>
        </row>
        <row r="3832">
          <cell r="A3832">
            <v>92377</v>
          </cell>
          <cell r="B3832" t="str">
            <v>INSTALACOES HIDRO SANITARIAS</v>
          </cell>
          <cell r="C3832" t="str">
            <v>INHI</v>
          </cell>
          <cell r="D3832" t="str">
            <v>CONEXOES</v>
          </cell>
          <cell r="E3832" t="str">
            <v>0180</v>
          </cell>
          <cell r="F3832" t="str">
            <v/>
          </cell>
          <cell r="G3832" t="str">
            <v/>
          </cell>
          <cell r="H3832" t="str">
            <v>NIPLE, EM FERRO GALVANIZADO, DN 65 (2 1/2"), CONEXÃO ROSQUEADA, INSTALADO EM REDE DE ALIMENTAÇÃO PARA HIDRANTE - FORNECIMENTO E INSTALAÇÃO. AF_10/2020</v>
          </cell>
          <cell r="I3832" t="str">
            <v>UN</v>
          </cell>
          <cell r="J3832" t="str">
            <v>COEFICIENTE DE REPRESENTATIVIDADE</v>
          </cell>
          <cell r="K3832" t="str">
            <v>55,03</v>
          </cell>
          <cell r="L3832" t="str">
            <v>CAIXA REFERENCIAL</v>
          </cell>
        </row>
        <row r="3833">
          <cell r="A3833">
            <v>92378</v>
          </cell>
          <cell r="B3833" t="str">
            <v>INSTALACOES HIDRO SANITARIAS</v>
          </cell>
          <cell r="C3833" t="str">
            <v>INHI</v>
          </cell>
          <cell r="D3833" t="str">
            <v>CONEXOES</v>
          </cell>
          <cell r="E3833" t="str">
            <v>0180</v>
          </cell>
          <cell r="F3833" t="str">
            <v/>
          </cell>
          <cell r="G3833" t="str">
            <v/>
          </cell>
          <cell r="H3833" t="str">
            <v>LUVA, EM FERRO GALVANIZADO, DN 65 (2 1/2"), CONEXÃO ROSQUEADA, INSTALADO EM REDE DE ALIMENTAÇÃO PARA HIDRANTE - FORNECIMENTO E INSTALAÇÃO. AF_10/2020</v>
          </cell>
          <cell r="I3833" t="str">
            <v>UN</v>
          </cell>
          <cell r="J3833" t="str">
            <v>COEFICIENTE DE REPRESENTATIVIDADE</v>
          </cell>
          <cell r="K3833" t="str">
            <v>60,98</v>
          </cell>
          <cell r="L3833" t="str">
            <v>CAIXA REFERENCIAL</v>
          </cell>
        </row>
        <row r="3834">
          <cell r="A3834">
            <v>92379</v>
          </cell>
          <cell r="B3834" t="str">
            <v>INSTALACOES HIDRO SANITARIAS</v>
          </cell>
          <cell r="C3834" t="str">
            <v>INHI</v>
          </cell>
          <cell r="D3834" t="str">
            <v>CONEXOES</v>
          </cell>
          <cell r="E3834" t="str">
            <v>0180</v>
          </cell>
          <cell r="F3834" t="str">
            <v/>
          </cell>
          <cell r="G3834" t="str">
            <v/>
          </cell>
          <cell r="H3834" t="str">
            <v>NIPLE, EM FERRO GALVANIZADO, DN 80 (3"), CONEXÃO ROSQUEADA, INSTALADO EM REDE DE ALIMENTAÇÃO PARA HIDRANTE - FORNECIMENTO E INSTALAÇÃO. AF_10/2020</v>
          </cell>
          <cell r="I3834" t="str">
            <v>UN</v>
          </cell>
          <cell r="J3834" t="str">
            <v>COEFICIENTE DE REPRESENTATIVIDADE</v>
          </cell>
          <cell r="K3834" t="str">
            <v>77,56</v>
          </cell>
          <cell r="L3834" t="str">
            <v>CAIXA REFERENCIAL</v>
          </cell>
        </row>
        <row r="3835">
          <cell r="A3835">
            <v>92380</v>
          </cell>
          <cell r="B3835" t="str">
            <v>INSTALACOES HIDRO SANITARIAS</v>
          </cell>
          <cell r="C3835" t="str">
            <v>INHI</v>
          </cell>
          <cell r="D3835" t="str">
            <v>CONEXOES</v>
          </cell>
          <cell r="E3835" t="str">
            <v>0180</v>
          </cell>
          <cell r="F3835" t="str">
            <v/>
          </cell>
          <cell r="G3835" t="str">
            <v/>
          </cell>
          <cell r="H3835" t="str">
            <v>LUVA, EM FERRO GALVANIZADO, DN 80 (3"), CONEXÃO ROSQUEADA, INSTALADO EM REDE DE ALIMENTAÇÃO PARA HIDRANTE - FORNECIMENTO E INSTALAÇÃO. AF_10/2020</v>
          </cell>
          <cell r="I3835" t="str">
            <v>UN</v>
          </cell>
          <cell r="J3835" t="str">
            <v>COEFICIENTE DE REPRESENTATIVIDADE</v>
          </cell>
          <cell r="K3835" t="str">
            <v>82,85</v>
          </cell>
          <cell r="L3835" t="str">
            <v>CAIXA REFERENCIAL</v>
          </cell>
        </row>
        <row r="3836">
          <cell r="A3836">
            <v>92381</v>
          </cell>
          <cell r="B3836" t="str">
            <v>INSTALACOES HIDRO SANITARIAS</v>
          </cell>
          <cell r="C3836" t="str">
            <v>INHI</v>
          </cell>
          <cell r="D3836" t="str">
            <v>CONEXOES</v>
          </cell>
          <cell r="E3836" t="str">
            <v>0180</v>
          </cell>
          <cell r="F3836" t="str">
            <v/>
          </cell>
          <cell r="G3836" t="str">
            <v/>
          </cell>
          <cell r="H3836" t="str">
            <v>JOELHO 45 GRAUS, EM FERRO GALVANIZADO, DN 25 (1"), CONEXÃO ROSQUEADA, INSTALADO EM REDE DE ALIMENTAÇÃO PARA HIDRANTE - FORNECIMENTO E INSTALAÇÃO. AF_10/2020</v>
          </cell>
          <cell r="I3836" t="str">
            <v>UN</v>
          </cell>
          <cell r="J3836" t="str">
            <v>COEFICIENTE DE REPRESENTATIVIDADE</v>
          </cell>
          <cell r="K3836" t="str">
            <v>33,86</v>
          </cell>
          <cell r="L3836" t="str">
            <v>CAIXA REFERENCIAL</v>
          </cell>
        </row>
        <row r="3837">
          <cell r="A3837">
            <v>92382</v>
          </cell>
          <cell r="B3837" t="str">
            <v>INSTALACOES HIDRO SANITARIAS</v>
          </cell>
          <cell r="C3837" t="str">
            <v>INHI</v>
          </cell>
          <cell r="D3837" t="str">
            <v>CONEXOES</v>
          </cell>
          <cell r="E3837" t="str">
            <v>0180</v>
          </cell>
          <cell r="F3837" t="str">
            <v/>
          </cell>
          <cell r="G3837" t="str">
            <v/>
          </cell>
          <cell r="H3837" t="str">
            <v>JOELHO 90 GRAUS, EM FERRO GALVANIZADO, DN 25 (1"), CONEXÃO ROSQUEADA, INSTALADO EM REDE DE ALIMENTAÇÃO PARA HIDRANTE - FORNECIMENTO E INSTALAÇÃO. AF_10/2020</v>
          </cell>
          <cell r="I3837" t="str">
            <v>UN</v>
          </cell>
          <cell r="J3837" t="str">
            <v>COEFICIENTE DE REPRESENTATIVIDADE</v>
          </cell>
          <cell r="K3837" t="str">
            <v>32,44</v>
          </cell>
          <cell r="L3837" t="str">
            <v>CAIXA REFERENCIAL</v>
          </cell>
        </row>
        <row r="3838">
          <cell r="A3838">
            <v>92383</v>
          </cell>
          <cell r="B3838" t="str">
            <v>INSTALACOES HIDRO SANITARIAS</v>
          </cell>
          <cell r="C3838" t="str">
            <v>INHI</v>
          </cell>
          <cell r="D3838" t="str">
            <v>CONEXOES</v>
          </cell>
          <cell r="E3838" t="str">
            <v>0180</v>
          </cell>
          <cell r="F3838" t="str">
            <v/>
          </cell>
          <cell r="G3838" t="str">
            <v/>
          </cell>
          <cell r="H3838" t="str">
            <v>JOELHO 45 GRAUS, EM FERRO GALVANIZADO, DN 32 (1 1/4"), CONEXÃO ROSQUEADA, INSTALADO EM REDE DE ALIMENTAÇÃO PARA HIDRANTE - FORNECIMENTO E INSTALAÇÃO. AF_10/2020</v>
          </cell>
          <cell r="I3838" t="str">
            <v>UN</v>
          </cell>
          <cell r="J3838" t="str">
            <v>COEFICIENTE DE REPRESENTATIVIDADE</v>
          </cell>
          <cell r="K3838" t="str">
            <v>42,51</v>
          </cell>
          <cell r="L3838" t="str">
            <v>CAIXA REFERENCIAL</v>
          </cell>
        </row>
        <row r="3839">
          <cell r="A3839">
            <v>92384</v>
          </cell>
          <cell r="B3839" t="str">
            <v>INSTALACOES HIDRO SANITARIAS</v>
          </cell>
          <cell r="C3839" t="str">
            <v>INHI</v>
          </cell>
          <cell r="D3839" t="str">
            <v>CONEXOES</v>
          </cell>
          <cell r="E3839" t="str">
            <v>0180</v>
          </cell>
          <cell r="F3839" t="str">
            <v/>
          </cell>
          <cell r="G3839" t="str">
            <v/>
          </cell>
          <cell r="H3839" t="str">
            <v>JOELHO 90 GRAUS, EM FERRO GALVANIZADO, DN 32 (1 1/4"), CONEXÃO ROSQUEADA, INSTALADO EM REDE DE ALIMENTAÇÃO PARA HIDRANTE - FORNECIMENTO E INSTALAÇÃO. AF_10/2020</v>
          </cell>
          <cell r="I3839" t="str">
            <v>UN</v>
          </cell>
          <cell r="J3839" t="str">
            <v>COEFICIENTE DE REPRESENTATIVIDADE</v>
          </cell>
          <cell r="K3839" t="str">
            <v>39,68</v>
          </cell>
          <cell r="L3839" t="str">
            <v>CAIXA REFERENCIAL</v>
          </cell>
        </row>
        <row r="3840">
          <cell r="A3840">
            <v>92385</v>
          </cell>
          <cell r="B3840" t="str">
            <v>INSTALACOES HIDRO SANITARIAS</v>
          </cell>
          <cell r="C3840" t="str">
            <v>INHI</v>
          </cell>
          <cell r="D3840" t="str">
            <v>CONEXOES</v>
          </cell>
          <cell r="E3840" t="str">
            <v>0180</v>
          </cell>
          <cell r="F3840" t="str">
            <v/>
          </cell>
          <cell r="G3840" t="str">
            <v/>
          </cell>
          <cell r="H3840" t="str">
            <v>JOELHO 45 GRAUS, EM FERRO GALVANIZADO, DN 40 (1 1/2"), CONEXÃO ROSQUEADA, INSTALADO EM REDE DE ALIMENTAÇÃO PARA HIDRANTE - FORNECIMENTO E INSTALAÇÃO. AF_10/2020</v>
          </cell>
          <cell r="I3840" t="str">
            <v>UN</v>
          </cell>
          <cell r="J3840" t="str">
            <v>COEFICIENTE DE REPRESENTATIVIDADE</v>
          </cell>
          <cell r="K3840" t="str">
            <v>48,65</v>
          </cell>
          <cell r="L3840" t="str">
            <v>CAIXA REFERENCIAL</v>
          </cell>
        </row>
        <row r="3841">
          <cell r="A3841">
            <v>92386</v>
          </cell>
          <cell r="B3841" t="str">
            <v>INSTALACOES HIDRO SANITARIAS</v>
          </cell>
          <cell r="C3841" t="str">
            <v>INHI</v>
          </cell>
          <cell r="D3841" t="str">
            <v>CONEXOES</v>
          </cell>
          <cell r="E3841" t="str">
            <v>0180</v>
          </cell>
          <cell r="F3841" t="str">
            <v/>
          </cell>
          <cell r="G3841" t="str">
            <v/>
          </cell>
          <cell r="H3841" t="str">
            <v>JOELHO 90 GRAUS, EM FERRO GALVANIZADO, DN 40 (1 1/2"), CONEXÃO ROSQUEADA, INSTALADO EM REDE DE ALIMENTAÇÃO PARA HIDRANTE - FORNECIMENTO E INSTALAÇÃO. AF_10/2020</v>
          </cell>
          <cell r="I3841" t="str">
            <v>UN</v>
          </cell>
          <cell r="J3841" t="str">
            <v>COEFICIENTE DE REPRESENTATIVIDADE</v>
          </cell>
          <cell r="K3841" t="str">
            <v>46,70</v>
          </cell>
          <cell r="L3841" t="str">
            <v>CAIXA REFERENCIAL</v>
          </cell>
        </row>
        <row r="3842">
          <cell r="A3842">
            <v>92387</v>
          </cell>
          <cell r="B3842" t="str">
            <v>INSTALACOES HIDRO SANITARIAS</v>
          </cell>
          <cell r="C3842" t="str">
            <v>INHI</v>
          </cell>
          <cell r="D3842" t="str">
            <v>CONEXOES</v>
          </cell>
          <cell r="E3842" t="str">
            <v>0180</v>
          </cell>
          <cell r="F3842" t="str">
            <v/>
          </cell>
          <cell r="G3842" t="str">
            <v/>
          </cell>
          <cell r="H3842" t="str">
            <v>JOELHO 45 GRAUS, EM FERRO GALVANIZADO, DN 50 (2"), CONEXÃO ROSQUEADA, INSTALADO EM REDE DE ALIMENTAÇÃO PARA HIDRANTE - FORNECIMENTO E INSTALAÇÃO. AF_10/2020</v>
          </cell>
          <cell r="I3842" t="str">
            <v>UN</v>
          </cell>
          <cell r="J3842" t="str">
            <v>COEFICIENTE DE REPRESENTATIVIDADE</v>
          </cell>
          <cell r="K3842" t="str">
            <v>61,16</v>
          </cell>
          <cell r="L3842" t="str">
            <v>CAIXA REFERENCIAL</v>
          </cell>
        </row>
        <row r="3843">
          <cell r="A3843">
            <v>92388</v>
          </cell>
          <cell r="B3843" t="str">
            <v>INSTALACOES HIDRO SANITARIAS</v>
          </cell>
          <cell r="C3843" t="str">
            <v>INHI</v>
          </cell>
          <cell r="D3843" t="str">
            <v>CONEXOES</v>
          </cell>
          <cell r="E3843" t="str">
            <v>0180</v>
          </cell>
          <cell r="F3843" t="str">
            <v/>
          </cell>
          <cell r="G3843" t="str">
            <v/>
          </cell>
          <cell r="H3843" t="str">
            <v>JOELHO 90 GRAUS, EM FERRO GALVANIZADO, DN 50 (2"), CONEXÃO ROSQUEADA, INSTALADO EM REDE DE ALIMENTAÇÃO PARA HIDRANTE - FORNECIMENTO E INSTALAÇÃO. AF_10/2020</v>
          </cell>
          <cell r="I3843" t="str">
            <v>UN</v>
          </cell>
          <cell r="J3843" t="str">
            <v>COEFICIENTE DE REPRESENTATIVIDADE</v>
          </cell>
          <cell r="K3843" t="str">
            <v>59,84</v>
          </cell>
          <cell r="L3843" t="str">
            <v>CAIXA REFERENCIAL</v>
          </cell>
        </row>
        <row r="3844">
          <cell r="A3844">
            <v>92389</v>
          </cell>
          <cell r="B3844" t="str">
            <v>INSTALACOES HIDRO SANITARIAS</v>
          </cell>
          <cell r="C3844" t="str">
            <v>INHI</v>
          </cell>
          <cell r="D3844" t="str">
            <v>CONEXOES</v>
          </cell>
          <cell r="E3844" t="str">
            <v>0180</v>
          </cell>
          <cell r="F3844" t="str">
            <v/>
          </cell>
          <cell r="G3844" t="str">
            <v/>
          </cell>
          <cell r="H3844" t="str">
            <v>JOELHO 45 GRAUS, EM FERRO GALVANIZADO, DN 65 (2 1/2"), CONEXÃO ROSQUEADA, INSTALADO EM REDE DE ALIMENTAÇÃO PARA HIDRANTE - FORNECIMENTO E INSTALAÇÃO. AF_10/2020</v>
          </cell>
          <cell r="I3844" t="str">
            <v>UN</v>
          </cell>
          <cell r="J3844" t="str">
            <v>COEFICIENTE DE REPRESENTATIVIDADE</v>
          </cell>
          <cell r="K3844" t="str">
            <v>93,85</v>
          </cell>
          <cell r="L3844" t="str">
            <v>CAIXA REFERENCIAL</v>
          </cell>
        </row>
        <row r="3845">
          <cell r="A3845">
            <v>92390</v>
          </cell>
          <cell r="B3845" t="str">
            <v>INSTALACOES HIDRO SANITARIAS</v>
          </cell>
          <cell r="C3845" t="str">
            <v>INHI</v>
          </cell>
          <cell r="D3845" t="str">
            <v>CONEXOES</v>
          </cell>
          <cell r="E3845" t="str">
            <v>0180</v>
          </cell>
          <cell r="F3845" t="str">
            <v/>
          </cell>
          <cell r="G3845" t="str">
            <v/>
          </cell>
          <cell r="H3845" t="str">
            <v>JOELHO 90 GRAUS, EM FERRO GALVANIZADO, DN 65 (2 1/2"), CONEXÃO ROSQUEADA, INSTALADO EM REDE DE ALIMENTAÇÃO PARA HIDRANTE - FORNECIMENTO E INSTALAÇÃO. AF_10/2020</v>
          </cell>
          <cell r="I3845" t="str">
            <v>UN</v>
          </cell>
          <cell r="J3845" t="str">
            <v>COEFICIENTE DE REPRESENTATIVIDADE</v>
          </cell>
          <cell r="K3845" t="str">
            <v>88,03</v>
          </cell>
          <cell r="L3845" t="str">
            <v>CAIXA REFERENCIAL</v>
          </cell>
        </row>
        <row r="3846">
          <cell r="A3846">
            <v>92635</v>
          </cell>
          <cell r="B3846" t="str">
            <v>INSTALACOES HIDRO SANITARIAS</v>
          </cell>
          <cell r="C3846" t="str">
            <v>INHI</v>
          </cell>
          <cell r="D3846" t="str">
            <v>CONEXOES</v>
          </cell>
          <cell r="E3846" t="str">
            <v>0180</v>
          </cell>
          <cell r="F3846" t="str">
            <v/>
          </cell>
          <cell r="G3846" t="str">
            <v/>
          </cell>
          <cell r="H3846" t="str">
            <v>JOELHO 45 GRAUS, EM FERRO GALVANIZADO, CONEXÃO ROSQUEADA, DN 80 (3"), INSTALADO EM REDE DE ALIMENTAÇÃO PARA HIDRANTE - FORNECIMENTO E INSTALAÇÃO. AF_10/2020</v>
          </cell>
          <cell r="I3846" t="str">
            <v>UN</v>
          </cell>
          <cell r="J3846" t="str">
            <v>COEFICIENTE DE REPRESENTATIVIDADE</v>
          </cell>
          <cell r="K3846" t="str">
            <v>125,28</v>
          </cell>
          <cell r="L3846" t="str">
            <v>CAIXA REFERENCIAL</v>
          </cell>
        </row>
        <row r="3847">
          <cell r="A3847">
            <v>92636</v>
          </cell>
          <cell r="B3847" t="str">
            <v>INSTALACOES HIDRO SANITARIAS</v>
          </cell>
          <cell r="C3847" t="str">
            <v>INHI</v>
          </cell>
          <cell r="D3847" t="str">
            <v>CONEXOES</v>
          </cell>
          <cell r="E3847" t="str">
            <v>0180</v>
          </cell>
          <cell r="F3847" t="str">
            <v/>
          </cell>
          <cell r="G3847" t="str">
            <v/>
          </cell>
          <cell r="H3847" t="str">
            <v>JOELHO 90 GRAUS, EM FERRO GALVANIZADO, CONEXÃO ROSQUEADA, DN 80 (3"), INSTALADO EM REDE DE ALIMENTAÇÃO PARA HIDRANTE - FORNECIMENTO E INSTALAÇÃO. AF_10/2020</v>
          </cell>
          <cell r="I3847" t="str">
            <v>UN</v>
          </cell>
          <cell r="J3847" t="str">
            <v>COEFICIENTE DE REPRESENTATIVIDADE</v>
          </cell>
          <cell r="K3847" t="str">
            <v>114,06</v>
          </cell>
          <cell r="L3847" t="str">
            <v>CAIXA REFERENCIAL</v>
          </cell>
        </row>
        <row r="3848">
          <cell r="A3848">
            <v>92637</v>
          </cell>
          <cell r="B3848" t="str">
            <v>INSTALACOES HIDRO SANITARIAS</v>
          </cell>
          <cell r="C3848" t="str">
            <v>INHI</v>
          </cell>
          <cell r="D3848" t="str">
            <v>CONEXOES</v>
          </cell>
          <cell r="E3848" t="str">
            <v>0180</v>
          </cell>
          <cell r="F3848" t="str">
            <v/>
          </cell>
          <cell r="G3848" t="str">
            <v/>
          </cell>
          <cell r="H3848" t="str">
            <v>TÊ, EM FERRO GALVANIZADO, CONEXÃO ROSQUEADA, DN 25 (1"), INSTALADO EM REDE DE ALIMENTAÇÃO PARA HIDRANTE - FORNECIMENTO E INSTALAÇÃO. AF_10/2020</v>
          </cell>
          <cell r="I3848" t="str">
            <v>UN</v>
          </cell>
          <cell r="J3848" t="str">
            <v>COEFICIENTE DE REPRESENTATIVIDADE</v>
          </cell>
          <cell r="K3848" t="str">
            <v>43,84</v>
          </cell>
          <cell r="L3848" t="str">
            <v>CAIXA REFERENCIAL</v>
          </cell>
        </row>
        <row r="3849">
          <cell r="A3849">
            <v>92638</v>
          </cell>
          <cell r="B3849" t="str">
            <v>INSTALACOES HIDRO SANITARIAS</v>
          </cell>
          <cell r="C3849" t="str">
            <v>INHI</v>
          </cell>
          <cell r="D3849" t="str">
            <v>CONEXOES</v>
          </cell>
          <cell r="E3849" t="str">
            <v>0180</v>
          </cell>
          <cell r="F3849" t="str">
            <v/>
          </cell>
          <cell r="G3849" t="str">
            <v/>
          </cell>
          <cell r="H3849" t="str">
            <v>TÊ, EM FERRO GALVANIZADO, CONEXÃO ROSQUEADA, DN 32 (1 1/4"), INSTALADO EM REDE DE ALIMENTAÇÃO PARA HIDRANTE - FORNECIMENTO E INSTALAÇÃO. AF_10/2020</v>
          </cell>
          <cell r="I3849" t="str">
            <v>UN</v>
          </cell>
          <cell r="J3849" t="str">
            <v>COEFICIENTE DE REPRESENTATIVIDADE</v>
          </cell>
          <cell r="K3849" t="str">
            <v>53,30</v>
          </cell>
          <cell r="L3849" t="str">
            <v>CAIXA REFERENCIAL</v>
          </cell>
        </row>
        <row r="3850">
          <cell r="A3850">
            <v>92639</v>
          </cell>
          <cell r="B3850" t="str">
            <v>INSTALACOES HIDRO SANITARIAS</v>
          </cell>
          <cell r="C3850" t="str">
            <v>INHI</v>
          </cell>
          <cell r="D3850" t="str">
            <v>CONEXOES</v>
          </cell>
          <cell r="E3850" t="str">
            <v>0180</v>
          </cell>
          <cell r="F3850" t="str">
            <v/>
          </cell>
          <cell r="G3850" t="str">
            <v/>
          </cell>
          <cell r="H3850" t="str">
            <v>TÊ, EM FERRO GALVANIZADO, CONEXÃO ROSQUEADA, DN 40 (1 1/2"), INSTALADO EM REDE DE ALIMENTAÇÃO PARA HIDRANTE - FORNECIMENTO E INSTALAÇÃO. AF_10/2020</v>
          </cell>
          <cell r="I3850" t="str">
            <v>UN</v>
          </cell>
          <cell r="J3850" t="str">
            <v>COEFICIENTE DE REPRESENTATIVIDADE</v>
          </cell>
          <cell r="K3850" t="str">
            <v>61,58</v>
          </cell>
          <cell r="L3850" t="str">
            <v>CAIXA REFERENCIAL</v>
          </cell>
        </row>
        <row r="3851">
          <cell r="A3851">
            <v>92640</v>
          </cell>
          <cell r="B3851" t="str">
            <v>INSTALACOES HIDRO SANITARIAS</v>
          </cell>
          <cell r="C3851" t="str">
            <v>INHI</v>
          </cell>
          <cell r="D3851" t="str">
            <v>CONEXOES</v>
          </cell>
          <cell r="E3851" t="str">
            <v>0180</v>
          </cell>
          <cell r="F3851" t="str">
            <v/>
          </cell>
          <cell r="G3851" t="str">
            <v/>
          </cell>
          <cell r="H3851" t="str">
            <v>TÊ, EM FERRO GALVANIZADO, CONEXÃO ROSQUEADA, DN 50 (2"), INSTALADO EM REDE DE ALIMENTAÇÃO PARA HIDRANTE - FORNECIMENTO E INSTALAÇÃO. AF_10/2020</v>
          </cell>
          <cell r="I3851" t="str">
            <v>UN</v>
          </cell>
          <cell r="J3851" t="str">
            <v>COEFICIENTE DE REPRESENTATIVIDADE</v>
          </cell>
          <cell r="K3851" t="str">
            <v>79,79</v>
          </cell>
          <cell r="L3851" t="str">
            <v>CAIXA REFERENCIAL</v>
          </cell>
        </row>
        <row r="3852">
          <cell r="A3852">
            <v>92642</v>
          </cell>
          <cell r="B3852" t="str">
            <v>INSTALACOES HIDRO SANITARIAS</v>
          </cell>
          <cell r="C3852" t="str">
            <v>INHI</v>
          </cell>
          <cell r="D3852" t="str">
            <v>CONEXOES</v>
          </cell>
          <cell r="E3852" t="str">
            <v>0180</v>
          </cell>
          <cell r="F3852" t="str">
            <v/>
          </cell>
          <cell r="G3852" t="str">
            <v/>
          </cell>
          <cell r="H3852" t="str">
            <v>TÊ, EM FERRO GALVANIZADO, CONEXÃO ROSQUEADA, DN 65 (2 1/2"), INSTALADO EM REDE DE ALIMENTAÇÃO PARA HIDRANTE - FORNECIMENTO E INSTALAÇÃO. AF_10/2020</v>
          </cell>
          <cell r="I3852" t="str">
            <v>UN</v>
          </cell>
          <cell r="J3852" t="str">
            <v>COEFICIENTE DE REPRESENTATIVIDADE</v>
          </cell>
          <cell r="K3852" t="str">
            <v>120,30</v>
          </cell>
          <cell r="L3852" t="str">
            <v>CAIXA REFERENCIAL</v>
          </cell>
        </row>
        <row r="3853">
          <cell r="A3853">
            <v>92644</v>
          </cell>
          <cell r="B3853" t="str">
            <v>INSTALACOES HIDRO SANITARIAS</v>
          </cell>
          <cell r="C3853" t="str">
            <v>INHI</v>
          </cell>
          <cell r="D3853" t="str">
            <v>CONEXOES</v>
          </cell>
          <cell r="E3853" t="str">
            <v>0180</v>
          </cell>
          <cell r="F3853" t="str">
            <v/>
          </cell>
          <cell r="G3853" t="str">
            <v/>
          </cell>
          <cell r="H3853" t="str">
            <v>TÊ, EM FERRO GALVANIZADO, CONEXÃO ROSQUEADA, DN 80 (3"), INSTALADO EM REDE DE ALIMENTAÇÃO PARA HIDRANTE - FORNECIMENTO E INSTALAÇÃO. AF_10/2020</v>
          </cell>
          <cell r="I3853" t="str">
            <v>UN</v>
          </cell>
          <cell r="J3853" t="str">
            <v>COEFICIENTE DE REPRESENTATIVIDADE</v>
          </cell>
          <cell r="K3853" t="str">
            <v>151,07</v>
          </cell>
          <cell r="L3853" t="str">
            <v>CAIXA REFERENCIAL</v>
          </cell>
        </row>
        <row r="3854">
          <cell r="A3854">
            <v>92657</v>
          </cell>
          <cell r="B3854" t="str">
            <v>INSTALACOES HIDRO SANITARIAS</v>
          </cell>
          <cell r="C3854" t="str">
            <v>INHI</v>
          </cell>
          <cell r="D3854" t="str">
            <v>CONEXOES</v>
          </cell>
          <cell r="E3854" t="str">
            <v>0180</v>
          </cell>
          <cell r="F3854" t="str">
            <v/>
          </cell>
          <cell r="G3854" t="str">
            <v/>
          </cell>
          <cell r="H3854" t="str">
            <v>NIPLE, EM FERRO GALVANIZADO, CONEXÃO ROSQUEADA, DN 25 (1"), INSTALADO EM REDE DE ALIMENTAÇÃO PARA SPRINKLER - FORNECIMENTO E INSTALAÇÃO. AF_10/2020</v>
          </cell>
          <cell r="I3854" t="str">
            <v>UN</v>
          </cell>
          <cell r="J3854" t="str">
            <v>COEFICIENTE DE REPRESENTATIVIDADE</v>
          </cell>
          <cell r="K3854" t="str">
            <v>16,45</v>
          </cell>
          <cell r="L3854" t="str">
            <v>CAIXA REFERENCIAL</v>
          </cell>
        </row>
        <row r="3855">
          <cell r="A3855">
            <v>92658</v>
          </cell>
          <cell r="B3855" t="str">
            <v>INSTALACOES HIDRO SANITARIAS</v>
          </cell>
          <cell r="C3855" t="str">
            <v>INHI</v>
          </cell>
          <cell r="D3855" t="str">
            <v>CONEXOES</v>
          </cell>
          <cell r="E3855" t="str">
            <v>0180</v>
          </cell>
          <cell r="F3855" t="str">
            <v/>
          </cell>
          <cell r="G3855" t="str">
            <v/>
          </cell>
          <cell r="H3855" t="str">
            <v>LUVA, EM FERRO GALVANIZADO, CONEXÃO ROSQUEADA, DN 25 (1"), INSTALADO EM REDE DE ALIMENTAÇÃO PARA SPRINKLER - FORNECIMENTO E INSTALAÇÃO. AF_10/2020</v>
          </cell>
          <cell r="I3855" t="str">
            <v>UN</v>
          </cell>
          <cell r="J3855" t="str">
            <v>COEFICIENTE DE REPRESENTATIVIDADE</v>
          </cell>
          <cell r="K3855" t="str">
            <v>17,52</v>
          </cell>
          <cell r="L3855" t="str">
            <v>CAIXA REFERENCIAL</v>
          </cell>
        </row>
        <row r="3856">
          <cell r="A3856">
            <v>92659</v>
          </cell>
          <cell r="B3856" t="str">
            <v>INSTALACOES HIDRO SANITARIAS</v>
          </cell>
          <cell r="C3856" t="str">
            <v>INHI</v>
          </cell>
          <cell r="D3856" t="str">
            <v>CONEXOES</v>
          </cell>
          <cell r="E3856" t="str">
            <v>0180</v>
          </cell>
          <cell r="F3856" t="str">
            <v/>
          </cell>
          <cell r="G3856" t="str">
            <v/>
          </cell>
          <cell r="H3856" t="str">
            <v>NIPLE, EM FERRO GALVANIZADO, CONEXÃO ROSQUEADA, DN 32 (1 1/4"), INSTALADO EM REDE DE ALIMENTAÇÃO PARA SPRINKLER - FORNECIMENTO E INSTALAÇÃO. AF_10/2020</v>
          </cell>
          <cell r="I3856" t="str">
            <v>UN</v>
          </cell>
          <cell r="J3856" t="str">
            <v>COEFICIENTE DE REPRESENTATIVIDADE</v>
          </cell>
          <cell r="K3856" t="str">
            <v>20,25</v>
          </cell>
          <cell r="L3856" t="str">
            <v>CAIXA REFERENCIAL</v>
          </cell>
        </row>
        <row r="3857">
          <cell r="A3857">
            <v>92660</v>
          </cell>
          <cell r="B3857" t="str">
            <v>INSTALACOES HIDRO SANITARIAS</v>
          </cell>
          <cell r="C3857" t="str">
            <v>INHI</v>
          </cell>
          <cell r="D3857" t="str">
            <v>CONEXOES</v>
          </cell>
          <cell r="E3857" t="str">
            <v>0180</v>
          </cell>
          <cell r="F3857" t="str">
            <v/>
          </cell>
          <cell r="G3857" t="str">
            <v/>
          </cell>
          <cell r="H3857" t="str">
            <v>LUVA, EM FERRO GALVANIZADO, CONEXÃO ROSQUEADA, DN 32 (1 1/4"), INSTALADO EM REDE DE ALIMENTAÇÃO PARA SPRINKLER - FORNECIMENTO E INSTALAÇÃO. AF_10/2020</v>
          </cell>
          <cell r="I3857" t="str">
            <v>UN</v>
          </cell>
          <cell r="J3857" t="str">
            <v>COEFICIENTE DE REPRESENTATIVIDADE</v>
          </cell>
          <cell r="K3857" t="str">
            <v>21,25</v>
          </cell>
          <cell r="L3857" t="str">
            <v>CAIXA REFERENCIAL</v>
          </cell>
        </row>
        <row r="3858">
          <cell r="A3858">
            <v>92661</v>
          </cell>
          <cell r="B3858" t="str">
            <v>INSTALACOES HIDRO SANITARIAS</v>
          </cell>
          <cell r="C3858" t="str">
            <v>INHI</v>
          </cell>
          <cell r="D3858" t="str">
            <v>CONEXOES</v>
          </cell>
          <cell r="E3858" t="str">
            <v>0180</v>
          </cell>
          <cell r="F3858" t="str">
            <v/>
          </cell>
          <cell r="G3858" t="str">
            <v/>
          </cell>
          <cell r="H3858" t="str">
            <v>NIPLE, EM FERRO GALVANIZADO, CONEXÃO ROSQUEADA, DN 40 (1 1/2"), INSTALADO EM REDE DE ALIMENTAÇÃO PARA SPRINKLER - FORNECIMENTO E INSTALAÇÃO. AF_10/2020</v>
          </cell>
          <cell r="I3858" t="str">
            <v>UN</v>
          </cell>
          <cell r="J3858" t="str">
            <v>COEFICIENTE DE REPRESENTATIVIDADE</v>
          </cell>
          <cell r="K3858" t="str">
            <v>24,16</v>
          </cell>
          <cell r="L3858" t="str">
            <v>CAIXA REFERENCIAL</v>
          </cell>
        </row>
        <row r="3859">
          <cell r="A3859">
            <v>92662</v>
          </cell>
          <cell r="B3859" t="str">
            <v>INSTALACOES HIDRO SANITARIAS</v>
          </cell>
          <cell r="C3859" t="str">
            <v>INHI</v>
          </cell>
          <cell r="D3859" t="str">
            <v>CONEXOES</v>
          </cell>
          <cell r="E3859" t="str">
            <v>0180</v>
          </cell>
          <cell r="F3859" t="str">
            <v/>
          </cell>
          <cell r="G3859" t="str">
            <v/>
          </cell>
          <cell r="H3859" t="str">
            <v>LUVA, EM FERRO GALVANIZADO, CONEXÃO ROSQUEADA, DN 40 (1 1/2"), INSTALADO EM REDE DE ALIMENTAÇÃO PARA SPRINKLER - FORNECIMENTO E INSTALAÇÃO. AF_10/2020</v>
          </cell>
          <cell r="I3859" t="str">
            <v>UN</v>
          </cell>
          <cell r="J3859" t="str">
            <v>COEFICIENTE DE REPRESENTATIVIDADE</v>
          </cell>
          <cell r="K3859" t="str">
            <v>24,35</v>
          </cell>
          <cell r="L3859" t="str">
            <v>CAIXA REFERENCIAL</v>
          </cell>
        </row>
        <row r="3860">
          <cell r="A3860">
            <v>92663</v>
          </cell>
          <cell r="B3860" t="str">
            <v>INSTALACOES HIDRO SANITARIAS</v>
          </cell>
          <cell r="C3860" t="str">
            <v>INHI</v>
          </cell>
          <cell r="D3860" t="str">
            <v>CONEXOES</v>
          </cell>
          <cell r="E3860" t="str">
            <v>0180</v>
          </cell>
          <cell r="F3860" t="str">
            <v/>
          </cell>
          <cell r="G3860" t="str">
            <v/>
          </cell>
          <cell r="H3860" t="str">
            <v>NIPLE, EM FERRO GALVANIZADO, CONEXÃO ROSQUEADA, DN 50 (2"), INSTALADO EM REDE DE ALIMENTAÇÃO PARA SPRINKLER - FORNECIMENTO E INSTALAÇÃO. AF_10/2020</v>
          </cell>
          <cell r="I3860" t="str">
            <v>UN</v>
          </cell>
          <cell r="J3860" t="str">
            <v>COEFICIENTE DE REPRESENTATIVIDADE</v>
          </cell>
          <cell r="K3860" t="str">
            <v>32,32</v>
          </cell>
          <cell r="L3860" t="str">
            <v>CAIXA REFERENCIAL</v>
          </cell>
        </row>
        <row r="3861">
          <cell r="A3861">
            <v>92664</v>
          </cell>
          <cell r="B3861" t="str">
            <v>INSTALACOES HIDRO SANITARIAS</v>
          </cell>
          <cell r="C3861" t="str">
            <v>INHI</v>
          </cell>
          <cell r="D3861" t="str">
            <v>CONEXOES</v>
          </cell>
          <cell r="E3861" t="str">
            <v>0180</v>
          </cell>
          <cell r="F3861" t="str">
            <v/>
          </cell>
          <cell r="G3861" t="str">
            <v/>
          </cell>
          <cell r="H3861" t="str">
            <v>LUVA, EM FERRO GALVANIZADO, CONEXÃO ROSQUEADA, DN 50 (2"), INSTALADO EM REDE DE ALIMENTAÇÃO PARA SPRINKLER - FORNECIMENTO E INSTALAÇÃO. AF_10/2020</v>
          </cell>
          <cell r="I3861" t="str">
            <v>UN</v>
          </cell>
          <cell r="J3861" t="str">
            <v>COEFICIENTE DE REPRESENTATIVIDADE</v>
          </cell>
          <cell r="K3861" t="str">
            <v>32,30</v>
          </cell>
          <cell r="L3861" t="str">
            <v>CAIXA REFERENCIAL</v>
          </cell>
        </row>
        <row r="3862">
          <cell r="A3862">
            <v>92665</v>
          </cell>
          <cell r="B3862" t="str">
            <v>INSTALACOES HIDRO SANITARIAS</v>
          </cell>
          <cell r="C3862" t="str">
            <v>INHI</v>
          </cell>
          <cell r="D3862" t="str">
            <v>CONEXOES</v>
          </cell>
          <cell r="E3862" t="str">
            <v>0180</v>
          </cell>
          <cell r="F3862" t="str">
            <v/>
          </cell>
          <cell r="G3862" t="str">
            <v/>
          </cell>
          <cell r="H3862" t="str">
            <v>NIPLE, EM FERRO GALVANIZADO, CONEXÃO ROSQUEADA, DN 65 (2 1/2"), INSTALADO EM REDE DE ALIMENTAÇÃO PARA SPRINKLER - FORNECIMENTO E INSTALAÇÃO. AF_10/2020</v>
          </cell>
          <cell r="I3862" t="str">
            <v>UN</v>
          </cell>
          <cell r="J3862" t="str">
            <v>COEFICIENTE DE REPRESENTATIVIDADE</v>
          </cell>
          <cell r="K3862" t="str">
            <v>44,38</v>
          </cell>
          <cell r="L3862" t="str">
            <v>CAIXA REFERENCIAL</v>
          </cell>
        </row>
        <row r="3863">
          <cell r="A3863">
            <v>92666</v>
          </cell>
          <cell r="B3863" t="str">
            <v>INSTALACOES HIDRO SANITARIAS</v>
          </cell>
          <cell r="C3863" t="str">
            <v>INHI</v>
          </cell>
          <cell r="D3863" t="str">
            <v>CONEXOES</v>
          </cell>
          <cell r="E3863" t="str">
            <v>0180</v>
          </cell>
          <cell r="F3863" t="str">
            <v/>
          </cell>
          <cell r="G3863" t="str">
            <v/>
          </cell>
          <cell r="H3863" t="str">
            <v>LUVA, EM FERRO GALVANIZADO, CONEXÃO ROSQUEADA, DN 65 (2 1/2"), INSTALADO EM REDE DE ALIMENTAÇÃO PARA SPRINKLER - FORNECIMENTO E INSTALAÇÃO. AF_10/2020</v>
          </cell>
          <cell r="I3863" t="str">
            <v>UN</v>
          </cell>
          <cell r="J3863" t="str">
            <v>COEFICIENTE DE REPRESENTATIVIDADE</v>
          </cell>
          <cell r="K3863" t="str">
            <v>50,33</v>
          </cell>
          <cell r="L3863" t="str">
            <v>CAIXA REFERENCIAL</v>
          </cell>
        </row>
        <row r="3864">
          <cell r="A3864">
            <v>92667</v>
          </cell>
          <cell r="B3864" t="str">
            <v>INSTALACOES HIDRO SANITARIAS</v>
          </cell>
          <cell r="C3864" t="str">
            <v>INHI</v>
          </cell>
          <cell r="D3864" t="str">
            <v>CONEXOES</v>
          </cell>
          <cell r="E3864" t="str">
            <v>0180</v>
          </cell>
          <cell r="F3864" t="str">
            <v/>
          </cell>
          <cell r="G3864" t="str">
            <v/>
          </cell>
          <cell r="H3864" t="str">
            <v>NIPLE, EM FERRO GALVANIZADO, CONEXÃO ROSQUEADA, DN 80 (3"), INSTALADO EM REDE DE ALIMENTAÇÃO PARA SPRINKLER - FORNECIMENTO E INSTALAÇÃO. AF_10/2020</v>
          </cell>
          <cell r="I3864" t="str">
            <v>UN</v>
          </cell>
          <cell r="J3864" t="str">
            <v>COEFICIENTE DE REPRESENTATIVIDADE</v>
          </cell>
          <cell r="K3864" t="str">
            <v>65,18</v>
          </cell>
          <cell r="L3864" t="str">
            <v>CAIXA REFERENCIAL</v>
          </cell>
        </row>
        <row r="3865">
          <cell r="A3865">
            <v>92668</v>
          </cell>
          <cell r="B3865" t="str">
            <v>INSTALACOES HIDRO SANITARIAS</v>
          </cell>
          <cell r="C3865" t="str">
            <v>INHI</v>
          </cell>
          <cell r="D3865" t="str">
            <v>CONEXOES</v>
          </cell>
          <cell r="E3865" t="str">
            <v>0180</v>
          </cell>
          <cell r="F3865" t="str">
            <v/>
          </cell>
          <cell r="G3865" t="str">
            <v/>
          </cell>
          <cell r="H3865" t="str">
            <v>LUVA, EM FERRO GALVANIZADO, CONEXÃO ROSQUEADA, DN 80 (3"), INSTALADO EM REDE DE ALIMENTAÇÃO PARA SPRINKLER - FORNECIMENTO E INSTALAÇÃO. AF_10/2020</v>
          </cell>
          <cell r="I3865" t="str">
            <v>UN</v>
          </cell>
          <cell r="J3865" t="str">
            <v>COEFICIENTE DE REPRESENTATIVIDADE</v>
          </cell>
          <cell r="K3865" t="str">
            <v>70,47</v>
          </cell>
          <cell r="L3865" t="str">
            <v>CAIXA REFERENCIAL</v>
          </cell>
        </row>
        <row r="3866">
          <cell r="A3866">
            <v>92669</v>
          </cell>
          <cell r="B3866" t="str">
            <v>INSTALACOES HIDRO SANITARIAS</v>
          </cell>
          <cell r="C3866" t="str">
            <v>INHI</v>
          </cell>
          <cell r="D3866" t="str">
            <v>CONEXOES</v>
          </cell>
          <cell r="E3866" t="str">
            <v>0180</v>
          </cell>
          <cell r="F3866" t="str">
            <v/>
          </cell>
          <cell r="G3866" t="str">
            <v/>
          </cell>
          <cell r="H3866" t="str">
            <v>JOELHO 45 GRAUS, EM FERRO GALVANIZADO, CONEXÃO ROSQUEADA, DN 25 (1"), INSTALADO EM REDE DE ALIMENTAÇÃO PARA SPRINKLER - FORNECIMENTO E INSTALAÇÃO. AF_10/2020</v>
          </cell>
          <cell r="I3866" t="str">
            <v>UN</v>
          </cell>
          <cell r="J3866" t="str">
            <v>COEFICIENTE DE REPRESENTATIVIDADE</v>
          </cell>
          <cell r="K3866" t="str">
            <v>24,92</v>
          </cell>
          <cell r="L3866" t="str">
            <v>CAIXA REFERENCIAL</v>
          </cell>
        </row>
        <row r="3867">
          <cell r="A3867">
            <v>92670</v>
          </cell>
          <cell r="B3867" t="str">
            <v>INSTALACOES HIDRO SANITARIAS</v>
          </cell>
          <cell r="C3867" t="str">
            <v>INHI</v>
          </cell>
          <cell r="D3867" t="str">
            <v>CONEXOES</v>
          </cell>
          <cell r="E3867" t="str">
            <v>0180</v>
          </cell>
          <cell r="F3867" t="str">
            <v/>
          </cell>
          <cell r="G3867" t="str">
            <v/>
          </cell>
          <cell r="H3867" t="str">
            <v>JOELHO 90 GRAUS, EM FERRO GALVANIZADO, CONEXÃO ROSQUEADA, DN 25 (1"), INSTALADO EM REDE DE ALIMENTAÇÃO PARA SPRINKLER - FORNECIMENTO E INSTALAÇÃO. AF_10/2020</v>
          </cell>
          <cell r="I3867" t="str">
            <v>UN</v>
          </cell>
          <cell r="J3867" t="str">
            <v>COEFICIENTE DE REPRESENTATIVIDADE</v>
          </cell>
          <cell r="K3867" t="str">
            <v>23,50</v>
          </cell>
          <cell r="L3867" t="str">
            <v>CAIXA REFERENCIAL</v>
          </cell>
        </row>
        <row r="3868">
          <cell r="A3868">
            <v>92671</v>
          </cell>
          <cell r="B3868" t="str">
            <v>INSTALACOES HIDRO SANITARIAS</v>
          </cell>
          <cell r="C3868" t="str">
            <v>INHI</v>
          </cell>
          <cell r="D3868" t="str">
            <v>CONEXOES</v>
          </cell>
          <cell r="E3868" t="str">
            <v>0180</v>
          </cell>
          <cell r="F3868" t="str">
            <v/>
          </cell>
          <cell r="G3868" t="str">
            <v/>
          </cell>
          <cell r="H3868" t="str">
            <v>JOELHO 45 GRAUS, EM FERRO GALVANIZADO, CONEXÃO ROSQUEADA, DN 32 (1 1/4"), INSTALADO EM REDE DE ALIMENTAÇÃO PARA SPRINKLER - FORNECIMENTO E INSTALAÇÃO. AF_10/2020</v>
          </cell>
          <cell r="I3868" t="str">
            <v>UN</v>
          </cell>
          <cell r="J3868" t="str">
            <v>COEFICIENTE DE REPRESENTATIVIDADE</v>
          </cell>
          <cell r="K3868" t="str">
            <v>32,37</v>
          </cell>
          <cell r="L3868" t="str">
            <v>CAIXA REFERENCIAL</v>
          </cell>
        </row>
        <row r="3869">
          <cell r="A3869">
            <v>92672</v>
          </cell>
          <cell r="B3869" t="str">
            <v>INSTALACOES HIDRO SANITARIAS</v>
          </cell>
          <cell r="C3869" t="str">
            <v>INHI</v>
          </cell>
          <cell r="D3869" t="str">
            <v>CONEXOES</v>
          </cell>
          <cell r="E3869" t="str">
            <v>0180</v>
          </cell>
          <cell r="F3869" t="str">
            <v/>
          </cell>
          <cell r="G3869" t="str">
            <v/>
          </cell>
          <cell r="H3869" t="str">
            <v>JOELHO 90 GRAUS, EM FERRO GALVANIZADO, CONEXÃO ROSQUEADA, DN 32 (1 1/4"), INSTALADO EM REDE DE ALIMENTAÇÃO PARA SPRINKLER - FORNECIMENTO E INSTALAÇÃO. AF_10/2020</v>
          </cell>
          <cell r="I3869" t="str">
            <v>UN</v>
          </cell>
          <cell r="J3869" t="str">
            <v>COEFICIENTE DE REPRESENTATIVIDADE</v>
          </cell>
          <cell r="K3869" t="str">
            <v>29,54</v>
          </cell>
          <cell r="L3869" t="str">
            <v>CAIXA REFERENCIAL</v>
          </cell>
        </row>
        <row r="3870">
          <cell r="A3870">
            <v>92673</v>
          </cell>
          <cell r="B3870" t="str">
            <v>INSTALACOES HIDRO SANITARIAS</v>
          </cell>
          <cell r="C3870" t="str">
            <v>INHI</v>
          </cell>
          <cell r="D3870" t="str">
            <v>CONEXOES</v>
          </cell>
          <cell r="E3870" t="str">
            <v>0180</v>
          </cell>
          <cell r="F3870" t="str">
            <v/>
          </cell>
          <cell r="G3870" t="str">
            <v/>
          </cell>
          <cell r="H3870" t="str">
            <v>JOELHO 45 GRAUS, EM FERRO GALVANIZADO, CONEXÃO ROSQUEADA, DN 40 (1 1/2"), INSTALADO EM REDE DE ALIMENTAÇÃO PARA SPRINKLER - FORNECIMENTO E INSTALAÇÃO. AF_10/2020</v>
          </cell>
          <cell r="I3870" t="str">
            <v>UN</v>
          </cell>
          <cell r="J3870" t="str">
            <v>COEFICIENTE DE REPRESENTATIVIDADE</v>
          </cell>
          <cell r="K3870" t="str">
            <v>37,09</v>
          </cell>
          <cell r="L3870" t="str">
            <v>CAIXA REFERENCIAL</v>
          </cell>
        </row>
        <row r="3871">
          <cell r="A3871">
            <v>92674</v>
          </cell>
          <cell r="B3871" t="str">
            <v>INSTALACOES HIDRO SANITARIAS</v>
          </cell>
          <cell r="C3871" t="str">
            <v>INHI</v>
          </cell>
          <cell r="D3871" t="str">
            <v>CONEXOES</v>
          </cell>
          <cell r="E3871" t="str">
            <v>0180</v>
          </cell>
          <cell r="F3871" t="str">
            <v/>
          </cell>
          <cell r="G3871" t="str">
            <v/>
          </cell>
          <cell r="H3871" t="str">
            <v>JOELHO 90 GRAUS, EM FERRO GALVANIZADO, CONEXÃO ROSQUEADA, DN 40 (1 1/2"), INSTALADO EM REDE DE ALIMENTAÇÃO PARA SPRINKLER - FORNECIMENTO E INSTALAÇÃO. AF_10/2020</v>
          </cell>
          <cell r="I3871" t="str">
            <v>UN</v>
          </cell>
          <cell r="J3871" t="str">
            <v>COEFICIENTE DE REPRESENTATIVIDADE</v>
          </cell>
          <cell r="K3871" t="str">
            <v>35,14</v>
          </cell>
          <cell r="L3871" t="str">
            <v>CAIXA REFERENCIAL</v>
          </cell>
        </row>
        <row r="3872">
          <cell r="A3872">
            <v>92675</v>
          </cell>
          <cell r="B3872" t="str">
            <v>INSTALACOES HIDRO SANITARIAS</v>
          </cell>
          <cell r="C3872" t="str">
            <v>INHI</v>
          </cell>
          <cell r="D3872" t="str">
            <v>CONEXOES</v>
          </cell>
          <cell r="E3872" t="str">
            <v>0180</v>
          </cell>
          <cell r="F3872" t="str">
            <v/>
          </cell>
          <cell r="G3872" t="str">
            <v/>
          </cell>
          <cell r="H3872" t="str">
            <v>JOELHO 45 GRAUS, EM FERRO GALVANIZADO, CONEXÃO ROSQUEADA, DN 50 (2"), INSTALADO EM REDE DE ALIMENTAÇÃO PARA SPRINKLER - FORNECIMENTO E INSTALAÇÃO. AF_10/2020</v>
          </cell>
          <cell r="I3872" t="str">
            <v>UN</v>
          </cell>
          <cell r="J3872" t="str">
            <v>COEFICIENTE DE REPRESENTATIVIDADE</v>
          </cell>
          <cell r="K3872" t="str">
            <v>47,87</v>
          </cell>
          <cell r="L3872" t="str">
            <v>CAIXA REFERENCIAL</v>
          </cell>
        </row>
        <row r="3873">
          <cell r="A3873">
            <v>92676</v>
          </cell>
          <cell r="B3873" t="str">
            <v>INSTALACOES HIDRO SANITARIAS</v>
          </cell>
          <cell r="C3873" t="str">
            <v>INHI</v>
          </cell>
          <cell r="D3873" t="str">
            <v>CONEXOES</v>
          </cell>
          <cell r="E3873" t="str">
            <v>0180</v>
          </cell>
          <cell r="F3873" t="str">
            <v/>
          </cell>
          <cell r="G3873" t="str">
            <v/>
          </cell>
          <cell r="H3873" t="str">
            <v>JOELHO 90 GRAUS, EM FERRO GALVANIZADO, CONEXÃO ROSQUEADA, DN 50 (2"), INSTALADO EM REDE DE ALIMENTAÇÃO PARA SPRINKLER - FORNECIMENTO E INSTALAÇÃO. AF_10/2020</v>
          </cell>
          <cell r="I3873" t="str">
            <v>UN</v>
          </cell>
          <cell r="J3873" t="str">
            <v>COEFICIENTE DE REPRESENTATIVIDADE</v>
          </cell>
          <cell r="K3873" t="str">
            <v>46,55</v>
          </cell>
          <cell r="L3873" t="str">
            <v>CAIXA REFERENCIAL</v>
          </cell>
        </row>
        <row r="3874">
          <cell r="A3874">
            <v>92677</v>
          </cell>
          <cell r="B3874" t="str">
            <v>INSTALACOES HIDRO SANITARIAS</v>
          </cell>
          <cell r="C3874" t="str">
            <v>INHI</v>
          </cell>
          <cell r="D3874" t="str">
            <v>CONEXOES</v>
          </cell>
          <cell r="E3874" t="str">
            <v>0180</v>
          </cell>
          <cell r="F3874" t="str">
            <v/>
          </cell>
          <cell r="G3874" t="str">
            <v/>
          </cell>
          <cell r="H3874" t="str">
            <v>JOELHO 45 GRAUS, EM FERRO GALVANIZADO, CONEXÃO ROSQUEADA, DN 65 (2 1/2"), INSTALADO EM REDE DE ALIMENTAÇÃO PARA SPRINKLER - FORNECIMENTO E INSTALAÇÃO. AF_10/2020</v>
          </cell>
          <cell r="I3874" t="str">
            <v>UN</v>
          </cell>
          <cell r="J3874" t="str">
            <v>COEFICIENTE DE REPRESENTATIVIDADE</v>
          </cell>
          <cell r="K3874" t="str">
            <v>77,91</v>
          </cell>
          <cell r="L3874" t="str">
            <v>CAIXA REFERENCIAL</v>
          </cell>
        </row>
        <row r="3875">
          <cell r="A3875">
            <v>92678</v>
          </cell>
          <cell r="B3875" t="str">
            <v>INSTALACOES HIDRO SANITARIAS</v>
          </cell>
          <cell r="C3875" t="str">
            <v>INHI</v>
          </cell>
          <cell r="D3875" t="str">
            <v>CONEXOES</v>
          </cell>
          <cell r="E3875" t="str">
            <v>0180</v>
          </cell>
          <cell r="F3875" t="str">
            <v/>
          </cell>
          <cell r="G3875" t="str">
            <v/>
          </cell>
          <cell r="H3875" t="str">
            <v>JOELHO 90 GRAUS, EM FERRO GALVANIZADO, CONEXÃO ROSQUEADA, DN 65 (2 1/2"), INSTALADO EM REDE DE ALIMENTAÇÃO PARA SPRINKLER - FORNECIMENTO E INSTALAÇÃO. AF_10/2020</v>
          </cell>
          <cell r="I3875" t="str">
            <v>UN</v>
          </cell>
          <cell r="J3875" t="str">
            <v>COEFICIENTE DE REPRESENTATIVIDADE</v>
          </cell>
          <cell r="K3875" t="str">
            <v>72,09</v>
          </cell>
          <cell r="L3875" t="str">
            <v>CAIXA REFERENCIAL</v>
          </cell>
        </row>
        <row r="3876">
          <cell r="A3876">
            <v>92679</v>
          </cell>
          <cell r="B3876" t="str">
            <v>INSTALACOES HIDRO SANITARIAS</v>
          </cell>
          <cell r="C3876" t="str">
            <v>INHI</v>
          </cell>
          <cell r="D3876" t="str">
            <v>CONEXOES</v>
          </cell>
          <cell r="E3876" t="str">
            <v>0180</v>
          </cell>
          <cell r="F3876" t="str">
            <v/>
          </cell>
          <cell r="G3876" t="str">
            <v/>
          </cell>
          <cell r="H3876" t="str">
            <v>JOELHO 45 GRAUS, EM FERRO GALVANIZADO, CONEXÃO ROSQUEADA, DN 80 (3"), INSTALADO EM REDE DE ALIMENTAÇÃO PARA SPRINKLER - FORNECIMENTO E INSTALAÇÃO. AF_10/2020</v>
          </cell>
          <cell r="I3876" t="str">
            <v>UN</v>
          </cell>
          <cell r="J3876" t="str">
            <v>COEFICIENTE DE REPRESENTATIVIDADE</v>
          </cell>
          <cell r="K3876" t="str">
            <v>106,74</v>
          </cell>
          <cell r="L3876" t="str">
            <v>CAIXA REFERENCIAL</v>
          </cell>
        </row>
        <row r="3877">
          <cell r="A3877">
            <v>92680</v>
          </cell>
          <cell r="B3877" t="str">
            <v>INSTALACOES HIDRO SANITARIAS</v>
          </cell>
          <cell r="C3877" t="str">
            <v>INHI</v>
          </cell>
          <cell r="D3877" t="str">
            <v>CONEXOES</v>
          </cell>
          <cell r="E3877" t="str">
            <v>0180</v>
          </cell>
          <cell r="F3877" t="str">
            <v/>
          </cell>
          <cell r="G3877" t="str">
            <v/>
          </cell>
          <cell r="H3877" t="str">
            <v>JOELHO 90 GRAUS, EM FERRO GALVANIZADO, CONEXÃO ROSQUEADA, DN 80 (3"), INSTALADO EM REDE DE ALIMENTAÇÃO PARA SPRINKLER - FORNECIMENTO E INSTALAÇÃO. AF_10/2020</v>
          </cell>
          <cell r="I3877" t="str">
            <v>UN</v>
          </cell>
          <cell r="J3877" t="str">
            <v>COEFICIENTE DE REPRESENTATIVIDADE</v>
          </cell>
          <cell r="K3877" t="str">
            <v>95,52</v>
          </cell>
          <cell r="L3877" t="str">
            <v>CAIXA REFERENCIAL</v>
          </cell>
        </row>
        <row r="3878">
          <cell r="A3878">
            <v>92681</v>
          </cell>
          <cell r="B3878" t="str">
            <v>INSTALACOES HIDRO SANITARIAS</v>
          </cell>
          <cell r="C3878" t="str">
            <v>INHI</v>
          </cell>
          <cell r="D3878" t="str">
            <v>CONEXOES</v>
          </cell>
          <cell r="E3878" t="str">
            <v>0180</v>
          </cell>
          <cell r="F3878" t="str">
            <v/>
          </cell>
          <cell r="G3878" t="str">
            <v/>
          </cell>
          <cell r="H3878" t="str">
            <v>TÊ, EM FERRO GALVANIZADO, CONEXÃO ROSQUEADA, DN 25 (1"), INSTALADO EM REDE DE ALIMENTAÇÃO PARA SPRINKLER - FORNECIMENTO E INSTALAÇÃO. AF_10/2020</v>
          </cell>
          <cell r="I3878" t="str">
            <v>UN</v>
          </cell>
          <cell r="J3878" t="str">
            <v>COEFICIENTE DE REPRESENTATIVIDADE</v>
          </cell>
          <cell r="K3878" t="str">
            <v>31,90</v>
          </cell>
          <cell r="L3878" t="str">
            <v>CAIXA REFERENCIAL</v>
          </cell>
        </row>
        <row r="3879">
          <cell r="A3879">
            <v>92682</v>
          </cell>
          <cell r="B3879" t="str">
            <v>INSTALACOES HIDRO SANITARIAS</v>
          </cell>
          <cell r="C3879" t="str">
            <v>INHI</v>
          </cell>
          <cell r="D3879" t="str">
            <v>CONEXOES</v>
          </cell>
          <cell r="E3879" t="str">
            <v>0180</v>
          </cell>
          <cell r="F3879" t="str">
            <v/>
          </cell>
          <cell r="G3879" t="str">
            <v/>
          </cell>
          <cell r="H3879" t="str">
            <v>TÊ, EM FERRO GALVANIZADO, CONEXÃO ROSQUEADA, DN 32 (1 1/4"), INSTALADO EM REDE DE ALIMENTAÇÃO PARA SPRINKLER - FORNECIMENTO E INSTALAÇÃO. AF_10/2020</v>
          </cell>
          <cell r="I3879" t="str">
            <v>UN</v>
          </cell>
          <cell r="J3879" t="str">
            <v>COEFICIENTE DE REPRESENTATIVIDADE</v>
          </cell>
          <cell r="K3879" t="str">
            <v>39,73</v>
          </cell>
          <cell r="L3879" t="str">
            <v>CAIXA REFERENCIAL</v>
          </cell>
        </row>
        <row r="3880">
          <cell r="A3880">
            <v>92683</v>
          </cell>
          <cell r="B3880" t="str">
            <v>INSTALACOES HIDRO SANITARIAS</v>
          </cell>
          <cell r="C3880" t="str">
            <v>INHI</v>
          </cell>
          <cell r="D3880" t="str">
            <v>CONEXOES</v>
          </cell>
          <cell r="E3880" t="str">
            <v>0180</v>
          </cell>
          <cell r="F3880" t="str">
            <v/>
          </cell>
          <cell r="G3880" t="str">
            <v/>
          </cell>
          <cell r="H3880" t="str">
            <v>TÊ, EM FERRO GALVANIZADO, CONEXÃO ROSQUEADA, DN 40 (1 1/2"), INSTALADO EM REDE DE ALIMENTAÇÃO PARA SPRINKLER - FORNECIMENTO E INSTALAÇÃO. AF_10/2020</v>
          </cell>
          <cell r="I3880" t="str">
            <v>UN</v>
          </cell>
          <cell r="J3880" t="str">
            <v>COEFICIENTE DE REPRESENTATIVIDADE</v>
          </cell>
          <cell r="K3880" t="str">
            <v>46,19</v>
          </cell>
          <cell r="L3880" t="str">
            <v>CAIXA REFERENCIAL</v>
          </cell>
        </row>
        <row r="3881">
          <cell r="A3881">
            <v>92684</v>
          </cell>
          <cell r="B3881" t="str">
            <v>INSTALACOES HIDRO SANITARIAS</v>
          </cell>
          <cell r="C3881" t="str">
            <v>INHI</v>
          </cell>
          <cell r="D3881" t="str">
            <v>CONEXOES</v>
          </cell>
          <cell r="E3881" t="str">
            <v>0180</v>
          </cell>
          <cell r="F3881" t="str">
            <v/>
          </cell>
          <cell r="G3881" t="str">
            <v/>
          </cell>
          <cell r="H3881" t="str">
            <v>TÊ, EM FERRO GALVANIZADO, CONEXÃO ROSQUEADA, DN 50 (2"), INSTALADO EM REDE DE ALIMENTAÇÃO PARA SPRINKLER - FORNECIMENTO E INSTALAÇÃO. AF_10/2020</v>
          </cell>
          <cell r="I3881" t="str">
            <v>UN</v>
          </cell>
          <cell r="J3881" t="str">
            <v>COEFICIENTE DE REPRESENTATIVIDADE</v>
          </cell>
          <cell r="K3881" t="str">
            <v>62,06</v>
          </cell>
          <cell r="L3881" t="str">
            <v>CAIXA REFERENCIAL</v>
          </cell>
        </row>
        <row r="3882">
          <cell r="A3882">
            <v>92685</v>
          </cell>
          <cell r="B3882" t="str">
            <v>INSTALACOES HIDRO SANITARIAS</v>
          </cell>
          <cell r="C3882" t="str">
            <v>INHI</v>
          </cell>
          <cell r="D3882" t="str">
            <v>CONEXOES</v>
          </cell>
          <cell r="E3882" t="str">
            <v>0180</v>
          </cell>
          <cell r="F3882" t="str">
            <v/>
          </cell>
          <cell r="G3882" t="str">
            <v/>
          </cell>
          <cell r="H3882" t="str">
            <v>TÊ, EM FERRO GALVANIZADO, CONEXÃO ROSQUEADA, DN 65 (2 1/2"), INSTALADO EM REDE DE ALIMENTAÇÃO PARA SPRINKLER - FORNECIMENTO E INSTALAÇÃO. AF_10/2020</v>
          </cell>
          <cell r="I3882" t="str">
            <v>UN</v>
          </cell>
          <cell r="J3882" t="str">
            <v>COEFICIENTE DE REPRESENTATIVIDADE</v>
          </cell>
          <cell r="K3882" t="str">
            <v>99,08</v>
          </cell>
          <cell r="L3882" t="str">
            <v>CAIXA REFERENCIAL</v>
          </cell>
        </row>
        <row r="3883">
          <cell r="A3883">
            <v>92686</v>
          </cell>
          <cell r="B3883" t="str">
            <v>INSTALACOES HIDRO SANITARIAS</v>
          </cell>
          <cell r="C3883" t="str">
            <v>INHI</v>
          </cell>
          <cell r="D3883" t="str">
            <v>CONEXOES</v>
          </cell>
          <cell r="E3883" t="str">
            <v>0180</v>
          </cell>
          <cell r="F3883" t="str">
            <v/>
          </cell>
          <cell r="G3883" t="str">
            <v/>
          </cell>
          <cell r="H3883" t="str">
            <v>TÊ, EM FERRO GALVANIZADO, CONEXÃO ROSQUEADA, DN 80 (3"), INSTALADO EM REDE DE ALIMENTAÇÃO PARA SPRINKLER - FORNECIMENTO E INSTALAÇÃO. AF_10/2020</v>
          </cell>
          <cell r="I3883" t="str">
            <v>UN</v>
          </cell>
          <cell r="J3883" t="str">
            <v>COEFICIENTE DE REPRESENTATIVIDADE</v>
          </cell>
          <cell r="K3883" t="str">
            <v>126,32</v>
          </cell>
          <cell r="L3883" t="str">
            <v>CAIXA REFERENCIAL</v>
          </cell>
        </row>
        <row r="3884">
          <cell r="A3884">
            <v>92692</v>
          </cell>
          <cell r="B3884" t="str">
            <v>INSTALACOES HIDRO SANITARIAS</v>
          </cell>
          <cell r="C3884" t="str">
            <v>INHI</v>
          </cell>
          <cell r="D3884" t="str">
            <v>CONEXOES</v>
          </cell>
          <cell r="E3884" t="str">
            <v>0180</v>
          </cell>
          <cell r="F3884" t="str">
            <v/>
          </cell>
          <cell r="G3884" t="str">
            <v/>
          </cell>
          <cell r="H3884" t="str">
            <v>NIPLE, EM FERRO GALVANIZADO, CONEXÃO ROSQUEADA, DN 15 (1/2"), INSTALADO EM RAMAIS E SUB-RAMAIS DE GÁS - FORNECIMENTO E INSTALAÇÃO. AF_10/2020</v>
          </cell>
          <cell r="I3884" t="str">
            <v>UN</v>
          </cell>
          <cell r="J3884" t="str">
            <v>COEFICIENTE DE REPRESENTATIVIDADE</v>
          </cell>
          <cell r="K3884" t="str">
            <v>8,90</v>
          </cell>
          <cell r="L3884" t="str">
            <v>CAIXA REFERENCIAL</v>
          </cell>
        </row>
        <row r="3885">
          <cell r="A3885">
            <v>92693</v>
          </cell>
          <cell r="B3885" t="str">
            <v>INSTALACOES HIDRO SANITARIAS</v>
          </cell>
          <cell r="C3885" t="str">
            <v>INHI</v>
          </cell>
          <cell r="D3885" t="str">
            <v>CONEXOES</v>
          </cell>
          <cell r="E3885" t="str">
            <v>0180</v>
          </cell>
          <cell r="F3885" t="str">
            <v/>
          </cell>
          <cell r="G3885" t="str">
            <v/>
          </cell>
          <cell r="H3885" t="str">
            <v>LUVA, EM FERRO GALVANIZADO, CONEXÃO ROSQUEADA, DN 15 (1/2"), INSTALADO EM RAMAIS E SUB-RAMAIS DE GÁS - FORNECIMENTO E INSTALAÇÃO. AF_10/2020</v>
          </cell>
          <cell r="I3885" t="str">
            <v>UN</v>
          </cell>
          <cell r="J3885" t="str">
            <v>COEFICIENTE DE REPRESENTATIVIDADE</v>
          </cell>
          <cell r="K3885" t="str">
            <v>9,13</v>
          </cell>
          <cell r="L3885" t="str">
            <v>CAIXA REFERENCIAL</v>
          </cell>
        </row>
        <row r="3886">
          <cell r="A3886">
            <v>92694</v>
          </cell>
          <cell r="B3886" t="str">
            <v>INSTALACOES HIDRO SANITARIAS</v>
          </cell>
          <cell r="C3886" t="str">
            <v>INHI</v>
          </cell>
          <cell r="D3886" t="str">
            <v>CONEXOES</v>
          </cell>
          <cell r="E3886" t="str">
            <v>0180</v>
          </cell>
          <cell r="F3886" t="str">
            <v/>
          </cell>
          <cell r="G3886" t="str">
            <v/>
          </cell>
          <cell r="H3886" t="str">
            <v>NIPLE, EM FERRO GALVANIZADO, CONEXÃO ROSQUEADA, DN 20 (3/4"), INSTALADO EM RAMAIS E SUB-RAMAIS DE GÁS - FORNECIMENTO E INSTALAÇÃO. AF_10/2020</v>
          </cell>
          <cell r="I3886" t="str">
            <v>UN</v>
          </cell>
          <cell r="J3886" t="str">
            <v>COEFICIENTE DE REPRESENTATIVIDADE</v>
          </cell>
          <cell r="K3886" t="str">
            <v>14,14</v>
          </cell>
          <cell r="L3886" t="str">
            <v>CAIXA REFERENCIAL</v>
          </cell>
        </row>
        <row r="3887">
          <cell r="A3887">
            <v>92695</v>
          </cell>
          <cell r="B3887" t="str">
            <v>INSTALACOES HIDRO SANITARIAS</v>
          </cell>
          <cell r="C3887" t="str">
            <v>INHI</v>
          </cell>
          <cell r="D3887" t="str">
            <v>CONEXOES</v>
          </cell>
          <cell r="E3887" t="str">
            <v>0180</v>
          </cell>
          <cell r="F3887" t="str">
            <v/>
          </cell>
          <cell r="G3887" t="str">
            <v/>
          </cell>
          <cell r="H3887" t="str">
            <v>LUVA, EM FERRO GALVANIZADO, CONEXÃO ROSQUEADA, DN 20 (3/4"), INSTALADO EM RAMAIS E SUB-RAMAIS DE GÁS - FORNECIMENTO E INSTALAÇÃO. AF_10/2020</v>
          </cell>
          <cell r="I3887" t="str">
            <v>UN</v>
          </cell>
          <cell r="J3887" t="str">
            <v>COEFICIENTE DE REPRESENTATIVIDADE</v>
          </cell>
          <cell r="K3887" t="str">
            <v>14,38</v>
          </cell>
          <cell r="L3887" t="str">
            <v>CAIXA REFERENCIAL</v>
          </cell>
        </row>
        <row r="3888">
          <cell r="A3888">
            <v>92696</v>
          </cell>
          <cell r="B3888" t="str">
            <v>INSTALACOES HIDRO SANITARIAS</v>
          </cell>
          <cell r="C3888" t="str">
            <v>INHI</v>
          </cell>
          <cell r="D3888" t="str">
            <v>CONEXOES</v>
          </cell>
          <cell r="E3888" t="str">
            <v>0180</v>
          </cell>
          <cell r="F3888" t="str">
            <v/>
          </cell>
          <cell r="G3888" t="str">
            <v/>
          </cell>
          <cell r="H3888" t="str">
            <v>NIPLE, EM FERRO GALVANIZADO, CONEXÃO ROSQUEADA, DN 25 (1"), INSTALADO EM RAMAIS E SUB-RAMAIS DE GÁS - FORNECIMENTO E INSTALAÇÃO. AF_10/2020</v>
          </cell>
          <cell r="I3888" t="str">
            <v>UN</v>
          </cell>
          <cell r="J3888" t="str">
            <v>COEFICIENTE DE REPRESENTATIVIDADE</v>
          </cell>
          <cell r="K3888" t="str">
            <v>22,15</v>
          </cell>
          <cell r="L3888" t="str">
            <v>CAIXA REFERENCIAL</v>
          </cell>
        </row>
        <row r="3889">
          <cell r="A3889">
            <v>92697</v>
          </cell>
          <cell r="B3889" t="str">
            <v>INSTALACOES HIDRO SANITARIAS</v>
          </cell>
          <cell r="C3889" t="str">
            <v>INHI</v>
          </cell>
          <cell r="D3889" t="str">
            <v>CONEXOES</v>
          </cell>
          <cell r="E3889" t="str">
            <v>0180</v>
          </cell>
          <cell r="F3889" t="str">
            <v/>
          </cell>
          <cell r="G3889" t="str">
            <v/>
          </cell>
          <cell r="H3889" t="str">
            <v>LUVA, EM FERRO GALVANIZADO, CONEXÃO ROSQUEADA, DN 25 (1"), INSTALADO EM RAMAIS E SUB-RAMAIS DE GÁS - FORNECIMENTO E INSTALAÇÃO. AF_10/2020</v>
          </cell>
          <cell r="I3889" t="str">
            <v>UN</v>
          </cell>
          <cell r="J3889" t="str">
            <v>COEFICIENTE DE REPRESENTATIVIDADE</v>
          </cell>
          <cell r="K3889" t="str">
            <v>23,22</v>
          </cell>
          <cell r="L3889" t="str">
            <v>CAIXA REFERENCIAL</v>
          </cell>
        </row>
        <row r="3890">
          <cell r="A3890">
            <v>92698</v>
          </cell>
          <cell r="B3890" t="str">
            <v>INSTALACOES HIDRO SANITARIAS</v>
          </cell>
          <cell r="C3890" t="str">
            <v>INHI</v>
          </cell>
          <cell r="D3890" t="str">
            <v>CONEXOES</v>
          </cell>
          <cell r="E3890" t="str">
            <v>0180</v>
          </cell>
          <cell r="F3890" t="str">
            <v/>
          </cell>
          <cell r="G3890" t="str">
            <v/>
          </cell>
          <cell r="H3890" t="str">
            <v>JOELHO 45 GRAUS, EM FERRO GALVANIZADO, CONEXÃO ROSQUEADA, DN 15 (1/2"), INSTALADO EM RAMAIS E SUB-RAMAIS DE GÁS - FORNECIMENTO E INSTALAÇÃO. AF_10/2020</v>
          </cell>
          <cell r="I3890" t="str">
            <v>UN</v>
          </cell>
          <cell r="J3890" t="str">
            <v>COEFICIENTE DE REPRESENTATIVIDADE</v>
          </cell>
          <cell r="K3890" t="str">
            <v>13,11</v>
          </cell>
          <cell r="L3890" t="str">
            <v>CAIXA REFERENCIAL</v>
          </cell>
        </row>
        <row r="3891">
          <cell r="A3891">
            <v>92699</v>
          </cell>
          <cell r="B3891" t="str">
            <v>INSTALACOES HIDRO SANITARIAS</v>
          </cell>
          <cell r="C3891" t="str">
            <v>INHI</v>
          </cell>
          <cell r="D3891" t="str">
            <v>CONEXOES</v>
          </cell>
          <cell r="E3891" t="str">
            <v>0180</v>
          </cell>
          <cell r="F3891" t="str">
            <v/>
          </cell>
          <cell r="G3891" t="str">
            <v/>
          </cell>
          <cell r="H3891" t="str">
            <v>JOELHO 90 GRAUS, EM FERRO GALVANIZADO, CONEXÃO ROSQUEADA, DN 15 (1/2"), INSTALADO EM RAMAIS E SUB-RAMAIS DE GÁS - FORNECIMENTO E INSTALAÇÃO. AF_10/2020</v>
          </cell>
          <cell r="I3891" t="str">
            <v>UN</v>
          </cell>
          <cell r="J3891" t="str">
            <v>COEFICIENTE DE REPRESENTATIVIDADE</v>
          </cell>
          <cell r="K3891" t="str">
            <v>12,34</v>
          </cell>
          <cell r="L3891" t="str">
            <v>CAIXA REFERENCIAL</v>
          </cell>
        </row>
        <row r="3892">
          <cell r="A3892">
            <v>92700</v>
          </cell>
          <cell r="B3892" t="str">
            <v>INSTALACOES HIDRO SANITARIAS</v>
          </cell>
          <cell r="C3892" t="str">
            <v>INHI</v>
          </cell>
          <cell r="D3892" t="str">
            <v>CONEXOES</v>
          </cell>
          <cell r="E3892" t="str">
            <v>0180</v>
          </cell>
          <cell r="F3892" t="str">
            <v/>
          </cell>
          <cell r="G3892" t="str">
            <v/>
          </cell>
          <cell r="H3892" t="str">
            <v>JOELHO 45 GRAUS, EM FERRO GALVANIZADO, CONEXÃO ROSQUEADA, DN 20 (3/4"), INSTALADO EM RAMAIS E SUB-RAMAIS DE GÁS - FORNECIMENTO E INSTALAÇÃO. AF_10/2020</v>
          </cell>
          <cell r="I3892" t="str">
            <v>UN</v>
          </cell>
          <cell r="J3892" t="str">
            <v>COEFICIENTE DE REPRESENTATIVIDADE</v>
          </cell>
          <cell r="K3892" t="str">
            <v>21,43</v>
          </cell>
          <cell r="L3892" t="str">
            <v>CAIXA REFERENCIAL</v>
          </cell>
        </row>
        <row r="3893">
          <cell r="A3893">
            <v>92701</v>
          </cell>
          <cell r="B3893" t="str">
            <v>INSTALACOES HIDRO SANITARIAS</v>
          </cell>
          <cell r="C3893" t="str">
            <v>INHI</v>
          </cell>
          <cell r="D3893" t="str">
            <v>CONEXOES</v>
          </cell>
          <cell r="E3893" t="str">
            <v>0180</v>
          </cell>
          <cell r="F3893" t="str">
            <v/>
          </cell>
          <cell r="G3893" t="str">
            <v/>
          </cell>
          <cell r="H3893" t="str">
            <v>JOELHO 90 GRAUS, EM FERRO GALVANIZADO, CONEXÃO ROSQUEADA, DN 20 (3/4"), INSTALADO EM RAMAIS E SUB-RAMAIS DE GÁS - FORNECIMENTO E INSTALAÇÃO. AF_10/2020</v>
          </cell>
          <cell r="I3893" t="str">
            <v>UN</v>
          </cell>
          <cell r="J3893" t="str">
            <v>COEFICIENTE DE REPRESENTATIVIDADE</v>
          </cell>
          <cell r="K3893" t="str">
            <v>20,28</v>
          </cell>
          <cell r="L3893" t="str">
            <v>CAIXA REFERENCIAL</v>
          </cell>
        </row>
        <row r="3894">
          <cell r="A3894">
            <v>92702</v>
          </cell>
          <cell r="B3894" t="str">
            <v>INSTALACOES HIDRO SANITARIAS</v>
          </cell>
          <cell r="C3894" t="str">
            <v>INHI</v>
          </cell>
          <cell r="D3894" t="str">
            <v>CONEXOES</v>
          </cell>
          <cell r="E3894" t="str">
            <v>0180</v>
          </cell>
          <cell r="F3894" t="str">
            <v/>
          </cell>
          <cell r="G3894" t="str">
            <v/>
          </cell>
          <cell r="H3894" t="str">
            <v>JOELHO 45 GRAUS, EM FERRO GALVANIZADO, CONEXÃO ROSQUEADA, DN 25 (1"), INSTALADO EM RAMAIS E SUB-RAMAIS DE GÁS - FORNECIMENTO E INSTALAÇÃO. AF_10/2020</v>
          </cell>
          <cell r="I3894" t="str">
            <v>UN</v>
          </cell>
          <cell r="J3894" t="str">
            <v>COEFICIENTE DE REPRESENTATIVIDADE</v>
          </cell>
          <cell r="K3894" t="str">
            <v>33,52</v>
          </cell>
          <cell r="L3894" t="str">
            <v>CAIXA REFERENCIAL</v>
          </cell>
        </row>
        <row r="3895">
          <cell r="A3895">
            <v>92703</v>
          </cell>
          <cell r="B3895" t="str">
            <v>INSTALACOES HIDRO SANITARIAS</v>
          </cell>
          <cell r="C3895" t="str">
            <v>INHI</v>
          </cell>
          <cell r="D3895" t="str">
            <v>CONEXOES</v>
          </cell>
          <cell r="E3895" t="str">
            <v>0180</v>
          </cell>
          <cell r="F3895" t="str">
            <v/>
          </cell>
          <cell r="G3895" t="str">
            <v/>
          </cell>
          <cell r="H3895" t="str">
            <v>JOELHO 90 GRAUS, EM FERRO GALVANIZADO, CONEXÃO ROSQUEADA, DN 25 (1"), INSTALADO EM RAMAIS E SUB-RAMAIS DE GÁS - FORNECIMENTO E INSTALAÇÃO. AF_10/2020</v>
          </cell>
          <cell r="I3895" t="str">
            <v>UN</v>
          </cell>
          <cell r="J3895" t="str">
            <v>COEFICIENTE DE REPRESENTATIVIDADE</v>
          </cell>
          <cell r="K3895" t="str">
            <v>32,10</v>
          </cell>
          <cell r="L3895" t="str">
            <v>CAIXA REFERENCIAL</v>
          </cell>
        </row>
        <row r="3896">
          <cell r="A3896">
            <v>92704</v>
          </cell>
          <cell r="B3896" t="str">
            <v>INSTALACOES HIDRO SANITARIAS</v>
          </cell>
          <cell r="C3896" t="str">
            <v>INHI</v>
          </cell>
          <cell r="D3896" t="str">
            <v>CONEXOES</v>
          </cell>
          <cell r="E3896" t="str">
            <v>0180</v>
          </cell>
          <cell r="F3896" t="str">
            <v/>
          </cell>
          <cell r="G3896" t="str">
            <v/>
          </cell>
          <cell r="H3896" t="str">
            <v>TÊ, EM FERRO GALVANIZADO, CONEXÃO ROSQUEADA, DN 15 (1/2"), INSTALADO EM RAMAIS E SUB-RAMAIS DE GÁS - FORNECIMENTO E INSTALAÇÃO. AF_10/2020</v>
          </cell>
          <cell r="I3896" t="str">
            <v>UN</v>
          </cell>
          <cell r="J3896" t="str">
            <v>COEFICIENTE DE REPRESENTATIVIDADE</v>
          </cell>
          <cell r="K3896" t="str">
            <v>16,63</v>
          </cell>
          <cell r="L3896" t="str">
            <v>CAIXA REFERENCIAL</v>
          </cell>
        </row>
        <row r="3897">
          <cell r="A3897">
            <v>92705</v>
          </cell>
          <cell r="B3897" t="str">
            <v>INSTALACOES HIDRO SANITARIAS</v>
          </cell>
          <cell r="C3897" t="str">
            <v>INHI</v>
          </cell>
          <cell r="D3897" t="str">
            <v>CONEXOES</v>
          </cell>
          <cell r="E3897" t="str">
            <v>0180</v>
          </cell>
          <cell r="F3897" t="str">
            <v/>
          </cell>
          <cell r="G3897" t="str">
            <v/>
          </cell>
          <cell r="H3897" t="str">
            <v>TÊ, EM FERRO GALVANIZADO, CONEXÃO ROSQUEADA, DN 20 (3/4"), INSTALADO EM RAMAIS E SUB-RAMAIS DE GÁS - FORNECIMENTO E INSTALAÇÃO. AF_10/2020</v>
          </cell>
          <cell r="I3897" t="str">
            <v>UN</v>
          </cell>
          <cell r="J3897" t="str">
            <v>COEFICIENTE DE REPRESENTATIVIDADE</v>
          </cell>
          <cell r="K3897" t="str">
            <v>26,81</v>
          </cell>
          <cell r="L3897" t="str">
            <v>CAIXA REFERENCIAL</v>
          </cell>
        </row>
        <row r="3898">
          <cell r="A3898">
            <v>92706</v>
          </cell>
          <cell r="B3898" t="str">
            <v>INSTALACOES HIDRO SANITARIAS</v>
          </cell>
          <cell r="C3898" t="str">
            <v>INHI</v>
          </cell>
          <cell r="D3898" t="str">
            <v>CONEXOES</v>
          </cell>
          <cell r="E3898" t="str">
            <v>0180</v>
          </cell>
          <cell r="F3898" t="str">
            <v/>
          </cell>
          <cell r="G3898" t="str">
            <v/>
          </cell>
          <cell r="H3898" t="str">
            <v>TÊ, EM FERRO GALVANIZADO, CONEXÃO ROSQUEADA, DN 25 (1"), INSTALADO EM RAMAIS E SUB-RAMAIS DE GÁS - FORNECIMENTO E INSTALAÇÃO. AF_10/2020</v>
          </cell>
          <cell r="I3898" t="str">
            <v>UN</v>
          </cell>
          <cell r="J3898" t="str">
            <v>COEFICIENTE DE REPRESENTATIVIDADE</v>
          </cell>
          <cell r="K3898" t="str">
            <v>43,37</v>
          </cell>
          <cell r="L3898" t="str">
            <v>CAIXA REFERENCIAL</v>
          </cell>
        </row>
        <row r="3899">
          <cell r="A3899">
            <v>92889</v>
          </cell>
          <cell r="B3899" t="str">
            <v>INSTALACOES HIDRO SANITARIAS</v>
          </cell>
          <cell r="C3899" t="str">
            <v>INHI</v>
          </cell>
          <cell r="D3899" t="str">
            <v>CONEXOES</v>
          </cell>
          <cell r="E3899" t="str">
            <v>0180</v>
          </cell>
          <cell r="F3899" t="str">
            <v/>
          </cell>
          <cell r="G3899" t="str">
            <v/>
          </cell>
          <cell r="H3899" t="str">
            <v>UNIÃO, EM FERRO GALVANIZADO, DN 50 (2"), CONEXÃO ROSQUEADA, INSTALADO EM PRUMADAS - FORNECIMENTO E INSTALAÇÃO. AF_10/2020</v>
          </cell>
          <cell r="I3899" t="str">
            <v>UN</v>
          </cell>
          <cell r="J3899" t="str">
            <v>COEFICIENTE DE REPRESENTATIVIDADE</v>
          </cell>
          <cell r="K3899" t="str">
            <v>79,83</v>
          </cell>
          <cell r="L3899" t="str">
            <v>CAIXA REFERENCIAL</v>
          </cell>
        </row>
        <row r="3900">
          <cell r="A3900">
            <v>92890</v>
          </cell>
          <cell r="B3900" t="str">
            <v>INSTALACOES HIDRO SANITARIAS</v>
          </cell>
          <cell r="C3900" t="str">
            <v>INHI</v>
          </cell>
          <cell r="D3900" t="str">
            <v>CONEXOES</v>
          </cell>
          <cell r="E3900" t="str">
            <v>0180</v>
          </cell>
          <cell r="F3900" t="str">
            <v/>
          </cell>
          <cell r="G3900" t="str">
            <v/>
          </cell>
          <cell r="H3900" t="str">
            <v>UNIÃO, EM FERRO GALVANIZADO, DN 65 (2 1/2"), CONEXÃO ROSQUEADA, INSTALADO EM PRUMADAS - FORNECIMENTO E INSTALAÇÃO. AF_10/2020</v>
          </cell>
          <cell r="I3900" t="str">
            <v>UN</v>
          </cell>
          <cell r="J3900" t="str">
            <v>COEFICIENTE DE REPRESENTATIVIDADE</v>
          </cell>
          <cell r="K3900" t="str">
            <v>120,34</v>
          </cell>
          <cell r="L3900" t="str">
            <v>CAIXA REFERENCIAL</v>
          </cell>
        </row>
        <row r="3901">
          <cell r="A3901">
            <v>92891</v>
          </cell>
          <cell r="B3901" t="str">
            <v>INSTALACOES HIDRO SANITARIAS</v>
          </cell>
          <cell r="C3901" t="str">
            <v>INHI</v>
          </cell>
          <cell r="D3901" t="str">
            <v>CONEXOES</v>
          </cell>
          <cell r="E3901" t="str">
            <v>0180</v>
          </cell>
          <cell r="F3901" t="str">
            <v/>
          </cell>
          <cell r="G3901" t="str">
            <v/>
          </cell>
          <cell r="H3901" t="str">
            <v>UNIÃO, EM FERRO GALVANIZADO, DN 80 (3"), CONEXÃO ROSQUEADA, INSTALADO EM PRUMADAS - FORNECIMENTO E INSTALAÇÃO. AF_10/2020</v>
          </cell>
          <cell r="I3901" t="str">
            <v>UN</v>
          </cell>
          <cell r="J3901" t="str">
            <v>COEFICIENTE DE REPRESENTATIVIDADE</v>
          </cell>
          <cell r="K3901" t="str">
            <v>175,78</v>
          </cell>
          <cell r="L3901" t="str">
            <v>CAIXA REFERENCIAL</v>
          </cell>
        </row>
        <row r="3902">
          <cell r="A3902">
            <v>92892</v>
          </cell>
          <cell r="B3902" t="str">
            <v>INSTALACOES HIDRO SANITARIAS</v>
          </cell>
          <cell r="C3902" t="str">
            <v>INHI</v>
          </cell>
          <cell r="D3902" t="str">
            <v>CONEXOES</v>
          </cell>
          <cell r="E3902" t="str">
            <v>0180</v>
          </cell>
          <cell r="F3902" t="str">
            <v/>
          </cell>
          <cell r="G3902" t="str">
            <v/>
          </cell>
          <cell r="H3902" t="str">
            <v>UNIÃO, EM FERRO GALVANIZADO, DN 25 (1"), CONEXÃO ROSQUEADA, INSTALADO EM REDE DE ALIMENTAÇÃO PARA HIDRANTE - FORNECIMENTO E INSTALAÇÃO. AF_10/2020</v>
          </cell>
          <cell r="I3902" t="str">
            <v>UN</v>
          </cell>
          <cell r="J3902" t="str">
            <v>COEFICIENTE DE REPRESENTATIVIDADE</v>
          </cell>
          <cell r="K3902" t="str">
            <v>34,97</v>
          </cell>
          <cell r="L3902" t="str">
            <v>CAIXA REFERENCIAL</v>
          </cell>
        </row>
        <row r="3903">
          <cell r="A3903">
            <v>92893</v>
          </cell>
          <cell r="B3903" t="str">
            <v>INSTALACOES HIDRO SANITARIAS</v>
          </cell>
          <cell r="C3903" t="str">
            <v>INHI</v>
          </cell>
          <cell r="D3903" t="str">
            <v>CONEXOES</v>
          </cell>
          <cell r="E3903" t="str">
            <v>0180</v>
          </cell>
          <cell r="F3903" t="str">
            <v/>
          </cell>
          <cell r="G3903" t="str">
            <v/>
          </cell>
          <cell r="H3903" t="str">
            <v>UNIÃO, EM FERRO GALVANIZADO, DN 32 (1 1/4"), CONEXÃO ROSQUEADA, INSTALADO EM REDE DE ALIMENTAÇÃO PARA HIDRANTE - FORNECIMENTO E INSTALAÇÃO. AF_10/2020</v>
          </cell>
          <cell r="I3903" t="str">
            <v>UN</v>
          </cell>
          <cell r="J3903" t="str">
            <v>COEFICIENTE DE REPRESENTATIVIDADE</v>
          </cell>
          <cell r="K3903" t="str">
            <v>49,39</v>
          </cell>
          <cell r="L3903" t="str">
            <v>CAIXA REFERENCIAL</v>
          </cell>
        </row>
        <row r="3904">
          <cell r="A3904">
            <v>92894</v>
          </cell>
          <cell r="B3904" t="str">
            <v>INSTALACOES HIDRO SANITARIAS</v>
          </cell>
          <cell r="C3904" t="str">
            <v>INHI</v>
          </cell>
          <cell r="D3904" t="str">
            <v>CONEXOES</v>
          </cell>
          <cell r="E3904" t="str">
            <v>0180</v>
          </cell>
          <cell r="F3904" t="str">
            <v/>
          </cell>
          <cell r="G3904" t="str">
            <v/>
          </cell>
          <cell r="H3904" t="str">
            <v>UNIÃO, EM FERRO GALVANIZADO, DN 40 (1 1/2"), CONEXÃO ROSQUEADA, INSTALADO EM REDE DE ALIMENTAÇÃO PARA HIDRANTE - FORNECIMENTO E INSTALAÇÃO. AF_10/2020</v>
          </cell>
          <cell r="I3904" t="str">
            <v>UN</v>
          </cell>
          <cell r="J3904" t="str">
            <v>COEFICIENTE DE REPRESENTATIVIDADE</v>
          </cell>
          <cell r="K3904" t="str">
            <v>58,87</v>
          </cell>
          <cell r="L3904" t="str">
            <v>CAIXA REFERENCIAL</v>
          </cell>
        </row>
        <row r="3905">
          <cell r="A3905">
            <v>92895</v>
          </cell>
          <cell r="B3905" t="str">
            <v>INSTALACOES HIDRO SANITARIAS</v>
          </cell>
          <cell r="C3905" t="str">
            <v>INHI</v>
          </cell>
          <cell r="D3905" t="str">
            <v>CONEXOES</v>
          </cell>
          <cell r="E3905" t="str">
            <v>0180</v>
          </cell>
          <cell r="F3905" t="str">
            <v/>
          </cell>
          <cell r="G3905" t="str">
            <v/>
          </cell>
          <cell r="H3905" t="str">
            <v>UNIÃO, EM FERRO GALVANIZADO, DN 50 (2"), CONEXÃO ROSQUEADA, INSTALADO EM REDE DE ALIMENTAÇÃO PARA HIDRANTE - FORNECIMENTO E INSTALAÇÃO. AF_10/2020</v>
          </cell>
          <cell r="I3905" t="str">
            <v>UN</v>
          </cell>
          <cell r="J3905" t="str">
            <v>COEFICIENTE DE REPRESENTATIVIDADE</v>
          </cell>
          <cell r="K3905" t="str">
            <v>79,80</v>
          </cell>
          <cell r="L3905" t="str">
            <v>CAIXA REFERENCIAL</v>
          </cell>
        </row>
        <row r="3906">
          <cell r="A3906">
            <v>92896</v>
          </cell>
          <cell r="B3906" t="str">
            <v>INSTALACOES HIDRO SANITARIAS</v>
          </cell>
          <cell r="C3906" t="str">
            <v>INHI</v>
          </cell>
          <cell r="D3906" t="str">
            <v>CONEXOES</v>
          </cell>
          <cell r="E3906" t="str">
            <v>0180</v>
          </cell>
          <cell r="F3906" t="str">
            <v/>
          </cell>
          <cell r="G3906" t="str">
            <v/>
          </cell>
          <cell r="H3906" t="str">
            <v>UNIÃO, EM FERRO GALVANIZADO, DN 65 (2 1/2"), CONEXÃO ROSQUEADA, INSTALADO EM REDE DE ALIMENTAÇÃO PARA HIDRANTE - FORNECIMENTO E INSTALAÇÃO. AF_10/2020</v>
          </cell>
          <cell r="I3906" t="str">
            <v>UN</v>
          </cell>
          <cell r="J3906" t="str">
            <v>COEFICIENTE DE REPRESENTATIVIDADE</v>
          </cell>
          <cell r="K3906" t="str">
            <v>121,41</v>
          </cell>
          <cell r="L3906" t="str">
            <v>CAIXA REFERENCIAL</v>
          </cell>
        </row>
        <row r="3907">
          <cell r="A3907">
            <v>92897</v>
          </cell>
          <cell r="B3907" t="str">
            <v>INSTALACOES HIDRO SANITARIAS</v>
          </cell>
          <cell r="C3907" t="str">
            <v>INHI</v>
          </cell>
          <cell r="D3907" t="str">
            <v>CONEXOES</v>
          </cell>
          <cell r="E3907" t="str">
            <v>0180</v>
          </cell>
          <cell r="F3907" t="str">
            <v/>
          </cell>
          <cell r="G3907" t="str">
            <v/>
          </cell>
          <cell r="H3907" t="str">
            <v>UNIÃO, EM FERRO GALVANIZADO, DN 80 (3"), CONEXÃO ROSQUEADA, INSTALADO EM REDE DE ALIMENTAÇÃO PARA HIDRANTE - FORNECIMENTO E INSTALAÇÃO. AF_10/2020</v>
          </cell>
          <cell r="I3907" t="str">
            <v>UN</v>
          </cell>
          <cell r="J3907" t="str">
            <v>COEFICIENTE DE REPRESENTATIVIDADE</v>
          </cell>
          <cell r="K3907" t="str">
            <v>177,99</v>
          </cell>
          <cell r="L3907" t="str">
            <v>CAIXA REFERENCIAL</v>
          </cell>
        </row>
        <row r="3908">
          <cell r="A3908">
            <v>92898</v>
          </cell>
          <cell r="B3908" t="str">
            <v>INSTALACOES HIDRO SANITARIAS</v>
          </cell>
          <cell r="C3908" t="str">
            <v>INHI</v>
          </cell>
          <cell r="D3908" t="str">
            <v>CONEXOES</v>
          </cell>
          <cell r="E3908" t="str">
            <v>0180</v>
          </cell>
          <cell r="F3908" t="str">
            <v/>
          </cell>
          <cell r="G3908" t="str">
            <v/>
          </cell>
          <cell r="H3908" t="str">
            <v>UNIÃO, EM FERRO GALVANIZADO, CONEXÃO ROSQUEADA, DN 25 (1"), INSTALADO EM REDE DE ALIMENTAÇÃO PARA SPRINKLER - FORNECIMENTO E INSTALAÇÃO. AF_10/2020</v>
          </cell>
          <cell r="I3908" t="str">
            <v>UN</v>
          </cell>
          <cell r="J3908" t="str">
            <v>COEFICIENTE DE REPRESENTATIVIDADE</v>
          </cell>
          <cell r="K3908" t="str">
            <v>29,02</v>
          </cell>
          <cell r="L3908" t="str">
            <v>CAIXA REFERENCIAL</v>
          </cell>
        </row>
        <row r="3909">
          <cell r="A3909">
            <v>92899</v>
          </cell>
          <cell r="B3909" t="str">
            <v>INSTALACOES HIDRO SANITARIAS</v>
          </cell>
          <cell r="C3909" t="str">
            <v>INHI</v>
          </cell>
          <cell r="D3909" t="str">
            <v>CONEXOES</v>
          </cell>
          <cell r="E3909" t="str">
            <v>0180</v>
          </cell>
          <cell r="F3909" t="str">
            <v/>
          </cell>
          <cell r="G3909" t="str">
            <v/>
          </cell>
          <cell r="H3909" t="str">
            <v>UNIÃO, EM FERRO GALVANIZADO, CONEXÃO ROSQUEADA, DN 32 (1 1/4"), INSTALADO EM REDE DE ALIMENTAÇÃO PARA SPRINKLER - FORNECIMENTO E INSTALAÇÃO. AF_10/2020</v>
          </cell>
          <cell r="I3909" t="str">
            <v>UN</v>
          </cell>
          <cell r="J3909" t="str">
            <v>COEFICIENTE DE REPRESENTATIVIDADE</v>
          </cell>
          <cell r="K3909" t="str">
            <v>42,61</v>
          </cell>
          <cell r="L3909" t="str">
            <v>CAIXA REFERENCIAL</v>
          </cell>
        </row>
        <row r="3910">
          <cell r="A3910">
            <v>92900</v>
          </cell>
          <cell r="B3910" t="str">
            <v>INSTALACOES HIDRO SANITARIAS</v>
          </cell>
          <cell r="C3910" t="str">
            <v>INHI</v>
          </cell>
          <cell r="D3910" t="str">
            <v>CONEXOES</v>
          </cell>
          <cell r="E3910" t="str">
            <v>0180</v>
          </cell>
          <cell r="F3910" t="str">
            <v/>
          </cell>
          <cell r="G3910" t="str">
            <v/>
          </cell>
          <cell r="H3910" t="str">
            <v>UNIÃO, EM FERRO GALVANIZADO, CONEXÃO ROSQUEADA, DN 40 (1 1/2"), INSTALADO EM REDE DE ALIMENTAÇÃO PARA SPRINKLER - FORNECIMENTO E INSTALAÇÃO. AF_10/2020</v>
          </cell>
          <cell r="I3910" t="str">
            <v>UN</v>
          </cell>
          <cell r="J3910" t="str">
            <v>COEFICIENTE DE REPRESENTATIVIDADE</v>
          </cell>
          <cell r="K3910" t="str">
            <v>51,16</v>
          </cell>
          <cell r="L3910" t="str">
            <v>CAIXA REFERENCIAL</v>
          </cell>
        </row>
        <row r="3911">
          <cell r="A3911">
            <v>92901</v>
          </cell>
          <cell r="B3911" t="str">
            <v>INSTALACOES HIDRO SANITARIAS</v>
          </cell>
          <cell r="C3911" t="str">
            <v>INHI</v>
          </cell>
          <cell r="D3911" t="str">
            <v>CONEXOES</v>
          </cell>
          <cell r="E3911" t="str">
            <v>0180</v>
          </cell>
          <cell r="F3911" t="str">
            <v/>
          </cell>
          <cell r="G3911" t="str">
            <v/>
          </cell>
          <cell r="H3911" t="str">
            <v>UNIÃO, EM FERRO GALVANIZADO, CONEXÃO ROSQUEADA, DN 50 (2"), INSTALADO EM REDE DE ALIMENTAÇÃO PARA SPRINKLER - FORNECIMENTO E INSTALAÇÃO. AF_10/2020</v>
          </cell>
          <cell r="I3911" t="str">
            <v>UN</v>
          </cell>
          <cell r="J3911" t="str">
            <v>COEFICIENTE DE REPRESENTATIVIDADE</v>
          </cell>
          <cell r="K3911" t="str">
            <v>70,92</v>
          </cell>
          <cell r="L3911" t="str">
            <v>CAIXA REFERENCIAL</v>
          </cell>
        </row>
        <row r="3912">
          <cell r="A3912">
            <v>92902</v>
          </cell>
          <cell r="B3912" t="str">
            <v>INSTALACOES HIDRO SANITARIAS</v>
          </cell>
          <cell r="C3912" t="str">
            <v>INHI</v>
          </cell>
          <cell r="D3912" t="str">
            <v>CONEXOES</v>
          </cell>
          <cell r="E3912" t="str">
            <v>0180</v>
          </cell>
          <cell r="F3912" t="str">
            <v/>
          </cell>
          <cell r="G3912" t="str">
            <v/>
          </cell>
          <cell r="H3912" t="str">
            <v>UNIÃO, EM FERRO GALVANIZADO, CONEXÃO ROSQUEADA, DN 65 (2 1/2"), INSTALADO EM REDE DE ALIMENTAÇÃO PARA SPRINKLER - FORNECIMENTO E INSTALAÇÃO. AF_10/2020</v>
          </cell>
          <cell r="I3912" t="str">
            <v>UN</v>
          </cell>
          <cell r="J3912" t="str">
            <v>COEFICIENTE DE REPRESENTATIVIDADE</v>
          </cell>
          <cell r="K3912" t="str">
            <v>110,76</v>
          </cell>
          <cell r="L3912" t="str">
            <v>CAIXA REFERENCIAL</v>
          </cell>
        </row>
        <row r="3913">
          <cell r="A3913">
            <v>92903</v>
          </cell>
          <cell r="B3913" t="str">
            <v>INSTALACOES HIDRO SANITARIAS</v>
          </cell>
          <cell r="C3913" t="str">
            <v>INHI</v>
          </cell>
          <cell r="D3913" t="str">
            <v>CONEXOES</v>
          </cell>
          <cell r="E3913" t="str">
            <v>0180</v>
          </cell>
          <cell r="F3913" t="str">
            <v/>
          </cell>
          <cell r="G3913" t="str">
            <v/>
          </cell>
          <cell r="H3913" t="str">
            <v>UNIÃO, EM FERRO GALVANIZADO, CONEXÃO ROSQUEADA, DN 80 (3"), INSTALADO EM REDE DE ALIMENTAÇÃO PARA SPRINKLER - FORNECIMENTO E INSTALAÇÃO. AF_10/2020</v>
          </cell>
          <cell r="I3913" t="str">
            <v>UN</v>
          </cell>
          <cell r="J3913" t="str">
            <v>COEFICIENTE DE REPRESENTATIVIDADE</v>
          </cell>
          <cell r="K3913" t="str">
            <v>165,61</v>
          </cell>
          <cell r="L3913" t="str">
            <v>CAIXA REFERENCIAL</v>
          </cell>
        </row>
        <row r="3914">
          <cell r="A3914">
            <v>92904</v>
          </cell>
          <cell r="B3914" t="str">
            <v>INSTALACOES HIDRO SANITARIAS</v>
          </cell>
          <cell r="C3914" t="str">
            <v>INHI</v>
          </cell>
          <cell r="D3914" t="str">
            <v>CONEXOES</v>
          </cell>
          <cell r="E3914" t="str">
            <v>0180</v>
          </cell>
          <cell r="F3914" t="str">
            <v/>
          </cell>
          <cell r="G3914" t="str">
            <v/>
          </cell>
          <cell r="H3914" t="str">
            <v>UNIÃO, EM FERRO GALVANIZADO, CONEXÃO ROSQUEADA, DN 15 (1/2"), INSTALADO EM RAMAIS E SUB-RAMAIS DE GÁS - FORNECIMENTO E INSTALAÇÃO. AF_10/2020</v>
          </cell>
          <cell r="I3914" t="str">
            <v>UN</v>
          </cell>
          <cell r="J3914" t="str">
            <v>COEFICIENTE DE REPRESENTATIVIDADE</v>
          </cell>
          <cell r="K3914" t="str">
            <v>19,68</v>
          </cell>
          <cell r="L3914" t="str">
            <v>CAIXA REFERENCIAL</v>
          </cell>
        </row>
        <row r="3915">
          <cell r="A3915">
            <v>92905</v>
          </cell>
          <cell r="B3915" t="str">
            <v>INSTALACOES HIDRO SANITARIAS</v>
          </cell>
          <cell r="C3915" t="str">
            <v>INHI</v>
          </cell>
          <cell r="D3915" t="str">
            <v>CONEXOES</v>
          </cell>
          <cell r="E3915" t="str">
            <v>0180</v>
          </cell>
          <cell r="F3915" t="str">
            <v/>
          </cell>
          <cell r="G3915" t="str">
            <v/>
          </cell>
          <cell r="H3915" t="str">
            <v>UNIÃO, EM FERRO GALVANIZADO, CONEXÃO ROSQUEADA, DN 20 (3/4"), INSTALADO EM RAMAIS E SUB-RAMAIS DE GÁS - FORNECIMENTO E INSTALAÇÃO. AF_10/2020</v>
          </cell>
          <cell r="I3915" t="str">
            <v>UN</v>
          </cell>
          <cell r="J3915" t="str">
            <v>COEFICIENTE DE REPRESENTATIVIDADE</v>
          </cell>
          <cell r="K3915" t="str">
            <v>28,22</v>
          </cell>
          <cell r="L3915" t="str">
            <v>CAIXA REFERENCIAL</v>
          </cell>
        </row>
        <row r="3916">
          <cell r="A3916">
            <v>92906</v>
          </cell>
          <cell r="B3916" t="str">
            <v>INSTALACOES HIDRO SANITARIAS</v>
          </cell>
          <cell r="C3916" t="str">
            <v>INHI</v>
          </cell>
          <cell r="D3916" t="str">
            <v>CONEXOES</v>
          </cell>
          <cell r="E3916" t="str">
            <v>0180</v>
          </cell>
          <cell r="F3916" t="str">
            <v/>
          </cell>
          <cell r="G3916" t="str">
            <v/>
          </cell>
          <cell r="H3916" t="str">
            <v>UNIÃO, EM FERRO GALVANIZADO, CONEXÃO ROSQUEADA, DN 25 (1"), INSTALADO EM RAMAIS E SUB-RAMAIS DE GÁS - FORNECIMENTO E INSTALAÇÃO. AF_10/2020</v>
          </cell>
          <cell r="I3916" t="str">
            <v>UN</v>
          </cell>
          <cell r="J3916" t="str">
            <v>COEFICIENTE DE REPRESENTATIVIDADE</v>
          </cell>
          <cell r="K3916" t="str">
            <v>34,72</v>
          </cell>
          <cell r="L3916" t="str">
            <v>CAIXA REFERENCIAL</v>
          </cell>
        </row>
        <row r="3917">
          <cell r="A3917">
            <v>92907</v>
          </cell>
          <cell r="B3917" t="str">
            <v>INSTALACOES HIDRO SANITARIAS</v>
          </cell>
          <cell r="C3917" t="str">
            <v>INHI</v>
          </cell>
          <cell r="D3917" t="str">
            <v>CONEXOES</v>
          </cell>
          <cell r="E3917" t="str">
            <v>0180</v>
          </cell>
          <cell r="F3917" t="str">
            <v/>
          </cell>
          <cell r="G3917" t="str">
            <v/>
          </cell>
          <cell r="H3917" t="str">
            <v>LUVA DE REDUÇÃO, EM FERRO GALVANIZADO, 2" X 1 1/2", CONEXÃO ROSQUEADA, INSTALADO EM PRUMADAS - FORNECIMENTO E INSTALAÇÃO. AF_10/2020</v>
          </cell>
          <cell r="I3917" t="str">
            <v>UN</v>
          </cell>
          <cell r="J3917" t="str">
            <v>COEFICIENTE DE REPRESENTATIVIDADE</v>
          </cell>
          <cell r="K3917" t="str">
            <v>43,46</v>
          </cell>
          <cell r="L3917" t="str">
            <v>CAIXA REFERENCIAL</v>
          </cell>
        </row>
        <row r="3918">
          <cell r="A3918">
            <v>92908</v>
          </cell>
          <cell r="B3918" t="str">
            <v>INSTALACOES HIDRO SANITARIAS</v>
          </cell>
          <cell r="C3918" t="str">
            <v>INHI</v>
          </cell>
          <cell r="D3918" t="str">
            <v>CONEXOES</v>
          </cell>
          <cell r="E3918" t="str">
            <v>0180</v>
          </cell>
          <cell r="F3918" t="str">
            <v/>
          </cell>
          <cell r="G3918" t="str">
            <v/>
          </cell>
          <cell r="H3918" t="str">
            <v>LUVA DE REDUÇÃO, EM FERRO GALVANIZADO, 2" X 1 1/4", CONEXÃO ROSQUEADA, INSTALADO EM PRUMADAS - FORNECIMENTO E INSTALAÇÃO. AF_10/2020</v>
          </cell>
          <cell r="I3918" t="str">
            <v>UN</v>
          </cell>
          <cell r="J3918" t="str">
            <v>COEFICIENTE DE REPRESENTATIVIDADE</v>
          </cell>
          <cell r="K3918" t="str">
            <v>43,46</v>
          </cell>
          <cell r="L3918" t="str">
            <v>CAIXA REFERENCIAL</v>
          </cell>
        </row>
        <row r="3919">
          <cell r="A3919">
            <v>92909</v>
          </cell>
          <cell r="B3919" t="str">
            <v>INSTALACOES HIDRO SANITARIAS</v>
          </cell>
          <cell r="C3919" t="str">
            <v>INHI</v>
          </cell>
          <cell r="D3919" t="str">
            <v>CONEXOES</v>
          </cell>
          <cell r="E3919" t="str">
            <v>0180</v>
          </cell>
          <cell r="F3919" t="str">
            <v/>
          </cell>
          <cell r="G3919" t="str">
            <v/>
          </cell>
          <cell r="H3919" t="str">
            <v>LUVA DE REDUÇÃO, EM FERRO GALVANIZADO, 2" X 1", CONEXÃO ROSQUEADA, INSTALADO EM PRUMADAS - FORNECIMENTO E INSTALAÇÃO. AF_10/2020</v>
          </cell>
          <cell r="I3919" t="str">
            <v>UN</v>
          </cell>
          <cell r="J3919" t="str">
            <v>COEFICIENTE DE REPRESENTATIVIDADE</v>
          </cell>
          <cell r="K3919" t="str">
            <v>43,46</v>
          </cell>
          <cell r="L3919" t="str">
            <v>CAIXA REFERENCIAL</v>
          </cell>
        </row>
        <row r="3920">
          <cell r="A3920">
            <v>92910</v>
          </cell>
          <cell r="B3920" t="str">
            <v>INSTALACOES HIDRO SANITARIAS</v>
          </cell>
          <cell r="C3920" t="str">
            <v>INHI</v>
          </cell>
          <cell r="D3920" t="str">
            <v>CONEXOES</v>
          </cell>
          <cell r="E3920" t="str">
            <v>0180</v>
          </cell>
          <cell r="F3920" t="str">
            <v/>
          </cell>
          <cell r="G3920" t="str">
            <v/>
          </cell>
          <cell r="H3920" t="str">
            <v>LUVA DE REDUÇÃO, EM FERRO GALVANIZADO, 2 1/2" X 1 1/2", CONEXÃO ROSQUEADA, INSTALADO EM PRUMADAS - FORNECIMENTO E INSTALAÇÃO. AF_10/2020</v>
          </cell>
          <cell r="I3920" t="str">
            <v>UN</v>
          </cell>
          <cell r="J3920" t="str">
            <v>COEFICIENTE DE REPRESENTATIVIDADE</v>
          </cell>
          <cell r="K3920" t="str">
            <v>62,42</v>
          </cell>
          <cell r="L3920" t="str">
            <v>CAIXA REFERENCIAL</v>
          </cell>
        </row>
        <row r="3921">
          <cell r="A3921">
            <v>92911</v>
          </cell>
          <cell r="B3921" t="str">
            <v>INSTALACOES HIDRO SANITARIAS</v>
          </cell>
          <cell r="C3921" t="str">
            <v>INHI</v>
          </cell>
          <cell r="D3921" t="str">
            <v>CONEXOES</v>
          </cell>
          <cell r="E3921" t="str">
            <v>0180</v>
          </cell>
          <cell r="F3921" t="str">
            <v/>
          </cell>
          <cell r="G3921" t="str">
            <v/>
          </cell>
          <cell r="H3921" t="str">
            <v>LUVA DE REDUÇÃO, EM FERRO GALVANIZADO, 2 1/2" X 2", CONEXÃO ROSQUEADA, INSTALADO EM PRUMADAS - FORNECIMENTO E INSTALAÇÃO. AF_10/2020</v>
          </cell>
          <cell r="I3921" t="str">
            <v>UN</v>
          </cell>
          <cell r="J3921" t="str">
            <v>COEFICIENTE DE REPRESENTATIVIDADE</v>
          </cell>
          <cell r="K3921" t="str">
            <v>62,42</v>
          </cell>
          <cell r="L3921" t="str">
            <v>CAIXA REFERENCIAL</v>
          </cell>
        </row>
        <row r="3922">
          <cell r="A3922">
            <v>92912</v>
          </cell>
          <cell r="B3922" t="str">
            <v>INSTALACOES HIDRO SANITARIAS</v>
          </cell>
          <cell r="C3922" t="str">
            <v>INHI</v>
          </cell>
          <cell r="D3922" t="str">
            <v>CONEXOES</v>
          </cell>
          <cell r="E3922" t="str">
            <v>0180</v>
          </cell>
          <cell r="F3922" t="str">
            <v/>
          </cell>
          <cell r="G3922" t="str">
            <v/>
          </cell>
          <cell r="H3922" t="str">
            <v>LUVA DE REDUÇÃO, EM FERRO GALVANIZADO, 3" X 1 1/2", CONEXÃO ROSQUEADA, INSTALADO EM PRUMADAS - FORNECIMENTO E INSTALAÇÃO. AF_10/2020</v>
          </cell>
          <cell r="I3922" t="str">
            <v>UN</v>
          </cell>
          <cell r="J3922" t="str">
            <v>COEFICIENTE DE REPRESENTATIVIDADE</v>
          </cell>
          <cell r="K3922" t="str">
            <v>83,15</v>
          </cell>
          <cell r="L3922" t="str">
            <v>CAIXA REFERENCIAL</v>
          </cell>
        </row>
        <row r="3923">
          <cell r="A3923">
            <v>92913</v>
          </cell>
          <cell r="B3923" t="str">
            <v>INSTALACOES HIDRO SANITARIAS</v>
          </cell>
          <cell r="C3923" t="str">
            <v>INHI</v>
          </cell>
          <cell r="D3923" t="str">
            <v>CONEXOES</v>
          </cell>
          <cell r="E3923" t="str">
            <v>0180</v>
          </cell>
          <cell r="F3923" t="str">
            <v/>
          </cell>
          <cell r="G3923" t="str">
            <v/>
          </cell>
          <cell r="H3923" t="str">
            <v>LUVA DE REDUÇÃO, EM FERRO GALVANIZADO, 3" X 2 1/2", CONEXÃO ROSQUEADA, INSTALADO EM PRUMADAS - FORNECIMENTO E INSTALAÇÃO. AF_10/2020</v>
          </cell>
          <cell r="I3923" t="str">
            <v>UN</v>
          </cell>
          <cell r="J3923" t="str">
            <v>COEFICIENTE DE REPRESENTATIVIDADE</v>
          </cell>
          <cell r="K3923" t="str">
            <v>85,03</v>
          </cell>
          <cell r="L3923" t="str">
            <v>CAIXA REFERENCIAL</v>
          </cell>
        </row>
        <row r="3924">
          <cell r="A3924">
            <v>92914</v>
          </cell>
          <cell r="B3924" t="str">
            <v>INSTALACOES HIDRO SANITARIAS</v>
          </cell>
          <cell r="C3924" t="str">
            <v>INHI</v>
          </cell>
          <cell r="D3924" t="str">
            <v>CONEXOES</v>
          </cell>
          <cell r="E3924" t="str">
            <v>0180</v>
          </cell>
          <cell r="F3924" t="str">
            <v/>
          </cell>
          <cell r="G3924" t="str">
            <v/>
          </cell>
          <cell r="H3924" t="str">
            <v>LUVA DE REDUÇÃO, EM FERRO GALVANIZADO, 3" X 2", CONEXÃO ROSQUEADA, INSTALADO EM PRUMADAS - FORNECIMENTO E INSTALAÇÃO. AF_10/2020</v>
          </cell>
          <cell r="I3924" t="str">
            <v>UN</v>
          </cell>
          <cell r="J3924" t="str">
            <v>COEFICIENTE DE REPRESENTATIVIDADE</v>
          </cell>
          <cell r="K3924" t="str">
            <v>85,03</v>
          </cell>
          <cell r="L3924" t="str">
            <v>CAIXA REFERENCIAL</v>
          </cell>
        </row>
        <row r="3925">
          <cell r="A3925">
            <v>92918</v>
          </cell>
          <cell r="B3925" t="str">
            <v>INSTALACOES HIDRO SANITARIAS</v>
          </cell>
          <cell r="C3925" t="str">
            <v>INHI</v>
          </cell>
          <cell r="D3925" t="str">
            <v>CONEXOES</v>
          </cell>
          <cell r="E3925" t="str">
            <v>0180</v>
          </cell>
          <cell r="F3925" t="str">
            <v/>
          </cell>
          <cell r="G3925" t="str">
            <v/>
          </cell>
          <cell r="H3925" t="str">
            <v>LUVA DE REDUÇÃO, EM FERRO GALVANIZADO, 1" X 1/2", CONEXÃO ROSQUEADA, INSTALADO EM REDE DE ALIMENTAÇÃO PARA HIDRANTE - FORNECIMENTO E INSTALAÇÃO. AF_10/2020</v>
          </cell>
          <cell r="I3925" t="str">
            <v>UN</v>
          </cell>
          <cell r="J3925" t="str">
            <v>COEFICIENTE DE REPRESENTATIVIDADE</v>
          </cell>
          <cell r="K3925" t="str">
            <v>23,39</v>
          </cell>
          <cell r="L3925" t="str">
            <v>CAIXA REFERENCIAL</v>
          </cell>
        </row>
        <row r="3926">
          <cell r="A3926">
            <v>92920</v>
          </cell>
          <cell r="B3926" t="str">
            <v>INSTALACOES HIDRO SANITARIAS</v>
          </cell>
          <cell r="C3926" t="str">
            <v>INHI</v>
          </cell>
          <cell r="D3926" t="str">
            <v>CONEXOES</v>
          </cell>
          <cell r="E3926" t="str">
            <v>0180</v>
          </cell>
          <cell r="F3926" t="str">
            <v/>
          </cell>
          <cell r="G3926" t="str">
            <v/>
          </cell>
          <cell r="H3926" t="str">
            <v>LUVA DE REDUÇÃO, EM FERRO GALVANIZADO, 1" X 3/4", CONEXÃO ROSQUEADA, INSTALADO EM REDE DE ALIMENTAÇÃO PARA HIDRANTE - FORNECIMENTO E INSTALAÇÃO. AF_10/2020</v>
          </cell>
          <cell r="I3926" t="str">
            <v>UN</v>
          </cell>
          <cell r="J3926" t="str">
            <v>COEFICIENTE DE REPRESENTATIVIDADE</v>
          </cell>
          <cell r="K3926" t="str">
            <v>23,53</v>
          </cell>
          <cell r="L3926" t="str">
            <v>CAIXA REFERENCIAL</v>
          </cell>
        </row>
        <row r="3927">
          <cell r="A3927">
            <v>92925</v>
          </cell>
          <cell r="B3927" t="str">
            <v>INSTALACOES HIDRO SANITARIAS</v>
          </cell>
          <cell r="C3927" t="str">
            <v>INHI</v>
          </cell>
          <cell r="D3927" t="str">
            <v>CONEXOES</v>
          </cell>
          <cell r="E3927" t="str">
            <v>0180</v>
          </cell>
          <cell r="F3927" t="str">
            <v/>
          </cell>
          <cell r="G3927" t="str">
            <v/>
          </cell>
          <cell r="H3927" t="str">
            <v>LUVA DE REDUÇÃO, EM FERRO GALVANIZADO, 1 1/4" X 1", CONEXÃO ROSQUEADA, INSTALADO EM REDE DE ALIMENTAÇÃO PARA HIDRANTE - FORNECIMENTO E INSTALAÇÃO. AF_10/2020</v>
          </cell>
          <cell r="I3927" t="str">
            <v>UN</v>
          </cell>
          <cell r="J3927" t="str">
            <v>COEFICIENTE DE REPRESENTATIVIDADE</v>
          </cell>
          <cell r="K3927" t="str">
            <v>28,82</v>
          </cell>
          <cell r="L3927" t="str">
            <v>CAIXA REFERENCIAL</v>
          </cell>
        </row>
        <row r="3928">
          <cell r="A3928">
            <v>92926</v>
          </cell>
          <cell r="B3928" t="str">
            <v>INSTALACOES HIDRO SANITARIAS</v>
          </cell>
          <cell r="C3928" t="str">
            <v>INHI</v>
          </cell>
          <cell r="D3928" t="str">
            <v>CONEXOES</v>
          </cell>
          <cell r="E3928" t="str">
            <v>0180</v>
          </cell>
          <cell r="F3928" t="str">
            <v/>
          </cell>
          <cell r="G3928" t="str">
            <v/>
          </cell>
          <cell r="H3928" t="str">
            <v>LUVA DE REDUÇÃO, EM FERRO GALVANIZADO, 1 1/4" X 1/2", CONEXÃO ROSQUEADA, INSTALADO EM REDE DE ALIMENTAÇÃO PARA HIDRANTE - FORNECIMENTO E INSTALAÇÃO. AF_10/2020</v>
          </cell>
          <cell r="I3928" t="str">
            <v>UN</v>
          </cell>
          <cell r="J3928" t="str">
            <v>COEFICIENTE DE REPRESENTATIVIDADE</v>
          </cell>
          <cell r="K3928" t="str">
            <v>28,82</v>
          </cell>
          <cell r="L3928" t="str">
            <v>CAIXA REFERENCIAL</v>
          </cell>
        </row>
        <row r="3929">
          <cell r="A3929">
            <v>92927</v>
          </cell>
          <cell r="B3929" t="str">
            <v>INSTALACOES HIDRO SANITARIAS</v>
          </cell>
          <cell r="C3929" t="str">
            <v>INHI</v>
          </cell>
          <cell r="D3929" t="str">
            <v>CONEXOES</v>
          </cell>
          <cell r="E3929" t="str">
            <v>0180</v>
          </cell>
          <cell r="F3929" t="str">
            <v/>
          </cell>
          <cell r="G3929" t="str">
            <v/>
          </cell>
          <cell r="H3929" t="str">
            <v>LUVA DE REDUÇÃO, EM FERRO GALVANIZADO, 1 1/4" X 3/4", CONEXÃO ROSQUEADA, INSTALADO EM REDE DE ALIMENTAÇÃO PARA HIDRANTE - FORNECIMENTO E INSTALAÇÃO. AF_10/2020</v>
          </cell>
          <cell r="I3929" t="str">
            <v>UN</v>
          </cell>
          <cell r="J3929" t="str">
            <v>COEFICIENTE DE REPRESENTATIVIDADE</v>
          </cell>
          <cell r="K3929" t="str">
            <v>28,82</v>
          </cell>
          <cell r="L3929" t="str">
            <v>CAIXA REFERENCIAL</v>
          </cell>
        </row>
        <row r="3930">
          <cell r="A3930">
            <v>92928</v>
          </cell>
          <cell r="B3930" t="str">
            <v>INSTALACOES HIDRO SANITARIAS</v>
          </cell>
          <cell r="C3930" t="str">
            <v>INHI</v>
          </cell>
          <cell r="D3930" t="str">
            <v>CONEXOES</v>
          </cell>
          <cell r="E3930" t="str">
            <v>0180</v>
          </cell>
          <cell r="F3930" t="str">
            <v/>
          </cell>
          <cell r="G3930" t="str">
            <v/>
          </cell>
          <cell r="H3930" t="str">
            <v>LUVA DE REDUÇÃO, EM FERRO GALVANIZADO, 1 1/2" X 1 1/4", CONEXÃO ROSQUEADA, INSTALADO EM REDE DE ALIMENTAÇÃO PARA HIDRANTE - FORNECIMENTO E INSTALAÇÃO. AF_10/2020</v>
          </cell>
          <cell r="I3930" t="str">
            <v>UN</v>
          </cell>
          <cell r="J3930" t="str">
            <v>COEFICIENTE DE REPRESENTATIVIDADE</v>
          </cell>
          <cell r="K3930" t="str">
            <v>32,88</v>
          </cell>
          <cell r="L3930" t="str">
            <v>CAIXA REFERENCIAL</v>
          </cell>
        </row>
        <row r="3931">
          <cell r="A3931">
            <v>92929</v>
          </cell>
          <cell r="B3931" t="str">
            <v>INSTALACOES HIDRO SANITARIAS</v>
          </cell>
          <cell r="C3931" t="str">
            <v>INHI</v>
          </cell>
          <cell r="D3931" t="str">
            <v>CONEXOES</v>
          </cell>
          <cell r="E3931" t="str">
            <v>0180</v>
          </cell>
          <cell r="F3931" t="str">
            <v/>
          </cell>
          <cell r="G3931" t="str">
            <v/>
          </cell>
          <cell r="H3931" t="str">
            <v>LUVA DE REDUÇÃO, EM FERRO GALVANIZADO, 1 1/2" X 1", CONEXÃO ROSQUEADA, INSTALADO EM REDE DE ALIMENTAÇÃO PARA HIDRANTE - FORNECIMENTO E INSTALAÇÃO. AF_10/2020</v>
          </cell>
          <cell r="I3931" t="str">
            <v>UN</v>
          </cell>
          <cell r="J3931" t="str">
            <v>COEFICIENTE DE REPRESENTATIVIDADE</v>
          </cell>
          <cell r="K3931" t="str">
            <v>32,88</v>
          </cell>
          <cell r="L3931" t="str">
            <v>CAIXA REFERENCIAL</v>
          </cell>
        </row>
        <row r="3932">
          <cell r="A3932">
            <v>92930</v>
          </cell>
          <cell r="B3932" t="str">
            <v>INSTALACOES HIDRO SANITARIAS</v>
          </cell>
          <cell r="C3932" t="str">
            <v>INHI</v>
          </cell>
          <cell r="D3932" t="str">
            <v>CONEXOES</v>
          </cell>
          <cell r="E3932" t="str">
            <v>0180</v>
          </cell>
          <cell r="F3932" t="str">
            <v/>
          </cell>
          <cell r="G3932" t="str">
            <v/>
          </cell>
          <cell r="H3932" t="str">
            <v>LUVA DE REDUÇÃO, EM FERRO GALVANIZADO, 1 1/2" X 3/4", CONEXÃO ROSQUEADA, INSTALADO EM REDE DE ALIMENTAÇÃO PARA HIDRANTE - FORNECIMENTO E INSTALAÇÃO. AF_10/2020</v>
          </cell>
          <cell r="I3932" t="str">
            <v>UN</v>
          </cell>
          <cell r="J3932" t="str">
            <v>COEFICIENTE DE REPRESENTATIVIDADE</v>
          </cell>
          <cell r="K3932" t="str">
            <v>32,88</v>
          </cell>
          <cell r="L3932" t="str">
            <v>CAIXA REFERENCIAL</v>
          </cell>
        </row>
        <row r="3933">
          <cell r="A3933">
            <v>92931</v>
          </cell>
          <cell r="B3933" t="str">
            <v>INSTALACOES HIDRO SANITARIAS</v>
          </cell>
          <cell r="C3933" t="str">
            <v>INHI</v>
          </cell>
          <cell r="D3933" t="str">
            <v>CONEXOES</v>
          </cell>
          <cell r="E3933" t="str">
            <v>0180</v>
          </cell>
          <cell r="F3933" t="str">
            <v/>
          </cell>
          <cell r="G3933" t="str">
            <v/>
          </cell>
          <cell r="H3933" t="str">
            <v>LUVA DE REDUÇÃO, EM FERRO GALVANIZADO, 2" X 1 1/2", CONEXÃO ROSQUEADA, INSTALADO EM REDE DE ALIMENTAÇÃO PARA HIDRANTE - FORNECIMENTO E INSTALAÇÃO. AF_10/2020</v>
          </cell>
          <cell r="I3933" t="str">
            <v>UN</v>
          </cell>
          <cell r="J3933" t="str">
            <v>COEFICIENTE DE REPRESENTATIVIDADE</v>
          </cell>
          <cell r="K3933" t="str">
            <v>43,43</v>
          </cell>
          <cell r="L3933" t="str">
            <v>CAIXA REFERENCIAL</v>
          </cell>
        </row>
        <row r="3934">
          <cell r="A3934">
            <v>92932</v>
          </cell>
          <cell r="B3934" t="str">
            <v>INSTALACOES HIDRO SANITARIAS</v>
          </cell>
          <cell r="C3934" t="str">
            <v>INHI</v>
          </cell>
          <cell r="D3934" t="str">
            <v>CONEXOES</v>
          </cell>
          <cell r="E3934" t="str">
            <v>0180</v>
          </cell>
          <cell r="F3934" t="str">
            <v/>
          </cell>
          <cell r="G3934" t="str">
            <v/>
          </cell>
          <cell r="H3934" t="str">
            <v>LUVA DE REDUÇÃO, EM FERRO GALVANIZADO, 2" X 1 1/4", CONEXÃO ROSQUEADA, INSTALADO EM REDE DE ALIMENTAÇÃO PARA HIDRANTE - FORNECIMENTO E INSTALAÇÃO. AF_10/2020</v>
          </cell>
          <cell r="I3934" t="str">
            <v>UN</v>
          </cell>
          <cell r="J3934" t="str">
            <v>COEFICIENTE DE REPRESENTATIVIDADE</v>
          </cell>
          <cell r="K3934" t="str">
            <v>43,43</v>
          </cell>
          <cell r="L3934" t="str">
            <v>CAIXA REFERENCIAL</v>
          </cell>
        </row>
        <row r="3935">
          <cell r="A3935">
            <v>92933</v>
          </cell>
          <cell r="B3935" t="str">
            <v>INSTALACOES HIDRO SANITARIAS</v>
          </cell>
          <cell r="C3935" t="str">
            <v>INHI</v>
          </cell>
          <cell r="D3935" t="str">
            <v>CONEXOES</v>
          </cell>
          <cell r="E3935" t="str">
            <v>0180</v>
          </cell>
          <cell r="F3935" t="str">
            <v/>
          </cell>
          <cell r="G3935" t="str">
            <v/>
          </cell>
          <cell r="H3935" t="str">
            <v>LUVA DE REDUÇÃO, EM FERRO GALVANIZADO, 2" X 1", CONEXÃO ROSQUEADA, INSTALADO EM REDE DE ALIMENTAÇÃO PARA HIDRANTE - FORNECIMENTO E INSTALAÇÃO. AF_10/2020</v>
          </cell>
          <cell r="I3935" t="str">
            <v>UN</v>
          </cell>
          <cell r="J3935" t="str">
            <v>COEFICIENTE DE REPRESENTATIVIDADE</v>
          </cell>
          <cell r="K3935" t="str">
            <v>43,43</v>
          </cell>
          <cell r="L3935" t="str">
            <v>CAIXA REFERENCIAL</v>
          </cell>
        </row>
        <row r="3936">
          <cell r="A3936">
            <v>92934</v>
          </cell>
          <cell r="B3936" t="str">
            <v>INSTALACOES HIDRO SANITARIAS</v>
          </cell>
          <cell r="C3936" t="str">
            <v>INHI</v>
          </cell>
          <cell r="D3936" t="str">
            <v>CONEXOES</v>
          </cell>
          <cell r="E3936" t="str">
            <v>0180</v>
          </cell>
          <cell r="F3936" t="str">
            <v/>
          </cell>
          <cell r="G3936" t="str">
            <v/>
          </cell>
          <cell r="H3936" t="str">
            <v>LUVA DE REDUÇÃO, EM FERRO GALVANIZADO, 2 1/2" X 1 1/2", CONEXÃO ROSQUEADA, INSTALADO EM REDE DE ALIMENTAÇÃO PARA HIDRANTE - FORNECIMENTO E INSTALAÇÃO. AF_10/2020</v>
          </cell>
          <cell r="I3936" t="str">
            <v>UN</v>
          </cell>
          <cell r="J3936" t="str">
            <v>COEFICIENTE DE REPRESENTATIVIDADE</v>
          </cell>
          <cell r="K3936" t="str">
            <v>63,49</v>
          </cell>
          <cell r="L3936" t="str">
            <v>CAIXA REFERENCIAL</v>
          </cell>
        </row>
        <row r="3937">
          <cell r="A3937">
            <v>92935</v>
          </cell>
          <cell r="B3937" t="str">
            <v>INSTALACOES HIDRO SANITARIAS</v>
          </cell>
          <cell r="C3937" t="str">
            <v>INHI</v>
          </cell>
          <cell r="D3937" t="str">
            <v>CONEXOES</v>
          </cell>
          <cell r="E3937" t="str">
            <v>0180</v>
          </cell>
          <cell r="F3937" t="str">
            <v/>
          </cell>
          <cell r="G3937" t="str">
            <v/>
          </cell>
          <cell r="H3937" t="str">
            <v>LUVA DE REDUÇÃO, EM FERRO GALVANIZADO, 2 1/2" X 2", CONEXÃO ROSQUEADA, INSTALADO EM REDE DE ALIMENTAÇÃO PARA HIDRANTE - FORNECIMENTO E INSTALAÇÃO. AF_10/2020</v>
          </cell>
          <cell r="I3937" t="str">
            <v>UN</v>
          </cell>
          <cell r="J3937" t="str">
            <v>COEFICIENTE DE REPRESENTATIVIDADE</v>
          </cell>
          <cell r="K3937" t="str">
            <v>63,49</v>
          </cell>
          <cell r="L3937" t="str">
            <v>CAIXA REFERENCIAL</v>
          </cell>
        </row>
        <row r="3938">
          <cell r="A3938">
            <v>92936</v>
          </cell>
          <cell r="B3938" t="str">
            <v>INSTALACOES HIDRO SANITARIAS</v>
          </cell>
          <cell r="C3938" t="str">
            <v>INHI</v>
          </cell>
          <cell r="D3938" t="str">
            <v>CONEXOES</v>
          </cell>
          <cell r="E3938" t="str">
            <v>0180</v>
          </cell>
          <cell r="F3938" t="str">
            <v/>
          </cell>
          <cell r="G3938" t="str">
            <v/>
          </cell>
          <cell r="H3938" t="str">
            <v>LUVA DE REDUÇÃO, EM FERRO GALVANIZADO, 3" X 2 1/2", CONEXÃO ROSQUEADA, INSTALADO EM REDE DE ALIMENTAÇÃO PARA HIDRANTE - FORNECIMENTO E INSTALAÇÃO. AF_10/2020</v>
          </cell>
          <cell r="I3938" t="str">
            <v>UN</v>
          </cell>
          <cell r="J3938" t="str">
            <v>COEFICIENTE DE REPRESENTATIVIDADE</v>
          </cell>
          <cell r="K3938" t="str">
            <v>87,24</v>
          </cell>
          <cell r="L3938" t="str">
            <v>CAIXA REFERENCIAL</v>
          </cell>
        </row>
        <row r="3939">
          <cell r="A3939">
            <v>92937</v>
          </cell>
          <cell r="B3939" t="str">
            <v>INSTALACOES HIDRO SANITARIAS</v>
          </cell>
          <cell r="C3939" t="str">
            <v>INHI</v>
          </cell>
          <cell r="D3939" t="str">
            <v>CONEXOES</v>
          </cell>
          <cell r="E3939" t="str">
            <v>0180</v>
          </cell>
          <cell r="F3939" t="str">
            <v/>
          </cell>
          <cell r="G3939" t="str">
            <v/>
          </cell>
          <cell r="H3939" t="str">
            <v>LUVA DE REDUÇÃO, EM FERRO GALVANIZADO, 3" X 2", CONEXÃO ROSQUEADA, INSTALADO EM REDE DE ALIMENTAÇÃO PARA HIDRANTE - FORNECIMENTO E INSTALAÇÃO. AF_10/2020</v>
          </cell>
          <cell r="I3939" t="str">
            <v>UN</v>
          </cell>
          <cell r="J3939" t="str">
            <v>COEFICIENTE DE REPRESENTATIVIDADE</v>
          </cell>
          <cell r="K3939" t="str">
            <v>87,24</v>
          </cell>
          <cell r="L3939" t="str">
            <v>CAIXA REFERENCIAL</v>
          </cell>
        </row>
        <row r="3940">
          <cell r="A3940">
            <v>92938</v>
          </cell>
          <cell r="B3940" t="str">
            <v>INSTALACOES HIDRO SANITARIAS</v>
          </cell>
          <cell r="C3940" t="str">
            <v>INHI</v>
          </cell>
          <cell r="D3940" t="str">
            <v>CONEXOES</v>
          </cell>
          <cell r="E3940" t="str">
            <v>0180</v>
          </cell>
          <cell r="F3940" t="str">
            <v/>
          </cell>
          <cell r="G3940" t="str">
            <v/>
          </cell>
          <cell r="H3940" t="str">
            <v>LUVA DE REDUÇÃO, EM FERRO GALVANIZADO, 1" X 1/2", CONEXÃO ROSQUEADA, INSTALADO EM REDE DE ALIMENTAÇÃO PARA SPRINKLER - FORNECIMENTO E INSTALAÇÃO. AF_10/2020</v>
          </cell>
          <cell r="I3940" t="str">
            <v>UN</v>
          </cell>
          <cell r="J3940" t="str">
            <v>COEFICIENTE DE REPRESENTATIVIDADE</v>
          </cell>
          <cell r="K3940" t="str">
            <v>17,44</v>
          </cell>
          <cell r="L3940" t="str">
            <v>CAIXA REFERENCIAL</v>
          </cell>
        </row>
        <row r="3941">
          <cell r="A3941">
            <v>92939</v>
          </cell>
          <cell r="B3941" t="str">
            <v>INSTALACOES HIDRO SANITARIAS</v>
          </cell>
          <cell r="C3941" t="str">
            <v>INHI</v>
          </cell>
          <cell r="D3941" t="str">
            <v>CONEXOES</v>
          </cell>
          <cell r="E3941" t="str">
            <v>0180</v>
          </cell>
          <cell r="F3941" t="str">
            <v/>
          </cell>
          <cell r="G3941" t="str">
            <v/>
          </cell>
          <cell r="H3941" t="str">
            <v>LUVA DE REDUÇÃO, EM FERRO GALVANIZADO, 1" X 3/4", CONEXÃO ROSQUEADA, INSTALADO EM REDE DE ALIMENTAÇÃO PARA SPRINKLER - FORNECIMENTO E INSTALAÇÃO. AF_10/2020</v>
          </cell>
          <cell r="I3941" t="str">
            <v>UN</v>
          </cell>
          <cell r="J3941" t="str">
            <v>COEFICIENTE DE REPRESENTATIVIDADE</v>
          </cell>
          <cell r="K3941" t="str">
            <v>17,58</v>
          </cell>
          <cell r="L3941" t="str">
            <v>CAIXA REFERENCIAL</v>
          </cell>
        </row>
        <row r="3942">
          <cell r="A3942">
            <v>92940</v>
          </cell>
          <cell r="B3942" t="str">
            <v>INSTALACOES HIDRO SANITARIAS</v>
          </cell>
          <cell r="C3942" t="str">
            <v>INHI</v>
          </cell>
          <cell r="D3942" t="str">
            <v>CONEXOES</v>
          </cell>
          <cell r="E3942" t="str">
            <v>0180</v>
          </cell>
          <cell r="F3942" t="str">
            <v/>
          </cell>
          <cell r="G3942" t="str">
            <v/>
          </cell>
          <cell r="H3942" t="str">
            <v>LUVA DE REDUÇÃO, EM FERRO GALVANIZADO, 1 1/4" X 1", CONEXÃO ROSQUEADA, INSTALADO EM REDE DE ALIMENTAÇÃO PARA SPRINKLER - FORNECIMENTO E INSTALAÇÃO. AF_10/2020</v>
          </cell>
          <cell r="I3942" t="str">
            <v>UN</v>
          </cell>
          <cell r="J3942" t="str">
            <v>COEFICIENTE DE REPRESENTATIVIDADE</v>
          </cell>
          <cell r="K3942" t="str">
            <v>22,04</v>
          </cell>
          <cell r="L3942" t="str">
            <v>CAIXA REFERENCIAL</v>
          </cell>
        </row>
        <row r="3943">
          <cell r="A3943">
            <v>92941</v>
          </cell>
          <cell r="B3943" t="str">
            <v>INSTALACOES HIDRO SANITARIAS</v>
          </cell>
          <cell r="C3943" t="str">
            <v>INHI</v>
          </cell>
          <cell r="D3943" t="str">
            <v>CONEXOES</v>
          </cell>
          <cell r="E3943" t="str">
            <v>0180</v>
          </cell>
          <cell r="F3943" t="str">
            <v/>
          </cell>
          <cell r="G3943" t="str">
            <v/>
          </cell>
          <cell r="H3943" t="str">
            <v>LUVA DE REDUÇÃO, EM FERRO GALVANIZADO, 1 1/4" X 1/2", CONEXÃO ROSQUEADA, INSTALADO EM REDE DE ALIMENTAÇÃO PARA SPRINKLER - FORNECIMENTO E INSTALAÇÃO. AF_10/2020</v>
          </cell>
          <cell r="I3943" t="str">
            <v>UN</v>
          </cell>
          <cell r="J3943" t="str">
            <v>COEFICIENTE DE REPRESENTATIVIDADE</v>
          </cell>
          <cell r="K3943" t="str">
            <v>22,04</v>
          </cell>
          <cell r="L3943" t="str">
            <v>CAIXA REFERENCIAL</v>
          </cell>
        </row>
        <row r="3944">
          <cell r="A3944">
            <v>92942</v>
          </cell>
          <cell r="B3944" t="str">
            <v>INSTALACOES HIDRO SANITARIAS</v>
          </cell>
          <cell r="C3944" t="str">
            <v>INHI</v>
          </cell>
          <cell r="D3944" t="str">
            <v>CONEXOES</v>
          </cell>
          <cell r="E3944" t="str">
            <v>0180</v>
          </cell>
          <cell r="F3944" t="str">
            <v/>
          </cell>
          <cell r="G3944" t="str">
            <v/>
          </cell>
          <cell r="H3944" t="str">
            <v>LUVA DE REDUÇÃO, EM FERRO GALVANIZADO, 1 1/4" X 3/4", CONEXÃO ROSQUEADA, INSTALADO EM REDE DE ALIMENTAÇÃO PARA SPRINKLER - FORNECIMENTO E INSTALAÇÃO. AF_10/2020</v>
          </cell>
          <cell r="I3944" t="str">
            <v>UN</v>
          </cell>
          <cell r="J3944" t="str">
            <v>COEFICIENTE DE REPRESENTATIVIDADE</v>
          </cell>
          <cell r="K3944" t="str">
            <v>22,04</v>
          </cell>
          <cell r="L3944" t="str">
            <v>CAIXA REFERENCIAL</v>
          </cell>
        </row>
        <row r="3945">
          <cell r="A3945">
            <v>92943</v>
          </cell>
          <cell r="B3945" t="str">
            <v>INSTALACOES HIDRO SANITARIAS</v>
          </cell>
          <cell r="C3945" t="str">
            <v>INHI</v>
          </cell>
          <cell r="D3945" t="str">
            <v>CONEXOES</v>
          </cell>
          <cell r="E3945" t="str">
            <v>0180</v>
          </cell>
          <cell r="F3945" t="str">
            <v/>
          </cell>
          <cell r="G3945" t="str">
            <v/>
          </cell>
          <cell r="H3945" t="str">
            <v>LUVA DE REDUÇÃO, EM FERRO GALVANIZADO, 1 1/2" X 1 1/4", CONEXÃO ROSQUEADA, INSTALADO EM REDE DE ALIMENTAÇÃO PARA SPRINKLER - FORNECIMENTO E INSTALAÇÃO. AF_10/2020</v>
          </cell>
          <cell r="I3945" t="str">
            <v>UN</v>
          </cell>
          <cell r="J3945" t="str">
            <v>COEFICIENTE DE REPRESENTATIVIDADE</v>
          </cell>
          <cell r="K3945" t="str">
            <v>25,17</v>
          </cell>
          <cell r="L3945" t="str">
            <v>CAIXA REFERENCIAL</v>
          </cell>
        </row>
        <row r="3946">
          <cell r="A3946">
            <v>92944</v>
          </cell>
          <cell r="B3946" t="str">
            <v>INSTALACOES HIDRO SANITARIAS</v>
          </cell>
          <cell r="C3946" t="str">
            <v>INHI</v>
          </cell>
          <cell r="D3946" t="str">
            <v>CONEXOES</v>
          </cell>
          <cell r="E3946" t="str">
            <v>0180</v>
          </cell>
          <cell r="F3946" t="str">
            <v/>
          </cell>
          <cell r="G3946" t="str">
            <v/>
          </cell>
          <cell r="H3946" t="str">
            <v>LUVA DE REDUÇÃO, EM FERRO GALVANIZADO, 1 1/2" X 1", CONEXÃO ROSQUEADA, INSTALADO EM REDE DE ALIMENTAÇÃO PARA SPRINKLER - FORNECIMENTO E INSTALAÇÃO. AF_10/2020</v>
          </cell>
          <cell r="I3946" t="str">
            <v>UN</v>
          </cell>
          <cell r="J3946" t="str">
            <v>COEFICIENTE DE REPRESENTATIVIDADE</v>
          </cell>
          <cell r="K3946" t="str">
            <v>25,17</v>
          </cell>
          <cell r="L3946" t="str">
            <v>CAIXA REFERENCIAL</v>
          </cell>
        </row>
        <row r="3947">
          <cell r="A3947">
            <v>92945</v>
          </cell>
          <cell r="B3947" t="str">
            <v>INSTALACOES HIDRO SANITARIAS</v>
          </cell>
          <cell r="C3947" t="str">
            <v>INHI</v>
          </cell>
          <cell r="D3947" t="str">
            <v>CONEXOES</v>
          </cell>
          <cell r="E3947" t="str">
            <v>0180</v>
          </cell>
          <cell r="F3947" t="str">
            <v/>
          </cell>
          <cell r="G3947" t="str">
            <v/>
          </cell>
          <cell r="H3947" t="str">
            <v>LUVA DE REDUÇÃO, EM FERRO GALVANIZADO, 1 1/2" X 3/4", CONEXÃO ROSQUEADA, INSTALADO EM REDE DE ALIMENTAÇÃO PARA SPRINKLER - FORNECIMENTO E INSTALAÇÃO. AF_10/2020</v>
          </cell>
          <cell r="I3947" t="str">
            <v>UN</v>
          </cell>
          <cell r="J3947" t="str">
            <v>COEFICIENTE DE REPRESENTATIVIDADE</v>
          </cell>
          <cell r="K3947" t="str">
            <v>25,17</v>
          </cell>
          <cell r="L3947" t="str">
            <v>CAIXA REFERENCIAL</v>
          </cell>
        </row>
        <row r="3948">
          <cell r="A3948">
            <v>92946</v>
          </cell>
          <cell r="B3948" t="str">
            <v>INSTALACOES HIDRO SANITARIAS</v>
          </cell>
          <cell r="C3948" t="str">
            <v>INHI</v>
          </cell>
          <cell r="D3948" t="str">
            <v>CONEXOES</v>
          </cell>
          <cell r="E3948" t="str">
            <v>0180</v>
          </cell>
          <cell r="F3948" t="str">
            <v/>
          </cell>
          <cell r="G3948" t="str">
            <v/>
          </cell>
          <cell r="H3948" t="str">
            <v>LUVA DE REDUÇÃO, EM FERRO GALVANIZADO, 2" X 1 1/2", CONEXÃO ROSQUEADA, INSTALADO EM REDE DE ALIMENTAÇÃO PARA SPRINKLER - FORNECIMENTO E INSTALAÇÃO. AF_10/2020</v>
          </cell>
          <cell r="I3948" t="str">
            <v>UN</v>
          </cell>
          <cell r="J3948" t="str">
            <v>COEFICIENTE DE REPRESENTATIVIDADE</v>
          </cell>
          <cell r="K3948" t="str">
            <v>34,55</v>
          </cell>
          <cell r="L3948" t="str">
            <v>CAIXA REFERENCIAL</v>
          </cell>
        </row>
        <row r="3949">
          <cell r="A3949">
            <v>92947</v>
          </cell>
          <cell r="B3949" t="str">
            <v>INSTALACOES HIDRO SANITARIAS</v>
          </cell>
          <cell r="C3949" t="str">
            <v>INHI</v>
          </cell>
          <cell r="D3949" t="str">
            <v>CONEXOES</v>
          </cell>
          <cell r="E3949" t="str">
            <v>0180</v>
          </cell>
          <cell r="F3949" t="str">
            <v/>
          </cell>
          <cell r="G3949" t="str">
            <v/>
          </cell>
          <cell r="H3949" t="str">
            <v>LUVA DE REDUÇÃO, EM FERRO GALVANIZADO, 2" X 1 1/4", CONEXÃO ROSQUEADA, INSTALADO EM REDE DE ALIMENTAÇÃO PARA SPRINKLER - FORNECIMENTO E INSTALAÇÃO. AF_10/2020</v>
          </cell>
          <cell r="I3949" t="str">
            <v>UN</v>
          </cell>
          <cell r="J3949" t="str">
            <v>COEFICIENTE DE REPRESENTATIVIDADE</v>
          </cell>
          <cell r="K3949" t="str">
            <v>34,55</v>
          </cell>
          <cell r="L3949" t="str">
            <v>CAIXA REFERENCIAL</v>
          </cell>
        </row>
        <row r="3950">
          <cell r="A3950">
            <v>92948</v>
          </cell>
          <cell r="B3950" t="str">
            <v>INSTALACOES HIDRO SANITARIAS</v>
          </cell>
          <cell r="C3950" t="str">
            <v>INHI</v>
          </cell>
          <cell r="D3950" t="str">
            <v>CONEXOES</v>
          </cell>
          <cell r="E3950" t="str">
            <v>0180</v>
          </cell>
          <cell r="F3950" t="str">
            <v/>
          </cell>
          <cell r="G3950" t="str">
            <v/>
          </cell>
          <cell r="H3950" t="str">
            <v>LUVA DE REDUÇÃO, EM FERRO GALVANIZADO, 2" X 1", CONEXÃO ROSQUEADA, INSTALADO EM REDE DE ALIMENTAÇÃO PARA SPRINKLER - FORNECIMENTO E INSTALAÇÃO. AF_10/2020</v>
          </cell>
          <cell r="I3950" t="str">
            <v>UN</v>
          </cell>
          <cell r="J3950" t="str">
            <v>COEFICIENTE DE REPRESENTATIVIDADE</v>
          </cell>
          <cell r="K3950" t="str">
            <v>34,55</v>
          </cell>
          <cell r="L3950" t="str">
            <v>CAIXA REFERENCIAL</v>
          </cell>
        </row>
        <row r="3951">
          <cell r="A3951">
            <v>92949</v>
          </cell>
          <cell r="B3951" t="str">
            <v>INSTALACOES HIDRO SANITARIAS</v>
          </cell>
          <cell r="C3951" t="str">
            <v>INHI</v>
          </cell>
          <cell r="D3951" t="str">
            <v>CONEXOES</v>
          </cell>
          <cell r="E3951" t="str">
            <v>0180</v>
          </cell>
          <cell r="F3951" t="str">
            <v/>
          </cell>
          <cell r="G3951" t="str">
            <v/>
          </cell>
          <cell r="H3951" t="str">
            <v>LUVA DE REDUÇÃO, EM FERRO GALVANIZADO, 2 1/2" X 1 1/2", CONEXÃO ROSQUEADA, INSTALADO EM REDE DE ALIMENTAÇÃO PARA SPRINKLER - FORNECIMENTO E INSTALAÇÃO. AF_10/2020</v>
          </cell>
          <cell r="I3951" t="str">
            <v>UN</v>
          </cell>
          <cell r="J3951" t="str">
            <v>COEFICIENTE DE REPRESENTATIVIDADE</v>
          </cell>
          <cell r="K3951" t="str">
            <v>52,84</v>
          </cell>
          <cell r="L3951" t="str">
            <v>CAIXA REFERENCIAL</v>
          </cell>
        </row>
        <row r="3952">
          <cell r="A3952">
            <v>92950</v>
          </cell>
          <cell r="B3952" t="str">
            <v>INSTALACOES HIDRO SANITARIAS</v>
          </cell>
          <cell r="C3952" t="str">
            <v>INHI</v>
          </cell>
          <cell r="D3952" t="str">
            <v>CONEXOES</v>
          </cell>
          <cell r="E3952" t="str">
            <v>0180</v>
          </cell>
          <cell r="F3952" t="str">
            <v/>
          </cell>
          <cell r="G3952" t="str">
            <v/>
          </cell>
          <cell r="H3952" t="str">
            <v>LUVA DE REDUÇÃO, EM FERRO GALVANIZADO, 2 1/2" X 2", CONEXÃO ROSQUEADA, INSTALADO EM REDE DE ALIMENTAÇÃO PARA SPRINKLER - FORNECIMENTO E INSTALAÇÃO. AF_10/2020</v>
          </cell>
          <cell r="I3952" t="str">
            <v>UN</v>
          </cell>
          <cell r="J3952" t="str">
            <v>COEFICIENTE DE REPRESENTATIVIDADE</v>
          </cell>
          <cell r="K3952" t="str">
            <v>52,84</v>
          </cell>
          <cell r="L3952" t="str">
            <v>CAIXA REFERENCIAL</v>
          </cell>
        </row>
        <row r="3953">
          <cell r="A3953">
            <v>92951</v>
          </cell>
          <cell r="B3953" t="str">
            <v>INSTALACOES HIDRO SANITARIAS</v>
          </cell>
          <cell r="C3953" t="str">
            <v>INHI</v>
          </cell>
          <cell r="D3953" t="str">
            <v>CONEXOES</v>
          </cell>
          <cell r="E3953" t="str">
            <v>0180</v>
          </cell>
          <cell r="F3953" t="str">
            <v/>
          </cell>
          <cell r="G3953" t="str">
            <v/>
          </cell>
          <cell r="H3953" t="str">
            <v>LUVA DE REDUÇÃO, EM FERRO GALVANIZADO, 3" X 2 1/2", CONEXÃO ROSQUEADA, INSTALADO EM REDE DE ALIMENTAÇÃO PARA SPRINKLER - FORNECIMENTO E INSTALAÇÃO. AF_10/2020</v>
          </cell>
          <cell r="I3953" t="str">
            <v>UN</v>
          </cell>
          <cell r="J3953" t="str">
            <v>COEFICIENTE DE REPRESENTATIVIDADE</v>
          </cell>
          <cell r="K3953" t="str">
            <v>74,86</v>
          </cell>
          <cell r="L3953" t="str">
            <v>CAIXA REFERENCIAL</v>
          </cell>
        </row>
        <row r="3954">
          <cell r="A3954">
            <v>92952</v>
          </cell>
          <cell r="B3954" t="str">
            <v>INSTALACOES HIDRO SANITARIAS</v>
          </cell>
          <cell r="C3954" t="str">
            <v>INHI</v>
          </cell>
          <cell r="D3954" t="str">
            <v>CONEXOES</v>
          </cell>
          <cell r="E3954" t="str">
            <v>0180</v>
          </cell>
          <cell r="F3954" t="str">
            <v/>
          </cell>
          <cell r="G3954" t="str">
            <v/>
          </cell>
          <cell r="H3954" t="str">
            <v>LUVA DE REDUÇÃO, EM FERRO GALVANIZADO, 3" X 2", CONEXÃO ROSQUEADA, INSTALADO EM REDE DE ALIMENTAÇÃO PARA SPRINKLER - FORNECIMENTO E INSTALAÇÃO. AF_10/2020</v>
          </cell>
          <cell r="I3954" t="str">
            <v>UN</v>
          </cell>
          <cell r="J3954" t="str">
            <v>COEFICIENTE DE REPRESENTATIVIDADE</v>
          </cell>
          <cell r="K3954" t="str">
            <v>74,86</v>
          </cell>
          <cell r="L3954" t="str">
            <v>CAIXA REFERENCIAL</v>
          </cell>
        </row>
        <row r="3955">
          <cell r="A3955">
            <v>92953</v>
          </cell>
          <cell r="B3955" t="str">
            <v>INSTALACOES HIDRO SANITARIAS</v>
          </cell>
          <cell r="C3955" t="str">
            <v>INHI</v>
          </cell>
          <cell r="D3955" t="str">
            <v>CONEXOES</v>
          </cell>
          <cell r="E3955" t="str">
            <v>0180</v>
          </cell>
          <cell r="F3955" t="str">
            <v/>
          </cell>
          <cell r="G3955" t="str">
            <v/>
          </cell>
          <cell r="H3955" t="str">
            <v>LUVA DE REDUÇÃO, EM FERRO GALVANIZADO, 3/4" X 1/2", CONEXÃO ROSQUEADA, INSTALADO EM RAMAIS E SUB-RAMAIS DE GÁS - FORNECIMENTO E INSTALAÇÃO. AF_10/2020</v>
          </cell>
          <cell r="I3955" t="str">
            <v>UN</v>
          </cell>
          <cell r="J3955" t="str">
            <v>COEFICIENTE DE REPRESENTATIVIDADE</v>
          </cell>
          <cell r="K3955" t="str">
            <v>15,15</v>
          </cell>
          <cell r="L3955" t="str">
            <v>CAIXA REFERENCIAL</v>
          </cell>
        </row>
        <row r="3956">
          <cell r="A3956">
            <v>93050</v>
          </cell>
          <cell r="B3956" t="str">
            <v>INSTALACOES HIDRO SANITARIAS</v>
          </cell>
          <cell r="C3956" t="str">
            <v>INHI</v>
          </cell>
          <cell r="D3956" t="str">
            <v>CONEXOES</v>
          </cell>
          <cell r="E3956" t="str">
            <v>0180</v>
          </cell>
          <cell r="F3956" t="str">
            <v/>
          </cell>
          <cell r="G3956" t="str">
            <v/>
          </cell>
          <cell r="H3956" t="str">
            <v>LUVA PASSANTE EM COBRE, DN 22 MM, SEM ANEL DE SOLDA, INSTALADO EM PRUMADA  FORNECIMENTO E INSTALAÇÃO. AF_01/2016</v>
          </cell>
          <cell r="I3956" t="str">
            <v>UN</v>
          </cell>
          <cell r="J3956" t="str">
            <v>COEFICIENTE DE REPRESENTATIVIDADE</v>
          </cell>
          <cell r="K3956" t="str">
            <v>7,85</v>
          </cell>
          <cell r="L3956" t="str">
            <v>CAIXA REFERENCIAL</v>
          </cell>
        </row>
        <row r="3957">
          <cell r="A3957">
            <v>93051</v>
          </cell>
          <cell r="B3957" t="str">
            <v>INSTALACOES HIDRO SANITARIAS</v>
          </cell>
          <cell r="C3957" t="str">
            <v>INHI</v>
          </cell>
          <cell r="D3957" t="str">
            <v>CONEXOES</v>
          </cell>
          <cell r="E3957" t="str">
            <v>0180</v>
          </cell>
          <cell r="F3957" t="str">
            <v/>
          </cell>
          <cell r="G3957" t="str">
            <v/>
          </cell>
          <cell r="H3957" t="str">
            <v>BUCHA DE REDUÇÃO EM COBRE, DN 22 MM X 15 MM, SEM ANEL DE SOLDA, BOLSA X BOLSA, INSTALADO EM PRUMADA  FORNECIMENTO E INSTALAÇÃO. AF_01/2016</v>
          </cell>
          <cell r="I3957" t="str">
            <v>UN</v>
          </cell>
          <cell r="J3957" t="str">
            <v>COEFICIENTE DE REPRESENTATIVIDADE</v>
          </cell>
          <cell r="K3957" t="str">
            <v>7,24</v>
          </cell>
          <cell r="L3957" t="str">
            <v>CAIXA REFERENCIAL</v>
          </cell>
        </row>
        <row r="3958">
          <cell r="A3958">
            <v>93052</v>
          </cell>
          <cell r="B3958" t="str">
            <v>INSTALACOES HIDRO SANITARIAS</v>
          </cell>
          <cell r="C3958" t="str">
            <v>INHI</v>
          </cell>
          <cell r="D3958" t="str">
            <v>CONEXOES</v>
          </cell>
          <cell r="E3958" t="str">
            <v>0180</v>
          </cell>
          <cell r="F3958" t="str">
            <v/>
          </cell>
          <cell r="G3958" t="str">
            <v/>
          </cell>
          <cell r="H3958" t="str">
            <v>JUNTA DE EXPANSÃO EM COBRE, DN 22 MM, PONTA X PONTA, INSTALADO EM PRUMADA  FORNECIMENTO E INSTALAÇÃO. AF_01/2016</v>
          </cell>
          <cell r="I3958" t="str">
            <v>UN</v>
          </cell>
          <cell r="J3958" t="str">
            <v>COEFICIENTE DE REPRESENTATIVIDADE</v>
          </cell>
          <cell r="K3958" t="str">
            <v>352,32</v>
          </cell>
          <cell r="L3958" t="str">
            <v>CAIXA REFERENCIAL</v>
          </cell>
        </row>
        <row r="3959">
          <cell r="A3959">
            <v>93054</v>
          </cell>
          <cell r="B3959" t="str">
            <v>INSTALACOES HIDRO SANITARIAS</v>
          </cell>
          <cell r="C3959" t="str">
            <v>INHI</v>
          </cell>
          <cell r="D3959" t="str">
            <v>CONEXOES</v>
          </cell>
          <cell r="E3959" t="str">
            <v>0180</v>
          </cell>
          <cell r="F3959" t="str">
            <v/>
          </cell>
          <cell r="G3959" t="str">
            <v/>
          </cell>
          <cell r="H3959" t="str">
            <v>CONECTOR EM BRONZE/LATÃO, DN 22 MM X 3/4", SEM ANEL DE SOLDA, BOLSA X ROSCA F, INSTALADO EM PRUMADA  FORNECIMENTO E INSTALAÇÃO. AF_01/2016</v>
          </cell>
          <cell r="I3959" t="str">
            <v>UN</v>
          </cell>
          <cell r="J3959" t="str">
            <v>COEFICIENTE DE REPRESENTATIVIDADE</v>
          </cell>
          <cell r="K3959" t="str">
            <v>15,04</v>
          </cell>
          <cell r="L3959" t="str">
            <v>CAIXA REFERENCIAL</v>
          </cell>
        </row>
        <row r="3960">
          <cell r="A3960">
            <v>93055</v>
          </cell>
          <cell r="B3960" t="str">
            <v>INSTALACOES HIDRO SANITARIAS</v>
          </cell>
          <cell r="C3960" t="str">
            <v>INHI</v>
          </cell>
          <cell r="D3960" t="str">
            <v>CONEXOES</v>
          </cell>
          <cell r="E3960" t="str">
            <v>0180</v>
          </cell>
          <cell r="F3960" t="str">
            <v/>
          </cell>
          <cell r="G3960" t="str">
            <v/>
          </cell>
          <cell r="H3960" t="str">
            <v>CURVA DE TRANSPOSIÇÃO EM BRONZE/LATÃO, DN 22 MM, SEM ANEL DE SOLDA, BOLSA X BOLSA, INSTALADO EM PRUMADA  FORNECIMENTO E INSTALAÇÃO. AF_01/2016</v>
          </cell>
          <cell r="I3960" t="str">
            <v>UN</v>
          </cell>
          <cell r="J3960" t="str">
            <v>COEFICIENTE DE REPRESENTATIVIDADE</v>
          </cell>
          <cell r="K3960" t="str">
            <v>30,67</v>
          </cell>
          <cell r="L3960" t="str">
            <v>CAIXA REFERENCIAL</v>
          </cell>
        </row>
        <row r="3961">
          <cell r="A3961">
            <v>93056</v>
          </cell>
          <cell r="B3961" t="str">
            <v>INSTALACOES HIDRO SANITARIAS</v>
          </cell>
          <cell r="C3961" t="str">
            <v>INHI</v>
          </cell>
          <cell r="D3961" t="str">
            <v>CONEXOES</v>
          </cell>
          <cell r="E3961" t="str">
            <v>0180</v>
          </cell>
          <cell r="F3961" t="str">
            <v/>
          </cell>
          <cell r="G3961" t="str">
            <v/>
          </cell>
          <cell r="H3961" t="str">
            <v>LUVA PASSANTE EM COBRE, DN 28 MM, SEM ANEL DE SOLDA, INSTALADO EM PRUMADA  FORNECIMENTO E INSTALAÇÃO. AF_01/2016</v>
          </cell>
          <cell r="I3961" t="str">
            <v>UN</v>
          </cell>
          <cell r="J3961" t="str">
            <v>COEFICIENTE DE REPRESENTATIVIDADE</v>
          </cell>
          <cell r="K3961" t="str">
            <v>11,49</v>
          </cell>
          <cell r="L3961" t="str">
            <v>CAIXA REFERENCIAL</v>
          </cell>
        </row>
        <row r="3962">
          <cell r="A3962">
            <v>93057</v>
          </cell>
          <cell r="B3962" t="str">
            <v>INSTALACOES HIDRO SANITARIAS</v>
          </cell>
          <cell r="C3962" t="str">
            <v>INHI</v>
          </cell>
          <cell r="D3962" t="str">
            <v>CONEXOES</v>
          </cell>
          <cell r="E3962" t="str">
            <v>0180</v>
          </cell>
          <cell r="F3962" t="str">
            <v/>
          </cell>
          <cell r="G3962" t="str">
            <v/>
          </cell>
          <cell r="H3962" t="str">
            <v>BUCHA DE REDUÇÃO EM COBRE, DN 28 MM X 22 MM, SEM ANEL DE SOLDA, PONTA X BOLSA, INSTALADO EM PRUMADA  FORNECIMENTO E INSTALAÇÃO. AF_01/2016</v>
          </cell>
          <cell r="I3962" t="str">
            <v>UN</v>
          </cell>
          <cell r="J3962" t="str">
            <v>COEFICIENTE DE REPRESENTATIVIDADE</v>
          </cell>
          <cell r="K3962" t="str">
            <v>10,03</v>
          </cell>
          <cell r="L3962" t="str">
            <v>CAIXA REFERENCIAL</v>
          </cell>
        </row>
        <row r="3963">
          <cell r="A3963">
            <v>93058</v>
          </cell>
          <cell r="B3963" t="str">
            <v>INSTALACOES HIDRO SANITARIAS</v>
          </cell>
          <cell r="C3963" t="str">
            <v>INHI</v>
          </cell>
          <cell r="D3963" t="str">
            <v>CONEXOES</v>
          </cell>
          <cell r="E3963" t="str">
            <v>0180</v>
          </cell>
          <cell r="F3963" t="str">
            <v/>
          </cell>
          <cell r="G3963" t="str">
            <v/>
          </cell>
          <cell r="H3963" t="str">
            <v>JUNTA DE EXPANSÃO EM COBRE, DN 28 MM, PONTA X PONTA, INSTALADO EM PRUMADA  FORNECIMENTO E INSTALAÇÃO. AF_01/2016</v>
          </cell>
          <cell r="I3963" t="str">
            <v>UN</v>
          </cell>
          <cell r="J3963" t="str">
            <v>COEFICIENTE DE REPRESENTATIVIDADE</v>
          </cell>
          <cell r="K3963" t="str">
            <v>387,44</v>
          </cell>
          <cell r="L3963" t="str">
            <v>CAIXA REFERENCIAL</v>
          </cell>
        </row>
        <row r="3964">
          <cell r="A3964">
            <v>93059</v>
          </cell>
          <cell r="B3964" t="str">
            <v>INSTALACOES HIDRO SANITARIAS</v>
          </cell>
          <cell r="C3964" t="str">
            <v>INHI</v>
          </cell>
          <cell r="D3964" t="str">
            <v>CONEXOES</v>
          </cell>
          <cell r="E3964" t="str">
            <v>0180</v>
          </cell>
          <cell r="F3964" t="str">
            <v/>
          </cell>
          <cell r="G3964" t="str">
            <v/>
          </cell>
          <cell r="H3964" t="str">
            <v>CONECTOR EM BRONZE/LATÃO, DN 28 MM X 1/2", SEM ANEL DE SOLDA, BOLSA X ROSCA F, INSTALADO EM PRUMADA  FORNECIMENTO E INSTALAÇÃO. AF_01/2016</v>
          </cell>
          <cell r="I3964" t="str">
            <v>UN</v>
          </cell>
          <cell r="J3964" t="str">
            <v>COEFICIENTE DE REPRESENTATIVIDADE</v>
          </cell>
          <cell r="K3964" t="str">
            <v>20,65</v>
          </cell>
          <cell r="L3964" t="str">
            <v>CAIXA REFERENCIAL</v>
          </cell>
        </row>
        <row r="3965">
          <cell r="A3965">
            <v>93060</v>
          </cell>
          <cell r="B3965" t="str">
            <v>INSTALACOES HIDRO SANITARIAS</v>
          </cell>
          <cell r="C3965" t="str">
            <v>INHI</v>
          </cell>
          <cell r="D3965" t="str">
            <v>CONEXOES</v>
          </cell>
          <cell r="E3965" t="str">
            <v>0180</v>
          </cell>
          <cell r="F3965" t="str">
            <v/>
          </cell>
          <cell r="G3965" t="str">
            <v/>
          </cell>
          <cell r="H3965" t="str">
            <v>CURVA DE TRANSPOSIÇÃO EM BRONZE/LATÃO, DN 28 MM, SEM ANEL DE SOLDA, BOLSA X BOLSA, INSTALADO EM PRUMADA  FORNECIMENTO E INSTALAÇÃO. AF_01/2016</v>
          </cell>
          <cell r="I3965" t="str">
            <v>UN</v>
          </cell>
          <cell r="J3965" t="str">
            <v>COEFICIENTE DE REPRESENTATIVIDADE</v>
          </cell>
          <cell r="K3965" t="str">
            <v>53,44</v>
          </cell>
          <cell r="L3965" t="str">
            <v>CAIXA REFERENCIAL</v>
          </cell>
        </row>
        <row r="3966">
          <cell r="A3966">
            <v>93061</v>
          </cell>
          <cell r="B3966" t="str">
            <v>INSTALACOES HIDRO SANITARIAS</v>
          </cell>
          <cell r="C3966" t="str">
            <v>INHI</v>
          </cell>
          <cell r="D3966" t="str">
            <v>CONEXOES</v>
          </cell>
          <cell r="E3966" t="str">
            <v>0180</v>
          </cell>
          <cell r="F3966" t="str">
            <v/>
          </cell>
          <cell r="G3966" t="str">
            <v/>
          </cell>
          <cell r="H3966" t="str">
            <v>LUVA PASSANTE EM COBRE, DN 35 MM, SEM ANEL DE SOLDA, INSTALADO EM PRUMADA  FORNECIMENTO E INSTALAÇÃO. AF_01/2016</v>
          </cell>
          <cell r="I3966" t="str">
            <v>UN</v>
          </cell>
          <cell r="J3966" t="str">
            <v>COEFICIENTE DE REPRESENTATIVIDADE</v>
          </cell>
          <cell r="K3966" t="str">
            <v>21,53</v>
          </cell>
          <cell r="L3966" t="str">
            <v>CAIXA REFERENCIAL</v>
          </cell>
        </row>
        <row r="3967">
          <cell r="A3967">
            <v>93062</v>
          </cell>
          <cell r="B3967" t="str">
            <v>INSTALACOES HIDRO SANITARIAS</v>
          </cell>
          <cell r="C3967" t="str">
            <v>INHI</v>
          </cell>
          <cell r="D3967" t="str">
            <v>CONEXOES</v>
          </cell>
          <cell r="E3967" t="str">
            <v>0180</v>
          </cell>
          <cell r="F3967" t="str">
            <v/>
          </cell>
          <cell r="G3967" t="str">
            <v/>
          </cell>
          <cell r="H3967" t="str">
            <v>BUCHA DE REDUÇÃO EM COBRE, DN 35 MM X 28 MM, SEM ANEL DE SOLDA, PONTA X BOLSA, INSTALADO EM PRUMADA  FORNECIMENTO E INSTALAÇÃO. AF_01/2016</v>
          </cell>
          <cell r="I3967" t="str">
            <v>UN</v>
          </cell>
          <cell r="J3967" t="str">
            <v>COEFICIENTE DE REPRESENTATIVIDADE</v>
          </cell>
          <cell r="K3967" t="str">
            <v>18,69</v>
          </cell>
          <cell r="L3967" t="str">
            <v>CAIXA REFERENCIAL</v>
          </cell>
        </row>
        <row r="3968">
          <cell r="A3968">
            <v>93063</v>
          </cell>
          <cell r="B3968" t="str">
            <v>INSTALACOES HIDRO SANITARIAS</v>
          </cell>
          <cell r="C3968" t="str">
            <v>INHI</v>
          </cell>
          <cell r="D3968" t="str">
            <v>CONEXOES</v>
          </cell>
          <cell r="E3968" t="str">
            <v>0180</v>
          </cell>
          <cell r="F3968" t="str">
            <v/>
          </cell>
          <cell r="G3968" t="str">
            <v/>
          </cell>
          <cell r="H3968" t="str">
            <v>JUNTA DE EXPANSÃO EM BRONZE/LATÃO, DN 35 MM, PONTA X PONTA, INSTALADO EM PRUMADA  FORNECIMENTO E INSTALAÇÃO. AF_01/2016</v>
          </cell>
          <cell r="I3968" t="str">
            <v>UN</v>
          </cell>
          <cell r="J3968" t="str">
            <v>COEFICIENTE DE REPRESENTATIVIDADE</v>
          </cell>
          <cell r="K3968" t="str">
            <v>443,77</v>
          </cell>
          <cell r="L3968" t="str">
            <v>CAIXA REFERENCIAL</v>
          </cell>
        </row>
        <row r="3969">
          <cell r="A3969">
            <v>93064</v>
          </cell>
          <cell r="B3969" t="str">
            <v>INSTALACOES HIDRO SANITARIAS</v>
          </cell>
          <cell r="C3969" t="str">
            <v>INHI</v>
          </cell>
          <cell r="D3969" t="str">
            <v>CONEXOES</v>
          </cell>
          <cell r="E3969" t="str">
            <v>0180</v>
          </cell>
          <cell r="F3969" t="str">
            <v/>
          </cell>
          <cell r="G3969" t="str">
            <v/>
          </cell>
          <cell r="H3969" t="str">
            <v>LUVA PASSANTE EM COBRE, DN 42 MM, SEM ANEL DE SOLDA, INSTALADO EM PRUMADA  FORNECIMENTO E INSTALAÇÃO. AF_01/2016</v>
          </cell>
          <cell r="I3969" t="str">
            <v>UN</v>
          </cell>
          <cell r="J3969" t="str">
            <v>COEFICIENTE DE REPRESENTATIVIDADE</v>
          </cell>
          <cell r="K3969" t="str">
            <v>33,23</v>
          </cell>
          <cell r="L3969" t="str">
            <v>CAIXA REFERENCIAL</v>
          </cell>
        </row>
        <row r="3970">
          <cell r="A3970">
            <v>93065</v>
          </cell>
          <cell r="B3970" t="str">
            <v>INSTALACOES HIDRO SANITARIAS</v>
          </cell>
          <cell r="C3970" t="str">
            <v>INHI</v>
          </cell>
          <cell r="D3970" t="str">
            <v>CONEXOES</v>
          </cell>
          <cell r="E3970" t="str">
            <v>0180</v>
          </cell>
          <cell r="F3970" t="str">
            <v/>
          </cell>
          <cell r="G3970" t="str">
            <v/>
          </cell>
          <cell r="H3970" t="str">
            <v>BUCHA DE REDUÇÃO EM COBRE, DN 42 MM X 35 MM, SEM ANEL DE SOLDA, PONTA X BOLSA, INSTALADO EM PRUMADA  FORNECIMENTO E INSTALAÇÃO. AF_01/2016</v>
          </cell>
          <cell r="I3970" t="str">
            <v>UN</v>
          </cell>
          <cell r="J3970" t="str">
            <v>COEFICIENTE DE REPRESENTATIVIDADE</v>
          </cell>
          <cell r="K3970" t="str">
            <v>31,14</v>
          </cell>
          <cell r="L3970" t="str">
            <v>CAIXA REFERENCIAL</v>
          </cell>
        </row>
        <row r="3971">
          <cell r="A3971">
            <v>93066</v>
          </cell>
          <cell r="B3971" t="str">
            <v>INSTALACOES HIDRO SANITARIAS</v>
          </cell>
          <cell r="C3971" t="str">
            <v>INHI</v>
          </cell>
          <cell r="D3971" t="str">
            <v>CONEXOES</v>
          </cell>
          <cell r="E3971" t="str">
            <v>0180</v>
          </cell>
          <cell r="F3971" t="str">
            <v/>
          </cell>
          <cell r="G3971" t="str">
            <v/>
          </cell>
          <cell r="H3971" t="str">
            <v>JUNTA DE EXPANSÃO EM BRONZE/LATÃO, DN 42 MM, PONTA X PONTA, INSTALADO EM PRUMADA  FORNECIMENTO E INSTALAÇÃO. AF_01/2016</v>
          </cell>
          <cell r="I3971" t="str">
            <v>UN</v>
          </cell>
          <cell r="J3971" t="str">
            <v>COEFICIENTE DE REPRESENTATIVIDADE</v>
          </cell>
          <cell r="K3971" t="str">
            <v>557,08</v>
          </cell>
          <cell r="L3971" t="str">
            <v>CAIXA REFERENCIAL</v>
          </cell>
        </row>
        <row r="3972">
          <cell r="A3972">
            <v>93067</v>
          </cell>
          <cell r="B3972" t="str">
            <v>INSTALACOES HIDRO SANITARIAS</v>
          </cell>
          <cell r="C3972" t="str">
            <v>INHI</v>
          </cell>
          <cell r="D3972" t="str">
            <v>CONEXOES</v>
          </cell>
          <cell r="E3972" t="str">
            <v>0180</v>
          </cell>
          <cell r="F3972" t="str">
            <v/>
          </cell>
          <cell r="G3972" t="str">
            <v/>
          </cell>
          <cell r="H3972" t="str">
            <v>LUVA PASSANTE EM COBRE, DN 54 MM, SEM ANEL DE SOLDA, INSTALADO EM PRUMADA  FORNECIMENTO E INSTALAÇÃO. AF_01/2016</v>
          </cell>
          <cell r="I3972" t="str">
            <v>UN</v>
          </cell>
          <cell r="J3972" t="str">
            <v>COEFICIENTE DE REPRESENTATIVIDADE</v>
          </cell>
          <cell r="K3972" t="str">
            <v>49,26</v>
          </cell>
          <cell r="L3972" t="str">
            <v>CAIXA REFERENCIAL</v>
          </cell>
        </row>
        <row r="3973">
          <cell r="A3973">
            <v>93068</v>
          </cell>
          <cell r="B3973" t="str">
            <v>INSTALACOES HIDRO SANITARIAS</v>
          </cell>
          <cell r="C3973" t="str">
            <v>INHI</v>
          </cell>
          <cell r="D3973" t="str">
            <v>CONEXOES</v>
          </cell>
          <cell r="E3973" t="str">
            <v>0180</v>
          </cell>
          <cell r="F3973" t="str">
            <v/>
          </cell>
          <cell r="G3973" t="str">
            <v/>
          </cell>
          <cell r="H3973" t="str">
            <v>BUCHA DE REDUÇÃO EM COBRE, DN 54 MM X 42 MM, SEM ANEL DE SOLDA, PONTA X BOLSA, INSTALADO EM PRUMADA  FORNECIMENTO E INSTALAÇÃO. AF_01/2016</v>
          </cell>
          <cell r="I3973" t="str">
            <v>UN</v>
          </cell>
          <cell r="J3973" t="str">
            <v>COEFICIENTE DE REPRESENTATIVIDADE</v>
          </cell>
          <cell r="K3973" t="str">
            <v>43,11</v>
          </cell>
          <cell r="L3973" t="str">
            <v>CAIXA REFERENCIAL</v>
          </cell>
        </row>
        <row r="3974">
          <cell r="A3974">
            <v>93069</v>
          </cell>
          <cell r="B3974" t="str">
            <v>INSTALACOES HIDRO SANITARIAS</v>
          </cell>
          <cell r="C3974" t="str">
            <v>INHI</v>
          </cell>
          <cell r="D3974" t="str">
            <v>CONEXOES</v>
          </cell>
          <cell r="E3974" t="str">
            <v>0180</v>
          </cell>
          <cell r="F3974" t="str">
            <v/>
          </cell>
          <cell r="G3974" t="str">
            <v/>
          </cell>
          <cell r="H3974" t="str">
            <v>JUNTA DE EXPANSÃO EM BRONZE/LATÃO, DN 54 MM, PONTA X PONTA, INSTALADO EM PRUMADA  FORNECIMENTO E INSTALAÇÃO. AF_01/2016</v>
          </cell>
          <cell r="I3974" t="str">
            <v>UN</v>
          </cell>
          <cell r="J3974" t="str">
            <v>COEFICIENTE DE REPRESENTATIVIDADE</v>
          </cell>
          <cell r="K3974" t="str">
            <v>772,03</v>
          </cell>
          <cell r="L3974" t="str">
            <v>CAIXA REFERENCIAL</v>
          </cell>
        </row>
        <row r="3975">
          <cell r="A3975">
            <v>93070</v>
          </cell>
          <cell r="B3975" t="str">
            <v>INSTALACOES HIDRO SANITARIAS</v>
          </cell>
          <cell r="C3975" t="str">
            <v>INHI</v>
          </cell>
          <cell r="D3975" t="str">
            <v>CONEXOES</v>
          </cell>
          <cell r="E3975" t="str">
            <v>0180</v>
          </cell>
          <cell r="F3975" t="str">
            <v/>
          </cell>
          <cell r="G3975" t="str">
            <v/>
          </cell>
          <cell r="H3975" t="str">
            <v>LUVA PASSANTE EM COBRE, DN 66 MM, SEM ANEL DE SOLDA, INSTALADO EM PRUMADA  FORNECIMENTO E INSTALAÇÃO. AF_01/2016</v>
          </cell>
          <cell r="I3975" t="str">
            <v>UN</v>
          </cell>
          <cell r="J3975" t="str">
            <v>COEFICIENTE DE REPRESENTATIVIDADE</v>
          </cell>
          <cell r="K3975" t="str">
            <v>124,23</v>
          </cell>
          <cell r="L3975" t="str">
            <v>CAIXA REFERENCIAL</v>
          </cell>
        </row>
        <row r="3976">
          <cell r="A3976">
            <v>93071</v>
          </cell>
          <cell r="B3976" t="str">
            <v>INSTALACOES HIDRO SANITARIAS</v>
          </cell>
          <cell r="C3976" t="str">
            <v>INHI</v>
          </cell>
          <cell r="D3976" t="str">
            <v>CONEXOES</v>
          </cell>
          <cell r="E3976" t="str">
            <v>0180</v>
          </cell>
          <cell r="F3976" t="str">
            <v/>
          </cell>
          <cell r="G3976" t="str">
            <v/>
          </cell>
          <cell r="H3976" t="str">
            <v>BUCHA DE REDUÇÃO EM COBRE, DN 66 MM X 54 MM, SEM ANEL DE SOLDA, PONTA X BOLSA, INSTALADO EM PRUMADA  FORNECIMENTO E INSTALAÇÃO. AF_01/2016</v>
          </cell>
          <cell r="I3976" t="str">
            <v>UN</v>
          </cell>
          <cell r="J3976" t="str">
            <v>COEFICIENTE DE REPRESENTATIVIDADE</v>
          </cell>
          <cell r="K3976" t="str">
            <v>115,37</v>
          </cell>
          <cell r="L3976" t="str">
            <v>CAIXA REFERENCIAL</v>
          </cell>
        </row>
        <row r="3977">
          <cell r="A3977">
            <v>93072</v>
          </cell>
          <cell r="B3977" t="str">
            <v>INSTALACOES HIDRO SANITARIAS</v>
          </cell>
          <cell r="C3977" t="str">
            <v>INHI</v>
          </cell>
          <cell r="D3977" t="str">
            <v>CONEXOES</v>
          </cell>
          <cell r="E3977" t="str">
            <v>0180</v>
          </cell>
          <cell r="F3977" t="str">
            <v/>
          </cell>
          <cell r="G3977" t="str">
            <v/>
          </cell>
          <cell r="H3977" t="str">
            <v>JUNTA DE EXPANSÃO EM BRONZE/LATÃO, DN 66 MM, PONTA X PONTA, INSTALADO EM PRUMADA  FORNECIMENTO E INSTALAÇÃO. AF_01/2016</v>
          </cell>
          <cell r="I3977" t="str">
            <v>UN</v>
          </cell>
          <cell r="J3977" t="str">
            <v>COEFICIENTE DE REPRESENTATIVIDADE</v>
          </cell>
          <cell r="K3977" t="str">
            <v>1.018,61</v>
          </cell>
          <cell r="L3977" t="str">
            <v>CAIXA REFERENCIAL</v>
          </cell>
        </row>
        <row r="3978">
          <cell r="A3978">
            <v>93073</v>
          </cell>
          <cell r="B3978" t="str">
            <v>INSTALACOES HIDRO SANITARIAS</v>
          </cell>
          <cell r="C3978" t="str">
            <v>INHI</v>
          </cell>
          <cell r="D3978" t="str">
            <v>CONEXOES</v>
          </cell>
          <cell r="E3978" t="str">
            <v>0180</v>
          </cell>
          <cell r="F3978" t="str">
            <v/>
          </cell>
          <cell r="G3978" t="str">
            <v/>
          </cell>
          <cell r="H3978" t="str">
            <v>TE DUPLA CURVA EM BRONZE/LATÃO, DN 3/4" X 22 MM X 3/4", SEM ANEL DE SOLDA, ROSCA F X BOLSA X ROSCA F, INSTALADO EM PRUMADA  FORNECIMENTO E INSTALAÇÃO. AF_01/2016</v>
          </cell>
          <cell r="I3978" t="str">
            <v>UN</v>
          </cell>
          <cell r="J3978" t="str">
            <v>COEFICIENTE DE REPRESENTATIVIDADE</v>
          </cell>
          <cell r="K3978" t="str">
            <v>56,10</v>
          </cell>
          <cell r="L3978" t="str">
            <v>CAIXA REFERENCIAL</v>
          </cell>
        </row>
        <row r="3979">
          <cell r="A3979">
            <v>93074</v>
          </cell>
          <cell r="B3979" t="str">
            <v>INSTALACOES HIDRO SANITARIAS</v>
          </cell>
          <cell r="C3979" t="str">
            <v>INHI</v>
          </cell>
          <cell r="D3979" t="str">
            <v>CONEXOES</v>
          </cell>
          <cell r="E3979" t="str">
            <v>0180</v>
          </cell>
          <cell r="F3979" t="str">
            <v/>
          </cell>
          <cell r="G3979" t="str">
            <v/>
          </cell>
          <cell r="H3979" t="str">
            <v>CURVA EM COBRE, DN 15 MM, 45 GRAUS, SEM ANEL DE SOLDA, BOLSA X BOLSA, INSTALADO EM RAMAL DE DISTRIBUIÇÃO  FORNECIMENTO E INSTALAÇÃO. AF_01/2016</v>
          </cell>
          <cell r="I3979" t="str">
            <v>UN</v>
          </cell>
          <cell r="J3979" t="str">
            <v>COEFICIENTE DE REPRESENTATIVIDADE</v>
          </cell>
          <cell r="K3979" t="str">
            <v>8,54</v>
          </cell>
          <cell r="L3979" t="str">
            <v>CAIXA REFERENCIAL</v>
          </cell>
        </row>
        <row r="3980">
          <cell r="A3980">
            <v>93075</v>
          </cell>
          <cell r="B3980" t="str">
            <v>INSTALACOES HIDRO SANITARIAS</v>
          </cell>
          <cell r="C3980" t="str">
            <v>INHI</v>
          </cell>
          <cell r="D3980" t="str">
            <v>CONEXOES</v>
          </cell>
          <cell r="E3980" t="str">
            <v>0180</v>
          </cell>
          <cell r="F3980" t="str">
            <v/>
          </cell>
          <cell r="G3980" t="str">
            <v/>
          </cell>
          <cell r="H3980" t="str">
            <v>COTOVELO EM BRONZE/LATÃO, DN 15 MM X 1/2", 90 GRAUS, SEM ANEL DE SOLDA, BOLSA X ROSCA F, INSTALADO EM RAMAL DE DISTRIBUIÇÃO  FORNECIMENTO E INSTALAÇÃO. AF_01/2016</v>
          </cell>
          <cell r="I3980" t="str">
            <v>UN</v>
          </cell>
          <cell r="J3980" t="str">
            <v>COEFICIENTE DE REPRESENTATIVIDADE</v>
          </cell>
          <cell r="K3980" t="str">
            <v>14,39</v>
          </cell>
          <cell r="L3980" t="str">
            <v>CAIXA REFERENCIAL</v>
          </cell>
        </row>
        <row r="3981">
          <cell r="A3981">
            <v>93076</v>
          </cell>
          <cell r="B3981" t="str">
            <v>INSTALACOES HIDRO SANITARIAS</v>
          </cell>
          <cell r="C3981" t="str">
            <v>INHI</v>
          </cell>
          <cell r="D3981" t="str">
            <v>CONEXOES</v>
          </cell>
          <cell r="E3981" t="str">
            <v>0180</v>
          </cell>
          <cell r="F3981" t="str">
            <v/>
          </cell>
          <cell r="G3981" t="str">
            <v/>
          </cell>
          <cell r="H3981" t="str">
            <v>CURVA EM COBRE, DN 22 MM, 45 GRAUS, SEM ANEL DE SOLDA, BOLSA X BOLSA, INSTALADO EM RAMAL DE DISTRIBUIÇÃO  FORNECIMENTO E INSTALAÇÃO. AF_01/2016</v>
          </cell>
          <cell r="I3981" t="str">
            <v>UN</v>
          </cell>
          <cell r="J3981" t="str">
            <v>COEFICIENTE DE REPRESENTATIVIDADE</v>
          </cell>
          <cell r="K3981" t="str">
            <v>13,90</v>
          </cell>
          <cell r="L3981" t="str">
            <v>CAIXA REFERENCIAL</v>
          </cell>
        </row>
        <row r="3982">
          <cell r="A3982">
            <v>93077</v>
          </cell>
          <cell r="B3982" t="str">
            <v>INSTALACOES HIDRO SANITARIAS</v>
          </cell>
          <cell r="C3982" t="str">
            <v>INHI</v>
          </cell>
          <cell r="D3982" t="str">
            <v>CONEXOES</v>
          </cell>
          <cell r="E3982" t="str">
            <v>0180</v>
          </cell>
          <cell r="F3982" t="str">
            <v/>
          </cell>
          <cell r="G3982" t="str">
            <v/>
          </cell>
          <cell r="H3982" t="str">
            <v>COTOVELO EM BRONZE/LATÃO, DN 22 MM X 1/2", 90 GRAUS, SEM ANEL DE SOLDA, BOLSA X ROSCA F, INSTALADO EM RAMAL DE DISTRIBUIÇÃO  FORNECIMENTO E INSTALAÇÃO. AF_01/2016</v>
          </cell>
          <cell r="I3982" t="str">
            <v>UN</v>
          </cell>
          <cell r="J3982" t="str">
            <v>COEFICIENTE DE REPRESENTATIVIDADE</v>
          </cell>
          <cell r="K3982" t="str">
            <v>20,47</v>
          </cell>
          <cell r="L3982" t="str">
            <v>CAIXA REFERENCIAL</v>
          </cell>
        </row>
        <row r="3983">
          <cell r="A3983">
            <v>93078</v>
          </cell>
          <cell r="B3983" t="str">
            <v>INSTALACOES HIDRO SANITARIAS</v>
          </cell>
          <cell r="C3983" t="str">
            <v>INHI</v>
          </cell>
          <cell r="D3983" t="str">
            <v>CONEXOES</v>
          </cell>
          <cell r="E3983" t="str">
            <v>0180</v>
          </cell>
          <cell r="F3983" t="str">
            <v/>
          </cell>
          <cell r="G3983" t="str">
            <v/>
          </cell>
          <cell r="H3983" t="str">
            <v>COTOVELO EM BRONZE/LATÃO, DN 22 MM X 3/4", 90 GRAUS, SEM ANEL DE SOLDA, BOLSA X ROSCA F, INSTALADO EM RAMAL DE DISTRIBUIÇÃO  FORNECIMENTO E INSTALAÇÃO. AF_01/2016</v>
          </cell>
          <cell r="I3983" t="str">
            <v>UN</v>
          </cell>
          <cell r="J3983" t="str">
            <v>COEFICIENTE DE REPRESENTATIVIDADE</v>
          </cell>
          <cell r="K3983" t="str">
            <v>22,19</v>
          </cell>
          <cell r="L3983" t="str">
            <v>CAIXA REFERENCIAL</v>
          </cell>
        </row>
        <row r="3984">
          <cell r="A3984">
            <v>93079</v>
          </cell>
          <cell r="B3984" t="str">
            <v>INSTALACOES HIDRO SANITARIAS</v>
          </cell>
          <cell r="C3984" t="str">
            <v>INHI</v>
          </cell>
          <cell r="D3984" t="str">
            <v>CONEXOES</v>
          </cell>
          <cell r="E3984" t="str">
            <v>0180</v>
          </cell>
          <cell r="F3984" t="str">
            <v/>
          </cell>
          <cell r="G3984" t="str">
            <v/>
          </cell>
          <cell r="H3984" t="str">
            <v>CURVA EM COBRE, DN 28 MM, 45 GRAUS, SEM ANEL DE SOLDA, BOLSA X BOLSA, INSTALADO EM RAMAL DE DISTRIBUIÇÃO  FORNECIMENTO E INSTALAÇÃO. AF_01/2016</v>
          </cell>
          <cell r="I3984" t="str">
            <v>UN</v>
          </cell>
          <cell r="J3984" t="str">
            <v>COEFICIENTE DE REPRESENTATIVIDADE</v>
          </cell>
          <cell r="K3984" t="str">
            <v>19,50</v>
          </cell>
          <cell r="L3984" t="str">
            <v>CAIXA REFERENCIAL</v>
          </cell>
        </row>
        <row r="3985">
          <cell r="A3985">
            <v>93080</v>
          </cell>
          <cell r="B3985" t="str">
            <v>INSTALACOES HIDRO SANITARIAS</v>
          </cell>
          <cell r="C3985" t="str">
            <v>INHI</v>
          </cell>
          <cell r="D3985" t="str">
            <v>CONEXOES</v>
          </cell>
          <cell r="E3985" t="str">
            <v>0180</v>
          </cell>
          <cell r="F3985" t="str">
            <v/>
          </cell>
          <cell r="G3985" t="str">
            <v/>
          </cell>
          <cell r="H3985" t="str">
            <v>LUVA PASSANTE EM COBRE, DN 15 MM, SEM ANEL DE SOLDA, INSTALADO EM RAMAL DE DISTRIBUIÇÃO  FORNECIMENTO E INSTALAÇÃO. AF_01/2016</v>
          </cell>
          <cell r="I3985" t="str">
            <v>UN</v>
          </cell>
          <cell r="J3985" t="str">
            <v>COEFICIENTE DE REPRESENTATIVIDADE</v>
          </cell>
          <cell r="K3985" t="str">
            <v>5,58</v>
          </cell>
          <cell r="L3985" t="str">
            <v>CAIXA REFERENCIAL</v>
          </cell>
        </row>
        <row r="3986">
          <cell r="A3986">
            <v>93081</v>
          </cell>
          <cell r="B3986" t="str">
            <v>INSTALACOES HIDRO SANITARIAS</v>
          </cell>
          <cell r="C3986" t="str">
            <v>INHI</v>
          </cell>
          <cell r="D3986" t="str">
            <v>CONEXOES</v>
          </cell>
          <cell r="E3986" t="str">
            <v>0180</v>
          </cell>
          <cell r="F3986" t="str">
            <v/>
          </cell>
          <cell r="G3986" t="str">
            <v/>
          </cell>
          <cell r="H3986" t="str">
            <v>CONECTOR EM BRONZE/LATÃO, DN 15 MM X 1/2", SEM ANEL DE SOLDA, BOLSA X ROSCA F, INSTALADO EM RAMAL DE DISTRIBUIÇÃO  FORNECIMENTO E INSTALAÇÃO. AF_01/2016</v>
          </cell>
          <cell r="I3986" t="str">
            <v>UN</v>
          </cell>
          <cell r="J3986" t="str">
            <v>COEFICIENTE DE REPRESENTATIVIDADE</v>
          </cell>
          <cell r="K3986" t="str">
            <v>13,00</v>
          </cell>
          <cell r="L3986" t="str">
            <v>CAIXA REFERENCIAL</v>
          </cell>
        </row>
        <row r="3987">
          <cell r="A3987">
            <v>93082</v>
          </cell>
          <cell r="B3987" t="str">
            <v>INSTALACOES HIDRO SANITARIAS</v>
          </cell>
          <cell r="C3987" t="str">
            <v>INHI</v>
          </cell>
          <cell r="D3987" t="str">
            <v>CONEXOES</v>
          </cell>
          <cell r="E3987" t="str">
            <v>0180</v>
          </cell>
          <cell r="F3987" t="str">
            <v/>
          </cell>
          <cell r="G3987" t="str">
            <v/>
          </cell>
          <cell r="H3987" t="str">
            <v>CURVA DE TRANSPOSIÇÃO EM BRONZE/LATÃO, DN 15 MM, SEM ANEL DE SOLDA, BOLSA X BOLSA, INSTALADO EM RAMAL DE DISTRIBUIÇÃO  FORNECIMENTO E INSTALAÇÃO. AF_01/2016</v>
          </cell>
          <cell r="I3987" t="str">
            <v>UN</v>
          </cell>
          <cell r="J3987" t="str">
            <v>COEFICIENTE DE REPRESENTATIVIDADE</v>
          </cell>
          <cell r="K3987" t="str">
            <v>15,96</v>
          </cell>
          <cell r="L3987" t="str">
            <v>CAIXA REFERENCIAL</v>
          </cell>
        </row>
        <row r="3988">
          <cell r="A3988">
            <v>93083</v>
          </cell>
          <cell r="B3988" t="str">
            <v>INSTALACOES HIDRO SANITARIAS</v>
          </cell>
          <cell r="C3988" t="str">
            <v>INHI</v>
          </cell>
          <cell r="D3988" t="str">
            <v>CONEXOES</v>
          </cell>
          <cell r="E3988" t="str">
            <v>0180</v>
          </cell>
          <cell r="F3988" t="str">
            <v/>
          </cell>
          <cell r="G3988" t="str">
            <v/>
          </cell>
          <cell r="H3988" t="str">
            <v>JUNTA DE EXPANSÃO EM COBRE, DN 15 MM, PONTA X PONTA, INSTALADO EM RAMAL DE DISTRIBUIÇÃO  FORNECIMENTO E INSTALAÇÃO. AF_01/2016</v>
          </cell>
          <cell r="I3988" t="str">
            <v>UN</v>
          </cell>
          <cell r="J3988" t="str">
            <v>COEFICIENTE DE REPRESENTATIVIDADE</v>
          </cell>
          <cell r="K3988" t="str">
            <v>304,57</v>
          </cell>
          <cell r="L3988" t="str">
            <v>CAIXA REFERENCIAL</v>
          </cell>
        </row>
        <row r="3989">
          <cell r="A3989">
            <v>93084</v>
          </cell>
          <cell r="B3989" t="str">
            <v>INSTALACOES HIDRO SANITARIAS</v>
          </cell>
          <cell r="C3989" t="str">
            <v>INHI</v>
          </cell>
          <cell r="D3989" t="str">
            <v>CONEXOES</v>
          </cell>
          <cell r="E3989" t="str">
            <v>0180</v>
          </cell>
          <cell r="F3989" t="str">
            <v/>
          </cell>
          <cell r="G3989" t="str">
            <v/>
          </cell>
          <cell r="H3989" t="str">
            <v>LUVA PASSANTE EM COBRE, DN 22 MM, SEM ANEL DE SOLDA, INSTALADO EM RAMAL DE DISTRIBUIÇÃO  FORNECIMENTO E INSTALAÇÃO. AF_01/2016</v>
          </cell>
          <cell r="I3989" t="str">
            <v>UN</v>
          </cell>
          <cell r="J3989" t="str">
            <v>COEFICIENTE DE REPRESENTATIVIDADE</v>
          </cell>
          <cell r="K3989" t="str">
            <v>9,20</v>
          </cell>
          <cell r="L3989" t="str">
            <v>CAIXA REFERENCIAL</v>
          </cell>
        </row>
        <row r="3990">
          <cell r="A3990">
            <v>93085</v>
          </cell>
          <cell r="B3990" t="str">
            <v>INSTALACOES HIDRO SANITARIAS</v>
          </cell>
          <cell r="C3990" t="str">
            <v>INHI</v>
          </cell>
          <cell r="D3990" t="str">
            <v>CONEXOES</v>
          </cell>
          <cell r="E3990" t="str">
            <v>0180</v>
          </cell>
          <cell r="F3990" t="str">
            <v/>
          </cell>
          <cell r="G3990" t="str">
            <v/>
          </cell>
          <cell r="H3990" t="str">
            <v>BUCHA DE REDUÇÃO EM COBRE, DN 22 MM X 15 MM, SEM ANEL DE SOLDA, PONTA X BOLSA, INSTALADO EM RAMAL DE DISTRIBUIÇÃO  FORNECIMENTO E INSTALAÇÃO. AF_01/2016</v>
          </cell>
          <cell r="I3990" t="str">
            <v>UN</v>
          </cell>
          <cell r="J3990" t="str">
            <v>COEFICIENTE DE REPRESENTATIVIDADE</v>
          </cell>
          <cell r="K3990" t="str">
            <v>8,59</v>
          </cell>
          <cell r="L3990" t="str">
            <v>CAIXA REFERENCIAL</v>
          </cell>
        </row>
        <row r="3991">
          <cell r="A3991">
            <v>93086</v>
          </cell>
          <cell r="B3991" t="str">
            <v>INSTALACOES HIDRO SANITARIAS</v>
          </cell>
          <cell r="C3991" t="str">
            <v>INHI</v>
          </cell>
          <cell r="D3991" t="str">
            <v>CONEXOES</v>
          </cell>
          <cell r="E3991" t="str">
            <v>0180</v>
          </cell>
          <cell r="F3991" t="str">
            <v/>
          </cell>
          <cell r="G3991" t="str">
            <v/>
          </cell>
          <cell r="H3991" t="str">
            <v>JUNTA DE EXPANSÃO EM COBRE, DN 22 MM, PONTA X PONTA, INSTALADO EM RAMAL DE DISTRIBUIÇÃO  FORNECIMENTO E INSTALAÇÃO. AF_01/2016</v>
          </cell>
          <cell r="I3991" t="str">
            <v>UN</v>
          </cell>
          <cell r="J3991" t="str">
            <v>COEFICIENTE DE REPRESENTATIVIDADE</v>
          </cell>
          <cell r="K3991" t="str">
            <v>353,67</v>
          </cell>
          <cell r="L3991" t="str">
            <v>CAIXA REFERENCIAL</v>
          </cell>
        </row>
        <row r="3992">
          <cell r="A3992">
            <v>93087</v>
          </cell>
          <cell r="B3992" t="str">
            <v>INSTALACOES HIDRO SANITARIAS</v>
          </cell>
          <cell r="C3992" t="str">
            <v>INHI</v>
          </cell>
          <cell r="D3992" t="str">
            <v>CONEXOES</v>
          </cell>
          <cell r="E3992" t="str">
            <v>0180</v>
          </cell>
          <cell r="F3992" t="str">
            <v/>
          </cell>
          <cell r="G3992" t="str">
            <v/>
          </cell>
          <cell r="H3992" t="str">
            <v>CONECTOR EM BRONZE/LATÃO, DN 22 MM X 1/2", SEM ANEL DE SOLDA, BOLSA X ROSCA F, INSTALADO EM RAMAL DE DISTRIBUIÇÃO  FORNECIMENTO E INSTALAÇÃO. AF_01/2016</v>
          </cell>
          <cell r="I3992" t="str">
            <v>UN</v>
          </cell>
          <cell r="J3992" t="str">
            <v>COEFICIENTE DE REPRESENTATIVIDADE</v>
          </cell>
          <cell r="K3992" t="str">
            <v>14,09</v>
          </cell>
          <cell r="L3992" t="str">
            <v>CAIXA REFERENCIAL</v>
          </cell>
        </row>
        <row r="3993">
          <cell r="A3993">
            <v>93088</v>
          </cell>
          <cell r="B3993" t="str">
            <v>INSTALACOES HIDRO SANITARIAS</v>
          </cell>
          <cell r="C3993" t="str">
            <v>INHI</v>
          </cell>
          <cell r="D3993" t="str">
            <v>CONEXOES</v>
          </cell>
          <cell r="E3993" t="str">
            <v>0180</v>
          </cell>
          <cell r="F3993" t="str">
            <v/>
          </cell>
          <cell r="G3993" t="str">
            <v/>
          </cell>
          <cell r="H3993" t="str">
            <v>CONECTOR EM BRONZE/LATÃO, DN 22 MM X 3/4", SEM ANEL DE SOLDA, BOLSA X ROSCA F, INSTALADO EM RAMAL DE DISTRIBUIÇÃO  FORNECIMENTO E INSTALAÇÃO. AF_01/2016</v>
          </cell>
          <cell r="I3993" t="str">
            <v>UN</v>
          </cell>
          <cell r="J3993" t="str">
            <v>COEFICIENTE DE REPRESENTATIVIDADE</v>
          </cell>
          <cell r="K3993" t="str">
            <v>16,55</v>
          </cell>
          <cell r="L3993" t="str">
            <v>CAIXA REFERENCIAL</v>
          </cell>
        </row>
        <row r="3994">
          <cell r="A3994">
            <v>93089</v>
          </cell>
          <cell r="B3994" t="str">
            <v>INSTALACOES HIDRO SANITARIAS</v>
          </cell>
          <cell r="C3994" t="str">
            <v>INHI</v>
          </cell>
          <cell r="D3994" t="str">
            <v>CONEXOES</v>
          </cell>
          <cell r="E3994" t="str">
            <v>0180</v>
          </cell>
          <cell r="F3994" t="str">
            <v/>
          </cell>
          <cell r="G3994" t="str">
            <v/>
          </cell>
          <cell r="H3994" t="str">
            <v>CURVA DE TRANSPOSIÇÃO EM BRONZE/LATÃO, DN 22 MM, SEM ANEL DE SOLDA, BOLSA X BOLSA, INSTALADO EM RAMAL DE DISTRIBUIÇÃO  FORNECIMENTO E INSTALAÇÃO. AF_01/2016</v>
          </cell>
          <cell r="I3994" t="str">
            <v>UN</v>
          </cell>
          <cell r="J3994" t="str">
            <v>COEFICIENTE DE REPRESENTATIVIDADE</v>
          </cell>
          <cell r="K3994" t="str">
            <v>32,02</v>
          </cell>
          <cell r="L3994" t="str">
            <v>CAIXA REFERENCIAL</v>
          </cell>
        </row>
        <row r="3995">
          <cell r="A3995">
            <v>93090</v>
          </cell>
          <cell r="B3995" t="str">
            <v>INSTALACOES HIDRO SANITARIAS</v>
          </cell>
          <cell r="C3995" t="str">
            <v>INHI</v>
          </cell>
          <cell r="D3995" t="str">
            <v>CONEXOES</v>
          </cell>
          <cell r="E3995" t="str">
            <v>0180</v>
          </cell>
          <cell r="F3995" t="str">
            <v/>
          </cell>
          <cell r="G3995" t="str">
            <v/>
          </cell>
          <cell r="H3995" t="str">
            <v>LUVA PASSANTE EM COBRE, DN 28 MM, SEM ANEL DE SOLDA, INSTALADO EM RAMAL DE DISTRIBUIÇÃO  FORNECIMENTO E INSTALAÇÃO. AF_01/2016</v>
          </cell>
          <cell r="I3995" t="str">
            <v>UN</v>
          </cell>
          <cell r="J3995" t="str">
            <v>COEFICIENTE DE REPRESENTATIVIDADE</v>
          </cell>
          <cell r="K3995" t="str">
            <v>12,82</v>
          </cell>
          <cell r="L3995" t="str">
            <v>CAIXA REFERENCIAL</v>
          </cell>
        </row>
        <row r="3996">
          <cell r="A3996">
            <v>93091</v>
          </cell>
          <cell r="B3996" t="str">
            <v>INSTALACOES HIDRO SANITARIAS</v>
          </cell>
          <cell r="C3996" t="str">
            <v>INHI</v>
          </cell>
          <cell r="D3996" t="str">
            <v>CONEXOES</v>
          </cell>
          <cell r="E3996" t="str">
            <v>0180</v>
          </cell>
          <cell r="F3996" t="str">
            <v/>
          </cell>
          <cell r="G3996" t="str">
            <v/>
          </cell>
          <cell r="H3996" t="str">
            <v>BUCHA DE REDUÇÃO EM COBRE, DN 28 MM X 22 MM, SEM ANEL DE SOLDA, INSTALADO EM RAMAL DE DISTRIBUIÇÃO  FORNECIMENTO E INSTALAÇÃO. AF_01/2016</v>
          </cell>
          <cell r="I3996" t="str">
            <v>UN</v>
          </cell>
          <cell r="J3996" t="str">
            <v>COEFICIENTE DE REPRESENTATIVIDADE</v>
          </cell>
          <cell r="K3996" t="str">
            <v>11,36</v>
          </cell>
          <cell r="L3996" t="str">
            <v>CAIXA REFERENCIAL</v>
          </cell>
        </row>
        <row r="3997">
          <cell r="A3997">
            <v>93092</v>
          </cell>
          <cell r="B3997" t="str">
            <v>INSTALACOES HIDRO SANITARIAS</v>
          </cell>
          <cell r="C3997" t="str">
            <v>INHI</v>
          </cell>
          <cell r="D3997" t="str">
            <v>CONEXOES</v>
          </cell>
          <cell r="E3997" t="str">
            <v>0180</v>
          </cell>
          <cell r="F3997" t="str">
            <v/>
          </cell>
          <cell r="G3997" t="str">
            <v/>
          </cell>
          <cell r="H3997" t="str">
            <v>JUNTA DE EXPANSÃO EM COBRE, DN 28 MM, PONTA X PONTA, INSTALADO EM RAMAL DE DISTRIBUIÇÃO  FORNECIMENTO E INSTALAÇÃO. AF_01/2016</v>
          </cell>
          <cell r="I3997" t="str">
            <v>UN</v>
          </cell>
          <cell r="J3997" t="str">
            <v>COEFICIENTE DE REPRESENTATIVIDADE</v>
          </cell>
          <cell r="K3997" t="str">
            <v>388,77</v>
          </cell>
          <cell r="L3997" t="str">
            <v>CAIXA REFERENCIAL</v>
          </cell>
        </row>
        <row r="3998">
          <cell r="A3998">
            <v>93093</v>
          </cell>
          <cell r="B3998" t="str">
            <v>INSTALACOES HIDRO SANITARIAS</v>
          </cell>
          <cell r="C3998" t="str">
            <v>INHI</v>
          </cell>
          <cell r="D3998" t="str">
            <v>CONEXOES</v>
          </cell>
          <cell r="E3998" t="str">
            <v>0180</v>
          </cell>
          <cell r="F3998" t="str">
            <v/>
          </cell>
          <cell r="G3998" t="str">
            <v/>
          </cell>
          <cell r="H3998" t="str">
            <v>CONECTOR EM BRONZE/LATÃO, DN 28 MM X 1/2", SEM ANEL DE SOLDA, BOLSA X ROSCA F, INSTALADO EM RAMAL DE DISTRIBUIÇÃO  FORNECIMENTO E INSTALAÇÃO. AF_01/2016</v>
          </cell>
          <cell r="I3998" t="str">
            <v>UN</v>
          </cell>
          <cell r="J3998" t="str">
            <v>COEFICIENTE DE REPRESENTATIVIDADE</v>
          </cell>
          <cell r="K3998" t="str">
            <v>21,98</v>
          </cell>
          <cell r="L3998" t="str">
            <v>CAIXA REFERENCIAL</v>
          </cell>
        </row>
        <row r="3999">
          <cell r="A3999">
            <v>93094</v>
          </cell>
          <cell r="B3999" t="str">
            <v>INSTALACOES HIDRO SANITARIAS</v>
          </cell>
          <cell r="C3999" t="str">
            <v>INHI</v>
          </cell>
          <cell r="D3999" t="str">
            <v>CONEXOES</v>
          </cell>
          <cell r="E3999" t="str">
            <v>0180</v>
          </cell>
          <cell r="F3999" t="str">
            <v/>
          </cell>
          <cell r="G3999" t="str">
            <v/>
          </cell>
          <cell r="H3999" t="str">
            <v>CURVA DE TRANSPOSIÇÃO EM BRONZE/LATÃO, DN 28 MM, SEM ANEL DE SOLDA, BOLSA X BOLSA, INSTALADO EM RAMAL DE DISTRIBUIÇÃO  FORNECIMENTO E INSTALAÇÃO. AF_01/2016</v>
          </cell>
          <cell r="I3999" t="str">
            <v>UN</v>
          </cell>
          <cell r="J3999" t="str">
            <v>COEFICIENTE DE REPRESENTATIVIDADE</v>
          </cell>
          <cell r="K3999" t="str">
            <v>54,77</v>
          </cell>
          <cell r="L3999" t="str">
            <v>CAIXA REFERENCIAL</v>
          </cell>
        </row>
        <row r="4000">
          <cell r="A4000">
            <v>93095</v>
          </cell>
          <cell r="B4000" t="str">
            <v>INSTALACOES HIDRO SANITARIAS</v>
          </cell>
          <cell r="C4000" t="str">
            <v>INHI</v>
          </cell>
          <cell r="D4000" t="str">
            <v>CONEXOES</v>
          </cell>
          <cell r="E4000" t="str">
            <v>0180</v>
          </cell>
          <cell r="F4000" t="str">
            <v/>
          </cell>
          <cell r="G4000" t="str">
            <v/>
          </cell>
          <cell r="H4000" t="str">
            <v>TE DUPLA CURVA EM BRONZE/LATÃO, DN 1/2" X 15 MM X 1/2", SEM ANEL DE SOLDA, ROSCA F X BOLSA X ROSCA F, INSTALADO EM RAMAL DE DISTRIBUIÇÃO  FORNECIMENTO E INSTALAÇÃO. AF_01/2016</v>
          </cell>
          <cell r="I4000" t="str">
            <v>UN</v>
          </cell>
          <cell r="J4000" t="str">
            <v>COEFICIENTE DE REPRESENTATIVIDADE</v>
          </cell>
          <cell r="K4000" t="str">
            <v>41,17</v>
          </cell>
          <cell r="L4000" t="str">
            <v>CAIXA REFERENCIAL</v>
          </cell>
        </row>
        <row r="4001">
          <cell r="A4001">
            <v>93096</v>
          </cell>
          <cell r="B4001" t="str">
            <v>INSTALACOES HIDRO SANITARIAS</v>
          </cell>
          <cell r="C4001" t="str">
            <v>INHI</v>
          </cell>
          <cell r="D4001" t="str">
            <v>CONEXOES</v>
          </cell>
          <cell r="E4001" t="str">
            <v>0180</v>
          </cell>
          <cell r="F4001" t="str">
            <v/>
          </cell>
          <cell r="G4001" t="str">
            <v/>
          </cell>
          <cell r="H4001" t="str">
            <v>TE DUPLA CURVA EM BRONZE/LATÃO, DN 3/4" X 22 MM X 3/4", SEM ANEL DE SOLDA, ROSCA F X BOLSA X ROSCA F, INSTALADO EM RAMAL DE DISTRIBUIÇÃO  FORNECIMENTO E INSTALAÇÃO. AF_01/2016</v>
          </cell>
          <cell r="I4001" t="str">
            <v>UN</v>
          </cell>
          <cell r="J4001" t="str">
            <v>COEFICIENTE DE REPRESENTATIVIDADE</v>
          </cell>
          <cell r="K4001" t="str">
            <v>58,75</v>
          </cell>
          <cell r="L4001" t="str">
            <v>CAIXA REFERENCIAL</v>
          </cell>
        </row>
        <row r="4002">
          <cell r="A4002">
            <v>93097</v>
          </cell>
          <cell r="B4002" t="str">
            <v>INSTALACOES HIDRO SANITARIAS</v>
          </cell>
          <cell r="C4002" t="str">
            <v>INHI</v>
          </cell>
          <cell r="D4002" t="str">
            <v>CONEXOES</v>
          </cell>
          <cell r="E4002" t="str">
            <v>0180</v>
          </cell>
          <cell r="F4002" t="str">
            <v/>
          </cell>
          <cell r="G4002" t="str">
            <v/>
          </cell>
          <cell r="H4002" t="str">
            <v>CURVA EM COBRE, DN 15 MM, 45 GRAUS, SEM ANEL DE SOLDA, BOLSA X BOLSA, INSTALADO EM RAMAL E SUB-RAMAL  FORNECIMENTO E INSTALAÇÃO. AF_01/2016</v>
          </cell>
          <cell r="I4002" t="str">
            <v>UN</v>
          </cell>
          <cell r="J4002" t="str">
            <v>COEFICIENTE DE REPRESENTATIVIDADE</v>
          </cell>
          <cell r="K4002" t="str">
            <v>8,69</v>
          </cell>
          <cell r="L4002" t="str">
            <v>CAIXA REFERENCIAL</v>
          </cell>
        </row>
        <row r="4003">
          <cell r="A4003">
            <v>93098</v>
          </cell>
          <cell r="B4003" t="str">
            <v>INSTALACOES HIDRO SANITARIAS</v>
          </cell>
          <cell r="C4003" t="str">
            <v>INHI</v>
          </cell>
          <cell r="D4003" t="str">
            <v>CONEXOES</v>
          </cell>
          <cell r="E4003" t="str">
            <v>0180</v>
          </cell>
          <cell r="F4003" t="str">
            <v/>
          </cell>
          <cell r="G4003" t="str">
            <v/>
          </cell>
          <cell r="H4003" t="str">
            <v>COTOVELO EM BRONZE/LATÃO, DN 15 MM X 1/2", 90 GRAUS, SEM ANEL DE SOLDA, BOLSA X ROSCA F, INSTALADO EM RAMAL E SUB-RAMAL  FORNECIMENTO E INSTALAÇÃO. AF_01/2016</v>
          </cell>
          <cell r="I4003" t="str">
            <v>UN</v>
          </cell>
          <cell r="J4003" t="str">
            <v>COEFICIENTE DE REPRESENTATIVIDADE</v>
          </cell>
          <cell r="K4003" t="str">
            <v>14,54</v>
          </cell>
          <cell r="L4003" t="str">
            <v>CAIXA REFERENCIAL</v>
          </cell>
        </row>
        <row r="4004">
          <cell r="A4004">
            <v>93099</v>
          </cell>
          <cell r="B4004" t="str">
            <v>INSTALACOES HIDRO SANITARIAS</v>
          </cell>
          <cell r="C4004" t="str">
            <v>INHI</v>
          </cell>
          <cell r="D4004" t="str">
            <v>CONEXOES</v>
          </cell>
          <cell r="E4004" t="str">
            <v>0180</v>
          </cell>
          <cell r="F4004" t="str">
            <v/>
          </cell>
          <cell r="G4004" t="str">
            <v/>
          </cell>
          <cell r="H4004" t="str">
            <v>CURVA EM COBRE, DN 22 MM, 45 GRAUS, SEM ANEL DE SOLDA, BOLSA X BOLSA, INSTALADO EM RAMAL E SUB-RAMAL  FORNECIMENTO E INSTALAÇÃO. AF_01/2016</v>
          </cell>
          <cell r="I4004" t="str">
            <v>UN</v>
          </cell>
          <cell r="J4004" t="str">
            <v>COEFICIENTE DE REPRESENTATIVIDADE</v>
          </cell>
          <cell r="K4004" t="str">
            <v>15,72</v>
          </cell>
          <cell r="L4004" t="str">
            <v>CAIXA REFERENCIAL</v>
          </cell>
        </row>
        <row r="4005">
          <cell r="A4005">
            <v>93100</v>
          </cell>
          <cell r="B4005" t="str">
            <v>INSTALACOES HIDRO SANITARIAS</v>
          </cell>
          <cell r="C4005" t="str">
            <v>INHI</v>
          </cell>
          <cell r="D4005" t="str">
            <v>CONEXOES</v>
          </cell>
          <cell r="E4005" t="str">
            <v>0180</v>
          </cell>
          <cell r="F4005" t="str">
            <v/>
          </cell>
          <cell r="G4005" t="str">
            <v/>
          </cell>
          <cell r="H4005" t="str">
            <v>COTOVELO EM BRONZE/LATÃO, DN 22 MM X 1/2", 90 GRAUS, SEM ANEL DE SOLDA, BOLSA X ROSCA F, INSTALADO EM RAMAL E SUB-RAMAL  FORNECIMENTO E INSTALAÇÃO. AF_01/2016</v>
          </cell>
          <cell r="I4005" t="str">
            <v>UN</v>
          </cell>
          <cell r="J4005" t="str">
            <v>COEFICIENTE DE REPRESENTATIVIDADE</v>
          </cell>
          <cell r="K4005" t="str">
            <v>22,29</v>
          </cell>
          <cell r="L4005" t="str">
            <v>CAIXA REFERENCIAL</v>
          </cell>
        </row>
        <row r="4006">
          <cell r="A4006">
            <v>93101</v>
          </cell>
          <cell r="B4006" t="str">
            <v>INSTALACOES HIDRO SANITARIAS</v>
          </cell>
          <cell r="C4006" t="str">
            <v>INHI</v>
          </cell>
          <cell r="D4006" t="str">
            <v>CONEXOES</v>
          </cell>
          <cell r="E4006" t="str">
            <v>0180</v>
          </cell>
          <cell r="F4006" t="str">
            <v/>
          </cell>
          <cell r="G4006" t="str">
            <v/>
          </cell>
          <cell r="H4006" t="str">
            <v>COTOVELO EM BRONZE/LATÃO, DN 22 MM X 3/4", 90 GRAUS, SEM ANEL DE SOLDA, BOLSA X ROSCA F, INSTALADO EM RAMAL E SUB-RAMAL  FORNECIMENTO E INSTALAÇÃO. AF_01/2016</v>
          </cell>
          <cell r="I4006" t="str">
            <v>UN</v>
          </cell>
          <cell r="J4006" t="str">
            <v>COEFICIENTE DE REPRESENTATIVIDADE</v>
          </cell>
          <cell r="K4006" t="str">
            <v>24,01</v>
          </cell>
          <cell r="L4006" t="str">
            <v>CAIXA REFERENCIAL</v>
          </cell>
        </row>
        <row r="4007">
          <cell r="A4007">
            <v>93102</v>
          </cell>
          <cell r="B4007" t="str">
            <v>INSTALACOES HIDRO SANITARIAS</v>
          </cell>
          <cell r="C4007" t="str">
            <v>INHI</v>
          </cell>
          <cell r="D4007" t="str">
            <v>CONEXOES</v>
          </cell>
          <cell r="E4007" t="str">
            <v>0180</v>
          </cell>
          <cell r="F4007" t="str">
            <v/>
          </cell>
          <cell r="G4007" t="str">
            <v/>
          </cell>
          <cell r="H4007" t="str">
            <v>CURVA EM COBRE, DN 28 MM, 45 GRAUS, SEM ANEL DE SOLDA, BOLSA X BOLSA, INSTALADO EM RAMAL E SUB-RAMAL  FORNECIMENTO E INSTALAÇÃO. AF_01/2016</v>
          </cell>
          <cell r="I4007" t="str">
            <v>UN</v>
          </cell>
          <cell r="J4007" t="str">
            <v>COEFICIENTE DE REPRESENTATIVIDADE</v>
          </cell>
          <cell r="K4007" t="str">
            <v>21,17</v>
          </cell>
          <cell r="L4007" t="str">
            <v>CAIXA REFERENCIAL</v>
          </cell>
        </row>
        <row r="4008">
          <cell r="A4008">
            <v>93103</v>
          </cell>
          <cell r="B4008" t="str">
            <v>INSTALACOES HIDRO SANITARIAS</v>
          </cell>
          <cell r="C4008" t="str">
            <v>INHI</v>
          </cell>
          <cell r="D4008" t="str">
            <v>CONEXOES</v>
          </cell>
          <cell r="E4008" t="str">
            <v>0180</v>
          </cell>
          <cell r="F4008" t="str">
            <v/>
          </cell>
          <cell r="G4008" t="str">
            <v/>
          </cell>
          <cell r="H4008" t="str">
            <v>LUVA PASSANTE EM COBRE, DN 15 MM, SEM ANEL DE SOLDA, INSTALADO EM RAMAL E SUB-RAMAL  FORNECIMENTO E INSTALAÇÃO. AF_01/2016</v>
          </cell>
          <cell r="I4008" t="str">
            <v>UN</v>
          </cell>
          <cell r="J4008" t="str">
            <v>COEFICIENTE DE REPRESENTATIVIDADE</v>
          </cell>
          <cell r="K4008" t="str">
            <v>5,70</v>
          </cell>
          <cell r="L4008" t="str">
            <v>CAIXA REFERENCIAL</v>
          </cell>
        </row>
        <row r="4009">
          <cell r="A4009">
            <v>93104</v>
          </cell>
          <cell r="B4009" t="str">
            <v>INSTALACOES HIDRO SANITARIAS</v>
          </cell>
          <cell r="C4009" t="str">
            <v>INHI</v>
          </cell>
          <cell r="D4009" t="str">
            <v>CONEXOES</v>
          </cell>
          <cell r="E4009" t="str">
            <v>0180</v>
          </cell>
          <cell r="F4009" t="str">
            <v/>
          </cell>
          <cell r="G4009" t="str">
            <v/>
          </cell>
          <cell r="H4009" t="str">
            <v>CONECTOR EM BRONZE/LATÃO, DN 15 MM X 1/2", SEM ANEL DE SOLDA, BOLSA X ROSCA F, INSTALADO EM RAMAL E SUB-RAMAL  FORNECIMENTO E INSTALAÇÃO. AF_01/2016</v>
          </cell>
          <cell r="I4009" t="str">
            <v>UN</v>
          </cell>
          <cell r="J4009" t="str">
            <v>COEFICIENTE DE REPRESENTATIVIDADE</v>
          </cell>
          <cell r="K4009" t="str">
            <v>13,12</v>
          </cell>
          <cell r="L4009" t="str">
            <v>CAIXA REFERENCIAL</v>
          </cell>
        </row>
        <row r="4010">
          <cell r="A4010">
            <v>93105</v>
          </cell>
          <cell r="B4010" t="str">
            <v>INSTALACOES HIDRO SANITARIAS</v>
          </cell>
          <cell r="C4010" t="str">
            <v>INHI</v>
          </cell>
          <cell r="D4010" t="str">
            <v>CONEXOES</v>
          </cell>
          <cell r="E4010" t="str">
            <v>0180</v>
          </cell>
          <cell r="F4010" t="str">
            <v/>
          </cell>
          <cell r="G4010" t="str">
            <v/>
          </cell>
          <cell r="H4010" t="str">
            <v>CURVA DE TRANSPOSIÇÃO EM BRONZE/LATÃO, DN 15 MM, SEM ANEL DE SOLDA, BOLSA X BOLSA, INSTALADO EM RAMAL E SUB-RAMAL  FORNECIMENTO E INSTALAÇÃO. AF_01/2016</v>
          </cell>
          <cell r="I4010" t="str">
            <v>UN</v>
          </cell>
          <cell r="J4010" t="str">
            <v>COEFICIENTE DE REPRESENTATIVIDADE</v>
          </cell>
          <cell r="K4010" t="str">
            <v>16,08</v>
          </cell>
          <cell r="L4010" t="str">
            <v>CAIXA REFERENCIAL</v>
          </cell>
        </row>
        <row r="4011">
          <cell r="A4011">
            <v>93106</v>
          </cell>
          <cell r="B4011" t="str">
            <v>INSTALACOES HIDRO SANITARIAS</v>
          </cell>
          <cell r="C4011" t="str">
            <v>INHI</v>
          </cell>
          <cell r="D4011" t="str">
            <v>CONEXOES</v>
          </cell>
          <cell r="E4011" t="str">
            <v>0180</v>
          </cell>
          <cell r="F4011" t="str">
            <v/>
          </cell>
          <cell r="G4011" t="str">
            <v/>
          </cell>
          <cell r="H4011" t="str">
            <v>JUNTA DE EXPANSÃO EM COBRE, DN 15 MM, PONTA X PONTA, INSTALADO EM RAMAL E SUB-RAMAL  FORNECIMENTO E INSTALAÇÃO. AF_01/2016</v>
          </cell>
          <cell r="I4011" t="str">
            <v>UN</v>
          </cell>
          <cell r="J4011" t="str">
            <v>COEFICIENTE DE REPRESENTATIVIDADE</v>
          </cell>
          <cell r="K4011" t="str">
            <v>304,69</v>
          </cell>
          <cell r="L4011" t="str">
            <v>CAIXA REFERENCIAL</v>
          </cell>
        </row>
        <row r="4012">
          <cell r="A4012">
            <v>93107</v>
          </cell>
          <cell r="B4012" t="str">
            <v>INSTALACOES HIDRO SANITARIAS</v>
          </cell>
          <cell r="C4012" t="str">
            <v>INHI</v>
          </cell>
          <cell r="D4012" t="str">
            <v>CONEXOES</v>
          </cell>
          <cell r="E4012" t="str">
            <v>0180</v>
          </cell>
          <cell r="F4012" t="str">
            <v/>
          </cell>
          <cell r="G4012" t="str">
            <v/>
          </cell>
          <cell r="H4012" t="str">
            <v>LUVA PASSANTE EM COBRE, DN 22 MM, SEM ANEL DE SOLDA, INSTALADO EM RAMAL E SUB-RAMAL  FORNECIMENTO E INSTALAÇÃO. AF_01/2016</v>
          </cell>
          <cell r="I4012" t="str">
            <v>UN</v>
          </cell>
          <cell r="J4012" t="str">
            <v>COEFICIENTE DE REPRESENTATIVIDADE</v>
          </cell>
          <cell r="K4012" t="str">
            <v>10,39</v>
          </cell>
          <cell r="L4012" t="str">
            <v>CAIXA REFERENCIAL</v>
          </cell>
        </row>
        <row r="4013">
          <cell r="A4013">
            <v>93108</v>
          </cell>
          <cell r="B4013" t="str">
            <v>INSTALACOES HIDRO SANITARIAS</v>
          </cell>
          <cell r="C4013" t="str">
            <v>INHI</v>
          </cell>
          <cell r="D4013" t="str">
            <v>CONEXOES</v>
          </cell>
          <cell r="E4013" t="str">
            <v>0180</v>
          </cell>
          <cell r="F4013" t="str">
            <v/>
          </cell>
          <cell r="G4013" t="str">
            <v/>
          </cell>
          <cell r="H4013" t="str">
            <v>BUCHA DE REDUÇÃO EM COBRE, DN 22 MM X 15 MM, SEM ANEL DE SOLDA, PONTA X BOLSA, INSTALADO EM RAMAL E SUB-RAMAL  FORNECIMENTO E INSTALAÇÃO. AF_01/2016</v>
          </cell>
          <cell r="I4013" t="str">
            <v>UN</v>
          </cell>
          <cell r="J4013" t="str">
            <v>COEFICIENTE DE REPRESENTATIVIDADE</v>
          </cell>
          <cell r="K4013" t="str">
            <v>9,78</v>
          </cell>
          <cell r="L4013" t="str">
            <v>CAIXA REFERENCIAL</v>
          </cell>
        </row>
        <row r="4014">
          <cell r="A4014">
            <v>93109</v>
          </cell>
          <cell r="B4014" t="str">
            <v>INSTALACOES HIDRO SANITARIAS</v>
          </cell>
          <cell r="C4014" t="str">
            <v>INHI</v>
          </cell>
          <cell r="D4014" t="str">
            <v>CONEXOES</v>
          </cell>
          <cell r="E4014" t="str">
            <v>0180</v>
          </cell>
          <cell r="F4014" t="str">
            <v/>
          </cell>
          <cell r="G4014" t="str">
            <v/>
          </cell>
          <cell r="H4014" t="str">
            <v>JUNTA DE EXPANSÃO EM COBRE, DN 22 MM, PONTA X PONTA, INSTALADO EM RAMAL E SUB-RAMAL  FORNECIMENTO E INSTALAÇÃO. AF_01/2016</v>
          </cell>
          <cell r="I4014" t="str">
            <v>UN</v>
          </cell>
          <cell r="J4014" t="str">
            <v>COEFICIENTE DE REPRESENTATIVIDADE</v>
          </cell>
          <cell r="K4014" t="str">
            <v>354,86</v>
          </cell>
          <cell r="L4014" t="str">
            <v>CAIXA REFERENCIAL</v>
          </cell>
        </row>
        <row r="4015">
          <cell r="A4015">
            <v>93110</v>
          </cell>
          <cell r="B4015" t="str">
            <v>INSTALACOES HIDRO SANITARIAS</v>
          </cell>
          <cell r="C4015" t="str">
            <v>INHI</v>
          </cell>
          <cell r="D4015" t="str">
            <v>CONEXOES</v>
          </cell>
          <cell r="E4015" t="str">
            <v>0180</v>
          </cell>
          <cell r="F4015" t="str">
            <v/>
          </cell>
          <cell r="G4015" t="str">
            <v/>
          </cell>
          <cell r="H4015" t="str">
            <v>CONECTOR EM BRONZE/LATÃO, DN 22 MM X 1/2", SEM ANEL DE SOLDA, BOLSA X ROSCA F, INSTALADO EM RAMAL E SUB-RAMAL  FORNECIMENTO E INSTALAÇÃO. AF_01/2016</v>
          </cell>
          <cell r="I4015" t="str">
            <v>UN</v>
          </cell>
          <cell r="J4015" t="str">
            <v>COEFICIENTE DE REPRESENTATIVIDADE</v>
          </cell>
          <cell r="K4015" t="str">
            <v>15,28</v>
          </cell>
          <cell r="L4015" t="str">
            <v>CAIXA REFERENCIAL</v>
          </cell>
        </row>
        <row r="4016">
          <cell r="A4016">
            <v>93111</v>
          </cell>
          <cell r="B4016" t="str">
            <v>INSTALACOES HIDRO SANITARIAS</v>
          </cell>
          <cell r="C4016" t="str">
            <v>INHI</v>
          </cell>
          <cell r="D4016" t="str">
            <v>CONEXOES</v>
          </cell>
          <cell r="E4016" t="str">
            <v>0180</v>
          </cell>
          <cell r="F4016" t="str">
            <v/>
          </cell>
          <cell r="G4016" t="str">
            <v/>
          </cell>
          <cell r="H4016" t="str">
            <v>CONECTOR EM BRONZE/LATÃO, DN 22 MM X 3/4", SEM ANEL DE SOLDA, BOLSA X ROSCA F, INSTALADO EM RAMAL E SUB-RAMAL  FORNECIMENTO E INSTALAÇÃO. AF_01/2016</v>
          </cell>
          <cell r="I4016" t="str">
            <v>UN</v>
          </cell>
          <cell r="J4016" t="str">
            <v>COEFICIENTE DE REPRESENTATIVIDADE</v>
          </cell>
          <cell r="K4016" t="str">
            <v>17,58</v>
          </cell>
          <cell r="L4016" t="str">
            <v>CAIXA REFERENCIAL</v>
          </cell>
        </row>
        <row r="4017">
          <cell r="A4017">
            <v>93112</v>
          </cell>
          <cell r="B4017" t="str">
            <v>INSTALACOES HIDRO SANITARIAS</v>
          </cell>
          <cell r="C4017" t="str">
            <v>INHI</v>
          </cell>
          <cell r="D4017" t="str">
            <v>CONEXOES</v>
          </cell>
          <cell r="E4017" t="str">
            <v>0180</v>
          </cell>
          <cell r="F4017" t="str">
            <v/>
          </cell>
          <cell r="G4017" t="str">
            <v/>
          </cell>
          <cell r="H4017" t="str">
            <v>CURVA DE TRANSPOSIÇÃO EM BRONZE/LATÃO, DN 22 MM, SEM ANEL DE SOLDA, BOLSA X BOLSA, INSTALADO EM RAMAL E SUB-RAMAL  FORNECIMENTO E INSTALAÇÃO. AF_01/2016</v>
          </cell>
          <cell r="I4017" t="str">
            <v>UN</v>
          </cell>
          <cell r="J4017" t="str">
            <v>COEFICIENTE DE REPRESENTATIVIDADE</v>
          </cell>
          <cell r="K4017" t="str">
            <v>33,21</v>
          </cell>
          <cell r="L4017" t="str">
            <v>CAIXA REFERENCIAL</v>
          </cell>
        </row>
        <row r="4018">
          <cell r="A4018">
            <v>93113</v>
          </cell>
          <cell r="B4018" t="str">
            <v>INSTALACOES HIDRO SANITARIAS</v>
          </cell>
          <cell r="C4018" t="str">
            <v>INHI</v>
          </cell>
          <cell r="D4018" t="str">
            <v>CONEXOES</v>
          </cell>
          <cell r="E4018" t="str">
            <v>0180</v>
          </cell>
          <cell r="F4018" t="str">
            <v/>
          </cell>
          <cell r="G4018" t="str">
            <v/>
          </cell>
          <cell r="H4018" t="str">
            <v>LUVA PASSANTE EM COBRE, DN 28 MM, SEM ANEL DE SOLDA, INSTALADO EM RAMAL E SUB-RAMAL  FORNECIMENTO E INSTALAÇÃO. AF_01/2016</v>
          </cell>
          <cell r="I4018" t="str">
            <v>UN</v>
          </cell>
          <cell r="J4018" t="str">
            <v>COEFICIENTE DE REPRESENTATIVIDADE</v>
          </cell>
          <cell r="K4018" t="str">
            <v>14,99</v>
          </cell>
          <cell r="L4018" t="str">
            <v>CAIXA REFERENCIAL</v>
          </cell>
        </row>
        <row r="4019">
          <cell r="A4019">
            <v>93114</v>
          </cell>
          <cell r="B4019" t="str">
            <v>INSTALACOES HIDRO SANITARIAS</v>
          </cell>
          <cell r="C4019" t="str">
            <v>INHI</v>
          </cell>
          <cell r="D4019" t="str">
            <v>CONEXOES</v>
          </cell>
          <cell r="E4019" t="str">
            <v>0180</v>
          </cell>
          <cell r="F4019" t="str">
            <v/>
          </cell>
          <cell r="G4019" t="str">
            <v/>
          </cell>
          <cell r="H4019" t="str">
            <v>CONECTOR EM BRONZE/LATÃO, DN 28 MM X 1/2", SEM ANEL DE SOLDA, BOLSA X ROSCA F, INSTALADO EM RAMAL E SUB-RAMAL  FORNECIMENTO E INSTALAÇÃO. AF_01/2016</v>
          </cell>
          <cell r="I4019" t="str">
            <v>UN</v>
          </cell>
          <cell r="J4019" t="str">
            <v>COEFICIENTE DE REPRESENTATIVIDADE</v>
          </cell>
          <cell r="K4019" t="str">
            <v>24,15</v>
          </cell>
          <cell r="L4019" t="str">
            <v>CAIXA REFERENCIAL</v>
          </cell>
        </row>
        <row r="4020">
          <cell r="A4020">
            <v>93115</v>
          </cell>
          <cell r="B4020" t="str">
            <v>INSTALACOES HIDRO SANITARIAS</v>
          </cell>
          <cell r="C4020" t="str">
            <v>INHI</v>
          </cell>
          <cell r="D4020" t="str">
            <v>CONEXOES</v>
          </cell>
          <cell r="E4020" t="str">
            <v>0180</v>
          </cell>
          <cell r="F4020" t="str">
            <v/>
          </cell>
          <cell r="G4020" t="str">
            <v/>
          </cell>
          <cell r="H4020" t="str">
            <v>CURVA DE TRANSPOSIÇÃO EM BRONZE/LATÃO, DN 28 MM, SEM ANEL DE SOLDA, BOLSA X BOLSA, INSTALADO EM RAMAL E SUB-RAMAL  FORNECIMENTO E INSTALAÇÃO. AF_01/2016</v>
          </cell>
          <cell r="I4020" t="str">
            <v>UN</v>
          </cell>
          <cell r="J4020" t="str">
            <v>COEFICIENTE DE REPRESENTATIVIDADE</v>
          </cell>
          <cell r="K4020" t="str">
            <v>56,94</v>
          </cell>
          <cell r="L4020" t="str">
            <v>CAIXA REFERENCIAL</v>
          </cell>
        </row>
        <row r="4021">
          <cell r="A4021">
            <v>93116</v>
          </cell>
          <cell r="B4021" t="str">
            <v>INSTALACOES HIDRO SANITARIAS</v>
          </cell>
          <cell r="C4021" t="str">
            <v>INHI</v>
          </cell>
          <cell r="D4021" t="str">
            <v>CONEXOES</v>
          </cell>
          <cell r="E4021" t="str">
            <v>0180</v>
          </cell>
          <cell r="F4021" t="str">
            <v/>
          </cell>
          <cell r="G4021" t="str">
            <v/>
          </cell>
          <cell r="H4021" t="str">
            <v>JUNTA DE EXPANSÃO EM COBRE, DN 28 MM, PONTA X PONTA, INSTALADO EM RAMAL E SUB-RAMAL  FORNECIMENTO E INSTALAÇÃO. AF_01/2016</v>
          </cell>
          <cell r="I4021" t="str">
            <v>UN</v>
          </cell>
          <cell r="J4021" t="str">
            <v>COEFICIENTE DE REPRESENTATIVIDADE</v>
          </cell>
          <cell r="K4021" t="str">
            <v>390,94</v>
          </cell>
          <cell r="L4021" t="str">
            <v>CAIXA REFERENCIAL</v>
          </cell>
        </row>
        <row r="4022">
          <cell r="A4022">
            <v>93117</v>
          </cell>
          <cell r="B4022" t="str">
            <v>INSTALACOES HIDRO SANITARIAS</v>
          </cell>
          <cell r="C4022" t="str">
            <v>INHI</v>
          </cell>
          <cell r="D4022" t="str">
            <v>CONEXOES</v>
          </cell>
          <cell r="E4022" t="str">
            <v>0180</v>
          </cell>
          <cell r="F4022" t="str">
            <v/>
          </cell>
          <cell r="G4022" t="str">
            <v/>
          </cell>
          <cell r="H4022" t="str">
            <v>TE DUPLA CURVA EM BRONZE/LATÃO, DN 1/2" X 15 MM X 1/2", SEM ANEL DE SOLDA, ROSCA F X BOLSA X ROSCA F, INSTALADO EM RAMAL E SUB-RAMAL  FORNECIMENTO E INSTALAÇÃO. AF_01/2016</v>
          </cell>
          <cell r="I4022" t="str">
            <v>UN</v>
          </cell>
          <cell r="J4022" t="str">
            <v>COEFICIENTE DE REPRESENTATIVIDADE</v>
          </cell>
          <cell r="K4022" t="str">
            <v>41,35</v>
          </cell>
          <cell r="L4022" t="str">
            <v>CAIXA REFERENCIAL</v>
          </cell>
        </row>
        <row r="4023">
          <cell r="A4023">
            <v>93118</v>
          </cell>
          <cell r="B4023" t="str">
            <v>INSTALACOES HIDRO SANITARIAS</v>
          </cell>
          <cell r="C4023" t="str">
            <v>INHI</v>
          </cell>
          <cell r="D4023" t="str">
            <v>CONEXOES</v>
          </cell>
          <cell r="E4023" t="str">
            <v>0180</v>
          </cell>
          <cell r="F4023" t="str">
            <v/>
          </cell>
          <cell r="G4023" t="str">
            <v/>
          </cell>
          <cell r="H4023" t="str">
            <v>TE DUPLA CURVA EM BRONZE/LATÃO, DN 3/4" X 22 MM X 3/4", SEM ANEL DE SOLDA, ROSCA F X BOLSA X ROSCA F, INSTALADO EM RAMAL E SUB-RAMAL  FORNECIMENTO E INSTALAÇÃO. AF_01/2016</v>
          </cell>
          <cell r="I4023" t="str">
            <v>UN</v>
          </cell>
          <cell r="J4023" t="str">
            <v>COEFICIENTE DE REPRESENTATIVIDADE</v>
          </cell>
          <cell r="K4023" t="str">
            <v>61,16</v>
          </cell>
          <cell r="L4023" t="str">
            <v>CAIXA REFERENCIAL</v>
          </cell>
        </row>
        <row r="4024">
          <cell r="A4024">
            <v>93119</v>
          </cell>
          <cell r="B4024" t="str">
            <v>INSTALACOES HIDRO SANITARIAS</v>
          </cell>
          <cell r="C4024" t="str">
            <v>INHI</v>
          </cell>
          <cell r="D4024" t="str">
            <v>CONEXOES</v>
          </cell>
          <cell r="E4024" t="str">
            <v>0180</v>
          </cell>
          <cell r="F4024" t="str">
            <v/>
          </cell>
          <cell r="G4024" t="str">
            <v/>
          </cell>
          <cell r="H4024" t="str">
            <v>CURVA EM COBRE, DN 22 MM, 45 GRAUS, SEM ANEL DE SOLDA, BOLSA X BOLSA, INSTALADO EM PRUMADA  FORNECIMENTO E INSTALAÇÃO. AF_01/2016</v>
          </cell>
          <cell r="I4024" t="str">
            <v>UN</v>
          </cell>
          <cell r="J4024" t="str">
            <v>COEFICIENTE DE REPRESENTATIVIDADE</v>
          </cell>
          <cell r="K4024" t="str">
            <v>11,92</v>
          </cell>
          <cell r="L4024" t="str">
            <v>CAIXA REFERENCIAL</v>
          </cell>
        </row>
        <row r="4025">
          <cell r="A4025">
            <v>93120</v>
          </cell>
          <cell r="B4025" t="str">
            <v>INSTALACOES HIDRO SANITARIAS</v>
          </cell>
          <cell r="C4025" t="str">
            <v>INHI</v>
          </cell>
          <cell r="D4025" t="str">
            <v>CONEXOES</v>
          </cell>
          <cell r="E4025" t="str">
            <v>0180</v>
          </cell>
          <cell r="F4025" t="str">
            <v/>
          </cell>
          <cell r="G4025" t="str">
            <v/>
          </cell>
          <cell r="H4025" t="str">
            <v>COTOVELO EM BRONZE/LATÃO, DN 22 MM X 1/2", 90 GRAUS, SEM ANEL DE SOLDA, BOLSA X ROSCA F, INSTALADO EM PRUMADA  FORNECIMENTO E INSTALAÇÃO. AF_01/2016</v>
          </cell>
          <cell r="I4025" t="str">
            <v>UN</v>
          </cell>
          <cell r="J4025" t="str">
            <v>COEFICIENTE DE REPRESENTATIVIDADE</v>
          </cell>
          <cell r="K4025" t="str">
            <v>18,49</v>
          </cell>
          <cell r="L4025" t="str">
            <v>CAIXA REFERENCIAL</v>
          </cell>
        </row>
        <row r="4026">
          <cell r="A4026">
            <v>93121</v>
          </cell>
          <cell r="B4026" t="str">
            <v>INSTALACOES HIDRO SANITARIAS</v>
          </cell>
          <cell r="C4026" t="str">
            <v>INHI</v>
          </cell>
          <cell r="D4026" t="str">
            <v>CONEXOES</v>
          </cell>
          <cell r="E4026" t="str">
            <v>0180</v>
          </cell>
          <cell r="F4026" t="str">
            <v/>
          </cell>
          <cell r="G4026" t="str">
            <v/>
          </cell>
          <cell r="H4026" t="str">
            <v>COTOVELO EM BRONZE/LATÃO, DN 22 MM X 3/4", 90 GRAUS, SEM ANEL DE SOLDA, BOLSA X ROSCA F, INSTALADO EM PRUMADA  FORNECIMENTO E INSTALAÇÃO. AF_01/2016</v>
          </cell>
          <cell r="I4026" t="str">
            <v>UN</v>
          </cell>
          <cell r="J4026" t="str">
            <v>COEFICIENTE DE REPRESENTATIVIDADE</v>
          </cell>
          <cell r="K4026" t="str">
            <v>20,21</v>
          </cell>
          <cell r="L4026" t="str">
            <v>CAIXA REFERENCIAL</v>
          </cell>
        </row>
        <row r="4027">
          <cell r="A4027">
            <v>93122</v>
          </cell>
          <cell r="B4027" t="str">
            <v>INSTALACOES HIDRO SANITARIAS</v>
          </cell>
          <cell r="C4027" t="str">
            <v>INHI</v>
          </cell>
          <cell r="D4027" t="str">
            <v>CONEXOES</v>
          </cell>
          <cell r="E4027" t="str">
            <v>0180</v>
          </cell>
          <cell r="F4027" t="str">
            <v/>
          </cell>
          <cell r="G4027" t="str">
            <v/>
          </cell>
          <cell r="H4027" t="str">
            <v>CURVA EM COBRE, DN 28 MM, 45 GRAUS, SEM ANEL DE SOLDA, BOLSA X BOLSA, INSTALADO EM PRUMADA  FORNECIMENTO E INSTALAÇÃO. AF_01/2016</v>
          </cell>
          <cell r="I4027" t="str">
            <v>UN</v>
          </cell>
          <cell r="J4027" t="str">
            <v>COEFICIENTE DE REPRESENTATIVIDADE</v>
          </cell>
          <cell r="K4027" t="str">
            <v>17,54</v>
          </cell>
          <cell r="L4027" t="str">
            <v>CAIXA REFERENCIAL</v>
          </cell>
        </row>
        <row r="4028">
          <cell r="A4028">
            <v>93123</v>
          </cell>
          <cell r="B4028" t="str">
            <v>INSTALACOES HIDRO SANITARIAS</v>
          </cell>
          <cell r="C4028" t="str">
            <v>INHI</v>
          </cell>
          <cell r="D4028" t="str">
            <v>CONEXOES</v>
          </cell>
          <cell r="E4028" t="str">
            <v>0180</v>
          </cell>
          <cell r="F4028" t="str">
            <v/>
          </cell>
          <cell r="G4028" t="str">
            <v/>
          </cell>
          <cell r="H4028" t="str">
            <v>CURVA EM COBRE, DN 35 MM, 45 GRAUS, SEM ANEL DE SOLDA, BOLSA X BOLSA, INSTALADO EM PRUMADA  FORNECIMENTO E INSTALAÇÃO. AF_01/2016</v>
          </cell>
          <cell r="I4028" t="str">
            <v>UN</v>
          </cell>
          <cell r="J4028" t="str">
            <v>COEFICIENTE DE REPRESENTATIVIDADE</v>
          </cell>
          <cell r="K4028" t="str">
            <v>38,82</v>
          </cell>
          <cell r="L4028" t="str">
            <v>CAIXA REFERENCIAL</v>
          </cell>
        </row>
        <row r="4029">
          <cell r="A4029">
            <v>93124</v>
          </cell>
          <cell r="B4029" t="str">
            <v>INSTALACOES HIDRO SANITARIAS</v>
          </cell>
          <cell r="C4029" t="str">
            <v>INHI</v>
          </cell>
          <cell r="D4029" t="str">
            <v>CONEXOES</v>
          </cell>
          <cell r="E4029" t="str">
            <v>0180</v>
          </cell>
          <cell r="F4029" t="str">
            <v/>
          </cell>
          <cell r="G4029" t="str">
            <v/>
          </cell>
          <cell r="H4029" t="str">
            <v>CURVA EM COBRE, DN 42 MM, 45 GRAUS, SEM ANEL DE SOLDA, BOLSA X BOLSA, INSTALADO EM PRUMADA  FORNECIMENTO E INSTALAÇÃO. AF_01/2016</v>
          </cell>
          <cell r="I4029" t="str">
            <v>UN</v>
          </cell>
          <cell r="J4029" t="str">
            <v>COEFICIENTE DE REPRESENTATIVIDADE</v>
          </cell>
          <cell r="K4029" t="str">
            <v>61,12</v>
          </cell>
          <cell r="L4029" t="str">
            <v>CAIXA REFERENCIAL</v>
          </cell>
        </row>
        <row r="4030">
          <cell r="A4030">
            <v>93125</v>
          </cell>
          <cell r="B4030" t="str">
            <v>INSTALACOES HIDRO SANITARIAS</v>
          </cell>
          <cell r="C4030" t="str">
            <v>INHI</v>
          </cell>
          <cell r="D4030" t="str">
            <v>CONEXOES</v>
          </cell>
          <cell r="E4030" t="str">
            <v>0180</v>
          </cell>
          <cell r="F4030" t="str">
            <v/>
          </cell>
          <cell r="G4030" t="str">
            <v/>
          </cell>
          <cell r="H4030" t="str">
            <v>CURVA EM COBRE, DN 54 MM, 45 GRAUS, SEM ANEL DE SOLDA, BOLSA X BOLSA, INSTALADO EM PRUMADA  FORNECIMENTO E INSTALAÇÃO. AF_01/2016</v>
          </cell>
          <cell r="I4030" t="str">
            <v>UN</v>
          </cell>
          <cell r="J4030" t="str">
            <v>COEFICIENTE DE REPRESENTATIVIDADE</v>
          </cell>
          <cell r="K4030" t="str">
            <v>88,98</v>
          </cell>
          <cell r="L4030" t="str">
            <v>CAIXA REFERENCIAL</v>
          </cell>
        </row>
        <row r="4031">
          <cell r="A4031">
            <v>93126</v>
          </cell>
          <cell r="B4031" t="str">
            <v>INSTALACOES HIDRO SANITARIAS</v>
          </cell>
          <cell r="C4031" t="str">
            <v>INHI</v>
          </cell>
          <cell r="D4031" t="str">
            <v>CONEXOES</v>
          </cell>
          <cell r="E4031" t="str">
            <v>0180</v>
          </cell>
          <cell r="F4031" t="str">
            <v/>
          </cell>
          <cell r="G4031" t="str">
            <v/>
          </cell>
          <cell r="H4031" t="str">
            <v>CURVA EM COBRE, DN 66 MM, 45 GRAUS, SEM ANEL DE SOLDA, BOLSA X BOLSA, INSTALADO EM PRUMADA  FORNECIMENTO E INSTALAÇÃO. AF_01/2016</v>
          </cell>
          <cell r="I4031" t="str">
            <v>UN</v>
          </cell>
          <cell r="J4031" t="str">
            <v>COEFICIENTE DE REPRESENTATIVIDADE</v>
          </cell>
          <cell r="K4031" t="str">
            <v>197,49</v>
          </cell>
          <cell r="L4031" t="str">
            <v>CAIXA REFERENCIAL</v>
          </cell>
        </row>
        <row r="4032">
          <cell r="A4032">
            <v>93133</v>
          </cell>
          <cell r="B4032" t="str">
            <v>INSTALACOES HIDRO SANITARIAS</v>
          </cell>
          <cell r="C4032" t="str">
            <v>INHI</v>
          </cell>
          <cell r="D4032" t="str">
            <v>CONEXOES</v>
          </cell>
          <cell r="E4032" t="str">
            <v>0180</v>
          </cell>
          <cell r="F4032" t="str">
            <v/>
          </cell>
          <cell r="G4032" t="str">
            <v/>
          </cell>
          <cell r="H4032" t="str">
            <v>BUCHA DE REDUÇÃO EM COBRE, DN 28 MM X 22 MM, SEM ANEL DE SOLDA, INSTALADO EM RAMAL E SUB-RAMAL  FORNECIMENTO E INSTALAÇÃO. AF_01/2016</v>
          </cell>
          <cell r="I4032" t="str">
            <v>UN</v>
          </cell>
          <cell r="J4032" t="str">
            <v>COEFICIENTE DE REPRESENTATIVIDADE</v>
          </cell>
          <cell r="K4032" t="str">
            <v>13,53</v>
          </cell>
          <cell r="L4032" t="str">
            <v>CAIXA REFERENCIAL</v>
          </cell>
        </row>
        <row r="4033">
          <cell r="A4033">
            <v>94465</v>
          </cell>
          <cell r="B4033" t="str">
            <v>INSTALACOES HIDRO SANITARIAS</v>
          </cell>
          <cell r="C4033" t="str">
            <v>INHI</v>
          </cell>
          <cell r="D4033" t="str">
            <v>CONEXOES</v>
          </cell>
          <cell r="E4033" t="str">
            <v>0180</v>
          </cell>
          <cell r="F4033" t="str">
            <v/>
          </cell>
          <cell r="G4033" t="str">
            <v/>
          </cell>
          <cell r="H4033" t="str">
            <v>LUVA, EM FERRO GALVANIZADO, CONEXÃO ROSQUEADA, DN 50 (2), INSTALADO EM RESERVAÇÃO DE ÁGUA DE EDIFICAÇÃO QUE POSSUA RESERVATÓRIO DE FIBRA/FIBROCIMENTO  FORNECIMENTO E INSTALAÇÃO. AF_06/2016</v>
          </cell>
          <cell r="I4033" t="str">
            <v>UN</v>
          </cell>
          <cell r="J4033" t="str">
            <v>COEFICIENTE DE REPRESENTATIVIDADE</v>
          </cell>
          <cell r="K4033" t="str">
            <v>31,83</v>
          </cell>
          <cell r="L4033" t="str">
            <v>CAIXA REFERENCIAL</v>
          </cell>
        </row>
        <row r="4034">
          <cell r="A4034">
            <v>94466</v>
          </cell>
          <cell r="B4034" t="str">
            <v>INSTALACOES HIDRO SANITARIAS</v>
          </cell>
          <cell r="C4034" t="str">
            <v>INHI</v>
          </cell>
          <cell r="D4034" t="str">
            <v>CONEXOES</v>
          </cell>
          <cell r="E4034" t="str">
            <v>0180</v>
          </cell>
          <cell r="F4034" t="str">
            <v/>
          </cell>
          <cell r="G4034" t="str">
            <v/>
          </cell>
          <cell r="H4034" t="str">
            <v>NIPLE, EM FERRO GALVANIZADO, CONEXÃO ROSQUEADA, DN 50 (2), INSTALADO EM RESERVAÇÃO DE ÁGUA DE EDIFICAÇÃO QUE POSSUA RESERVATÓRIO DE FIBRA/FIBROCIMENTO  FORNECIMENTO E INSTALAÇÃO. AF_06/2016</v>
          </cell>
          <cell r="I4034" t="str">
            <v>UN</v>
          </cell>
          <cell r="J4034" t="str">
            <v>COEFICIENTE DE REPRESENTATIVIDADE</v>
          </cell>
          <cell r="K4034" t="str">
            <v>31,85</v>
          </cell>
          <cell r="L4034" t="str">
            <v>CAIXA REFERENCIAL</v>
          </cell>
        </row>
        <row r="4035">
          <cell r="A4035">
            <v>94467</v>
          </cell>
          <cell r="B4035" t="str">
            <v>INSTALACOES HIDRO SANITARIAS</v>
          </cell>
          <cell r="C4035" t="str">
            <v>INHI</v>
          </cell>
          <cell r="D4035" t="str">
            <v>CONEXOES</v>
          </cell>
          <cell r="E4035" t="str">
            <v>0180</v>
          </cell>
          <cell r="F4035" t="str">
            <v/>
          </cell>
          <cell r="G4035" t="str">
            <v/>
          </cell>
          <cell r="H4035" t="str">
            <v>LUVA, EM FERRO GALVANIZADO, CONEXÃO ROSQUEADA, DN 65 (2 1/2), INSTALADO EM RESERVAÇÃO DE ÁGUA DE EDIFICAÇÃO QUE POSSUA RESERVATÓRIO DE FIBRA/FIBROCIMENTO  FORNECIMENTO E INSTALAÇÃO. AF_06/2016</v>
          </cell>
          <cell r="I4035" t="str">
            <v>UN</v>
          </cell>
          <cell r="J4035" t="str">
            <v>COEFICIENTE DE REPRESENTATIVIDADE</v>
          </cell>
          <cell r="K4035" t="str">
            <v>48,59</v>
          </cell>
          <cell r="L4035" t="str">
            <v>CAIXA REFERENCIAL</v>
          </cell>
        </row>
        <row r="4036">
          <cell r="A4036">
            <v>94468</v>
          </cell>
          <cell r="B4036" t="str">
            <v>INSTALACOES HIDRO SANITARIAS</v>
          </cell>
          <cell r="C4036" t="str">
            <v>INHI</v>
          </cell>
          <cell r="D4036" t="str">
            <v>CONEXOES</v>
          </cell>
          <cell r="E4036" t="str">
            <v>0180</v>
          </cell>
          <cell r="F4036" t="str">
            <v/>
          </cell>
          <cell r="G4036" t="str">
            <v/>
          </cell>
          <cell r="H4036" t="str">
            <v>NIPLE, EM FERRO GALVANIZADO, CONEXÃO ROSQUEADA, DN 65 (2 1/2), INSTALADO EM RESERVAÇÃO DE ÁGUA DE EDIFICAÇÃO QUE POSSUA RESERVATÓRIO DE FIBRA/FIBROCIMENTO  FORNECIMENTO E INSTALAÇÃO. AF_06/2016</v>
          </cell>
          <cell r="I4036" t="str">
            <v>UN</v>
          </cell>
          <cell r="J4036" t="str">
            <v>COEFICIENTE DE REPRESENTATIVIDADE</v>
          </cell>
          <cell r="K4036" t="str">
            <v>42,64</v>
          </cell>
          <cell r="L4036" t="str">
            <v>CAIXA REFERENCIAL</v>
          </cell>
        </row>
        <row r="4037">
          <cell r="A4037">
            <v>94469</v>
          </cell>
          <cell r="B4037" t="str">
            <v>INSTALACOES HIDRO SANITARIAS</v>
          </cell>
          <cell r="C4037" t="str">
            <v>INHI</v>
          </cell>
          <cell r="D4037" t="str">
            <v>CONEXOES</v>
          </cell>
          <cell r="E4037" t="str">
            <v>0180</v>
          </cell>
          <cell r="F4037" t="str">
            <v/>
          </cell>
          <cell r="G4037" t="str">
            <v/>
          </cell>
          <cell r="H4037" t="str">
            <v>LUVA, EM FERRO GALVANIZADO, CONEXÃO ROSQUEADA, DN 80 (3), INSTALADO EM RESERVAÇÃO DE ÁGUA DE EDIFICAÇÃO QUE POSSUA RESERVATÓRIO DE FIBRA/FIBROCIMENTO  FORNECIMENTO E INSTALAÇÃO. AF_06/2016</v>
          </cell>
          <cell r="I4037" t="str">
            <v>UN</v>
          </cell>
          <cell r="J4037" t="str">
            <v>COEFICIENTE DE REPRESENTATIVIDADE</v>
          </cell>
          <cell r="K4037" t="str">
            <v>70,36</v>
          </cell>
          <cell r="L4037" t="str">
            <v>CAIXA REFERENCIAL</v>
          </cell>
        </row>
        <row r="4038">
          <cell r="A4038">
            <v>94470</v>
          </cell>
          <cell r="B4038" t="str">
            <v>INSTALACOES HIDRO SANITARIAS</v>
          </cell>
          <cell r="C4038" t="str">
            <v>INHI</v>
          </cell>
          <cell r="D4038" t="str">
            <v>CONEXOES</v>
          </cell>
          <cell r="E4038" t="str">
            <v>0180</v>
          </cell>
          <cell r="F4038" t="str">
            <v/>
          </cell>
          <cell r="G4038" t="str">
            <v/>
          </cell>
          <cell r="H4038" t="str">
            <v>NIPLE, EM FERRO GALVANIZADO, CONEXÃO ROSQUEADA, DN 80 (3), INSTALADO EM RESERVAÇÃO DE ÁGUA DE EDIFICAÇÃO QUE POSSUA RESERVATÓRIO DE FIBRA/FIBROCIMENTO  FORNECIMENTO E INSTALAÇÃO. AF_06/2016</v>
          </cell>
          <cell r="I4038" t="str">
            <v>UN</v>
          </cell>
          <cell r="J4038" t="str">
            <v>COEFICIENTE DE REPRESENTATIVIDADE</v>
          </cell>
          <cell r="K4038" t="str">
            <v>65,07</v>
          </cell>
          <cell r="L4038" t="str">
            <v>CAIXA REFERENCIAL</v>
          </cell>
        </row>
        <row r="4039">
          <cell r="A4039">
            <v>94471</v>
          </cell>
          <cell r="B4039" t="str">
            <v>INSTALACOES HIDRO SANITARIAS</v>
          </cell>
          <cell r="C4039" t="str">
            <v>INHI</v>
          </cell>
          <cell r="D4039" t="str">
            <v>CONEXOES</v>
          </cell>
          <cell r="E4039" t="str">
            <v>0180</v>
          </cell>
          <cell r="F4039" t="str">
            <v/>
          </cell>
          <cell r="G4039" t="str">
            <v/>
          </cell>
          <cell r="H4039" t="str">
            <v>COTOVELO 90 GRAUS, EM FERRO GALVANIZADO, CONEXÃO ROSQUEADA, DN 50 (2), INSTALADO EM RESERVAÇÃO DE ÁGUA DE EDIFICAÇÃO QUE POSSUA RESERVATÓRIO DE FIBRA/FIBROCIMENTO  FORNECIMENTO E INSTALAÇÃO. AF_06/2016</v>
          </cell>
          <cell r="I4039" t="str">
            <v>UN</v>
          </cell>
          <cell r="J4039" t="str">
            <v>COEFICIENTE DE REPRESENTATIVIDADE</v>
          </cell>
          <cell r="K4039" t="str">
            <v>45,86</v>
          </cell>
          <cell r="L4039" t="str">
            <v>CAIXA REFERENCIAL</v>
          </cell>
        </row>
        <row r="4040">
          <cell r="A4040">
            <v>94472</v>
          </cell>
          <cell r="B4040" t="str">
            <v>INSTALACOES HIDRO SANITARIAS</v>
          </cell>
          <cell r="C4040" t="str">
            <v>INHI</v>
          </cell>
          <cell r="D4040" t="str">
            <v>CONEXOES</v>
          </cell>
          <cell r="E4040" t="str">
            <v>0180</v>
          </cell>
          <cell r="F4040" t="str">
            <v/>
          </cell>
          <cell r="G4040" t="str">
            <v/>
          </cell>
          <cell r="H4040" t="str">
            <v>COTOVELO 45 GRAUS, EM FERRO GALVANIZADO, CONEXÃO ROSQUEADA, DN 50 (2), INSTALADO EM RESERVAÇÃO DE ÁGUA DE EDIFICAÇÃO QUE POSSUA RESERVATÓRIO DE FIBRA/FIBROCIMENTO  FORNECIMENTO E INSTALAÇÃO. AF_06/2016</v>
          </cell>
          <cell r="I4040" t="str">
            <v>UN</v>
          </cell>
          <cell r="J4040" t="str">
            <v>COEFICIENTE DE REPRESENTATIVIDADE</v>
          </cell>
          <cell r="K4040" t="str">
            <v>47,18</v>
          </cell>
          <cell r="L4040" t="str">
            <v>CAIXA REFERENCIAL</v>
          </cell>
        </row>
        <row r="4041">
          <cell r="A4041">
            <v>94473</v>
          </cell>
          <cell r="B4041" t="str">
            <v>INSTALACOES HIDRO SANITARIAS</v>
          </cell>
          <cell r="C4041" t="str">
            <v>INHI</v>
          </cell>
          <cell r="D4041" t="str">
            <v>CONEXOES</v>
          </cell>
          <cell r="E4041" t="str">
            <v>0180</v>
          </cell>
          <cell r="F4041" t="str">
            <v/>
          </cell>
          <cell r="G4041" t="str">
            <v/>
          </cell>
          <cell r="H4041" t="str">
            <v>COTOVELO 90 GRAUS, EM FERRO GALVANIZADO, CONEXÃO ROSQUEADA, DN 65 (2 1/2), INSTALADO EM RESERVAÇÃO DE ÁGUA DE EDIFICAÇÃO QUE POSSUA RESERVATÓRIO DE FIBRA/FIBROCIMENTO  FORNECIMENTO E INSTALAÇÃO. AF_06/2016</v>
          </cell>
          <cell r="I4041" t="str">
            <v>UN</v>
          </cell>
          <cell r="J4041" t="str">
            <v>COEFICIENTE DE REPRESENTATIVIDADE</v>
          </cell>
          <cell r="K4041" t="str">
            <v>69,53</v>
          </cell>
          <cell r="L4041" t="str">
            <v>CAIXA REFERENCIAL</v>
          </cell>
        </row>
        <row r="4042">
          <cell r="A4042">
            <v>94474</v>
          </cell>
          <cell r="B4042" t="str">
            <v>INSTALACOES HIDRO SANITARIAS</v>
          </cell>
          <cell r="C4042" t="str">
            <v>INHI</v>
          </cell>
          <cell r="D4042" t="str">
            <v>CONEXOES</v>
          </cell>
          <cell r="E4042" t="str">
            <v>0180</v>
          </cell>
          <cell r="F4042" t="str">
            <v/>
          </cell>
          <cell r="G4042" t="str">
            <v/>
          </cell>
          <cell r="H4042" t="str">
            <v>COTOVELO 45 GRAUS, EM FERRO GALVANIZADO, CONEXÃO ROSQUEADA, DN 65 (2 1/2), INSTALADO EM RESERVAÇÃO DE ÁGUA DE EDIFICAÇÃO QUE POSSUA RESERVATÓRIO DE FIBRA/FIBROCIMENTO  FORNECIMENTO E INSTALAÇÃO. AF_06/2016</v>
          </cell>
          <cell r="I4042" t="str">
            <v>UN</v>
          </cell>
          <cell r="J4042" t="str">
            <v>COEFICIENTE DE REPRESENTATIVIDADE</v>
          </cell>
          <cell r="K4042" t="str">
            <v>75,35</v>
          </cell>
          <cell r="L4042" t="str">
            <v>CAIXA REFERENCIAL</v>
          </cell>
        </row>
        <row r="4043">
          <cell r="A4043">
            <v>94475</v>
          </cell>
          <cell r="B4043" t="str">
            <v>INSTALACOES HIDRO SANITARIAS</v>
          </cell>
          <cell r="C4043" t="str">
            <v>INHI</v>
          </cell>
          <cell r="D4043" t="str">
            <v>CONEXOES</v>
          </cell>
          <cell r="E4043" t="str">
            <v>0180</v>
          </cell>
          <cell r="F4043" t="str">
            <v/>
          </cell>
          <cell r="G4043" t="str">
            <v/>
          </cell>
          <cell r="H4043" t="str">
            <v>COTOVELO 90 GRAUS, EM FERRO GALVANIZADO, CONEXÃO ROSQUEADA, DN 80 (3), INSTALADO EM RESERVAÇÃO DE ÁGUA DE EDIFICAÇÃO QUE POSSUA RESERVATÓRIO DE FIBRA/FIBROCIMENTO  FORNECIMENTO E INSTALAÇÃO. AF_06/2016</v>
          </cell>
          <cell r="I4043" t="str">
            <v>UN</v>
          </cell>
          <cell r="J4043" t="str">
            <v>COEFICIENTE DE REPRESENTATIVIDADE</v>
          </cell>
          <cell r="K4043" t="str">
            <v>95,37</v>
          </cell>
          <cell r="L4043" t="str">
            <v>CAIXA REFERENCIAL</v>
          </cell>
        </row>
        <row r="4044">
          <cell r="A4044">
            <v>94476</v>
          </cell>
          <cell r="B4044" t="str">
            <v>INSTALACOES HIDRO SANITARIAS</v>
          </cell>
          <cell r="C4044" t="str">
            <v>INHI</v>
          </cell>
          <cell r="D4044" t="str">
            <v>CONEXOES</v>
          </cell>
          <cell r="E4044" t="str">
            <v>0180</v>
          </cell>
          <cell r="F4044" t="str">
            <v/>
          </cell>
          <cell r="G4044" t="str">
            <v/>
          </cell>
          <cell r="H4044" t="str">
            <v>COTOVELO 45 GRAUS, EM FERRO GALVANIZADO, CONEXÃO ROSQUEADA, DN 80 (3), INSTALADO EM RESERVAÇÃO DE ÁGUA DE EDIFICAÇÃO QUE POSSUA RESERVATÓRIO DE FIBRA/FIBROCIMENTO  FORNECIMENTO E INSTALAÇÃO. AF_06/2016</v>
          </cell>
          <cell r="I4044" t="str">
            <v>UN</v>
          </cell>
          <cell r="J4044" t="str">
            <v>COEFICIENTE DE REPRESENTATIVIDADE</v>
          </cell>
          <cell r="K4044" t="str">
            <v>106,59</v>
          </cell>
          <cell r="L4044" t="str">
            <v>CAIXA REFERENCIAL</v>
          </cell>
        </row>
        <row r="4045">
          <cell r="A4045">
            <v>94477</v>
          </cell>
          <cell r="B4045" t="str">
            <v>INSTALACOES HIDRO SANITARIAS</v>
          </cell>
          <cell r="C4045" t="str">
            <v>INHI</v>
          </cell>
          <cell r="D4045" t="str">
            <v>CONEXOES</v>
          </cell>
          <cell r="E4045" t="str">
            <v>0180</v>
          </cell>
          <cell r="F4045" t="str">
            <v/>
          </cell>
          <cell r="G4045" t="str">
            <v/>
          </cell>
          <cell r="H4045" t="str">
            <v>TÊ, EM FERRO GALVANIZADO, CONEXÃO ROSQUEADA, DN 50 (2), INSTALADO EM RESERVAÇÃO DE ÁGUA DE EDIFICAÇÃO QUE POSSUA RESERVATÓRIO DE FIBRA/FIBROCIMENTO  FORNECIMENTO E INSTALAÇÃO. AF_06/2016</v>
          </cell>
          <cell r="I4045" t="str">
            <v>UN</v>
          </cell>
          <cell r="J4045" t="str">
            <v>COEFICIENTE DE REPRESENTATIVIDADE</v>
          </cell>
          <cell r="K4045" t="str">
            <v>61,08</v>
          </cell>
          <cell r="L4045" t="str">
            <v>CAIXA REFERENCIAL</v>
          </cell>
        </row>
        <row r="4046">
          <cell r="A4046">
            <v>94478</v>
          </cell>
          <cell r="B4046" t="str">
            <v>INSTALACOES HIDRO SANITARIAS</v>
          </cell>
          <cell r="C4046" t="str">
            <v>INHI</v>
          </cell>
          <cell r="D4046" t="str">
            <v>CONEXOES</v>
          </cell>
          <cell r="E4046" t="str">
            <v>0180</v>
          </cell>
          <cell r="F4046" t="str">
            <v/>
          </cell>
          <cell r="G4046" t="str">
            <v/>
          </cell>
          <cell r="H4046" t="str">
            <v>TÊ, EM FERRO GALVANIZADO, CONEXÃO ROSQUEADA, DN 65 (2 1/2), INSTALADO EM RESERVAÇÃO DE ÁGUA DE EDIFICAÇÃO QUE POSSUA RESERVATÓRIO DE FIBRA/FIBROCIMENTO  FORNECIMENTO E INSTALAÇÃO. AF_06/2016</v>
          </cell>
          <cell r="I4046" t="str">
            <v>UN</v>
          </cell>
          <cell r="J4046" t="str">
            <v>COEFICIENTE DE REPRESENTATIVIDADE</v>
          </cell>
          <cell r="K4046" t="str">
            <v>95,59</v>
          </cell>
          <cell r="L4046" t="str">
            <v>CAIXA REFERENCIAL</v>
          </cell>
        </row>
        <row r="4047">
          <cell r="A4047">
            <v>94479</v>
          </cell>
          <cell r="B4047" t="str">
            <v>INSTALACOES HIDRO SANITARIAS</v>
          </cell>
          <cell r="C4047" t="str">
            <v>INHI</v>
          </cell>
          <cell r="D4047" t="str">
            <v>CONEXOES</v>
          </cell>
          <cell r="E4047" t="str">
            <v>0180</v>
          </cell>
          <cell r="F4047" t="str">
            <v/>
          </cell>
          <cell r="G4047" t="str">
            <v/>
          </cell>
          <cell r="H4047" t="str">
            <v>TÊ, EM FERRO GALVANIZADO, CONEXÃO ROSQUEADA, DN 80 (3), INSTALADO EM RESERVAÇÃO DE ÁGUA DE EDIFICAÇÃO QUE POSSUA RESERVATÓRIO DE FIBRA/FIBROCIMENTO  FORNECIMENTO E INSTALAÇÃO. AF_06/2016</v>
          </cell>
          <cell r="I4047" t="str">
            <v>UN</v>
          </cell>
          <cell r="J4047" t="str">
            <v>COEFICIENTE DE REPRESENTATIVIDADE</v>
          </cell>
          <cell r="K4047" t="str">
            <v>126,05</v>
          </cell>
          <cell r="L4047" t="str">
            <v>CAIXA REFERENCIAL</v>
          </cell>
        </row>
        <row r="4048">
          <cell r="A4048">
            <v>94606</v>
          </cell>
          <cell r="B4048" t="str">
            <v>INSTALACOES HIDRO SANITARIAS</v>
          </cell>
          <cell r="C4048" t="str">
            <v>INHI</v>
          </cell>
          <cell r="D4048" t="str">
            <v>CONEXOES</v>
          </cell>
          <cell r="E4048" t="str">
            <v>0180</v>
          </cell>
          <cell r="F4048" t="str">
            <v/>
          </cell>
          <cell r="G4048" t="str">
            <v/>
          </cell>
          <cell r="H4048" t="str">
            <v>LUVA EM COBRE, DN 54 MM, SEM ANEL DE SOLDA, INSTALADO EM RESERVAÇÃO DE ÁGUA DE EDIFICAÇÃO QUE POSSUA RESERVATÓRIO DE FIBRA/FIBROCIMENTO  FORNECIMENTO E INSTALAÇÃO. AF_06/2016</v>
          </cell>
          <cell r="I4048" t="str">
            <v>UN</v>
          </cell>
          <cell r="J4048" t="str">
            <v>COEFICIENTE DE REPRESENTATIVIDADE</v>
          </cell>
          <cell r="K4048" t="str">
            <v>53,64</v>
          </cell>
          <cell r="L4048" t="str">
            <v>CAIXA REFERENCIAL</v>
          </cell>
        </row>
        <row r="4049">
          <cell r="A4049">
            <v>94608</v>
          </cell>
          <cell r="B4049" t="str">
            <v>INSTALACOES HIDRO SANITARIAS</v>
          </cell>
          <cell r="C4049" t="str">
            <v>INHI</v>
          </cell>
          <cell r="D4049" t="str">
            <v>CONEXOES</v>
          </cell>
          <cell r="E4049" t="str">
            <v>0180</v>
          </cell>
          <cell r="F4049" t="str">
            <v/>
          </cell>
          <cell r="G4049" t="str">
            <v/>
          </cell>
          <cell r="H4049" t="str">
            <v>LUVA EM COBRE, DN 66 MM, SEM ANEL DE SOLDA, INSTALADO EM RESERVAÇÃO DE ÁGUA DE EDIFICAÇÃO QUE POSSUA RESERVATÓRIO DE FIBRA/FIBROCIMENTO  FORNECIMENTO E INSTALAÇÃO. AF_06/2016</v>
          </cell>
          <cell r="I4049" t="str">
            <v>UN</v>
          </cell>
          <cell r="J4049" t="str">
            <v>COEFICIENTE DE REPRESENTATIVIDADE</v>
          </cell>
          <cell r="K4049" t="str">
            <v>131,60</v>
          </cell>
          <cell r="L4049" t="str">
            <v>CAIXA REFERENCIAL</v>
          </cell>
        </row>
        <row r="4050">
          <cell r="A4050">
            <v>94610</v>
          </cell>
          <cell r="B4050" t="str">
            <v>INSTALACOES HIDRO SANITARIAS</v>
          </cell>
          <cell r="C4050" t="str">
            <v>INHI</v>
          </cell>
          <cell r="D4050" t="str">
            <v>CONEXOES</v>
          </cell>
          <cell r="E4050" t="str">
            <v>0180</v>
          </cell>
          <cell r="F4050" t="str">
            <v/>
          </cell>
          <cell r="G4050" t="str">
            <v/>
          </cell>
          <cell r="H4050" t="str">
            <v>LUVA EM COBRE, DN 79 MM, SEM ANEL DE SOLDA, INSTALADO EM RESERVAÇÃO DE ÁGUA DE EDIFICAÇÃO QUE POSSUA RESERVATÓRIO DE FIBRA/FIBROCIMENTO  FORNECIMENTO E INSTALAÇÃO. AF_06/2016</v>
          </cell>
          <cell r="I4050" t="str">
            <v>UN</v>
          </cell>
          <cell r="J4050" t="str">
            <v>COEFICIENTE DE REPRESENTATIVIDADE</v>
          </cell>
          <cell r="K4050" t="str">
            <v>195,42</v>
          </cell>
          <cell r="L4050" t="str">
            <v>CAIXA REFERENCIAL</v>
          </cell>
        </row>
        <row r="4051">
          <cell r="A4051">
            <v>94612</v>
          </cell>
          <cell r="B4051" t="str">
            <v>INSTALACOES HIDRO SANITARIAS</v>
          </cell>
          <cell r="C4051" t="str">
            <v>INHI</v>
          </cell>
          <cell r="D4051" t="str">
            <v>CONEXOES</v>
          </cell>
          <cell r="E4051" t="str">
            <v>0180</v>
          </cell>
          <cell r="F4051" t="str">
            <v/>
          </cell>
          <cell r="G4051" t="str">
            <v/>
          </cell>
          <cell r="H4051" t="str">
            <v>LUVA DE COBRE, DN 104 MM, SEM ANEL DE SOLDA, INSTALADO EM RESERVAÇÃO DE ÁGUA DE EDIFICAÇÃO QUE POSSUA RESERVATÓRIO DE FIBRA/FIBROCIMENTO  FORNECIMENTO E INSTALAÇÃO. AF_06/2016</v>
          </cell>
          <cell r="I4051" t="str">
            <v>UN</v>
          </cell>
          <cell r="J4051" t="str">
            <v>COEFICIENTE DE REPRESENTATIVIDADE</v>
          </cell>
          <cell r="K4051" t="str">
            <v>274,12</v>
          </cell>
          <cell r="L4051" t="str">
            <v>CAIXA REFERENCIAL</v>
          </cell>
        </row>
        <row r="4052">
          <cell r="A4052">
            <v>94614</v>
          </cell>
          <cell r="B4052" t="str">
            <v>INSTALACOES HIDRO SANITARIAS</v>
          </cell>
          <cell r="C4052" t="str">
            <v>INHI</v>
          </cell>
          <cell r="D4052" t="str">
            <v>CONEXOES</v>
          </cell>
          <cell r="E4052" t="str">
            <v>0180</v>
          </cell>
          <cell r="F4052" t="str">
            <v/>
          </cell>
          <cell r="G4052" t="str">
            <v/>
          </cell>
          <cell r="H4052" t="str">
            <v>COTOVELO EM COBRE, DN 54 MM, 90 GRAUS, SEM ANEL DE SOLDA, INSTALADO EM RESERVAÇÃO DE ÁGUA DE EDIFICAÇÃO QUE POSSUA RESERVATÓRIO DE FIBRA/FIBROCIMENTO  FORNECIMENTO E INSTALAÇÃO. AF_06/2016</v>
          </cell>
          <cell r="I4052" t="str">
            <v>UN</v>
          </cell>
          <cell r="J4052" t="str">
            <v>COEFICIENTE DE REPRESENTATIVIDADE</v>
          </cell>
          <cell r="K4052" t="str">
            <v>90,70</v>
          </cell>
          <cell r="L4052" t="str">
            <v>CAIXA REFERENCIAL</v>
          </cell>
        </row>
        <row r="4053">
          <cell r="A4053">
            <v>94615</v>
          </cell>
          <cell r="B4053" t="str">
            <v>INSTALACOES HIDRO SANITARIAS</v>
          </cell>
          <cell r="C4053" t="str">
            <v>INHI</v>
          </cell>
          <cell r="D4053" t="str">
            <v>CONEXOES</v>
          </cell>
          <cell r="E4053" t="str">
            <v>0180</v>
          </cell>
          <cell r="F4053" t="str">
            <v/>
          </cell>
          <cell r="G4053" t="str">
            <v/>
          </cell>
          <cell r="H4053" t="str">
            <v>CURVA EM COBRE, DN 54 MM, 45 GRAUS, SEM ANEL DE SOLDA, BOLSA X BOLSA, INSTALADO EM RESERVAÇÃO DE ÁGUA DE EDIFICAÇÃO QUE POSSUA RESERVATÓRIO DE FIBRA/FIBROCIMENTO  FORNECIMENTO E INSTALAÇÃO. AF_06/2016</v>
          </cell>
          <cell r="I4053" t="str">
            <v>UN</v>
          </cell>
          <cell r="J4053" t="str">
            <v>COEFICIENTE DE REPRESENTATIVIDADE</v>
          </cell>
          <cell r="K4053" t="str">
            <v>102,93</v>
          </cell>
          <cell r="L4053" t="str">
            <v>CAIXA REFERENCIAL</v>
          </cell>
        </row>
        <row r="4054">
          <cell r="A4054">
            <v>94616</v>
          </cell>
          <cell r="B4054" t="str">
            <v>INSTALACOES HIDRO SANITARIAS</v>
          </cell>
          <cell r="C4054" t="str">
            <v>INHI</v>
          </cell>
          <cell r="D4054" t="str">
            <v>CONEXOES</v>
          </cell>
          <cell r="E4054" t="str">
            <v>0180</v>
          </cell>
          <cell r="F4054" t="str">
            <v/>
          </cell>
          <cell r="G4054" t="str">
            <v/>
          </cell>
          <cell r="H4054" t="str">
            <v>COTOVELO EM COBRE, DN 66 MM, 90 GRAUS, SEM ANEL DE SOLDA, INSTALADO EM RESERVAÇÃO DE ÁGUA DE EDIFICAÇÃO QUE POSSUA RESERVATÓRIO DE FIBRA/FIBROCIMENTO  FORNECIMENTO E INSTALAÇÃO. AF_06/2016</v>
          </cell>
          <cell r="I4054" t="str">
            <v>UN</v>
          </cell>
          <cell r="J4054" t="str">
            <v>COEFICIENTE DE REPRESENTATIVIDADE</v>
          </cell>
          <cell r="K4054" t="str">
            <v>251,53</v>
          </cell>
          <cell r="L4054" t="str">
            <v>CAIXA REFERENCIAL</v>
          </cell>
        </row>
        <row r="4055">
          <cell r="A4055">
            <v>94617</v>
          </cell>
          <cell r="B4055" t="str">
            <v>INSTALACOES HIDRO SANITARIAS</v>
          </cell>
          <cell r="C4055" t="str">
            <v>INHI</v>
          </cell>
          <cell r="D4055" t="str">
            <v>CONEXOES</v>
          </cell>
          <cell r="E4055" t="str">
            <v>0180</v>
          </cell>
          <cell r="F4055" t="str">
            <v/>
          </cell>
          <cell r="G4055" t="str">
            <v/>
          </cell>
          <cell r="H4055" t="str">
            <v>CURVA EM COBRE, DN 66 MM, 45 GRAUS, SEM ANEL DE SOLDA, BOLSA X BOLSA, INSTALADO EM RESERVAÇÃO DE ÁGUA DE EDIFICAÇÃO QUE POSSUA RESERVATÓRIO DE FIBRA/FIBROCIMENTO  FORNECIMENTO E INSTALAÇÃO. AF_06/2016</v>
          </cell>
          <cell r="I4055" t="str">
            <v>UN</v>
          </cell>
          <cell r="J4055" t="str">
            <v>COEFICIENTE DE REPRESENTATIVIDADE</v>
          </cell>
          <cell r="K4055" t="str">
            <v>208,98</v>
          </cell>
          <cell r="L4055" t="str">
            <v>CAIXA REFERENCIAL</v>
          </cell>
        </row>
        <row r="4056">
          <cell r="A4056">
            <v>94618</v>
          </cell>
          <cell r="B4056" t="str">
            <v>INSTALACOES HIDRO SANITARIAS</v>
          </cell>
          <cell r="C4056" t="str">
            <v>INHI</v>
          </cell>
          <cell r="D4056" t="str">
            <v>CONEXOES</v>
          </cell>
          <cell r="E4056" t="str">
            <v>0180</v>
          </cell>
          <cell r="F4056" t="str">
            <v/>
          </cell>
          <cell r="G4056" t="str">
            <v/>
          </cell>
          <cell r="H4056" t="str">
            <v>COTOVELO EM COBRE, DN 79 MM, 90 GRAUS, SEM ANEL DE SOLDA, INSTALADO EM RESERVAÇÃO DE ÁGUA DE EDIFICAÇÃO QUE POSSUA RESERVATÓRIO DE FIBRA/FIBROCIMENTO  FORNECIMENTO E INSTALAÇÃO. AF_06/2016</v>
          </cell>
          <cell r="I4056" t="str">
            <v>UN</v>
          </cell>
          <cell r="J4056" t="str">
            <v>COEFICIENTE DE REPRESENTATIVIDADE</v>
          </cell>
          <cell r="K4056" t="str">
            <v>247,06</v>
          </cell>
          <cell r="L4056" t="str">
            <v>CAIXA REFERENCIAL</v>
          </cell>
        </row>
        <row r="4057">
          <cell r="A4057">
            <v>94620</v>
          </cell>
          <cell r="B4057" t="str">
            <v>INSTALACOES HIDRO SANITARIAS</v>
          </cell>
          <cell r="C4057" t="str">
            <v>INHI</v>
          </cell>
          <cell r="D4057" t="str">
            <v>CONEXOES</v>
          </cell>
          <cell r="E4057" t="str">
            <v>0180</v>
          </cell>
          <cell r="F4057" t="str">
            <v/>
          </cell>
          <cell r="G4057" t="str">
            <v/>
          </cell>
          <cell r="H4057" t="str">
            <v>COTOVELO EM COBRE, DN 104 MM, 90 GRAUS, SEM ANEL DE SOLDA, INSTALADO EM RESERVAÇÃO DE ÁGUA DE EDIFICAÇÃO QUE POSSUA RESERVATÓRIO DE FIBRA/FIBROCIMENTO  FORNECIMENTO E INSTALAÇÃO. AF_06/2016</v>
          </cell>
          <cell r="I4057" t="str">
            <v>UN</v>
          </cell>
          <cell r="J4057" t="str">
            <v>COEFICIENTE DE REPRESENTATIVIDADE</v>
          </cell>
          <cell r="K4057" t="str">
            <v>565,33</v>
          </cell>
          <cell r="L4057" t="str">
            <v>CAIXA REFERENCIAL</v>
          </cell>
        </row>
        <row r="4058">
          <cell r="A4058">
            <v>94622</v>
          </cell>
          <cell r="B4058" t="str">
            <v>INSTALACOES HIDRO SANITARIAS</v>
          </cell>
          <cell r="C4058" t="str">
            <v>INHI</v>
          </cell>
          <cell r="D4058" t="str">
            <v>CONEXOES</v>
          </cell>
          <cell r="E4058" t="str">
            <v>0180</v>
          </cell>
          <cell r="F4058" t="str">
            <v/>
          </cell>
          <cell r="G4058" t="str">
            <v/>
          </cell>
          <cell r="H4058" t="str">
            <v>TE EM COBRE, DN 54 MM, SEM ANEL DE SOLDA, INSTALADO EM RESERVAÇÃO DE ÁGUA DE EDIFICAÇÃO QUE POSSUA RESERVATÓRIO DE FIBRA/FIBROCIMENTO  FORNECIMENTO E INSTALAÇÃO. AF_06/2016</v>
          </cell>
          <cell r="I4058" t="str">
            <v>UN</v>
          </cell>
          <cell r="J4058" t="str">
            <v>COEFICIENTE DE REPRESENTATIVIDADE</v>
          </cell>
          <cell r="K4058" t="str">
            <v>132,70</v>
          </cell>
          <cell r="L4058" t="str">
            <v>CAIXA REFERENCIAL</v>
          </cell>
        </row>
        <row r="4059">
          <cell r="A4059">
            <v>94623</v>
          </cell>
          <cell r="B4059" t="str">
            <v>INSTALACOES HIDRO SANITARIAS</v>
          </cell>
          <cell r="C4059" t="str">
            <v>INHI</v>
          </cell>
          <cell r="D4059" t="str">
            <v>CONEXOES</v>
          </cell>
          <cell r="E4059" t="str">
            <v>0180</v>
          </cell>
          <cell r="F4059" t="str">
            <v/>
          </cell>
          <cell r="G4059" t="str">
            <v/>
          </cell>
          <cell r="H4059" t="str">
            <v>TE EM COBRE, DN 66 MM, SEM ANEL DE SOLDA, INSTALADO EM RESERVAÇÃO DE ÁGUA DE EDIFICAÇÃO QUE POSSUA RESERVATÓRIO DE FIBRA/FIBROCIMENTO  FORNECIMENTO E INSTALAÇÃO. AF_06/2016</v>
          </cell>
          <cell r="I4059" t="str">
            <v>UN</v>
          </cell>
          <cell r="J4059" t="str">
            <v>COEFICIENTE DE REPRESENTATIVIDADE</v>
          </cell>
          <cell r="K4059" t="str">
            <v>311,59</v>
          </cell>
          <cell r="L4059" t="str">
            <v>CAIXA REFERENCIAL</v>
          </cell>
        </row>
        <row r="4060">
          <cell r="A4060">
            <v>94624</v>
          </cell>
          <cell r="B4060" t="str">
            <v>INSTALACOES HIDRO SANITARIAS</v>
          </cell>
          <cell r="C4060" t="str">
            <v>INHI</v>
          </cell>
          <cell r="D4060" t="str">
            <v>CONEXOES</v>
          </cell>
          <cell r="E4060" t="str">
            <v>0180</v>
          </cell>
          <cell r="F4060" t="str">
            <v/>
          </cell>
          <cell r="G4060" t="str">
            <v/>
          </cell>
          <cell r="H4060" t="str">
            <v>TE EM COBRE, DN 79 MM, SEM ANEL DE SOLDA, INSTALADO EM RESERVAÇÃO DE ÁGUA DE EDIFICAÇÃO QUE POSSUA RESERVATÓRIO DE FIBRA/FIBROCIMENTO  FORNECIMENTO E INSTALAÇÃO. AF_06/2016</v>
          </cell>
          <cell r="I4060" t="str">
            <v>UN</v>
          </cell>
          <cell r="J4060" t="str">
            <v>COEFICIENTE DE REPRESENTATIVIDADE</v>
          </cell>
          <cell r="K4060" t="str">
            <v>474,00</v>
          </cell>
          <cell r="L4060" t="str">
            <v>CAIXA REFERENCIAL</v>
          </cell>
        </row>
        <row r="4061">
          <cell r="A4061">
            <v>94625</v>
          </cell>
          <cell r="B4061" t="str">
            <v>INSTALACOES HIDRO SANITARIAS</v>
          </cell>
          <cell r="C4061" t="str">
            <v>INHI</v>
          </cell>
          <cell r="D4061" t="str">
            <v>CONEXOES</v>
          </cell>
          <cell r="E4061" t="str">
            <v>0180</v>
          </cell>
          <cell r="F4061" t="str">
            <v/>
          </cell>
          <cell r="G4061" t="str">
            <v/>
          </cell>
          <cell r="H4061" t="str">
            <v>TE EM COBRE, DN 104 MM, SEM ANEL DE SOLDA, INSTALADO EM RESERVAÇÃO DE ÁGUA DE EDIFICAÇÃO QUE POSSUA RESERVATÓRIO DE FIBRA/FIBROCIMENTO  FORNECIMENTO E INSTALAÇÃO. AF_06/2016</v>
          </cell>
          <cell r="I4061" t="str">
            <v>UN</v>
          </cell>
          <cell r="J4061" t="str">
            <v>COEFICIENTE DE REPRESENTATIVIDADE</v>
          </cell>
          <cell r="K4061" t="str">
            <v>985,91</v>
          </cell>
          <cell r="L4061" t="str">
            <v>CAIXA REFERENCIAL</v>
          </cell>
        </row>
        <row r="4062">
          <cell r="A4062">
            <v>94656</v>
          </cell>
          <cell r="B4062" t="str">
            <v>INSTALACOES HIDRO SANITARIAS</v>
          </cell>
          <cell r="C4062" t="str">
            <v>INHI</v>
          </cell>
          <cell r="D4062" t="str">
            <v>CONEXOES</v>
          </cell>
          <cell r="E4062" t="str">
            <v>0180</v>
          </cell>
          <cell r="F4062" t="str">
            <v/>
          </cell>
          <cell r="G4062" t="str">
            <v/>
          </cell>
          <cell r="H4062" t="str">
            <v>ADAPTADOR CURTO COM BOLSA E ROSCA PARA REGISTRO, PVC, SOLDÁVEL, DN  25 MM X 3/4 , INSTALADO EM RESERVAÇÃO DE ÁGUA DE EDIFICAÇÃO QUE POSSUA RESERVATÓRIO DE FIBRA/FIBROCIMENTO   FORNECIMENTO E INSTALAÇÃO. AF_06/2016</v>
          </cell>
          <cell r="I4062" t="str">
            <v>UN</v>
          </cell>
          <cell r="J4062" t="str">
            <v>COEFICIENTE DE REPRESENTATIVIDADE</v>
          </cell>
          <cell r="K4062" t="str">
            <v>4,92</v>
          </cell>
          <cell r="L4062" t="str">
            <v>CAIXA REFERENCIAL</v>
          </cell>
        </row>
        <row r="4063">
          <cell r="A4063">
            <v>94657</v>
          </cell>
          <cell r="B4063" t="str">
            <v>INSTALACOES HIDRO SANITARIAS</v>
          </cell>
          <cell r="C4063" t="str">
            <v>INHI</v>
          </cell>
          <cell r="D4063" t="str">
            <v>CONEXOES</v>
          </cell>
          <cell r="E4063" t="str">
            <v>0180</v>
          </cell>
          <cell r="F4063" t="str">
            <v/>
          </cell>
          <cell r="G4063" t="str">
            <v/>
          </cell>
          <cell r="H4063" t="str">
            <v>LUVA PVC, SOLDÁVEL, DN  25 MM, INSTALADA EM RESERVAÇÃO DE ÁGUA DE EDIFICAÇÃO QUE POSSUA RESERVATÓRIO DE FIBRA/FIBROCIMENTO   FORNECIMENTO E INSTALAÇÃO. AF_06/2016</v>
          </cell>
          <cell r="I4063" t="str">
            <v>UN</v>
          </cell>
          <cell r="J4063" t="str">
            <v>COEFICIENTE DE REPRESENTATIVIDADE</v>
          </cell>
          <cell r="K4063" t="str">
            <v>4,82</v>
          </cell>
          <cell r="L4063" t="str">
            <v>CAIXA REFERENCIAL</v>
          </cell>
        </row>
        <row r="4064">
          <cell r="A4064">
            <v>94658</v>
          </cell>
          <cell r="B4064" t="str">
            <v>INSTALACOES HIDRO SANITARIAS</v>
          </cell>
          <cell r="C4064" t="str">
            <v>INHI</v>
          </cell>
          <cell r="D4064" t="str">
            <v>CONEXOES</v>
          </cell>
          <cell r="E4064" t="str">
            <v>0180</v>
          </cell>
          <cell r="F4064" t="str">
            <v/>
          </cell>
          <cell r="G4064" t="str">
            <v/>
          </cell>
          <cell r="H4064" t="str">
            <v>ADAPTADOR CURTO COM BOLSA E ROSCA PARA REGISTRO, PVC, SOLDÁVEL, DN 32 MM X 1 , INSTALADO EM RESERVAÇÃO DE ÁGUA DE EDIFICAÇÃO QUE POSSUA RESERVATÓRIO DE FIBRA/FIBROCIMENTO   FORNECIMENTO E INSTALAÇÃO. AF_06/2016</v>
          </cell>
          <cell r="I4064" t="str">
            <v>UN</v>
          </cell>
          <cell r="J4064" t="str">
            <v>COEFICIENTE DE REPRESENTATIVIDADE</v>
          </cell>
          <cell r="K4064" t="str">
            <v>5,92</v>
          </cell>
          <cell r="L4064" t="str">
            <v>CAIXA REFERENCIAL</v>
          </cell>
        </row>
        <row r="4065">
          <cell r="A4065">
            <v>94659</v>
          </cell>
          <cell r="B4065" t="str">
            <v>INSTALACOES HIDRO SANITARIAS</v>
          </cell>
          <cell r="C4065" t="str">
            <v>INHI</v>
          </cell>
          <cell r="D4065" t="str">
            <v>CONEXOES</v>
          </cell>
          <cell r="E4065" t="str">
            <v>0180</v>
          </cell>
          <cell r="F4065" t="str">
            <v/>
          </cell>
          <cell r="G4065" t="str">
            <v/>
          </cell>
          <cell r="H4065" t="str">
            <v>LUVA PVC, SOLDÁVEL, DN 32 MM, INSTALADA EM RESERVAÇÃO DE ÁGUA DE EDIFICAÇÃO QUE POSSUA RESERVATÓRIO DE FIBRA/FIBROCIMENTO   FORNECIMENTO E INSTALAÇÃO. AF_06/2016</v>
          </cell>
          <cell r="I4065" t="str">
            <v>UN</v>
          </cell>
          <cell r="J4065" t="str">
            <v>COEFICIENTE DE REPRESENTATIVIDADE</v>
          </cell>
          <cell r="K4065" t="str">
            <v>6,03</v>
          </cell>
          <cell r="L4065" t="str">
            <v>CAIXA REFERENCIAL</v>
          </cell>
        </row>
        <row r="4066">
          <cell r="A4066">
            <v>94660</v>
          </cell>
          <cell r="B4066" t="str">
            <v>INSTALACOES HIDRO SANITARIAS</v>
          </cell>
          <cell r="C4066" t="str">
            <v>INHI</v>
          </cell>
          <cell r="D4066" t="str">
            <v>CONEXOES</v>
          </cell>
          <cell r="E4066" t="str">
            <v>0180</v>
          </cell>
          <cell r="F4066" t="str">
            <v/>
          </cell>
          <cell r="G4066" t="str">
            <v/>
          </cell>
          <cell r="H4066" t="str">
            <v>ADAPTADOR CURTO COM BOLSA E ROSCA PARA REGISTRO, PVC, SOLDÁVEL, DN 40 MM X 1 1/4 , INSTALADO EM RESERVAÇÃO DE ÁGUA DE EDIFICAÇÃO QUE POSSUA RESERVATÓRIO DE FIBRA/FIBROCIMENTO   FORNECIMENTO E INSTALAÇÃO. AF_06/2016</v>
          </cell>
          <cell r="I4066" t="str">
            <v>UN</v>
          </cell>
          <cell r="J4066" t="str">
            <v>COEFICIENTE DE REPRESENTATIVIDADE</v>
          </cell>
          <cell r="K4066" t="str">
            <v>9,90</v>
          </cell>
          <cell r="L4066" t="str">
            <v>CAIXA REFERENCIAL</v>
          </cell>
        </row>
        <row r="4067">
          <cell r="A4067">
            <v>94661</v>
          </cell>
          <cell r="B4067" t="str">
            <v>INSTALACOES HIDRO SANITARIAS</v>
          </cell>
          <cell r="C4067" t="str">
            <v>INHI</v>
          </cell>
          <cell r="D4067" t="str">
            <v>CONEXOES</v>
          </cell>
          <cell r="E4067" t="str">
            <v>0180</v>
          </cell>
          <cell r="F4067" t="str">
            <v/>
          </cell>
          <cell r="G4067" t="str">
            <v/>
          </cell>
          <cell r="H4067" t="str">
            <v>LUVA, PVC, SOLDÁVEL, DN 40 MM, INSTALADO EM RESERVAÇÃO DE ÁGUA DE EDIFICAÇÃO QUE POSSUA RESERVATÓRIO DE FIBRA/FIBROCIMENTO   FORNECIMENTO E INSTALAÇÃO. AF_06/2016</v>
          </cell>
          <cell r="I4067" t="str">
            <v>UN</v>
          </cell>
          <cell r="J4067" t="str">
            <v>COEFICIENTE DE REPRESENTATIVIDADE</v>
          </cell>
          <cell r="K4067" t="str">
            <v>10,38</v>
          </cell>
          <cell r="L4067" t="str">
            <v>CAIXA REFERENCIAL</v>
          </cell>
        </row>
        <row r="4068">
          <cell r="A4068">
            <v>94662</v>
          </cell>
          <cell r="B4068" t="str">
            <v>INSTALACOES HIDRO SANITARIAS</v>
          </cell>
          <cell r="C4068" t="str">
            <v>INHI</v>
          </cell>
          <cell r="D4068" t="str">
            <v>CONEXOES</v>
          </cell>
          <cell r="E4068" t="str">
            <v>0180</v>
          </cell>
          <cell r="F4068" t="str">
            <v/>
          </cell>
          <cell r="G4068" t="str">
            <v/>
          </cell>
          <cell r="H4068" t="str">
            <v>ADAPTADOR CURTO COM BOLSA E ROSCA PARA REGISTRO, PVC, SOLDÁVEL, DN 50 MM X 1 1/2 , INSTALADO EM RESERVAÇÃO DE ÁGUA DE EDIFICAÇÃO QUE POSSUA RESERVATÓRIO DE FIBRA/FIBROCIMENTO   FORNECIMENTO E INSTALAÇÃO. AF_06/2016</v>
          </cell>
          <cell r="I4068" t="str">
            <v>UN</v>
          </cell>
          <cell r="J4068" t="str">
            <v>COEFICIENTE DE REPRESENTATIVIDADE</v>
          </cell>
          <cell r="K4068" t="str">
            <v>10,90</v>
          </cell>
          <cell r="L4068" t="str">
            <v>CAIXA REFERENCIAL</v>
          </cell>
        </row>
        <row r="4069">
          <cell r="A4069">
            <v>94663</v>
          </cell>
          <cell r="B4069" t="str">
            <v>INSTALACOES HIDRO SANITARIAS</v>
          </cell>
          <cell r="C4069" t="str">
            <v>INHI</v>
          </cell>
          <cell r="D4069" t="str">
            <v>CONEXOES</v>
          </cell>
          <cell r="E4069" t="str">
            <v>0180</v>
          </cell>
          <cell r="F4069" t="str">
            <v/>
          </cell>
          <cell r="G4069" t="str">
            <v/>
          </cell>
          <cell r="H4069" t="str">
            <v>LUVA, PVC, SOLDÁVEL, DN 50 MM, INSTALADO EM RESERVAÇÃO DE ÁGUA DE EDIFICAÇÃO QUE POSSUA RESERVATÓRIO DE FIBRA/FIBROCIMENTO   FORNECIMENTO E INSTALAÇÃO. AF_06/2016</v>
          </cell>
          <cell r="I4069" t="str">
            <v>UN</v>
          </cell>
          <cell r="J4069" t="str">
            <v>COEFICIENTE DE REPRESENTATIVIDADE</v>
          </cell>
          <cell r="K4069" t="str">
            <v>11,09</v>
          </cell>
          <cell r="L4069" t="str">
            <v>CAIXA REFERENCIAL</v>
          </cell>
        </row>
        <row r="4070">
          <cell r="A4070">
            <v>94664</v>
          </cell>
          <cell r="B4070" t="str">
            <v>INSTALACOES HIDRO SANITARIAS</v>
          </cell>
          <cell r="C4070" t="str">
            <v>INHI</v>
          </cell>
          <cell r="D4070" t="str">
            <v>CONEXOES</v>
          </cell>
          <cell r="E4070" t="str">
            <v>0180</v>
          </cell>
          <cell r="F4070" t="str">
            <v/>
          </cell>
          <cell r="G4070" t="str">
            <v/>
          </cell>
          <cell r="H4070" t="str">
            <v>ADAPTADOR CURTO COM BOLSA E ROSCA PARA REGISTRO, PVC, SOLDÁVEL, DN 60 MM X 2 , INSTALADO EM RESERVAÇÃO DE ÁGUA DE EDIFICAÇÃO QUE POSSUA RESERVATÓRIO DE FIBRA/FIBROCIMENTO   FORNECIMENTO E INSTALAÇÃO. AF_06/2016</v>
          </cell>
          <cell r="I4070" t="str">
            <v>UN</v>
          </cell>
          <cell r="J4070" t="str">
            <v>COEFICIENTE DE REPRESENTATIVIDADE</v>
          </cell>
          <cell r="K4070" t="str">
            <v>24,35</v>
          </cell>
          <cell r="L4070" t="str">
            <v>CAIXA REFERENCIAL</v>
          </cell>
        </row>
        <row r="4071">
          <cell r="A4071">
            <v>94665</v>
          </cell>
          <cell r="B4071" t="str">
            <v>INSTALACOES HIDRO SANITARIAS</v>
          </cell>
          <cell r="C4071" t="str">
            <v>INHI</v>
          </cell>
          <cell r="D4071" t="str">
            <v>CONEXOES</v>
          </cell>
          <cell r="E4071" t="str">
            <v>0180</v>
          </cell>
          <cell r="F4071" t="str">
            <v/>
          </cell>
          <cell r="G4071" t="str">
            <v/>
          </cell>
          <cell r="H4071" t="str">
            <v>LUVA, PVC, SOLDÁVEL, DN 60 MM, INSTALADO EM RESERVAÇÃO DE ÁGUA DE EDIFICAÇÃO QUE POSSUA RESERVATÓRIO DE FIBRA/FIBROCIMENTO   FORNECIMENTO E INSTALAÇÃO. AF_06/2016</v>
          </cell>
          <cell r="I4071" t="str">
            <v>UN</v>
          </cell>
          <cell r="J4071" t="str">
            <v>COEFICIENTE DE REPRESENTATIVIDADE</v>
          </cell>
          <cell r="K4071" t="str">
            <v>24,33</v>
          </cell>
          <cell r="L4071" t="str">
            <v>CAIXA REFERENCIAL</v>
          </cell>
        </row>
        <row r="4072">
          <cell r="A4072">
            <v>94666</v>
          </cell>
          <cell r="B4072" t="str">
            <v>INSTALACOES HIDRO SANITARIAS</v>
          </cell>
          <cell r="C4072" t="str">
            <v>INHI</v>
          </cell>
          <cell r="D4072" t="str">
            <v>CONEXOES</v>
          </cell>
          <cell r="E4072" t="str">
            <v>0180</v>
          </cell>
          <cell r="F4072" t="str">
            <v/>
          </cell>
          <cell r="G4072" t="str">
            <v/>
          </cell>
          <cell r="H4072" t="str">
            <v>ADAPTADOR CURTO COM BOLSA E ROSCA PARA REGISTRO, PVC, SOLDÁVEL, DN 75 MM X 2 1/2 , INSTALADO EM RESERVAÇÃO DE ÁGUA DE EDIFICAÇÃO QUE POSSUA RESERVATÓRIO DE FIBRA/FIBROCIMENTO   FORNECIMENTO E INSTALAÇÃO. AF_06/2016</v>
          </cell>
          <cell r="I4072" t="str">
            <v>UN</v>
          </cell>
          <cell r="J4072" t="str">
            <v>COEFICIENTE DE REPRESENTATIVIDADE</v>
          </cell>
          <cell r="K4072" t="str">
            <v>30,08</v>
          </cell>
          <cell r="L4072" t="str">
            <v>CAIXA REFERENCIAL</v>
          </cell>
        </row>
        <row r="4073">
          <cell r="A4073">
            <v>94667</v>
          </cell>
          <cell r="B4073" t="str">
            <v>INSTALACOES HIDRO SANITARIAS</v>
          </cell>
          <cell r="C4073" t="str">
            <v>INHI</v>
          </cell>
          <cell r="D4073" t="str">
            <v>CONEXOES</v>
          </cell>
          <cell r="E4073" t="str">
            <v>0180</v>
          </cell>
          <cell r="F4073" t="str">
            <v/>
          </cell>
          <cell r="G4073" t="str">
            <v/>
          </cell>
          <cell r="H4073" t="str">
            <v>LUVA, PVC, SOLDÁVEL, DN 75 MM, INSTALADO EM RESERVAÇÃO DE ÁGUA DE EDIFICAÇÃO QUE POSSUA RESERVATÓRIO DE FIBRA/FIBROCIMENTO   FORNECIMENTO E INSTALAÇÃO. AF_06/2016</v>
          </cell>
          <cell r="I4073" t="str">
            <v>UN</v>
          </cell>
          <cell r="J4073" t="str">
            <v>COEFICIENTE DE REPRESENTATIVIDADE</v>
          </cell>
          <cell r="K4073" t="str">
            <v>33,66</v>
          </cell>
          <cell r="L4073" t="str">
            <v>CAIXA REFERENCIAL</v>
          </cell>
        </row>
        <row r="4074">
          <cell r="A4074">
            <v>94668</v>
          </cell>
          <cell r="B4074" t="str">
            <v>INSTALACOES HIDRO SANITARIAS</v>
          </cell>
          <cell r="C4074" t="str">
            <v>INHI</v>
          </cell>
          <cell r="D4074" t="str">
            <v>CONEXOES</v>
          </cell>
          <cell r="E4074" t="str">
            <v>0180</v>
          </cell>
          <cell r="F4074" t="str">
            <v/>
          </cell>
          <cell r="G4074" t="str">
            <v/>
          </cell>
          <cell r="H4074" t="str">
            <v>ADAPTADOR CURTO COM BOLSA E ROSCA PARA REGISTRO, PVC, SOLDÁVEL, DN 85 MM X 3 , INSTALADO EM RESERVAÇÃO DE ÁGUA DE EDIFICAÇÃO QUE POSSUA RESERVATÓRIO DE FIBRA/FIBROCIMENTO   FORNECIMENTO E INSTALAÇÃO. AF_06/2016</v>
          </cell>
          <cell r="I4074" t="str">
            <v>UN</v>
          </cell>
          <cell r="J4074" t="str">
            <v>COEFICIENTE DE REPRESENTATIVIDADE</v>
          </cell>
          <cell r="K4074" t="str">
            <v>51,40</v>
          </cell>
          <cell r="L4074" t="str">
            <v>CAIXA REFERENCIAL</v>
          </cell>
        </row>
        <row r="4075">
          <cell r="A4075">
            <v>94669</v>
          </cell>
          <cell r="B4075" t="str">
            <v>INSTALACOES HIDRO SANITARIAS</v>
          </cell>
          <cell r="C4075" t="str">
            <v>INHI</v>
          </cell>
          <cell r="D4075" t="str">
            <v>CONEXOES</v>
          </cell>
          <cell r="E4075" t="str">
            <v>0180</v>
          </cell>
          <cell r="F4075" t="str">
            <v/>
          </cell>
          <cell r="G4075" t="str">
            <v/>
          </cell>
          <cell r="H4075" t="str">
            <v>LUVA, PVC, SOLDÁVEL, DN 85 MM, INSTALADO EM RESERVAÇÃO DE ÁGUA DE EDIFICAÇÃO QUE POSSUA RESERVATÓRIO DE FIBRA/FIBROCIMENTO   FORNECIMENTO E INSTALAÇÃO. AF_06/2016</v>
          </cell>
          <cell r="I4075" t="str">
            <v>UN</v>
          </cell>
          <cell r="J4075" t="str">
            <v>COEFICIENTE DE REPRESENTATIVIDADE</v>
          </cell>
          <cell r="K4075" t="str">
            <v>71,46</v>
          </cell>
          <cell r="L4075" t="str">
            <v>CAIXA REFERENCIAL</v>
          </cell>
        </row>
        <row r="4076">
          <cell r="A4076">
            <v>94670</v>
          </cell>
          <cell r="B4076" t="str">
            <v>INSTALACOES HIDRO SANITARIAS</v>
          </cell>
          <cell r="C4076" t="str">
            <v>INHI</v>
          </cell>
          <cell r="D4076" t="str">
            <v>CONEXOES</v>
          </cell>
          <cell r="E4076" t="str">
            <v>0180</v>
          </cell>
          <cell r="F4076" t="str">
            <v/>
          </cell>
          <cell r="G4076" t="str">
            <v/>
          </cell>
          <cell r="H4076" t="str">
            <v>ADAPTADOR CURTO COM BOLSA E ROSCA PARA REGISTRO, PVC, SOLDÁVEL, DN 110 MM X 4 , INSTALADO EM RESERVAÇÃO DE ÁGUA DE EDIFICAÇÃO QUE POSSUA RESERVATÓRIO DE FIBRA/FIBROCIMENTO   FORNECIMENTO E INSTALAÇÃO. AF_06/2016</v>
          </cell>
          <cell r="I4076" t="str">
            <v>UN</v>
          </cell>
          <cell r="J4076" t="str">
            <v>COEFICIENTE DE REPRESENTATIVIDADE</v>
          </cell>
          <cell r="K4076" t="str">
            <v>69,26</v>
          </cell>
          <cell r="L4076" t="str">
            <v>CAIXA REFERENCIAL</v>
          </cell>
        </row>
        <row r="4077">
          <cell r="A4077">
            <v>94671</v>
          </cell>
          <cell r="B4077" t="str">
            <v>INSTALACOES HIDRO SANITARIAS</v>
          </cell>
          <cell r="C4077" t="str">
            <v>INHI</v>
          </cell>
          <cell r="D4077" t="str">
            <v>CONEXOES</v>
          </cell>
          <cell r="E4077" t="str">
            <v>0180</v>
          </cell>
          <cell r="F4077" t="str">
            <v/>
          </cell>
          <cell r="G4077" t="str">
            <v/>
          </cell>
          <cell r="H4077" t="str">
            <v>LUVA, PVC, SOLDÁVEL, DN 110 MM, INSTALADO EM RESERVAÇÃO DE ÁGUA DE EDIFICAÇÃO QUE POSSUA RESERVATÓRIO DE FIBRA/FIBROCIMENTO   FORNECIMENTO E INSTALAÇÃO. AF_06/2016</v>
          </cell>
          <cell r="I4077" t="str">
            <v>UN</v>
          </cell>
          <cell r="J4077" t="str">
            <v>COEFICIENTE DE REPRESENTATIVIDADE</v>
          </cell>
          <cell r="K4077" t="str">
            <v>102,70</v>
          </cell>
          <cell r="L4077" t="str">
            <v>CAIXA REFERENCIAL</v>
          </cell>
        </row>
        <row r="4078">
          <cell r="A4078">
            <v>94672</v>
          </cell>
          <cell r="B4078" t="str">
            <v>INSTALACOES HIDRO SANITARIAS</v>
          </cell>
          <cell r="C4078" t="str">
            <v>INHI</v>
          </cell>
          <cell r="D4078" t="str">
            <v>CONEXOES</v>
          </cell>
          <cell r="E4078" t="str">
            <v>0180</v>
          </cell>
          <cell r="F4078" t="str">
            <v/>
          </cell>
          <cell r="G4078" t="str">
            <v/>
          </cell>
          <cell r="H4078" t="str">
            <v>JOELHO 90 GRAUS COM BUCHA DE LATÃO, PVC, SOLDÁVEL, DN  25 MM, X 3/4 INSTALADO EM RESERVAÇÃO DE ÁGUA DE EDIFICAÇÃO QUE POSSUA RESERVATÓRIO DE FIBRA/FIBROCIMENTO   FORNECIMENTO E INSTALAÇÃO. AF_06/2016</v>
          </cell>
          <cell r="I4078" t="str">
            <v>UN</v>
          </cell>
          <cell r="J4078" t="str">
            <v>COEFICIENTE DE REPRESENTATIVIDADE</v>
          </cell>
          <cell r="K4078" t="str">
            <v>8,78</v>
          </cell>
          <cell r="L4078" t="str">
            <v>CAIXA REFERENCIAL</v>
          </cell>
        </row>
        <row r="4079">
          <cell r="A4079">
            <v>94673</v>
          </cell>
          <cell r="B4079" t="str">
            <v>INSTALACOES HIDRO SANITARIAS</v>
          </cell>
          <cell r="C4079" t="str">
            <v>INHI</v>
          </cell>
          <cell r="D4079" t="str">
            <v>CONEXOES</v>
          </cell>
          <cell r="E4079" t="str">
            <v>0180</v>
          </cell>
          <cell r="F4079" t="str">
            <v/>
          </cell>
          <cell r="G4079" t="str">
            <v/>
          </cell>
          <cell r="H4079" t="str">
            <v>CURVA 90 GRAUS, PVC, SOLDÁVEL, DN  25 MM, INSTALADO EM RESERVAÇÃO DE ÁGUA DE EDIFICAÇÃO QUE POSSUA RESERVATÓRIO DE FIBRA/FIBROCIMENTO   FORNECIMENTO E INSTALAÇÃO. AF_06/2016</v>
          </cell>
          <cell r="I4079" t="str">
            <v>UN</v>
          </cell>
          <cell r="J4079" t="str">
            <v>COEFICIENTE DE REPRESENTATIVIDADE</v>
          </cell>
          <cell r="K4079" t="str">
            <v>8,50</v>
          </cell>
          <cell r="L4079" t="str">
            <v>CAIXA REFERENCIAL</v>
          </cell>
        </row>
        <row r="4080">
          <cell r="A4080">
            <v>94674</v>
          </cell>
          <cell r="B4080" t="str">
            <v>INSTALACOES HIDRO SANITARIAS</v>
          </cell>
          <cell r="C4080" t="str">
            <v>INHI</v>
          </cell>
          <cell r="D4080" t="str">
            <v>CONEXOES</v>
          </cell>
          <cell r="E4080" t="str">
            <v>0180</v>
          </cell>
          <cell r="F4080" t="str">
            <v/>
          </cell>
          <cell r="G4080" t="str">
            <v/>
          </cell>
          <cell r="H4080" t="str">
            <v>JOELHO 90 GRAUS, PVC, SOLDÁVEL, DN 32 MM INSTALADO EM RESERVAÇÃO DE ÁGUA DE EDIFICAÇÃO QUE POSSUA RESERVATÓRIO DE FIBRA/FIBROCIMENTO   FORNECIMENTO E INSTALAÇÃO. AF_06/2016</v>
          </cell>
          <cell r="I4080" t="str">
            <v>UN</v>
          </cell>
          <cell r="J4080" t="str">
            <v>COEFICIENTE DE REPRESENTATIVIDADE</v>
          </cell>
          <cell r="K4080" t="str">
            <v>7,57</v>
          </cell>
          <cell r="L4080" t="str">
            <v>CAIXA REFERENCIAL</v>
          </cell>
        </row>
        <row r="4081">
          <cell r="A4081">
            <v>94675</v>
          </cell>
          <cell r="B4081" t="str">
            <v>INSTALACOES HIDRO SANITARIAS</v>
          </cell>
          <cell r="C4081" t="str">
            <v>INHI</v>
          </cell>
          <cell r="D4081" t="str">
            <v>CONEXOES</v>
          </cell>
          <cell r="E4081" t="str">
            <v>0180</v>
          </cell>
          <cell r="F4081" t="str">
            <v/>
          </cell>
          <cell r="G4081" t="str">
            <v/>
          </cell>
          <cell r="H4081" t="str">
            <v>CURVA 90 GRAUS, PVC, SOLDÁVEL, DN 32 MM, INSTALADO EM RESERVAÇÃO DE ÁGUA DE EDIFICAÇÃO QUE POSSUA RESERVATÓRIO DE FIBRA/FIBROCIMENTO   FORNECIMENTO E INSTALAÇÃO. AF_06/2016</v>
          </cell>
          <cell r="I4081" t="str">
            <v>UN</v>
          </cell>
          <cell r="J4081" t="str">
            <v>COEFICIENTE DE REPRESENTATIVIDADE</v>
          </cell>
          <cell r="K4081" t="str">
            <v>12,63</v>
          </cell>
          <cell r="L4081" t="str">
            <v>CAIXA REFERENCIAL</v>
          </cell>
        </row>
        <row r="4082">
          <cell r="A4082">
            <v>94676</v>
          </cell>
          <cell r="B4082" t="str">
            <v>INSTALACOES HIDRO SANITARIAS</v>
          </cell>
          <cell r="C4082" t="str">
            <v>INHI</v>
          </cell>
          <cell r="D4082" t="str">
            <v>CONEXOES</v>
          </cell>
          <cell r="E4082" t="str">
            <v>0180</v>
          </cell>
          <cell r="F4082" t="str">
            <v/>
          </cell>
          <cell r="G4082" t="str">
            <v/>
          </cell>
          <cell r="H4082" t="str">
            <v>JOELHO 90 GRAUS, PVC, SOLDÁVEL, DN 40 MM INSTALADO EM RESERVAÇÃO DE ÁGUA DE EDIFICAÇÃO QUE POSSUA RESERVATÓRIO DE FIBRA/FIBROCIMENTO   FORNECIMENTO E INSTALAÇÃO. AF_06/2016</v>
          </cell>
          <cell r="I4082" t="str">
            <v>UN</v>
          </cell>
          <cell r="J4082" t="str">
            <v>COEFICIENTE DE REPRESENTATIVIDADE</v>
          </cell>
          <cell r="K4082" t="str">
            <v>13,52</v>
          </cell>
          <cell r="L4082" t="str">
            <v>CAIXA REFERENCIAL</v>
          </cell>
        </row>
        <row r="4083">
          <cell r="A4083">
            <v>94677</v>
          </cell>
          <cell r="B4083" t="str">
            <v>INSTALACOES HIDRO SANITARIAS</v>
          </cell>
          <cell r="C4083" t="str">
            <v>INHI</v>
          </cell>
          <cell r="D4083" t="str">
            <v>CONEXOES</v>
          </cell>
          <cell r="E4083" t="str">
            <v>0180</v>
          </cell>
          <cell r="F4083" t="str">
            <v/>
          </cell>
          <cell r="G4083" t="str">
            <v/>
          </cell>
          <cell r="H4083" t="str">
            <v>CURVA 90 GRAUS, PVC, SOLDÁVEL, DN 40 MM, INSTALADO EM RESERVAÇÃO DE ÁGUA DE EDIFICAÇÃO QUE POSSUA RESERVATÓRIO DE FIBRA/FIBROCIMENTO   FORNECIMENTO E INSTALAÇÃO. AF_06/2016</v>
          </cell>
          <cell r="I4083" t="str">
            <v>UN</v>
          </cell>
          <cell r="J4083" t="str">
            <v>COEFICIENTE DE REPRESENTATIVIDADE</v>
          </cell>
          <cell r="K4083" t="str">
            <v>21,12</v>
          </cell>
          <cell r="L4083" t="str">
            <v>CAIXA REFERENCIAL</v>
          </cell>
        </row>
        <row r="4084">
          <cell r="A4084">
            <v>94678</v>
          </cell>
          <cell r="B4084" t="str">
            <v>INSTALACOES HIDRO SANITARIAS</v>
          </cell>
          <cell r="C4084" t="str">
            <v>INHI</v>
          </cell>
          <cell r="D4084" t="str">
            <v>CONEXOES</v>
          </cell>
          <cell r="E4084" t="str">
            <v>0180</v>
          </cell>
          <cell r="F4084" t="str">
            <v/>
          </cell>
          <cell r="G4084" t="str">
            <v/>
          </cell>
          <cell r="H4084" t="str">
            <v>JOELHO 90 GRAUS, PVC, SOLDÁVEL, DN 50 MM INSTALADO EM RESERVAÇÃO DE ÁGUA DE EDIFICAÇÃO QUE POSSUA RESERVATÓRIO DE FIBRA/FIBROCIMENTO   FORNECIMENTO E INSTALAÇÃO. AF_06/2016</v>
          </cell>
          <cell r="I4084" t="str">
            <v>UN</v>
          </cell>
          <cell r="J4084" t="str">
            <v>COEFICIENTE DE REPRESENTATIVIDADE</v>
          </cell>
          <cell r="K4084" t="str">
            <v>13,97</v>
          </cell>
          <cell r="L4084" t="str">
            <v>CAIXA REFERENCIAL</v>
          </cell>
        </row>
        <row r="4085">
          <cell r="A4085">
            <v>94679</v>
          </cell>
          <cell r="B4085" t="str">
            <v>INSTALACOES HIDRO SANITARIAS</v>
          </cell>
          <cell r="C4085" t="str">
            <v>INHI</v>
          </cell>
          <cell r="D4085" t="str">
            <v>CONEXOES</v>
          </cell>
          <cell r="E4085" t="str">
            <v>0180</v>
          </cell>
          <cell r="F4085" t="str">
            <v/>
          </cell>
          <cell r="G4085" t="str">
            <v/>
          </cell>
          <cell r="H4085" t="str">
            <v>CURVA 90 GRAUS, PVC, SOLDÁVEL, DN 50 MM, INSTALADO EM RESERVAÇÃO DE ÁGUA DE EDIFICAÇÃO QUE POSSUA RESERVATÓRIO DE FIBRA/FIBROCIMENTO   FORNECIMENTO E INSTALAÇÃO. AF_06/2016</v>
          </cell>
          <cell r="I4085" t="str">
            <v>UN</v>
          </cell>
          <cell r="J4085" t="str">
            <v>COEFICIENTE DE REPRESENTATIVIDADE</v>
          </cell>
          <cell r="K4085" t="str">
            <v>23,98</v>
          </cell>
          <cell r="L4085" t="str">
            <v>CAIXA REFERENCIAL</v>
          </cell>
        </row>
        <row r="4086">
          <cell r="A4086">
            <v>94680</v>
          </cell>
          <cell r="B4086" t="str">
            <v>INSTALACOES HIDRO SANITARIAS</v>
          </cell>
          <cell r="C4086" t="str">
            <v>INHI</v>
          </cell>
          <cell r="D4086" t="str">
            <v>CONEXOES</v>
          </cell>
          <cell r="E4086" t="str">
            <v>0180</v>
          </cell>
          <cell r="F4086" t="str">
            <v/>
          </cell>
          <cell r="G4086" t="str">
            <v/>
          </cell>
          <cell r="H4086" t="str">
            <v>JOELHO 90 GRAUS, PVC, SOLDÁVEL, DN 60 MM INSTALADO EM RESERVAÇÃO DE ÁGUA DE EDIFICAÇÃO QUE POSSUA RESERVATÓRIO DE FIBRA/FIBROCIMENTO   FORNECIMENTO E INSTALAÇÃO. AF_06/2016</v>
          </cell>
          <cell r="I4086" t="str">
            <v>UN</v>
          </cell>
          <cell r="J4086" t="str">
            <v>COEFICIENTE DE REPRESENTATIVIDADE</v>
          </cell>
          <cell r="K4086" t="str">
            <v>40,28</v>
          </cell>
          <cell r="L4086" t="str">
            <v>CAIXA REFERENCIAL</v>
          </cell>
        </row>
        <row r="4087">
          <cell r="A4087">
            <v>94681</v>
          </cell>
          <cell r="B4087" t="str">
            <v>INSTALACOES HIDRO SANITARIAS</v>
          </cell>
          <cell r="C4087" t="str">
            <v>INHI</v>
          </cell>
          <cell r="D4087" t="str">
            <v>CONEXOES</v>
          </cell>
          <cell r="E4087" t="str">
            <v>0180</v>
          </cell>
          <cell r="F4087" t="str">
            <v/>
          </cell>
          <cell r="G4087" t="str">
            <v/>
          </cell>
          <cell r="H4087" t="str">
            <v>CURVA 90 GRAUS, PVC, SOLDÁVEL, DN 60 MM, INSTALADO EM RESERVAÇÃO DE ÁGUA DE EDIFICAÇÃO QUE POSSUA RESERVATÓRIO DE FIBRA/FIBROCIMENTO   FORNECIMENTO E INSTALAÇÃO. AF_06/2016</v>
          </cell>
          <cell r="I4087" t="str">
            <v>UN</v>
          </cell>
          <cell r="J4087" t="str">
            <v>COEFICIENTE DE REPRESENTATIVIDADE</v>
          </cell>
          <cell r="K4087" t="str">
            <v>54,01</v>
          </cell>
          <cell r="L4087" t="str">
            <v>CAIXA REFERENCIAL</v>
          </cell>
        </row>
        <row r="4088">
          <cell r="A4088">
            <v>94682</v>
          </cell>
          <cell r="B4088" t="str">
            <v>INSTALACOES HIDRO SANITARIAS</v>
          </cell>
          <cell r="C4088" t="str">
            <v>INHI</v>
          </cell>
          <cell r="D4088" t="str">
            <v>CONEXOES</v>
          </cell>
          <cell r="E4088" t="str">
            <v>0180</v>
          </cell>
          <cell r="F4088" t="str">
            <v/>
          </cell>
          <cell r="G4088" t="str">
            <v/>
          </cell>
          <cell r="H4088" t="str">
            <v>JOELHO 90 GRAUS, PVC, SOLDÁVEL, DN 75 MM INSTALADO EM RESERVAÇÃO DE ÁGUA DE EDIFICAÇÃO QUE POSSUA RESERVATÓRIO DE FIBRA/FIBROCIMENTO   FORNECIMENTO E INSTALAÇÃO. AF_06/2016</v>
          </cell>
          <cell r="I4088" t="str">
            <v>UN</v>
          </cell>
          <cell r="J4088" t="str">
            <v>COEFICIENTE DE REPRESENTATIVIDADE</v>
          </cell>
          <cell r="K4088" t="str">
            <v>110,91</v>
          </cell>
          <cell r="L4088" t="str">
            <v>CAIXA REFERENCIAL</v>
          </cell>
        </row>
        <row r="4089">
          <cell r="A4089">
            <v>94683</v>
          </cell>
          <cell r="B4089" t="str">
            <v>INSTALACOES HIDRO SANITARIAS</v>
          </cell>
          <cell r="C4089" t="str">
            <v>INHI</v>
          </cell>
          <cell r="D4089" t="str">
            <v>CONEXOES</v>
          </cell>
          <cell r="E4089" t="str">
            <v>0180</v>
          </cell>
          <cell r="F4089" t="str">
            <v/>
          </cell>
          <cell r="G4089" t="str">
            <v/>
          </cell>
          <cell r="H4089" t="str">
            <v>CURVA 90 GRAUS, PVC, SOLDÁVEL, DN 75 MM, INSTALADO EM RESERVAÇÃO DE ÁGUA DE EDIFICAÇÃO QUE POSSUA RESERVATÓRIO DE FIBRA/FIBROCIMENTO   FORNECIMENTO E INSTALAÇÃO. AF_06/2016</v>
          </cell>
          <cell r="I4089" t="str">
            <v>UN</v>
          </cell>
          <cell r="J4089" t="str">
            <v>COEFICIENTE DE REPRESENTATIVIDADE</v>
          </cell>
          <cell r="K4089" t="str">
            <v>70,61</v>
          </cell>
          <cell r="L4089" t="str">
            <v>CAIXA REFERENCIAL</v>
          </cell>
        </row>
        <row r="4090">
          <cell r="A4090">
            <v>94684</v>
          </cell>
          <cell r="B4090" t="str">
            <v>INSTALACOES HIDRO SANITARIAS</v>
          </cell>
          <cell r="C4090" t="str">
            <v>INHI</v>
          </cell>
          <cell r="D4090" t="str">
            <v>CONEXOES</v>
          </cell>
          <cell r="E4090" t="str">
            <v>0180</v>
          </cell>
          <cell r="F4090" t="str">
            <v/>
          </cell>
          <cell r="G4090" t="str">
            <v/>
          </cell>
          <cell r="H4090" t="str">
            <v>JOELHO 90 GRAUS, PVC, SOLDÁVEL, DN 85 MM INSTALADO EM RESERVAÇÃO DE ÁGUA DE EDIFICAÇÃO QUE POSSUA RESERVATÓRIO DE FIBRA/FIBROCIMENTO   FORNECIMENTO E INSTALAÇÃO. AF_06/2016</v>
          </cell>
          <cell r="I4090" t="str">
            <v>UN</v>
          </cell>
          <cell r="J4090" t="str">
            <v>COEFICIENTE DE REPRESENTATIVIDADE</v>
          </cell>
          <cell r="K4090" t="str">
            <v>140,35</v>
          </cell>
          <cell r="L4090" t="str">
            <v>CAIXA REFERENCIAL</v>
          </cell>
        </row>
        <row r="4091">
          <cell r="A4091">
            <v>94685</v>
          </cell>
          <cell r="B4091" t="str">
            <v>INSTALACOES HIDRO SANITARIAS</v>
          </cell>
          <cell r="C4091" t="str">
            <v>INHI</v>
          </cell>
          <cell r="D4091" t="str">
            <v>CONEXOES</v>
          </cell>
          <cell r="E4091" t="str">
            <v>0180</v>
          </cell>
          <cell r="F4091" t="str">
            <v/>
          </cell>
          <cell r="G4091" t="str">
            <v/>
          </cell>
          <cell r="H4091" t="str">
            <v>CURVA 90 GRAUS, PVC, SOLDÁVEL, DN 85 MM, INSTALADO EM RESERVAÇÃO DE ÁGUA DE EDIFICAÇÃO QUE POSSUA RESERVATÓRIO DE FIBRA/FIBROCIMENTO   FORNECIMENTO E INSTALAÇÃO. AF_06/2016</v>
          </cell>
          <cell r="I4091" t="str">
            <v>UN</v>
          </cell>
          <cell r="J4091" t="str">
            <v>COEFICIENTE DE REPRESENTATIVIDADE</v>
          </cell>
          <cell r="K4091" t="str">
            <v>106,80</v>
          </cell>
          <cell r="L4091" t="str">
            <v>CAIXA REFERENCIAL</v>
          </cell>
        </row>
        <row r="4092">
          <cell r="A4092">
            <v>94686</v>
          </cell>
          <cell r="B4092" t="str">
            <v>INSTALACOES HIDRO SANITARIAS</v>
          </cell>
          <cell r="C4092" t="str">
            <v>INHI</v>
          </cell>
          <cell r="D4092" t="str">
            <v>CONEXOES</v>
          </cell>
          <cell r="E4092" t="str">
            <v>0180</v>
          </cell>
          <cell r="F4092" t="str">
            <v/>
          </cell>
          <cell r="G4092" t="str">
            <v/>
          </cell>
          <cell r="H4092" t="str">
            <v>JOELHO 90 GRAUS, PVC, SOLDÁVEL, DN 110 MM INSTALADO EM RESERVAÇÃO DE ÁGUA DE EDIFICAÇÃO QUE POSSUA RESERVATÓRIO DE FIBRA/FIBROCIMENTO   FORNECIMENTO E INSTALAÇÃO. AF_06/2016</v>
          </cell>
          <cell r="I4092" t="str">
            <v>UN</v>
          </cell>
          <cell r="J4092" t="str">
            <v>COEFICIENTE DE REPRESENTATIVIDADE</v>
          </cell>
          <cell r="K4092" t="str">
            <v>266,80</v>
          </cell>
          <cell r="L4092" t="str">
            <v>CAIXA REFERENCIAL</v>
          </cell>
        </row>
        <row r="4093">
          <cell r="A4093">
            <v>94687</v>
          </cell>
          <cell r="B4093" t="str">
            <v>INSTALACOES HIDRO SANITARIAS</v>
          </cell>
          <cell r="C4093" t="str">
            <v>INHI</v>
          </cell>
          <cell r="D4093" t="str">
            <v>CONEXOES</v>
          </cell>
          <cell r="E4093" t="str">
            <v>0180</v>
          </cell>
          <cell r="F4093" t="str">
            <v/>
          </cell>
          <cell r="G4093" t="str">
            <v/>
          </cell>
          <cell r="H4093" t="str">
            <v>CURVA 90 GRAUS, PVC, SOLDÁVEL, DN 110 MM, INSTALADO EM RESERVAÇÃO DE ÁGUA DE EDIFICAÇÃO QUE POSSUA RESERVATÓRIO DE FIBRA/FIBROCIMENTO   FORNECIMENTO E INSTALAÇÃO. AF_06/2016</v>
          </cell>
          <cell r="I4093" t="str">
            <v>UN</v>
          </cell>
          <cell r="J4093" t="str">
            <v>COEFICIENTE DE REPRESENTATIVIDADE</v>
          </cell>
          <cell r="K4093" t="str">
            <v>216,24</v>
          </cell>
          <cell r="L4093" t="str">
            <v>CAIXA REFERENCIAL</v>
          </cell>
        </row>
        <row r="4094">
          <cell r="A4094">
            <v>94688</v>
          </cell>
          <cell r="B4094" t="str">
            <v>INSTALACOES HIDRO SANITARIAS</v>
          </cell>
          <cell r="C4094" t="str">
            <v>INHI</v>
          </cell>
          <cell r="D4094" t="str">
            <v>CONEXOES</v>
          </cell>
          <cell r="E4094" t="str">
            <v>0180</v>
          </cell>
          <cell r="F4094" t="str">
            <v/>
          </cell>
          <cell r="G4094" t="str">
            <v/>
          </cell>
          <cell r="H4094" t="str">
            <v>TÊ, PVC, SOLDÁVEL, DN  25 MM INSTALADO EM RESERVAÇÃO DE ÁGUA DE EDIFICAÇÃO QUE POSSUA RESERVATÓRIO DE FIBRA/FIBROCIMENTO   FORNECIMENTO E INSTALAÇÃO. AF_06/2016</v>
          </cell>
          <cell r="I4094" t="str">
            <v>UN</v>
          </cell>
          <cell r="J4094" t="str">
            <v>COEFICIENTE DE REPRESENTATIVIDADE</v>
          </cell>
          <cell r="K4094" t="str">
            <v>8,52</v>
          </cell>
          <cell r="L4094" t="str">
            <v>CAIXA REFERENCIAL</v>
          </cell>
        </row>
        <row r="4095">
          <cell r="A4095">
            <v>94689</v>
          </cell>
          <cell r="B4095" t="str">
            <v>INSTALACOES HIDRO SANITARIAS</v>
          </cell>
          <cell r="C4095" t="str">
            <v>INHI</v>
          </cell>
          <cell r="D4095" t="str">
            <v>CONEXOES</v>
          </cell>
          <cell r="E4095" t="str">
            <v>0180</v>
          </cell>
          <cell r="F4095" t="str">
            <v/>
          </cell>
          <cell r="G4095" t="str">
            <v/>
          </cell>
          <cell r="H4095" t="str">
            <v>TÊ COM BUCHA DE LATÃO NA BOLSA CENTRAL, PVC, SOLDÁVEL, DN  25 MM X 3/4 , INSTALADO EM RESERVAÇÃO DE ÁGUA DE EDIFICAÇÃO QUE POSSUA RESERVATÓRIO DE FIBRA/FIBROCIMENTO   FORNECIMENTO E INSTALAÇÃO. AF_06/2016</v>
          </cell>
          <cell r="I4095" t="str">
            <v>UN</v>
          </cell>
          <cell r="J4095" t="str">
            <v>COEFICIENTE DE REPRESENTATIVIDADE</v>
          </cell>
          <cell r="K4095" t="str">
            <v>12,15</v>
          </cell>
          <cell r="L4095" t="str">
            <v>CAIXA REFERENCIAL</v>
          </cell>
        </row>
        <row r="4096">
          <cell r="A4096">
            <v>94690</v>
          </cell>
          <cell r="B4096" t="str">
            <v>INSTALACOES HIDRO SANITARIAS</v>
          </cell>
          <cell r="C4096" t="str">
            <v>INHI</v>
          </cell>
          <cell r="D4096" t="str">
            <v>CONEXOES</v>
          </cell>
          <cell r="E4096" t="str">
            <v>0180</v>
          </cell>
          <cell r="F4096" t="str">
            <v/>
          </cell>
          <cell r="G4096" t="str">
            <v/>
          </cell>
          <cell r="H4096" t="str">
            <v>TÊ, PVC, SOLDÁVEL, DN 32 MM INSTALADO EM RESERVAÇÃO DE ÁGUA DE EDIFICAÇÃO QUE POSSUA RESERVATÓRIO DE FIBRA/FIBROCIMENTO   FORNECIMENTO E INSTALAÇÃO. AF_06/2016</v>
          </cell>
          <cell r="I4096" t="str">
            <v>UN</v>
          </cell>
          <cell r="J4096" t="str">
            <v>COEFICIENTE DE REPRESENTATIVIDADE</v>
          </cell>
          <cell r="K4096" t="str">
            <v>11,56</v>
          </cell>
          <cell r="L4096" t="str">
            <v>CAIXA REFERENCIAL</v>
          </cell>
        </row>
        <row r="4097">
          <cell r="A4097">
            <v>94691</v>
          </cell>
          <cell r="B4097" t="str">
            <v>INSTALACOES HIDRO SANITARIAS</v>
          </cell>
          <cell r="C4097" t="str">
            <v>INHI</v>
          </cell>
          <cell r="D4097" t="str">
            <v>CONEXOES</v>
          </cell>
          <cell r="E4097" t="str">
            <v>0180</v>
          </cell>
          <cell r="F4097" t="str">
            <v/>
          </cell>
          <cell r="G4097" t="str">
            <v/>
          </cell>
          <cell r="H4097" t="str">
            <v>TÊ DE REDUÇÃO, PVC, SOLDÁVEL, DN 32 MM X  25 MM, INSTALADO EM RESERVAÇÃO DE ÁGUA DE EDIFICAÇÃO QUE POSSUA RESERVATÓRIO DE FIBRA/FIBROCIMENTO   FORNECIMENTO E INSTALAÇÃO. AF_06/2016</v>
          </cell>
          <cell r="I4097" t="str">
            <v>UN</v>
          </cell>
          <cell r="J4097" t="str">
            <v>COEFICIENTE DE REPRESENTATIVIDADE</v>
          </cell>
          <cell r="K4097" t="str">
            <v>13,66</v>
          </cell>
          <cell r="L4097" t="str">
            <v>CAIXA REFERENCIAL</v>
          </cell>
        </row>
        <row r="4098">
          <cell r="A4098">
            <v>94692</v>
          </cell>
          <cell r="B4098" t="str">
            <v>INSTALACOES HIDRO SANITARIAS</v>
          </cell>
          <cell r="C4098" t="str">
            <v>INHI</v>
          </cell>
          <cell r="D4098" t="str">
            <v>CONEXOES</v>
          </cell>
          <cell r="E4098" t="str">
            <v>0180</v>
          </cell>
          <cell r="F4098" t="str">
            <v/>
          </cell>
          <cell r="G4098" t="str">
            <v/>
          </cell>
          <cell r="H4098" t="str">
            <v>TÊ, PVC, SOLDÁVEL, DN 40 MM INSTALADO EM RESERVAÇÃO DE ÁGUA DE EDIFICAÇÃO QUE POSSUA RESERVATÓRIO DE FIBRA/FIBROCIMENTO   FORNECIMENTO E INSTALAÇÃO. AF_06/2016</v>
          </cell>
          <cell r="I4098" t="str">
            <v>UN</v>
          </cell>
          <cell r="J4098" t="str">
            <v>COEFICIENTE DE REPRESENTATIVIDADE</v>
          </cell>
          <cell r="K4098" t="str">
            <v>20,73</v>
          </cell>
          <cell r="L4098" t="str">
            <v>CAIXA REFERENCIAL</v>
          </cell>
        </row>
        <row r="4099">
          <cell r="A4099">
            <v>94693</v>
          </cell>
          <cell r="B4099" t="str">
            <v>INSTALACOES HIDRO SANITARIAS</v>
          </cell>
          <cell r="C4099" t="str">
            <v>INHI</v>
          </cell>
          <cell r="D4099" t="str">
            <v>CONEXOES</v>
          </cell>
          <cell r="E4099" t="str">
            <v>0180</v>
          </cell>
          <cell r="F4099" t="str">
            <v/>
          </cell>
          <cell r="G4099" t="str">
            <v/>
          </cell>
          <cell r="H4099" t="str">
            <v>TÊ DE REDUÇÃO, PVC, SOLDÁVEL, DN 40 MM X 32 MM, INSTALADO EM RESERVAÇÃO DE ÁGUA DE EDIFICAÇÃO QUE POSSUA RESERVATÓRIO DE FIBRA/FIBROCIMENTO   FORNECIMENTO E INSTALAÇÃO. AF_06/2016</v>
          </cell>
          <cell r="I4099" t="str">
            <v>UN</v>
          </cell>
          <cell r="J4099" t="str">
            <v>COEFICIENTE DE REPRESENTATIVIDADE</v>
          </cell>
          <cell r="K4099" t="str">
            <v>21,79</v>
          </cell>
          <cell r="L4099" t="str">
            <v>CAIXA REFERENCIAL</v>
          </cell>
        </row>
        <row r="4100">
          <cell r="A4100">
            <v>94694</v>
          </cell>
          <cell r="B4100" t="str">
            <v>INSTALACOES HIDRO SANITARIAS</v>
          </cell>
          <cell r="C4100" t="str">
            <v>INHI</v>
          </cell>
          <cell r="D4100" t="str">
            <v>CONEXOES</v>
          </cell>
          <cell r="E4100" t="str">
            <v>0180</v>
          </cell>
          <cell r="F4100" t="str">
            <v/>
          </cell>
          <cell r="G4100" t="str">
            <v/>
          </cell>
          <cell r="H4100" t="str">
            <v>TÊ, PVC, SOLDÁVEL, DN 50 MM INSTALADO EM RESERVAÇÃO DE ÁGUA DE EDIFICAÇÃO QUE POSSUA RESERVATÓRIO DE FIBRA/FIBROCIMENTO   FORNECIMENTO E INSTALAÇÃO. AF_06/2016</v>
          </cell>
          <cell r="I4100" t="str">
            <v>UN</v>
          </cell>
          <cell r="J4100" t="str">
            <v>COEFICIENTE DE REPRESENTATIVIDADE</v>
          </cell>
          <cell r="K4100" t="str">
            <v>21,85</v>
          </cell>
          <cell r="L4100" t="str">
            <v>CAIXA REFERENCIAL</v>
          </cell>
        </row>
        <row r="4101">
          <cell r="A4101">
            <v>94695</v>
          </cell>
          <cell r="B4101" t="str">
            <v>INSTALACOES HIDRO SANITARIAS</v>
          </cell>
          <cell r="C4101" t="str">
            <v>INHI</v>
          </cell>
          <cell r="D4101" t="str">
            <v>CONEXOES</v>
          </cell>
          <cell r="E4101" t="str">
            <v>0180</v>
          </cell>
          <cell r="F4101" t="str">
            <v/>
          </cell>
          <cell r="G4101" t="str">
            <v/>
          </cell>
          <cell r="H4101" t="str">
            <v>TÊ DE REDUÇÃO, PVC, SOLDÁVEL, DN 50 MM X 40 MM, INSTALADO EM RESERVAÇÃO DE ÁGUA DE EDIFICAÇÃO QUE POSSUA RESERVATÓRIO DE FIBRA/FIBROCIMENTO   FORNECIMENTO E INSTALAÇÃO. AF_06/2016</v>
          </cell>
          <cell r="I4101" t="str">
            <v>UN</v>
          </cell>
          <cell r="J4101" t="str">
            <v>COEFICIENTE DE REPRESENTATIVIDADE</v>
          </cell>
          <cell r="K4101" t="str">
            <v>30,03</v>
          </cell>
          <cell r="L4101" t="str">
            <v>CAIXA REFERENCIAL</v>
          </cell>
        </row>
        <row r="4102">
          <cell r="A4102">
            <v>94696</v>
          </cell>
          <cell r="B4102" t="str">
            <v>INSTALACOES HIDRO SANITARIAS</v>
          </cell>
          <cell r="C4102" t="str">
            <v>INHI</v>
          </cell>
          <cell r="D4102" t="str">
            <v>CONEXOES</v>
          </cell>
          <cell r="E4102" t="str">
            <v>0180</v>
          </cell>
          <cell r="F4102" t="str">
            <v/>
          </cell>
          <cell r="G4102" t="str">
            <v/>
          </cell>
          <cell r="H4102" t="str">
            <v>TÊ, PVC, SOLDÁVEL, DN 60 MM INSTALADO EM RESERVAÇÃO DE ÁGUA DE EDIFICAÇÃO QUE POSSUA RESERVATÓRIO DE FIBRA/FIBROCIMENTO   FORNECIMENTO E INSTALAÇÃO. AF_06/2016</v>
          </cell>
          <cell r="I4102" t="str">
            <v>UN</v>
          </cell>
          <cell r="J4102" t="str">
            <v>COEFICIENTE DE REPRESENTATIVIDADE</v>
          </cell>
          <cell r="K4102" t="str">
            <v>52,26</v>
          </cell>
          <cell r="L4102" t="str">
            <v>CAIXA REFERENCIAL</v>
          </cell>
        </row>
        <row r="4103">
          <cell r="A4103">
            <v>94697</v>
          </cell>
          <cell r="B4103" t="str">
            <v>INSTALACOES HIDRO SANITARIAS</v>
          </cell>
          <cell r="C4103" t="str">
            <v>INHI</v>
          </cell>
          <cell r="D4103" t="str">
            <v>CONEXOES</v>
          </cell>
          <cell r="E4103" t="str">
            <v>0180</v>
          </cell>
          <cell r="F4103" t="str">
            <v/>
          </cell>
          <cell r="G4103" t="str">
            <v/>
          </cell>
          <cell r="H4103" t="str">
            <v>TÊ, PVC, SOLDÁVEL, DN 75 MM INSTALADO EM RESERVAÇÃO DE ÁGUA DE EDIFICAÇÃO QUE POSSUA RESERVATÓRIO DE FIBRA/FIBROCIMENTO   FORNECIMENTO E INSTALAÇÃO. AF_06/2016</v>
          </cell>
          <cell r="I4103" t="str">
            <v>UN</v>
          </cell>
          <cell r="J4103" t="str">
            <v>COEFICIENTE DE REPRESENTATIVIDADE</v>
          </cell>
          <cell r="K4103" t="str">
            <v>83,98</v>
          </cell>
          <cell r="L4103" t="str">
            <v>CAIXA REFERENCIAL</v>
          </cell>
        </row>
        <row r="4104">
          <cell r="A4104">
            <v>94698</v>
          </cell>
          <cell r="B4104" t="str">
            <v>INSTALACOES HIDRO SANITARIAS</v>
          </cell>
          <cell r="C4104" t="str">
            <v>INHI</v>
          </cell>
          <cell r="D4104" t="str">
            <v>CONEXOES</v>
          </cell>
          <cell r="E4104" t="str">
            <v>0180</v>
          </cell>
          <cell r="F4104" t="str">
            <v/>
          </cell>
          <cell r="G4104" t="str">
            <v/>
          </cell>
          <cell r="H4104" t="str">
            <v>TÊ DE REDUÇÃO, PVC, SOLDÁVEL, DN 75 MM X 50 MM, INSTALADO EM RESERVAÇÃO DE ÁGUA DE EDIFICAÇÃO QUE POSSUA RESERVATÓRIO DE FIBRA/FIBROCIMENTO   FORNECIMENTO E INSTALAÇÃO. AF_06/2016</v>
          </cell>
          <cell r="I4104" t="str">
            <v>UN</v>
          </cell>
          <cell r="J4104" t="str">
            <v>COEFICIENTE DE REPRESENTATIVIDADE</v>
          </cell>
          <cell r="K4104" t="str">
            <v>72,83</v>
          </cell>
          <cell r="L4104" t="str">
            <v>CAIXA REFERENCIAL</v>
          </cell>
        </row>
        <row r="4105">
          <cell r="A4105">
            <v>94699</v>
          </cell>
          <cell r="B4105" t="str">
            <v>INSTALACOES HIDRO SANITARIAS</v>
          </cell>
          <cell r="C4105" t="str">
            <v>INHI</v>
          </cell>
          <cell r="D4105" t="str">
            <v>CONEXOES</v>
          </cell>
          <cell r="E4105" t="str">
            <v>0180</v>
          </cell>
          <cell r="F4105" t="str">
            <v/>
          </cell>
          <cell r="G4105" t="str">
            <v/>
          </cell>
          <cell r="H4105" t="str">
            <v>TÊ, PVC, SOLDÁVEL, DN 85 MM INSTALADO EM RESERVAÇÃO DE ÁGUA DE EDIFICAÇÃO QUE POSSUA RESERVATÓRIO DE FIBRA/FIBROCIMENTO   FORNECIMENTO E INSTALAÇÃO. AF_06/2016</v>
          </cell>
          <cell r="I4105" t="str">
            <v>UN</v>
          </cell>
          <cell r="J4105" t="str">
            <v>COEFICIENTE DE REPRESENTATIVIDADE</v>
          </cell>
          <cell r="K4105" t="str">
            <v>141,06</v>
          </cell>
          <cell r="L4105" t="str">
            <v>CAIXA REFERENCIAL</v>
          </cell>
        </row>
        <row r="4106">
          <cell r="A4106">
            <v>94700</v>
          </cell>
          <cell r="B4106" t="str">
            <v>INSTALACOES HIDRO SANITARIAS</v>
          </cell>
          <cell r="C4106" t="str">
            <v>INHI</v>
          </cell>
          <cell r="D4106" t="str">
            <v>CONEXOES</v>
          </cell>
          <cell r="E4106" t="str">
            <v>0180</v>
          </cell>
          <cell r="F4106" t="str">
            <v/>
          </cell>
          <cell r="G4106" t="str">
            <v/>
          </cell>
          <cell r="H4106" t="str">
            <v>TÊ DE REDUÇÃO, PVC, SOLDÁVEL, DN 85 MM X 60 MM, INSTALADO EM RESERVAÇÃO DE ÁGUA DE EDIFICAÇÃO QUE POSSUA RESERVATÓRIO DE FIBRA/FIBROCIMENTO   FORNECIMENTO E INSTALAÇÃO. AF_06/2016</v>
          </cell>
          <cell r="I4106" t="str">
            <v>UN</v>
          </cell>
          <cell r="J4106" t="str">
            <v>COEFICIENTE DE REPRESENTATIVIDADE</v>
          </cell>
          <cell r="K4106" t="str">
            <v>118,23</v>
          </cell>
          <cell r="L4106" t="str">
            <v>CAIXA REFERENCIAL</v>
          </cell>
        </row>
        <row r="4107">
          <cell r="A4107">
            <v>94701</v>
          </cell>
          <cell r="B4107" t="str">
            <v>INSTALACOES HIDRO SANITARIAS</v>
          </cell>
          <cell r="C4107" t="str">
            <v>INHI</v>
          </cell>
          <cell r="D4107" t="str">
            <v>CONEXOES</v>
          </cell>
          <cell r="E4107" t="str">
            <v>0180</v>
          </cell>
          <cell r="F4107" t="str">
            <v/>
          </cell>
          <cell r="G4107" t="str">
            <v/>
          </cell>
          <cell r="H4107" t="str">
            <v>TÊ, PVC, SOLDÁVEL, DN 110 MM INSTALADO EM RESERVAÇÃO DE ÁGUA DE EDIFICAÇÃO QUE POSSUA RESERVATÓRIO DE FIBRA/FIBROCIMENTO   FORNECIMENTO E INSTALAÇÃO. AF_06/2016</v>
          </cell>
          <cell r="I4107" t="str">
            <v>UN</v>
          </cell>
          <cell r="J4107" t="str">
            <v>COEFICIENTE DE REPRESENTATIVIDADE</v>
          </cell>
          <cell r="K4107" t="str">
            <v>213,44</v>
          </cell>
          <cell r="L4107" t="str">
            <v>CAIXA REFERENCIAL</v>
          </cell>
        </row>
        <row r="4108">
          <cell r="A4108">
            <v>94702</v>
          </cell>
          <cell r="B4108" t="str">
            <v>INSTALACOES HIDRO SANITARIAS</v>
          </cell>
          <cell r="C4108" t="str">
            <v>INHI</v>
          </cell>
          <cell r="D4108" t="str">
            <v>CONEXOES</v>
          </cell>
          <cell r="E4108" t="str">
            <v>0180</v>
          </cell>
          <cell r="F4108" t="str">
            <v/>
          </cell>
          <cell r="G4108" t="str">
            <v/>
          </cell>
          <cell r="H4108" t="str">
            <v>TÊ DE REDUÇÃO, PVC, SOLDÁVEL, DN 110 MM X 60 MM, INSTALADO EM RESERVAÇÃO DE ÁGUA DE EDIFICAÇÃO QUE POSSUA RESERVATÓRIO DE FIBRA/FIBROCIMENTO   FORNECIMENTO E INSTALAÇÃO. AF_06/2016</v>
          </cell>
          <cell r="I4108" t="str">
            <v>UN</v>
          </cell>
          <cell r="J4108" t="str">
            <v>COEFICIENTE DE REPRESENTATIVIDADE</v>
          </cell>
          <cell r="K4108" t="str">
            <v>201,76</v>
          </cell>
          <cell r="L4108" t="str">
            <v>CAIXA REFERENCIAL</v>
          </cell>
        </row>
        <row r="4109">
          <cell r="A4109">
            <v>94703</v>
          </cell>
          <cell r="B4109" t="str">
            <v>INSTALACOES HIDRO SANITARIAS</v>
          </cell>
          <cell r="C4109" t="str">
            <v>INHI</v>
          </cell>
          <cell r="D4109" t="str">
            <v>CONEXOES</v>
          </cell>
          <cell r="E4109" t="str">
            <v>0180</v>
          </cell>
          <cell r="F4109" t="str">
            <v/>
          </cell>
          <cell r="G4109" t="str">
            <v/>
          </cell>
          <cell r="H4109" t="str">
            <v>ADAPTADOR COM FLANGE E ANEL DE VEDAÇÃO, PVC, SOLDÁVEL, DN  25 MM X 3/4 , INSTALADO EM RESERVAÇÃO DE ÁGUA DE EDIFICAÇÃO QUE POSSUA RESERVATÓRIO DE FIBRA/FIBROCIMENTO   FORNECIMENTO E INSTALAÇÃO. AF_06/2016</v>
          </cell>
          <cell r="I4109" t="str">
            <v>UN</v>
          </cell>
          <cell r="J4109" t="str">
            <v>COEFICIENTE DE REPRESENTATIVIDADE</v>
          </cell>
          <cell r="K4109" t="str">
            <v>17,70</v>
          </cell>
          <cell r="L4109" t="str">
            <v>CAIXA REFERENCIAL</v>
          </cell>
        </row>
        <row r="4110">
          <cell r="A4110">
            <v>94704</v>
          </cell>
          <cell r="B4110" t="str">
            <v>INSTALACOES HIDRO SANITARIAS</v>
          </cell>
          <cell r="C4110" t="str">
            <v>INHI</v>
          </cell>
          <cell r="D4110" t="str">
            <v>CONEXOES</v>
          </cell>
          <cell r="E4110" t="str">
            <v>0180</v>
          </cell>
          <cell r="F4110" t="str">
            <v/>
          </cell>
          <cell r="G4110" t="str">
            <v/>
          </cell>
          <cell r="H4110" t="str">
            <v>ADAPTADOR COM FLANGE E ANEL DE VEDAÇÃO, PVC, SOLDÁVEL, DN 32 MM X 1 , INSTALADO EM RESERVAÇÃO DE ÁGUA DE EDIFICAÇÃO QUE POSSUA RESERVATÓRIO DE FIBRA/FIBROCIMENTO   FORNECIMENTO E INSTALAÇÃO. AF_06/2016</v>
          </cell>
          <cell r="I4110" t="str">
            <v>UN</v>
          </cell>
          <cell r="J4110" t="str">
            <v>COEFICIENTE DE REPRESENTATIVIDADE</v>
          </cell>
          <cell r="K4110" t="str">
            <v>21,21</v>
          </cell>
          <cell r="L4110" t="str">
            <v>CAIXA REFERENCIAL</v>
          </cell>
        </row>
        <row r="4111">
          <cell r="A4111">
            <v>94705</v>
          </cell>
          <cell r="B4111" t="str">
            <v>INSTALACOES HIDRO SANITARIAS</v>
          </cell>
          <cell r="C4111" t="str">
            <v>INHI</v>
          </cell>
          <cell r="D4111" t="str">
            <v>CONEXOES</v>
          </cell>
          <cell r="E4111" t="str">
            <v>0180</v>
          </cell>
          <cell r="F4111" t="str">
            <v/>
          </cell>
          <cell r="G4111" t="str">
            <v/>
          </cell>
          <cell r="H4111" t="str">
            <v>ADAPTADOR COM FLANGE E ANEL DE VEDAÇÃO, PVC, SOLDÁVEL, DN 40 MM X 1 1/4 , INSTALADO EM RESERVAÇÃO DE ÁGUA DE EDIFICAÇÃO QUE POSSUA RESERVATÓRIO DE FIBRA/FIBROCIMENTO   FORNECIMENTO E INSTALAÇÃO. AF_06/2016</v>
          </cell>
          <cell r="I4111" t="str">
            <v>UN</v>
          </cell>
          <cell r="J4111" t="str">
            <v>COEFICIENTE DE REPRESENTATIVIDADE</v>
          </cell>
          <cell r="K4111" t="str">
            <v>26,51</v>
          </cell>
          <cell r="L4111" t="str">
            <v>CAIXA REFERENCIAL</v>
          </cell>
        </row>
        <row r="4112">
          <cell r="A4112">
            <v>94706</v>
          </cell>
          <cell r="B4112" t="str">
            <v>INSTALACOES HIDRO SANITARIAS</v>
          </cell>
          <cell r="C4112" t="str">
            <v>INHI</v>
          </cell>
          <cell r="D4112" t="str">
            <v>CONEXOES</v>
          </cell>
          <cell r="E4112" t="str">
            <v>0180</v>
          </cell>
          <cell r="F4112" t="str">
            <v/>
          </cell>
          <cell r="G4112" t="str">
            <v/>
          </cell>
          <cell r="H4112" t="str">
            <v>ADAPTADOR COM FLANGE E ANEL DE VEDAÇÃO, PVC, SOLDÁVEL, DN 50 MM X 1 1/2 , INSTALADO EM RESERVAÇÃO DE ÁGUA DE EDIFICAÇÃO QUE POSSUA RESERVATÓRIO DE FIBRA/FIBROCIMENTO   FORNECIMENTO E INSTALAÇÃO. AF_06/2016</v>
          </cell>
          <cell r="I4112" t="str">
            <v>UN</v>
          </cell>
          <cell r="J4112" t="str">
            <v>COEFICIENTE DE REPRESENTATIVIDADE</v>
          </cell>
          <cell r="K4112" t="str">
            <v>38,10</v>
          </cell>
          <cell r="L4112" t="str">
            <v>CAIXA REFERENCIAL</v>
          </cell>
        </row>
        <row r="4113">
          <cell r="A4113">
            <v>94707</v>
          </cell>
          <cell r="B4113" t="str">
            <v>INSTALACOES HIDRO SANITARIAS</v>
          </cell>
          <cell r="C4113" t="str">
            <v>INHI</v>
          </cell>
          <cell r="D4113" t="str">
            <v>CONEXOES</v>
          </cell>
          <cell r="E4113" t="str">
            <v>0180</v>
          </cell>
          <cell r="F4113" t="str">
            <v/>
          </cell>
          <cell r="G4113" t="str">
            <v/>
          </cell>
          <cell r="H4113" t="str">
            <v>ADAPTADOR COM FLANGE E ANEL DE VEDAÇÃO, PVC, SOLDÁVEL, DN 60 MM X 2 , INSTALADO EM RESERVAÇÃO DE ÁGUA DE EDIFICAÇÃO QUE POSSUA RESERVATÓRIO DE FIBRA/FIBROCIMENTO   FORNECIMENTO E INSTALAÇÃO. AF_06/2016</v>
          </cell>
          <cell r="I4113" t="str">
            <v>UN</v>
          </cell>
          <cell r="J4113" t="str">
            <v>COEFICIENTE DE REPRESENTATIVIDADE</v>
          </cell>
          <cell r="K4113" t="str">
            <v>47,95</v>
          </cell>
          <cell r="L4113" t="str">
            <v>CAIXA REFERENCIAL</v>
          </cell>
        </row>
        <row r="4114">
          <cell r="A4114">
            <v>94708</v>
          </cell>
          <cell r="B4114" t="str">
            <v>INSTALACOES HIDRO SANITARIAS</v>
          </cell>
          <cell r="C4114" t="str">
            <v>INHI</v>
          </cell>
          <cell r="D4114" t="str">
            <v>CONEXOES</v>
          </cell>
          <cell r="E4114" t="str">
            <v>0180</v>
          </cell>
          <cell r="F4114" t="str">
            <v/>
          </cell>
          <cell r="G4114" t="str">
            <v/>
          </cell>
          <cell r="H4114" t="str">
            <v>ADAPTADOR COM FLANGES LIVRES, PVC, SOLDÁVEL, DN  25 MM X 3/4 , INSTALADO EM RESERVAÇÃO DE ÁGUA DE EDIFICAÇÃO QUE POSSUA RESERVATÓRIO DE FIBRA/FIBROCIMENTO   FORNECIMENTO E INSTALAÇÃO. AF_06/2016</v>
          </cell>
          <cell r="I4114" t="str">
            <v>UN</v>
          </cell>
          <cell r="J4114" t="str">
            <v>COEFICIENTE DE REPRESENTATIVIDADE</v>
          </cell>
          <cell r="K4114" t="str">
            <v>22,18</v>
          </cell>
          <cell r="L4114" t="str">
            <v>CAIXA REFERENCIAL</v>
          </cell>
        </row>
        <row r="4115">
          <cell r="A4115">
            <v>94709</v>
          </cell>
          <cell r="B4115" t="str">
            <v>INSTALACOES HIDRO SANITARIAS</v>
          </cell>
          <cell r="C4115" t="str">
            <v>INHI</v>
          </cell>
          <cell r="D4115" t="str">
            <v>CONEXOES</v>
          </cell>
          <cell r="E4115" t="str">
            <v>0180</v>
          </cell>
          <cell r="F4115" t="str">
            <v/>
          </cell>
          <cell r="G4115" t="str">
            <v/>
          </cell>
          <cell r="H4115" t="str">
            <v>ADAPTADOR COM FLANGES LIVRES, PVC, SOLDÁVEL, DN 32 MM X 1 , INSTALADO EM RESERVAÇÃO DE ÁGUA DE EDIFICAÇÃO QUE POSSUA RESERVATÓRIO DE FIBRA/FIBROCIMENTO   FORNECIMENTO E INSTALAÇÃO. AF_06/2016</v>
          </cell>
          <cell r="I4115" t="str">
            <v>UN</v>
          </cell>
          <cell r="J4115" t="str">
            <v>COEFICIENTE DE REPRESENTATIVIDADE</v>
          </cell>
          <cell r="K4115" t="str">
            <v>29,16</v>
          </cell>
          <cell r="L4115" t="str">
            <v>CAIXA REFERENCIAL</v>
          </cell>
        </row>
        <row r="4116">
          <cell r="A4116">
            <v>94710</v>
          </cell>
          <cell r="B4116" t="str">
            <v>INSTALACOES HIDRO SANITARIAS</v>
          </cell>
          <cell r="C4116" t="str">
            <v>INHI</v>
          </cell>
          <cell r="D4116" t="str">
            <v>CONEXOES</v>
          </cell>
          <cell r="E4116" t="str">
            <v>0180</v>
          </cell>
          <cell r="F4116" t="str">
            <v/>
          </cell>
          <cell r="G4116" t="str">
            <v/>
          </cell>
          <cell r="H4116" t="str">
            <v>ADAPTADOR COM FLANGES LIVRES, PVC, SOLDÁVEL, DN 40 MM X 1 1/4 , INSTALADO EM RESERVAÇÃO DE ÁGUA DE EDIFICAÇÃO QUE POSSUA RESERVATÓRIO DE FIBRA/FIBROCIMENTO   FORNECIMENTO E INSTALAÇÃO. AF_06/2016</v>
          </cell>
          <cell r="I4116" t="str">
            <v>UN</v>
          </cell>
          <cell r="J4116" t="str">
            <v>COEFICIENTE DE REPRESENTATIVIDADE</v>
          </cell>
          <cell r="K4116" t="str">
            <v>46,50</v>
          </cell>
          <cell r="L4116" t="str">
            <v>CAIXA REFERENCIAL</v>
          </cell>
        </row>
        <row r="4117">
          <cell r="A4117">
            <v>94711</v>
          </cell>
          <cell r="B4117" t="str">
            <v>INSTALACOES HIDRO SANITARIAS</v>
          </cell>
          <cell r="C4117" t="str">
            <v>INHI</v>
          </cell>
          <cell r="D4117" t="str">
            <v>CONEXOES</v>
          </cell>
          <cell r="E4117" t="str">
            <v>0180</v>
          </cell>
          <cell r="F4117" t="str">
            <v/>
          </cell>
          <cell r="G4117" t="str">
            <v/>
          </cell>
          <cell r="H4117" t="str">
            <v>ADAPTADOR COM FLANGES LIVRES, PVC, SOLDÁVEL, DN 50 MM X 1 1/2 , INSTALADO EM RESERVAÇÃO DE ÁGUA DE EDIFICAÇÃO QUE POSSUA RESERVATÓRIO DE FIBRA/FIBROCIMENTO   FORNECIMENTO E INSTALAÇÃO. AF_06/2016</v>
          </cell>
          <cell r="I4117" t="str">
            <v>UN</v>
          </cell>
          <cell r="J4117" t="str">
            <v>COEFICIENTE DE REPRESENTATIVIDADE</v>
          </cell>
          <cell r="K4117" t="str">
            <v>54,87</v>
          </cell>
          <cell r="L4117" t="str">
            <v>CAIXA REFERENCIAL</v>
          </cell>
        </row>
        <row r="4118">
          <cell r="A4118">
            <v>94712</v>
          </cell>
          <cell r="B4118" t="str">
            <v>INSTALACOES HIDRO SANITARIAS</v>
          </cell>
          <cell r="C4118" t="str">
            <v>INHI</v>
          </cell>
          <cell r="D4118" t="str">
            <v>CONEXOES</v>
          </cell>
          <cell r="E4118" t="str">
            <v>0180</v>
          </cell>
          <cell r="F4118" t="str">
            <v/>
          </cell>
          <cell r="G4118" t="str">
            <v/>
          </cell>
          <cell r="H4118" t="str">
            <v>ADAPTADOR COM FLANGES LIVRES, PVC, SOLDÁVEL, DN 60 MM X 2 , INSTALADO EM RESERVAÇÃO DE ÁGUA DE EDIFICAÇÃO QUE POSSUA RESERVATÓRIO DE FIBRA/FIBROCIMENTO   FORNECIMENTO E INSTALAÇÃO. AF_06/2016</v>
          </cell>
          <cell r="I4118" t="str">
            <v>UN</v>
          </cell>
          <cell r="J4118" t="str">
            <v>COEFICIENTE DE REPRESENTATIVIDADE</v>
          </cell>
          <cell r="K4118" t="str">
            <v>74,77</v>
          </cell>
          <cell r="L4118" t="str">
            <v>CAIXA REFERENCIAL</v>
          </cell>
        </row>
        <row r="4119">
          <cell r="A4119">
            <v>94713</v>
          </cell>
          <cell r="B4119" t="str">
            <v>INSTALACOES HIDRO SANITARIAS</v>
          </cell>
          <cell r="C4119" t="str">
            <v>INHI</v>
          </cell>
          <cell r="D4119" t="str">
            <v>CONEXOES</v>
          </cell>
          <cell r="E4119" t="str">
            <v>0180</v>
          </cell>
          <cell r="F4119" t="str">
            <v/>
          </cell>
          <cell r="G4119" t="str">
            <v/>
          </cell>
          <cell r="H4119" t="str">
            <v>ADAPTADOR COM FLANGES LIVRES, PVC, SOLDÁVEL, DN 75 MM X 2 1/2 , INSTALADO EM RESERVAÇÃO DE ÁGUA DE EDIFICAÇÃO QUE POSSUA RESERVATÓRIO DE FIBRA/FIBROCIMENTO   FORNECIMENTO E INSTALAÇÃO. AF_06/2016</v>
          </cell>
          <cell r="I4119" t="str">
            <v>UN</v>
          </cell>
          <cell r="J4119" t="str">
            <v>COEFICIENTE DE REPRESENTATIVIDADE</v>
          </cell>
          <cell r="K4119" t="str">
            <v>201,05</v>
          </cell>
          <cell r="L4119" t="str">
            <v>CAIXA REFERENCIAL</v>
          </cell>
        </row>
        <row r="4120">
          <cell r="A4120">
            <v>94714</v>
          </cell>
          <cell r="B4120" t="str">
            <v>INSTALACOES HIDRO SANITARIAS</v>
          </cell>
          <cell r="C4120" t="str">
            <v>INHI</v>
          </cell>
          <cell r="D4120" t="str">
            <v>CONEXOES</v>
          </cell>
          <cell r="E4120" t="str">
            <v>0180</v>
          </cell>
          <cell r="F4120" t="str">
            <v/>
          </cell>
          <cell r="G4120" t="str">
            <v/>
          </cell>
          <cell r="H4120" t="str">
            <v>ADAPTADOR COM FLANGES LIVRES, PVC, SOLDÁVEL, DN 85 MM X 3 , INSTALADO EM RESERVAÇÃO DE ÁGUA DE EDIFICAÇÃO QUE POSSUA RESERVATÓRIO DE FIBRA/FIBROCIMENTO   FORNECIMENTO E INSTALAÇÃO. AF_06/2016</v>
          </cell>
          <cell r="I4120" t="str">
            <v>UN</v>
          </cell>
          <cell r="J4120" t="str">
            <v>COEFICIENTE DE REPRESENTATIVIDADE</v>
          </cell>
          <cell r="K4120" t="str">
            <v>273,87</v>
          </cell>
          <cell r="L4120" t="str">
            <v>CAIXA REFERENCIAL</v>
          </cell>
        </row>
        <row r="4121">
          <cell r="A4121">
            <v>94715</v>
          </cell>
          <cell r="B4121" t="str">
            <v>INSTALACOES HIDRO SANITARIAS</v>
          </cell>
          <cell r="C4121" t="str">
            <v>INHI</v>
          </cell>
          <cell r="D4121" t="str">
            <v>CONEXOES</v>
          </cell>
          <cell r="E4121" t="str">
            <v>0180</v>
          </cell>
          <cell r="F4121" t="str">
            <v/>
          </cell>
          <cell r="G4121" t="str">
            <v/>
          </cell>
          <cell r="H4121" t="str">
            <v>ADAPTADOR COM FLANGES LIVRES, PVC, SOLDÁVEL, DN 110 MM X 4 , INSTALADO EM RESERVAÇÃO DE ÁGUA DE EDIFICAÇÃO QUE POSSUA RESERVATÓRIO DE FIBRA/FIBROCIMENTO   FORNECIMENTO E INSTALAÇÃO. AF_06/2016</v>
          </cell>
          <cell r="I4121" t="str">
            <v>UN</v>
          </cell>
          <cell r="J4121" t="str">
            <v>COEFICIENTE DE REPRESENTATIVIDADE</v>
          </cell>
          <cell r="K4121" t="str">
            <v>379,46</v>
          </cell>
          <cell r="L4121" t="str">
            <v>CAIXA REFERENCIAL</v>
          </cell>
        </row>
        <row r="4122">
          <cell r="A4122">
            <v>94724</v>
          </cell>
          <cell r="B4122" t="str">
            <v>INSTALACOES HIDRO SANITARIAS</v>
          </cell>
          <cell r="C4122" t="str">
            <v>INHI</v>
          </cell>
          <cell r="D4122" t="str">
            <v>CONEXOES</v>
          </cell>
          <cell r="E4122" t="str">
            <v>0180</v>
          </cell>
          <cell r="F4122" t="str">
            <v/>
          </cell>
          <cell r="G4122" t="str">
            <v/>
          </cell>
          <cell r="H4122" t="str">
            <v>CONECTOR, CPVC, SOLDÁVEL, DN 22 MM X 3/4, INSTALADO EM RESERVAÇÃO DE ÁGUA DE EDIFICAÇÃO QUE POSSUA RESERVATÓRIO DE FIBRA/FIBROCIMENTO  FORNECIMENTO E INSTALAÇÃO. AF_06/2016</v>
          </cell>
          <cell r="I4122" t="str">
            <v>UN</v>
          </cell>
          <cell r="J4122" t="str">
            <v>COEFICIENTE DE REPRESENTATIVIDADE</v>
          </cell>
          <cell r="K4122" t="str">
            <v>22,90</v>
          </cell>
          <cell r="L4122" t="str">
            <v>CAIXA REFERENCIAL</v>
          </cell>
        </row>
        <row r="4123">
          <cell r="A4123">
            <v>94725</v>
          </cell>
          <cell r="B4123" t="str">
            <v>INSTALACOES HIDRO SANITARIAS</v>
          </cell>
          <cell r="C4123" t="str">
            <v>INHI</v>
          </cell>
          <cell r="D4123" t="str">
            <v>CONEXOES</v>
          </cell>
          <cell r="E4123" t="str">
            <v>0180</v>
          </cell>
          <cell r="F4123" t="str">
            <v/>
          </cell>
          <cell r="G4123" t="str">
            <v/>
          </cell>
          <cell r="H4123" t="str">
            <v>LUVA, CPVC, SOLDÁVEL, DN 22 MM, INSTALADO EM RESERVAÇÃO DE ÁGUA DE EDIFICAÇÃO QUE POSSUA RESERVATÓRIO DE FIBRA/FIBROCIMENTO  FORNECIMENTO E INSTALAÇÃO. AF_06/2016</v>
          </cell>
          <cell r="I4123" t="str">
            <v>UN</v>
          </cell>
          <cell r="J4123" t="str">
            <v>COEFICIENTE DE REPRESENTATIVIDADE</v>
          </cell>
          <cell r="K4123" t="str">
            <v>5,19</v>
          </cell>
          <cell r="L4123" t="str">
            <v>CAIXA REFERENCIAL</v>
          </cell>
        </row>
        <row r="4124">
          <cell r="A4124">
            <v>94726</v>
          </cell>
          <cell r="B4124" t="str">
            <v>INSTALACOES HIDRO SANITARIAS</v>
          </cell>
          <cell r="C4124" t="str">
            <v>INHI</v>
          </cell>
          <cell r="D4124" t="str">
            <v>CONEXOES</v>
          </cell>
          <cell r="E4124" t="str">
            <v>0180</v>
          </cell>
          <cell r="F4124" t="str">
            <v/>
          </cell>
          <cell r="G4124" t="str">
            <v/>
          </cell>
          <cell r="H4124" t="str">
            <v>CONECTOR, CPVC, SOLDÁVEL, DN 28 MM X 1, INSTALADO EM RESERVAÇÃO DE ÁGUA DE EDIFICAÇÃO QUE POSSUA RESERVATÓRIO DE FIBRA/FIBROCIMENTO  FORNECIMENTO E INSTALAÇÃO. AF_06/2016</v>
          </cell>
          <cell r="I4124" t="str">
            <v>UN</v>
          </cell>
          <cell r="J4124" t="str">
            <v>COEFICIENTE DE REPRESENTATIVIDADE</v>
          </cell>
          <cell r="K4124" t="str">
            <v>35,57</v>
          </cell>
          <cell r="L4124" t="str">
            <v>CAIXA REFERENCIAL</v>
          </cell>
        </row>
        <row r="4125">
          <cell r="A4125">
            <v>94727</v>
          </cell>
          <cell r="B4125" t="str">
            <v>INSTALACOES HIDRO SANITARIAS</v>
          </cell>
          <cell r="C4125" t="str">
            <v>INHI</v>
          </cell>
          <cell r="D4125" t="str">
            <v>CONEXOES</v>
          </cell>
          <cell r="E4125" t="str">
            <v>0180</v>
          </cell>
          <cell r="F4125" t="str">
            <v/>
          </cell>
          <cell r="G4125" t="str">
            <v/>
          </cell>
          <cell r="H4125" t="str">
            <v>LUVA, CPVC, SOLDÁVEL, DN 28 MM, INSTALADO EM RESERVAÇÃO DE ÁGUA DE EDIFICAÇÃO QUE POSSUA RESERVATÓRIO DE FIBRA/FIBROCIMENTO  FORNECIMENTO E INSTALAÇÃO. AF_06/2016</v>
          </cell>
          <cell r="I4125" t="str">
            <v>UN</v>
          </cell>
          <cell r="J4125" t="str">
            <v>COEFICIENTE DE REPRESENTATIVIDADE</v>
          </cell>
          <cell r="K4125" t="str">
            <v>7,54</v>
          </cell>
          <cell r="L4125" t="str">
            <v>CAIXA REFERENCIAL</v>
          </cell>
        </row>
        <row r="4126">
          <cell r="A4126">
            <v>94728</v>
          </cell>
          <cell r="B4126" t="str">
            <v>INSTALACOES HIDRO SANITARIAS</v>
          </cell>
          <cell r="C4126" t="str">
            <v>INHI</v>
          </cell>
          <cell r="D4126" t="str">
            <v>CONEXOES</v>
          </cell>
          <cell r="E4126" t="str">
            <v>0180</v>
          </cell>
          <cell r="F4126" t="str">
            <v/>
          </cell>
          <cell r="G4126" t="str">
            <v/>
          </cell>
          <cell r="H4126" t="str">
            <v>CONECTOR, CPVC, SOLDÁVEL, DN 35 MM X 1 1/4, INSTALADO EM RESERVAÇÃO DE ÁGUA DE EDIFICAÇÃO QUE POSSUA RESERVATÓRIO DE FIBRA/FIBROCIMENTO  FORNECIMENTO E INSTALAÇÃO. AF_06/2016</v>
          </cell>
          <cell r="I4126" t="str">
            <v>UN</v>
          </cell>
          <cell r="J4126" t="str">
            <v>COEFICIENTE DE REPRESENTATIVIDADE</v>
          </cell>
          <cell r="K4126" t="str">
            <v>135,53</v>
          </cell>
          <cell r="L4126" t="str">
            <v>CAIXA REFERENCIAL</v>
          </cell>
        </row>
        <row r="4127">
          <cell r="A4127">
            <v>94729</v>
          </cell>
          <cell r="B4127" t="str">
            <v>INSTALACOES HIDRO SANITARIAS</v>
          </cell>
          <cell r="C4127" t="str">
            <v>INHI</v>
          </cell>
          <cell r="D4127" t="str">
            <v>CONEXOES</v>
          </cell>
          <cell r="E4127" t="str">
            <v>0180</v>
          </cell>
          <cell r="F4127" t="str">
            <v/>
          </cell>
          <cell r="G4127" t="str">
            <v/>
          </cell>
          <cell r="H4127" t="str">
            <v>LUVA, CPVC, SOLDÁVEL, DN 35 MM, INSTALADO EM RESERVAÇÃO DE ÁGUA DE EDIFICAÇÃO QUE POSSUA RESERVATÓRIO DE FIBRA/FIBROCIMENTO  FORNECIMENTO E INSTALAÇÃO. AF_06/2016</v>
          </cell>
          <cell r="I4127" t="str">
            <v>UN</v>
          </cell>
          <cell r="J4127" t="str">
            <v>COEFICIENTE DE REPRESENTATIVIDADE</v>
          </cell>
          <cell r="K4127" t="str">
            <v>13,50</v>
          </cell>
          <cell r="L4127" t="str">
            <v>CAIXA REFERENCIAL</v>
          </cell>
        </row>
        <row r="4128">
          <cell r="A4128">
            <v>94730</v>
          </cell>
          <cell r="B4128" t="str">
            <v>INSTALACOES HIDRO SANITARIAS</v>
          </cell>
          <cell r="C4128" t="str">
            <v>INHI</v>
          </cell>
          <cell r="D4128" t="str">
            <v>CONEXOES</v>
          </cell>
          <cell r="E4128" t="str">
            <v>0180</v>
          </cell>
          <cell r="F4128" t="str">
            <v/>
          </cell>
          <cell r="G4128" t="str">
            <v/>
          </cell>
          <cell r="H4128" t="str">
            <v>CONECTOR, CPVC, SOLDÁVEL, DN 42 MM X 1 1/2, INSTALADO EM RESERVAÇÃO DE ÁGUA DE EDIFICAÇÃO QUE POSSUA RESERVATÓRIO DE FIBRA/FIBROCIMENTO  FORNECIMENTO E INSTALAÇÃO. AF_06/2016</v>
          </cell>
          <cell r="I4128" t="str">
            <v>UN</v>
          </cell>
          <cell r="J4128" t="str">
            <v>COEFICIENTE DE REPRESENTATIVIDADE</v>
          </cell>
          <cell r="K4128" t="str">
            <v>164,74</v>
          </cell>
          <cell r="L4128" t="str">
            <v>CAIXA REFERENCIAL</v>
          </cell>
        </row>
        <row r="4129">
          <cell r="A4129">
            <v>94731</v>
          </cell>
          <cell r="B4129" t="str">
            <v>INSTALACOES HIDRO SANITARIAS</v>
          </cell>
          <cell r="C4129" t="str">
            <v>INHI</v>
          </cell>
          <cell r="D4129" t="str">
            <v>CONEXOES</v>
          </cell>
          <cell r="E4129" t="str">
            <v>0180</v>
          </cell>
          <cell r="F4129" t="str">
            <v/>
          </cell>
          <cell r="G4129" t="str">
            <v/>
          </cell>
          <cell r="H4129" t="str">
            <v>LUVA, CPVC, SOLDÁVEL, DN 42 MM, INSTALADO EM RESERVAÇÃO DE ÁGUA DE EDIFICAÇÃO QUE POSSUA RESERVATÓRIO DE FIBRA/FIBROCIMENTO  FORNECIMENTO E INSTALAÇÃO. AF_06/2016</v>
          </cell>
          <cell r="I4129" t="str">
            <v>UN</v>
          </cell>
          <cell r="J4129" t="str">
            <v>COEFICIENTE DE REPRESENTATIVIDADE</v>
          </cell>
          <cell r="K4129" t="str">
            <v>17,05</v>
          </cell>
          <cell r="L4129" t="str">
            <v>CAIXA REFERENCIAL</v>
          </cell>
        </row>
        <row r="4130">
          <cell r="A4130">
            <v>94733</v>
          </cell>
          <cell r="B4130" t="str">
            <v>INSTALACOES HIDRO SANITARIAS</v>
          </cell>
          <cell r="C4130" t="str">
            <v>INHI</v>
          </cell>
          <cell r="D4130" t="str">
            <v>CONEXOES</v>
          </cell>
          <cell r="E4130" t="str">
            <v>0180</v>
          </cell>
          <cell r="F4130" t="str">
            <v/>
          </cell>
          <cell r="G4130" t="str">
            <v/>
          </cell>
          <cell r="H4130" t="str">
            <v>LUVA, CPVC, SOLDÁVEL, DN 54 MM, INSTALADO EM RESERVAÇÃO DE ÁGUA DE EDIFICAÇÃO QUE POSSUA RESERVATÓRIO DE FIBRA/FIBROCIMENTO  FORNECIMENTO E INSTALAÇÃO. AF_06/2016</v>
          </cell>
          <cell r="I4130" t="str">
            <v>UN</v>
          </cell>
          <cell r="J4130" t="str">
            <v>COEFICIENTE DE REPRESENTATIVIDADE</v>
          </cell>
          <cell r="K4130" t="str">
            <v>33,12</v>
          </cell>
          <cell r="L4130" t="str">
            <v>CAIXA REFERENCIAL</v>
          </cell>
        </row>
        <row r="4131">
          <cell r="A4131">
            <v>94737</v>
          </cell>
          <cell r="B4131" t="str">
            <v>INSTALACOES HIDRO SANITARIAS</v>
          </cell>
          <cell r="C4131" t="str">
            <v>INHI</v>
          </cell>
          <cell r="D4131" t="str">
            <v>CONEXOES</v>
          </cell>
          <cell r="E4131" t="str">
            <v>0180</v>
          </cell>
          <cell r="F4131" t="str">
            <v/>
          </cell>
          <cell r="G4131" t="str">
            <v/>
          </cell>
          <cell r="H4131" t="str">
            <v>LUVA, CPVC, SOLDÁVEL, DN 89 MM, INSTALADO EM RESERVAÇÃO DE ÁGUA DE EDIFICAÇÃO QUE POSSUA RESERVATÓRIO DE FIBRA/FIBROCIMENTO  FORNECIMENTO E INSTALAÇÃO. AF_06/2016</v>
          </cell>
          <cell r="I4131" t="str">
            <v>UN</v>
          </cell>
          <cell r="J4131" t="str">
            <v>COEFICIENTE DE REPRESENTATIVIDADE</v>
          </cell>
          <cell r="K4131" t="str">
            <v>140,26</v>
          </cell>
          <cell r="L4131" t="str">
            <v>CAIXA REFERENCIAL</v>
          </cell>
        </row>
        <row r="4132">
          <cell r="A4132">
            <v>94740</v>
          </cell>
          <cell r="B4132" t="str">
            <v>INSTALACOES HIDRO SANITARIAS</v>
          </cell>
          <cell r="C4132" t="str">
            <v>INHI</v>
          </cell>
          <cell r="D4132" t="str">
            <v>CONEXOES</v>
          </cell>
          <cell r="E4132" t="str">
            <v>0180</v>
          </cell>
          <cell r="F4132" t="str">
            <v/>
          </cell>
          <cell r="G4132" t="str">
            <v/>
          </cell>
          <cell r="H4132" t="str">
            <v>JOELHO 90 GRAUS, CPVC, SOLDÁVEL, DN 22 MM, INSTALADO EM RESERVAÇÃO DE ÁGUA DE EDIFICAÇÃO QUE POSSUA RESERVATÓRIO DE FIBRA/FIBROCIMENTO  FORNECIMENTO E INSTALAÇÃO. AF_06/2016</v>
          </cell>
          <cell r="I4132" t="str">
            <v>UN</v>
          </cell>
          <cell r="J4132" t="str">
            <v>COEFICIENTE DE REPRESENTATIVIDADE</v>
          </cell>
          <cell r="K4132" t="str">
            <v>8,17</v>
          </cell>
          <cell r="L4132" t="str">
            <v>CAIXA REFERENCIAL</v>
          </cell>
        </row>
        <row r="4133">
          <cell r="A4133">
            <v>94741</v>
          </cell>
          <cell r="B4133" t="str">
            <v>INSTALACOES HIDRO SANITARIAS</v>
          </cell>
          <cell r="C4133" t="str">
            <v>INHI</v>
          </cell>
          <cell r="D4133" t="str">
            <v>CONEXOES</v>
          </cell>
          <cell r="E4133" t="str">
            <v>0180</v>
          </cell>
          <cell r="F4133" t="str">
            <v/>
          </cell>
          <cell r="G4133" t="str">
            <v/>
          </cell>
          <cell r="H4133" t="str">
            <v>CURVA 90 GRAUS, CPVC, SOLDÁVEL, DN 22 MM, INSTALADO EM RESERVAÇÃO DE ÁGUA DE EDIFICAÇÃO QUE POSSUA RESERVATÓRIO DE FIBRA/FIBROCIMENTO  FORNECIMENTO E INSTALAÇÃO. AF_06/2016</v>
          </cell>
          <cell r="I4133" t="str">
            <v>UN</v>
          </cell>
          <cell r="J4133" t="str">
            <v>COEFICIENTE DE REPRESENTATIVIDADE</v>
          </cell>
          <cell r="K4133" t="str">
            <v>10,30</v>
          </cell>
          <cell r="L4133" t="str">
            <v>CAIXA REFERENCIAL</v>
          </cell>
        </row>
        <row r="4134">
          <cell r="A4134">
            <v>94742</v>
          </cell>
          <cell r="B4134" t="str">
            <v>INSTALACOES HIDRO SANITARIAS</v>
          </cell>
          <cell r="C4134" t="str">
            <v>INHI</v>
          </cell>
          <cell r="D4134" t="str">
            <v>CONEXOES</v>
          </cell>
          <cell r="E4134" t="str">
            <v>0180</v>
          </cell>
          <cell r="F4134" t="str">
            <v/>
          </cell>
          <cell r="G4134" t="str">
            <v/>
          </cell>
          <cell r="H4134" t="str">
            <v>JOELHO 90 GRAUS, CPVC, SOLDÁVEL, DN 28 MM, INSTALADO EM RESERVAÇÃO DE ÁGUA DE EDIFICAÇÃO QUE POSSUA RESERVATÓRIO DE FIBRA/FIBROCIMENTO  FORNECIMENTO E INSTALAÇÃO. AF_06/2016</v>
          </cell>
          <cell r="I4134" t="str">
            <v>UN</v>
          </cell>
          <cell r="J4134" t="str">
            <v>COEFICIENTE DE REPRESENTATIVIDADE</v>
          </cell>
          <cell r="K4134" t="str">
            <v>12,70</v>
          </cell>
          <cell r="L4134" t="str">
            <v>CAIXA REFERENCIAL</v>
          </cell>
        </row>
        <row r="4135">
          <cell r="A4135">
            <v>94743</v>
          </cell>
          <cell r="B4135" t="str">
            <v>INSTALACOES HIDRO SANITARIAS</v>
          </cell>
          <cell r="C4135" t="str">
            <v>INHI</v>
          </cell>
          <cell r="D4135" t="str">
            <v>CONEXOES</v>
          </cell>
          <cell r="E4135" t="str">
            <v>0180</v>
          </cell>
          <cell r="F4135" t="str">
            <v/>
          </cell>
          <cell r="G4135" t="str">
            <v/>
          </cell>
          <cell r="H4135" t="str">
            <v>CURVA 90 GRAUS, CPVC, SOLDÁVEL, DN 28 MM, INSTALADO EM RESERVAÇÃO DE ÁGUA DE EDIFICAÇÃO QUE POSSUA RESERVATÓRIO DE FIBRA/FIBROCIMENTO  FORNECIMENTO E INSTALAÇÃO. AF_06/2016</v>
          </cell>
          <cell r="I4135" t="str">
            <v>UN</v>
          </cell>
          <cell r="J4135" t="str">
            <v>COEFICIENTE DE REPRESENTATIVIDADE</v>
          </cell>
          <cell r="K4135" t="str">
            <v>14,05</v>
          </cell>
          <cell r="L4135" t="str">
            <v>CAIXA REFERENCIAL</v>
          </cell>
        </row>
        <row r="4136">
          <cell r="A4136">
            <v>94744</v>
          </cell>
          <cell r="B4136" t="str">
            <v>INSTALACOES HIDRO SANITARIAS</v>
          </cell>
          <cell r="C4136" t="str">
            <v>INHI</v>
          </cell>
          <cell r="D4136" t="str">
            <v>CONEXOES</v>
          </cell>
          <cell r="E4136" t="str">
            <v>0180</v>
          </cell>
          <cell r="F4136" t="str">
            <v/>
          </cell>
          <cell r="G4136" t="str">
            <v/>
          </cell>
          <cell r="H4136" t="str">
            <v>JOELHO 90 GRAUS, CPVC, SOLDÁVEL, DN 35 MM, INSTALADO EM RESERVAÇÃO DE ÁGUA DE EDIFICAÇÃO QUE POSSUA RESERVATÓRIO DE FIBRA/FIBROCIMENTO  FORNECIMENTO E INSTALAÇÃO. AF_06/2016</v>
          </cell>
          <cell r="I4136" t="str">
            <v>UN</v>
          </cell>
          <cell r="J4136" t="str">
            <v>COEFICIENTE DE REPRESENTATIVIDADE</v>
          </cell>
          <cell r="K4136" t="str">
            <v>20,47</v>
          </cell>
          <cell r="L4136" t="str">
            <v>CAIXA REFERENCIAL</v>
          </cell>
        </row>
        <row r="4137">
          <cell r="A4137">
            <v>94746</v>
          </cell>
          <cell r="B4137" t="str">
            <v>INSTALACOES HIDRO SANITARIAS</v>
          </cell>
          <cell r="C4137" t="str">
            <v>INHI</v>
          </cell>
          <cell r="D4137" t="str">
            <v>CONEXOES</v>
          </cell>
          <cell r="E4137" t="str">
            <v>0180</v>
          </cell>
          <cell r="F4137" t="str">
            <v/>
          </cell>
          <cell r="G4137" t="str">
            <v/>
          </cell>
          <cell r="H4137" t="str">
            <v>JOELHO 90 GRAUS, CPVC, SOLDÁVEL, DN 42 MM, INSTALADO EM RESERVAÇÃO DE ÁGUA DE EDIFICAÇÃO QUE POSSUA RESERVATÓRIO DE FIBRA/FIBROCIMENTO  FORNECIMENTO E INSTALAÇÃO. AF_06/2016</v>
          </cell>
          <cell r="I4137" t="str">
            <v>UN</v>
          </cell>
          <cell r="J4137" t="str">
            <v>COEFICIENTE DE REPRESENTATIVIDADE</v>
          </cell>
          <cell r="K4137" t="str">
            <v>29,49</v>
          </cell>
          <cell r="L4137" t="str">
            <v>CAIXA REFERENCIAL</v>
          </cell>
        </row>
        <row r="4138">
          <cell r="A4138">
            <v>94748</v>
          </cell>
          <cell r="B4138" t="str">
            <v>INSTALACOES HIDRO SANITARIAS</v>
          </cell>
          <cell r="C4138" t="str">
            <v>INHI</v>
          </cell>
          <cell r="D4138" t="str">
            <v>CONEXOES</v>
          </cell>
          <cell r="E4138" t="str">
            <v>0180</v>
          </cell>
          <cell r="F4138" t="str">
            <v/>
          </cell>
          <cell r="G4138" t="str">
            <v/>
          </cell>
          <cell r="H4138" t="str">
            <v>JOELHO 90 GRAUS, CPVC, SOLDÁVEL, DN 54 MM, INSTALADO EM RESERVAÇÃO DE ÁGUA DE EDIFICAÇÃO QUE POSSUA RESERVATÓRIO DE FIBRA/FIBROCIMENTO  FORNECIMENTO E INSTALAÇÃO. AF_06/2016</v>
          </cell>
          <cell r="I4138" t="str">
            <v>UN</v>
          </cell>
          <cell r="J4138" t="str">
            <v>COEFICIENTE DE REPRESENTATIVIDADE</v>
          </cell>
          <cell r="K4138" t="str">
            <v>60,98</v>
          </cell>
          <cell r="L4138" t="str">
            <v>CAIXA REFERENCIAL</v>
          </cell>
        </row>
        <row r="4139">
          <cell r="A4139">
            <v>94750</v>
          </cell>
          <cell r="B4139" t="str">
            <v>INSTALACOES HIDRO SANITARIAS</v>
          </cell>
          <cell r="C4139" t="str">
            <v>INHI</v>
          </cell>
          <cell r="D4139" t="str">
            <v>CONEXOES</v>
          </cell>
          <cell r="E4139" t="str">
            <v>0180</v>
          </cell>
          <cell r="F4139" t="str">
            <v/>
          </cell>
          <cell r="G4139" t="str">
            <v/>
          </cell>
          <cell r="H4139" t="str">
            <v>JOELHO 90 GRAUS, CPVC, SOLDÁVEL, DN 73 MM, INSTALADO EM RESERVAÇÃO DE ÁGUA DE EDIFICAÇÃO QUE POSSUA RESERVATÓRIO DE FIBRA/FIBROCIMENTO  FORNECIMENTO E INSTALAÇÃO. AF_06/2016</v>
          </cell>
          <cell r="I4139" t="str">
            <v>UN</v>
          </cell>
          <cell r="J4139" t="str">
            <v>COEFICIENTE DE REPRESENTATIVIDADE</v>
          </cell>
          <cell r="K4139" t="str">
            <v>146,28</v>
          </cell>
          <cell r="L4139" t="str">
            <v>CAIXA REFERENCIAL</v>
          </cell>
        </row>
        <row r="4140">
          <cell r="A4140">
            <v>94752</v>
          </cell>
          <cell r="B4140" t="str">
            <v>INSTALACOES HIDRO SANITARIAS</v>
          </cell>
          <cell r="C4140" t="str">
            <v>INHI</v>
          </cell>
          <cell r="D4140" t="str">
            <v>CONEXOES</v>
          </cell>
          <cell r="E4140" t="str">
            <v>0180</v>
          </cell>
          <cell r="F4140" t="str">
            <v/>
          </cell>
          <cell r="G4140" t="str">
            <v/>
          </cell>
          <cell r="H4140" t="str">
            <v>JOELHO 90 GRAUS, CPVC, SOLDÁVEL, DN 89 MM, INSTALADO EM RESERVAÇÃO DE ÁGUA DE EDIFICAÇÃO QUE POSSUA RESERVATÓRIO DE FIBRA/FIBROCIMENTO  FORNECIMENTO E INSTALAÇÃO. AF_06/2016</v>
          </cell>
          <cell r="I4140" t="str">
            <v>UN</v>
          </cell>
          <cell r="J4140" t="str">
            <v>COEFICIENTE DE REPRESENTATIVIDADE</v>
          </cell>
          <cell r="K4140" t="str">
            <v>177,19</v>
          </cell>
          <cell r="L4140" t="str">
            <v>CAIXA REFERENCIAL</v>
          </cell>
        </row>
        <row r="4141">
          <cell r="A4141">
            <v>94756</v>
          </cell>
          <cell r="B4141" t="str">
            <v>INSTALACOES HIDRO SANITARIAS</v>
          </cell>
          <cell r="C4141" t="str">
            <v>INHI</v>
          </cell>
          <cell r="D4141" t="str">
            <v>CONEXOES</v>
          </cell>
          <cell r="E4141" t="str">
            <v>0180</v>
          </cell>
          <cell r="F4141" t="str">
            <v/>
          </cell>
          <cell r="G4141" t="str">
            <v/>
          </cell>
          <cell r="H4141" t="str">
            <v>TE, CPVC, SOLDÁVEL, DN 22 MM, INSTALADO EM RESERVAÇÃO DE ÁGUA DE EDIFICAÇÃO QUE POSSUA RESERVATÓRIO DE FIBRA/FIBROCIMENTO  FORNECIMENTO E INSTALAÇÃO. AF_06/2016</v>
          </cell>
          <cell r="I4141" t="str">
            <v>UN</v>
          </cell>
          <cell r="J4141" t="str">
            <v>COEFICIENTE DE REPRESENTATIVIDADE</v>
          </cell>
          <cell r="K4141" t="str">
            <v>10,30</v>
          </cell>
          <cell r="L4141" t="str">
            <v>CAIXA REFERENCIAL</v>
          </cell>
        </row>
        <row r="4142">
          <cell r="A4142">
            <v>94757</v>
          </cell>
          <cell r="B4142" t="str">
            <v>INSTALACOES HIDRO SANITARIAS</v>
          </cell>
          <cell r="C4142" t="str">
            <v>INHI</v>
          </cell>
          <cell r="D4142" t="str">
            <v>CONEXOES</v>
          </cell>
          <cell r="E4142" t="str">
            <v>0180</v>
          </cell>
          <cell r="F4142" t="str">
            <v/>
          </cell>
          <cell r="G4142" t="str">
            <v/>
          </cell>
          <cell r="H4142" t="str">
            <v>TE, CPVC, SOLDÁVEL, DN 28 MM, INSTALADO EM RESERVAÇÃO DE ÁGUA DE EDIFICAÇÃO QUE POSSUA RESERVATÓRIO DE FIBRA/FIBROCIMENTO  FORNECIMENTO E INSTALAÇÃO. AF_06/2016</v>
          </cell>
          <cell r="I4142" t="str">
            <v>UN</v>
          </cell>
          <cell r="J4142" t="str">
            <v>COEFICIENTE DE REPRESENTATIVIDADE</v>
          </cell>
          <cell r="K4142" t="str">
            <v>14,35</v>
          </cell>
          <cell r="L4142" t="str">
            <v>CAIXA REFERENCIAL</v>
          </cell>
        </row>
        <row r="4143">
          <cell r="A4143">
            <v>94758</v>
          </cell>
          <cell r="B4143" t="str">
            <v>INSTALACOES HIDRO SANITARIAS</v>
          </cell>
          <cell r="C4143" t="str">
            <v>INHI</v>
          </cell>
          <cell r="D4143" t="str">
            <v>CONEXOES</v>
          </cell>
          <cell r="E4143" t="str">
            <v>0180</v>
          </cell>
          <cell r="F4143" t="str">
            <v/>
          </cell>
          <cell r="G4143" t="str">
            <v/>
          </cell>
          <cell r="H4143" t="str">
            <v>TE, CPVC, SOLDÁVEL, DN 35 MM, INSTALADO EM RESERVAÇÃO DE ÁGUA DE EDIFICAÇÃO QUE POSSUA RESERVATÓRIO DE FIBRA/FIBROCIMENTO  FORNECIMENTO E INSTALAÇÃO. AF_06/2016</v>
          </cell>
          <cell r="I4143" t="str">
            <v>UN</v>
          </cell>
          <cell r="J4143" t="str">
            <v>COEFICIENTE DE REPRESENTATIVIDADE</v>
          </cell>
          <cell r="K4143" t="str">
            <v>37,65</v>
          </cell>
          <cell r="L4143" t="str">
            <v>CAIXA REFERENCIAL</v>
          </cell>
        </row>
        <row r="4144">
          <cell r="A4144">
            <v>94759</v>
          </cell>
          <cell r="B4144" t="str">
            <v>INSTALACOES HIDRO SANITARIAS</v>
          </cell>
          <cell r="C4144" t="str">
            <v>INHI</v>
          </cell>
          <cell r="D4144" t="str">
            <v>CONEXOES</v>
          </cell>
          <cell r="E4144" t="str">
            <v>0180</v>
          </cell>
          <cell r="F4144" t="str">
            <v/>
          </cell>
          <cell r="G4144" t="str">
            <v/>
          </cell>
          <cell r="H4144" t="str">
            <v>TE, CPVC, SOLDÁVEL, DN 42 MM, INSTALADO EM RESERVAÇÃO DE ÁGUA DE EDIFICAÇÃO QUE POSSUA RESERVATÓRIO DE FIBRA/FIBROCIMENTO  FORNECIMENTO E INSTALAÇÃO. AF_06/2016</v>
          </cell>
          <cell r="I4144" t="str">
            <v>UN</v>
          </cell>
          <cell r="J4144" t="str">
            <v>COEFICIENTE DE REPRESENTATIVIDADE</v>
          </cell>
          <cell r="K4144" t="str">
            <v>46,65</v>
          </cell>
          <cell r="L4144" t="str">
            <v>CAIXA REFERENCIAL</v>
          </cell>
        </row>
        <row r="4145">
          <cell r="A4145">
            <v>94760</v>
          </cell>
          <cell r="B4145" t="str">
            <v>INSTALACOES HIDRO SANITARIAS</v>
          </cell>
          <cell r="C4145" t="str">
            <v>INHI</v>
          </cell>
          <cell r="D4145" t="str">
            <v>CONEXOES</v>
          </cell>
          <cell r="E4145" t="str">
            <v>0180</v>
          </cell>
          <cell r="F4145" t="str">
            <v/>
          </cell>
          <cell r="G4145" t="str">
            <v/>
          </cell>
          <cell r="H4145" t="str">
            <v>TE, CPVC, SOLDÁVEL, DN 54 MM, INSTALADO EM RESERVAÇÃO DE ÁGUA DE EDIFICAÇÃO QUE POSSUA RESERVATÓRIO DE FIBRA/FIBROCIMENTO  FORNECIMENTO E INSTALAÇÃO. AF_06/2016</v>
          </cell>
          <cell r="I4145" t="str">
            <v>UN</v>
          </cell>
          <cell r="J4145" t="str">
            <v>COEFICIENTE DE REPRESENTATIVIDADE</v>
          </cell>
          <cell r="K4145" t="str">
            <v>76,49</v>
          </cell>
          <cell r="L4145" t="str">
            <v>CAIXA REFERENCIAL</v>
          </cell>
        </row>
        <row r="4146">
          <cell r="A4146">
            <v>94761</v>
          </cell>
          <cell r="B4146" t="str">
            <v>INSTALACOES HIDRO SANITARIAS</v>
          </cell>
          <cell r="C4146" t="str">
            <v>INHI</v>
          </cell>
          <cell r="D4146" t="str">
            <v>CONEXOES</v>
          </cell>
          <cell r="E4146" t="str">
            <v>0180</v>
          </cell>
          <cell r="F4146" t="str">
            <v/>
          </cell>
          <cell r="G4146" t="str">
            <v/>
          </cell>
          <cell r="H4146" t="str">
            <v>TE, CPVC, SOLDÁVEL, DN 73 MM, INSTALADO EM RESERVAÇÃO DE ÁGUA DE EDIFICAÇÃO QUE POSSUA RESERVATÓRIO DE FIBRA/FIBROCIMENTO  FORNECIMENTO E INSTALAÇÃO. AF_06/2016</v>
          </cell>
          <cell r="I4146" t="str">
            <v>UN</v>
          </cell>
          <cell r="J4146" t="str">
            <v>COEFICIENTE DE REPRESENTATIVIDADE</v>
          </cell>
          <cell r="K4146" t="str">
            <v>166,65</v>
          </cell>
          <cell r="L4146" t="str">
            <v>CAIXA REFERENCIAL</v>
          </cell>
        </row>
        <row r="4147">
          <cell r="A4147">
            <v>94762</v>
          </cell>
          <cell r="B4147" t="str">
            <v>INSTALACOES HIDRO SANITARIAS</v>
          </cell>
          <cell r="C4147" t="str">
            <v>INHI</v>
          </cell>
          <cell r="D4147" t="str">
            <v>CONEXOES</v>
          </cell>
          <cell r="E4147" t="str">
            <v>0180</v>
          </cell>
          <cell r="F4147" t="str">
            <v/>
          </cell>
          <cell r="G4147" t="str">
            <v/>
          </cell>
          <cell r="H4147" t="str">
            <v>TE, CPVC, SOLDÁVEL, DN 89 MM, INSTALADO EM RESERVAÇÃO DE ÁGUA DE EDIFICAÇÃO QUE POSSUA RESERVATÓRIO DE FIBRA/FIBROCIMENTO  FORNECIMENTO E INSTALAÇÃO. AF_06/2016</v>
          </cell>
          <cell r="I4147" t="str">
            <v>UN</v>
          </cell>
          <cell r="J4147" t="str">
            <v>COEFICIENTE DE REPRESENTATIVIDADE</v>
          </cell>
          <cell r="K4147" t="str">
            <v>211,76</v>
          </cell>
          <cell r="L4147" t="str">
            <v>CAIXA REFERENCIAL</v>
          </cell>
        </row>
        <row r="4148">
          <cell r="A4148">
            <v>94783</v>
          </cell>
          <cell r="B4148" t="str">
            <v>INSTALACOES HIDRO SANITARIAS</v>
          </cell>
          <cell r="C4148" t="str">
            <v>INHI</v>
          </cell>
          <cell r="D4148" t="str">
            <v>CONEXOES</v>
          </cell>
          <cell r="E4148" t="str">
            <v>0180</v>
          </cell>
          <cell r="F4148" t="str">
            <v/>
          </cell>
          <cell r="G4148" t="str">
            <v/>
          </cell>
          <cell r="H4148" t="str">
            <v>ADAPTADOR COM FLANGE E ANEL DE VEDAÇÃO, PVC, SOLDÁVEL, DN  20 MM X 1/2 , INSTALADO EM RESERVAÇÃO DE ÁGUA DE EDIFICAÇÃO QUE POSSUA RESERVATÓRIO DE FIBRA/FIBROCIMENTO   FORNECIMENTO E INSTALAÇÃO. AF_06/2016</v>
          </cell>
          <cell r="I4148" t="str">
            <v>UN</v>
          </cell>
          <cell r="J4148" t="str">
            <v>COEFICIENTE DE REPRESENTATIVIDADE</v>
          </cell>
          <cell r="K4148" t="str">
            <v>16,18</v>
          </cell>
          <cell r="L4148" t="str">
            <v>CAIXA REFERENCIAL</v>
          </cell>
        </row>
        <row r="4149">
          <cell r="A4149">
            <v>94785</v>
          </cell>
          <cell r="B4149" t="str">
            <v>INSTALACOES HIDRO SANITARIAS</v>
          </cell>
          <cell r="C4149" t="str">
            <v>INHI</v>
          </cell>
          <cell r="D4149" t="str">
            <v>CONEXOES</v>
          </cell>
          <cell r="E4149" t="str">
            <v>0180</v>
          </cell>
          <cell r="F4149" t="str">
            <v/>
          </cell>
          <cell r="G4149" t="str">
            <v/>
          </cell>
          <cell r="H4149" t="str">
            <v>ADAPTADOR COM FLANGES LIVRES, PVC, SOLDÁVEL LONGO, DN 32 MM X 1 , INSTALADO EM RESERVAÇÃO DE ÁGUA DE EDIFICAÇÃO QUE POSSUA RESERVATÓRIO DE FIBRA/FIBROCIMENTO   FORNECIMENTO E INSTALAÇÃO. AF_06/2016</v>
          </cell>
          <cell r="I4149" t="str">
            <v>UN</v>
          </cell>
          <cell r="J4149" t="str">
            <v>COEFICIENTE DE REPRESENTATIVIDADE</v>
          </cell>
          <cell r="K4149" t="str">
            <v>29,66</v>
          </cell>
          <cell r="L4149" t="str">
            <v>CAIXA REFERENCIAL</v>
          </cell>
        </row>
        <row r="4150">
          <cell r="A4150">
            <v>94786</v>
          </cell>
          <cell r="B4150" t="str">
            <v>INSTALACOES HIDRO SANITARIAS</v>
          </cell>
          <cell r="C4150" t="str">
            <v>INHI</v>
          </cell>
          <cell r="D4150" t="str">
            <v>CONEXOES</v>
          </cell>
          <cell r="E4150" t="str">
            <v>0180</v>
          </cell>
          <cell r="F4150" t="str">
            <v/>
          </cell>
          <cell r="G4150" t="str">
            <v/>
          </cell>
          <cell r="H4150" t="str">
            <v>ADAPTADOR COM FLANGES LIVRES, PVC, SOLDÁVEL LONGO, DN 40 MM X 1 1/4 , INSTALADO EM RESERVAÇÃO DE ÁGUA DE EDIFICAÇÃO QUE POSSUA RESERVATÓRIO DE FIBRA/FIBROCIMENTO   FORNECIMENTO E INSTALAÇÃO. AF_06/2016</v>
          </cell>
          <cell r="I4150" t="str">
            <v>UN</v>
          </cell>
          <cell r="J4150" t="str">
            <v>COEFICIENTE DE REPRESENTATIVIDADE</v>
          </cell>
          <cell r="K4150" t="str">
            <v>39,56</v>
          </cell>
          <cell r="L4150" t="str">
            <v>CAIXA REFERENCIAL</v>
          </cell>
        </row>
        <row r="4151">
          <cell r="A4151">
            <v>94787</v>
          </cell>
          <cell r="B4151" t="str">
            <v>INSTALACOES HIDRO SANITARIAS</v>
          </cell>
          <cell r="C4151" t="str">
            <v>INHI</v>
          </cell>
          <cell r="D4151" t="str">
            <v>CONEXOES</v>
          </cell>
          <cell r="E4151" t="str">
            <v>0180</v>
          </cell>
          <cell r="F4151" t="str">
            <v/>
          </cell>
          <cell r="G4151" t="str">
            <v/>
          </cell>
          <cell r="H4151" t="str">
            <v>ADAPTADOR COM FLANGES LIVRES, PVC, SOLDÁVEL LONGO, DN 50 MM X 1 1/2 , INSTALADO EM RESERVAÇÃO DE ÁGUA DE EDIFICAÇÃO QUE POSSUA RESERVATÓRIO DE FIBRA/FIBROCIMENTO   FORNECIMENTO E INSTALAÇÃO. AF_06/2016</v>
          </cell>
          <cell r="I4151" t="str">
            <v>UN</v>
          </cell>
          <cell r="J4151" t="str">
            <v>COEFICIENTE DE REPRESENTATIVIDADE</v>
          </cell>
          <cell r="K4151" t="str">
            <v>52,25</v>
          </cell>
          <cell r="L4151" t="str">
            <v>CAIXA REFERENCIAL</v>
          </cell>
        </row>
        <row r="4152">
          <cell r="A4152">
            <v>94788</v>
          </cell>
          <cell r="B4152" t="str">
            <v>INSTALACOES HIDRO SANITARIAS</v>
          </cell>
          <cell r="C4152" t="str">
            <v>INHI</v>
          </cell>
          <cell r="D4152" t="str">
            <v>CONEXOES</v>
          </cell>
          <cell r="E4152" t="str">
            <v>0180</v>
          </cell>
          <cell r="F4152" t="str">
            <v/>
          </cell>
          <cell r="G4152" t="str">
            <v/>
          </cell>
          <cell r="H4152" t="str">
            <v>ADAPTADOR COM FLANGES LIVRES, PVC, SOLDÁVEL LONGO, DN 60 MM X 2 , INSTALADO EM RESERVAÇÃO DE ÁGUA DE EDIFICAÇÃO QUE POSSUA RESERVATÓRIO DE FIBRA/FIBROCIMENTO   FORNECIMENTO E INSTALAÇÃO. AF_06/2016</v>
          </cell>
          <cell r="I4152" t="str">
            <v>UN</v>
          </cell>
          <cell r="J4152" t="str">
            <v>COEFICIENTE DE REPRESENTATIVIDADE</v>
          </cell>
          <cell r="K4152" t="str">
            <v>77,14</v>
          </cell>
          <cell r="L4152" t="str">
            <v>CAIXA REFERENCIAL</v>
          </cell>
        </row>
        <row r="4153">
          <cell r="A4153">
            <v>94789</v>
          </cell>
          <cell r="B4153" t="str">
            <v>INSTALACOES HIDRO SANITARIAS</v>
          </cell>
          <cell r="C4153" t="str">
            <v>INHI</v>
          </cell>
          <cell r="D4153" t="str">
            <v>CONEXOES</v>
          </cell>
          <cell r="E4153" t="str">
            <v>0180</v>
          </cell>
          <cell r="F4153" t="str">
            <v/>
          </cell>
          <cell r="G4153" t="str">
            <v/>
          </cell>
          <cell r="H4153" t="str">
            <v>ADAPTADOR COM FLANGES LIVRES, PVC, SOLDÁVEL LONGO, DN 75 MM X 2 1/2 , INSTALADO EM RESERVAÇÃO DE ÁGUA DE EDIFICAÇÃO QUE POSSUA RESERVATÓRIO DE FIBRA/FIBROCIMENTO   FORNECIMENTO E INSTALAÇÃO. AF_06/2016</v>
          </cell>
          <cell r="I4153" t="str">
            <v>UN</v>
          </cell>
          <cell r="J4153" t="str">
            <v>COEFICIENTE DE REPRESENTATIVIDADE</v>
          </cell>
          <cell r="K4153" t="str">
            <v>249,85</v>
          </cell>
          <cell r="L4153" t="str">
            <v>CAIXA REFERENCIAL</v>
          </cell>
        </row>
        <row r="4154">
          <cell r="A4154">
            <v>94790</v>
          </cell>
          <cell r="B4154" t="str">
            <v>INSTALACOES HIDRO SANITARIAS</v>
          </cell>
          <cell r="C4154" t="str">
            <v>INHI</v>
          </cell>
          <cell r="D4154" t="str">
            <v>CONEXOES</v>
          </cell>
          <cell r="E4154" t="str">
            <v>0180</v>
          </cell>
          <cell r="F4154" t="str">
            <v/>
          </cell>
          <cell r="G4154" t="str">
            <v/>
          </cell>
          <cell r="H4154" t="str">
            <v>ADAPTADOR COM FLANGES LIVRES, PVC, SOLDÁVEL LONGO, DN 85 MM X 3 , INSTALADO EM RESERVAÇÃO DE ÁGUA DE EDIFICAÇÃO QUE POSSUA RESERVATÓRIO DE FIBRA/FIBROCIMENTO   FORNECIMENTO E INSTALAÇÃO. AF_06/2016</v>
          </cell>
          <cell r="I4154" t="str">
            <v>UN</v>
          </cell>
          <cell r="J4154" t="str">
            <v>COEFICIENTE DE REPRESENTATIVIDADE</v>
          </cell>
          <cell r="K4154" t="str">
            <v>289,58</v>
          </cell>
          <cell r="L4154" t="str">
            <v>CAIXA REFERENCIAL</v>
          </cell>
        </row>
        <row r="4155">
          <cell r="A4155">
            <v>94791</v>
          </cell>
          <cell r="B4155" t="str">
            <v>INSTALACOES HIDRO SANITARIAS</v>
          </cell>
          <cell r="C4155" t="str">
            <v>INHI</v>
          </cell>
          <cell r="D4155" t="str">
            <v>CONEXOES</v>
          </cell>
          <cell r="E4155" t="str">
            <v>0180</v>
          </cell>
          <cell r="F4155" t="str">
            <v/>
          </cell>
          <cell r="G4155" t="str">
            <v/>
          </cell>
          <cell r="H4155" t="str">
            <v>ADAPTADOR COM FLANGES LIVRES, PVC, SOLDÁVEL LONGO, DN 110 MM X 4 , INSTALADO EM RESERVAÇÃO DE ÁGUA DE EDIFICAÇÃO QUE POSSUA RESERVATÓRIO DE FIBRA/FIBROCIMENTO   FORNECIMENTO E INSTALAÇÃO. AF_06/2016</v>
          </cell>
          <cell r="I4155" t="str">
            <v>UN</v>
          </cell>
          <cell r="J4155" t="str">
            <v>COEFICIENTE DE REPRESENTATIVIDADE</v>
          </cell>
          <cell r="K4155" t="str">
            <v>407,11</v>
          </cell>
          <cell r="L4155" t="str">
            <v>CAIXA REFERENCIAL</v>
          </cell>
        </row>
        <row r="4156">
          <cell r="A4156">
            <v>94863</v>
          </cell>
          <cell r="B4156" t="str">
            <v>INSTALACOES HIDRO SANITARIAS</v>
          </cell>
          <cell r="C4156" t="str">
            <v>INHI</v>
          </cell>
          <cell r="D4156" t="str">
            <v>CONEXOES</v>
          </cell>
          <cell r="E4156" t="str">
            <v>0180</v>
          </cell>
          <cell r="F4156" t="str">
            <v/>
          </cell>
          <cell r="G4156" t="str">
            <v/>
          </cell>
          <cell r="H4156" t="str">
            <v>LUVA, CPVC, SOLDÁVEL, DN 73 MM, INSTALADO EM RESERVAÇÃO DE ÁGUA DE EDIFICAÇÃO QUE POSSUA RESERVATÓRIO DE FIBRA/FIBROCIMENTO  FORNECIMENTO E INSTALAÇÃO. AF_06/2016</v>
          </cell>
          <cell r="I4156" t="str">
            <v>UN</v>
          </cell>
          <cell r="J4156" t="str">
            <v>COEFICIENTE DE REPRESENTATIVIDADE</v>
          </cell>
          <cell r="K4156" t="str">
            <v>120,22</v>
          </cell>
          <cell r="L4156" t="str">
            <v>CAIXA REFERENCIAL</v>
          </cell>
        </row>
        <row r="4157">
          <cell r="A4157">
            <v>95141</v>
          </cell>
          <cell r="B4157" t="str">
            <v>INSTALACOES HIDRO SANITARIAS</v>
          </cell>
          <cell r="C4157" t="str">
            <v>INHI</v>
          </cell>
          <cell r="D4157" t="str">
            <v>CONEXOES</v>
          </cell>
          <cell r="E4157" t="str">
            <v>0180</v>
          </cell>
          <cell r="F4157" t="str">
            <v/>
          </cell>
          <cell r="G4157" t="str">
            <v/>
          </cell>
          <cell r="H4157" t="str">
            <v>ADAPTADOR COM FLANGES LIVRES, PVC, SOLDÁVEL LONGO, DN  25 MM X 3/4 , INSTALADO EM RESERVAÇÃO DE ÁGUA DE EDIFICAÇÃO QUE POSSUA RESERVATÓRIO DE FIBRA/FIBROCIMENTO    FORNECIMENTO E INSTALAÇÃO. AF_06/2016</v>
          </cell>
          <cell r="I4157" t="str">
            <v>UN</v>
          </cell>
          <cell r="J4157" t="str">
            <v>COEFICIENTE DE REPRESENTATIVIDADE</v>
          </cell>
          <cell r="K4157" t="str">
            <v>27,51</v>
          </cell>
          <cell r="L4157" t="str">
            <v>CAIXA REFERENCIAL</v>
          </cell>
        </row>
        <row r="4158">
          <cell r="A4158">
            <v>95237</v>
          </cell>
          <cell r="B4158" t="str">
            <v>INSTALACOES HIDRO SANITARIAS</v>
          </cell>
          <cell r="C4158" t="str">
            <v>INHI</v>
          </cell>
          <cell r="D4158" t="str">
            <v>CONEXOES</v>
          </cell>
          <cell r="E4158" t="str">
            <v>0180</v>
          </cell>
          <cell r="F4158" t="str">
            <v/>
          </cell>
          <cell r="G4158" t="str">
            <v/>
          </cell>
          <cell r="H4158" t="str">
            <v>LUVA COM BUCHA DE LATÃO, PVC, SOLDÁVEL, DN 32MM X 1 , INSTALADO EM RAMAL DE DISTRIBUIÇÃO DE ÁGUA   FORNECIMENTO E INSTALAÇÃO. AF_12/2014</v>
          </cell>
          <cell r="I4158" t="str">
            <v>UN</v>
          </cell>
          <cell r="J4158" t="str">
            <v>COEFICIENTE DE REPRESENTATIVIDADE</v>
          </cell>
          <cell r="K4158" t="str">
            <v>22,90</v>
          </cell>
          <cell r="L4158" t="str">
            <v>CAIXA REFERENCIAL</v>
          </cell>
        </row>
        <row r="4159">
          <cell r="A4159">
            <v>95693</v>
          </cell>
          <cell r="B4159" t="str">
            <v>INSTALACOES HIDRO SANITARIAS</v>
          </cell>
          <cell r="C4159" t="str">
            <v>INHI</v>
          </cell>
          <cell r="D4159" t="str">
            <v>CONEXOES</v>
          </cell>
          <cell r="E4159" t="str">
            <v>0180</v>
          </cell>
          <cell r="F4159" t="str">
            <v/>
          </cell>
          <cell r="G4159" t="str">
            <v/>
          </cell>
          <cell r="H4159" t="str">
            <v>LUVA SIMPLES, PVC, SÉRIE NORMAL, ESGOTO PREDIAL, DN 150 MM, JUNTA ELÁSTICA, FORNECIDO E INSTALADO EM SUBCOLETOR AÉREO DE ESGOTO SANITÁRIO. AF_12/2014</v>
          </cell>
          <cell r="I4159" t="str">
            <v>UN</v>
          </cell>
          <cell r="J4159" t="str">
            <v>COEFICIENTE DE REPRESENTATIVIDADE</v>
          </cell>
          <cell r="K4159" t="str">
            <v>44,60</v>
          </cell>
          <cell r="L4159" t="str">
            <v>CAIXA REFERENCIAL</v>
          </cell>
        </row>
        <row r="4160">
          <cell r="A4160">
            <v>95694</v>
          </cell>
          <cell r="B4160" t="str">
            <v>INSTALACOES HIDRO SANITARIAS</v>
          </cell>
          <cell r="C4160" t="str">
            <v>INHI</v>
          </cell>
          <cell r="D4160" t="str">
            <v>CONEXOES</v>
          </cell>
          <cell r="E4160" t="str">
            <v>0180</v>
          </cell>
          <cell r="F4160" t="str">
            <v/>
          </cell>
          <cell r="G4160" t="str">
            <v/>
          </cell>
          <cell r="H4160" t="str">
            <v>CURVA 90 GRAUS, PVC, SERIE R, ÁGUA PLUVIAL, DN 100 MM, JUNTA ELÁSTICA, FORNECIDO E INSTALADO EM RAMAL DE ENCAMINHAMENTO. AF_12/2014</v>
          </cell>
          <cell r="I4160" t="str">
            <v>UN</v>
          </cell>
          <cell r="J4160" t="str">
            <v>COEFICIENTE DE REPRESENTATIVIDADE</v>
          </cell>
          <cell r="K4160" t="str">
            <v>55,98</v>
          </cell>
          <cell r="L4160" t="str">
            <v>CAIXA REFERENCIAL</v>
          </cell>
        </row>
        <row r="4161">
          <cell r="A4161">
            <v>95695</v>
          </cell>
          <cell r="B4161" t="str">
            <v>INSTALACOES HIDRO SANITARIAS</v>
          </cell>
          <cell r="C4161" t="str">
            <v>INHI</v>
          </cell>
          <cell r="D4161" t="str">
            <v>CONEXOES</v>
          </cell>
          <cell r="E4161" t="str">
            <v>0180</v>
          </cell>
          <cell r="F4161" t="str">
            <v/>
          </cell>
          <cell r="G4161" t="str">
            <v/>
          </cell>
          <cell r="H4161" t="str">
            <v>CURVA 90 GRAUS, PVC, SERIE R, ÁGUA PLUVIAL, DN 100 MM, JUNTA ELÁSTICA, FORNECIDO E INSTALADO EM CONDUTORES VERTICAIS DE ÁGUAS PLUVIAIS. AF_12/2014</v>
          </cell>
          <cell r="I4161" t="str">
            <v>UN</v>
          </cell>
          <cell r="J4161" t="str">
            <v>COEFICIENTE DE REPRESENTATIVIDADE</v>
          </cell>
          <cell r="K4161" t="str">
            <v>54,72</v>
          </cell>
          <cell r="L4161" t="str">
            <v>CAIXA REFERENCIAL</v>
          </cell>
        </row>
        <row r="4162">
          <cell r="A4162">
            <v>95696</v>
          </cell>
          <cell r="B4162" t="str">
            <v>INSTALACOES HIDRO SANITARIAS</v>
          </cell>
          <cell r="C4162" t="str">
            <v>INHI</v>
          </cell>
          <cell r="D4162" t="str">
            <v>CONEXOES</v>
          </cell>
          <cell r="E4162" t="str">
            <v>0180</v>
          </cell>
          <cell r="F4162" t="str">
            <v/>
          </cell>
          <cell r="G4162" t="str">
            <v/>
          </cell>
          <cell r="H4162" t="str">
            <v>SPRINKLER TIPO PENDENTE, 68 °C, UNIÃO POR ROSCA DN 15 (1/2") - FORNECIMENTO E INSTALAÇÃO. AF_10/2020</v>
          </cell>
          <cell r="I4162" t="str">
            <v>UN</v>
          </cell>
          <cell r="J4162" t="str">
            <v>COEFICIENTE DE REPRESENTATIVIDADE</v>
          </cell>
          <cell r="K4162" t="str">
            <v>45,84</v>
          </cell>
          <cell r="L4162" t="str">
            <v>CAIXA REFERENCIAL</v>
          </cell>
        </row>
        <row r="4163">
          <cell r="A4163">
            <v>96637</v>
          </cell>
          <cell r="B4163" t="str">
            <v>INSTALACOES HIDRO SANITARIAS</v>
          </cell>
          <cell r="C4163" t="str">
            <v>INHI</v>
          </cell>
          <cell r="D4163" t="str">
            <v>CONEXOES</v>
          </cell>
          <cell r="E4163" t="str">
            <v>0180</v>
          </cell>
          <cell r="F4163" t="str">
            <v/>
          </cell>
          <cell r="G4163" t="str">
            <v/>
          </cell>
          <cell r="H4163" t="str">
            <v>JOELHO 90 GRAUS, PPR, DN 25 MM, CLASSE PN 25, INSTALADO EM RAMAL OU SUB-RAMAL DE ÁGUA  FORNECIMENTO E INSTALAÇÃO . AF_06/2015</v>
          </cell>
          <cell r="I4163" t="str">
            <v>UN</v>
          </cell>
          <cell r="J4163" t="str">
            <v>ATRIBUÍDO SÃO PAULO</v>
          </cell>
          <cell r="K4163" t="str">
            <v>10,43</v>
          </cell>
          <cell r="L4163" t="str">
            <v>CAIXA REFERENCIAL</v>
          </cell>
        </row>
        <row r="4164">
          <cell r="A4164">
            <v>96638</v>
          </cell>
          <cell r="B4164" t="str">
            <v>INSTALACOES HIDRO SANITARIAS</v>
          </cell>
          <cell r="C4164" t="str">
            <v>INHI</v>
          </cell>
          <cell r="D4164" t="str">
            <v>CONEXOES</v>
          </cell>
          <cell r="E4164" t="str">
            <v>0180</v>
          </cell>
          <cell r="F4164" t="str">
            <v/>
          </cell>
          <cell r="G4164" t="str">
            <v/>
          </cell>
          <cell r="H4164" t="str">
            <v>JOELHO 45 GRAUS, PPR, DN 25 MM, CLASSE PN 25, INSTALADO EM RAMAL OU SUB-RAMAL DE ÁGUA  FORNECIMENTO E INSTALAÇÃO . AF_06/2015</v>
          </cell>
          <cell r="I4164" t="str">
            <v>UN</v>
          </cell>
          <cell r="J4164" t="str">
            <v>ATRIBUÍDO SÃO PAULO</v>
          </cell>
          <cell r="K4164" t="str">
            <v>9,88</v>
          </cell>
          <cell r="L4164" t="str">
            <v>CAIXA REFERENCIAL</v>
          </cell>
        </row>
        <row r="4165">
          <cell r="A4165">
            <v>96639</v>
          </cell>
          <cell r="B4165" t="str">
            <v>INSTALACOES HIDRO SANITARIAS</v>
          </cell>
          <cell r="C4165" t="str">
            <v>INHI</v>
          </cell>
          <cell r="D4165" t="str">
            <v>CONEXOES</v>
          </cell>
          <cell r="E4165" t="str">
            <v>0180</v>
          </cell>
          <cell r="F4165" t="str">
            <v/>
          </cell>
          <cell r="G4165" t="str">
            <v/>
          </cell>
          <cell r="H4165" t="str">
            <v>LUVA, PPR, DN 25 MM, CLASSE PN 25, INSTALADO EM RAMAL OU SUB-RAMAL DE ÁGUA  FORNECIMENTO E INSTALAÇÃO . AF_06/2015</v>
          </cell>
          <cell r="I4165" t="str">
            <v>UN</v>
          </cell>
          <cell r="J4165" t="str">
            <v>ATRIBUÍDO SÃO PAULO</v>
          </cell>
          <cell r="K4165" t="str">
            <v>7,42</v>
          </cell>
          <cell r="L4165" t="str">
            <v>CAIXA REFERENCIAL</v>
          </cell>
        </row>
        <row r="4166">
          <cell r="A4166">
            <v>96640</v>
          </cell>
          <cell r="B4166" t="str">
            <v>INSTALACOES HIDRO SANITARIAS</v>
          </cell>
          <cell r="C4166" t="str">
            <v>INHI</v>
          </cell>
          <cell r="D4166" t="str">
            <v>CONEXOES</v>
          </cell>
          <cell r="E4166" t="str">
            <v>0180</v>
          </cell>
          <cell r="F4166" t="str">
            <v/>
          </cell>
          <cell r="G4166" t="str">
            <v/>
          </cell>
          <cell r="H4166" t="str">
            <v>CONECTOR MACHO, PPR, 25 X 1/2'', CLASSE PN 25, INSTALADO EM RAMAL OU SUB-RAMAL DE ÁGUA   FORNECIMENTO E INSTALAÇÃO . AF_06/2015</v>
          </cell>
          <cell r="I4166" t="str">
            <v>UN</v>
          </cell>
          <cell r="J4166" t="str">
            <v>ATRIBUÍDO SÃO PAULO</v>
          </cell>
          <cell r="K4166" t="str">
            <v>22,88</v>
          </cell>
          <cell r="L4166" t="str">
            <v>CAIXA REFERENCIAL</v>
          </cell>
        </row>
        <row r="4167">
          <cell r="A4167">
            <v>96641</v>
          </cell>
          <cell r="B4167" t="str">
            <v>INSTALACOES HIDRO SANITARIAS</v>
          </cell>
          <cell r="C4167" t="str">
            <v>INHI</v>
          </cell>
          <cell r="D4167" t="str">
            <v>CONEXOES</v>
          </cell>
          <cell r="E4167" t="str">
            <v>0180</v>
          </cell>
          <cell r="F4167" t="str">
            <v/>
          </cell>
          <cell r="G4167" t="str">
            <v/>
          </cell>
          <cell r="H4167" t="str">
            <v>CONECTOR FÊMEA, PPR, 25 X 1/2'', CLASSE PN 25, INSTALADO EM RAMAL OU SUB-RAMAL DE ÁGUA   FORNECIMENTO E INSTALAÇÃO . AF_06/2015</v>
          </cell>
          <cell r="I4167" t="str">
            <v>UN</v>
          </cell>
          <cell r="J4167" t="str">
            <v>ATRIBUÍDO SÃO PAULO</v>
          </cell>
          <cell r="K4167" t="str">
            <v>17,36</v>
          </cell>
          <cell r="L4167" t="str">
            <v>CAIXA REFERENCIAL</v>
          </cell>
        </row>
        <row r="4168">
          <cell r="A4168">
            <v>96642</v>
          </cell>
          <cell r="B4168" t="str">
            <v>INSTALACOES HIDRO SANITARIAS</v>
          </cell>
          <cell r="C4168" t="str">
            <v>INHI</v>
          </cell>
          <cell r="D4168" t="str">
            <v>CONEXOES</v>
          </cell>
          <cell r="E4168" t="str">
            <v>0180</v>
          </cell>
          <cell r="F4168" t="str">
            <v/>
          </cell>
          <cell r="G4168" t="str">
            <v/>
          </cell>
          <cell r="H4168" t="str">
            <v>TÊ NORMAL, PPR, DN 25 MM, CLASSE PN 25, INSTALADO EM RAMAL OU SUB-RAMAL DE ÁGUA  FORNECIMENTO E INSTALAÇÃO . AF_06/2015</v>
          </cell>
          <cell r="I4168" t="str">
            <v>UN</v>
          </cell>
          <cell r="J4168" t="str">
            <v>ATRIBUÍDO SÃO PAULO</v>
          </cell>
          <cell r="K4168" t="str">
            <v>13,77</v>
          </cell>
          <cell r="L4168" t="str">
            <v>CAIXA REFERENCIAL</v>
          </cell>
        </row>
        <row r="4169">
          <cell r="A4169">
            <v>96643</v>
          </cell>
          <cell r="B4169" t="str">
            <v>INSTALACOES HIDRO SANITARIAS</v>
          </cell>
          <cell r="C4169" t="str">
            <v>INHI</v>
          </cell>
          <cell r="D4169" t="str">
            <v>CONEXOES</v>
          </cell>
          <cell r="E4169" t="str">
            <v>0180</v>
          </cell>
          <cell r="F4169" t="str">
            <v/>
          </cell>
          <cell r="G4169" t="str">
            <v/>
          </cell>
          <cell r="H4169" t="str">
            <v>TÊ MISTURADOR, PPR, 25 X 3/4'' , CLASSE PN 25, INSTALADO EM RAMAL OU SUB-RAMAL DE ÁGUA  FORNECIMENTO E INSTALAÇÃO . AF_06/2015</v>
          </cell>
          <cell r="I4169" t="str">
            <v>UN</v>
          </cell>
          <cell r="J4169" t="str">
            <v>ATRIBUÍDO SÃO PAULO</v>
          </cell>
          <cell r="K4169" t="str">
            <v>46,14</v>
          </cell>
          <cell r="L4169" t="str">
            <v>CAIXA REFERENCIAL</v>
          </cell>
        </row>
        <row r="4170">
          <cell r="A4170">
            <v>96650</v>
          </cell>
          <cell r="B4170" t="str">
            <v>INSTALACOES HIDRO SANITARIAS</v>
          </cell>
          <cell r="C4170" t="str">
            <v>INHI</v>
          </cell>
          <cell r="D4170" t="str">
            <v>CONEXOES</v>
          </cell>
          <cell r="E4170" t="str">
            <v>0180</v>
          </cell>
          <cell r="F4170" t="str">
            <v/>
          </cell>
          <cell r="G4170" t="str">
            <v/>
          </cell>
          <cell r="H4170" t="str">
            <v>JOELHO 90 GRAUS, PPR, DN 25 MM, CLASSE PN 25, INSTALADO EM RAMAL DE DISTRIBUIÇÃO  FORNECIMENTO E INSTALAÇÃO . AF_06/2015</v>
          </cell>
          <cell r="I4170" t="str">
            <v>UN</v>
          </cell>
          <cell r="J4170" t="str">
            <v>ATRIBUÍDO SÃO PAULO</v>
          </cell>
          <cell r="K4170" t="str">
            <v>8,04</v>
          </cell>
          <cell r="L4170" t="str">
            <v>CAIXA REFERENCIAL</v>
          </cell>
        </row>
        <row r="4171">
          <cell r="A4171">
            <v>96651</v>
          </cell>
          <cell r="B4171" t="str">
            <v>INSTALACOES HIDRO SANITARIAS</v>
          </cell>
          <cell r="C4171" t="str">
            <v>INHI</v>
          </cell>
          <cell r="D4171" t="str">
            <v>CONEXOES</v>
          </cell>
          <cell r="E4171" t="str">
            <v>0180</v>
          </cell>
          <cell r="F4171" t="str">
            <v/>
          </cell>
          <cell r="G4171" t="str">
            <v/>
          </cell>
          <cell r="H4171" t="str">
            <v>JOELHO 45 GRAUS, PPR, DN 25 MM, CLASSE PN 25, INSTALADO EM RAMAL DE DISTRIBUIÇÃO DE ÁGUA  FORNECIMENTO E INSTALAÇÃO . AF_06/2015</v>
          </cell>
          <cell r="I4171" t="str">
            <v>UN</v>
          </cell>
          <cell r="J4171" t="str">
            <v>ATRIBUÍDO SÃO PAULO</v>
          </cell>
          <cell r="K4171" t="str">
            <v>7,49</v>
          </cell>
          <cell r="L4171" t="str">
            <v>CAIXA REFERENCIAL</v>
          </cell>
        </row>
        <row r="4172">
          <cell r="A4172">
            <v>96652</v>
          </cell>
          <cell r="B4172" t="str">
            <v>INSTALACOES HIDRO SANITARIAS</v>
          </cell>
          <cell r="C4172" t="str">
            <v>INHI</v>
          </cell>
          <cell r="D4172" t="str">
            <v>CONEXOES</v>
          </cell>
          <cell r="E4172" t="str">
            <v>0180</v>
          </cell>
          <cell r="F4172" t="str">
            <v/>
          </cell>
          <cell r="G4172" t="str">
            <v/>
          </cell>
          <cell r="H4172" t="str">
            <v>JOELHO 90 GRAUS, PPR, DN 32 MM, CLASSE PN 25, INSTALADO EM RAMAL DE DISTRIBUIÇÃO  FORNECIMENTO E INSTALAÇÃO . AF_06/2015</v>
          </cell>
          <cell r="I4172" t="str">
            <v>UN</v>
          </cell>
          <cell r="J4172" t="str">
            <v>ATRIBUÍDO SÃO PAULO</v>
          </cell>
          <cell r="K4172" t="str">
            <v>14,93</v>
          </cell>
          <cell r="L4172" t="str">
            <v>CAIXA REFERENCIAL</v>
          </cell>
        </row>
        <row r="4173">
          <cell r="A4173">
            <v>96653</v>
          </cell>
          <cell r="B4173" t="str">
            <v>INSTALACOES HIDRO SANITARIAS</v>
          </cell>
          <cell r="C4173" t="str">
            <v>INHI</v>
          </cell>
          <cell r="D4173" t="str">
            <v>CONEXOES</v>
          </cell>
          <cell r="E4173" t="str">
            <v>0180</v>
          </cell>
          <cell r="F4173" t="str">
            <v/>
          </cell>
          <cell r="G4173" t="str">
            <v/>
          </cell>
          <cell r="H4173" t="str">
            <v>JOELHO 45 GRAUS, PPR, DN 32 MM, CLASSE PN 25, INSTALADO EM RAMAL DE DISTRIBUIÇÃO DE ÁGUA  FORNECIMENTO E INSTALAÇÃO . AF_06/2015</v>
          </cell>
          <cell r="I4173" t="str">
            <v>UN</v>
          </cell>
          <cell r="J4173" t="str">
            <v>ATRIBUÍDO SÃO PAULO</v>
          </cell>
          <cell r="K4173" t="str">
            <v>14,87</v>
          </cell>
          <cell r="L4173" t="str">
            <v>CAIXA REFERENCIAL</v>
          </cell>
        </row>
        <row r="4174">
          <cell r="A4174">
            <v>96654</v>
          </cell>
          <cell r="B4174" t="str">
            <v>INSTALACOES HIDRO SANITARIAS</v>
          </cell>
          <cell r="C4174" t="str">
            <v>INHI</v>
          </cell>
          <cell r="D4174" t="str">
            <v>CONEXOES</v>
          </cell>
          <cell r="E4174" t="str">
            <v>0180</v>
          </cell>
          <cell r="F4174" t="str">
            <v/>
          </cell>
          <cell r="G4174" t="str">
            <v/>
          </cell>
          <cell r="H4174" t="str">
            <v>JOELHO 90 GRAUS, PPR, DN 40 MM, CLASSE PN 25, INSTALADO EM RAMAL DE DISTRIBUIÇÃO  FORNECIMENTO E INSTALAÇÃO . AF_06/2015</v>
          </cell>
          <cell r="I4174" t="str">
            <v>UN</v>
          </cell>
          <cell r="J4174" t="str">
            <v>ATRIBUÍDO SÃO PAULO</v>
          </cell>
          <cell r="K4174" t="str">
            <v>25,13</v>
          </cell>
          <cell r="L4174" t="str">
            <v>CAIXA REFERENCIAL</v>
          </cell>
        </row>
        <row r="4175">
          <cell r="A4175">
            <v>96655</v>
          </cell>
          <cell r="B4175" t="str">
            <v>INSTALACOES HIDRO SANITARIAS</v>
          </cell>
          <cell r="C4175" t="str">
            <v>INHI</v>
          </cell>
          <cell r="D4175" t="str">
            <v>CONEXOES</v>
          </cell>
          <cell r="E4175" t="str">
            <v>0180</v>
          </cell>
          <cell r="F4175" t="str">
            <v/>
          </cell>
          <cell r="G4175" t="str">
            <v/>
          </cell>
          <cell r="H4175" t="str">
            <v>JOELHO 45 GRAUS, PPR, DN 40 MM, CLASSE PN 25, INSTALADO EM RAMAL DE DISTRIBUIÇÃO DE ÁGUA  FORNECIMENTO E INSTALAÇÃO . AF_06/2015</v>
          </cell>
          <cell r="I4175" t="str">
            <v>UN</v>
          </cell>
          <cell r="J4175" t="str">
            <v>ATRIBUÍDO SÃO PAULO</v>
          </cell>
          <cell r="K4175" t="str">
            <v>24,52</v>
          </cell>
          <cell r="L4175" t="str">
            <v>CAIXA REFERENCIAL</v>
          </cell>
        </row>
        <row r="4176">
          <cell r="A4176">
            <v>96656</v>
          </cell>
          <cell r="B4176" t="str">
            <v>INSTALACOES HIDRO SANITARIAS</v>
          </cell>
          <cell r="C4176" t="str">
            <v>INHI</v>
          </cell>
          <cell r="D4176" t="str">
            <v>CONEXOES</v>
          </cell>
          <cell r="E4176" t="str">
            <v>0180</v>
          </cell>
          <cell r="F4176" t="str">
            <v/>
          </cell>
          <cell r="G4176" t="str">
            <v/>
          </cell>
          <cell r="H4176" t="str">
            <v>LUVA, PPR, DN 25 MM, CLASSE PN 25, INSTALADO EM RAMAL DE DISTRIBUIÇÃO DE ÁGUA  FORNECIMENTO E INSTALAÇÃO . AF_06/2015</v>
          </cell>
          <cell r="I4176" t="str">
            <v>UN</v>
          </cell>
          <cell r="J4176" t="str">
            <v>ATRIBUÍDO SÃO PAULO</v>
          </cell>
          <cell r="K4176" t="str">
            <v>5,84</v>
          </cell>
          <cell r="L4176" t="str">
            <v>CAIXA REFERENCIAL</v>
          </cell>
        </row>
        <row r="4177">
          <cell r="A4177">
            <v>96657</v>
          </cell>
          <cell r="B4177" t="str">
            <v>INSTALACOES HIDRO SANITARIAS</v>
          </cell>
          <cell r="C4177" t="str">
            <v>INHI</v>
          </cell>
          <cell r="D4177" t="str">
            <v>CONEXOES</v>
          </cell>
          <cell r="E4177" t="str">
            <v>0180</v>
          </cell>
          <cell r="F4177" t="str">
            <v/>
          </cell>
          <cell r="G4177" t="str">
            <v/>
          </cell>
          <cell r="H4177" t="str">
            <v>CONECTOR MACHO, PPR, 25 X 1/2, CLASSE PN 25, INSTALADO EM RAMAL DE DISTRIBUIÇÃO DE ÁGUA  FORNECIMENTO E INSTALAÇÃO . AF_06/2015</v>
          </cell>
          <cell r="I4177" t="str">
            <v>UN</v>
          </cell>
          <cell r="J4177" t="str">
            <v>ATRIBUÍDO SÃO PAULO</v>
          </cell>
          <cell r="K4177" t="str">
            <v>21,30</v>
          </cell>
          <cell r="L4177" t="str">
            <v>CAIXA REFERENCIAL</v>
          </cell>
        </row>
        <row r="4178">
          <cell r="A4178">
            <v>96658</v>
          </cell>
          <cell r="B4178" t="str">
            <v>INSTALACOES HIDRO SANITARIAS</v>
          </cell>
          <cell r="C4178" t="str">
            <v>INHI</v>
          </cell>
          <cell r="D4178" t="str">
            <v>CONEXOES</v>
          </cell>
          <cell r="E4178" t="str">
            <v>0180</v>
          </cell>
          <cell r="F4178" t="str">
            <v/>
          </cell>
          <cell r="G4178" t="str">
            <v/>
          </cell>
          <cell r="H4178" t="str">
            <v>CONECTOR FÊMEA, PPR, 25 X 1/2'', CLASSE PN 25, INSTALADO EM RAMAL DE DISTRIBUIÇÃO DE ÁGUA   FORNECIMENTO E INSTALAÇÃO . AF_06/2015</v>
          </cell>
          <cell r="I4178" t="str">
            <v>UN</v>
          </cell>
          <cell r="J4178" t="str">
            <v>ATRIBUÍDO SÃO PAULO</v>
          </cell>
          <cell r="K4178" t="str">
            <v>15,78</v>
          </cell>
          <cell r="L4178" t="str">
            <v>CAIXA REFERENCIAL</v>
          </cell>
        </row>
        <row r="4179">
          <cell r="A4179">
            <v>96659</v>
          </cell>
          <cell r="B4179" t="str">
            <v>INSTALACOES HIDRO SANITARIAS</v>
          </cell>
          <cell r="C4179" t="str">
            <v>INHI</v>
          </cell>
          <cell r="D4179" t="str">
            <v>CONEXOES</v>
          </cell>
          <cell r="E4179" t="str">
            <v>0180</v>
          </cell>
          <cell r="F4179" t="str">
            <v/>
          </cell>
          <cell r="G4179" t="str">
            <v/>
          </cell>
          <cell r="H4179" t="str">
            <v>LUVA, PPR, DN 32 MM, CLASSE PN 25, INSTALADO EM RAMAL DE DISTRIBUIÇÃO DE ÁGUA  FORNECIMENTO E INSTALAÇÃO. AF_06/2015</v>
          </cell>
          <cell r="I4179" t="str">
            <v>UN</v>
          </cell>
          <cell r="J4179" t="str">
            <v>ATRIBUÍDO SÃO PAULO</v>
          </cell>
          <cell r="K4179" t="str">
            <v>10,15</v>
          </cell>
          <cell r="L4179" t="str">
            <v>CAIXA REFERENCIAL</v>
          </cell>
        </row>
        <row r="4180">
          <cell r="A4180">
            <v>96660</v>
          </cell>
          <cell r="B4180" t="str">
            <v>INSTALACOES HIDRO SANITARIAS</v>
          </cell>
          <cell r="C4180" t="str">
            <v>INHI</v>
          </cell>
          <cell r="D4180" t="str">
            <v>CONEXOES</v>
          </cell>
          <cell r="E4180" t="str">
            <v>0180</v>
          </cell>
          <cell r="F4180" t="str">
            <v/>
          </cell>
          <cell r="G4180" t="str">
            <v/>
          </cell>
          <cell r="H4180" t="str">
            <v>CONECTOR MACHO, PPR, 32 X 3/4'', CLASSE PN 25, INSTALADO EM RAMAL DE DISTRIBUIÇÃO DE ÁGUA   FORNECIMENTO E INSTALAÇÃO. AF_06/2015</v>
          </cell>
          <cell r="I4180" t="str">
            <v>UN</v>
          </cell>
          <cell r="J4180" t="str">
            <v>ATRIBUÍDO SÃO PAULO</v>
          </cell>
          <cell r="K4180" t="str">
            <v>35,93</v>
          </cell>
          <cell r="L4180" t="str">
            <v>CAIXA REFERENCIAL</v>
          </cell>
        </row>
        <row r="4181">
          <cell r="A4181">
            <v>96661</v>
          </cell>
          <cell r="B4181" t="str">
            <v>INSTALACOES HIDRO SANITARIAS</v>
          </cell>
          <cell r="C4181" t="str">
            <v>INHI</v>
          </cell>
          <cell r="D4181" t="str">
            <v>CONEXOES</v>
          </cell>
          <cell r="E4181" t="str">
            <v>0180</v>
          </cell>
          <cell r="F4181" t="str">
            <v/>
          </cell>
          <cell r="G4181" t="str">
            <v/>
          </cell>
          <cell r="H4181" t="str">
            <v>CONECTOR FÊMEA, PPR, 32 X 3/4'', CLASSE PN 25, INSTALADO EM RAMAL DE DISTRIBUIÇÃO DE ÁGUA   FORNECIMENTO E INSTALAÇÃO . AF_06/2015</v>
          </cell>
          <cell r="I4181" t="str">
            <v>UN</v>
          </cell>
          <cell r="J4181" t="str">
            <v>ATRIBUÍDO SÃO PAULO</v>
          </cell>
          <cell r="K4181" t="str">
            <v>27,44</v>
          </cell>
          <cell r="L4181" t="str">
            <v>CAIXA REFERENCIAL</v>
          </cell>
        </row>
        <row r="4182">
          <cell r="A4182">
            <v>96662</v>
          </cell>
          <cell r="B4182" t="str">
            <v>INSTALACOES HIDRO SANITARIAS</v>
          </cell>
          <cell r="C4182" t="str">
            <v>INHI</v>
          </cell>
          <cell r="D4182" t="str">
            <v>CONEXOES</v>
          </cell>
          <cell r="E4182" t="str">
            <v>0180</v>
          </cell>
          <cell r="F4182" t="str">
            <v/>
          </cell>
          <cell r="G4182" t="str">
            <v/>
          </cell>
          <cell r="H4182" t="str">
            <v>BUCHA DE REDUÇÃO, PPR, 32 X 25, CLASSE PN 25, INSTALADO EM RAMAL DE DISTRIBUIÇÃO DE ÁGUA  FORNECIMENTO E INSTALAÇÃO . AF_06/2015</v>
          </cell>
          <cell r="I4182" t="str">
            <v>UN</v>
          </cell>
          <cell r="J4182" t="str">
            <v>ATRIBUÍDO SÃO PAULO</v>
          </cell>
          <cell r="K4182" t="str">
            <v>10,43</v>
          </cell>
          <cell r="L4182" t="str">
            <v>CAIXA REFERENCIAL</v>
          </cell>
        </row>
        <row r="4183">
          <cell r="A4183">
            <v>96663</v>
          </cell>
          <cell r="B4183" t="str">
            <v>INSTALACOES HIDRO SANITARIAS</v>
          </cell>
          <cell r="C4183" t="str">
            <v>INHI</v>
          </cell>
          <cell r="D4183" t="str">
            <v>CONEXOES</v>
          </cell>
          <cell r="E4183" t="str">
            <v>0180</v>
          </cell>
          <cell r="F4183" t="str">
            <v/>
          </cell>
          <cell r="G4183" t="str">
            <v/>
          </cell>
          <cell r="H4183" t="str">
            <v>LUVA, PPR, DN 40 MM, CLASSE PN 25, INSTALADO EM RAMAL DE DISTRIBUIÇÃO DE ÁGUA  FORNECIMENTO E INSTALAÇÃO. AF_06/2015</v>
          </cell>
          <cell r="I4183" t="str">
            <v>UN</v>
          </cell>
          <cell r="J4183" t="str">
            <v>ATRIBUÍDO SÃO PAULO</v>
          </cell>
          <cell r="K4183" t="str">
            <v>19,20</v>
          </cell>
          <cell r="L4183" t="str">
            <v>CAIXA REFERENCIAL</v>
          </cell>
        </row>
        <row r="4184">
          <cell r="A4184">
            <v>96664</v>
          </cell>
          <cell r="B4184" t="str">
            <v>INSTALACOES HIDRO SANITARIAS</v>
          </cell>
          <cell r="C4184" t="str">
            <v>INHI</v>
          </cell>
          <cell r="D4184" t="str">
            <v>CONEXOES</v>
          </cell>
          <cell r="E4184" t="str">
            <v>0180</v>
          </cell>
          <cell r="F4184" t="str">
            <v/>
          </cell>
          <cell r="G4184" t="str">
            <v/>
          </cell>
          <cell r="H4184" t="str">
            <v>BUCHA DE REDUÇÃO, PPR, 40 X 25, CLASSE PN 25, INSTALADO EM RAMAL DE DISTRIBUIÇÃO DE ÁGUA  FORNECIMENTO E INSTALAÇÃO . AF_06/2015</v>
          </cell>
          <cell r="I4184" t="str">
            <v>UN</v>
          </cell>
          <cell r="J4184" t="str">
            <v>ATRIBUÍDO SÃO PAULO</v>
          </cell>
          <cell r="K4184" t="str">
            <v>21,01</v>
          </cell>
          <cell r="L4184" t="str">
            <v>CAIXA REFERENCIAL</v>
          </cell>
        </row>
        <row r="4185">
          <cell r="A4185">
            <v>96665</v>
          </cell>
          <cell r="B4185" t="str">
            <v>INSTALACOES HIDRO SANITARIAS</v>
          </cell>
          <cell r="C4185" t="str">
            <v>INHI</v>
          </cell>
          <cell r="D4185" t="str">
            <v>CONEXOES</v>
          </cell>
          <cell r="E4185" t="str">
            <v>0180</v>
          </cell>
          <cell r="F4185" t="str">
            <v/>
          </cell>
          <cell r="G4185" t="str">
            <v/>
          </cell>
          <cell r="H4185" t="str">
            <v>TÊ NORMAL, PPR, DN 25 MM, CLASSE PN 25, INSTALADO EM RAMAL DE DISTRIBUIÇÃO DE ÁGUA  FORNECIMENTO E INSTALAÇÃO . AF_06/2015</v>
          </cell>
          <cell r="I4185" t="str">
            <v>UN</v>
          </cell>
          <cell r="J4185" t="str">
            <v>ATRIBUÍDO SÃO PAULO</v>
          </cell>
          <cell r="K4185" t="str">
            <v>10,55</v>
          </cell>
          <cell r="L4185" t="str">
            <v>CAIXA REFERENCIAL</v>
          </cell>
        </row>
        <row r="4186">
          <cell r="A4186">
            <v>96666</v>
          </cell>
          <cell r="B4186" t="str">
            <v>INSTALACOES HIDRO SANITARIAS</v>
          </cell>
          <cell r="C4186" t="str">
            <v>INHI</v>
          </cell>
          <cell r="D4186" t="str">
            <v>CONEXOES</v>
          </cell>
          <cell r="E4186" t="str">
            <v>0180</v>
          </cell>
          <cell r="F4186" t="str">
            <v/>
          </cell>
          <cell r="G4186" t="str">
            <v/>
          </cell>
          <cell r="H4186" t="str">
            <v>TÊ NORMAL, PPR, DN 32 MM, CLASSE PN 25, INSTALADO EM RAMAL DE DISTRIBUIÇÃO DE ÁGUA  FORNECIMENTO E INSTALAÇÃO . AF_06/2015</v>
          </cell>
          <cell r="I4186" t="str">
            <v>UN</v>
          </cell>
          <cell r="J4186" t="str">
            <v>ATRIBUÍDO SÃO PAULO</v>
          </cell>
          <cell r="K4186" t="str">
            <v>20,04</v>
          </cell>
          <cell r="L4186" t="str">
            <v>CAIXA REFERENCIAL</v>
          </cell>
        </row>
        <row r="4187">
          <cell r="A4187">
            <v>96667</v>
          </cell>
          <cell r="B4187" t="str">
            <v>INSTALACOES HIDRO SANITARIAS</v>
          </cell>
          <cell r="C4187" t="str">
            <v>INHI</v>
          </cell>
          <cell r="D4187" t="str">
            <v>CONEXOES</v>
          </cell>
          <cell r="E4187" t="str">
            <v>0180</v>
          </cell>
          <cell r="F4187" t="str">
            <v/>
          </cell>
          <cell r="G4187" t="str">
            <v/>
          </cell>
          <cell r="H4187" t="str">
            <v>TÊ NORMAL, PPR, DN 40 MM, CLASSE PN 25, INSTALADO EM RAMAL DE DISTRIBUIÇÃO DE ÁGUA  FORNECIMENTO E INSTALAÇÃO . AF_06/2015</v>
          </cell>
          <cell r="I4187" t="str">
            <v>UN</v>
          </cell>
          <cell r="J4187" t="str">
            <v>ATRIBUÍDO SÃO PAULO</v>
          </cell>
          <cell r="K4187" t="str">
            <v>36,01</v>
          </cell>
          <cell r="L4187" t="str">
            <v>CAIXA REFERENCIAL</v>
          </cell>
        </row>
        <row r="4188">
          <cell r="A4188">
            <v>96684</v>
          </cell>
          <cell r="B4188" t="str">
            <v>INSTALACOES HIDRO SANITARIAS</v>
          </cell>
          <cell r="C4188" t="str">
            <v>INHI</v>
          </cell>
          <cell r="D4188" t="str">
            <v>CONEXOES</v>
          </cell>
          <cell r="E4188" t="str">
            <v>0180</v>
          </cell>
          <cell r="F4188" t="str">
            <v/>
          </cell>
          <cell r="G4188" t="str">
            <v/>
          </cell>
          <cell r="H4188" t="str">
            <v>JOELHO 90 GRAUS, PPR, DN 25 MM, CLASSE PN 25, INSTALADO EM PRUMADA DE ÁGUA  FORNECIMENTO E INSTALAÇÃO . AF_06/2015</v>
          </cell>
          <cell r="I4188" t="str">
            <v>UN</v>
          </cell>
          <cell r="J4188" t="str">
            <v>ATRIBUÍDO SÃO PAULO</v>
          </cell>
          <cell r="K4188" t="str">
            <v>4,44</v>
          </cell>
          <cell r="L4188" t="str">
            <v>CAIXA REFERENCIAL</v>
          </cell>
        </row>
        <row r="4189">
          <cell r="A4189">
            <v>96685</v>
          </cell>
          <cell r="B4189" t="str">
            <v>INSTALACOES HIDRO SANITARIAS</v>
          </cell>
          <cell r="C4189" t="str">
            <v>INHI</v>
          </cell>
          <cell r="D4189" t="str">
            <v>CONEXOES</v>
          </cell>
          <cell r="E4189" t="str">
            <v>0180</v>
          </cell>
          <cell r="F4189" t="str">
            <v/>
          </cell>
          <cell r="G4189" t="str">
            <v/>
          </cell>
          <cell r="H4189" t="str">
            <v>JOELHO 45 GRAUS, PPR, DN 25 MM, CLASSE PN 25, INSTALADO EM PRUMADA DE ÁGUA  FORNECIMENTO E INSTALAÇÃO . AF_06/2015</v>
          </cell>
          <cell r="I4189" t="str">
            <v>UN</v>
          </cell>
          <cell r="J4189" t="str">
            <v>ATRIBUÍDO SÃO PAULO</v>
          </cell>
          <cell r="K4189" t="str">
            <v>3,89</v>
          </cell>
          <cell r="L4189" t="str">
            <v>CAIXA REFERENCIAL</v>
          </cell>
        </row>
        <row r="4190">
          <cell r="A4190">
            <v>96686</v>
          </cell>
          <cell r="B4190" t="str">
            <v>INSTALACOES HIDRO SANITARIAS</v>
          </cell>
          <cell r="C4190" t="str">
            <v>INHI</v>
          </cell>
          <cell r="D4190" t="str">
            <v>CONEXOES</v>
          </cell>
          <cell r="E4190" t="str">
            <v>0180</v>
          </cell>
          <cell r="F4190" t="str">
            <v/>
          </cell>
          <cell r="G4190" t="str">
            <v/>
          </cell>
          <cell r="H4190" t="str">
            <v>JOELHO 90 GRAUS, PPR, DN 32 MM, CLASSE PN 25, INSTALADO EM PRUMADA DE ÁGUA  FORNECIMENTO E INSTALAÇÃO . AF_06/2015</v>
          </cell>
          <cell r="I4190" t="str">
            <v>UN</v>
          </cell>
          <cell r="J4190" t="str">
            <v>ATRIBUÍDO SÃO PAULO</v>
          </cell>
          <cell r="K4190" t="str">
            <v>6,71</v>
          </cell>
          <cell r="L4190" t="str">
            <v>CAIXA REFERENCIAL</v>
          </cell>
        </row>
        <row r="4191">
          <cell r="A4191">
            <v>96687</v>
          </cell>
          <cell r="B4191" t="str">
            <v>INSTALACOES HIDRO SANITARIAS</v>
          </cell>
          <cell r="C4191" t="str">
            <v>INHI</v>
          </cell>
          <cell r="D4191" t="str">
            <v>CONEXOES</v>
          </cell>
          <cell r="E4191" t="str">
            <v>0180</v>
          </cell>
          <cell r="F4191" t="str">
            <v/>
          </cell>
          <cell r="G4191" t="str">
            <v/>
          </cell>
          <cell r="H4191" t="str">
            <v>JOELHO 45 GRAUS, PPR, DN 32 MM, CLASSE PN 25, INSTALADO EM PRUMADA DE ÁGUA  FORNECIMENTO E INSTALAÇÃO . AF_06/2015</v>
          </cell>
          <cell r="I4191" t="str">
            <v>UN</v>
          </cell>
          <cell r="J4191" t="str">
            <v>ATRIBUÍDO SÃO PAULO</v>
          </cell>
          <cell r="K4191" t="str">
            <v>6,65</v>
          </cell>
          <cell r="L4191" t="str">
            <v>CAIXA REFERENCIAL</v>
          </cell>
        </row>
        <row r="4192">
          <cell r="A4192">
            <v>96688</v>
          </cell>
          <cell r="B4192" t="str">
            <v>INSTALACOES HIDRO SANITARIAS</v>
          </cell>
          <cell r="C4192" t="str">
            <v>INHI</v>
          </cell>
          <cell r="D4192" t="str">
            <v>CONEXOES</v>
          </cell>
          <cell r="E4192" t="str">
            <v>0180</v>
          </cell>
          <cell r="F4192" t="str">
            <v/>
          </cell>
          <cell r="G4192" t="str">
            <v/>
          </cell>
          <cell r="H4192" t="str">
            <v>JOELHO 90 GRAUS, PPR, DN 40 MM, CLASSE PN 25, INSTALADO EM PRUMADA DE ÁGUA  FORNECIMENTO E INSTALAÇÃO . AF_06/2015</v>
          </cell>
          <cell r="I4192" t="str">
            <v>UN</v>
          </cell>
          <cell r="J4192" t="str">
            <v>ATRIBUÍDO SÃO PAULO</v>
          </cell>
          <cell r="K4192" t="str">
            <v>11,84</v>
          </cell>
          <cell r="L4192" t="str">
            <v>CAIXA REFERENCIAL</v>
          </cell>
        </row>
        <row r="4193">
          <cell r="A4193">
            <v>96689</v>
          </cell>
          <cell r="B4193" t="str">
            <v>INSTALACOES HIDRO SANITARIAS</v>
          </cell>
          <cell r="C4193" t="str">
            <v>INHI</v>
          </cell>
          <cell r="D4193" t="str">
            <v>CONEXOES</v>
          </cell>
          <cell r="E4193" t="str">
            <v>0180</v>
          </cell>
          <cell r="F4193" t="str">
            <v/>
          </cell>
          <cell r="G4193" t="str">
            <v/>
          </cell>
          <cell r="H4193" t="str">
            <v>JOELHO 45 GRAUS, PPR, DN 40 MM, CLASSE PN 25, INSTALADO EM PRUMADA DE ÁGUA  FORNECIMENTO E INSTALAÇÃO . AF_06/2015</v>
          </cell>
          <cell r="I4193" t="str">
            <v>UN</v>
          </cell>
          <cell r="J4193" t="str">
            <v>ATRIBUÍDO SÃO PAULO</v>
          </cell>
          <cell r="K4193" t="str">
            <v>11,23</v>
          </cell>
          <cell r="L4193" t="str">
            <v>CAIXA REFERENCIAL</v>
          </cell>
        </row>
        <row r="4194">
          <cell r="A4194">
            <v>96690</v>
          </cell>
          <cell r="B4194" t="str">
            <v>INSTALACOES HIDRO SANITARIAS</v>
          </cell>
          <cell r="C4194" t="str">
            <v>INHI</v>
          </cell>
          <cell r="D4194" t="str">
            <v>CONEXOES</v>
          </cell>
          <cell r="E4194" t="str">
            <v>0180</v>
          </cell>
          <cell r="F4194" t="str">
            <v/>
          </cell>
          <cell r="G4194" t="str">
            <v/>
          </cell>
          <cell r="H4194" t="str">
            <v>JOELHO 90 GRAUS, PPR, DN 50 MM, CLASSE PN 25, INSTALADO EM PRUMADA DE ÁGUA  FORNECIMENTO E INSTALAÇÃO . AF_06/2015</v>
          </cell>
          <cell r="I4194" t="str">
            <v>UN</v>
          </cell>
          <cell r="J4194" t="str">
            <v>ATRIBUÍDO SÃO PAULO</v>
          </cell>
          <cell r="K4194" t="str">
            <v>22,66</v>
          </cell>
          <cell r="L4194" t="str">
            <v>CAIXA REFERENCIAL</v>
          </cell>
        </row>
        <row r="4195">
          <cell r="A4195">
            <v>96691</v>
          </cell>
          <cell r="B4195" t="str">
            <v>INSTALACOES HIDRO SANITARIAS</v>
          </cell>
          <cell r="C4195" t="str">
            <v>INHI</v>
          </cell>
          <cell r="D4195" t="str">
            <v>CONEXOES</v>
          </cell>
          <cell r="E4195" t="str">
            <v>0180</v>
          </cell>
          <cell r="F4195" t="str">
            <v/>
          </cell>
          <cell r="G4195" t="str">
            <v/>
          </cell>
          <cell r="H4195" t="str">
            <v>JOELHO 45 GRAUS, PPR, DN 50 MM, CLASSE PN 25, INSTALADO EM PRUMADA DE ÁGUA  FORNECIMENTO E INSTALAÇÃO . AF_06/2015</v>
          </cell>
          <cell r="I4195" t="str">
            <v>UN</v>
          </cell>
          <cell r="J4195" t="str">
            <v>ATRIBUÍDO SÃO PAULO</v>
          </cell>
          <cell r="K4195" t="str">
            <v>23,49</v>
          </cell>
          <cell r="L4195" t="str">
            <v>CAIXA REFERENCIAL</v>
          </cell>
        </row>
        <row r="4196">
          <cell r="A4196">
            <v>96692</v>
          </cell>
          <cell r="B4196" t="str">
            <v>INSTALACOES HIDRO SANITARIAS</v>
          </cell>
          <cell r="C4196" t="str">
            <v>INHI</v>
          </cell>
          <cell r="D4196" t="str">
            <v>CONEXOES</v>
          </cell>
          <cell r="E4196" t="str">
            <v>0180</v>
          </cell>
          <cell r="F4196" t="str">
            <v/>
          </cell>
          <cell r="G4196" t="str">
            <v/>
          </cell>
          <cell r="H4196" t="str">
            <v>JOELHO 90 GRAUS, PPR, DN 63 MM, CLASSE PN 25, INSTALADO EM PRUMADA DE ÁGUA  FORNECIMENTO E INSTALAÇÃO . AF_06/2015</v>
          </cell>
          <cell r="I4196" t="str">
            <v>UN</v>
          </cell>
          <cell r="J4196" t="str">
            <v>ATRIBUÍDO SÃO PAULO</v>
          </cell>
          <cell r="K4196" t="str">
            <v>34,20</v>
          </cell>
          <cell r="L4196" t="str">
            <v>CAIXA REFERENCIAL</v>
          </cell>
        </row>
        <row r="4197">
          <cell r="A4197">
            <v>96693</v>
          </cell>
          <cell r="B4197" t="str">
            <v>INSTALACOES HIDRO SANITARIAS</v>
          </cell>
          <cell r="C4197" t="str">
            <v>INHI</v>
          </cell>
          <cell r="D4197" t="str">
            <v>CONEXOES</v>
          </cell>
          <cell r="E4197" t="str">
            <v>0180</v>
          </cell>
          <cell r="F4197" t="str">
            <v/>
          </cell>
          <cell r="G4197" t="str">
            <v/>
          </cell>
          <cell r="H4197" t="str">
            <v>JOELHO 45 GRAUS, PPR, DN 63 MM, CLASSE PN 25, INSTALADO EM PRUMADA DE ÁGUA  FORNECIMENTO E INSTALAÇÃO . AF_06/2015</v>
          </cell>
          <cell r="I4197" t="str">
            <v>UN</v>
          </cell>
          <cell r="J4197" t="str">
            <v>ATRIBUÍDO SÃO PAULO</v>
          </cell>
          <cell r="K4197" t="str">
            <v>32,17</v>
          </cell>
          <cell r="L4197" t="str">
            <v>CAIXA REFERENCIAL</v>
          </cell>
        </row>
        <row r="4198">
          <cell r="A4198">
            <v>96694</v>
          </cell>
          <cell r="B4198" t="str">
            <v>INSTALACOES HIDRO SANITARIAS</v>
          </cell>
          <cell r="C4198" t="str">
            <v>INHI</v>
          </cell>
          <cell r="D4198" t="str">
            <v>CONEXOES</v>
          </cell>
          <cell r="E4198" t="str">
            <v>0180</v>
          </cell>
          <cell r="F4198" t="str">
            <v/>
          </cell>
          <cell r="G4198" t="str">
            <v/>
          </cell>
          <cell r="H4198" t="str">
            <v>JOELHO 90 GRAUS, PPR, DN 75 MM, CLASSE PN 25, INSTALADO EM PRUMADA DE ÁGUA  FORNECIMENTO E INSTALAÇÃO . AF_06/2015</v>
          </cell>
          <cell r="I4198" t="str">
            <v>UN</v>
          </cell>
          <cell r="J4198" t="str">
            <v>ATRIBUÍDO SÃO PAULO</v>
          </cell>
          <cell r="K4198" t="str">
            <v>78,45</v>
          </cell>
          <cell r="L4198" t="str">
            <v>CAIXA REFERENCIAL</v>
          </cell>
        </row>
        <row r="4199">
          <cell r="A4199">
            <v>96695</v>
          </cell>
          <cell r="B4199" t="str">
            <v>INSTALACOES HIDRO SANITARIAS</v>
          </cell>
          <cell r="C4199" t="str">
            <v>INHI</v>
          </cell>
          <cell r="D4199" t="str">
            <v>CONEXOES</v>
          </cell>
          <cell r="E4199" t="str">
            <v>0180</v>
          </cell>
          <cell r="F4199" t="str">
            <v/>
          </cell>
          <cell r="G4199" t="str">
            <v/>
          </cell>
          <cell r="H4199" t="str">
            <v>JOELHO 45 GRAUS, PPR, DN 75 MM, CLASSE PN 25, INSTALADO EM PRUMADA DE ÁGUA  FORNECIMENTO E INSTALAÇÃO . AF_06/2015</v>
          </cell>
          <cell r="I4199" t="str">
            <v>UN</v>
          </cell>
          <cell r="J4199" t="str">
            <v>ATRIBUÍDO SÃO PAULO</v>
          </cell>
          <cell r="K4199" t="str">
            <v>76,07</v>
          </cell>
          <cell r="L4199" t="str">
            <v>CAIXA REFERENCIAL</v>
          </cell>
        </row>
        <row r="4200">
          <cell r="A4200">
            <v>96696</v>
          </cell>
          <cell r="B4200" t="str">
            <v>INSTALACOES HIDRO SANITARIAS</v>
          </cell>
          <cell r="C4200" t="str">
            <v>INHI</v>
          </cell>
          <cell r="D4200" t="str">
            <v>CONEXOES</v>
          </cell>
          <cell r="E4200" t="str">
            <v>0180</v>
          </cell>
          <cell r="F4200" t="str">
            <v/>
          </cell>
          <cell r="G4200" t="str">
            <v/>
          </cell>
          <cell r="H4200" t="str">
            <v>JOELHO 90 GRAUS, PPR, DN 90 MM, CLASSE PN 25, INSTALADO EM PRUMADA DE ÁGUA  FORNECIMENTO E INSTALAÇÃO . AF_06/2015</v>
          </cell>
          <cell r="I4200" t="str">
            <v>UN</v>
          </cell>
          <cell r="J4200" t="str">
            <v>ATRIBUÍDO SÃO PAULO</v>
          </cell>
          <cell r="K4200" t="str">
            <v>118,59</v>
          </cell>
          <cell r="L4200" t="str">
            <v>CAIXA REFERENCIAL</v>
          </cell>
        </row>
        <row r="4201">
          <cell r="A4201">
            <v>96697</v>
          </cell>
          <cell r="B4201" t="str">
            <v>INSTALACOES HIDRO SANITARIAS</v>
          </cell>
          <cell r="C4201" t="str">
            <v>INHI</v>
          </cell>
          <cell r="D4201" t="str">
            <v>CONEXOES</v>
          </cell>
          <cell r="E4201" t="str">
            <v>0180</v>
          </cell>
          <cell r="F4201" t="str">
            <v/>
          </cell>
          <cell r="G4201" t="str">
            <v/>
          </cell>
          <cell r="H4201" t="str">
            <v>JOELHO 90 GRAUS, PPR, DN 110 MM, CLASSE PN 25, INSTALADO EM PRUMADA DE ÁGUA  FORNECIMENTO E INSTALAÇÃO . AF_06/2015</v>
          </cell>
          <cell r="I4201" t="str">
            <v>UN</v>
          </cell>
          <cell r="J4201" t="str">
            <v>ATRIBUÍDO SÃO PAULO</v>
          </cell>
          <cell r="K4201" t="str">
            <v>177,56</v>
          </cell>
          <cell r="L4201" t="str">
            <v>CAIXA REFERENCIAL</v>
          </cell>
        </row>
        <row r="4202">
          <cell r="A4202">
            <v>96698</v>
          </cell>
          <cell r="B4202" t="str">
            <v>INSTALACOES HIDRO SANITARIAS</v>
          </cell>
          <cell r="C4202" t="str">
            <v>INHI</v>
          </cell>
          <cell r="D4202" t="str">
            <v>CONEXOES</v>
          </cell>
          <cell r="E4202" t="str">
            <v>0180</v>
          </cell>
          <cell r="F4202" t="str">
            <v/>
          </cell>
          <cell r="G4202" t="str">
            <v/>
          </cell>
          <cell r="H4202" t="str">
            <v>LUVA, PPR, DN 25 MM, CLASSE PN 25, INSTALADO EM PRUMADA DE ÁGUA  FORNECIMENTO E INSTALAÇÃO . AF_06/2015</v>
          </cell>
          <cell r="I4202" t="str">
            <v>UN</v>
          </cell>
          <cell r="J4202" t="str">
            <v>ATRIBUÍDO SÃO PAULO</v>
          </cell>
          <cell r="K4202" t="str">
            <v>3,45</v>
          </cell>
          <cell r="L4202" t="str">
            <v>CAIXA REFERENCIAL</v>
          </cell>
        </row>
        <row r="4203">
          <cell r="A4203">
            <v>96699</v>
          </cell>
          <cell r="B4203" t="str">
            <v>INSTALACOES HIDRO SANITARIAS</v>
          </cell>
          <cell r="C4203" t="str">
            <v>INHI</v>
          </cell>
          <cell r="D4203" t="str">
            <v>CONEXOES</v>
          </cell>
          <cell r="E4203" t="str">
            <v>0180</v>
          </cell>
          <cell r="F4203" t="str">
            <v/>
          </cell>
          <cell r="G4203" t="str">
            <v/>
          </cell>
          <cell r="H4203" t="str">
            <v>CONECTOR MACHO, PPR, 25 X 1/2'', CLASSE PN 25, INSTALADO EM PRUMADA DE ÁGUA   FORNECIMENTO E INSTALAÇÃO . AF_06/2015</v>
          </cell>
          <cell r="I4203" t="str">
            <v>UN</v>
          </cell>
          <cell r="J4203" t="str">
            <v>ATRIBUÍDO SÃO PAULO</v>
          </cell>
          <cell r="K4203" t="str">
            <v>18,91</v>
          </cell>
          <cell r="L4203" t="str">
            <v>CAIXA REFERENCIAL</v>
          </cell>
        </row>
        <row r="4204">
          <cell r="A4204">
            <v>96700</v>
          </cell>
          <cell r="B4204" t="str">
            <v>INSTALACOES HIDRO SANITARIAS</v>
          </cell>
          <cell r="C4204" t="str">
            <v>INHI</v>
          </cell>
          <cell r="D4204" t="str">
            <v>CONEXOES</v>
          </cell>
          <cell r="E4204" t="str">
            <v>0180</v>
          </cell>
          <cell r="F4204" t="str">
            <v/>
          </cell>
          <cell r="G4204" t="str">
            <v/>
          </cell>
          <cell r="H4204" t="str">
            <v>CONECTOR FÊMEA, PPR, 25 X 1/2'', CLASSE PN 25, INSTALADO EM PRUMADA DE ÁGUA   FORNECIMENTO E INSTALAÇÃO . AF_06/2015</v>
          </cell>
          <cell r="I4204" t="str">
            <v>UN</v>
          </cell>
          <cell r="J4204" t="str">
            <v>ATRIBUÍDO SÃO PAULO</v>
          </cell>
          <cell r="K4204" t="str">
            <v>13,39</v>
          </cell>
          <cell r="L4204" t="str">
            <v>CAIXA REFERENCIAL</v>
          </cell>
        </row>
        <row r="4205">
          <cell r="A4205">
            <v>96701</v>
          </cell>
          <cell r="B4205" t="str">
            <v>INSTALACOES HIDRO SANITARIAS</v>
          </cell>
          <cell r="C4205" t="str">
            <v>INHI</v>
          </cell>
          <cell r="D4205" t="str">
            <v>CONEXOES</v>
          </cell>
          <cell r="E4205" t="str">
            <v>0180</v>
          </cell>
          <cell r="F4205" t="str">
            <v/>
          </cell>
          <cell r="G4205" t="str">
            <v/>
          </cell>
          <cell r="H4205" t="str">
            <v>LUVA, PPR, DN 32 MM, CLASSE PN 25, INSTALADO EM PRUMADA DE ÁGUA  FORNECIMENTO E INSTALAÇÃO. AF_06/2015</v>
          </cell>
          <cell r="I4205" t="str">
            <v>UN</v>
          </cell>
          <cell r="J4205" t="str">
            <v>ATRIBUÍDO SÃO PAULO</v>
          </cell>
          <cell r="K4205" t="str">
            <v>4,67</v>
          </cell>
          <cell r="L4205" t="str">
            <v>CAIXA REFERENCIAL</v>
          </cell>
        </row>
        <row r="4206">
          <cell r="A4206">
            <v>96702</v>
          </cell>
          <cell r="B4206" t="str">
            <v>INSTALACOES HIDRO SANITARIAS</v>
          </cell>
          <cell r="C4206" t="str">
            <v>INHI</v>
          </cell>
          <cell r="D4206" t="str">
            <v>CONEXOES</v>
          </cell>
          <cell r="E4206" t="str">
            <v>0180</v>
          </cell>
          <cell r="F4206" t="str">
            <v/>
          </cell>
          <cell r="G4206" t="str">
            <v/>
          </cell>
          <cell r="H4206" t="str">
            <v>BUCHA DE REDUÇÃO, PPR, 32 X 25, CLASSE PN 25, INSTALADO EM PRUMADA DE ÁGUA  FORNECIMENTO E INSTALAÇÃO . AF_06/2015</v>
          </cell>
          <cell r="I4206" t="str">
            <v>UN</v>
          </cell>
          <cell r="J4206" t="str">
            <v>ATRIBUÍDO SÃO PAULO</v>
          </cell>
          <cell r="K4206" t="str">
            <v>4,95</v>
          </cell>
          <cell r="L4206" t="str">
            <v>CAIXA REFERENCIAL</v>
          </cell>
        </row>
        <row r="4207">
          <cell r="A4207">
            <v>96703</v>
          </cell>
          <cell r="B4207" t="str">
            <v>INSTALACOES HIDRO SANITARIAS</v>
          </cell>
          <cell r="C4207" t="str">
            <v>INHI</v>
          </cell>
          <cell r="D4207" t="str">
            <v>CONEXOES</v>
          </cell>
          <cell r="E4207" t="str">
            <v>0180</v>
          </cell>
          <cell r="F4207" t="str">
            <v/>
          </cell>
          <cell r="G4207" t="str">
            <v/>
          </cell>
          <cell r="H4207" t="str">
            <v>LUVA, PPR, DN 40 MM, CLASSE PN 25, INSTALADO EM PRUMADA DE ÁGUA  FORNECIMENTO E INSTALAÇÃO. AF_06/2015</v>
          </cell>
          <cell r="I4207" t="str">
            <v>UN</v>
          </cell>
          <cell r="J4207" t="str">
            <v>ATRIBUÍDO SÃO PAULO</v>
          </cell>
          <cell r="K4207" t="str">
            <v>10,33</v>
          </cell>
          <cell r="L4207" t="str">
            <v>CAIXA REFERENCIAL</v>
          </cell>
        </row>
        <row r="4208">
          <cell r="A4208">
            <v>96704</v>
          </cell>
          <cell r="B4208" t="str">
            <v>INSTALACOES HIDRO SANITARIAS</v>
          </cell>
          <cell r="C4208" t="str">
            <v>INHI</v>
          </cell>
          <cell r="D4208" t="str">
            <v>CONEXOES</v>
          </cell>
          <cell r="E4208" t="str">
            <v>0180</v>
          </cell>
          <cell r="F4208" t="str">
            <v/>
          </cell>
          <cell r="G4208" t="str">
            <v/>
          </cell>
          <cell r="H4208" t="str">
            <v>BUCHA DE REDUÇÃO, PPR, 40 X 25, CLASSE PN 25, INSTALADO EM PRUMADA DE ÁGUA  FORNECIMENTO E INSTALAÇÃO . AF_06/2015</v>
          </cell>
          <cell r="I4208" t="str">
            <v>UN</v>
          </cell>
          <cell r="J4208" t="str">
            <v>ATRIBUÍDO SÃO PAULO</v>
          </cell>
          <cell r="K4208" t="str">
            <v>12,14</v>
          </cell>
          <cell r="L4208" t="str">
            <v>CAIXA REFERENCIAL</v>
          </cell>
        </row>
        <row r="4209">
          <cell r="A4209">
            <v>96705</v>
          </cell>
          <cell r="B4209" t="str">
            <v>INSTALACOES HIDRO SANITARIAS</v>
          </cell>
          <cell r="C4209" t="str">
            <v>INHI</v>
          </cell>
          <cell r="D4209" t="str">
            <v>CONEXOES</v>
          </cell>
          <cell r="E4209" t="str">
            <v>0180</v>
          </cell>
          <cell r="F4209" t="str">
            <v/>
          </cell>
          <cell r="G4209" t="str">
            <v/>
          </cell>
          <cell r="H4209" t="str">
            <v>LUVA, PPR, DN 50 MM, CLASSE PN 25, INSTALADO EM PRUMADA DE ÁGUA  FORNECIMENTO E INSTALAÇÃO. AF_06/2015</v>
          </cell>
          <cell r="I4209" t="str">
            <v>UN</v>
          </cell>
          <cell r="J4209" t="str">
            <v>ATRIBUÍDO SÃO PAULO</v>
          </cell>
          <cell r="K4209" t="str">
            <v>15,56</v>
          </cell>
          <cell r="L4209" t="str">
            <v>CAIXA REFERENCIAL</v>
          </cell>
        </row>
        <row r="4210">
          <cell r="A4210">
            <v>96706</v>
          </cell>
          <cell r="B4210" t="str">
            <v>INSTALACOES HIDRO SANITARIAS</v>
          </cell>
          <cell r="C4210" t="str">
            <v>INHI</v>
          </cell>
          <cell r="D4210" t="str">
            <v>CONEXOES</v>
          </cell>
          <cell r="E4210" t="str">
            <v>0180</v>
          </cell>
          <cell r="F4210" t="str">
            <v/>
          </cell>
          <cell r="G4210" t="str">
            <v/>
          </cell>
          <cell r="H4210" t="str">
            <v>LUVA, PPR, DN 63 MM, CLASSE PN 25, INSTALADO EM PRUMADA DE ÁGUA  FORNECIMENTO E INSTALAÇÃO. AF_06/2015</v>
          </cell>
          <cell r="I4210" t="str">
            <v>UN</v>
          </cell>
          <cell r="J4210" t="str">
            <v>ATRIBUÍDO SÃO PAULO</v>
          </cell>
          <cell r="K4210" t="str">
            <v>23,31</v>
          </cell>
          <cell r="L4210" t="str">
            <v>CAIXA REFERENCIAL</v>
          </cell>
        </row>
        <row r="4211">
          <cell r="A4211">
            <v>96707</v>
          </cell>
          <cell r="B4211" t="str">
            <v>INSTALACOES HIDRO SANITARIAS</v>
          </cell>
          <cell r="C4211" t="str">
            <v>INHI</v>
          </cell>
          <cell r="D4211" t="str">
            <v>CONEXOES</v>
          </cell>
          <cell r="E4211" t="str">
            <v>0180</v>
          </cell>
          <cell r="F4211" t="str">
            <v/>
          </cell>
          <cell r="G4211" t="str">
            <v/>
          </cell>
          <cell r="H4211" t="str">
            <v>LUVA, PPR, DN 75 MM, CLASSE PN 25, INSTALADO EM PRUMADA DE ÁGUA  FORNECIMENTO E INSTALAÇÃO. AF_06/2015</v>
          </cell>
          <cell r="I4211" t="str">
            <v>UN</v>
          </cell>
          <cell r="J4211" t="str">
            <v>ATRIBUÍDO SÃO PAULO</v>
          </cell>
          <cell r="K4211" t="str">
            <v>50,28</v>
          </cell>
          <cell r="L4211" t="str">
            <v>CAIXA REFERENCIAL</v>
          </cell>
        </row>
        <row r="4212">
          <cell r="A4212">
            <v>96708</v>
          </cell>
          <cell r="B4212" t="str">
            <v>INSTALACOES HIDRO SANITARIAS</v>
          </cell>
          <cell r="C4212" t="str">
            <v>INHI</v>
          </cell>
          <cell r="D4212" t="str">
            <v>CONEXOES</v>
          </cell>
          <cell r="E4212" t="str">
            <v>0180</v>
          </cell>
          <cell r="F4212" t="str">
            <v/>
          </cell>
          <cell r="G4212" t="str">
            <v/>
          </cell>
          <cell r="H4212" t="str">
            <v>LUVA, PPR, DN 90 MM, CLASSE PN 25, INSTALADO EM PRUMADA DE ÁGUA  FORNECIMENTO E INSTALAÇÃO. AF_06/2015</v>
          </cell>
          <cell r="I4212" t="str">
            <v>UN</v>
          </cell>
          <cell r="J4212" t="str">
            <v>ATRIBUÍDO SÃO PAULO</v>
          </cell>
          <cell r="K4212" t="str">
            <v>79,89</v>
          </cell>
          <cell r="L4212" t="str">
            <v>CAIXA REFERENCIAL</v>
          </cell>
        </row>
        <row r="4213">
          <cell r="A4213">
            <v>96709</v>
          </cell>
          <cell r="B4213" t="str">
            <v>INSTALACOES HIDRO SANITARIAS</v>
          </cell>
          <cell r="C4213" t="str">
            <v>INHI</v>
          </cell>
          <cell r="D4213" t="str">
            <v>CONEXOES</v>
          </cell>
          <cell r="E4213" t="str">
            <v>0180</v>
          </cell>
          <cell r="F4213" t="str">
            <v/>
          </cell>
          <cell r="G4213" t="str">
            <v/>
          </cell>
          <cell r="H4213" t="str">
            <v>LUVA, PPR, DN 110 MM, CLASSE PN 25, INSTALADO EM PRUMADA DE ÁGUA  FORNECIMENTO E INSTALAÇÃO. AF_06/2015</v>
          </cell>
          <cell r="I4213" t="str">
            <v>UN</v>
          </cell>
          <cell r="J4213" t="str">
            <v>ATRIBUÍDO SÃO PAULO</v>
          </cell>
          <cell r="K4213" t="str">
            <v>126,72</v>
          </cell>
          <cell r="L4213" t="str">
            <v>CAIXA REFERENCIAL</v>
          </cell>
        </row>
        <row r="4214">
          <cell r="A4214">
            <v>96710</v>
          </cell>
          <cell r="B4214" t="str">
            <v>INSTALACOES HIDRO SANITARIAS</v>
          </cell>
          <cell r="C4214" t="str">
            <v>INHI</v>
          </cell>
          <cell r="D4214" t="str">
            <v>CONEXOES</v>
          </cell>
          <cell r="E4214" t="str">
            <v>0180</v>
          </cell>
          <cell r="F4214" t="str">
            <v/>
          </cell>
          <cell r="G4214" t="str">
            <v/>
          </cell>
          <cell r="H4214" t="str">
            <v>TÊ NORMAL, PPR, DN 25 MM, CLASSE PN 25, INSTALADO EM PRUMADA DE ÁGUA  FORNECIMENTO E INSTALAÇÃO . AF_06/2015</v>
          </cell>
          <cell r="I4214" t="str">
            <v>UN</v>
          </cell>
          <cell r="J4214" t="str">
            <v>ATRIBUÍDO SÃO PAULO</v>
          </cell>
          <cell r="K4214" t="str">
            <v>5,81</v>
          </cell>
          <cell r="L4214" t="str">
            <v>CAIXA REFERENCIAL</v>
          </cell>
        </row>
        <row r="4215">
          <cell r="A4215">
            <v>96711</v>
          </cell>
          <cell r="B4215" t="str">
            <v>INSTALACOES HIDRO SANITARIAS</v>
          </cell>
          <cell r="C4215" t="str">
            <v>INHI</v>
          </cell>
          <cell r="D4215" t="str">
            <v>CONEXOES</v>
          </cell>
          <cell r="E4215" t="str">
            <v>0180</v>
          </cell>
          <cell r="F4215" t="str">
            <v/>
          </cell>
          <cell r="G4215" t="str">
            <v/>
          </cell>
          <cell r="H4215" t="str">
            <v>TÊ NORMAL, PPR, DN 32 MM, CLASSE PN 25, INSTALADO EM PRUMADA DE ÁGUA  FORNECIMENTO E INSTALAÇÃO . AF_06/2015</v>
          </cell>
          <cell r="I4215" t="str">
            <v>UN</v>
          </cell>
          <cell r="J4215" t="str">
            <v>ATRIBUÍDO SÃO PAULO</v>
          </cell>
          <cell r="K4215" t="str">
            <v>9,12</v>
          </cell>
          <cell r="L4215" t="str">
            <v>CAIXA REFERENCIAL</v>
          </cell>
        </row>
        <row r="4216">
          <cell r="A4216">
            <v>96712</v>
          </cell>
          <cell r="B4216" t="str">
            <v>INSTALACOES HIDRO SANITARIAS</v>
          </cell>
          <cell r="C4216" t="str">
            <v>INHI</v>
          </cell>
          <cell r="D4216" t="str">
            <v>CONEXOES</v>
          </cell>
          <cell r="E4216" t="str">
            <v>0180</v>
          </cell>
          <cell r="F4216" t="str">
            <v/>
          </cell>
          <cell r="G4216" t="str">
            <v/>
          </cell>
          <cell r="H4216" t="str">
            <v>TÊ NORMAL, PPR, DN 40 MM, CLASSE PN 25, INSTALADO EM PRUMADA DE ÁGUA  FORNECIMENTO E INSTALAÇÃO . AF_06/2015</v>
          </cell>
          <cell r="I4216" t="str">
            <v>UN</v>
          </cell>
          <cell r="J4216" t="str">
            <v>ATRIBUÍDO SÃO PAULO</v>
          </cell>
          <cell r="K4216" t="str">
            <v>18,25</v>
          </cell>
          <cell r="L4216" t="str">
            <v>CAIXA REFERENCIAL</v>
          </cell>
        </row>
        <row r="4217">
          <cell r="A4217">
            <v>96713</v>
          </cell>
          <cell r="B4217" t="str">
            <v>INSTALACOES HIDRO SANITARIAS</v>
          </cell>
          <cell r="C4217" t="str">
            <v>INHI</v>
          </cell>
          <cell r="D4217" t="str">
            <v>CONEXOES</v>
          </cell>
          <cell r="E4217" t="str">
            <v>0180</v>
          </cell>
          <cell r="F4217" t="str">
            <v/>
          </cell>
          <cell r="G4217" t="str">
            <v/>
          </cell>
          <cell r="H4217" t="str">
            <v>TÊ NORMAL, PPR, DN 50 MM, CLASSE PN 25, INSTALADO EM PRUMADA DE ÁGUA  FORNECIMENTO E INSTALAÇÃO . AF_06/2015</v>
          </cell>
          <cell r="I4217" t="str">
            <v>UN</v>
          </cell>
          <cell r="J4217" t="str">
            <v>ATRIBUÍDO SÃO PAULO</v>
          </cell>
          <cell r="K4217" t="str">
            <v>25,09</v>
          </cell>
          <cell r="L4217" t="str">
            <v>CAIXA REFERENCIAL</v>
          </cell>
        </row>
        <row r="4218">
          <cell r="A4218">
            <v>96714</v>
          </cell>
          <cell r="B4218" t="str">
            <v>INSTALACOES HIDRO SANITARIAS</v>
          </cell>
          <cell r="C4218" t="str">
            <v>INHI</v>
          </cell>
          <cell r="D4218" t="str">
            <v>CONEXOES</v>
          </cell>
          <cell r="E4218" t="str">
            <v>0180</v>
          </cell>
          <cell r="F4218" t="str">
            <v/>
          </cell>
          <cell r="G4218" t="str">
            <v/>
          </cell>
          <cell r="H4218" t="str">
            <v>TÊ NORMAL, PPR, DN 63 MM, CLASSE PN 25, INSTALADO EM PRUMADA DE ÁGUA  FORNECIMENTO E INSTALAÇÃO . AF_06/2015</v>
          </cell>
          <cell r="I4218" t="str">
            <v>UN</v>
          </cell>
          <cell r="J4218" t="str">
            <v>ATRIBUÍDO SÃO PAULO</v>
          </cell>
          <cell r="K4218" t="str">
            <v>42,85</v>
          </cell>
          <cell r="L4218" t="str">
            <v>CAIXA REFERENCIAL</v>
          </cell>
        </row>
        <row r="4219">
          <cell r="A4219">
            <v>96715</v>
          </cell>
          <cell r="B4219" t="str">
            <v>INSTALACOES HIDRO SANITARIAS</v>
          </cell>
          <cell r="C4219" t="str">
            <v>INHI</v>
          </cell>
          <cell r="D4219" t="str">
            <v>CONEXOES</v>
          </cell>
          <cell r="E4219" t="str">
            <v>0180</v>
          </cell>
          <cell r="F4219" t="str">
            <v/>
          </cell>
          <cell r="G4219" t="str">
            <v/>
          </cell>
          <cell r="H4219" t="str">
            <v>TÊ NORMAL, PPR, DN 75 MM, CLASSE PN 25, INSTALADO EM PRUMADA DE ÁGUA  FORNECIMENTO E INSTALAÇÃO . AF_06/2015</v>
          </cell>
          <cell r="I4219" t="str">
            <v>UN</v>
          </cell>
          <cell r="J4219" t="str">
            <v>ATRIBUÍDO SÃO PAULO</v>
          </cell>
          <cell r="K4219" t="str">
            <v>83,02</v>
          </cell>
          <cell r="L4219" t="str">
            <v>CAIXA REFERENCIAL</v>
          </cell>
        </row>
        <row r="4220">
          <cell r="A4220">
            <v>96716</v>
          </cell>
          <cell r="B4220" t="str">
            <v>INSTALACOES HIDRO SANITARIAS</v>
          </cell>
          <cell r="C4220" t="str">
            <v>INHI</v>
          </cell>
          <cell r="D4220" t="str">
            <v>CONEXOES</v>
          </cell>
          <cell r="E4220" t="str">
            <v>0180</v>
          </cell>
          <cell r="F4220" t="str">
            <v/>
          </cell>
          <cell r="G4220" t="str">
            <v/>
          </cell>
          <cell r="H4220" t="str">
            <v>TÊ NORMAL, PPR, DN 90 MM, CLASSE PN 25, INSTALADO EM PRUMADA DE ÁGUA  FORNECIMENTO E INSTALAÇÃO . AF_06/2015</v>
          </cell>
          <cell r="I4220" t="str">
            <v>UN</v>
          </cell>
          <cell r="J4220" t="str">
            <v>ATRIBUÍDO SÃO PAULO</v>
          </cell>
          <cell r="K4220" t="str">
            <v>125,27</v>
          </cell>
          <cell r="L4220" t="str">
            <v>CAIXA REFERENCIAL</v>
          </cell>
        </row>
        <row r="4221">
          <cell r="A4221">
            <v>96717</v>
          </cell>
          <cell r="B4221" t="str">
            <v>INSTALACOES HIDRO SANITARIAS</v>
          </cell>
          <cell r="C4221" t="str">
            <v>INHI</v>
          </cell>
          <cell r="D4221" t="str">
            <v>CONEXOES</v>
          </cell>
          <cell r="E4221" t="str">
            <v>0180</v>
          </cell>
          <cell r="F4221" t="str">
            <v/>
          </cell>
          <cell r="G4221" t="str">
            <v/>
          </cell>
          <cell r="H4221" t="str">
            <v>TÊ NORMAL, PPR, DN 110 MM, CLASSE PN 25, INSTALADO EM PRUMADA DE ÁGUA  FORNECIMENTO E INSTALAÇÃO . AF_06/2015</v>
          </cell>
          <cell r="I4221" t="str">
            <v>UN</v>
          </cell>
          <cell r="J4221" t="str">
            <v>ATRIBUÍDO SÃO PAULO</v>
          </cell>
          <cell r="K4221" t="str">
            <v>198,25</v>
          </cell>
          <cell r="L4221" t="str">
            <v>CAIXA REFERENCIAL</v>
          </cell>
        </row>
        <row r="4222">
          <cell r="A4222">
            <v>96736</v>
          </cell>
          <cell r="B4222" t="str">
            <v>INSTALACOES HIDRO SANITARIAS</v>
          </cell>
          <cell r="C4222" t="str">
            <v>INHI</v>
          </cell>
          <cell r="D4222" t="str">
            <v>CONEXOES</v>
          </cell>
          <cell r="E4222" t="str">
            <v>0180</v>
          </cell>
          <cell r="F4222" t="str">
            <v/>
          </cell>
          <cell r="G4222" t="str">
            <v/>
          </cell>
          <cell r="H4222" t="str">
            <v>LUVA, PPR, DN 20 MM, CLASSE PN 25, INSTALADO EM RESERVAÇÃO DE ÁGUA DE EDIFICAÇÃO QUE POSSUA RESERVATÓRIO DE FIBRA/FIBROCIMENTO  FORNECIMENTO E INSTALAÇÃO. AF_06/2016</v>
          </cell>
          <cell r="I4222" t="str">
            <v>UN</v>
          </cell>
          <cell r="J4222" t="str">
            <v>ATRIBUÍDO SÃO PAULO</v>
          </cell>
          <cell r="K4222" t="str">
            <v>4,34</v>
          </cell>
          <cell r="L4222" t="str">
            <v>CAIXA REFERENCIAL</v>
          </cell>
        </row>
        <row r="4223">
          <cell r="A4223">
            <v>96737</v>
          </cell>
          <cell r="B4223" t="str">
            <v>INSTALACOES HIDRO SANITARIAS</v>
          </cell>
          <cell r="C4223" t="str">
            <v>INHI</v>
          </cell>
          <cell r="D4223" t="str">
            <v>CONEXOES</v>
          </cell>
          <cell r="E4223" t="str">
            <v>0180</v>
          </cell>
          <cell r="F4223" t="str">
            <v/>
          </cell>
          <cell r="G4223" t="str">
            <v/>
          </cell>
          <cell r="H4223" t="str">
            <v>LUVA, PPR, DN 25 MM, CLASSE PN 25, INSTALADO EM RESERVAÇÃO DE ÁGUA DE EDIFICAÇÃO QUE POSSUA RESERVATÓRIO DE FIBRA/FIBROCIMENTO  FORNECIMENTO E INSTALAÇÃO. AF_06/2016</v>
          </cell>
          <cell r="I4223" t="str">
            <v>UN</v>
          </cell>
          <cell r="J4223" t="str">
            <v>ATRIBUÍDO SÃO PAULO</v>
          </cell>
          <cell r="K4223" t="str">
            <v>5,18</v>
          </cell>
          <cell r="L4223" t="str">
            <v>CAIXA REFERENCIAL</v>
          </cell>
        </row>
        <row r="4224">
          <cell r="A4224">
            <v>96738</v>
          </cell>
          <cell r="B4224" t="str">
            <v>INSTALACOES HIDRO SANITARIAS</v>
          </cell>
          <cell r="C4224" t="str">
            <v>INHI</v>
          </cell>
          <cell r="D4224" t="str">
            <v>CONEXOES</v>
          </cell>
          <cell r="E4224" t="str">
            <v>0180</v>
          </cell>
          <cell r="F4224" t="str">
            <v/>
          </cell>
          <cell r="G4224" t="str">
            <v/>
          </cell>
          <cell r="H4224" t="str">
            <v>CONECTOR MACHO, PPR, 25 X 1/2'', CLASSE PN 25,  INSTALADO EM RESERVAÇÃO DE ÁGUA DE EDIFICAÇÃO QUE POSSUA RESERVATÓRIO DE FIBRA/FIBROCIMENTO   FORNECIMENTO E INSTALAÇÃO. AF_06/2016</v>
          </cell>
          <cell r="I4224" t="str">
            <v>UN</v>
          </cell>
          <cell r="J4224" t="str">
            <v>ATRIBUÍDO SÃO PAULO</v>
          </cell>
          <cell r="K4224" t="str">
            <v>20,64</v>
          </cell>
          <cell r="L4224" t="str">
            <v>CAIXA REFERENCIAL</v>
          </cell>
        </row>
        <row r="4225">
          <cell r="A4225">
            <v>96739</v>
          </cell>
          <cell r="B4225" t="str">
            <v>INSTALACOES HIDRO SANITARIAS</v>
          </cell>
          <cell r="C4225" t="str">
            <v>INHI</v>
          </cell>
          <cell r="D4225" t="str">
            <v>CONEXOES</v>
          </cell>
          <cell r="E4225" t="str">
            <v>0180</v>
          </cell>
          <cell r="F4225" t="str">
            <v/>
          </cell>
          <cell r="G4225" t="str">
            <v/>
          </cell>
          <cell r="H4225" t="str">
            <v>LUVA, PPR, DN 32 MM, CLASSE PN 25, INSTALADO EM RESERVAÇÃO DE ÁGUA DE EDIFICAÇÃO QUE POSSUA RESERVATÓRIO DE FIBRA/FIBROCIMENTO  FORNECIMENTO E INSTALAÇÃO. AF_06/2016</v>
          </cell>
          <cell r="I4225" t="str">
            <v>UN</v>
          </cell>
          <cell r="J4225" t="str">
            <v>ATRIBUÍDO SÃO PAULO</v>
          </cell>
          <cell r="K4225" t="str">
            <v>6,71</v>
          </cell>
          <cell r="L4225" t="str">
            <v>CAIXA REFERENCIAL</v>
          </cell>
        </row>
        <row r="4226">
          <cell r="A4226">
            <v>96740</v>
          </cell>
          <cell r="B4226" t="str">
            <v>INSTALACOES HIDRO SANITARIAS</v>
          </cell>
          <cell r="C4226" t="str">
            <v>INHI</v>
          </cell>
          <cell r="D4226" t="str">
            <v>CONEXOES</v>
          </cell>
          <cell r="E4226" t="str">
            <v>0180</v>
          </cell>
          <cell r="F4226" t="str">
            <v/>
          </cell>
          <cell r="G4226" t="str">
            <v/>
          </cell>
          <cell r="H4226" t="str">
            <v>CONECTOR MACHO, PPR, 32 X 3/4'', CLASSE PN 25,  INSTALADO EM RESERVAÇÃO DE ÁGUA DE EDIFICAÇÃO QUE POSSUA RESERVATÓRIO DE FIBRA/FIBROCIMENTO   FORNECIMENTO E INSTALAÇÃO. AF_06/2016</v>
          </cell>
          <cell r="I4226" t="str">
            <v>UN</v>
          </cell>
          <cell r="J4226" t="str">
            <v>ATRIBUÍDO SÃO PAULO</v>
          </cell>
          <cell r="K4226" t="str">
            <v>32,49</v>
          </cell>
          <cell r="L4226" t="str">
            <v>CAIXA REFERENCIAL</v>
          </cell>
        </row>
        <row r="4227">
          <cell r="A4227">
            <v>96741</v>
          </cell>
          <cell r="B4227" t="str">
            <v>INSTALACOES HIDRO SANITARIAS</v>
          </cell>
          <cell r="C4227" t="str">
            <v>INHI</v>
          </cell>
          <cell r="D4227" t="str">
            <v>CONEXOES</v>
          </cell>
          <cell r="E4227" t="str">
            <v>0180</v>
          </cell>
          <cell r="F4227" t="str">
            <v/>
          </cell>
          <cell r="G4227" t="str">
            <v/>
          </cell>
          <cell r="H4227" t="str">
            <v>LUVA, PPR, DN 40 MM, CLASSE PN 25, INSTALADO EM RESERVAÇÃO DE ÁGUA DE EDIFICAÇÃO QUE POSSUA RESERVATÓRIO DE FIBRA/FIBROCIMENTO  FORNECIMENTO E INSTALAÇÃO. AF_06/2016</v>
          </cell>
          <cell r="I4227" t="str">
            <v>UN</v>
          </cell>
          <cell r="J4227" t="str">
            <v>ATRIBUÍDO SÃO PAULO</v>
          </cell>
          <cell r="K4227" t="str">
            <v>11,74</v>
          </cell>
          <cell r="L4227" t="str">
            <v>CAIXA REFERENCIAL</v>
          </cell>
        </row>
        <row r="4228">
          <cell r="A4228">
            <v>96742</v>
          </cell>
          <cell r="B4228" t="str">
            <v>INSTALACOES HIDRO SANITARIAS</v>
          </cell>
          <cell r="C4228" t="str">
            <v>INHI</v>
          </cell>
          <cell r="D4228" t="str">
            <v>CONEXOES</v>
          </cell>
          <cell r="E4228" t="str">
            <v>0180</v>
          </cell>
          <cell r="F4228" t="str">
            <v/>
          </cell>
          <cell r="G4228" t="str">
            <v/>
          </cell>
          <cell r="H4228" t="str">
            <v>LUVA, PPR, DN 50 MM, CLASSE PN 25, INSTALADO EM RESERVAÇÃO DE ÁGUA DE EDIFICAÇÃO QUE POSSUA RESERVATÓRIO DE FIBRA/FIBROCIMENTO  FORNECIMENTO E INSTALAÇÃO. AF_06/2016</v>
          </cell>
          <cell r="I4228" t="str">
            <v>UN</v>
          </cell>
          <cell r="J4228" t="str">
            <v>ATRIBUÍDO SÃO PAULO</v>
          </cell>
          <cell r="K4228" t="str">
            <v>17,80</v>
          </cell>
          <cell r="L4228" t="str">
            <v>CAIXA REFERENCIAL</v>
          </cell>
        </row>
        <row r="4229">
          <cell r="A4229">
            <v>96743</v>
          </cell>
          <cell r="B4229" t="str">
            <v>INSTALACOES HIDRO SANITARIAS</v>
          </cell>
          <cell r="C4229" t="str">
            <v>INHI</v>
          </cell>
          <cell r="D4229" t="str">
            <v>CONEXOES</v>
          </cell>
          <cell r="E4229" t="str">
            <v>0180</v>
          </cell>
          <cell r="F4229" t="str">
            <v/>
          </cell>
          <cell r="G4229" t="str">
            <v/>
          </cell>
          <cell r="H4229" t="str">
            <v>LUVA, PPR, DN 63 MM, CLASSE PN 25, INSTALADO EM RESERVAÇÃO DE ÁGUA DE EDIFICAÇÃO QUE POSSUA RESERVATÓRIO DE FIBRA/FIBROCIMENTO  FORNECIMENTO E INSTALAÇÃO. AF_06/2016</v>
          </cell>
          <cell r="I4229" t="str">
            <v>UN</v>
          </cell>
          <cell r="J4229" t="str">
            <v>ATRIBUÍDO SÃO PAULO</v>
          </cell>
          <cell r="K4229" t="str">
            <v>23,91</v>
          </cell>
          <cell r="L4229" t="str">
            <v>CAIXA REFERENCIAL</v>
          </cell>
        </row>
        <row r="4230">
          <cell r="A4230">
            <v>96744</v>
          </cell>
          <cell r="B4230" t="str">
            <v>INSTALACOES HIDRO SANITARIAS</v>
          </cell>
          <cell r="C4230" t="str">
            <v>INHI</v>
          </cell>
          <cell r="D4230" t="str">
            <v>CONEXOES</v>
          </cell>
          <cell r="E4230" t="str">
            <v>0180</v>
          </cell>
          <cell r="F4230" t="str">
            <v/>
          </cell>
          <cell r="G4230" t="str">
            <v/>
          </cell>
          <cell r="H4230" t="str">
            <v>LUVA, PPR, DN 75 MM, CLASSE PN 25, INSTALADO EM RESERVAÇÃO DE ÁGUA DE EDIFICAÇÃO QUE POSSUA RESERVATÓRIO DE FIBRA/FIBROCIMENTO  FORNECIMENTO E INSTALAÇÃO. AF_06/2016</v>
          </cell>
          <cell r="I4230" t="str">
            <v>UN</v>
          </cell>
          <cell r="J4230" t="str">
            <v>ATRIBUÍDO SÃO PAULO</v>
          </cell>
          <cell r="K4230" t="str">
            <v>52,48</v>
          </cell>
          <cell r="L4230" t="str">
            <v>CAIXA REFERENCIAL</v>
          </cell>
        </row>
        <row r="4231">
          <cell r="A4231">
            <v>96745</v>
          </cell>
          <cell r="B4231" t="str">
            <v>INSTALACOES HIDRO SANITARIAS</v>
          </cell>
          <cell r="C4231" t="str">
            <v>INHI</v>
          </cell>
          <cell r="D4231" t="str">
            <v>CONEXOES</v>
          </cell>
          <cell r="E4231" t="str">
            <v>0180</v>
          </cell>
          <cell r="F4231" t="str">
            <v/>
          </cell>
          <cell r="G4231" t="str">
            <v/>
          </cell>
          <cell r="H4231" t="str">
            <v>LUVA, PPR, DN 90 MM, CLASSE PN 25, INSTALADO EM RESERVAÇÃO DE ÁGUA DE EDIFICAÇÃO QUE POSSUA RESERVATÓRIO DE FIBRA/FIBROCIMENTO  FORNECIMENTO E INSTALAÇÃO. AF_06/2016</v>
          </cell>
          <cell r="I4231" t="str">
            <v>UN</v>
          </cell>
          <cell r="J4231" t="str">
            <v>ATRIBUÍDO SÃO PAULO</v>
          </cell>
          <cell r="K4231" t="str">
            <v>79,35</v>
          </cell>
          <cell r="L4231" t="str">
            <v>CAIXA REFERENCIAL</v>
          </cell>
        </row>
        <row r="4232">
          <cell r="A4232">
            <v>96746</v>
          </cell>
          <cell r="B4232" t="str">
            <v>INSTALACOES HIDRO SANITARIAS</v>
          </cell>
          <cell r="C4232" t="str">
            <v>INHI</v>
          </cell>
          <cell r="D4232" t="str">
            <v>CONEXOES</v>
          </cell>
          <cell r="E4232" t="str">
            <v>0180</v>
          </cell>
          <cell r="F4232" t="str">
            <v/>
          </cell>
          <cell r="G4232" t="str">
            <v/>
          </cell>
          <cell r="H4232" t="str">
            <v>LUVA, PPR, DN 110 MM, CLASSE PN 25, INSTALADO EM RESERVAÇÃO DE ÁGUA DE EDIFICAÇÃO QUE POSSUA RESERVATÓRIO DE FIBRA/FIBROCIMENTO  FORNECIMENTO E INSTALAÇÃO. AF_06/2016</v>
          </cell>
          <cell r="I4232" t="str">
            <v>UN</v>
          </cell>
          <cell r="J4232" t="str">
            <v>ATRIBUÍDO SÃO PAULO</v>
          </cell>
          <cell r="K4232" t="str">
            <v>126,68</v>
          </cell>
          <cell r="L4232" t="str">
            <v>CAIXA REFERENCIAL</v>
          </cell>
        </row>
        <row r="4233">
          <cell r="A4233">
            <v>96747</v>
          </cell>
          <cell r="B4233" t="str">
            <v>INSTALACOES HIDRO SANITARIAS</v>
          </cell>
          <cell r="C4233" t="str">
            <v>INHI</v>
          </cell>
          <cell r="D4233" t="str">
            <v>CONEXOES</v>
          </cell>
          <cell r="E4233" t="str">
            <v>0180</v>
          </cell>
          <cell r="F4233" t="str">
            <v/>
          </cell>
          <cell r="G4233" t="str">
            <v/>
          </cell>
          <cell r="H4233" t="str">
            <v>JOELHO 90 GRAUS, PPR, DN 20 MM, CLASSE PN 25,  INSTALADO EM RESERVAÇÃO DE ÁGUA DE EDIFICAÇÃO QUE POSSUA RESERVATÓRIO DE FIBRA/FIBROCIMENTO  FORNECIMENTO E INSTALAÇÃO. AF_06/2016</v>
          </cell>
          <cell r="I4233" t="str">
            <v>UN</v>
          </cell>
          <cell r="J4233" t="str">
            <v>ATRIBUÍDO SÃO PAULO</v>
          </cell>
          <cell r="K4233" t="str">
            <v>6,01</v>
          </cell>
          <cell r="L4233" t="str">
            <v>CAIXA REFERENCIAL</v>
          </cell>
        </row>
        <row r="4234">
          <cell r="A4234">
            <v>96748</v>
          </cell>
          <cell r="B4234" t="str">
            <v>INSTALACOES HIDRO SANITARIAS</v>
          </cell>
          <cell r="C4234" t="str">
            <v>INHI</v>
          </cell>
          <cell r="D4234" t="str">
            <v>CONEXOES</v>
          </cell>
          <cell r="E4234" t="str">
            <v>0180</v>
          </cell>
          <cell r="F4234" t="str">
            <v/>
          </cell>
          <cell r="G4234" t="str">
            <v/>
          </cell>
          <cell r="H4234" t="str">
            <v>JOELHO 90 GRAUS, PPR, DN 25 MM, CLASSE PN 25,  INSTALADO EM RESERVAÇÃO DE ÁGUA DE EDIFICAÇÃO QUE POSSUA RESERVATÓRIO DE FIBRA/FIBROCIMENTO  FORNECIMENTO E INSTALAÇÃO. AF_06/2016</v>
          </cell>
          <cell r="I4234" t="str">
            <v>UN</v>
          </cell>
          <cell r="J4234" t="str">
            <v>ATRIBUÍDO SÃO PAULO</v>
          </cell>
          <cell r="K4234" t="str">
            <v>7,07</v>
          </cell>
          <cell r="L4234" t="str">
            <v>CAIXA REFERENCIAL</v>
          </cell>
        </row>
        <row r="4235">
          <cell r="A4235">
            <v>96749</v>
          </cell>
          <cell r="B4235" t="str">
            <v>INSTALACOES HIDRO SANITARIAS</v>
          </cell>
          <cell r="C4235" t="str">
            <v>INHI</v>
          </cell>
          <cell r="D4235" t="str">
            <v>CONEXOES</v>
          </cell>
          <cell r="E4235" t="str">
            <v>0180</v>
          </cell>
          <cell r="F4235" t="str">
            <v/>
          </cell>
          <cell r="G4235" t="str">
            <v/>
          </cell>
          <cell r="H4235" t="str">
            <v>JOELHO 90 GRAUS, PPR, DN 32 MM, CLASSE PN 25,  INSTALADO EM RESERVAÇÃO DE ÁGUA DE EDIFICAÇÃO QUE POSSUA RESERVATÓRIO DE FIBRA/FIBROCIMENTO  FORNECIMENTO E INSTALAÇÃO. AF_06/2016</v>
          </cell>
          <cell r="I4235" t="str">
            <v>UN</v>
          </cell>
          <cell r="J4235" t="str">
            <v>ATRIBUÍDO SÃO PAULO</v>
          </cell>
          <cell r="K4235" t="str">
            <v>9,80</v>
          </cell>
          <cell r="L4235" t="str">
            <v>CAIXA REFERENCIAL</v>
          </cell>
        </row>
        <row r="4236">
          <cell r="A4236">
            <v>96750</v>
          </cell>
          <cell r="B4236" t="str">
            <v>INSTALACOES HIDRO SANITARIAS</v>
          </cell>
          <cell r="C4236" t="str">
            <v>INHI</v>
          </cell>
          <cell r="D4236" t="str">
            <v>CONEXOES</v>
          </cell>
          <cell r="E4236" t="str">
            <v>0180</v>
          </cell>
          <cell r="F4236" t="str">
            <v/>
          </cell>
          <cell r="G4236" t="str">
            <v/>
          </cell>
          <cell r="H4236" t="str">
            <v>JOELHO 90 GRAUS, PPR, DN 40 MM, CLASSE PN 25,  INSTALADO EM RESERVAÇÃO DE ÁGUA DE EDIFICAÇÃO QUE POSSUA RESERVATÓRIO DE FIBRA/FIBROCIMENTO  FORNECIMENTO E INSTALAÇÃO. AF_06/2016</v>
          </cell>
          <cell r="I4236" t="str">
            <v>UN</v>
          </cell>
          <cell r="J4236" t="str">
            <v>ATRIBUÍDO SÃO PAULO</v>
          </cell>
          <cell r="K4236" t="str">
            <v>13,95</v>
          </cell>
          <cell r="L4236" t="str">
            <v>CAIXA REFERENCIAL</v>
          </cell>
        </row>
        <row r="4237">
          <cell r="A4237">
            <v>96751</v>
          </cell>
          <cell r="B4237" t="str">
            <v>INSTALACOES HIDRO SANITARIAS</v>
          </cell>
          <cell r="C4237" t="str">
            <v>INHI</v>
          </cell>
          <cell r="D4237" t="str">
            <v>CONEXOES</v>
          </cell>
          <cell r="E4237" t="str">
            <v>0180</v>
          </cell>
          <cell r="F4237" t="str">
            <v/>
          </cell>
          <cell r="G4237" t="str">
            <v/>
          </cell>
          <cell r="H4237" t="str">
            <v>JOELHO 90 GRAUS, PPR, DN 50 MM, CLASSE PN 25,  INSTALADO EM RESERVAÇÃO DE ÁGUA DE EDIFICAÇÃO QUE POSSUA RESERVATÓRIO DE FIBRA/FIBROCIMENTO  FORNECIMENTO E INSTALAÇÃO. AF_06/2016</v>
          </cell>
          <cell r="I4237" t="str">
            <v>UN</v>
          </cell>
          <cell r="J4237" t="str">
            <v>ATRIBUÍDO SÃO PAULO</v>
          </cell>
          <cell r="K4237" t="str">
            <v>25,99</v>
          </cell>
          <cell r="L4237" t="str">
            <v>CAIXA REFERENCIAL</v>
          </cell>
        </row>
        <row r="4238">
          <cell r="A4238">
            <v>96752</v>
          </cell>
          <cell r="B4238" t="str">
            <v>INSTALACOES HIDRO SANITARIAS</v>
          </cell>
          <cell r="C4238" t="str">
            <v>INHI</v>
          </cell>
          <cell r="D4238" t="str">
            <v>CONEXOES</v>
          </cell>
          <cell r="E4238" t="str">
            <v>0180</v>
          </cell>
          <cell r="F4238" t="str">
            <v/>
          </cell>
          <cell r="G4238" t="str">
            <v/>
          </cell>
          <cell r="H4238" t="str">
            <v>JOELHO 90 GRAUS, PPR, DN 63 MM, CLASSE PN 25,  INSTALADO EM RESERVAÇÃO DE ÁGUA DE EDIFICAÇÃO QUE POSSUA RESERVATÓRIO DE FIBRA/FIBROCIMENTO  FORNECIMENTO E INSTALAÇÃO. AF_06/2016</v>
          </cell>
          <cell r="I4238" t="str">
            <v>UN</v>
          </cell>
          <cell r="J4238" t="str">
            <v>ATRIBUÍDO SÃO PAULO</v>
          </cell>
          <cell r="K4238" t="str">
            <v>35,08</v>
          </cell>
          <cell r="L4238" t="str">
            <v>CAIXA REFERENCIAL</v>
          </cell>
        </row>
        <row r="4239">
          <cell r="A4239">
            <v>96753</v>
          </cell>
          <cell r="B4239" t="str">
            <v>INSTALACOES HIDRO SANITARIAS</v>
          </cell>
          <cell r="C4239" t="str">
            <v>INHI</v>
          </cell>
          <cell r="D4239" t="str">
            <v>CONEXOES</v>
          </cell>
          <cell r="E4239" t="str">
            <v>0180</v>
          </cell>
          <cell r="F4239" t="str">
            <v/>
          </cell>
          <cell r="G4239" t="str">
            <v/>
          </cell>
          <cell r="H4239" t="str">
            <v>JOELHO 90 GRAUS, PPR, DN 75 MM, CLASSE PN 25,  INSTALADO EM RESERVAÇÃO DE ÁGUA DE EDIFICAÇÃO QUE POSSUA RESERVATÓRIO DE FIBRA/FIBROCIMENTO  FORNECIMENTO E INSTALAÇÃO. AF_06/2016</v>
          </cell>
          <cell r="I4239" t="str">
            <v>UN</v>
          </cell>
          <cell r="J4239" t="str">
            <v>ATRIBUÍDO SÃO PAULO</v>
          </cell>
          <cell r="K4239" t="str">
            <v>81,76</v>
          </cell>
          <cell r="L4239" t="str">
            <v>CAIXA REFERENCIAL</v>
          </cell>
        </row>
        <row r="4240">
          <cell r="A4240">
            <v>96754</v>
          </cell>
          <cell r="B4240" t="str">
            <v>INSTALACOES HIDRO SANITARIAS</v>
          </cell>
          <cell r="C4240" t="str">
            <v>INHI</v>
          </cell>
          <cell r="D4240" t="str">
            <v>CONEXOES</v>
          </cell>
          <cell r="E4240" t="str">
            <v>0180</v>
          </cell>
          <cell r="F4240" t="str">
            <v/>
          </cell>
          <cell r="G4240" t="str">
            <v/>
          </cell>
          <cell r="H4240" t="str">
            <v>JOELHO 90 GRAUS, PPR, DN 90 MM, CLASSE PN 25,  INSTALADO EM RESERVAÇÃO DE ÁGUA DE EDIFICAÇÃO QUE POSSUA RESERVATÓRIO DE FIBRA/FIBROCIMENTO  FORNECIMENTO E INSTALAÇÃO. AF_06/2016</v>
          </cell>
          <cell r="I4240" t="str">
            <v>UN</v>
          </cell>
          <cell r="J4240" t="str">
            <v>ATRIBUÍDO SÃO PAULO</v>
          </cell>
          <cell r="K4240" t="str">
            <v>117,77</v>
          </cell>
          <cell r="L4240" t="str">
            <v>CAIXA REFERENCIAL</v>
          </cell>
        </row>
        <row r="4241">
          <cell r="A4241">
            <v>96755</v>
          </cell>
          <cell r="B4241" t="str">
            <v>INSTALACOES HIDRO SANITARIAS</v>
          </cell>
          <cell r="C4241" t="str">
            <v>INHI</v>
          </cell>
          <cell r="D4241" t="str">
            <v>CONEXOES</v>
          </cell>
          <cell r="E4241" t="str">
            <v>0180</v>
          </cell>
          <cell r="F4241" t="str">
            <v/>
          </cell>
          <cell r="G4241" t="str">
            <v/>
          </cell>
          <cell r="H4241" t="str">
            <v>JOELHO 90 GRAUS, PPR, DN 110 MM, CLASSE PN 25,  INSTALADO EM RESERVAÇÃO DE ÁGUA DE EDIFICAÇÃO QUE POSSUA RESERVATÓRIO DE FIBRA/FIBROCIMENTO  FORNECIMENTO E INSTALAÇÃO. AF_06/2016</v>
          </cell>
          <cell r="I4241" t="str">
            <v>UN</v>
          </cell>
          <cell r="J4241" t="str">
            <v>ATRIBUÍDO SÃO PAULO</v>
          </cell>
          <cell r="K4241" t="str">
            <v>177,53</v>
          </cell>
          <cell r="L4241" t="str">
            <v>CAIXA REFERENCIAL</v>
          </cell>
        </row>
        <row r="4242">
          <cell r="A4242">
            <v>96756</v>
          </cell>
          <cell r="B4242" t="str">
            <v>INSTALACOES HIDRO SANITARIAS</v>
          </cell>
          <cell r="C4242" t="str">
            <v>INHI</v>
          </cell>
          <cell r="D4242" t="str">
            <v>CONEXOES</v>
          </cell>
          <cell r="E4242" t="str">
            <v>0180</v>
          </cell>
          <cell r="F4242" t="str">
            <v/>
          </cell>
          <cell r="G4242" t="str">
            <v/>
          </cell>
          <cell r="H4242" t="str">
            <v>TÊ MISTURADOR, PPR, DN 20 MM, CLASSE PN 25,  INSTALADO EM RESERVAÇÃO DE ÁGUA DE EDIFICAÇÃO QUE POSSUA RESERVATÓRIO DE FIBRA/FIBROCIMENTO  FORNECIMENTO E INSTALAÇÃO. AF_06/2016</v>
          </cell>
          <cell r="I4242" t="str">
            <v>UN</v>
          </cell>
          <cell r="J4242" t="str">
            <v>ATRIBUÍDO SÃO PAULO</v>
          </cell>
          <cell r="K4242" t="str">
            <v>12,01</v>
          </cell>
          <cell r="L4242" t="str">
            <v>CAIXA REFERENCIAL</v>
          </cell>
        </row>
        <row r="4243">
          <cell r="A4243">
            <v>96757</v>
          </cell>
          <cell r="B4243" t="str">
            <v>INSTALACOES HIDRO SANITARIAS</v>
          </cell>
          <cell r="C4243" t="str">
            <v>INHI</v>
          </cell>
          <cell r="D4243" t="str">
            <v>CONEXOES</v>
          </cell>
          <cell r="E4243" t="str">
            <v>0180</v>
          </cell>
          <cell r="F4243" t="str">
            <v/>
          </cell>
          <cell r="G4243" t="str">
            <v/>
          </cell>
          <cell r="H4243" t="str">
            <v>TÊ MISTURADOR, PPR, DN 25 MM, CLASSE PN 25,  INSTALADO EM RESERVAÇÃO DE ÁGUA DE EDIFICAÇÃO QUE POSSUA RESERVATÓRIO DE FIBRA/FIBROCIMENTO  FORNECIMENTO E INSTALAÇÃO. AF_06/2016</v>
          </cell>
          <cell r="I4243" t="str">
            <v>UN</v>
          </cell>
          <cell r="J4243" t="str">
            <v>ATRIBUÍDO SÃO PAULO</v>
          </cell>
          <cell r="K4243" t="str">
            <v>11,45</v>
          </cell>
          <cell r="L4243" t="str">
            <v>CAIXA REFERENCIAL</v>
          </cell>
        </row>
        <row r="4244">
          <cell r="A4244">
            <v>96758</v>
          </cell>
          <cell r="B4244" t="str">
            <v>INSTALACOES HIDRO SANITARIAS</v>
          </cell>
          <cell r="C4244" t="str">
            <v>INHI</v>
          </cell>
          <cell r="D4244" t="str">
            <v>CONEXOES</v>
          </cell>
          <cell r="E4244" t="str">
            <v>0180</v>
          </cell>
          <cell r="F4244" t="str">
            <v/>
          </cell>
          <cell r="G4244" t="str">
            <v/>
          </cell>
          <cell r="H4244" t="str">
            <v>TÊ, PPR, DN 32 MM, CLASSE PN 25,  INSTALADO EM RESERVAÇÃO DE ÁGUA DE EDIFICAÇÃO QUE POSSUA RESERVATÓRIO DE FIBRA/FIBROCIMENTO  FORNECIMENTO E INSTALAÇÃO. AF_06/2016</v>
          </cell>
          <cell r="I4244" t="str">
            <v>UN</v>
          </cell>
          <cell r="J4244" t="str">
            <v>ATRIBUÍDO SÃO PAULO</v>
          </cell>
          <cell r="K4244" t="str">
            <v>13,21</v>
          </cell>
          <cell r="L4244" t="str">
            <v>CAIXA REFERENCIAL</v>
          </cell>
        </row>
        <row r="4245">
          <cell r="A4245">
            <v>96759</v>
          </cell>
          <cell r="B4245" t="str">
            <v>INSTALACOES HIDRO SANITARIAS</v>
          </cell>
          <cell r="C4245" t="str">
            <v>INHI</v>
          </cell>
          <cell r="D4245" t="str">
            <v>CONEXOES</v>
          </cell>
          <cell r="E4245" t="str">
            <v>0180</v>
          </cell>
          <cell r="F4245" t="str">
            <v/>
          </cell>
          <cell r="G4245" t="str">
            <v/>
          </cell>
          <cell r="H4245" t="str">
            <v>TÊ, PPR, DN 40 MM, CLASSE PN 25,  INSTALADO EM RESERVAÇÃO DE ÁGUA DE EDIFICAÇÃO QUE POSSUA RESERVATÓRIO DE FIBRA/FIBROCIMENTO  FORNECIMENTO E INSTALAÇÃO. AF_06/2016</v>
          </cell>
          <cell r="I4245" t="str">
            <v>UN</v>
          </cell>
          <cell r="J4245" t="str">
            <v>ATRIBUÍDO SÃO PAULO</v>
          </cell>
          <cell r="K4245" t="str">
            <v>21,09</v>
          </cell>
          <cell r="L4245" t="str">
            <v>CAIXA REFERENCIAL</v>
          </cell>
        </row>
        <row r="4246">
          <cell r="A4246">
            <v>96760</v>
          </cell>
          <cell r="B4246" t="str">
            <v>INSTALACOES HIDRO SANITARIAS</v>
          </cell>
          <cell r="C4246" t="str">
            <v>INHI</v>
          </cell>
          <cell r="D4246" t="str">
            <v>CONEXOES</v>
          </cell>
          <cell r="E4246" t="str">
            <v>0180</v>
          </cell>
          <cell r="F4246" t="str">
            <v/>
          </cell>
          <cell r="G4246" t="str">
            <v/>
          </cell>
          <cell r="H4246" t="str">
            <v>TÊ, PPR, DN 50 MM, CLASSE PN 25,  INSTALADO EM RESERVAÇÃO DE ÁGUA DE EDIFICAÇÃO QUE POSSUA RESERVATÓRIO DE FIBRA/FIBROCIMENTO  FORNECIMENTO E INSTALAÇÃO. AF_06/2016</v>
          </cell>
          <cell r="I4246" t="str">
            <v>UN</v>
          </cell>
          <cell r="J4246" t="str">
            <v>ATRIBUÍDO SÃO PAULO</v>
          </cell>
          <cell r="K4246" t="str">
            <v>29,53</v>
          </cell>
          <cell r="L4246" t="str">
            <v>CAIXA REFERENCIAL</v>
          </cell>
        </row>
        <row r="4247">
          <cell r="A4247">
            <v>96761</v>
          </cell>
          <cell r="B4247" t="str">
            <v>INSTALACOES HIDRO SANITARIAS</v>
          </cell>
          <cell r="C4247" t="str">
            <v>INHI</v>
          </cell>
          <cell r="D4247" t="str">
            <v>CONEXOES</v>
          </cell>
          <cell r="E4247" t="str">
            <v>0180</v>
          </cell>
          <cell r="F4247" t="str">
            <v/>
          </cell>
          <cell r="G4247" t="str">
            <v/>
          </cell>
          <cell r="H4247" t="str">
            <v>TÊ, PPR, DN 63 MM, CLASSE PN 25,  INSTALADO EM RESERVAÇÃO DE ÁGUA DE EDIFICAÇÃO QUE POSSUA RESERVATÓRIO DE FIBRA/FIBROCIMENTO  FORNECIMENTO E INSTALAÇÃO. AF_06/2016</v>
          </cell>
          <cell r="I4247" t="str">
            <v>UN</v>
          </cell>
          <cell r="J4247" t="str">
            <v>ATRIBUÍDO SÃO PAULO</v>
          </cell>
          <cell r="K4247" t="str">
            <v>44,05</v>
          </cell>
          <cell r="L4247" t="str">
            <v>CAIXA REFERENCIAL</v>
          </cell>
        </row>
        <row r="4248">
          <cell r="A4248">
            <v>96762</v>
          </cell>
          <cell r="B4248" t="str">
            <v>INSTALACOES HIDRO SANITARIAS</v>
          </cell>
          <cell r="C4248" t="str">
            <v>INHI</v>
          </cell>
          <cell r="D4248" t="str">
            <v>CONEXOES</v>
          </cell>
          <cell r="E4248" t="str">
            <v>0180</v>
          </cell>
          <cell r="F4248" t="str">
            <v/>
          </cell>
          <cell r="G4248" t="str">
            <v/>
          </cell>
          <cell r="H4248" t="str">
            <v>TÊ, PPR, DN 75 MM, CLASSE PN 25,  INSTALADO EM RESERVAÇÃO DE ÁGUA DE EDIFICAÇÃO QUE POSSUA RESERVATÓRIO DE FIBRA/FIBROCIMENTO  FORNECIMENTO E INSTALAÇÃO. AF_06/2016</v>
          </cell>
          <cell r="I4248" t="str">
            <v>UN</v>
          </cell>
          <cell r="J4248" t="str">
            <v>ATRIBUÍDO SÃO PAULO</v>
          </cell>
          <cell r="K4248" t="str">
            <v>87,40</v>
          </cell>
          <cell r="L4248" t="str">
            <v>CAIXA REFERENCIAL</v>
          </cell>
        </row>
        <row r="4249">
          <cell r="A4249">
            <v>96763</v>
          </cell>
          <cell r="B4249" t="str">
            <v>INSTALACOES HIDRO SANITARIAS</v>
          </cell>
          <cell r="C4249" t="str">
            <v>INHI</v>
          </cell>
          <cell r="D4249" t="str">
            <v>CONEXOES</v>
          </cell>
          <cell r="E4249" t="str">
            <v>0180</v>
          </cell>
          <cell r="F4249" t="str">
            <v/>
          </cell>
          <cell r="G4249" t="str">
            <v/>
          </cell>
          <cell r="H4249" t="str">
            <v>TÊ, PPR, DN 90 MM, CLASSE PN 25,  INSTALADO EM RESERVAÇÃO DE ÁGUA DE EDIFICAÇÃO QUE POSSUA RESERVATÓRIO DE FIBRA/FIBROCIMENTO  FORNECIMENTO E INSTALAÇÃO. AF_06/2016</v>
          </cell>
          <cell r="I4249" t="str">
            <v>UN</v>
          </cell>
          <cell r="J4249" t="str">
            <v>ATRIBUÍDO SÃO PAULO</v>
          </cell>
          <cell r="K4249" t="str">
            <v>124,18</v>
          </cell>
          <cell r="L4249" t="str">
            <v>CAIXA REFERENCIAL</v>
          </cell>
        </row>
        <row r="4250">
          <cell r="A4250">
            <v>96764</v>
          </cell>
          <cell r="B4250" t="str">
            <v>INSTALACOES HIDRO SANITARIAS</v>
          </cell>
          <cell r="C4250" t="str">
            <v>INHI</v>
          </cell>
          <cell r="D4250" t="str">
            <v>CONEXOES</v>
          </cell>
          <cell r="E4250" t="str">
            <v>0180</v>
          </cell>
          <cell r="F4250" t="str">
            <v/>
          </cell>
          <cell r="G4250" t="str">
            <v/>
          </cell>
          <cell r="H4250" t="str">
            <v>TÊ, PPR, DN 110 MM, CLASSE PN 25,  INSTALADO EM RESERVAÇÃO DE ÁGUA DE EDIFICAÇÃO QUE POSSUA RESERVATÓRIO DE FIBRA/FIBROCIMENTO  FORNECIMENTO E INSTALAÇÃO. AF_06/2016</v>
          </cell>
          <cell r="I4250" t="str">
            <v>UN</v>
          </cell>
          <cell r="J4250" t="str">
            <v>ATRIBUÍDO SÃO PAULO</v>
          </cell>
          <cell r="K4250" t="str">
            <v>198,18</v>
          </cell>
          <cell r="L4250" t="str">
            <v>CAIXA REFERENCIAL</v>
          </cell>
        </row>
        <row r="4251">
          <cell r="A4251">
            <v>96802</v>
          </cell>
          <cell r="B4251" t="str">
            <v>INSTALACOES HIDRO SANITARIAS</v>
          </cell>
          <cell r="C4251" t="str">
            <v>INHI</v>
          </cell>
          <cell r="D4251" t="str">
            <v>CONEXOES</v>
          </cell>
          <cell r="E4251" t="str">
            <v>0180</v>
          </cell>
          <cell r="F4251" t="str">
            <v/>
          </cell>
          <cell r="G4251" t="str">
            <v/>
          </cell>
          <cell r="H4251" t="str">
            <v>KIT CHASSI PEX, PRÉ-FABRICADO, PARA CHUVEIRO COM REGISTROS DE PRESSÃO E CONEXÕES POR CRIMPAGEM  FORNECIMENTO E INSTALAÇÃO. AF_06/2015</v>
          </cell>
          <cell r="I4251" t="str">
            <v>UN</v>
          </cell>
          <cell r="J4251" t="str">
            <v>ATRIBUÍDO SÃO PAULO</v>
          </cell>
          <cell r="K4251" t="str">
            <v>271,73</v>
          </cell>
          <cell r="L4251" t="str">
            <v>CAIXA REFERENCIAL</v>
          </cell>
        </row>
        <row r="4252">
          <cell r="A4252">
            <v>96803</v>
          </cell>
          <cell r="B4252" t="str">
            <v>INSTALACOES HIDRO SANITARIAS</v>
          </cell>
          <cell r="C4252" t="str">
            <v>INHI</v>
          </cell>
          <cell r="D4252" t="str">
            <v>CONEXOES</v>
          </cell>
          <cell r="E4252" t="str">
            <v>0180</v>
          </cell>
          <cell r="F4252" t="str">
            <v/>
          </cell>
          <cell r="G4252" t="str">
            <v/>
          </cell>
          <cell r="H4252" t="str">
            <v>KIT CHASSI PEX, PRÉ-FABRICADO, PARA COZINHA COM CUBA SIMPLES E CONEXÕES POR CRIMPAGEM  FORNECIMENTO E INSTALAÇÃO. AF_06/2015</v>
          </cell>
          <cell r="I4252" t="str">
            <v>UN</v>
          </cell>
          <cell r="J4252" t="str">
            <v>ATRIBUÍDO SÃO PAULO</v>
          </cell>
          <cell r="K4252" t="str">
            <v>138,24</v>
          </cell>
          <cell r="L4252" t="str">
            <v>CAIXA REFERENCIAL</v>
          </cell>
        </row>
        <row r="4253">
          <cell r="A4253">
            <v>96804</v>
          </cell>
          <cell r="B4253" t="str">
            <v>INSTALACOES HIDRO SANITARIAS</v>
          </cell>
          <cell r="C4253" t="str">
            <v>INHI</v>
          </cell>
          <cell r="D4253" t="str">
            <v>CONEXOES</v>
          </cell>
          <cell r="E4253" t="str">
            <v>0180</v>
          </cell>
          <cell r="F4253" t="str">
            <v/>
          </cell>
          <cell r="G4253" t="str">
            <v/>
          </cell>
          <cell r="H4253" t="str">
            <v>KIT CHASSI PEX, PRÉ-FABRICADO, PARA ÁREA DE SERVIÇO COM TANQUE E MÁQUINA DE LAVAR ROUPA, E CONEXÕES POR CRIMPAGEM  FORNECIMENTO E INSTALAÇÃO. AF_06/2015</v>
          </cell>
          <cell r="I4253" t="str">
            <v>UN</v>
          </cell>
          <cell r="J4253" t="str">
            <v>ATRIBUÍDO SÃO PAULO</v>
          </cell>
          <cell r="K4253" t="str">
            <v>243,86</v>
          </cell>
          <cell r="L4253" t="str">
            <v>CAIXA REFERENCIAL</v>
          </cell>
        </row>
        <row r="4254">
          <cell r="A4254">
            <v>96805</v>
          </cell>
          <cell r="B4254" t="str">
            <v>INSTALACOES HIDRO SANITARIAS</v>
          </cell>
          <cell r="C4254" t="str">
            <v>INHI</v>
          </cell>
          <cell r="D4254" t="str">
            <v>CONEXOES</v>
          </cell>
          <cell r="E4254" t="str">
            <v>0180</v>
          </cell>
          <cell r="F4254" t="str">
            <v/>
          </cell>
          <cell r="G4254" t="str">
            <v/>
          </cell>
          <cell r="H4254" t="str">
            <v>KIT CHASSI PEX, PRÉ-FABRICADO, PARA CHUVEIRO COM REGISTROS DE PRESSÃO E CONEXÕES POR ANEL DESLIZANTE  FORNECIMENTO E INSTALAÇÃO. AF_06/2015</v>
          </cell>
          <cell r="I4254" t="str">
            <v>UN</v>
          </cell>
          <cell r="J4254" t="str">
            <v>ATRIBUÍDO SÃO PAULO</v>
          </cell>
          <cell r="K4254" t="str">
            <v>278,08</v>
          </cell>
          <cell r="L4254" t="str">
            <v>CAIXA REFERENCIAL</v>
          </cell>
        </row>
        <row r="4255">
          <cell r="A4255">
            <v>96806</v>
          </cell>
          <cell r="B4255" t="str">
            <v>INSTALACOES HIDRO SANITARIAS</v>
          </cell>
          <cell r="C4255" t="str">
            <v>INHI</v>
          </cell>
          <cell r="D4255" t="str">
            <v>CONEXOES</v>
          </cell>
          <cell r="E4255" t="str">
            <v>0180</v>
          </cell>
          <cell r="F4255" t="str">
            <v/>
          </cell>
          <cell r="G4255" t="str">
            <v/>
          </cell>
          <cell r="H4255" t="str">
            <v>KIT CHASSI PEX, PRÉ-FABRICADO, PARA COZINHA COM CUBA SIMPLES E CONEXÕES POR ANEL DESLIZANTE  FORNECIMENTO E INSTALAÇÃO. AF_06/2015</v>
          </cell>
          <cell r="I4255" t="str">
            <v>UN</v>
          </cell>
          <cell r="J4255" t="str">
            <v>ATRIBUÍDO SÃO PAULO</v>
          </cell>
          <cell r="K4255" t="str">
            <v>132,18</v>
          </cell>
          <cell r="L4255" t="str">
            <v>CAIXA REFERENCIAL</v>
          </cell>
        </row>
        <row r="4256">
          <cell r="A4256">
            <v>96807</v>
          </cell>
          <cell r="B4256" t="str">
            <v>INSTALACOES HIDRO SANITARIAS</v>
          </cell>
          <cell r="C4256" t="str">
            <v>INHI</v>
          </cell>
          <cell r="D4256" t="str">
            <v>CONEXOES</v>
          </cell>
          <cell r="E4256" t="str">
            <v>0180</v>
          </cell>
          <cell r="F4256" t="str">
            <v/>
          </cell>
          <cell r="G4256" t="str">
            <v/>
          </cell>
          <cell r="H4256" t="str">
            <v>KIT CHASSI PEX, PRÉ-FABRICADO, PARA ÁREA DE SERVIÇO COM TANQUE E MÁQUINA DE LAVAR ROUPA, E CONEXÕES POR ANEL DESLIZANTE  FORNECIMENTO E INSTALAÇÃO. AF_06/2015</v>
          </cell>
          <cell r="I4256" t="str">
            <v>UN</v>
          </cell>
          <cell r="J4256" t="str">
            <v>ATRIBUÍDO SÃO PAULO</v>
          </cell>
          <cell r="K4256" t="str">
            <v>218,15</v>
          </cell>
          <cell r="L4256" t="str">
            <v>CAIXA REFERENCIAL</v>
          </cell>
        </row>
        <row r="4257">
          <cell r="A4257">
            <v>96808</v>
          </cell>
          <cell r="B4257" t="str">
            <v>INSTALACOES HIDRO SANITARIAS</v>
          </cell>
          <cell r="C4257" t="str">
            <v>INHI</v>
          </cell>
          <cell r="D4257" t="str">
            <v>CONEXOES</v>
          </cell>
          <cell r="E4257" t="str">
            <v>0180</v>
          </cell>
          <cell r="F4257" t="str">
            <v/>
          </cell>
          <cell r="G4257" t="str">
            <v/>
          </cell>
          <cell r="H4257" t="str">
            <v>UNIÃO METÁLICA PARA INSTALAÇÕES EM PEX, DN 16 MM, FIXAÇÃO DAS CONEXÕES POR ANEL DESLIZANTE  FORNECIMENTO E INSTALAÇÃO . AF_06/2015</v>
          </cell>
          <cell r="I4257" t="str">
            <v>UN</v>
          </cell>
          <cell r="J4257" t="str">
            <v>ATRIBUÍDO SÃO PAULO</v>
          </cell>
          <cell r="K4257" t="str">
            <v>11,39</v>
          </cell>
          <cell r="L4257" t="str">
            <v>CAIXA REFERENCIAL</v>
          </cell>
        </row>
        <row r="4258">
          <cell r="A4258">
            <v>96809</v>
          </cell>
          <cell r="B4258" t="str">
            <v>INSTALACOES HIDRO SANITARIAS</v>
          </cell>
          <cell r="C4258" t="str">
            <v>INHI</v>
          </cell>
          <cell r="D4258" t="str">
            <v>CONEXOES</v>
          </cell>
          <cell r="E4258" t="str">
            <v>0180</v>
          </cell>
          <cell r="F4258" t="str">
            <v/>
          </cell>
          <cell r="G4258" t="str">
            <v/>
          </cell>
          <cell r="H4258" t="str">
            <v>CONEXÃO FIXA, ROSCA FÊMEA, METÁLICA, PARA INSTALAÇÕES EM PEX, DN 16 MM X 1/2", COM ANEL DESLIZANTE. FORNECIMENTO E INSTALAÇÃO. AF_06/2015</v>
          </cell>
          <cell r="I4258" t="str">
            <v>UN</v>
          </cell>
          <cell r="J4258" t="str">
            <v>ATRIBUÍDO SÃO PAULO</v>
          </cell>
          <cell r="K4258" t="str">
            <v>13,26</v>
          </cell>
          <cell r="L4258" t="str">
            <v>CAIXA REFERENCIAL</v>
          </cell>
        </row>
        <row r="4259">
          <cell r="A4259">
            <v>96810</v>
          </cell>
          <cell r="B4259" t="str">
            <v>INSTALACOES HIDRO SANITARIAS</v>
          </cell>
          <cell r="C4259" t="str">
            <v>INHI</v>
          </cell>
          <cell r="D4259" t="str">
            <v>CONEXOES</v>
          </cell>
          <cell r="E4259" t="str">
            <v>0180</v>
          </cell>
          <cell r="F4259" t="str">
            <v/>
          </cell>
          <cell r="G4259" t="str">
            <v/>
          </cell>
          <cell r="H4259" t="str">
            <v>CONEXÃO MÓVEL, ROSCA FÊMEA, METÁLICA, PARA INSTALAÇÕES EM PEX, DN 16 MM X 3/4", COM ANEL DESLIZANTE. FORNECIMENTO E INSTALAÇÃO. AF_06/2015</v>
          </cell>
          <cell r="I4259" t="str">
            <v>UN</v>
          </cell>
          <cell r="J4259" t="str">
            <v>ATRIBUÍDO SÃO PAULO</v>
          </cell>
          <cell r="K4259" t="str">
            <v>14,52</v>
          </cell>
          <cell r="L4259" t="str">
            <v>CAIXA REFERENCIAL</v>
          </cell>
        </row>
        <row r="4260">
          <cell r="A4260">
            <v>96811</v>
          </cell>
          <cell r="B4260" t="str">
            <v>INSTALACOES HIDRO SANITARIAS</v>
          </cell>
          <cell r="C4260" t="str">
            <v>INHI</v>
          </cell>
          <cell r="D4260" t="str">
            <v>CONEXOES</v>
          </cell>
          <cell r="E4260" t="str">
            <v>0180</v>
          </cell>
          <cell r="F4260" t="str">
            <v/>
          </cell>
          <cell r="G4260" t="str">
            <v/>
          </cell>
          <cell r="H4260" t="str">
            <v>UNIÃO METÁLICA PARA INSTALAÇÕES EM PEX, DN 20 MM, FIXAÇÃO DAS CONEXÕES POR ANEL DESLIZANTE  FORNECIMENTO E INSTALAÇÃO . AF_06/2015</v>
          </cell>
          <cell r="I4260" t="str">
            <v>UN</v>
          </cell>
          <cell r="J4260" t="str">
            <v>ATRIBUÍDO SÃO PAULO</v>
          </cell>
          <cell r="K4260" t="str">
            <v>15,45</v>
          </cell>
          <cell r="L4260" t="str">
            <v>CAIXA REFERENCIAL</v>
          </cell>
        </row>
        <row r="4261">
          <cell r="A4261">
            <v>96812</v>
          </cell>
          <cell r="B4261" t="str">
            <v>INSTALACOES HIDRO SANITARIAS</v>
          </cell>
          <cell r="C4261" t="str">
            <v>INHI</v>
          </cell>
          <cell r="D4261" t="str">
            <v>CONEXOES</v>
          </cell>
          <cell r="E4261" t="str">
            <v>0180</v>
          </cell>
          <cell r="F4261" t="str">
            <v/>
          </cell>
          <cell r="G4261" t="str">
            <v/>
          </cell>
          <cell r="H4261" t="str">
            <v>CONEXÃO FIXA, ROSCA FÊMEA, METÁLICA, PARA INSTALAÇÕES EM PEX, DN 20 MM X 1/2", COM ANEL DESLIZANTE. FORNECIMENTO E INSTALAÇÃO. AF_06/2015</v>
          </cell>
          <cell r="I4261" t="str">
            <v>UN</v>
          </cell>
          <cell r="J4261" t="str">
            <v>ATRIBUÍDO SÃO PAULO</v>
          </cell>
          <cell r="K4261" t="str">
            <v>14,78</v>
          </cell>
          <cell r="L4261" t="str">
            <v>CAIXA REFERENCIAL</v>
          </cell>
        </row>
        <row r="4262">
          <cell r="A4262">
            <v>96813</v>
          </cell>
          <cell r="B4262" t="str">
            <v>INSTALACOES HIDRO SANITARIAS</v>
          </cell>
          <cell r="C4262" t="str">
            <v>INHI</v>
          </cell>
          <cell r="D4262" t="str">
            <v>CONEXOES</v>
          </cell>
          <cell r="E4262" t="str">
            <v>0180</v>
          </cell>
          <cell r="F4262" t="str">
            <v/>
          </cell>
          <cell r="G4262" t="str">
            <v/>
          </cell>
          <cell r="H4262" t="str">
            <v>CONEXÃO FIXA, ROSCA FÊMEA, METÁLICA, PARA INSTALAÇÕES EM PEX, DN 20 MM X 3/4", COM ANEL DESLIZANTE. FORNECIMENTO E INSTALAÇÃO. AF_06/2015</v>
          </cell>
          <cell r="I4262" t="str">
            <v>UN</v>
          </cell>
          <cell r="J4262" t="str">
            <v>ATRIBUÍDO SÃO PAULO</v>
          </cell>
          <cell r="K4262" t="str">
            <v>17,28</v>
          </cell>
          <cell r="L4262" t="str">
            <v>CAIXA REFERENCIAL</v>
          </cell>
        </row>
        <row r="4263">
          <cell r="A4263">
            <v>96814</v>
          </cell>
          <cell r="B4263" t="str">
            <v>INSTALACOES HIDRO SANITARIAS</v>
          </cell>
          <cell r="C4263" t="str">
            <v>INHI</v>
          </cell>
          <cell r="D4263" t="str">
            <v>CONEXOES</v>
          </cell>
          <cell r="E4263" t="str">
            <v>0180</v>
          </cell>
          <cell r="F4263" t="str">
            <v/>
          </cell>
          <cell r="G4263" t="str">
            <v/>
          </cell>
          <cell r="H4263" t="str">
            <v>UNIÃO DE REDUÇÃO, METÁLICA, PARA INSTALAÇÕES EM PEX, DN 20 X 16 MM, CONEXÃO POR ANEL DESLIZANTE  FORNECIMENTO E INSTALAÇÃO. AF_06/2015</v>
          </cell>
          <cell r="I4263" t="str">
            <v>UN</v>
          </cell>
          <cell r="J4263" t="str">
            <v>ATRIBUÍDO SÃO PAULO</v>
          </cell>
          <cell r="K4263" t="str">
            <v>14,36</v>
          </cell>
          <cell r="L4263" t="str">
            <v>CAIXA REFERENCIAL</v>
          </cell>
        </row>
        <row r="4264">
          <cell r="A4264">
            <v>96815</v>
          </cell>
          <cell r="B4264" t="str">
            <v>INSTALACOES HIDRO SANITARIAS</v>
          </cell>
          <cell r="C4264" t="str">
            <v>INHI</v>
          </cell>
          <cell r="D4264" t="str">
            <v>CONEXOES</v>
          </cell>
          <cell r="E4264" t="str">
            <v>0180</v>
          </cell>
          <cell r="F4264" t="str">
            <v/>
          </cell>
          <cell r="G4264" t="str">
            <v/>
          </cell>
          <cell r="H4264" t="str">
            <v>UNIÃO METÁLICA PARA INSTALAÇÕES EM PEX, DN 25 MM, FIXAÇÃO DAS CONEXÕES POR ANEL DESLIZANTE   FORNECIMENTO E INSTALAÇÃO. AF_06/2015</v>
          </cell>
          <cell r="I4264" t="str">
            <v>UN</v>
          </cell>
          <cell r="J4264" t="str">
            <v>ATRIBUÍDO SÃO PAULO</v>
          </cell>
          <cell r="K4264" t="str">
            <v>25,02</v>
          </cell>
          <cell r="L4264" t="str">
            <v>CAIXA REFERENCIAL</v>
          </cell>
        </row>
        <row r="4265">
          <cell r="A4265">
            <v>96816</v>
          </cell>
          <cell r="B4265" t="str">
            <v>INSTALACOES HIDRO SANITARIAS</v>
          </cell>
          <cell r="C4265" t="str">
            <v>INHI</v>
          </cell>
          <cell r="D4265" t="str">
            <v>CONEXOES</v>
          </cell>
          <cell r="E4265" t="str">
            <v>0180</v>
          </cell>
          <cell r="F4265" t="str">
            <v/>
          </cell>
          <cell r="G4265" t="str">
            <v/>
          </cell>
          <cell r="H4265" t="str">
            <v>CONEXÃO FIXA, ROSCA FÊMEA, METÁLICA, PARA INSTALAÇÕES EM PEX, DN 25 MM X 3/4", COM ANEL DESLIZANTE. FORNECIMENTO E INSTALAÇÃO. AF_06/2015</v>
          </cell>
          <cell r="I4265" t="str">
            <v>UN</v>
          </cell>
          <cell r="J4265" t="str">
            <v>ATRIBUÍDO SÃO PAULO</v>
          </cell>
          <cell r="K4265" t="str">
            <v>20,24</v>
          </cell>
          <cell r="L4265" t="str">
            <v>CAIXA REFERENCIAL</v>
          </cell>
        </row>
        <row r="4266">
          <cell r="A4266">
            <v>96817</v>
          </cell>
          <cell r="B4266" t="str">
            <v>INSTALACOES HIDRO SANITARIAS</v>
          </cell>
          <cell r="C4266" t="str">
            <v>INHI</v>
          </cell>
          <cell r="D4266" t="str">
            <v>CONEXOES</v>
          </cell>
          <cell r="E4266" t="str">
            <v>0180</v>
          </cell>
          <cell r="F4266" t="str">
            <v/>
          </cell>
          <cell r="G4266" t="str">
            <v/>
          </cell>
          <cell r="H4266" t="str">
            <v>CONEXÃO FIXA, ROSCA FÊMEA, METÁLICA, PARA INSTALAÇÕES EM PEX, DN 25 MM X 1", COM ANEL DESLIZANTE. FORNECIMENTO E INSTALAÇÃO. AF_06/2015</v>
          </cell>
          <cell r="I4266" t="str">
            <v>UN</v>
          </cell>
          <cell r="J4266" t="str">
            <v>ATRIBUÍDO SÃO PAULO</v>
          </cell>
          <cell r="K4266" t="str">
            <v>23,28</v>
          </cell>
          <cell r="L4266" t="str">
            <v>CAIXA REFERENCIAL</v>
          </cell>
        </row>
        <row r="4267">
          <cell r="A4267">
            <v>96818</v>
          </cell>
          <cell r="B4267" t="str">
            <v>INSTALACOES HIDRO SANITARIAS</v>
          </cell>
          <cell r="C4267" t="str">
            <v>INHI</v>
          </cell>
          <cell r="D4267" t="str">
            <v>CONEXOES</v>
          </cell>
          <cell r="E4267" t="str">
            <v>0180</v>
          </cell>
          <cell r="F4267" t="str">
            <v/>
          </cell>
          <cell r="G4267" t="str">
            <v/>
          </cell>
          <cell r="H4267" t="str">
            <v>UNIÃO DE REDUÇÃO, METÁLICA, PEX, DN 25 X 16 MM, CONEXÃO POR ANEL DESLIZANTE  FORNECIMENTO E INSTALAÇÃO. AF_06/2015</v>
          </cell>
          <cell r="I4267" t="str">
            <v>UN</v>
          </cell>
          <cell r="J4267" t="str">
            <v>ATRIBUÍDO SÃO PAULO</v>
          </cell>
          <cell r="K4267" t="str">
            <v>21,55</v>
          </cell>
          <cell r="L4267" t="str">
            <v>CAIXA REFERENCIAL</v>
          </cell>
        </row>
        <row r="4268">
          <cell r="A4268">
            <v>96819</v>
          </cell>
          <cell r="B4268" t="str">
            <v>INSTALACOES HIDRO SANITARIAS</v>
          </cell>
          <cell r="C4268" t="str">
            <v>INHI</v>
          </cell>
          <cell r="D4268" t="str">
            <v>CONEXOES</v>
          </cell>
          <cell r="E4268" t="str">
            <v>0180</v>
          </cell>
          <cell r="F4268" t="str">
            <v/>
          </cell>
          <cell r="G4268" t="str">
            <v/>
          </cell>
          <cell r="H4268" t="str">
            <v>UNIÃO DE REDUÇÃO, METÁLICA, PEX, DN 25 X 20 MM, CONEXÃO POR ANEL DESLIZANTE  FORNECIMENTO E INSTALAÇÃO. AF_06/2015</v>
          </cell>
          <cell r="I4268" t="str">
            <v>UN</v>
          </cell>
          <cell r="J4268" t="str">
            <v>ATRIBUÍDO SÃO PAULO</v>
          </cell>
          <cell r="K4268" t="str">
            <v>21,55</v>
          </cell>
          <cell r="L4268" t="str">
            <v>CAIXA REFERENCIAL</v>
          </cell>
        </row>
        <row r="4269">
          <cell r="A4269">
            <v>96820</v>
          </cell>
          <cell r="B4269" t="str">
            <v>INSTALACOES HIDRO SANITARIAS</v>
          </cell>
          <cell r="C4269" t="str">
            <v>INHI</v>
          </cell>
          <cell r="D4269" t="str">
            <v>CONEXOES</v>
          </cell>
          <cell r="E4269" t="str">
            <v>0180</v>
          </cell>
          <cell r="F4269" t="str">
            <v/>
          </cell>
          <cell r="G4269" t="str">
            <v/>
          </cell>
          <cell r="H4269" t="str">
            <v>UNIÃO METÁLICA PARA INSTALAÇÕES EM PEX, DN 32 MM, FIXAÇÃO DAS CONEXÕES POR ANEL DESLIZANTE   FORNECIMENTO E INSTALAÇÃO. AF_06/2015</v>
          </cell>
          <cell r="I4269" t="str">
            <v>UN</v>
          </cell>
          <cell r="J4269" t="str">
            <v>ATRIBUÍDO SÃO PAULO</v>
          </cell>
          <cell r="K4269" t="str">
            <v>40,33</v>
          </cell>
          <cell r="L4269" t="str">
            <v>CAIXA REFERENCIAL</v>
          </cell>
        </row>
        <row r="4270">
          <cell r="A4270">
            <v>96821</v>
          </cell>
          <cell r="B4270" t="str">
            <v>INSTALACOES HIDRO SANITARIAS</v>
          </cell>
          <cell r="C4270" t="str">
            <v>INHI</v>
          </cell>
          <cell r="D4270" t="str">
            <v>CONEXOES</v>
          </cell>
          <cell r="E4270" t="str">
            <v>0180</v>
          </cell>
          <cell r="F4270" t="str">
            <v/>
          </cell>
          <cell r="G4270" t="str">
            <v/>
          </cell>
          <cell r="H4270" t="str">
            <v>CONEXÃO FIXA, ROSCA FÊMEA, METÁLICA, PARA INSTALAÇÕES EM PEX, DN 32 MM X 1", COM ANEL DESLIZANTE  FORNECIMENTO E INSTALAÇÃO. AF_06/2015</v>
          </cell>
          <cell r="I4270" t="str">
            <v>UN</v>
          </cell>
          <cell r="J4270" t="str">
            <v>ATRIBUÍDO SÃO PAULO</v>
          </cell>
          <cell r="K4270" t="str">
            <v>34,01</v>
          </cell>
          <cell r="L4270" t="str">
            <v>CAIXA REFERENCIAL</v>
          </cell>
        </row>
        <row r="4271">
          <cell r="A4271">
            <v>96822</v>
          </cell>
          <cell r="B4271" t="str">
            <v>INSTALACOES HIDRO SANITARIAS</v>
          </cell>
          <cell r="C4271" t="str">
            <v>INHI</v>
          </cell>
          <cell r="D4271" t="str">
            <v>CONEXOES</v>
          </cell>
          <cell r="E4271" t="str">
            <v>0180</v>
          </cell>
          <cell r="F4271" t="str">
            <v/>
          </cell>
          <cell r="G4271" t="str">
            <v/>
          </cell>
          <cell r="H4271" t="str">
            <v>UNIÃO DE REDUÇÃO, METÁLICA, PEX, DN 32 X 25 MM, CONEXÃO POR ANEL DESLIZANTE  FORNECIMENTO E INSTALAÇÃO. AF_06/2015</v>
          </cell>
          <cell r="I4271" t="str">
            <v>UN</v>
          </cell>
          <cell r="J4271" t="str">
            <v>ATRIBUÍDO SÃO PAULO</v>
          </cell>
          <cell r="K4271" t="str">
            <v>34,49</v>
          </cell>
          <cell r="L4271" t="str">
            <v>CAIXA REFERENCIAL</v>
          </cell>
        </row>
        <row r="4272">
          <cell r="A4272">
            <v>96823</v>
          </cell>
          <cell r="B4272" t="str">
            <v>INSTALACOES HIDRO SANITARIAS</v>
          </cell>
          <cell r="C4272" t="str">
            <v>INHI</v>
          </cell>
          <cell r="D4272" t="str">
            <v>CONEXOES</v>
          </cell>
          <cell r="E4272" t="str">
            <v>0180</v>
          </cell>
          <cell r="F4272" t="str">
            <v/>
          </cell>
          <cell r="G4272" t="str">
            <v/>
          </cell>
          <cell r="H4272" t="str">
            <v>LUVA PARA INSTALAÇÕES EM PEX, DN 16 MM, CONEXÃO POR CRIMPAGEM  FORNECIMENTO E INSTALAÇÃO . AF_06/2015</v>
          </cell>
          <cell r="I4272" t="str">
            <v>UN</v>
          </cell>
          <cell r="J4272" t="str">
            <v>ATRIBUÍDO SÃO PAULO</v>
          </cell>
          <cell r="K4272" t="str">
            <v>14,16</v>
          </cell>
          <cell r="L4272" t="str">
            <v>CAIXA REFERENCIAL</v>
          </cell>
        </row>
        <row r="4273">
          <cell r="A4273">
            <v>96824</v>
          </cell>
          <cell r="B4273" t="str">
            <v>INSTALACOES HIDRO SANITARIAS</v>
          </cell>
          <cell r="C4273" t="str">
            <v>INHI</v>
          </cell>
          <cell r="D4273" t="str">
            <v>CONEXOES</v>
          </cell>
          <cell r="E4273" t="str">
            <v>0180</v>
          </cell>
          <cell r="F4273" t="str">
            <v/>
          </cell>
          <cell r="G4273" t="str">
            <v/>
          </cell>
          <cell r="H4273" t="str">
            <v>CONEXÃO FIXA, ROSCA FÊMEA, PARA INSTALAÇÕES EM PEX, DN 16MM X 1/2", CONEXÃO POR CRIMPAGEM  FORNECIMENTO E INSTALAÇÃO. AF_06/2015</v>
          </cell>
          <cell r="I4273" t="str">
            <v>UN</v>
          </cell>
          <cell r="J4273" t="str">
            <v>ATRIBUÍDO SÃO PAULO</v>
          </cell>
          <cell r="K4273" t="str">
            <v>16,11</v>
          </cell>
          <cell r="L4273" t="str">
            <v>CAIXA REFERENCIAL</v>
          </cell>
        </row>
        <row r="4274">
          <cell r="A4274">
            <v>96825</v>
          </cell>
          <cell r="B4274" t="str">
            <v>INSTALACOES HIDRO SANITARIAS</v>
          </cell>
          <cell r="C4274" t="str">
            <v>INHI</v>
          </cell>
          <cell r="D4274" t="str">
            <v>CONEXOES</v>
          </cell>
          <cell r="E4274" t="str">
            <v>0180</v>
          </cell>
          <cell r="F4274" t="str">
            <v/>
          </cell>
          <cell r="G4274" t="str">
            <v/>
          </cell>
          <cell r="H4274" t="str">
            <v>CONEXÃO FIXA, ROSCA FÊMEA, PARA INSTALAÇÕES EM PEX, DN 16MM X 3/4", CONEXÃO POR CRIMPAGEM  FORNECIMENTO E INSTALAÇÃO. AF_06/2015</v>
          </cell>
          <cell r="I4274" t="str">
            <v>UN</v>
          </cell>
          <cell r="J4274" t="str">
            <v>ATRIBUÍDO SÃO PAULO</v>
          </cell>
          <cell r="K4274" t="str">
            <v>22,18</v>
          </cell>
          <cell r="L4274" t="str">
            <v>CAIXA REFERENCIAL</v>
          </cell>
        </row>
        <row r="4275">
          <cell r="A4275">
            <v>96826</v>
          </cell>
          <cell r="B4275" t="str">
            <v>INSTALACOES HIDRO SANITARIAS</v>
          </cell>
          <cell r="C4275" t="str">
            <v>INHI</v>
          </cell>
          <cell r="D4275" t="str">
            <v>CONEXOES</v>
          </cell>
          <cell r="E4275" t="str">
            <v>0180</v>
          </cell>
          <cell r="F4275" t="str">
            <v/>
          </cell>
          <cell r="G4275" t="str">
            <v/>
          </cell>
          <cell r="H4275" t="str">
            <v>LUVA PARA INSTALAÇÕES EM PEX, DN 20 MM, CONEXÃO POR CRIMPAGEM   FORNECIMENTO E INSTALAÇÃO. AF_06/2015</v>
          </cell>
          <cell r="I4275" t="str">
            <v>UN</v>
          </cell>
          <cell r="J4275" t="str">
            <v>ATRIBUÍDO SÃO PAULO</v>
          </cell>
          <cell r="K4275" t="str">
            <v>19,84</v>
          </cell>
          <cell r="L4275" t="str">
            <v>CAIXA REFERENCIAL</v>
          </cell>
        </row>
        <row r="4276">
          <cell r="A4276">
            <v>96827</v>
          </cell>
          <cell r="B4276" t="str">
            <v>INSTALACOES HIDRO SANITARIAS</v>
          </cell>
          <cell r="C4276" t="str">
            <v>INHI</v>
          </cell>
          <cell r="D4276" t="str">
            <v>CONEXOES</v>
          </cell>
          <cell r="E4276" t="str">
            <v>0180</v>
          </cell>
          <cell r="F4276" t="str">
            <v/>
          </cell>
          <cell r="G4276" t="str">
            <v/>
          </cell>
          <cell r="H4276" t="str">
            <v>CONEXÃO FIXA, ROSCA FÊMEA, PARA INSTALAÇÕES EM PEX, DN 20MM X 1/2", CONEXÃO POR CRIMPAGEM  FORNECIMENTO E INSTALAÇÃO. AF_06/2015</v>
          </cell>
          <cell r="I4276" t="str">
            <v>UN</v>
          </cell>
          <cell r="J4276" t="str">
            <v>ATRIBUÍDO SÃO PAULO</v>
          </cell>
          <cell r="K4276" t="str">
            <v>20,63</v>
          </cell>
          <cell r="L4276" t="str">
            <v>CAIXA REFERENCIAL</v>
          </cell>
        </row>
        <row r="4277">
          <cell r="A4277">
            <v>96828</v>
          </cell>
          <cell r="B4277" t="str">
            <v>INSTALACOES HIDRO SANITARIAS</v>
          </cell>
          <cell r="C4277" t="str">
            <v>INHI</v>
          </cell>
          <cell r="D4277" t="str">
            <v>CONEXOES</v>
          </cell>
          <cell r="E4277" t="str">
            <v>0180</v>
          </cell>
          <cell r="F4277" t="str">
            <v/>
          </cell>
          <cell r="G4277" t="str">
            <v/>
          </cell>
          <cell r="H4277" t="str">
            <v>CONEXÃO FIXA, ROSCA FÊMEA, PARA INSTALAÇÕES EM PEX, DN 20MM X 3/4", CONEXÃO POR CRIMPAGEM  FORNECIMENTO E INSTALAÇÃO. AF_06/2015</v>
          </cell>
          <cell r="I4277" t="str">
            <v>UN</v>
          </cell>
          <cell r="J4277" t="str">
            <v>ATRIBUÍDO SÃO PAULO</v>
          </cell>
          <cell r="K4277" t="str">
            <v>26,21</v>
          </cell>
          <cell r="L4277" t="str">
            <v>CAIXA REFERENCIAL</v>
          </cell>
        </row>
        <row r="4278">
          <cell r="A4278">
            <v>96829</v>
          </cell>
          <cell r="B4278" t="str">
            <v>INSTALACOES HIDRO SANITARIAS</v>
          </cell>
          <cell r="C4278" t="str">
            <v>INHI</v>
          </cell>
          <cell r="D4278" t="str">
            <v>CONEXOES</v>
          </cell>
          <cell r="E4278" t="str">
            <v>0180</v>
          </cell>
          <cell r="F4278" t="str">
            <v/>
          </cell>
          <cell r="G4278" t="str">
            <v/>
          </cell>
          <cell r="H4278" t="str">
            <v>LUVA DE REDUÇÃO PARA INSTALAÇÕES EM PEX, DN 20 X 16 MM, CONEXÃO POR CRIMPAGEM  FORNECIMENTO E INSTALAÇÃO. AF_06/2015</v>
          </cell>
          <cell r="I4278" t="str">
            <v>UN</v>
          </cell>
          <cell r="J4278" t="str">
            <v>ATRIBUÍDO SÃO PAULO</v>
          </cell>
          <cell r="K4278" t="str">
            <v>19,81</v>
          </cell>
          <cell r="L4278" t="str">
            <v>CAIXA REFERENCIAL</v>
          </cell>
        </row>
        <row r="4279">
          <cell r="A4279">
            <v>96830</v>
          </cell>
          <cell r="B4279" t="str">
            <v>INSTALACOES HIDRO SANITARIAS</v>
          </cell>
          <cell r="C4279" t="str">
            <v>INHI</v>
          </cell>
          <cell r="D4279" t="str">
            <v>CONEXOES</v>
          </cell>
          <cell r="E4279" t="str">
            <v>0180</v>
          </cell>
          <cell r="F4279" t="str">
            <v/>
          </cell>
          <cell r="G4279" t="str">
            <v/>
          </cell>
          <cell r="H4279" t="str">
            <v>LUVA PARA INSTALAÇÕES EM PEX, DN 25 MM, CONEXÃO POR CRIMPAGEM   FORNECIMENTO E INSTALAÇÃO. AF_06/2015</v>
          </cell>
          <cell r="I4279" t="str">
            <v>UN</v>
          </cell>
          <cell r="J4279" t="str">
            <v>ATRIBUÍDO SÃO PAULO</v>
          </cell>
          <cell r="K4279" t="str">
            <v>29,11</v>
          </cell>
          <cell r="L4279" t="str">
            <v>CAIXA REFERENCIAL</v>
          </cell>
        </row>
        <row r="4280">
          <cell r="A4280">
            <v>96831</v>
          </cell>
          <cell r="B4280" t="str">
            <v>INSTALACOES HIDRO SANITARIAS</v>
          </cell>
          <cell r="C4280" t="str">
            <v>INHI</v>
          </cell>
          <cell r="D4280" t="str">
            <v>CONEXOES</v>
          </cell>
          <cell r="E4280" t="str">
            <v>0180</v>
          </cell>
          <cell r="F4280" t="str">
            <v/>
          </cell>
          <cell r="G4280" t="str">
            <v/>
          </cell>
          <cell r="H4280" t="str">
            <v>CONEXÃO FIXA, ROSCA FÊMEA, PARA INSTALAÇÕES EM PEX, DN 25MM X 1/2", CONEXÃO POR CRIMPAGEM  FORNECIMENTO E INSTALAÇÃO. AF_06/2015</v>
          </cell>
          <cell r="I4280" t="str">
            <v>UN</v>
          </cell>
          <cell r="J4280" t="str">
            <v>ATRIBUÍDO SÃO PAULO</v>
          </cell>
          <cell r="K4280" t="str">
            <v>23,47</v>
          </cell>
          <cell r="L4280" t="str">
            <v>CAIXA REFERENCIAL</v>
          </cell>
        </row>
        <row r="4281">
          <cell r="A4281">
            <v>96832</v>
          </cell>
          <cell r="B4281" t="str">
            <v>INSTALACOES HIDRO SANITARIAS</v>
          </cell>
          <cell r="C4281" t="str">
            <v>INHI</v>
          </cell>
          <cell r="D4281" t="str">
            <v>CONEXOES</v>
          </cell>
          <cell r="E4281" t="str">
            <v>0180</v>
          </cell>
          <cell r="F4281" t="str">
            <v/>
          </cell>
          <cell r="G4281" t="str">
            <v/>
          </cell>
          <cell r="H4281" t="str">
            <v>CONEXÃO FIXA, ROSCA FÊMEA, PARA INSTALAÇÕES EM PEX, DN 25MM X 3/4", CONEXÃO POR CRIMPAGEM  FORNECIMENTO E INSTALAÇÃO. AF_06/2015</v>
          </cell>
          <cell r="I4281" t="str">
            <v>UN</v>
          </cell>
          <cell r="J4281" t="str">
            <v>ATRIBUÍDO SÃO PAULO</v>
          </cell>
          <cell r="K4281" t="str">
            <v>27,35</v>
          </cell>
          <cell r="L4281" t="str">
            <v>CAIXA REFERENCIAL</v>
          </cell>
        </row>
        <row r="4282">
          <cell r="A4282">
            <v>96833</v>
          </cell>
          <cell r="B4282" t="str">
            <v>INSTALACOES HIDRO SANITARIAS</v>
          </cell>
          <cell r="C4282" t="str">
            <v>INHI</v>
          </cell>
          <cell r="D4282" t="str">
            <v>CONEXOES</v>
          </cell>
          <cell r="E4282" t="str">
            <v>0180</v>
          </cell>
          <cell r="F4282" t="str">
            <v/>
          </cell>
          <cell r="G4282" t="str">
            <v/>
          </cell>
          <cell r="H4282" t="str">
            <v>LUVA DE REDUÇÃO PARA INSTALAÇÕES EM PEX, DN 25 X 16 MM, CONEXÃO POR CRIMPAGEM  FORNECIMENTO E INSTALAÇÃO. AF_06/2015</v>
          </cell>
          <cell r="I4282" t="str">
            <v>UN</v>
          </cell>
          <cell r="J4282" t="str">
            <v>ATRIBUÍDO SÃO PAULO</v>
          </cell>
          <cell r="K4282" t="str">
            <v>25,52</v>
          </cell>
          <cell r="L4282" t="str">
            <v>CAIXA REFERENCIAL</v>
          </cell>
        </row>
        <row r="4283">
          <cell r="A4283">
            <v>96834</v>
          </cell>
          <cell r="B4283" t="str">
            <v>INSTALACOES HIDRO SANITARIAS</v>
          </cell>
          <cell r="C4283" t="str">
            <v>INHI</v>
          </cell>
          <cell r="D4283" t="str">
            <v>CONEXOES</v>
          </cell>
          <cell r="E4283" t="str">
            <v>0180</v>
          </cell>
          <cell r="F4283" t="str">
            <v/>
          </cell>
          <cell r="G4283" t="str">
            <v/>
          </cell>
          <cell r="H4283" t="str">
            <v>LUVA PARA INSTALAÇÕES EM PEX, DN 32 MM, CONEXÃO POR CRIMPAGEM  FORNECIMENTO E INSTALAÇÃO . AF_06/2015</v>
          </cell>
          <cell r="I4283" t="str">
            <v>UN</v>
          </cell>
          <cell r="J4283" t="str">
            <v>ATRIBUÍDO SÃO PAULO</v>
          </cell>
          <cell r="K4283" t="str">
            <v>42,75</v>
          </cell>
          <cell r="L4283" t="str">
            <v>CAIXA REFERENCIAL</v>
          </cell>
        </row>
        <row r="4284">
          <cell r="A4284">
            <v>96835</v>
          </cell>
          <cell r="B4284" t="str">
            <v>INSTALACOES HIDRO SANITARIAS</v>
          </cell>
          <cell r="C4284" t="str">
            <v>INHI</v>
          </cell>
          <cell r="D4284" t="str">
            <v>CONEXOES</v>
          </cell>
          <cell r="E4284" t="str">
            <v>0180</v>
          </cell>
          <cell r="F4284" t="str">
            <v/>
          </cell>
          <cell r="G4284" t="str">
            <v/>
          </cell>
          <cell r="H4284" t="str">
            <v>CONEXÃO FIXA, ROSCA FÊMEA, PARA INSTALAÇÕES EM PEX, DN 32 MM X 3/4", CONEXÃO POR CRIMPAGEM  FORNECIMENTO E INSTALAÇÃO. AF_06/2015</v>
          </cell>
          <cell r="I4284" t="str">
            <v>UN</v>
          </cell>
          <cell r="J4284" t="str">
            <v>ATRIBUÍDO SÃO PAULO</v>
          </cell>
          <cell r="K4284" t="str">
            <v>36,72</v>
          </cell>
          <cell r="L4284" t="str">
            <v>CAIXA REFERENCIAL</v>
          </cell>
        </row>
        <row r="4285">
          <cell r="A4285">
            <v>96836</v>
          </cell>
          <cell r="B4285" t="str">
            <v>INSTALACOES HIDRO SANITARIAS</v>
          </cell>
          <cell r="C4285" t="str">
            <v>INHI</v>
          </cell>
          <cell r="D4285" t="str">
            <v>CONEXOES</v>
          </cell>
          <cell r="E4285" t="str">
            <v>0180</v>
          </cell>
          <cell r="F4285" t="str">
            <v/>
          </cell>
          <cell r="G4285" t="str">
            <v/>
          </cell>
          <cell r="H4285" t="str">
            <v>LUVA DE REDUÇÃO PARA INSTALAÇÕES EM PEX, DN 32 X 25 MM, CONEXÃO POR CRIMPAGEM  FORNECIMENTO E INSTALAÇÃO. AF_06/2015</v>
          </cell>
          <cell r="I4285" t="str">
            <v>UN</v>
          </cell>
          <cell r="J4285" t="str">
            <v>ATRIBUÍDO SÃO PAULO</v>
          </cell>
          <cell r="K4285" t="str">
            <v>39,22</v>
          </cell>
          <cell r="L4285" t="str">
            <v>CAIXA REFERENCIAL</v>
          </cell>
        </row>
        <row r="4286">
          <cell r="A4286">
            <v>96837</v>
          </cell>
          <cell r="B4286" t="str">
            <v>INSTALACOES HIDRO SANITARIAS</v>
          </cell>
          <cell r="C4286" t="str">
            <v>INHI</v>
          </cell>
          <cell r="D4286" t="str">
            <v>CONEXOES</v>
          </cell>
          <cell r="E4286" t="str">
            <v>0180</v>
          </cell>
          <cell r="F4286" t="str">
            <v/>
          </cell>
          <cell r="G4286" t="str">
            <v/>
          </cell>
          <cell r="H4286" t="str">
            <v>JOELHO 90 GRAUS, METÁLICO, PARA INSTALAÇÕES EM PEX, DN 16 MM, CONEXÃO POR ANEL DESLIZANTE   FORNECIMENTO E INSTALAÇÃO. AF_06/2015</v>
          </cell>
          <cell r="I4286" t="str">
            <v>UN</v>
          </cell>
          <cell r="J4286" t="str">
            <v>ATRIBUÍDO SÃO PAULO</v>
          </cell>
          <cell r="K4286" t="str">
            <v>20,25</v>
          </cell>
          <cell r="L4286" t="str">
            <v>CAIXA REFERENCIAL</v>
          </cell>
        </row>
        <row r="4287">
          <cell r="A4287">
            <v>96838</v>
          </cell>
          <cell r="B4287" t="str">
            <v>INSTALACOES HIDRO SANITARIAS</v>
          </cell>
          <cell r="C4287" t="str">
            <v>INHI</v>
          </cell>
          <cell r="D4287" t="str">
            <v>CONEXOES</v>
          </cell>
          <cell r="E4287" t="str">
            <v>0180</v>
          </cell>
          <cell r="F4287" t="str">
            <v/>
          </cell>
          <cell r="G4287" t="str">
            <v/>
          </cell>
          <cell r="H4287" t="str">
            <v>JOELHO 90 GRAUS, ROSCA FÊMEA TERMINAL, METÁLICO, PARA INSTALAÇÕES EM PEX, DN 16MM X 1/2", CONEXÃO POR ANEL DESLIZANTE  FORNECIMENTO E INSTALAÇÃO. AF_06/2015</v>
          </cell>
          <cell r="I4287" t="str">
            <v>UN</v>
          </cell>
          <cell r="J4287" t="str">
            <v>ATRIBUÍDO SÃO PAULO</v>
          </cell>
          <cell r="K4287" t="str">
            <v>18,45</v>
          </cell>
          <cell r="L4287" t="str">
            <v>CAIXA REFERENCIAL</v>
          </cell>
        </row>
        <row r="4288">
          <cell r="A4288">
            <v>96839</v>
          </cell>
          <cell r="B4288" t="str">
            <v>INSTALACOES HIDRO SANITARIAS</v>
          </cell>
          <cell r="C4288" t="str">
            <v>INHI</v>
          </cell>
          <cell r="D4288" t="str">
            <v>CONEXOES</v>
          </cell>
          <cell r="E4288" t="str">
            <v>0180</v>
          </cell>
          <cell r="F4288" t="str">
            <v/>
          </cell>
          <cell r="G4288" t="str">
            <v/>
          </cell>
          <cell r="H4288" t="str">
            <v>JOELHO, ROSCA FÊMEA, COM BASE FIXA, METÁLICO, PARA INSTALAÇÕES EM PEX, DN 16MM X 1/2", CONEXÃO POR ANEL DESLIZANTE  FORNECIMENTO E INSTALAÇÃO. AF_06/2015</v>
          </cell>
          <cell r="I4288" t="str">
            <v>UN</v>
          </cell>
          <cell r="J4288" t="str">
            <v>ATRIBUÍDO SÃO PAULO</v>
          </cell>
          <cell r="K4288" t="str">
            <v>18,13</v>
          </cell>
          <cell r="L4288" t="str">
            <v>CAIXA REFERENCIAL</v>
          </cell>
        </row>
        <row r="4289">
          <cell r="A4289">
            <v>96840</v>
          </cell>
          <cell r="B4289" t="str">
            <v>INSTALACOES HIDRO SANITARIAS</v>
          </cell>
          <cell r="C4289" t="str">
            <v>INHI</v>
          </cell>
          <cell r="D4289" t="str">
            <v>CONEXOES</v>
          </cell>
          <cell r="E4289" t="str">
            <v>0180</v>
          </cell>
          <cell r="F4289" t="str">
            <v/>
          </cell>
          <cell r="G4289" t="str">
            <v/>
          </cell>
          <cell r="H4289" t="str">
            <v>JOELHO 90 GRAUS, METÁLICO, PARA INSTALAÇÕES EM PEX, DN 20 MM, CONEXÃO POR ANEL DESLIZANTE  FORNECIMENTO E INSTALAÇÃO . AF_06/2015</v>
          </cell>
          <cell r="I4289" t="str">
            <v>UN</v>
          </cell>
          <cell r="J4289" t="str">
            <v>ATRIBUÍDO SÃO PAULO</v>
          </cell>
          <cell r="K4289" t="str">
            <v>23,62</v>
          </cell>
          <cell r="L4289" t="str">
            <v>CAIXA REFERENCIAL</v>
          </cell>
        </row>
        <row r="4290">
          <cell r="A4290">
            <v>96841</v>
          </cell>
          <cell r="B4290" t="str">
            <v>INSTALACOES HIDRO SANITARIAS</v>
          </cell>
          <cell r="C4290" t="str">
            <v>INHI</v>
          </cell>
          <cell r="D4290" t="str">
            <v>CONEXOES</v>
          </cell>
          <cell r="E4290" t="str">
            <v>0180</v>
          </cell>
          <cell r="F4290" t="str">
            <v/>
          </cell>
          <cell r="G4290" t="str">
            <v/>
          </cell>
          <cell r="H4290" t="str">
            <v>JOELHO 90 GRAUS, ROSCA FÊMEA TERMINAL, METÁLICO, PARA INSTALAÇÕES EM PEX, DN 20 MM X 1/2", CONEXÃO POR ANEL DESLIZANTE  FORNECIMENTO E INSTALAÇÃO. AF_06/2015</v>
          </cell>
          <cell r="I4290" t="str">
            <v>UN</v>
          </cell>
          <cell r="J4290" t="str">
            <v>ATRIBUÍDO SÃO PAULO</v>
          </cell>
          <cell r="K4290" t="str">
            <v>20,38</v>
          </cell>
          <cell r="L4290" t="str">
            <v>CAIXA REFERENCIAL</v>
          </cell>
        </row>
        <row r="4291">
          <cell r="A4291">
            <v>96842</v>
          </cell>
          <cell r="B4291" t="str">
            <v>INSTALACOES HIDRO SANITARIAS</v>
          </cell>
          <cell r="C4291" t="str">
            <v>INHI</v>
          </cell>
          <cell r="D4291" t="str">
            <v>CONEXOES</v>
          </cell>
          <cell r="E4291" t="str">
            <v>0180</v>
          </cell>
          <cell r="F4291" t="str">
            <v/>
          </cell>
          <cell r="G4291" t="str">
            <v/>
          </cell>
          <cell r="H4291" t="str">
            <v>JOELHO 90 GRAUS, ROSCA FÊMEA TERMINAL, METÁLICO, PARA INSTALAÇÕES EM PEX, DN 20 MM X 3/4", CONEXÃO POR ANEL DESLIZANTE  FORNECIMENTO E INSTALAÇÃO. AF_06/2015</v>
          </cell>
          <cell r="I4291" t="str">
            <v>UN</v>
          </cell>
          <cell r="J4291" t="str">
            <v>ATRIBUÍDO SÃO PAULO</v>
          </cell>
          <cell r="K4291" t="str">
            <v>26,58</v>
          </cell>
          <cell r="L4291" t="str">
            <v>CAIXA REFERENCIAL</v>
          </cell>
        </row>
        <row r="4292">
          <cell r="A4292">
            <v>96843</v>
          </cell>
          <cell r="B4292" t="str">
            <v>INSTALACOES HIDRO SANITARIAS</v>
          </cell>
          <cell r="C4292" t="str">
            <v>INHI</v>
          </cell>
          <cell r="D4292" t="str">
            <v>CONEXOES</v>
          </cell>
          <cell r="E4292" t="str">
            <v>0180</v>
          </cell>
          <cell r="F4292" t="str">
            <v/>
          </cell>
          <cell r="G4292" t="str">
            <v/>
          </cell>
          <cell r="H4292" t="str">
            <v>JOELHO ROSCA FÊMEA, COM BASE FIXA, METÁLICO, PARA INSTALAÇÕES EM PEX, DN 20MM X 1/2", CONEXÃO POR ANEL DESLIZANTE  FORNECIMENTO E INSTALAÇÃO. AF_06/2015</v>
          </cell>
          <cell r="I4292" t="str">
            <v>UN</v>
          </cell>
          <cell r="J4292" t="str">
            <v>ATRIBUÍDO SÃO PAULO</v>
          </cell>
          <cell r="K4292" t="str">
            <v>25,47</v>
          </cell>
          <cell r="L4292" t="str">
            <v>CAIXA REFERENCIAL</v>
          </cell>
        </row>
        <row r="4293">
          <cell r="A4293">
            <v>96844</v>
          </cell>
          <cell r="B4293" t="str">
            <v>INSTALACOES HIDRO SANITARIAS</v>
          </cell>
          <cell r="C4293" t="str">
            <v>INHI</v>
          </cell>
          <cell r="D4293" t="str">
            <v>CONEXOES</v>
          </cell>
          <cell r="E4293" t="str">
            <v>0180</v>
          </cell>
          <cell r="F4293" t="str">
            <v/>
          </cell>
          <cell r="G4293" t="str">
            <v/>
          </cell>
          <cell r="H4293" t="str">
            <v>JOELHO ROSCA FÊMEA, MÓVEL, METÁLICO, PARA INSTALAÇÕES EM PEX, DN 20MM X 3/4", CONEXÃO POR ANEL DESLIZANTE  FORNECIMENTO E INSTALAÇÃO. AF_06/2015</v>
          </cell>
          <cell r="I4293" t="str">
            <v>UN</v>
          </cell>
          <cell r="J4293" t="str">
            <v>ATRIBUÍDO SÃO PAULO</v>
          </cell>
          <cell r="K4293" t="str">
            <v>35,58</v>
          </cell>
          <cell r="L4293" t="str">
            <v>CAIXA REFERENCIAL</v>
          </cell>
        </row>
        <row r="4294">
          <cell r="A4294">
            <v>96845</v>
          </cell>
          <cell r="B4294" t="str">
            <v>INSTALACOES HIDRO SANITARIAS</v>
          </cell>
          <cell r="C4294" t="str">
            <v>INHI</v>
          </cell>
          <cell r="D4294" t="str">
            <v>CONEXOES</v>
          </cell>
          <cell r="E4294" t="str">
            <v>0180</v>
          </cell>
          <cell r="F4294" t="str">
            <v/>
          </cell>
          <cell r="G4294" t="str">
            <v/>
          </cell>
          <cell r="H4294" t="str">
            <v>JOELHO 90 GRAUS, METÁLICO, PARA INSTALAÇÕES EM PEX, DN 25 MM, CONEXÃO POR ANEL DESLIZANTE   FORNECIMENTO E INSTALAÇÃO. AF_06/2015</v>
          </cell>
          <cell r="I4294" t="str">
            <v>UN</v>
          </cell>
          <cell r="J4294" t="str">
            <v>ATRIBUÍDO SÃO PAULO</v>
          </cell>
          <cell r="K4294" t="str">
            <v>37,81</v>
          </cell>
          <cell r="L4294" t="str">
            <v>CAIXA REFERENCIAL</v>
          </cell>
        </row>
        <row r="4295">
          <cell r="A4295">
            <v>96846</v>
          </cell>
          <cell r="B4295" t="str">
            <v>INSTALACOES HIDRO SANITARIAS</v>
          </cell>
          <cell r="C4295" t="str">
            <v>INHI</v>
          </cell>
          <cell r="D4295" t="str">
            <v>CONEXOES</v>
          </cell>
          <cell r="E4295" t="str">
            <v>0180</v>
          </cell>
          <cell r="F4295" t="str">
            <v/>
          </cell>
          <cell r="G4295" t="str">
            <v/>
          </cell>
          <cell r="H4295" t="str">
            <v>JOELHO 90 GRAUS, ROSCA FÊMEA TERMINAL, METÁLICO, PARA INSTALAÇÕES EM PEX, DN 25 MM X 3/4", CONEXÃO POR ANEL DESLIZANTE  FORNECIMENTO E INSTALAÇÃO. AF_06/2015</v>
          </cell>
          <cell r="I4295" t="str">
            <v>UN</v>
          </cell>
          <cell r="J4295" t="str">
            <v>ATRIBUÍDO SÃO PAULO</v>
          </cell>
          <cell r="K4295" t="str">
            <v>29,17</v>
          </cell>
          <cell r="L4295" t="str">
            <v>CAIXA REFERENCIAL</v>
          </cell>
        </row>
        <row r="4296">
          <cell r="A4296">
            <v>96847</v>
          </cell>
          <cell r="B4296" t="str">
            <v>INSTALACOES HIDRO SANITARIAS</v>
          </cell>
          <cell r="C4296" t="str">
            <v>INHI</v>
          </cell>
          <cell r="D4296" t="str">
            <v>CONEXOES</v>
          </cell>
          <cell r="E4296" t="str">
            <v>0180</v>
          </cell>
          <cell r="F4296" t="str">
            <v/>
          </cell>
          <cell r="G4296" t="str">
            <v/>
          </cell>
          <cell r="H4296" t="str">
            <v>JOELHO ROSCA FÊMEA, COM BASE FIXA, METÁLICO, PARA INSTALAÇÕES EM PEX, DN 25MM X 3/4", CONEXÃO POR ANEL DESLIZANTE  FORNECIMENTO E INSTALAÇÃO. AF_06/2015</v>
          </cell>
          <cell r="I4296" t="str">
            <v>UN</v>
          </cell>
          <cell r="J4296" t="str">
            <v>ATRIBUÍDO SÃO PAULO</v>
          </cell>
          <cell r="K4296" t="str">
            <v>32,33</v>
          </cell>
          <cell r="L4296" t="str">
            <v>CAIXA REFERENCIAL</v>
          </cell>
        </row>
        <row r="4297">
          <cell r="A4297">
            <v>96848</v>
          </cell>
          <cell r="B4297" t="str">
            <v>INSTALACOES HIDRO SANITARIAS</v>
          </cell>
          <cell r="C4297" t="str">
            <v>INHI</v>
          </cell>
          <cell r="D4297" t="str">
            <v>CONEXOES</v>
          </cell>
          <cell r="E4297" t="str">
            <v>0180</v>
          </cell>
          <cell r="F4297" t="str">
            <v/>
          </cell>
          <cell r="G4297" t="str">
            <v/>
          </cell>
          <cell r="H4297" t="str">
            <v>JOELHO 90 GRAUS, METÁLICO, PARA INSTALAÇÕES EM PEX, DN 32 MM, CONEXÃO POR ANEL DESLIZANTE  FORNECIMENTO E INSTALAÇÃO . AF_06/2015</v>
          </cell>
          <cell r="I4297" t="str">
            <v>UN</v>
          </cell>
          <cell r="J4297" t="str">
            <v>ATRIBUÍDO SÃO PAULO</v>
          </cell>
          <cell r="K4297" t="str">
            <v>49,22</v>
          </cell>
          <cell r="L4297" t="str">
            <v>CAIXA REFERENCIAL</v>
          </cell>
        </row>
        <row r="4298">
          <cell r="A4298">
            <v>96849</v>
          </cell>
          <cell r="B4298" t="str">
            <v>INSTALACOES HIDRO SANITARIAS</v>
          </cell>
          <cell r="C4298" t="str">
            <v>INHI</v>
          </cell>
          <cell r="D4298" t="str">
            <v>CONEXOES</v>
          </cell>
          <cell r="E4298" t="str">
            <v>0180</v>
          </cell>
          <cell r="F4298" t="str">
            <v/>
          </cell>
          <cell r="G4298" t="str">
            <v/>
          </cell>
          <cell r="H4298" t="str">
            <v>JOELHO 90 GRAUS, PARA INSTALAÇÕES EM PEX, DN 16 MM, CONEXÃO POR CRIMPAGEM   FORNECIMENTO E INSTALAÇÃO. AF_06/2015</v>
          </cell>
          <cell r="I4298" t="str">
            <v>UN</v>
          </cell>
          <cell r="J4298" t="str">
            <v>ATRIBUÍDO SÃO PAULO</v>
          </cell>
          <cell r="K4298" t="str">
            <v>17,60</v>
          </cell>
          <cell r="L4298" t="str">
            <v>CAIXA REFERENCIAL</v>
          </cell>
        </row>
        <row r="4299">
          <cell r="A4299">
            <v>96850</v>
          </cell>
          <cell r="B4299" t="str">
            <v>INSTALACOES HIDRO SANITARIAS</v>
          </cell>
          <cell r="C4299" t="str">
            <v>INHI</v>
          </cell>
          <cell r="D4299" t="str">
            <v>CONEXOES</v>
          </cell>
          <cell r="E4299" t="str">
            <v>0180</v>
          </cell>
          <cell r="F4299" t="str">
            <v/>
          </cell>
          <cell r="G4299" t="str">
            <v/>
          </cell>
          <cell r="H4299" t="str">
            <v>JOELHO 90 GRAUS, ROSCA FÊMEA TERMINAL, PARA INSTALAÇÕES EM PEX, DN 16MM X 1/2", CONEXÃO POR CRIMPAGEM  FORNECIMENTO E INSTALAÇÃO. AF_06/2015</v>
          </cell>
          <cell r="I4299" t="str">
            <v>UN</v>
          </cell>
          <cell r="J4299" t="str">
            <v>ATRIBUÍDO SÃO PAULO</v>
          </cell>
          <cell r="K4299" t="str">
            <v>20,84</v>
          </cell>
          <cell r="L4299" t="str">
            <v>CAIXA REFERENCIAL</v>
          </cell>
        </row>
        <row r="4300">
          <cell r="A4300">
            <v>96851</v>
          </cell>
          <cell r="B4300" t="str">
            <v>INSTALACOES HIDRO SANITARIAS</v>
          </cell>
          <cell r="C4300" t="str">
            <v>INHI</v>
          </cell>
          <cell r="D4300" t="str">
            <v>CONEXOES</v>
          </cell>
          <cell r="E4300" t="str">
            <v>0180</v>
          </cell>
          <cell r="F4300" t="str">
            <v/>
          </cell>
          <cell r="G4300" t="str">
            <v/>
          </cell>
          <cell r="H4300" t="str">
            <v>JOELHO 90 GRAUS, ROSCA FÊMEA TERMINAL, PARA INSTALAÇÕES EM PEX, DN 16MM X 3/4", CONEXÃO POR CRIMPAGEM  FORNECIMENTO E INSTALAÇÃO. AF_06/2015</v>
          </cell>
          <cell r="I4300" t="str">
            <v>UN</v>
          </cell>
          <cell r="J4300" t="str">
            <v>ATRIBUÍDO SÃO PAULO</v>
          </cell>
          <cell r="K4300" t="str">
            <v>28,08</v>
          </cell>
          <cell r="L4300" t="str">
            <v>CAIXA REFERENCIAL</v>
          </cell>
        </row>
        <row r="4301">
          <cell r="A4301">
            <v>96852</v>
          </cell>
          <cell r="B4301" t="str">
            <v>INSTALACOES HIDRO SANITARIAS</v>
          </cell>
          <cell r="C4301" t="str">
            <v>INHI</v>
          </cell>
          <cell r="D4301" t="str">
            <v>CONEXOES</v>
          </cell>
          <cell r="E4301" t="str">
            <v>0180</v>
          </cell>
          <cell r="F4301" t="str">
            <v/>
          </cell>
          <cell r="G4301" t="str">
            <v/>
          </cell>
          <cell r="H4301" t="str">
            <v>JOELHO 90 GRAUS, PARA INSTALAÇÕES EM PEX, DN 20 MM, CONEXÃO POR CRIMPAGEM   FORNECIMENTO E INSTALAÇÃO. AF_06/2015</v>
          </cell>
          <cell r="I4301" t="str">
            <v>UN</v>
          </cell>
          <cell r="J4301" t="str">
            <v>ATRIBUÍDO SÃO PAULO</v>
          </cell>
          <cell r="K4301" t="str">
            <v>23,65</v>
          </cell>
          <cell r="L4301" t="str">
            <v>CAIXA REFERENCIAL</v>
          </cell>
        </row>
        <row r="4302">
          <cell r="A4302">
            <v>96853</v>
          </cell>
          <cell r="B4302" t="str">
            <v>INSTALACOES HIDRO SANITARIAS</v>
          </cell>
          <cell r="C4302" t="str">
            <v>INHI</v>
          </cell>
          <cell r="D4302" t="str">
            <v>CONEXOES</v>
          </cell>
          <cell r="E4302" t="str">
            <v>0180</v>
          </cell>
          <cell r="F4302" t="str">
            <v/>
          </cell>
          <cell r="G4302" t="str">
            <v/>
          </cell>
          <cell r="H4302" t="str">
            <v>JOELHO 90 GRAUS, ROSCA FÊMEA TERMINAL, PARA INSTALAÇÕES EM PEX, DN 20MM X 1/2", CONEXÃO POR CRIMPAGEM  FORNECIMENTO E INSTALAÇÃO. AF_06/2015</v>
          </cell>
          <cell r="I4302" t="str">
            <v>UN</v>
          </cell>
          <cell r="J4302" t="str">
            <v>ATRIBUÍDO SÃO PAULO</v>
          </cell>
          <cell r="K4302" t="str">
            <v>26,81</v>
          </cell>
          <cell r="L4302" t="str">
            <v>CAIXA REFERENCIAL</v>
          </cell>
        </row>
        <row r="4303">
          <cell r="A4303">
            <v>96854</v>
          </cell>
          <cell r="B4303" t="str">
            <v>INSTALACOES HIDRO SANITARIAS</v>
          </cell>
          <cell r="C4303" t="str">
            <v>INHI</v>
          </cell>
          <cell r="D4303" t="str">
            <v>CONEXOES</v>
          </cell>
          <cell r="E4303" t="str">
            <v>0180</v>
          </cell>
          <cell r="F4303" t="str">
            <v/>
          </cell>
          <cell r="G4303" t="str">
            <v/>
          </cell>
          <cell r="H4303" t="str">
            <v>JOELHO 90 GRAUS, ROSCA FÊMEA TERMINAL, PARA INSTALAÇÕES EM PEX, DN 20MM X 3/4", CONEXÃO POR CRIMPAGEM  FORNECIMENTO E INSTALAÇÃO. AF_06/2015</v>
          </cell>
          <cell r="I4303" t="str">
            <v>UN</v>
          </cell>
          <cell r="J4303" t="str">
            <v>ATRIBUÍDO SÃO PAULO</v>
          </cell>
          <cell r="K4303" t="str">
            <v>32,41</v>
          </cell>
          <cell r="L4303" t="str">
            <v>CAIXA REFERENCIAL</v>
          </cell>
        </row>
        <row r="4304">
          <cell r="A4304">
            <v>96855</v>
          </cell>
          <cell r="B4304" t="str">
            <v>INSTALACOES HIDRO SANITARIAS</v>
          </cell>
          <cell r="C4304" t="str">
            <v>INHI</v>
          </cell>
          <cell r="D4304" t="str">
            <v>CONEXOES</v>
          </cell>
          <cell r="E4304" t="str">
            <v>0180</v>
          </cell>
          <cell r="F4304" t="str">
            <v/>
          </cell>
          <cell r="G4304" t="str">
            <v/>
          </cell>
          <cell r="H4304" t="str">
            <v>JOELHO 90 GRAUS, PARA INSTALAÇÕES EM PEX, DN 25 MM, CONEXÃO POR CRIMPAGEM   FORNECIMENTO E INSTALAÇÃO. AF_06/2015</v>
          </cell>
          <cell r="I4304" t="str">
            <v>UN</v>
          </cell>
          <cell r="J4304" t="str">
            <v>ATRIBUÍDO SÃO PAULO</v>
          </cell>
          <cell r="K4304" t="str">
            <v>29,44</v>
          </cell>
          <cell r="L4304" t="str">
            <v>CAIXA REFERENCIAL</v>
          </cell>
        </row>
        <row r="4305">
          <cell r="A4305">
            <v>96856</v>
          </cell>
          <cell r="B4305" t="str">
            <v>INSTALACOES HIDRO SANITARIAS</v>
          </cell>
          <cell r="C4305" t="str">
            <v>INHI</v>
          </cell>
          <cell r="D4305" t="str">
            <v>CONEXOES</v>
          </cell>
          <cell r="E4305" t="str">
            <v>0180</v>
          </cell>
          <cell r="F4305" t="str">
            <v/>
          </cell>
          <cell r="G4305" t="str">
            <v/>
          </cell>
          <cell r="H4305" t="str">
            <v>JOELHO 90 GRAUS, ROSCA FÊMEA TERMINAL, PARA INSTALAÇÕES EM PEX, DN 25MM X 1/2", CONEXÃO POR CRIMPAGEM  FORNECIMENTO E INSTALAÇÃO. AF_06/2015</v>
          </cell>
          <cell r="I4305" t="str">
            <v>UN</v>
          </cell>
          <cell r="J4305" t="str">
            <v>ATRIBUÍDO SÃO PAULO</v>
          </cell>
          <cell r="K4305" t="str">
            <v>29,89</v>
          </cell>
          <cell r="L4305" t="str">
            <v>CAIXA REFERENCIAL</v>
          </cell>
        </row>
        <row r="4306">
          <cell r="A4306">
            <v>96857</v>
          </cell>
          <cell r="B4306" t="str">
            <v>INSTALACOES HIDRO SANITARIAS</v>
          </cell>
          <cell r="C4306" t="str">
            <v>INHI</v>
          </cell>
          <cell r="D4306" t="str">
            <v>CONEXOES</v>
          </cell>
          <cell r="E4306" t="str">
            <v>0180</v>
          </cell>
          <cell r="F4306" t="str">
            <v/>
          </cell>
          <cell r="G4306" t="str">
            <v/>
          </cell>
          <cell r="H4306" t="str">
            <v>JOELHO 90 GRAUS, ROSCA FÊMEA TERMINAL, PARA INSTALAÇÕES EM PEX, DN 25MM X 1, CONEXÃO POR CRIMPAGEM  FORNECIMENTO E INSTALAÇÃO. AF_06/2015</v>
          </cell>
          <cell r="I4306" t="str">
            <v>UN</v>
          </cell>
          <cell r="J4306" t="str">
            <v>ATRIBUÍDO SÃO PAULO</v>
          </cell>
          <cell r="K4306" t="str">
            <v>48,84</v>
          </cell>
          <cell r="L4306" t="str">
            <v>CAIXA REFERENCIAL</v>
          </cell>
        </row>
        <row r="4307">
          <cell r="A4307">
            <v>96858</v>
          </cell>
          <cell r="B4307" t="str">
            <v>INSTALACOES HIDRO SANITARIAS</v>
          </cell>
          <cell r="C4307" t="str">
            <v>INHI</v>
          </cell>
          <cell r="D4307" t="str">
            <v>CONEXOES</v>
          </cell>
          <cell r="E4307" t="str">
            <v>0180</v>
          </cell>
          <cell r="F4307" t="str">
            <v/>
          </cell>
          <cell r="G4307" t="str">
            <v/>
          </cell>
          <cell r="H4307" t="str">
            <v>JOELHO 90 GRAUS, PARA INSTALAÇÕES EM PEX, DN 32 MM, CONEXÃO POR CRIMPAGEM   FORNECIMENTO E INSTALAÇÃO. AF_06/2015</v>
          </cell>
          <cell r="I4307" t="str">
            <v>UN</v>
          </cell>
          <cell r="J4307" t="str">
            <v>ATRIBUÍDO SÃO PAULO</v>
          </cell>
          <cell r="K4307" t="str">
            <v>48,92</v>
          </cell>
          <cell r="L4307" t="str">
            <v>CAIXA REFERENCIAL</v>
          </cell>
        </row>
        <row r="4308">
          <cell r="A4308">
            <v>96859</v>
          </cell>
          <cell r="B4308" t="str">
            <v>INSTALACOES HIDRO SANITARIAS</v>
          </cell>
          <cell r="C4308" t="str">
            <v>INHI</v>
          </cell>
          <cell r="D4308" t="str">
            <v>CONEXOES</v>
          </cell>
          <cell r="E4308" t="str">
            <v>0180</v>
          </cell>
          <cell r="F4308" t="str">
            <v/>
          </cell>
          <cell r="G4308" t="str">
            <v/>
          </cell>
          <cell r="H4308" t="str">
            <v>JOELHO 90 GRAUS, ROSCA FÊMEA TERMINAL, PARA INSTALAÇÕES EM PEX, DN 32 MM X 1", CONEXÃO POR CRIMPAGEM  FORNECIMENTO E INSTALAÇÃO. AF_06/2015</v>
          </cell>
          <cell r="I4308" t="str">
            <v>UN</v>
          </cell>
          <cell r="J4308" t="str">
            <v>ATRIBUÍDO SÃO PAULO</v>
          </cell>
          <cell r="K4308" t="str">
            <v>61,22</v>
          </cell>
          <cell r="L4308" t="str">
            <v>CAIXA REFERENCIAL</v>
          </cell>
        </row>
        <row r="4309">
          <cell r="A4309">
            <v>96860</v>
          </cell>
          <cell r="B4309" t="str">
            <v>INSTALACOES HIDRO SANITARIAS</v>
          </cell>
          <cell r="C4309" t="str">
            <v>INHI</v>
          </cell>
          <cell r="D4309" t="str">
            <v>CONEXOES</v>
          </cell>
          <cell r="E4309" t="str">
            <v>0180</v>
          </cell>
          <cell r="F4309" t="str">
            <v/>
          </cell>
          <cell r="G4309" t="str">
            <v/>
          </cell>
          <cell r="H4309" t="str">
            <v>TÊ, METÁLICO, PARA INSTALAÇÕES EM PEX, DN 16 MM, CONEXÃO POR ANEL DESLIZANTE  FORNECIMENTO E INSTALAÇÃO. AF_06/2015</v>
          </cell>
          <cell r="I4309" t="str">
            <v>UN</v>
          </cell>
          <cell r="J4309" t="str">
            <v>ATRIBUÍDO SÃO PAULO</v>
          </cell>
          <cell r="K4309" t="str">
            <v>23,16</v>
          </cell>
          <cell r="L4309" t="str">
            <v>CAIXA REFERENCIAL</v>
          </cell>
        </row>
        <row r="4310">
          <cell r="A4310">
            <v>96861</v>
          </cell>
          <cell r="B4310" t="str">
            <v>INSTALACOES HIDRO SANITARIAS</v>
          </cell>
          <cell r="C4310" t="str">
            <v>INHI</v>
          </cell>
          <cell r="D4310" t="str">
            <v>CONEXOES</v>
          </cell>
          <cell r="E4310" t="str">
            <v>0180</v>
          </cell>
          <cell r="F4310" t="str">
            <v/>
          </cell>
          <cell r="G4310" t="str">
            <v/>
          </cell>
          <cell r="H4310" t="str">
            <v>TÊ, ROSCA FÊMEA, METÁLICO, PARA INSTALAÇÕES EM PEX, DN 16 MM X ½, CONEXÃO POR ANEL DESLIZANTE   FORNECIMENTO E INSTALAÇÃO. AF_06/2015</v>
          </cell>
          <cell r="I4310" t="str">
            <v>UN</v>
          </cell>
          <cell r="J4310" t="str">
            <v>ATRIBUÍDO SÃO PAULO</v>
          </cell>
          <cell r="K4310" t="str">
            <v>25,21</v>
          </cell>
          <cell r="L4310" t="str">
            <v>CAIXA REFERENCIAL</v>
          </cell>
        </row>
        <row r="4311">
          <cell r="A4311">
            <v>96862</v>
          </cell>
          <cell r="B4311" t="str">
            <v>INSTALACOES HIDRO SANITARIAS</v>
          </cell>
          <cell r="C4311" t="str">
            <v>INHI</v>
          </cell>
          <cell r="D4311" t="str">
            <v>CONEXOES</v>
          </cell>
          <cell r="E4311" t="str">
            <v>0180</v>
          </cell>
          <cell r="F4311" t="str">
            <v/>
          </cell>
          <cell r="G4311" t="str">
            <v/>
          </cell>
          <cell r="H4311" t="str">
            <v>TÊ, METÁLICO, PARA INSTALAÇÕES EM PEX, DN 20 MM, CONEXÃO POR ANEL DESLIZANTE  FORNECIMENTO E INSTALAÇÃO. AF_06/2015</v>
          </cell>
          <cell r="I4311" t="str">
            <v>UN</v>
          </cell>
          <cell r="J4311" t="str">
            <v>ATRIBUÍDO SÃO PAULO</v>
          </cell>
          <cell r="K4311" t="str">
            <v>27,96</v>
          </cell>
          <cell r="L4311" t="str">
            <v>CAIXA REFERENCIAL</v>
          </cell>
        </row>
        <row r="4312">
          <cell r="A4312">
            <v>96863</v>
          </cell>
          <cell r="B4312" t="str">
            <v>INSTALACOES HIDRO SANITARIAS</v>
          </cell>
          <cell r="C4312" t="str">
            <v>INHI</v>
          </cell>
          <cell r="D4312" t="str">
            <v>CONEXOES</v>
          </cell>
          <cell r="E4312" t="str">
            <v>0180</v>
          </cell>
          <cell r="F4312" t="str">
            <v/>
          </cell>
          <cell r="G4312" t="str">
            <v/>
          </cell>
          <cell r="H4312" t="str">
            <v>TÊ, ROSCA FÊMEA, METÁLICO, PARA INSTALAÇÕES EM PEX, DN 20 MM X ½, CONEXÃO POR ANEL DESLIZANTE   FORNECIMENTO E INSTALAÇÃO. AF_06/2015</v>
          </cell>
          <cell r="I4312" t="str">
            <v>UN</v>
          </cell>
          <cell r="J4312" t="str">
            <v>ATRIBUÍDO SÃO PAULO</v>
          </cell>
          <cell r="K4312" t="str">
            <v>27,62</v>
          </cell>
          <cell r="L4312" t="str">
            <v>CAIXA REFERENCIAL</v>
          </cell>
        </row>
        <row r="4313">
          <cell r="A4313">
            <v>96864</v>
          </cell>
          <cell r="B4313" t="str">
            <v>INSTALACOES HIDRO SANITARIAS</v>
          </cell>
          <cell r="C4313" t="str">
            <v>INHI</v>
          </cell>
          <cell r="D4313" t="str">
            <v>CONEXOES</v>
          </cell>
          <cell r="E4313" t="str">
            <v>0180</v>
          </cell>
          <cell r="F4313" t="str">
            <v/>
          </cell>
          <cell r="G4313" t="str">
            <v/>
          </cell>
          <cell r="H4313" t="str">
            <v>TÊ, METÁLICO, PARA INSTALAÇÕES EM PEX, DN 25 MM, CONEXÃO POR ANEL DESLIZANTE  FORNECIMENTO E INSTALAÇÃO. AF_06/2015</v>
          </cell>
          <cell r="I4313" t="str">
            <v>UN</v>
          </cell>
          <cell r="J4313" t="str">
            <v>ATRIBUÍDO SÃO PAULO</v>
          </cell>
          <cell r="K4313" t="str">
            <v>44,92</v>
          </cell>
          <cell r="L4313" t="str">
            <v>CAIXA REFERENCIAL</v>
          </cell>
        </row>
        <row r="4314">
          <cell r="A4314">
            <v>96865</v>
          </cell>
          <cell r="B4314" t="str">
            <v>INSTALACOES HIDRO SANITARIAS</v>
          </cell>
          <cell r="C4314" t="str">
            <v>INHI</v>
          </cell>
          <cell r="D4314" t="str">
            <v>CONEXOES</v>
          </cell>
          <cell r="E4314" t="str">
            <v>0180</v>
          </cell>
          <cell r="F4314" t="str">
            <v/>
          </cell>
          <cell r="G4314" t="str">
            <v/>
          </cell>
          <cell r="H4314" t="str">
            <v>TÊ, ROSCA FÊMEA, METÁLICO, PARA INSTALAÇÕES EM PEX, DN 25 MM X 3/4", CONEXÃO POR ANEL DESLIZANTE  FORNECIMENTO E INSTALAÇÃO. AF_06/2015</v>
          </cell>
          <cell r="I4314" t="str">
            <v>UN</v>
          </cell>
          <cell r="J4314" t="str">
            <v>ATRIBUÍDO SÃO PAULO</v>
          </cell>
          <cell r="K4314" t="str">
            <v>43,92</v>
          </cell>
          <cell r="L4314" t="str">
            <v>CAIXA REFERENCIAL</v>
          </cell>
        </row>
        <row r="4315">
          <cell r="A4315">
            <v>96866</v>
          </cell>
          <cell r="B4315" t="str">
            <v>INSTALACOES HIDRO SANITARIAS</v>
          </cell>
          <cell r="C4315" t="str">
            <v>INHI</v>
          </cell>
          <cell r="D4315" t="str">
            <v>CONEXOES</v>
          </cell>
          <cell r="E4315" t="str">
            <v>0180</v>
          </cell>
          <cell r="F4315" t="str">
            <v/>
          </cell>
          <cell r="G4315" t="str">
            <v/>
          </cell>
          <cell r="H4315" t="str">
            <v>TÊ, METÁLICO, PARA INSTALAÇÕES EM PEX, DN 32 MM, CONEXÃO POR ANEL DESLIZANTE  FORNECIMENTO E INSTALAÇÃO. AF_06/2015</v>
          </cell>
          <cell r="I4315" t="str">
            <v>UN</v>
          </cell>
          <cell r="J4315" t="str">
            <v>ATRIBUÍDO SÃO PAULO</v>
          </cell>
          <cell r="K4315" t="str">
            <v>59,35</v>
          </cell>
          <cell r="L4315" t="str">
            <v>CAIXA REFERENCIAL</v>
          </cell>
        </row>
        <row r="4316">
          <cell r="A4316">
            <v>96867</v>
          </cell>
          <cell r="B4316" t="str">
            <v>INSTALACOES HIDRO SANITARIAS</v>
          </cell>
          <cell r="C4316" t="str">
            <v>INHI</v>
          </cell>
          <cell r="D4316" t="str">
            <v>CONEXOES</v>
          </cell>
          <cell r="E4316" t="str">
            <v>0180</v>
          </cell>
          <cell r="F4316" t="str">
            <v/>
          </cell>
          <cell r="G4316" t="str">
            <v/>
          </cell>
          <cell r="H4316" t="str">
            <v>TÊ, ROSCA MACHO, METÁLICO, PARA INSTALAÇÕES EM PEX, DN 32 MM X 1", CONEXÃO POR ANEL DESLIZANTE  FORNECIMENTO E INSTALAÇÃO. AF_06/2015</v>
          </cell>
          <cell r="I4316" t="str">
            <v>UN</v>
          </cell>
          <cell r="J4316" t="str">
            <v>ATRIBUÍDO SÃO PAULO</v>
          </cell>
          <cell r="K4316" t="str">
            <v>69,67</v>
          </cell>
          <cell r="L4316" t="str">
            <v>CAIXA REFERENCIAL</v>
          </cell>
        </row>
        <row r="4317">
          <cell r="A4317">
            <v>96868</v>
          </cell>
          <cell r="B4317" t="str">
            <v>INSTALACOES HIDRO SANITARIAS</v>
          </cell>
          <cell r="C4317" t="str">
            <v>INHI</v>
          </cell>
          <cell r="D4317" t="str">
            <v>CONEXOES</v>
          </cell>
          <cell r="E4317" t="str">
            <v>0180</v>
          </cell>
          <cell r="F4317" t="str">
            <v/>
          </cell>
          <cell r="G4317" t="str">
            <v/>
          </cell>
          <cell r="H4317" t="str">
            <v>TÊ, PARA INSTALAÇÕES EM PEX, DN 16 MM, CONEXÃO POR CRIMPAGEM  FORNECIMENTO E INSTALAÇÃO. AF_06/2015</v>
          </cell>
          <cell r="I4317" t="str">
            <v>UN</v>
          </cell>
          <cell r="J4317" t="str">
            <v>ATRIBUÍDO SÃO PAULO</v>
          </cell>
          <cell r="K4317" t="str">
            <v>27,60</v>
          </cell>
          <cell r="L4317" t="str">
            <v>CAIXA REFERENCIAL</v>
          </cell>
        </row>
        <row r="4318">
          <cell r="A4318">
            <v>96869</v>
          </cell>
          <cell r="B4318" t="str">
            <v>INSTALACOES HIDRO SANITARIAS</v>
          </cell>
          <cell r="C4318" t="str">
            <v>INHI</v>
          </cell>
          <cell r="D4318" t="str">
            <v>CONEXOES</v>
          </cell>
          <cell r="E4318" t="str">
            <v>0180</v>
          </cell>
          <cell r="F4318" t="str">
            <v/>
          </cell>
          <cell r="G4318" t="str">
            <v/>
          </cell>
          <cell r="H4318" t="str">
            <v>TÊ, PARA INSTALAÇÕES EM PEX, DN 20 MM, CONEXÃO POR CRIMPAGEM  FORNECIMENTO E INSTALAÇÃO. AF_06/2015</v>
          </cell>
          <cell r="I4318" t="str">
            <v>UN</v>
          </cell>
          <cell r="J4318" t="str">
            <v>ATRIBUÍDO SÃO PAULO</v>
          </cell>
          <cell r="K4318" t="str">
            <v>32,99</v>
          </cell>
          <cell r="L4318" t="str">
            <v>CAIXA REFERENCIAL</v>
          </cell>
        </row>
        <row r="4319">
          <cell r="A4319">
            <v>96870</v>
          </cell>
          <cell r="B4319" t="str">
            <v>INSTALACOES HIDRO SANITARIAS</v>
          </cell>
          <cell r="C4319" t="str">
            <v>INHI</v>
          </cell>
          <cell r="D4319" t="str">
            <v>CONEXOES</v>
          </cell>
          <cell r="E4319" t="str">
            <v>0180</v>
          </cell>
          <cell r="F4319" t="str">
            <v/>
          </cell>
          <cell r="G4319" t="str">
            <v/>
          </cell>
          <cell r="H4319" t="str">
            <v>TÊ, PEX, DN 25 MM, CONEXÃO POR CRIMPAGEM  FORNECIMENTO E INSTALAÇÃO. AF_06/2015</v>
          </cell>
          <cell r="I4319" t="str">
            <v>UN</v>
          </cell>
          <cell r="J4319" t="str">
            <v>ATRIBUÍDO SÃO PAULO</v>
          </cell>
          <cell r="K4319" t="str">
            <v>52,99</v>
          </cell>
          <cell r="L4319" t="str">
            <v>CAIXA REFERENCIAL</v>
          </cell>
        </row>
        <row r="4320">
          <cell r="A4320">
            <v>96871</v>
          </cell>
          <cell r="B4320" t="str">
            <v>INSTALACOES HIDRO SANITARIAS</v>
          </cell>
          <cell r="C4320" t="str">
            <v>INHI</v>
          </cell>
          <cell r="D4320" t="str">
            <v>CONEXOES</v>
          </cell>
          <cell r="E4320" t="str">
            <v>0180</v>
          </cell>
          <cell r="F4320" t="str">
            <v/>
          </cell>
          <cell r="G4320" t="str">
            <v/>
          </cell>
          <cell r="H4320" t="str">
            <v>TÊ, PARA INSTALAÇÕES EM PEX, DN 32 MM, CONEXÃO POR CRIMPAGEM  FORNECIMENTO E INSTALAÇÃO. AF_06/2015</v>
          </cell>
          <cell r="I4320" t="str">
            <v>UN</v>
          </cell>
          <cell r="J4320" t="str">
            <v>ATRIBUÍDO SÃO PAULO</v>
          </cell>
          <cell r="K4320" t="str">
            <v>77,40</v>
          </cell>
          <cell r="L4320" t="str">
            <v>CAIXA REFERENCIAL</v>
          </cell>
        </row>
        <row r="4321">
          <cell r="A4321">
            <v>96872</v>
          </cell>
          <cell r="B4321" t="str">
            <v>INSTALACOES HIDRO SANITARIAS</v>
          </cell>
          <cell r="C4321" t="str">
            <v>INHI</v>
          </cell>
          <cell r="D4321" t="str">
            <v>CONEXOES</v>
          </cell>
          <cell r="E4321" t="str">
            <v>0180</v>
          </cell>
          <cell r="F4321" t="str">
            <v/>
          </cell>
          <cell r="G4321" t="str">
            <v/>
          </cell>
          <cell r="H4321" t="str">
            <v>DISTRIBUIDOR 2 SAÍDAS, METÁLICO, PARA INSTALAÇÕES EM PEX, ENTRADA DE 3/4" X 2 SAÍDAS DE 1/2", CONEXÃO POR ANEL DESLIZANTE  FORNECIMENTO E INSTALAÇÃO. AF_06/2015</v>
          </cell>
          <cell r="I4321" t="str">
            <v>UN</v>
          </cell>
          <cell r="J4321" t="str">
            <v>ATRIBUÍDO SÃO PAULO</v>
          </cell>
          <cell r="K4321" t="str">
            <v>70,30</v>
          </cell>
          <cell r="L4321" t="str">
            <v>CAIXA REFERENCIAL</v>
          </cell>
        </row>
        <row r="4322">
          <cell r="A4322">
            <v>96873</v>
          </cell>
          <cell r="B4322" t="str">
            <v>INSTALACOES HIDRO SANITARIAS</v>
          </cell>
          <cell r="C4322" t="str">
            <v>INHI</v>
          </cell>
          <cell r="D4322" t="str">
            <v>CONEXOES</v>
          </cell>
          <cell r="E4322" t="str">
            <v>0180</v>
          </cell>
          <cell r="F4322" t="str">
            <v/>
          </cell>
          <cell r="G4322" t="str">
            <v/>
          </cell>
          <cell r="H4322" t="str">
            <v>DISTRIBUIDOR 2 SAÍDAS, METÁLICO, PARA INSTALAÇÕES EM PEX, ENTRADA DE 1" X 2 SAÍDAS DE 1/2", CONEXÃO POR ANEL DESLIZANTE  FORNECIMENTO E INSTALAÇÃO. AF_06/2015</v>
          </cell>
          <cell r="I4322" t="str">
            <v>UN</v>
          </cell>
          <cell r="J4322" t="str">
            <v>ATRIBUÍDO SÃO PAULO</v>
          </cell>
          <cell r="K4322" t="str">
            <v>81,69</v>
          </cell>
          <cell r="L4322" t="str">
            <v>CAIXA REFERENCIAL</v>
          </cell>
        </row>
        <row r="4323">
          <cell r="A4323">
            <v>96874</v>
          </cell>
          <cell r="B4323" t="str">
            <v>INSTALACOES HIDRO SANITARIAS</v>
          </cell>
          <cell r="C4323" t="str">
            <v>INHI</v>
          </cell>
          <cell r="D4323" t="str">
            <v>CONEXOES</v>
          </cell>
          <cell r="E4323" t="str">
            <v>0180</v>
          </cell>
          <cell r="F4323" t="str">
            <v/>
          </cell>
          <cell r="G4323" t="str">
            <v/>
          </cell>
          <cell r="H4323" t="str">
            <v>DISTRIBUIDOR 3 SAÍDAS, METÁLICO, PARA INSTALAÇÕES EM PEX, ENTRADA DE 3/4" X 3 SAÍDAS DE 1/2", CONEXÃO POR ANEL DESLIZANTE  FORNECIMENTO E INSTALAÇÃO . AF_06/2015</v>
          </cell>
          <cell r="I4323" t="str">
            <v>UN</v>
          </cell>
          <cell r="J4323" t="str">
            <v>ATRIBUÍDO SÃO PAULO</v>
          </cell>
          <cell r="K4323" t="str">
            <v>84,77</v>
          </cell>
          <cell r="L4323" t="str">
            <v>CAIXA REFERENCIAL</v>
          </cell>
        </row>
        <row r="4324">
          <cell r="A4324">
            <v>96875</v>
          </cell>
          <cell r="B4324" t="str">
            <v>INSTALACOES HIDRO SANITARIAS</v>
          </cell>
          <cell r="C4324" t="str">
            <v>INHI</v>
          </cell>
          <cell r="D4324" t="str">
            <v>CONEXOES</v>
          </cell>
          <cell r="E4324" t="str">
            <v>0180</v>
          </cell>
          <cell r="F4324" t="str">
            <v/>
          </cell>
          <cell r="G4324" t="str">
            <v/>
          </cell>
          <cell r="H4324" t="str">
            <v>DISTRIBUIDOR 3 SAÍDAS, METÁLICO, PARA INSTALAÇÕES EM PEX, ENTRADA DE 1 X 3 SAÍDAS DE 1/2, CONEXÃO POR ANEL DESLIZANTE   FORNECIMENTO E INSTALAÇÃO. AF_06/2015</v>
          </cell>
          <cell r="I4324" t="str">
            <v>UN</v>
          </cell>
          <cell r="J4324" t="str">
            <v>ATRIBUÍDO SÃO PAULO</v>
          </cell>
          <cell r="K4324" t="str">
            <v>103,09</v>
          </cell>
          <cell r="L4324" t="str">
            <v>CAIXA REFERENCIAL</v>
          </cell>
        </row>
        <row r="4325">
          <cell r="A4325">
            <v>96876</v>
          </cell>
          <cell r="B4325" t="str">
            <v>INSTALACOES HIDRO SANITARIAS</v>
          </cell>
          <cell r="C4325" t="str">
            <v>INHI</v>
          </cell>
          <cell r="D4325" t="str">
            <v>CONEXOES</v>
          </cell>
          <cell r="E4325" t="str">
            <v>0180</v>
          </cell>
          <cell r="F4325" t="str">
            <v/>
          </cell>
          <cell r="G4325" t="str">
            <v/>
          </cell>
          <cell r="H4325" t="str">
            <v>DISTRIBUIDOR 2 SAÍDAS, PARA INSTALAÇÕES EM PEX, ENTRADA DE 32 MM X 2 SAÍDAS DE 16 MM, CONEXÃO POR CRIMPAGEM FORNECIMENTO E INSTALAÇÃO. AF_06/2015</v>
          </cell>
          <cell r="I4325" t="str">
            <v>UN</v>
          </cell>
          <cell r="J4325" t="str">
            <v>ATRIBUÍDO SÃO PAULO</v>
          </cell>
          <cell r="K4325" t="str">
            <v>186,65</v>
          </cell>
          <cell r="L4325" t="str">
            <v>CAIXA REFERENCIAL</v>
          </cell>
        </row>
        <row r="4326">
          <cell r="A4326">
            <v>96877</v>
          </cell>
          <cell r="B4326" t="str">
            <v>INSTALACOES HIDRO SANITARIAS</v>
          </cell>
          <cell r="C4326" t="str">
            <v>INHI</v>
          </cell>
          <cell r="D4326" t="str">
            <v>CONEXOES</v>
          </cell>
          <cell r="E4326" t="str">
            <v>0180</v>
          </cell>
          <cell r="F4326" t="str">
            <v/>
          </cell>
          <cell r="G4326" t="str">
            <v/>
          </cell>
          <cell r="H4326" t="str">
            <v>DISTRIBUIDOR 2 SAÍDAS, PARA INSTALAÇÕES EM PEX, ENTRADA DE 32 MM X 2 SAÍDAS DE 20 MM, CONEXÃO POR CRIMPAGEM  FORNECIMENTO E INSTALAÇÃO. AF_06/2015</v>
          </cell>
          <cell r="I4326" t="str">
            <v>UN</v>
          </cell>
          <cell r="J4326" t="str">
            <v>ATRIBUÍDO SÃO PAULO</v>
          </cell>
          <cell r="K4326" t="str">
            <v>199,96</v>
          </cell>
          <cell r="L4326" t="str">
            <v>CAIXA REFERENCIAL</v>
          </cell>
        </row>
        <row r="4327">
          <cell r="A4327">
            <v>96878</v>
          </cell>
          <cell r="B4327" t="str">
            <v>INSTALACOES HIDRO SANITARIAS</v>
          </cell>
          <cell r="C4327" t="str">
            <v>INHI</v>
          </cell>
          <cell r="D4327" t="str">
            <v>CONEXOES</v>
          </cell>
          <cell r="E4327" t="str">
            <v>0180</v>
          </cell>
          <cell r="F4327" t="str">
            <v/>
          </cell>
          <cell r="G4327" t="str">
            <v/>
          </cell>
          <cell r="H4327" t="str">
            <v>DISTRIBUIDOR 2 SAÍDAS, PARA INSTALAÇÕES EM PEX, ENTRADA DE 32 MM X 2 SAÍDAS DE 25 MM, CONEXÃO POR CRIMPAGEM  FORNECIMENTO E INSTALAÇÃO. AF_06/2015</v>
          </cell>
          <cell r="I4327" t="str">
            <v>UN</v>
          </cell>
          <cell r="J4327" t="str">
            <v>ATRIBUÍDO SÃO PAULO</v>
          </cell>
          <cell r="K4327" t="str">
            <v>202,44</v>
          </cell>
          <cell r="L4327" t="str">
            <v>CAIXA REFERENCIAL</v>
          </cell>
        </row>
        <row r="4328">
          <cell r="A4328">
            <v>96879</v>
          </cell>
          <cell r="B4328" t="str">
            <v>INSTALACOES HIDRO SANITARIAS</v>
          </cell>
          <cell r="C4328" t="str">
            <v>INHI</v>
          </cell>
          <cell r="D4328" t="str">
            <v>CONEXOES</v>
          </cell>
          <cell r="E4328" t="str">
            <v>0180</v>
          </cell>
          <cell r="F4328" t="str">
            <v/>
          </cell>
          <cell r="G4328" t="str">
            <v/>
          </cell>
          <cell r="H4328" t="str">
            <v>DISTRIBUIDOR 3 SAÍDAS, PARA INSTALAÇÕES EM PEX, ENTRADA DE 32 MM X 3 SAÍDAS DE 16 MM, CONEXÃO POR CRIMPAGEM  FORNECIMENTO E INSTALAÇÃO. AF_06/2015</v>
          </cell>
          <cell r="I4328" t="str">
            <v>UN</v>
          </cell>
          <cell r="J4328" t="str">
            <v>ATRIBUÍDO SÃO PAULO</v>
          </cell>
          <cell r="K4328" t="str">
            <v>202,00</v>
          </cell>
          <cell r="L4328" t="str">
            <v>CAIXA REFERENCIAL</v>
          </cell>
        </row>
        <row r="4329">
          <cell r="A4329">
            <v>96880</v>
          </cell>
          <cell r="B4329" t="str">
            <v>INSTALACOES HIDRO SANITARIAS</v>
          </cell>
          <cell r="C4329" t="str">
            <v>INHI</v>
          </cell>
          <cell r="D4329" t="str">
            <v>CONEXOES</v>
          </cell>
          <cell r="E4329" t="str">
            <v>0180</v>
          </cell>
          <cell r="F4329" t="str">
            <v/>
          </cell>
          <cell r="G4329" t="str">
            <v/>
          </cell>
          <cell r="H4329" t="str">
            <v>DISTRIBUIDOR 3 SAÍDAS, PARA INSTALAÇÕES EM PEX, ENTRADA DE 32 MM X 3 SAÍDAS DE 20 MM, CONEXÃO POR CRIMPAGEM  FORNECIMENTO E INSTALAÇÃO. AF_06/2015</v>
          </cell>
          <cell r="I4329" t="str">
            <v>UN</v>
          </cell>
          <cell r="J4329" t="str">
            <v>ATRIBUÍDO SÃO PAULO</v>
          </cell>
          <cell r="K4329" t="str">
            <v>231,79</v>
          </cell>
          <cell r="L4329" t="str">
            <v>CAIXA REFERENCIAL</v>
          </cell>
        </row>
        <row r="4330">
          <cell r="A4330">
            <v>96881</v>
          </cell>
          <cell r="B4330" t="str">
            <v>INSTALACOES HIDRO SANITARIAS</v>
          </cell>
          <cell r="C4330" t="str">
            <v>INHI</v>
          </cell>
          <cell r="D4330" t="str">
            <v>CONEXOES</v>
          </cell>
          <cell r="E4330" t="str">
            <v>0180</v>
          </cell>
          <cell r="F4330" t="str">
            <v/>
          </cell>
          <cell r="G4330" t="str">
            <v/>
          </cell>
          <cell r="H4330" t="str">
            <v>DISTRIBUIDOR 3 SAÍDAS, PARA INSTALAÇÕES EM PEX, ENTRADA DE 32 MM X 3 SAÍDAS DE 25 MM, CONEXÃO POR CRIMPAGEM  FORNECIMENTO E INSTALAÇÃO. AF_06/2015</v>
          </cell>
          <cell r="I4330" t="str">
            <v>UN</v>
          </cell>
          <cell r="J4330" t="str">
            <v>ATRIBUÍDO SÃO PAULO</v>
          </cell>
          <cell r="K4330" t="str">
            <v>245,29</v>
          </cell>
          <cell r="L4330" t="str">
            <v>CAIXA REFERENCIAL</v>
          </cell>
        </row>
        <row r="4331">
          <cell r="A4331">
            <v>97425</v>
          </cell>
          <cell r="B4331" t="str">
            <v>INSTALACOES HIDRO SANITARIAS</v>
          </cell>
          <cell r="C4331" t="str">
            <v>INHI</v>
          </cell>
          <cell r="D4331" t="str">
            <v>CONEXOES</v>
          </cell>
          <cell r="E4331" t="str">
            <v>0180</v>
          </cell>
          <cell r="F4331" t="str">
            <v/>
          </cell>
          <cell r="G4331" t="str">
            <v/>
          </cell>
          <cell r="H4331" t="str">
            <v>FLANGE EM AÇO, DN 15 MM X 1/2'', INSTALADO EM RESERVAÇÃO DE ÁGUA DE EDIFICAÇÃO QUE POSSUA RESERVATÓRIO DE FIBRA/FIBROCIMENTO - FORNECIMENTO E INSTALAÇÃO. AF_06/2016</v>
          </cell>
          <cell r="I4331" t="str">
            <v>UN</v>
          </cell>
          <cell r="J4331" t="str">
            <v>COEFICIENTE DE REPRESENTATIVIDADE</v>
          </cell>
          <cell r="K4331" t="str">
            <v>19,16</v>
          </cell>
          <cell r="L4331" t="str">
            <v>CAIXA REFERENCIAL</v>
          </cell>
        </row>
        <row r="4332">
          <cell r="A4332">
            <v>97426</v>
          </cell>
          <cell r="B4332" t="str">
            <v>INSTALACOES HIDRO SANITARIAS</v>
          </cell>
          <cell r="C4332" t="str">
            <v>INHI</v>
          </cell>
          <cell r="D4332" t="str">
            <v>CONEXOES</v>
          </cell>
          <cell r="E4332" t="str">
            <v>0180</v>
          </cell>
          <cell r="F4332" t="str">
            <v/>
          </cell>
          <cell r="G4332" t="str">
            <v/>
          </cell>
          <cell r="H4332" t="str">
            <v>FLANGE EM AÇO, DN 20 MM X 3/4'', INSTALADO EM RESERVAÇÃO DE ÁGUA DE EDIFICAÇÃO QUE POSSUA RESERVATÓRIO DE FIBRA/FIBROCIMENTO - FORNECIMENTO E INSTALAÇÃO. AF_06/2016</v>
          </cell>
          <cell r="I4332" t="str">
            <v>UN</v>
          </cell>
          <cell r="J4332" t="str">
            <v>COEFICIENTE DE REPRESENTATIVIDADE</v>
          </cell>
          <cell r="K4332" t="str">
            <v>23,05</v>
          </cell>
          <cell r="L4332" t="str">
            <v>CAIXA REFERENCIAL</v>
          </cell>
        </row>
        <row r="4333">
          <cell r="A4333">
            <v>97427</v>
          </cell>
          <cell r="B4333" t="str">
            <v>INSTALACOES HIDRO SANITARIAS</v>
          </cell>
          <cell r="C4333" t="str">
            <v>INHI</v>
          </cell>
          <cell r="D4333" t="str">
            <v>CONEXOES</v>
          </cell>
          <cell r="E4333" t="str">
            <v>0180</v>
          </cell>
          <cell r="F4333" t="str">
            <v/>
          </cell>
          <cell r="G4333" t="str">
            <v/>
          </cell>
          <cell r="H4333" t="str">
            <v>FLANGE EM AÇO, DN 25 MM X 1'', INSTALADO EM RESERVAÇÃO DE ÁGUA DE EDIFICAÇÃO QUE POSSUA RESERVATÓRIO DE FIBRA/FIBROCIMENTO - FORNECIMENTO E INSTALAÇÃO. AF_06/2016</v>
          </cell>
          <cell r="I4333" t="str">
            <v>UN</v>
          </cell>
          <cell r="J4333" t="str">
            <v>COEFICIENTE DE REPRESENTATIVIDADE</v>
          </cell>
          <cell r="K4333" t="str">
            <v>26,00</v>
          </cell>
          <cell r="L4333" t="str">
            <v>CAIXA REFERENCIAL</v>
          </cell>
        </row>
        <row r="4334">
          <cell r="A4334">
            <v>97428</v>
          </cell>
          <cell r="B4334" t="str">
            <v>INSTALACOES HIDRO SANITARIAS</v>
          </cell>
          <cell r="C4334" t="str">
            <v>INHI</v>
          </cell>
          <cell r="D4334" t="str">
            <v>CONEXOES</v>
          </cell>
          <cell r="E4334" t="str">
            <v>0180</v>
          </cell>
          <cell r="F4334" t="str">
            <v/>
          </cell>
          <cell r="G4334" t="str">
            <v/>
          </cell>
          <cell r="H4334" t="str">
            <v>FLANGE EM AÇO, DN 32 MM X 1 1/4'', INSTALADO EM RESERVAÇÃO DE ÁGUA DE EDIFICAÇÃO QUE POSSUA RESERVATÓRIO DE FIBRA/FIBROCIMENTO - FORNECIMENTO E INSTALAÇÃO. AF_06/2016</v>
          </cell>
          <cell r="I4334" t="str">
            <v>UN</v>
          </cell>
          <cell r="J4334" t="str">
            <v>COEFICIENTE DE REPRESENTATIVIDADE</v>
          </cell>
          <cell r="K4334" t="str">
            <v>32,83</v>
          </cell>
          <cell r="L4334" t="str">
            <v>CAIXA REFERENCIAL</v>
          </cell>
        </row>
        <row r="4335">
          <cell r="A4335">
            <v>97429</v>
          </cell>
          <cell r="B4335" t="str">
            <v>INSTALACOES HIDRO SANITARIAS</v>
          </cell>
          <cell r="C4335" t="str">
            <v>INHI</v>
          </cell>
          <cell r="D4335" t="str">
            <v>CONEXOES</v>
          </cell>
          <cell r="E4335" t="str">
            <v>0180</v>
          </cell>
          <cell r="F4335" t="str">
            <v/>
          </cell>
          <cell r="G4335" t="str">
            <v/>
          </cell>
          <cell r="H4335" t="str">
            <v>FLANGE EM AÇO, DN 40 MM X 1 1/2'', INSTALADO EM RESERVAÇÃO DE ÁGUA DE EDIFICAÇÃO QUE POSSUA RESERVATÓRIO DE FIBRA/FIBROCIMENTO - FORNECIMENTO E INSTALAÇÃO. AF_06/2016</v>
          </cell>
          <cell r="I4335" t="str">
            <v>UN</v>
          </cell>
          <cell r="J4335" t="str">
            <v>COEFICIENTE DE REPRESENTATIVIDADE</v>
          </cell>
          <cell r="K4335" t="str">
            <v>39,12</v>
          </cell>
          <cell r="L4335" t="str">
            <v>CAIXA REFERENCIAL</v>
          </cell>
        </row>
        <row r="4336">
          <cell r="A4336">
            <v>97430</v>
          </cell>
          <cell r="B4336" t="str">
            <v>INSTALACOES HIDRO SANITARIAS</v>
          </cell>
          <cell r="C4336" t="str">
            <v>INHI</v>
          </cell>
          <cell r="D4336" t="str">
            <v>CONEXOES</v>
          </cell>
          <cell r="E4336" t="str">
            <v>0180</v>
          </cell>
          <cell r="F4336" t="str">
            <v/>
          </cell>
          <cell r="G4336" t="str">
            <v/>
          </cell>
          <cell r="H4336" t="str">
            <v>ACOPLAMENTO RÍGIDO EM AÇO, CONEXÃO RANHURADA, DN 50 (2"), INSTALADO EM PRUMADAS - FORNECIMENTO E INSTALAÇÃO. AF_10/2020</v>
          </cell>
          <cell r="I4336" t="str">
            <v>UN</v>
          </cell>
          <cell r="J4336" t="str">
            <v>ATRIBUÍDO SÃO PAULO</v>
          </cell>
          <cell r="K4336" t="str">
            <v>35,10</v>
          </cell>
          <cell r="L4336" t="str">
            <v>CAIXA REFERENCIAL</v>
          </cell>
        </row>
        <row r="4337">
          <cell r="A4337">
            <v>97431</v>
          </cell>
          <cell r="B4337" t="str">
            <v>INSTALACOES HIDRO SANITARIAS</v>
          </cell>
          <cell r="C4337" t="str">
            <v>INHI</v>
          </cell>
          <cell r="D4337" t="str">
            <v>CONEXOES</v>
          </cell>
          <cell r="E4337" t="str">
            <v>0180</v>
          </cell>
          <cell r="F4337" t="str">
            <v/>
          </cell>
          <cell r="G4337" t="str">
            <v/>
          </cell>
          <cell r="H4337" t="str">
            <v>ACOPLAMENTO RÍGIDO EM AÇO, CONEXÃO RANHURADA, DN 65 (2 1/2"), INSTALADO EM PRUMADAS - FORNECIMENTO E INSTALAÇÃO. AF_10/2020</v>
          </cell>
          <cell r="I4337" t="str">
            <v>UN</v>
          </cell>
          <cell r="J4337" t="str">
            <v>ATRIBUÍDO SÃO PAULO</v>
          </cell>
          <cell r="K4337" t="str">
            <v>38,89</v>
          </cell>
          <cell r="L4337" t="str">
            <v>CAIXA REFERENCIAL</v>
          </cell>
        </row>
        <row r="4338">
          <cell r="A4338">
            <v>97432</v>
          </cell>
          <cell r="B4338" t="str">
            <v>INSTALACOES HIDRO SANITARIAS</v>
          </cell>
          <cell r="C4338" t="str">
            <v>INHI</v>
          </cell>
          <cell r="D4338" t="str">
            <v>CONEXOES</v>
          </cell>
          <cell r="E4338" t="str">
            <v>0180</v>
          </cell>
          <cell r="F4338" t="str">
            <v/>
          </cell>
          <cell r="G4338" t="str">
            <v/>
          </cell>
          <cell r="H4338" t="str">
            <v>ACOPLAMENTO RÍGIDO EM AÇO, CONEXÃO RANHURADA, DN 80 (3"), INSTALADO EM PRUMADAS - FORNECIMENTO E INSTALAÇÃO. AF_10/2020</v>
          </cell>
          <cell r="I4338" t="str">
            <v>UN</v>
          </cell>
          <cell r="J4338" t="str">
            <v>ATRIBUÍDO SÃO PAULO</v>
          </cell>
          <cell r="K4338" t="str">
            <v>43,85</v>
          </cell>
          <cell r="L4338" t="str">
            <v>CAIXA REFERENCIAL</v>
          </cell>
        </row>
        <row r="4339">
          <cell r="A4339">
            <v>97433</v>
          </cell>
          <cell r="B4339" t="str">
            <v>INSTALACOES HIDRO SANITARIAS</v>
          </cell>
          <cell r="C4339" t="str">
            <v>INHI</v>
          </cell>
          <cell r="D4339" t="str">
            <v>CONEXOES</v>
          </cell>
          <cell r="E4339" t="str">
            <v>0180</v>
          </cell>
          <cell r="F4339" t="str">
            <v/>
          </cell>
          <cell r="G4339" t="str">
            <v/>
          </cell>
          <cell r="H4339" t="str">
            <v>CURVA 45 GRAUS, EM AÇO, CONEXÃO RANHURADA, DN 50 (2"), INSTALADO EM PRUMADAS - FORNECIMENTO E INSTALAÇÃO. AF_10/2020</v>
          </cell>
          <cell r="I4339" t="str">
            <v>UN</v>
          </cell>
          <cell r="J4339" t="str">
            <v>ATRIBUÍDO SÃO PAULO</v>
          </cell>
          <cell r="K4339" t="str">
            <v>85,27</v>
          </cell>
          <cell r="L4339" t="str">
            <v>CAIXA REFERENCIAL</v>
          </cell>
        </row>
        <row r="4340">
          <cell r="A4340">
            <v>97434</v>
          </cell>
          <cell r="B4340" t="str">
            <v>INSTALACOES HIDRO SANITARIAS</v>
          </cell>
          <cell r="C4340" t="str">
            <v>INHI</v>
          </cell>
          <cell r="D4340" t="str">
            <v>CONEXOES</v>
          </cell>
          <cell r="E4340" t="str">
            <v>0180</v>
          </cell>
          <cell r="F4340" t="str">
            <v/>
          </cell>
          <cell r="G4340" t="str">
            <v/>
          </cell>
          <cell r="H4340" t="str">
            <v>CURVA 90 GRAUS, EM AÇO, CONEXÃO RANHURADA, DN 50 (2"), INSTALADO EM PRUMADAS - FORNECIMENTO E INSTALAÇÃO. AF_10/2020</v>
          </cell>
          <cell r="I4340" t="str">
            <v>UN</v>
          </cell>
          <cell r="J4340" t="str">
            <v>ATRIBUÍDO SÃO PAULO</v>
          </cell>
          <cell r="K4340" t="str">
            <v>87,06</v>
          </cell>
          <cell r="L4340" t="str">
            <v>CAIXA REFERENCIAL</v>
          </cell>
        </row>
        <row r="4341">
          <cell r="A4341">
            <v>97435</v>
          </cell>
          <cell r="B4341" t="str">
            <v>INSTALACOES HIDRO SANITARIAS</v>
          </cell>
          <cell r="C4341" t="str">
            <v>INHI</v>
          </cell>
          <cell r="D4341" t="str">
            <v>CONEXOES</v>
          </cell>
          <cell r="E4341" t="str">
            <v>0180</v>
          </cell>
          <cell r="F4341" t="str">
            <v/>
          </cell>
          <cell r="G4341" t="str">
            <v/>
          </cell>
          <cell r="H4341" t="str">
            <v>CURVA 45 GRAUS, EM AÇO, CONEXÃO RANHURADA, DN 65 (2 1/2"), INSTALADO EM PRUMADAS - FORNECIMENTO E INSTALAÇÃO. AF_10/2020</v>
          </cell>
          <cell r="I4341" t="str">
            <v>UN</v>
          </cell>
          <cell r="J4341" t="str">
            <v>ATRIBUÍDO SÃO PAULO</v>
          </cell>
          <cell r="K4341" t="str">
            <v>99,91</v>
          </cell>
          <cell r="L4341" t="str">
            <v>CAIXA REFERENCIAL</v>
          </cell>
        </row>
        <row r="4342">
          <cell r="A4342">
            <v>97436</v>
          </cell>
          <cell r="B4342" t="str">
            <v>INSTALACOES HIDRO SANITARIAS</v>
          </cell>
          <cell r="C4342" t="str">
            <v>INHI</v>
          </cell>
          <cell r="D4342" t="str">
            <v>CONEXOES</v>
          </cell>
          <cell r="E4342" t="str">
            <v>0180</v>
          </cell>
          <cell r="F4342" t="str">
            <v/>
          </cell>
          <cell r="G4342" t="str">
            <v/>
          </cell>
          <cell r="H4342" t="str">
            <v>CURVA 90 GRAUS, EM AÇO, CONEXÃO RANHURADA, DN 65 (2 1/2"), INSTALADO EM PRUMADAS - FORNECIMENTO E INSTALAÇÃO. AF_10/2020</v>
          </cell>
          <cell r="I4342" t="str">
            <v>UN</v>
          </cell>
          <cell r="J4342" t="str">
            <v>ATRIBUÍDO SÃO PAULO</v>
          </cell>
          <cell r="K4342" t="str">
            <v>103,34</v>
          </cell>
          <cell r="L4342" t="str">
            <v>CAIXA REFERENCIAL</v>
          </cell>
        </row>
        <row r="4343">
          <cell r="A4343">
            <v>97437</v>
          </cell>
          <cell r="B4343" t="str">
            <v>INSTALACOES HIDRO SANITARIAS</v>
          </cell>
          <cell r="C4343" t="str">
            <v>INHI</v>
          </cell>
          <cell r="D4343" t="str">
            <v>CONEXOES</v>
          </cell>
          <cell r="E4343" t="str">
            <v>0180</v>
          </cell>
          <cell r="F4343" t="str">
            <v/>
          </cell>
          <cell r="G4343" t="str">
            <v/>
          </cell>
          <cell r="H4343" t="str">
            <v>CURVA 45 GRAUS, EM AÇO, CONEXÃO RANHURADA, DN 80 (3), INSTALADO EM PRUMADAS - FORNECIMENTO E INSTALAÇÃO. AF_10/2020</v>
          </cell>
          <cell r="I4343" t="str">
            <v>UN</v>
          </cell>
          <cell r="J4343" t="str">
            <v>ATRIBUÍDO SÃO PAULO</v>
          </cell>
          <cell r="K4343" t="str">
            <v>114,48</v>
          </cell>
          <cell r="L4343" t="str">
            <v>CAIXA REFERENCIAL</v>
          </cell>
        </row>
        <row r="4344">
          <cell r="A4344">
            <v>97438</v>
          </cell>
          <cell r="B4344" t="str">
            <v>INSTALACOES HIDRO SANITARIAS</v>
          </cell>
          <cell r="C4344" t="str">
            <v>INHI</v>
          </cell>
          <cell r="D4344" t="str">
            <v>CONEXOES</v>
          </cell>
          <cell r="E4344" t="str">
            <v>0180</v>
          </cell>
          <cell r="F4344" t="str">
            <v/>
          </cell>
          <cell r="G4344" t="str">
            <v/>
          </cell>
          <cell r="H4344" t="str">
            <v>CURVA 90 GRAUS, EM AÇO, CONEXÃO RANHURADA, DN 80 (3"), INSTALADO EM PRUMADAS - FORNECIMENTO E INSTALAÇÃO. AF_10/2020</v>
          </cell>
          <cell r="I4344" t="str">
            <v>UN</v>
          </cell>
          <cell r="J4344" t="str">
            <v>ATRIBUÍDO SÃO PAULO</v>
          </cell>
          <cell r="K4344" t="str">
            <v>118,15</v>
          </cell>
          <cell r="L4344" t="str">
            <v>CAIXA REFERENCIAL</v>
          </cell>
        </row>
        <row r="4345">
          <cell r="A4345">
            <v>97439</v>
          </cell>
          <cell r="B4345" t="str">
            <v>INSTALACOES HIDRO SANITARIAS</v>
          </cell>
          <cell r="C4345" t="str">
            <v>INHI</v>
          </cell>
          <cell r="D4345" t="str">
            <v>CONEXOES</v>
          </cell>
          <cell r="E4345" t="str">
            <v>0180</v>
          </cell>
          <cell r="F4345" t="str">
            <v/>
          </cell>
          <cell r="G4345" t="str">
            <v/>
          </cell>
          <cell r="H4345" t="str">
            <v>TÊ, EM AÇO, CONEXÃO RANHURADA, DN 50 (2"), INSTALADO EM PRUMADAS - FORNECIMENTO E INSTALAÇÃO. AF_10/2020</v>
          </cell>
          <cell r="I4345" t="str">
            <v>UN</v>
          </cell>
          <cell r="J4345" t="str">
            <v>ATRIBUÍDO SÃO PAULO</v>
          </cell>
          <cell r="K4345" t="str">
            <v>130,83</v>
          </cell>
          <cell r="L4345" t="str">
            <v>CAIXA REFERENCIAL</v>
          </cell>
        </row>
        <row r="4346">
          <cell r="A4346">
            <v>97440</v>
          </cell>
          <cell r="B4346" t="str">
            <v>INSTALACOES HIDRO SANITARIAS</v>
          </cell>
          <cell r="C4346" t="str">
            <v>INHI</v>
          </cell>
          <cell r="D4346" t="str">
            <v>CONEXOES</v>
          </cell>
          <cell r="E4346" t="str">
            <v>0180</v>
          </cell>
          <cell r="F4346" t="str">
            <v/>
          </cell>
          <cell r="G4346" t="str">
            <v/>
          </cell>
          <cell r="H4346" t="str">
            <v>TÊ, EM AÇO, CONEXÃO RANHURADA, DN 65 (2 1/2"), INSTALADO EM PRUMADAS - FORNECIMENTO E INSTALAÇÃO. AF_10/2020</v>
          </cell>
          <cell r="I4346" t="str">
            <v>UN</v>
          </cell>
          <cell r="J4346" t="str">
            <v>ATRIBUÍDO SÃO PAULO</v>
          </cell>
          <cell r="K4346" t="str">
            <v>157,44</v>
          </cell>
          <cell r="L4346" t="str">
            <v>CAIXA REFERENCIAL</v>
          </cell>
        </row>
        <row r="4347">
          <cell r="A4347">
            <v>97442</v>
          </cell>
          <cell r="B4347" t="str">
            <v>INSTALACOES HIDRO SANITARIAS</v>
          </cell>
          <cell r="C4347" t="str">
            <v>INHI</v>
          </cell>
          <cell r="D4347" t="str">
            <v>CONEXOES</v>
          </cell>
          <cell r="E4347" t="str">
            <v>0180</v>
          </cell>
          <cell r="F4347" t="str">
            <v/>
          </cell>
          <cell r="G4347" t="str">
            <v/>
          </cell>
          <cell r="H4347" t="str">
            <v>TÊ, EM AÇO, CONEXÃO RANHURADA, DN 80 (3"), INSTALADO EM PRUMADAS - FORNECIMENTO E INSTALAÇÃO. AF_10/2020</v>
          </cell>
          <cell r="I4347" t="str">
            <v>UN</v>
          </cell>
          <cell r="J4347" t="str">
            <v>ATRIBUÍDO SÃO PAULO</v>
          </cell>
          <cell r="K4347" t="str">
            <v>173,53</v>
          </cell>
          <cell r="L4347" t="str">
            <v>CAIXA REFERENCIAL</v>
          </cell>
        </row>
        <row r="4348">
          <cell r="A4348">
            <v>97443</v>
          </cell>
          <cell r="B4348" t="str">
            <v>INSTALACOES HIDRO SANITARIAS</v>
          </cell>
          <cell r="C4348" t="str">
            <v>INHI</v>
          </cell>
          <cell r="D4348" t="str">
            <v>CONEXOES</v>
          </cell>
          <cell r="E4348" t="str">
            <v>0180</v>
          </cell>
          <cell r="F4348" t="str">
            <v/>
          </cell>
          <cell r="G4348" t="str">
            <v/>
          </cell>
          <cell r="H4348" t="str">
            <v>LUVA, EM AÇO, CONEXÃO SOLDADA, DN 50 (2"), INSTALADO EM PRUMADAS - FORNECIMENTO E INSTALAÇÃO. AF_10/2020</v>
          </cell>
          <cell r="I4348" t="str">
            <v>UN</v>
          </cell>
          <cell r="J4348" t="str">
            <v>ATRIBUÍDO SÃO PAULO</v>
          </cell>
          <cell r="K4348" t="str">
            <v>74,57</v>
          </cell>
          <cell r="L4348" t="str">
            <v>CAIXA REFERENCIAL</v>
          </cell>
        </row>
        <row r="4349">
          <cell r="A4349">
            <v>97444</v>
          </cell>
          <cell r="B4349" t="str">
            <v>INSTALACOES HIDRO SANITARIAS</v>
          </cell>
          <cell r="C4349" t="str">
            <v>INHI</v>
          </cell>
          <cell r="D4349" t="str">
            <v>CONEXOES</v>
          </cell>
          <cell r="E4349" t="str">
            <v>0180</v>
          </cell>
          <cell r="F4349" t="str">
            <v/>
          </cell>
          <cell r="G4349" t="str">
            <v/>
          </cell>
          <cell r="H4349" t="str">
            <v>LUVA COM REDUÇÃO, EM AÇO, CONEXÃO SOLDADA, DN 50 X 40 MM (2  X 1 1/2"), INSTALADO EM PRUMADAS - FORNECIMENTO E INSTALAÇÃO. AF_10/2020</v>
          </cell>
          <cell r="I4349" t="str">
            <v>UN</v>
          </cell>
          <cell r="J4349" t="str">
            <v>ATRIBUÍDO SÃO PAULO</v>
          </cell>
          <cell r="K4349" t="str">
            <v>88,23</v>
          </cell>
          <cell r="L4349" t="str">
            <v>CAIXA REFERENCIAL</v>
          </cell>
        </row>
        <row r="4350">
          <cell r="A4350">
            <v>97446</v>
          </cell>
          <cell r="B4350" t="str">
            <v>INSTALACOES HIDRO SANITARIAS</v>
          </cell>
          <cell r="C4350" t="str">
            <v>INHI</v>
          </cell>
          <cell r="D4350" t="str">
            <v>CONEXOES</v>
          </cell>
          <cell r="E4350" t="str">
            <v>0180</v>
          </cell>
          <cell r="F4350" t="str">
            <v/>
          </cell>
          <cell r="G4350" t="str">
            <v/>
          </cell>
          <cell r="H4350" t="str">
            <v>LUVA, EM AÇO, CONEXÃO SOLDADA, DN 65 (2 1/2"), INSTALADO EM PRUMADAS - FORNECIMENTO E INSTALAÇÃO. AF_10/2020</v>
          </cell>
          <cell r="I4350" t="str">
            <v>UN</v>
          </cell>
          <cell r="J4350" t="str">
            <v>ATRIBUÍDO SÃO PAULO</v>
          </cell>
          <cell r="K4350" t="str">
            <v>154,17</v>
          </cell>
          <cell r="L4350" t="str">
            <v>CAIXA REFERENCIAL</v>
          </cell>
        </row>
        <row r="4351">
          <cell r="A4351">
            <v>97447</v>
          </cell>
          <cell r="B4351" t="str">
            <v>INSTALACOES HIDRO SANITARIAS</v>
          </cell>
          <cell r="C4351" t="str">
            <v>INHI</v>
          </cell>
          <cell r="D4351" t="str">
            <v>CONEXOES</v>
          </cell>
          <cell r="E4351" t="str">
            <v>0180</v>
          </cell>
          <cell r="F4351" t="str">
            <v/>
          </cell>
          <cell r="G4351" t="str">
            <v/>
          </cell>
          <cell r="H4351" t="str">
            <v>LUVA COM REDUÇÃO, EM AÇO, CONEXÃO SOLDADA, DN 65 X 50 MM (2 1/2" X 2"), INSTALADO EM PRUMADAS - FORNECIMENTO E INSTALAÇÃO. AF_10/2020</v>
          </cell>
          <cell r="I4351" t="str">
            <v>UN</v>
          </cell>
          <cell r="J4351" t="str">
            <v>ATRIBUÍDO SÃO PAULO</v>
          </cell>
          <cell r="K4351" t="str">
            <v>154,17</v>
          </cell>
          <cell r="L4351" t="str">
            <v>CAIXA REFERENCIAL</v>
          </cell>
        </row>
        <row r="4352">
          <cell r="A4352">
            <v>97449</v>
          </cell>
          <cell r="B4352" t="str">
            <v>INSTALACOES HIDRO SANITARIAS</v>
          </cell>
          <cell r="C4352" t="str">
            <v>INHI</v>
          </cell>
          <cell r="D4352" t="str">
            <v>CONEXOES</v>
          </cell>
          <cell r="E4352" t="str">
            <v>0180</v>
          </cell>
          <cell r="F4352" t="str">
            <v/>
          </cell>
          <cell r="G4352" t="str">
            <v/>
          </cell>
          <cell r="H4352" t="str">
            <v>LUVA, EM AÇO, CONEXÃO SOLDADA, DN 80 (3"), INSTALADO EM PRUMADAS - FORNECIMENTO E INSTALAÇÃO. AF_10/2020</v>
          </cell>
          <cell r="I4352" t="str">
            <v>UN</v>
          </cell>
          <cell r="J4352" t="str">
            <v>ATRIBUÍDO SÃO PAULO</v>
          </cell>
          <cell r="K4352" t="str">
            <v>164,09</v>
          </cell>
          <cell r="L4352" t="str">
            <v>CAIXA REFERENCIAL</v>
          </cell>
        </row>
        <row r="4353">
          <cell r="A4353">
            <v>97450</v>
          </cell>
          <cell r="B4353" t="str">
            <v>INSTALACOES HIDRO SANITARIAS</v>
          </cell>
          <cell r="C4353" t="str">
            <v>INHI</v>
          </cell>
          <cell r="D4353" t="str">
            <v>CONEXOES</v>
          </cell>
          <cell r="E4353" t="str">
            <v>0180</v>
          </cell>
          <cell r="F4353" t="str">
            <v/>
          </cell>
          <cell r="G4353" t="str">
            <v/>
          </cell>
          <cell r="H4353" t="str">
            <v>LUVA COM REDUÇÃO, EM AÇO, CONEXÃO SOLDADA, DN 80 X 65 MM (3" X 2 1/2"), INSTALADO EM PRUMADAS - FORNECIMENTO E INSTALAÇÃO. AF_10/2020</v>
          </cell>
          <cell r="I4353" t="str">
            <v>UN</v>
          </cell>
          <cell r="J4353" t="str">
            <v>ATRIBUÍDO SÃO PAULO</v>
          </cell>
          <cell r="K4353" t="str">
            <v>201,27</v>
          </cell>
          <cell r="L4353" t="str">
            <v>CAIXA REFERENCIAL</v>
          </cell>
        </row>
        <row r="4354">
          <cell r="A4354">
            <v>97452</v>
          </cell>
          <cell r="B4354" t="str">
            <v>INSTALACOES HIDRO SANITARIAS</v>
          </cell>
          <cell r="C4354" t="str">
            <v>INHI</v>
          </cell>
          <cell r="D4354" t="str">
            <v>CONEXOES</v>
          </cell>
          <cell r="E4354" t="str">
            <v>0180</v>
          </cell>
          <cell r="F4354" t="str">
            <v/>
          </cell>
          <cell r="G4354" t="str">
            <v/>
          </cell>
          <cell r="H4354" t="str">
            <v>CURVA 45 GRAUS, EM AÇO, CONEXÃO SOLDADA, DN 50 (2"), INSTALADO EM PRUMADAS - FORNECIMENTO E INSTALAÇÃO. AF_10/2020</v>
          </cell>
          <cell r="I4354" t="str">
            <v>UN</v>
          </cell>
          <cell r="J4354" t="str">
            <v>ATRIBUÍDO SÃO PAULO</v>
          </cell>
          <cell r="K4354" t="str">
            <v>123,08</v>
          </cell>
          <cell r="L4354" t="str">
            <v>CAIXA REFERENCIAL</v>
          </cell>
        </row>
        <row r="4355">
          <cell r="A4355">
            <v>97453</v>
          </cell>
          <cell r="B4355" t="str">
            <v>INSTALACOES HIDRO SANITARIAS</v>
          </cell>
          <cell r="C4355" t="str">
            <v>INHI</v>
          </cell>
          <cell r="D4355" t="str">
            <v>CONEXOES</v>
          </cell>
          <cell r="E4355" t="str">
            <v>0180</v>
          </cell>
          <cell r="F4355" t="str">
            <v/>
          </cell>
          <cell r="G4355" t="str">
            <v/>
          </cell>
          <cell r="H4355" t="str">
            <v>CURVA 90 GRAUS, EM AÇO, CONEXÃO SOLDADA, DN 50 (2"), INSTALADO EM PRUMADAS - FORNECIMENTO E INSTALAÇÃO. AF_10/2020</v>
          </cell>
          <cell r="I4355" t="str">
            <v>UN</v>
          </cell>
          <cell r="J4355" t="str">
            <v>ATRIBUÍDO SÃO PAULO</v>
          </cell>
          <cell r="K4355" t="str">
            <v>130,87</v>
          </cell>
          <cell r="L4355" t="str">
            <v>CAIXA REFERENCIAL</v>
          </cell>
        </row>
        <row r="4356">
          <cell r="A4356">
            <v>97454</v>
          </cell>
          <cell r="B4356" t="str">
            <v>INSTALACOES HIDRO SANITARIAS</v>
          </cell>
          <cell r="C4356" t="str">
            <v>INHI</v>
          </cell>
          <cell r="D4356" t="str">
            <v>CONEXOES</v>
          </cell>
          <cell r="E4356" t="str">
            <v>0180</v>
          </cell>
          <cell r="F4356" t="str">
            <v/>
          </cell>
          <cell r="G4356" t="str">
            <v/>
          </cell>
          <cell r="H4356" t="str">
            <v>CURVA 45 GRAUS, EM AÇO, CONEXÃO SOLDADA, DN 65 (2 1/2"), INSTALADO EM PRUMADAS - FORNECIMENTO E INSTALAÇÃO. AF_10/2020</v>
          </cell>
          <cell r="I4356" t="str">
            <v>UN</v>
          </cell>
          <cell r="J4356" t="str">
            <v>ATRIBUÍDO SÃO PAULO</v>
          </cell>
          <cell r="K4356" t="str">
            <v>211,63</v>
          </cell>
          <cell r="L4356" t="str">
            <v>CAIXA REFERENCIAL</v>
          </cell>
        </row>
        <row r="4357">
          <cell r="A4357">
            <v>97455</v>
          </cell>
          <cell r="B4357" t="str">
            <v>INSTALACOES HIDRO SANITARIAS</v>
          </cell>
          <cell r="C4357" t="str">
            <v>INHI</v>
          </cell>
          <cell r="D4357" t="str">
            <v>CONEXOES</v>
          </cell>
          <cell r="E4357" t="str">
            <v>0180</v>
          </cell>
          <cell r="F4357" t="str">
            <v/>
          </cell>
          <cell r="G4357" t="str">
            <v/>
          </cell>
          <cell r="H4357" t="str">
            <v>CURVA 90 GRAUS, EM AÇO, CONEXÃO SOLDADA, DN 65 (2 1/2"), INSTALADO EM PRUMADAS - FORNECIMENTO E INSTALAÇÃO. AF_10/2020</v>
          </cell>
          <cell r="I4357" t="str">
            <v>UN</v>
          </cell>
          <cell r="J4357" t="str">
            <v>ATRIBUÍDO SÃO PAULO</v>
          </cell>
          <cell r="K4357" t="str">
            <v>224,10</v>
          </cell>
          <cell r="L4357" t="str">
            <v>CAIXA REFERENCIAL</v>
          </cell>
        </row>
        <row r="4358">
          <cell r="A4358">
            <v>97456</v>
          </cell>
          <cell r="B4358" t="str">
            <v>INSTALACOES HIDRO SANITARIAS</v>
          </cell>
          <cell r="C4358" t="str">
            <v>INHI</v>
          </cell>
          <cell r="D4358" t="str">
            <v>CONEXOES</v>
          </cell>
          <cell r="E4358" t="str">
            <v>0180</v>
          </cell>
          <cell r="F4358" t="str">
            <v/>
          </cell>
          <cell r="G4358" t="str">
            <v/>
          </cell>
          <cell r="H4358" t="str">
            <v>CURVA 45 GRAUS, EM AÇO, CONEXÃO SOLDADA, DN 80 (3"), INSTALADO EM PRUMADAS - FORNECIMENTO E INSTALAÇÃO. AF_10/2020</v>
          </cell>
          <cell r="I4358" t="str">
            <v>UN</v>
          </cell>
          <cell r="J4358" t="str">
            <v>ATRIBUÍDO SÃO PAULO</v>
          </cell>
          <cell r="K4358" t="str">
            <v>484,12</v>
          </cell>
          <cell r="L4358" t="str">
            <v>CAIXA REFERENCIAL</v>
          </cell>
        </row>
        <row r="4359">
          <cell r="A4359">
            <v>97457</v>
          </cell>
          <cell r="B4359" t="str">
            <v>INSTALACOES HIDRO SANITARIAS</v>
          </cell>
          <cell r="C4359" t="str">
            <v>INHI</v>
          </cell>
          <cell r="D4359" t="str">
            <v>CONEXOES</v>
          </cell>
          <cell r="E4359" t="str">
            <v>0180</v>
          </cell>
          <cell r="F4359" t="str">
            <v/>
          </cell>
          <cell r="G4359" t="str">
            <v/>
          </cell>
          <cell r="H4359" t="str">
            <v>CURVA 90 GRAUS, EM AÇO, CONEXÃO SOLDADA, DN 80 (3"), INSTALADO EM PRUMADAS - FORNECIMENTO E INSTALAÇÃO. AF_10/2020</v>
          </cell>
          <cell r="I4359" t="str">
            <v>UN</v>
          </cell>
          <cell r="J4359" t="str">
            <v>ATRIBUÍDO SÃO PAULO</v>
          </cell>
          <cell r="K4359" t="str">
            <v>428,19</v>
          </cell>
          <cell r="L4359" t="str">
            <v>CAIXA REFERENCIAL</v>
          </cell>
        </row>
        <row r="4360">
          <cell r="A4360">
            <v>97458</v>
          </cell>
          <cell r="B4360" t="str">
            <v>INSTALACOES HIDRO SANITARIAS</v>
          </cell>
          <cell r="C4360" t="str">
            <v>INHI</v>
          </cell>
          <cell r="D4360" t="str">
            <v>CONEXOES</v>
          </cell>
          <cell r="E4360" t="str">
            <v>0180</v>
          </cell>
          <cell r="F4360" t="str">
            <v/>
          </cell>
          <cell r="G4360" t="str">
            <v/>
          </cell>
          <cell r="H4360" t="str">
            <v>TÊ, EM AÇO, CONEXÃO SOLDADA, DN 50 (2"), INSTALADO EM PRUMADAS - FORNECIMENTO E INSTALAÇÃO. AF_10/2020</v>
          </cell>
          <cell r="I4360" t="str">
            <v>UN</v>
          </cell>
          <cell r="J4360" t="str">
            <v>ATRIBUÍDO SÃO PAULO</v>
          </cell>
          <cell r="K4360" t="str">
            <v>195,41</v>
          </cell>
          <cell r="L4360" t="str">
            <v>CAIXA REFERENCIAL</v>
          </cell>
        </row>
        <row r="4361">
          <cell r="A4361">
            <v>97459</v>
          </cell>
          <cell r="B4361" t="str">
            <v>INSTALACOES HIDRO SANITARIAS</v>
          </cell>
          <cell r="C4361" t="str">
            <v>INHI</v>
          </cell>
          <cell r="D4361" t="str">
            <v>CONEXOES</v>
          </cell>
          <cell r="E4361" t="str">
            <v>0180</v>
          </cell>
          <cell r="F4361" t="str">
            <v/>
          </cell>
          <cell r="G4361" t="str">
            <v/>
          </cell>
          <cell r="H4361" t="str">
            <v>TÊ, EM AÇO, CONEXÃO SOLDADA, DN 65 (2 1/2"), INSTALADO EM PRUMADAS - FORNECIMENTO E INSTALAÇÃO. AF_10/2020</v>
          </cell>
          <cell r="I4361" t="str">
            <v>UN</v>
          </cell>
          <cell r="J4361" t="str">
            <v>ATRIBUÍDO SÃO PAULO</v>
          </cell>
          <cell r="K4361" t="str">
            <v>338,16</v>
          </cell>
          <cell r="L4361" t="str">
            <v>CAIXA REFERENCIAL</v>
          </cell>
        </row>
        <row r="4362">
          <cell r="A4362">
            <v>97460</v>
          </cell>
          <cell r="B4362" t="str">
            <v>INSTALACOES HIDRO SANITARIAS</v>
          </cell>
          <cell r="C4362" t="str">
            <v>INHI</v>
          </cell>
          <cell r="D4362" t="str">
            <v>CONEXOES</v>
          </cell>
          <cell r="E4362" t="str">
            <v>0180</v>
          </cell>
          <cell r="F4362" t="str">
            <v/>
          </cell>
          <cell r="G4362" t="str">
            <v/>
          </cell>
          <cell r="H4362" t="str">
            <v>TÊ, EM AÇO, CONEXÃO SOLDADA, DN 80 (3"), INSTALADO EM PRUMADAS - FORNECIMENTO E INSTALAÇÃO. AF_10/2020</v>
          </cell>
          <cell r="I4362" t="str">
            <v>UN</v>
          </cell>
          <cell r="J4362" t="str">
            <v>ATRIBUÍDO SÃO PAULO</v>
          </cell>
          <cell r="K4362" t="str">
            <v>522,10</v>
          </cell>
          <cell r="L4362" t="str">
            <v>CAIXA REFERENCIAL</v>
          </cell>
        </row>
        <row r="4363">
          <cell r="A4363">
            <v>97461</v>
          </cell>
          <cell r="B4363" t="str">
            <v>INSTALACOES HIDRO SANITARIAS</v>
          </cell>
          <cell r="C4363" t="str">
            <v>INHI</v>
          </cell>
          <cell r="D4363" t="str">
            <v>CONEXOES</v>
          </cell>
          <cell r="E4363" t="str">
            <v>0180</v>
          </cell>
          <cell r="F4363" t="str">
            <v/>
          </cell>
          <cell r="G4363" t="str">
            <v/>
          </cell>
          <cell r="H4363" t="str">
            <v>LUVA, EM AÇO, CONEXÃO SOLDADA, DN 25 (1"), INSTALADO EM REDE DE ALIMENTAÇÃO PARA HIDRANTE - FORNECIMENTO E INSTALAÇÃO. AF_10/2020</v>
          </cell>
          <cell r="I4363" t="str">
            <v>UN</v>
          </cell>
          <cell r="J4363" t="str">
            <v>ATRIBUÍDO SÃO PAULO</v>
          </cell>
          <cell r="K4363" t="str">
            <v>23,56</v>
          </cell>
          <cell r="L4363" t="str">
            <v>CAIXA REFERENCIAL</v>
          </cell>
        </row>
        <row r="4364">
          <cell r="A4364">
            <v>97462</v>
          </cell>
          <cell r="B4364" t="str">
            <v>INSTALACOES HIDRO SANITARIAS</v>
          </cell>
          <cell r="C4364" t="str">
            <v>INHI</v>
          </cell>
          <cell r="D4364" t="str">
            <v>CONEXOES</v>
          </cell>
          <cell r="E4364" t="str">
            <v>0180</v>
          </cell>
          <cell r="F4364" t="str">
            <v/>
          </cell>
          <cell r="G4364" t="str">
            <v/>
          </cell>
          <cell r="H4364" t="str">
            <v>LUVA COM REDUÇÃO, EM AÇO, CONEXÃO SOLDADA, DN 25 X 20 MM (1  X 3/4"), INSTALADO EM REDE DE ALIMENTAÇÃO PARA HIDRANTE - FORNECIMENTO E INSTALAÇÃO. AF_10/2020</v>
          </cell>
          <cell r="I4364" t="str">
            <v>UN</v>
          </cell>
          <cell r="J4364" t="str">
            <v>ATRIBUÍDO SÃO PAULO</v>
          </cell>
          <cell r="K4364" t="str">
            <v>19,56</v>
          </cell>
          <cell r="L4364" t="str">
            <v>CAIXA REFERENCIAL</v>
          </cell>
        </row>
        <row r="4365">
          <cell r="A4365">
            <v>97464</v>
          </cell>
          <cell r="B4365" t="str">
            <v>INSTALACOES HIDRO SANITARIAS</v>
          </cell>
          <cell r="C4365" t="str">
            <v>INHI</v>
          </cell>
          <cell r="D4365" t="str">
            <v>CONEXOES</v>
          </cell>
          <cell r="E4365" t="str">
            <v>0180</v>
          </cell>
          <cell r="F4365" t="str">
            <v/>
          </cell>
          <cell r="G4365" t="str">
            <v/>
          </cell>
          <cell r="H4365" t="str">
            <v>LUVA, EM AÇO, CONEXÃO SOLDADA, DN 32 (1 1/4"), INSTALADO EM REDE DE ALIMENTAÇÃO PARA HIDRANTE - FORNECIMENTO E INSTALAÇÃO. AF_10/2020</v>
          </cell>
          <cell r="I4365" t="str">
            <v>UN</v>
          </cell>
          <cell r="J4365" t="str">
            <v>ATRIBUÍDO SÃO PAULO</v>
          </cell>
          <cell r="K4365" t="str">
            <v>34,02</v>
          </cell>
          <cell r="L4365" t="str">
            <v>CAIXA REFERENCIAL</v>
          </cell>
        </row>
        <row r="4366">
          <cell r="A4366">
            <v>97465</v>
          </cell>
          <cell r="B4366" t="str">
            <v>INSTALACOES HIDRO SANITARIAS</v>
          </cell>
          <cell r="C4366" t="str">
            <v>INHI</v>
          </cell>
          <cell r="D4366" t="str">
            <v>CONEXOES</v>
          </cell>
          <cell r="E4366" t="str">
            <v>0180</v>
          </cell>
          <cell r="F4366" t="str">
            <v/>
          </cell>
          <cell r="G4366" t="str">
            <v/>
          </cell>
          <cell r="H4366" t="str">
            <v>LUVA COM REDUÇÃO, EM AÇO, CONEXÃO SOLDADA, DN 32 X 25 MM (1 1/4"  X 1"), INSTALADO EM REDE DE ALIMENTAÇÃO PARA HIDRANTE - FORNECIMENTO E INSTALAÇÃO. AF_10/2020</v>
          </cell>
          <cell r="I4366" t="str">
            <v>UN</v>
          </cell>
          <cell r="J4366" t="str">
            <v>ATRIBUÍDO SÃO PAULO</v>
          </cell>
          <cell r="K4366" t="str">
            <v>40,76</v>
          </cell>
          <cell r="L4366" t="str">
            <v>CAIXA REFERENCIAL</v>
          </cell>
        </row>
        <row r="4367">
          <cell r="A4367">
            <v>97467</v>
          </cell>
          <cell r="B4367" t="str">
            <v>INSTALACOES HIDRO SANITARIAS</v>
          </cell>
          <cell r="C4367" t="str">
            <v>INHI</v>
          </cell>
          <cell r="D4367" t="str">
            <v>CONEXOES</v>
          </cell>
          <cell r="E4367" t="str">
            <v>0180</v>
          </cell>
          <cell r="F4367" t="str">
            <v/>
          </cell>
          <cell r="G4367" t="str">
            <v/>
          </cell>
          <cell r="H4367" t="str">
            <v>LUVA, EM AÇO, CONEXÃO SOLDADA, DN 40 (1 1/2"), INSTALADO EM REDE DE ALIMENTAÇÃO PARA HIDRANTE - FORNECIMENTO E INSTALAÇÃO. AF_10/2020</v>
          </cell>
          <cell r="I4367" t="str">
            <v>UN</v>
          </cell>
          <cell r="J4367" t="str">
            <v>ATRIBUÍDO SÃO PAULO</v>
          </cell>
          <cell r="K4367" t="str">
            <v>43,20</v>
          </cell>
          <cell r="L4367" t="str">
            <v>CAIXA REFERENCIAL</v>
          </cell>
        </row>
        <row r="4368">
          <cell r="A4368">
            <v>97468</v>
          </cell>
          <cell r="B4368" t="str">
            <v>INSTALACOES HIDRO SANITARIAS</v>
          </cell>
          <cell r="C4368" t="str">
            <v>INHI</v>
          </cell>
          <cell r="D4368" t="str">
            <v>CONEXOES</v>
          </cell>
          <cell r="E4368" t="str">
            <v>0180</v>
          </cell>
          <cell r="F4368" t="str">
            <v/>
          </cell>
          <cell r="G4368" t="str">
            <v/>
          </cell>
          <cell r="H4368" t="str">
            <v>LUVA COM REDUÇÃO, EM AÇO, CONEXÃO SOLDADA, DN 40  X 32 MM (1 1/2" X 1 1/4"), INSTALADO EM REDE DE ALIMENTAÇÃO PARA HIDRANTE - FORNECIMENTO E INSTALAÇÃO. AF_10/2020</v>
          </cell>
          <cell r="I4368" t="str">
            <v>UN</v>
          </cell>
          <cell r="J4368" t="str">
            <v>ATRIBUÍDO SÃO PAULO</v>
          </cell>
          <cell r="K4368" t="str">
            <v>51,83</v>
          </cell>
          <cell r="L4368" t="str">
            <v>CAIXA REFERENCIAL</v>
          </cell>
        </row>
        <row r="4369">
          <cell r="A4369">
            <v>97470</v>
          </cell>
          <cell r="B4369" t="str">
            <v>INSTALACOES HIDRO SANITARIAS</v>
          </cell>
          <cell r="C4369" t="str">
            <v>INHI</v>
          </cell>
          <cell r="D4369" t="str">
            <v>CONEXOES</v>
          </cell>
          <cell r="E4369" t="str">
            <v>0180</v>
          </cell>
          <cell r="F4369" t="str">
            <v/>
          </cell>
          <cell r="G4369" t="str">
            <v/>
          </cell>
          <cell r="H4369" t="str">
            <v>LUVA, EM AÇO, CONEXÃO SOLDADA, DN 50 (2"), INSTALADO EM REDE DE ALIMENTAÇÃO PARA HIDRANTE - FORNECIMENTO E INSTALAÇÃO. AF_10/2020</v>
          </cell>
          <cell r="I4369" t="str">
            <v>UN</v>
          </cell>
          <cell r="J4369" t="str">
            <v>ATRIBUÍDO SÃO PAULO</v>
          </cell>
          <cell r="K4369" t="str">
            <v>64,05</v>
          </cell>
          <cell r="L4369" t="str">
            <v>CAIXA REFERENCIAL</v>
          </cell>
        </row>
        <row r="4370">
          <cell r="A4370">
            <v>97471</v>
          </cell>
          <cell r="B4370" t="str">
            <v>INSTALACOES HIDRO SANITARIAS</v>
          </cell>
          <cell r="C4370" t="str">
            <v>INHI</v>
          </cell>
          <cell r="D4370" t="str">
            <v>CONEXOES</v>
          </cell>
          <cell r="E4370" t="str">
            <v>0180</v>
          </cell>
          <cell r="F4370" t="str">
            <v/>
          </cell>
          <cell r="G4370" t="str">
            <v/>
          </cell>
          <cell r="H4370" t="str">
            <v>LUVA COM REDUÇÃO, EM AÇO, CONEXÃO SOLDADA, DN 50 X 40 MM (2" X 1 1/2"), INSTALADO EM REDE DE ALIMENTAÇÃO PARA HIDRANTE - FORNECIMENTO E INSTALAÇÃO. AF_10/2020</v>
          </cell>
          <cell r="I4370" t="str">
            <v>UN</v>
          </cell>
          <cell r="J4370" t="str">
            <v>ATRIBUÍDO SÃO PAULO</v>
          </cell>
          <cell r="K4370" t="str">
            <v>77,71</v>
          </cell>
          <cell r="L4370" t="str">
            <v>CAIXA REFERENCIAL</v>
          </cell>
        </row>
        <row r="4371">
          <cell r="A4371">
            <v>97474</v>
          </cell>
          <cell r="B4371" t="str">
            <v>INSTALACOES HIDRO SANITARIAS</v>
          </cell>
          <cell r="C4371" t="str">
            <v>INHI</v>
          </cell>
          <cell r="D4371" t="str">
            <v>CONEXOES</v>
          </cell>
          <cell r="E4371" t="str">
            <v>0180</v>
          </cell>
          <cell r="F4371" t="str">
            <v/>
          </cell>
          <cell r="G4371" t="str">
            <v/>
          </cell>
          <cell r="H4371" t="str">
            <v>LUVA, EM AÇO, CONEXÃO SOLDADA, DN 65 (2 1/2"), INSTALADO EM REDE DE ALIMENTAÇÃO PARA HIDRANTE - FORNECIMENTO E INSTALAÇÃO. AF_10/2020</v>
          </cell>
          <cell r="I4371" t="str">
            <v>UN</v>
          </cell>
          <cell r="J4371" t="str">
            <v>ATRIBUÍDO SÃO PAULO</v>
          </cell>
          <cell r="K4371" t="str">
            <v>117,84</v>
          </cell>
          <cell r="L4371" t="str">
            <v>CAIXA REFERENCIAL</v>
          </cell>
        </row>
        <row r="4372">
          <cell r="A4372">
            <v>97475</v>
          </cell>
          <cell r="B4372" t="str">
            <v>INSTALACOES HIDRO SANITARIAS</v>
          </cell>
          <cell r="C4372" t="str">
            <v>INHI</v>
          </cell>
          <cell r="D4372" t="str">
            <v>CONEXOES</v>
          </cell>
          <cell r="E4372" t="str">
            <v>0180</v>
          </cell>
          <cell r="F4372" t="str">
            <v/>
          </cell>
          <cell r="G4372" t="str">
            <v/>
          </cell>
          <cell r="H4372" t="str">
            <v>LUVA COM REDUÇÃO, EM AÇO, CONEXÃO SOLDADA, DN 65 X 50 MM (2 1/2" X 2"), INSTALADO EM REDE DE ALIMENTAÇÃO PARA HIDRANTE - FORNECIMENTO E INSTALAÇÃO. AF_10/2020</v>
          </cell>
          <cell r="I4372" t="str">
            <v>UN</v>
          </cell>
          <cell r="J4372" t="str">
            <v>ATRIBUÍDO SÃO PAULO</v>
          </cell>
          <cell r="K4372" t="str">
            <v>145,44</v>
          </cell>
          <cell r="L4372" t="str">
            <v>CAIXA REFERENCIAL</v>
          </cell>
        </row>
        <row r="4373">
          <cell r="A4373">
            <v>97477</v>
          </cell>
          <cell r="B4373" t="str">
            <v>INSTALACOES HIDRO SANITARIAS</v>
          </cell>
          <cell r="C4373" t="str">
            <v>INHI</v>
          </cell>
          <cell r="D4373" t="str">
            <v>CONEXOES</v>
          </cell>
          <cell r="E4373" t="str">
            <v>0180</v>
          </cell>
          <cell r="F4373" t="str">
            <v/>
          </cell>
          <cell r="G4373" t="str">
            <v/>
          </cell>
          <cell r="H4373" t="str">
            <v>LUVA, EM AÇO, CONEXÃO SOLDADA, DN 80 (3"), INSTALADO EM REDE DE ALIMENTAÇÃO PARA HIDRANTE - FORNECIMENTO E INSTALAÇÃO. AF_10/2020</v>
          </cell>
          <cell r="I4373" t="str">
            <v>UN</v>
          </cell>
          <cell r="J4373" t="str">
            <v>ATRIBUÍDO SÃO PAULO</v>
          </cell>
          <cell r="K4373" t="str">
            <v>157,16</v>
          </cell>
          <cell r="L4373" t="str">
            <v>CAIXA REFERENCIAL</v>
          </cell>
        </row>
        <row r="4374">
          <cell r="A4374">
            <v>97478</v>
          </cell>
          <cell r="B4374" t="str">
            <v>INSTALACOES HIDRO SANITARIAS</v>
          </cell>
          <cell r="C4374" t="str">
            <v>INHI</v>
          </cell>
          <cell r="D4374" t="str">
            <v>CONEXOES</v>
          </cell>
          <cell r="E4374" t="str">
            <v>0180</v>
          </cell>
          <cell r="F4374" t="str">
            <v/>
          </cell>
          <cell r="G4374" t="str">
            <v/>
          </cell>
          <cell r="H4374" t="str">
            <v>LUVA COM REDUÇÃO, EM AÇO, CONEXÃO SOLDADA, DN 80 X 65 MM (3" X 2 1/2"), INSTALADO EM REDE DE ALIMENTAÇÃO PARA HIDRANTE - FORNECIMENTO E INSTALAÇÃO. AF_10/2020</v>
          </cell>
          <cell r="I4374" t="str">
            <v>UN</v>
          </cell>
          <cell r="J4374" t="str">
            <v>ATRIBUÍDO SÃO PAULO</v>
          </cell>
          <cell r="K4374" t="str">
            <v>194,34</v>
          </cell>
          <cell r="L4374" t="str">
            <v>CAIXA REFERENCIAL</v>
          </cell>
        </row>
        <row r="4375">
          <cell r="A4375">
            <v>97479</v>
          </cell>
          <cell r="B4375" t="str">
            <v>INSTALACOES HIDRO SANITARIAS</v>
          </cell>
          <cell r="C4375" t="str">
            <v>INHI</v>
          </cell>
          <cell r="D4375" t="str">
            <v>CONEXOES</v>
          </cell>
          <cell r="E4375" t="str">
            <v>0180</v>
          </cell>
          <cell r="F4375" t="str">
            <v/>
          </cell>
          <cell r="G4375" t="str">
            <v/>
          </cell>
          <cell r="H4375" t="str">
            <v>CURVA 45 GRAUS, EM AÇO, CONEXÃO SOLDADA, DN 25 (1"), INSTALADO EM REDE DE ALIMENTAÇÃO PARA HIDRANTE - FORNECIMENTO E INSTALAÇÃO. AF_10/2020</v>
          </cell>
          <cell r="I4375" t="str">
            <v>UN</v>
          </cell>
          <cell r="J4375" t="str">
            <v>ATRIBUÍDO SÃO PAULO</v>
          </cell>
          <cell r="K4375" t="str">
            <v>38,08</v>
          </cell>
          <cell r="L4375" t="str">
            <v>CAIXA REFERENCIAL</v>
          </cell>
        </row>
        <row r="4376">
          <cell r="A4376">
            <v>97480</v>
          </cell>
          <cell r="B4376" t="str">
            <v>INSTALACOES HIDRO SANITARIAS</v>
          </cell>
          <cell r="C4376" t="str">
            <v>INHI</v>
          </cell>
          <cell r="D4376" t="str">
            <v>CONEXOES</v>
          </cell>
          <cell r="E4376" t="str">
            <v>0180</v>
          </cell>
          <cell r="F4376" t="str">
            <v/>
          </cell>
          <cell r="G4376" t="str">
            <v/>
          </cell>
          <cell r="H4376" t="str">
            <v>CURVA 90 GRAUS, EM AÇO, CONEXÃO SOLDADA, DN 25 (1"), INSTALADO EM REDE DE ALIMENTAÇÃO PARA HIDRANTE - FORNECIMENTO E INSTALAÇÃO. AF_10/2020</v>
          </cell>
          <cell r="I4376" t="str">
            <v>UN</v>
          </cell>
          <cell r="J4376" t="str">
            <v>ATRIBUÍDO SÃO PAULO</v>
          </cell>
          <cell r="K4376" t="str">
            <v>38,08</v>
          </cell>
          <cell r="L4376" t="str">
            <v>CAIXA REFERENCIAL</v>
          </cell>
        </row>
        <row r="4377">
          <cell r="A4377">
            <v>97481</v>
          </cell>
          <cell r="B4377" t="str">
            <v>INSTALACOES HIDRO SANITARIAS</v>
          </cell>
          <cell r="C4377" t="str">
            <v>INHI</v>
          </cell>
          <cell r="D4377" t="str">
            <v>CONEXOES</v>
          </cell>
          <cell r="E4377" t="str">
            <v>0180</v>
          </cell>
          <cell r="F4377" t="str">
            <v/>
          </cell>
          <cell r="G4377" t="str">
            <v/>
          </cell>
          <cell r="H4377" t="str">
            <v>CURVA 45 GRAUS, EM AÇO, CONEXÃO SOLDADA, DN 32 (1 1/4"), INSTALADO EM REDE DE ALIMENTAÇÃO PARA HIDRANTE - FORNECIMENTO E INSTALAÇÃO. AF_10/2020</v>
          </cell>
          <cell r="I4377" t="str">
            <v>UN</v>
          </cell>
          <cell r="J4377" t="str">
            <v>ATRIBUÍDO SÃO PAULO</v>
          </cell>
          <cell r="K4377" t="str">
            <v>55,32</v>
          </cell>
          <cell r="L4377" t="str">
            <v>CAIXA REFERENCIAL</v>
          </cell>
        </row>
        <row r="4378">
          <cell r="A4378">
            <v>97482</v>
          </cell>
          <cell r="B4378" t="str">
            <v>INSTALACOES HIDRO SANITARIAS</v>
          </cell>
          <cell r="C4378" t="str">
            <v>INHI</v>
          </cell>
          <cell r="D4378" t="str">
            <v>CONEXOES</v>
          </cell>
          <cell r="E4378" t="str">
            <v>0180</v>
          </cell>
          <cell r="F4378" t="str">
            <v/>
          </cell>
          <cell r="G4378" t="str">
            <v/>
          </cell>
          <cell r="H4378" t="str">
            <v>CURVA 90 GRAUS, EM AÇO, CONEXÃO SOLDADA, DN 32 (1 1/4"), INSTALADO EM REDE DE ALIMENTAÇÃO PARA HIDRANTE - FORNECIMENTO E INSTALAÇÃO. AF_10/2020</v>
          </cell>
          <cell r="I4378" t="str">
            <v>UN</v>
          </cell>
          <cell r="J4378" t="str">
            <v>ATRIBUÍDO SÃO PAULO</v>
          </cell>
          <cell r="K4378" t="str">
            <v>55,32</v>
          </cell>
          <cell r="L4378" t="str">
            <v>CAIXA REFERENCIAL</v>
          </cell>
        </row>
        <row r="4379">
          <cell r="A4379">
            <v>97483</v>
          </cell>
          <cell r="B4379" t="str">
            <v>INSTALACOES HIDRO SANITARIAS</v>
          </cell>
          <cell r="C4379" t="str">
            <v>INHI</v>
          </cell>
          <cell r="D4379" t="str">
            <v>CONEXOES</v>
          </cell>
          <cell r="E4379" t="str">
            <v>0180</v>
          </cell>
          <cell r="F4379" t="str">
            <v/>
          </cell>
          <cell r="G4379" t="str">
            <v/>
          </cell>
          <cell r="H4379" t="str">
            <v>CURVA 45 GRAUS, EM AÇO, CONEXÃO SOLDADA, DN 40 (1 1/2"), INSTALADO EM REDE DE ALIMENTAÇÃO PARA HIDRANTE - FORNECIMENTO E INSTALAÇÃO. AF_10/2020</v>
          </cell>
          <cell r="I4379" t="str">
            <v>UN</v>
          </cell>
          <cell r="J4379" t="str">
            <v>ATRIBUÍDO SÃO PAULO</v>
          </cell>
          <cell r="K4379" t="str">
            <v>77,68</v>
          </cell>
          <cell r="L4379" t="str">
            <v>CAIXA REFERENCIAL</v>
          </cell>
        </row>
        <row r="4380">
          <cell r="A4380">
            <v>97484</v>
          </cell>
          <cell r="B4380" t="str">
            <v>INSTALACOES HIDRO SANITARIAS</v>
          </cell>
          <cell r="C4380" t="str">
            <v>INHI</v>
          </cell>
          <cell r="D4380" t="str">
            <v>CONEXOES</v>
          </cell>
          <cell r="E4380" t="str">
            <v>0180</v>
          </cell>
          <cell r="F4380" t="str">
            <v/>
          </cell>
          <cell r="G4380" t="str">
            <v/>
          </cell>
          <cell r="H4380" t="str">
            <v>CURVA 90 GRAUS, EM AÇO, CONEXÃO SOLDADA, DN 40 (1 1/2"), INSTALADO EM REDE DE ALIMENTAÇÃO PARA HIDRANTE - FORNECIMENTO E INSTALAÇÃO. AF_10/2020</v>
          </cell>
          <cell r="I4380" t="str">
            <v>UN</v>
          </cell>
          <cell r="J4380" t="str">
            <v>ATRIBUÍDO SÃO PAULO</v>
          </cell>
          <cell r="K4380" t="str">
            <v>77,68</v>
          </cell>
          <cell r="L4380" t="str">
            <v>CAIXA REFERENCIAL</v>
          </cell>
        </row>
        <row r="4381">
          <cell r="A4381">
            <v>97485</v>
          </cell>
          <cell r="B4381" t="str">
            <v>INSTALACOES HIDRO SANITARIAS</v>
          </cell>
          <cell r="C4381" t="str">
            <v>INHI</v>
          </cell>
          <cell r="D4381" t="str">
            <v>CONEXOES</v>
          </cell>
          <cell r="E4381" t="str">
            <v>0180</v>
          </cell>
          <cell r="F4381" t="str">
            <v/>
          </cell>
          <cell r="G4381" t="str">
            <v/>
          </cell>
          <cell r="H4381" t="str">
            <v>CURVA 45 GRAUS, EM AÇO, CONEXÃO SOLDADA, DN 50 (2"), INSTALADO EM REDE DE ALIMENTAÇÃO PARA HIDRANTE - FORNECIMENTO E INSTALAÇÃO. AF_10/2020</v>
          </cell>
          <cell r="I4381" t="str">
            <v>UN</v>
          </cell>
          <cell r="J4381" t="str">
            <v>ATRIBUÍDO SÃO PAULO</v>
          </cell>
          <cell r="K4381" t="str">
            <v>107,33</v>
          </cell>
          <cell r="L4381" t="str">
            <v>CAIXA REFERENCIAL</v>
          </cell>
        </row>
        <row r="4382">
          <cell r="A4382">
            <v>97486</v>
          </cell>
          <cell r="B4382" t="str">
            <v>INSTALACOES HIDRO SANITARIAS</v>
          </cell>
          <cell r="C4382" t="str">
            <v>INHI</v>
          </cell>
          <cell r="D4382" t="str">
            <v>CONEXOES</v>
          </cell>
          <cell r="E4382" t="str">
            <v>0180</v>
          </cell>
          <cell r="F4382" t="str">
            <v/>
          </cell>
          <cell r="G4382" t="str">
            <v/>
          </cell>
          <cell r="H4382" t="str">
            <v>CURVA 90 GRAUS, EM AÇO, CONEXÃO SOLDADA, DN 50 (2"), INSTALADO EM REDE DE ALIMENTAÇÃO PARA HIDRANTE - FORNECIMENTO E INSTALAÇÃO. AF_10/2020</v>
          </cell>
          <cell r="I4382" t="str">
            <v>UN</v>
          </cell>
          <cell r="J4382" t="str">
            <v>ATRIBUÍDO SÃO PAULO</v>
          </cell>
          <cell r="K4382" t="str">
            <v>115,12</v>
          </cell>
          <cell r="L4382" t="str">
            <v>CAIXA REFERENCIAL</v>
          </cell>
        </row>
        <row r="4383">
          <cell r="A4383">
            <v>97487</v>
          </cell>
          <cell r="B4383" t="str">
            <v>INSTALACOES HIDRO SANITARIAS</v>
          </cell>
          <cell r="C4383" t="str">
            <v>INHI</v>
          </cell>
          <cell r="D4383" t="str">
            <v>CONEXOES</v>
          </cell>
          <cell r="E4383" t="str">
            <v>0180</v>
          </cell>
          <cell r="F4383" t="str">
            <v/>
          </cell>
          <cell r="G4383" t="str">
            <v/>
          </cell>
          <cell r="H4383" t="str">
            <v>CURVA 45 GRAUS, EM AÇO, CONEXÃO SOLDADA, DN 65 (2 1/2"), INSTALADO EM REDE DE ALIMENTAÇÃO PARA HIDRANTE - FORNECIMENTO E INSTALAÇÃO. AF_10/2020</v>
          </cell>
          <cell r="I4383" t="str">
            <v>UN</v>
          </cell>
          <cell r="J4383" t="str">
            <v>ATRIBUÍDO SÃO PAULO</v>
          </cell>
          <cell r="K4383" t="str">
            <v>198,56</v>
          </cell>
          <cell r="L4383" t="str">
            <v>CAIXA REFERENCIAL</v>
          </cell>
        </row>
        <row r="4384">
          <cell r="A4384">
            <v>97488</v>
          </cell>
          <cell r="B4384" t="str">
            <v>INSTALACOES HIDRO SANITARIAS</v>
          </cell>
          <cell r="C4384" t="str">
            <v>INHI</v>
          </cell>
          <cell r="D4384" t="str">
            <v>CONEXOES</v>
          </cell>
          <cell r="E4384" t="str">
            <v>0180</v>
          </cell>
          <cell r="F4384" t="str">
            <v/>
          </cell>
          <cell r="G4384" t="str">
            <v/>
          </cell>
          <cell r="H4384" t="str">
            <v>CURVA 90 GRAUS, EM AÇO, CONEXÃO SOLDADA, DN 65 (2 1/2"), INSTALADO EM REDE DE ALIMENTAÇÃO PARA HIDRANTE - FORNECIMENTO E INSTALAÇÃO. AF_10/2020</v>
          </cell>
          <cell r="I4384" t="str">
            <v>UN</v>
          </cell>
          <cell r="J4384" t="str">
            <v>ATRIBUÍDO SÃO PAULO</v>
          </cell>
          <cell r="K4384" t="str">
            <v>211,03</v>
          </cell>
          <cell r="L4384" t="str">
            <v>CAIXA REFERENCIAL</v>
          </cell>
        </row>
        <row r="4385">
          <cell r="A4385">
            <v>97489</v>
          </cell>
          <cell r="B4385" t="str">
            <v>INSTALACOES HIDRO SANITARIAS</v>
          </cell>
          <cell r="C4385" t="str">
            <v>INHI</v>
          </cell>
          <cell r="D4385" t="str">
            <v>CONEXOES</v>
          </cell>
          <cell r="E4385" t="str">
            <v>0180</v>
          </cell>
          <cell r="F4385" t="str">
            <v/>
          </cell>
          <cell r="G4385" t="str">
            <v/>
          </cell>
          <cell r="H4385" t="str">
            <v>CURVA 45 GRAUS, EM AÇO, CONEXÃO SOLDADA, DN 80 (3"), INSTALADO EM REDE DE ALIMENTAÇÃO PARA HIDRANTE - FORNECIMENTO E INSTALAÇÃO. AF_10/2020</v>
          </cell>
          <cell r="I4385" t="str">
            <v>UN</v>
          </cell>
          <cell r="J4385" t="str">
            <v>ATRIBUÍDO SÃO PAULO</v>
          </cell>
          <cell r="K4385" t="str">
            <v>473,69</v>
          </cell>
          <cell r="L4385" t="str">
            <v>CAIXA REFERENCIAL</v>
          </cell>
        </row>
        <row r="4386">
          <cell r="A4386">
            <v>97490</v>
          </cell>
          <cell r="B4386" t="str">
            <v>INSTALACOES HIDRO SANITARIAS</v>
          </cell>
          <cell r="C4386" t="str">
            <v>INHI</v>
          </cell>
          <cell r="D4386" t="str">
            <v>CONEXOES</v>
          </cell>
          <cell r="E4386" t="str">
            <v>0180</v>
          </cell>
          <cell r="F4386" t="str">
            <v/>
          </cell>
          <cell r="G4386" t="str">
            <v/>
          </cell>
          <cell r="H4386" t="str">
            <v>CURVA 90 GRAUS, EM AÇO, CONEXÃO SOLDADA, DN 80 (3"), INSTALADO EM REDE DE ALIMENTAÇÃO PARA HIDRANTE - FORNECIMENTO E INSTALAÇÃO. AF_10/2020</v>
          </cell>
          <cell r="I4386" t="str">
            <v>UN</v>
          </cell>
          <cell r="J4386" t="str">
            <v>ATRIBUÍDO SÃO PAULO</v>
          </cell>
          <cell r="K4386" t="str">
            <v>417,76</v>
          </cell>
          <cell r="L4386" t="str">
            <v>CAIXA REFERENCIAL</v>
          </cell>
        </row>
        <row r="4387">
          <cell r="A4387">
            <v>97491</v>
          </cell>
          <cell r="B4387" t="str">
            <v>INSTALACOES HIDRO SANITARIAS</v>
          </cell>
          <cell r="C4387" t="str">
            <v>INHI</v>
          </cell>
          <cell r="D4387" t="str">
            <v>CONEXOES</v>
          </cell>
          <cell r="E4387" t="str">
            <v>0180</v>
          </cell>
          <cell r="F4387" t="str">
            <v/>
          </cell>
          <cell r="G4387" t="str">
            <v/>
          </cell>
          <cell r="H4387" t="str">
            <v>TÊ, EM AÇO, CONEXÃO SOLDADA, DN 25 (1"), INSTALADO EM REDE DE ALIMENTAÇÃO PARA HIDRANTE - FORNECIMENTO E INSTALAÇÃO. AF_10/2020</v>
          </cell>
          <cell r="I4387" t="str">
            <v>UN</v>
          </cell>
          <cell r="J4387" t="str">
            <v>ATRIBUÍDO SÃO PAULO</v>
          </cell>
          <cell r="K4387" t="str">
            <v>59,03</v>
          </cell>
          <cell r="L4387" t="str">
            <v>CAIXA REFERENCIAL</v>
          </cell>
        </row>
        <row r="4388">
          <cell r="A4388">
            <v>97492</v>
          </cell>
          <cell r="B4388" t="str">
            <v>INSTALACOES HIDRO SANITARIAS</v>
          </cell>
          <cell r="C4388" t="str">
            <v>INHI</v>
          </cell>
          <cell r="D4388" t="str">
            <v>CONEXOES</v>
          </cell>
          <cell r="E4388" t="str">
            <v>0180</v>
          </cell>
          <cell r="F4388" t="str">
            <v/>
          </cell>
          <cell r="G4388" t="str">
            <v/>
          </cell>
          <cell r="H4388" t="str">
            <v>TÊ, EM AÇO, CONEXÃO SOLDADA, DN 32 (1 1/4"), INSTALADO EM REDE DE ALIMENTAÇÃO PARA HIDRANTE - FORNECIMENTO E INSTALAÇÃO. AF_10/2020</v>
          </cell>
          <cell r="I4388" t="str">
            <v>UN</v>
          </cell>
          <cell r="J4388" t="str">
            <v>ATRIBUÍDO SÃO PAULO</v>
          </cell>
          <cell r="K4388" t="str">
            <v>86,81</v>
          </cell>
          <cell r="L4388" t="str">
            <v>CAIXA REFERENCIAL</v>
          </cell>
        </row>
        <row r="4389">
          <cell r="A4389">
            <v>97493</v>
          </cell>
          <cell r="B4389" t="str">
            <v>INSTALACOES HIDRO SANITARIAS</v>
          </cell>
          <cell r="C4389" t="str">
            <v>INHI</v>
          </cell>
          <cell r="D4389" t="str">
            <v>CONEXOES</v>
          </cell>
          <cell r="E4389" t="str">
            <v>0180</v>
          </cell>
          <cell r="F4389" t="str">
            <v/>
          </cell>
          <cell r="G4389" t="str">
            <v/>
          </cell>
          <cell r="H4389" t="str">
            <v>TÊ, EM AÇO, CONEXÃO SOLDADA, DN 40 (1 1/2"), INSTALADO EM REDE DE ALIMENTAÇÃO PARA HIDRANTE - FORNECIMENTO E INSTALAÇÃO. AF_10/2020</v>
          </cell>
          <cell r="I4389" t="str">
            <v>UN</v>
          </cell>
          <cell r="J4389" t="str">
            <v>ATRIBUÍDO SÃO PAULO</v>
          </cell>
          <cell r="K4389" t="str">
            <v>112,01</v>
          </cell>
          <cell r="L4389" t="str">
            <v>CAIXA REFERENCIAL</v>
          </cell>
        </row>
        <row r="4390">
          <cell r="A4390">
            <v>97494</v>
          </cell>
          <cell r="B4390" t="str">
            <v>INSTALACOES HIDRO SANITARIAS</v>
          </cell>
          <cell r="C4390" t="str">
            <v>INHI</v>
          </cell>
          <cell r="D4390" t="str">
            <v>CONEXOES</v>
          </cell>
          <cell r="E4390" t="str">
            <v>0180</v>
          </cell>
          <cell r="F4390" t="str">
            <v/>
          </cell>
          <cell r="G4390" t="str">
            <v/>
          </cell>
          <cell r="H4390" t="str">
            <v>TÊ, EM AÇO, CONEXÃO SOLDADA, DN 50 (2"), INSTALADO EM REDE DE ALIMENTAÇÃO PARA HIDRANTE - FORNECIMENTO E INSTALAÇÃO. AF_10/2020</v>
          </cell>
          <cell r="I4390" t="str">
            <v>UN</v>
          </cell>
          <cell r="J4390" t="str">
            <v>ATRIBUÍDO SÃO PAULO</v>
          </cell>
          <cell r="K4390" t="str">
            <v>174,37</v>
          </cell>
          <cell r="L4390" t="str">
            <v>CAIXA REFERENCIAL</v>
          </cell>
        </row>
        <row r="4391">
          <cell r="A4391">
            <v>97495</v>
          </cell>
          <cell r="B4391" t="str">
            <v>INSTALACOES HIDRO SANITARIAS</v>
          </cell>
          <cell r="C4391" t="str">
            <v>INHI</v>
          </cell>
          <cell r="D4391" t="str">
            <v>CONEXOES</v>
          </cell>
          <cell r="E4391" t="str">
            <v>0180</v>
          </cell>
          <cell r="F4391" t="str">
            <v/>
          </cell>
          <cell r="G4391" t="str">
            <v/>
          </cell>
          <cell r="H4391" t="str">
            <v>TÊ, EM AÇO, CONEXÃO SOLDADA, DN 65 (2 1/2"), INSTALADO EM REDE DE ALIMENTAÇÃO PARA HIDRANTE - FORNECIMENTO E INSTALAÇÃO. AF_10/2020</v>
          </cell>
          <cell r="I4391" t="str">
            <v>UN</v>
          </cell>
          <cell r="J4391" t="str">
            <v>ATRIBUÍDO SÃO PAULO</v>
          </cell>
          <cell r="K4391" t="str">
            <v>320,70</v>
          </cell>
          <cell r="L4391" t="str">
            <v>CAIXA REFERENCIAL</v>
          </cell>
        </row>
        <row r="4392">
          <cell r="A4392">
            <v>97496</v>
          </cell>
          <cell r="B4392" t="str">
            <v>INSTALACOES HIDRO SANITARIAS</v>
          </cell>
          <cell r="C4392" t="str">
            <v>INHI</v>
          </cell>
          <cell r="D4392" t="str">
            <v>CONEXOES</v>
          </cell>
          <cell r="E4392" t="str">
            <v>0180</v>
          </cell>
          <cell r="F4392" t="str">
            <v/>
          </cell>
          <cell r="G4392" t="str">
            <v/>
          </cell>
          <cell r="H4392" t="str">
            <v>TÊ, EM AÇO, CONEXÃO SOLDADA, DN 80 (3"), INSTALADO EM REDE DE ALIMENTAÇÃO PARA HIDRANTE - FORNECIMENTO E INSTALAÇÃO. AF_10/2020</v>
          </cell>
          <cell r="I4392" t="str">
            <v>UN</v>
          </cell>
          <cell r="J4392" t="str">
            <v>ATRIBUÍDO SÃO PAULO</v>
          </cell>
          <cell r="K4392" t="str">
            <v>508,24</v>
          </cell>
          <cell r="L4392" t="str">
            <v>CAIXA REFERENCIAL</v>
          </cell>
        </row>
        <row r="4393">
          <cell r="A4393">
            <v>97499</v>
          </cell>
          <cell r="B4393" t="str">
            <v>INSTALACOES HIDRO SANITARIAS</v>
          </cell>
          <cell r="C4393" t="str">
            <v>INHI</v>
          </cell>
          <cell r="D4393" t="str">
            <v>CONEXOES</v>
          </cell>
          <cell r="E4393" t="str">
            <v>0180</v>
          </cell>
          <cell r="F4393" t="str">
            <v/>
          </cell>
          <cell r="G4393" t="str">
            <v/>
          </cell>
          <cell r="H4393" t="str">
            <v>LUVA, EM AÇO, CONEXÃO SOLDADA, DN 25 (1"), INSTALADO EM REDE DE ALIMENTAÇÃO PARA SPRINKLER - FORNECIMENTO E INSTALAÇÃO. AF_10/2020</v>
          </cell>
          <cell r="I4393" t="str">
            <v>UN</v>
          </cell>
          <cell r="J4393" t="str">
            <v>ATRIBUÍDO SÃO PAULO</v>
          </cell>
          <cell r="K4393" t="str">
            <v>21,86</v>
          </cell>
          <cell r="L4393" t="str">
            <v>CAIXA REFERENCIAL</v>
          </cell>
        </row>
        <row r="4394">
          <cell r="A4394">
            <v>97500</v>
          </cell>
          <cell r="B4394" t="str">
            <v>INSTALACOES HIDRO SANITARIAS</v>
          </cell>
          <cell r="C4394" t="str">
            <v>INHI</v>
          </cell>
          <cell r="D4394" t="str">
            <v>CONEXOES</v>
          </cell>
          <cell r="E4394" t="str">
            <v>0180</v>
          </cell>
          <cell r="F4394" t="str">
            <v/>
          </cell>
          <cell r="G4394" t="str">
            <v/>
          </cell>
          <cell r="H4394" t="str">
            <v>LUVA COM REDUÇÃO, EM AÇO, CONEXÃO SOLDADA, DN 25 X 20 MM (1" X 3/4"), INSTALADO EM REDE DE ALIMENTAÇÃO PARA SPRINKLER - FORNECIMENTO E INSTALAÇÃO. AF_10/2020</v>
          </cell>
          <cell r="I4394" t="str">
            <v>UN</v>
          </cell>
          <cell r="J4394" t="str">
            <v>ATRIBUÍDO SÃO PAULO</v>
          </cell>
          <cell r="K4394" t="str">
            <v>17,86</v>
          </cell>
          <cell r="L4394" t="str">
            <v>CAIXA REFERENCIAL</v>
          </cell>
        </row>
        <row r="4395">
          <cell r="A4395">
            <v>97502</v>
          </cell>
          <cell r="B4395" t="str">
            <v>INSTALACOES HIDRO SANITARIAS</v>
          </cell>
          <cell r="C4395" t="str">
            <v>INHI</v>
          </cell>
          <cell r="D4395" t="str">
            <v>CONEXOES</v>
          </cell>
          <cell r="E4395" t="str">
            <v>0180</v>
          </cell>
          <cell r="F4395" t="str">
            <v/>
          </cell>
          <cell r="G4395" t="str">
            <v/>
          </cell>
          <cell r="H4395" t="str">
            <v>LUVA, EM AÇO, CONEXÃO SOLDADA, DN 32 (1 1/4"), INSTALADO EM REDE DE ALIMENTAÇÃO PARA SPRINKLER - FORNECIMENTO E INSTALAÇÃO. AF_10/2020</v>
          </cell>
          <cell r="I4395" t="str">
            <v>UN</v>
          </cell>
          <cell r="J4395" t="str">
            <v>ATRIBUÍDO SÃO PAULO</v>
          </cell>
          <cell r="K4395" t="str">
            <v>30,87</v>
          </cell>
          <cell r="L4395" t="str">
            <v>CAIXA REFERENCIAL</v>
          </cell>
        </row>
        <row r="4396">
          <cell r="A4396">
            <v>97503</v>
          </cell>
          <cell r="B4396" t="str">
            <v>INSTALACOES HIDRO SANITARIAS</v>
          </cell>
          <cell r="C4396" t="str">
            <v>INHI</v>
          </cell>
          <cell r="D4396" t="str">
            <v>CONEXOES</v>
          </cell>
          <cell r="E4396" t="str">
            <v>0180</v>
          </cell>
          <cell r="F4396" t="str">
            <v/>
          </cell>
          <cell r="G4396" t="str">
            <v/>
          </cell>
          <cell r="H4396" t="str">
            <v>LUVA COM REDUÇÃO, EM AÇO, CONEXÃO SOLDADA, DN 32 X 25 MM (1 1/4"  X 1"), INSTALADO EM REDE DE ALIMENTAÇÃO PARA SPRINKLER - FORNECIMENTO E INSTALAÇÃO. AF_10/2020</v>
          </cell>
          <cell r="I4396" t="str">
            <v>UN</v>
          </cell>
          <cell r="J4396" t="str">
            <v>ATRIBUÍDO SÃO PAULO</v>
          </cell>
          <cell r="K4396" t="str">
            <v>37,77</v>
          </cell>
          <cell r="L4396" t="str">
            <v>CAIXA REFERENCIAL</v>
          </cell>
        </row>
        <row r="4397">
          <cell r="A4397">
            <v>97505</v>
          </cell>
          <cell r="B4397" t="str">
            <v>INSTALACOES HIDRO SANITARIAS</v>
          </cell>
          <cell r="C4397" t="str">
            <v>INHI</v>
          </cell>
          <cell r="D4397" t="str">
            <v>CONEXOES</v>
          </cell>
          <cell r="E4397" t="str">
            <v>0180</v>
          </cell>
          <cell r="F4397" t="str">
            <v/>
          </cell>
          <cell r="G4397" t="str">
            <v/>
          </cell>
          <cell r="H4397" t="str">
            <v>LUVA, EM AÇO, CONEXÃO SOLDADA, DN 40 (1 1/2"), INSTALADO EM REDE DE ALIMENTAÇÃO PARA SPRINKLER - FORNECIMENTO E INSTALAÇÃO. AF_10/2020</v>
          </cell>
          <cell r="I4397" t="str">
            <v>UN</v>
          </cell>
          <cell r="J4397" t="str">
            <v>ATRIBUÍDO SÃO PAULO</v>
          </cell>
          <cell r="K4397" t="str">
            <v>38,75</v>
          </cell>
          <cell r="L4397" t="str">
            <v>CAIXA REFERENCIAL</v>
          </cell>
        </row>
        <row r="4398">
          <cell r="A4398">
            <v>97506</v>
          </cell>
          <cell r="B4398" t="str">
            <v>INSTALACOES HIDRO SANITARIAS</v>
          </cell>
          <cell r="C4398" t="str">
            <v>INHI</v>
          </cell>
          <cell r="D4398" t="str">
            <v>CONEXOES</v>
          </cell>
          <cell r="E4398" t="str">
            <v>0180</v>
          </cell>
          <cell r="F4398" t="str">
            <v/>
          </cell>
          <cell r="G4398" t="str">
            <v/>
          </cell>
          <cell r="H4398" t="str">
            <v>LUVA COM REDUÇÃO, EM AÇO, CONEXÃO SOLDADA, DN 40  X 32 MM (1 1/2" X 1 1/4"), INSTALADO EM REDE DE ALIMENTAÇÃO PARA SPRINKLER - FORNECIMENTO E INSTALAÇÃO. AF_10/2020</v>
          </cell>
          <cell r="I4398" t="str">
            <v>UN</v>
          </cell>
          <cell r="J4398" t="str">
            <v>ATRIBUÍDO SÃO PAULO</v>
          </cell>
          <cell r="K4398" t="str">
            <v>47,38</v>
          </cell>
          <cell r="L4398" t="str">
            <v>CAIXA REFERENCIAL</v>
          </cell>
        </row>
        <row r="4399">
          <cell r="A4399">
            <v>97508</v>
          </cell>
          <cell r="B4399" t="str">
            <v>INSTALACOES HIDRO SANITARIAS</v>
          </cell>
          <cell r="C4399" t="str">
            <v>INHI</v>
          </cell>
          <cell r="D4399" t="str">
            <v>CONEXOES</v>
          </cell>
          <cell r="E4399" t="str">
            <v>0180</v>
          </cell>
          <cell r="F4399" t="str">
            <v/>
          </cell>
          <cell r="G4399" t="str">
            <v/>
          </cell>
          <cell r="H4399" t="str">
            <v>LUVA, EM AÇO, CONEXÃO SOLDADA, DN 50 (2"), INSTALADO EM REDE DE ALIMENTAÇÃO PARA SPRINKLER - FORNECIMENTO E INSTALAÇÃO. AF_10/2020</v>
          </cell>
          <cell r="I4399" t="str">
            <v>UN</v>
          </cell>
          <cell r="J4399" t="str">
            <v>ATRIBUÍDO SÃO PAULO</v>
          </cell>
          <cell r="K4399" t="str">
            <v>57,76</v>
          </cell>
          <cell r="L4399" t="str">
            <v>CAIXA REFERENCIAL</v>
          </cell>
        </row>
        <row r="4400">
          <cell r="A4400">
            <v>97509</v>
          </cell>
          <cell r="B4400" t="str">
            <v>INSTALACOES HIDRO SANITARIAS</v>
          </cell>
          <cell r="C4400" t="str">
            <v>INHI</v>
          </cell>
          <cell r="D4400" t="str">
            <v>CONEXOES</v>
          </cell>
          <cell r="E4400" t="str">
            <v>0180</v>
          </cell>
          <cell r="F4400" t="str">
            <v/>
          </cell>
          <cell r="G4400" t="str">
            <v/>
          </cell>
          <cell r="H4400" t="str">
            <v>LUVA COM REDUÇÃO, EM AÇO, CONEXÃO SOLDADA, DN 50 X 40 MM (2" X 1 1/2"), INSTALADO EM REDE DE ALIMENTAÇÃO PARA SPRINKLER - FORNECIMENTO E INSTALAÇÃO. AF_10/2020</v>
          </cell>
          <cell r="I4400" t="str">
            <v>UN</v>
          </cell>
          <cell r="J4400" t="str">
            <v>ATRIBUÍDO SÃO PAULO</v>
          </cell>
          <cell r="K4400" t="str">
            <v>71,42</v>
          </cell>
          <cell r="L4400" t="str">
            <v>CAIXA REFERENCIAL</v>
          </cell>
        </row>
        <row r="4401">
          <cell r="A4401">
            <v>97511</v>
          </cell>
          <cell r="B4401" t="str">
            <v>INSTALACOES HIDRO SANITARIAS</v>
          </cell>
          <cell r="C4401" t="str">
            <v>INHI</v>
          </cell>
          <cell r="D4401" t="str">
            <v>CONEXOES</v>
          </cell>
          <cell r="E4401" t="str">
            <v>0180</v>
          </cell>
          <cell r="F4401" t="str">
            <v/>
          </cell>
          <cell r="G4401" t="str">
            <v/>
          </cell>
          <cell r="H4401" t="str">
            <v>LUVA, EM AÇO, CONEXÃO SOLDADA, DN 65 (2 1/2"), INSTALADO EM REDE DE ALIMENTAÇÃO PARA SPRINKLER - FORNECIMENTO E INSTALAÇÃO. AF_10/2020</v>
          </cell>
          <cell r="I4401" t="str">
            <v>UN</v>
          </cell>
          <cell r="J4401" t="str">
            <v>ATRIBUÍDO SÃO PAULO</v>
          </cell>
          <cell r="K4401" t="str">
            <v>108,81</v>
          </cell>
          <cell r="L4401" t="str">
            <v>CAIXA REFERENCIAL</v>
          </cell>
        </row>
        <row r="4402">
          <cell r="A4402">
            <v>97512</v>
          </cell>
          <cell r="B4402" t="str">
            <v>INSTALACOES HIDRO SANITARIAS</v>
          </cell>
          <cell r="C4402" t="str">
            <v>INHI</v>
          </cell>
          <cell r="D4402" t="str">
            <v>CONEXOES</v>
          </cell>
          <cell r="E4402" t="str">
            <v>0180</v>
          </cell>
          <cell r="F4402" t="str">
            <v/>
          </cell>
          <cell r="G4402" t="str">
            <v/>
          </cell>
          <cell r="H4402" t="str">
            <v>LUVA COM REDUÇÃO, EM AÇO, CONEXÃO SOLDADA, DN 65 X 50 MM (2 1/2" X 2"), INSTALADO EM REDE DE ALIMENTAÇÃO PARA SPRINKLER - FORNECIMENTO E INSTALAÇÃO. AF_10/2020</v>
          </cell>
          <cell r="I4402" t="str">
            <v>UN</v>
          </cell>
          <cell r="J4402" t="str">
            <v>ATRIBUÍDO SÃO PAULO</v>
          </cell>
          <cell r="K4402" t="str">
            <v>136,41</v>
          </cell>
          <cell r="L4402" t="str">
            <v>CAIXA REFERENCIAL</v>
          </cell>
        </row>
        <row r="4403">
          <cell r="A4403">
            <v>97514</v>
          </cell>
          <cell r="B4403" t="str">
            <v>INSTALACOES HIDRO SANITARIAS</v>
          </cell>
          <cell r="C4403" t="str">
            <v>INHI</v>
          </cell>
          <cell r="D4403" t="str">
            <v>CONEXOES</v>
          </cell>
          <cell r="E4403" t="str">
            <v>0180</v>
          </cell>
          <cell r="F4403" t="str">
            <v/>
          </cell>
          <cell r="G4403" t="str">
            <v/>
          </cell>
          <cell r="H4403" t="str">
            <v>LUVA, EM AÇO, CONEXÃO SOLDADA, DN 80 (3"), INSTALADO EM REDE DE ALIMENTAÇÃO PARA SPRINKLER - FORNECIMENTO E INSTALAÇÃO. AF_10/2020</v>
          </cell>
          <cell r="I4403" t="str">
            <v>UN</v>
          </cell>
          <cell r="J4403" t="str">
            <v>ATRIBUÍDO SÃO PAULO</v>
          </cell>
          <cell r="K4403" t="str">
            <v>145,28</v>
          </cell>
          <cell r="L4403" t="str">
            <v>CAIXA REFERENCIAL</v>
          </cell>
        </row>
        <row r="4404">
          <cell r="A4404">
            <v>97515</v>
          </cell>
          <cell r="B4404" t="str">
            <v>INSTALACOES HIDRO SANITARIAS</v>
          </cell>
          <cell r="C4404" t="str">
            <v>INHI</v>
          </cell>
          <cell r="D4404" t="str">
            <v>CONEXOES</v>
          </cell>
          <cell r="E4404" t="str">
            <v>0180</v>
          </cell>
          <cell r="F4404" t="str">
            <v/>
          </cell>
          <cell r="G4404" t="str">
            <v/>
          </cell>
          <cell r="H4404" t="str">
            <v>LUVA COM REDUÇÃO, EM AÇO, CONEXÃO SOLDADA, DN 80 X 65 MM (3" X 2 1/2"), INSTALADO EM REDE DE ALIMENTAÇÃO PARA SPRINKLER - FORNECIMENTO E INSTALAÇÃO. AF_10/2020</v>
          </cell>
          <cell r="I4404" t="str">
            <v>UN</v>
          </cell>
          <cell r="J4404" t="str">
            <v>ATRIBUÍDO SÃO PAULO</v>
          </cell>
          <cell r="K4404" t="str">
            <v>182,46</v>
          </cell>
          <cell r="L4404" t="str">
            <v>CAIXA REFERENCIAL</v>
          </cell>
        </row>
        <row r="4405">
          <cell r="A4405">
            <v>97517</v>
          </cell>
          <cell r="B4405" t="str">
            <v>INSTALACOES HIDRO SANITARIAS</v>
          </cell>
          <cell r="C4405" t="str">
            <v>INHI</v>
          </cell>
          <cell r="D4405" t="str">
            <v>CONEXOES</v>
          </cell>
          <cell r="E4405" t="str">
            <v>0180</v>
          </cell>
          <cell r="F4405" t="str">
            <v/>
          </cell>
          <cell r="G4405" t="str">
            <v/>
          </cell>
          <cell r="H4405" t="str">
            <v>CURVA 45 GRAUS, EM AÇO, CONEXÃO SOLDADA, DN 25 (1"), INSTALADO EM REDE DE ALIMENTAÇÃO PARA SPRINKLER - FORNECIMENTO E INSTALAÇÃO. AF_10/2020</v>
          </cell>
          <cell r="I4405" t="str">
            <v>UN</v>
          </cell>
          <cell r="J4405" t="str">
            <v>ATRIBUÍDO SÃO PAULO</v>
          </cell>
          <cell r="K4405" t="str">
            <v>35,53</v>
          </cell>
          <cell r="L4405" t="str">
            <v>CAIXA REFERENCIAL</v>
          </cell>
        </row>
        <row r="4406">
          <cell r="A4406">
            <v>97518</v>
          </cell>
          <cell r="B4406" t="str">
            <v>INSTALACOES HIDRO SANITARIAS</v>
          </cell>
          <cell r="C4406" t="str">
            <v>INHI</v>
          </cell>
          <cell r="D4406" t="str">
            <v>CONEXOES</v>
          </cell>
          <cell r="E4406" t="str">
            <v>0180</v>
          </cell>
          <cell r="F4406" t="str">
            <v/>
          </cell>
          <cell r="G4406" t="str">
            <v/>
          </cell>
          <cell r="H4406" t="str">
            <v>CURVA 90 GRAUS, EM AÇO, CONEXÃO SOLDADA, DN 25 (1"), INSTALADO EM REDE DE ALIMENTAÇÃO PARA SPRINKLER - FORNECIMENTO E INSTALAÇÃO. AF_10/2020</v>
          </cell>
          <cell r="I4406" t="str">
            <v>UN</v>
          </cell>
          <cell r="J4406" t="str">
            <v>ATRIBUÍDO SÃO PAULO</v>
          </cell>
          <cell r="K4406" t="str">
            <v>35,53</v>
          </cell>
          <cell r="L4406" t="str">
            <v>CAIXA REFERENCIAL</v>
          </cell>
        </row>
        <row r="4407">
          <cell r="A4407">
            <v>97519</v>
          </cell>
          <cell r="B4407" t="str">
            <v>INSTALACOES HIDRO SANITARIAS</v>
          </cell>
          <cell r="C4407" t="str">
            <v>INHI</v>
          </cell>
          <cell r="D4407" t="str">
            <v>CONEXOES</v>
          </cell>
          <cell r="E4407" t="str">
            <v>0180</v>
          </cell>
          <cell r="F4407" t="str">
            <v/>
          </cell>
          <cell r="G4407" t="str">
            <v/>
          </cell>
          <cell r="H4407" t="str">
            <v>CURVA 45 GRAUS, EM AÇO, CONEXÃO SOLDADA, DN 32 (1 1/4"), INSTALADO EM REDE DE ALIMENTAÇÃO PARA SPRINKLER - FORNECIMENTO E INSTALAÇÃO. AF_10/2020</v>
          </cell>
          <cell r="I4407" t="str">
            <v>UN</v>
          </cell>
          <cell r="J4407" t="str">
            <v>ATRIBUÍDO SÃO PAULO</v>
          </cell>
          <cell r="K4407" t="str">
            <v>50,84</v>
          </cell>
          <cell r="L4407" t="str">
            <v>CAIXA REFERENCIAL</v>
          </cell>
        </row>
        <row r="4408">
          <cell r="A4408">
            <v>97520</v>
          </cell>
          <cell r="B4408" t="str">
            <v>INSTALACOES HIDRO SANITARIAS</v>
          </cell>
          <cell r="C4408" t="str">
            <v>INHI</v>
          </cell>
          <cell r="D4408" t="str">
            <v>CONEXOES</v>
          </cell>
          <cell r="E4408" t="str">
            <v>0180</v>
          </cell>
          <cell r="F4408" t="str">
            <v/>
          </cell>
          <cell r="G4408" t="str">
            <v/>
          </cell>
          <cell r="H4408" t="str">
            <v>CURVA 90 GRAUS, EM AÇO, CONEXÃO SOLDADA, DN 32 (1 1/4"), INSTALADO EM REDE DE ALIMENTAÇÃO PARA SPRINKLER - FORNECIMENTO E INSTALAÇÃO. AF_10/2020</v>
          </cell>
          <cell r="I4408" t="str">
            <v>UN</v>
          </cell>
          <cell r="J4408" t="str">
            <v>ATRIBUÍDO SÃO PAULO</v>
          </cell>
          <cell r="K4408" t="str">
            <v>50,84</v>
          </cell>
          <cell r="L4408" t="str">
            <v>CAIXA REFERENCIAL</v>
          </cell>
        </row>
        <row r="4409">
          <cell r="A4409">
            <v>97521</v>
          </cell>
          <cell r="B4409" t="str">
            <v>INSTALACOES HIDRO SANITARIAS</v>
          </cell>
          <cell r="C4409" t="str">
            <v>INHI</v>
          </cell>
          <cell r="D4409" t="str">
            <v>CONEXOES</v>
          </cell>
          <cell r="E4409" t="str">
            <v>0180</v>
          </cell>
          <cell r="F4409" t="str">
            <v/>
          </cell>
          <cell r="G4409" t="str">
            <v/>
          </cell>
          <cell r="H4409" t="str">
            <v>CURVA 45 GRAUS, EM AÇO, CONEXÃO SOLDADA, DN 40 (1 1/2"), INSTALADO EM REDE DE ALIMENTAÇÃO PARA SPRINKLER - FORNECIMENTO E INSTALAÇÃO. AF_10/2020</v>
          </cell>
          <cell r="I4409" t="str">
            <v>UN</v>
          </cell>
          <cell r="J4409" t="str">
            <v>ATRIBUÍDO SÃO PAULO</v>
          </cell>
          <cell r="K4409" t="str">
            <v>70,98</v>
          </cell>
          <cell r="L4409" t="str">
            <v>CAIXA REFERENCIAL</v>
          </cell>
        </row>
        <row r="4410">
          <cell r="A4410">
            <v>97522</v>
          </cell>
          <cell r="B4410" t="str">
            <v>INSTALACOES HIDRO SANITARIAS</v>
          </cell>
          <cell r="C4410" t="str">
            <v>INHI</v>
          </cell>
          <cell r="D4410" t="str">
            <v>CONEXOES</v>
          </cell>
          <cell r="E4410" t="str">
            <v>0180</v>
          </cell>
          <cell r="F4410" t="str">
            <v/>
          </cell>
          <cell r="G4410" t="str">
            <v/>
          </cell>
          <cell r="H4410" t="str">
            <v>CURVA 90 GRAUS, EM AÇO, CONEXÃO SOLDADA, DN 40 (1 1/2"), INSTALADO EM REDE DE ALIMENTAÇÃO PARA SPRINKLER - FORNECIMENTO E INSTALAÇÃO. AF_10/2020</v>
          </cell>
          <cell r="I4410" t="str">
            <v>UN</v>
          </cell>
          <cell r="J4410" t="str">
            <v>ATRIBUÍDO SÃO PAULO</v>
          </cell>
          <cell r="K4410" t="str">
            <v>70,98</v>
          </cell>
          <cell r="L4410" t="str">
            <v>CAIXA REFERENCIAL</v>
          </cell>
        </row>
        <row r="4411">
          <cell r="A4411">
            <v>97523</v>
          </cell>
          <cell r="B4411" t="str">
            <v>INSTALACOES HIDRO SANITARIAS</v>
          </cell>
          <cell r="C4411" t="str">
            <v>INHI</v>
          </cell>
          <cell r="D4411" t="str">
            <v>CONEXOES</v>
          </cell>
          <cell r="E4411" t="str">
            <v>0180</v>
          </cell>
          <cell r="F4411" t="str">
            <v/>
          </cell>
          <cell r="G4411" t="str">
            <v/>
          </cell>
          <cell r="H4411" t="str">
            <v>CURVA 45 GRAUS, EM AÇO, CONEXÃO SOLDADA, DN 50 (2"), INSTALADO EM REDE DE ALIMENTAÇÃO PARA SPRINKLER - FORNECIMENTO E INSTALAÇÃO. AF_10/2020</v>
          </cell>
          <cell r="I4411" t="str">
            <v>UN</v>
          </cell>
          <cell r="J4411" t="str">
            <v>ATRIBUÍDO SÃO PAULO</v>
          </cell>
          <cell r="K4411" t="str">
            <v>97,89</v>
          </cell>
          <cell r="L4411" t="str">
            <v>CAIXA REFERENCIAL</v>
          </cell>
        </row>
        <row r="4412">
          <cell r="A4412">
            <v>97524</v>
          </cell>
          <cell r="B4412" t="str">
            <v>INSTALACOES HIDRO SANITARIAS</v>
          </cell>
          <cell r="C4412" t="str">
            <v>INHI</v>
          </cell>
          <cell r="D4412" t="str">
            <v>CONEXOES</v>
          </cell>
          <cell r="E4412" t="str">
            <v>0180</v>
          </cell>
          <cell r="F4412" t="str">
            <v/>
          </cell>
          <cell r="G4412" t="str">
            <v/>
          </cell>
          <cell r="H4412" t="str">
            <v>CURVA 90 GRAUS, EM AÇO, CONEXÃO SOLDADA, DN 50 (2"), INSTALADO EM REDE DE ALIMENTAÇÃO PARA SPRINKLER - FORNECIMENTO E INSTALAÇÃO. AF_10/2020</v>
          </cell>
          <cell r="I4412" t="str">
            <v>UN</v>
          </cell>
          <cell r="J4412" t="str">
            <v>ATRIBUÍDO SÃO PAULO</v>
          </cell>
          <cell r="K4412" t="str">
            <v>105,68</v>
          </cell>
          <cell r="L4412" t="str">
            <v>CAIXA REFERENCIAL</v>
          </cell>
        </row>
        <row r="4413">
          <cell r="A4413">
            <v>97525</v>
          </cell>
          <cell r="B4413" t="str">
            <v>INSTALACOES HIDRO SANITARIAS</v>
          </cell>
          <cell r="C4413" t="str">
            <v>INHI</v>
          </cell>
          <cell r="D4413" t="str">
            <v>CONEXOES</v>
          </cell>
          <cell r="E4413" t="str">
            <v>0180</v>
          </cell>
          <cell r="F4413" t="str">
            <v/>
          </cell>
          <cell r="G4413" t="str">
            <v/>
          </cell>
          <cell r="H4413" t="str">
            <v>CURVA 45 GRAUS, EM AÇO, CONEXÃO SOLDADA, DN 65 (2 1/2"), INSTALADO EM REDE DE ALIMENTAÇÃO PARA SPRINKLER - FORNECIMENTO E INSTALAÇÃO. AF_10/2020</v>
          </cell>
          <cell r="I4413" t="str">
            <v>UN</v>
          </cell>
          <cell r="J4413" t="str">
            <v>ATRIBUÍDO SÃO PAULO</v>
          </cell>
          <cell r="K4413" t="str">
            <v>184,93</v>
          </cell>
          <cell r="L4413" t="str">
            <v>CAIXA REFERENCIAL</v>
          </cell>
        </row>
        <row r="4414">
          <cell r="A4414">
            <v>97526</v>
          </cell>
          <cell r="B4414" t="str">
            <v>INSTALACOES HIDRO SANITARIAS</v>
          </cell>
          <cell r="C4414" t="str">
            <v>INHI</v>
          </cell>
          <cell r="D4414" t="str">
            <v>CONEXOES</v>
          </cell>
          <cell r="E4414" t="str">
            <v>0180</v>
          </cell>
          <cell r="F4414" t="str">
            <v/>
          </cell>
          <cell r="G4414" t="str">
            <v/>
          </cell>
          <cell r="H4414" t="str">
            <v>CURVA 90 GRAUS, EM AÇO, CONEXÃO SOLDADA, DN 65 (2 1/2"), INSTALADO EM REDE DE ALIMENTAÇÃO PARA SPRINKLER - FORNECIMENTO E INSTALAÇÃO. AF_10/2020</v>
          </cell>
          <cell r="I4414" t="str">
            <v>UN</v>
          </cell>
          <cell r="J4414" t="str">
            <v>ATRIBUÍDO SÃO PAULO</v>
          </cell>
          <cell r="K4414" t="str">
            <v>197,40</v>
          </cell>
          <cell r="L4414" t="str">
            <v>CAIXA REFERENCIAL</v>
          </cell>
        </row>
        <row r="4415">
          <cell r="A4415">
            <v>97527</v>
          </cell>
          <cell r="B4415" t="str">
            <v>INSTALACOES HIDRO SANITARIAS</v>
          </cell>
          <cell r="C4415" t="str">
            <v>INHI</v>
          </cell>
          <cell r="D4415" t="str">
            <v>CONEXOES</v>
          </cell>
          <cell r="E4415" t="str">
            <v>0180</v>
          </cell>
          <cell r="F4415" t="str">
            <v/>
          </cell>
          <cell r="G4415" t="str">
            <v/>
          </cell>
          <cell r="H4415" t="str">
            <v>CURVA 45 GRAUS, EM AÇO, CONEXÃO SOLDADA, DN 80 (3"), INSTALADO EM REDE DE ALIMENTAÇÃO PARA SPRINKLER - FORNECIMENTO E INSTALAÇÃO. AF_10/2020</v>
          </cell>
          <cell r="I4415" t="str">
            <v>UN</v>
          </cell>
          <cell r="J4415" t="str">
            <v>ATRIBUÍDO SÃO PAULO</v>
          </cell>
          <cell r="K4415" t="str">
            <v>455,93</v>
          </cell>
          <cell r="L4415" t="str">
            <v>CAIXA REFERENCIAL</v>
          </cell>
        </row>
        <row r="4416">
          <cell r="A4416">
            <v>97528</v>
          </cell>
          <cell r="B4416" t="str">
            <v>INSTALACOES HIDRO SANITARIAS</v>
          </cell>
          <cell r="C4416" t="str">
            <v>INHI</v>
          </cell>
          <cell r="D4416" t="str">
            <v>CONEXOES</v>
          </cell>
          <cell r="E4416" t="str">
            <v>0180</v>
          </cell>
          <cell r="F4416" t="str">
            <v/>
          </cell>
          <cell r="G4416" t="str">
            <v/>
          </cell>
          <cell r="H4416" t="str">
            <v>CURVA 90 GRAUS, EM AÇO, CONEXÃO SOLDADA, DN 80 (3"), INSTALADO EM REDE DE ALIMENTAÇÃO PARA SPRINKLER - FORNECIMENTO E INSTALAÇÃO. AF_10/2020</v>
          </cell>
          <cell r="I4416" t="str">
            <v>UN</v>
          </cell>
          <cell r="J4416" t="str">
            <v>ATRIBUÍDO SÃO PAULO</v>
          </cell>
          <cell r="K4416" t="str">
            <v>400,00</v>
          </cell>
          <cell r="L4416" t="str">
            <v>CAIXA REFERENCIAL</v>
          </cell>
        </row>
        <row r="4417">
          <cell r="A4417">
            <v>97529</v>
          </cell>
          <cell r="B4417" t="str">
            <v>INSTALACOES HIDRO SANITARIAS</v>
          </cell>
          <cell r="C4417" t="str">
            <v>INHI</v>
          </cell>
          <cell r="D4417" t="str">
            <v>CONEXOES</v>
          </cell>
          <cell r="E4417" t="str">
            <v>0180</v>
          </cell>
          <cell r="F4417" t="str">
            <v/>
          </cell>
          <cell r="G4417" t="str">
            <v/>
          </cell>
          <cell r="H4417" t="str">
            <v>TÊ, EM AÇO, CONEXÃO SOLDADA, DN 25 (1"), INSTALADO EM REDE DE ALIMENTAÇÃO PARA SPRINKLER - FORNECIMENTO E INSTALAÇÃO. AF_10/2020</v>
          </cell>
          <cell r="I4417" t="str">
            <v>UN</v>
          </cell>
          <cell r="J4417" t="str">
            <v>ATRIBUÍDO SÃO PAULO</v>
          </cell>
          <cell r="K4417" t="str">
            <v>55,68</v>
          </cell>
          <cell r="L4417" t="str">
            <v>CAIXA REFERENCIAL</v>
          </cell>
        </row>
        <row r="4418">
          <cell r="A4418">
            <v>97530</v>
          </cell>
          <cell r="B4418" t="str">
            <v>INSTALACOES HIDRO SANITARIAS</v>
          </cell>
          <cell r="C4418" t="str">
            <v>INHI</v>
          </cell>
          <cell r="D4418" t="str">
            <v>CONEXOES</v>
          </cell>
          <cell r="E4418" t="str">
            <v>0180</v>
          </cell>
          <cell r="F4418" t="str">
            <v/>
          </cell>
          <cell r="G4418" t="str">
            <v/>
          </cell>
          <cell r="H4418" t="str">
            <v>TÊ, EM AÇO, CONEXÃO SOLDADA, DN 32 (1 1/4"), INSTALADO EM REDE DE ALIMENTAÇÃO PARA SPRINKLER - FORNECIMENTO E INSTALAÇÃO. AF_10/2020</v>
          </cell>
          <cell r="I4418" t="str">
            <v>UN</v>
          </cell>
          <cell r="J4418" t="str">
            <v>ATRIBUÍDO SÃO PAULO</v>
          </cell>
          <cell r="K4418" t="str">
            <v>80,82</v>
          </cell>
          <cell r="L4418" t="str">
            <v>CAIXA REFERENCIAL</v>
          </cell>
        </row>
        <row r="4419">
          <cell r="A4419">
            <v>97531</v>
          </cell>
          <cell r="B4419" t="str">
            <v>INSTALACOES HIDRO SANITARIAS</v>
          </cell>
          <cell r="C4419" t="str">
            <v>INHI</v>
          </cell>
          <cell r="D4419" t="str">
            <v>CONEXOES</v>
          </cell>
          <cell r="E4419" t="str">
            <v>0180</v>
          </cell>
          <cell r="F4419" t="str">
            <v/>
          </cell>
          <cell r="G4419" t="str">
            <v/>
          </cell>
          <cell r="H4419" t="str">
            <v>TÊ, EM AÇO, CONEXÃO SOLDADA, DN 40 (1 1/2"), INSTALADO EM REDE DE ALIMENTAÇÃO PARA SPRINKLER - FORNECIMENTO E INSTALAÇÃO. AF_10/2020</v>
          </cell>
          <cell r="I4419" t="str">
            <v>UN</v>
          </cell>
          <cell r="J4419" t="str">
            <v>ATRIBUÍDO SÃO PAULO</v>
          </cell>
          <cell r="K4419" t="str">
            <v>103,08</v>
          </cell>
          <cell r="L4419" t="str">
            <v>CAIXA REFERENCIAL</v>
          </cell>
        </row>
        <row r="4420">
          <cell r="A4420">
            <v>97532</v>
          </cell>
          <cell r="B4420" t="str">
            <v>INSTALACOES HIDRO SANITARIAS</v>
          </cell>
          <cell r="C4420" t="str">
            <v>INHI</v>
          </cell>
          <cell r="D4420" t="str">
            <v>CONEXOES</v>
          </cell>
          <cell r="E4420" t="str">
            <v>0180</v>
          </cell>
          <cell r="F4420" t="str">
            <v/>
          </cell>
          <cell r="G4420" t="str">
            <v/>
          </cell>
          <cell r="H4420" t="str">
            <v>TÊ, EM AÇO, CONEXÃO SOLDADA, DN 50 (2"), INSTALADO EM REDE DE ALIMENTAÇÃO PARA SPRINKLER - FORNECIMENTO E INSTALAÇÃO. AF_10/2020</v>
          </cell>
          <cell r="I4420" t="str">
            <v>UN</v>
          </cell>
          <cell r="J4420" t="str">
            <v>ATRIBUÍDO SÃO PAULO</v>
          </cell>
          <cell r="K4420" t="str">
            <v>161,79</v>
          </cell>
          <cell r="L4420" t="str">
            <v>CAIXA REFERENCIAL</v>
          </cell>
        </row>
        <row r="4421">
          <cell r="A4421">
            <v>97533</v>
          </cell>
          <cell r="B4421" t="str">
            <v>INSTALACOES HIDRO SANITARIAS</v>
          </cell>
          <cell r="C4421" t="str">
            <v>INHI</v>
          </cell>
          <cell r="D4421" t="str">
            <v>CONEXOES</v>
          </cell>
          <cell r="E4421" t="str">
            <v>0180</v>
          </cell>
          <cell r="F4421" t="str">
            <v/>
          </cell>
          <cell r="G4421" t="str">
            <v/>
          </cell>
          <cell r="H4421" t="str">
            <v>TÊ, EM AÇO, CONEXÃO SOLDADA, DN 65 (2 1/2"), INSTALADO EM REDE DE ALIMENTAÇÃO PARA SPRINKLER - FORNECIMENTO E INSTALAÇÃO. AF_10/2020</v>
          </cell>
          <cell r="I4421" t="str">
            <v>UN</v>
          </cell>
          <cell r="J4421" t="str">
            <v>ATRIBUÍDO SÃO PAULO</v>
          </cell>
          <cell r="K4421" t="str">
            <v>305,23</v>
          </cell>
          <cell r="L4421" t="str">
            <v>CAIXA REFERENCIAL</v>
          </cell>
        </row>
        <row r="4422">
          <cell r="A4422">
            <v>97534</v>
          </cell>
          <cell r="B4422" t="str">
            <v>INSTALACOES HIDRO SANITARIAS</v>
          </cell>
          <cell r="C4422" t="str">
            <v>INHI</v>
          </cell>
          <cell r="D4422" t="str">
            <v>CONEXOES</v>
          </cell>
          <cell r="E4422" t="str">
            <v>0180</v>
          </cell>
          <cell r="F4422" t="str">
            <v/>
          </cell>
          <cell r="G4422" t="str">
            <v/>
          </cell>
          <cell r="H4422" t="str">
            <v>TÊ, EM AÇO, CONEXÃO SOLDADA, DN 80 (3"), INSTALADO EM REDE DE ALIMENTAÇÃO PARA SPRINKLER - FORNECIMENTO E INSTALAÇÃO. AF_10/2020</v>
          </cell>
          <cell r="I4422" t="str">
            <v>UN</v>
          </cell>
          <cell r="J4422" t="str">
            <v>ATRIBUÍDO SÃO PAULO</v>
          </cell>
          <cell r="K4422" t="str">
            <v>484,54</v>
          </cell>
          <cell r="L4422" t="str">
            <v>CAIXA REFERENCIAL</v>
          </cell>
        </row>
        <row r="4423">
          <cell r="A4423">
            <v>97537</v>
          </cell>
          <cell r="B4423" t="str">
            <v>INSTALACOES HIDRO SANITARIAS</v>
          </cell>
          <cell r="C4423" t="str">
            <v>INHI</v>
          </cell>
          <cell r="D4423" t="str">
            <v>CONEXOES</v>
          </cell>
          <cell r="E4423" t="str">
            <v>0180</v>
          </cell>
          <cell r="F4423" t="str">
            <v/>
          </cell>
          <cell r="G4423" t="str">
            <v/>
          </cell>
          <cell r="H4423" t="str">
            <v>LUVA, EM AÇO, CONEXÃO SOLDADA, DN 15 (1/2"), INSTALADO EM RAMAIS E SUB-RAMAIS DE GÁS - FORNECIMENTO E INSTALAÇÃO. AF_10/2020</v>
          </cell>
          <cell r="I4423" t="str">
            <v>UN</v>
          </cell>
          <cell r="J4423" t="str">
            <v>ATRIBUÍDO SÃO PAULO</v>
          </cell>
          <cell r="K4423" t="str">
            <v>16,29</v>
          </cell>
          <cell r="L4423" t="str">
            <v>CAIXA REFERENCIAL</v>
          </cell>
        </row>
        <row r="4424">
          <cell r="A4424">
            <v>97540</v>
          </cell>
          <cell r="B4424" t="str">
            <v>INSTALACOES HIDRO SANITARIAS</v>
          </cell>
          <cell r="C4424" t="str">
            <v>INHI</v>
          </cell>
          <cell r="D4424" t="str">
            <v>CONEXOES</v>
          </cell>
          <cell r="E4424" t="str">
            <v>0180</v>
          </cell>
          <cell r="F4424" t="str">
            <v/>
          </cell>
          <cell r="G4424" t="str">
            <v/>
          </cell>
          <cell r="H4424" t="str">
            <v>LUVA, EM AÇO, CONEXÃO SOLDADA, DN 20 (3/4"), INSTALADO EM RAMAIS E SUB-RAMAIS DE GÁS - FORNECIMENTO E INSTALAÇÃO. AF_10/2020</v>
          </cell>
          <cell r="I4424" t="str">
            <v>UN</v>
          </cell>
          <cell r="J4424" t="str">
            <v>ATRIBUÍDO SÃO PAULO</v>
          </cell>
          <cell r="K4424" t="str">
            <v>21,71</v>
          </cell>
          <cell r="L4424" t="str">
            <v>CAIXA REFERENCIAL</v>
          </cell>
        </row>
        <row r="4425">
          <cell r="A4425">
            <v>97541</v>
          </cell>
          <cell r="B4425" t="str">
            <v>INSTALACOES HIDRO SANITARIAS</v>
          </cell>
          <cell r="C4425" t="str">
            <v>INHI</v>
          </cell>
          <cell r="D4425" t="str">
            <v>CONEXOES</v>
          </cell>
          <cell r="E4425" t="str">
            <v>0180</v>
          </cell>
          <cell r="F4425" t="str">
            <v/>
          </cell>
          <cell r="G4425" t="str">
            <v/>
          </cell>
          <cell r="H4425" t="str">
            <v>LUVA COM REDUÇÃO, EM AÇO, CONEXÃO SOLDADA, DN 20 X 15 MM (3/4" X 1/2"), INSTALADO EM RAMAIS E SUB-RAMAIS DE GÁS - FORNECIMENTO E INSTALAÇÃO. AF_10/2020</v>
          </cell>
          <cell r="I4425" t="str">
            <v>UN</v>
          </cell>
          <cell r="J4425" t="str">
            <v>ATRIBUÍDO SÃO PAULO</v>
          </cell>
          <cell r="K4425" t="str">
            <v>18,39</v>
          </cell>
          <cell r="L4425" t="str">
            <v>CAIXA REFERENCIAL</v>
          </cell>
        </row>
        <row r="4426">
          <cell r="A4426">
            <v>97543</v>
          </cell>
          <cell r="B4426" t="str">
            <v>INSTALACOES HIDRO SANITARIAS</v>
          </cell>
          <cell r="C4426" t="str">
            <v>INHI</v>
          </cell>
          <cell r="D4426" t="str">
            <v>CONEXOES</v>
          </cell>
          <cell r="E4426" t="str">
            <v>0180</v>
          </cell>
          <cell r="F4426" t="str">
            <v/>
          </cell>
          <cell r="G4426" t="str">
            <v/>
          </cell>
          <cell r="H4426" t="str">
            <v>LUVA, EM AÇO, CONEXÃO SOLDADA, DN 25 (1"), INSTALADO EM RAMAIS E SUB-RAMAIS DE GÁS - FORNECIMENTO E INSTALAÇÃO. AF_10/2020</v>
          </cell>
          <cell r="I4426" t="str">
            <v>UN</v>
          </cell>
          <cell r="J4426" t="str">
            <v>ATRIBUÍDO SÃO PAULO</v>
          </cell>
          <cell r="K4426" t="str">
            <v>35,08</v>
          </cell>
          <cell r="L4426" t="str">
            <v>CAIXA REFERENCIAL</v>
          </cell>
        </row>
        <row r="4427">
          <cell r="A4427">
            <v>97544</v>
          </cell>
          <cell r="B4427" t="str">
            <v>INSTALACOES HIDRO SANITARIAS</v>
          </cell>
          <cell r="C4427" t="str">
            <v>INHI</v>
          </cell>
          <cell r="D4427" t="str">
            <v>CONEXOES</v>
          </cell>
          <cell r="E4427" t="str">
            <v>0180</v>
          </cell>
          <cell r="F4427" t="str">
            <v/>
          </cell>
          <cell r="G4427" t="str">
            <v/>
          </cell>
          <cell r="H4427" t="str">
            <v>LUVA COM REDUÇÃO, EM AÇO, CONEXÃO SOLDADA, DN 25 X 20 MM (1" X 3/4"), INSTALADO EM RAMAIS E SUB-RAMAIS DE GÁS - FORNECIMENTO E INSTALAÇÃO. AF_10/2020</v>
          </cell>
          <cell r="I4427" t="str">
            <v>UN</v>
          </cell>
          <cell r="J4427" t="str">
            <v>ATRIBUÍDO SÃO PAULO</v>
          </cell>
          <cell r="K4427" t="str">
            <v>31,08</v>
          </cell>
          <cell r="L4427" t="str">
            <v>CAIXA REFERENCIAL</v>
          </cell>
        </row>
        <row r="4428">
          <cell r="A4428">
            <v>97546</v>
          </cell>
          <cell r="B4428" t="str">
            <v>INSTALACOES HIDRO SANITARIAS</v>
          </cell>
          <cell r="C4428" t="str">
            <v>INHI</v>
          </cell>
          <cell r="D4428" t="str">
            <v>CONEXOES</v>
          </cell>
          <cell r="E4428" t="str">
            <v>0180</v>
          </cell>
          <cell r="F4428" t="str">
            <v/>
          </cell>
          <cell r="G4428" t="str">
            <v/>
          </cell>
          <cell r="H4428" t="str">
            <v>CURVA 45 GRAUS, EM AÇO, CONEXÃO SOLDADA, DN 15 (1/2"), INSTALADO EM RAMAIS E SUB-RAMAIS DE GÁS - FORNECIMENTO E INSTALAÇÃO. AF_10/2020</v>
          </cell>
          <cell r="I4428" t="str">
            <v>UN</v>
          </cell>
          <cell r="J4428" t="str">
            <v>ATRIBUÍDO SÃO PAULO</v>
          </cell>
          <cell r="K4428" t="str">
            <v>22,74</v>
          </cell>
          <cell r="L4428" t="str">
            <v>CAIXA REFERENCIAL</v>
          </cell>
        </row>
        <row r="4429">
          <cell r="A4429">
            <v>97547</v>
          </cell>
          <cell r="B4429" t="str">
            <v>INSTALACOES HIDRO SANITARIAS</v>
          </cell>
          <cell r="C4429" t="str">
            <v>INHI</v>
          </cell>
          <cell r="D4429" t="str">
            <v>CONEXOES</v>
          </cell>
          <cell r="E4429" t="str">
            <v>0180</v>
          </cell>
          <cell r="F4429" t="str">
            <v/>
          </cell>
          <cell r="G4429" t="str">
            <v/>
          </cell>
          <cell r="H4429" t="str">
            <v>CURVA 90 GRAUS, EM AÇO, CONEXÃO SOLDADA, DN 15 (1/2"), INSTALADO EM RAMAIS E SUB-RAMAIS DE GÁS - FORNECIMENTO E INSTALAÇÃO. AF_10/2020</v>
          </cell>
          <cell r="I4429" t="str">
            <v>UN</v>
          </cell>
          <cell r="J4429" t="str">
            <v>ATRIBUÍDO SÃO PAULO</v>
          </cell>
          <cell r="K4429" t="str">
            <v>22,74</v>
          </cell>
          <cell r="L4429" t="str">
            <v>CAIXA REFERENCIAL</v>
          </cell>
        </row>
        <row r="4430">
          <cell r="A4430">
            <v>97548</v>
          </cell>
          <cell r="B4430" t="str">
            <v>INSTALACOES HIDRO SANITARIAS</v>
          </cell>
          <cell r="C4430" t="str">
            <v>INHI</v>
          </cell>
          <cell r="D4430" t="str">
            <v>CONEXOES</v>
          </cell>
          <cell r="E4430" t="str">
            <v>0180</v>
          </cell>
          <cell r="F4430" t="str">
            <v/>
          </cell>
          <cell r="G4430" t="str">
            <v/>
          </cell>
          <cell r="H4430" t="str">
            <v>CURVA 45 GRAUS, EM AÇO, CONEXÃO SOLDADA, DN 20 (3/4"), INSTALADO EM RAMAIS E SUB-RAMAIS DE GÁS - FORNECIMENTO E INSTALAÇÃO. AF_10/2020</v>
          </cell>
          <cell r="I4430" t="str">
            <v>UN</v>
          </cell>
          <cell r="J4430" t="str">
            <v>ATRIBUÍDO SÃO PAULO</v>
          </cell>
          <cell r="K4430" t="str">
            <v>33,56</v>
          </cell>
          <cell r="L4430" t="str">
            <v>CAIXA REFERENCIAL</v>
          </cell>
        </row>
        <row r="4431">
          <cell r="A4431">
            <v>97549</v>
          </cell>
          <cell r="B4431" t="str">
            <v>INSTALACOES HIDRO SANITARIAS</v>
          </cell>
          <cell r="C4431" t="str">
            <v>INHI</v>
          </cell>
          <cell r="D4431" t="str">
            <v>CONEXOES</v>
          </cell>
          <cell r="E4431" t="str">
            <v>0180</v>
          </cell>
          <cell r="F4431" t="str">
            <v/>
          </cell>
          <cell r="G4431" t="str">
            <v/>
          </cell>
          <cell r="H4431" t="str">
            <v>CURVA 90 GRAUS, EM AÇO, CONEXÃO SOLDADA, DN 20 (3/4"), INSTALADO EM RAMAIS E SUB-RAMAIS DE GÁS - FORNECIMENTO E INSTALAÇÃO. AF_10/2020</v>
          </cell>
          <cell r="I4431" t="str">
            <v>UN</v>
          </cell>
          <cell r="J4431" t="str">
            <v>ATRIBUÍDO SÃO PAULO</v>
          </cell>
          <cell r="K4431" t="str">
            <v>33,56</v>
          </cell>
          <cell r="L4431" t="str">
            <v>CAIXA REFERENCIAL</v>
          </cell>
        </row>
        <row r="4432">
          <cell r="A4432">
            <v>97550</v>
          </cell>
          <cell r="B4432" t="str">
            <v>INSTALACOES HIDRO SANITARIAS</v>
          </cell>
          <cell r="C4432" t="str">
            <v>INHI</v>
          </cell>
          <cell r="D4432" t="str">
            <v>CONEXOES</v>
          </cell>
          <cell r="E4432" t="str">
            <v>0180</v>
          </cell>
          <cell r="F4432" t="str">
            <v/>
          </cell>
          <cell r="G4432" t="str">
            <v/>
          </cell>
          <cell r="H4432" t="str">
            <v>CURVA 45 GRAUS, EM AÇO, CONEXÃO SOLDADA, DN 25 (1"), INSTALADO EM RAMAIS E SUB-RAMAIS DE GÁS - FORNECIMENTO E INSTALAÇÃO. AF_10/2020</v>
          </cell>
          <cell r="I4432" t="str">
            <v>UN</v>
          </cell>
          <cell r="J4432" t="str">
            <v>ATRIBUÍDO SÃO PAULO</v>
          </cell>
          <cell r="K4432" t="str">
            <v>55,38</v>
          </cell>
          <cell r="L4432" t="str">
            <v>CAIXA REFERENCIAL</v>
          </cell>
        </row>
        <row r="4433">
          <cell r="A4433">
            <v>97551</v>
          </cell>
          <cell r="B4433" t="str">
            <v>INSTALACOES HIDRO SANITARIAS</v>
          </cell>
          <cell r="C4433" t="str">
            <v>INHI</v>
          </cell>
          <cell r="D4433" t="str">
            <v>CONEXOES</v>
          </cell>
          <cell r="E4433" t="str">
            <v>0180</v>
          </cell>
          <cell r="F4433" t="str">
            <v/>
          </cell>
          <cell r="G4433" t="str">
            <v/>
          </cell>
          <cell r="H4433" t="str">
            <v>CURVA 90 GRAUS, EM AÇO, CONEXÃO SOLDADA, DN 25 (1"), INSTALADO EM RAMAIS E SUB-RAMAIS DE GÁS - FORNECIMENTO E INSTALAÇÃO. AF_10/2020</v>
          </cell>
          <cell r="I4433" t="str">
            <v>UN</v>
          </cell>
          <cell r="J4433" t="str">
            <v>ATRIBUÍDO SÃO PAULO</v>
          </cell>
          <cell r="K4433" t="str">
            <v>55,38</v>
          </cell>
          <cell r="L4433" t="str">
            <v>CAIXA REFERENCIAL</v>
          </cell>
        </row>
        <row r="4434">
          <cell r="A4434">
            <v>97552</v>
          </cell>
          <cell r="B4434" t="str">
            <v>INSTALACOES HIDRO SANITARIAS</v>
          </cell>
          <cell r="C4434" t="str">
            <v>INHI</v>
          </cell>
          <cell r="D4434" t="str">
            <v>CONEXOES</v>
          </cell>
          <cell r="E4434" t="str">
            <v>0180</v>
          </cell>
          <cell r="F4434" t="str">
            <v/>
          </cell>
          <cell r="G4434" t="str">
            <v/>
          </cell>
          <cell r="H4434" t="str">
            <v>TÊ, EM AÇO, CONEXÃO SOLDADA, DN 15 (1/2"), INSTALADO EM RAMAIS E SUB-RAMAIS DE GÁS - FORNECIMENTO E INSTALAÇÃO. AF_10/2020</v>
          </cell>
          <cell r="I4434" t="str">
            <v>UN</v>
          </cell>
          <cell r="J4434" t="str">
            <v>ATRIBUÍDO SÃO PAULO</v>
          </cell>
          <cell r="K4434" t="str">
            <v>33,23</v>
          </cell>
          <cell r="L4434" t="str">
            <v>CAIXA REFERENCIAL</v>
          </cell>
        </row>
        <row r="4435">
          <cell r="A4435">
            <v>97553</v>
          </cell>
          <cell r="B4435" t="str">
            <v>INSTALACOES HIDRO SANITARIAS</v>
          </cell>
          <cell r="C4435" t="str">
            <v>INHI</v>
          </cell>
          <cell r="D4435" t="str">
            <v>CONEXOES</v>
          </cell>
          <cell r="E4435" t="str">
            <v>0180</v>
          </cell>
          <cell r="F4435" t="str">
            <v/>
          </cell>
          <cell r="G4435" t="str">
            <v/>
          </cell>
          <cell r="H4435" t="str">
            <v>TÊ, EM AÇO, CONEXÃO SOLDADA, DN 20 (3/4"), INSTALADO EM RAMAIS E SUB-RAMAIS DE GÁS - FORNECIMENTO E INSTALAÇÃO. AF_10/2020</v>
          </cell>
          <cell r="I4435" t="str">
            <v>UN</v>
          </cell>
          <cell r="J4435" t="str">
            <v>ATRIBUÍDO SÃO PAULO</v>
          </cell>
          <cell r="K4435" t="str">
            <v>47,64</v>
          </cell>
          <cell r="L4435" t="str">
            <v>CAIXA REFERENCIAL</v>
          </cell>
        </row>
        <row r="4436">
          <cell r="A4436">
            <v>97554</v>
          </cell>
          <cell r="B4436" t="str">
            <v>INSTALACOES HIDRO SANITARIAS</v>
          </cell>
          <cell r="C4436" t="str">
            <v>INHI</v>
          </cell>
          <cell r="D4436" t="str">
            <v>CONEXOES</v>
          </cell>
          <cell r="E4436" t="str">
            <v>0180</v>
          </cell>
          <cell r="F4436" t="str">
            <v/>
          </cell>
          <cell r="G4436" t="str">
            <v/>
          </cell>
          <cell r="H4436" t="str">
            <v>TÊ, EM AÇO, CONEXÃO SOLDADA, DN 25 (1"), INSTALADO EM RAMAIS E SUB-RAMAIS DE GÁS - FORNECIMENTO E INSTALAÇÃO. AF_10/2020</v>
          </cell>
          <cell r="I4436" t="str">
            <v>UN</v>
          </cell>
          <cell r="J4436" t="str">
            <v>ATRIBUÍDO SÃO PAULO</v>
          </cell>
          <cell r="K4436" t="str">
            <v>82,16</v>
          </cell>
          <cell r="L4436" t="str">
            <v>CAIXA REFERENCIAL</v>
          </cell>
        </row>
        <row r="4437">
          <cell r="A4437">
            <v>98602</v>
          </cell>
          <cell r="B4437" t="str">
            <v>INSTALACOES HIDRO SANITARIAS</v>
          </cell>
          <cell r="C4437" t="str">
            <v>INHI</v>
          </cell>
          <cell r="D4437" t="str">
            <v>CONEXOES</v>
          </cell>
          <cell r="E4437" t="str">
            <v>0180</v>
          </cell>
          <cell r="F4437" t="str">
            <v/>
          </cell>
          <cell r="G4437" t="str">
            <v/>
          </cell>
          <cell r="H4437" t="str">
            <v>CONECTOR EM BRONZE/LATÃO, DN 22 MM X 1/2", SEM ANEL DE SOLDA, BOLSA X ROSCA F, INSTALADO EM PRUMADA  FORNECIMENTO E INSTALAÇÃO. AF_01/2016</v>
          </cell>
          <cell r="I4437" t="str">
            <v>UN</v>
          </cell>
          <cell r="J4437" t="str">
            <v>COEFICIENTE DE REPRESENTATIVIDADE</v>
          </cell>
          <cell r="K4437" t="str">
            <v>12,74</v>
          </cell>
          <cell r="L4437" t="str">
            <v>CAIXA REFERENCIAL</v>
          </cell>
        </row>
        <row r="4438">
          <cell r="A4438">
            <v>88503</v>
          </cell>
          <cell r="B4438" t="str">
            <v>INSTALACOES HIDRO SANITARIAS</v>
          </cell>
          <cell r="C4438" t="str">
            <v>INHI</v>
          </cell>
          <cell r="D4438" t="str">
            <v>CAIXAS D'DAGUA, DE INSPECAO E DE GORDURA</v>
          </cell>
          <cell r="E4438" t="str">
            <v>0181</v>
          </cell>
          <cell r="F4438" t="str">
            <v/>
          </cell>
          <cell r="G4438" t="str">
            <v/>
          </cell>
          <cell r="H4438" t="str">
            <v>CAIXA D´ÁGUA EM POLIETILENO, 1000 LITROS, COM ACESSÓRIOS</v>
          </cell>
          <cell r="I4438" t="str">
            <v>UN</v>
          </cell>
          <cell r="J4438" t="str">
            <v>COEFICIENTE DE REPRESENTATIVIDADE</v>
          </cell>
          <cell r="K4438" t="str">
            <v>830,65</v>
          </cell>
          <cell r="L4438" t="str">
            <v>CAIXA REFERENCIAL</v>
          </cell>
        </row>
        <row r="4439">
          <cell r="A4439">
            <v>88504</v>
          </cell>
          <cell r="B4439" t="str">
            <v>INSTALACOES HIDRO SANITARIAS</v>
          </cell>
          <cell r="C4439" t="str">
            <v>INHI</v>
          </cell>
          <cell r="D4439" t="str">
            <v>CAIXAS D'DAGUA, DE INSPECAO E DE GORDURA</v>
          </cell>
          <cell r="E4439" t="str">
            <v>0181</v>
          </cell>
          <cell r="F4439" t="str">
            <v/>
          </cell>
          <cell r="G4439" t="str">
            <v/>
          </cell>
          <cell r="H4439" t="str">
            <v>CAIXA D´AGUA EM POLIETILENO, 500 LITROS, COM ACESSÓRIOS</v>
          </cell>
          <cell r="I4439" t="str">
            <v>UN</v>
          </cell>
          <cell r="J4439" t="str">
            <v>COEFICIENTE DE REPRESENTATIVIDADE</v>
          </cell>
          <cell r="K4439" t="str">
            <v>647,57</v>
          </cell>
          <cell r="L4439" t="str">
            <v>CAIXA REFERENCIAL</v>
          </cell>
        </row>
        <row r="4440">
          <cell r="A4440">
            <v>97895</v>
          </cell>
          <cell r="B4440" t="str">
            <v>INSTALACOES HIDRO SANITARIAS</v>
          </cell>
          <cell r="C4440" t="str">
            <v>INHI</v>
          </cell>
          <cell r="D4440" t="str">
            <v>CAIXAS D'DAGUA, DE INSPECAO E DE GORDURA</v>
          </cell>
          <cell r="E4440" t="str">
            <v>0181</v>
          </cell>
          <cell r="F4440" t="str">
            <v/>
          </cell>
          <cell r="G4440" t="str">
            <v/>
          </cell>
          <cell r="H4440" t="str">
            <v>CAIXA ENTERRADA HIDRÁULICA RETANGULAR, EM CONCRETO PRÉ-MOLDADO, DIMENSÕES INTERNAS: 0,3X0,3X0,3 M. AF_12/2020</v>
          </cell>
          <cell r="I4440" t="str">
            <v>UN</v>
          </cell>
          <cell r="J4440" t="str">
            <v>ATRIBUÍDO SÃO PAULO</v>
          </cell>
          <cell r="K4440" t="str">
            <v>148,62</v>
          </cell>
          <cell r="L4440" t="str">
            <v>CAIXA REFERENCIAL</v>
          </cell>
        </row>
        <row r="4441">
          <cell r="A4441">
            <v>97896</v>
          </cell>
          <cell r="B4441" t="str">
            <v>INSTALACOES HIDRO SANITARIAS</v>
          </cell>
          <cell r="C4441" t="str">
            <v>INHI</v>
          </cell>
          <cell r="D4441" t="str">
            <v>CAIXAS D'DAGUA, DE INSPECAO E DE GORDURA</v>
          </cell>
          <cell r="E4441" t="str">
            <v>0181</v>
          </cell>
          <cell r="F4441" t="str">
            <v/>
          </cell>
          <cell r="G4441" t="str">
            <v/>
          </cell>
          <cell r="H4441" t="str">
            <v>CAIXA ENTERRADA HIDRÁULICA RETANGULAR, EM CONCRETO PRÉ-MOLDADO, DIMENSÕES INTERNAS: 0,4X0,4X0,4 M. AF_12/2020</v>
          </cell>
          <cell r="I4441" t="str">
            <v>UN</v>
          </cell>
          <cell r="J4441" t="str">
            <v>ATRIBUÍDO SÃO PAULO</v>
          </cell>
          <cell r="K4441" t="str">
            <v>264,43</v>
          </cell>
          <cell r="L4441" t="str">
            <v>CAIXA REFERENCIAL</v>
          </cell>
        </row>
        <row r="4442">
          <cell r="A4442">
            <v>97897</v>
          </cell>
          <cell r="B4442" t="str">
            <v>INSTALACOES HIDRO SANITARIAS</v>
          </cell>
          <cell r="C4442" t="str">
            <v>INHI</v>
          </cell>
          <cell r="D4442" t="str">
            <v>CAIXAS D'DAGUA, DE INSPECAO E DE GORDURA</v>
          </cell>
          <cell r="E4442" t="str">
            <v>0181</v>
          </cell>
          <cell r="F4442" t="str">
            <v/>
          </cell>
          <cell r="G4442" t="str">
            <v/>
          </cell>
          <cell r="H4442" t="str">
            <v>CAIXA ENTERRADA HIDRÁULICA RETANGULAR, EM CONCRETO PRÉ-MOLDADO, DIMENSÕES INTERNAS: 0,6X0,6X0,5 M. AF_12/2020</v>
          </cell>
          <cell r="I4442" t="str">
            <v>UN</v>
          </cell>
          <cell r="J4442" t="str">
            <v>ATRIBUÍDO SÃO PAULO</v>
          </cell>
          <cell r="K4442" t="str">
            <v>359,89</v>
          </cell>
          <cell r="L4442" t="str">
            <v>CAIXA REFERENCIAL</v>
          </cell>
        </row>
        <row r="4443">
          <cell r="A4443">
            <v>97898</v>
          </cell>
          <cell r="B4443" t="str">
            <v>INSTALACOES HIDRO SANITARIAS</v>
          </cell>
          <cell r="C4443" t="str">
            <v>INHI</v>
          </cell>
          <cell r="D4443" t="str">
            <v>CAIXAS D'DAGUA, DE INSPECAO E DE GORDURA</v>
          </cell>
          <cell r="E4443" t="str">
            <v>0181</v>
          </cell>
          <cell r="F4443" t="str">
            <v/>
          </cell>
          <cell r="G4443" t="str">
            <v/>
          </cell>
          <cell r="H4443" t="str">
            <v>CAIXA ENTERRADA HIDRÁULICA RETANGULAR, EM CONCRETO PRÉ-MOLDADO, DIMENSÕES INTERNAS: 0,8X0,8X0,5 M. AF_12/2020</v>
          </cell>
          <cell r="I4443" t="str">
            <v>UN</v>
          </cell>
          <cell r="J4443" t="str">
            <v>ATRIBUÍDO SÃO PAULO</v>
          </cell>
          <cell r="K4443" t="str">
            <v>589,58</v>
          </cell>
          <cell r="L4443" t="str">
            <v>CAIXA REFERENCIAL</v>
          </cell>
        </row>
        <row r="4444">
          <cell r="A4444">
            <v>97900</v>
          </cell>
          <cell r="B4444" t="str">
            <v>INSTALACOES HIDRO SANITARIAS</v>
          </cell>
          <cell r="C4444" t="str">
            <v>INHI</v>
          </cell>
          <cell r="D4444" t="str">
            <v>CAIXAS D'DAGUA, DE INSPECAO E DE GORDURA</v>
          </cell>
          <cell r="E4444" t="str">
            <v>0181</v>
          </cell>
          <cell r="F4444" t="str">
            <v/>
          </cell>
          <cell r="G4444" t="str">
            <v/>
          </cell>
          <cell r="H4444" t="str">
            <v>CAIXA ENTERRADA HIDRÁULICA RETANGULAR EM ALVENARIA COM TIJOLOS CERÂMICOS MACIÇOS, DIMENSÕES INTERNAS: 0,3X0,3X0,3 M PARA REDE DE ESGOTO. AF_12/2020</v>
          </cell>
          <cell r="I4444" t="str">
            <v>UN</v>
          </cell>
          <cell r="J4444" t="str">
            <v>ATRIBUÍDO SÃO PAULO</v>
          </cell>
          <cell r="K4444" t="str">
            <v>156,80</v>
          </cell>
          <cell r="L4444" t="str">
            <v>CAIXA REFERENCIAL</v>
          </cell>
        </row>
        <row r="4445">
          <cell r="A4445">
            <v>97901</v>
          </cell>
          <cell r="B4445" t="str">
            <v>INSTALACOES HIDRO SANITARIAS</v>
          </cell>
          <cell r="C4445" t="str">
            <v>INHI</v>
          </cell>
          <cell r="D4445" t="str">
            <v>CAIXAS D'DAGUA, DE INSPECAO E DE GORDURA</v>
          </cell>
          <cell r="E4445" t="str">
            <v>0181</v>
          </cell>
          <cell r="F4445" t="str">
            <v/>
          </cell>
          <cell r="G4445" t="str">
            <v/>
          </cell>
          <cell r="H4445" t="str">
            <v>CAIXA ENTERRADA HIDRÁULICA RETANGULAR EM ALVENARIA COM TIJOLOS CERÂMICOS MACIÇOS, DIMENSÕES INTERNAS: 0,4X0,4X0,4 M PARA REDE DE ESGOTO. AF_12/2020</v>
          </cell>
          <cell r="I4445" t="str">
            <v>UN</v>
          </cell>
          <cell r="J4445" t="str">
            <v>ATRIBUÍDO SÃO PAULO</v>
          </cell>
          <cell r="K4445" t="str">
            <v>250,20</v>
          </cell>
          <cell r="L4445" t="str">
            <v>CAIXA REFERENCIAL</v>
          </cell>
        </row>
        <row r="4446">
          <cell r="A4446">
            <v>97902</v>
          </cell>
          <cell r="B4446" t="str">
            <v>INSTALACOES HIDRO SANITARIAS</v>
          </cell>
          <cell r="C4446" t="str">
            <v>INHI</v>
          </cell>
          <cell r="D4446" t="str">
            <v>CAIXAS D'DAGUA, DE INSPECAO E DE GORDURA</v>
          </cell>
          <cell r="E4446" t="str">
            <v>0181</v>
          </cell>
          <cell r="F4446" t="str">
            <v/>
          </cell>
          <cell r="G4446" t="str">
            <v/>
          </cell>
          <cell r="H4446" t="str">
            <v>CAIXA ENTERRADA HIDRÁULICA RETANGULAR EM ALVENARIA COM TIJOLOS CERÂMICOS MACIÇOS, DIMENSÕES INTERNAS: 0,6X0,6X0,6 M PARA REDE DE ESGOTO. AF_12/2020</v>
          </cell>
          <cell r="I4446" t="str">
            <v>UN</v>
          </cell>
          <cell r="J4446" t="str">
            <v>ATRIBUÍDO SÃO PAULO</v>
          </cell>
          <cell r="K4446" t="str">
            <v>500,21</v>
          </cell>
          <cell r="L4446" t="str">
            <v>CAIXA REFERENCIAL</v>
          </cell>
        </row>
        <row r="4447">
          <cell r="A4447">
            <v>97903</v>
          </cell>
          <cell r="B4447" t="str">
            <v>INSTALACOES HIDRO SANITARIAS</v>
          </cell>
          <cell r="C4447" t="str">
            <v>INHI</v>
          </cell>
          <cell r="D4447" t="str">
            <v>CAIXAS D'DAGUA, DE INSPECAO E DE GORDURA</v>
          </cell>
          <cell r="E4447" t="str">
            <v>0181</v>
          </cell>
          <cell r="F4447" t="str">
            <v/>
          </cell>
          <cell r="G4447" t="str">
            <v/>
          </cell>
          <cell r="H4447" t="str">
            <v>CAIXA ENTERRADA HIDRÁULICA RETANGULAR EM ALVENARIA COM TIJOLOS CERÂMICOS MACIÇOS, DIMENSÕES INTERNAS: 0,8X0,8X0,6 M PARA REDE DE ESGOTO. AF_12/2020</v>
          </cell>
          <cell r="I4447" t="str">
            <v>UN</v>
          </cell>
          <cell r="J4447" t="str">
            <v>ATRIBUÍDO SÃO PAULO</v>
          </cell>
          <cell r="K4447" t="str">
            <v>684,03</v>
          </cell>
          <cell r="L4447" t="str">
            <v>CAIXA REFERENCIAL</v>
          </cell>
        </row>
        <row r="4448">
          <cell r="A4448">
            <v>97904</v>
          </cell>
          <cell r="B4448" t="str">
            <v>INSTALACOES HIDRO SANITARIAS</v>
          </cell>
          <cell r="C4448" t="str">
            <v>INHI</v>
          </cell>
          <cell r="D4448" t="str">
            <v>CAIXAS D'DAGUA, DE INSPECAO E DE GORDURA</v>
          </cell>
          <cell r="E4448" t="str">
            <v>0181</v>
          </cell>
          <cell r="F4448" t="str">
            <v/>
          </cell>
          <cell r="G4448" t="str">
            <v/>
          </cell>
          <cell r="H4448" t="str">
            <v>CAIXA ENTERRADA HIDRÁULICA RETANGULAR EM ALVENARIA COM TIJOLOS CERÂMICOS MACIÇOS, DIMENSÕES INTERNAS: 1X1X0,6 M PARA REDE DE ESGOTO. AF_12/2020</v>
          </cell>
          <cell r="I4448" t="str">
            <v>UN</v>
          </cell>
          <cell r="J4448" t="str">
            <v>ATRIBUÍDO SÃO PAULO</v>
          </cell>
          <cell r="K4448" t="str">
            <v>816,27</v>
          </cell>
          <cell r="L4448" t="str">
            <v>CAIXA REFERENCIAL</v>
          </cell>
        </row>
        <row r="4449">
          <cell r="A4449">
            <v>97905</v>
          </cell>
          <cell r="B4449" t="str">
            <v>INSTALACOES HIDRO SANITARIAS</v>
          </cell>
          <cell r="C4449" t="str">
            <v>INHI</v>
          </cell>
          <cell r="D4449" t="str">
            <v>CAIXAS D'DAGUA, DE INSPECAO E DE GORDURA</v>
          </cell>
          <cell r="E4449" t="str">
            <v>0181</v>
          </cell>
          <cell r="F4449" t="str">
            <v/>
          </cell>
          <cell r="G4449" t="str">
            <v/>
          </cell>
          <cell r="H4449" t="str">
            <v>CAIXA ENTERRADA HIDRÁULICA RETANGULAR, EM ALVENARIA COM BLOCOS DE CONCRETO, DIMENSÕES INTERNAS: 0,4X0,4X0,4 M PARA REDE DE ESGOTO. AF_12/2020</v>
          </cell>
          <cell r="I4449" t="str">
            <v>UN</v>
          </cell>
          <cell r="J4449" t="str">
            <v>ATRIBUÍDO SÃO PAULO</v>
          </cell>
          <cell r="K4449" t="str">
            <v>176,61</v>
          </cell>
          <cell r="L4449" t="str">
            <v>CAIXA REFERENCIAL</v>
          </cell>
        </row>
        <row r="4450">
          <cell r="A4450">
            <v>97906</v>
          </cell>
          <cell r="B4450" t="str">
            <v>INSTALACOES HIDRO SANITARIAS</v>
          </cell>
          <cell r="C4450" t="str">
            <v>INHI</v>
          </cell>
          <cell r="D4450" t="str">
            <v>CAIXAS D'DAGUA, DE INSPECAO E DE GORDURA</v>
          </cell>
          <cell r="E4450" t="str">
            <v>0181</v>
          </cell>
          <cell r="F4450" t="str">
            <v/>
          </cell>
          <cell r="G4450" t="str">
            <v/>
          </cell>
          <cell r="H4450" t="str">
            <v>CAIXA ENTERRADA HIDRÁULICA RETANGULAR, EM ALVENARIA COM BLOCOS DE CONCRETO, DIMENSÕES INTERNAS: 0,6X0,6X0,6 M PARA REDE DE ESGOTO. AF_12/2020</v>
          </cell>
          <cell r="I4450" t="str">
            <v>UN</v>
          </cell>
          <cell r="J4450" t="str">
            <v>ATRIBUÍDO SÃO PAULO</v>
          </cell>
          <cell r="K4450" t="str">
            <v>330,35</v>
          </cell>
          <cell r="L4450" t="str">
            <v>CAIXA REFERENCIAL</v>
          </cell>
        </row>
        <row r="4451">
          <cell r="A4451">
            <v>97907</v>
          </cell>
          <cell r="B4451" t="str">
            <v>INSTALACOES HIDRO SANITARIAS</v>
          </cell>
          <cell r="C4451" t="str">
            <v>INHI</v>
          </cell>
          <cell r="D4451" t="str">
            <v>CAIXAS D'DAGUA, DE INSPECAO E DE GORDURA</v>
          </cell>
          <cell r="E4451" t="str">
            <v>0181</v>
          </cell>
          <cell r="F4451" t="str">
            <v/>
          </cell>
          <cell r="G4451" t="str">
            <v/>
          </cell>
          <cell r="H4451" t="str">
            <v>CAIXA ENTERRADA HIDRÁULICA RETANGULAR, EM ALVENARIA COM BLOCOS DE CONCRETO, DIMENSÕES INTERNAS: 0,8X0,8X0,6 M PARA REDE DE ESGOTO. AF_12/2020</v>
          </cell>
          <cell r="I4451" t="str">
            <v>UN</v>
          </cell>
          <cell r="J4451" t="str">
            <v>ATRIBUÍDO SÃO PAULO</v>
          </cell>
          <cell r="K4451" t="str">
            <v>467,27</v>
          </cell>
          <cell r="L4451" t="str">
            <v>CAIXA REFERENCIAL</v>
          </cell>
        </row>
        <row r="4452">
          <cell r="A4452">
            <v>97908</v>
          </cell>
          <cell r="B4452" t="str">
            <v>INSTALACOES HIDRO SANITARIAS</v>
          </cell>
          <cell r="C4452" t="str">
            <v>INHI</v>
          </cell>
          <cell r="D4452" t="str">
            <v>CAIXAS D'DAGUA, DE INSPECAO E DE GORDURA</v>
          </cell>
          <cell r="E4452" t="str">
            <v>0181</v>
          </cell>
          <cell r="F4452" t="str">
            <v/>
          </cell>
          <cell r="G4452" t="str">
            <v/>
          </cell>
          <cell r="H4452" t="str">
            <v>CAIXA ENTERRADA HIDRÁULICA RETANGULAR, EM ALVENARIA COM BLOCOS DE CONCRETO, DIMENSÕES INTERNAS: 1X1X0,6 M PARA REDE DE ESGOTO. AF_12/2020</v>
          </cell>
          <cell r="I4452" t="str">
            <v>UN</v>
          </cell>
          <cell r="J4452" t="str">
            <v>ATRIBUÍDO SÃO PAULO</v>
          </cell>
          <cell r="K4452" t="str">
            <v>559,78</v>
          </cell>
          <cell r="L4452" t="str">
            <v>CAIXA REFERENCIAL</v>
          </cell>
        </row>
        <row r="4453">
          <cell r="A4453">
            <v>98102</v>
          </cell>
          <cell r="B4453" t="str">
            <v>INSTALACOES HIDRO SANITARIAS</v>
          </cell>
          <cell r="C4453" t="str">
            <v>INHI</v>
          </cell>
          <cell r="D4453" t="str">
            <v>CAIXAS D'DAGUA, DE INSPECAO E DE GORDURA</v>
          </cell>
          <cell r="E4453" t="str">
            <v>0181</v>
          </cell>
          <cell r="F4453" t="str">
            <v/>
          </cell>
          <cell r="G4453" t="str">
            <v/>
          </cell>
          <cell r="H4453" t="str">
            <v>CAIXA DE GORDURA SIMPLES, CIRCULAR, EM CONCRETO PRÉ-MOLDADO, DIÂMETRO INTERNO = 0,4 M, ALTURA INTERNA = 0,4 M. AF_12/2020</v>
          </cell>
          <cell r="I4453" t="str">
            <v>UN</v>
          </cell>
          <cell r="J4453" t="str">
            <v>ATRIBUÍDO SÃO PAULO</v>
          </cell>
          <cell r="K4453" t="str">
            <v>119,75</v>
          </cell>
          <cell r="L4453" t="str">
            <v>CAIXA REFERENCIAL</v>
          </cell>
        </row>
        <row r="4454">
          <cell r="A4454">
            <v>98104</v>
          </cell>
          <cell r="B4454" t="str">
            <v>INSTALACOES HIDRO SANITARIAS</v>
          </cell>
          <cell r="C4454" t="str">
            <v>INHI</v>
          </cell>
          <cell r="D4454" t="str">
            <v>CAIXAS D'DAGUA, DE INSPECAO E DE GORDURA</v>
          </cell>
          <cell r="E4454" t="str">
            <v>0181</v>
          </cell>
          <cell r="F4454" t="str">
            <v/>
          </cell>
          <cell r="G4454" t="str">
            <v/>
          </cell>
          <cell r="H4454" t="str">
            <v>CAIXA DE GORDURA SIMPLES (CAPACIDADE: 36L), RETANGULAR, EM ALVENARIA COM TIJOLOS CERÂMICOS MACIÇOS, DIMENSÕES INTERNAS = 0,2X0,4 M, ALTURA INTERNA = 0,8 M. AF_12/2020</v>
          </cell>
          <cell r="I4454" t="str">
            <v>UN</v>
          </cell>
          <cell r="J4454" t="str">
            <v>ATRIBUÍDO SÃO PAULO</v>
          </cell>
          <cell r="K4454" t="str">
            <v>343,43</v>
          </cell>
          <cell r="L4454" t="str">
            <v>CAIXA REFERENCIAL</v>
          </cell>
        </row>
        <row r="4455">
          <cell r="A4455">
            <v>98105</v>
          </cell>
          <cell r="B4455" t="str">
            <v>INSTALACOES HIDRO SANITARIAS</v>
          </cell>
          <cell r="C4455" t="str">
            <v>INHI</v>
          </cell>
          <cell r="D4455" t="str">
            <v>CAIXAS D'DAGUA, DE INSPECAO E DE GORDURA</v>
          </cell>
          <cell r="E4455" t="str">
            <v>0181</v>
          </cell>
          <cell r="F4455" t="str">
            <v/>
          </cell>
          <cell r="G4455" t="str">
            <v/>
          </cell>
          <cell r="H4455" t="str">
            <v>CAIXA DE GORDURA DUPLA (CAPACIDADE: 126 L), RETANGULAR, EM ALVENARIA COM TIJOLOS CERÂMICOS MACIÇOS, DIMENSÕES INTERNAS = 0,4X0,7 M, ALTURA INTERNA = 0,8 M. AF_12/2020</v>
          </cell>
          <cell r="I4455" t="str">
            <v>UN</v>
          </cell>
          <cell r="J4455" t="str">
            <v>ATRIBUÍDO SÃO PAULO</v>
          </cell>
          <cell r="K4455" t="str">
            <v>587,28</v>
          </cell>
          <cell r="L4455" t="str">
            <v>CAIXA REFERENCIAL</v>
          </cell>
        </row>
        <row r="4456">
          <cell r="A4456">
            <v>98106</v>
          </cell>
          <cell r="B4456" t="str">
            <v>INSTALACOES HIDRO SANITARIAS</v>
          </cell>
          <cell r="C4456" t="str">
            <v>INHI</v>
          </cell>
          <cell r="D4456" t="str">
            <v>CAIXAS D'DAGUA, DE INSPECAO E DE GORDURA</v>
          </cell>
          <cell r="E4456" t="str">
            <v>0181</v>
          </cell>
          <cell r="F4456" t="str">
            <v/>
          </cell>
          <cell r="G4456" t="str">
            <v/>
          </cell>
          <cell r="H4456" t="str">
            <v>CAIXA DE GORDURA ESPECIAL (CAPACIDADE: 312 L - PARA ATÉ 146 PESSOAS SERVIDAS NO PICO), RETANGULAR, EM ALVENARIA COM TIJOLOS CERÂMICOS MACIÇOS, DIMENSÕES INTERNAS = 0,4X1,2 M, ALTURA INTERNA = 1 M. AF_12/2020</v>
          </cell>
          <cell r="I4456" t="str">
            <v>UN</v>
          </cell>
          <cell r="J4456" t="str">
            <v>ATRIBUÍDO SÃO PAULO</v>
          </cell>
          <cell r="K4456" t="str">
            <v>976,81</v>
          </cell>
          <cell r="L4456" t="str">
            <v>CAIXA REFERENCIAL</v>
          </cell>
        </row>
        <row r="4457">
          <cell r="A4457">
            <v>98107</v>
          </cell>
          <cell r="B4457" t="str">
            <v>INSTALACOES HIDRO SANITARIAS</v>
          </cell>
          <cell r="C4457" t="str">
            <v>INHI</v>
          </cell>
          <cell r="D4457" t="str">
            <v>CAIXAS D'DAGUA, DE INSPECAO E DE GORDURA</v>
          </cell>
          <cell r="E4457" t="str">
            <v>0181</v>
          </cell>
          <cell r="F4457" t="str">
            <v/>
          </cell>
          <cell r="G4457" t="str">
            <v/>
          </cell>
          <cell r="H4457" t="str">
            <v>CAIXA DE GORDURA SIMPLES (CAPACIDADE: 36 L), RETANGULAR, EM ALVENARIA COM BLOCOS DE CONCRETO, DIMENSÕES INTERNAS = 0,2X0,4 M, ALTURA INTERNA = 0,8 M. AF_12/2020</v>
          </cell>
          <cell r="I4457" t="str">
            <v>UN</v>
          </cell>
          <cell r="J4457" t="str">
            <v>ATRIBUÍDO SÃO PAULO</v>
          </cell>
          <cell r="K4457" t="str">
            <v>211,22</v>
          </cell>
          <cell r="L4457" t="str">
            <v>CAIXA REFERENCIAL</v>
          </cell>
        </row>
        <row r="4458">
          <cell r="A4458">
            <v>98108</v>
          </cell>
          <cell r="B4458" t="str">
            <v>INSTALACOES HIDRO SANITARIAS</v>
          </cell>
          <cell r="C4458" t="str">
            <v>INHI</v>
          </cell>
          <cell r="D4458" t="str">
            <v>CAIXAS D'DAGUA, DE INSPECAO E DE GORDURA</v>
          </cell>
          <cell r="E4458" t="str">
            <v>0181</v>
          </cell>
          <cell r="F4458" t="str">
            <v/>
          </cell>
          <cell r="G4458" t="str">
            <v/>
          </cell>
          <cell r="H4458" t="str">
            <v>CAIXA DE GORDURA DUPLA (CAPACIDADE: 126 L), RETANGULAR, EM ALVENARIA COM BLOCOS DE CONCRETO, DIMENSÕES INTERNAS = 0,4X0,7 M, ALTURA INTERNA = 0,8 M. AF_12/2020</v>
          </cell>
          <cell r="I4458" t="str">
            <v>UN</v>
          </cell>
          <cell r="J4458" t="str">
            <v>ATRIBUÍDO SÃO PAULO</v>
          </cell>
          <cell r="K4458" t="str">
            <v>374,19</v>
          </cell>
          <cell r="L4458" t="str">
            <v>CAIXA REFERENCIAL</v>
          </cell>
        </row>
        <row r="4459">
          <cell r="A4459">
            <v>99250</v>
          </cell>
          <cell r="B4459" t="str">
            <v>INSTALACOES HIDRO SANITARIAS</v>
          </cell>
          <cell r="C4459" t="str">
            <v>INHI</v>
          </cell>
          <cell r="D4459" t="str">
            <v>CAIXAS D'DAGUA, DE INSPECAO E DE GORDURA</v>
          </cell>
          <cell r="E4459" t="str">
            <v>0181</v>
          </cell>
          <cell r="F4459" t="str">
            <v/>
          </cell>
          <cell r="G4459" t="str">
            <v/>
          </cell>
          <cell r="H4459" t="str">
            <v>CAIXA ENTERRADA HIDRÁULICA RETANGULAR EM ALVENARIA COM TIJOLOS CERÂMICOS MACIÇOS, DIMENSÕES INTERNAS: 0,3X0,3X0,3 M PARA REDE DE DRENAGEM. AF_12/2020</v>
          </cell>
          <cell r="I4459" t="str">
            <v>UN</v>
          </cell>
          <cell r="J4459" t="str">
            <v>ATRIBUÍDO SÃO PAULO</v>
          </cell>
          <cell r="K4459" t="str">
            <v>153,48</v>
          </cell>
          <cell r="L4459" t="str">
            <v>CAIXA REFERENCIAL</v>
          </cell>
        </row>
        <row r="4460">
          <cell r="A4460">
            <v>99251</v>
          </cell>
          <cell r="B4460" t="str">
            <v>INSTALACOES HIDRO SANITARIAS</v>
          </cell>
          <cell r="C4460" t="str">
            <v>INHI</v>
          </cell>
          <cell r="D4460" t="str">
            <v>CAIXAS D'DAGUA, DE INSPECAO E DE GORDURA</v>
          </cell>
          <cell r="E4460" t="str">
            <v>0181</v>
          </cell>
          <cell r="F4460" t="str">
            <v/>
          </cell>
          <cell r="G4460" t="str">
            <v/>
          </cell>
          <cell r="H4460" t="str">
            <v>CAIXA ENTERRADA HIDRÁULICA RETANGULAR EM ALVENARIA COM TIJOLOS CERÂMICOS MACIÇOS, DIMENSÕES INTERNAS: 0,4X0,4X0,4 M PARA REDE DE DRENAGEM. AF_12/2020</v>
          </cell>
          <cell r="I4460" t="str">
            <v>UN</v>
          </cell>
          <cell r="J4460" t="str">
            <v>ATRIBUÍDO SÃO PAULO</v>
          </cell>
          <cell r="K4460" t="str">
            <v>244,50</v>
          </cell>
          <cell r="L4460" t="str">
            <v>CAIXA REFERENCIAL</v>
          </cell>
        </row>
        <row r="4461">
          <cell r="A4461">
            <v>99253</v>
          </cell>
          <cell r="B4461" t="str">
            <v>INSTALACOES HIDRO SANITARIAS</v>
          </cell>
          <cell r="C4461" t="str">
            <v>INHI</v>
          </cell>
          <cell r="D4461" t="str">
            <v>CAIXAS D'DAGUA, DE INSPECAO E DE GORDURA</v>
          </cell>
          <cell r="E4461" t="str">
            <v>0181</v>
          </cell>
          <cell r="F4461" t="str">
            <v/>
          </cell>
          <cell r="G4461" t="str">
            <v/>
          </cell>
          <cell r="H4461" t="str">
            <v>CAIXA ENTERRADA HIDRÁULICA RETANGULAR EM ALVENARIA COM TIJOLOS CERÂMICOS MACIÇOS, DIMENSÕES INTERNAS: 0,6X0,6X0,6 M PARA REDE DE DRENAGEM. AF_12/2020</v>
          </cell>
          <cell r="I4461" t="str">
            <v>UN</v>
          </cell>
          <cell r="J4461" t="str">
            <v>ATRIBUÍDO SÃO PAULO</v>
          </cell>
          <cell r="K4461" t="str">
            <v>487,41</v>
          </cell>
          <cell r="L4461" t="str">
            <v>CAIXA REFERENCIAL</v>
          </cell>
        </row>
        <row r="4462">
          <cell r="A4462">
            <v>99255</v>
          </cell>
          <cell r="B4462" t="str">
            <v>INSTALACOES HIDRO SANITARIAS</v>
          </cell>
          <cell r="C4462" t="str">
            <v>INHI</v>
          </cell>
          <cell r="D4462" t="str">
            <v>CAIXAS D'DAGUA, DE INSPECAO E DE GORDURA</v>
          </cell>
          <cell r="E4462" t="str">
            <v>0181</v>
          </cell>
          <cell r="F4462" t="str">
            <v/>
          </cell>
          <cell r="G4462" t="str">
            <v/>
          </cell>
          <cell r="H4462" t="str">
            <v>CAIXA ENTERRADA HIDRÁULICA RETANGULAR EM ALVENARIA COM TIJOLOS CERÂMICOS MACIÇOS, DIMENSÕES INTERNAS: 0,8X0,8X0,6 M PARA REDE DE DRENAGEM. AF_12/2020</v>
          </cell>
          <cell r="I4462" t="str">
            <v>UN</v>
          </cell>
          <cell r="J4462" t="str">
            <v>ATRIBUÍDO SÃO PAULO</v>
          </cell>
          <cell r="K4462" t="str">
            <v>666,47</v>
          </cell>
          <cell r="L4462" t="str">
            <v>CAIXA REFERENCIAL</v>
          </cell>
        </row>
        <row r="4463">
          <cell r="A4463">
            <v>99257</v>
          </cell>
          <cell r="B4463" t="str">
            <v>INSTALACOES HIDRO SANITARIAS</v>
          </cell>
          <cell r="C4463" t="str">
            <v>INHI</v>
          </cell>
          <cell r="D4463" t="str">
            <v>CAIXAS D'DAGUA, DE INSPECAO E DE GORDURA</v>
          </cell>
          <cell r="E4463" t="str">
            <v>0181</v>
          </cell>
          <cell r="F4463" t="str">
            <v/>
          </cell>
          <cell r="G4463" t="str">
            <v/>
          </cell>
          <cell r="H4463" t="str">
            <v>CAIXA ENTERRADA HIDRÁULICA RETANGULAR EM ALVENARIA COM TIJOLOS CERÂMICOS MACIÇOS, DIMENSÕES INTERNAS: 1X1X0,6 M PARA REDE DE DRENAGEM. AF_12/2020</v>
          </cell>
          <cell r="I4463" t="str">
            <v>UN</v>
          </cell>
          <cell r="J4463" t="str">
            <v>ATRIBUÍDO SÃO PAULO</v>
          </cell>
          <cell r="K4463" t="str">
            <v>793,56</v>
          </cell>
          <cell r="L4463" t="str">
            <v>CAIXA REFERENCIAL</v>
          </cell>
        </row>
        <row r="4464">
          <cell r="A4464">
            <v>99258</v>
          </cell>
          <cell r="B4464" t="str">
            <v>INSTALACOES HIDRO SANITARIAS</v>
          </cell>
          <cell r="C4464" t="str">
            <v>INHI</v>
          </cell>
          <cell r="D4464" t="str">
            <v>CAIXAS D'DAGUA, DE INSPECAO E DE GORDURA</v>
          </cell>
          <cell r="E4464" t="str">
            <v>0181</v>
          </cell>
          <cell r="F4464" t="str">
            <v/>
          </cell>
          <cell r="G4464" t="str">
            <v/>
          </cell>
          <cell r="H4464" t="str">
            <v>CAIXA ENTERRADA HIDRÁULICA RETANGULAR, EM ALVENARIA COM BLOCOS DE CONCRETO, DIMENSÕES INTERNAS: 0,4X0,4X0,4 M PARA REDE DE DRENAGEM. AF_12/2020</v>
          </cell>
          <cell r="I4464" t="str">
            <v>UN</v>
          </cell>
          <cell r="J4464" t="str">
            <v>ATRIBUÍDO SÃO PAULO</v>
          </cell>
          <cell r="K4464" t="str">
            <v>171,90</v>
          </cell>
          <cell r="L4464" t="str">
            <v>CAIXA REFERENCIAL</v>
          </cell>
        </row>
        <row r="4465">
          <cell r="A4465">
            <v>99260</v>
          </cell>
          <cell r="B4465" t="str">
            <v>INSTALACOES HIDRO SANITARIAS</v>
          </cell>
          <cell r="C4465" t="str">
            <v>INHI</v>
          </cell>
          <cell r="D4465" t="str">
            <v>CAIXAS D'DAGUA, DE INSPECAO E DE GORDURA</v>
          </cell>
          <cell r="E4465" t="str">
            <v>0181</v>
          </cell>
          <cell r="F4465" t="str">
            <v/>
          </cell>
          <cell r="G4465" t="str">
            <v/>
          </cell>
          <cell r="H4465" t="str">
            <v>CAIXA ENTERRADA HIDRÁULICA RETANGULAR, EM ALVENARIA COM BLOCOS DE CONCRETO, DIMENSÕES INTERNAS: 0,6X0,6X0,6 M PARA REDE DE DRENAGEM. AF_12/2020</v>
          </cell>
          <cell r="I4465" t="str">
            <v>UN</v>
          </cell>
          <cell r="J4465" t="str">
            <v>ATRIBUÍDO SÃO PAULO</v>
          </cell>
          <cell r="K4465" t="str">
            <v>322,29</v>
          </cell>
          <cell r="L4465" t="str">
            <v>CAIXA REFERENCIAL</v>
          </cell>
        </row>
        <row r="4466">
          <cell r="A4466">
            <v>99262</v>
          </cell>
          <cell r="B4466" t="str">
            <v>INSTALACOES HIDRO SANITARIAS</v>
          </cell>
          <cell r="C4466" t="str">
            <v>INHI</v>
          </cell>
          <cell r="D4466" t="str">
            <v>CAIXAS D'DAGUA, DE INSPECAO E DE GORDURA</v>
          </cell>
          <cell r="E4466" t="str">
            <v>0181</v>
          </cell>
          <cell r="F4466" t="str">
            <v/>
          </cell>
          <cell r="G4466" t="str">
            <v/>
          </cell>
          <cell r="H4466" t="str">
            <v>CAIXA ENTERRADA HIDRÁULICA RETANGULAR, EM ALVENARIA COM BLOCOS DE CONCRETO, DIMENSÕES INTERNAS: 0,8X0,8X0,6 M PARA REDE DE DRENAGEM. AF_12/2020</v>
          </cell>
          <cell r="I4466" t="str">
            <v>UN</v>
          </cell>
          <cell r="J4466" t="str">
            <v>ATRIBUÍDO SÃO PAULO</v>
          </cell>
          <cell r="K4466" t="str">
            <v>455,76</v>
          </cell>
          <cell r="L4466" t="str">
            <v>CAIXA REFERENCIAL</v>
          </cell>
        </row>
        <row r="4467">
          <cell r="A4467">
            <v>99264</v>
          </cell>
          <cell r="B4467" t="str">
            <v>INSTALACOES HIDRO SANITARIAS</v>
          </cell>
          <cell r="C4467" t="str">
            <v>INHI</v>
          </cell>
          <cell r="D4467" t="str">
            <v>CAIXAS D'DAGUA, DE INSPECAO E DE GORDURA</v>
          </cell>
          <cell r="E4467" t="str">
            <v>0181</v>
          </cell>
          <cell r="F4467" t="str">
            <v/>
          </cell>
          <cell r="G4467" t="str">
            <v/>
          </cell>
          <cell r="H4467" t="str">
            <v>CAIXA ENTERRADA HIDRÁULICA RETANGULAR, EM ALVENARIA COM BLOCOS DE CONCRETO, DIMENSÕES INTERNAS: 1X1X0,6 M PARA REDE DE DRENAGEM. AF_12/2020</v>
          </cell>
          <cell r="I4467" t="str">
            <v>UN</v>
          </cell>
          <cell r="J4467" t="str">
            <v>ATRIBUÍDO SÃO PAULO</v>
          </cell>
          <cell r="K4467" t="str">
            <v>544,23</v>
          </cell>
          <cell r="L4467" t="str">
            <v>CAIXA REFERENCIAL</v>
          </cell>
        </row>
        <row r="4468">
          <cell r="A4468">
            <v>89482</v>
          </cell>
          <cell r="B4468" t="str">
            <v>INSTALACOES HIDRO SANITARIAS</v>
          </cell>
          <cell r="C4468" t="str">
            <v>INHI</v>
          </cell>
          <cell r="D4468" t="str">
            <v>RALOS/CAIXA SIFONADA</v>
          </cell>
          <cell r="E4468" t="str">
            <v>0182</v>
          </cell>
          <cell r="F4468" t="str">
            <v/>
          </cell>
          <cell r="G4468" t="str">
            <v/>
          </cell>
          <cell r="H4468" t="str">
            <v>CAIXA SIFONADA, PVC, DN 100 X 100 X 50 MM, FORNECIDA E INSTALADA EM RAMAIS DE ENCAMINHAMENTO DE ÁGUA PLUVIAL. AF_12/2014</v>
          </cell>
          <cell r="I4468" t="str">
            <v>UN</v>
          </cell>
          <cell r="J4468" t="str">
            <v>COEFICIENTE DE REPRESENTATIVIDADE</v>
          </cell>
          <cell r="K4468" t="str">
            <v>22,70</v>
          </cell>
          <cell r="L4468" t="str">
            <v>CAIXA REFERENCIAL</v>
          </cell>
        </row>
        <row r="4469">
          <cell r="A4469">
            <v>89491</v>
          </cell>
          <cell r="B4469" t="str">
            <v>INSTALACOES HIDRO SANITARIAS</v>
          </cell>
          <cell r="C4469" t="str">
            <v>INHI</v>
          </cell>
          <cell r="D4469" t="str">
            <v>RALOS/CAIXA SIFONADA</v>
          </cell>
          <cell r="E4469" t="str">
            <v>0182</v>
          </cell>
          <cell r="F4469" t="str">
            <v/>
          </cell>
          <cell r="G4469" t="str">
            <v/>
          </cell>
          <cell r="H4469" t="str">
            <v>CAIXA SIFONADA, PVC, DN 150 X 185 X 75 MM, FORNECIDA E INSTALADA EM RAMAIS DE ENCAMINHAMENTO DE ÁGUA PLUVIAL. AF_12/2014</v>
          </cell>
          <cell r="I4469" t="str">
            <v>UN</v>
          </cell>
          <cell r="J4469" t="str">
            <v>COEFICIENTE DE REPRESENTATIVIDADE</v>
          </cell>
          <cell r="K4469" t="str">
            <v>56,26</v>
          </cell>
          <cell r="L4469" t="str">
            <v>CAIXA REFERENCIAL</v>
          </cell>
        </row>
        <row r="4470">
          <cell r="A4470">
            <v>89495</v>
          </cell>
          <cell r="B4470" t="str">
            <v>INSTALACOES HIDRO SANITARIAS</v>
          </cell>
          <cell r="C4470" t="str">
            <v>INHI</v>
          </cell>
          <cell r="D4470" t="str">
            <v>RALOS/CAIXA SIFONADA</v>
          </cell>
          <cell r="E4470" t="str">
            <v>0182</v>
          </cell>
          <cell r="F4470" t="str">
            <v/>
          </cell>
          <cell r="G4470" t="str">
            <v/>
          </cell>
          <cell r="H4470" t="str">
            <v>RALO SIFONADO, PVC, DN 100 X 40 MM, JUNTA SOLDÁVEL, FORNECIDO E INSTALADO EM RAMAIS DE ENCAMINHAMENTO DE ÁGUA PLUVIAL. AF_12/2014</v>
          </cell>
          <cell r="I4470" t="str">
            <v>UN</v>
          </cell>
          <cell r="J4470" t="str">
            <v>COEFICIENTE DE REPRESENTATIVIDADE</v>
          </cell>
          <cell r="K4470" t="str">
            <v>8,98</v>
          </cell>
          <cell r="L4470" t="str">
            <v>CAIXA REFERENCIAL</v>
          </cell>
        </row>
        <row r="4471">
          <cell r="A4471">
            <v>89707</v>
          </cell>
          <cell r="B4471" t="str">
            <v>INSTALACOES HIDRO SANITARIAS</v>
          </cell>
          <cell r="C4471" t="str">
            <v>INHI</v>
          </cell>
          <cell r="D4471" t="str">
            <v>RALOS/CAIXA SIFONADA</v>
          </cell>
          <cell r="E4471" t="str">
            <v>0182</v>
          </cell>
          <cell r="F4471" t="str">
            <v/>
          </cell>
          <cell r="G4471" t="str">
            <v/>
          </cell>
          <cell r="H4471" t="str">
            <v>CAIXA SIFONADA, PVC, DN 100 X 100 X 50 MM, JUNTA ELÁSTICA, FORNECIDA E INSTALADA EM RAMAL DE DESCARGA OU EM RAMAL DE ESGOTO SANITÁRIO. AF_12/2014</v>
          </cell>
          <cell r="I4471" t="str">
            <v>UN</v>
          </cell>
          <cell r="J4471" t="str">
            <v>COEFICIENTE DE REPRESENTATIVIDADE</v>
          </cell>
          <cell r="K4471" t="str">
            <v>26,59</v>
          </cell>
          <cell r="L4471" t="str">
            <v>CAIXA REFERENCIAL</v>
          </cell>
        </row>
        <row r="4472">
          <cell r="A4472">
            <v>89708</v>
          </cell>
          <cell r="B4472" t="str">
            <v>INSTALACOES HIDRO SANITARIAS</v>
          </cell>
          <cell r="C4472" t="str">
            <v>INHI</v>
          </cell>
          <cell r="D4472" t="str">
            <v>RALOS/CAIXA SIFONADA</v>
          </cell>
          <cell r="E4472" t="str">
            <v>0182</v>
          </cell>
          <cell r="F4472" t="str">
            <v/>
          </cell>
          <cell r="G4472" t="str">
            <v/>
          </cell>
          <cell r="H4472" t="str">
            <v>CAIXA SIFONADA, PVC, DN 150 X 185 X 75 MM, JUNTA ELÁSTICA, FORNECIDA E INSTALADA EM RAMAL DE DESCARGA OU EM RAMAL DE ESGOTO SANITÁRIO. AF_12/2014</v>
          </cell>
          <cell r="I4472" t="str">
            <v>UN</v>
          </cell>
          <cell r="J4472" t="str">
            <v>COEFICIENTE DE REPRESENTATIVIDADE</v>
          </cell>
          <cell r="K4472" t="str">
            <v>61,25</v>
          </cell>
          <cell r="L4472" t="str">
            <v>CAIXA REFERENCIAL</v>
          </cell>
        </row>
        <row r="4473">
          <cell r="A4473">
            <v>89709</v>
          </cell>
          <cell r="B4473" t="str">
            <v>INSTALACOES HIDRO SANITARIAS</v>
          </cell>
          <cell r="C4473" t="str">
            <v>INHI</v>
          </cell>
          <cell r="D4473" t="str">
            <v>RALOS/CAIXA SIFONADA</v>
          </cell>
          <cell r="E4473" t="str">
            <v>0182</v>
          </cell>
          <cell r="F4473" t="str">
            <v/>
          </cell>
          <cell r="G4473" t="str">
            <v/>
          </cell>
          <cell r="H4473" t="str">
            <v>RALO SIFONADO, PVC, DN 100 X 40 MM, JUNTA SOLDÁVEL, FORNECIDO E INSTALADO EM RAMAL DE DESCARGA OU EM RAMAL DE ESGOTO SANITÁRIO. AF_12/2014</v>
          </cell>
          <cell r="I4473" t="str">
            <v>UN</v>
          </cell>
          <cell r="J4473" t="str">
            <v>COEFICIENTE DE REPRESENTATIVIDADE</v>
          </cell>
          <cell r="K4473" t="str">
            <v>10,10</v>
          </cell>
          <cell r="L4473" t="str">
            <v>CAIXA REFERENCIAL</v>
          </cell>
        </row>
        <row r="4474">
          <cell r="A4474">
            <v>89710</v>
          </cell>
          <cell r="B4474" t="str">
            <v>INSTALACOES HIDRO SANITARIAS</v>
          </cell>
          <cell r="C4474" t="str">
            <v>INHI</v>
          </cell>
          <cell r="D4474" t="str">
            <v>RALOS/CAIXA SIFONADA</v>
          </cell>
          <cell r="E4474" t="str">
            <v>0182</v>
          </cell>
          <cell r="F4474" t="str">
            <v/>
          </cell>
          <cell r="G4474" t="str">
            <v/>
          </cell>
          <cell r="H4474" t="str">
            <v>RALO SECO, PVC, DN 100 X 40 MM, JUNTA SOLDÁVEL, FORNECIDO E INSTALADO EM RAMAL DE DESCARGA OU EM RAMAL DE ESGOTO SANITÁRIO. AF_12/2014</v>
          </cell>
          <cell r="I4474" t="str">
            <v>UN</v>
          </cell>
          <cell r="J4474" t="str">
            <v>COEFICIENTE DE REPRESENTATIVIDADE</v>
          </cell>
          <cell r="K4474" t="str">
            <v>9,89</v>
          </cell>
          <cell r="L4474" t="str">
            <v>CAIXA REFERENCIAL</v>
          </cell>
        </row>
        <row r="4475">
          <cell r="A4475">
            <v>86872</v>
          </cell>
          <cell r="B4475" t="str">
            <v>INSTALACOES HIDRO SANITARIAS</v>
          </cell>
          <cell r="C4475" t="str">
            <v>INHI</v>
          </cell>
          <cell r="D4475" t="str">
            <v>APARELHOS SANITARIOS, LOUCAS, METAIS E OUTROS</v>
          </cell>
          <cell r="E4475" t="str">
            <v>0183</v>
          </cell>
          <cell r="F4475" t="str">
            <v/>
          </cell>
          <cell r="G4475" t="str">
            <v/>
          </cell>
          <cell r="H4475" t="str">
            <v>TANQUE DE LOUÇA BRANCA COM COLUNA, 30L OU EQUIVALENTE - FORNECIMENTO E INSTALAÇÃO. AF_01/2020</v>
          </cell>
          <cell r="I4475" t="str">
            <v>UN</v>
          </cell>
          <cell r="J4475" t="str">
            <v>ATRIBUÍDO SÃO PAULO</v>
          </cell>
          <cell r="K4475" t="str">
            <v>664,71</v>
          </cell>
          <cell r="L4475" t="str">
            <v>CAIXA REFERENCIAL</v>
          </cell>
        </row>
        <row r="4476">
          <cell r="A4476">
            <v>86874</v>
          </cell>
          <cell r="B4476" t="str">
            <v>INSTALACOES HIDRO SANITARIAS</v>
          </cell>
          <cell r="C4476" t="str">
            <v>INHI</v>
          </cell>
          <cell r="D4476" t="str">
            <v>APARELHOS SANITARIOS, LOUCAS, METAIS E OUTROS</v>
          </cell>
          <cell r="E4476" t="str">
            <v>0183</v>
          </cell>
          <cell r="F4476" t="str">
            <v/>
          </cell>
          <cell r="G4476" t="str">
            <v/>
          </cell>
          <cell r="H4476" t="str">
            <v>TANQUE DE LOUÇA BRANCA SUSPENSO, 18L OU EQUIVALENTE - FORNECIMENTO E INSTALAÇÃO. AF_01/2020</v>
          </cell>
          <cell r="I4476" t="str">
            <v>UN</v>
          </cell>
          <cell r="J4476" t="str">
            <v>ATRIBUÍDO SÃO PAULO</v>
          </cell>
          <cell r="K4476" t="str">
            <v>408,10</v>
          </cell>
          <cell r="L4476" t="str">
            <v>CAIXA REFERENCIAL</v>
          </cell>
        </row>
        <row r="4477">
          <cell r="A4477">
            <v>86875</v>
          </cell>
          <cell r="B4477" t="str">
            <v>INSTALACOES HIDRO SANITARIAS</v>
          </cell>
          <cell r="C4477" t="str">
            <v>INHI</v>
          </cell>
          <cell r="D4477" t="str">
            <v>APARELHOS SANITARIOS, LOUCAS, METAIS E OUTROS</v>
          </cell>
          <cell r="E4477" t="str">
            <v>0183</v>
          </cell>
          <cell r="F4477" t="str">
            <v/>
          </cell>
          <cell r="G4477" t="str">
            <v/>
          </cell>
          <cell r="H4477" t="str">
            <v>TANQUE DE MÁRMORE SINTÉTICO COM COLUNA, 22L OU EQUIVALENTE   FORNECIMENTO E INSTALAÇÃO. AF_01/2020</v>
          </cell>
          <cell r="I4477" t="str">
            <v>UN</v>
          </cell>
          <cell r="J4477" t="str">
            <v>ATRIBUÍDO SÃO PAULO</v>
          </cell>
          <cell r="K4477" t="str">
            <v>447,16</v>
          </cell>
          <cell r="L4477" t="str">
            <v>CAIXA REFERENCIAL</v>
          </cell>
        </row>
        <row r="4478">
          <cell r="A4478">
            <v>86876</v>
          </cell>
          <cell r="B4478" t="str">
            <v>INSTALACOES HIDRO SANITARIAS</v>
          </cell>
          <cell r="C4478" t="str">
            <v>INHI</v>
          </cell>
          <cell r="D4478" t="str">
            <v>APARELHOS SANITARIOS, LOUCAS, METAIS E OUTROS</v>
          </cell>
          <cell r="E4478" t="str">
            <v>0183</v>
          </cell>
          <cell r="F4478" t="str">
            <v/>
          </cell>
          <cell r="G4478" t="str">
            <v/>
          </cell>
          <cell r="H4478" t="str">
            <v>TANQUE DE MÁRMORE SINTÉTICO SUSPENSO, 22L OU EQUIVALENTE - FORNECIMENTO E INSTALAÇÃO. AF_01/2020</v>
          </cell>
          <cell r="I4478" t="str">
            <v>UN</v>
          </cell>
          <cell r="J4478" t="str">
            <v>ATRIBUÍDO SÃO PAULO</v>
          </cell>
          <cell r="K4478" t="str">
            <v>249,48</v>
          </cell>
          <cell r="L4478" t="str">
            <v>CAIXA REFERENCIAL</v>
          </cell>
        </row>
        <row r="4479">
          <cell r="A4479">
            <v>86877</v>
          </cell>
          <cell r="B4479" t="str">
            <v>INSTALACOES HIDRO SANITARIAS</v>
          </cell>
          <cell r="C4479" t="str">
            <v>INHI</v>
          </cell>
          <cell r="D4479" t="str">
            <v>APARELHOS SANITARIOS, LOUCAS, METAIS E OUTROS</v>
          </cell>
          <cell r="E4479" t="str">
            <v>0183</v>
          </cell>
          <cell r="F4479" t="str">
            <v/>
          </cell>
          <cell r="G4479" t="str">
            <v/>
          </cell>
          <cell r="H4479" t="str">
            <v>VÁLVULA EM METAL CROMADO 1.1/2 X 1.1/2 PARA TANQUE OU LAVATÓRIO, COM OU SEM LADRÃO - FORNECIMENTO E INSTALAÇÃO. AF_01/2020</v>
          </cell>
          <cell r="I4479" t="str">
            <v>UN</v>
          </cell>
          <cell r="J4479" t="str">
            <v>COEFICIENTE DE REPRESENTATIVIDADE</v>
          </cell>
          <cell r="K4479" t="str">
            <v>23,04</v>
          </cell>
          <cell r="L4479" t="str">
            <v>CAIXA REFERENCIAL</v>
          </cell>
        </row>
        <row r="4480">
          <cell r="A4480">
            <v>86878</v>
          </cell>
          <cell r="B4480" t="str">
            <v>INSTALACOES HIDRO SANITARIAS</v>
          </cell>
          <cell r="C4480" t="str">
            <v>INHI</v>
          </cell>
          <cell r="D4480" t="str">
            <v>APARELHOS SANITARIOS, LOUCAS, METAIS E OUTROS</v>
          </cell>
          <cell r="E4480" t="str">
            <v>0183</v>
          </cell>
          <cell r="F4480" t="str">
            <v/>
          </cell>
          <cell r="G4480" t="str">
            <v/>
          </cell>
          <cell r="H4480" t="str">
            <v>VÁLVULA EM METAL CROMADO TIPO AMERICANA 3.1/2 X 1.1/2 PARA PIA - FORNECIMENTO E INSTALAÇÃO. AF_01/2020</v>
          </cell>
          <cell r="I4480" t="str">
            <v>UN</v>
          </cell>
          <cell r="J4480" t="str">
            <v>COEFICIENTE DE REPRESENTATIVIDADE</v>
          </cell>
          <cell r="K4480" t="str">
            <v>66,46</v>
          </cell>
          <cell r="L4480" t="str">
            <v>CAIXA REFERENCIAL</v>
          </cell>
        </row>
        <row r="4481">
          <cell r="A4481">
            <v>86879</v>
          </cell>
          <cell r="B4481" t="str">
            <v>INSTALACOES HIDRO SANITARIAS</v>
          </cell>
          <cell r="C4481" t="str">
            <v>INHI</v>
          </cell>
          <cell r="D4481" t="str">
            <v>APARELHOS SANITARIOS, LOUCAS, METAIS E OUTROS</v>
          </cell>
          <cell r="E4481" t="str">
            <v>0183</v>
          </cell>
          <cell r="F4481" t="str">
            <v/>
          </cell>
          <cell r="G4481" t="str">
            <v/>
          </cell>
          <cell r="H4481" t="str">
            <v>VÁLVULA EM PLÁSTICO 1 PARA PIA, TANQUE OU LAVATÓRIO, COM OU SEM LADRÃO - FORNECIMENTO E INSTALAÇÃO. AF_01/2020</v>
          </cell>
          <cell r="I4481" t="str">
            <v>UN</v>
          </cell>
          <cell r="J4481" t="str">
            <v>COEFICIENTE DE REPRESENTATIVIDADE</v>
          </cell>
          <cell r="K4481" t="str">
            <v>5,76</v>
          </cell>
          <cell r="L4481" t="str">
            <v>CAIXA REFERENCIAL</v>
          </cell>
        </row>
        <row r="4482">
          <cell r="A4482">
            <v>86880</v>
          </cell>
          <cell r="B4482" t="str">
            <v>INSTALACOES HIDRO SANITARIAS</v>
          </cell>
          <cell r="C4482" t="str">
            <v>INHI</v>
          </cell>
          <cell r="D4482" t="str">
            <v>APARELHOS SANITARIOS, LOUCAS, METAIS E OUTROS</v>
          </cell>
          <cell r="E4482" t="str">
            <v>0183</v>
          </cell>
          <cell r="F4482" t="str">
            <v/>
          </cell>
          <cell r="G4482" t="str">
            <v/>
          </cell>
          <cell r="H4482" t="str">
            <v>VÁLVULA EM PLÁSTICO CROMADO TIPO AMERICANA 3.1/2 X 1.1/2 SEM ADAPTADOR PARA PIA - FORNECIMENTO E INSTALAÇÃO. AF_01/2020</v>
          </cell>
          <cell r="I4482" t="str">
            <v>UN</v>
          </cell>
          <cell r="J4482" t="str">
            <v>COEFICIENTE DE REPRESENTATIVIDADE</v>
          </cell>
          <cell r="K4482" t="str">
            <v>17,19</v>
          </cell>
          <cell r="L4482" t="str">
            <v>CAIXA REFERENCIAL</v>
          </cell>
        </row>
        <row r="4483">
          <cell r="A4483">
            <v>86881</v>
          </cell>
          <cell r="B4483" t="str">
            <v>INSTALACOES HIDRO SANITARIAS</v>
          </cell>
          <cell r="C4483" t="str">
            <v>INHI</v>
          </cell>
          <cell r="D4483" t="str">
            <v>APARELHOS SANITARIOS, LOUCAS, METAIS E OUTROS</v>
          </cell>
          <cell r="E4483" t="str">
            <v>0183</v>
          </cell>
          <cell r="F4483" t="str">
            <v/>
          </cell>
          <cell r="G4483" t="str">
            <v/>
          </cell>
          <cell r="H4483" t="str">
            <v>SIFÃO DO TIPO GARRAFA EM METAL CROMADO 1 X 1.1/2 - FORNECIMENTO E INSTALAÇÃO. AF_01/2020</v>
          </cell>
          <cell r="I4483" t="str">
            <v>UN</v>
          </cell>
          <cell r="J4483" t="str">
            <v>COLETADO</v>
          </cell>
          <cell r="K4483" t="str">
            <v>188,87</v>
          </cell>
          <cell r="L4483" t="str">
            <v>CAIXA REFERENCIAL</v>
          </cell>
        </row>
        <row r="4484">
          <cell r="A4484">
            <v>86882</v>
          </cell>
          <cell r="B4484" t="str">
            <v>INSTALACOES HIDRO SANITARIAS</v>
          </cell>
          <cell r="C4484" t="str">
            <v>INHI</v>
          </cell>
          <cell r="D4484" t="str">
            <v>APARELHOS SANITARIOS, LOUCAS, METAIS E OUTROS</v>
          </cell>
          <cell r="E4484" t="str">
            <v>0183</v>
          </cell>
          <cell r="F4484" t="str">
            <v/>
          </cell>
          <cell r="G4484" t="str">
            <v/>
          </cell>
          <cell r="H4484" t="str">
            <v>SIFÃO DO TIPO GARRAFA/COPO EM PVC 1.1/4  X 1.1/2 - FORNECIMENTO E INSTALAÇÃO. AF_01/2020</v>
          </cell>
          <cell r="I4484" t="str">
            <v>UN</v>
          </cell>
          <cell r="J4484" t="str">
            <v>COEFICIENTE DE REPRESENTATIVIDADE</v>
          </cell>
          <cell r="K4484" t="str">
            <v>17,57</v>
          </cell>
          <cell r="L4484" t="str">
            <v>CAIXA REFERENCIAL</v>
          </cell>
        </row>
        <row r="4485">
          <cell r="A4485">
            <v>86883</v>
          </cell>
          <cell r="B4485" t="str">
            <v>INSTALACOES HIDRO SANITARIAS</v>
          </cell>
          <cell r="C4485" t="str">
            <v>INHI</v>
          </cell>
          <cell r="D4485" t="str">
            <v>APARELHOS SANITARIOS, LOUCAS, METAIS E OUTROS</v>
          </cell>
          <cell r="E4485" t="str">
            <v>0183</v>
          </cell>
          <cell r="F4485" t="str">
            <v/>
          </cell>
          <cell r="G4485" t="str">
            <v/>
          </cell>
          <cell r="H4485" t="str">
            <v>SIFÃO DO TIPO FLEXÍVEL EM PVC 1  X 1.1/2  - FORNECIMENTO E INSTALAÇÃO. AF_01/2020</v>
          </cell>
          <cell r="I4485" t="str">
            <v>UN</v>
          </cell>
          <cell r="J4485" t="str">
            <v>COLETADO</v>
          </cell>
          <cell r="K4485" t="str">
            <v>10,02</v>
          </cell>
          <cell r="L4485" t="str">
            <v>CAIXA REFERENCIAL</v>
          </cell>
        </row>
        <row r="4486">
          <cell r="A4486">
            <v>86884</v>
          </cell>
          <cell r="B4486" t="str">
            <v>INSTALACOES HIDRO SANITARIAS</v>
          </cell>
          <cell r="C4486" t="str">
            <v>INHI</v>
          </cell>
          <cell r="D4486" t="str">
            <v>APARELHOS SANITARIOS, LOUCAS, METAIS E OUTROS</v>
          </cell>
          <cell r="E4486" t="str">
            <v>0183</v>
          </cell>
          <cell r="F4486" t="str">
            <v/>
          </cell>
          <cell r="G4486" t="str">
            <v/>
          </cell>
          <cell r="H4486" t="str">
            <v>ENGATE FLEXÍVEL EM PLÁSTICO BRANCO, 1/2 X 30CM - FORNECIMENTO E INSTALAÇÃO. AF_01/2020</v>
          </cell>
          <cell r="I4486" t="str">
            <v>UN</v>
          </cell>
          <cell r="J4486" t="str">
            <v>COEFICIENTE DE REPRESENTATIVIDADE</v>
          </cell>
          <cell r="K4486" t="str">
            <v>7,07</v>
          </cell>
          <cell r="L4486" t="str">
            <v>CAIXA REFERENCIAL</v>
          </cell>
        </row>
        <row r="4487">
          <cell r="A4487">
            <v>86885</v>
          </cell>
          <cell r="B4487" t="str">
            <v>INSTALACOES HIDRO SANITARIAS</v>
          </cell>
          <cell r="C4487" t="str">
            <v>INHI</v>
          </cell>
          <cell r="D4487" t="str">
            <v>APARELHOS SANITARIOS, LOUCAS, METAIS E OUTROS</v>
          </cell>
          <cell r="E4487" t="str">
            <v>0183</v>
          </cell>
          <cell r="F4487" t="str">
            <v/>
          </cell>
          <cell r="G4487" t="str">
            <v/>
          </cell>
          <cell r="H4487" t="str">
            <v>ENGATE FLEXÍVEL EM PLÁSTICO BRANCO, 1/2 X 40CM - FORNECIMENTO E INSTALAÇÃO. AF_01/2020</v>
          </cell>
          <cell r="I4487" t="str">
            <v>UN</v>
          </cell>
          <cell r="J4487" t="str">
            <v>COEFICIENTE DE REPRESENTATIVIDADE</v>
          </cell>
          <cell r="K4487" t="str">
            <v>9,76</v>
          </cell>
          <cell r="L4487" t="str">
            <v>CAIXA REFERENCIAL</v>
          </cell>
        </row>
        <row r="4488">
          <cell r="A4488">
            <v>86886</v>
          </cell>
          <cell r="B4488" t="str">
            <v>INSTALACOES HIDRO SANITARIAS</v>
          </cell>
          <cell r="C4488" t="str">
            <v>INHI</v>
          </cell>
          <cell r="D4488" t="str">
            <v>APARELHOS SANITARIOS, LOUCAS, METAIS E OUTROS</v>
          </cell>
          <cell r="E4488" t="str">
            <v>0183</v>
          </cell>
          <cell r="F4488" t="str">
            <v/>
          </cell>
          <cell r="G4488" t="str">
            <v/>
          </cell>
          <cell r="H4488" t="str">
            <v>ENGATE FLEXÍVEL EM INOX, 1/2  X 30CM - FORNECIMENTO E INSTALAÇÃO. AF_01/2020</v>
          </cell>
          <cell r="I4488" t="str">
            <v>UN</v>
          </cell>
          <cell r="J4488" t="str">
            <v>COEFICIENTE DE REPRESENTATIVIDADE</v>
          </cell>
          <cell r="K4488" t="str">
            <v>45,35</v>
          </cell>
          <cell r="L4488" t="str">
            <v>CAIXA REFERENCIAL</v>
          </cell>
        </row>
        <row r="4489">
          <cell r="A4489">
            <v>86887</v>
          </cell>
          <cell r="B4489" t="str">
            <v>INSTALACOES HIDRO SANITARIAS</v>
          </cell>
          <cell r="C4489" t="str">
            <v>INHI</v>
          </cell>
          <cell r="D4489" t="str">
            <v>APARELHOS SANITARIOS, LOUCAS, METAIS E OUTROS</v>
          </cell>
          <cell r="E4489" t="str">
            <v>0183</v>
          </cell>
          <cell r="F4489" t="str">
            <v/>
          </cell>
          <cell r="G4489" t="str">
            <v/>
          </cell>
          <cell r="H4489" t="str">
            <v>ENGATE FLEXÍVEL EM INOX, 1/2  X 40CM - FORNECIMENTO E INSTALAÇÃO. AF_01/2020</v>
          </cell>
          <cell r="I4489" t="str">
            <v>UN</v>
          </cell>
          <cell r="J4489" t="str">
            <v>COEFICIENTE DE REPRESENTATIVIDADE</v>
          </cell>
          <cell r="K4489" t="str">
            <v>49,31</v>
          </cell>
          <cell r="L4489" t="str">
            <v>CAIXA REFERENCIAL</v>
          </cell>
        </row>
        <row r="4490">
          <cell r="A4490">
            <v>86888</v>
          </cell>
          <cell r="B4490" t="str">
            <v>INSTALACOES HIDRO SANITARIAS</v>
          </cell>
          <cell r="C4490" t="str">
            <v>INHI</v>
          </cell>
          <cell r="D4490" t="str">
            <v>APARELHOS SANITARIOS, LOUCAS, METAIS E OUTROS</v>
          </cell>
          <cell r="E4490" t="str">
            <v>0183</v>
          </cell>
          <cell r="F4490" t="str">
            <v/>
          </cell>
          <cell r="G4490" t="str">
            <v/>
          </cell>
          <cell r="H4490" t="str">
            <v>VASO SANITÁRIO SIFONADO COM CAIXA ACOPLADA LOUÇA BRANCA - FORNECIMENTO E INSTALAÇÃO. AF_01/2020</v>
          </cell>
          <cell r="I4490" t="str">
            <v>UN</v>
          </cell>
          <cell r="J4490" t="str">
            <v>ATRIBUÍDO SÃO PAULO</v>
          </cell>
          <cell r="K4490" t="str">
            <v>397,65</v>
          </cell>
          <cell r="L4490" t="str">
            <v>CAIXA REFERENCIAL</v>
          </cell>
        </row>
        <row r="4491">
          <cell r="A4491">
            <v>86889</v>
          </cell>
          <cell r="B4491" t="str">
            <v>INSTALACOES HIDRO SANITARIAS</v>
          </cell>
          <cell r="C4491" t="str">
            <v>INHI</v>
          </cell>
          <cell r="D4491" t="str">
            <v>APARELHOS SANITARIOS, LOUCAS, METAIS E OUTROS</v>
          </cell>
          <cell r="E4491" t="str">
            <v>0183</v>
          </cell>
          <cell r="F4491" t="str">
            <v/>
          </cell>
          <cell r="G4491" t="str">
            <v/>
          </cell>
          <cell r="H4491" t="str">
            <v>BANCADA DE GRANITO CINZA POLIDO, DE 1,50 X 0,60 M, PARA PIA DE COZINHA - FORNECIMENTO E INSTALAÇÃO. AF_01/2020</v>
          </cell>
          <cell r="I4491" t="str">
            <v>UN</v>
          </cell>
          <cell r="J4491" t="str">
            <v>ATRIBUÍDO SÃO PAULO</v>
          </cell>
          <cell r="K4491" t="str">
            <v>580,98</v>
          </cell>
          <cell r="L4491" t="str">
            <v>CAIXA REFERENCIAL</v>
          </cell>
        </row>
        <row r="4492">
          <cell r="A4492">
            <v>86893</v>
          </cell>
          <cell r="B4492" t="str">
            <v>INSTALACOES HIDRO SANITARIAS</v>
          </cell>
          <cell r="C4492" t="str">
            <v>INHI</v>
          </cell>
          <cell r="D4492" t="str">
            <v>APARELHOS SANITARIOS, LOUCAS, METAIS E OUTROS</v>
          </cell>
          <cell r="E4492" t="str">
            <v>0183</v>
          </cell>
          <cell r="F4492" t="str">
            <v/>
          </cell>
          <cell r="G4492" t="str">
            <v/>
          </cell>
          <cell r="H4492" t="str">
            <v>BANCADA DE MÁRMORE BRANCO POLIDO, DE 1,50 X 0,60 M, PARA PIA DE COZINHA - FORNECIMENTO E INSTALAÇÃO. AF_01/2020</v>
          </cell>
          <cell r="I4492" t="str">
            <v>UN</v>
          </cell>
          <cell r="J4492" t="str">
            <v>ATRIBUÍDO SÃO PAULO</v>
          </cell>
          <cell r="K4492" t="str">
            <v>579,09</v>
          </cell>
          <cell r="L4492" t="str">
            <v>CAIXA REFERENCIAL</v>
          </cell>
        </row>
        <row r="4493">
          <cell r="A4493">
            <v>86894</v>
          </cell>
          <cell r="B4493" t="str">
            <v>INSTALACOES HIDRO SANITARIAS</v>
          </cell>
          <cell r="C4493" t="str">
            <v>INHI</v>
          </cell>
          <cell r="D4493" t="str">
            <v>APARELHOS SANITARIOS, LOUCAS, METAIS E OUTROS</v>
          </cell>
          <cell r="E4493" t="str">
            <v>0183</v>
          </cell>
          <cell r="F4493" t="str">
            <v/>
          </cell>
          <cell r="G4493" t="str">
            <v/>
          </cell>
          <cell r="H4493" t="str">
            <v>BANCADA DE MÁRMORE SINTÉTICO, DE 120 X 60CM, COM CUBA INTEGRADA - FORNECIMENTO E INSTALAÇÃO. AF_01/2020</v>
          </cell>
          <cell r="I4493" t="str">
            <v>UN</v>
          </cell>
          <cell r="J4493" t="str">
            <v>ATRIBUÍDO SÃO PAULO</v>
          </cell>
          <cell r="K4493" t="str">
            <v>264,87</v>
          </cell>
          <cell r="L4493" t="str">
            <v>CAIXA REFERENCIAL</v>
          </cell>
        </row>
        <row r="4494">
          <cell r="A4494">
            <v>86895</v>
          </cell>
          <cell r="B4494" t="str">
            <v>INSTALACOES HIDRO SANITARIAS</v>
          </cell>
          <cell r="C4494" t="str">
            <v>INHI</v>
          </cell>
          <cell r="D4494" t="str">
            <v>APARELHOS SANITARIOS, LOUCAS, METAIS E OUTROS</v>
          </cell>
          <cell r="E4494" t="str">
            <v>0183</v>
          </cell>
          <cell r="F4494" t="str">
            <v/>
          </cell>
          <cell r="G4494" t="str">
            <v/>
          </cell>
          <cell r="H4494" t="str">
            <v>BANCADA DE GRANITO CINZA POLIDO, DE 0,50 X 0,60 M, PARA LAVATÓRIO - FORNECIMENTO E INSTALAÇÃO. AF_01/2020</v>
          </cell>
          <cell r="I4494" t="str">
            <v>UN</v>
          </cell>
          <cell r="J4494" t="str">
            <v>ATRIBUÍDO SÃO PAULO</v>
          </cell>
          <cell r="K4494" t="str">
            <v>275,67</v>
          </cell>
          <cell r="L4494" t="str">
            <v>CAIXA REFERENCIAL</v>
          </cell>
        </row>
        <row r="4495">
          <cell r="A4495">
            <v>86899</v>
          </cell>
          <cell r="B4495" t="str">
            <v>INSTALACOES HIDRO SANITARIAS</v>
          </cell>
          <cell r="C4495" t="str">
            <v>INHI</v>
          </cell>
          <cell r="D4495" t="str">
            <v>APARELHOS SANITARIOS, LOUCAS, METAIS E OUTROS</v>
          </cell>
          <cell r="E4495" t="str">
            <v>0183</v>
          </cell>
          <cell r="F4495" t="str">
            <v/>
          </cell>
          <cell r="G4495" t="str">
            <v/>
          </cell>
          <cell r="H4495" t="str">
            <v>BANCADA DE MÁRMORE BRANCO POLIDO, DE 0,50 X 0,60 M, PARA LAVATÓRIO - FORNECIMENTO E INSTALAÇÃO. AF_01/2020</v>
          </cell>
          <cell r="I4495" t="str">
            <v>UN</v>
          </cell>
          <cell r="J4495" t="str">
            <v>ATRIBUÍDO SÃO PAULO</v>
          </cell>
          <cell r="K4495" t="str">
            <v>274,96</v>
          </cell>
          <cell r="L4495" t="str">
            <v>CAIXA REFERENCIAL</v>
          </cell>
        </row>
        <row r="4496">
          <cell r="A4496">
            <v>86900</v>
          </cell>
          <cell r="B4496" t="str">
            <v>INSTALACOES HIDRO SANITARIAS</v>
          </cell>
          <cell r="C4496" t="str">
            <v>INHI</v>
          </cell>
          <cell r="D4496" t="str">
            <v>APARELHOS SANITARIOS, LOUCAS, METAIS E OUTROS</v>
          </cell>
          <cell r="E4496" t="str">
            <v>0183</v>
          </cell>
          <cell r="F4496" t="str">
            <v/>
          </cell>
          <cell r="G4496" t="str">
            <v/>
          </cell>
          <cell r="H4496" t="str">
            <v>CUBA DE EMBUTIR RETANGULAR DE AÇO INOXIDÁVEL, 46 X 30 X 12 CM - FORNECIMENTO E INSTALAÇÃO. AF_01/2020</v>
          </cell>
          <cell r="I4496" t="str">
            <v>UN</v>
          </cell>
          <cell r="J4496" t="str">
            <v>COEFICIENTE DE REPRESENTATIVIDADE</v>
          </cell>
          <cell r="K4496" t="str">
            <v>165,23</v>
          </cell>
          <cell r="L4496" t="str">
            <v>CAIXA REFERENCIAL</v>
          </cell>
        </row>
        <row r="4497">
          <cell r="A4497">
            <v>86901</v>
          </cell>
          <cell r="B4497" t="str">
            <v>INSTALACOES HIDRO SANITARIAS</v>
          </cell>
          <cell r="C4497" t="str">
            <v>INHI</v>
          </cell>
          <cell r="D4497" t="str">
            <v>APARELHOS SANITARIOS, LOUCAS, METAIS E OUTROS</v>
          </cell>
          <cell r="E4497" t="str">
            <v>0183</v>
          </cell>
          <cell r="F4497" t="str">
            <v/>
          </cell>
          <cell r="G4497" t="str">
            <v/>
          </cell>
          <cell r="H4497" t="str">
            <v>CUBA DE EMBUTIR OVAL EM LOUÇA BRANCA, 35 X 50CM OU EQUIVALENTE - FORNECIMENTO E INSTALAÇÃO. AF_01/2020</v>
          </cell>
          <cell r="I4497" t="str">
            <v>UN</v>
          </cell>
          <cell r="J4497" t="str">
            <v>COEFICIENTE DE REPRESENTATIVIDADE</v>
          </cell>
          <cell r="K4497" t="str">
            <v>120,27</v>
          </cell>
          <cell r="L4497" t="str">
            <v>CAIXA REFERENCIAL</v>
          </cell>
        </row>
        <row r="4498">
          <cell r="A4498">
            <v>86902</v>
          </cell>
          <cell r="B4498" t="str">
            <v>INSTALACOES HIDRO SANITARIAS</v>
          </cell>
          <cell r="C4498" t="str">
            <v>INHI</v>
          </cell>
          <cell r="D4498" t="str">
            <v>APARELHOS SANITARIOS, LOUCAS, METAIS E OUTROS</v>
          </cell>
          <cell r="E4498" t="str">
            <v>0183</v>
          </cell>
          <cell r="F4498" t="str">
            <v/>
          </cell>
          <cell r="G4498" t="str">
            <v/>
          </cell>
          <cell r="H4498" t="str">
            <v>LAVATÓRIO LOUÇA BRANCA COM COLUNA, *44 X 35,5* CM, PADRÃO POPULAR - FORNECIMENTO E INSTALAÇÃO. AF_01/2020</v>
          </cell>
          <cell r="I4498" t="str">
            <v>UN</v>
          </cell>
          <cell r="J4498" t="str">
            <v>ATRIBUÍDO SÃO PAULO</v>
          </cell>
          <cell r="K4498" t="str">
            <v>211,89</v>
          </cell>
          <cell r="L4498" t="str">
            <v>CAIXA REFERENCIAL</v>
          </cell>
        </row>
        <row r="4499">
          <cell r="A4499">
            <v>86903</v>
          </cell>
          <cell r="B4499" t="str">
            <v>INSTALACOES HIDRO SANITARIAS</v>
          </cell>
          <cell r="C4499" t="str">
            <v>INHI</v>
          </cell>
          <cell r="D4499" t="str">
            <v>APARELHOS SANITARIOS, LOUCAS, METAIS E OUTROS</v>
          </cell>
          <cell r="E4499" t="str">
            <v>0183</v>
          </cell>
          <cell r="F4499" t="str">
            <v/>
          </cell>
          <cell r="G4499" t="str">
            <v/>
          </cell>
          <cell r="H4499" t="str">
            <v>LAVATÓRIO LOUÇA BRANCA COM COLUNA, 45 X 55CM OU EQUIVALENTE, PADRÃO MÉDIO - FORNECIMENTO E INSTALAÇÃO. AF_01/2020</v>
          </cell>
          <cell r="I4499" t="str">
            <v>UN</v>
          </cell>
          <cell r="J4499" t="str">
            <v>ATRIBUÍDO SÃO PAULO</v>
          </cell>
          <cell r="K4499" t="str">
            <v>284,71</v>
          </cell>
          <cell r="L4499" t="str">
            <v>CAIXA REFERENCIAL</v>
          </cell>
        </row>
        <row r="4500">
          <cell r="A4500">
            <v>86904</v>
          </cell>
          <cell r="B4500" t="str">
            <v>INSTALACOES HIDRO SANITARIAS</v>
          </cell>
          <cell r="C4500" t="str">
            <v>INHI</v>
          </cell>
          <cell r="D4500" t="str">
            <v>APARELHOS SANITARIOS, LOUCAS, METAIS E OUTROS</v>
          </cell>
          <cell r="E4500" t="str">
            <v>0183</v>
          </cell>
          <cell r="F4500" t="str">
            <v/>
          </cell>
          <cell r="G4500" t="str">
            <v/>
          </cell>
          <cell r="H4500" t="str">
            <v>LAVATÓRIO LOUÇA BRANCA SUSPENSO, 29,5 X 39CM OU EQUIVALENTE, PADRÃO POPULAR - FORNECIMENTO E INSTALAÇÃO. AF_01/2020</v>
          </cell>
          <cell r="I4500" t="str">
            <v>UN</v>
          </cell>
          <cell r="J4500" t="str">
            <v>ATRIBUÍDO SÃO PAULO</v>
          </cell>
          <cell r="K4500" t="str">
            <v>113,48</v>
          </cell>
          <cell r="L4500" t="str">
            <v>CAIXA REFERENCIAL</v>
          </cell>
        </row>
        <row r="4501">
          <cell r="A4501">
            <v>86905</v>
          </cell>
          <cell r="B4501" t="str">
            <v>INSTALACOES HIDRO SANITARIAS</v>
          </cell>
          <cell r="C4501" t="str">
            <v>INHI</v>
          </cell>
          <cell r="D4501" t="str">
            <v>APARELHOS SANITARIOS, LOUCAS, METAIS E OUTROS</v>
          </cell>
          <cell r="E4501" t="str">
            <v>0183</v>
          </cell>
          <cell r="F4501" t="str">
            <v/>
          </cell>
          <cell r="G4501" t="str">
            <v/>
          </cell>
          <cell r="H4501" t="str">
            <v>APARELHO MISTURADOR DE MESA PARA LAVATÓRIO, PADRÃO MÉDIO - FORNECIMENTO E INSTALAÇÃO. AF_01/2020</v>
          </cell>
          <cell r="I4501" t="str">
            <v>UN</v>
          </cell>
          <cell r="J4501" t="str">
            <v>COEFICIENTE DE REPRESENTATIVIDADE</v>
          </cell>
          <cell r="K4501" t="str">
            <v>189,15</v>
          </cell>
          <cell r="L4501" t="str">
            <v>CAIXA REFERENCIAL</v>
          </cell>
        </row>
        <row r="4502">
          <cell r="A4502">
            <v>86906</v>
          </cell>
          <cell r="B4502" t="str">
            <v>INSTALACOES HIDRO SANITARIAS</v>
          </cell>
          <cell r="C4502" t="str">
            <v>INHI</v>
          </cell>
          <cell r="D4502" t="str">
            <v>APARELHOS SANITARIOS, LOUCAS, METAIS E OUTROS</v>
          </cell>
          <cell r="E4502" t="str">
            <v>0183</v>
          </cell>
          <cell r="F4502" t="str">
            <v/>
          </cell>
          <cell r="G4502" t="str">
            <v/>
          </cell>
          <cell r="H4502" t="str">
            <v>TORNEIRA CROMADA DE MESA, 1/2 OU 3/4, PARA LAVATÓRIO, PADRÃO POPULAR - FORNECIMENTO E INSTALAÇÃO. AF_01/2020</v>
          </cell>
          <cell r="I4502" t="str">
            <v>UN</v>
          </cell>
          <cell r="J4502" t="str">
            <v>COLETADO</v>
          </cell>
          <cell r="K4502" t="str">
            <v>44,17</v>
          </cell>
          <cell r="L4502" t="str">
            <v>CAIXA REFERENCIAL</v>
          </cell>
        </row>
        <row r="4503">
          <cell r="A4503">
            <v>86908</v>
          </cell>
          <cell r="B4503" t="str">
            <v>INSTALACOES HIDRO SANITARIAS</v>
          </cell>
          <cell r="C4503" t="str">
            <v>INHI</v>
          </cell>
          <cell r="D4503" t="str">
            <v>APARELHOS SANITARIOS, LOUCAS, METAIS E OUTROS</v>
          </cell>
          <cell r="E4503" t="str">
            <v>0183</v>
          </cell>
          <cell r="F4503" t="str">
            <v/>
          </cell>
          <cell r="G4503" t="str">
            <v/>
          </cell>
          <cell r="H4503" t="str">
            <v>APARELHO MISTURADOR DE MESA PARA PIA DE COZINHA, PADRÃO MÉDIO - FORNECIMENTO E INSTALAÇÃO. AF_01/2020</v>
          </cell>
          <cell r="I4503" t="str">
            <v>UN</v>
          </cell>
          <cell r="J4503" t="str">
            <v>COEFICIENTE DE REPRESENTATIVIDADE</v>
          </cell>
          <cell r="K4503" t="str">
            <v>226,84</v>
          </cell>
          <cell r="L4503" t="str">
            <v>CAIXA REFERENCIAL</v>
          </cell>
        </row>
        <row r="4504">
          <cell r="A4504">
            <v>86909</v>
          </cell>
          <cell r="B4504" t="str">
            <v>INSTALACOES HIDRO SANITARIAS</v>
          </cell>
          <cell r="C4504" t="str">
            <v>INHI</v>
          </cell>
          <cell r="D4504" t="str">
            <v>APARELHOS SANITARIOS, LOUCAS, METAIS E OUTROS</v>
          </cell>
          <cell r="E4504" t="str">
            <v>0183</v>
          </cell>
          <cell r="F4504" t="str">
            <v/>
          </cell>
          <cell r="G4504" t="str">
            <v/>
          </cell>
          <cell r="H4504" t="str">
            <v>TORNEIRA CROMADA TUBO MÓVEL, DE MESA, 1/2 OU 3/4, PARA PIA DE COZINHA, PADRÃO ALTO - FORNECIMENTO E INSTALAÇÃO. AF_01/2020</v>
          </cell>
          <cell r="I4504" t="str">
            <v>UN</v>
          </cell>
          <cell r="J4504" t="str">
            <v>COEFICIENTE DE REPRESENTATIVIDADE</v>
          </cell>
          <cell r="K4504" t="str">
            <v>88,37</v>
          </cell>
          <cell r="L4504" t="str">
            <v>CAIXA REFERENCIAL</v>
          </cell>
        </row>
        <row r="4505">
          <cell r="A4505">
            <v>86910</v>
          </cell>
          <cell r="B4505" t="str">
            <v>INSTALACOES HIDRO SANITARIAS</v>
          </cell>
          <cell r="C4505" t="str">
            <v>INHI</v>
          </cell>
          <cell r="D4505" t="str">
            <v>APARELHOS SANITARIOS, LOUCAS, METAIS E OUTROS</v>
          </cell>
          <cell r="E4505" t="str">
            <v>0183</v>
          </cell>
          <cell r="F4505" t="str">
            <v/>
          </cell>
          <cell r="G4505" t="str">
            <v/>
          </cell>
          <cell r="H4505" t="str">
            <v>TORNEIRA CROMADA TUBO MÓVEL, DE PAREDE, 1/2 OU 3/4, PARA PIA DE COZINHA, PADRÃO MÉDIO - FORNECIMENTO E INSTALAÇÃO. AF_01/2020</v>
          </cell>
          <cell r="I4505" t="str">
            <v>UN</v>
          </cell>
          <cell r="J4505" t="str">
            <v>COEFICIENTE DE REPRESENTATIVIDADE</v>
          </cell>
          <cell r="K4505" t="str">
            <v>83,42</v>
          </cell>
          <cell r="L4505" t="str">
            <v>CAIXA REFERENCIAL</v>
          </cell>
        </row>
        <row r="4506">
          <cell r="A4506">
            <v>86911</v>
          </cell>
          <cell r="B4506" t="str">
            <v>INSTALACOES HIDRO SANITARIAS</v>
          </cell>
          <cell r="C4506" t="str">
            <v>INHI</v>
          </cell>
          <cell r="D4506" t="str">
            <v>APARELHOS SANITARIOS, LOUCAS, METAIS E OUTROS</v>
          </cell>
          <cell r="E4506" t="str">
            <v>0183</v>
          </cell>
          <cell r="F4506" t="str">
            <v/>
          </cell>
          <cell r="G4506" t="str">
            <v/>
          </cell>
          <cell r="H4506" t="str">
            <v>TORNEIRA CROMADA LONGA, DE PAREDE, 1/2 OU 3/4, PARA PIA DE COZINHA, PADRÃO POPULAR - FORNECIMENTO E INSTALAÇÃO. AF_01/2020</v>
          </cell>
          <cell r="I4506" t="str">
            <v>UN</v>
          </cell>
          <cell r="J4506" t="str">
            <v>COEFICIENTE DE REPRESENTATIVIDADE</v>
          </cell>
          <cell r="K4506" t="str">
            <v>37,41</v>
          </cell>
          <cell r="L4506" t="str">
            <v>CAIXA REFERENCIAL</v>
          </cell>
        </row>
        <row r="4507">
          <cell r="A4507">
            <v>86913</v>
          </cell>
          <cell r="B4507" t="str">
            <v>INSTALACOES HIDRO SANITARIAS</v>
          </cell>
          <cell r="C4507" t="str">
            <v>INHI</v>
          </cell>
          <cell r="D4507" t="str">
            <v>APARELHOS SANITARIOS, LOUCAS, METAIS E OUTROS</v>
          </cell>
          <cell r="E4507" t="str">
            <v>0183</v>
          </cell>
          <cell r="F4507" t="str">
            <v/>
          </cell>
          <cell r="G4507" t="str">
            <v/>
          </cell>
          <cell r="H4507" t="str">
            <v>TORNEIRA CROMADA 1/2 OU 3/4 PARA TANQUE, PADRÃO POPULAR - FORNECIMENTO E INSTALAÇÃO. AF_01/2020</v>
          </cell>
          <cell r="I4507" t="str">
            <v>UN</v>
          </cell>
          <cell r="J4507" t="str">
            <v>COEFICIENTE DE REPRESENTATIVIDADE</v>
          </cell>
          <cell r="K4507" t="str">
            <v>16,74</v>
          </cell>
          <cell r="L4507" t="str">
            <v>CAIXA REFERENCIAL</v>
          </cell>
        </row>
        <row r="4508">
          <cell r="A4508">
            <v>86914</v>
          </cell>
          <cell r="B4508" t="str">
            <v>INSTALACOES HIDRO SANITARIAS</v>
          </cell>
          <cell r="C4508" t="str">
            <v>INHI</v>
          </cell>
          <cell r="D4508" t="str">
            <v>APARELHOS SANITARIOS, LOUCAS, METAIS E OUTROS</v>
          </cell>
          <cell r="E4508" t="str">
            <v>0183</v>
          </cell>
          <cell r="F4508" t="str">
            <v/>
          </cell>
          <cell r="G4508" t="str">
            <v/>
          </cell>
          <cell r="H4508" t="str">
            <v>TORNEIRA CROMADA 1/2 OU 3/4 PARA TANQUE, PADRÃO MÉDIO - FORNECIMENTO E INSTALAÇÃO. AF_01/2020</v>
          </cell>
          <cell r="I4508" t="str">
            <v>UN</v>
          </cell>
          <cell r="J4508" t="str">
            <v>COEFICIENTE DE REPRESENTATIVIDADE</v>
          </cell>
          <cell r="K4508" t="str">
            <v>34,11</v>
          </cell>
          <cell r="L4508" t="str">
            <v>CAIXA REFERENCIAL</v>
          </cell>
        </row>
        <row r="4509">
          <cell r="A4509">
            <v>86915</v>
          </cell>
          <cell r="B4509" t="str">
            <v>INSTALACOES HIDRO SANITARIAS</v>
          </cell>
          <cell r="C4509" t="str">
            <v>INHI</v>
          </cell>
          <cell r="D4509" t="str">
            <v>APARELHOS SANITARIOS, LOUCAS, METAIS E OUTROS</v>
          </cell>
          <cell r="E4509" t="str">
            <v>0183</v>
          </cell>
          <cell r="F4509" t="str">
            <v/>
          </cell>
          <cell r="G4509" t="str">
            <v/>
          </cell>
          <cell r="H4509" t="str">
            <v>TORNEIRA CROMADA DE MESA, 1/2 OU 3/4, PARA LAVATÓRIO, PADRÃO MÉDIO - FORNECIMENTO E INSTALAÇÃO. AF_01/2020</v>
          </cell>
          <cell r="I4509" t="str">
            <v>UN</v>
          </cell>
          <cell r="J4509" t="str">
            <v>COEFICIENTE DE REPRESENTATIVIDADE</v>
          </cell>
          <cell r="K4509" t="str">
            <v>74,39</v>
          </cell>
          <cell r="L4509" t="str">
            <v>CAIXA REFERENCIAL</v>
          </cell>
        </row>
        <row r="4510">
          <cell r="A4510">
            <v>86916</v>
          </cell>
          <cell r="B4510" t="str">
            <v>INSTALACOES HIDRO SANITARIAS</v>
          </cell>
          <cell r="C4510" t="str">
            <v>INHI</v>
          </cell>
          <cell r="D4510" t="str">
            <v>APARELHOS SANITARIOS, LOUCAS, METAIS E OUTROS</v>
          </cell>
          <cell r="E4510" t="str">
            <v>0183</v>
          </cell>
          <cell r="F4510" t="str">
            <v/>
          </cell>
          <cell r="G4510" t="str">
            <v/>
          </cell>
          <cell r="H4510" t="str">
            <v>TORNEIRA PLÁSTICA 3/4 PARA TANQUE - FORNECIMENTO E INSTALAÇÃO. AF_01/2020</v>
          </cell>
          <cell r="I4510" t="str">
            <v>UN</v>
          </cell>
          <cell r="J4510" t="str">
            <v>COEFICIENTE DE REPRESENTATIVIDADE</v>
          </cell>
          <cell r="K4510" t="str">
            <v>31,43</v>
          </cell>
          <cell r="L4510" t="str">
            <v>CAIXA REFERENCIAL</v>
          </cell>
        </row>
        <row r="4511">
          <cell r="A4511">
            <v>86919</v>
          </cell>
          <cell r="B4511" t="str">
            <v>INSTALACOES HIDRO SANITARIAS</v>
          </cell>
          <cell r="C4511" t="str">
            <v>INHI</v>
          </cell>
          <cell r="D4511" t="str">
            <v>APARELHOS SANITARIOS, LOUCAS, METAIS E OUTROS</v>
          </cell>
          <cell r="E4511" t="str">
            <v>0183</v>
          </cell>
          <cell r="F4511" t="str">
            <v/>
          </cell>
          <cell r="G4511" t="str">
            <v/>
          </cell>
          <cell r="H4511" t="str">
            <v>TANQUE DE LOUÇA BRANCA COM COLUNA, 30L OU EQUIVALENTE, INCLUSO SIFÃO FLEXÍVEL EM PVC, VÁLVULA METÁLICA E TORNEIRA DE METAL CROMADO PADRÃO MÉDIO - FORNECIMENTO E INSTALAÇÃO. AF_01/2020</v>
          </cell>
          <cell r="I4511" t="str">
            <v>UN</v>
          </cell>
          <cell r="J4511" t="str">
            <v>ATRIBUÍDO SÃO PAULO</v>
          </cell>
          <cell r="K4511" t="str">
            <v>731,88</v>
          </cell>
          <cell r="L4511" t="str">
            <v>CAIXA REFERENCIAL</v>
          </cell>
        </row>
        <row r="4512">
          <cell r="A4512">
            <v>86920</v>
          </cell>
          <cell r="B4512" t="str">
            <v>INSTALACOES HIDRO SANITARIAS</v>
          </cell>
          <cell r="C4512" t="str">
            <v>INHI</v>
          </cell>
          <cell r="D4512" t="str">
            <v>APARELHOS SANITARIOS, LOUCAS, METAIS E OUTROS</v>
          </cell>
          <cell r="E4512" t="str">
            <v>0183</v>
          </cell>
          <cell r="F4512" t="str">
            <v/>
          </cell>
          <cell r="G4512" t="str">
            <v/>
          </cell>
          <cell r="H4512" t="str">
            <v>TANQUE DE LOUÇA BRANCA COM COLUNA, 30L OU EQUIVALENTE, INCLUSO SIFÃO FLEXÍVEL EM PVC, VÁLVULA PLÁSTICA E TORNEIRA DE METAL CROMADO PADRÃO POPULAR - FORNECIMENTO E INSTALAÇÃO. AF_01/2020</v>
          </cell>
          <cell r="I4512" t="str">
            <v>UN</v>
          </cell>
          <cell r="J4512" t="str">
            <v>ATRIBUÍDO SÃO PAULO</v>
          </cell>
          <cell r="K4512" t="str">
            <v>697,23</v>
          </cell>
          <cell r="L4512" t="str">
            <v>CAIXA REFERENCIAL</v>
          </cell>
        </row>
        <row r="4513">
          <cell r="A4513">
            <v>86921</v>
          </cell>
          <cell r="B4513" t="str">
            <v>INSTALACOES HIDRO SANITARIAS</v>
          </cell>
          <cell r="C4513" t="str">
            <v>INHI</v>
          </cell>
          <cell r="D4513" t="str">
            <v>APARELHOS SANITARIOS, LOUCAS, METAIS E OUTROS</v>
          </cell>
          <cell r="E4513" t="str">
            <v>0183</v>
          </cell>
          <cell r="F4513" t="str">
            <v/>
          </cell>
          <cell r="G4513" t="str">
            <v/>
          </cell>
          <cell r="H4513" t="str">
            <v>TANQUE DE LOUÇA BRANCA COM COLUNA, 30L OU EQUIVALENTE, INCLUSO SIFÃO FLEXÍVEL EM PVC, VÁLVULA PLÁSTICA E TORNEIRA DE PLÁSTICO - FORNECIMENTO E INSTALAÇÃO. AF_01/2020</v>
          </cell>
          <cell r="I4513" t="str">
            <v>UN</v>
          </cell>
          <cell r="J4513" t="str">
            <v>ATRIBUÍDO SÃO PAULO</v>
          </cell>
          <cell r="K4513" t="str">
            <v>711,92</v>
          </cell>
          <cell r="L4513" t="str">
            <v>CAIXA REFERENCIAL</v>
          </cell>
        </row>
        <row r="4514">
          <cell r="A4514">
            <v>86922</v>
          </cell>
          <cell r="B4514" t="str">
            <v>INSTALACOES HIDRO SANITARIAS</v>
          </cell>
          <cell r="C4514" t="str">
            <v>INHI</v>
          </cell>
          <cell r="D4514" t="str">
            <v>APARELHOS SANITARIOS, LOUCAS, METAIS E OUTROS</v>
          </cell>
          <cell r="E4514" t="str">
            <v>0183</v>
          </cell>
          <cell r="F4514" t="str">
            <v/>
          </cell>
          <cell r="G4514" t="str">
            <v/>
          </cell>
          <cell r="H4514" t="str">
            <v>TANQUE DE LOUÇA BRANCA SUSPENSO, 18L OU EQUIVALENTE, INCLUSO SIFÃO TIPO GARRAFA EM METAL CROMADO, VÁLVULA METÁLICA E TORNEIRA DE METAL CROMADO PADRÃO MÉDIO - FORNECIMENTO E INSTALAÇÃO. AF_01/2020</v>
          </cell>
          <cell r="I4514" t="str">
            <v>UN</v>
          </cell>
          <cell r="J4514" t="str">
            <v>ATRIBUÍDO SÃO PAULO</v>
          </cell>
          <cell r="K4514" t="str">
            <v>654,12</v>
          </cell>
          <cell r="L4514" t="str">
            <v>CAIXA REFERENCIAL</v>
          </cell>
        </row>
        <row r="4515">
          <cell r="A4515">
            <v>86923</v>
          </cell>
          <cell r="B4515" t="str">
            <v>INSTALACOES HIDRO SANITARIAS</v>
          </cell>
          <cell r="C4515" t="str">
            <v>INHI</v>
          </cell>
          <cell r="D4515" t="str">
            <v>APARELHOS SANITARIOS, LOUCAS, METAIS E OUTROS</v>
          </cell>
          <cell r="E4515" t="str">
            <v>0183</v>
          </cell>
          <cell r="F4515" t="str">
            <v/>
          </cell>
          <cell r="G4515" t="str">
            <v/>
          </cell>
          <cell r="H4515" t="str">
            <v>TANQUE DE LOUÇA BRANCA SUSPENSO, 18L OU EQUIVALENTE, INCLUSO SIFÃO TIPO GARRAFA EM PVC, VÁLVULA PLÁSTICA E TORNEIRA DE METAL CROMADO PADRÃO POPULAR - FORNECIMENTO E INSTALAÇÃO. AF_01/2020</v>
          </cell>
          <cell r="I4515" t="str">
            <v>UN</v>
          </cell>
          <cell r="J4515" t="str">
            <v>ATRIBUÍDO SÃO PAULO</v>
          </cell>
          <cell r="K4515" t="str">
            <v>448,17</v>
          </cell>
          <cell r="L4515" t="str">
            <v>CAIXA REFERENCIAL</v>
          </cell>
        </row>
        <row r="4516">
          <cell r="A4516">
            <v>86924</v>
          </cell>
          <cell r="B4516" t="str">
            <v>INSTALACOES HIDRO SANITARIAS</v>
          </cell>
          <cell r="C4516" t="str">
            <v>INHI</v>
          </cell>
          <cell r="D4516" t="str">
            <v>APARELHOS SANITARIOS, LOUCAS, METAIS E OUTROS</v>
          </cell>
          <cell r="E4516" t="str">
            <v>0183</v>
          </cell>
          <cell r="F4516" t="str">
            <v/>
          </cell>
          <cell r="G4516" t="str">
            <v/>
          </cell>
          <cell r="H4516" t="str">
            <v>TANQUE DE LOUÇA BRANCA SUSPENSO, 18L OU EQUIVALENTE, INCLUSO SIFÃO TIPO GARRAFA EM PVC, VÁLVULA PLÁSTICA E TORNEIRA DE PLÁSTICO - FORNECIMENTO E INSTALAÇÃO. AF_01/2020</v>
          </cell>
          <cell r="I4516" t="str">
            <v>UN</v>
          </cell>
          <cell r="J4516" t="str">
            <v>ATRIBUÍDO SÃO PAULO</v>
          </cell>
          <cell r="K4516" t="str">
            <v>462,86</v>
          </cell>
          <cell r="L4516" t="str">
            <v>CAIXA REFERENCIAL</v>
          </cell>
        </row>
        <row r="4517">
          <cell r="A4517">
            <v>86925</v>
          </cell>
          <cell r="B4517" t="str">
            <v>INSTALACOES HIDRO SANITARIAS</v>
          </cell>
          <cell r="C4517" t="str">
            <v>INHI</v>
          </cell>
          <cell r="D4517" t="str">
            <v>APARELHOS SANITARIOS, LOUCAS, METAIS E OUTROS</v>
          </cell>
          <cell r="E4517" t="str">
            <v>0183</v>
          </cell>
          <cell r="F4517" t="str">
            <v/>
          </cell>
          <cell r="G4517" t="str">
            <v/>
          </cell>
          <cell r="H4517" t="str">
            <v>TANQUE DE MÁRMORE SINTÉTICO COM COLUNA, 22L OU EQUIVALENTE, INCLUSO SIFÃO FLEXÍVEL EM PVC, VÁLVULA PLÁSTICA E TORNEIRA DE METAL CROMADO PADRÃO POPULAR - FORNECIMENTO E INSTALAÇÃO. AF_01/2020</v>
          </cell>
          <cell r="I4517" t="str">
            <v>UN</v>
          </cell>
          <cell r="J4517" t="str">
            <v>ATRIBUÍDO SÃO PAULO</v>
          </cell>
          <cell r="K4517" t="str">
            <v>479,68</v>
          </cell>
          <cell r="L4517" t="str">
            <v>CAIXA REFERENCIAL</v>
          </cell>
        </row>
        <row r="4518">
          <cell r="A4518">
            <v>86926</v>
          </cell>
          <cell r="B4518" t="str">
            <v>INSTALACOES HIDRO SANITARIAS</v>
          </cell>
          <cell r="C4518" t="str">
            <v>INHI</v>
          </cell>
          <cell r="D4518" t="str">
            <v>APARELHOS SANITARIOS, LOUCAS, METAIS E OUTROS</v>
          </cell>
          <cell r="E4518" t="str">
            <v>0183</v>
          </cell>
          <cell r="F4518" t="str">
            <v/>
          </cell>
          <cell r="G4518" t="str">
            <v/>
          </cell>
          <cell r="H4518" t="str">
            <v>TANQUE DE MÁRMORE SINTÉTICO COM COLUNA, 22L OU EQUIVALENTE, INCLUSO SIFÃO FLEXÍVEL EM PVC, VÁLVULA PLÁSTICA E TORNEIRA DE PLÁSTICO - FORNECIMENTO E INSTALAÇÃO. AF_01/2020</v>
          </cell>
          <cell r="I4518" t="str">
            <v>UN</v>
          </cell>
          <cell r="J4518" t="str">
            <v>ATRIBUÍDO SÃO PAULO</v>
          </cell>
          <cell r="K4518" t="str">
            <v>494,37</v>
          </cell>
          <cell r="L4518" t="str">
            <v>CAIXA REFERENCIAL</v>
          </cell>
        </row>
        <row r="4519">
          <cell r="A4519">
            <v>86927</v>
          </cell>
          <cell r="B4519" t="str">
            <v>INSTALACOES HIDRO SANITARIAS</v>
          </cell>
          <cell r="C4519" t="str">
            <v>INHI</v>
          </cell>
          <cell r="D4519" t="str">
            <v>APARELHOS SANITARIOS, LOUCAS, METAIS E OUTROS</v>
          </cell>
          <cell r="E4519" t="str">
            <v>0183</v>
          </cell>
          <cell r="F4519" t="str">
            <v/>
          </cell>
          <cell r="G4519" t="str">
            <v/>
          </cell>
          <cell r="H4519" t="str">
            <v>TANQUE DE MÁRMORE SINTÉTICO SUSPENSO, 22L OU EQUIVALENTE, INCLUSO SIFÃO TIPO GARRAFA EM PVC, VÁLVULA PLÁSTICA E TORNEIRA DE METAL CROMADO PADRÃO POPULAR - FORNEC. E INSTALAÇÃO. AF_01/2020</v>
          </cell>
          <cell r="I4519" t="str">
            <v>UN</v>
          </cell>
          <cell r="J4519" t="str">
            <v>ATRIBUÍDO SÃO PAULO</v>
          </cell>
          <cell r="K4519" t="str">
            <v>289,55</v>
          </cell>
          <cell r="L4519" t="str">
            <v>CAIXA REFERENCIAL</v>
          </cell>
        </row>
        <row r="4520">
          <cell r="A4520">
            <v>86928</v>
          </cell>
          <cell r="B4520" t="str">
            <v>INSTALACOES HIDRO SANITARIAS</v>
          </cell>
          <cell r="C4520" t="str">
            <v>INHI</v>
          </cell>
          <cell r="D4520" t="str">
            <v>APARELHOS SANITARIOS, LOUCAS, METAIS E OUTROS</v>
          </cell>
          <cell r="E4520" t="str">
            <v>0183</v>
          </cell>
          <cell r="F4520" t="str">
            <v/>
          </cell>
          <cell r="G4520" t="str">
            <v/>
          </cell>
          <cell r="H4520" t="str">
            <v>TANQUE DE MÁRMORE SINTÉTICO SUSPENSO, 22L OU EQUIVALENTE, INCLUSO SIFÃO TIPO GARRAFA EM PVC, VÁLVULA PLÁSTICA E TORNEIRA DE PLÁSTICO - FORNECIMENTO E INSTALAÇÃO. AF_01/2020</v>
          </cell>
          <cell r="I4520" t="str">
            <v>UN</v>
          </cell>
          <cell r="J4520" t="str">
            <v>ATRIBUÍDO SÃO PAULO</v>
          </cell>
          <cell r="K4520" t="str">
            <v>304,24</v>
          </cell>
          <cell r="L4520" t="str">
            <v>CAIXA REFERENCIAL</v>
          </cell>
        </row>
        <row r="4521">
          <cell r="A4521">
            <v>86929</v>
          </cell>
          <cell r="B4521" t="str">
            <v>INSTALACOES HIDRO SANITARIAS</v>
          </cell>
          <cell r="C4521" t="str">
            <v>INHI</v>
          </cell>
          <cell r="D4521" t="str">
            <v>APARELHOS SANITARIOS, LOUCAS, METAIS E OUTROS</v>
          </cell>
          <cell r="E4521" t="str">
            <v>0183</v>
          </cell>
          <cell r="F4521" t="str">
            <v/>
          </cell>
          <cell r="G4521" t="str">
            <v/>
          </cell>
          <cell r="H4521" t="str">
            <v>TANQUE DE MÁRMORE SINTÉTICO SUSPENSO, 22L OU EQUIVALENTE, INCLUSO SIFÃO FLEXÍVEL EM PVC, VÁLVULA PLÁSTICA E TORNEIRA DE METAL CROMADO PADRÃO POPULAR - FORNECIMENTO E INSTALAÇÃO. AF_01/2020</v>
          </cell>
          <cell r="I4521" t="str">
            <v>UN</v>
          </cell>
          <cell r="J4521" t="str">
            <v>ATRIBUÍDO SÃO PAULO</v>
          </cell>
          <cell r="K4521" t="str">
            <v>282,00</v>
          </cell>
          <cell r="L4521" t="str">
            <v>CAIXA REFERENCIAL</v>
          </cell>
        </row>
        <row r="4522">
          <cell r="A4522">
            <v>86930</v>
          </cell>
          <cell r="B4522" t="str">
            <v>INSTALACOES HIDRO SANITARIAS</v>
          </cell>
          <cell r="C4522" t="str">
            <v>INHI</v>
          </cell>
          <cell r="D4522" t="str">
            <v>APARELHOS SANITARIOS, LOUCAS, METAIS E OUTROS</v>
          </cell>
          <cell r="E4522" t="str">
            <v>0183</v>
          </cell>
          <cell r="F4522" t="str">
            <v/>
          </cell>
          <cell r="G4522" t="str">
            <v/>
          </cell>
          <cell r="H4522" t="str">
            <v>TANQUE DE MÁRMORE SINTÉTICO SUSPENSO, 22L OU EQUIVALENTE, INCLUSO SIFÃO FLEXÍVEL EM PVC, VÁLVULA PLÁSTICA E TORNEIRA DE PLÁSTICO - FORNECIMENTO E INSTALAÇÃO. AF_01/2020</v>
          </cell>
          <cell r="I4522" t="str">
            <v>UN</v>
          </cell>
          <cell r="J4522" t="str">
            <v>ATRIBUÍDO SÃO PAULO</v>
          </cell>
          <cell r="K4522" t="str">
            <v>296,69</v>
          </cell>
          <cell r="L4522" t="str">
            <v>CAIXA REFERENCIAL</v>
          </cell>
        </row>
        <row r="4523">
          <cell r="A4523">
            <v>86931</v>
          </cell>
          <cell r="B4523" t="str">
            <v>INSTALACOES HIDRO SANITARIAS</v>
          </cell>
          <cell r="C4523" t="str">
            <v>INHI</v>
          </cell>
          <cell r="D4523" t="str">
            <v>APARELHOS SANITARIOS, LOUCAS, METAIS E OUTROS</v>
          </cell>
          <cell r="E4523" t="str">
            <v>0183</v>
          </cell>
          <cell r="F4523" t="str">
            <v/>
          </cell>
          <cell r="G4523" t="str">
            <v/>
          </cell>
          <cell r="H4523" t="str">
            <v>VASO SANITÁRIO SIFONADO COM CAIXA ACOPLADA LOUÇA BRANCA, INCLUSO ENGATE FLEXÍVEL EM PLÁSTICO BRANCO, 1/2  X 40CM - FORNECIMENTO E INSTALAÇÃO. AF_01/2020</v>
          </cell>
          <cell r="I4523" t="str">
            <v>UN</v>
          </cell>
          <cell r="J4523" t="str">
            <v>ATRIBUÍDO SÃO PAULO</v>
          </cell>
          <cell r="K4523" t="str">
            <v>407,41</v>
          </cell>
          <cell r="L4523" t="str">
            <v>CAIXA REFERENCIAL</v>
          </cell>
        </row>
        <row r="4524">
          <cell r="A4524">
            <v>86932</v>
          </cell>
          <cell r="B4524" t="str">
            <v>INSTALACOES HIDRO SANITARIAS</v>
          </cell>
          <cell r="C4524" t="str">
            <v>INHI</v>
          </cell>
          <cell r="D4524" t="str">
            <v>APARELHOS SANITARIOS, LOUCAS, METAIS E OUTROS</v>
          </cell>
          <cell r="E4524" t="str">
            <v>0183</v>
          </cell>
          <cell r="F4524" t="str">
            <v/>
          </cell>
          <cell r="G4524" t="str">
            <v/>
          </cell>
          <cell r="H4524" t="str">
            <v>VASO SANITÁRIO SIFONADO COM CAIXA ACOPLADA LOUÇA BRANCA - PADRÃO MÉDIO, INCLUSO ENGATE FLEXÍVEL EM METAL CROMADO, 1/2  X 40CM - FORNECIMENTO E INSTALAÇÃO. AF_01/2020</v>
          </cell>
          <cell r="I4524" t="str">
            <v>UN</v>
          </cell>
          <cell r="J4524" t="str">
            <v>ATRIBUÍDO SÃO PAULO</v>
          </cell>
          <cell r="K4524" t="str">
            <v>446,96</v>
          </cell>
          <cell r="L4524" t="str">
            <v>CAIXA REFERENCIAL</v>
          </cell>
        </row>
        <row r="4525">
          <cell r="A4525">
            <v>86933</v>
          </cell>
          <cell r="B4525" t="str">
            <v>INSTALACOES HIDRO SANITARIAS</v>
          </cell>
          <cell r="C4525" t="str">
            <v>INHI</v>
          </cell>
          <cell r="D4525" t="str">
            <v>APARELHOS SANITARIOS, LOUCAS, METAIS E OUTROS</v>
          </cell>
          <cell r="E4525" t="str">
            <v>0183</v>
          </cell>
          <cell r="F4525" t="str">
            <v/>
          </cell>
          <cell r="G4525" t="str">
            <v/>
          </cell>
          <cell r="H4525" t="str">
            <v>BANCADA DE MÁRMORE SINTÉTICO 120 X 60CM, COM CUBA INTEGRADA, INCLUSO SIFÃO TIPO GARRAFA EM PVC, VÁLVULA EM PLÁSTICO CROMADO TIPO AMERICANA E TORNEIRA CROMADA LONGA, DE PAREDE, PADRÃO POPULAR - FORNECIMENTO E INSTALAÇÃO. AF_01/2020</v>
          </cell>
          <cell r="I4525" t="str">
            <v>UN</v>
          </cell>
          <cell r="J4525" t="str">
            <v>ATRIBUÍDO SÃO PAULO</v>
          </cell>
          <cell r="K4525" t="str">
            <v>337,04</v>
          </cell>
          <cell r="L4525" t="str">
            <v>CAIXA REFERENCIAL</v>
          </cell>
        </row>
        <row r="4526">
          <cell r="A4526">
            <v>86934</v>
          </cell>
          <cell r="B4526" t="str">
            <v>INSTALACOES HIDRO SANITARIAS</v>
          </cell>
          <cell r="C4526" t="str">
            <v>INHI</v>
          </cell>
          <cell r="D4526" t="str">
            <v>APARELHOS SANITARIOS, LOUCAS, METAIS E OUTROS</v>
          </cell>
          <cell r="E4526" t="str">
            <v>0183</v>
          </cell>
          <cell r="F4526" t="str">
            <v/>
          </cell>
          <cell r="G4526" t="str">
            <v/>
          </cell>
          <cell r="H4526" t="str">
            <v>BANCADA DE MÁRMORE SINTÉTICO 120 X 60CM, COM CUBA INTEGRADA, INCLUSO SIFÃO TIPO FLEXÍVEL EM PVC, VÁLVULA EM PLÁSTICO CROMADO TIPO AMERICANA E TORNEIRA CROMADA LONGA, DE PAREDE, PADRÃO POPULAR - FORNECIMENTO E INSTALAÇÃO. AF_01/2020</v>
          </cell>
          <cell r="I4526" t="str">
            <v>UN</v>
          </cell>
          <cell r="J4526" t="str">
            <v>ATRIBUÍDO SÃO PAULO</v>
          </cell>
          <cell r="K4526" t="str">
            <v>329,49</v>
          </cell>
          <cell r="L4526" t="str">
            <v>CAIXA REFERENCIAL</v>
          </cell>
        </row>
        <row r="4527">
          <cell r="A4527">
            <v>86935</v>
          </cell>
          <cell r="B4527" t="str">
            <v>INSTALACOES HIDRO SANITARIAS</v>
          </cell>
          <cell r="C4527" t="str">
            <v>INHI</v>
          </cell>
          <cell r="D4527" t="str">
            <v>APARELHOS SANITARIOS, LOUCAS, METAIS E OUTROS</v>
          </cell>
          <cell r="E4527" t="str">
            <v>0183</v>
          </cell>
          <cell r="F4527" t="str">
            <v/>
          </cell>
          <cell r="G4527" t="str">
            <v/>
          </cell>
          <cell r="H4527" t="str">
            <v>CUBA DE EMBUTIR DE AÇO INOXIDÁVEL MÉDIA, INCLUSO VÁLVULA TIPO AMERICANA EM METAL CROMADO E SIFÃO FLEXÍVEL EM PVC - FORNECIMENTO E INSTALAÇÃO. AF_01/2020</v>
          </cell>
          <cell r="I4527" t="str">
            <v>UN</v>
          </cell>
          <cell r="J4527" t="str">
            <v>COEFICIENTE DE REPRESENTATIVIDADE</v>
          </cell>
          <cell r="K4527" t="str">
            <v>241,71</v>
          </cell>
          <cell r="L4527" t="str">
            <v>CAIXA REFERENCIAL</v>
          </cell>
        </row>
        <row r="4528">
          <cell r="A4528">
            <v>86936</v>
          </cell>
          <cell r="B4528" t="str">
            <v>INSTALACOES HIDRO SANITARIAS</v>
          </cell>
          <cell r="C4528" t="str">
            <v>INHI</v>
          </cell>
          <cell r="D4528" t="str">
            <v>APARELHOS SANITARIOS, LOUCAS, METAIS E OUTROS</v>
          </cell>
          <cell r="E4528" t="str">
            <v>0183</v>
          </cell>
          <cell r="F4528" t="str">
            <v/>
          </cell>
          <cell r="G4528" t="str">
            <v/>
          </cell>
          <cell r="H4528" t="str">
            <v>CUBA DE EMBUTIR DE AÇO INOXIDÁVEL MÉDIA, INCLUSO VÁLVULA TIPO AMERICANA E SIFÃO TIPO GARRAFA EM METAL CROMADO - FORNECIMENTO E INSTALAÇÃO. AF_01/2020</v>
          </cell>
          <cell r="I4528" t="str">
            <v>UN</v>
          </cell>
          <cell r="J4528" t="str">
            <v>COEFICIENTE DE REPRESENTATIVIDADE</v>
          </cell>
          <cell r="K4528" t="str">
            <v>420,56</v>
          </cell>
          <cell r="L4528" t="str">
            <v>CAIXA REFERENCIAL</v>
          </cell>
        </row>
        <row r="4529">
          <cell r="A4529">
            <v>86937</v>
          </cell>
          <cell r="B4529" t="str">
            <v>INSTALACOES HIDRO SANITARIAS</v>
          </cell>
          <cell r="C4529" t="str">
            <v>INHI</v>
          </cell>
          <cell r="D4529" t="str">
            <v>APARELHOS SANITARIOS, LOUCAS, METAIS E OUTROS</v>
          </cell>
          <cell r="E4529" t="str">
            <v>0183</v>
          </cell>
          <cell r="F4529" t="str">
            <v/>
          </cell>
          <cell r="G4529" t="str">
            <v/>
          </cell>
          <cell r="H4529" t="str">
            <v>CUBA DE EMBUTIR OVAL EM LOUÇA BRANCA, 35 X 50CM OU EQUIVALENTE, INCLUSO VÁLVULA EM METAL CROMADO E SIFÃO FLEXÍVEL EM PVC - FORNECIMENTO E INSTALAÇÃO. AF_01/2020</v>
          </cell>
          <cell r="I4529" t="str">
            <v>UN</v>
          </cell>
          <cell r="J4529" t="str">
            <v>COEFICIENTE DE REPRESENTATIVIDADE</v>
          </cell>
          <cell r="K4529" t="str">
            <v>153,33</v>
          </cell>
          <cell r="L4529" t="str">
            <v>CAIXA REFERENCIAL</v>
          </cell>
        </row>
        <row r="4530">
          <cell r="A4530">
            <v>86938</v>
          </cell>
          <cell r="B4530" t="str">
            <v>INSTALACOES HIDRO SANITARIAS</v>
          </cell>
          <cell r="C4530" t="str">
            <v>INHI</v>
          </cell>
          <cell r="D4530" t="str">
            <v>APARELHOS SANITARIOS, LOUCAS, METAIS E OUTROS</v>
          </cell>
          <cell r="E4530" t="str">
            <v>0183</v>
          </cell>
          <cell r="F4530" t="str">
            <v/>
          </cell>
          <cell r="G4530" t="str">
            <v/>
          </cell>
          <cell r="H4530" t="str">
            <v>CUBA DE EMBUTIR OVAL EM LOUÇA BRANCA, 35 X 50CM OU EQUIVALENTE, INCLUSO VÁLVULA E SIFÃO TIPO GARRAFA EM METAL CROMADO - FORNECIMENTO E INSTALAÇÃO. AF_01/2020</v>
          </cell>
          <cell r="I4530" t="str">
            <v>UN</v>
          </cell>
          <cell r="J4530" t="str">
            <v>COEFICIENTE DE REPRESENTATIVIDADE</v>
          </cell>
          <cell r="K4530" t="str">
            <v>332,18</v>
          </cell>
          <cell r="L4530" t="str">
            <v>CAIXA REFERENCIAL</v>
          </cell>
        </row>
        <row r="4531">
          <cell r="A4531">
            <v>86939</v>
          </cell>
          <cell r="B4531" t="str">
            <v>INSTALACOES HIDRO SANITARIAS</v>
          </cell>
          <cell r="C4531" t="str">
            <v>INHI</v>
          </cell>
          <cell r="D4531" t="str">
            <v>APARELHOS SANITARIOS, LOUCAS, METAIS E OUTROS</v>
          </cell>
          <cell r="E4531" t="str">
            <v>0183</v>
          </cell>
          <cell r="F4531" t="str">
            <v/>
          </cell>
          <cell r="G4531" t="str">
            <v/>
          </cell>
          <cell r="H4531" t="str">
            <v>LAVATÓRIO LOUÇA BRANCA COM COLUNA, *44 X 35,5* CM, PADRÃO POPULAR, INCLUSO SIFÃO FLEXÍVEL EM PVC, VÁLVULA E ENGATE FLEXÍVEL 30CM EM PLÁSTICO E COM TORNEIRA CROMADA PADRÃO POPULAR - FORNECIMENTO E INSTALAÇÃO. AF_01/2020</v>
          </cell>
          <cell r="I4531" t="str">
            <v>UN</v>
          </cell>
          <cell r="J4531" t="str">
            <v>ATRIBUÍDO SÃO PAULO</v>
          </cell>
          <cell r="K4531" t="str">
            <v>278,91</v>
          </cell>
          <cell r="L4531" t="str">
            <v>CAIXA REFERENCIAL</v>
          </cell>
        </row>
        <row r="4532">
          <cell r="A4532">
            <v>86940</v>
          </cell>
          <cell r="B4532" t="str">
            <v>INSTALACOES HIDRO SANITARIAS</v>
          </cell>
          <cell r="C4532" t="str">
            <v>INHI</v>
          </cell>
          <cell r="D4532" t="str">
            <v>APARELHOS SANITARIOS, LOUCAS, METAIS E OUTROS</v>
          </cell>
          <cell r="E4532" t="str">
            <v>0183</v>
          </cell>
          <cell r="F4532" t="str">
            <v/>
          </cell>
          <cell r="G4532" t="str">
            <v/>
          </cell>
          <cell r="H4532" t="str">
            <v>LAVATÓRIO LOUÇA BRANCA COM COLUNA, 45 X 55CM OU EQUIVALENTE, PADRÃO MÉDIO, INCLUSO SIFÃO TIPO GARRAFA, VÁLVULA E ENGATE FLEXÍVEL DE 40CM EM METAL CROMADO, COM APARELHO MISTURADOR PADRÃO MÉDIO - FORNECIMENTO E INSTALAÇÃO. AF_01/2020</v>
          </cell>
          <cell r="I4532" t="str">
            <v>UN</v>
          </cell>
          <cell r="J4532" t="str">
            <v>ATRIBUÍDO SÃO PAULO</v>
          </cell>
          <cell r="K4532" t="str">
            <v>784,39</v>
          </cell>
          <cell r="L4532" t="str">
            <v>CAIXA REFERENCIAL</v>
          </cell>
        </row>
        <row r="4533">
          <cell r="A4533">
            <v>86941</v>
          </cell>
          <cell r="B4533" t="str">
            <v>INSTALACOES HIDRO SANITARIAS</v>
          </cell>
          <cell r="C4533" t="str">
            <v>INHI</v>
          </cell>
          <cell r="D4533" t="str">
            <v>APARELHOS SANITARIOS, LOUCAS, METAIS E OUTROS</v>
          </cell>
          <cell r="E4533" t="str">
            <v>0183</v>
          </cell>
          <cell r="F4533" t="str">
            <v/>
          </cell>
          <cell r="G4533" t="str">
            <v/>
          </cell>
          <cell r="H4533" t="str">
            <v>LAVATÓRIO LOUÇA BRANCA COM COLUNA, 45 X 55CM OU EQUIVALENTE, PADRÃO MÉDIO, INCLUSO SIFÃO TIPO GARRAFA, VÁLVULA E ENGATE FLEXÍVEL DE 40CM EM METAL CROMADO, COM TORNEIRA CROMADA DE MESA, PADRÃO MÉDIO - FORNECIMENTO E INSTALAÇÃO. AF_01/2020</v>
          </cell>
          <cell r="I4533" t="str">
            <v>UN</v>
          </cell>
          <cell r="J4533" t="str">
            <v>ATRIBUÍDO SÃO PAULO</v>
          </cell>
          <cell r="K4533" t="str">
            <v>620,32</v>
          </cell>
          <cell r="L4533" t="str">
            <v>CAIXA REFERENCIAL</v>
          </cell>
        </row>
        <row r="4534">
          <cell r="A4534">
            <v>86942</v>
          </cell>
          <cell r="B4534" t="str">
            <v>INSTALACOES HIDRO SANITARIAS</v>
          </cell>
          <cell r="C4534" t="str">
            <v>INHI</v>
          </cell>
          <cell r="D4534" t="str">
            <v>APARELHOS SANITARIOS, LOUCAS, METAIS E OUTROS</v>
          </cell>
          <cell r="E4534" t="str">
            <v>0183</v>
          </cell>
          <cell r="F4534" t="str">
            <v/>
          </cell>
          <cell r="G4534" t="str">
            <v/>
          </cell>
          <cell r="H4534" t="str">
            <v>LAVATÓRIO LOUÇA BRANCA SUSPENSO, 29,5 X 39CM OU EQUIVALENTE, PADRÃO POPULAR, INCLUSO SIFÃO TIPO GARRAFA EM PVC, VÁLVULA E ENGATE FLEXÍVEL 30CM EM PLÁSTICO E TORNEIRA CROMADA DE MESA, PADRÃO POPULAR - FORNECIMENTO E INSTALAÇÃO. AF_01/2020</v>
          </cell>
          <cell r="I4534" t="str">
            <v>UN</v>
          </cell>
          <cell r="J4534" t="str">
            <v>ATRIBUÍDO SÃO PAULO</v>
          </cell>
          <cell r="K4534" t="str">
            <v>188,05</v>
          </cell>
          <cell r="L4534" t="str">
            <v>CAIXA REFERENCIAL</v>
          </cell>
        </row>
        <row r="4535">
          <cell r="A4535">
            <v>86943</v>
          </cell>
          <cell r="B4535" t="str">
            <v>INSTALACOES HIDRO SANITARIAS</v>
          </cell>
          <cell r="C4535" t="str">
            <v>INHI</v>
          </cell>
          <cell r="D4535" t="str">
            <v>APARELHOS SANITARIOS, LOUCAS, METAIS E OUTROS</v>
          </cell>
          <cell r="E4535" t="str">
            <v>0183</v>
          </cell>
          <cell r="F4535" t="str">
            <v/>
          </cell>
          <cell r="G4535" t="str">
            <v/>
          </cell>
          <cell r="H4535" t="str">
            <v>LAVATÓRIO LOUÇA BRANCA SUSPENSO, 29,5 X 39CM OU EQUIVALENTE, PADRÃO POPULAR, INCLUSO SIFÃO FLEXÍVEL EM PVC, VÁLVULA E ENGATE FLEXÍVEL 30CM EM PLÁSTICO E TORNEIRA CROMADA DE MESA, PADRÃO POPULAR - FORNECIMENTO E INSTALAÇÃO. AF_01/2020</v>
          </cell>
          <cell r="I4535" t="str">
            <v>UN</v>
          </cell>
          <cell r="J4535" t="str">
            <v>ATRIBUÍDO SÃO PAULO</v>
          </cell>
          <cell r="K4535" t="str">
            <v>180,50</v>
          </cell>
          <cell r="L4535" t="str">
            <v>CAIXA REFERENCIAL</v>
          </cell>
        </row>
        <row r="4536">
          <cell r="A4536">
            <v>86947</v>
          </cell>
          <cell r="B4536" t="str">
            <v>INSTALACOES HIDRO SANITARIAS</v>
          </cell>
          <cell r="C4536" t="str">
            <v>INHI</v>
          </cell>
          <cell r="D4536" t="str">
            <v>APARELHOS SANITARIOS, LOUCAS, METAIS E OUTROS</v>
          </cell>
          <cell r="E4536" t="str">
            <v>0183</v>
          </cell>
          <cell r="F4536" t="str">
            <v/>
          </cell>
          <cell r="G4536" t="str">
            <v/>
          </cell>
          <cell r="H4536" t="str">
            <v>BANCADA MÁRMORE BRANCO, 50 X 60 CM, INCLUSO CUBA DE EMBUTIR OVAL EM LOUÇA BRANCA 35 X 50 CM, VÁLVULA, SIFÃO TIPO GARRAFA E ENGATE FLEXÍVEL 40 CM EM METAL CROMADO E APARELHO MISTURADOR DE MESA, PADRÃO MÉDIO - FORNEC. E INSTALAÇÃO. AF_01/2020</v>
          </cell>
          <cell r="I4536" t="str">
            <v>UN</v>
          </cell>
          <cell r="J4536" t="str">
            <v>ATRIBUÍDO SÃO PAULO</v>
          </cell>
          <cell r="K4536" t="str">
            <v>894,91</v>
          </cell>
          <cell r="L4536" t="str">
            <v>CAIXA REFERENCIAL</v>
          </cell>
        </row>
        <row r="4537">
          <cell r="A4537">
            <v>93396</v>
          </cell>
          <cell r="B4537" t="str">
            <v>INSTALACOES HIDRO SANITARIAS</v>
          </cell>
          <cell r="C4537" t="str">
            <v>INHI</v>
          </cell>
          <cell r="D4537" t="str">
            <v>APARELHOS SANITARIOS, LOUCAS, METAIS E OUTROS</v>
          </cell>
          <cell r="E4537" t="str">
            <v>0183</v>
          </cell>
          <cell r="F4537" t="str">
            <v/>
          </cell>
          <cell r="G4537" t="str">
            <v/>
          </cell>
          <cell r="H4537" t="str">
            <v>BANCADA GRANITO CINZA,  50 X 60 CM, INCL. CUBA DE EMBUTIR OVAL LOUÇA BRANCA 35 X 50 CM, VÁLVULA METAL CROMADO, SIFÃO FLEXÍVEL PVC, ENGATE 30 CM FLEXÍVEL PLÁSTICO E TORNEIRA CROMADA DE MESA, PADRÃO POPULAR - FORNEC. E INSTALAÇÃO. AF_01/2020</v>
          </cell>
          <cell r="I4537" t="str">
            <v>UN</v>
          </cell>
          <cell r="J4537" t="str">
            <v>ATRIBUÍDO SÃO PAULO</v>
          </cell>
          <cell r="K4537" t="str">
            <v>480,24</v>
          </cell>
          <cell r="L4537" t="str">
            <v>CAIXA REFERENCIAL</v>
          </cell>
        </row>
        <row r="4538">
          <cell r="A4538">
            <v>93441</v>
          </cell>
          <cell r="B4538" t="str">
            <v>INSTALACOES HIDRO SANITARIAS</v>
          </cell>
          <cell r="C4538" t="str">
            <v>INHI</v>
          </cell>
          <cell r="D4538" t="str">
            <v>APARELHOS SANITARIOS, LOUCAS, METAIS E OUTROS</v>
          </cell>
          <cell r="E4538" t="str">
            <v>0183</v>
          </cell>
          <cell r="F4538" t="str">
            <v/>
          </cell>
          <cell r="G4538" t="str">
            <v/>
          </cell>
          <cell r="H4538" t="str">
            <v>BANCADA GRANITO CINZA  150 X 60 CM, COM CUBA DE EMBUTIR DE AÇO, VÁLVULA AMERICANA EM METAL, SIFÃO FLEXÍVEL EM PVC, ENGATE FLEXÍVEL 30 CM, TORNEIRA CROMADA LONGA, DE PAREDE, 1/2 OU 3/4, P/ COZINHA, PADRÃO POPULAR - FORNEC. E INSTALAÇÃO. AF_01/2020</v>
          </cell>
          <cell r="I4538" t="str">
            <v>UN</v>
          </cell>
          <cell r="J4538" t="str">
            <v>ATRIBUÍDO SÃO PAULO</v>
          </cell>
          <cell r="K4538" t="str">
            <v>867,17</v>
          </cell>
          <cell r="L4538" t="str">
            <v>CAIXA REFERENCIAL</v>
          </cell>
        </row>
        <row r="4539">
          <cell r="A4539">
            <v>93442</v>
          </cell>
          <cell r="B4539" t="str">
            <v>INSTALACOES HIDRO SANITARIAS</v>
          </cell>
          <cell r="C4539" t="str">
            <v>INHI</v>
          </cell>
          <cell r="D4539" t="str">
            <v>APARELHOS SANITARIOS, LOUCAS, METAIS E OUTROS</v>
          </cell>
          <cell r="E4539" t="str">
            <v>0183</v>
          </cell>
          <cell r="F4539" t="str">
            <v/>
          </cell>
          <cell r="G4539" t="str">
            <v/>
          </cell>
          <cell r="H4539" t="str">
            <v>BANCADA MÁRMORE BRANCO 150 X 60 CM, COM CUBA DE EMBUTIR DE AÇO, VÁLVULA AMERICANA E SIFÃO TIPO GARRAFA EM METAL , ENGATE FLEXÍVEL 30 CM, TORNEIRA CROMADA, DE MESA, 1/2 OU 3/4, PARA PIA COZINHA, PADRÃO ALTO - FORNEC. E INSTALAÇÃO. AF_01/2020</v>
          </cell>
          <cell r="I4539" t="str">
            <v>UN</v>
          </cell>
          <cell r="J4539" t="str">
            <v>ATRIBUÍDO SÃO PAULO</v>
          </cell>
          <cell r="K4539" t="str">
            <v>1.095,09</v>
          </cell>
          <cell r="L4539" t="str">
            <v>CAIXA REFERENCIAL</v>
          </cell>
        </row>
        <row r="4540">
          <cell r="A4540">
            <v>95469</v>
          </cell>
          <cell r="B4540" t="str">
            <v>INSTALACOES HIDRO SANITARIAS</v>
          </cell>
          <cell r="C4540" t="str">
            <v>INHI</v>
          </cell>
          <cell r="D4540" t="str">
            <v>APARELHOS SANITARIOS, LOUCAS, METAIS E OUTROS</v>
          </cell>
          <cell r="E4540" t="str">
            <v>0183</v>
          </cell>
          <cell r="F4540" t="str">
            <v/>
          </cell>
          <cell r="G4540" t="str">
            <v/>
          </cell>
          <cell r="H4540" t="str">
            <v>VASO SANITARIO SIFONADO CONVENCIONAL COM  LOUÇA BRANCA - FORNECIMENTO E INSTALAÇÃO. AF_01/2020</v>
          </cell>
          <cell r="I4540" t="str">
            <v>UN</v>
          </cell>
          <cell r="J4540" t="str">
            <v>ATRIBUÍDO SÃO PAULO</v>
          </cell>
          <cell r="K4540" t="str">
            <v>174,94</v>
          </cell>
          <cell r="L4540" t="str">
            <v>CAIXA REFERENCIAL</v>
          </cell>
        </row>
        <row r="4541">
          <cell r="A4541">
            <v>95470</v>
          </cell>
          <cell r="B4541" t="str">
            <v>INSTALACOES HIDRO SANITARIAS</v>
          </cell>
          <cell r="C4541" t="str">
            <v>INHI</v>
          </cell>
          <cell r="D4541" t="str">
            <v>APARELHOS SANITARIOS, LOUCAS, METAIS E OUTROS</v>
          </cell>
          <cell r="E4541" t="str">
            <v>0183</v>
          </cell>
          <cell r="F4541" t="str">
            <v/>
          </cell>
          <cell r="G4541" t="str">
            <v/>
          </cell>
          <cell r="H4541" t="str">
            <v>VASO SANITARIO SIFONADO CONVENCIONAL COM LOUÇA BRANCA, INCLUSO CONJUNTO DE LIGAÇÃO PARA BACIA SANITÁRIA AJUSTÁVEL - FORNECIMENTO E INSTALAÇÃO. AF_10/2016</v>
          </cell>
          <cell r="I4541" t="str">
            <v>UN</v>
          </cell>
          <cell r="J4541" t="str">
            <v>ATRIBUÍDO SÃO PAULO</v>
          </cell>
          <cell r="K4541" t="str">
            <v>180,90</v>
          </cell>
          <cell r="L4541" t="str">
            <v>CAIXA REFERENCIAL</v>
          </cell>
        </row>
        <row r="4542">
          <cell r="A4542">
            <v>95471</v>
          </cell>
          <cell r="B4542" t="str">
            <v>INSTALACOES HIDRO SANITARIAS</v>
          </cell>
          <cell r="C4542" t="str">
            <v>INHI</v>
          </cell>
          <cell r="D4542" t="str">
            <v>APARELHOS SANITARIOS, LOUCAS, METAIS E OUTROS</v>
          </cell>
          <cell r="E4542" t="str">
            <v>0183</v>
          </cell>
          <cell r="F4542" t="str">
            <v/>
          </cell>
          <cell r="G4542" t="str">
            <v/>
          </cell>
          <cell r="H4542" t="str">
            <v>VASO SANITARIO SIFONADO CONVENCIONAL PARA PCD SEM FURO FRONTAL COM  LOUÇA BRANCA SEM ASSENTO -  FORNECIMENTO E INSTALAÇÃO. AF_01/2020</v>
          </cell>
          <cell r="I4542" t="str">
            <v>UN</v>
          </cell>
          <cell r="J4542" t="str">
            <v>ATRIBUÍDO SÃO PAULO</v>
          </cell>
          <cell r="K4542" t="str">
            <v>706,80</v>
          </cell>
          <cell r="L4542" t="str">
            <v>CAIXA REFERENCIAL</v>
          </cell>
        </row>
        <row r="4543">
          <cell r="A4543">
            <v>95472</v>
          </cell>
          <cell r="B4543" t="str">
            <v>INSTALACOES HIDRO SANITARIAS</v>
          </cell>
          <cell r="C4543" t="str">
            <v>INHI</v>
          </cell>
          <cell r="D4543" t="str">
            <v>APARELHOS SANITARIOS, LOUCAS, METAIS E OUTROS</v>
          </cell>
          <cell r="E4543" t="str">
            <v>0183</v>
          </cell>
          <cell r="F4543" t="str">
            <v/>
          </cell>
          <cell r="G4543" t="str">
            <v/>
          </cell>
          <cell r="H4543" t="str">
            <v>VASO SANITARIO SIFONADO CONVENCIONAL PARA PCD SEM FURO FRONTAL COM LOUÇA BRANCA SEM ASSENTO, INCLUSO CONJUNTO DE LIGAÇÃO PARA BACIA SANITÁRIA AJUSTÁVEL - FORNECIMENTO E INSTALAÇÃO. AF_01/2020</v>
          </cell>
          <cell r="I4543" t="str">
            <v>UN</v>
          </cell>
          <cell r="J4543" t="str">
            <v>ATRIBUÍDO SÃO PAULO</v>
          </cell>
          <cell r="K4543" t="str">
            <v>712,76</v>
          </cell>
          <cell r="L4543" t="str">
            <v>CAIXA REFERENCIAL</v>
          </cell>
        </row>
        <row r="4544">
          <cell r="A4544">
            <v>95542</v>
          </cell>
          <cell r="B4544" t="str">
            <v>INSTALACOES HIDRO SANITARIAS</v>
          </cell>
          <cell r="C4544" t="str">
            <v>INHI</v>
          </cell>
          <cell r="D4544" t="str">
            <v>APARELHOS SANITARIOS, LOUCAS, METAIS E OUTROS</v>
          </cell>
          <cell r="E4544" t="str">
            <v>0183</v>
          </cell>
          <cell r="F4544" t="str">
            <v/>
          </cell>
          <cell r="G4544" t="str">
            <v/>
          </cell>
          <cell r="H4544" t="str">
            <v>PORTA TOALHA ROSTO EM METAL CROMADO, TIPO ARGOLA, INCLUSO FIXAÇÃO. AF_01/2020</v>
          </cell>
          <cell r="I4544" t="str">
            <v>UN</v>
          </cell>
          <cell r="J4544" t="str">
            <v>COEFICIENTE DE REPRESENTATIVIDADE</v>
          </cell>
          <cell r="K4544" t="str">
            <v>25,22</v>
          </cell>
          <cell r="L4544" t="str">
            <v>CAIXA REFERENCIAL</v>
          </cell>
        </row>
        <row r="4545">
          <cell r="A4545">
            <v>95543</v>
          </cell>
          <cell r="B4545" t="str">
            <v>INSTALACOES HIDRO SANITARIAS</v>
          </cell>
          <cell r="C4545" t="str">
            <v>INHI</v>
          </cell>
          <cell r="D4545" t="str">
            <v>APARELHOS SANITARIOS, LOUCAS, METAIS E OUTROS</v>
          </cell>
          <cell r="E4545" t="str">
            <v>0183</v>
          </cell>
          <cell r="F4545" t="str">
            <v/>
          </cell>
          <cell r="G4545" t="str">
            <v/>
          </cell>
          <cell r="H4545" t="str">
            <v>PORTA TOALHA BANHO EM METAL CROMADO, TIPO BARRA, INCLUSO FIXAÇÃO. AF_01/2020</v>
          </cell>
          <cell r="I4545" t="str">
            <v>UN</v>
          </cell>
          <cell r="J4545" t="str">
            <v>COEFICIENTE DE REPRESENTATIVIDADE</v>
          </cell>
          <cell r="K4545" t="str">
            <v>42,39</v>
          </cell>
          <cell r="L4545" t="str">
            <v>CAIXA REFERENCIAL</v>
          </cell>
        </row>
        <row r="4546">
          <cell r="A4546">
            <v>95544</v>
          </cell>
          <cell r="B4546" t="str">
            <v>INSTALACOES HIDRO SANITARIAS</v>
          </cell>
          <cell r="C4546" t="str">
            <v>INHI</v>
          </cell>
          <cell r="D4546" t="str">
            <v>APARELHOS SANITARIOS, LOUCAS, METAIS E OUTROS</v>
          </cell>
          <cell r="E4546" t="str">
            <v>0183</v>
          </cell>
          <cell r="F4546" t="str">
            <v/>
          </cell>
          <cell r="G4546" t="str">
            <v/>
          </cell>
          <cell r="H4546" t="str">
            <v>PAPELEIRA DE PAREDE EM METAL CROMADO SEM TAMPA, INCLUSO FIXAÇÃO. AF_01/2020</v>
          </cell>
          <cell r="I4546" t="str">
            <v>UN</v>
          </cell>
          <cell r="J4546" t="str">
            <v>COEFICIENTE DE REPRESENTATIVIDADE</v>
          </cell>
          <cell r="K4546" t="str">
            <v>30,86</v>
          </cell>
          <cell r="L4546" t="str">
            <v>CAIXA REFERENCIAL</v>
          </cell>
        </row>
        <row r="4547">
          <cell r="A4547">
            <v>95545</v>
          </cell>
          <cell r="B4547" t="str">
            <v>INSTALACOES HIDRO SANITARIAS</v>
          </cell>
          <cell r="C4547" t="str">
            <v>INHI</v>
          </cell>
          <cell r="D4547" t="str">
            <v>APARELHOS SANITARIOS, LOUCAS, METAIS E OUTROS</v>
          </cell>
          <cell r="E4547" t="str">
            <v>0183</v>
          </cell>
          <cell r="F4547" t="str">
            <v/>
          </cell>
          <cell r="G4547" t="str">
            <v/>
          </cell>
          <cell r="H4547" t="str">
            <v>SABONETEIRA DE PAREDE EM METAL CROMADO, INCLUSO FIXAÇÃO. AF_01/2020</v>
          </cell>
          <cell r="I4547" t="str">
            <v>UN</v>
          </cell>
          <cell r="J4547" t="str">
            <v>COLETADO</v>
          </cell>
          <cell r="K4547" t="str">
            <v>30,26</v>
          </cell>
          <cell r="L4547" t="str">
            <v>CAIXA REFERENCIAL</v>
          </cell>
        </row>
        <row r="4548">
          <cell r="A4548">
            <v>95546</v>
          </cell>
          <cell r="B4548" t="str">
            <v>INSTALACOES HIDRO SANITARIAS</v>
          </cell>
          <cell r="C4548" t="str">
            <v>INHI</v>
          </cell>
          <cell r="D4548" t="str">
            <v>APARELHOS SANITARIOS, LOUCAS, METAIS E OUTROS</v>
          </cell>
          <cell r="E4548" t="str">
            <v>0183</v>
          </cell>
          <cell r="F4548" t="str">
            <v/>
          </cell>
          <cell r="G4548" t="str">
            <v/>
          </cell>
          <cell r="H4548" t="str">
            <v>KIT DE ACESSORIOS PARA BANHEIRO EM METAL CROMADO, 5 PECAS, INCLUSO FIXAÇÃO. AF_01/2020</v>
          </cell>
          <cell r="I4548" t="str">
            <v>UN</v>
          </cell>
          <cell r="J4548" t="str">
            <v>COEFICIENTE DE REPRESENTATIVIDADE</v>
          </cell>
          <cell r="K4548" t="str">
            <v>103,39</v>
          </cell>
          <cell r="L4548" t="str">
            <v>CAIXA REFERENCIAL</v>
          </cell>
        </row>
        <row r="4549">
          <cell r="A4549">
            <v>95547</v>
          </cell>
          <cell r="B4549" t="str">
            <v>INSTALACOES HIDRO SANITARIAS</v>
          </cell>
          <cell r="C4549" t="str">
            <v>INHI</v>
          </cell>
          <cell r="D4549" t="str">
            <v>APARELHOS SANITARIOS, LOUCAS, METAIS E OUTROS</v>
          </cell>
          <cell r="E4549" t="str">
            <v>0183</v>
          </cell>
          <cell r="F4549" t="str">
            <v/>
          </cell>
          <cell r="G4549" t="str">
            <v/>
          </cell>
          <cell r="H4549" t="str">
            <v>SABONETEIRA PLASTICA TIPO DISPENSER PARA SABONETE LIQUIDO COM RESERVATORIO 800 A 1500 ML, INCLUSO FIXAÇÃO. AF_01/2020</v>
          </cell>
          <cell r="I4549" t="str">
            <v>UN</v>
          </cell>
          <cell r="J4549" t="str">
            <v>COLETADO</v>
          </cell>
          <cell r="K4549" t="str">
            <v>56,95</v>
          </cell>
          <cell r="L4549" t="str">
            <v>CAIXA REFERENCIAL</v>
          </cell>
        </row>
        <row r="4550">
          <cell r="A4550">
            <v>100848</v>
          </cell>
          <cell r="B4550" t="str">
            <v>INSTALACOES HIDRO SANITARIAS</v>
          </cell>
          <cell r="C4550" t="str">
            <v>INHI</v>
          </cell>
          <cell r="D4550" t="str">
            <v>APARELHOS SANITARIOS, LOUCAS, METAIS E OUTROS</v>
          </cell>
          <cell r="E4550" t="str">
            <v>0183</v>
          </cell>
          <cell r="F4550" t="str">
            <v/>
          </cell>
          <cell r="G4550" t="str">
            <v/>
          </cell>
          <cell r="H4550" t="str">
            <v>VASO SANITÁRIO INFANTIL LOUÇA BRANCA - FORNECIMENTO E INSTALACAO. AF_01/2020</v>
          </cell>
          <cell r="I4550" t="str">
            <v>UN</v>
          </cell>
          <cell r="J4550" t="str">
            <v>ATRIBUÍDO SÃO PAULO</v>
          </cell>
          <cell r="K4550" t="str">
            <v>337,62</v>
          </cell>
          <cell r="L4550" t="str">
            <v>CAIXA REFERENCIAL</v>
          </cell>
        </row>
        <row r="4551">
          <cell r="A4551">
            <v>100849</v>
          </cell>
          <cell r="B4551" t="str">
            <v>INSTALACOES HIDRO SANITARIAS</v>
          </cell>
          <cell r="C4551" t="str">
            <v>INHI</v>
          </cell>
          <cell r="D4551" t="str">
            <v>APARELHOS SANITARIOS, LOUCAS, METAIS E OUTROS</v>
          </cell>
          <cell r="E4551" t="str">
            <v>0183</v>
          </cell>
          <cell r="F4551" t="str">
            <v/>
          </cell>
          <cell r="G4551" t="str">
            <v/>
          </cell>
          <cell r="H4551" t="str">
            <v>ASSENTO SANITÁRIO CONVENCIONAL - FORNECIMENTO E INSTALACAO. AF_01/2020</v>
          </cell>
          <cell r="I4551" t="str">
            <v>UN</v>
          </cell>
          <cell r="J4551" t="str">
            <v>COLETADO</v>
          </cell>
          <cell r="K4551" t="str">
            <v>32,60</v>
          </cell>
          <cell r="L4551" t="str">
            <v>CAIXA REFERENCIAL</v>
          </cell>
        </row>
        <row r="4552">
          <cell r="A4552">
            <v>100851</v>
          </cell>
          <cell r="B4552" t="str">
            <v>INSTALACOES HIDRO SANITARIAS</v>
          </cell>
          <cell r="C4552" t="str">
            <v>INHI</v>
          </cell>
          <cell r="D4552" t="str">
            <v>APARELHOS SANITARIOS, LOUCAS, METAIS E OUTROS</v>
          </cell>
          <cell r="E4552" t="str">
            <v>0183</v>
          </cell>
          <cell r="F4552" t="str">
            <v/>
          </cell>
          <cell r="G4552" t="str">
            <v/>
          </cell>
          <cell r="H4552" t="str">
            <v>ASSENTO SANITÁRIO INFANTIL - FORNECIMENTO E INSTALACAO. AF_01/2020</v>
          </cell>
          <cell r="I4552" t="str">
            <v>UN</v>
          </cell>
          <cell r="J4552" t="str">
            <v>COEFICIENTE DE REPRESENTATIVIDADE</v>
          </cell>
          <cell r="K4552" t="str">
            <v>65,54</v>
          </cell>
          <cell r="L4552" t="str">
            <v>CAIXA REFERENCIAL</v>
          </cell>
        </row>
        <row r="4553">
          <cell r="A4553">
            <v>100852</v>
          </cell>
          <cell r="B4553" t="str">
            <v>INSTALACOES HIDRO SANITARIAS</v>
          </cell>
          <cell r="C4553" t="str">
            <v>INHI</v>
          </cell>
          <cell r="D4553" t="str">
            <v>APARELHOS SANITARIOS, LOUCAS, METAIS E OUTROS</v>
          </cell>
          <cell r="E4553" t="str">
            <v>0183</v>
          </cell>
          <cell r="F4553" t="str">
            <v/>
          </cell>
          <cell r="G4553" t="str">
            <v/>
          </cell>
          <cell r="H4553" t="str">
            <v>CUBA DE EMBUTIR RETANGULAR DE AÇO INOXIDÁVEL, 56 X 33 X 12 CM - FORNECIMENTO E INSTALAÇÃO. AF_01/2020</v>
          </cell>
          <cell r="I4553" t="str">
            <v>UN</v>
          </cell>
          <cell r="J4553" t="str">
            <v>COEFICIENTE DE REPRESENTATIVIDADE</v>
          </cell>
          <cell r="K4553" t="str">
            <v>181,14</v>
          </cell>
          <cell r="L4553" t="str">
            <v>CAIXA REFERENCIAL</v>
          </cell>
        </row>
        <row r="4554">
          <cell r="A4554">
            <v>100854</v>
          </cell>
          <cell r="B4554" t="str">
            <v>INSTALACOES HIDRO SANITARIAS</v>
          </cell>
          <cell r="C4554" t="str">
            <v>INHI</v>
          </cell>
          <cell r="D4554" t="str">
            <v>APARELHOS SANITARIOS, LOUCAS, METAIS E OUTROS</v>
          </cell>
          <cell r="E4554" t="str">
            <v>0183</v>
          </cell>
          <cell r="F4554" t="str">
            <v/>
          </cell>
          <cell r="G4554" t="str">
            <v/>
          </cell>
          <cell r="H4554" t="str">
            <v>TORNEIRA CROMADA DE MESA PARA LAVATÓRIO COM SENSOR DE PRESENCA. AF_01/2020</v>
          </cell>
          <cell r="I4554" t="str">
            <v>UN</v>
          </cell>
          <cell r="J4554" t="str">
            <v>COEFICIENTE DE REPRESENTATIVIDADE</v>
          </cell>
          <cell r="K4554" t="str">
            <v>558,42</v>
          </cell>
          <cell r="L4554" t="str">
            <v>CAIXA REFERENCIAL</v>
          </cell>
        </row>
        <row r="4555">
          <cell r="A4555">
            <v>100855</v>
          </cell>
          <cell r="B4555" t="str">
            <v>INSTALACOES HIDRO SANITARIAS</v>
          </cell>
          <cell r="C4555" t="str">
            <v>INHI</v>
          </cell>
          <cell r="D4555" t="str">
            <v>APARELHOS SANITARIOS, LOUCAS, METAIS E OUTROS</v>
          </cell>
          <cell r="E4555" t="str">
            <v>0183</v>
          </cell>
          <cell r="F4555" t="str">
            <v/>
          </cell>
          <cell r="G4555" t="str">
            <v/>
          </cell>
          <cell r="H4555" t="str">
            <v>SABONETEIRA DE PAREDE EM PLASTICO ABS COM ACABAMENTO CROMADO E ACRILICO, INCLUSO FIXAÇÃO. AF_01/2020</v>
          </cell>
          <cell r="I4555" t="str">
            <v>UN</v>
          </cell>
          <cell r="J4555" t="str">
            <v>COLETADO</v>
          </cell>
          <cell r="K4555" t="str">
            <v>30,26</v>
          </cell>
          <cell r="L4555" t="str">
            <v>CAIXA REFERENCIAL</v>
          </cell>
        </row>
        <row r="4556">
          <cell r="A4556">
            <v>100856</v>
          </cell>
          <cell r="B4556" t="str">
            <v>INSTALACOES HIDRO SANITARIAS</v>
          </cell>
          <cell r="C4556" t="str">
            <v>INHI</v>
          </cell>
          <cell r="D4556" t="str">
            <v>APARELHOS SANITARIOS, LOUCAS, METAIS E OUTROS</v>
          </cell>
          <cell r="E4556" t="str">
            <v>0183</v>
          </cell>
          <cell r="F4556" t="str">
            <v/>
          </cell>
          <cell r="G4556" t="str">
            <v/>
          </cell>
          <cell r="H4556" t="str">
            <v>MANOPLA E CANOPLA CROMADA  FORNECIMENTO E INSTALAÇÃO. AF_01/2020</v>
          </cell>
          <cell r="I4556" t="str">
            <v>UN</v>
          </cell>
          <cell r="J4556" t="str">
            <v>COEFICIENTE DE REPRESENTATIVIDADE</v>
          </cell>
          <cell r="K4556" t="str">
            <v>21,06</v>
          </cell>
          <cell r="L4556" t="str">
            <v>CAIXA REFERENCIAL</v>
          </cell>
        </row>
        <row r="4557">
          <cell r="A4557">
            <v>100857</v>
          </cell>
          <cell r="B4557" t="str">
            <v>INSTALACOES HIDRO SANITARIAS</v>
          </cell>
          <cell r="C4557" t="str">
            <v>INHI</v>
          </cell>
          <cell r="D4557" t="str">
            <v>APARELHOS SANITARIOS, LOUCAS, METAIS E OUTROS</v>
          </cell>
          <cell r="E4557" t="str">
            <v>0183</v>
          </cell>
          <cell r="F4557" t="str">
            <v/>
          </cell>
          <cell r="G4557" t="str">
            <v/>
          </cell>
          <cell r="H4557" t="str">
            <v>ACABAMENTO MONOCOMANDO PARA CHUVEIRO  FORNECIMENTO E INSTALAÇÃO. AF_01/2020</v>
          </cell>
          <cell r="I4557" t="str">
            <v>UN</v>
          </cell>
          <cell r="J4557" t="str">
            <v>COEFICIENTE DE REPRESENTATIVIDADE</v>
          </cell>
          <cell r="K4557" t="str">
            <v>209,22</v>
          </cell>
          <cell r="L4557" t="str">
            <v>CAIXA REFERENCIAL</v>
          </cell>
        </row>
        <row r="4558">
          <cell r="A4558">
            <v>100858</v>
          </cell>
          <cell r="B4558" t="str">
            <v>INSTALACOES HIDRO SANITARIAS</v>
          </cell>
          <cell r="C4558" t="str">
            <v>INHI</v>
          </cell>
          <cell r="D4558" t="str">
            <v>APARELHOS SANITARIOS, LOUCAS, METAIS E OUTROS</v>
          </cell>
          <cell r="E4558" t="str">
            <v>0183</v>
          </cell>
          <cell r="F4558" t="str">
            <v/>
          </cell>
          <cell r="G4558" t="str">
            <v/>
          </cell>
          <cell r="H4558" t="str">
            <v>MICTÓRIO SIFONADO LOUÇA BRANCA  PADRÃO MÉDIO  FORNECIMENTO E INSTALAÇÃO. AF_01/2020</v>
          </cell>
          <cell r="I4558" t="str">
            <v>UN</v>
          </cell>
          <cell r="J4558" t="str">
            <v>ATRIBUÍDO SÃO PAULO</v>
          </cell>
          <cell r="K4558" t="str">
            <v>472,15</v>
          </cell>
          <cell r="L4558" t="str">
            <v>CAIXA REFERENCIAL</v>
          </cell>
        </row>
        <row r="4559">
          <cell r="A4559">
            <v>100860</v>
          </cell>
          <cell r="B4559" t="str">
            <v>INSTALACOES HIDRO SANITARIAS</v>
          </cell>
          <cell r="C4559" t="str">
            <v>INHI</v>
          </cell>
          <cell r="D4559" t="str">
            <v>APARELHOS SANITARIOS, LOUCAS, METAIS E OUTROS</v>
          </cell>
          <cell r="E4559" t="str">
            <v>0183</v>
          </cell>
          <cell r="F4559" t="str">
            <v/>
          </cell>
          <cell r="G4559" t="str">
            <v/>
          </cell>
          <cell r="H4559" t="str">
            <v>CHUVEIRO ELÉTRICO COMUM CORPO PLÁSTICO, TIPO DUCHA  FORNECIMENTO E INSTALAÇÃO. AF_01/2020</v>
          </cell>
          <cell r="I4559" t="str">
            <v>UN</v>
          </cell>
          <cell r="J4559" t="str">
            <v>COLETADO</v>
          </cell>
          <cell r="K4559" t="str">
            <v>74,90</v>
          </cell>
          <cell r="L4559" t="str">
            <v>CAIXA REFERENCIAL</v>
          </cell>
        </row>
        <row r="4560">
          <cell r="A4560">
            <v>100861</v>
          </cell>
          <cell r="B4560" t="str">
            <v>INSTALACOES HIDRO SANITARIAS</v>
          </cell>
          <cell r="C4560" t="str">
            <v>INHI</v>
          </cell>
          <cell r="D4560" t="str">
            <v>APARELHOS SANITARIOS, LOUCAS, METAIS E OUTROS</v>
          </cell>
          <cell r="E4560" t="str">
            <v>0183</v>
          </cell>
          <cell r="F4560" t="str">
            <v/>
          </cell>
          <cell r="G4560" t="str">
            <v/>
          </cell>
          <cell r="H4560" t="str">
            <v>SUPORTE MÃO FRANCESA EM AÇO, ABAS IGUAIS 30 CM, CAPACIDADE MINIMA 60 KG, BRANCO - FORNECIMENTO E INSTALAÇÃO. AF_01/2020</v>
          </cell>
          <cell r="I4560" t="str">
            <v>UN</v>
          </cell>
          <cell r="J4560" t="str">
            <v>ATRIBUÍDO SÃO PAULO</v>
          </cell>
          <cell r="K4560" t="str">
            <v>25,04</v>
          </cell>
          <cell r="L4560" t="str">
            <v>CAIXA REFERENCIAL</v>
          </cell>
        </row>
        <row r="4561">
          <cell r="A4561">
            <v>100862</v>
          </cell>
          <cell r="B4561" t="str">
            <v>INSTALACOES HIDRO SANITARIAS</v>
          </cell>
          <cell r="C4561" t="str">
            <v>INHI</v>
          </cell>
          <cell r="D4561" t="str">
            <v>APARELHOS SANITARIOS, LOUCAS, METAIS E OUTROS</v>
          </cell>
          <cell r="E4561" t="str">
            <v>0183</v>
          </cell>
          <cell r="F4561" t="str">
            <v/>
          </cell>
          <cell r="G4561" t="str">
            <v/>
          </cell>
          <cell r="H4561" t="str">
            <v>SUPORTE MÃO FRANCESA EM ACO, ABAS IGUAIS 40 CM, CAPACIDADE MINIMA 70 KG, BRANCO - FORNECIMENTO E INSTALAÇÃO. AF_01/2020</v>
          </cell>
          <cell r="I4561" t="str">
            <v>UN</v>
          </cell>
          <cell r="J4561" t="str">
            <v>ATRIBUÍDO SÃO PAULO</v>
          </cell>
          <cell r="K4561" t="str">
            <v>27,71</v>
          </cell>
          <cell r="L4561" t="str">
            <v>CAIXA REFERENCIAL</v>
          </cell>
        </row>
        <row r="4562">
          <cell r="A4562">
            <v>100863</v>
          </cell>
          <cell r="B4562" t="str">
            <v>INSTALACOES HIDRO SANITARIAS</v>
          </cell>
          <cell r="C4562" t="str">
            <v>INHI</v>
          </cell>
          <cell r="D4562" t="str">
            <v>APARELHOS SANITARIOS, LOUCAS, METAIS E OUTROS</v>
          </cell>
          <cell r="E4562" t="str">
            <v>0183</v>
          </cell>
          <cell r="F4562" t="str">
            <v/>
          </cell>
          <cell r="G4562" t="str">
            <v/>
          </cell>
          <cell r="H4562" t="str">
            <v>BARRA DE APOIO EM "L", EM ACO INOX POLIDO 70 X 70 CM, FIXADA NA PAREDE - FORNECIMENTO E INSTALACAO. AF_01/2020</v>
          </cell>
          <cell r="I4562" t="str">
            <v>UN</v>
          </cell>
          <cell r="J4562" t="str">
            <v>ATRIBUÍDO SÃO PAULO</v>
          </cell>
          <cell r="K4562" t="str">
            <v>456,49</v>
          </cell>
          <cell r="L4562" t="str">
            <v>CAIXA REFERENCIAL</v>
          </cell>
        </row>
        <row r="4563">
          <cell r="A4563">
            <v>100864</v>
          </cell>
          <cell r="B4563" t="str">
            <v>INSTALACOES HIDRO SANITARIAS</v>
          </cell>
          <cell r="C4563" t="str">
            <v>INHI</v>
          </cell>
          <cell r="D4563" t="str">
            <v>APARELHOS SANITARIOS, LOUCAS, METAIS E OUTROS</v>
          </cell>
          <cell r="E4563" t="str">
            <v>0183</v>
          </cell>
          <cell r="F4563" t="str">
            <v/>
          </cell>
          <cell r="G4563" t="str">
            <v/>
          </cell>
          <cell r="H4563" t="str">
            <v>BARRA DE APOIO EM "L", EM ACO INOX POLIDO 80 X 80 CM, FIXADA NA PAREDE - FORNECIMENTO E INSTALACAO. AF_01/2020</v>
          </cell>
          <cell r="I4563" t="str">
            <v>UN</v>
          </cell>
          <cell r="J4563" t="str">
            <v>ATRIBUÍDO SÃO PAULO</v>
          </cell>
          <cell r="K4563" t="str">
            <v>507,87</v>
          </cell>
          <cell r="L4563" t="str">
            <v>CAIXA REFERENCIAL</v>
          </cell>
        </row>
        <row r="4564">
          <cell r="A4564">
            <v>100865</v>
          </cell>
          <cell r="B4564" t="str">
            <v>INSTALACOES HIDRO SANITARIAS</v>
          </cell>
          <cell r="C4564" t="str">
            <v>INHI</v>
          </cell>
          <cell r="D4564" t="str">
            <v>APARELHOS SANITARIOS, LOUCAS, METAIS E OUTROS</v>
          </cell>
          <cell r="E4564" t="str">
            <v>0183</v>
          </cell>
          <cell r="F4564" t="str">
            <v/>
          </cell>
          <cell r="G4564" t="str">
            <v/>
          </cell>
          <cell r="H4564" t="str">
            <v>BARRA DE APOIO LATERAL ARTICULADA, COM TRAVA, EM ACO INOX POLIDO, FIXADA NA PAREDE - FORNECIMENTO E INSTALAÇÃO. AF_01/2020</v>
          </cell>
          <cell r="I4564" t="str">
            <v>UN</v>
          </cell>
          <cell r="J4564" t="str">
            <v>ATRIBUÍDO SÃO PAULO</v>
          </cell>
          <cell r="K4564" t="str">
            <v>480,30</v>
          </cell>
          <cell r="L4564" t="str">
            <v>CAIXA REFERENCIAL</v>
          </cell>
        </row>
        <row r="4565">
          <cell r="A4565">
            <v>100866</v>
          </cell>
          <cell r="B4565" t="str">
            <v>INSTALACOES HIDRO SANITARIAS</v>
          </cell>
          <cell r="C4565" t="str">
            <v>INHI</v>
          </cell>
          <cell r="D4565" t="str">
            <v>APARELHOS SANITARIOS, LOUCAS, METAIS E OUTROS</v>
          </cell>
          <cell r="E4565" t="str">
            <v>0183</v>
          </cell>
          <cell r="F4565" t="str">
            <v/>
          </cell>
          <cell r="G4565" t="str">
            <v/>
          </cell>
          <cell r="H4565" t="str">
            <v>BARRA DE APOIO RETA, EM ACO INOX POLIDO, COMPRIMENTO 60CM, FIXADA NA PAREDE - FORNECIMENTO E INSTALAÇÃO. AF_01/2020</v>
          </cell>
          <cell r="I4565" t="str">
            <v>UN</v>
          </cell>
          <cell r="J4565" t="str">
            <v>ATRIBUÍDO SÃO PAULO</v>
          </cell>
          <cell r="K4565" t="str">
            <v>225,53</v>
          </cell>
          <cell r="L4565" t="str">
            <v>CAIXA REFERENCIAL</v>
          </cell>
        </row>
        <row r="4566">
          <cell r="A4566">
            <v>100867</v>
          </cell>
          <cell r="B4566" t="str">
            <v>INSTALACOES HIDRO SANITARIAS</v>
          </cell>
          <cell r="C4566" t="str">
            <v>INHI</v>
          </cell>
          <cell r="D4566" t="str">
            <v>APARELHOS SANITARIOS, LOUCAS, METAIS E OUTROS</v>
          </cell>
          <cell r="E4566" t="str">
            <v>0183</v>
          </cell>
          <cell r="F4566" t="str">
            <v/>
          </cell>
          <cell r="G4566" t="str">
            <v/>
          </cell>
          <cell r="H4566" t="str">
            <v>BARRA DE APOIO RETA, EM ACO INOX POLIDO, COMPRIMENTO 70 CM,  FIXADA NA PAREDE - FORNECIMENTO E INSTALAÇÃO. AF_01/2020</v>
          </cell>
          <cell r="I4566" t="str">
            <v>UN</v>
          </cell>
          <cell r="J4566" t="str">
            <v>ATRIBUÍDO SÃO PAULO</v>
          </cell>
          <cell r="K4566" t="str">
            <v>242,48</v>
          </cell>
          <cell r="L4566" t="str">
            <v>CAIXA REFERENCIAL</v>
          </cell>
        </row>
        <row r="4567">
          <cell r="A4567">
            <v>100868</v>
          </cell>
          <cell r="B4567" t="str">
            <v>INSTALACOES HIDRO SANITARIAS</v>
          </cell>
          <cell r="C4567" t="str">
            <v>INHI</v>
          </cell>
          <cell r="D4567" t="str">
            <v>APARELHOS SANITARIOS, LOUCAS, METAIS E OUTROS</v>
          </cell>
          <cell r="E4567" t="str">
            <v>0183</v>
          </cell>
          <cell r="F4567" t="str">
            <v/>
          </cell>
          <cell r="G4567" t="str">
            <v/>
          </cell>
          <cell r="H4567" t="str">
            <v>BARRA DE APOIO RETA, EM ACO INOX POLIDO, COMPRIMENTO 80 CM,  FIXADA NA PAREDE - FORNECIMENTO E INSTALAÇÃO. AF_01/2020</v>
          </cell>
          <cell r="I4567" t="str">
            <v>UN</v>
          </cell>
          <cell r="J4567" t="str">
            <v>ATRIBUÍDO SÃO PAULO</v>
          </cell>
          <cell r="K4567" t="str">
            <v>253,75</v>
          </cell>
          <cell r="L4567" t="str">
            <v>CAIXA REFERENCIAL</v>
          </cell>
        </row>
        <row r="4568">
          <cell r="A4568">
            <v>100869</v>
          </cell>
          <cell r="B4568" t="str">
            <v>INSTALACOES HIDRO SANITARIAS</v>
          </cell>
          <cell r="C4568" t="str">
            <v>INHI</v>
          </cell>
          <cell r="D4568" t="str">
            <v>APARELHOS SANITARIOS, LOUCAS, METAIS E OUTROS</v>
          </cell>
          <cell r="E4568" t="str">
            <v>0183</v>
          </cell>
          <cell r="F4568" t="str">
            <v/>
          </cell>
          <cell r="G4568" t="str">
            <v/>
          </cell>
          <cell r="H4568" t="str">
            <v>BARRA DE APOIO RETA, EM ACO INOX POLIDO, COMPRIMENTO 90 CM,  FIXADA NA PAREDE - FORNECIMENTO E INSTALAÇÃO. AF_01/2020</v>
          </cell>
          <cell r="I4568" t="str">
            <v>UN</v>
          </cell>
          <cell r="J4568" t="str">
            <v>ATRIBUÍDO SÃO PAULO</v>
          </cell>
          <cell r="K4568" t="str">
            <v>262,40</v>
          </cell>
          <cell r="L4568" t="str">
            <v>CAIXA REFERENCIAL</v>
          </cell>
        </row>
        <row r="4569">
          <cell r="A4569">
            <v>100870</v>
          </cell>
          <cell r="B4569" t="str">
            <v>INSTALACOES HIDRO SANITARIAS</v>
          </cell>
          <cell r="C4569" t="str">
            <v>INHI</v>
          </cell>
          <cell r="D4569" t="str">
            <v>APARELHOS SANITARIOS, LOUCAS, METAIS E OUTROS</v>
          </cell>
          <cell r="E4569" t="str">
            <v>0183</v>
          </cell>
          <cell r="F4569" t="str">
            <v/>
          </cell>
          <cell r="G4569" t="str">
            <v/>
          </cell>
          <cell r="H4569" t="str">
            <v>BARRA DE APOIO RETA, EM ALUMINIO, COMPRIMENTO 60 CM,  FIXADA NA PAREDE - FORNECIMENTO E INSTALAÇÃO. AF_01/2020</v>
          </cell>
          <cell r="I4569" t="str">
            <v>UN</v>
          </cell>
          <cell r="J4569" t="str">
            <v>ATRIBUÍDO SÃO PAULO</v>
          </cell>
          <cell r="K4569" t="str">
            <v>194,32</v>
          </cell>
          <cell r="L4569" t="str">
            <v>CAIXA REFERENCIAL</v>
          </cell>
        </row>
        <row r="4570">
          <cell r="A4570">
            <v>100871</v>
          </cell>
          <cell r="B4570" t="str">
            <v>INSTALACOES HIDRO SANITARIAS</v>
          </cell>
          <cell r="C4570" t="str">
            <v>INHI</v>
          </cell>
          <cell r="D4570" t="str">
            <v>APARELHOS SANITARIOS, LOUCAS, METAIS E OUTROS</v>
          </cell>
          <cell r="E4570" t="str">
            <v>0183</v>
          </cell>
          <cell r="F4570" t="str">
            <v/>
          </cell>
          <cell r="G4570" t="str">
            <v/>
          </cell>
          <cell r="H4570" t="str">
            <v>BARRA DE APOIO RETA, EM ALUMINIO, COMPRIMENTO 70 CM,  FIXADA NA PAREDE - FORNECIMENTO E INSTALAÇÃO. AF_01/2020</v>
          </cell>
          <cell r="I4570" t="str">
            <v>UN</v>
          </cell>
          <cell r="J4570" t="str">
            <v>ATRIBUÍDO SÃO PAULO</v>
          </cell>
          <cell r="K4570" t="str">
            <v>212,22</v>
          </cell>
          <cell r="L4570" t="str">
            <v>CAIXA REFERENCIAL</v>
          </cell>
        </row>
        <row r="4571">
          <cell r="A4571">
            <v>100872</v>
          </cell>
          <cell r="B4571" t="str">
            <v>INSTALACOES HIDRO SANITARIAS</v>
          </cell>
          <cell r="C4571" t="str">
            <v>INHI</v>
          </cell>
          <cell r="D4571" t="str">
            <v>APARELHOS SANITARIOS, LOUCAS, METAIS E OUTROS</v>
          </cell>
          <cell r="E4571" t="str">
            <v>0183</v>
          </cell>
          <cell r="F4571" t="str">
            <v/>
          </cell>
          <cell r="G4571" t="str">
            <v/>
          </cell>
          <cell r="H4571" t="str">
            <v>BARRA DE APOIO RETA, EM ALUMINIO, COMPRIMENTO 80 CM,  FIXADA NA PAREDE - FORNECIMENTO E INSTALAÇÃO. AF_01/2020</v>
          </cell>
          <cell r="I4571" t="str">
            <v>UN</v>
          </cell>
          <cell r="J4571" t="str">
            <v>ATRIBUÍDO SÃO PAULO</v>
          </cell>
          <cell r="K4571" t="str">
            <v>223,64</v>
          </cell>
          <cell r="L4571" t="str">
            <v>CAIXA REFERENCIAL</v>
          </cell>
        </row>
        <row r="4572">
          <cell r="A4572">
            <v>100873</v>
          </cell>
          <cell r="B4572" t="str">
            <v>INSTALACOES HIDRO SANITARIAS</v>
          </cell>
          <cell r="C4572" t="str">
            <v>INHI</v>
          </cell>
          <cell r="D4572" t="str">
            <v>APARELHOS SANITARIOS, LOUCAS, METAIS E OUTROS</v>
          </cell>
          <cell r="E4572" t="str">
            <v>0183</v>
          </cell>
          <cell r="F4572" t="str">
            <v/>
          </cell>
          <cell r="G4572" t="str">
            <v/>
          </cell>
          <cell r="H4572" t="str">
            <v>BARRA DE APOIO RETA, EM ALUMINIO, COMPRIMENTO 90 CM,  FIXADA NA PAREDE - FORNECIMENTO E INSTALAÇÃO. AF_01/2020</v>
          </cell>
          <cell r="I4572" t="str">
            <v>UN</v>
          </cell>
          <cell r="J4572" t="str">
            <v>ATRIBUÍDO SÃO PAULO</v>
          </cell>
          <cell r="K4572" t="str">
            <v>230,77</v>
          </cell>
          <cell r="L4572" t="str">
            <v>CAIXA REFERENCIAL</v>
          </cell>
        </row>
        <row r="4573">
          <cell r="A4573">
            <v>100874</v>
          </cell>
          <cell r="B4573" t="str">
            <v>INSTALACOES HIDRO SANITARIAS</v>
          </cell>
          <cell r="C4573" t="str">
            <v>INHI</v>
          </cell>
          <cell r="D4573" t="str">
            <v>APARELHOS SANITARIOS, LOUCAS, METAIS E OUTROS</v>
          </cell>
          <cell r="E4573" t="str">
            <v>0183</v>
          </cell>
          <cell r="F4573" t="str">
            <v/>
          </cell>
          <cell r="G4573" t="str">
            <v/>
          </cell>
          <cell r="H4573" t="str">
            <v>PUXADOR PARA PCD, FIXADO NA PORTA - FORNECIMENTO E INSTALAÇÃO. AF_01/2020</v>
          </cell>
          <cell r="I4573" t="str">
            <v>UN</v>
          </cell>
          <cell r="J4573" t="str">
            <v>ATRIBUÍDO SÃO PAULO</v>
          </cell>
          <cell r="K4573" t="str">
            <v>225,53</v>
          </cell>
          <cell r="L4573" t="str">
            <v>CAIXA REFERENCIAL</v>
          </cell>
        </row>
        <row r="4574">
          <cell r="A4574">
            <v>100875</v>
          </cell>
          <cell r="B4574" t="str">
            <v>INSTALACOES HIDRO SANITARIAS</v>
          </cell>
          <cell r="C4574" t="str">
            <v>INHI</v>
          </cell>
          <cell r="D4574" t="str">
            <v>APARELHOS SANITARIOS, LOUCAS, METAIS E OUTROS</v>
          </cell>
          <cell r="E4574" t="str">
            <v>0183</v>
          </cell>
          <cell r="F4574" t="str">
            <v/>
          </cell>
          <cell r="G4574" t="str">
            <v/>
          </cell>
          <cell r="H4574" t="str">
            <v>BANCO ARTICULADO, EM ACO INOX, PARA PCD, FIXADO NA PAREDE - FORNECIMENTO E INSTALAÇÃO. AF_01/2020</v>
          </cell>
          <cell r="I4574" t="str">
            <v>UN</v>
          </cell>
          <cell r="J4574" t="str">
            <v>ATRIBUÍDO SÃO PAULO</v>
          </cell>
          <cell r="K4574" t="str">
            <v>882,07</v>
          </cell>
          <cell r="L4574" t="str">
            <v>CAIXA REFERENCIAL</v>
          </cell>
        </row>
        <row r="4575">
          <cell r="A4575">
            <v>98052</v>
          </cell>
          <cell r="B4575" t="str">
            <v>INSTALACOES HIDRO SANITARIAS</v>
          </cell>
          <cell r="C4575" t="str">
            <v>INHI</v>
          </cell>
          <cell r="D4575" t="str">
            <v>FOSSAS/SUMIDOUROS</v>
          </cell>
          <cell r="E4575" t="str">
            <v>0184</v>
          </cell>
          <cell r="F4575" t="str">
            <v/>
          </cell>
          <cell r="G4575" t="str">
            <v/>
          </cell>
          <cell r="H4575" t="str">
            <v>TANQUE SÉPTICO CIRCULAR, EM CONCRETO PRÉ-MOLDADO, DIÂMETRO INTERNO = 1,10 M, ALTURA INTERNA = 2,50 M, VOLUME ÚTIL: 2138,2 L (PARA 5 CONTRIBUINTES). AF_12/2020</v>
          </cell>
          <cell r="I4575" t="str">
            <v>UN</v>
          </cell>
          <cell r="J4575" t="str">
            <v>ATRIBUÍDO SÃO PAULO</v>
          </cell>
          <cell r="K4575" t="str">
            <v>1.524,80</v>
          </cell>
          <cell r="L4575" t="str">
            <v>CAIXA REFERENCIAL</v>
          </cell>
        </row>
        <row r="4576">
          <cell r="A4576">
            <v>98053</v>
          </cell>
          <cell r="B4576" t="str">
            <v>INSTALACOES HIDRO SANITARIAS</v>
          </cell>
          <cell r="C4576" t="str">
            <v>INHI</v>
          </cell>
          <cell r="D4576" t="str">
            <v>FOSSAS/SUMIDOUROS</v>
          </cell>
          <cell r="E4576" t="str">
            <v>0184</v>
          </cell>
          <cell r="F4576" t="str">
            <v/>
          </cell>
          <cell r="G4576" t="str">
            <v/>
          </cell>
          <cell r="H4576" t="str">
            <v>TANQUE SÉPTICO CIRCULAR, EM CONCRETO PRÉ-MOLDADO, DIÂMETRO INTERNO = 1,40 M, ALTURA INTERNA = 2,50 M, VOLUME ÚTIL: 3463,6 L (PARA 13 CONTRIBUINTES). AF_12/2020</v>
          </cell>
          <cell r="I4576" t="str">
            <v>UN</v>
          </cell>
          <cell r="J4576" t="str">
            <v>ATRIBUÍDO SÃO PAULO</v>
          </cell>
          <cell r="K4576" t="str">
            <v>2.084,53</v>
          </cell>
          <cell r="L4576" t="str">
            <v>CAIXA REFERENCIAL</v>
          </cell>
        </row>
        <row r="4577">
          <cell r="A4577">
            <v>98054</v>
          </cell>
          <cell r="B4577" t="str">
            <v>INSTALACOES HIDRO SANITARIAS</v>
          </cell>
          <cell r="C4577" t="str">
            <v>INHI</v>
          </cell>
          <cell r="D4577" t="str">
            <v>FOSSAS/SUMIDOUROS</v>
          </cell>
          <cell r="E4577" t="str">
            <v>0184</v>
          </cell>
          <cell r="F4577" t="str">
            <v/>
          </cell>
          <cell r="G4577" t="str">
            <v/>
          </cell>
          <cell r="H4577" t="str">
            <v>TANQUE SÉPTICO CIRCULAR, EM CONCRETO PRÉ-MOLDADO, DIÂMETRO INTERNO = 1,88 M, ALTURA INTERNA = 2,50 M, VOLUME ÚTIL: 6245,8 L (PARA 32 CONTRIBUINTES). AF_12/2020</v>
          </cell>
          <cell r="I4577" t="str">
            <v>UN</v>
          </cell>
          <cell r="J4577" t="str">
            <v>ATRIBUÍDO SÃO PAULO</v>
          </cell>
          <cell r="K4577" t="str">
            <v>3.362,56</v>
          </cell>
          <cell r="L4577" t="str">
            <v>CAIXA REFERENCIAL</v>
          </cell>
        </row>
        <row r="4578">
          <cell r="A4578">
            <v>98055</v>
          </cell>
          <cell r="B4578" t="str">
            <v>INSTALACOES HIDRO SANITARIAS</v>
          </cell>
          <cell r="C4578" t="str">
            <v>INHI</v>
          </cell>
          <cell r="D4578" t="str">
            <v>FOSSAS/SUMIDOUROS</v>
          </cell>
          <cell r="E4578" t="str">
            <v>0184</v>
          </cell>
          <cell r="F4578" t="str">
            <v/>
          </cell>
          <cell r="G4578" t="str">
            <v/>
          </cell>
          <cell r="H4578" t="str">
            <v>TANQUE SÉPTICO CIRCULAR, EM CONCRETO PRÉ-MOLDADO, DIÂMETRO INTERNO = 2,38 M, ALTURA INTERNA = 2,50 M, VOLUME ÚTIL: 10009,8 L (PARA 69 CONTRIBUINTES). AF_12/2020</v>
          </cell>
          <cell r="I4578" t="str">
            <v>UN</v>
          </cell>
          <cell r="J4578" t="str">
            <v>ATRIBUÍDO SÃO PAULO</v>
          </cell>
          <cell r="K4578" t="str">
            <v>4.548,86</v>
          </cell>
          <cell r="L4578" t="str">
            <v>CAIXA REFERENCIAL</v>
          </cell>
        </row>
        <row r="4579">
          <cell r="A4579">
            <v>98056</v>
          </cell>
          <cell r="B4579" t="str">
            <v>INSTALACOES HIDRO SANITARIAS</v>
          </cell>
          <cell r="C4579" t="str">
            <v>INHI</v>
          </cell>
          <cell r="D4579" t="str">
            <v>FOSSAS/SUMIDOUROS</v>
          </cell>
          <cell r="E4579" t="str">
            <v>0184</v>
          </cell>
          <cell r="F4579" t="str">
            <v/>
          </cell>
          <cell r="G4579" t="str">
            <v/>
          </cell>
          <cell r="H4579" t="str">
            <v>TANQUE SÉPTICO CIRCULAR, EM CONCRETO PRÉ-MOLDADO, DIÂMETRO INTERNO = 2,38 M, ALTURA INTERNA = 3,0 M, VOLUME ÚTIL: 12234,2 L (PARA 86 CONTRIBUINTES). AF_12/2020</v>
          </cell>
          <cell r="I4579" t="str">
            <v>UN</v>
          </cell>
          <cell r="J4579" t="str">
            <v>ATRIBUÍDO SÃO PAULO</v>
          </cell>
          <cell r="K4579" t="str">
            <v>5.307,35</v>
          </cell>
          <cell r="L4579" t="str">
            <v>CAIXA REFERENCIAL</v>
          </cell>
        </row>
        <row r="4580">
          <cell r="A4580">
            <v>98057</v>
          </cell>
          <cell r="B4580" t="str">
            <v>INSTALACOES HIDRO SANITARIAS</v>
          </cell>
          <cell r="C4580" t="str">
            <v>INHI</v>
          </cell>
          <cell r="D4580" t="str">
            <v>FOSSAS/SUMIDOUROS</v>
          </cell>
          <cell r="E4580" t="str">
            <v>0184</v>
          </cell>
          <cell r="F4580" t="str">
            <v/>
          </cell>
          <cell r="G4580" t="str">
            <v/>
          </cell>
          <cell r="H4580" t="str">
            <v>TANQUE SÉPTICO CIRCULAR, EM CONCRETO PRÉ-MOLDADO, DIÂMETRO INTERNO = 2,88 M, ALTURA INTERNA = 2,50 M, VOLUME ÚTIL: 14657,4 L (PARA 105 CONTRIBUINTES). AF_12/2020</v>
          </cell>
          <cell r="I4580" t="str">
            <v>UN</v>
          </cell>
          <cell r="J4580" t="str">
            <v>ATRIBUÍDO SÃO PAULO</v>
          </cell>
          <cell r="K4580" t="str">
            <v>6.265,50</v>
          </cell>
          <cell r="L4580" t="str">
            <v>CAIXA REFERENCIAL</v>
          </cell>
        </row>
        <row r="4581">
          <cell r="A4581">
            <v>98058</v>
          </cell>
          <cell r="B4581" t="str">
            <v>INSTALACOES HIDRO SANITARIAS</v>
          </cell>
          <cell r="C4581" t="str">
            <v>INHI</v>
          </cell>
          <cell r="D4581" t="str">
            <v>FOSSAS/SUMIDOUROS</v>
          </cell>
          <cell r="E4581" t="str">
            <v>0184</v>
          </cell>
          <cell r="F4581" t="str">
            <v/>
          </cell>
          <cell r="G4581" t="str">
            <v/>
          </cell>
          <cell r="H4581" t="str">
            <v>FILTRO ANAERÓBIO CIRCULAR, EM CONCRETO PRÉ-MOLDADO, DIÂMETRO INTERNO = 1,10 M, ALTURA INTERNA = 1,50 M, VOLUME ÚTIL: 1140,4 L (PARA 5 CONTRIBUINTES). AF_12/2020</v>
          </cell>
          <cell r="I4581" t="str">
            <v>UN</v>
          </cell>
          <cell r="J4581" t="str">
            <v>ATRIBUÍDO SÃO PAULO</v>
          </cell>
          <cell r="K4581" t="str">
            <v>1.291,38</v>
          </cell>
          <cell r="L4581" t="str">
            <v>CAIXA REFERENCIAL</v>
          </cell>
        </row>
        <row r="4582">
          <cell r="A4582">
            <v>98059</v>
          </cell>
          <cell r="B4582" t="str">
            <v>INSTALACOES HIDRO SANITARIAS</v>
          </cell>
          <cell r="C4582" t="str">
            <v>INHI</v>
          </cell>
          <cell r="D4582" t="str">
            <v>FOSSAS/SUMIDOUROS</v>
          </cell>
          <cell r="E4582" t="str">
            <v>0184</v>
          </cell>
          <cell r="F4582" t="str">
            <v/>
          </cell>
          <cell r="G4582" t="str">
            <v/>
          </cell>
          <cell r="H4582" t="str">
            <v>FILTRO ANAERÓBIO CIRCULAR, EM CONCRETO PRÉ-MOLDADO, DIÂMETRO INTERNO = 1,88 M, ALTURA INTERNA = 1,50 M, VOLUME ÚTIL: 3331,1 L (PARA 19 CONTRIBUINTES). AF_12/2020</v>
          </cell>
          <cell r="I4582" t="str">
            <v>UN</v>
          </cell>
          <cell r="J4582" t="str">
            <v>ATRIBUÍDO SÃO PAULO</v>
          </cell>
          <cell r="K4582" t="str">
            <v>2.762,36</v>
          </cell>
          <cell r="L4582" t="str">
            <v>CAIXA REFERENCIAL</v>
          </cell>
        </row>
        <row r="4583">
          <cell r="A4583">
            <v>98060</v>
          </cell>
          <cell r="B4583" t="str">
            <v>INSTALACOES HIDRO SANITARIAS</v>
          </cell>
          <cell r="C4583" t="str">
            <v>INHI</v>
          </cell>
          <cell r="D4583" t="str">
            <v>FOSSAS/SUMIDOUROS</v>
          </cell>
          <cell r="E4583" t="str">
            <v>0184</v>
          </cell>
          <cell r="F4583" t="str">
            <v/>
          </cell>
          <cell r="G4583" t="str">
            <v/>
          </cell>
          <cell r="H4583" t="str">
            <v>FILTRO ANAERÓBIO CIRCULAR, EM CONCRETO PRÉ-MOLDADO, DIÂMETRO INTERNO = 2,38 M, ALTURA INTERNA = 1,50 M, VOLUME ÚTIL: 5338,6 L (PARA 34 CONTRIBUINTES). AF_12/2020</v>
          </cell>
          <cell r="I4583" t="str">
            <v>UN</v>
          </cell>
          <cell r="J4583" t="str">
            <v>ATRIBUÍDO SÃO PAULO</v>
          </cell>
          <cell r="K4583" t="str">
            <v>3.834,19</v>
          </cell>
          <cell r="L4583" t="str">
            <v>CAIXA REFERENCIAL</v>
          </cell>
        </row>
        <row r="4584">
          <cell r="A4584">
            <v>98061</v>
          </cell>
          <cell r="B4584" t="str">
            <v>INSTALACOES HIDRO SANITARIAS</v>
          </cell>
          <cell r="C4584" t="str">
            <v>INHI</v>
          </cell>
          <cell r="D4584" t="str">
            <v>FOSSAS/SUMIDOUROS</v>
          </cell>
          <cell r="E4584" t="str">
            <v>0184</v>
          </cell>
          <cell r="F4584" t="str">
            <v/>
          </cell>
          <cell r="G4584" t="str">
            <v/>
          </cell>
          <cell r="H4584" t="str">
            <v>FILTRO ANAERÓBIO CIRCULAR, EM CONCRETO PRÉ-MOLDADO, DIÂMETRO INTERNO = 2,88 M, ALTURA INTERNA = 1,50 M, VOLUME ÚTIL: 7817,3 L (PARA 75 CONTRIBUINTES). AF_12/2020</v>
          </cell>
          <cell r="I4584" t="str">
            <v>UN</v>
          </cell>
          <cell r="J4584" t="str">
            <v>ATRIBUÍDO SÃO PAULO</v>
          </cell>
          <cell r="K4584" t="str">
            <v>5.306,04</v>
          </cell>
          <cell r="L4584" t="str">
            <v>CAIXA REFERENCIAL</v>
          </cell>
        </row>
        <row r="4585">
          <cell r="A4585">
            <v>98062</v>
          </cell>
          <cell r="B4585" t="str">
            <v>INSTALACOES HIDRO SANITARIAS</v>
          </cell>
          <cell r="C4585" t="str">
            <v>INHI</v>
          </cell>
          <cell r="D4585" t="str">
            <v>FOSSAS/SUMIDOUROS</v>
          </cell>
          <cell r="E4585" t="str">
            <v>0184</v>
          </cell>
          <cell r="F4585" t="str">
            <v/>
          </cell>
          <cell r="G4585" t="str">
            <v/>
          </cell>
          <cell r="H4585" t="str">
            <v>SUMIDOURO CIRCULAR, EM CONCRETO PRÉ-MOLDADO, DIÂMETRO INTERNO = 1,88 M, ALTURA INTERNA = 2,00 M, ÁREA DE INFILTRAÇÃO: 13,1 M² (PARA 5 CONTRIBUINTES). AF_12/2020</v>
          </cell>
          <cell r="I4585" t="str">
            <v>UN</v>
          </cell>
          <cell r="J4585" t="str">
            <v>ATRIBUÍDO SÃO PAULO</v>
          </cell>
          <cell r="K4585" t="str">
            <v>2.125,55</v>
          </cell>
          <cell r="L4585" t="str">
            <v>CAIXA REFERENCIAL</v>
          </cell>
        </row>
        <row r="4586">
          <cell r="A4586">
            <v>98063</v>
          </cell>
          <cell r="B4586" t="str">
            <v>INSTALACOES HIDRO SANITARIAS</v>
          </cell>
          <cell r="C4586" t="str">
            <v>INHI</v>
          </cell>
          <cell r="D4586" t="str">
            <v>FOSSAS/SUMIDOUROS</v>
          </cell>
          <cell r="E4586" t="str">
            <v>0184</v>
          </cell>
          <cell r="F4586" t="str">
            <v/>
          </cell>
          <cell r="G4586" t="str">
            <v/>
          </cell>
          <cell r="H4586" t="str">
            <v>SUMIDOURO CIRCULAR, EM CONCRETO PRÉ-MOLDADO, DIÂMETRO INTERNO = 2,38 M, ALTURA INTERNA = 2,50 M, ÁREA DE INFILTRAÇÃO: 21,3 M² (PARA 8 CONTRIBUINTES). AF_12/2020</v>
          </cell>
          <cell r="I4586" t="str">
            <v>UN</v>
          </cell>
          <cell r="J4586" t="str">
            <v>ATRIBUÍDO SÃO PAULO</v>
          </cell>
          <cell r="K4586" t="str">
            <v>3.237,43</v>
          </cell>
          <cell r="L4586" t="str">
            <v>CAIXA REFERENCIAL</v>
          </cell>
        </row>
        <row r="4587">
          <cell r="A4587">
            <v>98064</v>
          </cell>
          <cell r="B4587" t="str">
            <v>INSTALACOES HIDRO SANITARIAS</v>
          </cell>
          <cell r="C4587" t="str">
            <v>INHI</v>
          </cell>
          <cell r="D4587" t="str">
            <v>FOSSAS/SUMIDOUROS</v>
          </cell>
          <cell r="E4587" t="str">
            <v>0184</v>
          </cell>
          <cell r="F4587" t="str">
            <v/>
          </cell>
          <cell r="G4587" t="str">
            <v/>
          </cell>
          <cell r="H4587" t="str">
            <v>SUMIDOURO CIRCULAR, EM CONCRETO PRÉ-MOLDADO, DIÂMETRO INTERNO = 2,38 M, ALTURA INTERNA = 3,0 M, ÁREA DE INFILTRAÇÃO: 25 M² (PARA 10 CONTRIBUINTES). AF_12/2020</v>
          </cell>
          <cell r="I4587" t="str">
            <v>UN</v>
          </cell>
          <cell r="J4587" t="str">
            <v>ATRIBUÍDO SÃO PAULO</v>
          </cell>
          <cell r="K4587" t="str">
            <v>3.736,67</v>
          </cell>
          <cell r="L4587" t="str">
            <v>CAIXA REFERENCIAL</v>
          </cell>
        </row>
        <row r="4588">
          <cell r="A4588">
            <v>98065</v>
          </cell>
          <cell r="B4588" t="str">
            <v>INSTALACOES HIDRO SANITARIAS</v>
          </cell>
          <cell r="C4588" t="str">
            <v>INHI</v>
          </cell>
          <cell r="D4588" t="str">
            <v>FOSSAS/SUMIDOUROS</v>
          </cell>
          <cell r="E4588" t="str">
            <v>0184</v>
          </cell>
          <cell r="F4588" t="str">
            <v/>
          </cell>
          <cell r="G4588" t="str">
            <v/>
          </cell>
          <cell r="H4588" t="str">
            <v>SUMIDOURO CIRCULAR, EM CONCRETO PRÉ-MOLDADO, DIÂMETRO INTERNO = 2,88 M, ALTURA INTERNA = 3,0 M, ÁREA DE INFILTRAÇÃO: 31,4 M² (PARA 12 CONTRIBUINTES). AF_12/2020</v>
          </cell>
          <cell r="I4588" t="str">
            <v>UN</v>
          </cell>
          <cell r="J4588" t="str">
            <v>ATRIBUÍDO SÃO PAULO</v>
          </cell>
          <cell r="K4588" t="str">
            <v>5.176,68</v>
          </cell>
          <cell r="L4588" t="str">
            <v>CAIXA REFERENCIAL</v>
          </cell>
        </row>
        <row r="4589">
          <cell r="A4589">
            <v>98066</v>
          </cell>
          <cell r="B4589" t="str">
            <v>INSTALACOES HIDRO SANITARIAS</v>
          </cell>
          <cell r="C4589" t="str">
            <v>INHI</v>
          </cell>
          <cell r="D4589" t="str">
            <v>FOSSAS/SUMIDOUROS</v>
          </cell>
          <cell r="E4589" t="str">
            <v>0184</v>
          </cell>
          <cell r="F4589" t="str">
            <v/>
          </cell>
          <cell r="G4589" t="str">
            <v/>
          </cell>
          <cell r="H4589" t="str">
            <v>TANQUE SÉPTICO RETANGULAR, EM ALVENARIA COM TIJOLOS CERÂMICOS MACIÇOS, DIMENSÕES INTERNAS: 1,0 X 2,0 X 1,4 M, VOLUME ÚTIL: 2000 L (PARA 5 CONTRIBUINTES). AF_12/2020</v>
          </cell>
          <cell r="I4589" t="str">
            <v>UN</v>
          </cell>
          <cell r="J4589" t="str">
            <v>ATRIBUÍDO SÃO PAULO</v>
          </cell>
          <cell r="K4589" t="str">
            <v>4.613,25</v>
          </cell>
          <cell r="L4589" t="str">
            <v>CAIXA REFERENCIAL</v>
          </cell>
        </row>
        <row r="4590">
          <cell r="A4590">
            <v>98067</v>
          </cell>
          <cell r="B4590" t="str">
            <v>INSTALACOES HIDRO SANITARIAS</v>
          </cell>
          <cell r="C4590" t="str">
            <v>INHI</v>
          </cell>
          <cell r="D4590" t="str">
            <v>FOSSAS/SUMIDOUROS</v>
          </cell>
          <cell r="E4590" t="str">
            <v>0184</v>
          </cell>
          <cell r="F4590" t="str">
            <v/>
          </cell>
          <cell r="G4590" t="str">
            <v/>
          </cell>
          <cell r="H4590" t="str">
            <v>TANQUE SÉPTICO RETANGULAR, EM ALVENARIA COM TIJOLOS CERÂMICOS MACIÇOS, DIMENSÕES INTERNAS: 1,2 X 2,4 X 1,6 M, VOLUME ÚTIL: 3456 L (PARA 13 CONTRIBUINTES). AF_12/2020</v>
          </cell>
          <cell r="I4590" t="str">
            <v>UN</v>
          </cell>
          <cell r="J4590" t="str">
            <v>ATRIBUÍDO SÃO PAULO</v>
          </cell>
          <cell r="K4590" t="str">
            <v>6.176,20</v>
          </cell>
          <cell r="L4590" t="str">
            <v>CAIXA REFERENCIAL</v>
          </cell>
        </row>
        <row r="4591">
          <cell r="A4591">
            <v>98068</v>
          </cell>
          <cell r="B4591" t="str">
            <v>INSTALACOES HIDRO SANITARIAS</v>
          </cell>
          <cell r="C4591" t="str">
            <v>INHI</v>
          </cell>
          <cell r="D4591" t="str">
            <v>FOSSAS/SUMIDOUROS</v>
          </cell>
          <cell r="E4591" t="str">
            <v>0184</v>
          </cell>
          <cell r="F4591" t="str">
            <v/>
          </cell>
          <cell r="G4591" t="str">
            <v/>
          </cell>
          <cell r="H4591" t="str">
            <v>TANQUE SÉPTICO RETANGULAR, EM ALVENARIA COM TIJOLOS CERÂMICOS MACIÇOS, DIMENSÕES INTERNAS: 1,4 X 3,2 X 1,8 M, VOLUME ÚTIL: 6272 L (PARA 32 CONTRIBUINTES). AF_12/2020</v>
          </cell>
          <cell r="I4591" t="str">
            <v>UN</v>
          </cell>
          <cell r="J4591" t="str">
            <v>ATRIBUÍDO SÃO PAULO</v>
          </cell>
          <cell r="K4591" t="str">
            <v>8.730,51</v>
          </cell>
          <cell r="L4591" t="str">
            <v>CAIXA REFERENCIAL</v>
          </cell>
        </row>
        <row r="4592">
          <cell r="A4592">
            <v>98069</v>
          </cell>
          <cell r="B4592" t="str">
            <v>INSTALACOES HIDRO SANITARIAS</v>
          </cell>
          <cell r="C4592" t="str">
            <v>INHI</v>
          </cell>
          <cell r="D4592" t="str">
            <v>FOSSAS/SUMIDOUROS</v>
          </cell>
          <cell r="E4592" t="str">
            <v>0184</v>
          </cell>
          <cell r="F4592" t="str">
            <v/>
          </cell>
          <cell r="G4592" t="str">
            <v/>
          </cell>
          <cell r="H4592" t="str">
            <v>TANQUE SÉPTICO RETANGULAR, EM ALVENARIA COM TIJOLOS CERÂMICOS MACIÇOS, DIMENSÕES INTERNAS: 1,6 X 4,4 X 1,8 M, VOLUME ÚTIL: 9856 L (PARA 68 CONTRIBUINTES). AF_12/2020</v>
          </cell>
          <cell r="I4592" t="str">
            <v>UN</v>
          </cell>
          <cell r="J4592" t="str">
            <v>ATRIBUÍDO SÃO PAULO</v>
          </cell>
          <cell r="K4592" t="str">
            <v>11.606,43</v>
          </cell>
          <cell r="L4592" t="str">
            <v>CAIXA REFERENCIAL</v>
          </cell>
        </row>
        <row r="4593">
          <cell r="A4593">
            <v>98070</v>
          </cell>
          <cell r="B4593" t="str">
            <v>INSTALACOES HIDRO SANITARIAS</v>
          </cell>
          <cell r="C4593" t="str">
            <v>INHI</v>
          </cell>
          <cell r="D4593" t="str">
            <v>FOSSAS/SUMIDOUROS</v>
          </cell>
          <cell r="E4593" t="str">
            <v>0184</v>
          </cell>
          <cell r="F4593" t="str">
            <v/>
          </cell>
          <cell r="G4593" t="str">
            <v/>
          </cell>
          <cell r="H4593" t="str">
            <v>TANQUE SÉPTICO RETANGULAR, EM ALVENARIA COM TIJOLOS CERÂMICOS MACIÇOS, DIMENSÕES INTERNAS: 1,6 X 4,8 X 2,0 M, VOLUME ÚTIL: 12288 L (PARA 86 CONTRIBUINTES). AF_12/2020</v>
          </cell>
          <cell r="I4593" t="str">
            <v>UN</v>
          </cell>
          <cell r="J4593" t="str">
            <v>ATRIBUÍDO SÃO PAULO</v>
          </cell>
          <cell r="K4593" t="str">
            <v>13.379,47</v>
          </cell>
          <cell r="L4593" t="str">
            <v>CAIXA REFERENCIAL</v>
          </cell>
        </row>
        <row r="4594">
          <cell r="A4594">
            <v>98071</v>
          </cell>
          <cell r="B4594" t="str">
            <v>INSTALACOES HIDRO SANITARIAS</v>
          </cell>
          <cell r="C4594" t="str">
            <v>INHI</v>
          </cell>
          <cell r="D4594" t="str">
            <v>FOSSAS/SUMIDOUROS</v>
          </cell>
          <cell r="E4594" t="str">
            <v>0184</v>
          </cell>
          <cell r="F4594" t="str">
            <v/>
          </cell>
          <cell r="G4594" t="str">
            <v/>
          </cell>
          <cell r="H4594" t="str">
            <v>TANQUE SÉPTICO RETANGULAR, EM ALVENARIA COM TIJOLOS CERÂMICOS MACIÇOS, DIMENSÕES INTERNAS: 1,6 X 4,6 X 2,4 M, VOLUME ÚTIL: 14720 L (PARA 105 CONTRIBUINTES). AF_12/2020</v>
          </cell>
          <cell r="I4594" t="str">
            <v>UN</v>
          </cell>
          <cell r="J4594" t="str">
            <v>ATRIBUÍDO SÃO PAULO</v>
          </cell>
          <cell r="K4594" t="str">
            <v>14.861,48</v>
          </cell>
          <cell r="L4594" t="str">
            <v>CAIXA REFERENCIAL</v>
          </cell>
        </row>
        <row r="4595">
          <cell r="A4595">
            <v>98072</v>
          </cell>
          <cell r="B4595" t="str">
            <v>INSTALACOES HIDRO SANITARIAS</v>
          </cell>
          <cell r="C4595" t="str">
            <v>INHI</v>
          </cell>
          <cell r="D4595" t="str">
            <v>FOSSAS/SUMIDOUROS</v>
          </cell>
          <cell r="E4595" t="str">
            <v>0184</v>
          </cell>
          <cell r="F4595" t="str">
            <v/>
          </cell>
          <cell r="G4595" t="str">
            <v/>
          </cell>
          <cell r="H4595" t="str">
            <v>FILTRO ANAERÓBIO RETANGULAR, EM ALVENARIA COM TIJOLOS CERÂMICOS MACIÇOS, DIMENSÕES INTERNAS: 0,8 X 1,2 X 1,67 M, VOLUME ÚTIL: 1152 L (PARA 5 CONTRIBUINTES). AF_12/2020</v>
          </cell>
          <cell r="I4595" t="str">
            <v>UN</v>
          </cell>
          <cell r="J4595" t="str">
            <v>ATRIBUÍDO SÃO PAULO</v>
          </cell>
          <cell r="K4595" t="str">
            <v>3.779,06</v>
          </cell>
          <cell r="L4595" t="str">
            <v>CAIXA REFERENCIAL</v>
          </cell>
        </row>
        <row r="4596">
          <cell r="A4596">
            <v>98073</v>
          </cell>
          <cell r="B4596" t="str">
            <v>INSTALACOES HIDRO SANITARIAS</v>
          </cell>
          <cell r="C4596" t="str">
            <v>INHI</v>
          </cell>
          <cell r="D4596" t="str">
            <v>FOSSAS/SUMIDOUROS</v>
          </cell>
          <cell r="E4596" t="str">
            <v>0184</v>
          </cell>
          <cell r="F4596" t="str">
            <v/>
          </cell>
          <cell r="G4596" t="str">
            <v/>
          </cell>
          <cell r="H4596" t="str">
            <v>FILTRO ANAERÓBIO RETANGULAR, EM ALVENARIA COM TIJOLOS CERÂMICOS MACIÇOS, DIMENSÕES INTERNAS: 1,2 X 1,8 X 1,67 M, VOLUME ÚTIL: 2592 L (PARA 13 CONTRIBUINTES). AF_12/2020</v>
          </cell>
          <cell r="I4596" t="str">
            <v>UN</v>
          </cell>
          <cell r="J4596" t="str">
            <v>ATRIBUÍDO SÃO PAULO</v>
          </cell>
          <cell r="K4596" t="str">
            <v>5.790,06</v>
          </cell>
          <cell r="L4596" t="str">
            <v>CAIXA REFERENCIAL</v>
          </cell>
        </row>
        <row r="4597">
          <cell r="A4597">
            <v>98074</v>
          </cell>
          <cell r="B4597" t="str">
            <v>INSTALACOES HIDRO SANITARIAS</v>
          </cell>
          <cell r="C4597" t="str">
            <v>INHI</v>
          </cell>
          <cell r="D4597" t="str">
            <v>FOSSAS/SUMIDOUROS</v>
          </cell>
          <cell r="E4597" t="str">
            <v>0184</v>
          </cell>
          <cell r="F4597" t="str">
            <v/>
          </cell>
          <cell r="G4597" t="str">
            <v/>
          </cell>
          <cell r="H4597" t="str">
            <v>FILTRO ANAERÓBIO RETANGULAR, EM ALVENARIA COM TIJOLOS CERÂMICOS MACIÇOS, DIMENSÕES INTERNAS: 1,4 X 3,0 X 1,67 M, VOLUME ÚTIL: 5040 L (PARA 32 CONTRIBUINTES). AF_12/2020</v>
          </cell>
          <cell r="I4597" t="str">
            <v>UN</v>
          </cell>
          <cell r="J4597" t="str">
            <v>ATRIBUÍDO SÃO PAULO</v>
          </cell>
          <cell r="K4597" t="str">
            <v>8.828,62</v>
          </cell>
          <cell r="L4597" t="str">
            <v>CAIXA REFERENCIAL</v>
          </cell>
        </row>
        <row r="4598">
          <cell r="A4598">
            <v>98075</v>
          </cell>
          <cell r="B4598" t="str">
            <v>INSTALACOES HIDRO SANITARIAS</v>
          </cell>
          <cell r="C4598" t="str">
            <v>INHI</v>
          </cell>
          <cell r="D4598" t="str">
            <v>FOSSAS/SUMIDOUROS</v>
          </cell>
          <cell r="E4598" t="str">
            <v>0184</v>
          </cell>
          <cell r="F4598" t="str">
            <v/>
          </cell>
          <cell r="G4598" t="str">
            <v/>
          </cell>
          <cell r="H4598" t="str">
            <v>FILTRO ANAERÓBIO RETANGULAR, EM ALVENARIA COM TIJOLOS CERÂMICOS MACIÇOS, DIMENSÕES INTERNAS: 1,4 X 4,2 X 1,67 M, VOLUME ÚTIL: 7056 L (PARA 67 CONTRIBUINTES). AF_12/2020</v>
          </cell>
          <cell r="I4598" t="str">
            <v>UN</v>
          </cell>
          <cell r="J4598" t="str">
            <v>ATRIBUÍDO SÃO PAULO</v>
          </cell>
          <cell r="K4598" t="str">
            <v>11.397,08</v>
          </cell>
          <cell r="L4598" t="str">
            <v>CAIXA REFERENCIAL</v>
          </cell>
        </row>
        <row r="4599">
          <cell r="A4599">
            <v>98076</v>
          </cell>
          <cell r="B4599" t="str">
            <v>INSTALACOES HIDRO SANITARIAS</v>
          </cell>
          <cell r="C4599" t="str">
            <v>INHI</v>
          </cell>
          <cell r="D4599" t="str">
            <v>FOSSAS/SUMIDOUROS</v>
          </cell>
          <cell r="E4599" t="str">
            <v>0184</v>
          </cell>
          <cell r="F4599" t="str">
            <v/>
          </cell>
          <cell r="G4599" t="str">
            <v/>
          </cell>
          <cell r="H4599" t="str">
            <v>FILTRO ANAERÓBIO RETANGULAR, EM ALVENARIA COM TIJOLOS CERÂMICOS MACIÇOS, DIMENSÕES INTERNAS: 1,6 X 4,6 X 1,67 M, VOLUME ÚTIL: 8832 L (PARA 84 CONTRIBUINTES). AF_12/2020</v>
          </cell>
          <cell r="I4599" t="str">
            <v>UN</v>
          </cell>
          <cell r="J4599" t="str">
            <v>ATRIBUÍDO SÃO PAULO</v>
          </cell>
          <cell r="K4599" t="str">
            <v>13.031,24</v>
          </cell>
          <cell r="L4599" t="str">
            <v>CAIXA REFERENCIAL</v>
          </cell>
        </row>
        <row r="4600">
          <cell r="A4600">
            <v>98077</v>
          </cell>
          <cell r="B4600" t="str">
            <v>INSTALACOES HIDRO SANITARIAS</v>
          </cell>
          <cell r="C4600" t="str">
            <v>INHI</v>
          </cell>
          <cell r="D4600" t="str">
            <v>FOSSAS/SUMIDOUROS</v>
          </cell>
          <cell r="E4600" t="str">
            <v>0184</v>
          </cell>
          <cell r="F4600" t="str">
            <v/>
          </cell>
          <cell r="G4600" t="str">
            <v/>
          </cell>
          <cell r="H4600" t="str">
            <v>FILTRO ANAERÓBIO RETANGULAR, EM ALVENARIA COM TIJOLOS CERÂMICOS MACIÇOS, DIMENSÕES INTERNAS: 1,6 X 5,6 X 1,67 M, VOLUME ÚTIL: 10752 L (PARA 103 CONTRIBUINTES). AF_12/2020</v>
          </cell>
          <cell r="I4600" t="str">
            <v>UN</v>
          </cell>
          <cell r="J4600" t="str">
            <v>ATRIBUÍDO SÃO PAULO</v>
          </cell>
          <cell r="K4600" t="str">
            <v>15.283,66</v>
          </cell>
          <cell r="L4600" t="str">
            <v>CAIXA REFERENCIAL</v>
          </cell>
        </row>
        <row r="4601">
          <cell r="A4601">
            <v>98078</v>
          </cell>
          <cell r="B4601" t="str">
            <v>INSTALACOES HIDRO SANITARIAS</v>
          </cell>
          <cell r="C4601" t="str">
            <v>INHI</v>
          </cell>
          <cell r="D4601" t="str">
            <v>FOSSAS/SUMIDOUROS</v>
          </cell>
          <cell r="E4601" t="str">
            <v>0184</v>
          </cell>
          <cell r="F4601" t="str">
            <v/>
          </cell>
          <cell r="G4601" t="str">
            <v/>
          </cell>
          <cell r="H4601" t="str">
            <v>SUMIDOURO RETANGULAR, EM ALVENARIA COM TIJOLOS CERÂMICOS MACIÇOS, DIMENSÕES INTERNAS: 0,8 X 1,4 X 3,0 M, ÁREA DE INFILTRAÇÃO: 13,2 M² (PARA 5 CONTRIBUINTES). AF_12/2020</v>
          </cell>
          <cell r="I4601" t="str">
            <v>UN</v>
          </cell>
          <cell r="J4601" t="str">
            <v>ATRIBUÍDO SÃO PAULO</v>
          </cell>
          <cell r="K4601" t="str">
            <v>4.280,90</v>
          </cell>
          <cell r="L4601" t="str">
            <v>CAIXA REFERENCIAL</v>
          </cell>
        </row>
        <row r="4602">
          <cell r="A4602">
            <v>98079</v>
          </cell>
          <cell r="B4602" t="str">
            <v>INSTALACOES HIDRO SANITARIAS</v>
          </cell>
          <cell r="C4602" t="str">
            <v>INHI</v>
          </cell>
          <cell r="D4602" t="str">
            <v>FOSSAS/SUMIDOUROS</v>
          </cell>
          <cell r="E4602" t="str">
            <v>0184</v>
          </cell>
          <cell r="F4602" t="str">
            <v/>
          </cell>
          <cell r="G4602" t="str">
            <v/>
          </cell>
          <cell r="H4602" t="str">
            <v>SUMIDOURO RETANGULAR, EM ALVENARIA COM TIJOLOS CERÂMICOS MACIÇOS, DIMENSÕES INTERNAS: 1,0 X 3,0 X 3,0 M, ÁREA DE INFILTRAÇÃO: 25 M² (PARA 10 CONTRIBUINTES). AF_12/2020</v>
          </cell>
          <cell r="I4602" t="str">
            <v>UN</v>
          </cell>
          <cell r="J4602" t="str">
            <v>ATRIBUÍDO SÃO PAULO</v>
          </cell>
          <cell r="K4602" t="str">
            <v>7.428,58</v>
          </cell>
          <cell r="L4602" t="str">
            <v>CAIXA REFERENCIAL</v>
          </cell>
        </row>
        <row r="4603">
          <cell r="A4603">
            <v>98080</v>
          </cell>
          <cell r="B4603" t="str">
            <v>INSTALACOES HIDRO SANITARIAS</v>
          </cell>
          <cell r="C4603" t="str">
            <v>INHI</v>
          </cell>
          <cell r="D4603" t="str">
            <v>FOSSAS/SUMIDOUROS</v>
          </cell>
          <cell r="E4603" t="str">
            <v>0184</v>
          </cell>
          <cell r="F4603" t="str">
            <v/>
          </cell>
          <cell r="G4603" t="str">
            <v/>
          </cell>
          <cell r="H4603" t="str">
            <v>SUMIDOURO RETANGULAR, EM ALVENARIA COM TIJOLOS CERÂMICOS MACIÇOS, DIMENSÕES INTERNAS: 1,6 X 3,4 X 3,0 M, ÁREA DE INFILTRAÇÃO: 32,9 M² (PARA 13 CONTRIBUINTES). AF_12/2020</v>
          </cell>
          <cell r="I4603" t="str">
            <v>UN</v>
          </cell>
          <cell r="J4603" t="str">
            <v>ATRIBUÍDO SÃO PAULO</v>
          </cell>
          <cell r="K4603" t="str">
            <v>9.431,39</v>
          </cell>
          <cell r="L4603" t="str">
            <v>CAIXA REFERENCIAL</v>
          </cell>
        </row>
        <row r="4604">
          <cell r="A4604">
            <v>98081</v>
          </cell>
          <cell r="B4604" t="str">
            <v>INSTALACOES HIDRO SANITARIAS</v>
          </cell>
          <cell r="C4604" t="str">
            <v>INHI</v>
          </cell>
          <cell r="D4604" t="str">
            <v>FOSSAS/SUMIDOUROS</v>
          </cell>
          <cell r="E4604" t="str">
            <v>0184</v>
          </cell>
          <cell r="F4604" t="str">
            <v/>
          </cell>
          <cell r="G4604" t="str">
            <v/>
          </cell>
          <cell r="H4604" t="str">
            <v>SUMIDOURO RETANGULAR, EM ALVENARIA COM TIJOLOS CERÂMICOS MACIÇOS, DIMENSÕES INTERNAS: 1,6 X 5,8 X 3,0 M, ÁREA DE INFILTRAÇÃO: 50 M² (PARA 20 CONTRIBUINTES). AF_12/2020</v>
          </cell>
          <cell r="I4604" t="str">
            <v>UN</v>
          </cell>
          <cell r="J4604" t="str">
            <v>ATRIBUÍDO SÃO PAULO</v>
          </cell>
          <cell r="K4604" t="str">
            <v>13.878,44</v>
          </cell>
          <cell r="L4604" t="str">
            <v>CAIXA REFERENCIAL</v>
          </cell>
        </row>
        <row r="4605">
          <cell r="A4605">
            <v>98082</v>
          </cell>
          <cell r="B4605" t="str">
            <v>INSTALACOES HIDRO SANITARIAS</v>
          </cell>
          <cell r="C4605" t="str">
            <v>INHI</v>
          </cell>
          <cell r="D4605" t="str">
            <v>FOSSAS/SUMIDOUROS</v>
          </cell>
          <cell r="E4605" t="str">
            <v>0184</v>
          </cell>
          <cell r="F4605" t="str">
            <v/>
          </cell>
          <cell r="G4605" t="str">
            <v/>
          </cell>
          <cell r="H4605" t="str">
            <v>TANQUE SÉPTICO RETANGULAR, EM ALVENARIA COM BLOCOS DE CONCRETO, DIMENSÕES INTERNAS: 1,0 X 2,0 X 1,4 M, VOLUME ÚTIL: 2000 L (PARA 5 CONTRIBUINTES). AF_12/2020</v>
          </cell>
          <cell r="I4605" t="str">
            <v>UN</v>
          </cell>
          <cell r="J4605" t="str">
            <v>ATRIBUÍDO SÃO PAULO</v>
          </cell>
          <cell r="K4605" t="str">
            <v>2.986,00</v>
          </cell>
          <cell r="L4605" t="str">
            <v>CAIXA REFERENCIAL</v>
          </cell>
        </row>
        <row r="4606">
          <cell r="A4606">
            <v>98083</v>
          </cell>
          <cell r="B4606" t="str">
            <v>INSTALACOES HIDRO SANITARIAS</v>
          </cell>
          <cell r="C4606" t="str">
            <v>INHI</v>
          </cell>
          <cell r="D4606" t="str">
            <v>FOSSAS/SUMIDOUROS</v>
          </cell>
          <cell r="E4606" t="str">
            <v>0184</v>
          </cell>
          <cell r="F4606" t="str">
            <v/>
          </cell>
          <cell r="G4606" t="str">
            <v/>
          </cell>
          <cell r="H4606" t="str">
            <v>TANQUE SÉPTICO RETANGULAR, EM ALVENARIA COM BLOCOS DE CONCRETO, DIMENSÕES INTERNAS: 1,2 X 2,4 X 1,6 M, VOLUME ÚTIL: 3456 L (PARA 13 CONTRIBUINTES). AF_12/2020</v>
          </cell>
          <cell r="I4606" t="str">
            <v>UN</v>
          </cell>
          <cell r="J4606" t="str">
            <v>ATRIBUÍDO SÃO PAULO</v>
          </cell>
          <cell r="K4606" t="str">
            <v>3.944,11</v>
          </cell>
          <cell r="L4606" t="str">
            <v>CAIXA REFERENCIAL</v>
          </cell>
        </row>
        <row r="4607">
          <cell r="A4607">
            <v>98084</v>
          </cell>
          <cell r="B4607" t="str">
            <v>INSTALACOES HIDRO SANITARIAS</v>
          </cell>
          <cell r="C4607" t="str">
            <v>INHI</v>
          </cell>
          <cell r="D4607" t="str">
            <v>FOSSAS/SUMIDOUROS</v>
          </cell>
          <cell r="E4607" t="str">
            <v>0184</v>
          </cell>
          <cell r="F4607" t="str">
            <v/>
          </cell>
          <cell r="G4607" t="str">
            <v/>
          </cell>
          <cell r="H4607" t="str">
            <v>TANQUE SÉPTICO RETANGULAR, EM ALVENARIA COM BLOCOS DE CONCRETO, DIMENSÕES INTERNAS: 1,4 X 3,2 X 1,8 M, VOLUME ÚTIL: 6272 L (PARA 32 CONTRIBUINTES). AF_12/2020</v>
          </cell>
          <cell r="I4607" t="str">
            <v>UN</v>
          </cell>
          <cell r="J4607" t="str">
            <v>ATRIBUÍDO SÃO PAULO</v>
          </cell>
          <cell r="K4607" t="str">
            <v>5.534,48</v>
          </cell>
          <cell r="L4607" t="str">
            <v>CAIXA REFERENCIAL</v>
          </cell>
        </row>
        <row r="4608">
          <cell r="A4608">
            <v>98085</v>
          </cell>
          <cell r="B4608" t="str">
            <v>INSTALACOES HIDRO SANITARIAS</v>
          </cell>
          <cell r="C4608" t="str">
            <v>INHI</v>
          </cell>
          <cell r="D4608" t="str">
            <v>FOSSAS/SUMIDOUROS</v>
          </cell>
          <cell r="E4608" t="str">
            <v>0184</v>
          </cell>
          <cell r="F4608" t="str">
            <v/>
          </cell>
          <cell r="G4608" t="str">
            <v/>
          </cell>
          <cell r="H4608" t="str">
            <v>TANQUE SÉPTICO RETANGULAR, EM ALVENARIA COM BLOCOS DE CONCRETO, DIMENSÕES INTERNAS: 1,6 X 4,4 X 1,8 M, VOLUME ÚTIL: 9856 L (PARA 68 CONTRIBUINTES). AF_12/2020</v>
          </cell>
          <cell r="I4608" t="str">
            <v>UN</v>
          </cell>
          <cell r="J4608" t="str">
            <v>ATRIBUÍDO SÃO PAULO</v>
          </cell>
          <cell r="K4608" t="str">
            <v>7.488,24</v>
          </cell>
          <cell r="L4608" t="str">
            <v>CAIXA REFERENCIAL</v>
          </cell>
        </row>
        <row r="4609">
          <cell r="A4609">
            <v>98086</v>
          </cell>
          <cell r="B4609" t="str">
            <v>INSTALACOES HIDRO SANITARIAS</v>
          </cell>
          <cell r="C4609" t="str">
            <v>INHI</v>
          </cell>
          <cell r="D4609" t="str">
            <v>FOSSAS/SUMIDOUROS</v>
          </cell>
          <cell r="E4609" t="str">
            <v>0184</v>
          </cell>
          <cell r="F4609" t="str">
            <v/>
          </cell>
          <cell r="G4609" t="str">
            <v/>
          </cell>
          <cell r="H4609" t="str">
            <v>TANQUE SÉPTICO RETANGULAR, EM ALVENARIA COM BLOCOS DE CONCRETO, DIMENSÕES INTERNAS: 1,6 X 4,8 X 2,0 M, VOLUME ÚTIL: 12288 L (PARA 86 CONTRIBUINTES). AF_12/2020</v>
          </cell>
          <cell r="I4609" t="str">
            <v>UN</v>
          </cell>
          <cell r="J4609" t="str">
            <v>ATRIBUÍDO SÃO PAULO</v>
          </cell>
          <cell r="K4609" t="str">
            <v>8.471,09</v>
          </cell>
          <cell r="L4609" t="str">
            <v>CAIXA REFERENCIAL</v>
          </cell>
        </row>
        <row r="4610">
          <cell r="A4610">
            <v>98087</v>
          </cell>
          <cell r="B4610" t="str">
            <v>INSTALACOES HIDRO SANITARIAS</v>
          </cell>
          <cell r="C4610" t="str">
            <v>INHI</v>
          </cell>
          <cell r="D4610" t="str">
            <v>FOSSAS/SUMIDOUROS</v>
          </cell>
          <cell r="E4610" t="str">
            <v>0184</v>
          </cell>
          <cell r="F4610" t="str">
            <v/>
          </cell>
          <cell r="G4610" t="str">
            <v/>
          </cell>
          <cell r="H4610" t="str">
            <v>TANQUE SÉPTICO RETANGULAR, EM ALVENARIA COM BLOCOS DE CONCRETO, DIMENSÕES INTERNAS: 1,6 X 4,6 X 2,4 M, VOLUME ÚTIL: 14720 L (PARA 105 CONTRIBUINTES). AF_12/2020</v>
          </cell>
          <cell r="I4610" t="str">
            <v>UN</v>
          </cell>
          <cell r="J4610" t="str">
            <v>ATRIBUÍDO SÃO PAULO</v>
          </cell>
          <cell r="K4610" t="str">
            <v>9.080,50</v>
          </cell>
          <cell r="L4610" t="str">
            <v>CAIXA REFERENCIAL</v>
          </cell>
        </row>
        <row r="4611">
          <cell r="A4611">
            <v>98088</v>
          </cell>
          <cell r="B4611" t="str">
            <v>INSTALACOES HIDRO SANITARIAS</v>
          </cell>
          <cell r="C4611" t="str">
            <v>INHI</v>
          </cell>
          <cell r="D4611" t="str">
            <v>FOSSAS/SUMIDOUROS</v>
          </cell>
          <cell r="E4611" t="str">
            <v>0184</v>
          </cell>
          <cell r="F4611" t="str">
            <v/>
          </cell>
          <cell r="G4611" t="str">
            <v/>
          </cell>
          <cell r="H4611" t="str">
            <v>FILTRO ANAERÓBIO RETANGULAR, EM ALVENARIA COM BLOCOS DE CONCRETO, DIMENSÕES INTERNAS: 0,8 X 1,2 X 1,67 M, VOLUME ÚTIL: 1152 L (PARA 5 CONTRIBUINTES). AF_12/2020</v>
          </cell>
          <cell r="I4611" t="str">
            <v>UN</v>
          </cell>
          <cell r="J4611" t="str">
            <v>ATRIBUÍDO SÃO PAULO</v>
          </cell>
          <cell r="K4611" t="str">
            <v>2.539,36</v>
          </cell>
          <cell r="L4611" t="str">
            <v>CAIXA REFERENCIAL</v>
          </cell>
        </row>
        <row r="4612">
          <cell r="A4612">
            <v>98089</v>
          </cell>
          <cell r="B4612" t="str">
            <v>INSTALACOES HIDRO SANITARIAS</v>
          </cell>
          <cell r="C4612" t="str">
            <v>INHI</v>
          </cell>
          <cell r="D4612" t="str">
            <v>FOSSAS/SUMIDOUROS</v>
          </cell>
          <cell r="E4612" t="str">
            <v>0184</v>
          </cell>
          <cell r="F4612" t="str">
            <v/>
          </cell>
          <cell r="G4612" t="str">
            <v/>
          </cell>
          <cell r="H4612" t="str">
            <v>FILTRO ANAERÓBIO RETANGULAR, EM ALVENARIA COM BLOCOS DE CONCRETO, DIMENSÕES INTERNAS: 1,2 X 1,8 X 1,67 M, VOLUME ÚTIL: 2592 L (PARA 13 CONTRIBUINTES). AF_12/2020</v>
          </cell>
          <cell r="I4612" t="str">
            <v>UN</v>
          </cell>
          <cell r="J4612" t="str">
            <v>ATRIBUÍDO SÃO PAULO</v>
          </cell>
          <cell r="K4612" t="str">
            <v>3.988,38</v>
          </cell>
          <cell r="L4612" t="str">
            <v>CAIXA REFERENCIAL</v>
          </cell>
        </row>
        <row r="4613">
          <cell r="A4613">
            <v>98090</v>
          </cell>
          <cell r="B4613" t="str">
            <v>INSTALACOES HIDRO SANITARIAS</v>
          </cell>
          <cell r="C4613" t="str">
            <v>INHI</v>
          </cell>
          <cell r="D4613" t="str">
            <v>FOSSAS/SUMIDOUROS</v>
          </cell>
          <cell r="E4613" t="str">
            <v>0184</v>
          </cell>
          <cell r="F4613" t="str">
            <v/>
          </cell>
          <cell r="G4613" t="str">
            <v/>
          </cell>
          <cell r="H4613" t="str">
            <v>FILTRO ANAERÓBIO RETANGULAR, EM ALVENARIA COM BLOCOS DE CONCRETO, DIMENSÕES INTERNAS: 1,4 X 3,0 X 1,67 M, VOLUME ÚTIL: 5040 L (PARA 32 CONTRIBUINTES). AF_12/2020</v>
          </cell>
          <cell r="I4613" t="str">
            <v>UN</v>
          </cell>
          <cell r="J4613" t="str">
            <v>ATRIBUÍDO SÃO PAULO</v>
          </cell>
          <cell r="K4613" t="str">
            <v>6.228,87</v>
          </cell>
          <cell r="L4613" t="str">
            <v>CAIXA REFERENCIAL</v>
          </cell>
        </row>
        <row r="4614">
          <cell r="A4614">
            <v>98091</v>
          </cell>
          <cell r="B4614" t="str">
            <v>INSTALACOES HIDRO SANITARIAS</v>
          </cell>
          <cell r="C4614" t="str">
            <v>INHI</v>
          </cell>
          <cell r="D4614" t="str">
            <v>FOSSAS/SUMIDOUROS</v>
          </cell>
          <cell r="E4614" t="str">
            <v>0184</v>
          </cell>
          <cell r="F4614" t="str">
            <v/>
          </cell>
          <cell r="G4614" t="str">
            <v/>
          </cell>
          <cell r="H4614" t="str">
            <v>FILTRO ANAERÓBIO RETANGULAR, EM ALVENARIA COM BLOCOS DE CONCRETO, DIMENSÕES INTERNAS: 1,4 X 4,2 X 1,67 M, VOLUME ÚTIL: 7056 L (PARA 67 CONTRIBUINTES). AF_12/2020</v>
          </cell>
          <cell r="I4614" t="str">
            <v>UN</v>
          </cell>
          <cell r="J4614" t="str">
            <v>ATRIBUÍDO SÃO PAULO</v>
          </cell>
          <cell r="K4614" t="str">
            <v>8.023,97</v>
          </cell>
          <cell r="L4614" t="str">
            <v>CAIXA REFERENCIAL</v>
          </cell>
        </row>
        <row r="4615">
          <cell r="A4615">
            <v>98092</v>
          </cell>
          <cell r="B4615" t="str">
            <v>INSTALACOES HIDRO SANITARIAS</v>
          </cell>
          <cell r="C4615" t="str">
            <v>INHI</v>
          </cell>
          <cell r="D4615" t="str">
            <v>FOSSAS/SUMIDOUROS</v>
          </cell>
          <cell r="E4615" t="str">
            <v>0184</v>
          </cell>
          <cell r="F4615" t="str">
            <v/>
          </cell>
          <cell r="G4615" t="str">
            <v/>
          </cell>
          <cell r="H4615" t="str">
            <v>FILTRO ANAERÓBIO RETANGULAR, EM ALVENARIA COM BLOCOS DE CONCRETO, DIMENSÕES INTERNAS: 1,6 X 4,6 X 1,67 M, VOLUME ÚTIL: 8832 L (PARA 84 CONTRIBUINTES). AF_12/2020</v>
          </cell>
          <cell r="I4615" t="str">
            <v>UN</v>
          </cell>
          <cell r="J4615" t="str">
            <v>ATRIBUÍDO SÃO PAULO</v>
          </cell>
          <cell r="K4615" t="str">
            <v>9.405,49</v>
          </cell>
          <cell r="L4615" t="str">
            <v>CAIXA REFERENCIAL</v>
          </cell>
        </row>
        <row r="4616">
          <cell r="A4616">
            <v>98093</v>
          </cell>
          <cell r="B4616" t="str">
            <v>INSTALACOES HIDRO SANITARIAS</v>
          </cell>
          <cell r="C4616" t="str">
            <v>INHI</v>
          </cell>
          <cell r="D4616" t="str">
            <v>FOSSAS/SUMIDOUROS</v>
          </cell>
          <cell r="E4616" t="str">
            <v>0184</v>
          </cell>
          <cell r="F4616" t="str">
            <v/>
          </cell>
          <cell r="G4616" t="str">
            <v/>
          </cell>
          <cell r="H4616" t="str">
            <v>FILTRO ANAERÓBIO RETANGULAR, EM ALVENARIA COM BLOCOS DE CONCRETO, DIMENSÕES INTERNAS: 1,6 X 5,6 X 1,67 M, VOLUME ÚTIL: 10752 L (PARA 103 CONTRIBUINTES). AF_12/2020</v>
          </cell>
          <cell r="I4616" t="str">
            <v>UN</v>
          </cell>
          <cell r="J4616" t="str">
            <v>ATRIBUÍDO SÃO PAULO</v>
          </cell>
          <cell r="K4616" t="str">
            <v>11.089,22</v>
          </cell>
          <cell r="L4616" t="str">
            <v>CAIXA REFERENCIAL</v>
          </cell>
        </row>
        <row r="4617">
          <cell r="A4617">
            <v>98094</v>
          </cell>
          <cell r="B4617" t="str">
            <v>INSTALACOES HIDRO SANITARIAS</v>
          </cell>
          <cell r="C4617" t="str">
            <v>INHI</v>
          </cell>
          <cell r="D4617" t="str">
            <v>FOSSAS/SUMIDOUROS</v>
          </cell>
          <cell r="E4617" t="str">
            <v>0184</v>
          </cell>
          <cell r="F4617" t="str">
            <v/>
          </cell>
          <cell r="G4617" t="str">
            <v/>
          </cell>
          <cell r="H4617" t="str">
            <v>SUMIDOURO RETANGULAR, EM ALVENARIA COM BLOCOS DE CONCRETO, DIMENSÕES INTERNAS: 0,8 X 1,4 X 3,0 M, ÁREA DE INFILTRAÇÃO: 13,2 M² (PARA 5 CONTRIBUINTES). AF_12/2020</v>
          </cell>
          <cell r="I4617" t="str">
            <v>UN</v>
          </cell>
          <cell r="J4617" t="str">
            <v>ATRIBUÍDO SÃO PAULO</v>
          </cell>
          <cell r="K4617" t="str">
            <v>2.111,34</v>
          </cell>
          <cell r="L4617" t="str">
            <v>CAIXA REFERENCIAL</v>
          </cell>
        </row>
        <row r="4618">
          <cell r="A4618">
            <v>98099</v>
          </cell>
          <cell r="B4618" t="str">
            <v>INSTALACOES HIDRO SANITARIAS</v>
          </cell>
          <cell r="C4618" t="str">
            <v>INHI</v>
          </cell>
          <cell r="D4618" t="str">
            <v>FOSSAS/SUMIDOUROS</v>
          </cell>
          <cell r="E4618" t="str">
            <v>0184</v>
          </cell>
          <cell r="F4618" t="str">
            <v/>
          </cell>
          <cell r="G4618" t="str">
            <v/>
          </cell>
          <cell r="H4618" t="str">
            <v>SUMIDOURO RETANGULAR, EM ALVENARIA COM BLOCOS DE CONCRETO, DIMENSÕES INTERNAS: 1,0 X 3,0 X 3,0 M, ÁREA DE INFILTRAÇÃO: 25 M² (PARA 10 CONTRIBUINTES). AF_12/2020</v>
          </cell>
          <cell r="I4618" t="str">
            <v>UN</v>
          </cell>
          <cell r="J4618" t="str">
            <v>ATRIBUÍDO SÃO PAULO</v>
          </cell>
          <cell r="K4618" t="str">
            <v>3.606,21</v>
          </cell>
          <cell r="L4618" t="str">
            <v>CAIXA REFERENCIAL</v>
          </cell>
        </row>
        <row r="4619">
          <cell r="A4619">
            <v>98100</v>
          </cell>
          <cell r="B4619" t="str">
            <v>INSTALACOES HIDRO SANITARIAS</v>
          </cell>
          <cell r="C4619" t="str">
            <v>INHI</v>
          </cell>
          <cell r="D4619" t="str">
            <v>FOSSAS/SUMIDOUROS</v>
          </cell>
          <cell r="E4619" t="str">
            <v>0184</v>
          </cell>
          <cell r="F4619" t="str">
            <v/>
          </cell>
          <cell r="G4619" t="str">
            <v/>
          </cell>
          <cell r="H4619" t="str">
            <v>SUMIDOURO RETANGULAR, EM ALVENARIA COM BLOCOS DE CONCRETO, DIMENSÕES INTERNAS: 1,6 X 3,4 X 3,0 M, ÁREA DE INFILTRAÇÃO: 32,9 M² (PARA 13 CONTRIBUINTES). . AF_12/2020</v>
          </cell>
          <cell r="I4619" t="str">
            <v>UN</v>
          </cell>
          <cell r="J4619" t="str">
            <v>ATRIBUÍDO SÃO PAULO</v>
          </cell>
          <cell r="K4619" t="str">
            <v>4.690,79</v>
          </cell>
          <cell r="L4619" t="str">
            <v>CAIXA REFERENCIAL</v>
          </cell>
        </row>
        <row r="4620">
          <cell r="A4620">
            <v>98101</v>
          </cell>
          <cell r="B4620" t="str">
            <v>INSTALACOES HIDRO SANITARIAS</v>
          </cell>
          <cell r="C4620" t="str">
            <v>INHI</v>
          </cell>
          <cell r="D4620" t="str">
            <v>FOSSAS/SUMIDOUROS</v>
          </cell>
          <cell r="E4620" t="str">
            <v>0184</v>
          </cell>
          <cell r="F4620" t="str">
            <v/>
          </cell>
          <cell r="G4620" t="str">
            <v/>
          </cell>
          <cell r="H4620" t="str">
            <v>SUMIDOURO RETANGULAR, EM ALVENARIA COM BLOCOS DE CONCRETO, DIMENSÕES INTERNAS: 1,6 X 5,8 X 3,0 M, ÁREA DE INFILTRAÇÃO: 50 M² (PARA 20 CONTRIBUINTES). . AF_12/2020</v>
          </cell>
          <cell r="I4620" t="str">
            <v>UN</v>
          </cell>
          <cell r="J4620" t="str">
            <v>ATRIBUÍDO SÃO PAULO</v>
          </cell>
          <cell r="K4620" t="str">
            <v>6.919,39</v>
          </cell>
          <cell r="L4620" t="str">
            <v>CAIXA REFERENCIAL</v>
          </cell>
        </row>
        <row r="4621">
          <cell r="A4621">
            <v>98109</v>
          </cell>
          <cell r="B4621" t="str">
            <v>INSTALACOES HIDRO SANITARIAS</v>
          </cell>
          <cell r="C4621" t="str">
            <v>INHI</v>
          </cell>
          <cell r="D4621" t="str">
            <v>FOSSAS/SUMIDOUROS</v>
          </cell>
          <cell r="E4621" t="str">
            <v>0184</v>
          </cell>
          <cell r="F4621" t="str">
            <v/>
          </cell>
          <cell r="G4621" t="str">
            <v/>
          </cell>
          <cell r="H4621" t="str">
            <v>CAIXA DE GORDURA ESPECIAL (CAPACIDADE: 312 L - PARA ATÉ 146 PESSOAS SERVIDAS NO PICO), RETANGULAR, EM ALVENARIA COM BLOCOS DE CONCRETO, DIMENSÕES INTERNAS = 0,4X1,2 M, ALTURA INTERNA = 1 M. AF_12/2020</v>
          </cell>
          <cell r="I4621" t="str">
            <v>UN</v>
          </cell>
          <cell r="J4621" t="str">
            <v>ATRIBUÍDO SÃO PAULO</v>
          </cell>
          <cell r="K4621" t="str">
            <v>609,12</v>
          </cell>
          <cell r="L4621" t="str">
            <v>CAIXA REFERENCIAL</v>
          </cell>
        </row>
        <row r="4622">
          <cell r="A4622">
            <v>98110</v>
          </cell>
          <cell r="B4622" t="str">
            <v>INSTALACOES HIDRO SANITARIAS</v>
          </cell>
          <cell r="C4622" t="str">
            <v>INHI</v>
          </cell>
          <cell r="D4622" t="str">
            <v>FOSSAS/SUMIDOUROS</v>
          </cell>
          <cell r="E4622" t="str">
            <v>0184</v>
          </cell>
          <cell r="F4622" t="str">
            <v/>
          </cell>
          <cell r="G4622" t="str">
            <v/>
          </cell>
          <cell r="H4622" t="str">
            <v>CAIXA DE GORDURA PEQUENA (CAPACIDADE: 19 L), CIRCULAR, EM PVC, DIÂMETRO INTERNO= 0,3 M. AF_12/2020</v>
          </cell>
          <cell r="I4622" t="str">
            <v>UN</v>
          </cell>
          <cell r="J4622" t="str">
            <v>ATRIBUÍDO SÃO PAULO</v>
          </cell>
          <cell r="K4622" t="str">
            <v>464,98</v>
          </cell>
          <cell r="L4622" t="str">
            <v>CAIXA REFERENCIAL</v>
          </cell>
        </row>
        <row r="4623">
          <cell r="A4623">
            <v>98111</v>
          </cell>
          <cell r="B4623" t="str">
            <v>INSTALACOES HIDRO SANITARIAS</v>
          </cell>
          <cell r="C4623" t="str">
            <v>INHI</v>
          </cell>
          <cell r="D4623" t="str">
            <v>FOSSAS/SUMIDOUROS</v>
          </cell>
          <cell r="E4623" t="str">
            <v>0184</v>
          </cell>
          <cell r="F4623" t="str">
            <v/>
          </cell>
          <cell r="G4623" t="str">
            <v/>
          </cell>
          <cell r="H4623" t="str">
            <v>CAIXA DE INSPEÇÃO PARA ATERRAMENTO, CIRCULAR, EM POLIETILENO, DIÂMETRO INTERNO = 0,3 M. AF_12/2020</v>
          </cell>
          <cell r="I4623" t="str">
            <v>UN</v>
          </cell>
          <cell r="J4623" t="str">
            <v>ATRIBUÍDO SÃO PAULO</v>
          </cell>
          <cell r="K4623" t="str">
            <v>22,07</v>
          </cell>
          <cell r="L4623" t="str">
            <v>CAIXA REFERENCIAL</v>
          </cell>
        </row>
        <row r="4624">
          <cell r="A4624">
            <v>98112</v>
          </cell>
          <cell r="B4624" t="str">
            <v>INSTALACOES HIDRO SANITARIAS</v>
          </cell>
          <cell r="C4624" t="str">
            <v>INHI</v>
          </cell>
          <cell r="D4624" t="str">
            <v>FOSSAS/SUMIDOUROS</v>
          </cell>
          <cell r="E4624" t="str">
            <v>0184</v>
          </cell>
          <cell r="F4624" t="str">
            <v/>
          </cell>
          <cell r="G4624" t="str">
            <v/>
          </cell>
          <cell r="H4624" t="str">
            <v>TIL (TUBO DE INSPEÇÃO E LIMPEZA) CONDOMINIAL PARA ESGOTO, EM PVC, DN 100 X 100 MM. AF_12/2020</v>
          </cell>
          <cell r="I4624" t="str">
            <v>UN</v>
          </cell>
          <cell r="J4624" t="str">
            <v>ATRIBUÍDO SÃO PAULO</v>
          </cell>
          <cell r="K4624" t="str">
            <v>102,88</v>
          </cell>
          <cell r="L4624" t="str">
            <v>CAIXA REFERENCIAL</v>
          </cell>
        </row>
        <row r="4625">
          <cell r="A4625">
            <v>98114</v>
          </cell>
          <cell r="B4625" t="str">
            <v>INSTALACOES HIDRO SANITARIAS</v>
          </cell>
          <cell r="C4625" t="str">
            <v>INHI</v>
          </cell>
          <cell r="D4625" t="str">
            <v>FOSSAS/SUMIDOUROS</v>
          </cell>
          <cell r="E4625" t="str">
            <v>0184</v>
          </cell>
          <cell r="F4625" t="str">
            <v/>
          </cell>
          <cell r="G4625" t="str">
            <v/>
          </cell>
          <cell r="H4625" t="str">
            <v>TAMPA CIRCULAR PARA ESGOTO E DRENAGEM, EM FERRO FUNDIDO, DIÂMETRO INTERNO = 0,6 M. AF_12/2020</v>
          </cell>
          <cell r="I4625" t="str">
            <v>UN</v>
          </cell>
          <cell r="J4625" t="str">
            <v>ATRIBUÍDO SÃO PAULO</v>
          </cell>
          <cell r="K4625" t="str">
            <v>549,83</v>
          </cell>
          <cell r="L4625" t="str">
            <v>CAIXA REFERENCIAL</v>
          </cell>
        </row>
        <row r="4626">
          <cell r="A4626">
            <v>98115</v>
          </cell>
          <cell r="B4626" t="str">
            <v>INSTALACOES HIDRO SANITARIAS</v>
          </cell>
          <cell r="C4626" t="str">
            <v>INHI</v>
          </cell>
          <cell r="D4626" t="str">
            <v>FOSSAS/SUMIDOUROS</v>
          </cell>
          <cell r="E4626" t="str">
            <v>0184</v>
          </cell>
          <cell r="F4626" t="str">
            <v/>
          </cell>
          <cell r="G4626" t="str">
            <v/>
          </cell>
          <cell r="H4626" t="str">
            <v>TAMPA CIRCULAR PARA ESGOTO E DRENAGEM, EM CONCRETO PRÉ-MOLDADO, DIÂMETRO INTERNO = 0,6 M. AF_12/2020</v>
          </cell>
          <cell r="I4626" t="str">
            <v>UN</v>
          </cell>
          <cell r="J4626" t="str">
            <v>ATRIBUÍDO SÃO PAULO</v>
          </cell>
          <cell r="K4626" t="str">
            <v>91,07</v>
          </cell>
          <cell r="L4626" t="str">
            <v>CAIXA REFERENCIAL</v>
          </cell>
        </row>
        <row r="4627">
          <cell r="A4627">
            <v>89957</v>
          </cell>
          <cell r="B4627" t="str">
            <v>INSTALACOES HIDRO SANITARIAS</v>
          </cell>
          <cell r="C4627" t="str">
            <v>INHI</v>
          </cell>
          <cell r="D4627" t="str">
            <v>PONTOS DE AGUA/ESGOTO</v>
          </cell>
          <cell r="E4627" t="str">
            <v>0185</v>
          </cell>
          <cell r="F4627" t="str">
            <v/>
          </cell>
          <cell r="G4627" t="str">
            <v/>
          </cell>
          <cell r="H4627" t="str">
            <v>PONTO DE CONSUMO TERMINAL DE ÁGUA FRIA (SUBRAMAL) COM TUBULAÇÃO DE PVC, DN 25 MM, INSTALADO EM RAMAL DE ÁGUA, INCLUSOS RASGO E CHUMBAMENTO EM ALVENARIA. AF_12/2014</v>
          </cell>
          <cell r="I4627" t="str">
            <v>UN</v>
          </cell>
          <cell r="J4627" t="str">
            <v>COEFICIENTE DE REPRESENTATIVIDADE</v>
          </cell>
          <cell r="K4627" t="str">
            <v>101,84</v>
          </cell>
          <cell r="L4627" t="str">
            <v>CAIXA REFERENCIAL</v>
          </cell>
        </row>
        <row r="4628">
          <cell r="A4628">
            <v>89959</v>
          </cell>
          <cell r="B4628" t="str">
            <v>INSTALACOES HIDRO SANITARIAS</v>
          </cell>
          <cell r="C4628" t="str">
            <v>INHI</v>
          </cell>
          <cell r="D4628" t="str">
            <v>PONTOS DE AGUA/ESGOTO</v>
          </cell>
          <cell r="E4628" t="str">
            <v>0185</v>
          </cell>
          <cell r="F4628" t="str">
            <v/>
          </cell>
          <cell r="G4628" t="str">
            <v/>
          </cell>
          <cell r="H4628" t="str">
            <v>PONTO DE CONSUMO TERMINAL DE ÁGUA QUENTE (SUBRAMAL) COM TUBULAÇÃO DE CPVC, DN 22 MM, INSTALADO EM RAMAL DE ÁGUA, INCLUSOS RASGO E CHUMBAMENTO EM ALVENARIA. AF_12/2014</v>
          </cell>
          <cell r="I4628" t="str">
            <v>UN</v>
          </cell>
          <cell r="J4628" t="str">
            <v>COEFICIENTE DE REPRESENTATIVIDADE</v>
          </cell>
          <cell r="K4628" t="str">
            <v>173,94</v>
          </cell>
          <cell r="L4628" t="str">
            <v>CAIXA REFERENCIAL</v>
          </cell>
        </row>
        <row r="4629">
          <cell r="A4629">
            <v>89349</v>
          </cell>
          <cell r="B4629" t="str">
            <v>INSTALACOES HIDRO SANITARIAS</v>
          </cell>
          <cell r="C4629" t="str">
            <v>INHI</v>
          </cell>
          <cell r="D4629" t="str">
            <v>REGISTROS/VALVULAS</v>
          </cell>
          <cell r="E4629" t="str">
            <v>0271</v>
          </cell>
          <cell r="F4629" t="str">
            <v/>
          </cell>
          <cell r="G4629" t="str">
            <v/>
          </cell>
          <cell r="H4629" t="str">
            <v>REGISTRO DE PRESSÃO BRUTO, LATÃO, ROSCÁVEL, 1/2", FORNECIDO E INSTALADO EM RAMAL DE ÁGUA. AF_12/2014</v>
          </cell>
          <cell r="I4629" t="str">
            <v>UN</v>
          </cell>
          <cell r="J4629" t="str">
            <v>COEFICIENTE DE REPRESENTATIVIDADE</v>
          </cell>
          <cell r="K4629" t="str">
            <v>23,05</v>
          </cell>
          <cell r="L4629" t="str">
            <v>CAIXA REFERENCIAL</v>
          </cell>
        </row>
        <row r="4630">
          <cell r="A4630">
            <v>89351</v>
          </cell>
          <cell r="B4630" t="str">
            <v>INSTALACOES HIDRO SANITARIAS</v>
          </cell>
          <cell r="C4630" t="str">
            <v>INHI</v>
          </cell>
          <cell r="D4630" t="str">
            <v>REGISTROS/VALVULAS</v>
          </cell>
          <cell r="E4630" t="str">
            <v>0271</v>
          </cell>
          <cell r="F4630" t="str">
            <v/>
          </cell>
          <cell r="G4630" t="str">
            <v/>
          </cell>
          <cell r="H4630" t="str">
            <v>REGISTRO DE PRESSÃO BRUTO, LATÃO,  ROSCÁVEL, 3/4, FORNECIDO E INSTALADO EM RAMAL DE ÁGUA. AF_12/2014</v>
          </cell>
          <cell r="I4630" t="str">
            <v>UN</v>
          </cell>
          <cell r="J4630" t="str">
            <v>COEFICIENTE DE REPRESENTATIVIDADE</v>
          </cell>
          <cell r="K4630" t="str">
            <v>26,25</v>
          </cell>
          <cell r="L4630" t="str">
            <v>CAIXA REFERENCIAL</v>
          </cell>
        </row>
        <row r="4631">
          <cell r="A4631">
            <v>89352</v>
          </cell>
          <cell r="B4631" t="str">
            <v>INSTALACOES HIDRO SANITARIAS</v>
          </cell>
          <cell r="C4631" t="str">
            <v>INHI</v>
          </cell>
          <cell r="D4631" t="str">
            <v>REGISTROS/VALVULAS</v>
          </cell>
          <cell r="E4631" t="str">
            <v>0271</v>
          </cell>
          <cell r="F4631" t="str">
            <v/>
          </cell>
          <cell r="G4631" t="str">
            <v/>
          </cell>
          <cell r="H4631" t="str">
            <v>REGISTRO DE GAVETA BRUTO, LATÃO, ROSCÁVEL, 1/2", FORNECIDO E INSTALADO EM RAMAL DE ÁGUA. AF_12/2014</v>
          </cell>
          <cell r="I4631" t="str">
            <v>UN</v>
          </cell>
          <cell r="J4631" t="str">
            <v>COEFICIENTE DE REPRESENTATIVIDADE</v>
          </cell>
          <cell r="K4631" t="str">
            <v>29,85</v>
          </cell>
          <cell r="L4631" t="str">
            <v>CAIXA REFERENCIAL</v>
          </cell>
        </row>
        <row r="4632">
          <cell r="A4632">
            <v>89353</v>
          </cell>
          <cell r="B4632" t="str">
            <v>INSTALACOES HIDRO SANITARIAS</v>
          </cell>
          <cell r="C4632" t="str">
            <v>INHI</v>
          </cell>
          <cell r="D4632" t="str">
            <v>REGISTROS/VALVULAS</v>
          </cell>
          <cell r="E4632" t="str">
            <v>0271</v>
          </cell>
          <cell r="F4632" t="str">
            <v/>
          </cell>
          <cell r="G4632" t="str">
            <v/>
          </cell>
          <cell r="H4632" t="str">
            <v>REGISTRO DE GAVETA BRUTO, LATÃO, ROSCÁVEL, 3/4", FORNECIDO E INSTALADO EM RAMAL DE ÁGUA. AF_12/2014</v>
          </cell>
          <cell r="I4632" t="str">
            <v>UN</v>
          </cell>
          <cell r="J4632" t="str">
            <v>COEFICIENTE DE REPRESENTATIVIDADE</v>
          </cell>
          <cell r="K4632" t="str">
            <v>31,12</v>
          </cell>
          <cell r="L4632" t="str">
            <v>CAIXA REFERENCIAL</v>
          </cell>
        </row>
        <row r="4633">
          <cell r="A4633">
            <v>89354</v>
          </cell>
          <cell r="B4633" t="str">
            <v>INSTALACOES HIDRO SANITARIAS</v>
          </cell>
          <cell r="C4633" t="str">
            <v>INHI</v>
          </cell>
          <cell r="D4633" t="str">
            <v>REGISTROS/VALVULAS</v>
          </cell>
          <cell r="E4633" t="str">
            <v>0271</v>
          </cell>
          <cell r="F4633" t="str">
            <v/>
          </cell>
          <cell r="G4633" t="str">
            <v/>
          </cell>
          <cell r="H4633" t="str">
            <v>MISTURADOR MONOCOMANDO PARA CHUVEIRO, BASE BRUTA E ACABAMENTO CROMADO, FORNECIDO E INSTALADO EM RAMAL DE ÁGUA. AF_12/2014</v>
          </cell>
          <cell r="I4633" t="str">
            <v>UN</v>
          </cell>
          <cell r="J4633" t="str">
            <v>COEFICIENTE DE REPRESENTATIVIDADE</v>
          </cell>
          <cell r="K4633" t="str">
            <v>214,53</v>
          </cell>
          <cell r="L4633" t="str">
            <v>CAIXA REFERENCIAL</v>
          </cell>
        </row>
        <row r="4634">
          <cell r="A4634">
            <v>89969</v>
          </cell>
          <cell r="B4634" t="str">
            <v>INSTALACOES HIDRO SANITARIAS</v>
          </cell>
          <cell r="C4634" t="str">
            <v>INHI</v>
          </cell>
          <cell r="D4634" t="str">
            <v>REGISTROS/VALVULAS</v>
          </cell>
          <cell r="E4634" t="str">
            <v>0271</v>
          </cell>
          <cell r="F4634" t="str">
            <v/>
          </cell>
          <cell r="G4634" t="str">
            <v/>
          </cell>
          <cell r="H4634" t="str">
            <v>KIT DE REGISTRO DE PRESSÃO BRUTO DE LATÃO ½", INCLUSIVE CONEXÕES,  ROSCÁVEL, INSTALADO EM RAMAL DE ÁGUA FRIA - FORNECIMENTO E INSTALAÇÃO. AF_12/2014</v>
          </cell>
          <cell r="I4634" t="str">
            <v>UN</v>
          </cell>
          <cell r="J4634" t="str">
            <v>COEFICIENTE DE REPRESENTATIVIDADE</v>
          </cell>
          <cell r="K4634" t="str">
            <v>35,19</v>
          </cell>
          <cell r="L4634" t="str">
            <v>CAIXA REFERENCIAL</v>
          </cell>
        </row>
        <row r="4635">
          <cell r="A4635">
            <v>89970</v>
          </cell>
          <cell r="B4635" t="str">
            <v>INSTALACOES HIDRO SANITARIAS</v>
          </cell>
          <cell r="C4635" t="str">
            <v>INHI</v>
          </cell>
          <cell r="D4635" t="str">
            <v>REGISTROS/VALVULAS</v>
          </cell>
          <cell r="E4635" t="str">
            <v>0271</v>
          </cell>
          <cell r="F4635" t="str">
            <v/>
          </cell>
          <cell r="G4635" t="str">
            <v/>
          </cell>
          <cell r="H4635" t="str">
            <v>KIT DE REGISTRO DE PRESSÃO BRUTO DE LATÃO ¾", INCLUSIVE CONEXÕES, ROSCÁVEL, INSTALADO EM RAMAL DE ÁGUA FRIA - FORNECIMENTO E INSTALAÇÃO. AF_12/2014</v>
          </cell>
          <cell r="I4635" t="str">
            <v>UN</v>
          </cell>
          <cell r="J4635" t="str">
            <v>COEFICIENTE DE REPRESENTATIVIDADE</v>
          </cell>
          <cell r="K4635" t="str">
            <v>37,28</v>
          </cell>
          <cell r="L4635" t="str">
            <v>CAIXA REFERENCIAL</v>
          </cell>
        </row>
        <row r="4636">
          <cell r="A4636">
            <v>89971</v>
          </cell>
          <cell r="B4636" t="str">
            <v>INSTALACOES HIDRO SANITARIAS</v>
          </cell>
          <cell r="C4636" t="str">
            <v>INHI</v>
          </cell>
          <cell r="D4636" t="str">
            <v>REGISTROS/VALVULAS</v>
          </cell>
          <cell r="E4636" t="str">
            <v>0271</v>
          </cell>
          <cell r="F4636" t="str">
            <v/>
          </cell>
          <cell r="G4636" t="str">
            <v/>
          </cell>
          <cell r="H4636" t="str">
            <v>KIT DE REGISTRO DE GAVETA BRUTO DE LATÃO ½", INCLUSIVE CONEXÕES, ROSCÁVEL, INSTALADO EM RAMAL DE ÁGUA FRIA - FORNECIMENTO E INSTALAÇÃO. AF_12/2014</v>
          </cell>
          <cell r="I4636" t="str">
            <v>UN</v>
          </cell>
          <cell r="J4636" t="str">
            <v>COEFICIENTE DE REPRESENTATIVIDADE</v>
          </cell>
          <cell r="K4636" t="str">
            <v>38,45</v>
          </cell>
          <cell r="L4636" t="str">
            <v>CAIXA REFERENCIAL</v>
          </cell>
        </row>
        <row r="4637">
          <cell r="A4637">
            <v>89972</v>
          </cell>
          <cell r="B4637" t="str">
            <v>INSTALACOES HIDRO SANITARIAS</v>
          </cell>
          <cell r="C4637" t="str">
            <v>INHI</v>
          </cell>
          <cell r="D4637" t="str">
            <v>REGISTROS/VALVULAS</v>
          </cell>
          <cell r="E4637" t="str">
            <v>0271</v>
          </cell>
          <cell r="F4637" t="str">
            <v/>
          </cell>
          <cell r="G4637" t="str">
            <v/>
          </cell>
          <cell r="H4637" t="str">
            <v>KIT DE REGISTRO DE GAVETA BRUTO DE LATÃO ¾", INCLUSIVE CONEXÕES, ROSCÁVEL, INSTALADO EM RAMAL DE ÁGUA FRIA - FORNECIMENTO E INSTALAÇÃO. AF_12/2014</v>
          </cell>
          <cell r="I4637" t="str">
            <v>UN</v>
          </cell>
          <cell r="J4637" t="str">
            <v>COEFICIENTE DE REPRESENTATIVIDADE</v>
          </cell>
          <cell r="K4637" t="str">
            <v>41,36</v>
          </cell>
          <cell r="L4637" t="str">
            <v>CAIXA REFERENCIAL</v>
          </cell>
        </row>
        <row r="4638">
          <cell r="A4638">
            <v>89973</v>
          </cell>
          <cell r="B4638" t="str">
            <v>INSTALACOES HIDRO SANITARIAS</v>
          </cell>
          <cell r="C4638" t="str">
            <v>INHI</v>
          </cell>
          <cell r="D4638" t="str">
            <v>REGISTROS/VALVULAS</v>
          </cell>
          <cell r="E4638" t="str">
            <v>0271</v>
          </cell>
          <cell r="F4638" t="str">
            <v/>
          </cell>
          <cell r="G4638" t="str">
            <v/>
          </cell>
          <cell r="H4638" t="str">
            <v>KIT DE MISTURADOR BASE BRUTA DE LATÃO ¾" MONOCOMANDO PARA CHUVEIRO, INCLUSIVE CONEXÕES, INSTALADO EM RAMAL DE ÁGUA - FORNECIMENTO E INSTALAÇÃO. AF_12/2014</v>
          </cell>
          <cell r="I4638" t="str">
            <v>UN</v>
          </cell>
          <cell r="J4638" t="str">
            <v>COEFICIENTE DE REPRESENTATIVIDADE</v>
          </cell>
          <cell r="K4638" t="str">
            <v>382,98</v>
          </cell>
          <cell r="L4638" t="str">
            <v>CAIXA REFERENCIAL</v>
          </cell>
        </row>
        <row r="4639">
          <cell r="A4639">
            <v>89974</v>
          </cell>
          <cell r="B4639" t="str">
            <v>INSTALACOES HIDRO SANITARIAS</v>
          </cell>
          <cell r="C4639" t="str">
            <v>INHI</v>
          </cell>
          <cell r="D4639" t="str">
            <v>REGISTROS/VALVULAS</v>
          </cell>
          <cell r="E4639" t="str">
            <v>0271</v>
          </cell>
          <cell r="F4639" t="str">
            <v/>
          </cell>
          <cell r="G4639" t="str">
            <v/>
          </cell>
          <cell r="H4639" t="str">
            <v>KIT DE TÊ MISTURADOR EM CPVC ¾" COM DUPLO COMANDO PARA CHUVEIRO, INCLUSIVE CONEXÕES, INSTALADO EM RAMAL DE ÁGUA - FORNECIMENTO E INSTALAÇÃO. AF_12/2014</v>
          </cell>
          <cell r="I4639" t="str">
            <v>UN</v>
          </cell>
          <cell r="J4639" t="str">
            <v>COEFICIENTE DE REPRESENTATIVIDADE</v>
          </cell>
          <cell r="K4639" t="str">
            <v>234,58</v>
          </cell>
          <cell r="L4639" t="str">
            <v>CAIXA REFERENCIAL</v>
          </cell>
        </row>
        <row r="4640">
          <cell r="A4640">
            <v>89984</v>
          </cell>
          <cell r="B4640" t="str">
            <v>INSTALACOES HIDRO SANITARIAS</v>
          </cell>
          <cell r="C4640" t="str">
            <v>INHI</v>
          </cell>
          <cell r="D4640" t="str">
            <v>REGISTROS/VALVULAS</v>
          </cell>
          <cell r="E4640" t="str">
            <v>0271</v>
          </cell>
          <cell r="F4640" t="str">
            <v/>
          </cell>
          <cell r="G4640" t="str">
            <v/>
          </cell>
          <cell r="H4640" t="str">
            <v>REGISTRO DE PRESSÃO BRUTO, LATÃO, ROSCÁVEL, 1/2", COM ACABAMENTO E CANOPLA CROMADOS. FORNECIDO E INSTALADO EM RAMAL DE ÁGUA. AF_12/2014</v>
          </cell>
          <cell r="I4640" t="str">
            <v>UN</v>
          </cell>
          <cell r="J4640" t="str">
            <v>COEFICIENTE DE REPRESENTATIVIDADE</v>
          </cell>
          <cell r="K4640" t="str">
            <v>63,47</v>
          </cell>
          <cell r="L4640" t="str">
            <v>CAIXA REFERENCIAL</v>
          </cell>
        </row>
        <row r="4641">
          <cell r="A4641">
            <v>89985</v>
          </cell>
          <cell r="B4641" t="str">
            <v>INSTALACOES HIDRO SANITARIAS</v>
          </cell>
          <cell r="C4641" t="str">
            <v>INHI</v>
          </cell>
          <cell r="D4641" t="str">
            <v>REGISTROS/VALVULAS</v>
          </cell>
          <cell r="E4641" t="str">
            <v>0271</v>
          </cell>
          <cell r="F4641" t="str">
            <v/>
          </cell>
          <cell r="G4641" t="str">
            <v/>
          </cell>
          <cell r="H4641" t="str">
            <v>REGISTRO DE PRESSÃO BRUTO, LATÃO, ROSCÁVEL, 3/4", COM ACABAMENTO E CANOPLA CROMADOS. FORNECIDO E INSTALADO EM RAMAL DE ÁGUA. AF_12/2014</v>
          </cell>
          <cell r="I4641" t="str">
            <v>UN</v>
          </cell>
          <cell r="J4641" t="str">
            <v>COEFICIENTE DE REPRESENTATIVIDADE</v>
          </cell>
          <cell r="K4641" t="str">
            <v>65,32</v>
          </cell>
          <cell r="L4641" t="str">
            <v>CAIXA REFERENCIAL</v>
          </cell>
        </row>
        <row r="4642">
          <cell r="A4642">
            <v>89986</v>
          </cell>
          <cell r="B4642" t="str">
            <v>INSTALACOES HIDRO SANITARIAS</v>
          </cell>
          <cell r="C4642" t="str">
            <v>INHI</v>
          </cell>
          <cell r="D4642" t="str">
            <v>REGISTROS/VALVULAS</v>
          </cell>
          <cell r="E4642" t="str">
            <v>0271</v>
          </cell>
          <cell r="F4642" t="str">
            <v/>
          </cell>
          <cell r="G4642" t="str">
            <v/>
          </cell>
          <cell r="H4642" t="str">
            <v>REGISTRO DE GAVETA BRUTO, LATÃO, ROSCÁVEL, 1/2", COM ACABAMENTO E CANOPLA CROMADOS. FORNECIDO E INSTALADO EM RAMAL DE ÁGUA. AF_12/2014</v>
          </cell>
          <cell r="I4642" t="str">
            <v>UN</v>
          </cell>
          <cell r="J4642" t="str">
            <v>COEFICIENTE DE REPRESENTATIVIDADE</v>
          </cell>
          <cell r="K4642" t="str">
            <v>61,91</v>
          </cell>
          <cell r="L4642" t="str">
            <v>CAIXA REFERENCIAL</v>
          </cell>
        </row>
        <row r="4643">
          <cell r="A4643">
            <v>89987</v>
          </cell>
          <cell r="B4643" t="str">
            <v>INSTALACOES HIDRO SANITARIAS</v>
          </cell>
          <cell r="C4643" t="str">
            <v>INHI</v>
          </cell>
          <cell r="D4643" t="str">
            <v>REGISTROS/VALVULAS</v>
          </cell>
          <cell r="E4643" t="str">
            <v>0271</v>
          </cell>
          <cell r="F4643" t="str">
            <v/>
          </cell>
          <cell r="G4643" t="str">
            <v/>
          </cell>
          <cell r="H4643" t="str">
            <v>REGISTRO DE GAVETA BRUTO, LATÃO, ROSCÁVEL, 3/4", COM ACABAMENTO E CANOPLA CROMADOS. FORNECIDO E INSTALADO EM RAMAL DE ÁGUA. AF_12/2014</v>
          </cell>
          <cell r="I4643" t="str">
            <v>UN</v>
          </cell>
          <cell r="J4643" t="str">
            <v>COEFICIENTE DE REPRESENTATIVIDADE</v>
          </cell>
          <cell r="K4643" t="str">
            <v>68,73</v>
          </cell>
          <cell r="L4643" t="str">
            <v>CAIXA REFERENCIAL</v>
          </cell>
        </row>
        <row r="4644">
          <cell r="A4644">
            <v>90371</v>
          </cell>
          <cell r="B4644" t="str">
            <v>INSTALACOES HIDRO SANITARIAS</v>
          </cell>
          <cell r="C4644" t="str">
            <v>INHI</v>
          </cell>
          <cell r="D4644" t="str">
            <v>REGISTROS/VALVULAS</v>
          </cell>
          <cell r="E4644" t="str">
            <v>0271</v>
          </cell>
          <cell r="F4644" t="str">
            <v/>
          </cell>
          <cell r="G4644" t="str">
            <v/>
          </cell>
          <cell r="H4644" t="str">
            <v>REGISTRO DE ESFERA, PVC, ROSCÁVEL, 3/4", FORNECIDO E INSTALADO EM RAMAL DE ÁGUA. AF_03/2015</v>
          </cell>
          <cell r="I4644" t="str">
            <v>UN</v>
          </cell>
          <cell r="J4644" t="str">
            <v>COEFICIENTE DE REPRESENTATIVIDADE</v>
          </cell>
          <cell r="K4644" t="str">
            <v>23,87</v>
          </cell>
          <cell r="L4644" t="str">
            <v>CAIXA REFERENCIAL</v>
          </cell>
        </row>
        <row r="4645">
          <cell r="A4645">
            <v>94489</v>
          </cell>
          <cell r="B4645" t="str">
            <v>INSTALACOES HIDRO SANITARIAS</v>
          </cell>
          <cell r="C4645" t="str">
            <v>INHI</v>
          </cell>
          <cell r="D4645" t="str">
            <v>REGISTROS/VALVULAS</v>
          </cell>
          <cell r="E4645" t="str">
            <v>0271</v>
          </cell>
          <cell r="F4645" t="str">
            <v/>
          </cell>
          <cell r="G4645" t="str">
            <v/>
          </cell>
          <cell r="H4645" t="str">
            <v>REGISTRO DE ESFERA, PVC, SOLDÁVEL, DN  25 MM, INSTALADO EM RESERVAÇÃO DE ÁGUA DE EDIFICAÇÃO QUE POSSUA RESERVATÓRIO DE FIBRA/FIBROCIMENTO   FORNECIMENTO E INSTALAÇÃO. AF_06/2016</v>
          </cell>
          <cell r="I4645" t="str">
            <v>UN</v>
          </cell>
          <cell r="J4645" t="str">
            <v>COEFICIENTE DE REPRESENTATIVIDADE</v>
          </cell>
          <cell r="K4645" t="str">
            <v>21,46</v>
          </cell>
          <cell r="L4645" t="str">
            <v>CAIXA REFERENCIAL</v>
          </cell>
        </row>
        <row r="4646">
          <cell r="A4646">
            <v>94490</v>
          </cell>
          <cell r="B4646" t="str">
            <v>INSTALACOES HIDRO SANITARIAS</v>
          </cell>
          <cell r="C4646" t="str">
            <v>INHI</v>
          </cell>
          <cell r="D4646" t="str">
            <v>REGISTROS/VALVULAS</v>
          </cell>
          <cell r="E4646" t="str">
            <v>0271</v>
          </cell>
          <cell r="F4646" t="str">
            <v/>
          </cell>
          <cell r="G4646" t="str">
            <v/>
          </cell>
          <cell r="H4646" t="str">
            <v>REGISTRO DE ESFERA, PVC, SOLDÁVEL, DN  32 MM, INSTALADO EM RESERVAÇÃO DE ÁGUA DE EDIFICAÇÃO QUE POSSUA RESERVATÓRIO DE FIBRA/FIBROCIMENTO   FORNECIMENTO E INSTALAÇÃO. AF_06/2016</v>
          </cell>
          <cell r="I4646" t="str">
            <v>UN</v>
          </cell>
          <cell r="J4646" t="str">
            <v>COEFICIENTE DE REPRESENTATIVIDADE</v>
          </cell>
          <cell r="K4646" t="str">
            <v>35,14</v>
          </cell>
          <cell r="L4646" t="str">
            <v>CAIXA REFERENCIAL</v>
          </cell>
        </row>
        <row r="4647">
          <cell r="A4647">
            <v>94491</v>
          </cell>
          <cell r="B4647" t="str">
            <v>INSTALACOES HIDRO SANITARIAS</v>
          </cell>
          <cell r="C4647" t="str">
            <v>INHI</v>
          </cell>
          <cell r="D4647" t="str">
            <v>REGISTROS/VALVULAS</v>
          </cell>
          <cell r="E4647" t="str">
            <v>0271</v>
          </cell>
          <cell r="F4647" t="str">
            <v/>
          </cell>
          <cell r="G4647" t="str">
            <v/>
          </cell>
          <cell r="H4647" t="str">
            <v>REGISTRO DE ESFERA, PVC, SOLDÁVEL, DN  40 MM, INSTALADO EM RESERVAÇÃO DE ÁGUA DE EDIFICAÇÃO QUE POSSUA RESERVATÓRIO DE FIBRA/FIBROCIMENTO   FORNECIMENTO E INSTALAÇÃO. AF_06/2016</v>
          </cell>
          <cell r="I4647" t="str">
            <v>UN</v>
          </cell>
          <cell r="J4647" t="str">
            <v>COEFICIENTE DE REPRESENTATIVIDADE</v>
          </cell>
          <cell r="K4647" t="str">
            <v>48,57</v>
          </cell>
          <cell r="L4647" t="str">
            <v>CAIXA REFERENCIAL</v>
          </cell>
        </row>
        <row r="4648">
          <cell r="A4648">
            <v>94492</v>
          </cell>
          <cell r="B4648" t="str">
            <v>INSTALACOES HIDRO SANITARIAS</v>
          </cell>
          <cell r="C4648" t="str">
            <v>INHI</v>
          </cell>
          <cell r="D4648" t="str">
            <v>REGISTROS/VALVULAS</v>
          </cell>
          <cell r="E4648" t="str">
            <v>0271</v>
          </cell>
          <cell r="F4648" t="str">
            <v/>
          </cell>
          <cell r="G4648" t="str">
            <v/>
          </cell>
          <cell r="H4648" t="str">
            <v>REGISTRO DE ESFERA, PVC, SOLDÁVEL, DN  50 MM, INSTALADO EM RESERVAÇÃO DE ÁGUA DE EDIFICAÇÃO QUE POSSUA RESERVATÓRIO DE FIBRA/FIBROCIMENTO   FORNECIMENTO E INSTALAÇÃO. AF_06/2016</v>
          </cell>
          <cell r="I4648" t="str">
            <v>UN</v>
          </cell>
          <cell r="J4648" t="str">
            <v>COEFICIENTE DE REPRESENTATIVIDADE</v>
          </cell>
          <cell r="K4648" t="str">
            <v>49,79</v>
          </cell>
          <cell r="L4648" t="str">
            <v>CAIXA REFERENCIAL</v>
          </cell>
        </row>
        <row r="4649">
          <cell r="A4649">
            <v>94493</v>
          </cell>
          <cell r="B4649" t="str">
            <v>INSTALACOES HIDRO SANITARIAS</v>
          </cell>
          <cell r="C4649" t="str">
            <v>INHI</v>
          </cell>
          <cell r="D4649" t="str">
            <v>REGISTROS/VALVULAS</v>
          </cell>
          <cell r="E4649" t="str">
            <v>0271</v>
          </cell>
          <cell r="F4649" t="str">
            <v/>
          </cell>
          <cell r="G4649" t="str">
            <v/>
          </cell>
          <cell r="H4649" t="str">
            <v>REGISTRO DE ESFERA, PVC, SOLDÁVEL, DN  60 MM, INSTALADO EM RESERVAÇÃO DE ÁGUA DE EDIFICAÇÃO QUE POSSUA RESERVATÓRIO DE FIBRA/FIBROCIMENTO   FORNECIMENTO E INSTALAÇÃO. AF_06/2016</v>
          </cell>
          <cell r="I4649" t="str">
            <v>UN</v>
          </cell>
          <cell r="J4649" t="str">
            <v>COEFICIENTE DE REPRESENTATIVIDADE</v>
          </cell>
          <cell r="K4649" t="str">
            <v>91,22</v>
          </cell>
          <cell r="L4649" t="str">
            <v>CAIXA REFERENCIAL</v>
          </cell>
        </row>
        <row r="4650">
          <cell r="A4650">
            <v>94494</v>
          </cell>
          <cell r="B4650" t="str">
            <v>INSTALACOES HIDRO SANITARIAS</v>
          </cell>
          <cell r="C4650" t="str">
            <v>INHI</v>
          </cell>
          <cell r="D4650" t="str">
            <v>REGISTROS/VALVULAS</v>
          </cell>
          <cell r="E4650" t="str">
            <v>0271</v>
          </cell>
          <cell r="F4650" t="str">
            <v/>
          </cell>
          <cell r="G4650" t="str">
            <v/>
          </cell>
          <cell r="H4650" t="str">
            <v>REGISTRO DE GAVETA BRUTO, LATÃO, ROSCÁVEL, 3/4, INSTALADO EM RESERVAÇÃO DE ÁGUA DE EDIFICAÇÃO QUE POSSUA RESERVATÓRIO DE FIBRA/FIBROCIMENTO  FORNECIMENTO E INSTALAÇÃO. AF_06/2016</v>
          </cell>
          <cell r="I4650" t="str">
            <v>UN</v>
          </cell>
          <cell r="J4650" t="str">
            <v>COEFICIENTE DE REPRESENTATIVIDADE</v>
          </cell>
          <cell r="K4650" t="str">
            <v>49,15</v>
          </cell>
          <cell r="L4650" t="str">
            <v>CAIXA REFERENCIAL</v>
          </cell>
        </row>
        <row r="4651">
          <cell r="A4651">
            <v>94495</v>
          </cell>
          <cell r="B4651" t="str">
            <v>INSTALACOES HIDRO SANITARIAS</v>
          </cell>
          <cell r="C4651" t="str">
            <v>INHI</v>
          </cell>
          <cell r="D4651" t="str">
            <v>REGISTROS/VALVULAS</v>
          </cell>
          <cell r="E4651" t="str">
            <v>0271</v>
          </cell>
          <cell r="F4651" t="str">
            <v/>
          </cell>
          <cell r="G4651" t="str">
            <v/>
          </cell>
          <cell r="H4651" t="str">
            <v>REGISTRO DE GAVETA BRUTO, LATÃO, ROSCÁVEL, 1, INSTALADO EM RESERVAÇÃO DE ÁGUA DE EDIFICAÇÃO QUE POSSUA RESERVATÓRIO DE FIBRA/FIBROCIMENTO  FORNECIMENTO E INSTALAÇÃO. AF_06/2016</v>
          </cell>
          <cell r="I4651" t="str">
            <v>UN</v>
          </cell>
          <cell r="J4651" t="str">
            <v>COEFICIENTE DE REPRESENTATIVIDADE</v>
          </cell>
          <cell r="K4651" t="str">
            <v>63,39</v>
          </cell>
          <cell r="L4651" t="str">
            <v>CAIXA REFERENCIAL</v>
          </cell>
        </row>
        <row r="4652">
          <cell r="A4652">
            <v>94496</v>
          </cell>
          <cell r="B4652" t="str">
            <v>INSTALACOES HIDRO SANITARIAS</v>
          </cell>
          <cell r="C4652" t="str">
            <v>INHI</v>
          </cell>
          <cell r="D4652" t="str">
            <v>REGISTROS/VALVULAS</v>
          </cell>
          <cell r="E4652" t="str">
            <v>0271</v>
          </cell>
          <cell r="F4652" t="str">
            <v/>
          </cell>
          <cell r="G4652" t="str">
            <v/>
          </cell>
          <cell r="H4652" t="str">
            <v>REGISTRO DE GAVETA BRUTO, LATÃO, ROSCÁVEL, 1 1/4, INSTALADO EM RESERVAÇÃO DE ÁGUA DE EDIFICAÇÃO QUE POSSUA RESERVATÓRIO DE FIBRA/FIBROCIMENTO  FORNECIMENTO E INSTALAÇÃO. AF_06/2016</v>
          </cell>
          <cell r="I4652" t="str">
            <v>UN</v>
          </cell>
          <cell r="J4652" t="str">
            <v>COEFICIENTE DE REPRESENTATIVIDADE</v>
          </cell>
          <cell r="K4652" t="str">
            <v>78,10</v>
          </cell>
          <cell r="L4652" t="str">
            <v>CAIXA REFERENCIAL</v>
          </cell>
        </row>
        <row r="4653">
          <cell r="A4653">
            <v>94497</v>
          </cell>
          <cell r="B4653" t="str">
            <v>INSTALACOES HIDRO SANITARIAS</v>
          </cell>
          <cell r="C4653" t="str">
            <v>INHI</v>
          </cell>
          <cell r="D4653" t="str">
            <v>REGISTROS/VALVULAS</v>
          </cell>
          <cell r="E4653" t="str">
            <v>0271</v>
          </cell>
          <cell r="F4653" t="str">
            <v/>
          </cell>
          <cell r="G4653" t="str">
            <v/>
          </cell>
          <cell r="H4653" t="str">
            <v>REGISTRO DE GAVETA BRUTO, LATÃO, ROSCÁVEL, 1 1/2, INSTALADO EM RESERVAÇÃO DE ÁGUA DE EDIFICAÇÃO QUE POSSUA RESERVATÓRIO DE FIBRA/FIBROCIMENTO  FORNECIMENTO E INSTALAÇÃO. AF_06/2016</v>
          </cell>
          <cell r="I4653" t="str">
            <v>UN</v>
          </cell>
          <cell r="J4653" t="str">
            <v>COEFICIENTE DE REPRESENTATIVIDADE</v>
          </cell>
          <cell r="K4653" t="str">
            <v>92,00</v>
          </cell>
          <cell r="L4653" t="str">
            <v>CAIXA REFERENCIAL</v>
          </cell>
        </row>
        <row r="4654">
          <cell r="A4654">
            <v>94498</v>
          </cell>
          <cell r="B4654" t="str">
            <v>INSTALACOES HIDRO SANITARIAS</v>
          </cell>
          <cell r="C4654" t="str">
            <v>INHI</v>
          </cell>
          <cell r="D4654" t="str">
            <v>REGISTROS/VALVULAS</v>
          </cell>
          <cell r="E4654" t="str">
            <v>0271</v>
          </cell>
          <cell r="F4654" t="str">
            <v/>
          </cell>
          <cell r="G4654" t="str">
            <v/>
          </cell>
          <cell r="H4654" t="str">
            <v>REGISTRO DE GAVETA BRUTO, LATÃO, ROSCÁVEL, 2, INSTALADO EM RESERVAÇÃO DE ÁGUA DE EDIFICAÇÃO QUE POSSUA RESERVATÓRIO DE FIBRA/FIBROCIMENTO  FORNECIMENTO E INSTALAÇÃO. AF_06/2016</v>
          </cell>
          <cell r="I4654" t="str">
            <v>UN</v>
          </cell>
          <cell r="J4654" t="str">
            <v>COEFICIENTE DE REPRESENTATIVIDADE</v>
          </cell>
          <cell r="K4654" t="str">
            <v>119,52</v>
          </cell>
          <cell r="L4654" t="str">
            <v>CAIXA REFERENCIAL</v>
          </cell>
        </row>
        <row r="4655">
          <cell r="A4655">
            <v>94499</v>
          </cell>
          <cell r="B4655" t="str">
            <v>INSTALACOES HIDRO SANITARIAS</v>
          </cell>
          <cell r="C4655" t="str">
            <v>INHI</v>
          </cell>
          <cell r="D4655" t="str">
            <v>REGISTROS/VALVULAS</v>
          </cell>
          <cell r="E4655" t="str">
            <v>0271</v>
          </cell>
          <cell r="F4655" t="str">
            <v/>
          </cell>
          <cell r="G4655" t="str">
            <v/>
          </cell>
          <cell r="H4655" t="str">
            <v>REGISTRO DE GAVETA BRUTO, LATÃO, ROSCÁVEL, 2 1/2, INSTALADO EM RESERVAÇÃO DE ÁGUA DE EDIFICAÇÃO QUE POSSUA RESERVATÓRIO DE FIBRA/FIBROCIMENTO  FORNECIMENTO E INSTALAÇÃO. AF_06/2016</v>
          </cell>
          <cell r="I4655" t="str">
            <v>UN</v>
          </cell>
          <cell r="J4655" t="str">
            <v>COEFICIENTE DE REPRESENTATIVIDADE</v>
          </cell>
          <cell r="K4655" t="str">
            <v>219,49</v>
          </cell>
          <cell r="L4655" t="str">
            <v>CAIXA REFERENCIAL</v>
          </cell>
        </row>
        <row r="4656">
          <cell r="A4656">
            <v>94500</v>
          </cell>
          <cell r="B4656" t="str">
            <v>INSTALACOES HIDRO SANITARIAS</v>
          </cell>
          <cell r="C4656" t="str">
            <v>INHI</v>
          </cell>
          <cell r="D4656" t="str">
            <v>REGISTROS/VALVULAS</v>
          </cell>
          <cell r="E4656" t="str">
            <v>0271</v>
          </cell>
          <cell r="F4656" t="str">
            <v/>
          </cell>
          <cell r="G4656" t="str">
            <v/>
          </cell>
          <cell r="H4656" t="str">
            <v>REGISTRO DE GAVETA BRUTO, LATÃO, ROSCÁVEL, 3, INSTALADO EM RESERVAÇÃO DE ÁGUA DE EDIFICAÇÃO QUE POSSUA RESERVATÓRIO DE FIBRA/FIBROCIMENTO  FORNECIMENTO E INSTALAÇÃO. AF_06/2016</v>
          </cell>
          <cell r="I4656" t="str">
            <v>UN</v>
          </cell>
          <cell r="J4656" t="str">
            <v>COEFICIENTE DE REPRESENTATIVIDADE</v>
          </cell>
          <cell r="K4656" t="str">
            <v>261,42</v>
          </cell>
          <cell r="L4656" t="str">
            <v>CAIXA REFERENCIAL</v>
          </cell>
        </row>
        <row r="4657">
          <cell r="A4657">
            <v>94501</v>
          </cell>
          <cell r="B4657" t="str">
            <v>INSTALACOES HIDRO SANITARIAS</v>
          </cell>
          <cell r="C4657" t="str">
            <v>INHI</v>
          </cell>
          <cell r="D4657" t="str">
            <v>REGISTROS/VALVULAS</v>
          </cell>
          <cell r="E4657" t="str">
            <v>0271</v>
          </cell>
          <cell r="F4657" t="str">
            <v/>
          </cell>
          <cell r="G4657" t="str">
            <v/>
          </cell>
          <cell r="H4657" t="str">
            <v>REGISTRO DE GAVETA BRUTO, LATÃO, ROSCÁVEL, 4, INSTALADO EM RESERVAÇÃO DE ÁGUA DE EDIFICAÇÃO QUE POSSUA RESERVATÓRIO DE FIBRA/FIBROCIMENTO  FORNECIMENTO E INSTALAÇÃO. AF_06/2016</v>
          </cell>
          <cell r="I4657" t="str">
            <v>UN</v>
          </cell>
          <cell r="J4657" t="str">
            <v>COEFICIENTE DE REPRESENTATIVIDADE</v>
          </cell>
          <cell r="K4657" t="str">
            <v>514,68</v>
          </cell>
          <cell r="L4657" t="str">
            <v>CAIXA REFERENCIAL</v>
          </cell>
        </row>
        <row r="4658">
          <cell r="A4658">
            <v>94792</v>
          </cell>
          <cell r="B4658" t="str">
            <v>INSTALACOES HIDRO SANITARIAS</v>
          </cell>
          <cell r="C4658" t="str">
            <v>INHI</v>
          </cell>
          <cell r="D4658" t="str">
            <v>REGISTROS/VALVULAS</v>
          </cell>
          <cell r="E4658" t="str">
            <v>0271</v>
          </cell>
          <cell r="F4658" t="str">
            <v/>
          </cell>
          <cell r="G4658" t="str">
            <v/>
          </cell>
          <cell r="H4658" t="str">
            <v>REGISTRO DE GAVETA BRUTO, LATÃO, ROSCÁVEL, 1, COM ACABAMENTO E CANOPLA CROMADOS, INSTALADO EM RESERVAÇÃO DE ÁGUA DE EDIFICAÇÃO QUE POSSUA RESERVATÓRIO DE FIBRA/FIBROCIMENTO  FORNECIMENTO E INSTALAÇÃO. AF_06/2016</v>
          </cell>
          <cell r="I4658" t="str">
            <v>UN</v>
          </cell>
          <cell r="J4658" t="str">
            <v>COEFICIENTE DE REPRESENTATIVIDADE</v>
          </cell>
          <cell r="K4658" t="str">
            <v>98,03</v>
          </cell>
          <cell r="L4658" t="str">
            <v>CAIXA REFERENCIAL</v>
          </cell>
        </row>
        <row r="4659">
          <cell r="A4659">
            <v>94793</v>
          </cell>
          <cell r="B4659" t="str">
            <v>INSTALACOES HIDRO SANITARIAS</v>
          </cell>
          <cell r="C4659" t="str">
            <v>INHI</v>
          </cell>
          <cell r="D4659" t="str">
            <v>REGISTROS/VALVULAS</v>
          </cell>
          <cell r="E4659" t="str">
            <v>0271</v>
          </cell>
          <cell r="F4659" t="str">
            <v/>
          </cell>
          <cell r="G4659" t="str">
            <v/>
          </cell>
          <cell r="H4659" t="str">
            <v>REGISTRO DE GAVETA BRUTO, LATÃO, ROSCÁVEL, 1 1/4, COM ACABAMENTO E CANOPLA CROMADOS, INSTALADO EM RESERVAÇÃO DE ÁGUA DE EDIFICAÇÃO QUE POSSUA RESERVATÓRIO DE FIBRA/FIBROCIMENTO  FORNECIMENTO E INSTALAÇÃO. AF_06/2016</v>
          </cell>
          <cell r="I4659" t="str">
            <v>UN</v>
          </cell>
          <cell r="J4659" t="str">
            <v>COEFICIENTE DE REPRESENTATIVIDADE</v>
          </cell>
          <cell r="K4659" t="str">
            <v>127,34</v>
          </cell>
          <cell r="L4659" t="str">
            <v>CAIXA REFERENCIAL</v>
          </cell>
        </row>
        <row r="4660">
          <cell r="A4660">
            <v>94794</v>
          </cell>
          <cell r="B4660" t="str">
            <v>INSTALACOES HIDRO SANITARIAS</v>
          </cell>
          <cell r="C4660" t="str">
            <v>INHI</v>
          </cell>
          <cell r="D4660" t="str">
            <v>REGISTROS/VALVULAS</v>
          </cell>
          <cell r="E4660" t="str">
            <v>0271</v>
          </cell>
          <cell r="F4660" t="str">
            <v/>
          </cell>
          <cell r="G4660" t="str">
            <v/>
          </cell>
          <cell r="H4660" t="str">
            <v>REGISTRO DE GAVETA BRUTO, LATÃO, ROSCÁVEL, 1 1/2, COM ACABAMENTO E CANOPLA CROMADOS, INSTALADO EM RESERVAÇÃO DE ÁGUA DE EDIFICAÇÃO QUE POSSUA RESERVATÓRIO DE FIBRA/FIBROCIMENTO  FORNECIMENTO E INSTALAÇÃO. AF_06/2016</v>
          </cell>
          <cell r="I4660" t="str">
            <v>UN</v>
          </cell>
          <cell r="J4660" t="str">
            <v>COEFICIENTE DE REPRESENTATIVIDADE</v>
          </cell>
          <cell r="K4660" t="str">
            <v>132,03</v>
          </cell>
          <cell r="L4660" t="str">
            <v>CAIXA REFERENCIAL</v>
          </cell>
        </row>
        <row r="4661">
          <cell r="A4661">
            <v>94795</v>
          </cell>
          <cell r="B4661" t="str">
            <v>INSTALACOES HIDRO SANITARIAS</v>
          </cell>
          <cell r="C4661" t="str">
            <v>INHI</v>
          </cell>
          <cell r="D4661" t="str">
            <v>REGISTROS/VALVULAS</v>
          </cell>
          <cell r="E4661" t="str">
            <v>0271</v>
          </cell>
          <cell r="F4661" t="str">
            <v/>
          </cell>
          <cell r="G4661" t="str">
            <v/>
          </cell>
          <cell r="H4661" t="str">
            <v>TORNEIRA DE BOIA, ROSCÁVEL, 1/2 , FORNECIDA E INSTALADA EM RESERVAÇÃO DE ÁGUA. AF_06/2016</v>
          </cell>
          <cell r="I4661" t="str">
            <v>UN</v>
          </cell>
          <cell r="J4661" t="str">
            <v>COEFICIENTE DE REPRESENTATIVIDADE</v>
          </cell>
          <cell r="K4661" t="str">
            <v>29,36</v>
          </cell>
          <cell r="L4661" t="str">
            <v>CAIXA REFERENCIAL</v>
          </cell>
        </row>
        <row r="4662">
          <cell r="A4662">
            <v>94796</v>
          </cell>
          <cell r="B4662" t="str">
            <v>INSTALACOES HIDRO SANITARIAS</v>
          </cell>
          <cell r="C4662" t="str">
            <v>INHI</v>
          </cell>
          <cell r="D4662" t="str">
            <v>REGISTROS/VALVULAS</v>
          </cell>
          <cell r="E4662" t="str">
            <v>0271</v>
          </cell>
          <cell r="F4662" t="str">
            <v/>
          </cell>
          <cell r="G4662" t="str">
            <v/>
          </cell>
          <cell r="H4662" t="str">
            <v>TORNEIRA DE BOIA, ROSCÁVEL, 3/4 , FORNECIDA E INSTALADA EM RESERVAÇÃO DE ÁGUA. AF_06/2016</v>
          </cell>
          <cell r="I4662" t="str">
            <v>UN</v>
          </cell>
          <cell r="J4662" t="str">
            <v>COEFICIENTE DE REPRESENTATIVIDADE</v>
          </cell>
          <cell r="K4662" t="str">
            <v>33,53</v>
          </cell>
          <cell r="L4662" t="str">
            <v>CAIXA REFERENCIAL</v>
          </cell>
        </row>
        <row r="4663">
          <cell r="A4663">
            <v>94797</v>
          </cell>
          <cell r="B4663" t="str">
            <v>INSTALACOES HIDRO SANITARIAS</v>
          </cell>
          <cell r="C4663" t="str">
            <v>INHI</v>
          </cell>
          <cell r="D4663" t="str">
            <v>REGISTROS/VALVULAS</v>
          </cell>
          <cell r="E4663" t="str">
            <v>0271</v>
          </cell>
          <cell r="F4663" t="str">
            <v/>
          </cell>
          <cell r="G4663" t="str">
            <v/>
          </cell>
          <cell r="H4663" t="str">
            <v>TORNEIRA DE BOIA, ROSCÁVEL, 1, FORNECIDA E INSTALADA EM RESERVAÇÃO DE ÁGUA. AF_06/2016</v>
          </cell>
          <cell r="I4663" t="str">
            <v>UN</v>
          </cell>
          <cell r="J4663" t="str">
            <v>COEFICIENTE DE REPRESENTATIVIDADE</v>
          </cell>
          <cell r="K4663" t="str">
            <v>51,58</v>
          </cell>
          <cell r="L4663" t="str">
            <v>CAIXA REFERENCIAL</v>
          </cell>
        </row>
        <row r="4664">
          <cell r="A4664">
            <v>94798</v>
          </cell>
          <cell r="B4664" t="str">
            <v>INSTALACOES HIDRO SANITARIAS</v>
          </cell>
          <cell r="C4664" t="str">
            <v>INHI</v>
          </cell>
          <cell r="D4664" t="str">
            <v>REGISTROS/VALVULAS</v>
          </cell>
          <cell r="E4664" t="str">
            <v>0271</v>
          </cell>
          <cell r="F4664" t="str">
            <v/>
          </cell>
          <cell r="G4664" t="str">
            <v/>
          </cell>
          <cell r="H4664" t="str">
            <v>TORNEIRA DE BOIA, ROSCÁVEL, 1 1/4 , FORNECIDA E INSTALADA EM RESERVAÇÃO DE ÁGUA. AF_06/2016</v>
          </cell>
          <cell r="I4664" t="str">
            <v>UN</v>
          </cell>
          <cell r="J4664" t="str">
            <v>COEFICIENTE DE REPRESENTATIVIDADE</v>
          </cell>
          <cell r="K4664" t="str">
            <v>115,29</v>
          </cell>
          <cell r="L4664" t="str">
            <v>CAIXA REFERENCIAL</v>
          </cell>
        </row>
        <row r="4665">
          <cell r="A4665">
            <v>94799</v>
          </cell>
          <cell r="B4665" t="str">
            <v>INSTALACOES HIDRO SANITARIAS</v>
          </cell>
          <cell r="C4665" t="str">
            <v>INHI</v>
          </cell>
          <cell r="D4665" t="str">
            <v>REGISTROS/VALVULAS</v>
          </cell>
          <cell r="E4665" t="str">
            <v>0271</v>
          </cell>
          <cell r="F4665" t="str">
            <v/>
          </cell>
          <cell r="G4665" t="str">
            <v/>
          </cell>
          <cell r="H4665" t="str">
            <v>TORNEIRA DE BOIA, ROSCÁVEL, 1 1/2 , FORNECIDA E INSTALADA EM RESERVAÇÃO DE ÁGUA. AF_06/2016</v>
          </cell>
          <cell r="I4665" t="str">
            <v>UN</v>
          </cell>
          <cell r="J4665" t="str">
            <v>COEFICIENTE DE REPRESENTATIVIDADE</v>
          </cell>
          <cell r="K4665" t="str">
            <v>110,79</v>
          </cell>
          <cell r="L4665" t="str">
            <v>CAIXA REFERENCIAL</v>
          </cell>
        </row>
        <row r="4666">
          <cell r="A4666">
            <v>94800</v>
          </cell>
          <cell r="B4666" t="str">
            <v>INSTALACOES HIDRO SANITARIAS</v>
          </cell>
          <cell r="C4666" t="str">
            <v>INHI</v>
          </cell>
          <cell r="D4666" t="str">
            <v>REGISTROS/VALVULAS</v>
          </cell>
          <cell r="E4666" t="str">
            <v>0271</v>
          </cell>
          <cell r="F4666" t="str">
            <v/>
          </cell>
          <cell r="G4666" t="str">
            <v/>
          </cell>
          <cell r="H4666" t="str">
            <v>TORNEIRA DE BOIA, ROSCÁVEL, 2, FORNECIDA E INSTALADA EM RESERVAÇÃO DE ÁGUA. AF_06/2016</v>
          </cell>
          <cell r="I4666" t="str">
            <v>UN</v>
          </cell>
          <cell r="J4666" t="str">
            <v>COEFICIENTE DE REPRESENTATIVIDADE</v>
          </cell>
          <cell r="K4666" t="str">
            <v>190,73</v>
          </cell>
          <cell r="L4666" t="str">
            <v>CAIXA REFERENCIAL</v>
          </cell>
        </row>
        <row r="4667">
          <cell r="A4667">
            <v>95248</v>
          </cell>
          <cell r="B4667" t="str">
            <v>INSTALACOES HIDRO SANITARIAS</v>
          </cell>
          <cell r="C4667" t="str">
            <v>INHI</v>
          </cell>
          <cell r="D4667" t="str">
            <v>REGISTROS/VALVULAS</v>
          </cell>
          <cell r="E4667" t="str">
            <v>0271</v>
          </cell>
          <cell r="F4667" t="str">
            <v/>
          </cell>
          <cell r="G4667" t="str">
            <v/>
          </cell>
          <cell r="H4667" t="str">
            <v>VÁLVULA DE ESFERA BRUTA, BRONZE, ROSCÁVEL, 1/2  , INSTALADO EM RESERVAÇÃO DE ÁGUA DE EDIFICAÇÃO QUE POSSUA RESERVATÓRIO DE FIBRA/FIBROCIMENTO - FORNECIMENTO E INSTALAÇÃO. AF_06/2016</v>
          </cell>
          <cell r="I4667" t="str">
            <v>UN</v>
          </cell>
          <cell r="J4667" t="str">
            <v>COEFICIENTE DE REPRESENTATIVIDADE</v>
          </cell>
          <cell r="K4667" t="str">
            <v>59,52</v>
          </cell>
          <cell r="L4667" t="str">
            <v>CAIXA REFERENCIAL</v>
          </cell>
        </row>
        <row r="4668">
          <cell r="A4668">
            <v>95249</v>
          </cell>
          <cell r="B4668" t="str">
            <v>INSTALACOES HIDRO SANITARIAS</v>
          </cell>
          <cell r="C4668" t="str">
            <v>INHI</v>
          </cell>
          <cell r="D4668" t="str">
            <v>REGISTROS/VALVULAS</v>
          </cell>
          <cell r="E4668" t="str">
            <v>0271</v>
          </cell>
          <cell r="F4668" t="str">
            <v/>
          </cell>
          <cell r="G4668" t="str">
            <v/>
          </cell>
          <cell r="H4668" t="str">
            <v>VÁLVULA DE ESFERA BRUTA, BRONZE, ROSCÁVEL, 3/4'', INSTALADO EM RESERVAÇÃO DE ÁGUA DE EDIFICAÇÃO QUE POSSUA RESERVATÓRIO DE FIBRA/FIBROCIMENTO - FORNECIMENTO E INSTALAÇÃO. AF_06/2016</v>
          </cell>
          <cell r="I4668" t="str">
            <v>UN</v>
          </cell>
          <cell r="J4668" t="str">
            <v>COEFICIENTE DE REPRESENTATIVIDADE</v>
          </cell>
          <cell r="K4668" t="str">
            <v>64,91</v>
          </cell>
          <cell r="L4668" t="str">
            <v>CAIXA REFERENCIAL</v>
          </cell>
        </row>
        <row r="4669">
          <cell r="A4669">
            <v>95250</v>
          </cell>
          <cell r="B4669" t="str">
            <v>INSTALACOES HIDRO SANITARIAS</v>
          </cell>
          <cell r="C4669" t="str">
            <v>INHI</v>
          </cell>
          <cell r="D4669" t="str">
            <v>REGISTROS/VALVULAS</v>
          </cell>
          <cell r="E4669" t="str">
            <v>0271</v>
          </cell>
          <cell r="F4669" t="str">
            <v/>
          </cell>
          <cell r="G4669" t="str">
            <v/>
          </cell>
          <cell r="H4669" t="str">
            <v>VÁLVULA DE ESFERA BRUTA, BRONZE, ROSCÁVEL, 1'', INSTALADO EM RESERVAÇÃO DE ÁGUA DE EDIFICAÇÃO QUE POSSUA RESERVATÓRIO DE FIBRA/FIBROCIMENTO -   FORNECIMENTO E INSTALAÇÃO. AF_06/2016</v>
          </cell>
          <cell r="I4669" t="str">
            <v>UN</v>
          </cell>
          <cell r="J4669" t="str">
            <v>COEFICIENTE DE REPRESENTATIVIDADE</v>
          </cell>
          <cell r="K4669" t="str">
            <v>79,04</v>
          </cell>
          <cell r="L4669" t="str">
            <v>CAIXA REFERENCIAL</v>
          </cell>
        </row>
        <row r="4670">
          <cell r="A4670">
            <v>95251</v>
          </cell>
          <cell r="B4670" t="str">
            <v>INSTALACOES HIDRO SANITARIAS</v>
          </cell>
          <cell r="C4670" t="str">
            <v>INHI</v>
          </cell>
          <cell r="D4670" t="str">
            <v>REGISTROS/VALVULAS</v>
          </cell>
          <cell r="E4670" t="str">
            <v>0271</v>
          </cell>
          <cell r="F4670" t="str">
            <v/>
          </cell>
          <cell r="G4670" t="str">
            <v/>
          </cell>
          <cell r="H4670" t="str">
            <v>VÁLVULA DE ESFERA BRUTA, BRONZE, ROSCÁVEL, 1 1/4'', INSTALADO EM RESERVAÇÃO DE ÁGUA DE EDIFICAÇÃO QUE POSSUA RESERVATÓRIO DE FIBRA/FIBROCIMENTO -   FORNECIMENTO E INSTALAÇÃO. AF_06/2016</v>
          </cell>
          <cell r="I4670" t="str">
            <v>UN</v>
          </cell>
          <cell r="J4670" t="str">
            <v>COEFICIENTE DE REPRESENTATIVIDADE</v>
          </cell>
          <cell r="K4670" t="str">
            <v>106,39</v>
          </cell>
          <cell r="L4670" t="str">
            <v>CAIXA REFERENCIAL</v>
          </cell>
        </row>
        <row r="4671">
          <cell r="A4671">
            <v>95252</v>
          </cell>
          <cell r="B4671" t="str">
            <v>INSTALACOES HIDRO SANITARIAS</v>
          </cell>
          <cell r="C4671" t="str">
            <v>INHI</v>
          </cell>
          <cell r="D4671" t="str">
            <v>REGISTROS/VALVULAS</v>
          </cell>
          <cell r="E4671" t="str">
            <v>0271</v>
          </cell>
          <cell r="F4671" t="str">
            <v/>
          </cell>
          <cell r="G4671" t="str">
            <v/>
          </cell>
          <cell r="H4671" t="str">
            <v>VÁLVULA DE ESFERA BRUTA, BRONZE, ROSCÁVEL, 1 1/2'', INSTALADO EM RESERVAÇÃO DE ÁGUA DE EDIFICAÇÃO QUE POSSUA RESERVATÓRIO DE FIBRA/FIBROCIMENTO -   FORNECIMENTO E INSTALAÇÃO. AF_06/2016</v>
          </cell>
          <cell r="I4671" t="str">
            <v>UN</v>
          </cell>
          <cell r="J4671" t="str">
            <v>COEFICIENTE DE REPRESENTATIVIDADE</v>
          </cell>
          <cell r="K4671" t="str">
            <v>123,04</v>
          </cell>
          <cell r="L4671" t="str">
            <v>CAIXA REFERENCIAL</v>
          </cell>
        </row>
        <row r="4672">
          <cell r="A4672">
            <v>95253</v>
          </cell>
          <cell r="B4672" t="str">
            <v>INSTALACOES HIDRO SANITARIAS</v>
          </cell>
          <cell r="C4672" t="str">
            <v>INHI</v>
          </cell>
          <cell r="D4672" t="str">
            <v>REGISTROS/VALVULAS</v>
          </cell>
          <cell r="E4672" t="str">
            <v>0271</v>
          </cell>
          <cell r="F4672" t="str">
            <v/>
          </cell>
          <cell r="G4672" t="str">
            <v/>
          </cell>
          <cell r="H4672" t="str">
            <v>VÁLVULA DE ESFERA BRUTA, BRONZE, ROSCÁVEL, 2'', INSTALADO EM RESERVAÇÃO DE ÁGUA DE EDIFICAÇÃO QUE POSSUA RESERVATÓRIO DE FIBRA/FIBROCIMENTO - FORNECIMENTO E INSTALAÇÃO. AF_06/2016</v>
          </cell>
          <cell r="I4672" t="str">
            <v>UN</v>
          </cell>
          <cell r="J4672" t="str">
            <v>COEFICIENTE DE REPRESENTATIVIDADE</v>
          </cell>
          <cell r="K4672" t="str">
            <v>177,36</v>
          </cell>
          <cell r="L4672" t="str">
            <v>CAIXA REFERENCIAL</v>
          </cell>
        </row>
        <row r="4673">
          <cell r="A4673">
            <v>99619</v>
          </cell>
          <cell r="B4673" t="str">
            <v>INSTALACOES HIDRO SANITARIAS</v>
          </cell>
          <cell r="C4673" t="str">
            <v>INHI</v>
          </cell>
          <cell r="D4673" t="str">
            <v>REGISTROS/VALVULAS</v>
          </cell>
          <cell r="E4673" t="str">
            <v>0271</v>
          </cell>
          <cell r="F4673" t="str">
            <v/>
          </cell>
          <cell r="G4673" t="str">
            <v/>
          </cell>
          <cell r="H4673" t="str">
            <v>VÁLVULA DE RETENÇÃO HORIZONTAL, DE BRONZE, ROSCÁVEL, 3/4" - FORNECIMENTO E INSTALAÇÃO. AF_01/2019</v>
          </cell>
          <cell r="I4673" t="str">
            <v>UN</v>
          </cell>
          <cell r="J4673" t="str">
            <v>ATRIBUÍDO SÃO PAULO</v>
          </cell>
          <cell r="K4673" t="str">
            <v>64,50</v>
          </cell>
          <cell r="L4673" t="str">
            <v>CAIXA REFERENCIAL</v>
          </cell>
        </row>
        <row r="4674">
          <cell r="A4674">
            <v>99620</v>
          </cell>
          <cell r="B4674" t="str">
            <v>INSTALACOES HIDRO SANITARIAS</v>
          </cell>
          <cell r="C4674" t="str">
            <v>INHI</v>
          </cell>
          <cell r="D4674" t="str">
            <v>REGISTROS/VALVULAS</v>
          </cell>
          <cell r="E4674" t="str">
            <v>0271</v>
          </cell>
          <cell r="F4674" t="str">
            <v/>
          </cell>
          <cell r="G4674" t="str">
            <v/>
          </cell>
          <cell r="H4674" t="str">
            <v>VÁLVULA DE RETENÇÃO HORIZONTAL, DE BRONZE, ROSCÁVEL, 1" - FORNECIMENTO E INSTALAÇÃO. AF_01/2019</v>
          </cell>
          <cell r="I4674" t="str">
            <v>UN</v>
          </cell>
          <cell r="J4674" t="str">
            <v>ATRIBUÍDO SÃO PAULO</v>
          </cell>
          <cell r="K4674" t="str">
            <v>103,36</v>
          </cell>
          <cell r="L4674" t="str">
            <v>CAIXA REFERENCIAL</v>
          </cell>
        </row>
        <row r="4675">
          <cell r="A4675">
            <v>99621</v>
          </cell>
          <cell r="B4675" t="str">
            <v>INSTALACOES HIDRO SANITARIAS</v>
          </cell>
          <cell r="C4675" t="str">
            <v>INHI</v>
          </cell>
          <cell r="D4675" t="str">
            <v>REGISTROS/VALVULAS</v>
          </cell>
          <cell r="E4675" t="str">
            <v>0271</v>
          </cell>
          <cell r="F4675" t="str">
            <v/>
          </cell>
          <cell r="G4675" t="str">
            <v/>
          </cell>
          <cell r="H4675" t="str">
            <v>VÁLVULA DE RETENÇÃO HORIZONTAL, DE BRONZE, ROSCÁVEL, 1 1/4" - FORNECIMENTO E INSTALAÇÃO. AF_01/2019</v>
          </cell>
          <cell r="I4675" t="str">
            <v>UN</v>
          </cell>
          <cell r="J4675" t="str">
            <v>ATRIBUÍDO SÃO PAULO</v>
          </cell>
          <cell r="K4675" t="str">
            <v>143,15</v>
          </cell>
          <cell r="L4675" t="str">
            <v>CAIXA REFERENCIAL</v>
          </cell>
        </row>
        <row r="4676">
          <cell r="A4676">
            <v>99622</v>
          </cell>
          <cell r="B4676" t="str">
            <v>INSTALACOES HIDRO SANITARIAS</v>
          </cell>
          <cell r="C4676" t="str">
            <v>INHI</v>
          </cell>
          <cell r="D4676" t="str">
            <v>REGISTROS/VALVULAS</v>
          </cell>
          <cell r="E4676" t="str">
            <v>0271</v>
          </cell>
          <cell r="F4676" t="str">
            <v/>
          </cell>
          <cell r="G4676" t="str">
            <v/>
          </cell>
          <cell r="H4676" t="str">
            <v>VÁLVULA DE RETENÇÃO HORIZONTAL, DE BRONZE, ROSCÁVEL, 1 1/2"  - FORNECIMENTO E INSTALAÇÃO. AF_01/2019</v>
          </cell>
          <cell r="I4676" t="str">
            <v>UN</v>
          </cell>
          <cell r="J4676" t="str">
            <v>ATRIBUÍDO SÃO PAULO</v>
          </cell>
          <cell r="K4676" t="str">
            <v>157,02</v>
          </cell>
          <cell r="L4676" t="str">
            <v>CAIXA REFERENCIAL</v>
          </cell>
        </row>
        <row r="4677">
          <cell r="A4677">
            <v>99623</v>
          </cell>
          <cell r="B4677" t="str">
            <v>INSTALACOES HIDRO SANITARIAS</v>
          </cell>
          <cell r="C4677" t="str">
            <v>INHI</v>
          </cell>
          <cell r="D4677" t="str">
            <v>REGISTROS/VALVULAS</v>
          </cell>
          <cell r="E4677" t="str">
            <v>0271</v>
          </cell>
          <cell r="F4677" t="str">
            <v/>
          </cell>
          <cell r="G4677" t="str">
            <v/>
          </cell>
          <cell r="H4677" t="str">
            <v>VÁLVULA DE RETENÇÃO HORIZONTAL, DE BRONZE, ROSCÁVEL, 2"  - FORNECIMENTO E INSTALAÇÃO. AF_01/2019</v>
          </cell>
          <cell r="I4677" t="str">
            <v>UN</v>
          </cell>
          <cell r="J4677" t="str">
            <v>ATRIBUÍDO SÃO PAULO</v>
          </cell>
          <cell r="K4677" t="str">
            <v>211,17</v>
          </cell>
          <cell r="L4677" t="str">
            <v>CAIXA REFERENCIAL</v>
          </cell>
        </row>
        <row r="4678">
          <cell r="A4678">
            <v>99624</v>
          </cell>
          <cell r="B4678" t="str">
            <v>INSTALACOES HIDRO SANITARIAS</v>
          </cell>
          <cell r="C4678" t="str">
            <v>INHI</v>
          </cell>
          <cell r="D4678" t="str">
            <v>REGISTROS/VALVULAS</v>
          </cell>
          <cell r="E4678" t="str">
            <v>0271</v>
          </cell>
          <cell r="F4678" t="str">
            <v/>
          </cell>
          <cell r="G4678" t="str">
            <v/>
          </cell>
          <cell r="H4678" t="str">
            <v>VÁLVULA DE RETENÇÃO HORIZONTAL, DE BRONZE, ROSCÁVEL, 2 1/2" - FORNECIMENTO E INSTALAÇÃO. AF_01/2019</v>
          </cell>
          <cell r="I4678" t="str">
            <v>UN</v>
          </cell>
          <cell r="J4678" t="str">
            <v>ATRIBUÍDO SÃO PAULO</v>
          </cell>
          <cell r="K4678" t="str">
            <v>290,61</v>
          </cell>
          <cell r="L4678" t="str">
            <v>CAIXA REFERENCIAL</v>
          </cell>
        </row>
        <row r="4679">
          <cell r="A4679">
            <v>99625</v>
          </cell>
          <cell r="B4679" t="str">
            <v>INSTALACOES HIDRO SANITARIAS</v>
          </cell>
          <cell r="C4679" t="str">
            <v>INHI</v>
          </cell>
          <cell r="D4679" t="str">
            <v>REGISTROS/VALVULAS</v>
          </cell>
          <cell r="E4679" t="str">
            <v>0271</v>
          </cell>
          <cell r="F4679" t="str">
            <v/>
          </cell>
          <cell r="G4679" t="str">
            <v/>
          </cell>
          <cell r="H4679" t="str">
            <v>VÁLVULA DE RETENÇÃO HORIZONTAL, DE BRONZE, ROSCÁVEL, 3" - FORNECIMENTO E INSTALAÇÃO. AF_01/2019</v>
          </cell>
          <cell r="I4679" t="str">
            <v>UN</v>
          </cell>
          <cell r="J4679" t="str">
            <v>ATRIBUÍDO SÃO PAULO</v>
          </cell>
          <cell r="K4679" t="str">
            <v>392,58</v>
          </cell>
          <cell r="L4679" t="str">
            <v>CAIXA REFERENCIAL</v>
          </cell>
        </row>
        <row r="4680">
          <cell r="A4680">
            <v>99626</v>
          </cell>
          <cell r="B4680" t="str">
            <v>INSTALACOES HIDRO SANITARIAS</v>
          </cell>
          <cell r="C4680" t="str">
            <v>INHI</v>
          </cell>
          <cell r="D4680" t="str">
            <v>REGISTROS/VALVULAS</v>
          </cell>
          <cell r="E4680" t="str">
            <v>0271</v>
          </cell>
          <cell r="F4680" t="str">
            <v/>
          </cell>
          <cell r="G4680" t="str">
            <v/>
          </cell>
          <cell r="H4680" t="str">
            <v>VÁLVULA DE RETENÇÃO HORIZONTAL, DE BRONZE, ROSCÁVEL, 4" - FORNECIMENTO E INSTALAÇÃO. AF_01/2019</v>
          </cell>
          <cell r="I4680" t="str">
            <v>UN</v>
          </cell>
          <cell r="J4680" t="str">
            <v>ATRIBUÍDO SÃO PAULO</v>
          </cell>
          <cell r="K4680" t="str">
            <v>593,63</v>
          </cell>
          <cell r="L4680" t="str">
            <v>CAIXA REFERENCIAL</v>
          </cell>
        </row>
        <row r="4681">
          <cell r="A4681">
            <v>99627</v>
          </cell>
          <cell r="B4681" t="str">
            <v>INSTALACOES HIDRO SANITARIAS</v>
          </cell>
          <cell r="C4681" t="str">
            <v>INHI</v>
          </cell>
          <cell r="D4681" t="str">
            <v>REGISTROS/VALVULAS</v>
          </cell>
          <cell r="E4681" t="str">
            <v>0271</v>
          </cell>
          <cell r="F4681" t="str">
            <v/>
          </cell>
          <cell r="G4681" t="str">
            <v/>
          </cell>
          <cell r="H4681" t="str">
            <v>VÁLVULA DE RETENÇÃO VERTICAL, DE BRONZE, ROSCÁVEL, 1/2" - FORNECIMENTO E INSTALAÇÃO. AF_01/2019</v>
          </cell>
          <cell r="I4681" t="str">
            <v>UN</v>
          </cell>
          <cell r="J4681" t="str">
            <v>ATRIBUÍDO SÃO PAULO</v>
          </cell>
          <cell r="K4681" t="str">
            <v>60,00</v>
          </cell>
          <cell r="L4681" t="str">
            <v>CAIXA REFERENCIAL</v>
          </cell>
        </row>
        <row r="4682">
          <cell r="A4682">
            <v>99628</v>
          </cell>
          <cell r="B4682" t="str">
            <v>INSTALACOES HIDRO SANITARIAS</v>
          </cell>
          <cell r="C4682" t="str">
            <v>INHI</v>
          </cell>
          <cell r="D4682" t="str">
            <v>REGISTROS/VALVULAS</v>
          </cell>
          <cell r="E4682" t="str">
            <v>0271</v>
          </cell>
          <cell r="F4682" t="str">
            <v/>
          </cell>
          <cell r="G4682" t="str">
            <v/>
          </cell>
          <cell r="H4682" t="str">
            <v>VÁLVULA DE RETENÇÃO VERTICAL, DE BRONZE, ROSCÁVEL, 3/4" - FORNECIMENTO E INSTALAÇÃO. AF_01/2019</v>
          </cell>
          <cell r="I4682" t="str">
            <v>UN</v>
          </cell>
          <cell r="J4682" t="str">
            <v>ATRIBUÍDO SÃO PAULO</v>
          </cell>
          <cell r="K4682" t="str">
            <v>43,69</v>
          </cell>
          <cell r="L4682" t="str">
            <v>CAIXA REFERENCIAL</v>
          </cell>
        </row>
        <row r="4683">
          <cell r="A4683">
            <v>99629</v>
          </cell>
          <cell r="B4683" t="str">
            <v>INSTALACOES HIDRO SANITARIAS</v>
          </cell>
          <cell r="C4683" t="str">
            <v>INHI</v>
          </cell>
          <cell r="D4683" t="str">
            <v>REGISTROS/VALVULAS</v>
          </cell>
          <cell r="E4683" t="str">
            <v>0271</v>
          </cell>
          <cell r="F4683" t="str">
            <v/>
          </cell>
          <cell r="G4683" t="str">
            <v/>
          </cell>
          <cell r="H4683" t="str">
            <v>VÁLVULA DE RETENÇÃO VERTICAL, DE BRONZE, ROSCÁVEL, 1" - FORNECIMENTO E INSTALAÇÃO. AF_01/2019</v>
          </cell>
          <cell r="I4683" t="str">
            <v>UN</v>
          </cell>
          <cell r="J4683" t="str">
            <v>ATRIBUÍDO SÃO PAULO</v>
          </cell>
          <cell r="K4683" t="str">
            <v>65,16</v>
          </cell>
          <cell r="L4683" t="str">
            <v>CAIXA REFERENCIAL</v>
          </cell>
        </row>
        <row r="4684">
          <cell r="A4684">
            <v>99630</v>
          </cell>
          <cell r="B4684" t="str">
            <v>INSTALACOES HIDRO SANITARIAS</v>
          </cell>
          <cell r="C4684" t="str">
            <v>INHI</v>
          </cell>
          <cell r="D4684" t="str">
            <v>REGISTROS/VALVULAS</v>
          </cell>
          <cell r="E4684" t="str">
            <v>0271</v>
          </cell>
          <cell r="F4684" t="str">
            <v/>
          </cell>
          <cell r="G4684" t="str">
            <v/>
          </cell>
          <cell r="H4684" t="str">
            <v>VÁLVULA DE RETENÇÃO VERTICAL, DE BRONZE, ROSCÁVEL, 1 1/4" - FORNECIMENTO E INSTALAÇÃO. AF_01/2019</v>
          </cell>
          <cell r="I4684" t="str">
            <v>UN</v>
          </cell>
          <cell r="J4684" t="str">
            <v>ATRIBUÍDO SÃO PAULO</v>
          </cell>
          <cell r="K4684" t="str">
            <v>86,10</v>
          </cell>
          <cell r="L4684" t="str">
            <v>CAIXA REFERENCIAL</v>
          </cell>
        </row>
        <row r="4685">
          <cell r="A4685">
            <v>99631</v>
          </cell>
          <cell r="B4685" t="str">
            <v>INSTALACOES HIDRO SANITARIAS</v>
          </cell>
          <cell r="C4685" t="str">
            <v>INHI</v>
          </cell>
          <cell r="D4685" t="str">
            <v>REGISTROS/VALVULAS</v>
          </cell>
          <cell r="E4685" t="str">
            <v>0271</v>
          </cell>
          <cell r="F4685" t="str">
            <v/>
          </cell>
          <cell r="G4685" t="str">
            <v/>
          </cell>
          <cell r="H4685" t="str">
            <v>VÁLVULA DE RETENÇÃO VERTICAL, DE BRONZE, ROSCÁVEL, 1 1/2" - FORNECIMENTO E INSTALAÇÃO. AF_01/2019</v>
          </cell>
          <cell r="I4685" t="str">
            <v>UN</v>
          </cell>
          <cell r="J4685" t="str">
            <v>ATRIBUÍDO SÃO PAULO</v>
          </cell>
          <cell r="K4685" t="str">
            <v>95,36</v>
          </cell>
          <cell r="L4685" t="str">
            <v>CAIXA REFERENCIAL</v>
          </cell>
        </row>
        <row r="4686">
          <cell r="A4686">
            <v>99632</v>
          </cell>
          <cell r="B4686" t="str">
            <v>INSTALACOES HIDRO SANITARIAS</v>
          </cell>
          <cell r="C4686" t="str">
            <v>INHI</v>
          </cell>
          <cell r="D4686" t="str">
            <v>REGISTROS/VALVULAS</v>
          </cell>
          <cell r="E4686" t="str">
            <v>0271</v>
          </cell>
          <cell r="F4686" t="str">
            <v/>
          </cell>
          <cell r="G4686" t="str">
            <v/>
          </cell>
          <cell r="H4686" t="str">
            <v>VÁLVULA DE RETENÇÃO VERTICAL, DE BRONZE, ROSCÁVEL, 2" - FORNECIMENTO E INSTALAÇÃO. AF_01/2019</v>
          </cell>
          <cell r="I4686" t="str">
            <v>UN</v>
          </cell>
          <cell r="J4686" t="str">
            <v>ATRIBUÍDO SÃO PAULO</v>
          </cell>
          <cell r="K4686" t="str">
            <v>128,72</v>
          </cell>
          <cell r="L4686" t="str">
            <v>CAIXA REFERENCIAL</v>
          </cell>
        </row>
        <row r="4687">
          <cell r="A4687">
            <v>99633</v>
          </cell>
          <cell r="B4687" t="str">
            <v>INSTALACOES HIDRO SANITARIAS</v>
          </cell>
          <cell r="C4687" t="str">
            <v>INHI</v>
          </cell>
          <cell r="D4687" t="str">
            <v>REGISTROS/VALVULAS</v>
          </cell>
          <cell r="E4687" t="str">
            <v>0271</v>
          </cell>
          <cell r="F4687" t="str">
            <v/>
          </cell>
          <cell r="G4687" t="str">
            <v/>
          </cell>
          <cell r="H4687" t="str">
            <v>VÁLVULA DE RETENÇÃO VERTICAL, DE BRONZE, ROSCÁVEL, 3" - FORNECIMENTO E INSTALAÇÃO. AF_01/2019</v>
          </cell>
          <cell r="I4687" t="str">
            <v>UN</v>
          </cell>
          <cell r="J4687" t="str">
            <v>ATRIBUÍDO SÃO PAULO</v>
          </cell>
          <cell r="K4687" t="str">
            <v>251,51</v>
          </cell>
          <cell r="L4687" t="str">
            <v>CAIXA REFERENCIAL</v>
          </cell>
        </row>
        <row r="4688">
          <cell r="A4688">
            <v>99634</v>
          </cell>
          <cell r="B4688" t="str">
            <v>INSTALACOES HIDRO SANITARIAS</v>
          </cell>
          <cell r="C4688" t="str">
            <v>INHI</v>
          </cell>
          <cell r="D4688" t="str">
            <v>REGISTROS/VALVULAS</v>
          </cell>
          <cell r="E4688" t="str">
            <v>0271</v>
          </cell>
          <cell r="F4688" t="str">
            <v/>
          </cell>
          <cell r="G4688" t="str">
            <v/>
          </cell>
          <cell r="H4688" t="str">
            <v>VÁLVULA DE RETENÇÃO VERTICAL, DE BRONZE, ROSCÁVEL, 4" - FORNECIMENTO E INSTALAÇÃO. AF_01/2019</v>
          </cell>
          <cell r="I4688" t="str">
            <v>UN</v>
          </cell>
          <cell r="J4688" t="str">
            <v>ATRIBUÍDO SÃO PAULO</v>
          </cell>
          <cell r="K4688" t="str">
            <v>416,13</v>
          </cell>
          <cell r="L4688" t="str">
            <v>CAIXA REFERENCIAL</v>
          </cell>
        </row>
        <row r="4689">
          <cell r="A4689">
            <v>99635</v>
          </cell>
          <cell r="B4689" t="str">
            <v>INSTALACOES HIDRO SANITARIAS</v>
          </cell>
          <cell r="C4689" t="str">
            <v>INHI</v>
          </cell>
          <cell r="D4689" t="str">
            <v>REGISTROS/VALVULAS</v>
          </cell>
          <cell r="E4689" t="str">
            <v>0271</v>
          </cell>
          <cell r="F4689" t="str">
            <v/>
          </cell>
          <cell r="G4689" t="str">
            <v/>
          </cell>
          <cell r="H4689" t="str">
            <v>VÁLVULA DE DESCARGA METÁLICA, BASE 1 1/2 ", ACABAMENTO METALICO CROMADO - FORNECIMENTO E INSTALAÇÃO. AF_01/2019</v>
          </cell>
          <cell r="I4689" t="str">
            <v>UN</v>
          </cell>
          <cell r="J4689" t="str">
            <v>COEFICIENTE DE REPRESENTATIVIDADE</v>
          </cell>
          <cell r="K4689" t="str">
            <v>177,62</v>
          </cell>
          <cell r="L4689" t="str">
            <v>CAIXA REFERENCIAL</v>
          </cell>
        </row>
        <row r="4690">
          <cell r="A4690">
            <v>95634</v>
          </cell>
          <cell r="B4690" t="str">
            <v>INSTALACOES HIDRO SANITARIAS</v>
          </cell>
          <cell r="C4690" t="str">
            <v>INHI</v>
          </cell>
          <cell r="D4690" t="str">
            <v>HIDROMETRO</v>
          </cell>
          <cell r="E4690" t="str">
            <v>0272</v>
          </cell>
          <cell r="F4690" t="str">
            <v/>
          </cell>
          <cell r="G4690" t="str">
            <v/>
          </cell>
          <cell r="H4690" t="str">
            <v>KIT CAVALETE PARA MEDIÇÃO DE ÁGUA - ENTRADA PRINCIPAL, EM PVC SOLDÁVEL DN 20 (½")   FORNECIMENTO E INSTALAÇÃO (EXCLUSIVE HIDRÔMETRO). AF_11/2016</v>
          </cell>
          <cell r="I4690" t="str">
            <v>UN</v>
          </cell>
          <cell r="J4690" t="str">
            <v>COEFICIENTE DE REPRESENTATIVIDADE</v>
          </cell>
          <cell r="K4690" t="str">
            <v>137,63</v>
          </cell>
          <cell r="L4690" t="str">
            <v>CAIXA REFERENCIAL</v>
          </cell>
        </row>
        <row r="4691">
          <cell r="A4691">
            <v>95635</v>
          </cell>
          <cell r="B4691" t="str">
            <v>INSTALACOES HIDRO SANITARIAS</v>
          </cell>
          <cell r="C4691" t="str">
            <v>INHI</v>
          </cell>
          <cell r="D4691" t="str">
            <v>HIDROMETRO</v>
          </cell>
          <cell r="E4691" t="str">
            <v>0272</v>
          </cell>
          <cell r="F4691" t="str">
            <v/>
          </cell>
          <cell r="G4691" t="str">
            <v/>
          </cell>
          <cell r="H4691" t="str">
            <v>KIT CAVALETE PARA MEDIÇÃO DE ÁGUA - ENTRADA PRINCIPAL, EM PVC SOLDÁVEL DN 25 (¾")   FORNECIMENTO E INSTALAÇÃO (EXCLUSIVE HIDRÔMETRO). AF_11/2016</v>
          </cell>
          <cell r="I4691" t="str">
            <v>UN</v>
          </cell>
          <cell r="J4691" t="str">
            <v>COEFICIENTE DE REPRESENTATIVIDADE</v>
          </cell>
          <cell r="K4691" t="str">
            <v>147,10</v>
          </cell>
          <cell r="L4691" t="str">
            <v>CAIXA REFERENCIAL</v>
          </cell>
        </row>
        <row r="4692">
          <cell r="A4692">
            <v>95637</v>
          </cell>
          <cell r="B4692" t="str">
            <v>INSTALACOES HIDRO SANITARIAS</v>
          </cell>
          <cell r="C4692" t="str">
            <v>INHI</v>
          </cell>
          <cell r="D4692" t="str">
            <v>HIDROMETRO</v>
          </cell>
          <cell r="E4692" t="str">
            <v>0272</v>
          </cell>
          <cell r="F4692" t="str">
            <v/>
          </cell>
          <cell r="G4692" t="str">
            <v/>
          </cell>
          <cell r="H4692" t="str">
            <v>KIT CAVALETE PARA MEDIÇÃO DE ÁGUA - ENTRADA PRINCIPAL, EM AÇO GALVANIZADO DN 32 (1 ¼)  FORNECIMENTO E INSTALAÇÃO (EXCLUSIVE HIDRÔMETRO). AF_11/2016</v>
          </cell>
          <cell r="I4692" t="str">
            <v>UN</v>
          </cell>
          <cell r="J4692" t="str">
            <v>ATRIBUÍDO SÃO PAULO</v>
          </cell>
          <cell r="K4692" t="str">
            <v>387,32</v>
          </cell>
          <cell r="L4692" t="str">
            <v>CAIXA REFERENCIAL</v>
          </cell>
        </row>
        <row r="4693">
          <cell r="A4693">
            <v>95638</v>
          </cell>
          <cell r="B4693" t="str">
            <v>INSTALACOES HIDRO SANITARIAS</v>
          </cell>
          <cell r="C4693" t="str">
            <v>INHI</v>
          </cell>
          <cell r="D4693" t="str">
            <v>HIDROMETRO</v>
          </cell>
          <cell r="E4693" t="str">
            <v>0272</v>
          </cell>
          <cell r="F4693" t="str">
            <v/>
          </cell>
          <cell r="G4693" t="str">
            <v/>
          </cell>
          <cell r="H4693" t="str">
            <v>KIT CAVALETE PARA MEDIÇÃO DE ÁGUA - ENTRADA PRINCIPAL, EM AÇO GALVANIZADO DN 40 (1 ½)  FORNECIMENTO E INSTALAÇÃO (EXCLUSIVE HIDRÔMETRO). AF_11/2016</v>
          </cell>
          <cell r="I4693" t="str">
            <v>UN</v>
          </cell>
          <cell r="J4693" t="str">
            <v>ATRIBUÍDO SÃO PAULO</v>
          </cell>
          <cell r="K4693" t="str">
            <v>468,59</v>
          </cell>
          <cell r="L4693" t="str">
            <v>CAIXA REFERENCIAL</v>
          </cell>
        </row>
        <row r="4694">
          <cell r="A4694">
            <v>95639</v>
          </cell>
          <cell r="B4694" t="str">
            <v>INSTALACOES HIDRO SANITARIAS</v>
          </cell>
          <cell r="C4694" t="str">
            <v>INHI</v>
          </cell>
          <cell r="D4694" t="str">
            <v>HIDROMETRO</v>
          </cell>
          <cell r="E4694" t="str">
            <v>0272</v>
          </cell>
          <cell r="F4694" t="str">
            <v/>
          </cell>
          <cell r="G4694" t="str">
            <v/>
          </cell>
          <cell r="H4694" t="str">
            <v>KIT CAVALETE PARA MEDIÇÃO DE ÁGUA - ENTRADA PRINCIPAL, EM AÇO GALVANIZADO DN 50 (2)  FORNECIMENTO E INSTALAÇÃO (EXCLUSIVE HIDRÔMETRO). AF_11/2016</v>
          </cell>
          <cell r="I4694" t="str">
            <v>UN</v>
          </cell>
          <cell r="J4694" t="str">
            <v>ATRIBUÍDO SÃO PAULO</v>
          </cell>
          <cell r="K4694" t="str">
            <v>600,88</v>
          </cell>
          <cell r="L4694" t="str">
            <v>CAIXA REFERENCIAL</v>
          </cell>
        </row>
        <row r="4695">
          <cell r="A4695">
            <v>95641</v>
          </cell>
          <cell r="B4695" t="str">
            <v>INSTALACOES HIDRO SANITARIAS</v>
          </cell>
          <cell r="C4695" t="str">
            <v>INHI</v>
          </cell>
          <cell r="D4695" t="str">
            <v>HIDROMETRO</v>
          </cell>
          <cell r="E4695" t="str">
            <v>0272</v>
          </cell>
          <cell r="F4695" t="str">
            <v/>
          </cell>
          <cell r="G4695" t="str">
            <v/>
          </cell>
          <cell r="H4695" t="str">
            <v>KIT CAVALETE PARA MEDIÇÃO DE ÁGUA - ENTRADA INDIVIDUALIZADA, EM PVC DN 25 (¾), PARA 2 MEDIDORES  FORNECIMENTO E INSTALAÇÃO (EXCLUSIVE HIDRÔMETRO). AF_11/2016</v>
          </cell>
          <cell r="I4695" t="str">
            <v>UN</v>
          </cell>
          <cell r="J4695" t="str">
            <v>COEFICIENTE DE REPRESENTATIVIDADE</v>
          </cell>
          <cell r="K4695" t="str">
            <v>237,44</v>
          </cell>
          <cell r="L4695" t="str">
            <v>CAIXA REFERENCIAL</v>
          </cell>
        </row>
        <row r="4696">
          <cell r="A4696">
            <v>95642</v>
          </cell>
          <cell r="B4696" t="str">
            <v>INSTALACOES HIDRO SANITARIAS</v>
          </cell>
          <cell r="C4696" t="str">
            <v>INHI</v>
          </cell>
          <cell r="D4696" t="str">
            <v>HIDROMETRO</v>
          </cell>
          <cell r="E4696" t="str">
            <v>0272</v>
          </cell>
          <cell r="F4696" t="str">
            <v/>
          </cell>
          <cell r="G4696" t="str">
            <v/>
          </cell>
          <cell r="H4696" t="str">
            <v>KIT CAVALETE PARA MEDIÇÃO DE ÁGUA - ENTRADA INDIVIDUALIZADA, EM PVC DN 25 (¾), PARA 3 MEDIDORES  FORNECIMENTO E INSTALAÇÃO (EXCLUSIVE HIDRÔMETRO). AF_11/2016</v>
          </cell>
          <cell r="I4696" t="str">
            <v>UN</v>
          </cell>
          <cell r="J4696" t="str">
            <v>COEFICIENTE DE REPRESENTATIVIDADE</v>
          </cell>
          <cell r="K4696" t="str">
            <v>350,70</v>
          </cell>
          <cell r="L4696" t="str">
            <v>CAIXA REFERENCIAL</v>
          </cell>
        </row>
        <row r="4697">
          <cell r="A4697">
            <v>95643</v>
          </cell>
          <cell r="B4697" t="str">
            <v>INSTALACOES HIDRO SANITARIAS</v>
          </cell>
          <cell r="C4697" t="str">
            <v>INHI</v>
          </cell>
          <cell r="D4697" t="str">
            <v>HIDROMETRO</v>
          </cell>
          <cell r="E4697" t="str">
            <v>0272</v>
          </cell>
          <cell r="F4697" t="str">
            <v/>
          </cell>
          <cell r="G4697" t="str">
            <v/>
          </cell>
          <cell r="H4697" t="str">
            <v>KIT CAVALETE PARA MEDIÇÃO DE ÁGUA - ENTRADA INDIVIDUALIZADA, EM PVC DN 25 (¾), PARA 4 MEDIDORES  FORNECIMENTO E INSTALAÇÃO (EXCLUSIVE HIDRÔMETRO). AF_11/2016</v>
          </cell>
          <cell r="I4697" t="str">
            <v>UN</v>
          </cell>
          <cell r="J4697" t="str">
            <v>COEFICIENTE DE REPRESENTATIVIDADE</v>
          </cell>
          <cell r="K4697" t="str">
            <v>458,97</v>
          </cell>
          <cell r="L4697" t="str">
            <v>CAIXA REFERENCIAL</v>
          </cell>
        </row>
        <row r="4698">
          <cell r="A4698">
            <v>95644</v>
          </cell>
          <cell r="B4698" t="str">
            <v>INSTALACOES HIDRO SANITARIAS</v>
          </cell>
          <cell r="C4698" t="str">
            <v>INHI</v>
          </cell>
          <cell r="D4698" t="str">
            <v>HIDROMETRO</v>
          </cell>
          <cell r="E4698" t="str">
            <v>0272</v>
          </cell>
          <cell r="F4698" t="str">
            <v/>
          </cell>
          <cell r="G4698" t="str">
            <v/>
          </cell>
          <cell r="H4698" t="str">
            <v>KIT CAVALETE PARA MEDIÇÃO DE ÁGUA - ENTRADA INDIVIDUALIZADA, EM PVC DN 32 (1), PARA 1 MEDIDOR  FORNECIMENTO E INSTALAÇÃO (EXCLUSIVE HIDRÔMETRO). AF_11/2016</v>
          </cell>
          <cell r="I4698" t="str">
            <v>UN</v>
          </cell>
          <cell r="J4698" t="str">
            <v>COEFICIENTE DE REPRESENTATIVIDADE</v>
          </cell>
          <cell r="K4698" t="str">
            <v>175,89</v>
          </cell>
          <cell r="L4698" t="str">
            <v>CAIXA REFERENCIAL</v>
          </cell>
        </row>
        <row r="4699">
          <cell r="A4699">
            <v>95645</v>
          </cell>
          <cell r="B4699" t="str">
            <v>INSTALACOES HIDRO SANITARIAS</v>
          </cell>
          <cell r="C4699" t="str">
            <v>INHI</v>
          </cell>
          <cell r="D4699" t="str">
            <v>HIDROMETRO</v>
          </cell>
          <cell r="E4699" t="str">
            <v>0272</v>
          </cell>
          <cell r="F4699" t="str">
            <v/>
          </cell>
          <cell r="G4699" t="str">
            <v/>
          </cell>
          <cell r="H4699" t="str">
            <v>KIT CAVALETE PARA MEDIÇÃO DE ÁGUA - ENTRADA INDIVIDUALIZADA, EM PVC DN 32 (1), PARA 2 MEDIDORES  FORNECIMENTO E INSTALAÇÃO (EXCLUSIVE HIDRÔMETRO). AF_11/2016</v>
          </cell>
          <cell r="I4699" t="str">
            <v>UN</v>
          </cell>
          <cell r="J4699" t="str">
            <v>COEFICIENTE DE REPRESENTATIVIDADE</v>
          </cell>
          <cell r="K4699" t="str">
            <v>322,19</v>
          </cell>
          <cell r="L4699" t="str">
            <v>CAIXA REFERENCIAL</v>
          </cell>
        </row>
        <row r="4700">
          <cell r="A4700">
            <v>95646</v>
          </cell>
          <cell r="B4700" t="str">
            <v>INSTALACOES HIDRO SANITARIAS</v>
          </cell>
          <cell r="C4700" t="str">
            <v>INHI</v>
          </cell>
          <cell r="D4700" t="str">
            <v>HIDROMETRO</v>
          </cell>
          <cell r="E4700" t="str">
            <v>0272</v>
          </cell>
          <cell r="F4700" t="str">
            <v/>
          </cell>
          <cell r="G4700" t="str">
            <v/>
          </cell>
          <cell r="H4700" t="str">
            <v>KIT CAVALETE PARA MEDIÇÃO DE ÁGUA - ENTRADA INDIVIDUALIZADA, EM PVC DN 32 (1), PARA 3 MEDIDORES  FORNECIMENTO E INSTALAÇÃO (EXCLUSIVE HIDRÔMETRO). AF_11/2016</v>
          </cell>
          <cell r="I4700" t="str">
            <v>UN</v>
          </cell>
          <cell r="J4700" t="str">
            <v>COEFICIENTE DE REPRESENTATIVIDADE</v>
          </cell>
          <cell r="K4700" t="str">
            <v>480,12</v>
          </cell>
          <cell r="L4700" t="str">
            <v>CAIXA REFERENCIAL</v>
          </cell>
        </row>
        <row r="4701">
          <cell r="A4701">
            <v>95647</v>
          </cell>
          <cell r="B4701" t="str">
            <v>INSTALACOES HIDRO SANITARIAS</v>
          </cell>
          <cell r="C4701" t="str">
            <v>INHI</v>
          </cell>
          <cell r="D4701" t="str">
            <v>HIDROMETRO</v>
          </cell>
          <cell r="E4701" t="str">
            <v>0272</v>
          </cell>
          <cell r="F4701" t="str">
            <v/>
          </cell>
          <cell r="G4701" t="str">
            <v/>
          </cell>
          <cell r="H4701" t="str">
            <v>KIT CAVALETE PARA MEDIÇÃO DE ÁGUA - ENTRADA INDIVIDUALIZADA, EM PVC DN 32 (1), PARA 4 MEDIDORES  FORNECIMENTO E INSTALAÇÃO (EXCLUSIVE HIDRÔMETRO). AF_11/2016</v>
          </cell>
          <cell r="I4701" t="str">
            <v>UN</v>
          </cell>
          <cell r="J4701" t="str">
            <v>COEFICIENTE DE REPRESENTATIVIDADE</v>
          </cell>
          <cell r="K4701" t="str">
            <v>629,68</v>
          </cell>
          <cell r="L4701" t="str">
            <v>CAIXA REFERENCIAL</v>
          </cell>
        </row>
        <row r="4702">
          <cell r="A4702">
            <v>95673</v>
          </cell>
          <cell r="B4702" t="str">
            <v>INSTALACOES HIDRO SANITARIAS</v>
          </cell>
          <cell r="C4702" t="str">
            <v>INHI</v>
          </cell>
          <cell r="D4702" t="str">
            <v>HIDROMETRO</v>
          </cell>
          <cell r="E4702" t="str">
            <v>0272</v>
          </cell>
          <cell r="F4702" t="str">
            <v/>
          </cell>
          <cell r="G4702" t="str">
            <v/>
          </cell>
          <cell r="H4702" t="str">
            <v>HIDRÔMETRO DN 20 (½), 1,5 M³/H  FORNECIMENTO E INSTALAÇÃO. AF_11/2016</v>
          </cell>
          <cell r="I4702" t="str">
            <v>UN</v>
          </cell>
          <cell r="J4702" t="str">
            <v>ATRIBUÍDO SÃO PAULO</v>
          </cell>
          <cell r="K4702" t="str">
            <v>98,92</v>
          </cell>
          <cell r="L4702" t="str">
            <v>CAIXA REFERENCIAL</v>
          </cell>
        </row>
        <row r="4703">
          <cell r="A4703">
            <v>95674</v>
          </cell>
          <cell r="B4703" t="str">
            <v>INSTALACOES HIDRO SANITARIAS</v>
          </cell>
          <cell r="C4703" t="str">
            <v>INHI</v>
          </cell>
          <cell r="D4703" t="str">
            <v>HIDROMETRO</v>
          </cell>
          <cell r="E4703" t="str">
            <v>0272</v>
          </cell>
          <cell r="F4703" t="str">
            <v/>
          </cell>
          <cell r="G4703" t="str">
            <v/>
          </cell>
          <cell r="H4703" t="str">
            <v>HIDRÔMETRO DN 20 (½), 3,0 M³/H  FORNECIMENTO E INSTALAÇÃO. AF_11/2016</v>
          </cell>
          <cell r="I4703" t="str">
            <v>UN</v>
          </cell>
          <cell r="J4703" t="str">
            <v>ATRIBUÍDO SÃO PAULO</v>
          </cell>
          <cell r="K4703" t="str">
            <v>105,11</v>
          </cell>
          <cell r="L4703" t="str">
            <v>CAIXA REFERENCIAL</v>
          </cell>
        </row>
        <row r="4704">
          <cell r="A4704">
            <v>95675</v>
          </cell>
          <cell r="B4704" t="str">
            <v>INSTALACOES HIDRO SANITARIAS</v>
          </cell>
          <cell r="C4704" t="str">
            <v>INHI</v>
          </cell>
          <cell r="D4704" t="str">
            <v>HIDROMETRO</v>
          </cell>
          <cell r="E4704" t="str">
            <v>0272</v>
          </cell>
          <cell r="F4704" t="str">
            <v/>
          </cell>
          <cell r="G4704" t="str">
            <v/>
          </cell>
          <cell r="H4704" t="str">
            <v>HIDRÔMETRO DN 25 (¾ ), 5,0 M³/H FORNECIMENTO E INSTALAÇÃO. AF_11/2016</v>
          </cell>
          <cell r="I4704" t="str">
            <v>UN</v>
          </cell>
          <cell r="J4704" t="str">
            <v>ATRIBUÍDO SÃO PAULO</v>
          </cell>
          <cell r="K4704" t="str">
            <v>128,50</v>
          </cell>
          <cell r="L4704" t="str">
            <v>CAIXA REFERENCIAL</v>
          </cell>
        </row>
        <row r="4705">
          <cell r="A4705">
            <v>95676</v>
          </cell>
          <cell r="B4705" t="str">
            <v>INSTALACOES HIDRO SANITARIAS</v>
          </cell>
          <cell r="C4705" t="str">
            <v>INHI</v>
          </cell>
          <cell r="D4705" t="str">
            <v>HIDROMETRO</v>
          </cell>
          <cell r="E4705" t="str">
            <v>0272</v>
          </cell>
          <cell r="F4705" t="str">
            <v/>
          </cell>
          <cell r="G4705" t="str">
            <v/>
          </cell>
          <cell r="H4705" t="str">
            <v>CAIXA EM CONCRETO PRÉ-MOLDADO PARA ABRIGO DE HIDRÔMETRO COM DN 20 (½)  FORNECIMENTO E INSTALAÇÃO. AF_11/2016</v>
          </cell>
          <cell r="I4705" t="str">
            <v>UN</v>
          </cell>
          <cell r="J4705" t="str">
            <v>COEFICIENTE DE REPRESENTATIVIDADE</v>
          </cell>
          <cell r="K4705" t="str">
            <v>87,04</v>
          </cell>
          <cell r="L4705" t="str">
            <v>CAIXA REFERENCIAL</v>
          </cell>
        </row>
        <row r="4706">
          <cell r="A4706">
            <v>97741</v>
          </cell>
          <cell r="B4706" t="str">
            <v>INSTALACOES HIDRO SANITARIAS</v>
          </cell>
          <cell r="C4706" t="str">
            <v>INHI</v>
          </cell>
          <cell r="D4706" t="str">
            <v>HIDROMETRO</v>
          </cell>
          <cell r="E4706" t="str">
            <v>0272</v>
          </cell>
          <cell r="F4706" t="str">
            <v/>
          </cell>
          <cell r="G4706" t="str">
            <v/>
          </cell>
          <cell r="H4706" t="str">
            <v>KIT CAVALETE PARA MEDIÇÃO DE ÁGUA - ENTRADA INDIVIDUALIZADA, EM PVC DN 25 (¾), PARA 1 MEDIDOR  FORNECIMENTO E INSTALAÇÃO (EXCLUSIVE HIDRÔMETRO). AF_11/2016</v>
          </cell>
          <cell r="I4706" t="str">
            <v>UN</v>
          </cell>
          <cell r="J4706" t="str">
            <v>COEFICIENTE DE REPRESENTATIVIDADE</v>
          </cell>
          <cell r="K4706" t="str">
            <v>133,03</v>
          </cell>
          <cell r="L4706" t="str">
            <v>CAIXA REFERENCIAL</v>
          </cell>
        </row>
        <row r="4707">
          <cell r="A4707">
            <v>90436</v>
          </cell>
          <cell r="B4707" t="str">
            <v>INSTALACOES HIDRO SANITARIAS</v>
          </cell>
          <cell r="C4707" t="str">
            <v>INHI</v>
          </cell>
          <cell r="D4707" t="str">
            <v>SERVICOS DIVERSOS</v>
          </cell>
          <cell r="E4707" t="str">
            <v>0297</v>
          </cell>
          <cell r="F4707" t="str">
            <v/>
          </cell>
          <cell r="G4707" t="str">
            <v/>
          </cell>
          <cell r="H4707" t="str">
            <v>FURO EM ALVENARIA PARA DIÂMETROS MENORES OU IGUAIS A 40 MM. AF_05/2015</v>
          </cell>
          <cell r="I4707" t="str">
            <v>UN</v>
          </cell>
          <cell r="J4707" t="str">
            <v>COEFICIENTE DE REPRESENTATIVIDADE</v>
          </cell>
          <cell r="K4707" t="str">
            <v>9,75</v>
          </cell>
          <cell r="L4707" t="str">
            <v>CAIXA REFERENCIAL</v>
          </cell>
        </row>
        <row r="4708">
          <cell r="A4708">
            <v>90437</v>
          </cell>
          <cell r="B4708" t="str">
            <v>INSTALACOES HIDRO SANITARIAS</v>
          </cell>
          <cell r="C4708" t="str">
            <v>INHI</v>
          </cell>
          <cell r="D4708" t="str">
            <v>SERVICOS DIVERSOS</v>
          </cell>
          <cell r="E4708" t="str">
            <v>0297</v>
          </cell>
          <cell r="F4708" t="str">
            <v/>
          </cell>
          <cell r="G4708" t="str">
            <v/>
          </cell>
          <cell r="H4708" t="str">
            <v>FURO EM ALVENARIA PARA DIÂMETROS MAIORES QUE 40 MM E MENORES OU IGUAIS A 75 MM. AF_05/2015</v>
          </cell>
          <cell r="I4708" t="str">
            <v>UN</v>
          </cell>
          <cell r="J4708" t="str">
            <v>COEFICIENTE DE REPRESENTATIVIDADE</v>
          </cell>
          <cell r="K4708" t="str">
            <v>23,71</v>
          </cell>
          <cell r="L4708" t="str">
            <v>CAIXA REFERENCIAL</v>
          </cell>
        </row>
        <row r="4709">
          <cell r="A4709">
            <v>90438</v>
          </cell>
          <cell r="B4709" t="str">
            <v>INSTALACOES HIDRO SANITARIAS</v>
          </cell>
          <cell r="C4709" t="str">
            <v>INHI</v>
          </cell>
          <cell r="D4709" t="str">
            <v>SERVICOS DIVERSOS</v>
          </cell>
          <cell r="E4709" t="str">
            <v>0297</v>
          </cell>
          <cell r="F4709" t="str">
            <v/>
          </cell>
          <cell r="G4709" t="str">
            <v/>
          </cell>
          <cell r="H4709" t="str">
            <v>FURO EM ALVENARIA PARA DIÂMETROS MAIORES QUE 75 MM. AF_05/2015</v>
          </cell>
          <cell r="I4709" t="str">
            <v>UN</v>
          </cell>
          <cell r="J4709" t="str">
            <v>COEFICIENTE DE REPRESENTATIVIDADE</v>
          </cell>
          <cell r="K4709" t="str">
            <v>33,98</v>
          </cell>
          <cell r="L4709" t="str">
            <v>CAIXA REFERENCIAL</v>
          </cell>
        </row>
        <row r="4710">
          <cell r="A4710">
            <v>90439</v>
          </cell>
          <cell r="B4710" t="str">
            <v>INSTALACOES HIDRO SANITARIAS</v>
          </cell>
          <cell r="C4710" t="str">
            <v>INHI</v>
          </cell>
          <cell r="D4710" t="str">
            <v>SERVICOS DIVERSOS</v>
          </cell>
          <cell r="E4710" t="str">
            <v>0297</v>
          </cell>
          <cell r="F4710" t="str">
            <v/>
          </cell>
          <cell r="G4710" t="str">
            <v/>
          </cell>
          <cell r="H4710" t="str">
            <v>FURO EM CONCRETO PARA DIÂMETROS MENORES OU IGUAIS A 40 MM. AF_05/2015</v>
          </cell>
          <cell r="I4710" t="str">
            <v>UN</v>
          </cell>
          <cell r="J4710" t="str">
            <v>COEFICIENTE DE REPRESENTATIVIDADE</v>
          </cell>
          <cell r="K4710" t="str">
            <v>48,91</v>
          </cell>
          <cell r="L4710" t="str">
            <v>CAIXA REFERENCIAL</v>
          </cell>
        </row>
        <row r="4711">
          <cell r="A4711">
            <v>90440</v>
          </cell>
          <cell r="B4711" t="str">
            <v>INSTALACOES HIDRO SANITARIAS</v>
          </cell>
          <cell r="C4711" t="str">
            <v>INHI</v>
          </cell>
          <cell r="D4711" t="str">
            <v>SERVICOS DIVERSOS</v>
          </cell>
          <cell r="E4711" t="str">
            <v>0297</v>
          </cell>
          <cell r="F4711" t="str">
            <v/>
          </cell>
          <cell r="G4711" t="str">
            <v/>
          </cell>
          <cell r="H4711" t="str">
            <v>FURO EM CONCRETO PARA DIÂMETROS MAIORES QUE 40 MM E MENORES OU IGUAIS A 75 MM. AF_05/2015</v>
          </cell>
          <cell r="I4711" t="str">
            <v>UN</v>
          </cell>
          <cell r="J4711" t="str">
            <v>COEFICIENTE DE REPRESENTATIVIDADE</v>
          </cell>
          <cell r="K4711" t="str">
            <v>78,32</v>
          </cell>
          <cell r="L4711" t="str">
            <v>CAIXA REFERENCIAL</v>
          </cell>
        </row>
        <row r="4712">
          <cell r="A4712">
            <v>90441</v>
          </cell>
          <cell r="B4712" t="str">
            <v>INSTALACOES HIDRO SANITARIAS</v>
          </cell>
          <cell r="C4712" t="str">
            <v>INHI</v>
          </cell>
          <cell r="D4712" t="str">
            <v>SERVICOS DIVERSOS</v>
          </cell>
          <cell r="E4712" t="str">
            <v>0297</v>
          </cell>
          <cell r="F4712" t="str">
            <v/>
          </cell>
          <cell r="G4712" t="str">
            <v/>
          </cell>
          <cell r="H4712" t="str">
            <v>FURO EM CONCRETO PARA DIÂMETROS MAIORES QUE 75 MM. AF_05/2015</v>
          </cell>
          <cell r="I4712" t="str">
            <v>UN</v>
          </cell>
          <cell r="J4712" t="str">
            <v>COEFICIENTE DE REPRESENTATIVIDADE</v>
          </cell>
          <cell r="K4712" t="str">
            <v>100,05</v>
          </cell>
          <cell r="L4712" t="str">
            <v>CAIXA REFERENCIAL</v>
          </cell>
        </row>
        <row r="4713">
          <cell r="A4713">
            <v>90443</v>
          </cell>
          <cell r="B4713" t="str">
            <v>INSTALACOES HIDRO SANITARIAS</v>
          </cell>
          <cell r="C4713" t="str">
            <v>INHI</v>
          </cell>
          <cell r="D4713" t="str">
            <v>SERVICOS DIVERSOS</v>
          </cell>
          <cell r="E4713" t="str">
            <v>0297</v>
          </cell>
          <cell r="F4713" t="str">
            <v/>
          </cell>
          <cell r="G4713" t="str">
            <v/>
          </cell>
          <cell r="H4713" t="str">
            <v>RASGO EM ALVENARIA PARA RAMAIS/ DISTRIBUIÇÃO COM DIAMETROS MENORES OU IGUAIS A 40 MM. AF_05/2015</v>
          </cell>
          <cell r="I4713" t="str">
            <v>M</v>
          </cell>
          <cell r="J4713" t="str">
            <v>COEFICIENTE DE REPRESENTATIVIDADE</v>
          </cell>
          <cell r="K4713" t="str">
            <v>8,87</v>
          </cell>
          <cell r="L4713" t="str">
            <v>CAIXA REFERENCIAL</v>
          </cell>
        </row>
        <row r="4714">
          <cell r="A4714">
            <v>90444</v>
          </cell>
          <cell r="B4714" t="str">
            <v>INSTALACOES HIDRO SANITARIAS</v>
          </cell>
          <cell r="C4714" t="str">
            <v>INHI</v>
          </cell>
          <cell r="D4714" t="str">
            <v>SERVICOS DIVERSOS</v>
          </cell>
          <cell r="E4714" t="str">
            <v>0297</v>
          </cell>
          <cell r="F4714" t="str">
            <v/>
          </cell>
          <cell r="G4714" t="str">
            <v/>
          </cell>
          <cell r="H4714" t="str">
            <v>RASGO EM CONTRAPISO PARA RAMAIS/ DISTRIBUIÇÃO COM DIÂMETROS MENORES OU IGUAIS A 40 MM. AF_05/2015</v>
          </cell>
          <cell r="I4714" t="str">
            <v>M</v>
          </cell>
          <cell r="J4714" t="str">
            <v>COEFICIENTE DE REPRESENTATIVIDADE</v>
          </cell>
          <cell r="K4714" t="str">
            <v>20,99</v>
          </cell>
          <cell r="L4714" t="str">
            <v>CAIXA REFERENCIAL</v>
          </cell>
        </row>
        <row r="4715">
          <cell r="A4715">
            <v>90445</v>
          </cell>
          <cell r="B4715" t="str">
            <v>INSTALACOES HIDRO SANITARIAS</v>
          </cell>
          <cell r="C4715" t="str">
            <v>INHI</v>
          </cell>
          <cell r="D4715" t="str">
            <v>SERVICOS DIVERSOS</v>
          </cell>
          <cell r="E4715" t="str">
            <v>0297</v>
          </cell>
          <cell r="F4715" t="str">
            <v/>
          </cell>
          <cell r="G4715" t="str">
            <v/>
          </cell>
          <cell r="H4715" t="str">
            <v>RASGO EM CONTRAPISO PARA RAMAIS/ DISTRIBUIÇÃO COM DIÂMETROS MAIORES QUE 40 MM E MENORES OU IGUAIS A 75 MM. AF_05/2015</v>
          </cell>
          <cell r="I4715" t="str">
            <v>M</v>
          </cell>
          <cell r="J4715" t="str">
            <v>COEFICIENTE DE REPRESENTATIVIDADE</v>
          </cell>
          <cell r="K4715" t="str">
            <v>22,40</v>
          </cell>
          <cell r="L4715" t="str">
            <v>CAIXA REFERENCIAL</v>
          </cell>
        </row>
        <row r="4716">
          <cell r="A4716">
            <v>90446</v>
          </cell>
          <cell r="B4716" t="str">
            <v>INSTALACOES HIDRO SANITARIAS</v>
          </cell>
          <cell r="C4716" t="str">
            <v>INHI</v>
          </cell>
          <cell r="D4716" t="str">
            <v>SERVICOS DIVERSOS</v>
          </cell>
          <cell r="E4716" t="str">
            <v>0297</v>
          </cell>
          <cell r="F4716" t="str">
            <v/>
          </cell>
          <cell r="G4716" t="str">
            <v/>
          </cell>
          <cell r="H4716" t="str">
            <v>RASGO EM CONTRAPISO PARA RAMAIS/ DISTRIBUIÇÃO COM DIÂMETROS MAIORES QUE 75 MM. AF_05/2015</v>
          </cell>
          <cell r="I4716" t="str">
            <v>M</v>
          </cell>
          <cell r="J4716" t="str">
            <v>COEFICIENTE DE REPRESENTATIVIDADE</v>
          </cell>
          <cell r="K4716" t="str">
            <v>24,35</v>
          </cell>
          <cell r="L4716" t="str">
            <v>CAIXA REFERENCIAL</v>
          </cell>
        </row>
        <row r="4717">
          <cell r="A4717">
            <v>90447</v>
          </cell>
          <cell r="B4717" t="str">
            <v>INSTALACOES HIDRO SANITARIAS</v>
          </cell>
          <cell r="C4717" t="str">
            <v>INHI</v>
          </cell>
          <cell r="D4717" t="str">
            <v>SERVICOS DIVERSOS</v>
          </cell>
          <cell r="E4717" t="str">
            <v>0297</v>
          </cell>
          <cell r="F4717" t="str">
            <v/>
          </cell>
          <cell r="G4717" t="str">
            <v/>
          </cell>
          <cell r="H4717" t="str">
            <v>RASGO EM ALVENARIA PARA ELETRODUTOS COM DIAMETROS MENORES OU IGUAIS A 40 MM. AF_05/2015</v>
          </cell>
          <cell r="I4717" t="str">
            <v>M</v>
          </cell>
          <cell r="J4717" t="str">
            <v>COEFICIENTE DE REPRESENTATIVIDADE</v>
          </cell>
          <cell r="K4717" t="str">
            <v>4,76</v>
          </cell>
          <cell r="L4717" t="str">
            <v>CAIXA REFERENCIAL</v>
          </cell>
        </row>
        <row r="4718">
          <cell r="A4718">
            <v>90451</v>
          </cell>
          <cell r="B4718" t="str">
            <v>INSTALACOES HIDRO SANITARIAS</v>
          </cell>
          <cell r="C4718" t="str">
            <v>INHI</v>
          </cell>
          <cell r="D4718" t="str">
            <v>SERVICOS DIVERSOS</v>
          </cell>
          <cell r="E4718" t="str">
            <v>0297</v>
          </cell>
          <cell r="F4718" t="str">
            <v/>
          </cell>
          <cell r="G4718" t="str">
            <v/>
          </cell>
          <cell r="H4718" t="str">
            <v>PASSANTE TIPO PEÇA EM POLIESTIRENO PARA ABERTURA PARA PASSAGEM DE 1 TUBO, FIXADO EM LAJE. AF_05/2015</v>
          </cell>
          <cell r="I4718" t="str">
            <v>UN</v>
          </cell>
          <cell r="J4718" t="str">
            <v>ATRIBUÍDO SÃO PAULO</v>
          </cell>
          <cell r="K4718" t="str">
            <v>3,28</v>
          </cell>
          <cell r="L4718" t="str">
            <v>CAIXA REFERENCIAL</v>
          </cell>
        </row>
        <row r="4719">
          <cell r="A4719">
            <v>90452</v>
          </cell>
          <cell r="B4719" t="str">
            <v>INSTALACOES HIDRO SANITARIAS</v>
          </cell>
          <cell r="C4719" t="str">
            <v>INHI</v>
          </cell>
          <cell r="D4719" t="str">
            <v>SERVICOS DIVERSOS</v>
          </cell>
          <cell r="E4719" t="str">
            <v>0297</v>
          </cell>
          <cell r="F4719" t="str">
            <v/>
          </cell>
          <cell r="G4719" t="str">
            <v/>
          </cell>
          <cell r="H4719" t="str">
            <v>PASSANTE TIPO PEÇA EM POLIESTIRENO PARA ABERTURA PARA PASSAGEM DE MAIS DE 1 TUBO, FIXADO EM LAJE. AF_05/2015</v>
          </cell>
          <cell r="I4719" t="str">
            <v>UN</v>
          </cell>
          <cell r="J4719" t="str">
            <v>ATRIBUÍDO SÃO PAULO</v>
          </cell>
          <cell r="K4719" t="str">
            <v>16,60</v>
          </cell>
          <cell r="L4719" t="str">
            <v>CAIXA REFERENCIAL</v>
          </cell>
        </row>
        <row r="4720">
          <cell r="A4720">
            <v>90453</v>
          </cell>
          <cell r="B4720" t="str">
            <v>INSTALACOES HIDRO SANITARIAS</v>
          </cell>
          <cell r="C4720" t="str">
            <v>INHI</v>
          </cell>
          <cell r="D4720" t="str">
            <v>SERVICOS DIVERSOS</v>
          </cell>
          <cell r="E4720" t="str">
            <v>0297</v>
          </cell>
          <cell r="F4720" t="str">
            <v/>
          </cell>
          <cell r="G4720" t="str">
            <v/>
          </cell>
          <cell r="H4720" t="str">
            <v>PASSANTE TIPO TUBO DE DIÂMETRO MENOR OU IGUAL A 40 MM, FIXADO EM LAJE. AF_05/2015</v>
          </cell>
          <cell r="I4720" t="str">
            <v>UN</v>
          </cell>
          <cell r="J4720" t="str">
            <v>COEFICIENTE DE REPRESENTATIVIDADE</v>
          </cell>
          <cell r="K4720" t="str">
            <v>2,02</v>
          </cell>
          <cell r="L4720" t="str">
            <v>CAIXA REFERENCIAL</v>
          </cell>
        </row>
        <row r="4721">
          <cell r="A4721">
            <v>90454</v>
          </cell>
          <cell r="B4721" t="str">
            <v>INSTALACOES HIDRO SANITARIAS</v>
          </cell>
          <cell r="C4721" t="str">
            <v>INHI</v>
          </cell>
          <cell r="D4721" t="str">
            <v>SERVICOS DIVERSOS</v>
          </cell>
          <cell r="E4721" t="str">
            <v>0297</v>
          </cell>
          <cell r="F4721" t="str">
            <v/>
          </cell>
          <cell r="G4721" t="str">
            <v/>
          </cell>
          <cell r="H4721" t="str">
            <v>PASSANTE TIPO TUBO DE DIÂMETRO MAIORES QUE 40 MM E MENORES OU IGUAIS A 75 MM, FIXADO EM LAJE. AF_05/2015</v>
          </cell>
          <cell r="I4721" t="str">
            <v>UN</v>
          </cell>
          <cell r="J4721" t="str">
            <v>COEFICIENTE DE REPRESENTATIVIDADE</v>
          </cell>
          <cell r="K4721" t="str">
            <v>3,66</v>
          </cell>
          <cell r="L4721" t="str">
            <v>CAIXA REFERENCIAL</v>
          </cell>
        </row>
        <row r="4722">
          <cell r="A4722">
            <v>90455</v>
          </cell>
          <cell r="B4722" t="str">
            <v>INSTALACOES HIDRO SANITARIAS</v>
          </cell>
          <cell r="C4722" t="str">
            <v>INHI</v>
          </cell>
          <cell r="D4722" t="str">
            <v>SERVICOS DIVERSOS</v>
          </cell>
          <cell r="E4722" t="str">
            <v>0297</v>
          </cell>
          <cell r="F4722" t="str">
            <v/>
          </cell>
          <cell r="G4722" t="str">
            <v/>
          </cell>
          <cell r="H4722" t="str">
            <v>PASSANTE TIPO TUBO DE DIÂMETRO MAIOR QUE 75 MM, FIXADO EM LAJE. AF_05/2015</v>
          </cell>
          <cell r="I4722" t="str">
            <v>UN</v>
          </cell>
          <cell r="J4722" t="str">
            <v>COEFICIENTE DE REPRESENTATIVIDADE</v>
          </cell>
          <cell r="K4722" t="str">
            <v>4,77</v>
          </cell>
          <cell r="L4722" t="str">
            <v>CAIXA REFERENCIAL</v>
          </cell>
        </row>
        <row r="4723">
          <cell r="A4723">
            <v>90456</v>
          </cell>
          <cell r="B4723" t="str">
            <v>INSTALACOES HIDRO SANITARIAS</v>
          </cell>
          <cell r="C4723" t="str">
            <v>INHI</v>
          </cell>
          <cell r="D4723" t="str">
            <v>SERVICOS DIVERSOS</v>
          </cell>
          <cell r="E4723" t="str">
            <v>0297</v>
          </cell>
          <cell r="F4723" t="str">
            <v/>
          </cell>
          <cell r="G4723" t="str">
            <v/>
          </cell>
          <cell r="H4723" t="str">
            <v>QUEBRA EM ALVENARIA PARA INSTALAÇÃO DE CAIXA DE TOMADA (4X4 OU 4X2). AF_05/2015</v>
          </cell>
          <cell r="I4723" t="str">
            <v>UN</v>
          </cell>
          <cell r="J4723" t="str">
            <v>COEFICIENTE DE REPRESENTATIVIDADE</v>
          </cell>
          <cell r="K4723" t="str">
            <v>2,84</v>
          </cell>
          <cell r="L4723" t="str">
            <v>CAIXA REFERENCIAL</v>
          </cell>
        </row>
        <row r="4724">
          <cell r="A4724">
            <v>90457</v>
          </cell>
          <cell r="B4724" t="str">
            <v>INSTALACOES HIDRO SANITARIAS</v>
          </cell>
          <cell r="C4724" t="str">
            <v>INHI</v>
          </cell>
          <cell r="D4724" t="str">
            <v>SERVICOS DIVERSOS</v>
          </cell>
          <cell r="E4724" t="str">
            <v>0297</v>
          </cell>
          <cell r="F4724" t="str">
            <v/>
          </cell>
          <cell r="G4724" t="str">
            <v/>
          </cell>
          <cell r="H4724" t="str">
            <v>QUEBRA EM ALVENARIA PARA INSTALAÇÃO DE QUADRO DISTRIBUIÇÃO PEQUENO (19X25 CM). AF_05/2015</v>
          </cell>
          <cell r="I4724" t="str">
            <v>UN</v>
          </cell>
          <cell r="J4724" t="str">
            <v>COEFICIENTE DE REPRESENTATIVIDADE</v>
          </cell>
          <cell r="K4724" t="str">
            <v>6,49</v>
          </cell>
          <cell r="L4724" t="str">
            <v>CAIXA REFERENCIAL</v>
          </cell>
        </row>
        <row r="4725">
          <cell r="A4725">
            <v>90458</v>
          </cell>
          <cell r="B4725" t="str">
            <v>INSTALACOES HIDRO SANITARIAS</v>
          </cell>
          <cell r="C4725" t="str">
            <v>INHI</v>
          </cell>
          <cell r="D4725" t="str">
            <v>SERVICOS DIVERSOS</v>
          </cell>
          <cell r="E4725" t="str">
            <v>0297</v>
          </cell>
          <cell r="F4725" t="str">
            <v/>
          </cell>
          <cell r="G4725" t="str">
            <v/>
          </cell>
          <cell r="H4725" t="str">
            <v>QUEBRA EM ALVENARIA PARA INSTALAÇÃO DE QUADRO DISTRIBUIÇÃO GRANDE (76X40 CM). AF_05/2015</v>
          </cell>
          <cell r="I4725" t="str">
            <v>UN</v>
          </cell>
          <cell r="J4725" t="str">
            <v>COEFICIENTE DE REPRESENTATIVIDADE</v>
          </cell>
          <cell r="K4725" t="str">
            <v>18,42</v>
          </cell>
          <cell r="L4725" t="str">
            <v>CAIXA REFERENCIAL</v>
          </cell>
        </row>
        <row r="4726">
          <cell r="A4726">
            <v>90459</v>
          </cell>
          <cell r="B4726" t="str">
            <v>INSTALACOES HIDRO SANITARIAS</v>
          </cell>
          <cell r="C4726" t="str">
            <v>INHI</v>
          </cell>
          <cell r="D4726" t="str">
            <v>SERVICOS DIVERSOS</v>
          </cell>
          <cell r="E4726" t="str">
            <v>0297</v>
          </cell>
          <cell r="F4726" t="str">
            <v/>
          </cell>
          <cell r="G4726" t="str">
            <v/>
          </cell>
          <cell r="H4726" t="str">
            <v>QUEBRA EM ALVENARIA PARA INSTALAÇÃO DE ABRIGO PARA MANGUEIRAS (90X60 CM). AF_05/2015</v>
          </cell>
          <cell r="I4726" t="str">
            <v>UN</v>
          </cell>
          <cell r="J4726" t="str">
            <v>COEFICIENTE DE REPRESENTATIVIDADE</v>
          </cell>
          <cell r="K4726" t="str">
            <v>25,98</v>
          </cell>
          <cell r="L4726" t="str">
            <v>CAIXA REFERENCIAL</v>
          </cell>
        </row>
        <row r="4727">
          <cell r="A4727">
            <v>90460</v>
          </cell>
          <cell r="B4727" t="str">
            <v>INSTALACOES HIDRO SANITARIAS</v>
          </cell>
          <cell r="C4727" t="str">
            <v>INHI</v>
          </cell>
          <cell r="D4727" t="str">
            <v>SERVICOS DIVERSOS</v>
          </cell>
          <cell r="E4727" t="str">
            <v>0297</v>
          </cell>
          <cell r="F4727" t="str">
            <v/>
          </cell>
          <cell r="G4727" t="str">
            <v/>
          </cell>
          <cell r="H4727" t="str">
            <v>SUPORTE PARA ATÉ 3 TUBOS HORIZONTAIS, ESPAÇADO A CADA 1 M, EM PERFILADO DE SEÇÃO 38X76 MM, POR METRO DE TUBULAÇÃO FIXADA. AF_05/2015</v>
          </cell>
          <cell r="I4727" t="str">
            <v>M</v>
          </cell>
          <cell r="J4727" t="str">
            <v>ATRIBUÍDO SÃO PAULO</v>
          </cell>
          <cell r="K4727" t="str">
            <v>7,74</v>
          </cell>
          <cell r="L4727" t="str">
            <v>CAIXA REFERENCIAL</v>
          </cell>
        </row>
        <row r="4728">
          <cell r="A4728">
            <v>90461</v>
          </cell>
          <cell r="B4728" t="str">
            <v>INSTALACOES HIDRO SANITARIAS</v>
          </cell>
          <cell r="C4728" t="str">
            <v>INHI</v>
          </cell>
          <cell r="D4728" t="str">
            <v>SERVICOS DIVERSOS</v>
          </cell>
          <cell r="E4728" t="str">
            <v>0297</v>
          </cell>
          <cell r="F4728" t="str">
            <v/>
          </cell>
          <cell r="G4728" t="str">
            <v/>
          </cell>
          <cell r="H4728" t="str">
            <v>SUPORTE PARA MAIS DE 3 TUBOS HORIZONTAIS, ESPAÇADO A CADA 1 M, EM PERFILADO DE SEÇÃO 38X76 MM, POR METRO DE TUBULAÇÃO FIXADA. AF_05/2015</v>
          </cell>
          <cell r="I4728" t="str">
            <v>M</v>
          </cell>
          <cell r="J4728" t="str">
            <v>ATRIBUÍDO SÃO PAULO</v>
          </cell>
          <cell r="K4728" t="str">
            <v>5,03</v>
          </cell>
          <cell r="L4728" t="str">
            <v>CAIXA REFERENCIAL</v>
          </cell>
        </row>
        <row r="4729">
          <cell r="A4729">
            <v>90462</v>
          </cell>
          <cell r="B4729" t="str">
            <v>INSTALACOES HIDRO SANITARIAS</v>
          </cell>
          <cell r="C4729" t="str">
            <v>INHI</v>
          </cell>
          <cell r="D4729" t="str">
            <v>SERVICOS DIVERSOS</v>
          </cell>
          <cell r="E4729" t="str">
            <v>0297</v>
          </cell>
          <cell r="F4729" t="str">
            <v/>
          </cell>
          <cell r="G4729" t="str">
            <v/>
          </cell>
          <cell r="H4729" t="str">
            <v>SUPORTE PARA ATÉ 3 TUBOS VERTICAIS, ESPAÇADO A CADA 3 M, EM PERFILADO DE SEÇÃO 38X38 MM, POR METRO DE TUBULAÇÃO FIXADA. AF_05/2015</v>
          </cell>
          <cell r="I4729" t="str">
            <v>M</v>
          </cell>
          <cell r="J4729" t="str">
            <v>ATRIBUÍDO SÃO PAULO</v>
          </cell>
          <cell r="K4729" t="str">
            <v>1,02</v>
          </cell>
          <cell r="L4729" t="str">
            <v>CAIXA REFERENCIAL</v>
          </cell>
        </row>
        <row r="4730">
          <cell r="A4730">
            <v>90463</v>
          </cell>
          <cell r="B4730" t="str">
            <v>INSTALACOES HIDRO SANITARIAS</v>
          </cell>
          <cell r="C4730" t="str">
            <v>INHI</v>
          </cell>
          <cell r="D4730" t="str">
            <v>SERVICOS DIVERSOS</v>
          </cell>
          <cell r="E4730" t="str">
            <v>0297</v>
          </cell>
          <cell r="F4730" t="str">
            <v/>
          </cell>
          <cell r="G4730" t="str">
            <v/>
          </cell>
          <cell r="H4730" t="str">
            <v>SUPORTE PARA MAIS DE 3 TUBOS VERTICAIS, ESPAÇADO A CADA 3 M, EM PERFILADO DE SEÇÃO 38X38 MM, POR METRO DE TUBULAÇÃO FIXADA. AF_05/2015</v>
          </cell>
          <cell r="I4730" t="str">
            <v>M</v>
          </cell>
          <cell r="J4730" t="str">
            <v>ATRIBUÍDO SÃO PAULO</v>
          </cell>
          <cell r="K4730" t="str">
            <v>0,88</v>
          </cell>
          <cell r="L4730" t="str">
            <v>CAIXA REFERENCIAL</v>
          </cell>
        </row>
        <row r="4731">
          <cell r="A4731">
            <v>90466</v>
          </cell>
          <cell r="B4731" t="str">
            <v>INSTALACOES HIDRO SANITARIAS</v>
          </cell>
          <cell r="C4731" t="str">
            <v>INHI</v>
          </cell>
          <cell r="D4731" t="str">
            <v>SERVICOS DIVERSOS</v>
          </cell>
          <cell r="E4731" t="str">
            <v>0297</v>
          </cell>
          <cell r="F4731" t="str">
            <v/>
          </cell>
          <cell r="G4731" t="str">
            <v/>
          </cell>
          <cell r="H4731" t="str">
            <v>CHUMBAMENTO LINEAR EM ALVENARIA PARA RAMAIS/DISTRIBUIÇÃO COM DIÂMETROS MENORES OU IGUAIS A 40 MM. AF_05/2015</v>
          </cell>
          <cell r="I4731" t="str">
            <v>M</v>
          </cell>
          <cell r="J4731" t="str">
            <v>COEFICIENTE DE REPRESENTATIVIDADE</v>
          </cell>
          <cell r="K4731" t="str">
            <v>9,05</v>
          </cell>
          <cell r="L4731" t="str">
            <v>CAIXA REFERENCIAL</v>
          </cell>
        </row>
        <row r="4732">
          <cell r="A4732">
            <v>90467</v>
          </cell>
          <cell r="B4732" t="str">
            <v>INSTALACOES HIDRO SANITARIAS</v>
          </cell>
          <cell r="C4732" t="str">
            <v>INHI</v>
          </cell>
          <cell r="D4732" t="str">
            <v>SERVICOS DIVERSOS</v>
          </cell>
          <cell r="E4732" t="str">
            <v>0297</v>
          </cell>
          <cell r="F4732" t="str">
            <v/>
          </cell>
          <cell r="G4732" t="str">
            <v/>
          </cell>
          <cell r="H4732" t="str">
            <v>CHUMBAMENTO LINEAR EM ALVENARIA PARA RAMAIS/DISTRIBUIÇÃO COM DIÂMETROS MAIORES QUE 40 MM E MENORES OU IGUAIS A 75 MM. AF_05/2015</v>
          </cell>
          <cell r="I4732" t="str">
            <v>M</v>
          </cell>
          <cell r="J4732" t="str">
            <v>COEFICIENTE DE REPRESENTATIVIDADE</v>
          </cell>
          <cell r="K4732" t="str">
            <v>14,32</v>
          </cell>
          <cell r="L4732" t="str">
            <v>CAIXA REFERENCIAL</v>
          </cell>
        </row>
        <row r="4733">
          <cell r="A4733">
            <v>90468</v>
          </cell>
          <cell r="B4733" t="str">
            <v>INSTALACOES HIDRO SANITARIAS</v>
          </cell>
          <cell r="C4733" t="str">
            <v>INHI</v>
          </cell>
          <cell r="D4733" t="str">
            <v>SERVICOS DIVERSOS</v>
          </cell>
          <cell r="E4733" t="str">
            <v>0297</v>
          </cell>
          <cell r="F4733" t="str">
            <v/>
          </cell>
          <cell r="G4733" t="str">
            <v/>
          </cell>
          <cell r="H4733" t="str">
            <v>CHUMBAMENTO LINEAR EM CONTRAPISO PARA RAMAIS/DISTRIBUIÇÃO COM DIÂMETROS MENORES OU IGUAIS A 40 MM. AF_05/2015</v>
          </cell>
          <cell r="I4733" t="str">
            <v>M</v>
          </cell>
          <cell r="J4733" t="str">
            <v>COEFICIENTE DE REPRESENTATIVIDADE</v>
          </cell>
          <cell r="K4733" t="str">
            <v>4,08</v>
          </cell>
          <cell r="L4733" t="str">
            <v>CAIXA REFERENCIAL</v>
          </cell>
        </row>
        <row r="4734">
          <cell r="A4734">
            <v>90469</v>
          </cell>
          <cell r="B4734" t="str">
            <v>INSTALACOES HIDRO SANITARIAS</v>
          </cell>
          <cell r="C4734" t="str">
            <v>INHI</v>
          </cell>
          <cell r="D4734" t="str">
            <v>SERVICOS DIVERSOS</v>
          </cell>
          <cell r="E4734" t="str">
            <v>0297</v>
          </cell>
          <cell r="F4734" t="str">
            <v/>
          </cell>
          <cell r="G4734" t="str">
            <v/>
          </cell>
          <cell r="H4734" t="str">
            <v>CHUMBAMENTO LINEAR EM CONTRAPISO PARA RAMAIS/DISTRIBUIÇÃO COM DIÂMETROS MAIORES QUE 40 MM E MENORES OU IGUAIS A 75 MM. AF_05/2015</v>
          </cell>
          <cell r="I4734" t="str">
            <v>M</v>
          </cell>
          <cell r="J4734" t="str">
            <v>COEFICIENTE DE REPRESENTATIVIDADE</v>
          </cell>
          <cell r="K4734" t="str">
            <v>6,54</v>
          </cell>
          <cell r="L4734" t="str">
            <v>CAIXA REFERENCIAL</v>
          </cell>
        </row>
        <row r="4735">
          <cell r="A4735">
            <v>90470</v>
          </cell>
          <cell r="B4735" t="str">
            <v>INSTALACOES HIDRO SANITARIAS</v>
          </cell>
          <cell r="C4735" t="str">
            <v>INHI</v>
          </cell>
          <cell r="D4735" t="str">
            <v>SERVICOS DIVERSOS</v>
          </cell>
          <cell r="E4735" t="str">
            <v>0297</v>
          </cell>
          <cell r="F4735" t="str">
            <v/>
          </cell>
          <cell r="G4735" t="str">
            <v/>
          </cell>
          <cell r="H4735" t="str">
            <v>CHUMBAMENTO LINEAR EM CONTRAPISO PARA RAMAIS/DISTRIBUIÇÃO COM DIÂMETROS MAIORES QUE 75 MM. AF_05/2015</v>
          </cell>
          <cell r="I4735" t="str">
            <v>M</v>
          </cell>
          <cell r="J4735" t="str">
            <v>COEFICIENTE DE REPRESENTATIVIDADE</v>
          </cell>
          <cell r="K4735" t="str">
            <v>9,06</v>
          </cell>
          <cell r="L4735" t="str">
            <v>CAIXA REFERENCIAL</v>
          </cell>
        </row>
        <row r="4736">
          <cell r="A4736">
            <v>91166</v>
          </cell>
          <cell r="B4736" t="str">
            <v>INSTALACOES HIDRO SANITARIAS</v>
          </cell>
          <cell r="C4736" t="str">
            <v>INHI</v>
          </cell>
          <cell r="D4736" t="str">
            <v>SERVICOS DIVERSOS</v>
          </cell>
          <cell r="E4736" t="str">
            <v>0297</v>
          </cell>
          <cell r="F4736" t="str">
            <v/>
          </cell>
          <cell r="G4736" t="str">
            <v/>
          </cell>
          <cell r="H4736" t="str">
            <v>FIXAÇÃO DE TUBOS HORIZONTAIS DE PEX DIAMETROS IGUAIS OU INFERIORES A 40 MM COM ABRAÇADEIRA PLÁSTICA 390 MM, FIXADA EM LAJE. AF_05/2015</v>
          </cell>
          <cell r="I4736" t="str">
            <v>M</v>
          </cell>
          <cell r="J4736" t="str">
            <v>COEFICIENTE DE REPRESENTATIVIDADE</v>
          </cell>
          <cell r="K4736" t="str">
            <v>2,50</v>
          </cell>
          <cell r="L4736" t="str">
            <v>CAIXA REFERENCIAL</v>
          </cell>
        </row>
        <row r="4737">
          <cell r="A4737">
            <v>91167</v>
          </cell>
          <cell r="B4737" t="str">
            <v>INSTALACOES HIDRO SANITARIAS</v>
          </cell>
          <cell r="C4737" t="str">
            <v>INHI</v>
          </cell>
          <cell r="D4737" t="str">
            <v>SERVICOS DIVERSOS</v>
          </cell>
          <cell r="E4737" t="str">
            <v>0297</v>
          </cell>
          <cell r="F4737" t="str">
            <v/>
          </cell>
          <cell r="G4737" t="str">
            <v/>
          </cell>
          <cell r="H4737" t="str">
            <v>FIXAÇÃO DE TUBOS HORIZONTAIS DE PPR DIÂMETROS MENORES OU IGUAIS A 40 MM COM ABRAÇADEIRA METÁLICA RÍGIDA TIPO D 1/2", FIXADA EM PERFILADO EM LAJE. AF_05/2015</v>
          </cell>
          <cell r="I4737" t="str">
            <v>M</v>
          </cell>
          <cell r="J4737" t="str">
            <v>COEFICIENTE DE REPRESENTATIVIDADE</v>
          </cell>
          <cell r="K4737" t="str">
            <v>9,44</v>
          </cell>
          <cell r="L4737" t="str">
            <v>CAIXA REFERENCIAL</v>
          </cell>
        </row>
        <row r="4738">
          <cell r="A4738">
            <v>91168</v>
          </cell>
          <cell r="B4738" t="str">
            <v>INSTALACOES HIDRO SANITARIAS</v>
          </cell>
          <cell r="C4738" t="str">
            <v>INHI</v>
          </cell>
          <cell r="D4738" t="str">
            <v>SERVICOS DIVERSOS</v>
          </cell>
          <cell r="E4738" t="str">
            <v>0297</v>
          </cell>
          <cell r="F4738" t="str">
            <v/>
          </cell>
          <cell r="G4738" t="str">
            <v/>
          </cell>
          <cell r="H4738" t="str">
            <v>FIXAÇÃO DE TUBOS HORIZONTAIS DE PPR DIÂMETROS MAIORES QUE 40 MM E MENORES OU IGUAIS A 75 MM COM ABRAÇADEIRA METÁLICA RÍGIDA TIPO D 1 1/2", FIXADA EM PERFILADO EM LAJE. AF_05/2015</v>
          </cell>
          <cell r="I4738" t="str">
            <v>M</v>
          </cell>
          <cell r="J4738" t="str">
            <v>COEFICIENTE DE REPRESENTATIVIDADE</v>
          </cell>
          <cell r="K4738" t="str">
            <v>7,18</v>
          </cell>
          <cell r="L4738" t="str">
            <v>CAIXA REFERENCIAL</v>
          </cell>
        </row>
        <row r="4739">
          <cell r="A4739">
            <v>91169</v>
          </cell>
          <cell r="B4739" t="str">
            <v>INSTALACOES HIDRO SANITARIAS</v>
          </cell>
          <cell r="C4739" t="str">
            <v>INHI</v>
          </cell>
          <cell r="D4739" t="str">
            <v>SERVICOS DIVERSOS</v>
          </cell>
          <cell r="E4739" t="str">
            <v>0297</v>
          </cell>
          <cell r="F4739" t="str">
            <v/>
          </cell>
          <cell r="G4739" t="str">
            <v/>
          </cell>
          <cell r="H4739" t="str">
            <v>FIXAÇÃO DE TUBOS HORIZONTAIS DE PPR DIÂMETROS MAIORES QUE 75 MM COM ABRAÇADEIRA METÁLICA RÍGIDA TIPO D 3", FIXADA EM PERFILADO EM LAJE. AF_05/2015</v>
          </cell>
          <cell r="I4739" t="str">
            <v>M</v>
          </cell>
          <cell r="J4739" t="str">
            <v>COEFICIENTE DE REPRESENTATIVIDADE</v>
          </cell>
          <cell r="K4739" t="str">
            <v>8,50</v>
          </cell>
          <cell r="L4739" t="str">
            <v>CAIXA REFERENCIAL</v>
          </cell>
        </row>
        <row r="4740">
          <cell r="A4740">
            <v>91170</v>
          </cell>
          <cell r="B4740" t="str">
            <v>INSTALACOES HIDRO SANITARIAS</v>
          </cell>
          <cell r="C4740" t="str">
            <v>INHI</v>
          </cell>
          <cell r="D4740" t="str">
            <v>SERVICOS DIVERSOS</v>
          </cell>
          <cell r="E4740" t="str">
            <v>0297</v>
          </cell>
          <cell r="F4740" t="str">
            <v/>
          </cell>
          <cell r="G4740" t="str">
            <v/>
          </cell>
          <cell r="H4740" t="str">
            <v>FIXAÇÃO DE TUBOS HORIZONTAIS DE PVC, CPVC OU COBRE DIÂMETROS MENORES OU IGUAIS A 40 MM OU ELETROCALHAS ATÉ 150MM DE LARGURA, COM ABRAÇADEIRA METÁLICA RÍGIDA TIPO D 1/2, FIXADA EM PERFILADO EM LAJE. AF_05/2015</v>
          </cell>
          <cell r="I4740" t="str">
            <v>M</v>
          </cell>
          <cell r="J4740" t="str">
            <v>COEFICIENTE DE REPRESENTATIVIDADE</v>
          </cell>
          <cell r="K4740" t="str">
            <v>2,42</v>
          </cell>
          <cell r="L4740" t="str">
            <v>CAIXA REFERENCIAL</v>
          </cell>
        </row>
        <row r="4741">
          <cell r="A4741">
            <v>91171</v>
          </cell>
          <cell r="B4741" t="str">
            <v>INSTALACOES HIDRO SANITARIAS</v>
          </cell>
          <cell r="C4741" t="str">
            <v>INHI</v>
          </cell>
          <cell r="D4741" t="str">
            <v>SERVICOS DIVERSOS</v>
          </cell>
          <cell r="E4741" t="str">
            <v>0297</v>
          </cell>
          <cell r="F4741" t="str">
            <v/>
          </cell>
          <cell r="G4741" t="str">
            <v/>
          </cell>
          <cell r="H4741" t="str">
            <v>FIXAÇÃO DE TUBOS HORIZONTAIS DE PVC, CPVC OU COBRE DIÂMETROS MAIORES QUE 40 MM E MENORES OU IGUAIS A 75 MM COM ABRAÇADEIRA METÁLICA RÍGIDA TIPO D 1 1/2", FIXADA EM PERFILADO EM LAJE. AF_05/2015</v>
          </cell>
          <cell r="I4741" t="str">
            <v>M</v>
          </cell>
          <cell r="J4741" t="str">
            <v>COEFICIENTE DE REPRESENTATIVIDADE</v>
          </cell>
          <cell r="K4741" t="str">
            <v>3,05</v>
          </cell>
          <cell r="L4741" t="str">
            <v>CAIXA REFERENCIAL</v>
          </cell>
        </row>
        <row r="4742">
          <cell r="A4742">
            <v>91172</v>
          </cell>
          <cell r="B4742" t="str">
            <v>INSTALACOES HIDRO SANITARIAS</v>
          </cell>
          <cell r="C4742" t="str">
            <v>INHI</v>
          </cell>
          <cell r="D4742" t="str">
            <v>SERVICOS DIVERSOS</v>
          </cell>
          <cell r="E4742" t="str">
            <v>0297</v>
          </cell>
          <cell r="F4742" t="str">
            <v/>
          </cell>
          <cell r="G4742" t="str">
            <v/>
          </cell>
          <cell r="H4742" t="str">
            <v>FIXAÇÃO DE TUBOS HORIZONTAIS DE PVC, CPVC OU COBRE DIÂMETROS MAIORES QUE 75 MM COM ABRAÇADEIRA METÁLICA RÍGIDA TIPO D 3", FIXADA EM PERFILADO EM LAJE. AF_05/2015</v>
          </cell>
          <cell r="I4742" t="str">
            <v>M</v>
          </cell>
          <cell r="J4742" t="str">
            <v>COEFICIENTE DE REPRESENTATIVIDADE</v>
          </cell>
          <cell r="K4742" t="str">
            <v>4,49</v>
          </cell>
          <cell r="L4742" t="str">
            <v>CAIXA REFERENCIAL</v>
          </cell>
        </row>
        <row r="4743">
          <cell r="A4743">
            <v>91173</v>
          </cell>
          <cell r="B4743" t="str">
            <v>INSTALACOES HIDRO SANITARIAS</v>
          </cell>
          <cell r="C4743" t="str">
            <v>INHI</v>
          </cell>
          <cell r="D4743" t="str">
            <v>SERVICOS DIVERSOS</v>
          </cell>
          <cell r="E4743" t="str">
            <v>0297</v>
          </cell>
          <cell r="F4743" t="str">
            <v/>
          </cell>
          <cell r="G4743" t="str">
            <v/>
          </cell>
          <cell r="H4743" t="str">
            <v>FIXAÇÃO DE TUBOS VERTICAIS DE PPR DIÂMETROS MENORES OU IGUAIS A 40 MM COM ABRAÇADEIRA METÁLICA RÍGIDA TIPO D 1/2", FIXADA EM PERFILADO EM ALVENARIA. AF_05/2015</v>
          </cell>
          <cell r="I4743" t="str">
            <v>M</v>
          </cell>
          <cell r="J4743" t="str">
            <v>COEFICIENTE DE REPRESENTATIVIDADE</v>
          </cell>
          <cell r="K4743" t="str">
            <v>1,22</v>
          </cell>
          <cell r="L4743" t="str">
            <v>CAIXA REFERENCIAL</v>
          </cell>
        </row>
        <row r="4744">
          <cell r="A4744">
            <v>91174</v>
          </cell>
          <cell r="B4744" t="str">
            <v>INSTALACOES HIDRO SANITARIAS</v>
          </cell>
          <cell r="C4744" t="str">
            <v>INHI</v>
          </cell>
          <cell r="D4744" t="str">
            <v>SERVICOS DIVERSOS</v>
          </cell>
          <cell r="E4744" t="str">
            <v>0297</v>
          </cell>
          <cell r="F4744" t="str">
            <v/>
          </cell>
          <cell r="G4744" t="str">
            <v/>
          </cell>
          <cell r="H4744" t="str">
            <v>FIXAÇÃO DE TUBOS VERTICAIS DE PPR DIÂMETROS MAIORES QUE 40 MM E MENORES OU IGUAIS A 75 MM COM ABRAÇADEIRA METÁLICA RÍGIDA TIPO D 1 1/2", FIXADA EM PERFILADO EM ALVENARIA. AF_05/2015</v>
          </cell>
          <cell r="I4744" t="str">
            <v>M</v>
          </cell>
          <cell r="J4744" t="str">
            <v>COEFICIENTE DE REPRESENTATIVIDADE</v>
          </cell>
          <cell r="K4744" t="str">
            <v>2,42</v>
          </cell>
          <cell r="L4744" t="str">
            <v>CAIXA REFERENCIAL</v>
          </cell>
        </row>
        <row r="4745">
          <cell r="A4745">
            <v>91175</v>
          </cell>
          <cell r="B4745" t="str">
            <v>INSTALACOES HIDRO SANITARIAS</v>
          </cell>
          <cell r="C4745" t="str">
            <v>INHI</v>
          </cell>
          <cell r="D4745" t="str">
            <v>SERVICOS DIVERSOS</v>
          </cell>
          <cell r="E4745" t="str">
            <v>0297</v>
          </cell>
          <cell r="F4745" t="str">
            <v/>
          </cell>
          <cell r="G4745" t="str">
            <v/>
          </cell>
          <cell r="H4745" t="str">
            <v>FIXAÇÃO DE TUBOS VERTICAIS DE PPR DIÂMETROS MAIORES QUE 75 MM COM ABRAÇADEIRA METÁLICA RÍGIDA TIPO D 3", FIXADA EM PERFILADO EM ALVENARIA. AF_05/2015</v>
          </cell>
          <cell r="I4745" t="str">
            <v>M</v>
          </cell>
          <cell r="J4745" t="str">
            <v>COEFICIENTE DE REPRESENTATIVIDADE</v>
          </cell>
          <cell r="K4745" t="str">
            <v>3,94</v>
          </cell>
          <cell r="L4745" t="str">
            <v>CAIXA REFERENCIAL</v>
          </cell>
        </row>
        <row r="4746">
          <cell r="A4746">
            <v>91176</v>
          </cell>
          <cell r="B4746" t="str">
            <v>INSTALACOES HIDRO SANITARIAS</v>
          </cell>
          <cell r="C4746" t="str">
            <v>INHI</v>
          </cell>
          <cell r="D4746" t="str">
            <v>SERVICOS DIVERSOS</v>
          </cell>
          <cell r="E4746" t="str">
            <v>0297</v>
          </cell>
          <cell r="F4746" t="str">
            <v/>
          </cell>
          <cell r="G4746" t="str">
            <v/>
          </cell>
          <cell r="H4746" t="str">
            <v>FIXAÇÃO DE TUBOS HORIZONTAIS DE PPR DIÂMETROS MENORES OU IGUAIS A 40 MM COM ABRAÇADEIRA METÁLICA RÍGIDA TIPO  D  1/2" , FIXADA DIRETAMENTE NA LAJE. AF_05/2015</v>
          </cell>
          <cell r="I4746" t="str">
            <v>M</v>
          </cell>
          <cell r="J4746" t="str">
            <v>ATRIBUÍDO SÃO PAULO</v>
          </cell>
          <cell r="K4746" t="str">
            <v>19,63</v>
          </cell>
          <cell r="L4746" t="str">
            <v>CAIXA REFERENCIAL</v>
          </cell>
        </row>
        <row r="4747">
          <cell r="A4747">
            <v>91177</v>
          </cell>
          <cell r="B4747" t="str">
            <v>INSTALACOES HIDRO SANITARIAS</v>
          </cell>
          <cell r="C4747" t="str">
            <v>INHI</v>
          </cell>
          <cell r="D4747" t="str">
            <v>SERVICOS DIVERSOS</v>
          </cell>
          <cell r="E4747" t="str">
            <v>0297</v>
          </cell>
          <cell r="F4747" t="str">
            <v/>
          </cell>
          <cell r="G4747" t="str">
            <v/>
          </cell>
          <cell r="H4747" t="str">
            <v>FIXAÇÃO DE TUBOS HORIZONTAIS DE PPR DIÂMETROS MAIORES QUE 40 MM E MENORES OU IGUAIS A 75 MM COM ABRAÇADEIRA METÁLICA RÍGIDA TIPO  D  1 1/2" , FIXADA DIRETAMENTE NA LAJE. AF_05/2015</v>
          </cell>
          <cell r="I4747" t="str">
            <v>M</v>
          </cell>
          <cell r="J4747" t="str">
            <v>ATRIBUÍDO SÃO PAULO</v>
          </cell>
          <cell r="K4747" t="str">
            <v>9,42</v>
          </cell>
          <cell r="L4747" t="str">
            <v>CAIXA REFERENCIAL</v>
          </cell>
        </row>
        <row r="4748">
          <cell r="A4748">
            <v>91178</v>
          </cell>
          <cell r="B4748" t="str">
            <v>INSTALACOES HIDRO SANITARIAS</v>
          </cell>
          <cell r="C4748" t="str">
            <v>INHI</v>
          </cell>
          <cell r="D4748" t="str">
            <v>SERVICOS DIVERSOS</v>
          </cell>
          <cell r="E4748" t="str">
            <v>0297</v>
          </cell>
          <cell r="F4748" t="str">
            <v/>
          </cell>
          <cell r="G4748" t="str">
            <v/>
          </cell>
          <cell r="H4748" t="str">
            <v>FIXAÇÃO DE TUBOS HORIZONTAIS DE PPR DIÂMETROS MAIORES QUE 75 MM COM ABRAÇADEIRA METÁLICA RÍGIDA TIPO  D  3" , FIXADA DIRETAMENTE NA LAJE. AF_05/2015</v>
          </cell>
          <cell r="I4748" t="str">
            <v>M</v>
          </cell>
          <cell r="J4748" t="str">
            <v>ATRIBUÍDO SÃO PAULO</v>
          </cell>
          <cell r="K4748" t="str">
            <v>11,37</v>
          </cell>
          <cell r="L4748" t="str">
            <v>CAIXA REFERENCIAL</v>
          </cell>
        </row>
        <row r="4749">
          <cell r="A4749">
            <v>91179</v>
          </cell>
          <cell r="B4749" t="str">
            <v>INSTALACOES HIDRO SANITARIAS</v>
          </cell>
          <cell r="C4749" t="str">
            <v>INHI</v>
          </cell>
          <cell r="D4749" t="str">
            <v>SERVICOS DIVERSOS</v>
          </cell>
          <cell r="E4749" t="str">
            <v>0297</v>
          </cell>
          <cell r="F4749" t="str">
            <v/>
          </cell>
          <cell r="G4749" t="str">
            <v/>
          </cell>
          <cell r="H4749" t="str">
            <v>FIXAÇÃO DE TUBOS HORIZONTAIS DE PVC, CPVC OU COBRE DIÂMETROS MENORES OU IGUAIS A 40 MM COM ABRAÇADEIRA METÁLICA RÍGIDA TIPO  D  1/2" , FIXADA DIRETAMENTE NA LAJE. AF_05/2015</v>
          </cell>
          <cell r="I4749" t="str">
            <v>M</v>
          </cell>
          <cell r="J4749" t="str">
            <v>ATRIBUÍDO SÃO PAULO</v>
          </cell>
          <cell r="K4749" t="str">
            <v>5,03</v>
          </cell>
          <cell r="L4749" t="str">
            <v>CAIXA REFERENCIAL</v>
          </cell>
        </row>
        <row r="4750">
          <cell r="A4750">
            <v>91180</v>
          </cell>
          <cell r="B4750" t="str">
            <v>INSTALACOES HIDRO SANITARIAS</v>
          </cell>
          <cell r="C4750" t="str">
            <v>INHI</v>
          </cell>
          <cell r="D4750" t="str">
            <v>SERVICOS DIVERSOS</v>
          </cell>
          <cell r="E4750" t="str">
            <v>0297</v>
          </cell>
          <cell r="F4750" t="str">
            <v/>
          </cell>
          <cell r="G4750" t="str">
            <v/>
          </cell>
          <cell r="H4750" t="str">
            <v>FIXAÇÃO DE TUBOS HORIZONTAIS DE PVC, CPVC OU COBRE DIÂMETROS MAIORES QUE 40 MM E MENORES OU IGUAIS A 75 MM COM ABRAÇADEIRA METÁLICA RÍGIDA TIPO D 1 1/2, FIXADA DIRETAMENTE NA LAJE. AF_05/2015</v>
          </cell>
          <cell r="I4750" t="str">
            <v>M</v>
          </cell>
          <cell r="J4750" t="str">
            <v>ATRIBUÍDO SÃO PAULO</v>
          </cell>
          <cell r="K4750" t="str">
            <v>4,72</v>
          </cell>
          <cell r="L4750" t="str">
            <v>CAIXA REFERENCIAL</v>
          </cell>
        </row>
        <row r="4751">
          <cell r="A4751">
            <v>91181</v>
          </cell>
          <cell r="B4751" t="str">
            <v>INSTALACOES HIDRO SANITARIAS</v>
          </cell>
          <cell r="C4751" t="str">
            <v>INHI</v>
          </cell>
          <cell r="D4751" t="str">
            <v>SERVICOS DIVERSOS</v>
          </cell>
          <cell r="E4751" t="str">
            <v>0297</v>
          </cell>
          <cell r="F4751" t="str">
            <v/>
          </cell>
          <cell r="G4751" t="str">
            <v/>
          </cell>
          <cell r="H4751" t="str">
            <v>FIXAÇÃO DE TUBOS HORIZONTAIS DE PVC, CPVC OU COBRE DIÂMETROS MAIORES QUE 75 MM COM ABRAÇADEIRA METÁLICA RÍGIDA TIPO  D  3" , FIXADA DIRETAMENTE NA LAJE. AF_05/2015</v>
          </cell>
          <cell r="I4751" t="str">
            <v>M</v>
          </cell>
          <cell r="J4751" t="str">
            <v>ATRIBUÍDO SÃO PAULO</v>
          </cell>
          <cell r="K4751" t="str">
            <v>5,22</v>
          </cell>
          <cell r="L4751" t="str">
            <v>CAIXA REFERENCIAL</v>
          </cell>
        </row>
        <row r="4752">
          <cell r="A4752">
            <v>91182</v>
          </cell>
          <cell r="B4752" t="str">
            <v>INSTALACOES HIDRO SANITARIAS</v>
          </cell>
          <cell r="C4752" t="str">
            <v>INHI</v>
          </cell>
          <cell r="D4752" t="str">
            <v>SERVICOS DIVERSOS</v>
          </cell>
          <cell r="E4752" t="str">
            <v>0297</v>
          </cell>
          <cell r="F4752" t="str">
            <v/>
          </cell>
          <cell r="G4752" t="str">
            <v/>
          </cell>
          <cell r="H4752" t="str">
            <v>FIXAÇÃO DE TUBOS HORIZONTAIS DE PPR DIÂMETROS MENORES OU IGUAIS A 40 MM COM ABRAÇADEIRA METÁLICA FLEXÍVEL 18 MM, FIXADA DIRETAMENTE NA LAJE. AF_05/2015</v>
          </cell>
          <cell r="I4752" t="str">
            <v>M</v>
          </cell>
          <cell r="J4752" t="str">
            <v>ATRIBUÍDO SÃO PAULO</v>
          </cell>
          <cell r="K4752" t="str">
            <v>18,63</v>
          </cell>
          <cell r="L4752" t="str">
            <v>CAIXA REFERENCIAL</v>
          </cell>
        </row>
        <row r="4753">
          <cell r="A4753">
            <v>91183</v>
          </cell>
          <cell r="B4753" t="str">
            <v>INSTALACOES HIDRO SANITARIAS</v>
          </cell>
          <cell r="C4753" t="str">
            <v>INHI</v>
          </cell>
          <cell r="D4753" t="str">
            <v>SERVICOS DIVERSOS</v>
          </cell>
          <cell r="E4753" t="str">
            <v>0297</v>
          </cell>
          <cell r="F4753" t="str">
            <v/>
          </cell>
          <cell r="G4753" t="str">
            <v/>
          </cell>
          <cell r="H4753" t="str">
            <v>FIXAÇÃO DE TUBOS HORIZONTAIS DE PPR DIÂMETROS MAIORES QUE 40 MM E MENORES OU IGUAIS A 75 MM COM ABRAÇADEIRA METÁLICA FLEXÍVEL 18 MM, FIXADA DIRETAMENTE NA LAJE. AF_05/2015</v>
          </cell>
          <cell r="I4753" t="str">
            <v>M</v>
          </cell>
          <cell r="J4753" t="str">
            <v>ATRIBUÍDO SÃO PAULO</v>
          </cell>
          <cell r="K4753" t="str">
            <v>9,23</v>
          </cell>
          <cell r="L4753" t="str">
            <v>CAIXA REFERENCIAL</v>
          </cell>
        </row>
        <row r="4754">
          <cell r="A4754">
            <v>91184</v>
          </cell>
          <cell r="B4754" t="str">
            <v>INSTALACOES HIDRO SANITARIAS</v>
          </cell>
          <cell r="C4754" t="str">
            <v>INHI</v>
          </cell>
          <cell r="D4754" t="str">
            <v>SERVICOS DIVERSOS</v>
          </cell>
          <cell r="E4754" t="str">
            <v>0297</v>
          </cell>
          <cell r="F4754" t="str">
            <v/>
          </cell>
          <cell r="G4754" t="str">
            <v/>
          </cell>
          <cell r="H4754" t="str">
            <v>FIXAÇÃO DE TUBOS HORIZONTAIS DE PPR DIÂMETROS MAIORES QUE 75 MM COM ABRAÇADEIRA METÁLICA FLEXÍVEL 18 MM, FIXADA DIRETAMENTE NA LAJE. AF_05/2015</v>
          </cell>
          <cell r="I4754" t="str">
            <v>M</v>
          </cell>
          <cell r="J4754" t="str">
            <v>ATRIBUÍDO SÃO PAULO</v>
          </cell>
          <cell r="K4754" t="str">
            <v>8,63</v>
          </cell>
          <cell r="L4754" t="str">
            <v>CAIXA REFERENCIAL</v>
          </cell>
        </row>
        <row r="4755">
          <cell r="A4755">
            <v>91185</v>
          </cell>
          <cell r="B4755" t="str">
            <v>INSTALACOES HIDRO SANITARIAS</v>
          </cell>
          <cell r="C4755" t="str">
            <v>INHI</v>
          </cell>
          <cell r="D4755" t="str">
            <v>SERVICOS DIVERSOS</v>
          </cell>
          <cell r="E4755" t="str">
            <v>0297</v>
          </cell>
          <cell r="F4755" t="str">
            <v/>
          </cell>
          <cell r="G4755" t="str">
            <v/>
          </cell>
          <cell r="H4755" t="str">
            <v>FIXAÇÃO DE TUBOS HORIZONTAIS DE PVC, CPVC OU COBRE DIÂMETROS MENORES OU IGUAIS A 40 MM COM ABRAÇADEIRA METÁLICA FLEXÍVEL 18 MM, FIXADA DIRETAMENTE NA LAJE. AF_05/2015</v>
          </cell>
          <cell r="I4755" t="str">
            <v>M</v>
          </cell>
          <cell r="J4755" t="str">
            <v>ATRIBUÍDO SÃO PAULO</v>
          </cell>
          <cell r="K4755" t="str">
            <v>4,78</v>
          </cell>
          <cell r="L4755" t="str">
            <v>CAIXA REFERENCIAL</v>
          </cell>
        </row>
        <row r="4756">
          <cell r="A4756">
            <v>91186</v>
          </cell>
          <cell r="B4756" t="str">
            <v>INSTALACOES HIDRO SANITARIAS</v>
          </cell>
          <cell r="C4756" t="str">
            <v>INHI</v>
          </cell>
          <cell r="D4756" t="str">
            <v>SERVICOS DIVERSOS</v>
          </cell>
          <cell r="E4756" t="str">
            <v>0297</v>
          </cell>
          <cell r="F4756" t="str">
            <v/>
          </cell>
          <cell r="G4756" t="str">
            <v/>
          </cell>
          <cell r="H4756" t="str">
            <v>FIXAÇÃO DE TUBOS HORIZONTAIS DE PVC, CPVC OU COBRE DIÂMETROS MAIORES QUE 40 MM E MENORES OU IGUAIS A 75 MM COM ABRAÇADEIRA METÁLICA FLEXÍVEL 18 MM, FIXADA DIRETAMENTE NA LAJE. AF_05/2015</v>
          </cell>
          <cell r="I4756" t="str">
            <v>M</v>
          </cell>
          <cell r="J4756" t="str">
            <v>ATRIBUÍDO SÃO PAULO</v>
          </cell>
          <cell r="K4756" t="str">
            <v>3,94</v>
          </cell>
          <cell r="L4756" t="str">
            <v>CAIXA REFERENCIAL</v>
          </cell>
        </row>
        <row r="4757">
          <cell r="A4757">
            <v>91187</v>
          </cell>
          <cell r="B4757" t="str">
            <v>INSTALACOES HIDRO SANITARIAS</v>
          </cell>
          <cell r="C4757" t="str">
            <v>INHI</v>
          </cell>
          <cell r="D4757" t="str">
            <v>SERVICOS DIVERSOS</v>
          </cell>
          <cell r="E4757" t="str">
            <v>0297</v>
          </cell>
          <cell r="F4757" t="str">
            <v/>
          </cell>
          <cell r="G4757" t="str">
            <v/>
          </cell>
          <cell r="H4757" t="str">
            <v>FIXAÇÃO DE TUBOS HORIZONTAIS DE PVC, CPVC OU COBRE DIÂMETROS MAIORES QUE 75 MM COM ABRAÇADEIRA METÁLICA FLEXÍVEL 18 MM, FIXADA DIRETAMENTE NA LAJE. AF_05/2015</v>
          </cell>
          <cell r="I4757" t="str">
            <v>M</v>
          </cell>
          <cell r="J4757" t="str">
            <v>ATRIBUÍDO SÃO PAULO</v>
          </cell>
          <cell r="K4757" t="str">
            <v>4,56</v>
          </cell>
          <cell r="L4757" t="str">
            <v>CAIXA REFERENCIAL</v>
          </cell>
        </row>
        <row r="4758">
          <cell r="A4758">
            <v>91188</v>
          </cell>
          <cell r="B4758" t="str">
            <v>INSTALACOES HIDRO SANITARIAS</v>
          </cell>
          <cell r="C4758" t="str">
            <v>INHI</v>
          </cell>
          <cell r="D4758" t="str">
            <v>SERVICOS DIVERSOS</v>
          </cell>
          <cell r="E4758" t="str">
            <v>0297</v>
          </cell>
          <cell r="F4758" t="str">
            <v/>
          </cell>
          <cell r="G4758" t="str">
            <v/>
          </cell>
          <cell r="H4758" t="str">
            <v>CHUMBAMENTO PONTUAL DE ABERTURA EM LAJE COM PASSAGEM DE 1 TUBO DE DIAMETRO EQUIVALENTE IGUAL À  50 MM. AF_05/2015</v>
          </cell>
          <cell r="I4758" t="str">
            <v>UN</v>
          </cell>
          <cell r="J4758" t="str">
            <v>COEFICIENTE DE REPRESENTATIVIDADE</v>
          </cell>
          <cell r="K4758" t="str">
            <v>4,99</v>
          </cell>
          <cell r="L4758" t="str">
            <v>CAIXA REFERENCIAL</v>
          </cell>
        </row>
        <row r="4759">
          <cell r="A4759">
            <v>91189</v>
          </cell>
          <cell r="B4759" t="str">
            <v>INSTALACOES HIDRO SANITARIAS</v>
          </cell>
          <cell r="C4759" t="str">
            <v>INHI</v>
          </cell>
          <cell r="D4759" t="str">
            <v>SERVICOS DIVERSOS</v>
          </cell>
          <cell r="E4759" t="str">
            <v>0297</v>
          </cell>
          <cell r="F4759" t="str">
            <v/>
          </cell>
          <cell r="G4759" t="str">
            <v/>
          </cell>
          <cell r="H4759" t="str">
            <v>CHUMBAMENTO PONTUAL DE ABERTURA EM LAJE COM PASSAGEM DE MAIS DE 1 TUBO DE  DIAMETRO EQUIVALENTE IGUAL À  50 MM. AF_05/2015</v>
          </cell>
          <cell r="I4759" t="str">
            <v>UN</v>
          </cell>
          <cell r="J4759" t="str">
            <v>COEFICIENTE DE REPRESENTATIVIDADE</v>
          </cell>
          <cell r="K4759" t="str">
            <v>35,57</v>
          </cell>
          <cell r="L4759" t="str">
            <v>CAIXA REFERENCIAL</v>
          </cell>
        </row>
        <row r="4760">
          <cell r="A4760">
            <v>91190</v>
          </cell>
          <cell r="B4760" t="str">
            <v>INSTALACOES HIDRO SANITARIAS</v>
          </cell>
          <cell r="C4760" t="str">
            <v>INHI</v>
          </cell>
          <cell r="D4760" t="str">
            <v>SERVICOS DIVERSOS</v>
          </cell>
          <cell r="E4760" t="str">
            <v>0297</v>
          </cell>
          <cell r="F4760" t="str">
            <v/>
          </cell>
          <cell r="G4760" t="str">
            <v/>
          </cell>
          <cell r="H4760" t="str">
            <v>CHUMBAMENTO PONTUAL EM PASSAGEM DE TUBO COM DIÂMETRO MENOR OU IGUAL A 40 MM. AF_05/2015</v>
          </cell>
          <cell r="I4760" t="str">
            <v>UN</v>
          </cell>
          <cell r="J4760" t="str">
            <v>COEFICIENTE DE REPRESENTATIVIDADE</v>
          </cell>
          <cell r="K4760" t="str">
            <v>3,49</v>
          </cell>
          <cell r="L4760" t="str">
            <v>CAIXA REFERENCIAL</v>
          </cell>
        </row>
        <row r="4761">
          <cell r="A4761">
            <v>91191</v>
          </cell>
          <cell r="B4761" t="str">
            <v>INSTALACOES HIDRO SANITARIAS</v>
          </cell>
          <cell r="C4761" t="str">
            <v>INHI</v>
          </cell>
          <cell r="D4761" t="str">
            <v>SERVICOS DIVERSOS</v>
          </cell>
          <cell r="E4761" t="str">
            <v>0297</v>
          </cell>
          <cell r="F4761" t="str">
            <v/>
          </cell>
          <cell r="G4761" t="str">
            <v/>
          </cell>
          <cell r="H4761" t="str">
            <v>CHUMBAMENTO PONTUAL EM PASSAGEM DE TUBO COM DIÂMETROS ENTRE 40 MM E 75 MM. AF_05/2015</v>
          </cell>
          <cell r="I4761" t="str">
            <v>UN</v>
          </cell>
          <cell r="J4761" t="str">
            <v>COEFICIENTE DE REPRESENTATIVIDADE</v>
          </cell>
          <cell r="K4761" t="str">
            <v>3,70</v>
          </cell>
          <cell r="L4761" t="str">
            <v>CAIXA REFERENCIAL</v>
          </cell>
        </row>
        <row r="4762">
          <cell r="A4762">
            <v>91192</v>
          </cell>
          <cell r="B4762" t="str">
            <v>INSTALACOES HIDRO SANITARIAS</v>
          </cell>
          <cell r="C4762" t="str">
            <v>INHI</v>
          </cell>
          <cell r="D4762" t="str">
            <v>SERVICOS DIVERSOS</v>
          </cell>
          <cell r="E4762" t="str">
            <v>0297</v>
          </cell>
          <cell r="F4762" t="str">
            <v/>
          </cell>
          <cell r="G4762" t="str">
            <v/>
          </cell>
          <cell r="H4762" t="str">
            <v>CHUMBAMENTO PONTUAL EM PASSAGEM DE TUBO COM DIÂMETRO MAIOR QUE 75 MM. AF_05/2015</v>
          </cell>
          <cell r="I4762" t="str">
            <v>UN</v>
          </cell>
          <cell r="J4762" t="str">
            <v>COEFICIENTE DE REPRESENTATIVIDADE</v>
          </cell>
          <cell r="K4762" t="str">
            <v>4,10</v>
          </cell>
          <cell r="L4762" t="str">
            <v>CAIXA REFERENCIAL</v>
          </cell>
        </row>
        <row r="4763">
          <cell r="A4763">
            <v>91222</v>
          </cell>
          <cell r="B4763" t="str">
            <v>INSTALACOES HIDRO SANITARIAS</v>
          </cell>
          <cell r="C4763" t="str">
            <v>INHI</v>
          </cell>
          <cell r="D4763" t="str">
            <v>SERVICOS DIVERSOS</v>
          </cell>
          <cell r="E4763" t="str">
            <v>0297</v>
          </cell>
          <cell r="F4763" t="str">
            <v/>
          </cell>
          <cell r="G4763" t="str">
            <v/>
          </cell>
          <cell r="H4763" t="str">
            <v>RASGO EM ALVENARIA PARA RAMAIS/ DISTRIBUIÇÃO COM DIÂMETROS MAIORES QUE 40 MM E MENORES OU IGUAIS A 75 MM. AF_05/2015</v>
          </cell>
          <cell r="I4763" t="str">
            <v>M</v>
          </cell>
          <cell r="J4763" t="str">
            <v>COEFICIENTE DE REPRESENTATIVIDADE</v>
          </cell>
          <cell r="K4763" t="str">
            <v>9,55</v>
          </cell>
          <cell r="L4763" t="str">
            <v>CAIXA REFERENCIAL</v>
          </cell>
        </row>
        <row r="4764">
          <cell r="A4764">
            <v>94480</v>
          </cell>
          <cell r="B4764" t="str">
            <v>INSTALACOES HIDRO SANITARIAS</v>
          </cell>
          <cell r="C4764" t="str">
            <v>INHI</v>
          </cell>
          <cell r="D4764" t="str">
            <v>SERVICOS DIVERSOS</v>
          </cell>
          <cell r="E4764" t="str">
            <v>0297</v>
          </cell>
          <cell r="F4764" t="str">
            <v/>
          </cell>
          <cell r="G4764" t="str">
            <v/>
          </cell>
          <cell r="H4764" t="str">
            <v>CONJUNTO HIDRÁULICO PARA INSTALAÇÃO DE BOMBA EM AÇO ROSCÁVEL, DN SUCÇÃO 65 (2½) E DN RECALQUE 50 (2), PARA EDIFICAÇÃO ENTRE 12 E 18 PAVIMENTOS  FORNECIMENTO E INSTALAÇÃO. AF_06/2016</v>
          </cell>
          <cell r="I4764" t="str">
            <v>UN</v>
          </cell>
          <cell r="J4764" t="str">
            <v>ATRIBUÍDO SÃO PAULO</v>
          </cell>
          <cell r="K4764" t="str">
            <v>1.746,61</v>
          </cell>
          <cell r="L4764" t="str">
            <v>CAIXA REFERENCIAL</v>
          </cell>
        </row>
        <row r="4765">
          <cell r="A4765">
            <v>94481</v>
          </cell>
          <cell r="B4765" t="str">
            <v>INSTALACOES HIDRO SANITARIAS</v>
          </cell>
          <cell r="C4765" t="str">
            <v>INHI</v>
          </cell>
          <cell r="D4765" t="str">
            <v>SERVICOS DIVERSOS</v>
          </cell>
          <cell r="E4765" t="str">
            <v>0297</v>
          </cell>
          <cell r="F4765" t="str">
            <v/>
          </cell>
          <cell r="G4765" t="str">
            <v/>
          </cell>
          <cell r="H4765" t="str">
            <v>CONJUNTO HIDRÁULICO PARA INSTALAÇÃO DE BOMBA EM AÇO ROSCÁVEL, DN SUCÇÃO 50 (2) E DN RECALQUE 40 (1 1/2), PARA EDIFICAÇÃO ENTRE 8 E 12 PAVIMENTOS  FORNECIMENTO E INSTALAÇÃO. AF_06/2016</v>
          </cell>
          <cell r="I4765" t="str">
            <v>UN</v>
          </cell>
          <cell r="J4765" t="str">
            <v>ATRIBUÍDO SÃO PAULO</v>
          </cell>
          <cell r="K4765" t="str">
            <v>1.233,58</v>
          </cell>
          <cell r="L4765" t="str">
            <v>CAIXA REFERENCIAL</v>
          </cell>
        </row>
        <row r="4766">
          <cell r="A4766">
            <v>94482</v>
          </cell>
          <cell r="B4766" t="str">
            <v>INSTALACOES HIDRO SANITARIAS</v>
          </cell>
          <cell r="C4766" t="str">
            <v>INHI</v>
          </cell>
          <cell r="D4766" t="str">
            <v>SERVICOS DIVERSOS</v>
          </cell>
          <cell r="E4766" t="str">
            <v>0297</v>
          </cell>
          <cell r="F4766" t="str">
            <v/>
          </cell>
          <cell r="G4766" t="str">
            <v/>
          </cell>
          <cell r="H4766" t="str">
            <v>CONJUNTO HIDRÁULICO PARA INSTALAÇÃO DE BOMBA EM AÇO ROSCÁVEL, DN SUCÇÃO 40 (1 1/2) E DN RECALQUE 32 (1 1/4), PARA EDIFICAÇÃO ENTRE 4 E 8 PAVIMENTOS  FORNECIMENTO E INSTALAÇÃO. AF_06/2016</v>
          </cell>
          <cell r="I4766" t="str">
            <v>UN</v>
          </cell>
          <cell r="J4766" t="str">
            <v>ATRIBUÍDO SÃO PAULO</v>
          </cell>
          <cell r="K4766" t="str">
            <v>979,42</v>
          </cell>
          <cell r="L4766" t="str">
            <v>CAIXA REFERENCIAL</v>
          </cell>
        </row>
        <row r="4767">
          <cell r="A4767">
            <v>94483</v>
          </cell>
          <cell r="B4767" t="str">
            <v>INSTALACOES HIDRO SANITARIAS</v>
          </cell>
          <cell r="C4767" t="str">
            <v>INHI</v>
          </cell>
          <cell r="D4767" t="str">
            <v>SERVICOS DIVERSOS</v>
          </cell>
          <cell r="E4767" t="str">
            <v>0297</v>
          </cell>
          <cell r="F4767" t="str">
            <v/>
          </cell>
          <cell r="G4767" t="str">
            <v/>
          </cell>
          <cell r="H4767" t="str">
            <v>CONJUNTO HIDRÁULICO PARA INSTALAÇÃO DE BOMBA EM AÇO ROSCÁVEL, DN SUCÇÃO 32 (1 1/4) E DN RECALQUE 25 (1), PARA EDIFICAÇÃO ATÉ 4 PAVIMENTOS  FORNECIMENTO E INSTALAÇÃO. AF_06/2016</v>
          </cell>
          <cell r="I4767" t="str">
            <v>UN</v>
          </cell>
          <cell r="J4767" t="str">
            <v>ATRIBUÍDO SÃO PAULO</v>
          </cell>
          <cell r="K4767" t="str">
            <v>826,18</v>
          </cell>
          <cell r="L4767" t="str">
            <v>CAIXA REFERENCIAL</v>
          </cell>
        </row>
        <row r="4768">
          <cell r="A4768">
            <v>95541</v>
          </cell>
          <cell r="B4768" t="str">
            <v>INSTALACOES HIDRO SANITARIAS</v>
          </cell>
          <cell r="C4768" t="str">
            <v>INHI</v>
          </cell>
          <cell r="D4768" t="str">
            <v>SERVICOS DIVERSOS</v>
          </cell>
          <cell r="E4768" t="str">
            <v>0297</v>
          </cell>
          <cell r="F4768" t="str">
            <v/>
          </cell>
          <cell r="G4768" t="str">
            <v/>
          </cell>
          <cell r="H4768" t="str">
            <v>FIXAÇÃO UTILIZANDO PARAFUSO E BUCHA DE NYLON, SOMENTE MÃO DE OBRA. AF_10/2016</v>
          </cell>
          <cell r="I4768" t="str">
            <v>UN</v>
          </cell>
          <cell r="J4768" t="str">
            <v>COEFICIENTE DE REPRESENTATIVIDADE</v>
          </cell>
          <cell r="K4768" t="str">
            <v>3,16</v>
          </cell>
          <cell r="L4768" t="str">
            <v>CAIXA REFERENCIAL</v>
          </cell>
        </row>
        <row r="4769">
          <cell r="A4769">
            <v>96559</v>
          </cell>
          <cell r="B4769" t="str">
            <v>INSTALACOES HIDRO SANITARIAS</v>
          </cell>
          <cell r="C4769" t="str">
            <v>INHI</v>
          </cell>
          <cell r="D4769" t="str">
            <v>SERVICOS DIVERSOS</v>
          </cell>
          <cell r="E4769" t="str">
            <v>0297</v>
          </cell>
          <cell r="F4769" t="str">
            <v/>
          </cell>
          <cell r="G4769" t="str">
            <v/>
          </cell>
          <cell r="H4769" t="str">
            <v>SUPORTE PARA DUTO EM CHAPA GALVANIZADA BITOLA 26, ESPAÇADO A CADA 1 M, EM PERFILADO DE SEÇÃO 38X76 MM, POR ÁREA DE DUTO FIXADO. AF_07/2017</v>
          </cell>
          <cell r="I4769" t="str">
            <v>M2</v>
          </cell>
          <cell r="J4769" t="str">
            <v>ATRIBUÍDO SÃO PAULO</v>
          </cell>
          <cell r="K4769" t="str">
            <v>21,43</v>
          </cell>
          <cell r="L4769" t="str">
            <v>CAIXA REFERENCIAL</v>
          </cell>
        </row>
        <row r="4770">
          <cell r="A4770">
            <v>96560</v>
          </cell>
          <cell r="B4770" t="str">
            <v>INSTALACOES HIDRO SANITARIAS</v>
          </cell>
          <cell r="C4770" t="str">
            <v>INHI</v>
          </cell>
          <cell r="D4770" t="str">
            <v>SERVICOS DIVERSOS</v>
          </cell>
          <cell r="E4770" t="str">
            <v>0297</v>
          </cell>
          <cell r="F4770" t="str">
            <v/>
          </cell>
          <cell r="G4770" t="str">
            <v/>
          </cell>
          <cell r="H4770" t="str">
            <v>SUPORTE PARA DUTO EM CHAPA GALVANIZADA BITOLA 24, ESPAÇADO A CADA 1 M, EM PERFILADO DE SEÇÃO 38X76 MM, POR ÁREA DE DUTO FIXADO. AF_07/2017</v>
          </cell>
          <cell r="I4770" t="str">
            <v>M2</v>
          </cell>
          <cell r="J4770" t="str">
            <v>ATRIBUÍDO SÃO PAULO</v>
          </cell>
          <cell r="K4770" t="str">
            <v>14,79</v>
          </cell>
          <cell r="L4770" t="str">
            <v>CAIXA REFERENCIAL</v>
          </cell>
        </row>
        <row r="4771">
          <cell r="A4771">
            <v>96561</v>
          </cell>
          <cell r="B4771" t="str">
            <v>INSTALACOES HIDRO SANITARIAS</v>
          </cell>
          <cell r="C4771" t="str">
            <v>INHI</v>
          </cell>
          <cell r="D4771" t="str">
            <v>SERVICOS DIVERSOS</v>
          </cell>
          <cell r="E4771" t="str">
            <v>0297</v>
          </cell>
          <cell r="F4771" t="str">
            <v/>
          </cell>
          <cell r="G4771" t="str">
            <v/>
          </cell>
          <cell r="H4771" t="str">
            <v>SUPORTE PARA DUTO EM CHAPA GALVANIZADA BITOLA 22, ESPAÇADO A CADA 1 M, EM PERFILADO DE SEÇÃO 38X76 MM, POR ÁREA DE DUTO FIXADO. AF_07/2017</v>
          </cell>
          <cell r="I4771" t="str">
            <v>M2</v>
          </cell>
          <cell r="J4771" t="str">
            <v>ATRIBUÍDO SÃO PAULO</v>
          </cell>
          <cell r="K4771" t="str">
            <v>11,11</v>
          </cell>
          <cell r="L4771" t="str">
            <v>CAIXA REFERENCIAL</v>
          </cell>
        </row>
        <row r="4772">
          <cell r="A4772">
            <v>96562</v>
          </cell>
          <cell r="B4772" t="str">
            <v>INSTALACOES HIDRO SANITARIAS</v>
          </cell>
          <cell r="C4772" t="str">
            <v>INHI</v>
          </cell>
          <cell r="D4772" t="str">
            <v>SERVICOS DIVERSOS</v>
          </cell>
          <cell r="E4772" t="str">
            <v>0297</v>
          </cell>
          <cell r="F4772" t="str">
            <v/>
          </cell>
          <cell r="G4772" t="str">
            <v/>
          </cell>
          <cell r="H4772" t="str">
            <v>SUPORTE PARA ELETROCALHA LISA OU PERFURADA EM AÇO GALVANIZADO, LARGURA 200 OU 400 MM E ALTURA 50 MM, ESPAÇADO A CADA 1,5 M, EM PERFILADO DE SEÇÃO 38X76 MM, POR METRO DE ELETRECOLHA FIXADA. AF_07/2017</v>
          </cell>
          <cell r="I4772" t="str">
            <v>M</v>
          </cell>
          <cell r="J4772" t="str">
            <v>ATRIBUÍDO SÃO PAULO</v>
          </cell>
          <cell r="K4772" t="str">
            <v>13,57</v>
          </cell>
          <cell r="L4772" t="str">
            <v>CAIXA REFERENCIAL</v>
          </cell>
        </row>
        <row r="4773">
          <cell r="A4773">
            <v>96563</v>
          </cell>
          <cell r="B4773" t="str">
            <v>INSTALACOES HIDRO SANITARIAS</v>
          </cell>
          <cell r="C4773" t="str">
            <v>INHI</v>
          </cell>
          <cell r="D4773" t="str">
            <v>SERVICOS DIVERSOS</v>
          </cell>
          <cell r="E4773" t="str">
            <v>0297</v>
          </cell>
          <cell r="F4773" t="str">
            <v/>
          </cell>
          <cell r="G4773" t="str">
            <v/>
          </cell>
          <cell r="H4773" t="str">
            <v>SUPORTE PARA ELETROCALHA LISA OU PERFURADA EM AÇO GALVANIZADO, LARGURA 500 OU 800 MM E ALTURA 50 MM, ESPAÇADO A CADA 1,5 M, EM PERFILADO DE SEÇÃO 38X76 MM, POR METRO DE ELETRECOLHA FIXADA. AF_07/2017</v>
          </cell>
          <cell r="I4773" t="str">
            <v>M</v>
          </cell>
          <cell r="J4773" t="str">
            <v>ATRIBUÍDO SÃO PAULO</v>
          </cell>
          <cell r="K4773" t="str">
            <v>17,51</v>
          </cell>
          <cell r="L4773" t="str">
            <v>CAIXA REFERENCIAL</v>
          </cell>
        </row>
        <row r="4774">
          <cell r="A4774">
            <v>101802</v>
          </cell>
          <cell r="B4774" t="str">
            <v>INSTALACOES HIDRO SANITARIAS</v>
          </cell>
          <cell r="C4774" t="str">
            <v>INHI</v>
          </cell>
          <cell r="D4774" t="str">
            <v>SERVICOS DIVERSOS</v>
          </cell>
          <cell r="E4774" t="str">
            <v>0297</v>
          </cell>
          <cell r="F4774" t="str">
            <v/>
          </cell>
          <cell r="G4774" t="str">
            <v/>
          </cell>
          <cell r="H4774" t="str">
            <v>CAIXA ENTERRADA RETENTORA DE AREIA RETANGULAR, EM ALVENARIA COM BLOCOS DE CONCRETO, DIMENSÕES INTERNAS: 1,00 X 1,00 X 1,20 M, EXCLUINDO TAMPÃO. AF_12/2020</v>
          </cell>
          <cell r="I4774" t="str">
            <v>UN</v>
          </cell>
          <cell r="J4774" t="str">
            <v>ATRIBUÍDO SÃO PAULO</v>
          </cell>
          <cell r="K4774" t="str">
            <v>1.156,26</v>
          </cell>
          <cell r="L4774" t="str">
            <v>CAIXA REFERENCIAL</v>
          </cell>
        </row>
        <row r="4775">
          <cell r="A4775">
            <v>101803</v>
          </cell>
          <cell r="B4775" t="str">
            <v>INSTALACOES HIDRO SANITARIAS</v>
          </cell>
          <cell r="C4775" t="str">
            <v>INHI</v>
          </cell>
          <cell r="D4775" t="str">
            <v>SERVICOS DIVERSOS</v>
          </cell>
          <cell r="E4775" t="str">
            <v>0297</v>
          </cell>
          <cell r="F4775" t="str">
            <v/>
          </cell>
          <cell r="G4775" t="str">
            <v/>
          </cell>
          <cell r="H4775" t="str">
            <v>CAIXA ENTERRADA SEPARADORA DE ÓLEO RETANGULAR, EM ALVENARIA COM BLOCOS DE CONCRETO, DIMENSÕES INTERNAS: 0,6 X 0,6 X 1,00 M, EXCLUINDO TAMPÃO. AF_12/2020</v>
          </cell>
          <cell r="I4775" t="str">
            <v>UN</v>
          </cell>
          <cell r="J4775" t="str">
            <v>ATRIBUÍDO SÃO PAULO</v>
          </cell>
          <cell r="K4775" t="str">
            <v>708,99</v>
          </cell>
          <cell r="L4775" t="str">
            <v>CAIXA REFERENCIAL</v>
          </cell>
        </row>
        <row r="4776">
          <cell r="A4776">
            <v>101804</v>
          </cell>
          <cell r="B4776" t="str">
            <v>INSTALACOES HIDRO SANITARIAS</v>
          </cell>
          <cell r="C4776" t="str">
            <v>INHI</v>
          </cell>
          <cell r="D4776" t="str">
            <v>SERVICOS DIVERSOS</v>
          </cell>
          <cell r="E4776" t="str">
            <v>0297</v>
          </cell>
          <cell r="F4776" t="str">
            <v/>
          </cell>
          <cell r="G4776" t="str">
            <v/>
          </cell>
          <cell r="H4776" t="str">
            <v>CAIXA ENTERRADA SEPARADORA DE ÓLEO RETANGULAR, EM ALVENARIA COM BLOCOS DE CONCRETO, DIMENSÕES INTERNAS: 0,8 X 0,8 X 1,00 M, EXCLUINDO TAMPÃO. AF_12/2020</v>
          </cell>
          <cell r="I4776" t="str">
            <v>UN</v>
          </cell>
          <cell r="J4776" t="str">
            <v>ATRIBUÍDO SÃO PAULO</v>
          </cell>
          <cell r="K4776" t="str">
            <v>896,86</v>
          </cell>
          <cell r="L4776" t="str">
            <v>CAIXA REFERENCIAL</v>
          </cell>
        </row>
        <row r="4777">
          <cell r="A4777">
            <v>101805</v>
          </cell>
          <cell r="B4777" t="str">
            <v>INSTALACOES HIDRO SANITARIAS</v>
          </cell>
          <cell r="C4777" t="str">
            <v>INHI</v>
          </cell>
          <cell r="D4777" t="str">
            <v>SERVICOS DIVERSOS</v>
          </cell>
          <cell r="E4777" t="str">
            <v>0297</v>
          </cell>
          <cell r="F4777" t="str">
            <v/>
          </cell>
          <cell r="G4777" t="str">
            <v/>
          </cell>
          <cell r="H4777" t="str">
            <v>CAIXA ENTERRADA SEPARADORA DE ÓLEO RETANGULAR, EM ALVENARIA COM BLOCOS DE CONCRETO, DIMENSÕES INTERNAS: 1,00 X 1,00 X 1,00 M, EXCLUINDO TAMPÃO. AF_12/2020</v>
          </cell>
          <cell r="I4777" t="str">
            <v>UN</v>
          </cell>
          <cell r="J4777" t="str">
            <v>ATRIBUÍDO SÃO PAULO</v>
          </cell>
          <cell r="K4777" t="str">
            <v>1.144,73</v>
          </cell>
          <cell r="L4777" t="str">
            <v>CAIXA REFERENCIAL</v>
          </cell>
        </row>
        <row r="4778">
          <cell r="A4778">
            <v>102111</v>
          </cell>
          <cell r="B4778" t="str">
            <v>INSTALACOES HIDRO SANITARIAS</v>
          </cell>
          <cell r="C4778" t="str">
            <v>INHI</v>
          </cell>
          <cell r="D4778" t="str">
            <v>SERVICOS DIVERSOS</v>
          </cell>
          <cell r="E4778" t="str">
            <v>0297</v>
          </cell>
          <cell r="F4778" t="str">
            <v/>
          </cell>
          <cell r="G4778" t="str">
            <v/>
          </cell>
          <cell r="H4778" t="str">
            <v>BOMBA CENTRÍFUGA, MONOFÁSICA, 0,5 CV OU 0,49 HP, HM 6 A 20 M, Q 1,2 A 8,3 M3/H - FORNECIMENTO E INSTALAÇÃO. AF_12/2020</v>
          </cell>
          <cell r="I4778" t="str">
            <v>UN</v>
          </cell>
          <cell r="J4778" t="str">
            <v>ATRIBUÍDO SÃO PAULO</v>
          </cell>
          <cell r="K4778" t="str">
            <v>776,80</v>
          </cell>
          <cell r="L4778" t="str">
            <v>CAIXA REFERENCIAL</v>
          </cell>
        </row>
        <row r="4779">
          <cell r="A4779">
            <v>102112</v>
          </cell>
          <cell r="B4779" t="str">
            <v>INSTALACOES HIDRO SANITARIAS</v>
          </cell>
          <cell r="C4779" t="str">
            <v>INHI</v>
          </cell>
          <cell r="D4779" t="str">
            <v>SERVICOS DIVERSOS</v>
          </cell>
          <cell r="E4779" t="str">
            <v>0297</v>
          </cell>
          <cell r="F4779" t="str">
            <v/>
          </cell>
          <cell r="G4779" t="str">
            <v/>
          </cell>
          <cell r="H4779" t="str">
            <v>BOMBA CENTRÍFUGA, MONOFÁSICA, 0,5 CV OU 0,49 HP, HM 6 A 20 M, Q 1,2 A 8,3 M3/H (NÃO INCLUI O FORNECIMENTO DA BOMBA). AF_12/2020</v>
          </cell>
          <cell r="I4779" t="str">
            <v>UN</v>
          </cell>
          <cell r="J4779" t="str">
            <v>ATRIBUÍDO SÃO PAULO</v>
          </cell>
          <cell r="K4779" t="str">
            <v>90,90</v>
          </cell>
          <cell r="L4779" t="str">
            <v>CAIXA REFERENCIAL</v>
          </cell>
        </row>
        <row r="4780">
          <cell r="A4780">
            <v>102113</v>
          </cell>
          <cell r="B4780" t="str">
            <v>INSTALACOES HIDRO SANITARIAS</v>
          </cell>
          <cell r="C4780" t="str">
            <v>INHI</v>
          </cell>
          <cell r="D4780" t="str">
            <v>SERVICOS DIVERSOS</v>
          </cell>
          <cell r="E4780" t="str">
            <v>0297</v>
          </cell>
          <cell r="F4780" t="str">
            <v/>
          </cell>
          <cell r="G4780" t="str">
            <v/>
          </cell>
          <cell r="H4780" t="str">
            <v>BOMBA CENTRÍFUGA, TRIFÁSICA, 1 CV OU 0,99 HP, HM 14 A 40 M, Q 0,6 A 8,4 M3/H - FORNECIMENTO E INSTALAÇÃO. AF_12/2020</v>
          </cell>
          <cell r="I4780" t="str">
            <v>UN</v>
          </cell>
          <cell r="J4780" t="str">
            <v>ATRIBUÍDO SÃO PAULO</v>
          </cell>
          <cell r="K4780" t="str">
            <v>1.249,38</v>
          </cell>
          <cell r="L4780" t="str">
            <v>CAIXA REFERENCIAL</v>
          </cell>
        </row>
        <row r="4781">
          <cell r="A4781">
            <v>102114</v>
          </cell>
          <cell r="B4781" t="str">
            <v>INSTALACOES HIDRO SANITARIAS</v>
          </cell>
          <cell r="C4781" t="str">
            <v>INHI</v>
          </cell>
          <cell r="D4781" t="str">
            <v>SERVICOS DIVERSOS</v>
          </cell>
          <cell r="E4781" t="str">
            <v>0297</v>
          </cell>
          <cell r="F4781" t="str">
            <v/>
          </cell>
          <cell r="G4781" t="str">
            <v/>
          </cell>
          <cell r="H4781" t="str">
            <v>BOMBA CENTRÍFUGA, TRIFÁSICA, 1 CV OU 0,99 HP, HM 14 A 40 M, Q 0,6 A 8,4 M3/H (NÃO INCLUI O FORNECIMENTO DA BOMBA). AF_12/2020</v>
          </cell>
          <cell r="I4781" t="str">
            <v>UN</v>
          </cell>
          <cell r="J4781" t="str">
            <v>ATRIBUÍDO SÃO PAULO</v>
          </cell>
          <cell r="K4781" t="str">
            <v>93,17</v>
          </cell>
          <cell r="L4781" t="str">
            <v>CAIXA REFERENCIAL</v>
          </cell>
        </row>
        <row r="4782">
          <cell r="A4782">
            <v>102115</v>
          </cell>
          <cell r="B4782" t="str">
            <v>INSTALACOES HIDRO SANITARIAS</v>
          </cell>
          <cell r="C4782" t="str">
            <v>INHI</v>
          </cell>
          <cell r="D4782" t="str">
            <v>SERVICOS DIVERSOS</v>
          </cell>
          <cell r="E4782" t="str">
            <v>0297</v>
          </cell>
          <cell r="F4782" t="str">
            <v/>
          </cell>
          <cell r="G4782" t="str">
            <v/>
          </cell>
          <cell r="H4782" t="str">
            <v>BOMBA CENTRÍFUGA, TRIFÁSICA, 1,5 CV OU 1,48 HP, HM 10 A 70 M, Q 1,8 A 5,3 M3/H - FORNECIMENTO E INSTALAÇÃO. AF_12/2020</v>
          </cell>
          <cell r="I4782" t="str">
            <v>UN</v>
          </cell>
          <cell r="J4782" t="str">
            <v>ATRIBUÍDO SÃO PAULO</v>
          </cell>
          <cell r="K4782" t="str">
            <v>2.186,98</v>
          </cell>
          <cell r="L4782" t="str">
            <v>CAIXA REFERENCIAL</v>
          </cell>
        </row>
        <row r="4783">
          <cell r="A4783">
            <v>102116</v>
          </cell>
          <cell r="B4783" t="str">
            <v>INSTALACOES HIDRO SANITARIAS</v>
          </cell>
          <cell r="C4783" t="str">
            <v>INHI</v>
          </cell>
          <cell r="D4783" t="str">
            <v>SERVICOS DIVERSOS</v>
          </cell>
          <cell r="E4783" t="str">
            <v>0297</v>
          </cell>
          <cell r="F4783" t="str">
            <v/>
          </cell>
          <cell r="G4783" t="str">
            <v/>
          </cell>
          <cell r="H4783" t="str">
            <v>BOMBA CENTRÍFUGA, TRIFÁSICA, 1,5 CV OU 1,48 HP, HM 10 A 24 M, Q 6,1 A 21,9 M3/H - FORNECIMENTO E INSTALAÇÃO. AF_12/2020</v>
          </cell>
          <cell r="I4783" t="str">
            <v>UN</v>
          </cell>
          <cell r="J4783" t="str">
            <v>ATRIBUÍDO SÃO PAULO</v>
          </cell>
          <cell r="K4783" t="str">
            <v>1.335,37</v>
          </cell>
          <cell r="L4783" t="str">
            <v>CAIXA REFERENCIAL</v>
          </cell>
        </row>
        <row r="4784">
          <cell r="A4784">
            <v>102117</v>
          </cell>
          <cell r="B4784" t="str">
            <v>INSTALACOES HIDRO SANITARIAS</v>
          </cell>
          <cell r="C4784" t="str">
            <v>INHI</v>
          </cell>
          <cell r="D4784" t="str">
            <v>SERVICOS DIVERSOS</v>
          </cell>
          <cell r="E4784" t="str">
            <v>0297</v>
          </cell>
          <cell r="F4784" t="str">
            <v/>
          </cell>
          <cell r="G4784" t="str">
            <v/>
          </cell>
          <cell r="H4784" t="str">
            <v>BOMBA CENTRÍFUGA, TRIFÁSICA, 1,5 CV OU 1,48 HP (NÃO INCLUI O FORNECIMENTO DA BOMBA). AF_12/2020</v>
          </cell>
          <cell r="I4784" t="str">
            <v>UN</v>
          </cell>
          <cell r="J4784" t="str">
            <v>ATRIBUÍDO SÃO PAULO</v>
          </cell>
          <cell r="K4784" t="str">
            <v>95,92</v>
          </cell>
          <cell r="L4784" t="str">
            <v>CAIXA REFERENCIAL</v>
          </cell>
        </row>
        <row r="4785">
          <cell r="A4785">
            <v>102118</v>
          </cell>
          <cell r="B4785" t="str">
            <v>INSTALACOES HIDRO SANITARIAS</v>
          </cell>
          <cell r="C4785" t="str">
            <v>INHI</v>
          </cell>
          <cell r="D4785" t="str">
            <v>SERVICOS DIVERSOS</v>
          </cell>
          <cell r="E4785" t="str">
            <v>0297</v>
          </cell>
          <cell r="F4785" t="str">
            <v/>
          </cell>
          <cell r="G4785" t="str">
            <v/>
          </cell>
          <cell r="H4785" t="str">
            <v>BOMBA CENTRÍFUGA, TRIFÁSICA, 3 CV OU 2,96 HP, HM 34 A 40 M, Q 8,6 A 14,8 M3/H - FORNECIMENTO E INSTALAÇÃO. AF_12/2020</v>
          </cell>
          <cell r="I4785" t="str">
            <v>UN</v>
          </cell>
          <cell r="J4785" t="str">
            <v>ATRIBUÍDO SÃO PAULO</v>
          </cell>
          <cell r="K4785" t="str">
            <v>1.827,72</v>
          </cell>
          <cell r="L4785" t="str">
            <v>CAIXA REFERENCIAL</v>
          </cell>
        </row>
        <row r="4786">
          <cell r="A4786">
            <v>102119</v>
          </cell>
          <cell r="B4786" t="str">
            <v>INSTALACOES HIDRO SANITARIAS</v>
          </cell>
          <cell r="C4786" t="str">
            <v>INHI</v>
          </cell>
          <cell r="D4786" t="str">
            <v>SERVICOS DIVERSOS</v>
          </cell>
          <cell r="E4786" t="str">
            <v>0297</v>
          </cell>
          <cell r="F4786" t="str">
            <v/>
          </cell>
          <cell r="G4786" t="str">
            <v/>
          </cell>
          <cell r="H4786" t="str">
            <v>BOMBA CENTRÍFUGA, TRIFÁSICA, 3 CV OU 2,96 HP, HM 34 A 40 M, Q 8,6 A 14,8 M3/H (NÃO INCLUI O FORNECIMENTO DA BOMBA). AF_12/2020</v>
          </cell>
          <cell r="I4786" t="str">
            <v>UN</v>
          </cell>
          <cell r="J4786" t="str">
            <v>ATRIBUÍDO SÃO PAULO</v>
          </cell>
          <cell r="K4786" t="str">
            <v>98,30</v>
          </cell>
          <cell r="L4786" t="str">
            <v>CAIXA REFERENCIAL</v>
          </cell>
        </row>
        <row r="4787">
          <cell r="A4787">
            <v>102121</v>
          </cell>
          <cell r="B4787" t="str">
            <v>INSTALACOES HIDRO SANITARIAS</v>
          </cell>
          <cell r="C4787" t="str">
            <v>INHI</v>
          </cell>
          <cell r="D4787" t="str">
            <v>SERVICOS DIVERSOS</v>
          </cell>
          <cell r="E4787" t="str">
            <v>0297</v>
          </cell>
          <cell r="F4787" t="str">
            <v/>
          </cell>
          <cell r="G4787" t="str">
            <v/>
          </cell>
          <cell r="H4787" t="str">
            <v>MOTO BOMBA HORIZONTAL ATÉ 10 CV, HM 75 A 80 M, Q 25,4 A 48 (NÃO INCLUI O FORNECIMENTO DA BOMBA). AF_12/2020</v>
          </cell>
          <cell r="I4787" t="str">
            <v>UN</v>
          </cell>
          <cell r="J4787" t="str">
            <v>ATRIBUÍDO SÃO PAULO</v>
          </cell>
          <cell r="K4787" t="str">
            <v>123,08</v>
          </cell>
          <cell r="L4787" t="str">
            <v>CAIXA REFERENCIAL</v>
          </cell>
        </row>
        <row r="4788">
          <cell r="A4788">
            <v>102122</v>
          </cell>
          <cell r="B4788" t="str">
            <v>INSTALACOES HIDRO SANITARIAS</v>
          </cell>
          <cell r="C4788" t="str">
            <v>INHI</v>
          </cell>
          <cell r="D4788" t="str">
            <v>SERVICOS DIVERSOS</v>
          </cell>
          <cell r="E4788" t="str">
            <v>0297</v>
          </cell>
          <cell r="F4788" t="str">
            <v/>
          </cell>
          <cell r="G4788" t="str">
            <v/>
          </cell>
          <cell r="H4788" t="str">
            <v>BOMBA CENTRÍFUGA, TRIFÁSICA, 10 CV OU 9,86 HP, HM 85 A 140 M, Q 4,2 A 14,9 M3/H - FORNECIMENTO E INSTALAÇÃO. AF_12/2020</v>
          </cell>
          <cell r="I4788" t="str">
            <v>UN</v>
          </cell>
          <cell r="J4788" t="str">
            <v>ATRIBUÍDO SÃO PAULO</v>
          </cell>
          <cell r="K4788" t="str">
            <v>6.229,58</v>
          </cell>
          <cell r="L4788" t="str">
            <v>CAIXA REFERENCIAL</v>
          </cell>
        </row>
        <row r="4789">
          <cell r="A4789">
            <v>102123</v>
          </cell>
          <cell r="B4789" t="str">
            <v>INSTALACOES HIDRO SANITARIAS</v>
          </cell>
          <cell r="C4789" t="str">
            <v>INHI</v>
          </cell>
          <cell r="D4789" t="str">
            <v>SERVICOS DIVERSOS</v>
          </cell>
          <cell r="E4789" t="str">
            <v>0297</v>
          </cell>
          <cell r="F4789" t="str">
            <v/>
          </cell>
          <cell r="G4789" t="str">
            <v/>
          </cell>
          <cell r="H4789" t="str">
            <v>BOMBA CENTRÍFUGA, TRIFÁSICA, 10 CV OU 9,86 HP, HM 85 A 140 M, Q 4,2 A 14,9 M3/H (NÃO INCLUI O FORNECIMENTO DA BOMBA). AF_12/2020</v>
          </cell>
          <cell r="I4789" t="str">
            <v>UN</v>
          </cell>
          <cell r="J4789" t="str">
            <v>ATRIBUÍDO SÃO PAULO</v>
          </cell>
          <cell r="K4789" t="str">
            <v>130,15</v>
          </cell>
          <cell r="L4789" t="str">
            <v>CAIXA REFERENCIAL</v>
          </cell>
        </row>
        <row r="4790">
          <cell r="A4790">
            <v>102136</v>
          </cell>
          <cell r="B4790" t="str">
            <v>INSTALACOES HIDRO SANITARIAS</v>
          </cell>
          <cell r="C4790" t="str">
            <v>INHI</v>
          </cell>
          <cell r="D4790" t="str">
            <v>SERVICOS DIVERSOS</v>
          </cell>
          <cell r="E4790" t="str">
            <v>0297</v>
          </cell>
          <cell r="F4790" t="str">
            <v/>
          </cell>
          <cell r="G4790" t="str">
            <v/>
          </cell>
          <cell r="H4790" t="str">
            <v>INSTALAÇÃO DE QUADRO ELÉTRICO PARA BOMBAS TRIFÁSICAS ATÉ 25 CV (NÃO INCLUI O FORNECIMENTO DO QUADRO). AF_12/2020</v>
          </cell>
          <cell r="I4790" t="str">
            <v>UN</v>
          </cell>
          <cell r="J4790" t="str">
            <v>COEFICIENTE DE REPRESENTATIVIDADE</v>
          </cell>
          <cell r="K4790" t="str">
            <v>49,73</v>
          </cell>
          <cell r="L4790" t="str">
            <v>CAIXA REFERENCIAL</v>
          </cell>
        </row>
        <row r="4791">
          <cell r="A4791">
            <v>102137</v>
          </cell>
          <cell r="B4791" t="str">
            <v>INSTALACOES HIDRO SANITARIAS</v>
          </cell>
          <cell r="C4791" t="str">
            <v>INHI</v>
          </cell>
          <cell r="D4791" t="str">
            <v>SERVICOS DIVERSOS</v>
          </cell>
          <cell r="E4791" t="str">
            <v>0297</v>
          </cell>
          <cell r="F4791" t="str">
            <v/>
          </cell>
          <cell r="G4791" t="str">
            <v/>
          </cell>
          <cell r="H4791" t="str">
            <v>CHAVE DE BOIA AUTOMÁTICA SUPERIOR/INFERIOR 15A/250V - FORNECIMENTO E INSTALAÇÃO. AF_12/2020</v>
          </cell>
          <cell r="I4791" t="str">
            <v>UN</v>
          </cell>
          <cell r="J4791" t="str">
            <v>COEFICIENTE DE REPRESENTATIVIDADE</v>
          </cell>
          <cell r="K4791" t="str">
            <v>62,07</v>
          </cell>
          <cell r="L4791" t="str">
            <v>CAIXA REFERENCIAL</v>
          </cell>
        </row>
        <row r="4792">
          <cell r="A4792">
            <v>102138</v>
          </cell>
          <cell r="B4792" t="str">
            <v>INSTALACOES HIDRO SANITARIAS</v>
          </cell>
          <cell r="C4792" t="str">
            <v>INHI</v>
          </cell>
          <cell r="D4792" t="str">
            <v>SERVICOS DIVERSOS</v>
          </cell>
          <cell r="E4792" t="str">
            <v>0297</v>
          </cell>
          <cell r="F4792" t="str">
            <v/>
          </cell>
          <cell r="G4792" t="str">
            <v/>
          </cell>
          <cell r="H4792" t="str">
            <v>MOTO BOMBA HORIZONTAL DE 12,5 A 25 CV, HM 140 M (NÃO INCLUI O FORNECIMENTO DA BOMBA). AF_12/2020</v>
          </cell>
          <cell r="I4792" t="str">
            <v>UN</v>
          </cell>
          <cell r="J4792" t="str">
            <v>ATRIBUÍDO SÃO PAULO</v>
          </cell>
          <cell r="K4792" t="str">
            <v>141,65</v>
          </cell>
          <cell r="L4792" t="str">
            <v>CAIXA REFERENCIAL</v>
          </cell>
        </row>
        <row r="4793">
          <cell r="A4793">
            <v>93350</v>
          </cell>
          <cell r="B4793" t="str">
            <v>LIGACOES PREDIAIS AGUA/ESGOTO/ENERGIA/TELEFONE</v>
          </cell>
          <cell r="C4793" t="str">
            <v>LIPR</v>
          </cell>
          <cell r="D4793" t="str">
            <v>LIGACOES PREDIAIS DE ESGOTO</v>
          </cell>
          <cell r="E4793" t="str">
            <v>0059</v>
          </cell>
          <cell r="F4793" t="str">
            <v/>
          </cell>
          <cell r="G4793" t="str">
            <v/>
          </cell>
          <cell r="H4793" t="str">
            <v>COLETOR PREDIAL DE ESGOTO, DA CAIXA ATÉ A REDE (DISTÂNCIA = 10 M, LARGURA DA VALA = 0,65 M), INCLUINDO ESCAVAÇÃO MANUAL, PREPARO DE FUNDO DE VALA E REATERRO MANUAL COM COMPACTAÇÃO MECANIZADA, TUBO PVC P/ REDE COLETORA ESGOTO JEI DN 100 MM E CONEXÕES - FOR</v>
          </cell>
          <cell r="I4793" t="str">
            <v>UN</v>
          </cell>
          <cell r="J4793" t="str">
            <v>ATRIBUÍDO SÃO PAULO</v>
          </cell>
          <cell r="K4793" t="str">
            <v>929,35</v>
          </cell>
          <cell r="L4793" t="str">
            <v>CAIXA REFERENCIAL</v>
          </cell>
        </row>
        <row r="4794">
          <cell r="A4794">
            <v>93351</v>
          </cell>
          <cell r="B4794" t="str">
            <v>LIGACOES PREDIAIS AGUA/ESGOTO/ENERGIA/TELEFONE</v>
          </cell>
          <cell r="C4794" t="str">
            <v>LIPR</v>
          </cell>
          <cell r="D4794" t="str">
            <v>LIGACOES PREDIAIS DE ESGOTO</v>
          </cell>
          <cell r="E4794" t="str">
            <v>0059</v>
          </cell>
          <cell r="F4794" t="str">
            <v/>
          </cell>
          <cell r="G4794" t="str">
            <v/>
          </cell>
          <cell r="H4794" t="str">
            <v>COLETOR PREDIAL DE ESGOTO, DA CAIXA ATÉ A REDE (DISTÂNCIA = 8 M, LARGURA DA VALA = 0,65 M), INCLUINDO ESCAVAÇÃO MANUAL, PREPARO DE FUNDO DE VALA E REATERRO MANUAL COM COMPACTAÇÃO MECANIZADA, TUBO PVC P/ REDE COLETORA ESGOTO JEI DN 100 MM E CONEXÕES - FORN</v>
          </cell>
          <cell r="I4794" t="str">
            <v>UN</v>
          </cell>
          <cell r="J4794" t="str">
            <v>ATRIBUÍDO SÃO PAULO</v>
          </cell>
          <cell r="K4794" t="str">
            <v>762,04</v>
          </cell>
          <cell r="L4794" t="str">
            <v>CAIXA REFERENCIAL</v>
          </cell>
        </row>
        <row r="4795">
          <cell r="A4795">
            <v>93352</v>
          </cell>
          <cell r="B4795" t="str">
            <v>LIGACOES PREDIAIS AGUA/ESGOTO/ENERGIA/TELEFONE</v>
          </cell>
          <cell r="C4795" t="str">
            <v>LIPR</v>
          </cell>
          <cell r="D4795" t="str">
            <v>LIGACOES PREDIAIS DE ESGOTO</v>
          </cell>
          <cell r="E4795" t="str">
            <v>0059</v>
          </cell>
          <cell r="F4795" t="str">
            <v/>
          </cell>
          <cell r="G4795" t="str">
            <v/>
          </cell>
          <cell r="H4795" t="str">
            <v>COLETOR PREDIAL DE ESGOTO, DA CAIXA ATÉ A REDE (DISTÂNCIA = 6 M, LARGURA DA VALA = 0,65 M), INCLUINDO ESCAVAÇÃO MANUAL, PREPARO DE FUNDO DE VALA E REATERRO MANUAL COM COMPACTAÇÃO MECANIZADA, TUBO PVC P/ REDE COLETORA ESGOTO JEI DN 100 MM E CONEXÕES - FORN</v>
          </cell>
          <cell r="I4795" t="str">
            <v>UN</v>
          </cell>
          <cell r="J4795" t="str">
            <v>ATRIBUÍDO SÃO PAULO</v>
          </cell>
          <cell r="K4795" t="str">
            <v>595,22</v>
          </cell>
          <cell r="L4795" t="str">
            <v>CAIXA REFERENCIAL</v>
          </cell>
        </row>
        <row r="4796">
          <cell r="A4796">
            <v>93353</v>
          </cell>
          <cell r="B4796" t="str">
            <v>LIGACOES PREDIAIS AGUA/ESGOTO/ENERGIA/TELEFONE</v>
          </cell>
          <cell r="C4796" t="str">
            <v>LIPR</v>
          </cell>
          <cell r="D4796" t="str">
            <v>LIGACOES PREDIAIS DE ESGOTO</v>
          </cell>
          <cell r="E4796" t="str">
            <v>0059</v>
          </cell>
          <cell r="F4796" t="str">
            <v/>
          </cell>
          <cell r="G4796" t="str">
            <v/>
          </cell>
          <cell r="H4796" t="str">
            <v>COLETOR PREDIAL DE ESGOTO, DA CAIXA ATÉ A REDE (DISTÂNCIA = 4 M, LARGURA DA VALA = 0,65 M), INCLUINDO ESCAVAÇÃO MANUAL, PREPARO DE FUNDO DE VALA E REATERRO MANUAL COM COMPACTAÇÃO MECANIZADA, TUBO  PVC P/ REDE COLETORA ESGOTO JEI DN 100 MM E CONEXÕES - FOR</v>
          </cell>
          <cell r="I4796" t="str">
            <v>UN</v>
          </cell>
          <cell r="J4796" t="str">
            <v>ATRIBUÍDO SÃO PAULO</v>
          </cell>
          <cell r="K4796" t="str">
            <v>432,08</v>
          </cell>
          <cell r="L4796" t="str">
            <v>CAIXA REFERENCIAL</v>
          </cell>
        </row>
        <row r="4797">
          <cell r="A4797">
            <v>93354</v>
          </cell>
          <cell r="B4797" t="str">
            <v>LIGACOES PREDIAIS AGUA/ESGOTO/ENERGIA/TELEFONE</v>
          </cell>
          <cell r="C4797" t="str">
            <v>LIPR</v>
          </cell>
          <cell r="D4797" t="str">
            <v>LIGACOES PREDIAIS DE ESGOTO</v>
          </cell>
          <cell r="E4797" t="str">
            <v>0059</v>
          </cell>
          <cell r="F4797" t="str">
            <v/>
          </cell>
          <cell r="G4797" t="str">
            <v/>
          </cell>
          <cell r="H4797" t="str">
            <v>COLETOR PREDIAL DE ESGOTO, DA CAIXA ATÉ A REDE (DISTÂNCIA = 10 M, LARGURA DA VALA = 0,65 M), INCLUINDO ESCAVAÇÃO MECANIZADA, PREPARO DE FUNDO DE VALA E REATERRO COM COMPACTAÇÃO MECANIZADA, TUBO PVC P/ REDE COLETORA ESGOTO JEI DN 100 MM E CONEXÕES - FORNEC</v>
          </cell>
          <cell r="I4797" t="str">
            <v>UN</v>
          </cell>
          <cell r="J4797" t="str">
            <v>ATRIBUÍDO SÃO PAULO</v>
          </cell>
          <cell r="K4797" t="str">
            <v>677,39</v>
          </cell>
          <cell r="L4797" t="str">
            <v>CAIXA REFERENCIAL</v>
          </cell>
        </row>
        <row r="4798">
          <cell r="A4798">
            <v>93355</v>
          </cell>
          <cell r="B4798" t="str">
            <v>LIGACOES PREDIAIS AGUA/ESGOTO/ENERGIA/TELEFONE</v>
          </cell>
          <cell r="C4798" t="str">
            <v>LIPR</v>
          </cell>
          <cell r="D4798" t="str">
            <v>LIGACOES PREDIAIS DE ESGOTO</v>
          </cell>
          <cell r="E4798" t="str">
            <v>0059</v>
          </cell>
          <cell r="F4798" t="str">
            <v/>
          </cell>
          <cell r="G4798" t="str">
            <v/>
          </cell>
          <cell r="H4798" t="str">
            <v>COLETOR PREDIAL DE ESGOTO, DA CAIXA ATÉ A REDE (DISTÂNCIA = 8 M, LARGURA DA VALA = 0,65 M), INCLUINDO ESCAVAÇÃO MECANIZADA, PREPARO DE FUNDO DE VALA E REATERRO COM COMPACTAÇÃO MECANIZADA, TUBO PVC P/ REDE COLETORA ESGOTO JEI DN 100 MM E CONEXÕES - FORNECI</v>
          </cell>
          <cell r="I4798" t="str">
            <v>UN</v>
          </cell>
          <cell r="J4798" t="str">
            <v>ATRIBUÍDO SÃO PAULO</v>
          </cell>
          <cell r="K4798" t="str">
            <v>563,45</v>
          </cell>
          <cell r="L4798" t="str">
            <v>CAIXA REFERENCIAL</v>
          </cell>
        </row>
        <row r="4799">
          <cell r="A4799">
            <v>93356</v>
          </cell>
          <cell r="B4799" t="str">
            <v>LIGACOES PREDIAIS AGUA/ESGOTO/ENERGIA/TELEFONE</v>
          </cell>
          <cell r="C4799" t="str">
            <v>LIPR</v>
          </cell>
          <cell r="D4799" t="str">
            <v>LIGACOES PREDIAIS DE ESGOTO</v>
          </cell>
          <cell r="E4799" t="str">
            <v>0059</v>
          </cell>
          <cell r="F4799" t="str">
            <v/>
          </cell>
          <cell r="G4799" t="str">
            <v/>
          </cell>
          <cell r="H4799" t="str">
            <v>COLETOR PREDIAL DE ESGOTO, DA CAIXA ATÉ A REDE (DISTÂNCIA = 6 M, LARGURA DA VALA = 0,65 M), INCLUINDO ESCAVAÇÃO MECANIZADA, PREPARO DE FUNDO DE VALA E REATERRO COM COMPACTAÇÃO MECANIZADA, TUBO PVC P/ REDE COLETORA ESGOTO JEI DN 100 MM E CONEXÕES - FORNECI</v>
          </cell>
          <cell r="I4799" t="str">
            <v>UN</v>
          </cell>
          <cell r="J4799" t="str">
            <v>ATRIBUÍDO SÃO PAULO</v>
          </cell>
          <cell r="K4799" t="str">
            <v>448,52</v>
          </cell>
          <cell r="L4799" t="str">
            <v>CAIXA REFERENCIAL</v>
          </cell>
        </row>
        <row r="4800">
          <cell r="A4800">
            <v>93357</v>
          </cell>
          <cell r="B4800" t="str">
            <v>LIGACOES PREDIAIS AGUA/ESGOTO/ENERGIA/TELEFONE</v>
          </cell>
          <cell r="C4800" t="str">
            <v>LIPR</v>
          </cell>
          <cell r="D4800" t="str">
            <v>LIGACOES PREDIAIS DE ESGOTO</v>
          </cell>
          <cell r="E4800" t="str">
            <v>0059</v>
          </cell>
          <cell r="F4800" t="str">
            <v/>
          </cell>
          <cell r="G4800" t="str">
            <v/>
          </cell>
          <cell r="H4800" t="str">
            <v>COLETOR PREDIAL DE ESGOTO, DA CAIXA ATÉ A REDE (DISTÂNCIA = 4 M, LARGURA DA VALA = 0,65 M), INCLUINDO ESCAVAÇÃO MECANIZADA, PREPARO DE FUNDO DE VALA E REATERRO COM COMPACTAÇÃO MECANIZADA, TUBO PVC P/ REDE COLETORA ESGOTO JEI DN 100 MM E CONEXÕES - FORNECI</v>
          </cell>
          <cell r="I4800" t="str">
            <v>UN</v>
          </cell>
          <cell r="J4800" t="str">
            <v>ATRIBUÍDO SÃO PAULO</v>
          </cell>
          <cell r="K4800" t="str">
            <v>335,77</v>
          </cell>
          <cell r="L4800" t="str">
            <v>CAIXA REFERENCIAL</v>
          </cell>
        </row>
        <row r="4801">
          <cell r="A4801">
            <v>96520</v>
          </cell>
          <cell r="B4801" t="str">
            <v>MOVIMENTO DE TERRA</v>
          </cell>
          <cell r="C4801" t="str">
            <v>MOVT</v>
          </cell>
          <cell r="D4801" t="str">
            <v>CORTE/ESCAVACAO EM JAZIDAS OU CAMPO ABERTO</v>
          </cell>
          <cell r="E4801" t="str">
            <v>0018</v>
          </cell>
          <cell r="F4801" t="str">
            <v/>
          </cell>
          <cell r="G4801" t="str">
            <v/>
          </cell>
          <cell r="H4801" t="str">
            <v>ESCAVAÇÃO MECANIZADA PARA BLOCO DE COROAMENTO OU SAPATA, SEM PREVISÃO DE FÔRMA, COM RETROESCAVADEIRA. AF_06/2017</v>
          </cell>
          <cell r="I4801" t="str">
            <v>M3</v>
          </cell>
          <cell r="J4801" t="str">
            <v>COEFICIENTE DE REPRESENTATIVIDADE</v>
          </cell>
          <cell r="K4801" t="str">
            <v>68,84</v>
          </cell>
          <cell r="L4801" t="str">
            <v>CAIXA REFERENCIAL</v>
          </cell>
        </row>
        <row r="4802">
          <cell r="A4802">
            <v>96521</v>
          </cell>
          <cell r="B4802" t="str">
            <v>MOVIMENTO DE TERRA</v>
          </cell>
          <cell r="C4802" t="str">
            <v>MOVT</v>
          </cell>
          <cell r="D4802" t="str">
            <v>CORTE/ESCAVACAO EM JAZIDAS OU CAMPO ABERTO</v>
          </cell>
          <cell r="E4802" t="str">
            <v>0018</v>
          </cell>
          <cell r="F4802" t="str">
            <v/>
          </cell>
          <cell r="G4802" t="str">
            <v/>
          </cell>
          <cell r="H4802" t="str">
            <v>ESCAVAÇÃO MECANIZADA PARA BLOCO DE COROAMENTO OU SAPATA, COM PREVISÃO DE FÔRMA, COM RETROESCAVADEIRA. AF_06/2017</v>
          </cell>
          <cell r="I4802" t="str">
            <v>M3</v>
          </cell>
          <cell r="J4802" t="str">
            <v>COEFICIENTE DE REPRESENTATIVIDADE</v>
          </cell>
          <cell r="K4802" t="str">
            <v>30,23</v>
          </cell>
          <cell r="L4802" t="str">
            <v>CAIXA REFERENCIAL</v>
          </cell>
        </row>
        <row r="4803">
          <cell r="A4803">
            <v>96522</v>
          </cell>
          <cell r="B4803" t="str">
            <v>MOVIMENTO DE TERRA</v>
          </cell>
          <cell r="C4803" t="str">
            <v>MOVT</v>
          </cell>
          <cell r="D4803" t="str">
            <v>CORTE/ESCAVACAO EM JAZIDAS OU CAMPO ABERTO</v>
          </cell>
          <cell r="E4803" t="str">
            <v>0018</v>
          </cell>
          <cell r="F4803" t="str">
            <v/>
          </cell>
          <cell r="G4803" t="str">
            <v/>
          </cell>
          <cell r="H4803" t="str">
            <v>ESCAVAÇÃO MANUAL PARA BLOCO DE COROAMENTO OU SAPATA, SEM PREVISÃO DE FÔRMA. AF_06/2017</v>
          </cell>
          <cell r="I4803" t="str">
            <v>M3</v>
          </cell>
          <cell r="J4803" t="str">
            <v>COLETADO</v>
          </cell>
          <cell r="K4803" t="str">
            <v>102,40</v>
          </cell>
          <cell r="L4803" t="str">
            <v>CAIXA REFERENCIAL</v>
          </cell>
        </row>
        <row r="4804">
          <cell r="A4804">
            <v>96523</v>
          </cell>
          <cell r="B4804" t="str">
            <v>MOVIMENTO DE TERRA</v>
          </cell>
          <cell r="C4804" t="str">
            <v>MOVT</v>
          </cell>
          <cell r="D4804" t="str">
            <v>CORTE/ESCAVACAO EM JAZIDAS OU CAMPO ABERTO</v>
          </cell>
          <cell r="E4804" t="str">
            <v>0018</v>
          </cell>
          <cell r="F4804" t="str">
            <v/>
          </cell>
          <cell r="G4804" t="str">
            <v/>
          </cell>
          <cell r="H4804" t="str">
            <v>ESCAVAÇÃO MANUAL PARA BLOCO DE COROAMENTO OU SAPATA, COM PREVISÃO DE FÔRMA. AF_06/2017</v>
          </cell>
          <cell r="I4804" t="str">
            <v>M3</v>
          </cell>
          <cell r="J4804" t="str">
            <v>COLETADO</v>
          </cell>
          <cell r="K4804" t="str">
            <v>65,60</v>
          </cell>
          <cell r="L4804" t="str">
            <v>CAIXA REFERENCIAL</v>
          </cell>
        </row>
        <row r="4805">
          <cell r="A4805">
            <v>96524</v>
          </cell>
          <cell r="B4805" t="str">
            <v>MOVIMENTO DE TERRA</v>
          </cell>
          <cell r="C4805" t="str">
            <v>MOVT</v>
          </cell>
          <cell r="D4805" t="str">
            <v>CORTE/ESCAVACAO EM JAZIDAS OU CAMPO ABERTO</v>
          </cell>
          <cell r="E4805" t="str">
            <v>0018</v>
          </cell>
          <cell r="F4805" t="str">
            <v/>
          </cell>
          <cell r="G4805" t="str">
            <v/>
          </cell>
          <cell r="H4805" t="str">
            <v>ESCAVAÇÃO MECANIZADA PARA VIGA BALDRAME, SEM PREVISÃO DE FÔRMA, COM MINI-ESCAVADEIRA. AF_06/2017</v>
          </cell>
          <cell r="I4805" t="str">
            <v>M3</v>
          </cell>
          <cell r="J4805" t="str">
            <v>ATRIBUÍDO SÃO PAULO</v>
          </cell>
          <cell r="K4805" t="str">
            <v>121,50</v>
          </cell>
          <cell r="L4805" t="str">
            <v>CAIXA REFERENCIAL</v>
          </cell>
        </row>
        <row r="4806">
          <cell r="A4806">
            <v>96525</v>
          </cell>
          <cell r="B4806" t="str">
            <v>MOVIMENTO DE TERRA</v>
          </cell>
          <cell r="C4806" t="str">
            <v>MOVT</v>
          </cell>
          <cell r="D4806" t="str">
            <v>CORTE/ESCAVACAO EM JAZIDAS OU CAMPO ABERTO</v>
          </cell>
          <cell r="E4806" t="str">
            <v>0018</v>
          </cell>
          <cell r="F4806" t="str">
            <v/>
          </cell>
          <cell r="G4806" t="str">
            <v/>
          </cell>
          <cell r="H4806" t="str">
            <v>ESCAVAÇÃO MECANIZADA PARA VIGA BALDRAME, COM PREVISÃO DE FÔRMA, COM MINI-ESCAVADEIRA. AF_06/2017</v>
          </cell>
          <cell r="I4806" t="str">
            <v>M3</v>
          </cell>
          <cell r="J4806" t="str">
            <v>ATRIBUÍDO SÃO PAULO</v>
          </cell>
          <cell r="K4806" t="str">
            <v>26,36</v>
          </cell>
          <cell r="L4806" t="str">
            <v>CAIXA REFERENCIAL</v>
          </cell>
        </row>
        <row r="4807">
          <cell r="A4807">
            <v>96526</v>
          </cell>
          <cell r="B4807" t="str">
            <v>MOVIMENTO DE TERRA</v>
          </cell>
          <cell r="C4807" t="str">
            <v>MOVT</v>
          </cell>
          <cell r="D4807" t="str">
            <v>CORTE/ESCAVACAO EM JAZIDAS OU CAMPO ABERTO</v>
          </cell>
          <cell r="E4807" t="str">
            <v>0018</v>
          </cell>
          <cell r="F4807" t="str">
            <v/>
          </cell>
          <cell r="G4807" t="str">
            <v/>
          </cell>
          <cell r="H4807" t="str">
            <v>ESCAVAÇÃO MANUAL DE VALA PARA VIGA BALDRAME, SEM PREVISÃO DE FÔRMA. AF_06/2017</v>
          </cell>
          <cell r="I4807" t="str">
            <v>M3</v>
          </cell>
          <cell r="J4807" t="str">
            <v>COLETADO</v>
          </cell>
          <cell r="K4807" t="str">
            <v>206,51</v>
          </cell>
          <cell r="L4807" t="str">
            <v>CAIXA REFERENCIAL</v>
          </cell>
        </row>
        <row r="4808">
          <cell r="A4808">
            <v>96527</v>
          </cell>
          <cell r="B4808" t="str">
            <v>MOVIMENTO DE TERRA</v>
          </cell>
          <cell r="C4808" t="str">
            <v>MOVT</v>
          </cell>
          <cell r="D4808" t="str">
            <v>CORTE/ESCAVACAO EM JAZIDAS OU CAMPO ABERTO</v>
          </cell>
          <cell r="E4808" t="str">
            <v>0018</v>
          </cell>
          <cell r="F4808" t="str">
            <v/>
          </cell>
          <cell r="G4808" t="str">
            <v/>
          </cell>
          <cell r="H4808" t="str">
            <v>ESCAVAÇÃO MANUAL DE VALA PARA VIGA BALDRAME, COM PREVISÃO DE FÔRMA. AF_06/2017</v>
          </cell>
          <cell r="I4808" t="str">
            <v>M3</v>
          </cell>
          <cell r="J4808" t="str">
            <v>COLETADO</v>
          </cell>
          <cell r="K4808" t="str">
            <v>86,19</v>
          </cell>
          <cell r="L4808" t="str">
            <v>CAIXA REFERENCIAL</v>
          </cell>
        </row>
        <row r="4809">
          <cell r="A4809">
            <v>96528</v>
          </cell>
          <cell r="B4809" t="str">
            <v>MOVIMENTO DE TERRA</v>
          </cell>
          <cell r="C4809" t="str">
            <v>MOVT</v>
          </cell>
          <cell r="D4809" t="str">
            <v>CORTE/ESCAVACAO EM JAZIDAS OU CAMPO ABERTO</v>
          </cell>
          <cell r="E4809" t="str">
            <v>0018</v>
          </cell>
          <cell r="F4809" t="str">
            <v/>
          </cell>
          <cell r="G4809" t="str">
            <v/>
          </cell>
          <cell r="H4809" t="str">
            <v>FABRICAÇÃO, MONTAGEM E DESMONTAGEM DE FÔRMA PARA BLOCO DE COROAMENTO, EM MADEIRA SERRADA, E=25 MM, 1 UTILIZAÇÃO. AF_06/2017</v>
          </cell>
          <cell r="I4809" t="str">
            <v>M2</v>
          </cell>
          <cell r="J4809" t="str">
            <v>COEFICIENTE DE REPRESENTATIVIDADE</v>
          </cell>
          <cell r="K4809" t="str">
            <v>133,27</v>
          </cell>
          <cell r="L4809" t="str">
            <v>CAIXA REFERENCIAL</v>
          </cell>
        </row>
        <row r="4810">
          <cell r="A4810">
            <v>101114</v>
          </cell>
          <cell r="B4810" t="str">
            <v>MOVIMENTO DE TERRA</v>
          </cell>
          <cell r="C4810" t="str">
            <v>MOVT</v>
          </cell>
          <cell r="D4810" t="str">
            <v>CORTE/ESCAVACAO EM JAZIDAS OU CAMPO ABERTO</v>
          </cell>
          <cell r="E4810" t="str">
            <v>0018</v>
          </cell>
          <cell r="F4810" t="str">
            <v/>
          </cell>
          <cell r="G4810" t="str">
            <v/>
          </cell>
          <cell r="H4810" t="str">
            <v>ESCAVAÇÃO HORIZONTAL EM SOLO DE 1A CATEGORIA COM TRATOR DE ESTEIRAS (100HP/LÂMINA: 2,19M3). AF_07/2020</v>
          </cell>
          <cell r="I4810" t="str">
            <v>M3</v>
          </cell>
          <cell r="J4810" t="str">
            <v>COEFICIENTE DE REPRESENTATIVIDADE</v>
          </cell>
          <cell r="K4810" t="str">
            <v>2,81</v>
          </cell>
          <cell r="L4810" t="str">
            <v>CAIXA REFERENCIAL</v>
          </cell>
        </row>
        <row r="4811">
          <cell r="A4811">
            <v>101115</v>
          </cell>
          <cell r="B4811" t="str">
            <v>MOVIMENTO DE TERRA</v>
          </cell>
          <cell r="C4811" t="str">
            <v>MOVT</v>
          </cell>
          <cell r="D4811" t="str">
            <v>CORTE/ESCAVACAO EM JAZIDAS OU CAMPO ABERTO</v>
          </cell>
          <cell r="E4811" t="str">
            <v>0018</v>
          </cell>
          <cell r="F4811" t="str">
            <v/>
          </cell>
          <cell r="G4811" t="str">
            <v/>
          </cell>
          <cell r="H4811" t="str">
            <v>ESCAVAÇÃO HORIZONTAL EM SOLO DE 1A CATEGORIA COM TRATOR DE ESTEIRAS (150HP/LÂMINA: 3,18M3). AF_07/2020</v>
          </cell>
          <cell r="I4811" t="str">
            <v>M3</v>
          </cell>
          <cell r="J4811" t="str">
            <v>COEFICIENTE DE REPRESENTATIVIDADE</v>
          </cell>
          <cell r="K4811" t="str">
            <v>2,35</v>
          </cell>
          <cell r="L4811" t="str">
            <v>CAIXA REFERENCIAL</v>
          </cell>
        </row>
        <row r="4812">
          <cell r="A4812">
            <v>101116</v>
          </cell>
          <cell r="B4812" t="str">
            <v>MOVIMENTO DE TERRA</v>
          </cell>
          <cell r="C4812" t="str">
            <v>MOVT</v>
          </cell>
          <cell r="D4812" t="str">
            <v>CORTE/ESCAVACAO EM JAZIDAS OU CAMPO ABERTO</v>
          </cell>
          <cell r="E4812" t="str">
            <v>0018</v>
          </cell>
          <cell r="F4812" t="str">
            <v/>
          </cell>
          <cell r="G4812" t="str">
            <v/>
          </cell>
          <cell r="H4812" t="str">
            <v>ESCAVAÇÃO HORIZONTAL EM SOLO DE 1A CATEGORIA COM TRATOR DE ESTEIRAS (170HP/LÂMINA: 5,20M3). AF_07/2020</v>
          </cell>
          <cell r="I4812" t="str">
            <v>M3</v>
          </cell>
          <cell r="J4812" t="str">
            <v>COEFICIENTE DE REPRESENTATIVIDADE</v>
          </cell>
          <cell r="K4812" t="str">
            <v>1,47</v>
          </cell>
          <cell r="L4812" t="str">
            <v>CAIXA REFERENCIAL</v>
          </cell>
        </row>
        <row r="4813">
          <cell r="A4813">
            <v>101117</v>
          </cell>
          <cell r="B4813" t="str">
            <v>MOVIMENTO DE TERRA</v>
          </cell>
          <cell r="C4813" t="str">
            <v>MOVT</v>
          </cell>
          <cell r="D4813" t="str">
            <v>CORTE/ESCAVACAO EM JAZIDAS OU CAMPO ABERTO</v>
          </cell>
          <cell r="E4813" t="str">
            <v>0018</v>
          </cell>
          <cell r="F4813" t="str">
            <v/>
          </cell>
          <cell r="G4813" t="str">
            <v/>
          </cell>
          <cell r="H4813" t="str">
            <v>ESCAVAÇÃO HORIZONTAL EM SOLO DE 1A CATEGORIA COM TRATOR DE ESTEIRAS (347HP/LÂMINA: 8,70M3). AF_07/2020</v>
          </cell>
          <cell r="I4813" t="str">
            <v>M3</v>
          </cell>
          <cell r="J4813" t="str">
            <v>COEFICIENTE DE REPRESENTATIVIDADE</v>
          </cell>
          <cell r="K4813" t="str">
            <v>2,06</v>
          </cell>
          <cell r="L4813" t="str">
            <v>CAIXA REFERENCIAL</v>
          </cell>
        </row>
        <row r="4814">
          <cell r="A4814">
            <v>101118</v>
          </cell>
          <cell r="B4814" t="str">
            <v>MOVIMENTO DE TERRA</v>
          </cell>
          <cell r="C4814" t="str">
            <v>MOVT</v>
          </cell>
          <cell r="D4814" t="str">
            <v>CORTE/ESCAVACAO EM JAZIDAS OU CAMPO ABERTO</v>
          </cell>
          <cell r="E4814" t="str">
            <v>0018</v>
          </cell>
          <cell r="F4814" t="str">
            <v/>
          </cell>
          <cell r="G4814" t="str">
            <v/>
          </cell>
          <cell r="H4814" t="str">
            <v>ESCAVAÇÃO HORIZONTAL EM SOLO DE 1A CATEGORIA COM TRATOR DE ESTEIRAS (125HP/LÂMINA: 2,70M3). AF_07/2020</v>
          </cell>
          <cell r="I4814" t="str">
            <v>M3</v>
          </cell>
          <cell r="J4814" t="str">
            <v>COEFICIENTE DE REPRESENTATIVIDADE</v>
          </cell>
          <cell r="K4814" t="str">
            <v>2,42</v>
          </cell>
          <cell r="L4814" t="str">
            <v>CAIXA REFERENCIAL</v>
          </cell>
        </row>
        <row r="4815">
          <cell r="A4815">
            <v>101119</v>
          </cell>
          <cell r="B4815" t="str">
            <v>MOVIMENTO DE TERRA</v>
          </cell>
          <cell r="C4815" t="str">
            <v>MOVT</v>
          </cell>
          <cell r="D4815" t="str">
            <v>CORTE/ESCAVACAO EM JAZIDAS OU CAMPO ABERTO</v>
          </cell>
          <cell r="E4815" t="str">
            <v>0018</v>
          </cell>
          <cell r="F4815" t="str">
            <v/>
          </cell>
          <cell r="G4815" t="str">
            <v/>
          </cell>
          <cell r="H4815" t="str">
            <v>ESCAVAÇÃO HORIZONTAL, INCLUINDO ESCARIFICAÇÃO EM SOLO DE 2A CATEGORIA COM TRATOR DE ESTEIRAS (100HP/LÂMINA: 2,19M3). AF_07/2020</v>
          </cell>
          <cell r="I4815" t="str">
            <v>M3</v>
          </cell>
          <cell r="J4815" t="str">
            <v>COEFICIENTE DE REPRESENTATIVIDADE</v>
          </cell>
          <cell r="K4815" t="str">
            <v>5,35</v>
          </cell>
          <cell r="L4815" t="str">
            <v>CAIXA REFERENCIAL</v>
          </cell>
        </row>
        <row r="4816">
          <cell r="A4816">
            <v>101120</v>
          </cell>
          <cell r="B4816" t="str">
            <v>MOVIMENTO DE TERRA</v>
          </cell>
          <cell r="C4816" t="str">
            <v>MOVT</v>
          </cell>
          <cell r="D4816" t="str">
            <v>CORTE/ESCAVACAO EM JAZIDAS OU CAMPO ABERTO</v>
          </cell>
          <cell r="E4816" t="str">
            <v>0018</v>
          </cell>
          <cell r="F4816" t="str">
            <v/>
          </cell>
          <cell r="G4816" t="str">
            <v/>
          </cell>
          <cell r="H4816" t="str">
            <v>ESCAVAÇÃO HORIZONTAL, INCLUINDO ESCARIFICAÇÃO EM SOLO DE 2A CATEGORIA COM TRATOR DE ESTEIRAS (150HP/LÂMINA: 3,18M3). AF_07/2020</v>
          </cell>
          <cell r="I4816" t="str">
            <v>M3</v>
          </cell>
          <cell r="J4816" t="str">
            <v>COEFICIENTE DE REPRESENTATIVIDADE</v>
          </cell>
          <cell r="K4816" t="str">
            <v>4,52</v>
          </cell>
          <cell r="L4816" t="str">
            <v>CAIXA REFERENCIAL</v>
          </cell>
        </row>
        <row r="4817">
          <cell r="A4817">
            <v>101121</v>
          </cell>
          <cell r="B4817" t="str">
            <v>MOVIMENTO DE TERRA</v>
          </cell>
          <cell r="C4817" t="str">
            <v>MOVT</v>
          </cell>
          <cell r="D4817" t="str">
            <v>CORTE/ESCAVACAO EM JAZIDAS OU CAMPO ABERTO</v>
          </cell>
          <cell r="E4817" t="str">
            <v>0018</v>
          </cell>
          <cell r="F4817" t="str">
            <v/>
          </cell>
          <cell r="G4817" t="str">
            <v/>
          </cell>
          <cell r="H4817" t="str">
            <v>ESCAVAÇÃO HORIZONTAL, INCLUINDO ESCARIFICAÇÃO EM SOLO DE 2A CATEGORIA COM TRATOR DE ESTEIRAS (170HP/LÂMINA: 5,20M3). AF_07/2020</v>
          </cell>
          <cell r="I4817" t="str">
            <v>M3</v>
          </cell>
          <cell r="J4817" t="str">
            <v>COEFICIENTE DE REPRESENTATIVIDADE</v>
          </cell>
          <cell r="K4817" t="str">
            <v>2,83</v>
          </cell>
          <cell r="L4817" t="str">
            <v>CAIXA REFERENCIAL</v>
          </cell>
        </row>
        <row r="4818">
          <cell r="A4818">
            <v>101122</v>
          </cell>
          <cell r="B4818" t="str">
            <v>MOVIMENTO DE TERRA</v>
          </cell>
          <cell r="C4818" t="str">
            <v>MOVT</v>
          </cell>
          <cell r="D4818" t="str">
            <v>CORTE/ESCAVACAO EM JAZIDAS OU CAMPO ABERTO</v>
          </cell>
          <cell r="E4818" t="str">
            <v>0018</v>
          </cell>
          <cell r="F4818" t="str">
            <v/>
          </cell>
          <cell r="G4818" t="str">
            <v/>
          </cell>
          <cell r="H4818" t="str">
            <v>ESCAVAÇÃO HORIZONTAL, INCLUINDO ESCARIFICAÇÃO EM SOLO DE 2A CATEGORIA COM TRATOR DE ESTEIRAS (347HP/LÂMINA: 8,70M3). AF_07/2020</v>
          </cell>
          <cell r="I4818" t="str">
            <v>M3</v>
          </cell>
          <cell r="J4818" t="str">
            <v>COEFICIENTE DE REPRESENTATIVIDADE</v>
          </cell>
          <cell r="K4818" t="str">
            <v>3,93</v>
          </cell>
          <cell r="L4818" t="str">
            <v>CAIXA REFERENCIAL</v>
          </cell>
        </row>
        <row r="4819">
          <cell r="A4819">
            <v>101123</v>
          </cell>
          <cell r="B4819" t="str">
            <v>MOVIMENTO DE TERRA</v>
          </cell>
          <cell r="C4819" t="str">
            <v>MOVT</v>
          </cell>
          <cell r="D4819" t="str">
            <v>CORTE/ESCAVACAO EM JAZIDAS OU CAMPO ABERTO</v>
          </cell>
          <cell r="E4819" t="str">
            <v>0018</v>
          </cell>
          <cell r="F4819" t="str">
            <v/>
          </cell>
          <cell r="G4819" t="str">
            <v/>
          </cell>
          <cell r="H4819" t="str">
            <v>ESCAVAÇÃO HORIZONTAL, INCLUINDO ESCARIFICAÇÃO EM SOLO DE 2A CATEGORIA COM TRATOR DE ESTEIRAS (125HP/LÂMINA: 2,70M3). AF_07/2020</v>
          </cell>
          <cell r="I4819" t="str">
            <v>M3</v>
          </cell>
          <cell r="J4819" t="str">
            <v>COEFICIENTE DE REPRESENTATIVIDADE</v>
          </cell>
          <cell r="K4819" t="str">
            <v>4,62</v>
          </cell>
          <cell r="L4819" t="str">
            <v>CAIXA REFERENCIAL</v>
          </cell>
        </row>
        <row r="4820">
          <cell r="A4820">
            <v>101124</v>
          </cell>
          <cell r="B4820" t="str">
            <v>MOVIMENTO DE TERRA</v>
          </cell>
          <cell r="C4820" t="str">
            <v>MOVT</v>
          </cell>
          <cell r="D4820" t="str">
            <v>CORTE/ESCAVACAO EM JAZIDAS OU CAMPO ABERTO</v>
          </cell>
          <cell r="E4820" t="str">
            <v>0018</v>
          </cell>
          <cell r="F4820" t="str">
            <v/>
          </cell>
          <cell r="G4820" t="str">
            <v/>
          </cell>
          <cell r="H4820" t="str">
            <v>ESCAVAÇÃO HORIZONTAL, INCLUINDO CARGA E DESCARGA EM SOLO DE 1A CATEGORIA COM TRATOR DE ESTEIRAS (100HP/LÂMINA: 2,19M3). AF_07/2020</v>
          </cell>
          <cell r="I4820" t="str">
            <v>M3</v>
          </cell>
          <cell r="J4820" t="str">
            <v>ATRIBUÍDO SÃO PAULO</v>
          </cell>
          <cell r="K4820" t="str">
            <v>9,56</v>
          </cell>
          <cell r="L4820" t="str">
            <v>CAIXA REFERENCIAL</v>
          </cell>
        </row>
        <row r="4821">
          <cell r="A4821">
            <v>101125</v>
          </cell>
          <cell r="B4821" t="str">
            <v>MOVIMENTO DE TERRA</v>
          </cell>
          <cell r="C4821" t="str">
            <v>MOVT</v>
          </cell>
          <cell r="D4821" t="str">
            <v>CORTE/ESCAVACAO EM JAZIDAS OU CAMPO ABERTO</v>
          </cell>
          <cell r="E4821" t="str">
            <v>0018</v>
          </cell>
          <cell r="F4821" t="str">
            <v/>
          </cell>
          <cell r="G4821" t="str">
            <v/>
          </cell>
          <cell r="H4821" t="str">
            <v>ESCAVAÇÃO HORIZONTAL, INCLUINDO CARGA E DESCARGA EM SOLO DE 1A CATEGORIA COM TRATOR DE ESTEIRAS (150HP/LÂMINA: 3,18M3). AF_07/2020</v>
          </cell>
          <cell r="I4821" t="str">
            <v>M3</v>
          </cell>
          <cell r="J4821" t="str">
            <v>ATRIBUÍDO SÃO PAULO</v>
          </cell>
          <cell r="K4821" t="str">
            <v>9,10</v>
          </cell>
          <cell r="L4821" t="str">
            <v>CAIXA REFERENCIAL</v>
          </cell>
        </row>
        <row r="4822">
          <cell r="A4822">
            <v>101126</v>
          </cell>
          <cell r="B4822" t="str">
            <v>MOVIMENTO DE TERRA</v>
          </cell>
          <cell r="C4822" t="str">
            <v>MOVT</v>
          </cell>
          <cell r="D4822" t="str">
            <v>CORTE/ESCAVACAO EM JAZIDAS OU CAMPO ABERTO</v>
          </cell>
          <cell r="E4822" t="str">
            <v>0018</v>
          </cell>
          <cell r="F4822" t="str">
            <v/>
          </cell>
          <cell r="G4822" t="str">
            <v/>
          </cell>
          <cell r="H4822" t="str">
            <v>ESCAVAÇÃO HORIZONTAL, INCLUINDO CARGA E DESCARGA EM SOLO DE 1A CATEGORIA COM TRATOR DE ESTEIRAS (170HP/LÂMINA: 5,20M3). AF_07/2020</v>
          </cell>
          <cell r="I4822" t="str">
            <v>M3</v>
          </cell>
          <cell r="J4822" t="str">
            <v>ATRIBUÍDO SÃO PAULO</v>
          </cell>
          <cell r="K4822" t="str">
            <v>8,21</v>
          </cell>
          <cell r="L4822" t="str">
            <v>CAIXA REFERENCIAL</v>
          </cell>
        </row>
        <row r="4823">
          <cell r="A4823">
            <v>101127</v>
          </cell>
          <cell r="B4823" t="str">
            <v>MOVIMENTO DE TERRA</v>
          </cell>
          <cell r="C4823" t="str">
            <v>MOVT</v>
          </cell>
          <cell r="D4823" t="str">
            <v>CORTE/ESCAVACAO EM JAZIDAS OU CAMPO ABERTO</v>
          </cell>
          <cell r="E4823" t="str">
            <v>0018</v>
          </cell>
          <cell r="F4823" t="str">
            <v/>
          </cell>
          <cell r="G4823" t="str">
            <v/>
          </cell>
          <cell r="H4823" t="str">
            <v>ESCAVAÇÃO HORIZONTAL, INCLUINDO CARGA E DESCARGA EM SOLO DE 1A CATEGORIA COM TRATOR DE ESTEIRAS (347HP/LÂMINA: 8,70M3). AF_07/2020</v>
          </cell>
          <cell r="I4823" t="str">
            <v>M3</v>
          </cell>
          <cell r="J4823" t="str">
            <v>ATRIBUÍDO SÃO PAULO</v>
          </cell>
          <cell r="K4823" t="str">
            <v>8,81</v>
          </cell>
          <cell r="L4823" t="str">
            <v>CAIXA REFERENCIAL</v>
          </cell>
        </row>
        <row r="4824">
          <cell r="A4824">
            <v>101128</v>
          </cell>
          <cell r="B4824" t="str">
            <v>MOVIMENTO DE TERRA</v>
          </cell>
          <cell r="C4824" t="str">
            <v>MOVT</v>
          </cell>
          <cell r="D4824" t="str">
            <v>CORTE/ESCAVACAO EM JAZIDAS OU CAMPO ABERTO</v>
          </cell>
          <cell r="E4824" t="str">
            <v>0018</v>
          </cell>
          <cell r="F4824" t="str">
            <v/>
          </cell>
          <cell r="G4824" t="str">
            <v/>
          </cell>
          <cell r="H4824" t="str">
            <v>ESCAVAÇÃO HORIZONTAL, INCLUINDO CARGA E DESCARGA EM SOLO DE 1A CATEGORIA COM TRATOR DE ESTEIRAS (125HP/LÂMINA: 2,70M3). AF_07/2020</v>
          </cell>
          <cell r="I4824" t="str">
            <v>M3</v>
          </cell>
          <cell r="J4824" t="str">
            <v>ATRIBUÍDO SÃO PAULO</v>
          </cell>
          <cell r="K4824" t="str">
            <v>9,17</v>
          </cell>
          <cell r="L4824" t="str">
            <v>CAIXA REFERENCIAL</v>
          </cell>
        </row>
        <row r="4825">
          <cell r="A4825">
            <v>101129</v>
          </cell>
          <cell r="B4825" t="str">
            <v>MOVIMENTO DE TERRA</v>
          </cell>
          <cell r="C4825" t="str">
            <v>MOVT</v>
          </cell>
          <cell r="D4825" t="str">
            <v>CORTE/ESCAVACAO EM JAZIDAS OU CAMPO ABERTO</v>
          </cell>
          <cell r="E4825" t="str">
            <v>0018</v>
          </cell>
          <cell r="F4825" t="str">
            <v/>
          </cell>
          <cell r="G4825" t="str">
            <v/>
          </cell>
          <cell r="H4825" t="str">
            <v>ESCAVAÇÃO HORIZONTAL, INCLUINDO ESCARIFICAÇÃO, CARGA E DESCARGA EM SOLO DE 2A CATEGORIA COM TRATOR DE ESTEIRAS (100HP/LÂMINA: 2,19M3). AF_07/2020</v>
          </cell>
          <cell r="I4825" t="str">
            <v>M3</v>
          </cell>
          <cell r="J4825" t="str">
            <v>ATRIBUÍDO SÃO PAULO</v>
          </cell>
          <cell r="K4825" t="str">
            <v>12,37</v>
          </cell>
          <cell r="L4825" t="str">
            <v>CAIXA REFERENCIAL</v>
          </cell>
        </row>
        <row r="4826">
          <cell r="A4826">
            <v>101130</v>
          </cell>
          <cell r="B4826" t="str">
            <v>MOVIMENTO DE TERRA</v>
          </cell>
          <cell r="C4826" t="str">
            <v>MOVT</v>
          </cell>
          <cell r="D4826" t="str">
            <v>CORTE/ESCAVACAO EM JAZIDAS OU CAMPO ABERTO</v>
          </cell>
          <cell r="E4826" t="str">
            <v>0018</v>
          </cell>
          <cell r="F4826" t="str">
            <v/>
          </cell>
          <cell r="G4826" t="str">
            <v/>
          </cell>
          <cell r="H4826" t="str">
            <v>ESCAVAÇÃO HORIZONTAL, INCLUINDO ESCARIFICAÇÃO, CARGA E DESCARGA EM SOLO DE 2A CATEGORIA COM TRATOR DE ESTEIRAS (150HP/LÂMINA: 3,18M3). AF_07/2020</v>
          </cell>
          <cell r="I4826" t="str">
            <v>M3</v>
          </cell>
          <cell r="J4826" t="str">
            <v>ATRIBUÍDO SÃO PAULO</v>
          </cell>
          <cell r="K4826" t="str">
            <v>11,54</v>
          </cell>
          <cell r="L4826" t="str">
            <v>CAIXA REFERENCIAL</v>
          </cell>
        </row>
        <row r="4827">
          <cell r="A4827">
            <v>101131</v>
          </cell>
          <cell r="B4827" t="str">
            <v>MOVIMENTO DE TERRA</v>
          </cell>
          <cell r="C4827" t="str">
            <v>MOVT</v>
          </cell>
          <cell r="D4827" t="str">
            <v>CORTE/ESCAVACAO EM JAZIDAS OU CAMPO ABERTO</v>
          </cell>
          <cell r="E4827" t="str">
            <v>0018</v>
          </cell>
          <cell r="F4827" t="str">
            <v/>
          </cell>
          <cell r="G4827" t="str">
            <v/>
          </cell>
          <cell r="H4827" t="str">
            <v>ESCAVAÇÃO HORIZONTAL, INCLUINDO ESCARIFICAÇÃO, CARGA E DESCARGA EM SOLO DE 2A CATEGORIA COM TRATOR DE ESTEIRAS (170HP/LÂMINA: 5,20M3). AF_07/2020</v>
          </cell>
          <cell r="I4827" t="str">
            <v>M3</v>
          </cell>
          <cell r="J4827" t="str">
            <v>ATRIBUÍDO SÃO PAULO</v>
          </cell>
          <cell r="K4827" t="str">
            <v>9,85</v>
          </cell>
          <cell r="L4827" t="str">
            <v>CAIXA REFERENCIAL</v>
          </cell>
        </row>
        <row r="4828">
          <cell r="A4828">
            <v>101132</v>
          </cell>
          <cell r="B4828" t="str">
            <v>MOVIMENTO DE TERRA</v>
          </cell>
          <cell r="C4828" t="str">
            <v>MOVT</v>
          </cell>
          <cell r="D4828" t="str">
            <v>CORTE/ESCAVACAO EM JAZIDAS OU CAMPO ABERTO</v>
          </cell>
          <cell r="E4828" t="str">
            <v>0018</v>
          </cell>
          <cell r="F4828" t="str">
            <v/>
          </cell>
          <cell r="G4828" t="str">
            <v/>
          </cell>
          <cell r="H4828" t="str">
            <v>ESCAVAÇÃO HORIZONTAL, INCLUINDO ESCARIFICAÇÃO, CARGA E DESCARGA EM SOLO DE 2A CATEGORIA COM TRATOR DE ESTEIRAS (347HP/LÂMINA: 8,70M3). AF_07/2020</v>
          </cell>
          <cell r="I4828" t="str">
            <v>M3</v>
          </cell>
          <cell r="J4828" t="str">
            <v>ATRIBUÍDO SÃO PAULO</v>
          </cell>
          <cell r="K4828" t="str">
            <v>10,95</v>
          </cell>
          <cell r="L4828" t="str">
            <v>CAIXA REFERENCIAL</v>
          </cell>
        </row>
        <row r="4829">
          <cell r="A4829">
            <v>101133</v>
          </cell>
          <cell r="B4829" t="str">
            <v>MOVIMENTO DE TERRA</v>
          </cell>
          <cell r="C4829" t="str">
            <v>MOVT</v>
          </cell>
          <cell r="D4829" t="str">
            <v>CORTE/ESCAVACAO EM JAZIDAS OU CAMPO ABERTO</v>
          </cell>
          <cell r="E4829" t="str">
            <v>0018</v>
          </cell>
          <cell r="F4829" t="str">
            <v/>
          </cell>
          <cell r="G4829" t="str">
            <v/>
          </cell>
          <cell r="H4829" t="str">
            <v>ESCAVAÇÃO HORIZONTAL, INCLUINDO ESCARIFICAÇÃO, CARGA E DESCARGA EM SOLO DE 2A CATEGORIA COM TRATOR DE ESTEIRAS (125HP/LÂMINA: 2,70M3). AF_07/2020</v>
          </cell>
          <cell r="I4829" t="str">
            <v>M3</v>
          </cell>
          <cell r="J4829" t="str">
            <v>ATRIBUÍDO SÃO PAULO</v>
          </cell>
          <cell r="K4829" t="str">
            <v>11,64</v>
          </cell>
          <cell r="L4829" t="str">
            <v>CAIXA REFERENCIAL</v>
          </cell>
        </row>
        <row r="4830">
          <cell r="A4830">
            <v>101134</v>
          </cell>
          <cell r="B4830" t="str">
            <v>MOVIMENTO DE TERRA</v>
          </cell>
          <cell r="C4830" t="str">
            <v>MOVT</v>
          </cell>
          <cell r="D4830" t="str">
            <v>CORTE/ESCAVACAO EM JAZIDAS OU CAMPO ABERTO</v>
          </cell>
          <cell r="E4830" t="str">
            <v>0018</v>
          </cell>
          <cell r="F4830" t="str">
            <v/>
          </cell>
          <cell r="G4830" t="str">
            <v/>
          </cell>
          <cell r="H4830" t="str">
            <v>ESCAVAÇÃO HORIZONTAL, INCLUINDO CARGA, DESCARGA E TRANSPORTE EM SOLO DE 1A CATEGORIA COM TRATOR DE ESTEIRAS (100HP/LÂMINA: 2,19M3) E CAMINHÃO BASCULANTE DE 10M3, DMT ATÉ 200M. AF_07/2020</v>
          </cell>
          <cell r="I4830" t="str">
            <v>M3</v>
          </cell>
          <cell r="J4830" t="str">
            <v>ATRIBUÍDO SÃO PAULO</v>
          </cell>
          <cell r="K4830" t="str">
            <v>9,98</v>
          </cell>
          <cell r="L4830" t="str">
            <v>CAIXA REFERENCIAL</v>
          </cell>
        </row>
        <row r="4831">
          <cell r="A4831">
            <v>101135</v>
          </cell>
          <cell r="B4831" t="str">
            <v>MOVIMENTO DE TERRA</v>
          </cell>
          <cell r="C4831" t="str">
            <v>MOVT</v>
          </cell>
          <cell r="D4831" t="str">
            <v>CORTE/ESCAVACAO EM JAZIDAS OU CAMPO ABERTO</v>
          </cell>
          <cell r="E4831" t="str">
            <v>0018</v>
          </cell>
          <cell r="F4831" t="str">
            <v/>
          </cell>
          <cell r="G4831" t="str">
            <v/>
          </cell>
          <cell r="H4831" t="str">
            <v>ESCAVAÇÃO HORIZONTAL, INCLUINDO CARGA, DESCARGA E TRANSPORTE EM SOLO DE 1A CATEGORIA COM TRATOR DE ESTEIRAS (150HP/LÂMINA: 3,18M3) E CAMINHÃO BASCULANTE DE 10M3, DMT ATÉ 200M AF_07/2020</v>
          </cell>
          <cell r="I4831" t="str">
            <v>M3</v>
          </cell>
          <cell r="J4831" t="str">
            <v>ATRIBUÍDO SÃO PAULO</v>
          </cell>
          <cell r="K4831" t="str">
            <v>9,52</v>
          </cell>
          <cell r="L4831" t="str">
            <v>CAIXA REFERENCIAL</v>
          </cell>
        </row>
        <row r="4832">
          <cell r="A4832">
            <v>101136</v>
          </cell>
          <cell r="B4832" t="str">
            <v>MOVIMENTO DE TERRA</v>
          </cell>
          <cell r="C4832" t="str">
            <v>MOVT</v>
          </cell>
          <cell r="D4832" t="str">
            <v>CORTE/ESCAVACAO EM JAZIDAS OU CAMPO ABERTO</v>
          </cell>
          <cell r="E4832" t="str">
            <v>0018</v>
          </cell>
          <cell r="F4832" t="str">
            <v/>
          </cell>
          <cell r="G4832" t="str">
            <v/>
          </cell>
          <cell r="H4832" t="str">
            <v>ESCAVAÇÃO HORIZONTAL, INCLUINDO CARGA, DESCARGA E TRANSPORTE EM SOLO DE 1A CATEGORIA COM TRATOR DE ESTEIRAS (170HP/LÂMINA: 5,20M3) E CAMINHÃO BASCULANTE DE 10M3, DMT ATÉ 200M. AF_07/2020</v>
          </cell>
          <cell r="I4832" t="str">
            <v>M3</v>
          </cell>
          <cell r="J4832" t="str">
            <v>ATRIBUÍDO SÃO PAULO</v>
          </cell>
          <cell r="K4832" t="str">
            <v>8,64</v>
          </cell>
          <cell r="L4832" t="str">
            <v>CAIXA REFERENCIAL</v>
          </cell>
        </row>
        <row r="4833">
          <cell r="A4833">
            <v>101137</v>
          </cell>
          <cell r="B4833" t="str">
            <v>MOVIMENTO DE TERRA</v>
          </cell>
          <cell r="C4833" t="str">
            <v>MOVT</v>
          </cell>
          <cell r="D4833" t="str">
            <v>CORTE/ESCAVACAO EM JAZIDAS OU CAMPO ABERTO</v>
          </cell>
          <cell r="E4833" t="str">
            <v>0018</v>
          </cell>
          <cell r="F4833" t="str">
            <v/>
          </cell>
          <cell r="G4833" t="str">
            <v/>
          </cell>
          <cell r="H4833" t="str">
            <v>ESCAVAÇÃO HORIZONTAL, INCLUINDO CARGA, DESCARGA E TRANSPORTE EM SOLO DE 1A CATEGORIA COM TRATOR DE ESTEIRAS (347HP/LÂMINA: 8,70M3) E CAMINHÃO BASCULANTE DE 10M3, DMT ATÉ 200M. AF_07/2020</v>
          </cell>
          <cell r="I4833" t="str">
            <v>M3</v>
          </cell>
          <cell r="J4833" t="str">
            <v>ATRIBUÍDO SÃO PAULO</v>
          </cell>
          <cell r="K4833" t="str">
            <v>9,23</v>
          </cell>
          <cell r="L4833" t="str">
            <v>CAIXA REFERENCIAL</v>
          </cell>
        </row>
        <row r="4834">
          <cell r="A4834">
            <v>101138</v>
          </cell>
          <cell r="B4834" t="str">
            <v>MOVIMENTO DE TERRA</v>
          </cell>
          <cell r="C4834" t="str">
            <v>MOVT</v>
          </cell>
          <cell r="D4834" t="str">
            <v>CORTE/ESCAVACAO EM JAZIDAS OU CAMPO ABERTO</v>
          </cell>
          <cell r="E4834" t="str">
            <v>0018</v>
          </cell>
          <cell r="F4834" t="str">
            <v/>
          </cell>
          <cell r="G4834" t="str">
            <v/>
          </cell>
          <cell r="H4834" t="str">
            <v>ESCAVAÇÃO HORIZONTAL, INCLUINDO CARGA, DESCARGA E TRANSPORTE EM SOLO DE 1A CATEGORIA COM TRATOR DE ESTEIRAS (125HP/LÂMINA: 2,70M3) E CAMINHÃO BASCULANTE DE 10M3, DMT ATÉ 200M. AF_07/2020</v>
          </cell>
          <cell r="I4834" t="str">
            <v>M3</v>
          </cell>
          <cell r="J4834" t="str">
            <v>ATRIBUÍDO SÃO PAULO</v>
          </cell>
          <cell r="K4834" t="str">
            <v>9,59</v>
          </cell>
          <cell r="L4834" t="str">
            <v>CAIXA REFERENCIAL</v>
          </cell>
        </row>
        <row r="4835">
          <cell r="A4835">
            <v>101139</v>
          </cell>
          <cell r="B4835" t="str">
            <v>MOVIMENTO DE TERRA</v>
          </cell>
          <cell r="C4835" t="str">
            <v>MOVT</v>
          </cell>
          <cell r="D4835" t="str">
            <v>CORTE/ESCAVACAO EM JAZIDAS OU CAMPO ABERTO</v>
          </cell>
          <cell r="E4835" t="str">
            <v>0018</v>
          </cell>
          <cell r="F4835" t="str">
            <v/>
          </cell>
          <cell r="G4835" t="str">
            <v/>
          </cell>
          <cell r="H4835" t="str">
            <v>ESCAVAÇÃO HORIZONTAL, INCLUINDO  ESCARIFICAÇÃO, CARGA, DESCARGA E TRANSPORTE EM SOLO DE 2A CATEGORIA COM TRATOR DE ESTEIRAS (100HP/LÂMINA: 2,19M3) E CAMINHÃO BASCULANTE DE 10M3, DMT ATÉ 200M. AF_07/2020</v>
          </cell>
          <cell r="I4835" t="str">
            <v>M3</v>
          </cell>
          <cell r="J4835" t="str">
            <v>ATRIBUÍDO SÃO PAULO</v>
          </cell>
          <cell r="K4835" t="str">
            <v>12,81</v>
          </cell>
          <cell r="L4835" t="str">
            <v>CAIXA REFERENCIAL</v>
          </cell>
        </row>
        <row r="4836">
          <cell r="A4836">
            <v>101140</v>
          </cell>
          <cell r="B4836" t="str">
            <v>MOVIMENTO DE TERRA</v>
          </cell>
          <cell r="C4836" t="str">
            <v>MOVT</v>
          </cell>
          <cell r="D4836" t="str">
            <v>CORTE/ESCAVACAO EM JAZIDAS OU CAMPO ABERTO</v>
          </cell>
          <cell r="E4836" t="str">
            <v>0018</v>
          </cell>
          <cell r="F4836" t="str">
            <v/>
          </cell>
          <cell r="G4836" t="str">
            <v/>
          </cell>
          <cell r="H4836" t="str">
            <v>ESCAVAÇÃO HORIZONTAL, INCLUINDO ESCARIFICAÇÃO, CARGA, DESCARGA E TRANSPORTE EM SOLO DE 2A CATEGORIA COM TRATOR DE ESTEIRAS (150HP/LÂMINA: 3,18M3) E CAMINHÃO BASCULANTE DE 10M3, DMT ATÉ 200M. AF_07/2020</v>
          </cell>
          <cell r="I4836" t="str">
            <v>M3</v>
          </cell>
          <cell r="J4836" t="str">
            <v>ATRIBUÍDO SÃO PAULO</v>
          </cell>
          <cell r="K4836" t="str">
            <v>11,98</v>
          </cell>
          <cell r="L4836" t="str">
            <v>CAIXA REFERENCIAL</v>
          </cell>
        </row>
        <row r="4837">
          <cell r="A4837">
            <v>101141</v>
          </cell>
          <cell r="B4837" t="str">
            <v>MOVIMENTO DE TERRA</v>
          </cell>
          <cell r="C4837" t="str">
            <v>MOVT</v>
          </cell>
          <cell r="D4837" t="str">
            <v>CORTE/ESCAVACAO EM JAZIDAS OU CAMPO ABERTO</v>
          </cell>
          <cell r="E4837" t="str">
            <v>0018</v>
          </cell>
          <cell r="F4837" t="str">
            <v/>
          </cell>
          <cell r="G4837" t="str">
            <v/>
          </cell>
          <cell r="H4837" t="str">
            <v>ESCAVAÇÃO HORIZONTAL, INCLUINDO ESCARIFICAÇÃO, CARGA, DESCARGA E TRANSPORTE EM SOLO DE 2A CATEGORIA COM TRATOR DE ESTEIRAS (170HP/LÂMINA: 5,20M3) E CAMINHÃO BASCULANTE DE 10M3, DMT ATÉ 200M. AF_07/2020</v>
          </cell>
          <cell r="I4837" t="str">
            <v>M3</v>
          </cell>
          <cell r="J4837" t="str">
            <v>ATRIBUÍDO SÃO PAULO</v>
          </cell>
          <cell r="K4837" t="str">
            <v>10,29</v>
          </cell>
          <cell r="L4837" t="str">
            <v>CAIXA REFERENCIAL</v>
          </cell>
        </row>
        <row r="4838">
          <cell r="A4838">
            <v>101142</v>
          </cell>
          <cell r="B4838" t="str">
            <v>MOVIMENTO DE TERRA</v>
          </cell>
          <cell r="C4838" t="str">
            <v>MOVT</v>
          </cell>
          <cell r="D4838" t="str">
            <v>CORTE/ESCAVACAO EM JAZIDAS OU CAMPO ABERTO</v>
          </cell>
          <cell r="E4838" t="str">
            <v>0018</v>
          </cell>
          <cell r="F4838" t="str">
            <v/>
          </cell>
          <cell r="G4838" t="str">
            <v/>
          </cell>
          <cell r="H4838" t="str">
            <v>ESCAVAÇÃO HORIZONTAL, INCLUINDO ESCARIFICAÇÃO, CARGA, DESCARGA E TRANSPORTE EM SOLO DE 2A CATEGORIA COM TRATOR DE ESTEIRAS (347HP/LÂMINA: 8,70M3) E CAMINHÃO BASCULANTE DE 10M3, DMT ATÉ 200M. AF_07/2020</v>
          </cell>
          <cell r="I4838" t="str">
            <v>M3</v>
          </cell>
          <cell r="J4838" t="str">
            <v>ATRIBUÍDO SÃO PAULO</v>
          </cell>
          <cell r="K4838" t="str">
            <v>11,39</v>
          </cell>
          <cell r="L4838" t="str">
            <v>CAIXA REFERENCIAL</v>
          </cell>
        </row>
        <row r="4839">
          <cell r="A4839">
            <v>101143</v>
          </cell>
          <cell r="B4839" t="str">
            <v>MOVIMENTO DE TERRA</v>
          </cell>
          <cell r="C4839" t="str">
            <v>MOVT</v>
          </cell>
          <cell r="D4839" t="str">
            <v>CORTE/ESCAVACAO EM JAZIDAS OU CAMPO ABERTO</v>
          </cell>
          <cell r="E4839" t="str">
            <v>0018</v>
          </cell>
          <cell r="F4839" t="str">
            <v/>
          </cell>
          <cell r="G4839" t="str">
            <v/>
          </cell>
          <cell r="H4839" t="str">
            <v>ESCAVAÇÃO HORIZONTAL, INCLUINDO ESCARIFICAÇÃO, CARGA, DESCARGA E TRANSPORTE EM SOLO DE 2A CATEGORIA COM TRATOR DE ESTEIRAS (125HP/LÂMINA: 2,70M3) E CAMINHÃO BASCULANTE DE 10M3, DMT ATÉ 200M. AF_07/2020</v>
          </cell>
          <cell r="I4839" t="str">
            <v>M3</v>
          </cell>
          <cell r="J4839" t="str">
            <v>ATRIBUÍDO SÃO PAULO</v>
          </cell>
          <cell r="K4839" t="str">
            <v>12,08</v>
          </cell>
          <cell r="L4839" t="str">
            <v>CAIXA REFERENCIAL</v>
          </cell>
        </row>
        <row r="4840">
          <cell r="A4840">
            <v>101144</v>
          </cell>
          <cell r="B4840" t="str">
            <v>MOVIMENTO DE TERRA</v>
          </cell>
          <cell r="C4840" t="str">
            <v>MOVT</v>
          </cell>
          <cell r="D4840" t="str">
            <v>CORTE/ESCAVACAO EM JAZIDAS OU CAMPO ABERTO</v>
          </cell>
          <cell r="E4840" t="str">
            <v>0018</v>
          </cell>
          <cell r="F4840" t="str">
            <v/>
          </cell>
          <cell r="G4840" t="str">
            <v/>
          </cell>
          <cell r="H4840" t="str">
            <v>ESCAVAÇÃO HORIZONTAL, INCLUINDO CARGA, DESCARGA E TRANSPORTE EM SOLO DE 1A CATEGORIA COM TRATOR DE ESTEIRAS (100HP/LÂMINA: 2,19M3) E CAMINHÃO BASCULANTE DE 14M3, DMT ATÉ 200M. AF_07/2020</v>
          </cell>
          <cell r="I4840" t="str">
            <v>M3</v>
          </cell>
          <cell r="J4840" t="str">
            <v>ATRIBUÍDO SÃO PAULO</v>
          </cell>
          <cell r="K4840" t="str">
            <v>10,36</v>
          </cell>
          <cell r="L4840" t="str">
            <v>CAIXA REFERENCIAL</v>
          </cell>
        </row>
        <row r="4841">
          <cell r="A4841">
            <v>101145</v>
          </cell>
          <cell r="B4841" t="str">
            <v>MOVIMENTO DE TERRA</v>
          </cell>
          <cell r="C4841" t="str">
            <v>MOVT</v>
          </cell>
          <cell r="D4841" t="str">
            <v>CORTE/ESCAVACAO EM JAZIDAS OU CAMPO ABERTO</v>
          </cell>
          <cell r="E4841" t="str">
            <v>0018</v>
          </cell>
          <cell r="F4841" t="str">
            <v/>
          </cell>
          <cell r="G4841" t="str">
            <v/>
          </cell>
          <cell r="H4841" t="str">
            <v>ESCAVAÇÃO HORIZONTAL, INCLUINDO CARGA, DESCARGA E TRANSPORTE EM SOLO DE 1A CATEGORIA COM TRATOR DE ESTEIRAS (150HP/LÂMINA: 3,18M3) E CAMINHÃO BASCULANTE DE 14M3, DMT ATÉ 200M. AF_07/2020</v>
          </cell>
          <cell r="I4841" t="str">
            <v>M3</v>
          </cell>
          <cell r="J4841" t="str">
            <v>ATRIBUÍDO SÃO PAULO</v>
          </cell>
          <cell r="K4841" t="str">
            <v>9,90</v>
          </cell>
          <cell r="L4841" t="str">
            <v>CAIXA REFERENCIAL</v>
          </cell>
        </row>
        <row r="4842">
          <cell r="A4842">
            <v>101146</v>
          </cell>
          <cell r="B4842" t="str">
            <v>MOVIMENTO DE TERRA</v>
          </cell>
          <cell r="C4842" t="str">
            <v>MOVT</v>
          </cell>
          <cell r="D4842" t="str">
            <v>CORTE/ESCAVACAO EM JAZIDAS OU CAMPO ABERTO</v>
          </cell>
          <cell r="E4842" t="str">
            <v>0018</v>
          </cell>
          <cell r="F4842" t="str">
            <v/>
          </cell>
          <cell r="G4842" t="str">
            <v/>
          </cell>
          <cell r="H4842" t="str">
            <v>ESCAVAÇÃO HORIZONTAL, INCLUINDO CARGA, DESCARGA E TRANSPORTE EM SOLO DE 1A CATEGORIA COM TRATOR DE ESTEIRAS (170HP/LÂMINA: 5,20M3) E CAMINHÃO BASCULANTE DE 14M3, DMT ATÉ 200M. AF_07/2020</v>
          </cell>
          <cell r="I4842" t="str">
            <v>M3</v>
          </cell>
          <cell r="J4842" t="str">
            <v>ATRIBUÍDO SÃO PAULO</v>
          </cell>
          <cell r="K4842" t="str">
            <v>9,02</v>
          </cell>
          <cell r="L4842" t="str">
            <v>CAIXA REFERENCIAL</v>
          </cell>
        </row>
        <row r="4843">
          <cell r="A4843">
            <v>101147</v>
          </cell>
          <cell r="B4843" t="str">
            <v>MOVIMENTO DE TERRA</v>
          </cell>
          <cell r="C4843" t="str">
            <v>MOVT</v>
          </cell>
          <cell r="D4843" t="str">
            <v>CORTE/ESCAVACAO EM JAZIDAS OU CAMPO ABERTO</v>
          </cell>
          <cell r="E4843" t="str">
            <v>0018</v>
          </cell>
          <cell r="F4843" t="str">
            <v/>
          </cell>
          <cell r="G4843" t="str">
            <v/>
          </cell>
          <cell r="H4843" t="str">
            <v>ESCAVAÇÃO HORIZONTAL, INCLUINDO CARGA, DESCARGA E TRANSPORTE EM SOLO DE 1A CATEGORIA COM TRATOR DE ESTEIRAS (347HP/LÂMINA: 8,70M3) E CAMINHÃO BASCULANTE DE 14M3, DMT ATÉ 200M. AF_07/2020</v>
          </cell>
          <cell r="I4843" t="str">
            <v>M3</v>
          </cell>
          <cell r="J4843" t="str">
            <v>ATRIBUÍDO SÃO PAULO</v>
          </cell>
          <cell r="K4843" t="str">
            <v>9,61</v>
          </cell>
          <cell r="L4843" t="str">
            <v>CAIXA REFERENCIAL</v>
          </cell>
        </row>
        <row r="4844">
          <cell r="A4844">
            <v>101148</v>
          </cell>
          <cell r="B4844" t="str">
            <v>MOVIMENTO DE TERRA</v>
          </cell>
          <cell r="C4844" t="str">
            <v>MOVT</v>
          </cell>
          <cell r="D4844" t="str">
            <v>CORTE/ESCAVACAO EM JAZIDAS OU CAMPO ABERTO</v>
          </cell>
          <cell r="E4844" t="str">
            <v>0018</v>
          </cell>
          <cell r="F4844" t="str">
            <v/>
          </cell>
          <cell r="G4844" t="str">
            <v/>
          </cell>
          <cell r="H4844" t="str">
            <v>ESCAVAÇÃO HORIZONTAL, INCLUINDO CARGA, DESCARGA E TRANSPORTE EM SOLO DE 1A CATEGORIA COM TRATOR DE ESTEIRAS (125HP/LÂMINA: 2,70M3) E CAMINHÃO BASCULANTE DE 14M3, DMT ATÉ 200M. AF_07/2020</v>
          </cell>
          <cell r="I4844" t="str">
            <v>M3</v>
          </cell>
          <cell r="J4844" t="str">
            <v>ATRIBUÍDO SÃO PAULO</v>
          </cell>
          <cell r="K4844" t="str">
            <v>9,97</v>
          </cell>
          <cell r="L4844" t="str">
            <v>CAIXA REFERENCIAL</v>
          </cell>
        </row>
        <row r="4845">
          <cell r="A4845">
            <v>101149</v>
          </cell>
          <cell r="B4845" t="str">
            <v>MOVIMENTO DE TERRA</v>
          </cell>
          <cell r="C4845" t="str">
            <v>MOVT</v>
          </cell>
          <cell r="D4845" t="str">
            <v>CORTE/ESCAVACAO EM JAZIDAS OU CAMPO ABERTO</v>
          </cell>
          <cell r="E4845" t="str">
            <v>0018</v>
          </cell>
          <cell r="F4845" t="str">
            <v/>
          </cell>
          <cell r="G4845" t="str">
            <v/>
          </cell>
          <cell r="H4845" t="str">
            <v>ESCAVAÇÃO HORIZONTAL, INCLUINDO ESCARIFICAÇÃO, CARGA, DESCARGA E TRANSPORTE EM SOLO DE 2A CATEGORIA COM TRATOR DE ESTEIRAS (100HP/LÂMINA: 2,19M3) E CAMINHÃO BASCULANTE DE 14M3, DMT ATÉ 200M. AF_07/2020</v>
          </cell>
          <cell r="I4845" t="str">
            <v>M3</v>
          </cell>
          <cell r="J4845" t="str">
            <v>ATRIBUÍDO SÃO PAULO</v>
          </cell>
          <cell r="K4845" t="str">
            <v>13,19</v>
          </cell>
          <cell r="L4845" t="str">
            <v>CAIXA REFERENCIAL</v>
          </cell>
        </row>
        <row r="4846">
          <cell r="A4846">
            <v>101150</v>
          </cell>
          <cell r="B4846" t="str">
            <v>MOVIMENTO DE TERRA</v>
          </cell>
          <cell r="C4846" t="str">
            <v>MOVT</v>
          </cell>
          <cell r="D4846" t="str">
            <v>CORTE/ESCAVACAO EM JAZIDAS OU CAMPO ABERTO</v>
          </cell>
          <cell r="E4846" t="str">
            <v>0018</v>
          </cell>
          <cell r="F4846" t="str">
            <v/>
          </cell>
          <cell r="G4846" t="str">
            <v/>
          </cell>
          <cell r="H4846" t="str">
            <v>ESCAVAÇÃO HORIZONTAL, INCLUINDO ESCARIFICAÇÃO, CARGA, DESCARGA E TRANSPORTE EM SOLO DE 2A CATEGORIA COM TRATOR DE ESTEIRAS (150HP/LÂMINA: 3,18M3) E CAMINHÃO BASCULANTE DE 14M3, DMT ATÉ 200M. AF_07/2020</v>
          </cell>
          <cell r="I4846" t="str">
            <v>M3</v>
          </cell>
          <cell r="J4846" t="str">
            <v>ATRIBUÍDO SÃO PAULO</v>
          </cell>
          <cell r="K4846" t="str">
            <v>12,36</v>
          </cell>
          <cell r="L4846" t="str">
            <v>CAIXA REFERENCIAL</v>
          </cell>
        </row>
        <row r="4847">
          <cell r="A4847">
            <v>101151</v>
          </cell>
          <cell r="B4847" t="str">
            <v>MOVIMENTO DE TERRA</v>
          </cell>
          <cell r="C4847" t="str">
            <v>MOVT</v>
          </cell>
          <cell r="D4847" t="str">
            <v>CORTE/ESCAVACAO EM JAZIDAS OU CAMPO ABERTO</v>
          </cell>
          <cell r="E4847" t="str">
            <v>0018</v>
          </cell>
          <cell r="F4847" t="str">
            <v/>
          </cell>
          <cell r="G4847" t="str">
            <v/>
          </cell>
          <cell r="H4847" t="str">
            <v>ESCAVAÇÃO HORIZONTAL, INCLUINDO ESCARIFICAÇÃO, CARGA, DESCARGA E TRANSPORTE EM SOLO DE 2A CATEGORIA COM TRATOR DE ESTEIRAS (170HP/LÂMINA: 5,20M3) E CAMINHÃO BASCULANTE DE 14M3, DMT ATÉ 200M. AF_07/2020</v>
          </cell>
          <cell r="I4847" t="str">
            <v>M3</v>
          </cell>
          <cell r="J4847" t="str">
            <v>ATRIBUÍDO SÃO PAULO</v>
          </cell>
          <cell r="K4847" t="str">
            <v>10,67</v>
          </cell>
          <cell r="L4847" t="str">
            <v>CAIXA REFERENCIAL</v>
          </cell>
        </row>
        <row r="4848">
          <cell r="A4848">
            <v>101152</v>
          </cell>
          <cell r="B4848" t="str">
            <v>MOVIMENTO DE TERRA</v>
          </cell>
          <cell r="C4848" t="str">
            <v>MOVT</v>
          </cell>
          <cell r="D4848" t="str">
            <v>CORTE/ESCAVACAO EM JAZIDAS OU CAMPO ABERTO</v>
          </cell>
          <cell r="E4848" t="str">
            <v>0018</v>
          </cell>
          <cell r="F4848" t="str">
            <v/>
          </cell>
          <cell r="G4848" t="str">
            <v/>
          </cell>
          <cell r="H4848" t="str">
            <v>ESCAVAÇÃO HORIZONTAL, INCLUINDO ESCARIFICAÇÃO, CARGA, DESCARGA E TRANSPORTE EM SOLO DE 2A CATEGORIA COM TRATOR DE ESTEIRAS (347HP/LÂMINA: 8,70M3) E CAMINHÃO BASCULANTE DE 14M3, DMT ATÉ 200M. AF_07/2020</v>
          </cell>
          <cell r="I4848" t="str">
            <v>M3</v>
          </cell>
          <cell r="J4848" t="str">
            <v>ATRIBUÍDO SÃO PAULO</v>
          </cell>
          <cell r="K4848" t="str">
            <v>11,77</v>
          </cell>
          <cell r="L4848" t="str">
            <v>CAIXA REFERENCIAL</v>
          </cell>
        </row>
        <row r="4849">
          <cell r="A4849">
            <v>101153</v>
          </cell>
          <cell r="B4849" t="str">
            <v>MOVIMENTO DE TERRA</v>
          </cell>
          <cell r="C4849" t="str">
            <v>MOVT</v>
          </cell>
          <cell r="D4849" t="str">
            <v>CORTE/ESCAVACAO EM JAZIDAS OU CAMPO ABERTO</v>
          </cell>
          <cell r="E4849" t="str">
            <v>0018</v>
          </cell>
          <cell r="F4849" t="str">
            <v/>
          </cell>
          <cell r="G4849" t="str">
            <v/>
          </cell>
          <cell r="H4849" t="str">
            <v>ESCAVAÇÃO HORIZONTAL, INCLUINDO ESCARIFICAÇÃO, CARGA, DESCARGA E TRANSPORTE EM SOLO DE 2A CATEGORIA COM TRATOR DE ESTEIRAS (125HP/LÂMINA: 2,70M3) E CAMINHÃO BASCULANTE DE 14M3, DMT ATÉ 200M. AF_07/2020</v>
          </cell>
          <cell r="I4849" t="str">
            <v>M3</v>
          </cell>
          <cell r="J4849" t="str">
            <v>ATRIBUÍDO SÃO PAULO</v>
          </cell>
          <cell r="K4849" t="str">
            <v>12,46</v>
          </cell>
          <cell r="L4849" t="str">
            <v>CAIXA REFERENCIAL</v>
          </cell>
        </row>
        <row r="4850">
          <cell r="A4850">
            <v>101206</v>
          </cell>
          <cell r="B4850" t="str">
            <v>MOVIMENTO DE TERRA</v>
          </cell>
          <cell r="C4850" t="str">
            <v>MOVT</v>
          </cell>
          <cell r="D4850" t="str">
            <v>CORTE/ESCAVACAO EM JAZIDAS OU CAMPO ABERTO</v>
          </cell>
          <cell r="E4850" t="str">
            <v>0018</v>
          </cell>
          <cell r="F4850" t="str">
            <v/>
          </cell>
          <cell r="G4850" t="str">
            <v/>
          </cell>
          <cell r="H4850" t="str">
            <v>ESCAVAÇÃO VERTICAL A CÉU ABERTO, EM OBRAS DE EDIFICAÇÃO, INCLUINDO CARGA, DESCARGA E TRANSPORTE, EM SOLO DE 1ª CATEGORIA COM ESCAVADEIRA HIDRÁULICA (CAÇAMBA: 0,8 M³ / 111 HP), FROTA DE 3 CAMINHÕES BASCULANTES DE 14 M³, DMT ATÉ 1 KM E VELOCIDADE MÉDIA 14KM</v>
          </cell>
          <cell r="I4850" t="str">
            <v>M3</v>
          </cell>
          <cell r="J4850" t="str">
            <v>ATRIBUÍDO SÃO PAULO</v>
          </cell>
          <cell r="K4850" t="str">
            <v>8,45</v>
          </cell>
          <cell r="L4850" t="str">
            <v>CAIXA REFERENCIAL</v>
          </cell>
        </row>
        <row r="4851">
          <cell r="A4851">
            <v>101207</v>
          </cell>
          <cell r="B4851" t="str">
            <v>MOVIMENTO DE TERRA</v>
          </cell>
          <cell r="C4851" t="str">
            <v>MOVT</v>
          </cell>
          <cell r="D4851" t="str">
            <v>CORTE/ESCAVACAO EM JAZIDAS OU CAMPO ABERTO</v>
          </cell>
          <cell r="E4851" t="str">
            <v>0018</v>
          </cell>
          <cell r="F4851" t="str">
            <v/>
          </cell>
          <cell r="G4851" t="str">
            <v/>
          </cell>
          <cell r="H4851" t="str">
            <v>ESCAVAÇÃO VERTICAL A CÉU ABERTO, EMOBRAS DE EDIFICAÇÃO  INCLUINDO CARGA, DESCARGA E TRANSPORTE, EM SOLO DE 1ª CATEGORIA COM ESCAVADEIRA HIDRÁULICA (CAÇAMBA: 0,8 M³ / 111 HP), FROTA DE 2 CAMINHÕES BASCULANTES DE 18 M³, DMT ATÉ 1 KM E VELOCIDADE MÉDIA 14 KM</v>
          </cell>
          <cell r="I4851" t="str">
            <v>M3</v>
          </cell>
          <cell r="J4851" t="str">
            <v>ATRIBUÍDO SÃO PAULO</v>
          </cell>
          <cell r="K4851" t="str">
            <v>7,38</v>
          </cell>
          <cell r="L4851" t="str">
            <v>CAIXA REFERENCIAL</v>
          </cell>
        </row>
        <row r="4852">
          <cell r="A4852">
            <v>101208</v>
          </cell>
          <cell r="B4852" t="str">
            <v>MOVIMENTO DE TERRA</v>
          </cell>
          <cell r="C4852" t="str">
            <v>MOVT</v>
          </cell>
          <cell r="D4852" t="str">
            <v>CORTE/ESCAVACAO EM JAZIDAS OU CAMPO ABERTO</v>
          </cell>
          <cell r="E4852" t="str">
            <v>0018</v>
          </cell>
          <cell r="F4852" t="str">
            <v/>
          </cell>
          <cell r="G4852" t="str">
            <v/>
          </cell>
          <cell r="H4852" t="str">
            <v>ESCAVAÇÃO VERTICAL A CÉU ABERTO, EM OBRAS DE EDIFICAÇÃO, INCLUINDO CARGA, DESCARGA E TRANSPORTE, EM SOLO DE 1ª CATEGORIA COM ESCAVADEIRA HIDRÁULICA (CAÇAMBA: 1,2 M³ / 155 HP), FROTA DE 3 CAMINHÕES BASCULANTES DE 14 M³, DMT ATÉ 1 KM E VELOCIDADE MÉDIA 14KM</v>
          </cell>
          <cell r="I4852" t="str">
            <v>M3</v>
          </cell>
          <cell r="J4852" t="str">
            <v>ATRIBUÍDO SÃO PAULO</v>
          </cell>
          <cell r="K4852" t="str">
            <v>7,18</v>
          </cell>
          <cell r="L4852" t="str">
            <v>CAIXA REFERENCIAL</v>
          </cell>
        </row>
        <row r="4853">
          <cell r="A4853">
            <v>101209</v>
          </cell>
          <cell r="B4853" t="str">
            <v>MOVIMENTO DE TERRA</v>
          </cell>
          <cell r="C4853" t="str">
            <v>MOVT</v>
          </cell>
          <cell r="D4853" t="str">
            <v>CORTE/ESCAVACAO EM JAZIDAS OU CAMPO ABERTO</v>
          </cell>
          <cell r="E4853" t="str">
            <v>0018</v>
          </cell>
          <cell r="F4853" t="str">
            <v/>
          </cell>
          <cell r="G4853" t="str">
            <v/>
          </cell>
          <cell r="H4853" t="str">
            <v>ESCAVAÇÃO VERTICAL A CÉU ABERTO, EM OBRAS DE EDIFICAÇÃO, INCLUINDO CARGA, DESCARGA E TRANSPORTE, EM SOLO DE 1ª CATEGORIA COM ESCAVADEIRA HIDRÁULICA (CAÇAMBA: 1,2 M³ / 155 HP), FROTA DE 3 CAMINHÕES BASCULANTES DE 18 M³, DMT ATÉ 1 KM E VELOCIDADE MÉDIA 14KM</v>
          </cell>
          <cell r="I4853" t="str">
            <v>M3</v>
          </cell>
          <cell r="J4853" t="str">
            <v>ATRIBUÍDO SÃO PAULO</v>
          </cell>
          <cell r="K4853" t="str">
            <v>6,65</v>
          </cell>
          <cell r="L4853" t="str">
            <v>CAIXA REFERENCIAL</v>
          </cell>
        </row>
        <row r="4854">
          <cell r="A4854">
            <v>101210</v>
          </cell>
          <cell r="B4854" t="str">
            <v>MOVIMENTO DE TERRA</v>
          </cell>
          <cell r="C4854" t="str">
            <v>MOVT</v>
          </cell>
          <cell r="D4854" t="str">
            <v>CORTE/ESCAVACAO EM JAZIDAS OU CAMPO ABERTO</v>
          </cell>
          <cell r="E4854" t="str">
            <v>0018</v>
          </cell>
          <cell r="F4854" t="str">
            <v/>
          </cell>
          <cell r="G4854" t="str">
            <v/>
          </cell>
          <cell r="H4854" t="str">
            <v>ESCAVAÇÃO VERTICAL A CÉU ABERTO, EM OBRAS DE EDIFICAÇÃO, INCLUINDO CARGA, DESCARGA E TRANSPORTE, EM SOLO DE 1ª CATEGORIA COM ESCAVADEIRA HIDRÁULICA (CAÇAMBA: 0,8 M³ / 111 HP), FROTA DE 4 CAMINHÕES BASCULANTES DE 14 M³, DMT DE 1,5 KM E VELOCIDADE MÉDIA 18K</v>
          </cell>
          <cell r="I4854" t="str">
            <v>M3</v>
          </cell>
          <cell r="J4854" t="str">
            <v>ATRIBUÍDO SÃO PAULO</v>
          </cell>
          <cell r="K4854" t="str">
            <v>11,94</v>
          </cell>
          <cell r="L4854" t="str">
            <v>CAIXA REFERENCIAL</v>
          </cell>
        </row>
        <row r="4855">
          <cell r="A4855">
            <v>101211</v>
          </cell>
          <cell r="B4855" t="str">
            <v>MOVIMENTO DE TERRA</v>
          </cell>
          <cell r="C4855" t="str">
            <v>MOVT</v>
          </cell>
          <cell r="D4855" t="str">
            <v>CORTE/ESCAVACAO EM JAZIDAS OU CAMPO ABERTO</v>
          </cell>
          <cell r="E4855" t="str">
            <v>0018</v>
          </cell>
          <cell r="F4855" t="str">
            <v/>
          </cell>
          <cell r="G4855" t="str">
            <v/>
          </cell>
          <cell r="H4855" t="str">
            <v>ESCAVAÇÃO VERTICAL A CÉU ABERTO, EM OBRAS DE EDIFICAÇÃO, INCLUINDO CARGA, DESCARGA E TRANSPORTE, EM SOLO DE 1ª CATEGORIA COM ESCAVADEIRA HIDRÁULICA (CAÇAMBA: 0,8 M³ / 111 HP), FROTA DE 4 CAMINHÕES BASCULANTES DE 14 M³, DMT DE 2 KM E VELOCIDADE MÉDIA 19KM/</v>
          </cell>
          <cell r="I4855" t="str">
            <v>M3</v>
          </cell>
          <cell r="J4855" t="str">
            <v>ATRIBUÍDO SÃO PAULO</v>
          </cell>
          <cell r="K4855" t="str">
            <v>12,83</v>
          </cell>
          <cell r="L4855" t="str">
            <v>CAIXA REFERENCIAL</v>
          </cell>
        </row>
        <row r="4856">
          <cell r="A4856">
            <v>101212</v>
          </cell>
          <cell r="B4856" t="str">
            <v>MOVIMENTO DE TERRA</v>
          </cell>
          <cell r="C4856" t="str">
            <v>MOVT</v>
          </cell>
          <cell r="D4856" t="str">
            <v>CORTE/ESCAVACAO EM JAZIDAS OU CAMPO ABERTO</v>
          </cell>
          <cell r="E4856" t="str">
            <v>0018</v>
          </cell>
          <cell r="F4856" t="str">
            <v/>
          </cell>
          <cell r="G4856" t="str">
            <v/>
          </cell>
          <cell r="H4856" t="str">
            <v>ESCAVAÇÃO VERTICAL A CÉU ABERTO, EM OBRAS DE EDIFICAÇÃO, INCLUINDO CARGA, DESCARGA E TRANSPORTE, EM SOLO DE 1ª CATEGORIA COM ESCAVADEIRA HIDRÁULICA (CAÇAMBA: 0,8 M³ / 111 HP), FROTA DE 5 CAMINHÕES BASCULANTES DE 14 M³, DMT DE 3 KM E VELOCIDADE MÉDIA 20KM/</v>
          </cell>
          <cell r="I4856" t="str">
            <v>M3</v>
          </cell>
          <cell r="J4856" t="str">
            <v>ATRIBUÍDO SÃO PAULO</v>
          </cell>
          <cell r="K4856" t="str">
            <v>14,94</v>
          </cell>
          <cell r="L4856" t="str">
            <v>CAIXA REFERENCIAL</v>
          </cell>
        </row>
        <row r="4857">
          <cell r="A4857">
            <v>101213</v>
          </cell>
          <cell r="B4857" t="str">
            <v>MOVIMENTO DE TERRA</v>
          </cell>
          <cell r="C4857" t="str">
            <v>MOVT</v>
          </cell>
          <cell r="D4857" t="str">
            <v>CORTE/ESCAVACAO EM JAZIDAS OU CAMPO ABERTO</v>
          </cell>
          <cell r="E4857" t="str">
            <v>0018</v>
          </cell>
          <cell r="F4857" t="str">
            <v/>
          </cell>
          <cell r="G4857" t="str">
            <v/>
          </cell>
          <cell r="H4857" t="str">
            <v>ESCAVAÇÃO VERTICAL A CÉU ABERTO, EM OBRAS DE EDIFICAÇÃO, INCLUINDO CARGA, DESCARGA E TRANSPORTE, EM SOLO DE 1ª CATEGORIA COM ESCAVADEIRA HIDRÁULICA (CAÇAMBA: 0,8 M³ / 111 HP), FROTA DE 6 CAMINHÕES BASCULANTES DE 14 M³, DMT DE 4 KM E VELOCIDADE MÉDIA 22KM/</v>
          </cell>
          <cell r="I4857" t="str">
            <v>M3</v>
          </cell>
          <cell r="J4857" t="str">
            <v>ATRIBUÍDO SÃO PAULO</v>
          </cell>
          <cell r="K4857" t="str">
            <v>16,65</v>
          </cell>
          <cell r="L4857" t="str">
            <v>CAIXA REFERENCIAL</v>
          </cell>
        </row>
        <row r="4858">
          <cell r="A4858">
            <v>101214</v>
          </cell>
          <cell r="B4858" t="str">
            <v>MOVIMENTO DE TERRA</v>
          </cell>
          <cell r="C4858" t="str">
            <v>MOVT</v>
          </cell>
          <cell r="D4858" t="str">
            <v>CORTE/ESCAVACAO EM JAZIDAS OU CAMPO ABERTO</v>
          </cell>
          <cell r="E4858" t="str">
            <v>0018</v>
          </cell>
          <cell r="F4858" t="str">
            <v/>
          </cell>
          <cell r="G4858" t="str">
            <v/>
          </cell>
          <cell r="H4858" t="str">
            <v>ESCAVAÇÃO VERTICAL A CÉU ABERTO, EM OBRAS DE EDIFICAÇÃO, INCLUINDO CARGA, DESCARGA E TRANSPORTE, EM SOLO DE 1ª CATEGORIA COM ESCAVADEIRA HIDRÁULICA (CAÇAMBA: 0,8 M³ / 111 HP), FROTA DE 7 CAMINHÕES BASCULANTES DE 14 M³, DMT DE 6 KM E VELOCIDADE MÉDIA 22KM/</v>
          </cell>
          <cell r="I4858" t="str">
            <v>M3</v>
          </cell>
          <cell r="J4858" t="str">
            <v>ATRIBUÍDO SÃO PAULO</v>
          </cell>
          <cell r="K4858" t="str">
            <v>20,20</v>
          </cell>
          <cell r="L4858" t="str">
            <v>CAIXA REFERENCIAL</v>
          </cell>
        </row>
        <row r="4859">
          <cell r="A4859">
            <v>101215</v>
          </cell>
          <cell r="B4859" t="str">
            <v>MOVIMENTO DE TERRA</v>
          </cell>
          <cell r="C4859" t="str">
            <v>MOVT</v>
          </cell>
          <cell r="D4859" t="str">
            <v>CORTE/ESCAVACAO EM JAZIDAS OU CAMPO ABERTO</v>
          </cell>
          <cell r="E4859" t="str">
            <v>0018</v>
          </cell>
          <cell r="F4859" t="str">
            <v/>
          </cell>
          <cell r="G4859" t="str">
            <v/>
          </cell>
          <cell r="H4859" t="str">
            <v>ESCAVAÇÃO VERTICAL A CÉU ABERTO, EM OBRAS DE EDIFICAÇÃO, INCLUINDO CARGA, DESCARGA E TRANSPORTE, EM SOLO DE 1ª CATEGORIA COM ESCAVADEIRA HIDRÁULICA (CAÇAMBA: 0,8 M³ / 111 HP), FROTA DE 4 CAMINHÕES BASCULANTES DE 18 M³, DMT DE 1,5 KM E VELOCIDADE MÉDIA 18K</v>
          </cell>
          <cell r="I4859" t="str">
            <v>M3</v>
          </cell>
          <cell r="J4859" t="str">
            <v>ATRIBUÍDO SÃO PAULO</v>
          </cell>
          <cell r="K4859" t="str">
            <v>11,40</v>
          </cell>
          <cell r="L4859" t="str">
            <v>CAIXA REFERENCIAL</v>
          </cell>
        </row>
        <row r="4860">
          <cell r="A4860">
            <v>101216</v>
          </cell>
          <cell r="B4860" t="str">
            <v>MOVIMENTO DE TERRA</v>
          </cell>
          <cell r="C4860" t="str">
            <v>MOVT</v>
          </cell>
          <cell r="D4860" t="str">
            <v>CORTE/ESCAVACAO EM JAZIDAS OU CAMPO ABERTO</v>
          </cell>
          <cell r="E4860" t="str">
            <v>0018</v>
          </cell>
          <cell r="F4860" t="str">
            <v/>
          </cell>
          <cell r="G4860" t="str">
            <v/>
          </cell>
          <cell r="H4860" t="str">
            <v>ESCAVAÇÃO VERTICAL A CÉU ABERTO, EM OBRAS DE EDIFICAÇÃO, INCLUINDO CARGA, DESCARGA E TRANSPORTE, EM SOLO DE 1ª CATEGORIA COM ESCAVADEIRA HIDRÁULICA (CAÇAMBA: 0,8 M³ / 111 HP), FROTA DE 4 CAMINHÕES BASCULANTES DE 18 M³, DMT DE 2 KM E VELOCIDADE MÉDIA 19KM/</v>
          </cell>
          <cell r="I4860" t="str">
            <v>M3</v>
          </cell>
          <cell r="J4860" t="str">
            <v>ATRIBUÍDO SÃO PAULO</v>
          </cell>
          <cell r="K4860" t="str">
            <v>11,98</v>
          </cell>
          <cell r="L4860" t="str">
            <v>CAIXA REFERENCIAL</v>
          </cell>
        </row>
        <row r="4861">
          <cell r="A4861">
            <v>101217</v>
          </cell>
          <cell r="B4861" t="str">
            <v>MOVIMENTO DE TERRA</v>
          </cell>
          <cell r="C4861" t="str">
            <v>MOVT</v>
          </cell>
          <cell r="D4861" t="str">
            <v>CORTE/ESCAVACAO EM JAZIDAS OU CAMPO ABERTO</v>
          </cell>
          <cell r="E4861" t="str">
            <v>0018</v>
          </cell>
          <cell r="F4861" t="str">
            <v/>
          </cell>
          <cell r="G4861" t="str">
            <v/>
          </cell>
          <cell r="H4861" t="str">
            <v>ESCAVAÇÃO VERTICAL A CÉU ABERTO, EM OBRAS DE EDIFICAÇÃO, INCLUINDO CARGA, DESCARGA E TRANSPORTE, EM SOLO DE 1ª CATEGORIA COM ESCAVADEIRA HIDRÁULICA (CAÇAMBA: 0,8 M³ / 111 HP), FROTA DE 5 CAMINHÕES BASCULANTES DE 18 M³, DMT DE 3 KM E VELOCIDADE MÉDIA 20KM/</v>
          </cell>
          <cell r="I4861" t="str">
            <v>M3</v>
          </cell>
          <cell r="J4861" t="str">
            <v>ATRIBUÍDO SÃO PAULO</v>
          </cell>
          <cell r="K4861" t="str">
            <v>13,92</v>
          </cell>
          <cell r="L4861" t="str">
            <v>CAIXA REFERENCIAL</v>
          </cell>
        </row>
        <row r="4862">
          <cell r="A4862">
            <v>101218</v>
          </cell>
          <cell r="B4862" t="str">
            <v>MOVIMENTO DE TERRA</v>
          </cell>
          <cell r="C4862" t="str">
            <v>MOVT</v>
          </cell>
          <cell r="D4862" t="str">
            <v>CORTE/ESCAVACAO EM JAZIDAS OU CAMPO ABERTO</v>
          </cell>
          <cell r="E4862" t="str">
            <v>0018</v>
          </cell>
          <cell r="F4862" t="str">
            <v/>
          </cell>
          <cell r="G4862" t="str">
            <v/>
          </cell>
          <cell r="H4862" t="str">
            <v>ESCAVAÇÃO VERTICAL A CÉU ABERTO, EM OBRAS DE EDIFICAÇÃO, INCLUINDO CARGA, DESCARGA E TRANSPORTE, EM SOLO DE 1ª CATEGORIA COM ESCAVADEIRA HIDRÁULICA (CAÇAMBA: 0,8 M³ / 111 HP), FROTA DE 5 CAMINHÕES BASCULANTES DE 18 M³, DMT DE 4 KM E VELOCIDADE MÉDIA 22KM/</v>
          </cell>
          <cell r="I4862" t="str">
            <v>M3</v>
          </cell>
          <cell r="J4862" t="str">
            <v>ATRIBUÍDO SÃO PAULO</v>
          </cell>
          <cell r="K4862" t="str">
            <v>14,79</v>
          </cell>
          <cell r="L4862" t="str">
            <v>CAIXA REFERENCIAL</v>
          </cell>
        </row>
        <row r="4863">
          <cell r="A4863">
            <v>101219</v>
          </cell>
          <cell r="B4863" t="str">
            <v>MOVIMENTO DE TERRA</v>
          </cell>
          <cell r="C4863" t="str">
            <v>MOVT</v>
          </cell>
          <cell r="D4863" t="str">
            <v>CORTE/ESCAVACAO EM JAZIDAS OU CAMPO ABERTO</v>
          </cell>
          <cell r="E4863" t="str">
            <v>0018</v>
          </cell>
          <cell r="F4863" t="str">
            <v/>
          </cell>
          <cell r="G4863" t="str">
            <v/>
          </cell>
          <cell r="H4863" t="str">
            <v>ESCAVAÇÃO VERTICAL A CÉU ABERTO, EM OBRAS DE EDIFICAÇÃO, INCLUINDO CARGA, DESCARGA E TRANSPORTE, EM SOLO DE 1ª CATEGORIA COM ESCAVADEIRA HIDRÁULICA (CAÇAMBA: 0,8 M³ / 111 HP), FROTA DE 6 CAMINHÕES BASCULANTES DE 18 M³, DMT DE 6 KM E VELOCIDADE MÉDIA 22KM/</v>
          </cell>
          <cell r="I4863" t="str">
            <v>M3</v>
          </cell>
          <cell r="J4863" t="str">
            <v>ATRIBUÍDO SÃO PAULO</v>
          </cell>
          <cell r="K4863" t="str">
            <v>17,97</v>
          </cell>
          <cell r="L4863" t="str">
            <v>CAIXA REFERENCIAL</v>
          </cell>
        </row>
        <row r="4864">
          <cell r="A4864">
            <v>101220</v>
          </cell>
          <cell r="B4864" t="str">
            <v>MOVIMENTO DE TERRA</v>
          </cell>
          <cell r="C4864" t="str">
            <v>MOVT</v>
          </cell>
          <cell r="D4864" t="str">
            <v>CORTE/ESCAVACAO EM JAZIDAS OU CAMPO ABERTO</v>
          </cell>
          <cell r="E4864" t="str">
            <v>0018</v>
          </cell>
          <cell r="F4864" t="str">
            <v/>
          </cell>
          <cell r="G4864" t="str">
            <v/>
          </cell>
          <cell r="H4864" t="str">
            <v>ESCAVAÇÃO VERTICAL A CÉU ABERTO, EM OBRAS DE EDIFICAÇÃO, INCLUINDO CARGA, DESCARGA E TRANSPORTE, EM SOLO DE 1ª CATEGORIA COM ESCAVADEIRA HIDRÁULICA (CAÇAMBA: 1,2 M³ / 155 HP), FROTA DE 5 CAMINHÕES BASCULANTES DE 14 M³, DMT DE 1,5 KM E VELOCIDADE MÉDIA 18K</v>
          </cell>
          <cell r="I4864" t="str">
            <v>M3</v>
          </cell>
          <cell r="J4864" t="str">
            <v>ATRIBUÍDO SÃO PAULO</v>
          </cell>
          <cell r="K4864" t="str">
            <v>11,24</v>
          </cell>
          <cell r="L4864" t="str">
            <v>CAIXA REFERENCIAL</v>
          </cell>
        </row>
        <row r="4865">
          <cell r="A4865">
            <v>101221</v>
          </cell>
          <cell r="B4865" t="str">
            <v>MOVIMENTO DE TERRA</v>
          </cell>
          <cell r="C4865" t="str">
            <v>MOVT</v>
          </cell>
          <cell r="D4865" t="str">
            <v>CORTE/ESCAVACAO EM JAZIDAS OU CAMPO ABERTO</v>
          </cell>
          <cell r="E4865" t="str">
            <v>0018</v>
          </cell>
          <cell r="F4865" t="str">
            <v/>
          </cell>
          <cell r="G4865" t="str">
            <v/>
          </cell>
          <cell r="H4865" t="str">
            <v>ESCAVAÇÃO VERTICAL A CÉU ABERTO, EM OBRAS DE EDIFICAÇÃO, INCLUINDO CARGA, DESCARGA E TRANSPORTE, EM SOLO DE 1ª CATEGORIA COM ESCAVADEIRA HIDRÁULICA (CAÇAMBA: 1,2 M³ / 155 HP), FROTA DE 5 CAMINHÕES BASCULANTES DE 14 M³, DMT DE 2 KM E VELOCIDADE MÉDIA 19KM/</v>
          </cell>
          <cell r="I4865" t="str">
            <v>M3</v>
          </cell>
          <cell r="J4865" t="str">
            <v>ATRIBUÍDO SÃO PAULO</v>
          </cell>
          <cell r="K4865" t="str">
            <v>11,91</v>
          </cell>
          <cell r="L4865" t="str">
            <v>CAIXA REFERENCIAL</v>
          </cell>
        </row>
        <row r="4866">
          <cell r="A4866">
            <v>101222</v>
          </cell>
          <cell r="B4866" t="str">
            <v>MOVIMENTO DE TERRA</v>
          </cell>
          <cell r="C4866" t="str">
            <v>MOVT</v>
          </cell>
          <cell r="D4866" t="str">
            <v>CORTE/ESCAVACAO EM JAZIDAS OU CAMPO ABERTO</v>
          </cell>
          <cell r="E4866" t="str">
            <v>0018</v>
          </cell>
          <cell r="F4866" t="str">
            <v/>
          </cell>
          <cell r="G4866" t="str">
            <v/>
          </cell>
          <cell r="H4866" t="str">
            <v>ESCAVAÇÃO VERTICAL A CÉU ABERTO, EM OBRAS DE EDIFICAÇÃO, INCLUINDO CARGA, DESCARGA E TRANSPORTE, EM SOLO DE 1ª CATEGORIA COM ESCAVADEIRA HIDRÁULICA (CAÇAMBA: 1,2 M³ / 155 HP), FROTA DE 6 CAMINHÕES BASCULANTES DE 14 M³, DMT DE 3 KM E VELOCIDADE MÉDIA 20KM/</v>
          </cell>
          <cell r="I4866" t="str">
            <v>M3</v>
          </cell>
          <cell r="J4866" t="str">
            <v>ATRIBUÍDO SÃO PAULO</v>
          </cell>
          <cell r="K4866" t="str">
            <v>13,86</v>
          </cell>
          <cell r="L4866" t="str">
            <v>CAIXA REFERENCIAL</v>
          </cell>
        </row>
        <row r="4867">
          <cell r="A4867">
            <v>101223</v>
          </cell>
          <cell r="B4867" t="str">
            <v>MOVIMENTO DE TERRA</v>
          </cell>
          <cell r="C4867" t="str">
            <v>MOVT</v>
          </cell>
          <cell r="D4867" t="str">
            <v>CORTE/ESCAVACAO EM JAZIDAS OU CAMPO ABERTO</v>
          </cell>
          <cell r="E4867" t="str">
            <v>0018</v>
          </cell>
          <cell r="F4867" t="str">
            <v/>
          </cell>
          <cell r="G4867" t="str">
            <v/>
          </cell>
          <cell r="H4867" t="str">
            <v>ESCAVAÇÃO VERTICAL A CÉU ABERTO, EM OBRAS DE EDIFICAÇÃO, INCLUINDO CARGA, DESCARGA E TRANSPORTE, EM SOLO DE 1ª CATEGORIA COM ESCAVADEIRA HIDRÁULICA (CAÇAMBA: 1,2 M³ / 155 HP), FROTA DE 7 CAMINHÕES BASCULANTES DE 14 M³, DMT DE 4 KM E VELOCIDADE MÉDIA 22KM/</v>
          </cell>
          <cell r="I4867" t="str">
            <v>M3</v>
          </cell>
          <cell r="J4867" t="str">
            <v>ATRIBUÍDO SÃO PAULO</v>
          </cell>
          <cell r="K4867" t="str">
            <v>15,39</v>
          </cell>
          <cell r="L4867" t="str">
            <v>CAIXA REFERENCIAL</v>
          </cell>
        </row>
        <row r="4868">
          <cell r="A4868">
            <v>101224</v>
          </cell>
          <cell r="B4868" t="str">
            <v>MOVIMENTO DE TERRA</v>
          </cell>
          <cell r="C4868" t="str">
            <v>MOVT</v>
          </cell>
          <cell r="D4868" t="str">
            <v>CORTE/ESCAVACAO EM JAZIDAS OU CAMPO ABERTO</v>
          </cell>
          <cell r="E4868" t="str">
            <v>0018</v>
          </cell>
          <cell r="F4868" t="str">
            <v/>
          </cell>
          <cell r="G4868" t="str">
            <v/>
          </cell>
          <cell r="H4868" t="str">
            <v>ESCAVAÇÃO VERTICAL A CÉU ABERTO, EM OBRAS DE EDIFICAÇÃO, INCLUINDO CARGA, DESCARGA E TRANSPORTE, EM SOLO DE 1ª CATEGORIA COM ESCAVADEIRA HIDRÁULICA (CAÇAMBA: 1,2 M³ / 155 HP), FROTA DE 9 CAMINHÕES BASCULANTES DE 14 M³, DMT DE 6 KM E VELOCIDADE MÉDIA 22KM/</v>
          </cell>
          <cell r="I4868" t="str">
            <v>M3</v>
          </cell>
          <cell r="J4868" t="str">
            <v>ATRIBUÍDO SÃO PAULO</v>
          </cell>
          <cell r="K4868" t="str">
            <v>19,31</v>
          </cell>
          <cell r="L4868" t="str">
            <v>CAIXA REFERENCIAL</v>
          </cell>
        </row>
        <row r="4869">
          <cell r="A4869">
            <v>101225</v>
          </cell>
          <cell r="B4869" t="str">
            <v>MOVIMENTO DE TERRA</v>
          </cell>
          <cell r="C4869" t="str">
            <v>MOVT</v>
          </cell>
          <cell r="D4869" t="str">
            <v>CORTE/ESCAVACAO EM JAZIDAS OU CAMPO ABERTO</v>
          </cell>
          <cell r="E4869" t="str">
            <v>0018</v>
          </cell>
          <cell r="F4869" t="str">
            <v/>
          </cell>
          <cell r="G4869" t="str">
            <v/>
          </cell>
          <cell r="H4869" t="str">
            <v>ESCAVAÇÃO VERTICAL A CÉU ABERTO, EM OBRAS DE EDIFICAÇÃO, INCLUINDO CARGA, DESCARGA E TRANSPORTE, EM SOLO DE 1ª CATEGORIA COM ESCAVADEIRA HIDRÁULICA (CAÇAMBA: 1,2 M³ / 155 HP), FROTA DE 5 CAMINHÕES BASCULANTES DE 18 M³, DMT DE 1,5 KM E VELOCIDADE MÉDIA 18K</v>
          </cell>
          <cell r="I4869" t="str">
            <v>M3</v>
          </cell>
          <cell r="J4869" t="str">
            <v>ATRIBUÍDO SÃO PAULO</v>
          </cell>
          <cell r="K4869" t="str">
            <v>10,27</v>
          </cell>
          <cell r="L4869" t="str">
            <v>CAIXA REFERENCIAL</v>
          </cell>
        </row>
        <row r="4870">
          <cell r="A4870">
            <v>101226</v>
          </cell>
          <cell r="B4870" t="str">
            <v>MOVIMENTO DE TERRA</v>
          </cell>
          <cell r="C4870" t="str">
            <v>MOVT</v>
          </cell>
          <cell r="D4870" t="str">
            <v>CORTE/ESCAVACAO EM JAZIDAS OU CAMPO ABERTO</v>
          </cell>
          <cell r="E4870" t="str">
            <v>0018</v>
          </cell>
          <cell r="F4870" t="str">
            <v/>
          </cell>
          <cell r="G4870" t="str">
            <v/>
          </cell>
          <cell r="H4870" t="str">
            <v>ESCAVAÇÃO VERTICAL A CÉU ABERTO, EM OBRAS DE EDIFICAÇÃO, INCLUINDO CARGA, DESCARGA E TRANSPORTE, EM SOLO DE 1ª CATEGORIA COM ESCAVADEIRA HIDRÁULICA (CAÇAMBA: 1,2 M³ / 155 HP), FROTA DE 5 CAMINHÕES BASCULANTES DE 18 M³, DMT DE 2 KM E VELOCIDADE MÉDIA 19KM/</v>
          </cell>
          <cell r="I4870" t="str">
            <v>M3</v>
          </cell>
          <cell r="J4870" t="str">
            <v>ATRIBUÍDO SÃO PAULO</v>
          </cell>
          <cell r="K4870" t="str">
            <v>10,87</v>
          </cell>
          <cell r="L4870" t="str">
            <v>CAIXA REFERENCIAL</v>
          </cell>
        </row>
        <row r="4871">
          <cell r="A4871">
            <v>101227</v>
          </cell>
          <cell r="B4871" t="str">
            <v>MOVIMENTO DE TERRA</v>
          </cell>
          <cell r="C4871" t="str">
            <v>MOVT</v>
          </cell>
          <cell r="D4871" t="str">
            <v>CORTE/ESCAVACAO EM JAZIDAS OU CAMPO ABERTO</v>
          </cell>
          <cell r="E4871" t="str">
            <v>0018</v>
          </cell>
          <cell r="F4871" t="str">
            <v/>
          </cell>
          <cell r="G4871" t="str">
            <v/>
          </cell>
          <cell r="H4871" t="str">
            <v>ESCAVAÇÃO VERTICAL A CÉU ABERTO, EM OBRAS DE EDIFICAÇÃO, INCLUINDO CARGA, DESCARGA E TRANSPORTE, EM SOLO DE 1ª CATEGORIA COM ESCAVADEIRA HIDRÁULICA (CAÇAMBA: 1,2 M³ / 155 HP), FROTA DE 6 CAMINHÕES BASCULANTES DE 18 M³, DMT DE 3 KM E VELOCIDADE MÉDIA 20KM/</v>
          </cell>
          <cell r="I4871" t="str">
            <v>M3</v>
          </cell>
          <cell r="J4871" t="str">
            <v>ATRIBUÍDO SÃO PAULO</v>
          </cell>
          <cell r="K4871" t="str">
            <v>12,60</v>
          </cell>
          <cell r="L4871" t="str">
            <v>CAIXA REFERENCIAL</v>
          </cell>
        </row>
        <row r="4872">
          <cell r="A4872">
            <v>101228</v>
          </cell>
          <cell r="B4872" t="str">
            <v>MOVIMENTO DE TERRA</v>
          </cell>
          <cell r="C4872" t="str">
            <v>MOVT</v>
          </cell>
          <cell r="D4872" t="str">
            <v>CORTE/ESCAVACAO EM JAZIDAS OU CAMPO ABERTO</v>
          </cell>
          <cell r="E4872" t="str">
            <v>0018</v>
          </cell>
          <cell r="F4872" t="str">
            <v/>
          </cell>
          <cell r="G4872" t="str">
            <v/>
          </cell>
          <cell r="H4872" t="str">
            <v>ESCAVAÇÃO VERTICAL A CÉU ABERTO, EM OBRAS DE EDIFICAÇÃO, INCLUINDO CARGA, DESCARGA E TRANSPORTE, EM SOLO DE 1ª CATEGORIA COM ESCAVADEIRA HIDRÁULICA (CAÇAMBA: 1,2 M³ / 155 HP), FROTA DE 6 CAMINHÕES BASCULANTES DE 18 M³, DMT DE 4 KM E VELOCIDADE MÉDIA 22KM/</v>
          </cell>
          <cell r="I4872" t="str">
            <v>M3</v>
          </cell>
          <cell r="J4872" t="str">
            <v>ATRIBUÍDO SÃO PAULO</v>
          </cell>
          <cell r="K4872" t="str">
            <v>13,49</v>
          </cell>
          <cell r="L4872" t="str">
            <v>CAIXA REFERENCIAL</v>
          </cell>
        </row>
        <row r="4873">
          <cell r="A4873">
            <v>101229</v>
          </cell>
          <cell r="B4873" t="str">
            <v>MOVIMENTO DE TERRA</v>
          </cell>
          <cell r="C4873" t="str">
            <v>MOVT</v>
          </cell>
          <cell r="D4873" t="str">
            <v>CORTE/ESCAVACAO EM JAZIDAS OU CAMPO ABERTO</v>
          </cell>
          <cell r="E4873" t="str">
            <v>0018</v>
          </cell>
          <cell r="F4873" t="str">
            <v/>
          </cell>
          <cell r="G4873" t="str">
            <v/>
          </cell>
          <cell r="H4873" t="str">
            <v>ESCAVAÇÃO VERTICAL A CÉU ABERTO, EM OBRAS DE EDIFICAÇÃO, INCLUINDO CARGA, DESCARGA E TRANSPORTE, EM SOLO DE 1ª CATEGORIA COM ESCAVADEIRA HIDRÁULICA (CAÇAMBA: 1,2 M³ / 155 HP), FROTA DE 8 CAMINHÕES BASCULANTES DE 18 M³, DMT DE 6 KM E VELOCIDADE MÉDIA 22KM/</v>
          </cell>
          <cell r="I4873" t="str">
            <v>M3</v>
          </cell>
          <cell r="J4873" t="str">
            <v>ATRIBUÍDO SÃO PAULO</v>
          </cell>
          <cell r="K4873" t="str">
            <v>16,99</v>
          </cell>
          <cell r="L4873" t="str">
            <v>CAIXA REFERENCIAL</v>
          </cell>
        </row>
        <row r="4874">
          <cell r="A4874">
            <v>101230</v>
          </cell>
          <cell r="B4874" t="str">
            <v>MOVIMENTO DE TERRA</v>
          </cell>
          <cell r="C4874" t="str">
            <v>MOVT</v>
          </cell>
          <cell r="D4874" t="str">
            <v>CORTE/ESCAVACAO EM JAZIDAS OU CAMPO ABERTO</v>
          </cell>
          <cell r="E4874" t="str">
            <v>0018</v>
          </cell>
          <cell r="F4874" t="str">
            <v/>
          </cell>
          <cell r="G4874" t="str">
            <v/>
          </cell>
          <cell r="H4874" t="str">
            <v>ESCAVAÇÃO VERTICAL A CÉU ABERTO, EM OBRAS DE INFRAESTRUTURA, INCLUINDO CARGA, DESCARGA E TRANSPORTE, EM SOLO DE 1ª CATEGORIA COM ESCAVADEIRA HIDRÁULICA (CAÇAMBA: 0,8 M³ / 111 HP), FROTA DE 3 CAMINHÕES BASCULANTES DE 14 M³, DMT ATÉ 1 KM E VELOCIDADE MÉDIA1</v>
          </cell>
          <cell r="I4874" t="str">
            <v>M3</v>
          </cell>
          <cell r="J4874" t="str">
            <v>ATRIBUÍDO SÃO PAULO</v>
          </cell>
          <cell r="K4874" t="str">
            <v>7,47</v>
          </cell>
          <cell r="L4874" t="str">
            <v>CAIXA REFERENCIAL</v>
          </cell>
        </row>
        <row r="4875">
          <cell r="A4875">
            <v>101231</v>
          </cell>
          <cell r="B4875" t="str">
            <v>MOVIMENTO DE TERRA</v>
          </cell>
          <cell r="C4875" t="str">
            <v>MOVT</v>
          </cell>
          <cell r="D4875" t="str">
            <v>CORTE/ESCAVACAO EM JAZIDAS OU CAMPO ABERTO</v>
          </cell>
          <cell r="E4875" t="str">
            <v>0018</v>
          </cell>
          <cell r="F4875" t="str">
            <v/>
          </cell>
          <cell r="G4875" t="str">
            <v/>
          </cell>
          <cell r="H4875" t="str">
            <v>ESCAVAÇÃO VERTICAL A CÉU ABERTO, EM OBRAS DE INFRAESTRUTURA, INCLUINDO CARGA, DESCARGA E TRANSPORTE, EM SOLO DE 1ª CATEGORIA COM ESCAVADEIRA HIDRÁULICA (CAÇAMBA: 0,8 M³ / 111 HP), FROTA DE 3 CAMINHÕES BASCULANTES DE 18 M³, DMT ATÉ 1 KM E VELOCIDADE MÉDIA1</v>
          </cell>
          <cell r="I4875" t="str">
            <v>M3</v>
          </cell>
          <cell r="J4875" t="str">
            <v>ATRIBUÍDO SÃO PAULO</v>
          </cell>
          <cell r="K4875" t="str">
            <v>7,08</v>
          </cell>
          <cell r="L4875" t="str">
            <v>CAIXA REFERENCIAL</v>
          </cell>
        </row>
        <row r="4876">
          <cell r="A4876">
            <v>101232</v>
          </cell>
          <cell r="B4876" t="str">
            <v>MOVIMENTO DE TERRA</v>
          </cell>
          <cell r="C4876" t="str">
            <v>MOVT</v>
          </cell>
          <cell r="D4876" t="str">
            <v>CORTE/ESCAVACAO EM JAZIDAS OU CAMPO ABERTO</v>
          </cell>
          <cell r="E4876" t="str">
            <v>0018</v>
          </cell>
          <cell r="F4876" t="str">
            <v/>
          </cell>
          <cell r="G4876" t="str">
            <v/>
          </cell>
          <cell r="H4876" t="str">
            <v>ESCAVAÇÃO VERTICAL A CÉU ABERTO, EM OBRAS DE INFRAESTRUTURA, INCLUINDO CARGA, DESCARGA E TRANSPORTE, EM SOLO DE 1ª CATEGORIA COM ESCAVADEIRA HIDRÁULICA (CAÇAMBA: 1,2 M³ / 155 HP), FROTA DE 3 CAMINHÕES BASCULANTES DE 14 M³, DMT ATÉ 1 KM E VELOCIDADE MÉDIA1</v>
          </cell>
          <cell r="I4876" t="str">
            <v>M3</v>
          </cell>
          <cell r="J4876" t="str">
            <v>ATRIBUÍDO SÃO PAULO</v>
          </cell>
          <cell r="K4876" t="str">
            <v>6,44</v>
          </cell>
          <cell r="L4876" t="str">
            <v>CAIXA REFERENCIAL</v>
          </cell>
        </row>
        <row r="4877">
          <cell r="A4877">
            <v>101233</v>
          </cell>
          <cell r="B4877" t="str">
            <v>MOVIMENTO DE TERRA</v>
          </cell>
          <cell r="C4877" t="str">
            <v>MOVT</v>
          </cell>
          <cell r="D4877" t="str">
            <v>CORTE/ESCAVACAO EM JAZIDAS OU CAMPO ABERTO</v>
          </cell>
          <cell r="E4877" t="str">
            <v>0018</v>
          </cell>
          <cell r="F4877" t="str">
            <v/>
          </cell>
          <cell r="G4877" t="str">
            <v/>
          </cell>
          <cell r="H4877" t="str">
            <v>ESCAVAÇÃO VERTICAL A CÉU ABERTO, EM OBRAS DE INFRAESTRUTURA, INCLUINDO CARGA, DESCARGA E TRANSPORTE, EM SOLO DE 1ª CATEGORIA COM ESCAVADEIRA HIDRÁULICA (CAÇAMBA: 1,2 M³ / 155 HP), FROTA DE 3 CAMINHÕES BASCULANTES DE 18 M³, DMT ATÉ 1 KM E VELOCIDADE MÉDIA1</v>
          </cell>
          <cell r="I4877" t="str">
            <v>M3</v>
          </cell>
          <cell r="J4877" t="str">
            <v>ATRIBUÍDO SÃO PAULO</v>
          </cell>
          <cell r="K4877" t="str">
            <v>5,91</v>
          </cell>
          <cell r="L4877" t="str">
            <v>CAIXA REFERENCIAL</v>
          </cell>
        </row>
        <row r="4878">
          <cell r="A4878">
            <v>101234</v>
          </cell>
          <cell r="B4878" t="str">
            <v>MOVIMENTO DE TERRA</v>
          </cell>
          <cell r="C4878" t="str">
            <v>MOVT</v>
          </cell>
          <cell r="D4878" t="str">
            <v>CORTE/ESCAVACAO EM JAZIDAS OU CAMPO ABERTO</v>
          </cell>
          <cell r="E4878" t="str">
            <v>0018</v>
          </cell>
          <cell r="F4878" t="str">
            <v/>
          </cell>
          <cell r="G4878" t="str">
            <v/>
          </cell>
          <cell r="H4878" t="str">
            <v>ESCAVAÇÃO VERTICAL A CÉU ABERTO, EM OBRAS DE INFRAESTRUTURA, INCLUINDO CARGA, DESCARGA E TRANSPORTE, EM SOLO DE 1ª CATEGORIA COM ESCAVADEIRA HIDRÁULICA (CAÇAMBA: 0,8 M³ / 111HP), FROTA DE 5 CAMINHÕES BASCULANTES DE 14 M³, DMT DE 1,5 KM E VELOCIDADE MÉDIA1</v>
          </cell>
          <cell r="I4878" t="str">
            <v>M3</v>
          </cell>
          <cell r="J4878" t="str">
            <v>ATRIBUÍDO SÃO PAULO</v>
          </cell>
          <cell r="K4878" t="str">
            <v>11,64</v>
          </cell>
          <cell r="L4878" t="str">
            <v>CAIXA REFERENCIAL</v>
          </cell>
        </row>
        <row r="4879">
          <cell r="A4879">
            <v>101235</v>
          </cell>
          <cell r="B4879" t="str">
            <v>MOVIMENTO DE TERRA</v>
          </cell>
          <cell r="C4879" t="str">
            <v>MOVT</v>
          </cell>
          <cell r="D4879" t="str">
            <v>CORTE/ESCAVACAO EM JAZIDAS OU CAMPO ABERTO</v>
          </cell>
          <cell r="E4879" t="str">
            <v>0018</v>
          </cell>
          <cell r="F4879" t="str">
            <v/>
          </cell>
          <cell r="G4879" t="str">
            <v/>
          </cell>
          <cell r="H4879" t="str">
            <v>ESCAVAÇÃO VERTICAL A CÉU ABERTO, EM OBRAS DE INFRAESTRUTURA, INCLUINDO CARGA, DESCARGA E TRANSPORTE, EM SOLO DE 1ª CATEGORIA COM ESCAVADEIRA HIDRÁULICA (CAÇAMBA: 0,8 M³ / 111HP), FROTA DE 5 CAMINHÕES BASCULANTES DE 14 M³, DMT DE 2 KM E VELOCIDADE MÉDIA 19</v>
          </cell>
          <cell r="I4879" t="str">
            <v>M3</v>
          </cell>
          <cell r="J4879" t="str">
            <v>ATRIBUÍDO SÃO PAULO</v>
          </cell>
          <cell r="K4879" t="str">
            <v>12,31</v>
          </cell>
          <cell r="L4879" t="str">
            <v>CAIXA REFERENCIAL</v>
          </cell>
        </row>
        <row r="4880">
          <cell r="A4880">
            <v>101236</v>
          </cell>
          <cell r="B4880" t="str">
            <v>MOVIMENTO DE TERRA</v>
          </cell>
          <cell r="C4880" t="str">
            <v>MOVT</v>
          </cell>
          <cell r="D4880" t="str">
            <v>CORTE/ESCAVACAO EM JAZIDAS OU CAMPO ABERTO</v>
          </cell>
          <cell r="E4880" t="str">
            <v>0018</v>
          </cell>
          <cell r="F4880" t="str">
            <v/>
          </cell>
          <cell r="G4880" t="str">
            <v/>
          </cell>
          <cell r="H4880" t="str">
            <v>ESCAVAÇÃO VERTICAL A CÉU ABERTO, EM OBRAS DE INFRAESTRUTURA, INCLUINDO CARGA, DESCARGA E TRANSPORTE, EM SOLO DE 1ª CATEGORIA COM ESCAVADEIRA HIDRÁULICA (CAÇAMBA: 0,8 M³ / 111HP), FROTA DE 6 CAMINHÕES BASCULANTES DE 14 M³, DMT DE 3 KM E VELOCIDADE MÉDIA 20</v>
          </cell>
          <cell r="I4880" t="str">
            <v>M3</v>
          </cell>
          <cell r="J4880" t="str">
            <v>ATRIBUÍDO SÃO PAULO</v>
          </cell>
          <cell r="K4880" t="str">
            <v>14,33</v>
          </cell>
          <cell r="L4880" t="str">
            <v>CAIXA REFERENCIAL</v>
          </cell>
        </row>
        <row r="4881">
          <cell r="A4881">
            <v>101237</v>
          </cell>
          <cell r="B4881" t="str">
            <v>MOVIMENTO DE TERRA</v>
          </cell>
          <cell r="C4881" t="str">
            <v>MOVT</v>
          </cell>
          <cell r="D4881" t="str">
            <v>CORTE/ESCAVACAO EM JAZIDAS OU CAMPO ABERTO</v>
          </cell>
          <cell r="E4881" t="str">
            <v>0018</v>
          </cell>
          <cell r="F4881" t="str">
            <v/>
          </cell>
          <cell r="G4881" t="str">
            <v/>
          </cell>
          <cell r="H4881" t="str">
            <v>ESCAVAÇÃO VERTICAL A CÉU ABERTO, EM OBRAS DE INFRAESTRUTURA, INCLUINDO CARGA, DESCARGA E TRANSPORTE, EM SOLO DE 1ª CATEGORIA COM ESCAVADEIRA HIDRÁULICA (CAÇAMBA: 0,8 M³ / 111HP), FROTA DE 6 CAMINHÕES BASCULANTES DE 14 M³, DMT DE 4 KM E VELOCIDADE MÉDIA 22</v>
          </cell>
          <cell r="I4881" t="str">
            <v>M3</v>
          </cell>
          <cell r="J4881" t="str">
            <v>ATRIBUÍDO SÃO PAULO</v>
          </cell>
          <cell r="K4881" t="str">
            <v>15,33</v>
          </cell>
          <cell r="L4881" t="str">
            <v>CAIXA REFERENCIAL</v>
          </cell>
        </row>
        <row r="4882">
          <cell r="A4882">
            <v>101238</v>
          </cell>
          <cell r="B4882" t="str">
            <v>MOVIMENTO DE TERRA</v>
          </cell>
          <cell r="C4882" t="str">
            <v>MOVT</v>
          </cell>
          <cell r="D4882" t="str">
            <v>CORTE/ESCAVACAO EM JAZIDAS OU CAMPO ABERTO</v>
          </cell>
          <cell r="E4882" t="str">
            <v>0018</v>
          </cell>
          <cell r="F4882" t="str">
            <v/>
          </cell>
          <cell r="G4882" t="str">
            <v/>
          </cell>
          <cell r="H4882" t="str">
            <v>ESCAVAÇÃO VERTICAL A CÉU ABERTO, EM OBRAS DE INFRAESTRUTURA, INCLUINDO CARGA, DESCARGA E TRANSPORTE, EM SOLO DE 1ª CATEGORIA COM ESCAVADEIRA HIDRÁULICA (CAÇAMBA: 0,8 M³ / 111HP), FROTA DE 8 CAMINHÕES BASCULANTES DE 14 M³, DMT DE 6 KM E VELOCIDADE MÉDIA 22</v>
          </cell>
          <cell r="I4882" t="str">
            <v>M3</v>
          </cell>
          <cell r="J4882" t="str">
            <v>ATRIBUÍDO SÃO PAULO</v>
          </cell>
          <cell r="K4882" t="str">
            <v>19,37</v>
          </cell>
          <cell r="L4882" t="str">
            <v>CAIXA REFERENCIAL</v>
          </cell>
        </row>
        <row r="4883">
          <cell r="A4883">
            <v>101239</v>
          </cell>
          <cell r="B4883" t="str">
            <v>MOVIMENTO DE TERRA</v>
          </cell>
          <cell r="C4883" t="str">
            <v>MOVT</v>
          </cell>
          <cell r="D4883" t="str">
            <v>CORTE/ESCAVACAO EM JAZIDAS OU CAMPO ABERTO</v>
          </cell>
          <cell r="E4883" t="str">
            <v>0018</v>
          </cell>
          <cell r="F4883" t="str">
            <v/>
          </cell>
          <cell r="G4883" t="str">
            <v/>
          </cell>
          <cell r="H4883" t="str">
            <v>ESCAVAÇÃO VERTICAL A CÉU ABERTO, EM OBRAS DE INFRAESTRUTURA, INCLUINDO CARGA, DESCARGA E TRANSPORTE, EM SOLO DE 1ª CATEGORIA COM ESCAVADEIRA HIDRÁULICA (CAÇAMBA: 0,8 M³ / 111HP), FROTA DE 4 CAMINHÕES BASCULANTES DE 18 M³, DMT DE 1,5 KM E VELOCIDADE MÉDIA1</v>
          </cell>
          <cell r="I4883" t="str">
            <v>M3</v>
          </cell>
          <cell r="J4883" t="str">
            <v>ATRIBUÍDO SÃO PAULO</v>
          </cell>
          <cell r="K4883" t="str">
            <v>10,26</v>
          </cell>
          <cell r="L4883" t="str">
            <v>CAIXA REFERENCIAL</v>
          </cell>
        </row>
        <row r="4884">
          <cell r="A4884">
            <v>101240</v>
          </cell>
          <cell r="B4884" t="str">
            <v>MOVIMENTO DE TERRA</v>
          </cell>
          <cell r="C4884" t="str">
            <v>MOVT</v>
          </cell>
          <cell r="D4884" t="str">
            <v>CORTE/ESCAVACAO EM JAZIDAS OU CAMPO ABERTO</v>
          </cell>
          <cell r="E4884" t="str">
            <v>0018</v>
          </cell>
          <cell r="F4884" t="str">
            <v/>
          </cell>
          <cell r="G4884" t="str">
            <v/>
          </cell>
          <cell r="H4884" t="str">
            <v>ESCAVAÇÃO VERTICAL A CÉU ABERTO, EM OBRAS DE INFRAESTRUTURA, INCLUINDO CARGA, DESCARGA E TRANSPORTE, EM SOLO DE 1ª CATEGORIA COM ESCAVADEIRA HIDRÁULICA (CAÇAMBA: 0,8 M³ / 111HP), FROTA DE 4 CAMINHÕES BASCULANTES DE 18 M³, DMT DE 2 KM E VELOCIDADE MÉDIA 19</v>
          </cell>
          <cell r="I4884" t="str">
            <v>M3</v>
          </cell>
          <cell r="J4884" t="str">
            <v>ATRIBUÍDO SÃO PAULO</v>
          </cell>
          <cell r="K4884" t="str">
            <v>10,87</v>
          </cell>
          <cell r="L4884" t="str">
            <v>CAIXA REFERENCIAL</v>
          </cell>
        </row>
        <row r="4885">
          <cell r="A4885">
            <v>101241</v>
          </cell>
          <cell r="B4885" t="str">
            <v>MOVIMENTO DE TERRA</v>
          </cell>
          <cell r="C4885" t="str">
            <v>MOVT</v>
          </cell>
          <cell r="D4885" t="str">
            <v>CORTE/ESCAVACAO EM JAZIDAS OU CAMPO ABERTO</v>
          </cell>
          <cell r="E4885" t="str">
            <v>0018</v>
          </cell>
          <cell r="F4885" t="str">
            <v/>
          </cell>
          <cell r="G4885" t="str">
            <v/>
          </cell>
          <cell r="H4885" t="str">
            <v>ESCAVAÇÃO VERTICAL A CÉU ABERTO, EM OBRAS DE INFRAESTRUTURA, INCLUINDO CARGA, DESCARGA E TRANSPORTE, EM SOLO DE 1ª CATEGORIA COM ESCAVADEIRA HIDRÁULICA (CAÇAMBA: 0,8 M³ / 111HP), FROTA DE 5 CAMINHÕES BASCULANTES DE 18 M³, DMT DE 3 KM E VELOCIDADE MÉDIA 20</v>
          </cell>
          <cell r="I4885" t="str">
            <v>M3</v>
          </cell>
          <cell r="J4885" t="str">
            <v>ATRIBUÍDO SÃO PAULO</v>
          </cell>
          <cell r="K4885" t="str">
            <v>12,67</v>
          </cell>
          <cell r="L4885" t="str">
            <v>CAIXA REFERENCIAL</v>
          </cell>
        </row>
        <row r="4886">
          <cell r="A4886">
            <v>101242</v>
          </cell>
          <cell r="B4886" t="str">
            <v>MOVIMENTO DE TERRA</v>
          </cell>
          <cell r="C4886" t="str">
            <v>MOVT</v>
          </cell>
          <cell r="D4886" t="str">
            <v>CORTE/ESCAVACAO EM JAZIDAS OU CAMPO ABERTO</v>
          </cell>
          <cell r="E4886" t="str">
            <v>0018</v>
          </cell>
          <cell r="F4886" t="str">
            <v/>
          </cell>
          <cell r="G4886" t="str">
            <v/>
          </cell>
          <cell r="H4886" t="str">
            <v>ESCAVAÇÃO VERTICAL A CÉU ABERTO, EM OBRAS DE INFRAESTRUTURA, INCLUINDO CARGA, DESCARGA E TRANSPORTE, EM SOLO DE 1ª CATEGORIA COM ESCAVADEIRA HIDRÁULICA (CAÇAMBA: 0,8 M³ / 111HP), FROTA DE 6 CAMINHÕES BASCULANTES DE 18 M³, DMT DE 4 KM E VELOCIDADE MÉDIA 22</v>
          </cell>
          <cell r="I4886" t="str">
            <v>M3</v>
          </cell>
          <cell r="J4886" t="str">
            <v>ATRIBUÍDO SÃO PAULO</v>
          </cell>
          <cell r="K4886" t="str">
            <v>14,13</v>
          </cell>
          <cell r="L4886" t="str">
            <v>CAIXA REFERENCIAL</v>
          </cell>
        </row>
        <row r="4887">
          <cell r="A4887">
            <v>101243</v>
          </cell>
          <cell r="B4887" t="str">
            <v>MOVIMENTO DE TERRA</v>
          </cell>
          <cell r="C4887" t="str">
            <v>MOVT</v>
          </cell>
          <cell r="D4887" t="str">
            <v>CORTE/ESCAVACAO EM JAZIDAS OU CAMPO ABERTO</v>
          </cell>
          <cell r="E4887" t="str">
            <v>0018</v>
          </cell>
          <cell r="F4887" t="str">
            <v/>
          </cell>
          <cell r="G4887" t="str">
            <v/>
          </cell>
          <cell r="H4887" t="str">
            <v>ESCAVAÇÃO VERTICAL A CÉU ABERTO, EM OBRAS DE INFRAESTRUTURA, INCLUINDO CARGA, DESCARGA E TRANSPORTE, EM SOLO DE 1ª CATEGORIA COM ESCAVADEIRA HIDRÁULICA (CAÇAMBA: 0,8 M³ / 111HP), FROTA DE 7 CAMINHÕES BASCULANTES DE 18 M³, DMT DE 6 KM E VELOCIDADE MÉDIA 22</v>
          </cell>
          <cell r="I4887" t="str">
            <v>M3</v>
          </cell>
          <cell r="J4887" t="str">
            <v>ATRIBUÍDO SÃO PAULO</v>
          </cell>
          <cell r="K4887" t="str">
            <v>17,19</v>
          </cell>
          <cell r="L4887" t="str">
            <v>CAIXA REFERENCIAL</v>
          </cell>
        </row>
        <row r="4888">
          <cell r="A4888">
            <v>101244</v>
          </cell>
          <cell r="B4888" t="str">
            <v>MOVIMENTO DE TERRA</v>
          </cell>
          <cell r="C4888" t="str">
            <v>MOVT</v>
          </cell>
          <cell r="D4888" t="str">
            <v>CORTE/ESCAVACAO EM JAZIDAS OU CAMPO ABERTO</v>
          </cell>
          <cell r="E4888" t="str">
            <v>0018</v>
          </cell>
          <cell r="F4888" t="str">
            <v/>
          </cell>
          <cell r="G4888" t="str">
            <v/>
          </cell>
          <cell r="H4888" t="str">
            <v>ESCAVAÇÃO VERTICAL A CÉU ABERTO, EM OBRAS DE INFRAESTRUTURA, INCLUINDO CARGA, DESCARGA E TRANSPORTE, EM SOLO DE 1ª CATEGORIA COM ESCAVADEIRA HIDRÁULICA (CAÇAMBA: 1,2M³ / 155HP), FROTA DE 6 CAMINHÕES BASCULANTES DE 14 M³, DMT DE 1,5 KM E VELOCIDADE MÉDIA18</v>
          </cell>
          <cell r="I4888" t="str">
            <v>M3</v>
          </cell>
          <cell r="J4888" t="str">
            <v>ATRIBUÍDO SÃO PAULO</v>
          </cell>
          <cell r="K4888" t="str">
            <v>10,79</v>
          </cell>
          <cell r="L4888" t="str">
            <v>CAIXA REFERENCIAL</v>
          </cell>
        </row>
        <row r="4889">
          <cell r="A4889">
            <v>101245</v>
          </cell>
          <cell r="B4889" t="str">
            <v>MOVIMENTO DE TERRA</v>
          </cell>
          <cell r="C4889" t="str">
            <v>MOVT</v>
          </cell>
          <cell r="D4889" t="str">
            <v>CORTE/ESCAVACAO EM JAZIDAS OU CAMPO ABERTO</v>
          </cell>
          <cell r="E4889" t="str">
            <v>0018</v>
          </cell>
          <cell r="F4889" t="str">
            <v/>
          </cell>
          <cell r="G4889" t="str">
            <v/>
          </cell>
          <cell r="H4889" t="str">
            <v>ESCAVAÇÃO VERTICAL A CÉU ABERTO, EM OBRAS DE INFRAESTRUTURA, INCLUINDO CARGA, DESCARGA E TRANSPORTE, EM SOLO DE 1ª CATEGORIA COM ESCAVADEIRA HIDRÁULICA (CAÇAMBA: 1,2 M³ / 155HP), FROTA DE 6 CAMINHÕES BASCULANTES DE 14 M³, DMT DE 2 KM E VELOCIDADE MÉDIA 19</v>
          </cell>
          <cell r="I4889" t="str">
            <v>M3</v>
          </cell>
          <cell r="J4889" t="str">
            <v>ATRIBUÍDO SÃO PAULO</v>
          </cell>
          <cell r="K4889" t="str">
            <v>11,46</v>
          </cell>
          <cell r="L4889" t="str">
            <v>CAIXA REFERENCIAL</v>
          </cell>
        </row>
        <row r="4890">
          <cell r="A4890">
            <v>101246</v>
          </cell>
          <cell r="B4890" t="str">
            <v>MOVIMENTO DE TERRA</v>
          </cell>
          <cell r="C4890" t="str">
            <v>MOVT</v>
          </cell>
          <cell r="D4890" t="str">
            <v>CORTE/ESCAVACAO EM JAZIDAS OU CAMPO ABERTO</v>
          </cell>
          <cell r="E4890" t="str">
            <v>0018</v>
          </cell>
          <cell r="F4890" t="str">
            <v/>
          </cell>
          <cell r="G4890" t="str">
            <v/>
          </cell>
          <cell r="H4890" t="str">
            <v>ESCAVAÇÃO VERTICAL A CÉU ABERTO, EM OBRAS DE INFRAESTRUTURA, INCLUINDO CARGA, DESCARGA E TRANSPORTE, EM SOLO DE 1ª CATEGORIA COM ESCAVADEIRA HIDRÁULICA (CAÇAMBA: 1,2 M³ / 155HP), FROTA DE 7 CAMINHÕES BASCULANTES DE 14 M³, DMT DE 3 KM E VELOCIDADE MÉDIA 20</v>
          </cell>
          <cell r="I4890" t="str">
            <v>M3</v>
          </cell>
          <cell r="J4890" t="str">
            <v>ATRIBUÍDO SÃO PAULO</v>
          </cell>
          <cell r="K4890" t="str">
            <v>13,33</v>
          </cell>
          <cell r="L4890" t="str">
            <v>CAIXA REFERENCIAL</v>
          </cell>
        </row>
        <row r="4891">
          <cell r="A4891">
            <v>101247</v>
          </cell>
          <cell r="B4891" t="str">
            <v>MOVIMENTO DE TERRA</v>
          </cell>
          <cell r="C4891" t="str">
            <v>MOVT</v>
          </cell>
          <cell r="D4891" t="str">
            <v>CORTE/ESCAVACAO EM JAZIDAS OU CAMPO ABERTO</v>
          </cell>
          <cell r="E4891" t="str">
            <v>0018</v>
          </cell>
          <cell r="F4891" t="str">
            <v/>
          </cell>
          <cell r="G4891" t="str">
            <v/>
          </cell>
          <cell r="H4891" t="str">
            <v>ESCAVAÇÃO VERTICAL A CÉU ABERTO, EM OBRAS DE INFRAESTRUTURA, INCLUINDO CARGA, DESCARGA E TRANSPORTE, EM SOLO DE 1ª CATEGORIA COM ESCAVADEIRA HIDRÁULICA (CAÇAMBA: 1,2 M³ / 155HP), FROTA DE 8 CAMINHÕES BASCULANTES DE 14 M³, DMT DE 4 KM E VELOCIDADE MÉDIA 22</v>
          </cell>
          <cell r="I4891" t="str">
            <v>M3</v>
          </cell>
          <cell r="J4891" t="str">
            <v>ATRIBUÍDO SÃO PAULO</v>
          </cell>
          <cell r="K4891" t="str">
            <v>14,79</v>
          </cell>
          <cell r="L4891" t="str">
            <v>CAIXA REFERENCIAL</v>
          </cell>
        </row>
        <row r="4892">
          <cell r="A4892">
            <v>101248</v>
          </cell>
          <cell r="B4892" t="str">
            <v>MOVIMENTO DE TERRA</v>
          </cell>
          <cell r="C4892" t="str">
            <v>MOVT</v>
          </cell>
          <cell r="D4892" t="str">
            <v>CORTE/ESCAVACAO EM JAZIDAS OU CAMPO ABERTO</v>
          </cell>
          <cell r="E4892" t="str">
            <v>0018</v>
          </cell>
          <cell r="F4892" t="str">
            <v/>
          </cell>
          <cell r="G4892" t="str">
            <v/>
          </cell>
          <cell r="H4892" t="str">
            <v>ESCAVAÇÃO VERTICAL A CÉU ABERTO, EM OBRAS DE INFRAESTRUTURA, INCLUINDO CARGA, DESCARGA E TRANSPORTE, EM SOLO DE 1ª CATEGORIA COM ESCAVADEIRA HIDRÁULICA (CAÇAMBA: 1,2 M³ / 155HP), FROTA DE 10 CAMINHÕES BASCULANTES DE 14 M³, DMT DE 6 KM E VELOCIDADE MÉDIA22</v>
          </cell>
          <cell r="I4892" t="str">
            <v>M3</v>
          </cell>
          <cell r="J4892" t="str">
            <v>ATRIBUÍDO SÃO PAULO</v>
          </cell>
          <cell r="K4892" t="str">
            <v>18,54</v>
          </cell>
          <cell r="L4892" t="str">
            <v>CAIXA REFERENCIAL</v>
          </cell>
        </row>
        <row r="4893">
          <cell r="A4893">
            <v>101249</v>
          </cell>
          <cell r="B4893" t="str">
            <v>MOVIMENTO DE TERRA</v>
          </cell>
          <cell r="C4893" t="str">
            <v>MOVT</v>
          </cell>
          <cell r="D4893" t="str">
            <v>CORTE/ESCAVACAO EM JAZIDAS OU CAMPO ABERTO</v>
          </cell>
          <cell r="E4893" t="str">
            <v>0018</v>
          </cell>
          <cell r="F4893" t="str">
            <v/>
          </cell>
          <cell r="G4893" t="str">
            <v/>
          </cell>
          <cell r="H4893" t="str">
            <v>ESCAVAÇÃO VERTICAL A CÉU ABERTO, EM OBRAS DE INFRAESTRUTURA, INCLUINDO CARGA, DESCARGA E TRANSPORTE, EM SOLO DE 1ª CATEGORIA COM ESCAVADEIRA HIDRÁULICA (CAÇAMBA: 1,2 M³ / 155HP), FROTA DE 5 CAMINHÕES BASCULANTES DE 18 M³, DMT DE 1,5 KM E VELOCIDADE MÉDIA1</v>
          </cell>
          <cell r="I4893" t="str">
            <v>M3</v>
          </cell>
          <cell r="J4893" t="str">
            <v>ATRIBUÍDO SÃO PAULO</v>
          </cell>
          <cell r="K4893" t="str">
            <v>9,39</v>
          </cell>
          <cell r="L4893" t="str">
            <v>CAIXA REFERENCIAL</v>
          </cell>
        </row>
        <row r="4894">
          <cell r="A4894">
            <v>101250</v>
          </cell>
          <cell r="B4894" t="str">
            <v>MOVIMENTO DE TERRA</v>
          </cell>
          <cell r="C4894" t="str">
            <v>MOVT</v>
          </cell>
          <cell r="D4894" t="str">
            <v>CORTE/ESCAVACAO EM JAZIDAS OU CAMPO ABERTO</v>
          </cell>
          <cell r="E4894" t="str">
            <v>0018</v>
          </cell>
          <cell r="F4894" t="str">
            <v/>
          </cell>
          <cell r="G4894" t="str">
            <v/>
          </cell>
          <cell r="H4894" t="str">
            <v>ESCAVAÇÃO VERTICAL A CÉU ABERTO, EM OBRAS DE INFRAESTRUTURA, INCLUINDO CARGA, DESCARGA E TRANSPORTE, EM SOLO DE 1ª CATEGORIA COM ESCAVADEIRA HIDRÁULICA (CAÇAMBA: 1,2 M³ / 155HP), FROTA DE 6 CAMINHÕES BASCULANTES DE 18 M³, DMT DE 2 KM E VELOCIDADE MÉDIA 19</v>
          </cell>
          <cell r="I4894" t="str">
            <v>M3</v>
          </cell>
          <cell r="J4894" t="str">
            <v>ATRIBUÍDO SÃO PAULO</v>
          </cell>
          <cell r="K4894" t="str">
            <v>10,40</v>
          </cell>
          <cell r="L4894" t="str">
            <v>CAIXA REFERENCIAL</v>
          </cell>
        </row>
        <row r="4895">
          <cell r="A4895">
            <v>101251</v>
          </cell>
          <cell r="B4895" t="str">
            <v>MOVIMENTO DE TERRA</v>
          </cell>
          <cell r="C4895" t="str">
            <v>MOVT</v>
          </cell>
          <cell r="D4895" t="str">
            <v>CORTE/ESCAVACAO EM JAZIDAS OU CAMPO ABERTO</v>
          </cell>
          <cell r="E4895" t="str">
            <v>0018</v>
          </cell>
          <cell r="F4895" t="str">
            <v/>
          </cell>
          <cell r="G4895" t="str">
            <v/>
          </cell>
          <cell r="H4895" t="str">
            <v>ESCAVAÇÃO VERTICAL A CÉU ABERTO, EM OBRAS DE INFRAESTRUTURA, INCLUINDO CARGA, DESCARGA E TRANSPORTE, EM SOLO DE 1ª CATEGORIA COM ESCAVADEIRA HIDRÁULICA (CAÇAMBA: 1,2 M³ / 155HP), FROTA DE 6 CAMINHÕES BASCULANTES DE 18 M³, DMT DE 3 KM E VELOCIDADE MÉDIA 20</v>
          </cell>
          <cell r="I4895" t="str">
            <v>M3</v>
          </cell>
          <cell r="J4895" t="str">
            <v>ATRIBUÍDO SÃO PAULO</v>
          </cell>
          <cell r="K4895" t="str">
            <v>11,91</v>
          </cell>
          <cell r="L4895" t="str">
            <v>CAIXA REFERENCIAL</v>
          </cell>
        </row>
        <row r="4896">
          <cell r="A4896">
            <v>101252</v>
          </cell>
          <cell r="B4896" t="str">
            <v>MOVIMENTO DE TERRA</v>
          </cell>
          <cell r="C4896" t="str">
            <v>MOVT</v>
          </cell>
          <cell r="D4896" t="str">
            <v>CORTE/ESCAVACAO EM JAZIDAS OU CAMPO ABERTO</v>
          </cell>
          <cell r="E4896" t="str">
            <v>0018</v>
          </cell>
          <cell r="F4896" t="str">
            <v/>
          </cell>
          <cell r="G4896" t="str">
            <v/>
          </cell>
          <cell r="H4896" t="str">
            <v>ESCAVAÇÃO VERTICAL A CÉU ABERTO, EM OBRAS DE INFRAESTRUTURA, INCLUINDO CARGA, DESCARGA E TRANSPORTE, EM SOLO DE 1ª CATEGORIA COM ESCAVADEIRA HIDRÁULICA (CAÇAMBA: 1,2 M³ / 155HP), FROTA DE 7 CAMINHÕES BASCULANTES DE 18 M³, DMT DE 4 KM E VELOCIDADE MÉDIA 22</v>
          </cell>
          <cell r="I4896" t="str">
            <v>M3</v>
          </cell>
          <cell r="J4896" t="str">
            <v>ATRIBUÍDO SÃO PAULO</v>
          </cell>
          <cell r="K4896" t="str">
            <v>12,92</v>
          </cell>
          <cell r="L4896" t="str">
            <v>CAIXA REFERENCIAL</v>
          </cell>
        </row>
        <row r="4897">
          <cell r="A4897">
            <v>101253</v>
          </cell>
          <cell r="B4897" t="str">
            <v>MOVIMENTO DE TERRA</v>
          </cell>
          <cell r="C4897" t="str">
            <v>MOVT</v>
          </cell>
          <cell r="D4897" t="str">
            <v>CORTE/ESCAVACAO EM JAZIDAS OU CAMPO ABERTO</v>
          </cell>
          <cell r="E4897" t="str">
            <v>0018</v>
          </cell>
          <cell r="F4897" t="str">
            <v/>
          </cell>
          <cell r="G4897" t="str">
            <v/>
          </cell>
          <cell r="H4897" t="str">
            <v>ESCAVAÇÃO VERTICAL A CÉU ABERTO, EM OBRAS DE INFRAESTRUTURA, INCLUINDO CARGA, DESCARGA E TRANSPORTE, EM SOLO DE 1ª CATEGORIA COM ESCAVADEIRA HIDRÁULICA (CAÇAMBA: 1,2 M³ / 155HP), FROTA DE 9 CAMINHÕES BASCULANTES DE 18 M³, DMT DE 6 KM E VELOCIDADE MÉDIA 22</v>
          </cell>
          <cell r="I4897" t="str">
            <v>M3</v>
          </cell>
          <cell r="J4897" t="str">
            <v>ATRIBUÍDO SÃO PAULO</v>
          </cell>
          <cell r="K4897" t="str">
            <v>16,28</v>
          </cell>
          <cell r="L4897" t="str">
            <v>CAIXA REFERENCIAL</v>
          </cell>
        </row>
        <row r="4898">
          <cell r="A4898">
            <v>101254</v>
          </cell>
          <cell r="B4898" t="str">
            <v>MOVIMENTO DE TERRA</v>
          </cell>
          <cell r="C4898" t="str">
            <v>MOVT</v>
          </cell>
          <cell r="D4898" t="str">
            <v>CORTE/ESCAVACAO EM JAZIDAS OU CAMPO ABERTO</v>
          </cell>
          <cell r="E4898" t="str">
            <v>0018</v>
          </cell>
          <cell r="F4898" t="str">
            <v/>
          </cell>
          <cell r="G4898" t="str">
            <v/>
          </cell>
          <cell r="H4898" t="str">
            <v>ESCAVAÇÃO VERTICAL A CÉU ABERTO, EM OBRAS DE EDIFICAÇÃO, INCLUINDO CARGA, DESCARGA E TRANSPORTE, EM SOLO DE 1ª CATEGORIA COM ESCAVADEIRA HIDRÁULICA (CAÇAMBA: 0,8 M³ / 111HP), FROTA DE 3 CAMINHÕES BASCULANTES DE 10 M³, DMT ATÉ 1 KM E VELOCIDADE MÉDIA 14KM/</v>
          </cell>
          <cell r="I4898" t="str">
            <v>M3</v>
          </cell>
          <cell r="J4898" t="str">
            <v>ATRIBUÍDO SÃO PAULO</v>
          </cell>
          <cell r="K4898" t="str">
            <v>8,26</v>
          </cell>
          <cell r="L4898" t="str">
            <v>CAIXA REFERENCIAL</v>
          </cell>
        </row>
        <row r="4899">
          <cell r="A4899">
            <v>101255</v>
          </cell>
          <cell r="B4899" t="str">
            <v>MOVIMENTO DE TERRA</v>
          </cell>
          <cell r="C4899" t="str">
            <v>MOVT</v>
          </cell>
          <cell r="D4899" t="str">
            <v>CORTE/ESCAVACAO EM JAZIDAS OU CAMPO ABERTO</v>
          </cell>
          <cell r="E4899" t="str">
            <v>0018</v>
          </cell>
          <cell r="F4899" t="str">
            <v/>
          </cell>
          <cell r="G4899" t="str">
            <v/>
          </cell>
          <cell r="H4899" t="str">
            <v>ESCAVAÇÃO VERTICAL A CÉU ABERTO, EM OBRAS DE EDIFICAÇÃO, INCLUINDO CARGA, DESCARGA E TRANSPORTE, EM SOLO DE 1ª CATEGORIA COM ESCAVADEIRA HIDRÁULICA (CAÇAMBA: 1,2 M³ / 155HP), FROTA DE 3 CAMINHÕES BASCULANTES DE 10 M³, DMT ATÉ 1 KM E VELOCIDADE MÉDIA 14KM/</v>
          </cell>
          <cell r="I4899" t="str">
            <v>M3</v>
          </cell>
          <cell r="J4899" t="str">
            <v>ATRIBUÍDO SÃO PAULO</v>
          </cell>
          <cell r="K4899" t="str">
            <v>7,35</v>
          </cell>
          <cell r="L4899" t="str">
            <v>CAIXA REFERENCIAL</v>
          </cell>
        </row>
        <row r="4900">
          <cell r="A4900">
            <v>101256</v>
          </cell>
          <cell r="B4900" t="str">
            <v>MOVIMENTO DE TERRA</v>
          </cell>
          <cell r="C4900" t="str">
            <v>MOVT</v>
          </cell>
          <cell r="D4900" t="str">
            <v>CORTE/ESCAVACAO EM JAZIDAS OU CAMPO ABERTO</v>
          </cell>
          <cell r="E4900" t="str">
            <v>0018</v>
          </cell>
          <cell r="F4900" t="str">
            <v/>
          </cell>
          <cell r="G4900" t="str">
            <v/>
          </cell>
          <cell r="H4900" t="str">
            <v>ESCAVAÇÃO VERTICAL A CÉU ABERTO, EM OBRAS DE EDIFICAÇÃO, INCLUINDO CARGA, DESCARGA E TRANSPORTE, EM SOLO DE 1ª CATEGORIA COM ESCAVADEIRA HIDRÁULICA (CAÇAMBA: 0,8 M³ / 111HP), FROTA DE 5 CAMINHÕES BASCULANTES DE 10 M³, DMT DE 1,5 KM E VELOCIDADE MÉDIA 18KM</v>
          </cell>
          <cell r="I4900" t="str">
            <v>M3</v>
          </cell>
          <cell r="J4900" t="str">
            <v>ATRIBUÍDO SÃO PAULO</v>
          </cell>
          <cell r="K4900" t="str">
            <v>12,71</v>
          </cell>
          <cell r="L4900" t="str">
            <v>CAIXA REFERENCIAL</v>
          </cell>
        </row>
        <row r="4901">
          <cell r="A4901">
            <v>101257</v>
          </cell>
          <cell r="B4901" t="str">
            <v>MOVIMENTO DE TERRA</v>
          </cell>
          <cell r="C4901" t="str">
            <v>MOVT</v>
          </cell>
          <cell r="D4901" t="str">
            <v>CORTE/ESCAVACAO EM JAZIDAS OU CAMPO ABERTO</v>
          </cell>
          <cell r="E4901" t="str">
            <v>0018</v>
          </cell>
          <cell r="F4901" t="str">
            <v/>
          </cell>
          <cell r="G4901" t="str">
            <v/>
          </cell>
          <cell r="H4901" t="str">
            <v>ESCAVAÇÃO VERTICAL A CÉU ABERTO, EM OBRAS DE EDIFICAÇÃO, INCLUINDO CARGA, DESCARGA E TRANSPORTE, EM SOLO DE 1ª CATEGORIA COM ESCAVADEIRA HIDRÁULICA (CAÇAMBA: 0,8 M³ / 111HP), FROTA DE 5 CAMINHÕES BASCULANTES DE 10 M³, DMT DE 2 KM E VELOCIDADE MÉDIA 19KM/H</v>
          </cell>
          <cell r="I4901" t="str">
            <v>M3</v>
          </cell>
          <cell r="J4901" t="str">
            <v>ATRIBUÍDO SÃO PAULO</v>
          </cell>
          <cell r="K4901" t="str">
            <v>13,44</v>
          </cell>
          <cell r="L4901" t="str">
            <v>CAIXA REFERENCIAL</v>
          </cell>
        </row>
        <row r="4902">
          <cell r="A4902">
            <v>101258</v>
          </cell>
          <cell r="B4902" t="str">
            <v>MOVIMENTO DE TERRA</v>
          </cell>
          <cell r="C4902" t="str">
            <v>MOVT</v>
          </cell>
          <cell r="D4902" t="str">
            <v>CORTE/ESCAVACAO EM JAZIDAS OU CAMPO ABERTO</v>
          </cell>
          <cell r="E4902" t="str">
            <v>0018</v>
          </cell>
          <cell r="F4902" t="str">
            <v/>
          </cell>
          <cell r="G4902" t="str">
            <v/>
          </cell>
          <cell r="H4902" t="str">
            <v>ESCAVAÇÃO VERTICAL A CÉU ABERTO, EM OBRAS DE EDIFICAÇÃO, INCLUINDO CARGA, DESCARGA E TRANSPORTE, EM SOLO DE 1ª CATEGORIA COM ESCAVADEIRA HIDRÁULICA (CAÇAMBA: 0,8 M³ / 111HP), FROTA DE 6 CAMINHÕES BASCULANTES DE 10 M³, DMT DE 3 KM E VELOCIDADE MÉDIA 20KM/H</v>
          </cell>
          <cell r="I4902" t="str">
            <v>M3</v>
          </cell>
          <cell r="J4902" t="str">
            <v>ATRIBUÍDO SÃO PAULO</v>
          </cell>
          <cell r="K4902" t="str">
            <v>15,57</v>
          </cell>
          <cell r="L4902" t="str">
            <v>CAIXA REFERENCIAL</v>
          </cell>
        </row>
        <row r="4903">
          <cell r="A4903">
            <v>101259</v>
          </cell>
          <cell r="B4903" t="str">
            <v>MOVIMENTO DE TERRA</v>
          </cell>
          <cell r="C4903" t="str">
            <v>MOVT</v>
          </cell>
          <cell r="D4903" t="str">
            <v>CORTE/ESCAVACAO EM JAZIDAS OU CAMPO ABERTO</v>
          </cell>
          <cell r="E4903" t="str">
            <v>0018</v>
          </cell>
          <cell r="F4903" t="str">
            <v/>
          </cell>
          <cell r="G4903" t="str">
            <v/>
          </cell>
          <cell r="H4903" t="str">
            <v>ESCAVAÇÃO VERTICAL A CÉU ABERTO, EM OBRAS DE EDIFICAÇÃO, INCLUINDO CARGA, DESCARGA E TRANSPORTE, EM SOLO DE 1ª CATEGORIA COM ESCAVADEIRA HIDRÁULICA (CAÇAMBA: 0,8 M³ / 111HP), FROTA DE 7 CAMINHÕES BASCULANTES DE 10 M³, DMT DE 4 KM E VELOCIDADE MÉDIA 22KM/H</v>
          </cell>
          <cell r="I4903" t="str">
            <v>M3</v>
          </cell>
          <cell r="J4903" t="str">
            <v>ATRIBUÍDO SÃO PAULO</v>
          </cell>
          <cell r="K4903" t="str">
            <v>17,25</v>
          </cell>
          <cell r="L4903" t="str">
            <v>CAIXA REFERENCIAL</v>
          </cell>
        </row>
        <row r="4904">
          <cell r="A4904">
            <v>101260</v>
          </cell>
          <cell r="B4904" t="str">
            <v>MOVIMENTO DE TERRA</v>
          </cell>
          <cell r="C4904" t="str">
            <v>MOVT</v>
          </cell>
          <cell r="D4904" t="str">
            <v>CORTE/ESCAVACAO EM JAZIDAS OU CAMPO ABERTO</v>
          </cell>
          <cell r="E4904" t="str">
            <v>0018</v>
          </cell>
          <cell r="F4904" t="str">
            <v/>
          </cell>
          <cell r="G4904" t="str">
            <v/>
          </cell>
          <cell r="H4904" t="str">
            <v>ESCAVAÇÃO VERTICAL A CÉU ABERTO, EM OBRAS DE EDIFICAÇÃO, INCLUINDO CARGA, DESCARGA E TRANSPORTE, EM SOLO DE 1ª CATEGORIA COM ESCAVADEIRA HIDRÁULICA (CAÇAMBA: 0,8 M³ / 111HP), FROTA DE 9 CAMINHÕES BASCULANTES DE 10 M³, DMT DE 6 KM E VELOCIDADE MÉDIA 22KM/H</v>
          </cell>
          <cell r="I4904" t="str">
            <v>M3</v>
          </cell>
          <cell r="J4904" t="str">
            <v>ATRIBUÍDO SÃO PAULO</v>
          </cell>
          <cell r="K4904" t="str">
            <v>21,53</v>
          </cell>
          <cell r="L4904" t="str">
            <v>CAIXA REFERENCIAL</v>
          </cell>
        </row>
        <row r="4905">
          <cell r="A4905">
            <v>101261</v>
          </cell>
          <cell r="B4905" t="str">
            <v>MOVIMENTO DE TERRA</v>
          </cell>
          <cell r="C4905" t="str">
            <v>MOVT</v>
          </cell>
          <cell r="D4905" t="str">
            <v>CORTE/ESCAVACAO EM JAZIDAS OU CAMPO ABERTO</v>
          </cell>
          <cell r="E4905" t="str">
            <v>0018</v>
          </cell>
          <cell r="F4905" t="str">
            <v/>
          </cell>
          <cell r="G4905" t="str">
            <v/>
          </cell>
          <cell r="H4905" t="str">
            <v>ESCAVAÇÃO VERTICAL A CÉU ABERTO, EM OBRAS DE EDIFICAÇÃO, INCLUINDO CARGA, DESCARGA E TRANSPORTE, EM SOLO DE 1ª CATEGORIA COM ESCAVADEIRA HIDRÁULICA (CAÇAMBA: 1,2 M³ / 155HP), FROTA DE 6 CAMINHÕES BASCULANTES DE 10 M³, DMT DE 1,5 KM E VELOCIDADE MÉDIA 18KM</v>
          </cell>
          <cell r="I4905" t="str">
            <v>M3</v>
          </cell>
          <cell r="J4905" t="str">
            <v>ATRIBUÍDO SÃO PAULO</v>
          </cell>
          <cell r="K4905" t="str">
            <v>12,03</v>
          </cell>
          <cell r="L4905" t="str">
            <v>CAIXA REFERENCIAL</v>
          </cell>
        </row>
        <row r="4906">
          <cell r="A4906">
            <v>101262</v>
          </cell>
          <cell r="B4906" t="str">
            <v>MOVIMENTO DE TERRA</v>
          </cell>
          <cell r="C4906" t="str">
            <v>MOVT</v>
          </cell>
          <cell r="D4906" t="str">
            <v>CORTE/ESCAVACAO EM JAZIDAS OU CAMPO ABERTO</v>
          </cell>
          <cell r="E4906" t="str">
            <v>0018</v>
          </cell>
          <cell r="F4906" t="str">
            <v/>
          </cell>
          <cell r="G4906" t="str">
            <v/>
          </cell>
          <cell r="H4906" t="str">
            <v>ESCAVAÇÃO VERTICAL A CÉU ABERTO, EM OBRAS DE EDIFICAÇÃO, INCLUINDO CARGA, DESCARGA E TRANSPORTE, EM SOLO DE 1ª CATEGORIA COM ESCAVADEIRA HIDRÁULICA (CAÇAMBA: 1,2 M³ / 155HP), FROTA DE 6 CAMINHÕES BASCULANTES DE 10 M³, DMT DE 2 KM E VELOCIDADE MÉDIA 19KM/H</v>
          </cell>
          <cell r="I4906" t="str">
            <v>M3</v>
          </cell>
          <cell r="J4906" t="str">
            <v>ATRIBUÍDO SÃO PAULO</v>
          </cell>
          <cell r="K4906" t="str">
            <v>12,76</v>
          </cell>
          <cell r="L4906" t="str">
            <v>CAIXA REFERENCIAL</v>
          </cell>
        </row>
        <row r="4907">
          <cell r="A4907">
            <v>101263</v>
          </cell>
          <cell r="B4907" t="str">
            <v>MOVIMENTO DE TERRA</v>
          </cell>
          <cell r="C4907" t="str">
            <v>MOVT</v>
          </cell>
          <cell r="D4907" t="str">
            <v>CORTE/ESCAVACAO EM JAZIDAS OU CAMPO ABERTO</v>
          </cell>
          <cell r="E4907" t="str">
            <v>0018</v>
          </cell>
          <cell r="F4907" t="str">
            <v/>
          </cell>
          <cell r="G4907" t="str">
            <v/>
          </cell>
          <cell r="H4907" t="str">
            <v>ESCAVAÇÃO VERTICAL A CÉU ABERTO, EM OBRAS DE EDIFICAÇÃO, INCLUINDO CARGA, DESCARGA E TRANSPORTE, EM SOLO DE 1ª CATEGORIA COM ESCAVADEIRA HIDRÁULICA (CAÇAMBA: 1,2 M³ / 155HP), FROTA DE 7 CAMINHÕES BASCULANTES DE 10 M³, DMT DE 3 KM E VELOCIDADE MÉDIA 20KM/H</v>
          </cell>
          <cell r="I4907" t="str">
            <v>M3</v>
          </cell>
          <cell r="J4907" t="str">
            <v>ATRIBUÍDO SÃO PAULO</v>
          </cell>
          <cell r="K4907" t="str">
            <v>14,75</v>
          </cell>
          <cell r="L4907" t="str">
            <v>CAIXA REFERENCIAL</v>
          </cell>
        </row>
        <row r="4908">
          <cell r="A4908">
            <v>101264</v>
          </cell>
          <cell r="B4908" t="str">
            <v>MOVIMENTO DE TERRA</v>
          </cell>
          <cell r="C4908" t="str">
            <v>MOVT</v>
          </cell>
          <cell r="D4908" t="str">
            <v>CORTE/ESCAVACAO EM JAZIDAS OU CAMPO ABERTO</v>
          </cell>
          <cell r="E4908" t="str">
            <v>0018</v>
          </cell>
          <cell r="F4908" t="str">
            <v/>
          </cell>
          <cell r="G4908" t="str">
            <v/>
          </cell>
          <cell r="H4908" t="str">
            <v>ESCAVAÇÃO VERTICAL A CÉU ABERTO, EM OBRAS DE EDIFICAÇÃO, INCLUINDO CARGA, DESCARGA E TRANSPORTE, EM SOLO DE 1ª CATEGORIA COM ESCAVADEIRA HIDRÁULICA (CAÇAMBA: 1,2 M³ / 155HP), FROTA DE 8 CAMINHÕES BASCULANTES DE 10 M³, DMT DE 4 KM E VELOCIDADE MÉDIA 22KM/H</v>
          </cell>
          <cell r="I4908" t="str">
            <v>M3</v>
          </cell>
          <cell r="J4908" t="str">
            <v>ATRIBUÍDO SÃO PAULO</v>
          </cell>
          <cell r="K4908" t="str">
            <v>16,32</v>
          </cell>
          <cell r="L4908" t="str">
            <v>CAIXA REFERENCIAL</v>
          </cell>
        </row>
        <row r="4909">
          <cell r="A4909">
            <v>101265</v>
          </cell>
          <cell r="B4909" t="str">
            <v>MOVIMENTO DE TERRA</v>
          </cell>
          <cell r="C4909" t="str">
            <v>MOVT</v>
          </cell>
          <cell r="D4909" t="str">
            <v>CORTE/ESCAVACAO EM JAZIDAS OU CAMPO ABERTO</v>
          </cell>
          <cell r="E4909" t="str">
            <v>0018</v>
          </cell>
          <cell r="F4909" t="str">
            <v/>
          </cell>
          <cell r="G4909" t="str">
            <v/>
          </cell>
          <cell r="H4909" t="str">
            <v>ESCAVAÇÃO VERTICAL A CÉU ABERTO, EM OBRAS DE EDIFICAÇÃO, INCLUINDO CARGA, DESCARGA E TRANSPORTE, EM SOLO DE 1ª CATEGORIA COM ESCAVADEIRA HIDRÁULICA (CAÇAMBA: 1,2 M³ / 155HP), FROTA DE 10 CAMINHÕES BASCULANTES DE 10 M³, DMT DE 6 KM E VELOCIDADE MÉDIA 22KM/</v>
          </cell>
          <cell r="I4909" t="str">
            <v>M3</v>
          </cell>
          <cell r="J4909" t="str">
            <v>ATRIBUÍDO SÃO PAULO</v>
          </cell>
          <cell r="K4909" t="str">
            <v>20,34</v>
          </cell>
          <cell r="L4909" t="str">
            <v>CAIXA REFERENCIAL</v>
          </cell>
        </row>
        <row r="4910">
          <cell r="A4910">
            <v>101266</v>
          </cell>
          <cell r="B4910" t="str">
            <v>MOVIMENTO DE TERRA</v>
          </cell>
          <cell r="C4910" t="str">
            <v>MOVT</v>
          </cell>
          <cell r="D4910" t="str">
            <v>CORTE/ESCAVACAO EM JAZIDAS OU CAMPO ABERTO</v>
          </cell>
          <cell r="E4910" t="str">
            <v>0018</v>
          </cell>
          <cell r="F4910" t="str">
            <v/>
          </cell>
          <cell r="G4910" t="str">
            <v/>
          </cell>
          <cell r="H4910" t="str">
            <v>ESCAVAÇÃO VERTICAL A CÉU ABERTO, EM OBRAS DE INFRAESTRUTURA, INCLUINDO CARGA, DESCARGA E TRANSPORTE, EM SOLO DE 1ª CATEGORIA COM ESCAVADEIRA HIDRÁULICA (CAÇAMBA: 0,8 M³ / 111HP), FROTA DE 3 CAMINHÕES BASCULANTES DE 10 M³, DMT ATÉ 1 KM E VELOCIDADE MÉDIA14</v>
          </cell>
          <cell r="I4910" t="str">
            <v>M3</v>
          </cell>
          <cell r="J4910" t="str">
            <v>ATRIBUÍDO SÃO PAULO</v>
          </cell>
          <cell r="K4910" t="str">
            <v>7,36</v>
          </cell>
          <cell r="L4910" t="str">
            <v>CAIXA REFERENCIAL</v>
          </cell>
        </row>
        <row r="4911">
          <cell r="A4911">
            <v>101267</v>
          </cell>
          <cell r="B4911" t="str">
            <v>MOVIMENTO DE TERRA</v>
          </cell>
          <cell r="C4911" t="str">
            <v>MOVT</v>
          </cell>
          <cell r="D4911" t="str">
            <v>CORTE/ESCAVACAO EM JAZIDAS OU CAMPO ABERTO</v>
          </cell>
          <cell r="E4911" t="str">
            <v>0018</v>
          </cell>
          <cell r="F4911" t="str">
            <v/>
          </cell>
          <cell r="G4911" t="str">
            <v/>
          </cell>
          <cell r="H4911" t="str">
            <v>ESCAVAÇÃO VERTICAL A CÉU ABERTO, EM OBRAS DE INFRAESTRUTURA, INCLUINDO CARGA, DESCARGA E TRANSPORTE, EM SOLO DE 1ª CATEGORIA COM ESCAVADEIRA HIDRÁULICA (CAÇAMBA: 1,2 M³ / 155HP), FROTA DE 4 CAMINHÕES BASCULANTES DE 10 M³, DMT ATÉ 1 KM E VELOCIDADE MÉDIA14</v>
          </cell>
          <cell r="I4911" t="str">
            <v>M3</v>
          </cell>
          <cell r="J4911" t="str">
            <v>ATRIBUÍDO SÃO PAULO</v>
          </cell>
          <cell r="K4911" t="str">
            <v>7,04</v>
          </cell>
          <cell r="L4911" t="str">
            <v>CAIXA REFERENCIAL</v>
          </cell>
        </row>
        <row r="4912">
          <cell r="A4912">
            <v>101268</v>
          </cell>
          <cell r="B4912" t="str">
            <v>MOVIMENTO DE TERRA</v>
          </cell>
          <cell r="C4912" t="str">
            <v>MOVT</v>
          </cell>
          <cell r="D4912" t="str">
            <v>CORTE/ESCAVACAO EM JAZIDAS OU CAMPO ABERTO</v>
          </cell>
          <cell r="E4912" t="str">
            <v>0018</v>
          </cell>
          <cell r="F4912" t="str">
            <v/>
          </cell>
          <cell r="G4912" t="str">
            <v/>
          </cell>
          <cell r="H4912" t="str">
            <v>ESCAVAÇÃO VERTICAL A CÉU ABERTO, EM OBRAS DE INFRAESTRUTURA, INCLUINDO CARGA, DESCARGA E TRANSPORTE, EM SOLO DE 1ª CATEGORIA COM ESCAVADEIRA HIDRÁULICA (CAÇAMBA: 0,8 M³ / 111HP), FROTA DE 5 CAMINHÕES BASCULANTES DE 10 M³, DMT DE 1,5 KM E VELOCIDADE MÉDIA1</v>
          </cell>
          <cell r="I4912" t="str">
            <v>M3</v>
          </cell>
          <cell r="J4912" t="str">
            <v>ATRIBUÍDO SÃO PAULO</v>
          </cell>
          <cell r="K4912" t="str">
            <v>11,60</v>
          </cell>
          <cell r="L4912" t="str">
            <v>CAIXA REFERENCIAL</v>
          </cell>
        </row>
        <row r="4913">
          <cell r="A4913">
            <v>101269</v>
          </cell>
          <cell r="B4913" t="str">
            <v>MOVIMENTO DE TERRA</v>
          </cell>
          <cell r="C4913" t="str">
            <v>MOVT</v>
          </cell>
          <cell r="D4913" t="str">
            <v>CORTE/ESCAVACAO EM JAZIDAS OU CAMPO ABERTO</v>
          </cell>
          <cell r="E4913" t="str">
            <v>0018</v>
          </cell>
          <cell r="F4913" t="str">
            <v/>
          </cell>
          <cell r="G4913" t="str">
            <v/>
          </cell>
          <cell r="H4913" t="str">
            <v>ESCAVAÇÃO VERTICAL A CÉU ABERTO, EM OBRAS DE INFRAESTRUTURA, INCLUINDO CARGA, DESCARGA E TRANSPORTE, EM SOLO DE 1ª CATEGORIA COM ESCAVADEIRA HIDRÁULICA (CAÇAMBA: 0,8 M³ / 111HP), FROTA DE 6 CAMINHÕES BASCULANTES DE 10 M³, DMT DE 2 KM E VELOCIDADE MÉDIA 19</v>
          </cell>
          <cell r="I4913" t="str">
            <v>M3</v>
          </cell>
          <cell r="J4913" t="str">
            <v>ATRIBUÍDO SÃO PAULO</v>
          </cell>
          <cell r="K4913" t="str">
            <v>12,86</v>
          </cell>
          <cell r="L4913" t="str">
            <v>CAIXA REFERENCIAL</v>
          </cell>
        </row>
        <row r="4914">
          <cell r="A4914">
            <v>101270</v>
          </cell>
          <cell r="B4914" t="str">
            <v>MOVIMENTO DE TERRA</v>
          </cell>
          <cell r="C4914" t="str">
            <v>MOVT</v>
          </cell>
          <cell r="D4914" t="str">
            <v>CORTE/ESCAVACAO EM JAZIDAS OU CAMPO ABERTO</v>
          </cell>
          <cell r="E4914" t="str">
            <v>0018</v>
          </cell>
          <cell r="F4914" t="str">
            <v/>
          </cell>
          <cell r="G4914" t="str">
            <v/>
          </cell>
          <cell r="H4914" t="str">
            <v>ESCAVAÇÃO VERTICAL A CÉU ABERTO, EM OBRAS DE INFRAESTRUTURA, INCLUINDO CARGA, DESCARGA E TRANSPORTE, EM SOLO DE 1ª CATEGORIA COM ESCAVADEIRA HIDRÁULICA (CAÇAMBA: 0,8 M³ / 111HP), FROTA DE 7 CAMINHÕES BASCULANTES DE 10 M³, DMT DE 3 KM E VELOCIDADE MÉDIA 20</v>
          </cell>
          <cell r="I4914" t="str">
            <v>M3</v>
          </cell>
          <cell r="J4914" t="str">
            <v>ATRIBUÍDO SÃO PAULO</v>
          </cell>
          <cell r="K4914" t="str">
            <v>14,89</v>
          </cell>
          <cell r="L4914" t="str">
            <v>CAIXA REFERENCIAL</v>
          </cell>
        </row>
        <row r="4915">
          <cell r="A4915">
            <v>101271</v>
          </cell>
          <cell r="B4915" t="str">
            <v>MOVIMENTO DE TERRA</v>
          </cell>
          <cell r="C4915" t="str">
            <v>MOVT</v>
          </cell>
          <cell r="D4915" t="str">
            <v>CORTE/ESCAVACAO EM JAZIDAS OU CAMPO ABERTO</v>
          </cell>
          <cell r="E4915" t="str">
            <v>0018</v>
          </cell>
          <cell r="F4915" t="str">
            <v/>
          </cell>
          <cell r="G4915" t="str">
            <v/>
          </cell>
          <cell r="H4915" t="str">
            <v>ESCAVAÇÃO VERTICAL A CÉU ABERTO, EM OBRAS DE INFRAESTRUTURA, INCLUINDO CARGA, DESCARGA E TRANSPORTE, EM SOLO DE 1ª CATEGORIA COM ESCAVADEIRA HIDRÁULICA (CAÇAMBA: 0,8 M³ / 111HP), FROTA DE 8 CAMINHÕES BASCULANTES DE 10 M³, DMT DE 4 KM E VELOCIDADE MÉDIA 22</v>
          </cell>
          <cell r="I4915" t="str">
            <v>M3</v>
          </cell>
          <cell r="J4915" t="str">
            <v>ATRIBUÍDO SÃO PAULO</v>
          </cell>
          <cell r="K4915" t="str">
            <v>16,49</v>
          </cell>
          <cell r="L4915" t="str">
            <v>CAIXA REFERENCIAL</v>
          </cell>
        </row>
        <row r="4916">
          <cell r="A4916">
            <v>101272</v>
          </cell>
          <cell r="B4916" t="str">
            <v>MOVIMENTO DE TERRA</v>
          </cell>
          <cell r="C4916" t="str">
            <v>MOVT</v>
          </cell>
          <cell r="D4916" t="str">
            <v>CORTE/ESCAVACAO EM JAZIDAS OU CAMPO ABERTO</v>
          </cell>
          <cell r="E4916" t="str">
            <v>0018</v>
          </cell>
          <cell r="F4916" t="str">
            <v/>
          </cell>
          <cell r="G4916" t="str">
            <v/>
          </cell>
          <cell r="H4916" t="str">
            <v>ESCAVAÇÃO VERTICAL A CÉU ABERTO, EM OBRAS DE INFRAESTRUTURA, INCLUINDO CARGA, DESCARGA E TRANSPORTE, EM SOLO DE 1ª CATEGORIA COM ESCAVADEIRA HIDRÁULICA (CAÇAMBA: 0,8 M³ / 111HP), FROTA DE 10 CAMINHÕES BASCULANTES DE 10 M³, DMT DE 6 KM E VELOCIDADE MÉDIA22</v>
          </cell>
          <cell r="I4916" t="str">
            <v>M3</v>
          </cell>
          <cell r="J4916" t="str">
            <v>ATRIBUÍDO SÃO PAULO</v>
          </cell>
          <cell r="K4916" t="str">
            <v>20,58</v>
          </cell>
          <cell r="L4916" t="str">
            <v>CAIXA REFERENCIAL</v>
          </cell>
        </row>
        <row r="4917">
          <cell r="A4917">
            <v>101273</v>
          </cell>
          <cell r="B4917" t="str">
            <v>MOVIMENTO DE TERRA</v>
          </cell>
          <cell r="C4917" t="str">
            <v>MOVT</v>
          </cell>
          <cell r="D4917" t="str">
            <v>CORTE/ESCAVACAO EM JAZIDAS OU CAMPO ABERTO</v>
          </cell>
          <cell r="E4917" t="str">
            <v>0018</v>
          </cell>
          <cell r="F4917" t="str">
            <v/>
          </cell>
          <cell r="G4917" t="str">
            <v/>
          </cell>
          <cell r="H4917" t="str">
            <v>ESCAVAÇÃO VERTICAL A CÉU ABERTO, EM OBRAS DE INFRAESTRUTURA, INCLUINDO CARGA, DESCARGA E TRANSPORTE, EM SOLO DE 1ª CATEGORIA COM ESCAVADEIRA HIDRÁULICA (CAÇAMBA: 1,2 M³ / 155HP), FROTA DE 6 CAMINHÕES BASCULANTES DE 10 M³, DMT DE 1,5 KM E VELOCIDADE MÉDIA1</v>
          </cell>
          <cell r="I4917" t="str">
            <v>M3</v>
          </cell>
          <cell r="J4917" t="str">
            <v>ATRIBUÍDO SÃO PAULO</v>
          </cell>
          <cell r="K4917" t="str">
            <v>11,09</v>
          </cell>
          <cell r="L4917" t="str">
            <v>CAIXA REFERENCIAL</v>
          </cell>
        </row>
        <row r="4918">
          <cell r="A4918">
            <v>101274</v>
          </cell>
          <cell r="B4918" t="str">
            <v>MOVIMENTO DE TERRA</v>
          </cell>
          <cell r="C4918" t="str">
            <v>MOVT</v>
          </cell>
          <cell r="D4918" t="str">
            <v>CORTE/ESCAVACAO EM JAZIDAS OU CAMPO ABERTO</v>
          </cell>
          <cell r="E4918" t="str">
            <v>0018</v>
          </cell>
          <cell r="F4918" t="str">
            <v/>
          </cell>
          <cell r="G4918" t="str">
            <v/>
          </cell>
          <cell r="H4918" t="str">
            <v>ESCAVAÇÃO VERTICAL A CÉU ABERTO, EM OBRAS DE INFRAESTRUTURA, INCLUINDO CARGA, DESCARGA E TRANSPORTE, EM SOLO DE 1ª CATEGORIA COM ESCAVADEIRA HIDRÁULICA (CAÇAMBA: 1,2 M³ / 155HP), FROTA DE 7 CAMINHÕES BASCULANTES DE 10 M³, DMT DE 2 KM E VELOCIDADE MÉDIA 19</v>
          </cell>
          <cell r="I4918" t="str">
            <v>M3</v>
          </cell>
          <cell r="J4918" t="str">
            <v>ATRIBUÍDO SÃO PAULO</v>
          </cell>
          <cell r="K4918" t="str">
            <v>12,23</v>
          </cell>
          <cell r="L4918" t="str">
            <v>CAIXA REFERENCIAL</v>
          </cell>
        </row>
        <row r="4919">
          <cell r="A4919">
            <v>101275</v>
          </cell>
          <cell r="B4919" t="str">
            <v>MOVIMENTO DE TERRA</v>
          </cell>
          <cell r="C4919" t="str">
            <v>MOVT</v>
          </cell>
          <cell r="D4919" t="str">
            <v>CORTE/ESCAVACAO EM JAZIDAS OU CAMPO ABERTO</v>
          </cell>
          <cell r="E4919" t="str">
            <v>0018</v>
          </cell>
          <cell r="F4919" t="str">
            <v/>
          </cell>
          <cell r="G4919" t="str">
            <v/>
          </cell>
          <cell r="H4919" t="str">
            <v>ESCAVAÇÃO VERTICAL A CÉU ABERTO, EM OBRAS DE INFRAESTRUTURA, INCLUINDO CARGA, DESCARGA E TRANSPORTE, EM SOLO DE 1ª CATEGORIA COM ESCAVADEIRA HIDRÁULICA (CAÇAMBA: 1,2 M³ / 155HP), FROTA DE 8 CAMINHÕES BASCULANTES DE 10 M³, DMT DE 3 KM E VELOCIDADE MÉDIA 20</v>
          </cell>
          <cell r="I4919" t="str">
            <v>M3</v>
          </cell>
          <cell r="J4919" t="str">
            <v>ATRIBUÍDO SÃO PAULO</v>
          </cell>
          <cell r="K4919" t="str">
            <v>14,16</v>
          </cell>
          <cell r="L4919" t="str">
            <v>CAIXA REFERENCIAL</v>
          </cell>
        </row>
        <row r="4920">
          <cell r="A4920">
            <v>101276</v>
          </cell>
          <cell r="B4920" t="str">
            <v>MOVIMENTO DE TERRA</v>
          </cell>
          <cell r="C4920" t="str">
            <v>MOVT</v>
          </cell>
          <cell r="D4920" t="str">
            <v>CORTE/ESCAVACAO EM JAZIDAS OU CAMPO ABERTO</v>
          </cell>
          <cell r="E4920" t="str">
            <v>0018</v>
          </cell>
          <cell r="F4920" t="str">
            <v/>
          </cell>
          <cell r="G4920" t="str">
            <v/>
          </cell>
          <cell r="H4920" t="str">
            <v>ESCAVAÇÃO VERTICAL A CÉU ABERTO, EM OBRAS DE INFRAESTRUTURA, INCLUINDO CARGA, DESCARGA E TRANSPORTE, EM SOLO DE 1ª CATEGORIA COM ESCAVADEIRA HIDRÁULICA (CAÇAMBA: 1,2 M³ / 155HP), FROTA DE 9 CAMINHÕES BASCULANTES DE 10 M³, DMT DE 4 KM E VELOCIDADE MÉDIA 22</v>
          </cell>
          <cell r="I4920" t="str">
            <v>M3</v>
          </cell>
          <cell r="J4920" t="str">
            <v>ATRIBUÍDO SÃO PAULO</v>
          </cell>
          <cell r="K4920" t="str">
            <v>15,64</v>
          </cell>
          <cell r="L4920" t="str">
            <v>CAIXA REFERENCIAL</v>
          </cell>
        </row>
        <row r="4921">
          <cell r="A4921">
            <v>101277</v>
          </cell>
          <cell r="B4921" t="str">
            <v>MOVIMENTO DE TERRA</v>
          </cell>
          <cell r="C4921" t="str">
            <v>MOVT</v>
          </cell>
          <cell r="D4921" t="str">
            <v>CORTE/ESCAVACAO EM JAZIDAS OU CAMPO ABERTO</v>
          </cell>
          <cell r="E4921" t="str">
            <v>0018</v>
          </cell>
          <cell r="F4921" t="str">
            <v/>
          </cell>
          <cell r="G4921" t="str">
            <v/>
          </cell>
          <cell r="H4921" t="str">
            <v>ESCAVAÇÃO VERTICAL A CÉU ABERTO, EM OBRAS DE INFRAESTRUTURA, INCLUINDO CARGA, DESCARGA E TRANSPORTE, EM SOLO DE 1ª CATEGORIA COM ESCAVADEIRA HIDRÁULICA (CAÇAMBA: 1,2 M³ / 155HP), FROTA DE 12 CAMINHÕES BASCULANTES DE 10 M³, DMT DE 6 KM E VELOCIDADE MÉDIA22</v>
          </cell>
          <cell r="I4921" t="str">
            <v>M3</v>
          </cell>
          <cell r="J4921" t="str">
            <v>ATRIBUÍDO SÃO PAULO</v>
          </cell>
          <cell r="K4921" t="str">
            <v>19,95</v>
          </cell>
          <cell r="L4921" t="str">
            <v>CAIXA REFERENCIAL</v>
          </cell>
        </row>
        <row r="4922">
          <cell r="A4922">
            <v>102354</v>
          </cell>
          <cell r="B4922" t="str">
            <v>MOVIMENTO DE TERRA</v>
          </cell>
          <cell r="C4922" t="str">
            <v>MOVT</v>
          </cell>
          <cell r="D4922" t="str">
            <v>CORTE/ESCAVACAO EM JAZIDAS OU CAMPO ABERTO</v>
          </cell>
          <cell r="E4922" t="str">
            <v>0018</v>
          </cell>
          <cell r="F4922" t="str">
            <v/>
          </cell>
          <cell r="G4922" t="str">
            <v/>
          </cell>
          <cell r="H4922" t="str">
            <v>DESMONTE DE MATERIAL DE 3ª CATEGORIA (BLOCOS DE ROCHAS OU MATACOS), COM MARTELETE PNEUMÁTICO MANUAL  EXCLUSIVE CARGA E TRANSPORTE. AF_03/2021</v>
          </cell>
          <cell r="I4922" t="str">
            <v>M3</v>
          </cell>
          <cell r="J4922" t="str">
            <v>ATRIBUÍDO SÃO PAULO</v>
          </cell>
          <cell r="K4922" t="str">
            <v>114,66</v>
          </cell>
          <cell r="L4922" t="str">
            <v>CAIXA REFERENCIAL</v>
          </cell>
        </row>
        <row r="4923">
          <cell r="A4923">
            <v>102355</v>
          </cell>
          <cell r="B4923" t="str">
            <v>MOVIMENTO DE TERRA</v>
          </cell>
          <cell r="C4923" t="str">
            <v>MOVT</v>
          </cell>
          <cell r="D4923" t="str">
            <v>CORTE/ESCAVACAO EM JAZIDAS OU CAMPO ABERTO</v>
          </cell>
          <cell r="E4923" t="str">
            <v>0018</v>
          </cell>
          <cell r="F4923" t="str">
            <v/>
          </cell>
          <cell r="G4923" t="str">
            <v/>
          </cell>
          <cell r="H4923" t="str">
            <v>DESMONTE DE MATERIAL DE 3ª CATEGORIA (BLOCOS DE ROCHAS OU MATACOS), EM VALA, COM MARTELETE PNEUMÁTICO MANUAL   EXCLUSIVE RETIRADA, CARGA E TRANSPORTE. AF_03/2021</v>
          </cell>
          <cell r="I4923" t="str">
            <v>M3</v>
          </cell>
          <cell r="J4923" t="str">
            <v>ATRIBUÍDO SÃO PAULO</v>
          </cell>
          <cell r="K4923" t="str">
            <v>135,40</v>
          </cell>
          <cell r="L4923" t="str">
            <v>CAIXA REFERENCIAL</v>
          </cell>
        </row>
        <row r="4924">
          <cell r="A4924">
            <v>102360</v>
          </cell>
          <cell r="B4924" t="str">
            <v>MOVIMENTO DE TERRA</v>
          </cell>
          <cell r="C4924" t="str">
            <v>MOVT</v>
          </cell>
          <cell r="D4924" t="str">
            <v>CORTE/ESCAVACAO EM JAZIDAS OU CAMPO ABERTO</v>
          </cell>
          <cell r="E4924" t="str">
            <v>0018</v>
          </cell>
          <cell r="F4924" t="str">
            <v/>
          </cell>
          <cell r="G4924" t="str">
            <v/>
          </cell>
          <cell r="H4924" t="str">
            <v>RETIRADA DE MATERIAL DE 3ª CATEGORIA (APÓS ESCAVAÇÃO/DESMONTE) EM VALAS, COM ESCAVADEIRA HIDRÁULICA - EXCLUSIVE CARGA E TRANSPORTE. AF_03/2021</v>
          </cell>
          <cell r="I4924" t="str">
            <v>M3</v>
          </cell>
          <cell r="J4924" t="str">
            <v>COLETADO</v>
          </cell>
          <cell r="K4924" t="str">
            <v>15,98</v>
          </cell>
          <cell r="L4924" t="str">
            <v>CAIXA REFERENCIAL</v>
          </cell>
        </row>
        <row r="4925">
          <cell r="A4925">
            <v>102361</v>
          </cell>
          <cell r="B4925" t="str">
            <v>MOVIMENTO DE TERRA</v>
          </cell>
          <cell r="C4925" t="str">
            <v>MOVT</v>
          </cell>
          <cell r="D4925" t="str">
            <v>CORTE/ESCAVACAO EM JAZIDAS OU CAMPO ABERTO</v>
          </cell>
          <cell r="E4925" t="str">
            <v>0018</v>
          </cell>
          <cell r="F4925" t="str">
            <v/>
          </cell>
          <cell r="G4925" t="str">
            <v/>
          </cell>
          <cell r="H4925" t="str">
            <v>RETIRADA DE MATERIAL DE 3ª CATEGORIA (APÓS ESCAVAÇÃO/DESMONTE) EM VALAS, COM RETROESCAVADEIRA - EXCLUSIVE CARGA E TRANSPORTE. AF_03/2021</v>
          </cell>
          <cell r="I4925" t="str">
            <v>M3</v>
          </cell>
          <cell r="J4925" t="str">
            <v>COEFICIENTE DE REPRESENTATIVIDADE</v>
          </cell>
          <cell r="K4925" t="str">
            <v>23,36</v>
          </cell>
          <cell r="L4925" t="str">
            <v>CAIXA REFERENCIAL</v>
          </cell>
        </row>
        <row r="4926">
          <cell r="A4926">
            <v>90082</v>
          </cell>
          <cell r="B4926" t="str">
            <v>MOVIMENTO DE TERRA</v>
          </cell>
          <cell r="C4926" t="str">
            <v>MOVT</v>
          </cell>
          <cell r="D4926" t="str">
            <v>ESCAVACAO DE VALAS</v>
          </cell>
          <cell r="E4926" t="str">
            <v>0019</v>
          </cell>
          <cell r="F4926" t="str">
            <v/>
          </cell>
          <cell r="G4926" t="str">
            <v/>
          </cell>
          <cell r="H4926" t="str">
            <v>ESCAVAÇÃO MECANIZADA DE VALA COM PROF. ATÉ 1,5 M (MÉDIA ENTRE MONTANTE E JUSANTE/UMA COMPOSIÇÃO POR TRECHO), COM ESCAVADEIRA HIDRÁULICA (0,8 M3), LARG. DE 1,5 M A 2,5 M, EM SOLO DE 1A CATEGORIA, EM LOCAIS COM ALTO NÍVEL DE INTERFERÊNCIA. AF_02/2021</v>
          </cell>
          <cell r="I4926" t="str">
            <v>M3</v>
          </cell>
          <cell r="J4926" t="str">
            <v>COLETADO</v>
          </cell>
          <cell r="K4926" t="str">
            <v>7,64</v>
          </cell>
          <cell r="L4926" t="str">
            <v>CAIXA REFERENCIAL</v>
          </cell>
        </row>
        <row r="4927">
          <cell r="A4927">
            <v>90084</v>
          </cell>
          <cell r="B4927" t="str">
            <v>MOVIMENTO DE TERRA</v>
          </cell>
          <cell r="C4927" t="str">
            <v>MOVT</v>
          </cell>
          <cell r="D4927" t="str">
            <v>ESCAVACAO DE VALAS</v>
          </cell>
          <cell r="E4927" t="str">
            <v>0019</v>
          </cell>
          <cell r="F4927" t="str">
            <v/>
          </cell>
          <cell r="G4927" t="str">
            <v/>
          </cell>
          <cell r="H4927" t="str">
            <v>ESCAVAÇÃO MECANIZADA DE VALA COM PROF. MAIOR QUE 1,5 M ATÉ 3,0 M (MÉDIA ENTRE MONTANTE E JUSANTE/UMA COMPOSIÇÃO POR TRECHO), COM ESCAVADEIRA HIDRÁULICA (0,8 M3/111 HP), LARGURA ATÉ 1,5 M, EM SOLO DE 1A CATEGORIA, EM LOCAIS COM ALTO NÍVEL DE INTERFERÊNCIA.</v>
          </cell>
          <cell r="I4927" t="str">
            <v>M3</v>
          </cell>
          <cell r="J4927" t="str">
            <v>COLETADO</v>
          </cell>
          <cell r="K4927" t="str">
            <v>7,40</v>
          </cell>
          <cell r="L4927" t="str">
            <v>CAIXA REFERENCIAL</v>
          </cell>
        </row>
        <row r="4928">
          <cell r="A4928">
            <v>90086</v>
          </cell>
          <cell r="B4928" t="str">
            <v>MOVIMENTO DE TERRA</v>
          </cell>
          <cell r="C4928" t="str">
            <v>MOVT</v>
          </cell>
          <cell r="D4928" t="str">
            <v>ESCAVACAO DE VALAS</v>
          </cell>
          <cell r="E4928" t="str">
            <v>0019</v>
          </cell>
          <cell r="F4928" t="str">
            <v/>
          </cell>
          <cell r="G4928" t="str">
            <v/>
          </cell>
          <cell r="H4928" t="str">
            <v>ESCAVAÇÃO MECANIZADA DE VALA COM PROF. MAIOR QUE 3,0 M ATÉ 4,5 M(MÉDIA ENTRE MONTANTE E JUSANTE/UMA COMPOSIÇÃO POR TRECHO), COM ESCAVADEIRA HIDRÁULICA (0,8 M3/111 HP), LARG. MENOR QUE 1,5 M, EM SOLO DE 1A CATEGORIA, EM LOCAIS COM ALTO NÍVEL DE INTERFERÊNC</v>
          </cell>
          <cell r="I4928" t="str">
            <v>M3</v>
          </cell>
          <cell r="J4928" t="str">
            <v>COLETADO</v>
          </cell>
          <cell r="K4928" t="str">
            <v>6,99</v>
          </cell>
          <cell r="L4928" t="str">
            <v>CAIXA REFERENCIAL</v>
          </cell>
        </row>
        <row r="4929">
          <cell r="A4929">
            <v>90087</v>
          </cell>
          <cell r="B4929" t="str">
            <v>MOVIMENTO DE TERRA</v>
          </cell>
          <cell r="C4929" t="str">
            <v>MOVT</v>
          </cell>
          <cell r="D4929" t="str">
            <v>ESCAVACAO DE VALAS</v>
          </cell>
          <cell r="E4929" t="str">
            <v>0019</v>
          </cell>
          <cell r="F4929" t="str">
            <v/>
          </cell>
          <cell r="G4929" t="str">
            <v/>
          </cell>
          <cell r="H4929" t="str">
            <v>ESCAVAÇÃO MECANIZADA DE VALA COM PROF. DE 3,0 M ATÉ 4,5 M(MÉDIA ENTRE MONTANTE E JUSANTE/UMA COMPOSIÇÃO POR TRECHO), COM ESCAVADEIRA HIDRÁULICA (1,2 M3/155 HP), LARG. DE 1,5 M A 2,5 M, EM SOLO DE 1A CATEGORIA, EM LOCAIS COM ALTO NÍVEL DE INTERFERÊNCIA. AF</v>
          </cell>
          <cell r="I4929" t="str">
            <v>M3</v>
          </cell>
          <cell r="J4929" t="str">
            <v>COEFICIENTE DE REPRESENTATIVIDADE</v>
          </cell>
          <cell r="K4929" t="str">
            <v>6,40</v>
          </cell>
          <cell r="L4929" t="str">
            <v>CAIXA REFERENCIAL</v>
          </cell>
        </row>
        <row r="4930">
          <cell r="A4930">
            <v>90090</v>
          </cell>
          <cell r="B4930" t="str">
            <v>MOVIMENTO DE TERRA</v>
          </cell>
          <cell r="C4930" t="str">
            <v>MOVT</v>
          </cell>
          <cell r="D4930" t="str">
            <v>ESCAVACAO DE VALAS</v>
          </cell>
          <cell r="E4930" t="str">
            <v>0019</v>
          </cell>
          <cell r="F4930" t="str">
            <v/>
          </cell>
          <cell r="G4930" t="str">
            <v/>
          </cell>
          <cell r="H4930" t="str">
            <v>ESCAVAÇÃO MECANIZADA DE VALA COM PROF. MAIOR QUE 4,5 M ATÉ 6,0 M(MÉDIA ENTRE MONTANTE E JUSANTE/UMA COMPOSIÇÃO POR TRECHO), COM ESCAVADEIRA HIDRÁULICA (1,2 M3/155 HP), LARG. DE 1,5 M A 2,5 M, EM SOLO DE 1A CATEGORIA, EM LOCAIS COM ALTO NÍVEL DE INTERFERÊN</v>
          </cell>
          <cell r="I4930" t="str">
            <v>M3</v>
          </cell>
          <cell r="J4930" t="str">
            <v>COEFICIENTE DE REPRESENTATIVIDADE</v>
          </cell>
          <cell r="K4930" t="str">
            <v>6,25</v>
          </cell>
          <cell r="L4930" t="str">
            <v>CAIXA REFERENCIAL</v>
          </cell>
        </row>
        <row r="4931">
          <cell r="A4931">
            <v>90091</v>
          </cell>
          <cell r="B4931" t="str">
            <v>MOVIMENTO DE TERRA</v>
          </cell>
          <cell r="C4931" t="str">
            <v>MOVT</v>
          </cell>
          <cell r="D4931" t="str">
            <v>ESCAVACAO DE VALAS</v>
          </cell>
          <cell r="E4931" t="str">
            <v>0019</v>
          </cell>
          <cell r="F4931" t="str">
            <v/>
          </cell>
          <cell r="G4931" t="str">
            <v/>
          </cell>
          <cell r="H4931" t="str">
            <v>ESCAVAÇÃO MECANIZADA DE VALA COM PROF. ATÉ 1,5 M(MÉDIA ENTRE MONTANTE E JUSANTE/UMA COMPOSIÇÃO POR TRECHO), COM ESCAVADEIRA HIDRÁULICA (0,8 M3), LARG. DE 1,5M A 2,5 M, EM SOLO DE 1A CATEGORIA, LOCAIS COM BAIXO NÍVEL DE INTERFERÊNCIA. AF_02/2021</v>
          </cell>
          <cell r="I4931" t="str">
            <v>M3</v>
          </cell>
          <cell r="J4931" t="str">
            <v>COLETADO</v>
          </cell>
          <cell r="K4931" t="str">
            <v>4,12</v>
          </cell>
          <cell r="L4931" t="str">
            <v>CAIXA REFERENCIAL</v>
          </cell>
        </row>
        <row r="4932">
          <cell r="A4932">
            <v>90092</v>
          </cell>
          <cell r="B4932" t="str">
            <v>MOVIMENTO DE TERRA</v>
          </cell>
          <cell r="C4932" t="str">
            <v>MOVT</v>
          </cell>
          <cell r="D4932" t="str">
            <v>ESCAVACAO DE VALAS</v>
          </cell>
          <cell r="E4932" t="str">
            <v>0019</v>
          </cell>
          <cell r="F4932" t="str">
            <v/>
          </cell>
          <cell r="G4932" t="str">
            <v/>
          </cell>
          <cell r="H4932" t="str">
            <v>ESCAVAÇÃO MECANIZADA DE VALA COM PROF. MAIOR QUE 1,5 M E ATÉ 3,0 M(MÉDIA ENTRE MONTANTE E JUSANTE/UMA COMPOSIÇÃO POR TRECHO), COM ESCAVADEIRA HIDRÁULICA (0,8 M3/111 HP), LARG. MENOR QUE 1,5 M, EM SOLO DE 1A CATEGORIA, LOCAIS COM BAIXO NÍVEL DE INTERFERÊNC</v>
          </cell>
          <cell r="I4932" t="str">
            <v>M3</v>
          </cell>
          <cell r="J4932" t="str">
            <v>COLETADO</v>
          </cell>
          <cell r="K4932" t="str">
            <v>4,07</v>
          </cell>
          <cell r="L4932" t="str">
            <v>CAIXA REFERENCIAL</v>
          </cell>
        </row>
        <row r="4933">
          <cell r="A4933">
            <v>90094</v>
          </cell>
          <cell r="B4933" t="str">
            <v>MOVIMENTO DE TERRA</v>
          </cell>
          <cell r="C4933" t="str">
            <v>MOVT</v>
          </cell>
          <cell r="D4933" t="str">
            <v>ESCAVACAO DE VALAS</v>
          </cell>
          <cell r="E4933" t="str">
            <v>0019</v>
          </cell>
          <cell r="F4933" t="str">
            <v/>
          </cell>
          <cell r="G4933" t="str">
            <v/>
          </cell>
          <cell r="H4933" t="str">
            <v>ESCAVAÇÃO MECANIZADA DE VALA COM PROF. MAIOR QUE 3,0 M ATÉ 4,5 M (MÉDIA ENTRE MONTANTE E JUSANTE/UMA COMPOSIÇÃO POR TRECHO), COM ESCAVADEIRA HIDRÁULICA (0,8 M3/111 HP), LARG. MENOR QUE 1,5 M, EM SOLO DE 1A CATEGORIA, LOCAIS COM BAIXO NÍVEL DE INTERFERÊNCI</v>
          </cell>
          <cell r="I4933" t="str">
            <v>M3</v>
          </cell>
          <cell r="J4933" t="str">
            <v>COLETADO</v>
          </cell>
          <cell r="K4933" t="str">
            <v>3,86</v>
          </cell>
          <cell r="L4933" t="str">
            <v>CAIXA REFERENCIAL</v>
          </cell>
        </row>
        <row r="4934">
          <cell r="A4934">
            <v>90095</v>
          </cell>
          <cell r="B4934" t="str">
            <v>MOVIMENTO DE TERRA</v>
          </cell>
          <cell r="C4934" t="str">
            <v>MOVT</v>
          </cell>
          <cell r="D4934" t="str">
            <v>ESCAVACAO DE VALAS</v>
          </cell>
          <cell r="E4934" t="str">
            <v>0019</v>
          </cell>
          <cell r="F4934" t="str">
            <v/>
          </cell>
          <cell r="G4934" t="str">
            <v/>
          </cell>
          <cell r="H4934" t="str">
            <v>ESCAVAÇÃO MECANIZADA DE VALA COM PROF. MAIOR QUE 3,0 M ATÉ 4,5 M (MÉDIA ENTRE MONTANTE E JUSANTE/UMA COMPOSIÇÃO POR TRECHO), COM ESCAVADEIRA HIDRÁULICA (1,2 M3/155 HP), LARG. DE 1,5 M A 2,5 M, EM SOLO DE 1A CATEGORIA, LOCAIS COM BAIXO NÍVEL DE INTERFERÊNC</v>
          </cell>
          <cell r="I4934" t="str">
            <v>M3</v>
          </cell>
          <cell r="J4934" t="str">
            <v>COEFICIENTE DE REPRESENTATIVIDADE</v>
          </cell>
          <cell r="K4934" t="str">
            <v>3,51</v>
          </cell>
          <cell r="L4934" t="str">
            <v>CAIXA REFERENCIAL</v>
          </cell>
        </row>
        <row r="4935">
          <cell r="A4935">
            <v>90098</v>
          </cell>
          <cell r="B4935" t="str">
            <v>MOVIMENTO DE TERRA</v>
          </cell>
          <cell r="C4935" t="str">
            <v>MOVT</v>
          </cell>
          <cell r="D4935" t="str">
            <v>ESCAVACAO DE VALAS</v>
          </cell>
          <cell r="E4935" t="str">
            <v>0019</v>
          </cell>
          <cell r="F4935" t="str">
            <v/>
          </cell>
          <cell r="G4935" t="str">
            <v/>
          </cell>
          <cell r="H4935" t="str">
            <v>ESCAVAÇÃO MECANIZADA DE VALA COM PROF. MAIOR QUE 4,5 M ATÉ 6,0 M (MÉDIA ENTRE MONTANTE E JUSANTE/UMA COMPOSIÇÃO POR TRECHO), COM ESCAVADEIRA HIDRÁULICA (1,2 M3/155 HP), LARG. DE 1,5 M A 2,5 M, EM SOLO DE 1A CATEGORIA, LOCAIS COM BAIXO NÍVEL DE INTERFERÊNC</v>
          </cell>
          <cell r="I4935" t="str">
            <v>M3</v>
          </cell>
          <cell r="J4935" t="str">
            <v>COEFICIENTE DE REPRESENTATIVIDADE</v>
          </cell>
          <cell r="K4935" t="str">
            <v>3,46</v>
          </cell>
          <cell r="L4935" t="str">
            <v>CAIXA REFERENCIAL</v>
          </cell>
        </row>
        <row r="4936">
          <cell r="A4936">
            <v>90099</v>
          </cell>
          <cell r="B4936" t="str">
            <v>MOVIMENTO DE TERRA</v>
          </cell>
          <cell r="C4936" t="str">
            <v>MOVT</v>
          </cell>
          <cell r="D4936" t="str">
            <v>ESCAVACAO DE VALAS</v>
          </cell>
          <cell r="E4936" t="str">
            <v>0019</v>
          </cell>
          <cell r="F4936" t="str">
            <v/>
          </cell>
          <cell r="G4936" t="str">
            <v/>
          </cell>
          <cell r="H4936" t="str">
            <v>ESCAVAÇÃO MECANIZADA DE VALA COM PROF. ATÉ 1,5 M (MÉDIA ENTRE MONTANTE E JUSANTE/UMA COMPOSIÇÃO POR TRECHO), COM RETROESCAVADEIRA (0,26 M3/88 HP), LARG. MENOR QUE 0,8 M, EM SOLO DE 1A CATEGORIA, EM LOCAIS COM ALTO NÍVEL DE INTERFERÊNCIA. AF_02/2021</v>
          </cell>
          <cell r="I4936" t="str">
            <v>M3</v>
          </cell>
          <cell r="J4936" t="str">
            <v>COEFICIENTE DE REPRESENTATIVIDADE</v>
          </cell>
          <cell r="K4936" t="str">
            <v>10,49</v>
          </cell>
          <cell r="L4936" t="str">
            <v>CAIXA REFERENCIAL</v>
          </cell>
        </row>
        <row r="4937">
          <cell r="A4937">
            <v>90100</v>
          </cell>
          <cell r="B4937" t="str">
            <v>MOVIMENTO DE TERRA</v>
          </cell>
          <cell r="C4937" t="str">
            <v>MOVT</v>
          </cell>
          <cell r="D4937" t="str">
            <v>ESCAVACAO DE VALAS</v>
          </cell>
          <cell r="E4937" t="str">
            <v>0019</v>
          </cell>
          <cell r="F4937" t="str">
            <v/>
          </cell>
          <cell r="G4937" t="str">
            <v/>
          </cell>
          <cell r="H4937" t="str">
            <v>ESCAVAÇÃO MECANIZADA DE VALA COM PROF. ATÉ 1,5 M (MÉDIA ENTRE MONTANTE E JUSANTE/UMA COMPOSIÇÃO POR TRECHO), COM RETROESCAVADEIRA (0,26 M3/88 HP), LARG. DE 0,8 M A 1,5 M, EM SOLO DE 1A CATEGORIA, EM LOCAIS COM ALTO NÍVEL DE INTERFERÊNCIA. AF_02/2021</v>
          </cell>
          <cell r="I4937" t="str">
            <v>M3</v>
          </cell>
          <cell r="J4937" t="str">
            <v>COEFICIENTE DE REPRESENTATIVIDADE</v>
          </cell>
          <cell r="K4937" t="str">
            <v>8,91</v>
          </cell>
          <cell r="L4937" t="str">
            <v>CAIXA REFERENCIAL</v>
          </cell>
        </row>
        <row r="4938">
          <cell r="A4938">
            <v>90101</v>
          </cell>
          <cell r="B4938" t="str">
            <v>MOVIMENTO DE TERRA</v>
          </cell>
          <cell r="C4938" t="str">
            <v>MOVT</v>
          </cell>
          <cell r="D4938" t="str">
            <v>ESCAVACAO DE VALAS</v>
          </cell>
          <cell r="E4938" t="str">
            <v>0019</v>
          </cell>
          <cell r="F4938" t="str">
            <v/>
          </cell>
          <cell r="G4938" t="str">
            <v/>
          </cell>
          <cell r="H4938" t="str">
            <v>ESCAVAÇÃO MECANIZADA DE VALA COM PROF. MAIOR QUE 1,5 M ATÉ 3,0 M (MÉDIA ENTRE MONTANTE E JUSANTE/UMA COMPOSIÇÃO POR TRECHO), COM RETROESCAVADEIRA (0,26 M3/88 HP), LARG. MENOR QUE 0,8 M, EM SOLO DE 1A CATEGORIA, EM LOCAIS COM ALTO NÍVEL DE INTERFERÊNCIA.AF</v>
          </cell>
          <cell r="I4938" t="str">
            <v>M3</v>
          </cell>
          <cell r="J4938" t="str">
            <v>COEFICIENTE DE REPRESENTATIVIDADE</v>
          </cell>
          <cell r="K4938" t="str">
            <v>8,80</v>
          </cell>
          <cell r="L4938" t="str">
            <v>CAIXA REFERENCIAL</v>
          </cell>
        </row>
        <row r="4939">
          <cell r="A4939">
            <v>90102</v>
          </cell>
          <cell r="B4939" t="str">
            <v>MOVIMENTO DE TERRA</v>
          </cell>
          <cell r="C4939" t="str">
            <v>MOVT</v>
          </cell>
          <cell r="D4939" t="str">
            <v>ESCAVACAO DE VALAS</v>
          </cell>
          <cell r="E4939" t="str">
            <v>0019</v>
          </cell>
          <cell r="F4939" t="str">
            <v/>
          </cell>
          <cell r="G4939" t="str">
            <v/>
          </cell>
          <cell r="H4939" t="str">
            <v>ESCAVAÇÃO MECANIZADA DE VALA COM PROF. MAIOR QUE 1,5 M ATÉ 3,0 M (MÉDIA ENTRE MONTANTE E JUSANTE/UMA COMPOSIÇÃO POR TRECHO), COM RETROESCAVADEIRA (0,26 M3/ POTÊNCIA:88 HP), LARGURA DE 0,8 M A 1,5 M, EM SOLO DE 1A CATEGORIA, EM LOCAIS COM ALTO NÍVEL DE INT</v>
          </cell>
          <cell r="I4939" t="str">
            <v>M3</v>
          </cell>
          <cell r="J4939" t="str">
            <v>COEFICIENTE DE REPRESENTATIVIDADE</v>
          </cell>
          <cell r="K4939" t="str">
            <v>8,01</v>
          </cell>
          <cell r="L4939" t="str">
            <v>CAIXA REFERENCIAL</v>
          </cell>
        </row>
        <row r="4940">
          <cell r="A4940">
            <v>90105</v>
          </cell>
          <cell r="B4940" t="str">
            <v>MOVIMENTO DE TERRA</v>
          </cell>
          <cell r="C4940" t="str">
            <v>MOVT</v>
          </cell>
          <cell r="D4940" t="str">
            <v>ESCAVACAO DE VALAS</v>
          </cell>
          <cell r="E4940" t="str">
            <v>0019</v>
          </cell>
          <cell r="F4940" t="str">
            <v/>
          </cell>
          <cell r="G4940" t="str">
            <v/>
          </cell>
          <cell r="H4940" t="str">
            <v>ESCAVAÇÃO MECANIZADA DE VALA COM PROFUNDIDADE ATÉ 1,5 M (MÉDIA ENTRE MONTANTE E JUSANTE/UMA COMPOSIÇÃO POR TRECHO) COM RETROESCAVADEIRA (CAPACIDADE DA CAÇAMBA DA RETRO: 0,26 M3 / POTÊNCIA: 88 HP), LARGURA MENOR QUE 0,8 M, EM SOLO DE 1A CATEGORIA, LOCAISCO</v>
          </cell>
          <cell r="I4940" t="str">
            <v>M3</v>
          </cell>
          <cell r="J4940" t="str">
            <v>COEFICIENTE DE REPRESENTATIVIDADE</v>
          </cell>
          <cell r="K4940" t="str">
            <v>5,78</v>
          </cell>
          <cell r="L4940" t="str">
            <v>CAIXA REFERENCIAL</v>
          </cell>
        </row>
        <row r="4941">
          <cell r="A4941">
            <v>90106</v>
          </cell>
          <cell r="B4941" t="str">
            <v>MOVIMENTO DE TERRA</v>
          </cell>
          <cell r="C4941" t="str">
            <v>MOVT</v>
          </cell>
          <cell r="D4941" t="str">
            <v>ESCAVACAO DE VALAS</v>
          </cell>
          <cell r="E4941" t="str">
            <v>0019</v>
          </cell>
          <cell r="F4941" t="str">
            <v/>
          </cell>
          <cell r="G4941" t="str">
            <v/>
          </cell>
          <cell r="H4941" t="str">
            <v>ESCAVAÇÃO MECANIZADA DE VALA COM PROFUNDIDADE ATÉ 1,5 M (MÉDIA ENTRE MONTANTE E JUSANTE/UMA COMPOSIÇÃO POR TRECHO) COM RETROESCAVADEIRA (CAPACIDADE DA CAÇAMBA DA RETRO: 0,26 M3 / POTÊNCIA: 88 HP), LARGURA DE 0,8 M A 1,5 M, EM SOLO DE 1A CATEGORIA, LOCAISC</v>
          </cell>
          <cell r="I4941" t="str">
            <v>M3</v>
          </cell>
          <cell r="J4941" t="str">
            <v>COEFICIENTE DE REPRESENTATIVIDADE</v>
          </cell>
          <cell r="K4941" t="str">
            <v>4,92</v>
          </cell>
          <cell r="L4941" t="str">
            <v>CAIXA REFERENCIAL</v>
          </cell>
        </row>
        <row r="4942">
          <cell r="A4942">
            <v>90107</v>
          </cell>
          <cell r="B4942" t="str">
            <v>MOVIMENTO DE TERRA</v>
          </cell>
          <cell r="C4942" t="str">
            <v>MOVT</v>
          </cell>
          <cell r="D4942" t="str">
            <v>ESCAVACAO DE VALAS</v>
          </cell>
          <cell r="E4942" t="str">
            <v>0019</v>
          </cell>
          <cell r="F4942" t="str">
            <v/>
          </cell>
          <cell r="G4942" t="str">
            <v/>
          </cell>
          <cell r="H4942" t="str">
            <v>ESCAVAÇÃO MECANIZADA DE VALA COM PROFUNDIDADE MAIOR QUE 1,5 M ATÉ 3,0 M (MÉDIA ENTRE MONTANTE E JUSANTE/UMA COMPOSIÇÃO POR TRECHO) COM RETROESCAVADEIRA (CAPACIDADE DA CAÇAMBA DA RETRO: 0,26 M3 / POTÊNCIA: 88 HP), LARGURA MENOR QUE 0,8 M, EM SOLO DE1A CATE</v>
          </cell>
          <cell r="I4942" t="str">
            <v>M3</v>
          </cell>
          <cell r="J4942" t="str">
            <v>COEFICIENTE DE REPRESENTATIVIDADE</v>
          </cell>
          <cell r="K4942" t="str">
            <v>4,85</v>
          </cell>
          <cell r="L4942" t="str">
            <v>CAIXA REFERENCIAL</v>
          </cell>
        </row>
        <row r="4943">
          <cell r="A4943">
            <v>90108</v>
          </cell>
          <cell r="B4943" t="str">
            <v>MOVIMENTO DE TERRA</v>
          </cell>
          <cell r="C4943" t="str">
            <v>MOVT</v>
          </cell>
          <cell r="D4943" t="str">
            <v>ESCAVACAO DE VALAS</v>
          </cell>
          <cell r="E4943" t="str">
            <v>0019</v>
          </cell>
          <cell r="F4943" t="str">
            <v/>
          </cell>
          <cell r="G4943" t="str">
            <v/>
          </cell>
          <cell r="H4943" t="str">
            <v>ESCAVAÇÃO MECANIZADA DE VALA COM PROFUNDIDADE MAIOR QUE 1,5 M ATÉ 3,0 M (MÉDIA ENTRE MONTANTE E JUSANTE/UMA COMPOSIÇÃO POR TRECHO) COM RETROESCAVADEIRA (CAPACIDADE DA CAÇAMBA DA RETRO: 0,26 M3 / POTÊNCIA: 88 HP), LARGURA DE 0,8 M A 1,5 M, EM SOLO DE 1A CA</v>
          </cell>
          <cell r="I4943" t="str">
            <v>M3</v>
          </cell>
          <cell r="J4943" t="str">
            <v>COEFICIENTE DE REPRESENTATIVIDADE</v>
          </cell>
          <cell r="K4943" t="str">
            <v>4,41</v>
          </cell>
          <cell r="L4943" t="str">
            <v>CAIXA REFERENCIAL</v>
          </cell>
        </row>
        <row r="4944">
          <cell r="A4944">
            <v>93358</v>
          </cell>
          <cell r="B4944" t="str">
            <v>MOVIMENTO DE TERRA</v>
          </cell>
          <cell r="C4944" t="str">
            <v>MOVT</v>
          </cell>
          <cell r="D4944" t="str">
            <v>ESCAVACAO DE VALAS</v>
          </cell>
          <cell r="E4944" t="str">
            <v>0019</v>
          </cell>
          <cell r="F4944" t="str">
            <v/>
          </cell>
          <cell r="G4944" t="str">
            <v/>
          </cell>
          <cell r="H4944" t="str">
            <v>ESCAVAÇÃO MANUAL DE VALA COM PROFUNDIDADE MENOR OU IGUAL A 1,30 M. AF_02/2021</v>
          </cell>
          <cell r="I4944" t="str">
            <v>M3</v>
          </cell>
          <cell r="J4944" t="str">
            <v>COLETADO</v>
          </cell>
          <cell r="K4944" t="str">
            <v>57,55</v>
          </cell>
          <cell r="L4944" t="str">
            <v>CAIXA REFERENCIAL</v>
          </cell>
        </row>
        <row r="4945">
          <cell r="A4945">
            <v>102276</v>
          </cell>
          <cell r="B4945" t="str">
            <v>MOVIMENTO DE TERRA</v>
          </cell>
          <cell r="C4945" t="str">
            <v>MOVT</v>
          </cell>
          <cell r="D4945" t="str">
            <v>ESCAVACAO DE VALAS</v>
          </cell>
          <cell r="E4945" t="str">
            <v>0019</v>
          </cell>
          <cell r="F4945" t="str">
            <v/>
          </cell>
          <cell r="G4945" t="str">
            <v/>
          </cell>
          <cell r="H4945" t="str">
            <v>ESCAVAÇÃO MECANIZADA DE VALA COM PROF. ATÉ 1,5 M (MÉDIA ENTRE MONTANTE E JUSANTE/UMA COMPOSIÇÃO POR TRECHO), COM ESCAVADEIRA HIDRÁULICA (0,8 M3/111 HP), LARG. MENOR QUE  1,5 M, EM SOLO DE 1A CATEGORIA, EM LOCAIS COM ALTO NÍVEL DE INTERFERÊNCIA. AF_02/2021</v>
          </cell>
          <cell r="I4945" t="str">
            <v>M3</v>
          </cell>
          <cell r="J4945" t="str">
            <v>COLETADO</v>
          </cell>
          <cell r="K4945" t="str">
            <v>8,59</v>
          </cell>
          <cell r="L4945" t="str">
            <v>CAIXA REFERENCIAL</v>
          </cell>
        </row>
        <row r="4946">
          <cell r="A4946">
            <v>102277</v>
          </cell>
          <cell r="B4946" t="str">
            <v>MOVIMENTO DE TERRA</v>
          </cell>
          <cell r="C4946" t="str">
            <v>MOVT</v>
          </cell>
          <cell r="D4946" t="str">
            <v>ESCAVACAO DE VALAS</v>
          </cell>
          <cell r="E4946" t="str">
            <v>0019</v>
          </cell>
          <cell r="F4946" t="str">
            <v/>
          </cell>
          <cell r="G4946" t="str">
            <v/>
          </cell>
          <cell r="H4946" t="str">
            <v>ESCAVAÇÃO MECANIZADA DE VALA COM PROF. MAIOR QUE  4,5 M ATÉ 6,0 M (MÉDIA ENTRE MONTANTE E JUSANTE/UMA COMPOSIÇÃO POR TRECHO), COM ESCAVADEIRA HIDRÁULICA (0,8 M3/111 H P), LARG. MENOR QUE 1,5 M, EM SOLO DE 1A CATEGORIA, EM LOCAIS COM ALTO NÍVEL DE INTERFER</v>
          </cell>
          <cell r="I4946" t="str">
            <v>M3</v>
          </cell>
          <cell r="J4946" t="str">
            <v>COLETADO</v>
          </cell>
          <cell r="K4946" t="str">
            <v>6,79</v>
          </cell>
          <cell r="L4946" t="str">
            <v>CAIXA REFERENCIAL</v>
          </cell>
        </row>
        <row r="4947">
          <cell r="A4947">
            <v>102278</v>
          </cell>
          <cell r="B4947" t="str">
            <v>MOVIMENTO DE TERRA</v>
          </cell>
          <cell r="C4947" t="str">
            <v>MOVT</v>
          </cell>
          <cell r="D4947" t="str">
            <v>ESCAVACAO DE VALAS</v>
          </cell>
          <cell r="E4947" t="str">
            <v>0019</v>
          </cell>
          <cell r="F4947" t="str">
            <v/>
          </cell>
          <cell r="G4947" t="str">
            <v/>
          </cell>
          <cell r="H4947" t="str">
            <v>ESCAVAÇÃO MECANIZADA DE VALA COM PROF. MAIOR QUE 1,50 M ATÉ 3,0 M (MÉDIA ENTRE MONTANTE E JUSANTE/UMA COMPOSIÇÃO POR TRECHO), COM ESCAVADEIRA HIDRÁULICA (1,2 M3/155 HP), LARG. DE 1,5 M A 2,5 M, EM SOLO DE 1A CATEGORIA, EM LOCAIS COM ALTO NÍVEL DE INTERFER</v>
          </cell>
          <cell r="I4947" t="str">
            <v>M3</v>
          </cell>
          <cell r="J4947" t="str">
            <v>COEFICIENTE DE REPRESENTATIVIDADE</v>
          </cell>
          <cell r="K4947" t="str">
            <v>6,67</v>
          </cell>
          <cell r="L4947" t="str">
            <v>CAIXA REFERENCIAL</v>
          </cell>
        </row>
        <row r="4948">
          <cell r="A4948">
            <v>102279</v>
          </cell>
          <cell r="B4948" t="str">
            <v>MOVIMENTO DE TERRA</v>
          </cell>
          <cell r="C4948" t="str">
            <v>MOVT</v>
          </cell>
          <cell r="D4948" t="str">
            <v>ESCAVACAO DE VALAS</v>
          </cell>
          <cell r="E4948" t="str">
            <v>0019</v>
          </cell>
          <cell r="F4948" t="str">
            <v/>
          </cell>
          <cell r="G4948" t="str">
            <v/>
          </cell>
          <cell r="H4948" t="str">
            <v>ESCAVAÇÃO MECANIZADA DE VALA COM PROF. ATÉ 1,5 M (MÉDIA ENTRE MONTANTE E JUSANTE/UMA COMPOSIÇÃO POR TRECHO), COM ESCAVADEIRA HIDRÁULICA (0,8 M3/111 HP),LARG. MENOR QUE 1,5 M, EM SOLO DE 1A CATEGORIA, LOCAIS COM BAIXO NÍVEL DE INTERFERÊNCIA. AF_02/2021</v>
          </cell>
          <cell r="I4948" t="str">
            <v>M3</v>
          </cell>
          <cell r="J4948" t="str">
            <v>COLETADO</v>
          </cell>
          <cell r="K4948" t="str">
            <v>4,74</v>
          </cell>
          <cell r="L4948" t="str">
            <v>CAIXA REFERENCIAL</v>
          </cell>
        </row>
        <row r="4949">
          <cell r="A4949">
            <v>102280</v>
          </cell>
          <cell r="B4949" t="str">
            <v>MOVIMENTO DE TERRA</v>
          </cell>
          <cell r="C4949" t="str">
            <v>MOVT</v>
          </cell>
          <cell r="D4949" t="str">
            <v>ESCAVACAO DE VALAS</v>
          </cell>
          <cell r="E4949" t="str">
            <v>0019</v>
          </cell>
          <cell r="F4949" t="str">
            <v/>
          </cell>
          <cell r="G4949" t="str">
            <v/>
          </cell>
          <cell r="H4949" t="str">
            <v>ESCAVAÇÃO MECANIZADA DE VALA COM PROF. MAIOR QUE 4,5 M ATÉ 6,0 M (MÉDIA ENTRE MONTANTE E JUSANTE/UMA COMPOSIÇÃO POR TRECHO),COM ESCAVADEIRA HIDRÁULICA (0,8 M3/111 HP), LARG. MENOR QUE 1,5 M, EM SOLO DE 1A CATEGORIA, LOCAIS COM BAIXO NÍVEL DE INTERFERÊNCIA</v>
          </cell>
          <cell r="I4949" t="str">
            <v>M3</v>
          </cell>
          <cell r="J4949" t="str">
            <v>COLETADO</v>
          </cell>
          <cell r="K4949" t="str">
            <v>3,75</v>
          </cell>
          <cell r="L4949" t="str">
            <v>CAIXA REFERENCIAL</v>
          </cell>
        </row>
        <row r="4950">
          <cell r="A4950">
            <v>102281</v>
          </cell>
          <cell r="B4950" t="str">
            <v>MOVIMENTO DE TERRA</v>
          </cell>
          <cell r="C4950" t="str">
            <v>MOVT</v>
          </cell>
          <cell r="D4950" t="str">
            <v>ESCAVACAO DE VALAS</v>
          </cell>
          <cell r="E4950" t="str">
            <v>0019</v>
          </cell>
          <cell r="F4950" t="str">
            <v/>
          </cell>
          <cell r="G4950" t="str">
            <v/>
          </cell>
          <cell r="H4950" t="str">
            <v>ESCAVAÇÃO MECANIZADA DE VALA COM PROF. MAIOR QUE 1,5 M ATÉ 3,0 M (MÉDIA ENTRE MONTANTE E JUSANTE/UMA COMPOSIÇÃO POR TRECHO),COM ESCAVADEIRA HIDRÁULICA (1,2 M3/155 HP),LARG. DE 1,5 M A 2,5 M, EM SOLO DE 1A CATEGORIA, LOCAIS COM BAIXO NÍVEL DE INTERFERÊNCIA</v>
          </cell>
          <cell r="I4950" t="str">
            <v>M3</v>
          </cell>
          <cell r="J4950" t="str">
            <v>COEFICIENTE DE REPRESENTATIVIDADE</v>
          </cell>
          <cell r="K4950" t="str">
            <v>3,67</v>
          </cell>
          <cell r="L4950" t="str">
            <v>CAIXA REFERENCIAL</v>
          </cell>
        </row>
        <row r="4951">
          <cell r="A4951">
            <v>102282</v>
          </cell>
          <cell r="B4951" t="str">
            <v>MOVIMENTO DE TERRA</v>
          </cell>
          <cell r="C4951" t="str">
            <v>MOVT</v>
          </cell>
          <cell r="D4951" t="str">
            <v>ESCAVACAO DE VALAS</v>
          </cell>
          <cell r="E4951" t="str">
            <v>0019</v>
          </cell>
          <cell r="F4951" t="str">
            <v/>
          </cell>
          <cell r="G4951" t="str">
            <v/>
          </cell>
          <cell r="H4951" t="str">
            <v>ESCAVAÇÃO MECANIZADA DE VALA COM PROF. ATÉ 1,5 M (MÉDIA ENTRE MONTANTE E JUSANTE/UMA COMPOSIÇÃO POR TRECHO), COM ESCAVADEIRA HIDRÁULICA (0,8 M3/111 HP),LARG. MENOR QUE 1,5 M, EM SOLO DE MOLE, EM LOCAIS COM ALTO NÍVEL DE INTERFERÊNCIA. AF_02/2021</v>
          </cell>
          <cell r="I4951" t="str">
            <v>M3</v>
          </cell>
          <cell r="J4951" t="str">
            <v>COLETADO</v>
          </cell>
          <cell r="K4951" t="str">
            <v>9,55</v>
          </cell>
          <cell r="L4951" t="str">
            <v>CAIXA REFERENCIAL</v>
          </cell>
        </row>
        <row r="4952">
          <cell r="A4952">
            <v>102283</v>
          </cell>
          <cell r="B4952" t="str">
            <v>MOVIMENTO DE TERRA</v>
          </cell>
          <cell r="C4952" t="str">
            <v>MOVT</v>
          </cell>
          <cell r="D4952" t="str">
            <v>ESCAVACAO DE VALAS</v>
          </cell>
          <cell r="E4952" t="str">
            <v>0019</v>
          </cell>
          <cell r="F4952" t="str">
            <v/>
          </cell>
          <cell r="G4952" t="str">
            <v/>
          </cell>
          <cell r="H4952" t="str">
            <v>ESCAVAÇÃO MECANIZADA DE VALA COM PROF. ATÉ 1,5 M (MÉDIA ENTRE MONTANTE E JUSANTE/UMA COMPOSIÇÃO POR TRECHO), COM ESCAVADEIRA HIDRÁULICA (0,8 M3/111 HP), LARG. DE 1,5 M A 2,5 M, EM SOLO MOLE, EM LOCAIS COM ALTO NÍVEL DE INTERFERÊNCIA. AF_02/2021</v>
          </cell>
          <cell r="I4952" t="str">
            <v>M3</v>
          </cell>
          <cell r="J4952" t="str">
            <v>COLETADO</v>
          </cell>
          <cell r="K4952" t="str">
            <v>8,48</v>
          </cell>
          <cell r="L4952" t="str">
            <v>CAIXA REFERENCIAL</v>
          </cell>
        </row>
        <row r="4953">
          <cell r="A4953">
            <v>102284</v>
          </cell>
          <cell r="B4953" t="str">
            <v>MOVIMENTO DE TERRA</v>
          </cell>
          <cell r="C4953" t="str">
            <v>MOVT</v>
          </cell>
          <cell r="D4953" t="str">
            <v>ESCAVACAO DE VALAS</v>
          </cell>
          <cell r="E4953" t="str">
            <v>0019</v>
          </cell>
          <cell r="F4953" t="str">
            <v/>
          </cell>
          <cell r="G4953" t="str">
            <v/>
          </cell>
          <cell r="H4953" t="str">
            <v>ESCAVAÇÃO MECANIZADA DE VALA COM PROF. MAIOR QUE 1,5 M ATÉ 3,0 M (MÉDIA ENTRE MONTANTE E JUSANTE/UMA COMPOSIÇÃO POR TRECHO), COM ESCAVADEIRA HIDRÁULICA (0,8 M3/111 HP), LARGURA ATÉ 1,5 M, EM SOLO MOLE, EM LOCAIS COM ALTO NÍVEL DE INTERFERÊNCIA. AF_02/2021</v>
          </cell>
          <cell r="I4953" t="str">
            <v>M3</v>
          </cell>
          <cell r="J4953" t="str">
            <v>COLETADO</v>
          </cell>
          <cell r="K4953" t="str">
            <v>8,22</v>
          </cell>
          <cell r="L4953" t="str">
            <v>CAIXA REFERENCIAL</v>
          </cell>
        </row>
        <row r="4954">
          <cell r="A4954">
            <v>102285</v>
          </cell>
          <cell r="B4954" t="str">
            <v>MOVIMENTO DE TERRA</v>
          </cell>
          <cell r="C4954" t="str">
            <v>MOVT</v>
          </cell>
          <cell r="D4954" t="str">
            <v>ESCAVACAO DE VALAS</v>
          </cell>
          <cell r="E4954" t="str">
            <v>0019</v>
          </cell>
          <cell r="F4954" t="str">
            <v/>
          </cell>
          <cell r="G4954" t="str">
            <v/>
          </cell>
          <cell r="H4954" t="str">
            <v>ESCAVAÇÃO MECANIZADA DE VALA COM PROF. MAIOR QUE 3,0 M ATÉ 4,5 M (MÉDIA ENTRE MONTANTE E JUSANTE/UMA COMPOSIÇÃO POR TRECHO), COM ESCAVADEIRA HIDRÁULICA (0,8 M3/111 HP), LARG. MENOR QUE 1,5 M, EM SOLO  MOLE, EM LOCAIS COM ALTO NÍVEL DE INTERFERÊNCIA. AF_02</v>
          </cell>
          <cell r="I4954" t="str">
            <v>M3</v>
          </cell>
          <cell r="J4954" t="str">
            <v>COLETADO</v>
          </cell>
          <cell r="K4954" t="str">
            <v>7,76</v>
          </cell>
          <cell r="L4954" t="str">
            <v>CAIXA REFERENCIAL</v>
          </cell>
        </row>
        <row r="4955">
          <cell r="A4955">
            <v>102286</v>
          </cell>
          <cell r="B4955" t="str">
            <v>MOVIMENTO DE TERRA</v>
          </cell>
          <cell r="C4955" t="str">
            <v>MOVT</v>
          </cell>
          <cell r="D4955" t="str">
            <v>ESCAVACAO DE VALAS</v>
          </cell>
          <cell r="E4955" t="str">
            <v>0019</v>
          </cell>
          <cell r="F4955" t="str">
            <v/>
          </cell>
          <cell r="G4955" t="str">
            <v/>
          </cell>
          <cell r="H4955" t="str">
            <v>ESCAVAÇÃO MECANIZADA DE VALA COM PROF. MAIOR QUE 4,5 M ATÉ 6,0 M (MÉDIA ENTRE MONTANTE E JUSANTE/UMA COMPOSIÇÃO POR TRECHO), COM ESCAVADEIRA HIDRÁULICA (0,8 M3/111 HP),LARG. MENOR QUE 1,5 M, EM SOLO DE MOLE, EM LOCAIS COM ALTO NÍVEL DE INTERFERÊNCIA. AF_0</v>
          </cell>
          <cell r="I4955" t="str">
            <v>M3</v>
          </cell>
          <cell r="J4955" t="str">
            <v>COLETADO</v>
          </cell>
          <cell r="K4955" t="str">
            <v>7,54</v>
          </cell>
          <cell r="L4955" t="str">
            <v>CAIXA REFERENCIAL</v>
          </cell>
        </row>
        <row r="4956">
          <cell r="A4956">
            <v>102287</v>
          </cell>
          <cell r="B4956" t="str">
            <v>MOVIMENTO DE TERRA</v>
          </cell>
          <cell r="C4956" t="str">
            <v>MOVT</v>
          </cell>
          <cell r="D4956" t="str">
            <v>ESCAVACAO DE VALAS</v>
          </cell>
          <cell r="E4956" t="str">
            <v>0019</v>
          </cell>
          <cell r="F4956" t="str">
            <v/>
          </cell>
          <cell r="G4956" t="str">
            <v/>
          </cell>
          <cell r="H4956" t="str">
            <v>ESCAVAÇÃO MECANIZADA DE VALA COM PROF. MAIOR QUE 1,5 M ATÉ 3,0 M (MÉDIA ENTRE MONTANTE E JUSANTE/UMA COMPOSIÇÃO POR TRECHO),COM ESCAVADEIRA HIDRÁULICA (1,2 M3/155 HP),LARG. DE 1,5 M A 2,5 M, EM SOLO MOLE, EM LOCAIS COM ALTO NÍVEL DE INTERFERÊNCIA. AF_02/2</v>
          </cell>
          <cell r="I4956" t="str">
            <v>M3</v>
          </cell>
          <cell r="J4956" t="str">
            <v>COEFICIENTE DE REPRESENTATIVIDADE</v>
          </cell>
          <cell r="K4956" t="str">
            <v>7,41</v>
          </cell>
          <cell r="L4956" t="str">
            <v>CAIXA REFERENCIAL</v>
          </cell>
        </row>
        <row r="4957">
          <cell r="A4957">
            <v>102288</v>
          </cell>
          <cell r="B4957" t="str">
            <v>MOVIMENTO DE TERRA</v>
          </cell>
          <cell r="C4957" t="str">
            <v>MOVT</v>
          </cell>
          <cell r="D4957" t="str">
            <v>ESCAVACAO DE VALAS</v>
          </cell>
          <cell r="E4957" t="str">
            <v>0019</v>
          </cell>
          <cell r="F4957" t="str">
            <v/>
          </cell>
          <cell r="G4957" t="str">
            <v/>
          </cell>
          <cell r="H4957" t="str">
            <v>ESCAVAÇÃO MECANIZADA DE VALA COM PROF. DE 3,0 M ATÉ 4,5 M (MÉDIA ENTRE MONTANTE E JUSANTE/UMA COMPOSIÇÃO POR TRECHO), COM ESCAVADEIRA HIDRÁULICA (1,2 M3/155 HP), LARG. DE 1,5 M A 2,5 M, EM SOLO MOLE, EM LOCAIS COM ALTO NÍVEL DE INTERFERÊNCIA. AF_02/2021</v>
          </cell>
          <cell r="I4957" t="str">
            <v>M3</v>
          </cell>
          <cell r="J4957" t="str">
            <v>COEFICIENTE DE REPRESENTATIVIDADE</v>
          </cell>
          <cell r="K4957" t="str">
            <v>7,12</v>
          </cell>
          <cell r="L4957" t="str">
            <v>CAIXA REFERENCIAL</v>
          </cell>
        </row>
        <row r="4958">
          <cell r="A4958">
            <v>102289</v>
          </cell>
          <cell r="B4958" t="str">
            <v>MOVIMENTO DE TERRA</v>
          </cell>
          <cell r="C4958" t="str">
            <v>MOVT</v>
          </cell>
          <cell r="D4958" t="str">
            <v>ESCAVACAO DE VALAS</v>
          </cell>
          <cell r="E4958" t="str">
            <v>0019</v>
          </cell>
          <cell r="F4958" t="str">
            <v/>
          </cell>
          <cell r="G4958" t="str">
            <v/>
          </cell>
          <cell r="H4958" t="str">
            <v>ESCAVAÇÃO MECANIZADA DE VALA COM PROF. MAIOR QUE 4,5 M ATÉ 6,0 M (MÉDIA ENTRE MONTANTE E JUSANTE/UMA COMPOSIÇÃO POR TRECHO), COM ESCAVADEIRA HIDRÁULICA (1,2 M3/155 HP), LARG. DE 1,5 M A 2,5 M, EM SOLO MOLE , EM LOCAIS COM ALTO NÍVEL DE INTERFERÊNCIA. AF_0</v>
          </cell>
          <cell r="I4958" t="str">
            <v>M3</v>
          </cell>
          <cell r="J4958" t="str">
            <v>COEFICIENTE DE REPRESENTATIVIDADE</v>
          </cell>
          <cell r="K4958" t="str">
            <v>6,96</v>
          </cell>
          <cell r="L4958" t="str">
            <v>CAIXA REFERENCIAL</v>
          </cell>
        </row>
        <row r="4959">
          <cell r="A4959">
            <v>102290</v>
          </cell>
          <cell r="B4959" t="str">
            <v>MOVIMENTO DE TERRA</v>
          </cell>
          <cell r="C4959" t="str">
            <v>MOVT</v>
          </cell>
          <cell r="D4959" t="str">
            <v>ESCAVACAO DE VALAS</v>
          </cell>
          <cell r="E4959" t="str">
            <v>0019</v>
          </cell>
          <cell r="F4959" t="str">
            <v/>
          </cell>
          <cell r="G4959" t="str">
            <v/>
          </cell>
          <cell r="H4959" t="str">
            <v>ESCAVAÇÃO MECANIZADA DE VALA COM PROF. ATÉ 1,5 M (MÉDIA ENTRE MONTANTE E JUSANTE/UMA COMPOSIÇÃO POR TRECHO), COM ESCAVADEIRA HIDRÁULICA (0,8 M3/111 HP),LARG. MENOR QUE 1,5 M, EM SOLO MOLE, LOCAIS COM BAIXO NÍVEL DE INTERFERÊNCIA. AF_02/2021</v>
          </cell>
          <cell r="I4959" t="str">
            <v>M3</v>
          </cell>
          <cell r="J4959" t="str">
            <v>COLETADO</v>
          </cell>
          <cell r="K4959" t="str">
            <v>5,26</v>
          </cell>
          <cell r="L4959" t="str">
            <v>CAIXA REFERENCIAL</v>
          </cell>
        </row>
        <row r="4960">
          <cell r="A4960">
            <v>102291</v>
          </cell>
          <cell r="B4960" t="str">
            <v>MOVIMENTO DE TERRA</v>
          </cell>
          <cell r="C4960" t="str">
            <v>MOVT</v>
          </cell>
          <cell r="D4960" t="str">
            <v>ESCAVACAO DE VALAS</v>
          </cell>
          <cell r="E4960" t="str">
            <v>0019</v>
          </cell>
          <cell r="F4960" t="str">
            <v/>
          </cell>
          <cell r="G4960" t="str">
            <v/>
          </cell>
          <cell r="H4960" t="str">
            <v>ESCAVAÇÃO MECANIZADA DE VALA COM PROF. ATÉ 1,5 M (MÉDIA ENTRE MONTANTE E JUSANTE/UMA COMPOSIÇÃO POR TRECHO), COM ESCAVADEIRA HIDRÁULICA (0,8 M3/111 HP), LARG. DE 1,5 M A 2,5 M, EM SOLO MOLE, LOCAIS COM BAIXO NÍVEL DE INTERFERÊNCIA. AF_02/2021</v>
          </cell>
          <cell r="I4960" t="str">
            <v>M3</v>
          </cell>
          <cell r="J4960" t="str">
            <v>COLETADO</v>
          </cell>
          <cell r="K4960" t="str">
            <v>4,67</v>
          </cell>
          <cell r="L4960" t="str">
            <v>CAIXA REFERENCIAL</v>
          </cell>
        </row>
        <row r="4961">
          <cell r="A4961">
            <v>102292</v>
          </cell>
          <cell r="B4961" t="str">
            <v>MOVIMENTO DE TERRA</v>
          </cell>
          <cell r="C4961" t="str">
            <v>MOVT</v>
          </cell>
          <cell r="D4961" t="str">
            <v>ESCAVACAO DE VALAS</v>
          </cell>
          <cell r="E4961" t="str">
            <v>0019</v>
          </cell>
          <cell r="F4961" t="str">
            <v/>
          </cell>
          <cell r="G4961" t="str">
            <v/>
          </cell>
          <cell r="H4961" t="str">
            <v>ESCAVAÇÃO MECANIZADA DE VALA COM PROF. MAIOR QUE 1,5 M E ATÉ 3,0 M (MÉDIA ENTRE MONTANTE E JUSANTE/UMA COMPOSIÇÃO POR TRECHO), COM ESCAVADEIRA HIDRÁULICA (0,8 M3/111 HP), LARG. MENOR QUE 1,5 M, EM SOLO MOLE, LOCAIS COM BAIXO NÍVEL DE INTERFERÊNCIA. AF_02/</v>
          </cell>
          <cell r="I4961" t="str">
            <v>M3</v>
          </cell>
          <cell r="J4961" t="str">
            <v>COLETADO</v>
          </cell>
          <cell r="K4961" t="str">
            <v>4,54</v>
          </cell>
          <cell r="L4961" t="str">
            <v>CAIXA REFERENCIAL</v>
          </cell>
        </row>
        <row r="4962">
          <cell r="A4962">
            <v>102293</v>
          </cell>
          <cell r="B4962" t="str">
            <v>MOVIMENTO DE TERRA</v>
          </cell>
          <cell r="C4962" t="str">
            <v>MOVT</v>
          </cell>
          <cell r="D4962" t="str">
            <v>ESCAVACAO DE VALAS</v>
          </cell>
          <cell r="E4962" t="str">
            <v>0019</v>
          </cell>
          <cell r="F4962" t="str">
            <v/>
          </cell>
          <cell r="G4962" t="str">
            <v/>
          </cell>
          <cell r="H4962" t="str">
            <v>ESCAVAÇÃO MECANIZADA DE VALA COM PROF.MAIOR QUE 3,0 M ATÉ 4,5 M (MÉDIA ENTRE MONTANTE E JUSANTE/UMA COMPOSIÇÃO POR TRECHO), COM ESCAVADEIRA HIDRÁULICA (0,8 M3/111 HP), LARG. MENOR QUE 1,5 M, EM SOLO MOLE, LOCAIS COM BAIXO NÍVEL DE INTERFERÊNCIA. AF_02/202</v>
          </cell>
          <cell r="I4962" t="str">
            <v>M3</v>
          </cell>
          <cell r="J4962" t="str">
            <v>COLETADO</v>
          </cell>
          <cell r="K4962" t="str">
            <v>4,28</v>
          </cell>
          <cell r="L4962" t="str">
            <v>CAIXA REFERENCIAL</v>
          </cell>
        </row>
        <row r="4963">
          <cell r="A4963">
            <v>102294</v>
          </cell>
          <cell r="B4963" t="str">
            <v>MOVIMENTO DE TERRA</v>
          </cell>
          <cell r="C4963" t="str">
            <v>MOVT</v>
          </cell>
          <cell r="D4963" t="str">
            <v>ESCAVACAO DE VALAS</v>
          </cell>
          <cell r="E4963" t="str">
            <v>0019</v>
          </cell>
          <cell r="F4963" t="str">
            <v/>
          </cell>
          <cell r="G4963" t="str">
            <v/>
          </cell>
          <cell r="H4963" t="str">
            <v>ESCAVAÇÃO MECANIZADA DE VALA COM PROF. MAIOR QUE 4,5 M ATÉ 6,0 M (MÉDIA ENTRE MONTANTE E JUSANTE/UMA COMPOSIÇÃO POR TRECHO),COM ESCAVADEIRA HIDRÁULICA (0,8 M3/111 HP), LARG. MENOR QUE 1,5 M, EM SOLO MOLE, LOCAIS COM BAIXO NÍVEL DE INTERFERÊNCIA. AF_02/202</v>
          </cell>
          <cell r="I4963" t="str">
            <v>M3</v>
          </cell>
          <cell r="J4963" t="str">
            <v>COLETADO</v>
          </cell>
          <cell r="K4963" t="str">
            <v>4,17</v>
          </cell>
          <cell r="L4963" t="str">
            <v>CAIXA REFERENCIAL</v>
          </cell>
        </row>
        <row r="4964">
          <cell r="A4964">
            <v>102295</v>
          </cell>
          <cell r="B4964" t="str">
            <v>MOVIMENTO DE TERRA</v>
          </cell>
          <cell r="C4964" t="str">
            <v>MOVT</v>
          </cell>
          <cell r="D4964" t="str">
            <v>ESCAVACAO DE VALAS</v>
          </cell>
          <cell r="E4964" t="str">
            <v>0019</v>
          </cell>
          <cell r="F4964" t="str">
            <v/>
          </cell>
          <cell r="G4964" t="str">
            <v/>
          </cell>
          <cell r="H4964" t="str">
            <v>ESCAVAÇÃO MECANIZADA DE VALA COM PROF. MAIOR QUE 1,5 M ATÉ 3,0 M (MÉDIA ENTRE MONTANTE E JUSANTE/UMA COMPOSIÇÃO POR TRECHO),COM ESCAVADEIRA HIDRÁULICA (1,2 M3/155 HP), LARG. DE 1,5 M A 2,5 M, EM SOLO MOLE, LOCAIS COM BAIXO NÍVEL DE INTERFERÊNCIA. AF_02/20</v>
          </cell>
          <cell r="I4964" t="str">
            <v>M3</v>
          </cell>
          <cell r="J4964" t="str">
            <v>COEFICIENTE DE REPRESENTATIVIDADE</v>
          </cell>
          <cell r="K4964" t="str">
            <v>4,08</v>
          </cell>
          <cell r="L4964" t="str">
            <v>CAIXA REFERENCIAL</v>
          </cell>
        </row>
        <row r="4965">
          <cell r="A4965">
            <v>102296</v>
          </cell>
          <cell r="B4965" t="str">
            <v>MOVIMENTO DE TERRA</v>
          </cell>
          <cell r="C4965" t="str">
            <v>MOVT</v>
          </cell>
          <cell r="D4965" t="str">
            <v>ESCAVACAO DE VALAS</v>
          </cell>
          <cell r="E4965" t="str">
            <v>0019</v>
          </cell>
          <cell r="F4965" t="str">
            <v/>
          </cell>
          <cell r="G4965" t="str">
            <v/>
          </cell>
          <cell r="H4965" t="str">
            <v>ESCAVAÇÃO MECANIZADA DE VALA COM PROF. MAIOR QUE 3,0 M ATÉ 4,5 M (MÉDIA ENTRE MONTANTE E JUSANTE/UMA COMPOSIÇÃO POR TRECHO), COM ESCAVADEIRA HIDRÁULICA (1,2 M3/155 HP), LARG. DE 1,5 M A 2,5 M, EM SOLO MOLE, LOCAIS COM BAIXO NÍVEL DE INTERFERÊNCIA. AF_02/2</v>
          </cell>
          <cell r="I4965" t="str">
            <v>M3</v>
          </cell>
          <cell r="J4965" t="str">
            <v>COEFICIENTE DE REPRESENTATIVIDADE</v>
          </cell>
          <cell r="K4965" t="str">
            <v>3,92</v>
          </cell>
          <cell r="L4965" t="str">
            <v>CAIXA REFERENCIAL</v>
          </cell>
        </row>
        <row r="4966">
          <cell r="A4966">
            <v>102297</v>
          </cell>
          <cell r="B4966" t="str">
            <v>MOVIMENTO DE TERRA</v>
          </cell>
          <cell r="C4966" t="str">
            <v>MOVT</v>
          </cell>
          <cell r="D4966" t="str">
            <v>ESCAVACAO DE VALAS</v>
          </cell>
          <cell r="E4966" t="str">
            <v>0019</v>
          </cell>
          <cell r="F4966" t="str">
            <v/>
          </cell>
          <cell r="G4966" t="str">
            <v/>
          </cell>
          <cell r="H4966" t="str">
            <v>ESCAVAÇÃO MECANIZADA DE VALA COM PROF. MAIOR QUE 4,5 M ATÉ 6,0 M (MÉDIA ENTRE MONTANTE E JUSANTE/UMA COMPOSIÇÃO POR TRECHO), COM ESCAVADEIRA HIDRÁULICA (1,2 M3/155 HP), LARG. DE 1,5 M A 2,5 M, EM SOLO MOLE, LOCAIS COM BAIXO NÍVEL DE INTERFERÊNCIA. AF_02/2</v>
          </cell>
          <cell r="I4966" t="str">
            <v>M3</v>
          </cell>
          <cell r="J4966" t="str">
            <v>COEFICIENTE DE REPRESENTATIVIDADE</v>
          </cell>
          <cell r="K4966" t="str">
            <v>3,83</v>
          </cell>
          <cell r="L4966" t="str">
            <v>CAIXA REFERENCIAL</v>
          </cell>
        </row>
        <row r="4967">
          <cell r="A4967">
            <v>102298</v>
          </cell>
          <cell r="B4967" t="str">
            <v>MOVIMENTO DE TERRA</v>
          </cell>
          <cell r="C4967" t="str">
            <v>MOVT</v>
          </cell>
          <cell r="D4967" t="str">
            <v>ESCAVACAO DE VALAS</v>
          </cell>
          <cell r="E4967" t="str">
            <v>0019</v>
          </cell>
          <cell r="F4967" t="str">
            <v/>
          </cell>
          <cell r="G4967" t="str">
            <v/>
          </cell>
          <cell r="H4967" t="str">
            <v>ESCAVAÇÃO MECANIZADA DE VALA COM PROF. ATÉ 1,5 M (MÉDIA ENTRE MONTANTE E JUSANTE/UMA COMPOSIÇÃO POR TRECHO), COM RETROESCAVADEIRA (0,26 M3/88 HP), LARG. MENOR QUE 0,8 M, EM SOLO MOLE, EM LOCAIS COM ALTO NÍVEL DE INTERFERÊNCIA. AF_02/2021</v>
          </cell>
          <cell r="I4967" t="str">
            <v>M3</v>
          </cell>
          <cell r="J4967" t="str">
            <v>COEFICIENTE DE REPRESENTATIVIDADE</v>
          </cell>
          <cell r="K4967" t="str">
            <v>11,65</v>
          </cell>
          <cell r="L4967" t="str">
            <v>CAIXA REFERENCIAL</v>
          </cell>
        </row>
        <row r="4968">
          <cell r="A4968">
            <v>102299</v>
          </cell>
          <cell r="B4968" t="str">
            <v>MOVIMENTO DE TERRA</v>
          </cell>
          <cell r="C4968" t="str">
            <v>MOVT</v>
          </cell>
          <cell r="D4968" t="str">
            <v>ESCAVACAO DE VALAS</v>
          </cell>
          <cell r="E4968" t="str">
            <v>0019</v>
          </cell>
          <cell r="F4968" t="str">
            <v/>
          </cell>
          <cell r="G4968" t="str">
            <v/>
          </cell>
          <cell r="H4968" t="str">
            <v>ESCAVAÇÃO MECANIZADA DE VALA COM PROF. ATÉ 1,5 M (MÉDIA ENTRE MONTANTE E JUSANTE/UMA COMPOSIÇÃO POR TRECHO), COM RETROESCAVADEIRA (0,26 M3/88 HP), LARG. DE 0,8 M A 1,5 M, EM SOLO MOLE, EM LOCAIS COM ALTO NÍVEL DE INTERFERÊNCIA. AF_02/2021</v>
          </cell>
          <cell r="I4968" t="str">
            <v>M3</v>
          </cell>
          <cell r="J4968" t="str">
            <v>COEFICIENTE DE REPRESENTATIVIDADE</v>
          </cell>
          <cell r="K4968" t="str">
            <v>9,90</v>
          </cell>
          <cell r="L4968" t="str">
            <v>CAIXA REFERENCIAL</v>
          </cell>
        </row>
        <row r="4969">
          <cell r="A4969">
            <v>102300</v>
          </cell>
          <cell r="B4969" t="str">
            <v>MOVIMENTO DE TERRA</v>
          </cell>
          <cell r="C4969" t="str">
            <v>MOVT</v>
          </cell>
          <cell r="D4969" t="str">
            <v>ESCAVACAO DE VALAS</v>
          </cell>
          <cell r="E4969" t="str">
            <v>0019</v>
          </cell>
          <cell r="F4969" t="str">
            <v/>
          </cell>
          <cell r="G4969" t="str">
            <v/>
          </cell>
          <cell r="H4969" t="str">
            <v>ESCAVAÇÃO MECANIZADA DE VALA COM PROF. MAIOR QUE 1,5 M ATÉ 3,0 M (MÉDIA ENTRE MONTANTE E JUSANTE/UMA COMPOSIÇÃO POR TRECHO), COM RETROESCAVADEIRA (0,26 M3/88 HP), LARG. MENOR QUE 0,8 M, EM SOLO MOLE, EM LOCAIS COM ALTO NÍVEL DE INTERFERÊNCIA. AF_02/2021</v>
          </cell>
          <cell r="I4969" t="str">
            <v>M3</v>
          </cell>
          <cell r="J4969" t="str">
            <v>COEFICIENTE DE REPRESENTATIVIDADE</v>
          </cell>
          <cell r="K4969" t="str">
            <v>58,45</v>
          </cell>
          <cell r="L4969" t="str">
            <v>CAIXA REFERENCIAL</v>
          </cell>
        </row>
        <row r="4970">
          <cell r="A4970">
            <v>102301</v>
          </cell>
          <cell r="B4970" t="str">
            <v>MOVIMENTO DE TERRA</v>
          </cell>
          <cell r="C4970" t="str">
            <v>MOVT</v>
          </cell>
          <cell r="D4970" t="str">
            <v>ESCAVACAO DE VALAS</v>
          </cell>
          <cell r="E4970" t="str">
            <v>0019</v>
          </cell>
          <cell r="F4970" t="str">
            <v/>
          </cell>
          <cell r="G4970" t="str">
            <v/>
          </cell>
          <cell r="H4970" t="str">
            <v>ESCAVAÇÃO MECANIZADA DE VALA COM PROF. MAIOR QUE 1,5 M ATÉ 3,0 M (MÉDIA ENTRE MONTANTE E JUSANTE/UMA COMPOSIÇÃO POR TRECHO), COM RETROESCAVADEIRA (0,26 M3/ 88 HP), LARG. DE 0,8 M A 1,5 M, EM SOLO MOLE, EM LOCAIS COM ALTO NÍVEL DE INTERFERÊNCIA. AF_02/2021</v>
          </cell>
          <cell r="I4970" t="str">
            <v>M3</v>
          </cell>
          <cell r="J4970" t="str">
            <v>COEFICIENTE DE REPRESENTATIVIDADE</v>
          </cell>
          <cell r="K4970" t="str">
            <v>8,89</v>
          </cell>
          <cell r="L4970" t="str">
            <v>CAIXA REFERENCIAL</v>
          </cell>
        </row>
        <row r="4971">
          <cell r="A4971">
            <v>102302</v>
          </cell>
          <cell r="B4971" t="str">
            <v>MOVIMENTO DE TERRA</v>
          </cell>
          <cell r="C4971" t="str">
            <v>MOVT</v>
          </cell>
          <cell r="D4971" t="str">
            <v>ESCAVACAO DE VALAS</v>
          </cell>
          <cell r="E4971" t="str">
            <v>0019</v>
          </cell>
          <cell r="F4971" t="str">
            <v/>
          </cell>
          <cell r="G4971" t="str">
            <v/>
          </cell>
          <cell r="H4971" t="str">
            <v>ESCAVAÇÃO MECANIZADA DE VALA COM PROF. ATÉ 1,5 M (MÉDIA ENTRE MONTANTE E JUSANTE/UMA COMPOSIÇÃO POR TRECHO) COM RETROESCAVADEIRA (0,26 M3 /88 HP), LARG. MENOR  QUE 0,8 M, EM SOLO MOLE, LOCAIS COM BAIXO NÍVEL DE NTERFERÊNCIA.  AF_02/2021</v>
          </cell>
          <cell r="I4971" t="str">
            <v>M3</v>
          </cell>
          <cell r="J4971" t="str">
            <v>COEFICIENTE DE REPRESENTATIVIDADE</v>
          </cell>
          <cell r="K4971" t="str">
            <v>6,42</v>
          </cell>
          <cell r="L4971" t="str">
            <v>CAIXA REFERENCIAL</v>
          </cell>
        </row>
        <row r="4972">
          <cell r="A4972">
            <v>102303</v>
          </cell>
          <cell r="B4972" t="str">
            <v>MOVIMENTO DE TERRA</v>
          </cell>
          <cell r="C4972" t="str">
            <v>MOVT</v>
          </cell>
          <cell r="D4972" t="str">
            <v>ESCAVACAO DE VALAS</v>
          </cell>
          <cell r="E4972" t="str">
            <v>0019</v>
          </cell>
          <cell r="F4972" t="str">
            <v/>
          </cell>
          <cell r="G4972" t="str">
            <v/>
          </cell>
          <cell r="H4972" t="str">
            <v>ESCAVAÇÃO MECANIZADA DE VALA COM PROF. ATÉ 1,5 M (MÉDIA ENTRE MONTANTE E JUSANTE/UMA COMPOSIÇÃO POR TRECHO) COM RETROESCAVADEIRA (0,26 M3 / 88 HP), LARG. DE 0,8 M A 1,5 M, EM SOLO MOLE, LOCAIS COM BAIXO NÍVEL DE INTERFERÊNCIA. AF_02/2021</v>
          </cell>
          <cell r="I4972" t="str">
            <v>M3</v>
          </cell>
          <cell r="J4972" t="str">
            <v>COEFICIENTE DE REPRESENTATIVIDADE</v>
          </cell>
          <cell r="K4972" t="str">
            <v>5,45</v>
          </cell>
          <cell r="L4972" t="str">
            <v>CAIXA REFERENCIAL</v>
          </cell>
        </row>
        <row r="4973">
          <cell r="A4973">
            <v>102304</v>
          </cell>
          <cell r="B4973" t="str">
            <v>MOVIMENTO DE TERRA</v>
          </cell>
          <cell r="C4973" t="str">
            <v>MOVT</v>
          </cell>
          <cell r="D4973" t="str">
            <v>ESCAVACAO DE VALAS</v>
          </cell>
          <cell r="E4973" t="str">
            <v>0019</v>
          </cell>
          <cell r="F4973" t="str">
            <v/>
          </cell>
          <cell r="G4973" t="str">
            <v/>
          </cell>
          <cell r="H4973" t="str">
            <v>ESCAVAÇÃO MECANIZADA DE VALA COM PROF. MAIOR QUE 1,5 M ATÉ 3,0 M (MÉDIA ENTRE MONTANTE E JUSANTE/UMA COMPOSIÇÃO POR TRECHO) COM RETROESCAVADEIRA (0,26 M3 /88 HP),LARG. MENOR QUE 0,8 M, EM SOLO MOLE, LOCAIS COM BAIXO NÍVEL DE INTERFERÊNCIA. AF_02/2021</v>
          </cell>
          <cell r="I4973" t="str">
            <v>M3</v>
          </cell>
          <cell r="J4973" t="str">
            <v>COEFICIENTE DE REPRESENTATIVIDADE</v>
          </cell>
          <cell r="K4973" t="str">
            <v>5,39</v>
          </cell>
          <cell r="L4973" t="str">
            <v>CAIXA REFERENCIAL</v>
          </cell>
        </row>
        <row r="4974">
          <cell r="A4974">
            <v>102305</v>
          </cell>
          <cell r="B4974" t="str">
            <v>MOVIMENTO DE TERRA</v>
          </cell>
          <cell r="C4974" t="str">
            <v>MOVT</v>
          </cell>
          <cell r="D4974" t="str">
            <v>ESCAVACAO DE VALAS</v>
          </cell>
          <cell r="E4974" t="str">
            <v>0019</v>
          </cell>
          <cell r="F4974" t="str">
            <v/>
          </cell>
          <cell r="G4974" t="str">
            <v/>
          </cell>
          <cell r="H4974" t="str">
            <v>ESCAVAÇÃO MECANIZADA DE VALA COM PROF. MAIOR QUE 1,5 M ATÉ 3,0 M (MÉDIA ENTRE MONTANTE E JUSANTE/UMA COMPOSIÇÃO POR TRECHO) COM RETROESCAVADEIRA (0,26 M3 / 88 HP), LARG. DE 0,8 M A 1,5 M, EM SOLO MOLE, LOCAIS COM BAIXO NÍVEL DE INTERFERÊNCIA. AF_02/2021</v>
          </cell>
          <cell r="I4974" t="str">
            <v>M3</v>
          </cell>
          <cell r="J4974" t="str">
            <v>COEFICIENTE DE REPRESENTATIVIDADE</v>
          </cell>
          <cell r="K4974" t="str">
            <v>4,91</v>
          </cell>
          <cell r="L4974" t="str">
            <v>CAIXA REFERENCIAL</v>
          </cell>
        </row>
        <row r="4975">
          <cell r="A4975">
            <v>102306</v>
          </cell>
          <cell r="B4975" t="str">
            <v>MOVIMENTO DE TERRA</v>
          </cell>
          <cell r="C4975" t="str">
            <v>MOVT</v>
          </cell>
          <cell r="D4975" t="str">
            <v>ESCAVACAO DE VALAS</v>
          </cell>
          <cell r="E4975" t="str">
            <v>0019</v>
          </cell>
          <cell r="F4975" t="str">
            <v/>
          </cell>
          <cell r="G4975" t="str">
            <v/>
          </cell>
          <cell r="H4975" t="str">
            <v>ESCAVAÇÃO MECANIZADA DE VALA COM PROF. ATÉ 1,5 M (MÉDIA ENTRE MONTANTE E JUSANTE/UMA COMPOSIÇÃO POR TRECHO), COM ESCAVADEIRA HIDRÁULICA (0,8 M3/111 HP),LARG. ATÉ 1,5 M, EM SOLO DE 2A CATEGORIA, EM LOCAIS COM ALTO NÍVEL DE INTERFERÊNCIA.  AF_02/2021</v>
          </cell>
          <cell r="I4975" t="str">
            <v>M3</v>
          </cell>
          <cell r="J4975" t="str">
            <v>COLETADO</v>
          </cell>
          <cell r="K4975" t="str">
            <v>10,75</v>
          </cell>
          <cell r="L4975" t="str">
            <v>CAIXA REFERENCIAL</v>
          </cell>
        </row>
        <row r="4976">
          <cell r="A4976">
            <v>102307</v>
          </cell>
          <cell r="B4976" t="str">
            <v>MOVIMENTO DE TERRA</v>
          </cell>
          <cell r="C4976" t="str">
            <v>MOVT</v>
          </cell>
          <cell r="D4976" t="str">
            <v>ESCAVACAO DE VALAS</v>
          </cell>
          <cell r="E4976" t="str">
            <v>0019</v>
          </cell>
          <cell r="F4976" t="str">
            <v/>
          </cell>
          <cell r="G4976" t="str">
            <v/>
          </cell>
          <cell r="H4976" t="str">
            <v>ESCAVAÇÃO MECANIZADA DE VALA COM PROF. ATÉ 1,5 M (MÉDIA ENTRE MONTANTE E JUSANTE/UMA COMPOSIÇÃO POR TRECHO), COM ESCAVADEIRA HIDRÁULICA (0,8 M3/111 HP), LARG. DE 1,5 M A 2,5 M, EM SOLO DE 2A CATEGORIA, EM LOCAIS COM ALTO NÍVEL DE INTERFERÊNCIA.  AF_02/202</v>
          </cell>
          <cell r="I4976" t="str">
            <v>M3</v>
          </cell>
          <cell r="J4976" t="str">
            <v>COLETADO</v>
          </cell>
          <cell r="K4976" t="str">
            <v>9,55</v>
          </cell>
          <cell r="L4976" t="str">
            <v>CAIXA REFERENCIAL</v>
          </cell>
        </row>
        <row r="4977">
          <cell r="A4977">
            <v>102308</v>
          </cell>
          <cell r="B4977" t="str">
            <v>MOVIMENTO DE TERRA</v>
          </cell>
          <cell r="C4977" t="str">
            <v>MOVT</v>
          </cell>
          <cell r="D4977" t="str">
            <v>ESCAVACAO DE VALAS</v>
          </cell>
          <cell r="E4977" t="str">
            <v>0019</v>
          </cell>
          <cell r="F4977" t="str">
            <v/>
          </cell>
          <cell r="G4977" t="str">
            <v/>
          </cell>
          <cell r="H4977" t="str">
            <v>ESCAVAÇÃO MECANIZADA DE VALA COM PROF. MAIOR QUE 1,5 M ATÉ 3,0 M (MÉDIA ENTRE MONTANTE E JUSANTE/UMA COMPOSIÇÃO POR TRECHO), COM ESCAVADEIRA HIDRÁULICA (0,8 M3/111 HP), LARG. ATÉ 1,5 M, EM SOLO DE 2A CATEGORIA, EM LOCAIS COM ALTO NÍVEL DE INTERFERÊNCIA.AF</v>
          </cell>
          <cell r="I4977" t="str">
            <v>M3</v>
          </cell>
          <cell r="J4977" t="str">
            <v>COLETADO</v>
          </cell>
          <cell r="K4977" t="str">
            <v>9,25</v>
          </cell>
          <cell r="L4977" t="str">
            <v>CAIXA REFERENCIAL</v>
          </cell>
        </row>
        <row r="4978">
          <cell r="A4978">
            <v>102309</v>
          </cell>
          <cell r="B4978" t="str">
            <v>MOVIMENTO DE TERRA</v>
          </cell>
          <cell r="C4978" t="str">
            <v>MOVT</v>
          </cell>
          <cell r="D4978" t="str">
            <v>ESCAVACAO DE VALAS</v>
          </cell>
          <cell r="E4978" t="str">
            <v>0019</v>
          </cell>
          <cell r="F4978" t="str">
            <v/>
          </cell>
          <cell r="G4978" t="str">
            <v/>
          </cell>
          <cell r="H4978" t="str">
            <v>ESCAVAÇÃO MECANIZADA DE VALA COM PROF. MAIOR QUE 3,0 M ATÉ 4,5 M (MÉDIA ENTRE MONTANTE E JUSANTE/UMA COMPOSIÇÃO POR TRECHO), COM ESCAVADEIRA HIDRÁULICA (0,8 M3/111 HP), LARG. MENOR QUE 1,5 M, EM SOLO DE 2A CATEGORIA, EM LOCAIS COM ALTO NÍVEL DE INTERFERÊN</v>
          </cell>
          <cell r="I4978" t="str">
            <v>M3</v>
          </cell>
          <cell r="J4978" t="str">
            <v>COLETADO</v>
          </cell>
          <cell r="K4978" t="str">
            <v>8,75</v>
          </cell>
          <cell r="L4978" t="str">
            <v>CAIXA REFERENCIAL</v>
          </cell>
        </row>
        <row r="4979">
          <cell r="A4979">
            <v>102310</v>
          </cell>
          <cell r="B4979" t="str">
            <v>MOVIMENTO DE TERRA</v>
          </cell>
          <cell r="C4979" t="str">
            <v>MOVT</v>
          </cell>
          <cell r="D4979" t="str">
            <v>ESCAVACAO DE VALAS</v>
          </cell>
          <cell r="E4979" t="str">
            <v>0019</v>
          </cell>
          <cell r="F4979" t="str">
            <v/>
          </cell>
          <cell r="G4979" t="str">
            <v/>
          </cell>
          <cell r="H4979" t="str">
            <v>ESCAVAÇÃO MECANIZADA DE VALA COM PROF.MAIOR QUE 4,5 M ATÉ 6,0 M (MÉDIA ENTRE MONTANTE E JUSANTE/UMA COMPOSIÇÃO POR TRECHO),COM ESCAVADEIRA HIDRÁULICA (0,8 M3/111 HP), LARG. MENOR QUE 1,5 M, EM SOLO DE 2A CATEGORIA, EM LOCAIS COM ALTO NÍVEL DE INTERFERÊNCI</v>
          </cell>
          <cell r="I4979" t="str">
            <v>M3</v>
          </cell>
          <cell r="J4979" t="str">
            <v>COLETADO</v>
          </cell>
          <cell r="K4979" t="str">
            <v>8,49</v>
          </cell>
          <cell r="L4979" t="str">
            <v>CAIXA REFERENCIAL</v>
          </cell>
        </row>
        <row r="4980">
          <cell r="A4980">
            <v>102311</v>
          </cell>
          <cell r="B4980" t="str">
            <v>MOVIMENTO DE TERRA</v>
          </cell>
          <cell r="C4980" t="str">
            <v>MOVT</v>
          </cell>
          <cell r="D4980" t="str">
            <v>ESCAVACAO DE VALAS</v>
          </cell>
          <cell r="E4980" t="str">
            <v>0019</v>
          </cell>
          <cell r="F4980" t="str">
            <v/>
          </cell>
          <cell r="G4980" t="str">
            <v/>
          </cell>
          <cell r="H4980" t="str">
            <v>ESCAVAÇÃO MECANIZADA DE VALA COM PROF. MAIOR QUE 1,5 M ATÉ 3,0 M (MÉDIA ENTRE MONTANTE E JUSANTE/UMA COMPOSIÇÃO POR TRECHO),COM ESCAVADEIRA HIDRÁULICA (1,2 M3/155 HP),LARG. DE 1,5 M A 2,5 M, EM SOLO DE 2A CATEGORIA, EM LOCAIS COM ALTO NÍVEL DE INTERFERÊNC</v>
          </cell>
          <cell r="I4980" t="str">
            <v>M3</v>
          </cell>
          <cell r="J4980" t="str">
            <v>COEFICIENTE DE REPRESENTATIVIDADE</v>
          </cell>
          <cell r="K4980" t="str">
            <v>8,33</v>
          </cell>
          <cell r="L4980" t="str">
            <v>CAIXA REFERENCIAL</v>
          </cell>
        </row>
        <row r="4981">
          <cell r="A4981">
            <v>102312</v>
          </cell>
          <cell r="B4981" t="str">
            <v>MOVIMENTO DE TERRA</v>
          </cell>
          <cell r="C4981" t="str">
            <v>MOVT</v>
          </cell>
          <cell r="D4981" t="str">
            <v>ESCAVACAO DE VALAS</v>
          </cell>
          <cell r="E4981" t="str">
            <v>0019</v>
          </cell>
          <cell r="F4981" t="str">
            <v/>
          </cell>
          <cell r="G4981" t="str">
            <v/>
          </cell>
          <cell r="H4981" t="str">
            <v>ESCAVAÇÃO MECANIZADA DE VALA COM PROF. DE 3,0 M ATÉ 4,5 M (MÉDIA ENTRE MONTANTE E JUSANTE/UMA COMPOSIÇÃO POR TRECHO), COM ESCAVADEIRA HIDRÁULICA (1,2 M3/155 HP), LARG. DE 1,5 M A 2,5 M, EM SOLO DE 2A CATEGORIA, EM LOCAIS COM ALTO NÍVEL DE INTERFERÊNCIA.AF</v>
          </cell>
          <cell r="I4981" t="str">
            <v>M3</v>
          </cell>
          <cell r="J4981" t="str">
            <v>COEFICIENTE DE REPRESENTATIVIDADE</v>
          </cell>
          <cell r="K4981" t="str">
            <v>8,01</v>
          </cell>
          <cell r="L4981" t="str">
            <v>CAIXA REFERENCIAL</v>
          </cell>
        </row>
        <row r="4982">
          <cell r="A4982">
            <v>102313</v>
          </cell>
          <cell r="B4982" t="str">
            <v>MOVIMENTO DE TERRA</v>
          </cell>
          <cell r="C4982" t="str">
            <v>MOVT</v>
          </cell>
          <cell r="D4982" t="str">
            <v>ESCAVACAO DE VALAS</v>
          </cell>
          <cell r="E4982" t="str">
            <v>0019</v>
          </cell>
          <cell r="F4982" t="str">
            <v/>
          </cell>
          <cell r="G4982" t="str">
            <v/>
          </cell>
          <cell r="H4982" t="str">
            <v>ESCAVAÇÃO MECANIZADA DE VALA COM PROF. MAIOR QUE 4,5 M ATÉ 6,0 M (MÉDIA ENTRE MONTANTE E JUSANTE/UMA COMPOSIÇÃO POR TRECHO), COM ESCAVADEIRA HIDRÁULICA (1,2 M3/155 HP), LARG. DE 1,5 M A 2,5 M, EM SOLO DE 2A CATEGORIA, EM LOCAIS COM ALTO NÍVEL DE INTERFERÊ</v>
          </cell>
          <cell r="I4982" t="str">
            <v>M3</v>
          </cell>
          <cell r="J4982" t="str">
            <v>COEFICIENTE DE REPRESENTATIVIDADE</v>
          </cell>
          <cell r="K4982" t="str">
            <v>7,83</v>
          </cell>
          <cell r="L4982" t="str">
            <v>CAIXA REFERENCIAL</v>
          </cell>
        </row>
        <row r="4983">
          <cell r="A4983">
            <v>102314</v>
          </cell>
          <cell r="B4983" t="str">
            <v>MOVIMENTO DE TERRA</v>
          </cell>
          <cell r="C4983" t="str">
            <v>MOVT</v>
          </cell>
          <cell r="D4983" t="str">
            <v>ESCAVACAO DE VALAS</v>
          </cell>
          <cell r="E4983" t="str">
            <v>0019</v>
          </cell>
          <cell r="F4983" t="str">
            <v/>
          </cell>
          <cell r="G4983" t="str">
            <v/>
          </cell>
          <cell r="H4983" t="str">
            <v>ESCAVAÇÃO MECANIZADA DE VALA COM PROF. ATÉ 1,5 M (MÉDIA ENTRE MONTANTE E JUSANTE/UMA COMPOSIÇÃO POR TRECHO),COM ESCAVADEIRA HIDRÁULICA (0,8 M3/111 HP), LARG. MENOR QUE 1,5 M, EM SOLO DE 2A CATEGORIA, LOCAIS COM BAIXO NÍVEL DE INTERFERÊNCIA. AF_02/2021</v>
          </cell>
          <cell r="I4983" t="str">
            <v>M3</v>
          </cell>
          <cell r="J4983" t="str">
            <v>COLETADO</v>
          </cell>
          <cell r="K4983" t="str">
            <v>5,93</v>
          </cell>
          <cell r="L4983" t="str">
            <v>CAIXA REFERENCIAL</v>
          </cell>
        </row>
        <row r="4984">
          <cell r="A4984">
            <v>102315</v>
          </cell>
          <cell r="B4984" t="str">
            <v>MOVIMENTO DE TERRA</v>
          </cell>
          <cell r="C4984" t="str">
            <v>MOVT</v>
          </cell>
          <cell r="D4984" t="str">
            <v>ESCAVACAO DE VALAS</v>
          </cell>
          <cell r="E4984" t="str">
            <v>0019</v>
          </cell>
          <cell r="F4984" t="str">
            <v/>
          </cell>
          <cell r="G4984" t="str">
            <v/>
          </cell>
          <cell r="H4984" t="str">
            <v>ESCAVAÇÃO MECANIZADA DE VALA COM PROF. ATÉ 1,5 M (MÉDIA ENTRE MONTANTE E JUSANTE/UMA COMPOSIÇÃO POR TRECHO), COM ESCAVADEIRA HIDRÁULICA (0,8 M3/111 HP), LARG. DE 1,5 M A 2,5 M, EM SOLO DE 2A CATEGORIA, LOCAIS COM BAIXO NÍVEL DE INTERFERÊNCIA. AF_02/2021</v>
          </cell>
          <cell r="I4984" t="str">
            <v>M3</v>
          </cell>
          <cell r="J4984" t="str">
            <v>COLETADO</v>
          </cell>
          <cell r="K4984" t="str">
            <v>5,26</v>
          </cell>
          <cell r="L4984" t="str">
            <v>CAIXA REFERENCIAL</v>
          </cell>
        </row>
        <row r="4985">
          <cell r="A4985">
            <v>102316</v>
          </cell>
          <cell r="B4985" t="str">
            <v>MOVIMENTO DE TERRA</v>
          </cell>
          <cell r="C4985" t="str">
            <v>MOVT</v>
          </cell>
          <cell r="D4985" t="str">
            <v>ESCAVACAO DE VALAS</v>
          </cell>
          <cell r="E4985" t="str">
            <v>0019</v>
          </cell>
          <cell r="F4985" t="str">
            <v/>
          </cell>
          <cell r="G4985" t="str">
            <v/>
          </cell>
          <cell r="H4985" t="str">
            <v>ESCAVAÇÃO MECANIZADA DE VALA COM PROF. MAIOR QUE 1,5 M E ATÉ 3,0 M (MÉDIA ENTRE MONTANTE E JUSANTE/UMA COMPOSIÇÃO POR TRECHO), COM ESCAVADEIRA HIDRÁULICA (0,8 M3/111 HP), LARG. MENOR QUE 1,5 M, EM SOLO DE 2A CATEGORIA, LOCAIS COM BAIXO NÍVEL DE INTERFERÊN</v>
          </cell>
          <cell r="I4985" t="str">
            <v>M3</v>
          </cell>
          <cell r="J4985" t="str">
            <v>COLETADO</v>
          </cell>
          <cell r="K4985" t="str">
            <v>5,10</v>
          </cell>
          <cell r="L4985" t="str">
            <v>CAIXA REFERENCIAL</v>
          </cell>
        </row>
        <row r="4986">
          <cell r="A4986">
            <v>102317</v>
          </cell>
          <cell r="B4986" t="str">
            <v>MOVIMENTO DE TERRA</v>
          </cell>
          <cell r="C4986" t="str">
            <v>MOVT</v>
          </cell>
          <cell r="D4986" t="str">
            <v>ESCAVACAO DE VALAS</v>
          </cell>
          <cell r="E4986" t="str">
            <v>0019</v>
          </cell>
          <cell r="F4986" t="str">
            <v/>
          </cell>
          <cell r="G4986" t="str">
            <v/>
          </cell>
          <cell r="H4986" t="str">
            <v>ESCAVAÇÃO MECANIZADA DE VALA COM PROF.MAIOR QUE 3,0 M ATÉ 4,5 M (MÉDIA ENTRE MONTANTE E JUSANTE/UMA COMPOSIÇÃO POR TRECHO), COM ESCAVADEIRA HIDRÁULICA (0,8 M3/111 HP), LARG. MENOR QUE 1,5 M, EM SOLO DE 2A CATEGORIA, LOCAIS COM BAIXO NÍVEL DE INTERFERÊNCIA</v>
          </cell>
          <cell r="I4986" t="str">
            <v>M3</v>
          </cell>
          <cell r="J4986" t="str">
            <v>COLETADO</v>
          </cell>
          <cell r="K4986" t="str">
            <v>4,81</v>
          </cell>
          <cell r="L4986" t="str">
            <v>CAIXA REFERENCIAL</v>
          </cell>
        </row>
        <row r="4987">
          <cell r="A4987">
            <v>102318</v>
          </cell>
          <cell r="B4987" t="str">
            <v>MOVIMENTO DE TERRA</v>
          </cell>
          <cell r="C4987" t="str">
            <v>MOVT</v>
          </cell>
          <cell r="D4987" t="str">
            <v>ESCAVACAO DE VALAS</v>
          </cell>
          <cell r="E4987" t="str">
            <v>0019</v>
          </cell>
          <cell r="F4987" t="str">
            <v/>
          </cell>
          <cell r="G4987" t="str">
            <v/>
          </cell>
          <cell r="H4987" t="str">
            <v>ESCAVAÇÃO MECANIZADA DE VALA COM PROF.MAIOR QUE 4,5 M ATÉ 6,0 M (MÉDIA ENTRE MONTANTE E JUSANTE/UMA COMPOSIÇÃO POR TRECHO),COM ESCAVADEIRA HIDRÁULICA (0,8 M3/111 HP), LARG. MENOR QUE 1,5 M, EM SOLO DE 2A CATEGORIA, EM LOCAIS COM BAIXO NÍVEL DE INTERFERÊNC</v>
          </cell>
          <cell r="I4987" t="str">
            <v>M3</v>
          </cell>
          <cell r="J4987" t="str">
            <v>COLETADO</v>
          </cell>
          <cell r="K4987" t="str">
            <v>4,69</v>
          </cell>
          <cell r="L4987" t="str">
            <v>CAIXA REFERENCIAL</v>
          </cell>
        </row>
        <row r="4988">
          <cell r="A4988">
            <v>102319</v>
          </cell>
          <cell r="B4988" t="str">
            <v>MOVIMENTO DE TERRA</v>
          </cell>
          <cell r="C4988" t="str">
            <v>MOVT</v>
          </cell>
          <cell r="D4988" t="str">
            <v>ESCAVACAO DE VALAS</v>
          </cell>
          <cell r="E4988" t="str">
            <v>0019</v>
          </cell>
          <cell r="F4988" t="str">
            <v/>
          </cell>
          <cell r="G4988" t="str">
            <v/>
          </cell>
          <cell r="H4988" t="str">
            <v>ESCAVAÇÃO MECANIZADA DE VALA COM PROF. MAIOR QUE 1,5 M ATÉ 3,0 M (MÉDIA ENTRE MONTANTE E JUSANTE/UMA COMPOSIÇÃO POR TRECHO),COM ESCAVADEIRA HIDRÁULICA (1,2 M3/155 HP),LARG. DE 1,5 M A 2,5 M, EM SOLO DE 2A CATEGORIA, LOCAIS COM BAIXO NÍVEL DE INTERFERÊNCIA</v>
          </cell>
          <cell r="I4988" t="str">
            <v>M3</v>
          </cell>
          <cell r="J4988" t="str">
            <v>COEFICIENTE DE REPRESENTATIVIDADE</v>
          </cell>
          <cell r="K4988" t="str">
            <v>4,60</v>
          </cell>
          <cell r="L4988" t="str">
            <v>CAIXA REFERENCIAL</v>
          </cell>
        </row>
        <row r="4989">
          <cell r="A4989">
            <v>102320</v>
          </cell>
          <cell r="B4989" t="str">
            <v>MOVIMENTO DE TERRA</v>
          </cell>
          <cell r="C4989" t="str">
            <v>MOVT</v>
          </cell>
          <cell r="D4989" t="str">
            <v>ESCAVACAO DE VALAS</v>
          </cell>
          <cell r="E4989" t="str">
            <v>0019</v>
          </cell>
          <cell r="F4989" t="str">
            <v/>
          </cell>
          <cell r="G4989" t="str">
            <v/>
          </cell>
          <cell r="H4989" t="str">
            <v>ESCAVAÇÃO MECANIZADA DE VALA COM PROF. MAIOR QUE 3,0 M ATÉ 4,5 M (MÉDIA ENTRE MONTANTE E JUSANTE/UMA COMPOSIÇÃO POR TRECHO), COM ESCAVADEIRA HIDRÁULICA (1,2 M3/155 HP), LARG. DE 1,5 M A 2,5 M, EM SOLO DE 2A CATEGORIA, LOCAIS COM BAIXO NÍVEL DE INTERFERÊNC</v>
          </cell>
          <cell r="I4989" t="str">
            <v>M3</v>
          </cell>
          <cell r="J4989" t="str">
            <v>COEFICIENTE DE REPRESENTATIVIDADE</v>
          </cell>
          <cell r="K4989" t="str">
            <v>4,40</v>
          </cell>
          <cell r="L4989" t="str">
            <v>CAIXA REFERENCIAL</v>
          </cell>
        </row>
        <row r="4990">
          <cell r="A4990">
            <v>102321</v>
          </cell>
          <cell r="B4990" t="str">
            <v>MOVIMENTO DE TERRA</v>
          </cell>
          <cell r="C4990" t="str">
            <v>MOVT</v>
          </cell>
          <cell r="D4990" t="str">
            <v>ESCAVACAO DE VALAS</v>
          </cell>
          <cell r="E4990" t="str">
            <v>0019</v>
          </cell>
          <cell r="F4990" t="str">
            <v/>
          </cell>
          <cell r="G4990" t="str">
            <v/>
          </cell>
          <cell r="H4990" t="str">
            <v>ESCAVAÇÃO MECANIZADA DE VALA COM PROF. MAIOR QUE 4,5 M ATÉ 6,0 M (MÉDIA ENTRE MONTANTE E JUSANTE/UMA COMPOSIÇÃO POR TRECHO), COM ESCAVADEIRA HIDRÁULICA (1,2 M3/155 HP), LARG. DE 1,5 M A 2,5 M, EM SOLO DE 2A CATEGORIA, LOCAIS COM BAIXO NÍVEL DE INTERFERÊNC</v>
          </cell>
          <cell r="I4990" t="str">
            <v>M3</v>
          </cell>
          <cell r="J4990" t="str">
            <v>COEFICIENTE DE REPRESENTATIVIDADE</v>
          </cell>
          <cell r="K4990" t="str">
            <v>4,32</v>
          </cell>
          <cell r="L4990" t="str">
            <v>CAIXA REFERENCIAL</v>
          </cell>
        </row>
        <row r="4991">
          <cell r="A4991">
            <v>102322</v>
          </cell>
          <cell r="B4991" t="str">
            <v>MOVIMENTO DE TERRA</v>
          </cell>
          <cell r="C4991" t="str">
            <v>MOVT</v>
          </cell>
          <cell r="D4991" t="str">
            <v>ESCAVACAO DE VALAS</v>
          </cell>
          <cell r="E4991" t="str">
            <v>0019</v>
          </cell>
          <cell r="F4991" t="str">
            <v/>
          </cell>
          <cell r="G4991" t="str">
            <v/>
          </cell>
          <cell r="H4991" t="str">
            <v>ESCAVAÇÃO MECANIZADA DE VALA COM PROF. ATÉ 1,5 M (MÉDIA ENTRE MONTANTE E JUSANTE/UMA COMPOSIÇÃO POR TRECHO), COM RETROESCAVADEIRA (0,26 M3/88 HP), LARG. MENOR QUE 0,8 M, EM SOLO DE 2A CATEGORIA, EM LOCAIS COM ALTO NÍVEL DE INTERFERÊNCIA. AF_02/2021</v>
          </cell>
          <cell r="I4991" t="str">
            <v>M3</v>
          </cell>
          <cell r="J4991" t="str">
            <v>COEFICIENTE DE REPRESENTATIVIDADE</v>
          </cell>
          <cell r="K4991" t="str">
            <v>13,13</v>
          </cell>
          <cell r="L4991" t="str">
            <v>CAIXA REFERENCIAL</v>
          </cell>
        </row>
        <row r="4992">
          <cell r="A4992">
            <v>102323</v>
          </cell>
          <cell r="B4992" t="str">
            <v>MOVIMENTO DE TERRA</v>
          </cell>
          <cell r="C4992" t="str">
            <v>MOVT</v>
          </cell>
          <cell r="D4992" t="str">
            <v>ESCAVACAO DE VALAS</v>
          </cell>
          <cell r="E4992" t="str">
            <v>0019</v>
          </cell>
          <cell r="F4992" t="str">
            <v/>
          </cell>
          <cell r="G4992" t="str">
            <v/>
          </cell>
          <cell r="H4992" t="str">
            <v>ESCAVAÇÃO MECANIZADA DE VALA COM PROF. ATÉ 1,5 M (MÉDIA ENTRE MONTANTE E JUSANTE/UMA COMPOSIÇÃO POR TRECHO), COM RETROESCAVADEIRA (0,26 M3/88 HP), LARG. DE 0,8 M A 1,5 M, EM SOLO DE 2A CATEGORIA, EM LOCAIS COM ALTO NÍVEL DE INTERFERÊNCIA. AF_02/2021</v>
          </cell>
          <cell r="I4992" t="str">
            <v>M3</v>
          </cell>
          <cell r="J4992" t="str">
            <v>COEFICIENTE DE REPRESENTATIVIDADE</v>
          </cell>
          <cell r="K4992" t="str">
            <v>11,14</v>
          </cell>
          <cell r="L4992" t="str">
            <v>CAIXA REFERENCIAL</v>
          </cell>
        </row>
        <row r="4993">
          <cell r="A4993">
            <v>102324</v>
          </cell>
          <cell r="B4993" t="str">
            <v>MOVIMENTO DE TERRA</v>
          </cell>
          <cell r="C4993" t="str">
            <v>MOVT</v>
          </cell>
          <cell r="D4993" t="str">
            <v>ESCAVACAO DE VALAS</v>
          </cell>
          <cell r="E4993" t="str">
            <v>0019</v>
          </cell>
          <cell r="F4993" t="str">
            <v/>
          </cell>
          <cell r="G4993" t="str">
            <v/>
          </cell>
          <cell r="H4993" t="str">
            <v>ESCAVAÇÃO MECANIZADA DE VALA COM PROF. MAIOR QUE 1,5 M ATÉ 3,0 M (MÉDIA ENTRE MONTANTE E JUSANTE/UMA COMPOSIÇÃO POR TRECHO), COM RETROESCAVADEIRA (0,26 M3/88 HP), LARG. MENOR QUE 0,8 M, EM SOLO DE 2A CATEGORIA, EM LOCAIS COM ALTO NÍVEL DE INTERFERÊNCIA.AF</v>
          </cell>
          <cell r="I4993" t="str">
            <v>M3</v>
          </cell>
          <cell r="J4993" t="str">
            <v>COEFICIENTE DE REPRESENTATIVIDADE</v>
          </cell>
          <cell r="K4993" t="str">
            <v>11,00</v>
          </cell>
          <cell r="L4993" t="str">
            <v>CAIXA REFERENCIAL</v>
          </cell>
        </row>
        <row r="4994">
          <cell r="A4994">
            <v>102325</v>
          </cell>
          <cell r="B4994" t="str">
            <v>MOVIMENTO DE TERRA</v>
          </cell>
          <cell r="C4994" t="str">
            <v>MOVT</v>
          </cell>
          <cell r="D4994" t="str">
            <v>ESCAVACAO DE VALAS</v>
          </cell>
          <cell r="E4994" t="str">
            <v>0019</v>
          </cell>
          <cell r="F4994" t="str">
            <v/>
          </cell>
          <cell r="G4994" t="str">
            <v/>
          </cell>
          <cell r="H4994" t="str">
            <v>ESCAVAÇÃO MECANIZADA DE VALA COM PROF. MAIOR QUE 1,5 M ATÉ 3,0 M (MÉDIA ENTRE MONTANTE E JUSANTE/UMA COMPOSIÇÃO POR TRECHO), COM RETROESCAVADEIRA (0,26 M3/88 HP), LARG. DE 0,8 M A 1,5 M, EM SOLO DE 2ª CATEGORIA, EM LOCAIS COM ALTO NÍVEL DE INTERFERÊNCIA.A</v>
          </cell>
          <cell r="I4994" t="str">
            <v>M3</v>
          </cell>
          <cell r="J4994" t="str">
            <v>COEFICIENTE DE REPRESENTATIVIDADE</v>
          </cell>
          <cell r="K4994" t="str">
            <v>10,01</v>
          </cell>
          <cell r="L4994" t="str">
            <v>CAIXA REFERENCIAL</v>
          </cell>
        </row>
        <row r="4995">
          <cell r="A4995">
            <v>102326</v>
          </cell>
          <cell r="B4995" t="str">
            <v>MOVIMENTO DE TERRA</v>
          </cell>
          <cell r="C4995" t="str">
            <v>MOVT</v>
          </cell>
          <cell r="D4995" t="str">
            <v>ESCAVACAO DE VALAS</v>
          </cell>
          <cell r="E4995" t="str">
            <v>0019</v>
          </cell>
          <cell r="F4995" t="str">
            <v/>
          </cell>
          <cell r="G4995" t="str">
            <v/>
          </cell>
          <cell r="H4995" t="str">
            <v>ESCAVAÇÃO MECANIZADA DE VALA COM PROF. ATÉ 1,5 M (MÉDIA ENTRE MONTANTE E JUSANTE/UMA COMPOSIÇÃO POR TRECHO) COM RETROESCAVADEIRA (0,26 M3/88 HP), LARGURA MENOR  QUE 0,8 M, EM SOLO DE 2A CATEGORIA, EM LOCAIS COM BAIXO NÍVEL DE NTERFERÊNCIA. AF_02/2021</v>
          </cell>
          <cell r="I4995" t="str">
            <v>M3</v>
          </cell>
          <cell r="J4995" t="str">
            <v>COEFICIENTE DE REPRESENTATIVIDADE</v>
          </cell>
          <cell r="K4995" t="str">
            <v>7,24</v>
          </cell>
          <cell r="L4995" t="str">
            <v>CAIXA REFERENCIAL</v>
          </cell>
        </row>
        <row r="4996">
          <cell r="A4996">
            <v>102327</v>
          </cell>
          <cell r="B4996" t="str">
            <v>MOVIMENTO DE TERRA</v>
          </cell>
          <cell r="C4996" t="str">
            <v>MOVT</v>
          </cell>
          <cell r="D4996" t="str">
            <v>ESCAVACAO DE VALAS</v>
          </cell>
          <cell r="E4996" t="str">
            <v>0019</v>
          </cell>
          <cell r="F4996" t="str">
            <v/>
          </cell>
          <cell r="G4996" t="str">
            <v/>
          </cell>
          <cell r="H4996" t="str">
            <v>ESCAVAÇÃO MECANIZADA DE VALA COM PROF. ATÉ 1,5 M (MÉDIA ENTRE MONTANTE E JUSANTE/UMA COMPOSIÇÃO POR TRECHO) COM RETROESCAVADEIRA (0,26 M3 /88 HP), LARG. DE 0,8 M A 1,5 M, EM SOLO DE 2A CATEGORIA, EM LOCAIS COM BAIXO NÍVEL DE INTERFERÊNCIA. AF_02/2021</v>
          </cell>
          <cell r="I4996" t="str">
            <v>M3</v>
          </cell>
          <cell r="J4996" t="str">
            <v>COEFICIENTE DE REPRESENTATIVIDADE</v>
          </cell>
          <cell r="K4996" t="str">
            <v>6,14</v>
          </cell>
          <cell r="L4996" t="str">
            <v>CAIXA REFERENCIAL</v>
          </cell>
        </row>
        <row r="4997">
          <cell r="A4997">
            <v>102328</v>
          </cell>
          <cell r="B4997" t="str">
            <v>MOVIMENTO DE TERRA</v>
          </cell>
          <cell r="C4997" t="str">
            <v>MOVT</v>
          </cell>
          <cell r="D4997" t="str">
            <v>ESCAVACAO DE VALAS</v>
          </cell>
          <cell r="E4997" t="str">
            <v>0019</v>
          </cell>
          <cell r="F4997" t="str">
            <v/>
          </cell>
          <cell r="G4997" t="str">
            <v/>
          </cell>
          <cell r="H4997" t="str">
            <v>ESCAVAÇÃO MECANIZADA DE VALA COM PROF. MAIOR QUE 1,5 M ATÉ 3,0 M (MÉDIA ENTRE MONTANTE E JUSANTE/UMA COMPOSIÇÃO POR TRECHO) COM RETROESCAVADEIRA (0,26 M3/ 88 HP),LARG. MENOR QUE 0,8 M, EM SOLO DE 2ª CATEGORIA, EM LOCAIS COM BAIXO NÍVEL DE INTERFERÊNCIA.AF</v>
          </cell>
          <cell r="I4997" t="str">
            <v>M3</v>
          </cell>
          <cell r="J4997" t="str">
            <v>COEFICIENTE DE REPRESENTATIVIDADE</v>
          </cell>
          <cell r="K4997" t="str">
            <v>6,07</v>
          </cell>
          <cell r="L4997" t="str">
            <v>CAIXA REFERENCIAL</v>
          </cell>
        </row>
        <row r="4998">
          <cell r="A4998">
            <v>102329</v>
          </cell>
          <cell r="B4998" t="str">
            <v>MOVIMENTO DE TERRA</v>
          </cell>
          <cell r="C4998" t="str">
            <v>MOVT</v>
          </cell>
          <cell r="D4998" t="str">
            <v>ESCAVACAO DE VALAS</v>
          </cell>
          <cell r="E4998" t="str">
            <v>0019</v>
          </cell>
          <cell r="F4998" t="str">
            <v/>
          </cell>
          <cell r="G4998" t="str">
            <v/>
          </cell>
          <cell r="H4998" t="str">
            <v>ESCAVAÇÃO MECANIZADA DE VALA COM PROF. MAIOR QUE 1,5 M ATÉ 3,0 M (MÉDIA ENTRE MONTANTE E JUSANTE/UMA COMPOSIÇÃO POR TRECHO) COM RETROESCAVADEIRA (0,26 M3 / 88 HP), LARG. DE 0,8 M A 1,5 M, EM SOLO DE 2ª CATEGORIA, EM LOCAIS COM BAIXO NÍVEL DE INTERFERÊNCIA</v>
          </cell>
          <cell r="I4998" t="str">
            <v>M3</v>
          </cell>
          <cell r="J4998" t="str">
            <v>COEFICIENTE DE REPRESENTATIVIDADE</v>
          </cell>
          <cell r="K4998" t="str">
            <v>5,52</v>
          </cell>
          <cell r="L4998" t="str">
            <v>CAIXA REFERENCIAL</v>
          </cell>
        </row>
        <row r="4999">
          <cell r="A4999">
            <v>94304</v>
          </cell>
          <cell r="B4999" t="str">
            <v>MOVIMENTO DE TERRA</v>
          </cell>
          <cell r="C4999" t="str">
            <v>MOVT</v>
          </cell>
          <cell r="D4999" t="str">
            <v>ATERRO COM OU S/COMPACTACAO</v>
          </cell>
          <cell r="E4999" t="str">
            <v>0020</v>
          </cell>
          <cell r="F4999" t="str">
            <v/>
          </cell>
          <cell r="G4999" t="str">
            <v/>
          </cell>
          <cell r="H4999" t="str">
            <v>ATERRO MECANIZADO DE VALA COM ESCAVADEIRA HIDRÁULICA (CAPACIDADE DA CAÇAMBA: 0,8 M³ / POTÊNCIA: 111 HP), LARGURA DE 1,5 A 2,5 M, PROFUNDIDADE ATÉ 1,5 M, COM SOLO ARGILO-ARENOSO. AF_05/2016</v>
          </cell>
          <cell r="I4999" t="str">
            <v>M3</v>
          </cell>
          <cell r="J4999" t="str">
            <v>ATRIBUÍDO SÃO PAULO</v>
          </cell>
          <cell r="K4999" t="str">
            <v>26,90</v>
          </cell>
          <cell r="L4999" t="str">
            <v>CAIXA REFERENCIAL</v>
          </cell>
        </row>
        <row r="5000">
          <cell r="A5000">
            <v>94305</v>
          </cell>
          <cell r="B5000" t="str">
            <v>MOVIMENTO DE TERRA</v>
          </cell>
          <cell r="C5000" t="str">
            <v>MOVT</v>
          </cell>
          <cell r="D5000" t="str">
            <v>ATERRO COM OU S/COMPACTACAO</v>
          </cell>
          <cell r="E5000" t="str">
            <v>0020</v>
          </cell>
          <cell r="F5000" t="str">
            <v/>
          </cell>
          <cell r="G5000" t="str">
            <v/>
          </cell>
          <cell r="H5000" t="str">
            <v>ATERRO MECANIZADO DE VALA COM ESCAVADEIRA HIDRÁULICA (CAPACIDADE DA CAÇAMBA: 0,8 M³ / POTÊNCIA: 111 HP), LARGURA ATÉ 1,5 M, PROFUNDIDADE DE 1,5 A 3,0 M, COM SOLO ARGILO-ARENOSO. AF_05/2016</v>
          </cell>
          <cell r="I5000" t="str">
            <v>M3</v>
          </cell>
          <cell r="J5000" t="str">
            <v>ATRIBUÍDO SÃO PAULO</v>
          </cell>
          <cell r="K5000" t="str">
            <v>24,10</v>
          </cell>
          <cell r="L5000" t="str">
            <v>CAIXA REFERENCIAL</v>
          </cell>
        </row>
        <row r="5001">
          <cell r="A5001">
            <v>94306</v>
          </cell>
          <cell r="B5001" t="str">
            <v>MOVIMENTO DE TERRA</v>
          </cell>
          <cell r="C5001" t="str">
            <v>MOVT</v>
          </cell>
          <cell r="D5001" t="str">
            <v>ATERRO COM OU S/COMPACTACAO</v>
          </cell>
          <cell r="E5001" t="str">
            <v>0020</v>
          </cell>
          <cell r="F5001" t="str">
            <v/>
          </cell>
          <cell r="G5001" t="str">
            <v/>
          </cell>
          <cell r="H5001" t="str">
            <v>ATERRO MECANIZADO DE VALA COM ESCAVADEIRA HIDRÁULICA (CAPACIDADE DA CAÇAMBA: 0,8 M³ / POTÊNCIA: 111 HP), LARGURA DE 1,5 A 2,5 M, PROFUNDIDADE DE 1,5 A 3,0 M, COM SOLO ARGILO-ARENOSO. AF_05/2016</v>
          </cell>
          <cell r="I5001" t="str">
            <v>M3</v>
          </cell>
          <cell r="J5001" t="str">
            <v>ATRIBUÍDO SÃO PAULO</v>
          </cell>
          <cell r="K5001" t="str">
            <v>20,53</v>
          </cell>
          <cell r="L5001" t="str">
            <v>CAIXA REFERENCIAL</v>
          </cell>
        </row>
        <row r="5002">
          <cell r="A5002">
            <v>94307</v>
          </cell>
          <cell r="B5002" t="str">
            <v>MOVIMENTO DE TERRA</v>
          </cell>
          <cell r="C5002" t="str">
            <v>MOVT</v>
          </cell>
          <cell r="D5002" t="str">
            <v>ATERRO COM OU S/COMPACTACAO</v>
          </cell>
          <cell r="E5002" t="str">
            <v>0020</v>
          </cell>
          <cell r="F5002" t="str">
            <v/>
          </cell>
          <cell r="G5002" t="str">
            <v/>
          </cell>
          <cell r="H5002" t="str">
            <v>ATERRO MECANIZADO DE VALA COM ESCAVADEIRA HIDRÁULICA (CAPACIDADE DA CAÇAMBA: 0,8 M³ / POTÊNCIA: 111 HP), LARGURA ATÉ 1,5 M, PROFUNDIDADE DE 3,0 A 4,5 M, COM SOLO ARGILO-ARENOSO. AF_05/2016</v>
          </cell>
          <cell r="I5002" t="str">
            <v>M3</v>
          </cell>
          <cell r="J5002" t="str">
            <v>ATRIBUÍDO SÃO PAULO</v>
          </cell>
          <cell r="K5002" t="str">
            <v>21,33</v>
          </cell>
          <cell r="L5002" t="str">
            <v>CAIXA REFERENCIAL</v>
          </cell>
        </row>
        <row r="5003">
          <cell r="A5003">
            <v>94308</v>
          </cell>
          <cell r="B5003" t="str">
            <v>MOVIMENTO DE TERRA</v>
          </cell>
          <cell r="C5003" t="str">
            <v>MOVT</v>
          </cell>
          <cell r="D5003" t="str">
            <v>ATERRO COM OU S/COMPACTACAO</v>
          </cell>
          <cell r="E5003" t="str">
            <v>0020</v>
          </cell>
          <cell r="F5003" t="str">
            <v/>
          </cell>
          <cell r="G5003" t="str">
            <v/>
          </cell>
          <cell r="H5003" t="str">
            <v>ATERRO MECANIZADO DE VALA COM ESCAVADEIRA HIDRÁULICA (CAPACIDADE DA CAÇAMBA: 0,8 M³ / POTÊNCIA: 111 HP), LARGURA DE 1,5 A 2,5 M, PROFUNDIDADE DE 3,0 A 4,5 M, COM SOLO ARGILO-ARENOSO. AF_05/2016</v>
          </cell>
          <cell r="I5003" t="str">
            <v>M3</v>
          </cell>
          <cell r="J5003" t="str">
            <v>ATRIBUÍDO SÃO PAULO</v>
          </cell>
          <cell r="K5003" t="str">
            <v>19,18</v>
          </cell>
          <cell r="L5003" t="str">
            <v>CAIXA REFERENCIAL</v>
          </cell>
        </row>
        <row r="5004">
          <cell r="A5004">
            <v>94309</v>
          </cell>
          <cell r="B5004" t="str">
            <v>MOVIMENTO DE TERRA</v>
          </cell>
          <cell r="C5004" t="str">
            <v>MOVT</v>
          </cell>
          <cell r="D5004" t="str">
            <v>ATERRO COM OU S/COMPACTACAO</v>
          </cell>
          <cell r="E5004" t="str">
            <v>0020</v>
          </cell>
          <cell r="F5004" t="str">
            <v/>
          </cell>
          <cell r="G5004" t="str">
            <v/>
          </cell>
          <cell r="H5004" t="str">
            <v>ATERRO MECANIZADO DE VALA COM ESCAVADEIRA HIDRÁULICA (CAPACIDADE DA CAÇAMBA: 0,8 M³ / POTÊNCIA: 111 HP), LARGURA ATÉ 1,5 M, PROFUNDIDADE DE 4,5 A 6,0 M, COM SOLO ARGILO-ARENOSO. AF_05/2016</v>
          </cell>
          <cell r="I5004" t="str">
            <v>M3</v>
          </cell>
          <cell r="J5004" t="str">
            <v>ATRIBUÍDO SÃO PAULO</v>
          </cell>
          <cell r="K5004" t="str">
            <v>20,16</v>
          </cell>
          <cell r="L5004" t="str">
            <v>CAIXA REFERENCIAL</v>
          </cell>
        </row>
        <row r="5005">
          <cell r="A5005">
            <v>94310</v>
          </cell>
          <cell r="B5005" t="str">
            <v>MOVIMENTO DE TERRA</v>
          </cell>
          <cell r="C5005" t="str">
            <v>MOVT</v>
          </cell>
          <cell r="D5005" t="str">
            <v>ATERRO COM OU S/COMPACTACAO</v>
          </cell>
          <cell r="E5005" t="str">
            <v>0020</v>
          </cell>
          <cell r="F5005" t="str">
            <v/>
          </cell>
          <cell r="G5005" t="str">
            <v/>
          </cell>
          <cell r="H5005" t="str">
            <v>ATERRO MECANIZADO DE VALA COM ESCAVADEIRA HIDRÁULICA (CAPACIDADE DA CAÇAMBA: 0,8 M³ / POTÊNCIA: 111 HP), LARGURA DE 1,5 A 2,5 M, PROFUNDIDADE DE 4,5 A 6,0 M, COM SOLO ARGILO-ARENOSO. AF_05/2016</v>
          </cell>
          <cell r="I5005" t="str">
            <v>M3</v>
          </cell>
          <cell r="J5005" t="str">
            <v>ATRIBUÍDO SÃO PAULO</v>
          </cell>
          <cell r="K5005" t="str">
            <v>18,49</v>
          </cell>
          <cell r="L5005" t="str">
            <v>CAIXA REFERENCIAL</v>
          </cell>
        </row>
        <row r="5006">
          <cell r="A5006">
            <v>94315</v>
          </cell>
          <cell r="B5006" t="str">
            <v>MOVIMENTO DE TERRA</v>
          </cell>
          <cell r="C5006" t="str">
            <v>MOVT</v>
          </cell>
          <cell r="D5006" t="str">
            <v>ATERRO COM OU S/COMPACTACAO</v>
          </cell>
          <cell r="E5006" t="str">
            <v>0020</v>
          </cell>
          <cell r="F5006" t="str">
            <v/>
          </cell>
          <cell r="G5006" t="str">
            <v/>
          </cell>
          <cell r="H5006" t="str">
            <v>ATERRO MECANIZADO DE VALA COM RETROESCAVADEIRA (CAPACIDADE DA CAÇAMBA DA RETRO: 0,26 M³ / POTÊNCIA: 88 HP), LARGURA ATÉ 0,8 M, PROFUNDIDADE ATÉ 1,5 M, COM SOLO ARGILO-ARENOSO. AF_05/2016</v>
          </cell>
          <cell r="I5006" t="str">
            <v>M3</v>
          </cell>
          <cell r="J5006" t="str">
            <v>ATRIBUÍDO SÃO PAULO</v>
          </cell>
          <cell r="K5006" t="str">
            <v>32,50</v>
          </cell>
          <cell r="L5006" t="str">
            <v>CAIXA REFERENCIAL</v>
          </cell>
        </row>
        <row r="5007">
          <cell r="A5007">
            <v>94316</v>
          </cell>
          <cell r="B5007" t="str">
            <v>MOVIMENTO DE TERRA</v>
          </cell>
          <cell r="C5007" t="str">
            <v>MOVT</v>
          </cell>
          <cell r="D5007" t="str">
            <v>ATERRO COM OU S/COMPACTACAO</v>
          </cell>
          <cell r="E5007" t="str">
            <v>0020</v>
          </cell>
          <cell r="F5007" t="str">
            <v/>
          </cell>
          <cell r="G5007" t="str">
            <v/>
          </cell>
          <cell r="H5007" t="str">
            <v>ATERRO MECANIZADO DE VALA COM RETROESCAVADEIRA (CAPACIDADE DA CAÇAMBA DA RETRO: 0,26 M³ / POTÊNCIA: 88 HP), LARGURA DE 0,8 A 1,5 M, PROFUNDIDADE ATÉ 1,5 M, COM SOLO ARGILO-ARENOSO. AF_05/2016</v>
          </cell>
          <cell r="I5007" t="str">
            <v>M3</v>
          </cell>
          <cell r="J5007" t="str">
            <v>ATRIBUÍDO SÃO PAULO</v>
          </cell>
          <cell r="K5007" t="str">
            <v>25,97</v>
          </cell>
          <cell r="L5007" t="str">
            <v>CAIXA REFERENCIAL</v>
          </cell>
        </row>
        <row r="5008">
          <cell r="A5008">
            <v>94317</v>
          </cell>
          <cell r="B5008" t="str">
            <v>MOVIMENTO DE TERRA</v>
          </cell>
          <cell r="C5008" t="str">
            <v>MOVT</v>
          </cell>
          <cell r="D5008" t="str">
            <v>ATERRO COM OU S/COMPACTACAO</v>
          </cell>
          <cell r="E5008" t="str">
            <v>0020</v>
          </cell>
          <cell r="F5008" t="str">
            <v/>
          </cell>
          <cell r="G5008" t="str">
            <v/>
          </cell>
          <cell r="H5008" t="str">
            <v>ATERRO MECANIZADO DE VALA COM RETROESCAVADEIRA (CAPACIDADE DA CAÇAMBA DA RETRO: 0,26 M³ / POTÊNCIA: 88 HP), LARGURA ATÉ 0,8 M, PROFUNDIDADE DE 1,5 A 3,0 M, COM SOLO ARGILO-ARENOSO. AF_05/2016</v>
          </cell>
          <cell r="I5008" t="str">
            <v>M3</v>
          </cell>
          <cell r="J5008" t="str">
            <v>ATRIBUÍDO SÃO PAULO</v>
          </cell>
          <cell r="K5008" t="str">
            <v>23,08</v>
          </cell>
          <cell r="L5008" t="str">
            <v>CAIXA REFERENCIAL</v>
          </cell>
        </row>
        <row r="5009">
          <cell r="A5009">
            <v>94318</v>
          </cell>
          <cell r="B5009" t="str">
            <v>MOVIMENTO DE TERRA</v>
          </cell>
          <cell r="C5009" t="str">
            <v>MOVT</v>
          </cell>
          <cell r="D5009" t="str">
            <v>ATERRO COM OU S/COMPACTACAO</v>
          </cell>
          <cell r="E5009" t="str">
            <v>0020</v>
          </cell>
          <cell r="F5009" t="str">
            <v/>
          </cell>
          <cell r="G5009" t="str">
            <v/>
          </cell>
          <cell r="H5009" t="str">
            <v>ATERRO MECANIZADO DE VALA COM RETROESCAVADEIRA (CAPACIDADE DA CAÇAMBA DA RETRO: 0,26 M³ / POTÊNCIA: 88 HP), LARGURA DE 0,8 A 1,5 M, PROFUNDIDADE DE 1,5 A 3,0 M, COM SOLO ARGILO-ARENOSO. AF_05/2016</v>
          </cell>
          <cell r="I5009" t="str">
            <v>M3</v>
          </cell>
          <cell r="J5009" t="str">
            <v>ATRIBUÍDO SÃO PAULO</v>
          </cell>
          <cell r="K5009" t="str">
            <v>19,37</v>
          </cell>
          <cell r="L5009" t="str">
            <v>CAIXA REFERENCIAL</v>
          </cell>
        </row>
        <row r="5010">
          <cell r="A5010">
            <v>94319</v>
          </cell>
          <cell r="B5010" t="str">
            <v>MOVIMENTO DE TERRA</v>
          </cell>
          <cell r="C5010" t="str">
            <v>MOVT</v>
          </cell>
          <cell r="D5010" t="str">
            <v>ATERRO COM OU S/COMPACTACAO</v>
          </cell>
          <cell r="E5010" t="str">
            <v>0020</v>
          </cell>
          <cell r="F5010" t="str">
            <v/>
          </cell>
          <cell r="G5010" t="str">
            <v/>
          </cell>
          <cell r="H5010" t="str">
            <v>ATERRO MANUAL DE VALAS COM SOLO ARGILO-ARENOSO E COMPACTAÇÃO MECANIZADA. AF_05/2016</v>
          </cell>
          <cell r="I5010" t="str">
            <v>M3</v>
          </cell>
          <cell r="J5010" t="str">
            <v>ATRIBUÍDO SÃO PAULO</v>
          </cell>
          <cell r="K5010" t="str">
            <v>35,15</v>
          </cell>
          <cell r="L5010" t="str">
            <v>CAIXA REFERENCIAL</v>
          </cell>
        </row>
        <row r="5011">
          <cell r="A5011">
            <v>94327</v>
          </cell>
          <cell r="B5011" t="str">
            <v>MOVIMENTO DE TERRA</v>
          </cell>
          <cell r="C5011" t="str">
            <v>MOVT</v>
          </cell>
          <cell r="D5011" t="str">
            <v>ATERRO COM OU S/COMPACTACAO</v>
          </cell>
          <cell r="E5011" t="str">
            <v>0020</v>
          </cell>
          <cell r="F5011" t="str">
            <v/>
          </cell>
          <cell r="G5011" t="str">
            <v/>
          </cell>
          <cell r="H5011" t="str">
            <v>ATERRO MECANIZADO DE VALA COM ESCAVADEIRA HIDRÁULICA (CAPACIDADE DA CAÇAMBA: 0,8 M³ / POTÊNCIA: 111 HP), LARGURA DE 1,5 A 2,5 M, PROFUNDIDADE ATÉ 1,5 M, COM AREIA PARA ATERRO. AF_05/2016</v>
          </cell>
          <cell r="I5011" t="str">
            <v>M3</v>
          </cell>
          <cell r="J5011" t="str">
            <v>ATRIBUÍDO SÃO PAULO</v>
          </cell>
          <cell r="K5011" t="str">
            <v>57,37</v>
          </cell>
          <cell r="L5011" t="str">
            <v>CAIXA REFERENCIAL</v>
          </cell>
        </row>
        <row r="5012">
          <cell r="A5012">
            <v>94328</v>
          </cell>
          <cell r="B5012" t="str">
            <v>MOVIMENTO DE TERRA</v>
          </cell>
          <cell r="C5012" t="str">
            <v>MOVT</v>
          </cell>
          <cell r="D5012" t="str">
            <v>ATERRO COM OU S/COMPACTACAO</v>
          </cell>
          <cell r="E5012" t="str">
            <v>0020</v>
          </cell>
          <cell r="F5012" t="str">
            <v/>
          </cell>
          <cell r="G5012" t="str">
            <v/>
          </cell>
          <cell r="H5012" t="str">
            <v>ATERRO MECANIZADO DE VALA COM ESCAVADEIRA HIDRÁULICA (CAPACIDADE DA CAÇAMBA: 0,8 M³ / POTÊNCIA: 111 HP), LARGURA ATÉ 1,5 M, PROFUNDIDADE DE 1,5 A 3,0 M, COM AREIA PARA ATERRO. AF_05/2016</v>
          </cell>
          <cell r="I5012" t="str">
            <v>M3</v>
          </cell>
          <cell r="J5012" t="str">
            <v>ATRIBUÍDO SÃO PAULO</v>
          </cell>
          <cell r="K5012" t="str">
            <v>54,57</v>
          </cell>
          <cell r="L5012" t="str">
            <v>CAIXA REFERENCIAL</v>
          </cell>
        </row>
        <row r="5013">
          <cell r="A5013">
            <v>94329</v>
          </cell>
          <cell r="B5013" t="str">
            <v>MOVIMENTO DE TERRA</v>
          </cell>
          <cell r="C5013" t="str">
            <v>MOVT</v>
          </cell>
          <cell r="D5013" t="str">
            <v>ATERRO COM OU S/COMPACTACAO</v>
          </cell>
          <cell r="E5013" t="str">
            <v>0020</v>
          </cell>
          <cell r="F5013" t="str">
            <v/>
          </cell>
          <cell r="G5013" t="str">
            <v/>
          </cell>
          <cell r="H5013" t="str">
            <v>ATERRO MECANIZADO DE VALA COM ESCAVADEIRA HIDRÁULICA (CAPACIDADE DA CAÇAMBA: 0,8 M³ / POTÊNCIA: 111 HP), LARGURA DE 1,5 A 2,5 M, PROFUNDIDADE DE 1,5 A 3,0 M, COM AREIA PARA ATERRO. AF_05/2016</v>
          </cell>
          <cell r="I5013" t="str">
            <v>M3</v>
          </cell>
          <cell r="J5013" t="str">
            <v>ATRIBUÍDO SÃO PAULO</v>
          </cell>
          <cell r="K5013" t="str">
            <v>51,00</v>
          </cell>
          <cell r="L5013" t="str">
            <v>CAIXA REFERENCIAL</v>
          </cell>
        </row>
        <row r="5014">
          <cell r="A5014">
            <v>94330</v>
          </cell>
          <cell r="B5014" t="str">
            <v>MOVIMENTO DE TERRA</v>
          </cell>
          <cell r="C5014" t="str">
            <v>MOVT</v>
          </cell>
          <cell r="D5014" t="str">
            <v>ATERRO COM OU S/COMPACTACAO</v>
          </cell>
          <cell r="E5014" t="str">
            <v>0020</v>
          </cell>
          <cell r="F5014" t="str">
            <v/>
          </cell>
          <cell r="G5014" t="str">
            <v/>
          </cell>
          <cell r="H5014" t="str">
            <v>ATERRO MECANIZADO DE VALA COM ESCAVADEIRA HIDRÁULICA (CAPACIDADE DA CAÇAMBA: 0,8 M³ / POTÊNCIA: 111 HP), LARGURA ATÉ 1,5 M, PROFUNDIDADE DE 3,0 A 4,5 M, COM AREIA PARA ATERRO. AF_05/2016</v>
          </cell>
          <cell r="I5014" t="str">
            <v>M3</v>
          </cell>
          <cell r="J5014" t="str">
            <v>ATRIBUÍDO SÃO PAULO</v>
          </cell>
          <cell r="K5014" t="str">
            <v>51,80</v>
          </cell>
          <cell r="L5014" t="str">
            <v>CAIXA REFERENCIAL</v>
          </cell>
        </row>
        <row r="5015">
          <cell r="A5015">
            <v>94331</v>
          </cell>
          <cell r="B5015" t="str">
            <v>MOVIMENTO DE TERRA</v>
          </cell>
          <cell r="C5015" t="str">
            <v>MOVT</v>
          </cell>
          <cell r="D5015" t="str">
            <v>ATERRO COM OU S/COMPACTACAO</v>
          </cell>
          <cell r="E5015" t="str">
            <v>0020</v>
          </cell>
          <cell r="F5015" t="str">
            <v/>
          </cell>
          <cell r="G5015" t="str">
            <v/>
          </cell>
          <cell r="H5015" t="str">
            <v>ATERRO MECANIZADO DE VALA COM ESCAVADEIRA HIDRÁULICA (CAPACIDADE DA CAÇAMBA: 0,8 M³ / POTÊNCIA: 111 HP), LARGURA DE 1,5 A 2,5 M, PROFUNDIDADE DE 3,0 A 4,5 M, COM AREIA PARA ATERRO. AF_05/2016</v>
          </cell>
          <cell r="I5015" t="str">
            <v>M3</v>
          </cell>
          <cell r="J5015" t="str">
            <v>ATRIBUÍDO SÃO PAULO</v>
          </cell>
          <cell r="K5015" t="str">
            <v>49,65</v>
          </cell>
          <cell r="L5015" t="str">
            <v>CAIXA REFERENCIAL</v>
          </cell>
        </row>
        <row r="5016">
          <cell r="A5016">
            <v>94332</v>
          </cell>
          <cell r="B5016" t="str">
            <v>MOVIMENTO DE TERRA</v>
          </cell>
          <cell r="C5016" t="str">
            <v>MOVT</v>
          </cell>
          <cell r="D5016" t="str">
            <v>ATERRO COM OU S/COMPACTACAO</v>
          </cell>
          <cell r="E5016" t="str">
            <v>0020</v>
          </cell>
          <cell r="F5016" t="str">
            <v/>
          </cell>
          <cell r="G5016" t="str">
            <v/>
          </cell>
          <cell r="H5016" t="str">
            <v>ATERRO MECANIZADO DE VALA COM ESCAVADEIRA HIDRÁULICA (CAPACIDADE DA CAÇAMBA: 0,8 M³ / POTÊNCIA: 111 HP), LARGURA ATÉ 1,5 M, PROFUNDIDADE DE 4,5 A 6,0 M, COM AREIA PARA ATERRO. AF_05/2016</v>
          </cell>
          <cell r="I5016" t="str">
            <v>M3</v>
          </cell>
          <cell r="J5016" t="str">
            <v>ATRIBUÍDO SÃO PAULO</v>
          </cell>
          <cell r="K5016" t="str">
            <v>50,63</v>
          </cell>
          <cell r="L5016" t="str">
            <v>CAIXA REFERENCIAL</v>
          </cell>
        </row>
        <row r="5017">
          <cell r="A5017">
            <v>94333</v>
          </cell>
          <cell r="B5017" t="str">
            <v>MOVIMENTO DE TERRA</v>
          </cell>
          <cell r="C5017" t="str">
            <v>MOVT</v>
          </cell>
          <cell r="D5017" t="str">
            <v>ATERRO COM OU S/COMPACTACAO</v>
          </cell>
          <cell r="E5017" t="str">
            <v>0020</v>
          </cell>
          <cell r="F5017" t="str">
            <v/>
          </cell>
          <cell r="G5017" t="str">
            <v/>
          </cell>
          <cell r="H5017" t="str">
            <v>ATERRO MECANIZADO DE VALA COM ESCAVADEIRA HIDRÁULICA (CAPACIDADE DA CAÇAMBA: 0,8 M³ / POTÊNCIA: 111 HP), LARGURA DE 1,5 A 2,5 M, PROFUNDIDADE DE 4,5 A 6,0 M, COM AREIA PARA ATERRO. AF_05/2016</v>
          </cell>
          <cell r="I5017" t="str">
            <v>M3</v>
          </cell>
          <cell r="J5017" t="str">
            <v>ATRIBUÍDO SÃO PAULO</v>
          </cell>
          <cell r="K5017" t="str">
            <v>48,96</v>
          </cell>
          <cell r="L5017" t="str">
            <v>CAIXA REFERENCIAL</v>
          </cell>
        </row>
        <row r="5018">
          <cell r="A5018">
            <v>94338</v>
          </cell>
          <cell r="B5018" t="str">
            <v>MOVIMENTO DE TERRA</v>
          </cell>
          <cell r="C5018" t="str">
            <v>MOVT</v>
          </cell>
          <cell r="D5018" t="str">
            <v>ATERRO COM OU S/COMPACTACAO</v>
          </cell>
          <cell r="E5018" t="str">
            <v>0020</v>
          </cell>
          <cell r="F5018" t="str">
            <v/>
          </cell>
          <cell r="G5018" t="str">
            <v/>
          </cell>
          <cell r="H5018" t="str">
            <v>ATERRO MECANIZADO DE VALA COM RETROESCAVADEIRA (CAPACIDADE DA CAÇAMBA DA RETRO: 0,26 M³ / POTÊNCIA: 88 HP), LARGURA ATÉ 0,8 M, PROFUNDIDADE ATÉ 1,5 M, COM AREIA PARA ATERRO. AF_05/2016</v>
          </cell>
          <cell r="I5018" t="str">
            <v>M3</v>
          </cell>
          <cell r="J5018" t="str">
            <v>ATRIBUÍDO SÃO PAULO</v>
          </cell>
          <cell r="K5018" t="str">
            <v>62,97</v>
          </cell>
          <cell r="L5018" t="str">
            <v>CAIXA REFERENCIAL</v>
          </cell>
        </row>
        <row r="5019">
          <cell r="A5019">
            <v>94339</v>
          </cell>
          <cell r="B5019" t="str">
            <v>MOVIMENTO DE TERRA</v>
          </cell>
          <cell r="C5019" t="str">
            <v>MOVT</v>
          </cell>
          <cell r="D5019" t="str">
            <v>ATERRO COM OU S/COMPACTACAO</v>
          </cell>
          <cell r="E5019" t="str">
            <v>0020</v>
          </cell>
          <cell r="F5019" t="str">
            <v/>
          </cell>
          <cell r="G5019" t="str">
            <v/>
          </cell>
          <cell r="H5019" t="str">
            <v>ATERRO MECANIZADO DE VALA COM RETROESCAVADEIRA (CAPACIDADE DA CAÇAMBA DA RETRO: 0,26 M³ / POTÊNCIA: 88 HP), LARGURA DE 0,8 A 1,5 M, PROFUNDIDADE ATÉ 1,5 M, COM AREIA PARA ATERRO. AF_05/2016</v>
          </cell>
          <cell r="I5019" t="str">
            <v>M3</v>
          </cell>
          <cell r="J5019" t="str">
            <v>ATRIBUÍDO SÃO PAULO</v>
          </cell>
          <cell r="K5019" t="str">
            <v>56,44</v>
          </cell>
          <cell r="L5019" t="str">
            <v>CAIXA REFERENCIAL</v>
          </cell>
        </row>
        <row r="5020">
          <cell r="A5020">
            <v>94340</v>
          </cell>
          <cell r="B5020" t="str">
            <v>MOVIMENTO DE TERRA</v>
          </cell>
          <cell r="C5020" t="str">
            <v>MOVT</v>
          </cell>
          <cell r="D5020" t="str">
            <v>ATERRO COM OU S/COMPACTACAO</v>
          </cell>
          <cell r="E5020" t="str">
            <v>0020</v>
          </cell>
          <cell r="F5020" t="str">
            <v/>
          </cell>
          <cell r="G5020" t="str">
            <v/>
          </cell>
          <cell r="H5020" t="str">
            <v>ATERRO MECANIZADO DE VALA COM RETROESCAVADEIRA (CAPACIDADE DA CAÇAMBA DA RETRO: 0,26 M³ / POTÊNCIA: 88 HP), LARGURA ATÉ 0,8 M, PROFUNDIDADE DE 1,5 A 3,0 M, COM AREIA PARA ATERRO. AF_05/2016</v>
          </cell>
          <cell r="I5020" t="str">
            <v>M3</v>
          </cell>
          <cell r="J5020" t="str">
            <v>ATRIBUÍDO SÃO PAULO</v>
          </cell>
          <cell r="K5020" t="str">
            <v>53,55</v>
          </cell>
          <cell r="L5020" t="str">
            <v>CAIXA REFERENCIAL</v>
          </cell>
        </row>
        <row r="5021">
          <cell r="A5021">
            <v>94341</v>
          </cell>
          <cell r="B5021" t="str">
            <v>MOVIMENTO DE TERRA</v>
          </cell>
          <cell r="C5021" t="str">
            <v>MOVT</v>
          </cell>
          <cell r="D5021" t="str">
            <v>ATERRO COM OU S/COMPACTACAO</v>
          </cell>
          <cell r="E5021" t="str">
            <v>0020</v>
          </cell>
          <cell r="F5021" t="str">
            <v/>
          </cell>
          <cell r="G5021" t="str">
            <v/>
          </cell>
          <cell r="H5021" t="str">
            <v>ATERRO MECANIZADO DE VALA COM RETROESCAVADEIRA (CAPACIDADE DA CAÇAMBA DA RETRO: 0,26 M³ / POTÊNCIA: 88 HP), LARGURA DE 0,8 A 1,5 M, PROFUNDIDADE DE 1,5 A 3,0 M, COM AREIA PARA ATERRO. AF_05/2016</v>
          </cell>
          <cell r="I5021" t="str">
            <v>M3</v>
          </cell>
          <cell r="J5021" t="str">
            <v>ATRIBUÍDO SÃO PAULO</v>
          </cell>
          <cell r="K5021" t="str">
            <v>49,84</v>
          </cell>
          <cell r="L5021" t="str">
            <v>CAIXA REFERENCIAL</v>
          </cell>
        </row>
        <row r="5022">
          <cell r="A5022">
            <v>94342</v>
          </cell>
          <cell r="B5022" t="str">
            <v>MOVIMENTO DE TERRA</v>
          </cell>
          <cell r="C5022" t="str">
            <v>MOVT</v>
          </cell>
          <cell r="D5022" t="str">
            <v>ATERRO COM OU S/COMPACTACAO</v>
          </cell>
          <cell r="E5022" t="str">
            <v>0020</v>
          </cell>
          <cell r="F5022" t="str">
            <v/>
          </cell>
          <cell r="G5022" t="str">
            <v/>
          </cell>
          <cell r="H5022" t="str">
            <v>ATERRO MANUAL DE VALAS COM AREIA PARA ATERRO E COMPACTAÇÃO MECANIZADA. AF_05/2016</v>
          </cell>
          <cell r="I5022" t="str">
            <v>M3</v>
          </cell>
          <cell r="J5022" t="str">
            <v>ATRIBUÍDO SÃO PAULO</v>
          </cell>
          <cell r="K5022" t="str">
            <v>65,62</v>
          </cell>
          <cell r="L5022" t="str">
            <v>CAIXA REFERENCIAL</v>
          </cell>
        </row>
        <row r="5023">
          <cell r="A5023">
            <v>96385</v>
          </cell>
          <cell r="B5023" t="str">
            <v>MOVIMENTO DE TERRA</v>
          </cell>
          <cell r="C5023" t="str">
            <v>MOVT</v>
          </cell>
          <cell r="D5023" t="str">
            <v>ATERRO COM OU S/COMPACTACAO</v>
          </cell>
          <cell r="E5023" t="str">
            <v>0020</v>
          </cell>
          <cell r="F5023" t="str">
            <v/>
          </cell>
          <cell r="G5023" t="str">
            <v/>
          </cell>
          <cell r="H5023" t="str">
            <v>EXECUÇÃO E COMPACTAÇÃO DE ATERRO COM SOLO PREDOMINANTEMENTE ARGILOSO - EXCLUSIVE SOLO, ESCAVAÇÃO, CARGA E TRANSPORTE. AF_11/2019</v>
          </cell>
          <cell r="I5023" t="str">
            <v>M3</v>
          </cell>
          <cell r="J5023" t="str">
            <v>ATRIBUÍDO SÃO PAULO</v>
          </cell>
          <cell r="K5023" t="str">
            <v>7,15</v>
          </cell>
          <cell r="L5023" t="str">
            <v>CAIXA REFERENCIAL</v>
          </cell>
        </row>
        <row r="5024">
          <cell r="A5024">
            <v>96386</v>
          </cell>
          <cell r="B5024" t="str">
            <v>MOVIMENTO DE TERRA</v>
          </cell>
          <cell r="C5024" t="str">
            <v>MOVT</v>
          </cell>
          <cell r="D5024" t="str">
            <v>ATERRO COM OU S/COMPACTACAO</v>
          </cell>
          <cell r="E5024" t="str">
            <v>0020</v>
          </cell>
          <cell r="F5024" t="str">
            <v/>
          </cell>
          <cell r="G5024" t="str">
            <v/>
          </cell>
          <cell r="H5024" t="str">
            <v>EXECUÇÃO E COMPACTAÇÃO DE ATERRO COM SOLO PREDOMINANTEMENTE ARENOSO - EXCLUSIVE SOLO, ESCAVAÇÃO, CARGA E TRANSPORTE. AF_11/2019</v>
          </cell>
          <cell r="I5024" t="str">
            <v>M3</v>
          </cell>
          <cell r="J5024" t="str">
            <v>ATRIBUÍDO SÃO PAULO</v>
          </cell>
          <cell r="K5024" t="str">
            <v>5,09</v>
          </cell>
          <cell r="L5024" t="str">
            <v>CAIXA REFERENCIAL</v>
          </cell>
        </row>
        <row r="5025">
          <cell r="A5025">
            <v>93360</v>
          </cell>
          <cell r="B5025" t="str">
            <v>MOVIMENTO DE TERRA</v>
          </cell>
          <cell r="C5025" t="str">
            <v>MOVT</v>
          </cell>
          <cell r="D5025" t="str">
            <v>ATERRO/REATERRO DE VALAS COM OU S/COMPACTACAO</v>
          </cell>
          <cell r="E5025" t="str">
            <v>0021</v>
          </cell>
          <cell r="F5025" t="str">
            <v/>
          </cell>
          <cell r="G5025" t="str">
            <v/>
          </cell>
          <cell r="H5025" t="str">
            <v>REATERRO MECANIZADO DE VALA COM ESCAVADEIRA HIDRÁULICA (CAPACIDADE DA CAÇAMBA: 0,8 M³ / POTÊNCIA: 111 HP), LARGURA DE 1,5 A 2,5 M, PROFUNDIDADE ATÉ 1,5 M, COM SOLO DE 1ª CATEGORIA EM LOCAIS COM ALTO NÍVEL DE INTERFERÊNCIA. AF_04/2016</v>
          </cell>
          <cell r="I5025" t="str">
            <v>M3</v>
          </cell>
          <cell r="J5025" t="str">
            <v>ATRIBUÍDO SÃO PAULO</v>
          </cell>
          <cell r="K5025" t="str">
            <v>15,72</v>
          </cell>
          <cell r="L5025" t="str">
            <v>CAIXA REFERENCIAL</v>
          </cell>
        </row>
        <row r="5026">
          <cell r="A5026">
            <v>93361</v>
          </cell>
          <cell r="B5026" t="str">
            <v>MOVIMENTO DE TERRA</v>
          </cell>
          <cell r="C5026" t="str">
            <v>MOVT</v>
          </cell>
          <cell r="D5026" t="str">
            <v>ATERRO/REATERRO DE VALAS COM OU S/COMPACTACAO</v>
          </cell>
          <cell r="E5026" t="str">
            <v>0021</v>
          </cell>
          <cell r="F5026" t="str">
            <v/>
          </cell>
          <cell r="G5026" t="str">
            <v/>
          </cell>
          <cell r="H5026" t="str">
            <v>REATERRO MECANIZADO DE VALA COM ESCAVADEIRA HIDRÁULICA (CAPACIDADE DA CAÇAMBA: 0,8 M³ / POTÊNCIA: 111 HP), LARGURA ATÉ 1,5 M, PROFUNDIDADE DE 1,5 A 3,0 M, COM SOLO DE 1ª CATEGORIA EM LOCAIS COM ALTO NÍVEL DE INTERFERÊNCIA. AF_04/2016</v>
          </cell>
          <cell r="I5026" t="str">
            <v>M3</v>
          </cell>
          <cell r="J5026" t="str">
            <v>ATRIBUÍDO SÃO PAULO</v>
          </cell>
          <cell r="K5026" t="str">
            <v>12,99</v>
          </cell>
          <cell r="L5026" t="str">
            <v>CAIXA REFERENCIAL</v>
          </cell>
        </row>
        <row r="5027">
          <cell r="A5027">
            <v>93362</v>
          </cell>
          <cell r="B5027" t="str">
            <v>MOVIMENTO DE TERRA</v>
          </cell>
          <cell r="C5027" t="str">
            <v>MOVT</v>
          </cell>
          <cell r="D5027" t="str">
            <v>ATERRO/REATERRO DE VALAS COM OU S/COMPACTACAO</v>
          </cell>
          <cell r="E5027" t="str">
            <v>0021</v>
          </cell>
          <cell r="F5027" t="str">
            <v/>
          </cell>
          <cell r="G5027" t="str">
            <v/>
          </cell>
          <cell r="H5027" t="str">
            <v>REATERRO MECANIZADO DE VALA COM ESCAVADEIRA HIDRÁULICA (CAPACIDADE DA CAÇAMBA: 0,8 M³ / POTÊNCIA: 111 HP), LARGURA DE 1,5 A 2,5 M, PROFUNDIDADE DE 1,5 A 3,0 M, COM SOLO DE 1ª CATEGORIA EM LOCAIS COM ALTO NÍVEL DE INTERFERÊNCIA. AF_04/2016</v>
          </cell>
          <cell r="I5027" t="str">
            <v>M3</v>
          </cell>
          <cell r="J5027" t="str">
            <v>ATRIBUÍDO SÃO PAULO</v>
          </cell>
          <cell r="K5027" t="str">
            <v>9,37</v>
          </cell>
          <cell r="L5027" t="str">
            <v>CAIXA REFERENCIAL</v>
          </cell>
        </row>
        <row r="5028">
          <cell r="A5028">
            <v>93363</v>
          </cell>
          <cell r="B5028" t="str">
            <v>MOVIMENTO DE TERRA</v>
          </cell>
          <cell r="C5028" t="str">
            <v>MOVT</v>
          </cell>
          <cell r="D5028" t="str">
            <v>ATERRO/REATERRO DE VALAS COM OU S/COMPACTACAO</v>
          </cell>
          <cell r="E5028" t="str">
            <v>0021</v>
          </cell>
          <cell r="F5028" t="str">
            <v/>
          </cell>
          <cell r="G5028" t="str">
            <v/>
          </cell>
          <cell r="H5028" t="str">
            <v>REATERRO MECANIZADO DE VALA COM ESCAVADEIRA HIDRÁULICA (CAPACIDADE DA CAÇAMBA: 0,8 M³ / POTÊNCIA: 111 HP), LARGURA ATÉ 1,5 M, PROFUNDIDADE DE 3,0 A 4,5 M COM SOLO DE 1ª CATEGORIA EM LOCAIS COM ALTO NÍVEL DE INTERFERÊNCIA. AF_04/2016</v>
          </cell>
          <cell r="I5028" t="str">
            <v>M3</v>
          </cell>
          <cell r="J5028" t="str">
            <v>ATRIBUÍDO SÃO PAULO</v>
          </cell>
          <cell r="K5028" t="str">
            <v>10,16</v>
          </cell>
          <cell r="L5028" t="str">
            <v>CAIXA REFERENCIAL</v>
          </cell>
        </row>
        <row r="5029">
          <cell r="A5029">
            <v>93364</v>
          </cell>
          <cell r="B5029" t="str">
            <v>MOVIMENTO DE TERRA</v>
          </cell>
          <cell r="C5029" t="str">
            <v>MOVT</v>
          </cell>
          <cell r="D5029" t="str">
            <v>ATERRO/REATERRO DE VALAS COM OU S/COMPACTACAO</v>
          </cell>
          <cell r="E5029" t="str">
            <v>0021</v>
          </cell>
          <cell r="F5029" t="str">
            <v/>
          </cell>
          <cell r="G5029" t="str">
            <v/>
          </cell>
          <cell r="H5029" t="str">
            <v>REATERRO MECANIZADO DE VALA COM ESCAVADEIRA HIDRÁULICA (CAPACIDADE DA CAÇAMBA: 0,8 M³ / POTÊNCIA: 111 HP), LARGURA DE 1,5 A 2,5 M, PROFUNDIDADE DE 3,0  A 4,5 M, COM SOLO (SEM SUBSTITUIÇÃO) DE 1ª CATEGORIA EM LOCAIS COM ALTO NÍVEL DE INTERFERÊNCIA. AF_04/2</v>
          </cell>
          <cell r="I5029" t="str">
            <v>M3</v>
          </cell>
          <cell r="J5029" t="str">
            <v>ATRIBUÍDO SÃO PAULO</v>
          </cell>
          <cell r="K5029" t="str">
            <v>7,99</v>
          </cell>
          <cell r="L5029" t="str">
            <v>CAIXA REFERENCIAL</v>
          </cell>
        </row>
        <row r="5030">
          <cell r="A5030">
            <v>93365</v>
          </cell>
          <cell r="B5030" t="str">
            <v>MOVIMENTO DE TERRA</v>
          </cell>
          <cell r="C5030" t="str">
            <v>MOVT</v>
          </cell>
          <cell r="D5030" t="str">
            <v>ATERRO/REATERRO DE VALAS COM OU S/COMPACTACAO</v>
          </cell>
          <cell r="E5030" t="str">
            <v>0021</v>
          </cell>
          <cell r="F5030" t="str">
            <v/>
          </cell>
          <cell r="G5030" t="str">
            <v/>
          </cell>
          <cell r="H5030" t="str">
            <v>REATERRO MECANIZADO DE VALA COM ESCAVADEIRA HIDRÁULICA (CAPACIDADE DA CAÇAMBA: 0,8 M³ / POTÊNCIA: 111 HP), LARGURA ATÉ 1,5 M, PROFUNDIDADE DE 4,5 A 6,0 M, COM SOLO DE 1ª CATEGORIA EM LOCAIS COM ALTO NÍVEL DE INTERFERÊNCIA. AF_04/2016</v>
          </cell>
          <cell r="I5030" t="str">
            <v>M3</v>
          </cell>
          <cell r="J5030" t="str">
            <v>ATRIBUÍDO SÃO PAULO</v>
          </cell>
          <cell r="K5030" t="str">
            <v>8,92</v>
          </cell>
          <cell r="L5030" t="str">
            <v>CAIXA REFERENCIAL</v>
          </cell>
        </row>
        <row r="5031">
          <cell r="A5031">
            <v>93366</v>
          </cell>
          <cell r="B5031" t="str">
            <v>MOVIMENTO DE TERRA</v>
          </cell>
          <cell r="C5031" t="str">
            <v>MOVT</v>
          </cell>
          <cell r="D5031" t="str">
            <v>ATERRO/REATERRO DE VALAS COM OU S/COMPACTACAO</v>
          </cell>
          <cell r="E5031" t="str">
            <v>0021</v>
          </cell>
          <cell r="F5031" t="str">
            <v/>
          </cell>
          <cell r="G5031" t="str">
            <v/>
          </cell>
          <cell r="H5031" t="str">
            <v>REATERRO MECANIZADO DE VALA COM ESCAVADEIRA HIDRÁULICA (CAPACIDADE DA CAÇAMBA: 0,8 M³ / POTÊNCIA: 111 HP), LARGURA DE 1,5 A 2,5 M, PROFUNDIDADE DE 4,5 A 6,0 M, COM SOLO DE 1ª CATEGORIA EM LOCAIS COM ALTO NÍVEL DE INTERFERÊNCIA. AF_04/2016</v>
          </cell>
          <cell r="I5031" t="str">
            <v>M3</v>
          </cell>
          <cell r="J5031" t="str">
            <v>ATRIBUÍDO SÃO PAULO</v>
          </cell>
          <cell r="K5031" t="str">
            <v>7,31</v>
          </cell>
          <cell r="L5031" t="str">
            <v>CAIXA REFERENCIAL</v>
          </cell>
        </row>
        <row r="5032">
          <cell r="A5032">
            <v>93367</v>
          </cell>
          <cell r="B5032" t="str">
            <v>MOVIMENTO DE TERRA</v>
          </cell>
          <cell r="C5032" t="str">
            <v>MOVT</v>
          </cell>
          <cell r="D5032" t="str">
            <v>ATERRO/REATERRO DE VALAS COM OU S/COMPACTACAO</v>
          </cell>
          <cell r="E5032" t="str">
            <v>0021</v>
          </cell>
          <cell r="F5032" t="str">
            <v/>
          </cell>
          <cell r="G5032" t="str">
            <v/>
          </cell>
          <cell r="H5032" t="str">
            <v>REATERRO MECANIZADO DE VALA COM ESCAVADEIRA HIDRÁULICA (CAPACIDADE DA CAÇAMBA: 0,8 M³ / POTÊNCIA: 111 HP), LARGURA DE 1,5 A 2,5 M, PROFUNDIDADE ATÉ 1,5 M, COM SOLO DE 1ª CATEGORIA EM LOCAIS COM BAIXO NÍVEL DE INTERFERÊNCIA. AF_04/2016</v>
          </cell>
          <cell r="I5032" t="str">
            <v>M3</v>
          </cell>
          <cell r="J5032" t="str">
            <v>ATRIBUÍDO SÃO PAULO</v>
          </cell>
          <cell r="K5032" t="str">
            <v>14,70</v>
          </cell>
          <cell r="L5032" t="str">
            <v>CAIXA REFERENCIAL</v>
          </cell>
        </row>
        <row r="5033">
          <cell r="A5033">
            <v>93368</v>
          </cell>
          <cell r="B5033" t="str">
            <v>MOVIMENTO DE TERRA</v>
          </cell>
          <cell r="C5033" t="str">
            <v>MOVT</v>
          </cell>
          <cell r="D5033" t="str">
            <v>ATERRO/REATERRO DE VALAS COM OU S/COMPACTACAO</v>
          </cell>
          <cell r="E5033" t="str">
            <v>0021</v>
          </cell>
          <cell r="F5033" t="str">
            <v/>
          </cell>
          <cell r="G5033" t="str">
            <v/>
          </cell>
          <cell r="H5033" t="str">
            <v>REATERRO MECANIZADO DE VALA COM ESCAVADEIRA HIDRÁULICA (CAPACIDADE DA CAÇAMBA: 0,8 M³ / POTÊNCIA: 111 HP), LARGURA ATÉ 1,5 M, PROFUNDIDADE DE 1,5 A 3,0 M, COM SOLO DE 1ª CATEGORIA EM LOCAIS COM BAIXO NÍVEL DE INTERFERÊNCIA. AF_04/2016</v>
          </cell>
          <cell r="I5033" t="str">
            <v>M3</v>
          </cell>
          <cell r="J5033" t="str">
            <v>ATRIBUÍDO SÃO PAULO</v>
          </cell>
          <cell r="K5033" t="str">
            <v>11,92</v>
          </cell>
          <cell r="L5033" t="str">
            <v>CAIXA REFERENCIAL</v>
          </cell>
        </row>
        <row r="5034">
          <cell r="A5034">
            <v>93369</v>
          </cell>
          <cell r="B5034" t="str">
            <v>MOVIMENTO DE TERRA</v>
          </cell>
          <cell r="C5034" t="str">
            <v>MOVT</v>
          </cell>
          <cell r="D5034" t="str">
            <v>ATERRO/REATERRO DE VALAS COM OU S/COMPACTACAO</v>
          </cell>
          <cell r="E5034" t="str">
            <v>0021</v>
          </cell>
          <cell r="F5034" t="str">
            <v/>
          </cell>
          <cell r="G5034" t="str">
            <v/>
          </cell>
          <cell r="H5034" t="str">
            <v>REATERRO MECANIZADO DE VALA COM ESCAVADEIRA HIDRÁULICA (CAPACIDADE DA CAÇAMBA: 0,8 M³ / POTÊNCIA: 111 HP), LARGURA DE 1,5 A 2,5 M, PROFUNDIDADE DE 1,5 A 3,0 M, COM SOLO (SEM SUBSTITUIÇÃO) DE 1ª CATEGORIA EM LOCAIS COM BAIXO NÍVEL DE INTERFERÊNCIA. AF_04/2</v>
          </cell>
          <cell r="I5034" t="str">
            <v>M3</v>
          </cell>
          <cell r="J5034" t="str">
            <v>ATRIBUÍDO SÃO PAULO</v>
          </cell>
          <cell r="K5034" t="str">
            <v>8,35</v>
          </cell>
          <cell r="L5034" t="str">
            <v>CAIXA REFERENCIAL</v>
          </cell>
        </row>
        <row r="5035">
          <cell r="A5035">
            <v>93370</v>
          </cell>
          <cell r="B5035" t="str">
            <v>MOVIMENTO DE TERRA</v>
          </cell>
          <cell r="C5035" t="str">
            <v>MOVT</v>
          </cell>
          <cell r="D5035" t="str">
            <v>ATERRO/REATERRO DE VALAS COM OU S/COMPACTACAO</v>
          </cell>
          <cell r="E5035" t="str">
            <v>0021</v>
          </cell>
          <cell r="F5035" t="str">
            <v/>
          </cell>
          <cell r="G5035" t="str">
            <v/>
          </cell>
          <cell r="H5035" t="str">
            <v>REATERRO MECANIZADO DE VALA COM ESCAVADEIRA HIDRÁULICA (CAPACIDADE DA CAÇAMBA: 0,8 M³ / POTÊNCIA: 111 HP), LARGURA ATÉ 1,5 M, PROFUNDIDADE DE 3,0 A 4,5 M, COM SOLO DE 1ª CATEGORIA EM LOCAIS COM BAIXO NÍVEL DE INTERFERÊNCIA. AF_04/2016</v>
          </cell>
          <cell r="I5035" t="str">
            <v>M3</v>
          </cell>
          <cell r="J5035" t="str">
            <v>ATRIBUÍDO SÃO PAULO</v>
          </cell>
          <cell r="K5035" t="str">
            <v>9,15</v>
          </cell>
          <cell r="L5035" t="str">
            <v>CAIXA REFERENCIAL</v>
          </cell>
        </row>
        <row r="5036">
          <cell r="A5036">
            <v>93371</v>
          </cell>
          <cell r="B5036" t="str">
            <v>MOVIMENTO DE TERRA</v>
          </cell>
          <cell r="C5036" t="str">
            <v>MOVT</v>
          </cell>
          <cell r="D5036" t="str">
            <v>ATERRO/REATERRO DE VALAS COM OU S/COMPACTACAO</v>
          </cell>
          <cell r="E5036" t="str">
            <v>0021</v>
          </cell>
          <cell r="F5036" t="str">
            <v/>
          </cell>
          <cell r="G5036" t="str">
            <v/>
          </cell>
          <cell r="H5036" t="str">
            <v>REATERRO MECANIZADO DE VALA COM ESCAVADEIRA HIDRÁULICA (CAPACIDADE DA CAÇAMBA: 0,8 M³ / POTÊNCIA: 111 HP), LARGURA DE 1,5 A 2,5 M, PROFUNDIDADE DE 3,0 A 4,5 M, COM SOLO (SEM SUBSTITUIÇÃO) DE 1ª CATEGORIA EM LOCAIS COM BAIXO NÍVEL DE INTERFERÊNCIA. AF_04/2</v>
          </cell>
          <cell r="I5036" t="str">
            <v>M3</v>
          </cell>
          <cell r="J5036" t="str">
            <v>ATRIBUÍDO SÃO PAULO</v>
          </cell>
          <cell r="K5036" t="str">
            <v>7,00</v>
          </cell>
          <cell r="L5036" t="str">
            <v>CAIXA REFERENCIAL</v>
          </cell>
        </row>
        <row r="5037">
          <cell r="A5037">
            <v>93372</v>
          </cell>
          <cell r="B5037" t="str">
            <v>MOVIMENTO DE TERRA</v>
          </cell>
          <cell r="C5037" t="str">
            <v>MOVT</v>
          </cell>
          <cell r="D5037" t="str">
            <v>ATERRO/REATERRO DE VALAS COM OU S/COMPACTACAO</v>
          </cell>
          <cell r="E5037" t="str">
            <v>0021</v>
          </cell>
          <cell r="F5037" t="str">
            <v/>
          </cell>
          <cell r="G5037" t="str">
            <v/>
          </cell>
          <cell r="H5037" t="str">
            <v>REATERRO MECANIZADO DE VALA COM ESCAVADEIRA HIDRÁULICA (CAPACIDADE DA CAÇAMBA: 0,8 M³ / POTÊNCIA: 111 HP), LARGURA ATÉ 1,5 M, PROFUNDIDADE DE 4,5 A 6,0 M, COM SOLO DE 1ª CATEGORIA EM LOCAIS COM BAIXO NÍVEL DE INTERFERÊNCIA. AF_04/2016</v>
          </cell>
          <cell r="I5037" t="str">
            <v>M3</v>
          </cell>
          <cell r="J5037" t="str">
            <v>ATRIBUÍDO SÃO PAULO</v>
          </cell>
          <cell r="K5037" t="str">
            <v>7,98</v>
          </cell>
          <cell r="L5037" t="str">
            <v>CAIXA REFERENCIAL</v>
          </cell>
        </row>
        <row r="5038">
          <cell r="A5038">
            <v>93373</v>
          </cell>
          <cell r="B5038" t="str">
            <v>MOVIMENTO DE TERRA</v>
          </cell>
          <cell r="C5038" t="str">
            <v>MOVT</v>
          </cell>
          <cell r="D5038" t="str">
            <v>ATERRO/REATERRO DE VALAS COM OU S/COMPACTACAO</v>
          </cell>
          <cell r="E5038" t="str">
            <v>0021</v>
          </cell>
          <cell r="F5038" t="str">
            <v/>
          </cell>
          <cell r="G5038" t="str">
            <v/>
          </cell>
          <cell r="H5038" t="str">
            <v>REATERRO MECANIZADO DE VALA COM ESCAVADEIRA HIDRÁULICA (CAPACIDADE DA CAÇAMBA: 0,8 M³ / POTÊNCIA: 111 HP), LARGURA DE 1,5 A 2,5 M, PROFUNDIDADE DE 4,5 A 6,0 M, COM SOLO (SEM SUBSTITUIÇÃO) DE 1ª CATEGORIA EM LOCAIS COM BAIXO NÍVEL DE INTERFERÊNCIA. AF_04/2</v>
          </cell>
          <cell r="I5038" t="str">
            <v>M3</v>
          </cell>
          <cell r="J5038" t="str">
            <v>ATRIBUÍDO SÃO PAULO</v>
          </cell>
          <cell r="K5038" t="str">
            <v>6,33</v>
          </cell>
          <cell r="L5038" t="str">
            <v>CAIXA REFERENCIAL</v>
          </cell>
        </row>
        <row r="5039">
          <cell r="A5039">
            <v>93374</v>
          </cell>
          <cell r="B5039" t="str">
            <v>MOVIMENTO DE TERRA</v>
          </cell>
          <cell r="C5039" t="str">
            <v>MOVT</v>
          </cell>
          <cell r="D5039" t="str">
            <v>ATERRO/REATERRO DE VALAS COM OU S/COMPACTACAO</v>
          </cell>
          <cell r="E5039" t="str">
            <v>0021</v>
          </cell>
          <cell r="F5039" t="str">
            <v/>
          </cell>
          <cell r="G5039" t="str">
            <v/>
          </cell>
          <cell r="H5039" t="str">
            <v>REATERRO MECANIZADO DE VALA COM RETROESCAVADEIRA (CAPACIDADE DA CAÇAMBA DA RETRO: 0,26 M³ / POTÊNCIA: 88 HP), LARGURA ATÉ 0,8 M, PROFUNDIDADE ATÉ 1,5 M, COM SOLO (SEM SUBSTITUIÇÃO) DE 1ª CATEGORIA EM LOCAIS COM ALTO NÍVEL DE INTERFERÊNCIA. AF_04/2016</v>
          </cell>
          <cell r="I5039" t="str">
            <v>M3</v>
          </cell>
          <cell r="J5039" t="str">
            <v>ATRIBUÍDO SÃO PAULO</v>
          </cell>
          <cell r="K5039" t="str">
            <v>18,37</v>
          </cell>
          <cell r="L5039" t="str">
            <v>CAIXA REFERENCIAL</v>
          </cell>
        </row>
        <row r="5040">
          <cell r="A5040">
            <v>93375</v>
          </cell>
          <cell r="B5040" t="str">
            <v>MOVIMENTO DE TERRA</v>
          </cell>
          <cell r="C5040" t="str">
            <v>MOVT</v>
          </cell>
          <cell r="D5040" t="str">
            <v>ATERRO/REATERRO DE VALAS COM OU S/COMPACTACAO</v>
          </cell>
          <cell r="E5040" t="str">
            <v>0021</v>
          </cell>
          <cell r="F5040" t="str">
            <v/>
          </cell>
          <cell r="G5040" t="str">
            <v/>
          </cell>
          <cell r="H5040" t="str">
            <v>REATERRO MECANIZADO DE VALA COM RETROESCAVADEIRA (CAPACIDADE DA CAÇAMBA DA RETRO: 0,26 M³ / POTÊNCIA: 88 HP), LARGURA DE 0,8 A 1,5 M, PROFUNDIDADE ATÉ 1,5 M, COM SOLO DE 1ª CATEGORIA EM LOCAIS COM ALTO NÍVEL DE INTERFERÊNCIA. AF_04/2016</v>
          </cell>
          <cell r="I5040" t="str">
            <v>M3</v>
          </cell>
          <cell r="J5040" t="str">
            <v>ATRIBUÍDO SÃO PAULO</v>
          </cell>
          <cell r="K5040" t="str">
            <v>14,17</v>
          </cell>
          <cell r="L5040" t="str">
            <v>CAIXA REFERENCIAL</v>
          </cell>
        </row>
        <row r="5041">
          <cell r="A5041">
            <v>93376</v>
          </cell>
          <cell r="B5041" t="str">
            <v>MOVIMENTO DE TERRA</v>
          </cell>
          <cell r="C5041" t="str">
            <v>MOVT</v>
          </cell>
          <cell r="D5041" t="str">
            <v>ATERRO/REATERRO DE VALAS COM OU S/COMPACTACAO</v>
          </cell>
          <cell r="E5041" t="str">
            <v>0021</v>
          </cell>
          <cell r="F5041" t="str">
            <v/>
          </cell>
          <cell r="G5041" t="str">
            <v/>
          </cell>
          <cell r="H5041" t="str">
            <v>REATERRO MECANIZADO DE VALA COM RETROESCAVADEIRA (CAPACIDADE DA CAÇAMBA DA RETRO: 0,26 M³ / POTÊNCIA: 88 HP), LARGURA ATÉ 0,8 M, PROFUNDIDADE DE 1,5 A 3,0 M, COM SOLO DE 1ª CATEGORIA EM LOCAIS COM ALTO NÍVEL DE INTERFERÊNCIA. AF_04/2016</v>
          </cell>
          <cell r="I5041" t="str">
            <v>M3</v>
          </cell>
          <cell r="J5041" t="str">
            <v>ATRIBUÍDO SÃO PAULO</v>
          </cell>
          <cell r="K5041" t="str">
            <v>11,56</v>
          </cell>
          <cell r="L5041" t="str">
            <v>CAIXA REFERENCIAL</v>
          </cell>
        </row>
        <row r="5042">
          <cell r="A5042">
            <v>93377</v>
          </cell>
          <cell r="B5042" t="str">
            <v>MOVIMENTO DE TERRA</v>
          </cell>
          <cell r="C5042" t="str">
            <v>MOVT</v>
          </cell>
          <cell r="D5042" t="str">
            <v>ATERRO/REATERRO DE VALAS COM OU S/COMPACTACAO</v>
          </cell>
          <cell r="E5042" t="str">
            <v>0021</v>
          </cell>
          <cell r="F5042" t="str">
            <v/>
          </cell>
          <cell r="G5042" t="str">
            <v/>
          </cell>
          <cell r="H5042" t="str">
            <v>REATERRO MECANIZADO DE VALA COM RETROESCAVADEIRA (CAPACIDADE DA CAÇAMBA DA RETRO: 0,26 M³ / POTÊNCIA: 88 HP), LARGURA DE 0,8 A 1,5 M, PROFUNDIDADE DE 1,5 A 3,0 M, COM SOLO (SEM SUBSTITUIÇÃO) DE 1ª CATEGORIA EM LOCAIS COM ALTO NÍVEL DE INTERFERÊNCIA. AF_04</v>
          </cell>
          <cell r="I5042" t="str">
            <v>M3</v>
          </cell>
          <cell r="J5042" t="str">
            <v>ATRIBUÍDO SÃO PAULO</v>
          </cell>
          <cell r="K5042" t="str">
            <v>7,67</v>
          </cell>
          <cell r="L5042" t="str">
            <v>CAIXA REFERENCIAL</v>
          </cell>
        </row>
        <row r="5043">
          <cell r="A5043">
            <v>93378</v>
          </cell>
          <cell r="B5043" t="str">
            <v>MOVIMENTO DE TERRA</v>
          </cell>
          <cell r="C5043" t="str">
            <v>MOVT</v>
          </cell>
          <cell r="D5043" t="str">
            <v>ATERRO/REATERRO DE VALAS COM OU S/COMPACTACAO</v>
          </cell>
          <cell r="E5043" t="str">
            <v>0021</v>
          </cell>
          <cell r="F5043" t="str">
            <v/>
          </cell>
          <cell r="G5043" t="str">
            <v/>
          </cell>
          <cell r="H5043" t="str">
            <v>REATERRO MECANIZADO DE VALA COM RETROESCAVADEIRA (CAPACIDADE DA CAÇAMBA DA RETRO: 0,26 M³ / POTÊNCIA: 88 HP), LARGURA ATÉ 0,8 M, PROFUNDIDADE ATÉ 1,5 M, COM SOLO DE 1ª CATEGORIA EM LOCAIS COM BAIXO NÍVEL DE INTERFERÊNCIA. AF_04/2016</v>
          </cell>
          <cell r="I5043" t="str">
            <v>M3</v>
          </cell>
          <cell r="J5043" t="str">
            <v>ATRIBUÍDO SÃO PAULO</v>
          </cell>
          <cell r="K5043" t="str">
            <v>17,26</v>
          </cell>
          <cell r="L5043" t="str">
            <v>CAIXA REFERENCIAL</v>
          </cell>
        </row>
        <row r="5044">
          <cell r="A5044">
            <v>93379</v>
          </cell>
          <cell r="B5044" t="str">
            <v>MOVIMENTO DE TERRA</v>
          </cell>
          <cell r="C5044" t="str">
            <v>MOVT</v>
          </cell>
          <cell r="D5044" t="str">
            <v>ATERRO/REATERRO DE VALAS COM OU S/COMPACTACAO</v>
          </cell>
          <cell r="E5044" t="str">
            <v>0021</v>
          </cell>
          <cell r="F5044" t="str">
            <v/>
          </cell>
          <cell r="G5044" t="str">
            <v/>
          </cell>
          <cell r="H5044" t="str">
            <v>REATERRO MECANIZADO DE VALA COM RETROESCAVADEIRA (CAPACIDADE DA CAÇAMBA DA RETRO: 0,26 M³ / POTÊNCIA: 88 HP), LARGURA DE 0,8 A 1,5 M, PROFUNDIDADE ATÉ 1,5 M, COM SOLO DE 1ª CATEGORIA EM LOCAIS COM BAIXO NÍVEL DE INTERFERÊNCIA. AF_04/2016</v>
          </cell>
          <cell r="I5044" t="str">
            <v>M3</v>
          </cell>
          <cell r="J5044" t="str">
            <v>ATRIBUÍDO SÃO PAULO</v>
          </cell>
          <cell r="K5044" t="str">
            <v>13,31</v>
          </cell>
          <cell r="L5044" t="str">
            <v>CAIXA REFERENCIAL</v>
          </cell>
        </row>
        <row r="5045">
          <cell r="A5045">
            <v>93380</v>
          </cell>
          <cell r="B5045" t="str">
            <v>MOVIMENTO DE TERRA</v>
          </cell>
          <cell r="C5045" t="str">
            <v>MOVT</v>
          </cell>
          <cell r="D5045" t="str">
            <v>ATERRO/REATERRO DE VALAS COM OU S/COMPACTACAO</v>
          </cell>
          <cell r="E5045" t="str">
            <v>0021</v>
          </cell>
          <cell r="F5045" t="str">
            <v/>
          </cell>
          <cell r="G5045" t="str">
            <v/>
          </cell>
          <cell r="H5045" t="str">
            <v>REATERRO MECANIZADO DE VALA COM RETROESCAVADEIRA (CAPACIDADE DA CAÇAMBA DA RETRO: 0,26 M³ / POTÊNCIA: 88 HP), LARGURA ATÉ 0,8 M, PROFUNDIDADE DE 1,5 A 3,0 M, COM SOLO DE 1ª CATEGORIA EM LOCAIS COM BAIXO NÍVEL DE INTERFERÊNCIA. AF_04/2016</v>
          </cell>
          <cell r="I5045" t="str">
            <v>M3</v>
          </cell>
          <cell r="J5045" t="str">
            <v>ATRIBUÍDO SÃO PAULO</v>
          </cell>
          <cell r="K5045" t="str">
            <v>10,89</v>
          </cell>
          <cell r="L5045" t="str">
            <v>CAIXA REFERENCIAL</v>
          </cell>
        </row>
        <row r="5046">
          <cell r="A5046">
            <v>93381</v>
          </cell>
          <cell r="B5046" t="str">
            <v>MOVIMENTO DE TERRA</v>
          </cell>
          <cell r="C5046" t="str">
            <v>MOVT</v>
          </cell>
          <cell r="D5046" t="str">
            <v>ATERRO/REATERRO DE VALAS COM OU S/COMPACTACAO</v>
          </cell>
          <cell r="E5046" t="str">
            <v>0021</v>
          </cell>
          <cell r="F5046" t="str">
            <v/>
          </cell>
          <cell r="G5046" t="str">
            <v/>
          </cell>
          <cell r="H5046" t="str">
            <v>REATERRO MECANIZADO DE VALA COM RETROESCAVADEIRA (CAPACIDADE DA CAÇAMBA DA RETRO: 0,26 M³ / POTÊNCIA: 88 HP), LARGURA DE 0,8 A 1,5 M, PROFUNDIDADE DE 1,5 A 3,0 M, COM SOLO (SEM SUBSTITUIÇÃO) DE 1ª CATEGORIA EM LOCAIS COM BAIXO NÍVEL DE INTERFERÊNCIA. AF_0</v>
          </cell>
          <cell r="I5046" t="str">
            <v>M3</v>
          </cell>
          <cell r="J5046" t="str">
            <v>ATRIBUÍDO SÃO PAULO</v>
          </cell>
          <cell r="K5046" t="str">
            <v>7,19</v>
          </cell>
          <cell r="L5046" t="str">
            <v>CAIXA REFERENCIAL</v>
          </cell>
        </row>
        <row r="5047">
          <cell r="A5047">
            <v>93382</v>
          </cell>
          <cell r="B5047" t="str">
            <v>MOVIMENTO DE TERRA</v>
          </cell>
          <cell r="C5047" t="str">
            <v>MOVT</v>
          </cell>
          <cell r="D5047" t="str">
            <v>ATERRO/REATERRO DE VALAS COM OU S/COMPACTACAO</v>
          </cell>
          <cell r="E5047" t="str">
            <v>0021</v>
          </cell>
          <cell r="F5047" t="str">
            <v/>
          </cell>
          <cell r="G5047" t="str">
            <v/>
          </cell>
          <cell r="H5047" t="str">
            <v>REATERRO MANUAL DE VALAS COM COMPACTAÇÃO MECANIZADA. AF_04/2016</v>
          </cell>
          <cell r="I5047" t="str">
            <v>M3</v>
          </cell>
          <cell r="J5047" t="str">
            <v>ATRIBUÍDO SÃO PAULO</v>
          </cell>
          <cell r="K5047" t="str">
            <v>22,97</v>
          </cell>
          <cell r="L5047" t="str">
            <v>CAIXA REFERENCIAL</v>
          </cell>
        </row>
        <row r="5048">
          <cell r="A5048">
            <v>96995</v>
          </cell>
          <cell r="B5048" t="str">
            <v>MOVIMENTO DE TERRA</v>
          </cell>
          <cell r="C5048" t="str">
            <v>MOVT</v>
          </cell>
          <cell r="D5048" t="str">
            <v>ATERRO/REATERRO DE VALAS COM OU S/COMPACTACAO</v>
          </cell>
          <cell r="E5048" t="str">
            <v>0021</v>
          </cell>
          <cell r="F5048" t="str">
            <v/>
          </cell>
          <cell r="G5048" t="str">
            <v/>
          </cell>
          <cell r="H5048" t="str">
            <v>REATERRO MANUAL APILOADO COM SOQUETE. AF_10/2017</v>
          </cell>
          <cell r="I5048" t="str">
            <v>M3</v>
          </cell>
          <cell r="J5048" t="str">
            <v>COLETADO</v>
          </cell>
          <cell r="K5048" t="str">
            <v>34,89</v>
          </cell>
          <cell r="L5048" t="str">
            <v>CAIXA REFERENCIAL</v>
          </cell>
        </row>
        <row r="5049">
          <cell r="A5049">
            <v>97916</v>
          </cell>
          <cell r="B5049" t="str">
            <v>MOVIMENTO DE TERRA</v>
          </cell>
          <cell r="C5049" t="str">
            <v>MOVT</v>
          </cell>
          <cell r="D5049" t="str">
            <v>CARGA, DESCARGA E/OU TRANSPORTE DE MATERIAIS</v>
          </cell>
          <cell r="E5049" t="str">
            <v>0022</v>
          </cell>
          <cell r="F5049" t="str">
            <v/>
          </cell>
          <cell r="G5049" t="str">
            <v/>
          </cell>
          <cell r="H5049" t="str">
            <v>TRANSPORTE COM CAMINHÃO BASCULANTE DE 6 M³, EM VIA URBANA EM LEITO NATURAL (UNIDADE: TXKM). AF_07/2020</v>
          </cell>
          <cell r="I5049" t="str">
            <v>TXKM</v>
          </cell>
          <cell r="J5049" t="str">
            <v>ATRIBUÍDO SÃO PAULO</v>
          </cell>
          <cell r="K5049" t="str">
            <v>1,59</v>
          </cell>
          <cell r="L5049" t="str">
            <v>CAIXA REFERENCIAL</v>
          </cell>
        </row>
        <row r="5050">
          <cell r="A5050">
            <v>97917</v>
          </cell>
          <cell r="B5050" t="str">
            <v>MOVIMENTO DE TERRA</v>
          </cell>
          <cell r="C5050" t="str">
            <v>MOVT</v>
          </cell>
          <cell r="D5050" t="str">
            <v>CARGA, DESCARGA E/OU TRANSPORTE DE MATERIAIS</v>
          </cell>
          <cell r="E5050" t="str">
            <v>0022</v>
          </cell>
          <cell r="F5050" t="str">
            <v/>
          </cell>
          <cell r="G5050" t="str">
            <v/>
          </cell>
          <cell r="H5050" t="str">
            <v>TRANSPORTE COM CAMINHÃO BASCULANTE DE 6 M³, EM VIA URBANA EM REVESTIMENTO PRIMÁRIO (UNIDADE: TXKM). AF_07/2020</v>
          </cell>
          <cell r="I5050" t="str">
            <v>TXKM</v>
          </cell>
          <cell r="J5050" t="str">
            <v>ATRIBUÍDO SÃO PAULO</v>
          </cell>
          <cell r="K5050" t="str">
            <v>1,37</v>
          </cell>
          <cell r="L5050" t="str">
            <v>CAIXA REFERENCIAL</v>
          </cell>
        </row>
        <row r="5051">
          <cell r="A5051">
            <v>97918</v>
          </cell>
          <cell r="B5051" t="str">
            <v>MOVIMENTO DE TERRA</v>
          </cell>
          <cell r="C5051" t="str">
            <v>MOVT</v>
          </cell>
          <cell r="D5051" t="str">
            <v>CARGA, DESCARGA E/OU TRANSPORTE DE MATERIAIS</v>
          </cell>
          <cell r="E5051" t="str">
            <v>0022</v>
          </cell>
          <cell r="F5051" t="str">
            <v/>
          </cell>
          <cell r="G5051" t="str">
            <v/>
          </cell>
          <cell r="H5051" t="str">
            <v>TRANSPORTE COM CAMINHÃO BASCULANTE DE 6 M³, EM VIA URBANA PAVIMENTADA, DMT ATÉ 30 KM (UNIDADE: TXKM). AF_07/2020</v>
          </cell>
          <cell r="I5051" t="str">
            <v>TXKM</v>
          </cell>
          <cell r="J5051" t="str">
            <v>ATRIBUÍDO SÃO PAULO</v>
          </cell>
          <cell r="K5051" t="str">
            <v>1,27</v>
          </cell>
          <cell r="L5051" t="str">
            <v>CAIXA REFERENCIAL</v>
          </cell>
        </row>
        <row r="5052">
          <cell r="A5052">
            <v>97919</v>
          </cell>
          <cell r="B5052" t="str">
            <v>MOVIMENTO DE TERRA</v>
          </cell>
          <cell r="C5052" t="str">
            <v>MOVT</v>
          </cell>
          <cell r="D5052" t="str">
            <v>CARGA, DESCARGA E/OU TRANSPORTE DE MATERIAIS</v>
          </cell>
          <cell r="E5052" t="str">
            <v>0022</v>
          </cell>
          <cell r="F5052" t="str">
            <v/>
          </cell>
          <cell r="G5052" t="str">
            <v/>
          </cell>
          <cell r="H5052" t="str">
            <v>TRANSPORTE COM CAMINHÃO BASCULANTE DE 6 M³, EM VIA URBANA PAVIMENTADA, ADICIONAL PARA DMT EXCEDENTE A 30 KM (UNIDADE: TXKM). AF_07/2020</v>
          </cell>
          <cell r="I5052" t="str">
            <v>TXKM</v>
          </cell>
          <cell r="J5052" t="str">
            <v>ATRIBUÍDO SÃO PAULO</v>
          </cell>
          <cell r="K5052" t="str">
            <v>0,49</v>
          </cell>
          <cell r="L5052" t="str">
            <v>CAIXA REFERENCIAL</v>
          </cell>
        </row>
        <row r="5053">
          <cell r="A5053">
            <v>101616</v>
          </cell>
          <cell r="B5053" t="str">
            <v>MOVIMENTO DE TERRA</v>
          </cell>
          <cell r="C5053" t="str">
            <v>MOVT</v>
          </cell>
          <cell r="D5053" t="str">
            <v>REGULARIZACAO E APILOAMENTO DE FUNDO DE VALAS</v>
          </cell>
          <cell r="E5053" t="str">
            <v>0225</v>
          </cell>
          <cell r="F5053" t="str">
            <v/>
          </cell>
          <cell r="G5053" t="str">
            <v/>
          </cell>
          <cell r="H5053" t="str">
            <v>PREPARO DE FUNDO DE VALA COM LARGURA MENOR QUE 1,5 M (ACERTO DO SOLO NATURAL). AF_08/2020</v>
          </cell>
          <cell r="I5053" t="str">
            <v>M2</v>
          </cell>
          <cell r="J5053" t="str">
            <v>ATRIBUÍDO SÃO PAULO</v>
          </cell>
          <cell r="K5053" t="str">
            <v>4,18</v>
          </cell>
          <cell r="L5053" t="str">
            <v>CAIXA REFERENCIAL</v>
          </cell>
        </row>
        <row r="5054">
          <cell r="A5054">
            <v>101617</v>
          </cell>
          <cell r="B5054" t="str">
            <v>MOVIMENTO DE TERRA</v>
          </cell>
          <cell r="C5054" t="str">
            <v>MOVT</v>
          </cell>
          <cell r="D5054" t="str">
            <v>REGULARIZACAO E APILOAMENTO DE FUNDO DE VALAS</v>
          </cell>
          <cell r="E5054" t="str">
            <v>0225</v>
          </cell>
          <cell r="F5054" t="str">
            <v/>
          </cell>
          <cell r="G5054" t="str">
            <v/>
          </cell>
          <cell r="H5054" t="str">
            <v>PREPARO DE FUNDO DE VALA COM LARGURA MAIOR OU IGUAL A 1,5 M E MENOR QUE 2,5 M (ACERTO DO SOLO NATURAL). AF_08/2020</v>
          </cell>
          <cell r="I5054" t="str">
            <v>M2</v>
          </cell>
          <cell r="J5054" t="str">
            <v>ATRIBUÍDO SÃO PAULO</v>
          </cell>
          <cell r="K5054" t="str">
            <v>2,07</v>
          </cell>
          <cell r="L5054" t="str">
            <v>CAIXA REFERENCIAL</v>
          </cell>
        </row>
        <row r="5055">
          <cell r="A5055">
            <v>101618</v>
          </cell>
          <cell r="B5055" t="str">
            <v>MOVIMENTO DE TERRA</v>
          </cell>
          <cell r="C5055" t="str">
            <v>MOVT</v>
          </cell>
          <cell r="D5055" t="str">
            <v>REGULARIZACAO E APILOAMENTO DE FUNDO DE VALAS</v>
          </cell>
          <cell r="E5055" t="str">
            <v>0225</v>
          </cell>
          <cell r="F5055" t="str">
            <v/>
          </cell>
          <cell r="G5055" t="str">
            <v/>
          </cell>
          <cell r="H5055" t="str">
            <v>PREPARO DE FUNDO DE VALA COM LARGURA MENOR QUE 1,5 M, COM CAMADA DE AREIA, LANÇAMENTO MANUAL. AF_08/2020</v>
          </cell>
          <cell r="I5055" t="str">
            <v>M3</v>
          </cell>
          <cell r="J5055" t="str">
            <v>ATRIBUÍDO SÃO PAULO</v>
          </cell>
          <cell r="K5055" t="str">
            <v>140,95</v>
          </cell>
          <cell r="L5055" t="str">
            <v>CAIXA REFERENCIAL</v>
          </cell>
        </row>
        <row r="5056">
          <cell r="A5056">
            <v>101619</v>
          </cell>
          <cell r="B5056" t="str">
            <v>MOVIMENTO DE TERRA</v>
          </cell>
          <cell r="C5056" t="str">
            <v>MOVT</v>
          </cell>
          <cell r="D5056" t="str">
            <v>REGULARIZACAO E APILOAMENTO DE FUNDO DE VALAS</v>
          </cell>
          <cell r="E5056" t="str">
            <v>0225</v>
          </cell>
          <cell r="F5056" t="str">
            <v/>
          </cell>
          <cell r="G5056" t="str">
            <v/>
          </cell>
          <cell r="H5056" t="str">
            <v>PREPARO DE FUNDO DE VALA COM LARGURA MENOR QUE 1,5 M, COM CAMADA DE BRITA, LANÇAMENTO MANUAL. AF_08/2020</v>
          </cell>
          <cell r="I5056" t="str">
            <v>M3</v>
          </cell>
          <cell r="J5056" t="str">
            <v>ATRIBUÍDO SÃO PAULO</v>
          </cell>
          <cell r="K5056" t="str">
            <v>174,26</v>
          </cell>
          <cell r="L5056" t="str">
            <v>CAIXA REFERENCIAL</v>
          </cell>
        </row>
        <row r="5057">
          <cell r="A5057">
            <v>101620</v>
          </cell>
          <cell r="B5057" t="str">
            <v>MOVIMENTO DE TERRA</v>
          </cell>
          <cell r="C5057" t="str">
            <v>MOVT</v>
          </cell>
          <cell r="D5057" t="str">
            <v>REGULARIZACAO E APILOAMENTO DE FUNDO DE VALAS</v>
          </cell>
          <cell r="E5057" t="str">
            <v>0225</v>
          </cell>
          <cell r="F5057" t="str">
            <v/>
          </cell>
          <cell r="G5057" t="str">
            <v/>
          </cell>
          <cell r="H5057" t="str">
            <v>PREPARO DE FUNDO DE VALA COM LARGURA MAIOR OU IGUAL A 1,5 M E MENOR QUE 2,5 M, COM CAMADA DE AREIA, LANÇAMENTO MANUAL. AF_08/2020</v>
          </cell>
          <cell r="I5057" t="str">
            <v>M3</v>
          </cell>
          <cell r="J5057" t="str">
            <v>ATRIBUÍDO SÃO PAULO</v>
          </cell>
          <cell r="K5057" t="str">
            <v>123,96</v>
          </cell>
          <cell r="L5057" t="str">
            <v>CAIXA REFERENCIAL</v>
          </cell>
        </row>
        <row r="5058">
          <cell r="A5058">
            <v>101621</v>
          </cell>
          <cell r="B5058" t="str">
            <v>MOVIMENTO DE TERRA</v>
          </cell>
          <cell r="C5058" t="str">
            <v>MOVT</v>
          </cell>
          <cell r="D5058" t="str">
            <v>REGULARIZACAO E APILOAMENTO DE FUNDO DE VALAS</v>
          </cell>
          <cell r="E5058" t="str">
            <v>0225</v>
          </cell>
          <cell r="F5058" t="str">
            <v/>
          </cell>
          <cell r="G5058" t="str">
            <v/>
          </cell>
          <cell r="H5058" t="str">
            <v>PREPARO DE FUNDO DE VALA COM LARGURA MAIOR OU IGUAL A 1,5 M E MENOR QUE 2,5 M, COM CAMADA DE BRITA, LANÇAMENTO MANUAL. AF_08/2020</v>
          </cell>
          <cell r="I5058" t="str">
            <v>M3</v>
          </cell>
          <cell r="J5058" t="str">
            <v>ATRIBUÍDO SÃO PAULO</v>
          </cell>
          <cell r="K5058" t="str">
            <v>157,28</v>
          </cell>
          <cell r="L5058" t="str">
            <v>CAIXA REFERENCIAL</v>
          </cell>
        </row>
        <row r="5059">
          <cell r="A5059">
            <v>101622</v>
          </cell>
          <cell r="B5059" t="str">
            <v>MOVIMENTO DE TERRA</v>
          </cell>
          <cell r="C5059" t="str">
            <v>MOVT</v>
          </cell>
          <cell r="D5059" t="str">
            <v>REGULARIZACAO E APILOAMENTO DE FUNDO DE VALAS</v>
          </cell>
          <cell r="E5059" t="str">
            <v>0225</v>
          </cell>
          <cell r="F5059" t="str">
            <v/>
          </cell>
          <cell r="G5059" t="str">
            <v/>
          </cell>
          <cell r="H5059" t="str">
            <v>PREPARO DE FUNDO DE VALA COM LARGURA MENOR QUE 1,5 M, COM CAMADA DE AREIA, LANÇAMENTO MECANIZADO. AF_08/2020</v>
          </cell>
          <cell r="I5059" t="str">
            <v>M3</v>
          </cell>
          <cell r="J5059" t="str">
            <v>ATRIBUÍDO SÃO PAULO</v>
          </cell>
          <cell r="K5059" t="str">
            <v>121,21</v>
          </cell>
          <cell r="L5059" t="str">
            <v>CAIXA REFERENCIAL</v>
          </cell>
        </row>
        <row r="5060">
          <cell r="A5060">
            <v>101623</v>
          </cell>
          <cell r="B5060" t="str">
            <v>MOVIMENTO DE TERRA</v>
          </cell>
          <cell r="C5060" t="str">
            <v>MOVT</v>
          </cell>
          <cell r="D5060" t="str">
            <v>REGULARIZACAO E APILOAMENTO DE FUNDO DE VALAS</v>
          </cell>
          <cell r="E5060" t="str">
            <v>0225</v>
          </cell>
          <cell r="F5060" t="str">
            <v/>
          </cell>
          <cell r="G5060" t="str">
            <v/>
          </cell>
          <cell r="H5060" t="str">
            <v>PREPARO DE FUNDO DE VALA COM LARGURA MENOR QUE 1,5 M, COM CAMADA DE BRITA, LANÇAMENTO MECANIZADO. AF_08/2020</v>
          </cell>
          <cell r="I5060" t="str">
            <v>M3</v>
          </cell>
          <cell r="J5060" t="str">
            <v>ATRIBUÍDO SÃO PAULO</v>
          </cell>
          <cell r="K5060" t="str">
            <v>149,92</v>
          </cell>
          <cell r="L5060" t="str">
            <v>CAIXA REFERENCIAL</v>
          </cell>
        </row>
        <row r="5061">
          <cell r="A5061">
            <v>101624</v>
          </cell>
          <cell r="B5061" t="str">
            <v>MOVIMENTO DE TERRA</v>
          </cell>
          <cell r="C5061" t="str">
            <v>MOVT</v>
          </cell>
          <cell r="D5061" t="str">
            <v>REGULARIZACAO E APILOAMENTO DE FUNDO DE VALAS</v>
          </cell>
          <cell r="E5061" t="str">
            <v>0225</v>
          </cell>
          <cell r="F5061" t="str">
            <v/>
          </cell>
          <cell r="G5061" t="str">
            <v/>
          </cell>
          <cell r="H5061" t="str">
            <v>PREPARO DE FUNDO DE VALA COM LARGURA MAIOR OU IGUAL A 1,5 M E MENOR QUE 2,5 M, COM CAMADA DE BRITA, LANÇAMENTO MECANIZADO. AF_08/2020</v>
          </cell>
          <cell r="I5061" t="str">
            <v>M3</v>
          </cell>
          <cell r="J5061" t="str">
            <v>ATRIBUÍDO SÃO PAULO</v>
          </cell>
          <cell r="K5061" t="str">
            <v>119,92</v>
          </cell>
          <cell r="L5061" t="str">
            <v>CAIXA REFERENCIAL</v>
          </cell>
        </row>
        <row r="5062">
          <cell r="A5062">
            <v>101625</v>
          </cell>
          <cell r="B5062" t="str">
            <v>MOVIMENTO DE TERRA</v>
          </cell>
          <cell r="C5062" t="str">
            <v>MOVT</v>
          </cell>
          <cell r="D5062" t="str">
            <v>REGULARIZACAO E APILOAMENTO DE FUNDO DE VALAS</v>
          </cell>
          <cell r="E5062" t="str">
            <v>0225</v>
          </cell>
          <cell r="F5062" t="str">
            <v/>
          </cell>
          <cell r="G5062" t="str">
            <v/>
          </cell>
          <cell r="H5062" t="str">
            <v>PREPARO DE FUNDO DE VALA COM LARGURA MAIOR OU IGUAL A 1,5 M E MENOR QUE 2,5 M, COM CAMADA DE AREIA, LANÇAMENTO MECANIZADO. AF_08/2020</v>
          </cell>
          <cell r="I5062" t="str">
            <v>M3</v>
          </cell>
          <cell r="J5062" t="str">
            <v>ATRIBUÍDO SÃO PAULO</v>
          </cell>
          <cell r="K5062" t="str">
            <v>94,96</v>
          </cell>
          <cell r="L5062" t="str">
            <v>CAIXA REFERENCIAL</v>
          </cell>
        </row>
        <row r="5063">
          <cell r="A5063">
            <v>95606</v>
          </cell>
          <cell r="B5063" t="str">
            <v>MOVIMENTO DE TERRA</v>
          </cell>
          <cell r="C5063" t="str">
            <v>MOVT</v>
          </cell>
          <cell r="D5063" t="str">
            <v>COMPACTACAO OU APILOAMENTO</v>
          </cell>
          <cell r="E5063" t="str">
            <v>0283</v>
          </cell>
          <cell r="F5063" t="str">
            <v/>
          </cell>
          <cell r="G5063" t="str">
            <v/>
          </cell>
          <cell r="H5063" t="str">
            <v>UMIDIFICAÇÃO DE MATERIAL PARA VALAS COM CAMINHÃO PIPA 10000L. AF_11/2016</v>
          </cell>
          <cell r="I5063" t="str">
            <v>M3</v>
          </cell>
          <cell r="J5063" t="str">
            <v>ATRIBUÍDO SÃO PAULO</v>
          </cell>
          <cell r="K5063" t="str">
            <v>1,45</v>
          </cell>
          <cell r="L5063" t="str">
            <v>CAIXA REFERENCIAL</v>
          </cell>
        </row>
        <row r="5064">
          <cell r="A5064">
            <v>87471</v>
          </cell>
          <cell r="B5064" t="str">
            <v>PAREDES/PAINEIS</v>
          </cell>
          <cell r="C5064" t="str">
            <v>PARE</v>
          </cell>
          <cell r="D5064" t="str">
            <v>ALVENARIA DE TIJOLOS CERAMICOS</v>
          </cell>
          <cell r="E5064" t="str">
            <v>0063</v>
          </cell>
          <cell r="F5064" t="str">
            <v/>
          </cell>
          <cell r="G5064" t="str">
            <v/>
          </cell>
          <cell r="H5064" t="str">
            <v>ALVENARIA DE VEDAÇÃO DE BLOCOS CERÂMICOS FURADOS NA VERTICAL DE 9X19X39CM (ESPESSURA 9CM) DE PAREDES COM ÁREA LÍQUIDA MENOR QUE 6M² SEM VÃOS E ARGAMASSA DE ASSENTAMENTO COM PREPARO EM BETONEIRA. AF_06/2014</v>
          </cell>
          <cell r="I5064" t="str">
            <v>M2</v>
          </cell>
          <cell r="J5064" t="str">
            <v>ATRIBUÍDO SÃO PAULO</v>
          </cell>
          <cell r="K5064" t="str">
            <v>53,58</v>
          </cell>
          <cell r="L5064" t="str">
            <v>CAIXA REFERENCIAL</v>
          </cell>
        </row>
        <row r="5065">
          <cell r="A5065">
            <v>87472</v>
          </cell>
          <cell r="B5065" t="str">
            <v>PAREDES/PAINEIS</v>
          </cell>
          <cell r="C5065" t="str">
            <v>PARE</v>
          </cell>
          <cell r="D5065" t="str">
            <v>ALVENARIA DE TIJOLOS CERAMICOS</v>
          </cell>
          <cell r="E5065" t="str">
            <v>0063</v>
          </cell>
          <cell r="F5065" t="str">
            <v/>
          </cell>
          <cell r="G5065" t="str">
            <v/>
          </cell>
          <cell r="H5065" t="str">
            <v>ALVENARIA DE VEDAÇÃO DE BLOCOS CERÂMICOS FURADOS NA VERTICAL DE 9X19X39CM (ESPESSURA 9CM) DE PAREDES COM ÁREA LÍQUIDA MENOR QUE 6M² SEM VÃOS E ARGAMASSA DE ASSENTAMENTO COM PREPARO MANUAL. AF_06/2014</v>
          </cell>
          <cell r="I5065" t="str">
            <v>M2</v>
          </cell>
          <cell r="J5065" t="str">
            <v>ATRIBUÍDO SÃO PAULO</v>
          </cell>
          <cell r="K5065" t="str">
            <v>54,43</v>
          </cell>
          <cell r="L5065" t="str">
            <v>CAIXA REFERENCIAL</v>
          </cell>
        </row>
        <row r="5066">
          <cell r="A5066">
            <v>87473</v>
          </cell>
          <cell r="B5066" t="str">
            <v>PAREDES/PAINEIS</v>
          </cell>
          <cell r="C5066" t="str">
            <v>PARE</v>
          </cell>
          <cell r="D5066" t="str">
            <v>ALVENARIA DE TIJOLOS CERAMICOS</v>
          </cell>
          <cell r="E5066" t="str">
            <v>0063</v>
          </cell>
          <cell r="F5066" t="str">
            <v/>
          </cell>
          <cell r="G5066" t="str">
            <v/>
          </cell>
          <cell r="H5066" t="str">
            <v>ALVENARIA DE VEDAÇÃO DE BLOCOS CERÂMICOS FURADOS NA VERTICAL DE 14X19X39CM (ESPESSURA 14CM) DE PAREDES COM ÁREA LÍQUIDA MENOR QUE 6M² SEM VÃOS E ARGAMASSA DE ASSENTAMENTO COM PREPARO EM BETONEIRA. AF_06/2014</v>
          </cell>
          <cell r="I5066" t="str">
            <v>M2</v>
          </cell>
          <cell r="J5066" t="str">
            <v>ATRIBUÍDO SÃO PAULO</v>
          </cell>
          <cell r="K5066" t="str">
            <v>70,78</v>
          </cell>
          <cell r="L5066" t="str">
            <v>CAIXA REFERENCIAL</v>
          </cell>
        </row>
        <row r="5067">
          <cell r="A5067">
            <v>87474</v>
          </cell>
          <cell r="B5067" t="str">
            <v>PAREDES/PAINEIS</v>
          </cell>
          <cell r="C5067" t="str">
            <v>PARE</v>
          </cell>
          <cell r="D5067" t="str">
            <v>ALVENARIA DE TIJOLOS CERAMICOS</v>
          </cell>
          <cell r="E5067" t="str">
            <v>0063</v>
          </cell>
          <cell r="F5067" t="str">
            <v/>
          </cell>
          <cell r="G5067" t="str">
            <v/>
          </cell>
          <cell r="H5067" t="str">
            <v>ALVENARIA DE VEDAÇÃO DE BLOCOS CERÂMICOS FURADOS NA VERTICAL DE 14X19X39CM (ESPESSURA 14CM) DE PAREDES COM ÁREA LÍQUIDA MENOR QUE 6M² SEM VÃOS E ARGAMASSA DE ASSENTAMENTO COM PREPARO MANUAL. AF_06/2014</v>
          </cell>
          <cell r="I5067" t="str">
            <v>M2</v>
          </cell>
          <cell r="J5067" t="str">
            <v>ATRIBUÍDO SÃO PAULO</v>
          </cell>
          <cell r="K5067" t="str">
            <v>71,74</v>
          </cell>
          <cell r="L5067" t="str">
            <v>CAIXA REFERENCIAL</v>
          </cell>
        </row>
        <row r="5068">
          <cell r="A5068">
            <v>87475</v>
          </cell>
          <cell r="B5068" t="str">
            <v>PAREDES/PAINEIS</v>
          </cell>
          <cell r="C5068" t="str">
            <v>PARE</v>
          </cell>
          <cell r="D5068" t="str">
            <v>ALVENARIA DE TIJOLOS CERAMICOS</v>
          </cell>
          <cell r="E5068" t="str">
            <v>0063</v>
          </cell>
          <cell r="F5068" t="str">
            <v/>
          </cell>
          <cell r="G5068" t="str">
            <v/>
          </cell>
          <cell r="H5068" t="str">
            <v>ALVENARIA DE VEDAÇÃO DE BLOCOS CERÂMICOS FURADOS NA VERTICAL DE 19X19X39CM (ESPESSURA 19CM) DE PAREDES COM ÁREA LÍQUIDA MENOR QUE 6M² SEM VÃOS E ARGAMASSA DE ASSENTAMENTO COM PREPARO EM BETONEIRA. AF_06/2014</v>
          </cell>
          <cell r="I5068" t="str">
            <v>M2</v>
          </cell>
          <cell r="J5068" t="str">
            <v>ATRIBUÍDO SÃO PAULO</v>
          </cell>
          <cell r="K5068" t="str">
            <v>86,42</v>
          </cell>
          <cell r="L5068" t="str">
            <v>CAIXA REFERENCIAL</v>
          </cell>
        </row>
        <row r="5069">
          <cell r="A5069">
            <v>87476</v>
          </cell>
          <cell r="B5069" t="str">
            <v>PAREDES/PAINEIS</v>
          </cell>
          <cell r="C5069" t="str">
            <v>PARE</v>
          </cell>
          <cell r="D5069" t="str">
            <v>ALVENARIA DE TIJOLOS CERAMICOS</v>
          </cell>
          <cell r="E5069" t="str">
            <v>0063</v>
          </cell>
          <cell r="F5069" t="str">
            <v/>
          </cell>
          <cell r="G5069" t="str">
            <v/>
          </cell>
          <cell r="H5069" t="str">
            <v>ALVENARIA DE VEDAÇÃO DE BLOCOS CERÂMICOS FURADOS NA VERTICAL DE 19X19X39CM (ESPESSURA 19CM) DE PAREDES COM ÁREA LÍQUIDA MENOR QUE 6M² SEM VÃOS E ARGAMASSA DE ASSENTAMENTO COM PREPARO MANUAL. AF_06/2014</v>
          </cell>
          <cell r="I5069" t="str">
            <v>M2</v>
          </cell>
          <cell r="J5069" t="str">
            <v>ATRIBUÍDO SÃO PAULO</v>
          </cell>
          <cell r="K5069" t="str">
            <v>87,55</v>
          </cell>
          <cell r="L5069" t="str">
            <v>CAIXA REFERENCIAL</v>
          </cell>
        </row>
        <row r="5070">
          <cell r="A5070">
            <v>87477</v>
          </cell>
          <cell r="B5070" t="str">
            <v>PAREDES/PAINEIS</v>
          </cell>
          <cell r="C5070" t="str">
            <v>PARE</v>
          </cell>
          <cell r="D5070" t="str">
            <v>ALVENARIA DE TIJOLOS CERAMICOS</v>
          </cell>
          <cell r="E5070" t="str">
            <v>0063</v>
          </cell>
          <cell r="F5070" t="str">
            <v/>
          </cell>
          <cell r="G5070" t="str">
            <v/>
          </cell>
          <cell r="H5070" t="str">
            <v>ALVENARIA DE VEDAÇÃO DE BLOCOS CERÂMICOS FURADOS NA VERTICAL DE 9X19X39CM (ESPESSURA 9CM) DE PAREDES COM ÁREA LÍQUIDA MAIOR OU IGUAL A 6M² SEM VÃOS E ARGAMASSA DE ASSENTAMENTO COM PREPARO EM BETONEIRA. AF_06/2014</v>
          </cell>
          <cell r="I5070" t="str">
            <v>M2</v>
          </cell>
          <cell r="J5070" t="str">
            <v>ATRIBUÍDO SÃO PAULO</v>
          </cell>
          <cell r="K5070" t="str">
            <v>50,00</v>
          </cell>
          <cell r="L5070" t="str">
            <v>CAIXA REFERENCIAL</v>
          </cell>
        </row>
        <row r="5071">
          <cell r="A5071">
            <v>87478</v>
          </cell>
          <cell r="B5071" t="str">
            <v>PAREDES/PAINEIS</v>
          </cell>
          <cell r="C5071" t="str">
            <v>PARE</v>
          </cell>
          <cell r="D5071" t="str">
            <v>ALVENARIA DE TIJOLOS CERAMICOS</v>
          </cell>
          <cell r="E5071" t="str">
            <v>0063</v>
          </cell>
          <cell r="F5071" t="str">
            <v/>
          </cell>
          <cell r="G5071" t="str">
            <v/>
          </cell>
          <cell r="H5071" t="str">
            <v>ALVENARIA DE VEDAÇÃO DE BLOCOS CERÂMICOS FURADOS NA VERTICAL DE 9X19X39CM (ESPESSURA 9CM) DE PAREDES COM ÁREA LÍQUIDA MAIOR OU IGUAL A 6M² SEM VÃOS E ARGAMASSA DE ASSENTAMENTO COM PREPARO MANUAL. AF_06/2014</v>
          </cell>
          <cell r="I5071" t="str">
            <v>M2</v>
          </cell>
          <cell r="J5071" t="str">
            <v>ATRIBUÍDO SÃO PAULO</v>
          </cell>
          <cell r="K5071" t="str">
            <v>50,85</v>
          </cell>
          <cell r="L5071" t="str">
            <v>CAIXA REFERENCIAL</v>
          </cell>
        </row>
        <row r="5072">
          <cell r="A5072">
            <v>87479</v>
          </cell>
          <cell r="B5072" t="str">
            <v>PAREDES/PAINEIS</v>
          </cell>
          <cell r="C5072" t="str">
            <v>PARE</v>
          </cell>
          <cell r="D5072" t="str">
            <v>ALVENARIA DE TIJOLOS CERAMICOS</v>
          </cell>
          <cell r="E5072" t="str">
            <v>0063</v>
          </cell>
          <cell r="F5072" t="str">
            <v/>
          </cell>
          <cell r="G5072" t="str">
            <v/>
          </cell>
          <cell r="H5072" t="str">
            <v>ALVENARIA DE VEDAÇÃO DE BLOCOS CERÂMICOS FURADOS NA VERTICAL DE 14X19X39CM (ESPESSURA 14CM) DE PAREDES COM ÁREA LÍQUIDA MAIOR OU IGUAL A 6M² SEM VÃOS E ARGAMASSA DE ASSENTAMENTO COM PREPARO EM BETONEIRA. AF_06/2014</v>
          </cell>
          <cell r="I5072" t="str">
            <v>M2</v>
          </cell>
          <cell r="J5072" t="str">
            <v>ATRIBUÍDO SÃO PAULO</v>
          </cell>
          <cell r="K5072" t="str">
            <v>66,66</v>
          </cell>
          <cell r="L5072" t="str">
            <v>CAIXA REFERENCIAL</v>
          </cell>
        </row>
        <row r="5073">
          <cell r="A5073">
            <v>87480</v>
          </cell>
          <cell r="B5073" t="str">
            <v>PAREDES/PAINEIS</v>
          </cell>
          <cell r="C5073" t="str">
            <v>PARE</v>
          </cell>
          <cell r="D5073" t="str">
            <v>ALVENARIA DE TIJOLOS CERAMICOS</v>
          </cell>
          <cell r="E5073" t="str">
            <v>0063</v>
          </cell>
          <cell r="F5073" t="str">
            <v/>
          </cell>
          <cell r="G5073" t="str">
            <v/>
          </cell>
          <cell r="H5073" t="str">
            <v>ALVENARIA DE VEDAÇÃO DE BLOCOS CERÂMICOS FURADOS NA VERTICAL DE 14X19X39CM (ESPESSURA 14CM) DE PAREDES COM ÁREA LÍQUIDA MAIOR OU IGUAL A 6M² SEM VÃOS E ARGAMASSA DE ASSENTAMENTO COM PREPARO MANUAL. AF_06/2014</v>
          </cell>
          <cell r="I5073" t="str">
            <v>M2</v>
          </cell>
          <cell r="J5073" t="str">
            <v>ATRIBUÍDO SÃO PAULO</v>
          </cell>
          <cell r="K5073" t="str">
            <v>67,62</v>
          </cell>
          <cell r="L5073" t="str">
            <v>CAIXA REFERENCIAL</v>
          </cell>
        </row>
        <row r="5074">
          <cell r="A5074">
            <v>87481</v>
          </cell>
          <cell r="B5074" t="str">
            <v>PAREDES/PAINEIS</v>
          </cell>
          <cell r="C5074" t="str">
            <v>PARE</v>
          </cell>
          <cell r="D5074" t="str">
            <v>ALVENARIA DE TIJOLOS CERAMICOS</v>
          </cell>
          <cell r="E5074" t="str">
            <v>0063</v>
          </cell>
          <cell r="F5074" t="str">
            <v/>
          </cell>
          <cell r="G5074" t="str">
            <v/>
          </cell>
          <cell r="H5074" t="str">
            <v>ALVENARIA DE VEDAÇÃO DE BLOCOS CERÂMICOS FURADOS NA VERTICAL DE 19X19X39CM (ESPESSURA 19CM) DE PAREDES COM ÁREA LÍQUIDA MAIOR OU IGUAL A 6M² SEM VÃOS E ARGAMASSA DE ASSENTAMENTO COM PREPARO EM BETONEIRA. AF_06/2014</v>
          </cell>
          <cell r="I5074" t="str">
            <v>M2</v>
          </cell>
          <cell r="J5074" t="str">
            <v>ATRIBUÍDO SÃO PAULO</v>
          </cell>
          <cell r="K5074" t="str">
            <v>81,66</v>
          </cell>
          <cell r="L5074" t="str">
            <v>CAIXA REFERENCIAL</v>
          </cell>
        </row>
        <row r="5075">
          <cell r="A5075">
            <v>87482</v>
          </cell>
          <cell r="B5075" t="str">
            <v>PAREDES/PAINEIS</v>
          </cell>
          <cell r="C5075" t="str">
            <v>PARE</v>
          </cell>
          <cell r="D5075" t="str">
            <v>ALVENARIA DE TIJOLOS CERAMICOS</v>
          </cell>
          <cell r="E5075" t="str">
            <v>0063</v>
          </cell>
          <cell r="F5075" t="str">
            <v/>
          </cell>
          <cell r="G5075" t="str">
            <v/>
          </cell>
          <cell r="H5075" t="str">
            <v>ALVENARIA DE VEDAÇÃO DE BLOCOS CERÂMICOS FURADOS NA VERTICAL DE 19X19X39CM (ESPESSURA 19CM) DE PAREDES COM ÁREA LÍQUIDA MAIOR OU IGUAL A 6M² SEM VÃOS E ARGAMASSA DE ASSENTAMENTO COM PREPARO MANUAL. AF_06/2014</v>
          </cell>
          <cell r="I5075" t="str">
            <v>M2</v>
          </cell>
          <cell r="J5075" t="str">
            <v>ATRIBUÍDO SÃO PAULO</v>
          </cell>
          <cell r="K5075" t="str">
            <v>82,79</v>
          </cell>
          <cell r="L5075" t="str">
            <v>CAIXA REFERENCIAL</v>
          </cell>
        </row>
        <row r="5076">
          <cell r="A5076">
            <v>87483</v>
          </cell>
          <cell r="B5076" t="str">
            <v>PAREDES/PAINEIS</v>
          </cell>
          <cell r="C5076" t="str">
            <v>PARE</v>
          </cell>
          <cell r="D5076" t="str">
            <v>ALVENARIA DE TIJOLOS CERAMICOS</v>
          </cell>
          <cell r="E5076" t="str">
            <v>0063</v>
          </cell>
          <cell r="F5076" t="str">
            <v/>
          </cell>
          <cell r="G5076" t="str">
            <v/>
          </cell>
          <cell r="H5076" t="str">
            <v>ALVENARIA DE VEDAÇÃO DE BLOCOS CERÂMICOS FURADOS NA VERTICAL DE 9X19X39CM (ESPESSURA 9CM) DE PAREDES COM ÁREA LÍQUIDA MENOR QUE 6M² COM VÃOS E ARGAMASSA DE ASSENTAMENTO COM PREPARO EM BETONEIRA. AF_06/2014</v>
          </cell>
          <cell r="I5076" t="str">
            <v>M2</v>
          </cell>
          <cell r="J5076" t="str">
            <v>ATRIBUÍDO SÃO PAULO</v>
          </cell>
          <cell r="K5076" t="str">
            <v>59,21</v>
          </cell>
          <cell r="L5076" t="str">
            <v>CAIXA REFERENCIAL</v>
          </cell>
        </row>
        <row r="5077">
          <cell r="A5077">
            <v>87484</v>
          </cell>
          <cell r="B5077" t="str">
            <v>PAREDES/PAINEIS</v>
          </cell>
          <cell r="C5077" t="str">
            <v>PARE</v>
          </cell>
          <cell r="D5077" t="str">
            <v>ALVENARIA DE TIJOLOS CERAMICOS</v>
          </cell>
          <cell r="E5077" t="str">
            <v>0063</v>
          </cell>
          <cell r="F5077" t="str">
            <v/>
          </cell>
          <cell r="G5077" t="str">
            <v/>
          </cell>
          <cell r="H5077" t="str">
            <v>ALVENARIA DE VEDAÇÃO DE BLOCOS CERÂMICOS FURADOS NA VERTICAL DE 9X19X39CM (ESPESSURA 9CM) DE PAREDES COM ÁREA LÍQUIDA MENOR QUE 6M² COM VÃOS E ARGAMASSA DE ASSENTAMENTO COM PREPARO MANUAL. AF_06/2014</v>
          </cell>
          <cell r="I5077" t="str">
            <v>M2</v>
          </cell>
          <cell r="J5077" t="str">
            <v>ATRIBUÍDO SÃO PAULO</v>
          </cell>
          <cell r="K5077" t="str">
            <v>60,06</v>
          </cell>
          <cell r="L5077" t="str">
            <v>CAIXA REFERENCIAL</v>
          </cell>
        </row>
        <row r="5078">
          <cell r="A5078">
            <v>87485</v>
          </cell>
          <cell r="B5078" t="str">
            <v>PAREDES/PAINEIS</v>
          </cell>
          <cell r="C5078" t="str">
            <v>PARE</v>
          </cell>
          <cell r="D5078" t="str">
            <v>ALVENARIA DE TIJOLOS CERAMICOS</v>
          </cell>
          <cell r="E5078" t="str">
            <v>0063</v>
          </cell>
          <cell r="F5078" t="str">
            <v/>
          </cell>
          <cell r="G5078" t="str">
            <v/>
          </cell>
          <cell r="H5078" t="str">
            <v>ALVENARIA DE VEDAÇÃO DE BLOCOS CERÂMICOS FURADOS NA VERTICAL DE 14X19X39CM (ESPESSURA 14CM) DE PAREDES COM ÁREA LÍQUIDA MENOR QUE 6M² COM VÃOS E ARGAMASSA DE ASSENTAMENTO COM PREPARO EM BETONEIRA. AF_06/2014</v>
          </cell>
          <cell r="I5078" t="str">
            <v>M2</v>
          </cell>
          <cell r="J5078" t="str">
            <v>ATRIBUÍDO SÃO PAULO</v>
          </cell>
          <cell r="K5078" t="str">
            <v>76,58</v>
          </cell>
          <cell r="L5078" t="str">
            <v>CAIXA REFERENCIAL</v>
          </cell>
        </row>
        <row r="5079">
          <cell r="A5079">
            <v>87487</v>
          </cell>
          <cell r="B5079" t="str">
            <v>PAREDES/PAINEIS</v>
          </cell>
          <cell r="C5079" t="str">
            <v>PARE</v>
          </cell>
          <cell r="D5079" t="str">
            <v>ALVENARIA DE TIJOLOS CERAMICOS</v>
          </cell>
          <cell r="E5079" t="str">
            <v>0063</v>
          </cell>
          <cell r="F5079" t="str">
            <v/>
          </cell>
          <cell r="G5079" t="str">
            <v/>
          </cell>
          <cell r="H5079" t="str">
            <v>ALVENARIA DE VEDAÇÃO DE BLOCOS CERÂMICOS FURADOS NA VERTICAL DE 19X19X39CM (ESPESSURA 19CM) DE PAREDES COM ÁREA LÍQUIDA MENOR QUE 6M² COM VÃOS E ARGAMASSA DE ASSENTAMENTO COM PREPARO EM BETONEIRA. AF_06/2014</v>
          </cell>
          <cell r="I5079" t="str">
            <v>M2</v>
          </cell>
          <cell r="J5079" t="str">
            <v>ATRIBUÍDO SÃO PAULO</v>
          </cell>
          <cell r="K5079" t="str">
            <v>92,14</v>
          </cell>
          <cell r="L5079" t="str">
            <v>CAIXA REFERENCIAL</v>
          </cell>
        </row>
        <row r="5080">
          <cell r="A5080">
            <v>87488</v>
          </cell>
          <cell r="B5080" t="str">
            <v>PAREDES/PAINEIS</v>
          </cell>
          <cell r="C5080" t="str">
            <v>PARE</v>
          </cell>
          <cell r="D5080" t="str">
            <v>ALVENARIA DE TIJOLOS CERAMICOS</v>
          </cell>
          <cell r="E5080" t="str">
            <v>0063</v>
          </cell>
          <cell r="F5080" t="str">
            <v/>
          </cell>
          <cell r="G5080" t="str">
            <v/>
          </cell>
          <cell r="H5080" t="str">
            <v>ALVENARIA DE VEDAÇÃO DE BLOCOS CERÂMICOS FURADOS NA VERTICAL DE 19X19X39CM (ESPESSURA 19CM) DE PAREDES COM ÁREA LÍQUIDA MENOR QUE 6M² COM VÃOS E ARGAMASSA DE ASSENTAMENTO COM PREPARO MANUAL. AF_06/2014</v>
          </cell>
          <cell r="I5080" t="str">
            <v>M2</v>
          </cell>
          <cell r="J5080" t="str">
            <v>ATRIBUÍDO SÃO PAULO</v>
          </cell>
          <cell r="K5080" t="str">
            <v>93,27</v>
          </cell>
          <cell r="L5080" t="str">
            <v>CAIXA REFERENCIAL</v>
          </cell>
        </row>
        <row r="5081">
          <cell r="A5081">
            <v>87489</v>
          </cell>
          <cell r="B5081" t="str">
            <v>PAREDES/PAINEIS</v>
          </cell>
          <cell r="C5081" t="str">
            <v>PARE</v>
          </cell>
          <cell r="D5081" t="str">
            <v>ALVENARIA DE TIJOLOS CERAMICOS</v>
          </cell>
          <cell r="E5081" t="str">
            <v>0063</v>
          </cell>
          <cell r="F5081" t="str">
            <v/>
          </cell>
          <cell r="G5081" t="str">
            <v/>
          </cell>
          <cell r="H5081" t="str">
            <v>ALVENARIA DE VEDAÇÃO DE BLOCOS CERÂMICOS FURADOS NA VERTICAL DE 9X19X39CM (ESPESSURA 9CM) DE PAREDES COM ÁREA LÍQUIDA MAIOR OU IGUAL A 6M² COM VÃOS E ARGAMASSA DE ASSENTAMENTO COM PREPARO EM BETONEIRA. AF_06/2014</v>
          </cell>
          <cell r="I5081" t="str">
            <v>M2</v>
          </cell>
          <cell r="J5081" t="str">
            <v>ATRIBUÍDO SÃO PAULO</v>
          </cell>
          <cell r="K5081" t="str">
            <v>53,38</v>
          </cell>
          <cell r="L5081" t="str">
            <v>CAIXA REFERENCIAL</v>
          </cell>
        </row>
        <row r="5082">
          <cell r="A5082">
            <v>87490</v>
          </cell>
          <cell r="B5082" t="str">
            <v>PAREDES/PAINEIS</v>
          </cell>
          <cell r="C5082" t="str">
            <v>PARE</v>
          </cell>
          <cell r="D5082" t="str">
            <v>ALVENARIA DE TIJOLOS CERAMICOS</v>
          </cell>
          <cell r="E5082" t="str">
            <v>0063</v>
          </cell>
          <cell r="F5082" t="str">
            <v/>
          </cell>
          <cell r="G5082" t="str">
            <v/>
          </cell>
          <cell r="H5082" t="str">
            <v>ALVENARIA DE VEDAÇÃO DE BLOCOS CERÂMICOS FURADOS NA VERTICAL DE 9X19X39CM (ESPESSURA 9CM) DE PAREDES COM ÁREA LÍQUIDA MAIOR OU IGUAL A 6M² COM VÃOS E ARGAMASSA DE ASSENTAMENTO COM PREPARO MANUAL. AF_06/2014</v>
          </cell>
          <cell r="I5082" t="str">
            <v>M2</v>
          </cell>
          <cell r="J5082" t="str">
            <v>ATRIBUÍDO SÃO PAULO</v>
          </cell>
          <cell r="K5082" t="str">
            <v>54,23</v>
          </cell>
          <cell r="L5082" t="str">
            <v>CAIXA REFERENCIAL</v>
          </cell>
        </row>
        <row r="5083">
          <cell r="A5083">
            <v>87491</v>
          </cell>
          <cell r="B5083" t="str">
            <v>PAREDES/PAINEIS</v>
          </cell>
          <cell r="C5083" t="str">
            <v>PARE</v>
          </cell>
          <cell r="D5083" t="str">
            <v>ALVENARIA DE TIJOLOS CERAMICOS</v>
          </cell>
          <cell r="E5083" t="str">
            <v>0063</v>
          </cell>
          <cell r="F5083" t="str">
            <v/>
          </cell>
          <cell r="G5083" t="str">
            <v/>
          </cell>
          <cell r="H5083" t="str">
            <v>ALVENARIA DE VEDAÇÃO DE BLOCOS CERÂMICOS FURADOS NA VERTICAL DE 14X19X39CM (ESPESSURA 14CM) DE PAREDES COM ÁREA LÍQUIDA MAIOR OU IGUAL A 6M² COM VÃOS E ARGAMASSA DE ASSENTAMENTO COM PREPARO EM BETONEIRA. AF_06/2014</v>
          </cell>
          <cell r="I5083" t="str">
            <v>M2</v>
          </cell>
          <cell r="J5083" t="str">
            <v>ATRIBUÍDO SÃO PAULO</v>
          </cell>
          <cell r="K5083" t="str">
            <v>70,20</v>
          </cell>
          <cell r="L5083" t="str">
            <v>CAIXA REFERENCIAL</v>
          </cell>
        </row>
        <row r="5084">
          <cell r="A5084">
            <v>87492</v>
          </cell>
          <cell r="B5084" t="str">
            <v>PAREDES/PAINEIS</v>
          </cell>
          <cell r="C5084" t="str">
            <v>PARE</v>
          </cell>
          <cell r="D5084" t="str">
            <v>ALVENARIA DE TIJOLOS CERAMICOS</v>
          </cell>
          <cell r="E5084" t="str">
            <v>0063</v>
          </cell>
          <cell r="F5084" t="str">
            <v/>
          </cell>
          <cell r="G5084" t="str">
            <v/>
          </cell>
          <cell r="H5084" t="str">
            <v>ALVENARIA DE VEDAÇÃO DE BLOCOS CERÂMICOS FURADOS NA VERTICAL DE 14X19X39CM (ESPESSURA 14CM) DE PAREDES COM ÁREA LÍQUIDA MAIOR OU IGUAL A 6M² COM VÃOS E ARGAMASSA DE ASSENTAMENTO COM PREPARO MANUAL. AF_06/2014</v>
          </cell>
          <cell r="I5084" t="str">
            <v>M2</v>
          </cell>
          <cell r="J5084" t="str">
            <v>ATRIBUÍDO SÃO PAULO</v>
          </cell>
          <cell r="K5084" t="str">
            <v>71,16</v>
          </cell>
          <cell r="L5084" t="str">
            <v>CAIXA REFERENCIAL</v>
          </cell>
        </row>
        <row r="5085">
          <cell r="A5085">
            <v>87493</v>
          </cell>
          <cell r="B5085" t="str">
            <v>PAREDES/PAINEIS</v>
          </cell>
          <cell r="C5085" t="str">
            <v>PARE</v>
          </cell>
          <cell r="D5085" t="str">
            <v>ALVENARIA DE TIJOLOS CERAMICOS</v>
          </cell>
          <cell r="E5085" t="str">
            <v>0063</v>
          </cell>
          <cell r="F5085" t="str">
            <v/>
          </cell>
          <cell r="G5085" t="str">
            <v/>
          </cell>
          <cell r="H5085" t="str">
            <v>ALVENARIA DE VEDAÇÃO DE BLOCOS CERÂMICOS FURADOS NA VERTICAL DE 19X19X39CM (ESPESSURA 19CM) DE PAREDES COM ÁREA LÍQUIDA MAIOR OU IGUAL A 6M² COM VÃOS E ARGAMASSA DE ASSENTAMENTO COM PREPARO EM BETONEIRA. AF_06/2014</v>
          </cell>
          <cell r="I5085" t="str">
            <v>M2</v>
          </cell>
          <cell r="J5085" t="str">
            <v>ATRIBUÍDO SÃO PAULO</v>
          </cell>
          <cell r="K5085" t="str">
            <v>85,38</v>
          </cell>
          <cell r="L5085" t="str">
            <v>CAIXA REFERENCIAL</v>
          </cell>
        </row>
        <row r="5086">
          <cell r="A5086">
            <v>87494</v>
          </cell>
          <cell r="B5086" t="str">
            <v>PAREDES/PAINEIS</v>
          </cell>
          <cell r="C5086" t="str">
            <v>PARE</v>
          </cell>
          <cell r="D5086" t="str">
            <v>ALVENARIA DE TIJOLOS CERAMICOS</v>
          </cell>
          <cell r="E5086" t="str">
            <v>0063</v>
          </cell>
          <cell r="F5086" t="str">
            <v/>
          </cell>
          <cell r="G5086" t="str">
            <v/>
          </cell>
          <cell r="H5086" t="str">
            <v>ALVENARIA DE VEDAÇÃO DE BLOCOS CERÂMICOS FURADOS NA VERTICAL DE 19X19X39CM (ESPESSURA 19CM) DE PAREDES COM ÁREA LÍQUIDA MAIOR OU IGUAL A 6M² COM VÃOS E ARGAMASSA DE ASSENTAMENTO COM PREPARO MANUAL. AF_06/2014</v>
          </cell>
          <cell r="I5086" t="str">
            <v>M2</v>
          </cell>
          <cell r="J5086" t="str">
            <v>ATRIBUÍDO SÃO PAULO</v>
          </cell>
          <cell r="K5086" t="str">
            <v>86,51</v>
          </cell>
          <cell r="L5086" t="str">
            <v>CAIXA REFERENCIAL</v>
          </cell>
        </row>
        <row r="5087">
          <cell r="A5087">
            <v>87495</v>
          </cell>
          <cell r="B5087" t="str">
            <v>PAREDES/PAINEIS</v>
          </cell>
          <cell r="C5087" t="str">
            <v>PARE</v>
          </cell>
          <cell r="D5087" t="str">
            <v>ALVENARIA DE TIJOLOS CERAMICOS</v>
          </cell>
          <cell r="E5087" t="str">
            <v>0063</v>
          </cell>
          <cell r="F5087" t="str">
            <v/>
          </cell>
          <cell r="G5087" t="str">
            <v/>
          </cell>
          <cell r="H5087" t="str">
            <v>ALVENARIA DE VEDAÇÃO DE BLOCOS CERÂMICOS FURADOS NA HORIZONTAL DE 9X19X19CM (ESPESSURA 9CM) DE PAREDES COM ÁREA LÍQUIDA MENOR QUE 6M² SEM VÃOS E ARGAMASSA DE ASSENTAMENTO COM PREPARO EM BETONEIRA. AF_06/2014</v>
          </cell>
          <cell r="I5087" t="str">
            <v>M2</v>
          </cell>
          <cell r="J5087" t="str">
            <v>ATRIBUÍDO SÃO PAULO</v>
          </cell>
          <cell r="K5087" t="str">
            <v>74,62</v>
          </cell>
          <cell r="L5087" t="str">
            <v>CAIXA REFERENCIAL</v>
          </cell>
        </row>
        <row r="5088">
          <cell r="A5088">
            <v>87496</v>
          </cell>
          <cell r="B5088" t="str">
            <v>PAREDES/PAINEIS</v>
          </cell>
          <cell r="C5088" t="str">
            <v>PARE</v>
          </cell>
          <cell r="D5088" t="str">
            <v>ALVENARIA DE TIJOLOS CERAMICOS</v>
          </cell>
          <cell r="E5088" t="str">
            <v>0063</v>
          </cell>
          <cell r="F5088" t="str">
            <v/>
          </cell>
          <cell r="G5088" t="str">
            <v/>
          </cell>
          <cell r="H5088" t="str">
            <v>ALVENARIA DE VEDAÇÃO DE BLOCOS CERÂMICOS FURADOS NA HORIZONTAL DE 9X19X19CM (ESPESSURA 9CM) DE PAREDES COM ÁREA LÍQUIDA MENOR QUE 6M² SEM VÃOS E ARGAMASSA DE ASSENTAMENTO COM PREPARO MANUAL. AF_06/2014</v>
          </cell>
          <cell r="I5088" t="str">
            <v>M2</v>
          </cell>
          <cell r="J5088" t="str">
            <v>ATRIBUÍDO SÃO PAULO</v>
          </cell>
          <cell r="K5088" t="str">
            <v>75,42</v>
          </cell>
          <cell r="L5088" t="str">
            <v>CAIXA REFERENCIAL</v>
          </cell>
        </row>
        <row r="5089">
          <cell r="A5089">
            <v>87497</v>
          </cell>
          <cell r="B5089" t="str">
            <v>PAREDES/PAINEIS</v>
          </cell>
          <cell r="C5089" t="str">
            <v>PARE</v>
          </cell>
          <cell r="D5089" t="str">
            <v>ALVENARIA DE TIJOLOS CERAMICOS</v>
          </cell>
          <cell r="E5089" t="str">
            <v>0063</v>
          </cell>
          <cell r="F5089" t="str">
            <v/>
          </cell>
          <cell r="G5089" t="str">
            <v/>
          </cell>
          <cell r="H5089" t="str">
            <v>ALVENARIA DE VEDAÇÃO DE BLOCOS CERÂMICOS FURADOS NA HORIZONTAL DE 11,5X19X19CM (ESPESSURA 11,5CM) DE PAREDES COM ÁREA LÍQUIDA MENOR QUE 6M² SEM VÃOS E ARGAMASSA DE ASSENTAMENTO COM PREPARO EM BETONEIRA. AF_06/2014</v>
          </cell>
          <cell r="I5089" t="str">
            <v>M2</v>
          </cell>
          <cell r="J5089" t="str">
            <v>ATRIBUÍDO SÃO PAULO</v>
          </cell>
          <cell r="K5089" t="str">
            <v>78,53</v>
          </cell>
          <cell r="L5089" t="str">
            <v>CAIXA REFERENCIAL</v>
          </cell>
        </row>
        <row r="5090">
          <cell r="A5090">
            <v>87498</v>
          </cell>
          <cell r="B5090" t="str">
            <v>PAREDES/PAINEIS</v>
          </cell>
          <cell r="C5090" t="str">
            <v>PARE</v>
          </cell>
          <cell r="D5090" t="str">
            <v>ALVENARIA DE TIJOLOS CERAMICOS</v>
          </cell>
          <cell r="E5090" t="str">
            <v>0063</v>
          </cell>
          <cell r="F5090" t="str">
            <v/>
          </cell>
          <cell r="G5090" t="str">
            <v/>
          </cell>
          <cell r="H5090" t="str">
            <v>ALVENARIA DE VEDAÇÃO DE BLOCOS CERÂMICOS FURADOS NA HORIZONTAL DE 11,5X19X19CM (ESPESSURA 11,5CM) DE PAREDES COM ÁREA LÍQUIDA MENOR QUE 6M² SEM VÃOS E ARGAMASSA DE ASSENTAMENTO COM PREPARO MANUAL. AF_06/2014</v>
          </cell>
          <cell r="I5090" t="str">
            <v>M2</v>
          </cell>
          <cell r="J5090" t="str">
            <v>ATRIBUÍDO SÃO PAULO</v>
          </cell>
          <cell r="K5090" t="str">
            <v>79,55</v>
          </cell>
          <cell r="L5090" t="str">
            <v>CAIXA REFERENCIAL</v>
          </cell>
        </row>
        <row r="5091">
          <cell r="A5091">
            <v>87499</v>
          </cell>
          <cell r="B5091" t="str">
            <v>PAREDES/PAINEIS</v>
          </cell>
          <cell r="C5091" t="str">
            <v>PARE</v>
          </cell>
          <cell r="D5091" t="str">
            <v>ALVENARIA DE TIJOLOS CERAMICOS</v>
          </cell>
          <cell r="E5091" t="str">
            <v>0063</v>
          </cell>
          <cell r="F5091" t="str">
            <v/>
          </cell>
          <cell r="G5091" t="str">
            <v/>
          </cell>
          <cell r="H5091" t="str">
            <v>ALVENARIA DE VEDAÇÃO DE BLOCOS CERÂMICOS FURADOS NA HORIZONTAL DE 9X14X19CM (ESPESSURA 9CM) DE PAREDES COM ÁREA LÍQUIDA MENOR QUE 6M² SEM VÃOS E ARGAMASSA DE ASSENTAMENTO COM PREPARO EM BETONEIRA. AF_06/2014</v>
          </cell>
          <cell r="I5091" t="str">
            <v>M2</v>
          </cell>
          <cell r="J5091" t="str">
            <v>ATRIBUÍDO SÃO PAULO</v>
          </cell>
          <cell r="K5091" t="str">
            <v>86,84</v>
          </cell>
          <cell r="L5091" t="str">
            <v>CAIXA REFERENCIAL</v>
          </cell>
        </row>
        <row r="5092">
          <cell r="A5092">
            <v>87500</v>
          </cell>
          <cell r="B5092" t="str">
            <v>PAREDES/PAINEIS</v>
          </cell>
          <cell r="C5092" t="str">
            <v>PARE</v>
          </cell>
          <cell r="D5092" t="str">
            <v>ALVENARIA DE TIJOLOS CERAMICOS</v>
          </cell>
          <cell r="E5092" t="str">
            <v>0063</v>
          </cell>
          <cell r="F5092" t="str">
            <v/>
          </cell>
          <cell r="G5092" t="str">
            <v/>
          </cell>
          <cell r="H5092" t="str">
            <v>ALVENARIA DE VEDAÇÃO DE BLOCOS CERÂMICOS FURADOS NA HORIZONTAL DE 9X14X19CM (ESPESSURA 9CM) DE PAREDES COM ÁREA LÍQUIDA MENOR QUE 6M² SEM VÃOS E ARGAMASSA DE ASSENTAMENTO COM PREPARO MANUAL. AF_06/2014</v>
          </cell>
          <cell r="I5092" t="str">
            <v>M2</v>
          </cell>
          <cell r="J5092" t="str">
            <v>ATRIBUÍDO SÃO PAULO</v>
          </cell>
          <cell r="K5092" t="str">
            <v>87,70</v>
          </cell>
          <cell r="L5092" t="str">
            <v>CAIXA REFERENCIAL</v>
          </cell>
        </row>
        <row r="5093">
          <cell r="A5093">
            <v>87501</v>
          </cell>
          <cell r="B5093" t="str">
            <v>PAREDES/PAINEIS</v>
          </cell>
          <cell r="C5093" t="str">
            <v>PARE</v>
          </cell>
          <cell r="D5093" t="str">
            <v>ALVENARIA DE TIJOLOS CERAMICOS</v>
          </cell>
          <cell r="E5093" t="str">
            <v>0063</v>
          </cell>
          <cell r="F5093" t="str">
            <v/>
          </cell>
          <cell r="G5093" t="str">
            <v/>
          </cell>
          <cell r="H5093" t="str">
            <v>ALVENARIA DE VEDAÇÃO DE BLOCOS CERÂMICOS FURADOS NA HORIZONTAL DE 14X9X19CM (ESPESSURA 14CM, BLOCO DEITADO) DE PAREDES COM ÁREA LÍQUIDA MENOR QUE 6M² SEM VÃOS E ARGAMASSA DE ASSENTAMENTO COM PREPARO EM BETONEIRA. AF_06/2014</v>
          </cell>
          <cell r="I5093" t="str">
            <v>M2</v>
          </cell>
          <cell r="J5093" t="str">
            <v>ATRIBUÍDO SÃO PAULO</v>
          </cell>
          <cell r="K5093" t="str">
            <v>133,92</v>
          </cell>
          <cell r="L5093" t="str">
            <v>CAIXA REFERENCIAL</v>
          </cell>
        </row>
        <row r="5094">
          <cell r="A5094">
            <v>87502</v>
          </cell>
          <cell r="B5094" t="str">
            <v>PAREDES/PAINEIS</v>
          </cell>
          <cell r="C5094" t="str">
            <v>PARE</v>
          </cell>
          <cell r="D5094" t="str">
            <v>ALVENARIA DE TIJOLOS CERAMICOS</v>
          </cell>
          <cell r="E5094" t="str">
            <v>0063</v>
          </cell>
          <cell r="F5094" t="str">
            <v/>
          </cell>
          <cell r="G5094" t="str">
            <v/>
          </cell>
          <cell r="H5094" t="str">
            <v>ALVENARIA DE VEDAÇÃO DE BLOCOS CERÂMICOS FURADOS NA HORIZONTAL DE 14X9X19CM (ESPESSURA 14CM, BLOCO DEITADO) DE PAREDES COM ÁREA LÍQUIDA MENOR QUE 6M² SEM VÃOS E ARGAMASSA DE ASSENTAMENTO COM PREPARO MANUAL. AF_06/2014</v>
          </cell>
          <cell r="I5094" t="str">
            <v>M2</v>
          </cell>
          <cell r="J5094" t="str">
            <v>ATRIBUÍDO SÃO PAULO</v>
          </cell>
          <cell r="K5094" t="str">
            <v>135,02</v>
          </cell>
          <cell r="L5094" t="str">
            <v>CAIXA REFERENCIAL</v>
          </cell>
        </row>
        <row r="5095">
          <cell r="A5095">
            <v>87503</v>
          </cell>
          <cell r="B5095" t="str">
            <v>PAREDES/PAINEIS</v>
          </cell>
          <cell r="C5095" t="str">
            <v>PARE</v>
          </cell>
          <cell r="D5095" t="str">
            <v>ALVENARIA DE TIJOLOS CERAMICOS</v>
          </cell>
          <cell r="E5095" t="str">
            <v>0063</v>
          </cell>
          <cell r="F5095" t="str">
            <v/>
          </cell>
          <cell r="G5095" t="str">
            <v/>
          </cell>
          <cell r="H5095" t="str">
            <v>ALVENARIA DE VEDAÇÃO DE BLOCOS CERÂMICOS FURADOS NA HORIZONTAL DE 9X19X19CM (ESPESSURA 9CM) DE PAREDES COM ÁREA LÍQUIDA MAIOR OU IGUAL A 6M² SEM VÃOS E ARGAMASSA DE ASSENTAMENTO COM PREPARO EM BETONEIRA. AF_06/2014</v>
          </cell>
          <cell r="I5095" t="str">
            <v>M2</v>
          </cell>
          <cell r="J5095" t="str">
            <v>ATRIBUÍDO SÃO PAULO</v>
          </cell>
          <cell r="K5095" t="str">
            <v>65,77</v>
          </cell>
          <cell r="L5095" t="str">
            <v>CAIXA REFERENCIAL</v>
          </cell>
        </row>
        <row r="5096">
          <cell r="A5096">
            <v>87504</v>
          </cell>
          <cell r="B5096" t="str">
            <v>PAREDES/PAINEIS</v>
          </cell>
          <cell r="C5096" t="str">
            <v>PARE</v>
          </cell>
          <cell r="D5096" t="str">
            <v>ALVENARIA DE TIJOLOS CERAMICOS</v>
          </cell>
          <cell r="E5096" t="str">
            <v>0063</v>
          </cell>
          <cell r="F5096" t="str">
            <v/>
          </cell>
          <cell r="G5096" t="str">
            <v/>
          </cell>
          <cell r="H5096" t="str">
            <v>ALVENARIA DE VEDAÇÃO DE BLOCOS CERÂMICOS FURADOS NA HORIZONTAL DE 9X19X19CM (ESPESSURA 9CM) DE PAREDES COM ÁREA LÍQUIDA MAIOR OU IGUAL A 6M² SEM VÃOS E ARGAMASSA DE ASSENTAMENTO COM PREPARO MANUAL. AF_06/2014</v>
          </cell>
          <cell r="I5096" t="str">
            <v>M2</v>
          </cell>
          <cell r="J5096" t="str">
            <v>ATRIBUÍDO SÃO PAULO</v>
          </cell>
          <cell r="K5096" t="str">
            <v>66,57</v>
          </cell>
          <cell r="L5096" t="str">
            <v>CAIXA REFERENCIAL</v>
          </cell>
        </row>
        <row r="5097">
          <cell r="A5097">
            <v>87505</v>
          </cell>
          <cell r="B5097" t="str">
            <v>PAREDES/PAINEIS</v>
          </cell>
          <cell r="C5097" t="str">
            <v>PARE</v>
          </cell>
          <cell r="D5097" t="str">
            <v>ALVENARIA DE TIJOLOS CERAMICOS</v>
          </cell>
          <cell r="E5097" t="str">
            <v>0063</v>
          </cell>
          <cell r="F5097" t="str">
            <v/>
          </cell>
          <cell r="G5097" t="str">
            <v/>
          </cell>
          <cell r="H5097" t="str">
            <v>ALVENARIA DE VEDAÇÃO DE BLOCOS CERÂMICOS FURADOS NA HORIZONTAL DE 11,5X19X19CM (ESPESSURA 11,5M) DE PAREDES COM ÁREA LÍQUIDA MAIOR OU IGUAL A 6M² SEM VÃOS E ARGAMASSA DE ASSENTAMENTO COM PREPARO EM BETONEIRA. AF_06/2014</v>
          </cell>
          <cell r="I5097" t="str">
            <v>M2</v>
          </cell>
          <cell r="J5097" t="str">
            <v>ATRIBUÍDO SÃO PAULO</v>
          </cell>
          <cell r="K5097" t="str">
            <v>69,58</v>
          </cell>
          <cell r="L5097" t="str">
            <v>CAIXA REFERENCIAL</v>
          </cell>
        </row>
        <row r="5098">
          <cell r="A5098">
            <v>87506</v>
          </cell>
          <cell r="B5098" t="str">
            <v>PAREDES/PAINEIS</v>
          </cell>
          <cell r="C5098" t="str">
            <v>PARE</v>
          </cell>
          <cell r="D5098" t="str">
            <v>ALVENARIA DE TIJOLOS CERAMICOS</v>
          </cell>
          <cell r="E5098" t="str">
            <v>0063</v>
          </cell>
          <cell r="F5098" t="str">
            <v/>
          </cell>
          <cell r="G5098" t="str">
            <v/>
          </cell>
          <cell r="H5098" t="str">
            <v>ALVENARIA DE VEDAÇÃO DE BLOCOS CERÂMICOS FURADOS NA HORIZONTAL DE 11,5X19X19CM (ESPESSURA 11,5M) DE PAREDES COM ÁREA LÍQUIDA MAIOR OU IGUAL A 6M² SEM VÃOS E ARGAMASSA DE ASSENTAMENTO COM PREPARO MANUAL. AF_06/2014</v>
          </cell>
          <cell r="I5098" t="str">
            <v>M2</v>
          </cell>
          <cell r="J5098" t="str">
            <v>ATRIBUÍDO SÃO PAULO</v>
          </cell>
          <cell r="K5098" t="str">
            <v>70,60</v>
          </cell>
          <cell r="L5098" t="str">
            <v>CAIXA REFERENCIAL</v>
          </cell>
        </row>
        <row r="5099">
          <cell r="A5099">
            <v>87507</v>
          </cell>
          <cell r="B5099" t="str">
            <v>PAREDES/PAINEIS</v>
          </cell>
          <cell r="C5099" t="str">
            <v>PARE</v>
          </cell>
          <cell r="D5099" t="str">
            <v>ALVENARIA DE TIJOLOS CERAMICOS</v>
          </cell>
          <cell r="E5099" t="str">
            <v>0063</v>
          </cell>
          <cell r="F5099" t="str">
            <v/>
          </cell>
          <cell r="G5099" t="str">
            <v/>
          </cell>
          <cell r="H5099" t="str">
            <v>ALVENARIA DE VEDAÇÃO DE BLOCOS CERÂMICOS FURADOS NA HORIZONTAL DE 9X14X19CM (ESPESSURA 9CM) DE PAREDES COM ÁREA LÍQUIDA MAIOR OU IGUAL A 6M² SEM VÃOS E ARGAMASSA DE ASSENTAMENTO COM PREPARO EM BETONEIRA. AF_06/2014</v>
          </cell>
          <cell r="I5099" t="str">
            <v>M2</v>
          </cell>
          <cell r="J5099" t="str">
            <v>ATRIBUÍDO SÃO PAULO</v>
          </cell>
          <cell r="K5099" t="str">
            <v>75,14</v>
          </cell>
          <cell r="L5099" t="str">
            <v>CAIXA REFERENCIAL</v>
          </cell>
        </row>
        <row r="5100">
          <cell r="A5100">
            <v>87508</v>
          </cell>
          <cell r="B5100" t="str">
            <v>PAREDES/PAINEIS</v>
          </cell>
          <cell r="C5100" t="str">
            <v>PARE</v>
          </cell>
          <cell r="D5100" t="str">
            <v>ALVENARIA DE TIJOLOS CERAMICOS</v>
          </cell>
          <cell r="E5100" t="str">
            <v>0063</v>
          </cell>
          <cell r="F5100" t="str">
            <v/>
          </cell>
          <cell r="G5100" t="str">
            <v/>
          </cell>
          <cell r="H5100" t="str">
            <v>ALVENARIA DE VEDAÇÃO DE BLOCOS CERÂMICOS FURADOS NA HORIZONTAL DE 9X14X19CM (ESPESSURA 9CM) DE PAREDES COM ÁREA LÍQUIDA MAIOR OU IGUAL A 6M² SEM VÃOS E ARGAMASSA DE ASSENTAMENTO COM PREPARO MANUAL. AF_06/2014</v>
          </cell>
          <cell r="I5100" t="str">
            <v>M2</v>
          </cell>
          <cell r="J5100" t="str">
            <v>ATRIBUÍDO SÃO PAULO</v>
          </cell>
          <cell r="K5100" t="str">
            <v>76,00</v>
          </cell>
          <cell r="L5100" t="str">
            <v>CAIXA REFERENCIAL</v>
          </cell>
        </row>
        <row r="5101">
          <cell r="A5101">
            <v>87509</v>
          </cell>
          <cell r="B5101" t="str">
            <v>PAREDES/PAINEIS</v>
          </cell>
          <cell r="C5101" t="str">
            <v>PARE</v>
          </cell>
          <cell r="D5101" t="str">
            <v>ALVENARIA DE TIJOLOS CERAMICOS</v>
          </cell>
          <cell r="E5101" t="str">
            <v>0063</v>
          </cell>
          <cell r="F5101" t="str">
            <v/>
          </cell>
          <cell r="G5101" t="str">
            <v/>
          </cell>
          <cell r="H5101" t="str">
            <v>ALVENARIA DE VEDAÇÃO DE BLOCOS CERÂMICOS FURADOS NA HORIZONTAL DE 14X9X19CM (ESPESSURA 14CM, BLOCO DEITADO) DE PAREDES COM ÁREA LÍQUIDA MAIOR OU IGUAL A 6M² SEM VÃOS E ARGAMASSA DE ASSENTAMENTO COM PREPARO EM BETONEIRA. AF_06/2014</v>
          </cell>
          <cell r="I5101" t="str">
            <v>M2</v>
          </cell>
          <cell r="J5101" t="str">
            <v>ATRIBUÍDO SÃO PAULO</v>
          </cell>
          <cell r="K5101" t="str">
            <v>114,88</v>
          </cell>
          <cell r="L5101" t="str">
            <v>CAIXA REFERENCIAL</v>
          </cell>
        </row>
        <row r="5102">
          <cell r="A5102">
            <v>87510</v>
          </cell>
          <cell r="B5102" t="str">
            <v>PAREDES/PAINEIS</v>
          </cell>
          <cell r="C5102" t="str">
            <v>PARE</v>
          </cell>
          <cell r="D5102" t="str">
            <v>ALVENARIA DE TIJOLOS CERAMICOS</v>
          </cell>
          <cell r="E5102" t="str">
            <v>0063</v>
          </cell>
          <cell r="F5102" t="str">
            <v/>
          </cell>
          <cell r="G5102" t="str">
            <v/>
          </cell>
          <cell r="H5102" t="str">
            <v>ALVENARIA DE VEDAÇÃO DE BLOCOS CERÂMICOS FURADOS NA HORIZONTAL DE 14X9X19CM (ESPESSURA 14CM, BLOCO DEITADO) DE PAREDES COM ÁREA LÍQUIDA MAIOR OU IGUAL A 6M² SEM VÃOS E ARGAMASSA DE ASSENTAMENTO COM PREPARO MANUAL. AF_06/2014</v>
          </cell>
          <cell r="I5102" t="str">
            <v>M2</v>
          </cell>
          <cell r="J5102" t="str">
            <v>ATRIBUÍDO SÃO PAULO</v>
          </cell>
          <cell r="K5102" t="str">
            <v>115,98</v>
          </cell>
          <cell r="L5102" t="str">
            <v>CAIXA REFERENCIAL</v>
          </cell>
        </row>
        <row r="5103">
          <cell r="A5103">
            <v>87511</v>
          </cell>
          <cell r="B5103" t="str">
            <v>PAREDES/PAINEIS</v>
          </cell>
          <cell r="C5103" t="str">
            <v>PARE</v>
          </cell>
          <cell r="D5103" t="str">
            <v>ALVENARIA DE TIJOLOS CERAMICOS</v>
          </cell>
          <cell r="E5103" t="str">
            <v>0063</v>
          </cell>
          <cell r="F5103" t="str">
            <v/>
          </cell>
          <cell r="G5103" t="str">
            <v/>
          </cell>
          <cell r="H5103" t="str">
            <v>ALVENARIA DE VEDAÇÃO DE BLOCOS CERÂMICOS FURADOS NA HORIZONTAL DE 9X19X19CM (ESPESSURA 9CM) DE PAREDES COM ÁREA LÍQUIDA MENOR QUE 6M² COM VÃOS E ARGAMASSA DE ASSENTAMENTO COM PREPARO EM BETONEIRA. AF_06/2014</v>
          </cell>
          <cell r="I5103" t="str">
            <v>M2</v>
          </cell>
          <cell r="J5103" t="str">
            <v>ATRIBUÍDO SÃO PAULO</v>
          </cell>
          <cell r="K5103" t="str">
            <v>82,26</v>
          </cell>
          <cell r="L5103" t="str">
            <v>CAIXA REFERENCIAL</v>
          </cell>
        </row>
        <row r="5104">
          <cell r="A5104">
            <v>87512</v>
          </cell>
          <cell r="B5104" t="str">
            <v>PAREDES/PAINEIS</v>
          </cell>
          <cell r="C5104" t="str">
            <v>PARE</v>
          </cell>
          <cell r="D5104" t="str">
            <v>ALVENARIA DE TIJOLOS CERAMICOS</v>
          </cell>
          <cell r="E5104" t="str">
            <v>0063</v>
          </cell>
          <cell r="F5104" t="str">
            <v/>
          </cell>
          <cell r="G5104" t="str">
            <v/>
          </cell>
          <cell r="H5104" t="str">
            <v>ALVENARIA DE VEDAÇÃO DE BLOCOS CERÂMICOS FURADOS NA HORIZONTAL DE 9X19X19CM (ESPESSURA 9CM) DE PAREDES COM ÁREA LÍQUIDA MENOR QUE 6M² COM VÃOS E ARGAMASSA DE ASSENTAMENTO COM PREPARO MANUAL. AF_06/2014</v>
          </cell>
          <cell r="I5104" t="str">
            <v>M2</v>
          </cell>
          <cell r="J5104" t="str">
            <v>ATRIBUÍDO SÃO PAULO</v>
          </cell>
          <cell r="K5104" t="str">
            <v>83,06</v>
          </cell>
          <cell r="L5104" t="str">
            <v>CAIXA REFERENCIAL</v>
          </cell>
        </row>
        <row r="5105">
          <cell r="A5105">
            <v>87513</v>
          </cell>
          <cell r="B5105" t="str">
            <v>PAREDES/PAINEIS</v>
          </cell>
          <cell r="C5105" t="str">
            <v>PARE</v>
          </cell>
          <cell r="D5105" t="str">
            <v>ALVENARIA DE TIJOLOS CERAMICOS</v>
          </cell>
          <cell r="E5105" t="str">
            <v>0063</v>
          </cell>
          <cell r="F5105" t="str">
            <v/>
          </cell>
          <cell r="G5105" t="str">
            <v/>
          </cell>
          <cell r="H5105" t="str">
            <v>ALVENARIA DE VEDAÇÃO DE BLOCOS CERÂMICOS FURADOS NA HORIZONTAL DE 11,5X19X19CM (ESPESSURA 11,5CM) DE PAREDES COM ÁREA LÍQUIDA MENOR QUE 6M² COM VÃOS E ARGAMASSA DE ASSENTAMENTO COM PREPARO EM BETONEIRA. AF_06/2014</v>
          </cell>
          <cell r="I5105" t="str">
            <v>M2</v>
          </cell>
          <cell r="J5105" t="str">
            <v>ATRIBUÍDO SÃO PAULO</v>
          </cell>
          <cell r="K5105" t="str">
            <v>86,54</v>
          </cell>
          <cell r="L5105" t="str">
            <v>CAIXA REFERENCIAL</v>
          </cell>
        </row>
        <row r="5106">
          <cell r="A5106">
            <v>87514</v>
          </cell>
          <cell r="B5106" t="str">
            <v>PAREDES/PAINEIS</v>
          </cell>
          <cell r="C5106" t="str">
            <v>PARE</v>
          </cell>
          <cell r="D5106" t="str">
            <v>ALVENARIA DE TIJOLOS CERAMICOS</v>
          </cell>
          <cell r="E5106" t="str">
            <v>0063</v>
          </cell>
          <cell r="F5106" t="str">
            <v/>
          </cell>
          <cell r="G5106" t="str">
            <v/>
          </cell>
          <cell r="H5106" t="str">
            <v>ALVENARIA DE VEDAÇÃO DE BLOCOS CERÂMICOS FURADOS NA HORIZONTAL DE 11,5X19X19CM (ESPESSURA 11,5CM) DE PAREDES COM ÁREA LÍQUIDA MENOR QUE 6M² COM VÃOS E ARGAMASSA DE ASSENTAMENTO COM PREPARO MANUAL. AF_06/2014</v>
          </cell>
          <cell r="I5106" t="str">
            <v>M2</v>
          </cell>
          <cell r="J5106" t="str">
            <v>ATRIBUÍDO SÃO PAULO</v>
          </cell>
          <cell r="K5106" t="str">
            <v>87,56</v>
          </cell>
          <cell r="L5106" t="str">
            <v>CAIXA REFERENCIAL</v>
          </cell>
        </row>
        <row r="5107">
          <cell r="A5107">
            <v>87515</v>
          </cell>
          <cell r="B5107" t="str">
            <v>PAREDES/PAINEIS</v>
          </cell>
          <cell r="C5107" t="str">
            <v>PARE</v>
          </cell>
          <cell r="D5107" t="str">
            <v>ALVENARIA DE TIJOLOS CERAMICOS</v>
          </cell>
          <cell r="E5107" t="str">
            <v>0063</v>
          </cell>
          <cell r="F5107" t="str">
            <v/>
          </cell>
          <cell r="G5107" t="str">
            <v/>
          </cell>
          <cell r="H5107" t="str">
            <v>ALVENARIA DE VEDAÇÃO DE BLOCOS CERÂMICOS FURADOS NA HORIZONTAL DE 9X14X19CM (ESPESSURA 9CM) DE PAREDES COM ÁREA LÍQUIDA MENOR QUE 6M² COM VÃOS E ARGAMASSA DE ASSENTAMENTO COM PREPARO EM BETONEIRA. AF_06/2014</v>
          </cell>
          <cell r="I5107" t="str">
            <v>M2</v>
          </cell>
          <cell r="J5107" t="str">
            <v>ATRIBUÍDO SÃO PAULO</v>
          </cell>
          <cell r="K5107" t="str">
            <v>97,47</v>
          </cell>
          <cell r="L5107" t="str">
            <v>CAIXA REFERENCIAL</v>
          </cell>
        </row>
        <row r="5108">
          <cell r="A5108">
            <v>87516</v>
          </cell>
          <cell r="B5108" t="str">
            <v>PAREDES/PAINEIS</v>
          </cell>
          <cell r="C5108" t="str">
            <v>PARE</v>
          </cell>
          <cell r="D5108" t="str">
            <v>ALVENARIA DE TIJOLOS CERAMICOS</v>
          </cell>
          <cell r="E5108" t="str">
            <v>0063</v>
          </cell>
          <cell r="F5108" t="str">
            <v/>
          </cell>
          <cell r="G5108" t="str">
            <v/>
          </cell>
          <cell r="H5108" t="str">
            <v>ALVENARIA DE VEDAÇÃO DE BLOCOS CERÂMICOS FURADOS NA HORIZONTAL DE 9X14X19CM (ESPESSURA 9CM) DE PAREDES COM ÁREA LÍQUIDA MENOR QUE 6M² COM VÃOS E ARGAMASSA DE ASSENTAMENTO COM PREPARO MANUAL. AF_06/2014</v>
          </cell>
          <cell r="I5108" t="str">
            <v>M2</v>
          </cell>
          <cell r="J5108" t="str">
            <v>ATRIBUÍDO SÃO PAULO</v>
          </cell>
          <cell r="K5108" t="str">
            <v>98,33</v>
          </cell>
          <cell r="L5108" t="str">
            <v>CAIXA REFERENCIAL</v>
          </cell>
        </row>
        <row r="5109">
          <cell r="A5109">
            <v>87517</v>
          </cell>
          <cell r="B5109" t="str">
            <v>PAREDES/PAINEIS</v>
          </cell>
          <cell r="C5109" t="str">
            <v>PARE</v>
          </cell>
          <cell r="D5109" t="str">
            <v>ALVENARIA DE TIJOLOS CERAMICOS</v>
          </cell>
          <cell r="E5109" t="str">
            <v>0063</v>
          </cell>
          <cell r="F5109" t="str">
            <v/>
          </cell>
          <cell r="G5109" t="str">
            <v/>
          </cell>
          <cell r="H5109" t="str">
            <v>ALVENARIA DE VEDAÇÃO DE BLOCOS CERÂMICOS FURADOS NA HORIZONTAL DE 14X9X19CM (ESPESSURA 14CM, BLOCO DEITADO) DE PAREDES COM ÁREA LÍQUIDA MENOR QUE 6M² COM VÃOS E ARGAMASSA DE ASSENTAMENTO COM PREPARO EM BETONEIRA. AF_06/2014</v>
          </cell>
          <cell r="I5109" t="str">
            <v>M2</v>
          </cell>
          <cell r="J5109" t="str">
            <v>ATRIBUÍDO SÃO PAULO</v>
          </cell>
          <cell r="K5109" t="str">
            <v>150,46</v>
          </cell>
          <cell r="L5109" t="str">
            <v>CAIXA REFERENCIAL</v>
          </cell>
        </row>
        <row r="5110">
          <cell r="A5110">
            <v>87518</v>
          </cell>
          <cell r="B5110" t="str">
            <v>PAREDES/PAINEIS</v>
          </cell>
          <cell r="C5110" t="str">
            <v>PARE</v>
          </cell>
          <cell r="D5110" t="str">
            <v>ALVENARIA DE TIJOLOS CERAMICOS</v>
          </cell>
          <cell r="E5110" t="str">
            <v>0063</v>
          </cell>
          <cell r="F5110" t="str">
            <v/>
          </cell>
          <cell r="G5110" t="str">
            <v/>
          </cell>
          <cell r="H5110" t="str">
            <v>ALVENARIA DE VEDAÇÃO DE BLOCOS CERÂMICOS FURADOS NA HORIZONTAL DE 14X9X19CM (ESPESSURA 14CM, BLOCO DEITADO) DE PAREDES COM ÁREA LÍQUIDA MENOR QUE 6M² COM VÃOS E ARGAMASSA DE ASSENTAMENTO COM PREPARO MANUAL. AF_06/2014</v>
          </cell>
          <cell r="I5110" t="str">
            <v>M2</v>
          </cell>
          <cell r="J5110" t="str">
            <v>ATRIBUÍDO SÃO PAULO</v>
          </cell>
          <cell r="K5110" t="str">
            <v>151,56</v>
          </cell>
          <cell r="L5110" t="str">
            <v>CAIXA REFERENCIAL</v>
          </cell>
        </row>
        <row r="5111">
          <cell r="A5111">
            <v>87519</v>
          </cell>
          <cell r="B5111" t="str">
            <v>PAREDES/PAINEIS</v>
          </cell>
          <cell r="C5111" t="str">
            <v>PARE</v>
          </cell>
          <cell r="D5111" t="str">
            <v>ALVENARIA DE TIJOLOS CERAMICOS</v>
          </cell>
          <cell r="E5111" t="str">
            <v>0063</v>
          </cell>
          <cell r="F5111" t="str">
            <v/>
          </cell>
          <cell r="G5111" t="str">
            <v/>
          </cell>
          <cell r="H5111" t="str">
            <v>ALVENARIA DE VEDAÇÃO DE BLOCOS CERÂMICOS FURADOS NA HORIZONTAL DE 9X19X19CM (ESPESSURA 9CM) DE PAREDES COM ÁREA LÍQUIDA MAIOR OU IGUAL A 6M² COM VÃOS E ARGAMASSA DE ASSENTAMENTO COM PREPARO EM BETONEIRA. AF_06/2014</v>
          </cell>
          <cell r="I5111" t="str">
            <v>M2</v>
          </cell>
          <cell r="J5111" t="str">
            <v>ATRIBUÍDO SÃO PAULO</v>
          </cell>
          <cell r="K5111" t="str">
            <v>70,65</v>
          </cell>
          <cell r="L5111" t="str">
            <v>CAIXA REFERENCIAL</v>
          </cell>
        </row>
        <row r="5112">
          <cell r="A5112">
            <v>87520</v>
          </cell>
          <cell r="B5112" t="str">
            <v>PAREDES/PAINEIS</v>
          </cell>
          <cell r="C5112" t="str">
            <v>PARE</v>
          </cell>
          <cell r="D5112" t="str">
            <v>ALVENARIA DE TIJOLOS CERAMICOS</v>
          </cell>
          <cell r="E5112" t="str">
            <v>0063</v>
          </cell>
          <cell r="F5112" t="str">
            <v/>
          </cell>
          <cell r="G5112" t="str">
            <v/>
          </cell>
          <cell r="H5112" t="str">
            <v>ALVENARIA DE VEDAÇÃO DE BLOCOS CERÂMICOS FURADOS NA HORIZONTAL DE 9X19X19CM (ESPESSURA 9CM) DE PAREDES COM ÁREA LÍQUIDA MAIOR OU IGUAL A 6M² COM VÃOS E ARGAMASSA DE ASSENTAMENTO COM PREPARO MANUAL. AF_06/2014</v>
          </cell>
          <cell r="I5112" t="str">
            <v>M2</v>
          </cell>
          <cell r="J5112" t="str">
            <v>ATRIBUÍDO SÃO PAULO</v>
          </cell>
          <cell r="K5112" t="str">
            <v>71,45</v>
          </cell>
          <cell r="L5112" t="str">
            <v>CAIXA REFERENCIAL</v>
          </cell>
        </row>
        <row r="5113">
          <cell r="A5113">
            <v>87521</v>
          </cell>
          <cell r="B5113" t="str">
            <v>PAREDES/PAINEIS</v>
          </cell>
          <cell r="C5113" t="str">
            <v>PARE</v>
          </cell>
          <cell r="D5113" t="str">
            <v>ALVENARIA DE TIJOLOS CERAMICOS</v>
          </cell>
          <cell r="E5113" t="str">
            <v>0063</v>
          </cell>
          <cell r="F5113" t="str">
            <v/>
          </cell>
          <cell r="G5113" t="str">
            <v/>
          </cell>
          <cell r="H5113" t="str">
            <v>ALVENARIA DE VEDAÇÃO DE BLOCOS CERÂMICOS FURADOS NA HORIZONTAL DE 11,5X19X19CM (ESPESSURA 11,5CM) DE PAREDES COM ÁREA LÍQUIDA MAIOR OU IGUAL A 6M² COM VÃOS E ARGAMASSA DE ASSENTAMENTO COM PREPARO EM BETONEIRA. AF_06/2014</v>
          </cell>
          <cell r="I5113" t="str">
            <v>M2</v>
          </cell>
          <cell r="J5113" t="str">
            <v>ATRIBUÍDO SÃO PAULO</v>
          </cell>
          <cell r="K5113" t="str">
            <v>74,57</v>
          </cell>
          <cell r="L5113" t="str">
            <v>CAIXA REFERENCIAL</v>
          </cell>
        </row>
        <row r="5114">
          <cell r="A5114">
            <v>87522</v>
          </cell>
          <cell r="B5114" t="str">
            <v>PAREDES/PAINEIS</v>
          </cell>
          <cell r="C5114" t="str">
            <v>PARE</v>
          </cell>
          <cell r="D5114" t="str">
            <v>ALVENARIA DE TIJOLOS CERAMICOS</v>
          </cell>
          <cell r="E5114" t="str">
            <v>0063</v>
          </cell>
          <cell r="F5114" t="str">
            <v/>
          </cell>
          <cell r="G5114" t="str">
            <v/>
          </cell>
          <cell r="H5114" t="str">
            <v>ALVENARIA DE VEDAÇÃO DE BLOCOS CERÂMICOS FURADOS NA HORIZONTAL DE 11,5X19X19CM (ESPESSURA 11,5CM) DE PAREDES COM ÁREA LÍQUIDA MAIOR OU IGUAL A 6M² COM VÃOS E ARGAMASSA DE ASSENTAMENTO COM PREPARO MANUAL. AF_06/2014</v>
          </cell>
          <cell r="I5114" t="str">
            <v>M2</v>
          </cell>
          <cell r="J5114" t="str">
            <v>ATRIBUÍDO SÃO PAULO</v>
          </cell>
          <cell r="K5114" t="str">
            <v>75,59</v>
          </cell>
          <cell r="L5114" t="str">
            <v>CAIXA REFERENCIAL</v>
          </cell>
        </row>
        <row r="5115">
          <cell r="A5115">
            <v>87523</v>
          </cell>
          <cell r="B5115" t="str">
            <v>PAREDES/PAINEIS</v>
          </cell>
          <cell r="C5115" t="str">
            <v>PARE</v>
          </cell>
          <cell r="D5115" t="str">
            <v>ALVENARIA DE TIJOLOS CERAMICOS</v>
          </cell>
          <cell r="E5115" t="str">
            <v>0063</v>
          </cell>
          <cell r="F5115" t="str">
            <v/>
          </cell>
          <cell r="G5115" t="str">
            <v/>
          </cell>
          <cell r="H5115" t="str">
            <v>ALVENARIA DE VEDAÇÃO DE BLOCOS CERÂMICOS FURADOS NA HORIZONTAL DE 9X14X19CM (ESPESSURA 9CM) DE PAREDES COM ÁREA LÍQUIDA MAIOR OU IGUAL A 6M² COM VÃOS E ARGAMASSA DE ASSENTAMENTO COM PREPARO EM BETONEIRA. AF_06/2014</v>
          </cell>
          <cell r="I5115" t="str">
            <v>M2</v>
          </cell>
          <cell r="J5115" t="str">
            <v>ATRIBUÍDO SÃO PAULO</v>
          </cell>
          <cell r="K5115" t="str">
            <v>81,72</v>
          </cell>
          <cell r="L5115" t="str">
            <v>CAIXA REFERENCIAL</v>
          </cell>
        </row>
        <row r="5116">
          <cell r="A5116">
            <v>87524</v>
          </cell>
          <cell r="B5116" t="str">
            <v>PAREDES/PAINEIS</v>
          </cell>
          <cell r="C5116" t="str">
            <v>PARE</v>
          </cell>
          <cell r="D5116" t="str">
            <v>ALVENARIA DE TIJOLOS CERAMICOS</v>
          </cell>
          <cell r="E5116" t="str">
            <v>0063</v>
          </cell>
          <cell r="F5116" t="str">
            <v/>
          </cell>
          <cell r="G5116" t="str">
            <v/>
          </cell>
          <cell r="H5116" t="str">
            <v>ALVENARIA DE VEDAÇÃO DE BLOCOS CERÂMICOS FURADOS NA HORIZONTAL DE 9X14X19CM (ESPESSURA 9CM) DE PAREDES COM ÁREA LÍQUIDA MAIOR OU IGUAL A 6M² COM VÃOS E ARGAMASSA DE ASSENTAMENTO COM PREPARO MANUAL. AF_06/2014</v>
          </cell>
          <cell r="I5116" t="str">
            <v>M2</v>
          </cell>
          <cell r="J5116" t="str">
            <v>ATRIBUÍDO SÃO PAULO</v>
          </cell>
          <cell r="K5116" t="str">
            <v>82,58</v>
          </cell>
          <cell r="L5116" t="str">
            <v>CAIXA REFERENCIAL</v>
          </cell>
        </row>
        <row r="5117">
          <cell r="A5117">
            <v>87525</v>
          </cell>
          <cell r="B5117" t="str">
            <v>PAREDES/PAINEIS</v>
          </cell>
          <cell r="C5117" t="str">
            <v>PARE</v>
          </cell>
          <cell r="D5117" t="str">
            <v>ALVENARIA DE TIJOLOS CERAMICOS</v>
          </cell>
          <cell r="E5117" t="str">
            <v>0063</v>
          </cell>
          <cell r="F5117" t="str">
            <v/>
          </cell>
          <cell r="G5117" t="str">
            <v/>
          </cell>
          <cell r="H5117" t="str">
            <v>ALVENARIA DE VEDAÇÃO DE BLOCOS CERÂMICOS FURADOS NA HORIZONTAL DE 14X9X19CM (ESPESSURA 14CM, BLOCO DEITADO) DE PAREDES COM ÁREA LÍQUIDA MAIOR OU IGUAL A 6M² COM VÃOS E ARGAMASSA DE ASSENTAMENTO COM PREPARO EM BETONEIRA. AF_06/2014</v>
          </cell>
          <cell r="I5117" t="str">
            <v>M2</v>
          </cell>
          <cell r="J5117" t="str">
            <v>ATRIBUÍDO SÃO PAULO</v>
          </cell>
          <cell r="K5117" t="str">
            <v>125,06</v>
          </cell>
          <cell r="L5117" t="str">
            <v>CAIXA REFERENCIAL</v>
          </cell>
        </row>
        <row r="5118">
          <cell r="A5118">
            <v>87526</v>
          </cell>
          <cell r="B5118" t="str">
            <v>PAREDES/PAINEIS</v>
          </cell>
          <cell r="C5118" t="str">
            <v>PARE</v>
          </cell>
          <cell r="D5118" t="str">
            <v>ALVENARIA DE TIJOLOS CERAMICOS</v>
          </cell>
          <cell r="E5118" t="str">
            <v>0063</v>
          </cell>
          <cell r="F5118" t="str">
            <v/>
          </cell>
          <cell r="G5118" t="str">
            <v/>
          </cell>
          <cell r="H5118" t="str">
            <v>ALVENARIA DE VEDAÇÃO DE BLOCOS CERÂMICOS FURADOS NA HORIZONTAL DE 14X9X19CM (ESPESSURA 14CM, BLOCO DEITADO) DE PAREDES COM ÁREA LÍQUIDA MAIOR OU IGUAL A 6M² COM VÃOS E ARGAMASSA DE ASSENTAMENTO COM PREPARO MANUAL. AF_06/2014</v>
          </cell>
          <cell r="I5118" t="str">
            <v>M2</v>
          </cell>
          <cell r="J5118" t="str">
            <v>ATRIBUÍDO SÃO PAULO</v>
          </cell>
          <cell r="K5118" t="str">
            <v>126,16</v>
          </cell>
          <cell r="L5118" t="str">
            <v>CAIXA REFERENCIAL</v>
          </cell>
        </row>
        <row r="5119">
          <cell r="A5119">
            <v>89043</v>
          </cell>
          <cell r="B5119" t="str">
            <v>PAREDES/PAINEIS</v>
          </cell>
          <cell r="C5119" t="str">
            <v>PARE</v>
          </cell>
          <cell r="D5119" t="str">
            <v>ALVENARIA DE TIJOLOS CERAMICOS</v>
          </cell>
          <cell r="E5119" t="str">
            <v>0063</v>
          </cell>
          <cell r="F5119" t="str">
            <v/>
          </cell>
          <cell r="G5119" t="str">
            <v/>
          </cell>
          <cell r="H5119" t="str">
            <v>(COMPOSIÇÃO REPRESENTATIVA) DO SERVIÇO DE ALVENARIA DE VEDAÇÃO DE BLOCOS VAZADOS DE CERÂMICA DE 9X19X19CM (ESPESSURA 9CM), PARA EDIFICAÇÃO HABITACIONAL MULTIFAMILIAR (PRÉDIO). AF_11/2014</v>
          </cell>
          <cell r="I5119" t="str">
            <v>M2</v>
          </cell>
          <cell r="J5119" t="str">
            <v>ATRIBUÍDO SÃO PAULO</v>
          </cell>
          <cell r="K5119" t="str">
            <v>71,72</v>
          </cell>
          <cell r="L5119" t="str">
            <v>CAIXA REFERENCIAL</v>
          </cell>
        </row>
        <row r="5120">
          <cell r="A5120">
            <v>89168</v>
          </cell>
          <cell r="B5120" t="str">
            <v>PAREDES/PAINEIS</v>
          </cell>
          <cell r="C5120" t="str">
            <v>PARE</v>
          </cell>
          <cell r="D5120" t="str">
            <v>ALVENARIA DE TIJOLOS CERAMICOS</v>
          </cell>
          <cell r="E5120" t="str">
            <v>0063</v>
          </cell>
          <cell r="F5120" t="str">
            <v/>
          </cell>
          <cell r="G5120" t="str">
            <v/>
          </cell>
          <cell r="H5120" t="str">
            <v>(COMPOSIÇÃO REPRESENTATIVA) DO SERVIÇO DE ALVENARIA DE VEDAÇÃO DE BLOCOS VAZADOS DE CERÂMICA DE 9X19X19CM (ESPESSURA 9CM), PARA EDIFICAÇÃO HABITACIONAL UNIFAMILIAR (CASA) E EDIFICAÇÃO PÚBLICA PADRÃO. AF_11/2014</v>
          </cell>
          <cell r="I5120" t="str">
            <v>M2</v>
          </cell>
          <cell r="J5120" t="str">
            <v>ATRIBUÍDO SÃO PAULO</v>
          </cell>
          <cell r="K5120" t="str">
            <v>73,43</v>
          </cell>
          <cell r="L5120" t="str">
            <v>CAIXA REFERENCIAL</v>
          </cell>
        </row>
        <row r="5121">
          <cell r="A5121">
            <v>89977</v>
          </cell>
          <cell r="B5121" t="str">
            <v>PAREDES/PAINEIS</v>
          </cell>
          <cell r="C5121" t="str">
            <v>PARE</v>
          </cell>
          <cell r="D5121" t="str">
            <v>ALVENARIA DE TIJOLOS CERAMICOS</v>
          </cell>
          <cell r="E5121" t="str">
            <v>0063</v>
          </cell>
          <cell r="F5121" t="str">
            <v/>
          </cell>
          <cell r="G5121" t="str">
            <v/>
          </cell>
          <cell r="H5121" t="str">
            <v>(COMPOSIÇÃO REPRESENTATIVA) DO SERVIÇO DE ALVENARIA DE VEDAÇÃO DE BLOCOS VAZADOS DE CERÂMICA DE 14X9X19CM (ESPESSURA 14CM, BLOCO DEITADO), PARA EDIFICAÇÃO HABITACIONAL UNIFAMILIAR (CASA) E EDIFICAÇÃO PÚBLICA PADRÃO. AF_12/2014</v>
          </cell>
          <cell r="I5121" t="str">
            <v>M2</v>
          </cell>
          <cell r="J5121" t="str">
            <v>ATRIBUÍDO SÃO PAULO</v>
          </cell>
          <cell r="K5121" t="str">
            <v>131,31</v>
          </cell>
          <cell r="L5121" t="str">
            <v>CAIXA REFERENCIAL</v>
          </cell>
        </row>
        <row r="5122">
          <cell r="A5122">
            <v>90112</v>
          </cell>
          <cell r="B5122" t="str">
            <v>PAREDES/PAINEIS</v>
          </cell>
          <cell r="C5122" t="str">
            <v>PARE</v>
          </cell>
          <cell r="D5122" t="str">
            <v>ALVENARIA DE TIJOLOS CERAMICOS</v>
          </cell>
          <cell r="E5122" t="str">
            <v>0063</v>
          </cell>
          <cell r="F5122" t="str">
            <v/>
          </cell>
          <cell r="G5122" t="str">
            <v/>
          </cell>
          <cell r="H5122" t="str">
            <v>ALVENARIA DE VEDAÇÃO DE BLOCOS CERÂMICOS FURADOS NA VERTICAL DE 14X19X39CM (ESPESSURA 14CM) DE PAREDES COM ÁREA LÍQUIDA MENOR QUE 6M2 COM VÃOS E ARGAMASSA DE ASSENTAMENTO COM PREPARO MANUAL. AF_06/2014</v>
          </cell>
          <cell r="I5122" t="str">
            <v>M2</v>
          </cell>
          <cell r="J5122" t="str">
            <v>ATRIBUÍDO SÃO PAULO</v>
          </cell>
          <cell r="K5122" t="str">
            <v>77,54</v>
          </cell>
          <cell r="L5122" t="str">
            <v>CAIXA REFERENCIAL</v>
          </cell>
        </row>
        <row r="5123">
          <cell r="A5123">
            <v>101159</v>
          </cell>
          <cell r="B5123" t="str">
            <v>PAREDES/PAINEIS</v>
          </cell>
          <cell r="C5123" t="str">
            <v>PARE</v>
          </cell>
          <cell r="D5123" t="str">
            <v>ALVENARIA DE TIJOLOS CERAMICOS</v>
          </cell>
          <cell r="E5123" t="str">
            <v>0063</v>
          </cell>
          <cell r="F5123" t="str">
            <v/>
          </cell>
          <cell r="G5123" t="str">
            <v/>
          </cell>
          <cell r="H5123" t="str">
            <v>ALVENARIA DE VEDAÇÃO DE BLOCOS CERÂMICOS MACIÇOS DE 5X10X20CM (ESPESSURA 10CM) E ARGAMASSA DE ASSENTAMENTO COM PREPARO EM BETONEIRA. AF_05/2020</v>
          </cell>
          <cell r="I5123" t="str">
            <v>M2</v>
          </cell>
          <cell r="J5123" t="str">
            <v>COEFICIENTE DE REPRESENTATIVIDADE</v>
          </cell>
          <cell r="K5123" t="str">
            <v>119,88</v>
          </cell>
          <cell r="L5123" t="str">
            <v>CAIXA REFERENCIAL</v>
          </cell>
        </row>
        <row r="5124">
          <cell r="A5124">
            <v>89282</v>
          </cell>
          <cell r="B5124" t="str">
            <v>PAREDES/PAINEIS</v>
          </cell>
          <cell r="C5124" t="str">
            <v>PARE</v>
          </cell>
          <cell r="D5124" t="str">
            <v>ALVENARIA DE ELEMENTOS VAZADOS CERAMICOS</v>
          </cell>
          <cell r="E5124" t="str">
            <v>0064</v>
          </cell>
          <cell r="F5124" t="str">
            <v/>
          </cell>
          <cell r="G5124" t="str">
            <v/>
          </cell>
          <cell r="H5124" t="str">
            <v>ALVENARIA ESTRUTURAL DE BLOCOS CERÂMICOS 14X19X39, (ESPESSURA DE 14 CM), PARA PAREDES COM ÁREA LÍQUIDA MENOR QUE 6M², SEM VÃOS, UTILIZANDO PALHETA E ARGAMASSA DE ASSENTAMENTO COM PREPARO EM BETONEIRA. AF_12/2014</v>
          </cell>
          <cell r="I5124" t="str">
            <v>M2</v>
          </cell>
          <cell r="J5124" t="str">
            <v>COEFICIENTE DE REPRESENTATIVIDADE</v>
          </cell>
          <cell r="K5124" t="str">
            <v>70,45</v>
          </cell>
          <cell r="L5124" t="str">
            <v>CAIXA REFERENCIAL</v>
          </cell>
        </row>
        <row r="5125">
          <cell r="A5125">
            <v>89283</v>
          </cell>
          <cell r="B5125" t="str">
            <v>PAREDES/PAINEIS</v>
          </cell>
          <cell r="C5125" t="str">
            <v>PARE</v>
          </cell>
          <cell r="D5125" t="str">
            <v>ALVENARIA DE ELEMENTOS VAZADOS CERAMICOS</v>
          </cell>
          <cell r="E5125" t="str">
            <v>0064</v>
          </cell>
          <cell r="F5125" t="str">
            <v/>
          </cell>
          <cell r="G5125" t="str">
            <v/>
          </cell>
          <cell r="H5125" t="str">
            <v>ALVENARIA ESTRUTURAL DE BLOCOS CERÂMICOS 14X19X39, (ESPESSURA DE 14 CM), PARA PAREDES COM ÁREA LÍQUIDA MENOR QUE 6M², SEM VÃOS, UTILIZANDO PALHETA E ARGAMASSA DE ASSENTAMENTO COM PREPARO MANUAL. AF_12/2014</v>
          </cell>
          <cell r="I5125" t="str">
            <v>M2</v>
          </cell>
          <cell r="J5125" t="str">
            <v>COEFICIENTE DE REPRESENTATIVIDADE</v>
          </cell>
          <cell r="K5125" t="str">
            <v>71,41</v>
          </cell>
          <cell r="L5125" t="str">
            <v>CAIXA REFERENCIAL</v>
          </cell>
        </row>
        <row r="5126">
          <cell r="A5126">
            <v>89284</v>
          </cell>
          <cell r="B5126" t="str">
            <v>PAREDES/PAINEIS</v>
          </cell>
          <cell r="C5126" t="str">
            <v>PARE</v>
          </cell>
          <cell r="D5126" t="str">
            <v>ALVENARIA DE ELEMENTOS VAZADOS CERAMICOS</v>
          </cell>
          <cell r="E5126" t="str">
            <v>0064</v>
          </cell>
          <cell r="F5126" t="str">
            <v/>
          </cell>
          <cell r="G5126" t="str">
            <v/>
          </cell>
          <cell r="H5126" t="str">
            <v>ALVENARIA ESTRUTURAL DE BLOCOS CERÂMICOS 14X19X39, (ESPESSURA DE 14 CM), PARA PAREDES COM ÁREA LÍQUIDA MAIOR OU IGUAL QUE 6M², SEM VÃOS, UTILIZANDO PALHETA E ARGAMASSA DE ASSENTAMENTO COM PREPARO EM BETONEIRA. AF_12/2014</v>
          </cell>
          <cell r="I5126" t="str">
            <v>M2</v>
          </cell>
          <cell r="J5126" t="str">
            <v>COEFICIENTE DE REPRESENTATIVIDADE</v>
          </cell>
          <cell r="K5126" t="str">
            <v>65,97</v>
          </cell>
          <cell r="L5126" t="str">
            <v>CAIXA REFERENCIAL</v>
          </cell>
        </row>
        <row r="5127">
          <cell r="A5127">
            <v>89285</v>
          </cell>
          <cell r="B5127" t="str">
            <v>PAREDES/PAINEIS</v>
          </cell>
          <cell r="C5127" t="str">
            <v>PARE</v>
          </cell>
          <cell r="D5127" t="str">
            <v>ALVENARIA DE ELEMENTOS VAZADOS CERAMICOS</v>
          </cell>
          <cell r="E5127" t="str">
            <v>0064</v>
          </cell>
          <cell r="F5127" t="str">
            <v/>
          </cell>
          <cell r="G5127" t="str">
            <v/>
          </cell>
          <cell r="H5127" t="str">
            <v>ALVENARIA ESTRUTURAL DE BLOCOS CERÂMICOS 14X19X39, (ESPESSURA DE 14 CM), PARA PAREDES COM ÁREA LÍQUIDA MAIOR OU IGUAL QUE 6M², SEM VÃOS, UTILIZANDO PALHETA E ARGAMASSA DE ASSENTAMENTO COM PREPARO MANUAL. AF_12/2014</v>
          </cell>
          <cell r="I5127" t="str">
            <v>M2</v>
          </cell>
          <cell r="J5127" t="str">
            <v>COEFICIENTE DE REPRESENTATIVIDADE</v>
          </cell>
          <cell r="K5127" t="str">
            <v>66,93</v>
          </cell>
          <cell r="L5127" t="str">
            <v>CAIXA REFERENCIAL</v>
          </cell>
        </row>
        <row r="5128">
          <cell r="A5128">
            <v>89286</v>
          </cell>
          <cell r="B5128" t="str">
            <v>PAREDES/PAINEIS</v>
          </cell>
          <cell r="C5128" t="str">
            <v>PARE</v>
          </cell>
          <cell r="D5128" t="str">
            <v>ALVENARIA DE ELEMENTOS VAZADOS CERAMICOS</v>
          </cell>
          <cell r="E5128" t="str">
            <v>0064</v>
          </cell>
          <cell r="F5128" t="str">
            <v/>
          </cell>
          <cell r="G5128" t="str">
            <v/>
          </cell>
          <cell r="H5128" t="str">
            <v>ALVENARIA ESTRUTURAL DE BLOCOS CERÂMICOS 14X19X39, (ESPESSURA DE 14 CM), PARA PAREDES COM ÁREA LÍQUIDA MENOR QUE 6M², COM VÃOS, UTILIZANDO PALHETA E ARGAMASSA DE ASSENTAMENTO COM PREPARO EM BETONEIRA. AF_12/2014</v>
          </cell>
          <cell r="I5128" t="str">
            <v>M2</v>
          </cell>
          <cell r="J5128" t="str">
            <v>COEFICIENTE DE REPRESENTATIVIDADE</v>
          </cell>
          <cell r="K5128" t="str">
            <v>74,62</v>
          </cell>
          <cell r="L5128" t="str">
            <v>CAIXA REFERENCIAL</v>
          </cell>
        </row>
        <row r="5129">
          <cell r="A5129">
            <v>89287</v>
          </cell>
          <cell r="B5129" t="str">
            <v>PAREDES/PAINEIS</v>
          </cell>
          <cell r="C5129" t="str">
            <v>PARE</v>
          </cell>
          <cell r="D5129" t="str">
            <v>ALVENARIA DE ELEMENTOS VAZADOS CERAMICOS</v>
          </cell>
          <cell r="E5129" t="str">
            <v>0064</v>
          </cell>
          <cell r="F5129" t="str">
            <v/>
          </cell>
          <cell r="G5129" t="str">
            <v/>
          </cell>
          <cell r="H5129" t="str">
            <v>ALVENARIA ESTRUTURAL DE BLOCOS CERÂMICOS 14X19X39, (ESPESSURA DE 14 CM), PARA PAREDES COM ÁREA LÍQUIDA MENOR QUE 6M², COM VÃOS, UTILIZANDO PALHETA E ARGAMASSA DE ASSENTAMENTO COM PREPARO MANUAL. AF_12/2014</v>
          </cell>
          <cell r="I5129" t="str">
            <v>M2</v>
          </cell>
          <cell r="J5129" t="str">
            <v>COEFICIENTE DE REPRESENTATIVIDADE</v>
          </cell>
          <cell r="K5129" t="str">
            <v>75,58</v>
          </cell>
          <cell r="L5129" t="str">
            <v>CAIXA REFERENCIAL</v>
          </cell>
        </row>
        <row r="5130">
          <cell r="A5130">
            <v>89288</v>
          </cell>
          <cell r="B5130" t="str">
            <v>PAREDES/PAINEIS</v>
          </cell>
          <cell r="C5130" t="str">
            <v>PARE</v>
          </cell>
          <cell r="D5130" t="str">
            <v>ALVENARIA DE ELEMENTOS VAZADOS CERAMICOS</v>
          </cell>
          <cell r="E5130" t="str">
            <v>0064</v>
          </cell>
          <cell r="F5130" t="str">
            <v/>
          </cell>
          <cell r="G5130" t="str">
            <v/>
          </cell>
          <cell r="H5130" t="str">
            <v>ALVENARIA ESTRUTURAL DE BLOCOS CERÂMICOS 14X19X39, (ESPESSURA DE 14 CM), PARA PAREDES COM ÁREA LÍQUIDA MAIOR OU IGUAL A 6M², COM VÃOS, UTILIZANDO PALHETA E ARGAMASSA DE ASSENTAMENTO COM PREPARO EM BETONEIRA. AF_12/2014</v>
          </cell>
          <cell r="I5130" t="str">
            <v>M2</v>
          </cell>
          <cell r="J5130" t="str">
            <v>COEFICIENTE DE REPRESENTATIVIDADE</v>
          </cell>
          <cell r="K5130" t="str">
            <v>68,37</v>
          </cell>
          <cell r="L5130" t="str">
            <v>CAIXA REFERENCIAL</v>
          </cell>
        </row>
        <row r="5131">
          <cell r="A5131">
            <v>89289</v>
          </cell>
          <cell r="B5131" t="str">
            <v>PAREDES/PAINEIS</v>
          </cell>
          <cell r="C5131" t="str">
            <v>PARE</v>
          </cell>
          <cell r="D5131" t="str">
            <v>ALVENARIA DE ELEMENTOS VAZADOS CERAMICOS</v>
          </cell>
          <cell r="E5131" t="str">
            <v>0064</v>
          </cell>
          <cell r="F5131" t="str">
            <v/>
          </cell>
          <cell r="G5131" t="str">
            <v/>
          </cell>
          <cell r="H5131" t="str">
            <v>ALVENARIA ESTRUTURAL DE BLOCOS CERÂMICOS 14X19X39, (ESPESSURA DE 14 CM), PARA PAREDES COM ÁREA LÍQUIDA MAIOR OU IGUAL A 6M², COM VÃOS, UTILIZANDO PALHETA E ARGAMASSA DE ASSENTAMENTO COM PREPARO MANUAL. AF_12/2014</v>
          </cell>
          <cell r="I5131" t="str">
            <v>M2</v>
          </cell>
          <cell r="J5131" t="str">
            <v>COEFICIENTE DE REPRESENTATIVIDADE</v>
          </cell>
          <cell r="K5131" t="str">
            <v>69,33</v>
          </cell>
          <cell r="L5131" t="str">
            <v>CAIXA REFERENCIAL</v>
          </cell>
        </row>
        <row r="5132">
          <cell r="A5132">
            <v>89290</v>
          </cell>
          <cell r="B5132" t="str">
            <v>PAREDES/PAINEIS</v>
          </cell>
          <cell r="C5132" t="str">
            <v>PARE</v>
          </cell>
          <cell r="D5132" t="str">
            <v>ALVENARIA DE ELEMENTOS VAZADOS CERAMICOS</v>
          </cell>
          <cell r="E5132" t="str">
            <v>0064</v>
          </cell>
          <cell r="F5132" t="str">
            <v/>
          </cell>
          <cell r="G5132" t="str">
            <v/>
          </cell>
          <cell r="H5132" t="str">
            <v>ALVENARIA ESTRUTURAL DE BLOCOS CERÂMICOS 14X19X29, (ESPESSURA DE 14 CM), PARA PAREDES COM ÁREA LÍQUIDA MENOR QUE 6M², SEM VÃOS, UTILIZANDO PALHETA E ARGAMASSA DE ASSENTAMENTO COM PREPARO EM BETONEIRA. AF_12/2014</v>
          </cell>
          <cell r="I5132" t="str">
            <v>M2</v>
          </cell>
          <cell r="J5132" t="str">
            <v>COEFICIENTE DE REPRESENTATIVIDADE</v>
          </cell>
          <cell r="K5132" t="str">
            <v>78,45</v>
          </cell>
          <cell r="L5132" t="str">
            <v>CAIXA REFERENCIAL</v>
          </cell>
        </row>
        <row r="5133">
          <cell r="A5133">
            <v>89291</v>
          </cell>
          <cell r="B5133" t="str">
            <v>PAREDES/PAINEIS</v>
          </cell>
          <cell r="C5133" t="str">
            <v>PARE</v>
          </cell>
          <cell r="D5133" t="str">
            <v>ALVENARIA DE ELEMENTOS VAZADOS CERAMICOS</v>
          </cell>
          <cell r="E5133" t="str">
            <v>0064</v>
          </cell>
          <cell r="F5133" t="str">
            <v/>
          </cell>
          <cell r="G5133" t="str">
            <v/>
          </cell>
          <cell r="H5133" t="str">
            <v>ALVENARIA ESTRUTURAL DE BLOCOS CERÂMICOS 14X19X29, (ESPESSURA DE 14 CM), PARA PAREDES COM ÁREA LÍQUIDA MENOR QUE 6M², SEM VÃOS, UTILIZANDO PALHETA E ARGAMASSA DE ASSENTAMENTO COM PREPARO MANUAL. AF_12/2014</v>
          </cell>
          <cell r="I5133" t="str">
            <v>M2</v>
          </cell>
          <cell r="J5133" t="str">
            <v>COEFICIENTE DE REPRESENTATIVIDADE</v>
          </cell>
          <cell r="K5133" t="str">
            <v>79,52</v>
          </cell>
          <cell r="L5133" t="str">
            <v>CAIXA REFERENCIAL</v>
          </cell>
        </row>
        <row r="5134">
          <cell r="A5134">
            <v>89292</v>
          </cell>
          <cell r="B5134" t="str">
            <v>PAREDES/PAINEIS</v>
          </cell>
          <cell r="C5134" t="str">
            <v>PARE</v>
          </cell>
          <cell r="D5134" t="str">
            <v>ALVENARIA DE ELEMENTOS VAZADOS CERAMICOS</v>
          </cell>
          <cell r="E5134" t="str">
            <v>0064</v>
          </cell>
          <cell r="F5134" t="str">
            <v/>
          </cell>
          <cell r="G5134" t="str">
            <v/>
          </cell>
          <cell r="H5134" t="str">
            <v>ALVENARIA ESTRUTURAL DE BLOCOS CERÂMICOS 14X19X29, (ESPESSURA DE 14 CM), PARA PAREDES COM ÁREA LÍQUIDA MAIOR OU IGUAL A 6M², SEM VÃOS, UTILIZANDO PALHETA E ARGAMASSA DE ASSENTAMENTO COM PREPARO EM BETONEIRA. AF_12/2014</v>
          </cell>
          <cell r="I5134" t="str">
            <v>M2</v>
          </cell>
          <cell r="J5134" t="str">
            <v>COEFICIENTE DE REPRESENTATIVIDADE</v>
          </cell>
          <cell r="K5134" t="str">
            <v>73,96</v>
          </cell>
          <cell r="L5134" t="str">
            <v>CAIXA REFERENCIAL</v>
          </cell>
        </row>
        <row r="5135">
          <cell r="A5135">
            <v>89293</v>
          </cell>
          <cell r="B5135" t="str">
            <v>PAREDES/PAINEIS</v>
          </cell>
          <cell r="C5135" t="str">
            <v>PARE</v>
          </cell>
          <cell r="D5135" t="str">
            <v>ALVENARIA DE ELEMENTOS VAZADOS CERAMICOS</v>
          </cell>
          <cell r="E5135" t="str">
            <v>0064</v>
          </cell>
          <cell r="F5135" t="str">
            <v/>
          </cell>
          <cell r="G5135" t="str">
            <v/>
          </cell>
          <cell r="H5135" t="str">
            <v>ALVENARIA ESTRUTURAL DE BLOCOS CERÂMICOS 14X19X29, (ESPESSURA DE 14 CM), PARA PAREDES COM ÁREA LÍQUIDA MAIOR OU IGUAL A 6M2, SEM VÃOS, UTILIZANDO PALHETA E ARGAMASSA DE ASSENTAMENTO COM PREPARO MANUAL. AF_12/2014</v>
          </cell>
          <cell r="I5135" t="str">
            <v>M2</v>
          </cell>
          <cell r="J5135" t="str">
            <v>COEFICIENTE DE REPRESENTATIVIDADE</v>
          </cell>
          <cell r="K5135" t="str">
            <v>75,03</v>
          </cell>
          <cell r="L5135" t="str">
            <v>CAIXA REFERENCIAL</v>
          </cell>
        </row>
        <row r="5136">
          <cell r="A5136">
            <v>89294</v>
          </cell>
          <cell r="B5136" t="str">
            <v>PAREDES/PAINEIS</v>
          </cell>
          <cell r="C5136" t="str">
            <v>PARE</v>
          </cell>
          <cell r="D5136" t="str">
            <v>ALVENARIA DE ELEMENTOS VAZADOS CERAMICOS</v>
          </cell>
          <cell r="E5136" t="str">
            <v>0064</v>
          </cell>
          <cell r="F5136" t="str">
            <v/>
          </cell>
          <cell r="G5136" t="str">
            <v/>
          </cell>
          <cell r="H5136" t="str">
            <v>ALVENARIA ESTRUTURAL DE BLOCOS CERÂMICOS 14X19X29, (ESPESSURA DE 14 CM), PARA PAREDES COM ÁREA LÍQUIDA MENOR QUE 6M², COM VÃOS, UTILIZANDO PALHETA E ARGAMASSA DE ASSENTAMENTO COM PREPARO EM BETONEIRA. AF_12/2014</v>
          </cell>
          <cell r="I5136" t="str">
            <v>M2</v>
          </cell>
          <cell r="J5136" t="str">
            <v>COEFICIENTE DE REPRESENTATIVIDADE</v>
          </cell>
          <cell r="K5136" t="str">
            <v>84,43</v>
          </cell>
          <cell r="L5136" t="str">
            <v>CAIXA REFERENCIAL</v>
          </cell>
        </row>
        <row r="5137">
          <cell r="A5137">
            <v>89295</v>
          </cell>
          <cell r="B5137" t="str">
            <v>PAREDES/PAINEIS</v>
          </cell>
          <cell r="C5137" t="str">
            <v>PARE</v>
          </cell>
          <cell r="D5137" t="str">
            <v>ALVENARIA DE ELEMENTOS VAZADOS CERAMICOS</v>
          </cell>
          <cell r="E5137" t="str">
            <v>0064</v>
          </cell>
          <cell r="F5137" t="str">
            <v/>
          </cell>
          <cell r="G5137" t="str">
            <v/>
          </cell>
          <cell r="H5137" t="str">
            <v>ALVENARIA ESTRUTURAL DE BLOCOS CERÂMICOS 14X19X29, (ESPESSURA DE 14 CM), PARA PAREDES COM ÁREA LÍQUIDA MENOR QUE 6M², COM VÃOS, UTILIZANDO PALHETA E ARGAMASSA DE ASSENTAMENTO COM PREPARO MANUAL. AF_12/2014</v>
          </cell>
          <cell r="I5137" t="str">
            <v>M2</v>
          </cell>
          <cell r="J5137" t="str">
            <v>COEFICIENTE DE REPRESENTATIVIDADE</v>
          </cell>
          <cell r="K5137" t="str">
            <v>85,50</v>
          </cell>
          <cell r="L5137" t="str">
            <v>CAIXA REFERENCIAL</v>
          </cell>
        </row>
        <row r="5138">
          <cell r="A5138">
            <v>89296</v>
          </cell>
          <cell r="B5138" t="str">
            <v>PAREDES/PAINEIS</v>
          </cell>
          <cell r="C5138" t="str">
            <v>PARE</v>
          </cell>
          <cell r="D5138" t="str">
            <v>ALVENARIA DE ELEMENTOS VAZADOS CERAMICOS</v>
          </cell>
          <cell r="E5138" t="str">
            <v>0064</v>
          </cell>
          <cell r="F5138" t="str">
            <v/>
          </cell>
          <cell r="G5138" t="str">
            <v/>
          </cell>
          <cell r="H5138" t="str">
            <v>ALVENARIA ESTRUTURAL DE BLOCOS CERÂMICOS 14X19X29, (ESPESSURA DE 14 CM), PARA PAREDES COM ÁREA LÍQUIDA MAIOR OU IGUAL A 6M², COM VÃOS, UTILIZANDO PALHETA E ARGAMASSA DE ASSENTAMENTO COM PREPARO EM BETONEIRA. AF_12/2014</v>
          </cell>
          <cell r="I5138" t="str">
            <v>M2</v>
          </cell>
          <cell r="J5138" t="str">
            <v>COEFICIENTE DE REPRESENTATIVIDADE</v>
          </cell>
          <cell r="K5138" t="str">
            <v>77,13</v>
          </cell>
          <cell r="L5138" t="str">
            <v>CAIXA REFERENCIAL</v>
          </cell>
        </row>
        <row r="5139">
          <cell r="A5139">
            <v>89297</v>
          </cell>
          <cell r="B5139" t="str">
            <v>PAREDES/PAINEIS</v>
          </cell>
          <cell r="C5139" t="str">
            <v>PARE</v>
          </cell>
          <cell r="D5139" t="str">
            <v>ALVENARIA DE ELEMENTOS VAZADOS CERAMICOS</v>
          </cell>
          <cell r="E5139" t="str">
            <v>0064</v>
          </cell>
          <cell r="F5139" t="str">
            <v/>
          </cell>
          <cell r="G5139" t="str">
            <v/>
          </cell>
          <cell r="H5139" t="str">
            <v>ALVENARIA ESTRUTURAL DE BLOCOS CERÂMICOS 14X19X29, (ESPESSURA DE 14 CM), PARA PAREDES COM ÁREA LÍQUIDA MAIOR OU IGUAL A 6M², COM VÃOS, UTILIZANDO PALHETA E ARGAMASSA DE ASSENTAMENTO COM PREPARO MANUAL. AF_12/2014</v>
          </cell>
          <cell r="I5139" t="str">
            <v>M2</v>
          </cell>
          <cell r="J5139" t="str">
            <v>COEFICIENTE DE REPRESENTATIVIDADE</v>
          </cell>
          <cell r="K5139" t="str">
            <v>78,20</v>
          </cell>
          <cell r="L5139" t="str">
            <v>CAIXA REFERENCIAL</v>
          </cell>
        </row>
        <row r="5140">
          <cell r="A5140">
            <v>89298</v>
          </cell>
          <cell r="B5140" t="str">
            <v>PAREDES/PAINEIS</v>
          </cell>
          <cell r="C5140" t="str">
            <v>PARE</v>
          </cell>
          <cell r="D5140" t="str">
            <v>ALVENARIA DE ELEMENTOS VAZADOS CERAMICOS</v>
          </cell>
          <cell r="E5140" t="str">
            <v>0064</v>
          </cell>
          <cell r="F5140" t="str">
            <v/>
          </cell>
          <cell r="G5140" t="str">
            <v/>
          </cell>
          <cell r="H5140" t="str">
            <v>ALVENARIA ESTRUTURAL DE BLOCOS CERÂMICOS 14X19X39, (ESPESSURA DE 14 CM), PARA PAREDES COM ÁREA LÍQUIDA MENOR QUE 6M², SEM VÃOS, UTILIZANDO COLHER DE PEDREIRO E ARGAMASSA DE ASSENTAMENTO COM PREPARO EM BETONEIRA. AF_12/2014</v>
          </cell>
          <cell r="I5140" t="str">
            <v>M2</v>
          </cell>
          <cell r="J5140" t="str">
            <v>COEFICIENTE DE REPRESENTATIVIDADE</v>
          </cell>
          <cell r="K5140" t="str">
            <v>79,85</v>
          </cell>
          <cell r="L5140" t="str">
            <v>CAIXA REFERENCIAL</v>
          </cell>
        </row>
        <row r="5141">
          <cell r="A5141">
            <v>89299</v>
          </cell>
          <cell r="B5141" t="str">
            <v>PAREDES/PAINEIS</v>
          </cell>
          <cell r="C5141" t="str">
            <v>PARE</v>
          </cell>
          <cell r="D5141" t="str">
            <v>ALVENARIA DE ELEMENTOS VAZADOS CERAMICOS</v>
          </cell>
          <cell r="E5141" t="str">
            <v>0064</v>
          </cell>
          <cell r="F5141" t="str">
            <v/>
          </cell>
          <cell r="G5141" t="str">
            <v/>
          </cell>
          <cell r="H5141" t="str">
            <v>ALVENARIA ESTRUTURAL DE BLOCOS CERÂMICOS 14X19X39, (ESPESSURA DE 14 CM), PARA PAREDES COM ÁREA LÍQUIDA MENOR QUE 6M², SEM VÃOS, UTILIZANDO COLHER DE PEDREIRO E ARGAMASSA DE ASSENTAMENTO COM PREPARO MANUAL. AF_12/2014</v>
          </cell>
          <cell r="I5141" t="str">
            <v>M2</v>
          </cell>
          <cell r="J5141" t="str">
            <v>COEFICIENTE DE REPRESENTATIVIDADE</v>
          </cell>
          <cell r="K5141" t="str">
            <v>81,21</v>
          </cell>
          <cell r="L5141" t="str">
            <v>CAIXA REFERENCIAL</v>
          </cell>
        </row>
        <row r="5142">
          <cell r="A5142">
            <v>89300</v>
          </cell>
          <cell r="B5142" t="str">
            <v>PAREDES/PAINEIS</v>
          </cell>
          <cell r="C5142" t="str">
            <v>PARE</v>
          </cell>
          <cell r="D5142" t="str">
            <v>ALVENARIA DE ELEMENTOS VAZADOS CERAMICOS</v>
          </cell>
          <cell r="E5142" t="str">
            <v>0064</v>
          </cell>
          <cell r="F5142" t="str">
            <v/>
          </cell>
          <cell r="G5142" t="str">
            <v/>
          </cell>
          <cell r="H5142" t="str">
            <v>ALVENARIA ESTRUTURAL DE BLOCOS CERÂMICOS 14X19X39, (ESPESSURA DE 14 CM), PARA PAREDES COM ÁREA LÍQUIDA MAIOR OU IGUAL A 6M², SEM VÃOS, UTILIZANDO COLHER DE PEDREIRO E ARGAMASSA DE ASSENTAMENTO COM PREPARO EM BETONEIRA. AF_12/2014</v>
          </cell>
          <cell r="I5142" t="str">
            <v>M2</v>
          </cell>
          <cell r="J5142" t="str">
            <v>COEFICIENTE DE REPRESENTATIVIDADE</v>
          </cell>
          <cell r="K5142" t="str">
            <v>75,38</v>
          </cell>
          <cell r="L5142" t="str">
            <v>CAIXA REFERENCIAL</v>
          </cell>
        </row>
        <row r="5143">
          <cell r="A5143">
            <v>89301</v>
          </cell>
          <cell r="B5143" t="str">
            <v>PAREDES/PAINEIS</v>
          </cell>
          <cell r="C5143" t="str">
            <v>PARE</v>
          </cell>
          <cell r="D5143" t="str">
            <v>ALVENARIA DE ELEMENTOS VAZADOS CERAMICOS</v>
          </cell>
          <cell r="E5143" t="str">
            <v>0064</v>
          </cell>
          <cell r="F5143" t="str">
            <v/>
          </cell>
          <cell r="G5143" t="str">
            <v/>
          </cell>
          <cell r="H5143" t="str">
            <v>ALVENARIA ESTRUTURAL DE BLOCOS CERÂMICOS 14X19X39, (ESPESSURA DE 14 CM), PARA PAREDES COM ÁREA LÍQUIDA MAIOR OU IGUAL A 6M², SEM VÃOS, UTILIZANDO COLHER DE PEDREIRO E ARGAMASSA DE ASSENTAMENTO COM PREPARO MANUAL. AF_12/2014</v>
          </cell>
          <cell r="I5143" t="str">
            <v>M2</v>
          </cell>
          <cell r="J5143" t="str">
            <v>COEFICIENTE DE REPRESENTATIVIDADE</v>
          </cell>
          <cell r="K5143" t="str">
            <v>76,74</v>
          </cell>
          <cell r="L5143" t="str">
            <v>CAIXA REFERENCIAL</v>
          </cell>
        </row>
        <row r="5144">
          <cell r="A5144">
            <v>89302</v>
          </cell>
          <cell r="B5144" t="str">
            <v>PAREDES/PAINEIS</v>
          </cell>
          <cell r="C5144" t="str">
            <v>PARE</v>
          </cell>
          <cell r="D5144" t="str">
            <v>ALVENARIA DE ELEMENTOS VAZADOS CERAMICOS</v>
          </cell>
          <cell r="E5144" t="str">
            <v>0064</v>
          </cell>
          <cell r="F5144" t="str">
            <v/>
          </cell>
          <cell r="G5144" t="str">
            <v/>
          </cell>
          <cell r="H5144" t="str">
            <v>ALVENARIA ESTRUTURAL DE BLOCOS CERÂMICOS 14X19X39, (ESPESSURA DE 14 CM), PARA PAREDES COM ÁREA LÍQUIDA MENOR QUE 6M², COM VÃOS, UTILIZANDO COLHER DE PEDREIRO E ARGAMASSA DE ASSENTAMENTO COM PREPARO EM BETONEIRA. AF_12/2014</v>
          </cell>
          <cell r="I5144" t="str">
            <v>M2</v>
          </cell>
          <cell r="J5144" t="str">
            <v>COEFICIENTE DE REPRESENTATIVIDADE</v>
          </cell>
          <cell r="K5144" t="str">
            <v>86,69</v>
          </cell>
          <cell r="L5144" t="str">
            <v>CAIXA REFERENCIAL</v>
          </cell>
        </row>
        <row r="5145">
          <cell r="A5145">
            <v>89303</v>
          </cell>
          <cell r="B5145" t="str">
            <v>PAREDES/PAINEIS</v>
          </cell>
          <cell r="C5145" t="str">
            <v>PARE</v>
          </cell>
          <cell r="D5145" t="str">
            <v>ALVENARIA DE ELEMENTOS VAZADOS CERAMICOS</v>
          </cell>
          <cell r="E5145" t="str">
            <v>0064</v>
          </cell>
          <cell r="F5145" t="str">
            <v/>
          </cell>
          <cell r="G5145" t="str">
            <v/>
          </cell>
          <cell r="H5145" t="str">
            <v>ALVENARIA ESTRUTURAL DE BLOCOS CERÂMICOS 14X19X39, (ESPESSURA DE 14 CM), PARA PAREDES COM ÁREA LÍQUIDA MENOR QUE 6M², COM VÃOS, UTILIZANDO COLHER DE PEDREIRO E ARGAMASSA DE ASSENTAMENTO COM PREPARO MANUAL. AF_12/2014</v>
          </cell>
          <cell r="I5145" t="str">
            <v>M2</v>
          </cell>
          <cell r="J5145" t="str">
            <v>COEFICIENTE DE REPRESENTATIVIDADE</v>
          </cell>
          <cell r="K5145" t="str">
            <v>88,05</v>
          </cell>
          <cell r="L5145" t="str">
            <v>CAIXA REFERENCIAL</v>
          </cell>
        </row>
        <row r="5146">
          <cell r="A5146">
            <v>89304</v>
          </cell>
          <cell r="B5146" t="str">
            <v>PAREDES/PAINEIS</v>
          </cell>
          <cell r="C5146" t="str">
            <v>PARE</v>
          </cell>
          <cell r="D5146" t="str">
            <v>ALVENARIA DE ELEMENTOS VAZADOS CERAMICOS</v>
          </cell>
          <cell r="E5146" t="str">
            <v>0064</v>
          </cell>
          <cell r="F5146" t="str">
            <v/>
          </cell>
          <cell r="G5146" t="str">
            <v/>
          </cell>
          <cell r="H5146" t="str">
            <v>ALVENARIA ESTRUTURAL DE BLOCOS CERÂMICOS 14X19X39, (ESPESSURA DE 14 CM), PARA PAREDES COM ÁREA LÍQUIDA MAIOR OU IGUAL A 6M², COM VÃOS, UTILIZANDO COLHER DE PEDREIRO E ARGAMASSA DE ASSENTAMENTO COM PREPARO EM BETONEIRA. AF_12/2014</v>
          </cell>
          <cell r="I5146" t="str">
            <v>M2</v>
          </cell>
          <cell r="J5146" t="str">
            <v>COEFICIENTE DE REPRESENTATIVIDADE</v>
          </cell>
          <cell r="K5146" t="str">
            <v>79,43</v>
          </cell>
          <cell r="L5146" t="str">
            <v>CAIXA REFERENCIAL</v>
          </cell>
        </row>
        <row r="5147">
          <cell r="A5147">
            <v>89305</v>
          </cell>
          <cell r="B5147" t="str">
            <v>PAREDES/PAINEIS</v>
          </cell>
          <cell r="C5147" t="str">
            <v>PARE</v>
          </cell>
          <cell r="D5147" t="str">
            <v>ALVENARIA DE ELEMENTOS VAZADOS CERAMICOS</v>
          </cell>
          <cell r="E5147" t="str">
            <v>0064</v>
          </cell>
          <cell r="F5147" t="str">
            <v/>
          </cell>
          <cell r="G5147" t="str">
            <v/>
          </cell>
          <cell r="H5147" t="str">
            <v>ALVENARIA ESTRUTURAL DE BLOCOS CERÂMICOS 14X19X39, (ESPESSURA DE 14 CM), PARA PAREDES COM ÁREA LÍQUIDA MAIOR OU IGUAL A 6M², COM VÃOS, UTILIZANDO COLHER DE PEDREIRO E ARGAMASSA DE ASSENTAMENTO COM PREPARO MANUAL. AF_12/2014</v>
          </cell>
          <cell r="I5147" t="str">
            <v>M2</v>
          </cell>
          <cell r="J5147" t="str">
            <v>COEFICIENTE DE REPRESENTATIVIDADE</v>
          </cell>
          <cell r="K5147" t="str">
            <v>80,79</v>
          </cell>
          <cell r="L5147" t="str">
            <v>CAIXA REFERENCIAL</v>
          </cell>
        </row>
        <row r="5148">
          <cell r="A5148">
            <v>89306</v>
          </cell>
          <cell r="B5148" t="str">
            <v>PAREDES/PAINEIS</v>
          </cell>
          <cell r="C5148" t="str">
            <v>PARE</v>
          </cell>
          <cell r="D5148" t="str">
            <v>ALVENARIA DE ELEMENTOS VAZADOS CERAMICOS</v>
          </cell>
          <cell r="E5148" t="str">
            <v>0064</v>
          </cell>
          <cell r="F5148" t="str">
            <v/>
          </cell>
          <cell r="G5148" t="str">
            <v/>
          </cell>
          <cell r="H5148" t="str">
            <v>ALVENARIA ESTRUTURAL DE BLOCOS CERÂMICOS 14X19X29, (ESPESSURA DE 14 CM), PARA PAREDES COM ÁREA LÍQUIDA MENOR QUE 6M², SEM VÃOS, UTILIZANDO COLHER DE PEDREIRO E ARGAMASSA DE ASSENTAMENTO COM PREPARO EM BETONEIRA. AF_12/2014</v>
          </cell>
          <cell r="I5148" t="str">
            <v>M2</v>
          </cell>
          <cell r="J5148" t="str">
            <v>COEFICIENTE DE REPRESENTATIVIDADE</v>
          </cell>
          <cell r="K5148" t="str">
            <v>88,12</v>
          </cell>
          <cell r="L5148" t="str">
            <v>CAIXA REFERENCIAL</v>
          </cell>
        </row>
        <row r="5149">
          <cell r="A5149">
            <v>89307</v>
          </cell>
          <cell r="B5149" t="str">
            <v>PAREDES/PAINEIS</v>
          </cell>
          <cell r="C5149" t="str">
            <v>PARE</v>
          </cell>
          <cell r="D5149" t="str">
            <v>ALVENARIA DE ELEMENTOS VAZADOS CERAMICOS</v>
          </cell>
          <cell r="E5149" t="str">
            <v>0064</v>
          </cell>
          <cell r="F5149" t="str">
            <v/>
          </cell>
          <cell r="G5149" t="str">
            <v/>
          </cell>
          <cell r="H5149" t="str">
            <v>ALVENARIA ESTRUTURAL DE BLOCOS CERÂMICOS 14X19X29, (ESPESSURA DE 14 CM), PARA PAREDES COM ÁREA LÍQUIDA MENOR QUE 6M², SEM VÃOS, UTILIZANDO COLHER DE PEDREIRO E ARGAMASSA DE ASSENTAMENTO COM PREPARO MANUAL. AF_12/2014</v>
          </cell>
          <cell r="I5149" t="str">
            <v>M2</v>
          </cell>
          <cell r="J5149" t="str">
            <v>COEFICIENTE DE REPRESENTATIVIDADE</v>
          </cell>
          <cell r="K5149" t="str">
            <v>89,63</v>
          </cell>
          <cell r="L5149" t="str">
            <v>CAIXA REFERENCIAL</v>
          </cell>
        </row>
        <row r="5150">
          <cell r="A5150">
            <v>89308</v>
          </cell>
          <cell r="B5150" t="str">
            <v>PAREDES/PAINEIS</v>
          </cell>
          <cell r="C5150" t="str">
            <v>PARE</v>
          </cell>
          <cell r="D5150" t="str">
            <v>ALVENARIA DE ELEMENTOS VAZADOS CERAMICOS</v>
          </cell>
          <cell r="E5150" t="str">
            <v>0064</v>
          </cell>
          <cell r="F5150" t="str">
            <v/>
          </cell>
          <cell r="G5150" t="str">
            <v/>
          </cell>
          <cell r="H5150" t="str">
            <v>ALVENARIA ESTRUTURAL DE BLOCOS CERÂMICOS 14X19X29, (ESPESSURA DE 14 CM), PARA PAREDES COM ÁREA LÍQUIDA MAIOR OU IGUAL A 6M², SEM VÃOS, UTILIZANDO COLHER DE PEDREIRO E ARGAMASSA DE ASSENTAMENTO COM PREPARO EM BETONEIRA. AF_12/2014</v>
          </cell>
          <cell r="I5150" t="str">
            <v>M2</v>
          </cell>
          <cell r="J5150" t="str">
            <v>COEFICIENTE DE REPRESENTATIVIDADE</v>
          </cell>
          <cell r="K5150" t="str">
            <v>83,63</v>
          </cell>
          <cell r="L5150" t="str">
            <v>CAIXA REFERENCIAL</v>
          </cell>
        </row>
        <row r="5151">
          <cell r="A5151">
            <v>89309</v>
          </cell>
          <cell r="B5151" t="str">
            <v>PAREDES/PAINEIS</v>
          </cell>
          <cell r="C5151" t="str">
            <v>PARE</v>
          </cell>
          <cell r="D5151" t="str">
            <v>ALVENARIA DE ELEMENTOS VAZADOS CERAMICOS</v>
          </cell>
          <cell r="E5151" t="str">
            <v>0064</v>
          </cell>
          <cell r="F5151" t="str">
            <v/>
          </cell>
          <cell r="G5151" t="str">
            <v/>
          </cell>
          <cell r="H5151" t="str">
            <v>ALVENARIA ESTRUTURAL DE BLOCOS CERÂMICOS 14X19X29, (ESPESSURA DE 14 CM), PARA PAREDES COM ÁREA LÍQUIDA MAIOR OU IGUAL A 6M², SEM VÃOS, UTILIZANDO COLHER DE PEDREIRO E ARGAMASSA DE ASSENTAMENTO COM PREPARO MANUAL. AF_12/2014</v>
          </cell>
          <cell r="I5151" t="str">
            <v>M2</v>
          </cell>
          <cell r="J5151" t="str">
            <v>COEFICIENTE DE REPRESENTATIVIDADE</v>
          </cell>
          <cell r="K5151" t="str">
            <v>85,14</v>
          </cell>
          <cell r="L5151" t="str">
            <v>CAIXA REFERENCIAL</v>
          </cell>
        </row>
        <row r="5152">
          <cell r="A5152">
            <v>89310</v>
          </cell>
          <cell r="B5152" t="str">
            <v>PAREDES/PAINEIS</v>
          </cell>
          <cell r="C5152" t="str">
            <v>PARE</v>
          </cell>
          <cell r="D5152" t="str">
            <v>ALVENARIA DE ELEMENTOS VAZADOS CERAMICOS</v>
          </cell>
          <cell r="E5152" t="str">
            <v>0064</v>
          </cell>
          <cell r="F5152" t="str">
            <v/>
          </cell>
          <cell r="G5152" t="str">
            <v/>
          </cell>
          <cell r="H5152" t="str">
            <v>ALVENARIA ESTRUTURAL DE BLOCOS CERÂMICOS 14X19X29, (ESPESSURA DE 14 CM), PARA PAREDES COM ÁREA LÍQUIDA MENOR QUE 6M², COM VÃOS, UTILIZANDO COLHER DE PEDREIRO E ARGAMASSA DE ASSENTAMENTO COM PREPARO EM BETONEIRA. AF_12/2014</v>
          </cell>
          <cell r="I5152" t="str">
            <v>M2</v>
          </cell>
          <cell r="J5152" t="str">
            <v>COEFICIENTE DE REPRESENTATIVIDADE</v>
          </cell>
          <cell r="K5152" t="str">
            <v>98,30</v>
          </cell>
          <cell r="L5152" t="str">
            <v>CAIXA REFERENCIAL</v>
          </cell>
        </row>
        <row r="5153">
          <cell r="A5153">
            <v>89311</v>
          </cell>
          <cell r="B5153" t="str">
            <v>PAREDES/PAINEIS</v>
          </cell>
          <cell r="C5153" t="str">
            <v>PARE</v>
          </cell>
          <cell r="D5153" t="str">
            <v>ALVENARIA DE ELEMENTOS VAZADOS CERAMICOS</v>
          </cell>
          <cell r="E5153" t="str">
            <v>0064</v>
          </cell>
          <cell r="F5153" t="str">
            <v/>
          </cell>
          <cell r="G5153" t="str">
            <v/>
          </cell>
          <cell r="H5153" t="str">
            <v>ALVENARIA ESTRUTURAL DE BLOCOS CERÂMICOS 14X19X29, (ESPESSURA DE 14 CM), PARA PAREDES COM ÁREA LÍQUIDA MENOR QUE 6M², COM VÃOS, UTILIZANDO COLHER DE PEDREIRO E ARGAMASSA DE ASSENTAMENTO COM PREPARO MANUAL. AF_12/2014</v>
          </cell>
          <cell r="I5153" t="str">
            <v>M2</v>
          </cell>
          <cell r="J5153" t="str">
            <v>COEFICIENTE DE REPRESENTATIVIDADE</v>
          </cell>
          <cell r="K5153" t="str">
            <v>99,81</v>
          </cell>
          <cell r="L5153" t="str">
            <v>CAIXA REFERENCIAL</v>
          </cell>
        </row>
        <row r="5154">
          <cell r="A5154">
            <v>89312</v>
          </cell>
          <cell r="B5154" t="str">
            <v>PAREDES/PAINEIS</v>
          </cell>
          <cell r="C5154" t="str">
            <v>PARE</v>
          </cell>
          <cell r="D5154" t="str">
            <v>ALVENARIA DE ELEMENTOS VAZADOS CERAMICOS</v>
          </cell>
          <cell r="E5154" t="str">
            <v>0064</v>
          </cell>
          <cell r="F5154" t="str">
            <v/>
          </cell>
          <cell r="G5154" t="str">
            <v/>
          </cell>
          <cell r="H5154" t="str">
            <v>ALVENARIA ESTRUTURAL DE BLOCOS CERÂMICOS 14X19X29, (ESPESSURA DE 14 CM), PARA PAREDES COM ÁREA LÍQUIDA MAIOR OU IGUAL A 6M², COM VÃOS, UTILIZANDO COLHER DE PEDREIRO E ARGAMASSA DE ASSENTAMENTO COM PREPARO EM BETONEIRA. AF_12/2014</v>
          </cell>
          <cell r="I5154" t="str">
            <v>M2</v>
          </cell>
          <cell r="J5154" t="str">
            <v>COEFICIENTE DE REPRESENTATIVIDADE</v>
          </cell>
          <cell r="K5154" t="str">
            <v>88,45</v>
          </cell>
          <cell r="L5154" t="str">
            <v>CAIXA REFERENCIAL</v>
          </cell>
        </row>
        <row r="5155">
          <cell r="A5155">
            <v>89313</v>
          </cell>
          <cell r="B5155" t="str">
            <v>PAREDES/PAINEIS</v>
          </cell>
          <cell r="C5155" t="str">
            <v>PARE</v>
          </cell>
          <cell r="D5155" t="str">
            <v>ALVENARIA DE ELEMENTOS VAZADOS CERAMICOS</v>
          </cell>
          <cell r="E5155" t="str">
            <v>0064</v>
          </cell>
          <cell r="F5155" t="str">
            <v/>
          </cell>
          <cell r="G5155" t="str">
            <v/>
          </cell>
          <cell r="H5155" t="str">
            <v>ALVENARIA ESTRUTURAL DE BLOCOS CERÂMICOS 14X19X29, (ESPESSURA DE 14 CM), PARA PAREDES COM ÁREA LÍQUIDA MAIOR OU IGUAL A 6M², COM VÃOS, UTILIZANDO COLHER DE PEDREIRO E ARGAMASSA DE ASSENTAMENTO COM PREPARO MANUAL. AF_12/2014</v>
          </cell>
          <cell r="I5155" t="str">
            <v>M2</v>
          </cell>
          <cell r="J5155" t="str">
            <v>COEFICIENTE DE REPRESENTATIVIDADE</v>
          </cell>
          <cell r="K5155" t="str">
            <v>89,96</v>
          </cell>
          <cell r="L5155" t="str">
            <v>CAIXA REFERENCIAL</v>
          </cell>
        </row>
        <row r="5156">
          <cell r="A5156">
            <v>101162</v>
          </cell>
          <cell r="B5156" t="str">
            <v>PAREDES/PAINEIS</v>
          </cell>
          <cell r="C5156" t="str">
            <v>PARE</v>
          </cell>
          <cell r="D5156" t="str">
            <v>ALVENARIA DE ELEMENTOS VAZADOS CERAMICOS</v>
          </cell>
          <cell r="E5156" t="str">
            <v>0064</v>
          </cell>
          <cell r="F5156" t="str">
            <v/>
          </cell>
          <cell r="G5156" t="str">
            <v/>
          </cell>
          <cell r="H5156" t="str">
            <v>ALVENARIA DE VEDAÇÃO COM ELEMENTO VAZADO DE CERÂMICA (COBOGÓ) DE 7X20X20CM E ARGAMASSA DE ASSENTAMENTO COM PREPARO EM BETONEIRA. AF_05/2020</v>
          </cell>
          <cell r="I5156" t="str">
            <v>M2</v>
          </cell>
          <cell r="J5156" t="str">
            <v>COEFICIENTE DE REPRESENTATIVIDADE</v>
          </cell>
          <cell r="K5156" t="str">
            <v>134,09</v>
          </cell>
          <cell r="L5156" t="str">
            <v>CAIXA REFERENCIAL</v>
          </cell>
        </row>
        <row r="5157">
          <cell r="A5157">
            <v>87447</v>
          </cell>
          <cell r="B5157" t="str">
            <v>PAREDES/PAINEIS</v>
          </cell>
          <cell r="C5157" t="str">
            <v>PARE</v>
          </cell>
          <cell r="D5157" t="str">
            <v>ALVENARIA DE BLOCOS DE CONCRETO</v>
          </cell>
          <cell r="E5157" t="str">
            <v>0065</v>
          </cell>
          <cell r="F5157" t="str">
            <v/>
          </cell>
          <cell r="G5157" t="str">
            <v/>
          </cell>
          <cell r="H5157" t="str">
            <v>ALVENARIA DE VEDAÇÃO DE BLOCOS VAZADOS DE CONCRETO DE 9X19X39CM (ESPESSURA 9CM) DE PAREDES COM ÁREA LÍQUIDA MENOR QUE 6M² SEM VÃOS E ARGAMASSA DE ASSENTAMENTO COM PREPARO EM BETONEIRA. AF_06/2014</v>
          </cell>
          <cell r="I5157" t="str">
            <v>M2</v>
          </cell>
          <cell r="J5157" t="str">
            <v>ATRIBUÍDO SÃO PAULO</v>
          </cell>
          <cell r="K5157" t="str">
            <v>51,82</v>
          </cell>
          <cell r="L5157" t="str">
            <v>CAIXA REFERENCIAL</v>
          </cell>
        </row>
        <row r="5158">
          <cell r="A5158">
            <v>87448</v>
          </cell>
          <cell r="B5158" t="str">
            <v>PAREDES/PAINEIS</v>
          </cell>
          <cell r="C5158" t="str">
            <v>PARE</v>
          </cell>
          <cell r="D5158" t="str">
            <v>ALVENARIA DE BLOCOS DE CONCRETO</v>
          </cell>
          <cell r="E5158" t="str">
            <v>0065</v>
          </cell>
          <cell r="F5158" t="str">
            <v/>
          </cell>
          <cell r="G5158" t="str">
            <v/>
          </cell>
          <cell r="H5158" t="str">
            <v>ALVENARIA DE VEDAÇÃO DE BLOCOS VAZADOS DE CONCRETO DE 9X19X39CM (ESPESSURA 9CM) DE PAREDES COM ÁREA LÍQUIDA MENOR QUE 6M² SEM VÃOS E ARGAMASSA DE ASSENTAMENTO COM PREPARO MANUAL. AF_06/2014</v>
          </cell>
          <cell r="I5158" t="str">
            <v>M2</v>
          </cell>
          <cell r="J5158" t="str">
            <v>ATRIBUÍDO SÃO PAULO</v>
          </cell>
          <cell r="K5158" t="str">
            <v>52,14</v>
          </cell>
          <cell r="L5158" t="str">
            <v>CAIXA REFERENCIAL</v>
          </cell>
        </row>
        <row r="5159">
          <cell r="A5159">
            <v>87449</v>
          </cell>
          <cell r="B5159" t="str">
            <v>PAREDES/PAINEIS</v>
          </cell>
          <cell r="C5159" t="str">
            <v>PARE</v>
          </cell>
          <cell r="D5159" t="str">
            <v>ALVENARIA DE BLOCOS DE CONCRETO</v>
          </cell>
          <cell r="E5159" t="str">
            <v>0065</v>
          </cell>
          <cell r="F5159" t="str">
            <v/>
          </cell>
          <cell r="G5159" t="str">
            <v/>
          </cell>
          <cell r="H5159" t="str">
            <v>ALVENARIA DE VEDAÇÃO DE BLOCOS VAZADOS DE CONCRETO DE 14X19X39CM (ESPESSURA 14CM) DE PAREDES COM ÁREA LÍQUIDA MENOR QUE 6M² SEM VÃOS E ARGAMASSA DE ASSENTAMENTO COM PREPARO EM BETONEIRA. AF_06/2014</v>
          </cell>
          <cell r="I5159" t="str">
            <v>M2</v>
          </cell>
          <cell r="J5159" t="str">
            <v>ATRIBUÍDO SÃO PAULO</v>
          </cell>
          <cell r="K5159" t="str">
            <v>67,41</v>
          </cell>
          <cell r="L5159" t="str">
            <v>CAIXA REFERENCIAL</v>
          </cell>
        </row>
        <row r="5160">
          <cell r="A5160">
            <v>87450</v>
          </cell>
          <cell r="B5160" t="str">
            <v>PAREDES/PAINEIS</v>
          </cell>
          <cell r="C5160" t="str">
            <v>PARE</v>
          </cell>
          <cell r="D5160" t="str">
            <v>ALVENARIA DE BLOCOS DE CONCRETO</v>
          </cell>
          <cell r="E5160" t="str">
            <v>0065</v>
          </cell>
          <cell r="F5160" t="str">
            <v/>
          </cell>
          <cell r="G5160" t="str">
            <v/>
          </cell>
          <cell r="H5160" t="str">
            <v>ALVENARIA DE VEDAÇÃO DE BLOCOS VAZADOS DE CONCRETO DE 14X19X39CM (ESPESSURA 14CM) DE PAREDES COM ÁREA LÍQUIDA MENOR QUE 6M² SEM VÃOS E ARGAMASSA DE ASSENTAMENTO COM PREPARO MANUAL. AF_06/2014</v>
          </cell>
          <cell r="I5160" t="str">
            <v>M2</v>
          </cell>
          <cell r="J5160" t="str">
            <v>ATRIBUÍDO SÃO PAULO</v>
          </cell>
          <cell r="K5160" t="str">
            <v>68,25</v>
          </cell>
          <cell r="L5160" t="str">
            <v>CAIXA REFERENCIAL</v>
          </cell>
        </row>
        <row r="5161">
          <cell r="A5161">
            <v>87451</v>
          </cell>
          <cell r="B5161" t="str">
            <v>PAREDES/PAINEIS</v>
          </cell>
          <cell r="C5161" t="str">
            <v>PARE</v>
          </cell>
          <cell r="D5161" t="str">
            <v>ALVENARIA DE BLOCOS DE CONCRETO</v>
          </cell>
          <cell r="E5161" t="str">
            <v>0065</v>
          </cell>
          <cell r="F5161" t="str">
            <v/>
          </cell>
          <cell r="G5161" t="str">
            <v/>
          </cell>
          <cell r="H5161" t="str">
            <v>ALVENARIA DE VEDAÇÃO DE BLOCOS VAZADOS DE CONCRETO DE 19X19X39CM (ESPESSURA 19CM) DE PAREDES COM ÁREA LÍQUIDA MENOR QUE 6M² SEM VÃOS E ARGAMASSA DE ASSENTAMENTO COM PREPARO EM BETONEIRA. AF_06/2014</v>
          </cell>
          <cell r="I5161" t="str">
            <v>M2</v>
          </cell>
          <cell r="J5161" t="str">
            <v>ATRIBUÍDO SÃO PAULO</v>
          </cell>
          <cell r="K5161" t="str">
            <v>82,20</v>
          </cell>
          <cell r="L5161" t="str">
            <v>CAIXA REFERENCIAL</v>
          </cell>
        </row>
        <row r="5162">
          <cell r="A5162">
            <v>87452</v>
          </cell>
          <cell r="B5162" t="str">
            <v>PAREDES/PAINEIS</v>
          </cell>
          <cell r="C5162" t="str">
            <v>PARE</v>
          </cell>
          <cell r="D5162" t="str">
            <v>ALVENARIA DE BLOCOS DE CONCRETO</v>
          </cell>
          <cell r="E5162" t="str">
            <v>0065</v>
          </cell>
          <cell r="F5162" t="str">
            <v/>
          </cell>
          <cell r="G5162" t="str">
            <v/>
          </cell>
          <cell r="H5162" t="str">
            <v>ALVENARIA DE VEDAÇÃO DE BLOCOS VAZADOS DE CONCRETO DE 19X19X39CM (ESPESSURA 19CM) DE PAREDES COM ÁREA LÍQUIDA MENOR QUE 6M² SEM VÃOS E ARGAMASSA DE ASSENTAMENTO COM PREPARO MANUAL. AF_06/2014</v>
          </cell>
          <cell r="I5162" t="str">
            <v>M2</v>
          </cell>
          <cell r="J5162" t="str">
            <v>ATRIBUÍDO SÃO PAULO</v>
          </cell>
          <cell r="K5162" t="str">
            <v>82,69</v>
          </cell>
          <cell r="L5162" t="str">
            <v>CAIXA REFERENCIAL</v>
          </cell>
        </row>
        <row r="5163">
          <cell r="A5163">
            <v>87453</v>
          </cell>
          <cell r="B5163" t="str">
            <v>PAREDES/PAINEIS</v>
          </cell>
          <cell r="C5163" t="str">
            <v>PARE</v>
          </cell>
          <cell r="D5163" t="str">
            <v>ALVENARIA DE BLOCOS DE CONCRETO</v>
          </cell>
          <cell r="E5163" t="str">
            <v>0065</v>
          </cell>
          <cell r="F5163" t="str">
            <v/>
          </cell>
          <cell r="G5163" t="str">
            <v/>
          </cell>
          <cell r="H5163" t="str">
            <v>ALVENARIA DE VEDAÇÃO DE BLOCOS VAZADOS DE CONCRETO DE 9X19X39CM (ESPESSURA 9CM) DE PAREDES COM ÁREA LÍQUIDA MAIOR OU IGUAL A 6M² SEM VÃOS E ARGAMASSA DE ASSENTAMENTO COM PREPARO EM BETONEIRA. AF_06/2014</v>
          </cell>
          <cell r="I5163" t="str">
            <v>M2</v>
          </cell>
          <cell r="J5163" t="str">
            <v>ATRIBUÍDO SÃO PAULO</v>
          </cell>
          <cell r="K5163" t="str">
            <v>48,49</v>
          </cell>
          <cell r="L5163" t="str">
            <v>CAIXA REFERENCIAL</v>
          </cell>
        </row>
        <row r="5164">
          <cell r="A5164">
            <v>87454</v>
          </cell>
          <cell r="B5164" t="str">
            <v>PAREDES/PAINEIS</v>
          </cell>
          <cell r="C5164" t="str">
            <v>PARE</v>
          </cell>
          <cell r="D5164" t="str">
            <v>ALVENARIA DE BLOCOS DE CONCRETO</v>
          </cell>
          <cell r="E5164" t="str">
            <v>0065</v>
          </cell>
          <cell r="F5164" t="str">
            <v/>
          </cell>
          <cell r="G5164" t="str">
            <v/>
          </cell>
          <cell r="H5164" t="str">
            <v>ALVENARIA DE VEDAÇÃO DE BLOCOS VAZADOS DE CONCRETO DE 9X19X39CM (ESPESSURA 9CM) DE PAREDES COM ÁREA LÍQUIDA MAIOR OU IGUAL A 6M² SEM VÃOS E ARGAMASSA DE ASSENTAMENTO COM PREPARO MANUAL. AF_06/2014</v>
          </cell>
          <cell r="I5164" t="str">
            <v>M2</v>
          </cell>
          <cell r="J5164" t="str">
            <v>ATRIBUÍDO SÃO PAULO</v>
          </cell>
          <cell r="K5164" t="str">
            <v>49,21</v>
          </cell>
          <cell r="L5164" t="str">
            <v>CAIXA REFERENCIAL</v>
          </cell>
        </row>
        <row r="5165">
          <cell r="A5165">
            <v>87455</v>
          </cell>
          <cell r="B5165" t="str">
            <v>PAREDES/PAINEIS</v>
          </cell>
          <cell r="C5165" t="str">
            <v>PARE</v>
          </cell>
          <cell r="D5165" t="str">
            <v>ALVENARIA DE BLOCOS DE CONCRETO</v>
          </cell>
          <cell r="E5165" t="str">
            <v>0065</v>
          </cell>
          <cell r="F5165" t="str">
            <v/>
          </cell>
          <cell r="G5165" t="str">
            <v/>
          </cell>
          <cell r="H5165" t="str">
            <v>ALVENARIA DE VEDAÇÃO DE BLOCOS VAZADOS DE CONCRETO DE 14X19X39CM (ESPESSURA 14CM) DE PAREDES COM ÁREA LÍQUIDA MAIOR OU IGUAL A 6M² SEM VÃOS E ARGAMASSA DE ASSENTAMENTO COM PREPARO EM BETONEIRA. AF_06/2014</v>
          </cell>
          <cell r="I5165" t="str">
            <v>M2</v>
          </cell>
          <cell r="J5165" t="str">
            <v>ATRIBUÍDO SÃO PAULO</v>
          </cell>
          <cell r="K5165" t="str">
            <v>63,13</v>
          </cell>
          <cell r="L5165" t="str">
            <v>CAIXA REFERENCIAL</v>
          </cell>
        </row>
        <row r="5166">
          <cell r="A5166">
            <v>87456</v>
          </cell>
          <cell r="B5166" t="str">
            <v>PAREDES/PAINEIS</v>
          </cell>
          <cell r="C5166" t="str">
            <v>PARE</v>
          </cell>
          <cell r="D5166" t="str">
            <v>ALVENARIA DE BLOCOS DE CONCRETO</v>
          </cell>
          <cell r="E5166" t="str">
            <v>0065</v>
          </cell>
          <cell r="F5166" t="str">
            <v/>
          </cell>
          <cell r="G5166" t="str">
            <v/>
          </cell>
          <cell r="H5166" t="str">
            <v>ALVENARIA DE VEDAÇÃO DE BLOCOS VAZADOS DE CONCRETO DE 14X19X39CM (ESPESSURA 14CM) DE PAREDES COM ÁREA LÍQUIDA MAIOR OU IGUAL A 6M² SEM VÃOS E ARGAMASSA DE ASSENTAMENTO COM PREPARO MANUAL. AF_06/2014</v>
          </cell>
          <cell r="I5166" t="str">
            <v>M2</v>
          </cell>
          <cell r="J5166" t="str">
            <v>ATRIBUÍDO SÃO PAULO</v>
          </cell>
          <cell r="K5166" t="str">
            <v>64,37</v>
          </cell>
          <cell r="L5166" t="str">
            <v>CAIXA REFERENCIAL</v>
          </cell>
        </row>
        <row r="5167">
          <cell r="A5167">
            <v>87457</v>
          </cell>
          <cell r="B5167" t="str">
            <v>PAREDES/PAINEIS</v>
          </cell>
          <cell r="C5167" t="str">
            <v>PARE</v>
          </cell>
          <cell r="D5167" t="str">
            <v>ALVENARIA DE BLOCOS DE CONCRETO</v>
          </cell>
          <cell r="E5167" t="str">
            <v>0065</v>
          </cell>
          <cell r="F5167" t="str">
            <v/>
          </cell>
          <cell r="G5167" t="str">
            <v/>
          </cell>
          <cell r="H5167" t="str">
            <v>ALVENARIA DE VEDAÇÃO DE BLOCOS VAZADOS DE CONCRETO DE 19X19X39CM (ESPESSURA 19CM) DE PAREDES COM ÁREA LÍQUIDA MAIOR OU IGUAL A 6M² SEM VÃOS E ARGAMASSA DE ASSENTAMENTO COM PREPARO EM BETONEIRA. AF_06/2014</v>
          </cell>
          <cell r="I5167" t="str">
            <v>M2</v>
          </cell>
          <cell r="J5167" t="str">
            <v>ATRIBUÍDO SÃO PAULO</v>
          </cell>
          <cell r="K5167" t="str">
            <v>76,65</v>
          </cell>
          <cell r="L5167" t="str">
            <v>CAIXA REFERENCIAL</v>
          </cell>
        </row>
        <row r="5168">
          <cell r="A5168">
            <v>87458</v>
          </cell>
          <cell r="B5168" t="str">
            <v>PAREDES/PAINEIS</v>
          </cell>
          <cell r="C5168" t="str">
            <v>PARE</v>
          </cell>
          <cell r="D5168" t="str">
            <v>ALVENARIA DE BLOCOS DE CONCRETO</v>
          </cell>
          <cell r="E5168" t="str">
            <v>0065</v>
          </cell>
          <cell r="F5168" t="str">
            <v/>
          </cell>
          <cell r="G5168" t="str">
            <v/>
          </cell>
          <cell r="H5168" t="str">
            <v>ALVENARIA DE VEDAÇÃO DE BLOCOS VAZADOS DE CONCRETO DE 19X19X39CM (ESPESSURA 19CM) DE PAREDES COM ÁREA LÍQUIDA MAIOR OU IGUAL A 6M² SEM VÃOS E ARGAMASSA DE ASSENTAMENTO COM PREPARO MANUAL. AF_06/2014</v>
          </cell>
          <cell r="I5168" t="str">
            <v>M2</v>
          </cell>
          <cell r="J5168" t="str">
            <v>ATRIBUÍDO SÃO PAULO</v>
          </cell>
          <cell r="K5168" t="str">
            <v>77,70</v>
          </cell>
          <cell r="L5168" t="str">
            <v>CAIXA REFERENCIAL</v>
          </cell>
        </row>
        <row r="5169">
          <cell r="A5169">
            <v>87459</v>
          </cell>
          <cell r="B5169" t="str">
            <v>PAREDES/PAINEIS</v>
          </cell>
          <cell r="C5169" t="str">
            <v>PARE</v>
          </cell>
          <cell r="D5169" t="str">
            <v>ALVENARIA DE BLOCOS DE CONCRETO</v>
          </cell>
          <cell r="E5169" t="str">
            <v>0065</v>
          </cell>
          <cell r="F5169" t="str">
            <v/>
          </cell>
          <cell r="G5169" t="str">
            <v/>
          </cell>
          <cell r="H5169" t="str">
            <v>ALVENARIA DE VEDAÇÃO DE BLOCOS VAZADOS DE CONCRETO DE 9X19X39CM (ESPESSURA 9CM) DE PAREDES COM ÁREA LÍQUIDA MENOR QUE 6M² COM VÃOS E ARGAMASSA DE ASSENTAMENTO COM PREPARO EM BETONEIRA. AF_06/2014</v>
          </cell>
          <cell r="I5169" t="str">
            <v>M2</v>
          </cell>
          <cell r="J5169" t="str">
            <v>ATRIBUÍDO SÃO PAULO</v>
          </cell>
          <cell r="K5169" t="str">
            <v>57,05</v>
          </cell>
          <cell r="L5169" t="str">
            <v>CAIXA REFERENCIAL</v>
          </cell>
        </row>
        <row r="5170">
          <cell r="A5170">
            <v>87460</v>
          </cell>
          <cell r="B5170" t="str">
            <v>PAREDES/PAINEIS</v>
          </cell>
          <cell r="C5170" t="str">
            <v>PARE</v>
          </cell>
          <cell r="D5170" t="str">
            <v>ALVENARIA DE BLOCOS DE CONCRETO</v>
          </cell>
          <cell r="E5170" t="str">
            <v>0065</v>
          </cell>
          <cell r="F5170" t="str">
            <v/>
          </cell>
          <cell r="G5170" t="str">
            <v/>
          </cell>
          <cell r="H5170" t="str">
            <v>ALVENARIA DE VEDAÇÃO DE BLOCOS VAZADOS DE CONCRETO DE 9X19X39CM (ESPESSURA 9CM) DE PAREDES COM ÁREA LÍQUIDA MENOR QUE 6M² COM VÃOS E ARGAMASSA DE ASSENTAMENTO COM PREPARO MANUAL. AF_06/2014</v>
          </cell>
          <cell r="I5170" t="str">
            <v>M2</v>
          </cell>
          <cell r="J5170" t="str">
            <v>ATRIBUÍDO SÃO PAULO</v>
          </cell>
          <cell r="K5170" t="str">
            <v>57,77</v>
          </cell>
          <cell r="L5170" t="str">
            <v>CAIXA REFERENCIAL</v>
          </cell>
        </row>
        <row r="5171">
          <cell r="A5171">
            <v>87461</v>
          </cell>
          <cell r="B5171" t="str">
            <v>PAREDES/PAINEIS</v>
          </cell>
          <cell r="C5171" t="str">
            <v>PARE</v>
          </cell>
          <cell r="D5171" t="str">
            <v>ALVENARIA DE BLOCOS DE CONCRETO</v>
          </cell>
          <cell r="E5171" t="str">
            <v>0065</v>
          </cell>
          <cell r="F5171" t="str">
            <v/>
          </cell>
          <cell r="G5171" t="str">
            <v/>
          </cell>
          <cell r="H5171" t="str">
            <v>ALVENARIA DE VEDAÇÃO DE BLOCOS VAZADOS DE CONCRETO DE 14X19X39CM (ESPESSURA 14CM) DE PAREDES COM ÁREA LÍQUIDA MENOR QUE 6M² COM VÃOS E ARGAMASSA DE ASSENTAMENTO COM PREPARO EM BETONEIRA. AF_06/2014</v>
          </cell>
          <cell r="I5171" t="str">
            <v>M2</v>
          </cell>
          <cell r="J5171" t="str">
            <v>ATRIBUÍDO SÃO PAULO</v>
          </cell>
          <cell r="K5171" t="str">
            <v>72,68</v>
          </cell>
          <cell r="L5171" t="str">
            <v>CAIXA REFERENCIAL</v>
          </cell>
        </row>
        <row r="5172">
          <cell r="A5172">
            <v>87462</v>
          </cell>
          <cell r="B5172" t="str">
            <v>PAREDES/PAINEIS</v>
          </cell>
          <cell r="C5172" t="str">
            <v>PARE</v>
          </cell>
          <cell r="D5172" t="str">
            <v>ALVENARIA DE BLOCOS DE CONCRETO</v>
          </cell>
          <cell r="E5172" t="str">
            <v>0065</v>
          </cell>
          <cell r="F5172" t="str">
            <v/>
          </cell>
          <cell r="G5172" t="str">
            <v/>
          </cell>
          <cell r="H5172" t="str">
            <v>ALVENARIA DE VEDAÇÃO DE BLOCOS VAZADOS DE CONCRETO DE 14X19X39CM (ESPESSURA 14CM) DE PAREDES COM ÁREA LÍQUIDA MENOR QUE 6M² COM VÃOS E ARGAMASSA DE ASSENTAMENTO COM PREPARO MANUAL. AF_06/2014</v>
          </cell>
          <cell r="I5172" t="str">
            <v>M2</v>
          </cell>
          <cell r="J5172" t="str">
            <v>ATRIBUÍDO SÃO PAULO</v>
          </cell>
          <cell r="K5172" t="str">
            <v>73,52</v>
          </cell>
          <cell r="L5172" t="str">
            <v>CAIXA REFERENCIAL</v>
          </cell>
        </row>
        <row r="5173">
          <cell r="A5173">
            <v>87463</v>
          </cell>
          <cell r="B5173" t="str">
            <v>PAREDES/PAINEIS</v>
          </cell>
          <cell r="C5173" t="str">
            <v>PARE</v>
          </cell>
          <cell r="D5173" t="str">
            <v>ALVENARIA DE BLOCOS DE CONCRETO</v>
          </cell>
          <cell r="E5173" t="str">
            <v>0065</v>
          </cell>
          <cell r="F5173" t="str">
            <v/>
          </cell>
          <cell r="G5173" t="str">
            <v/>
          </cell>
          <cell r="H5173" t="str">
            <v>ALVENARIA DE VEDAÇÃO DE BLOCOS VAZADOS DE CONCRETO DE 19X19X39CM (ESPESSURA 19CM) DE PAREDES COM ÁREA LÍQUIDA MENOR QUE 6M² COM VÃOS E ARGAMASSA DE ASSENTAMENTO COM PREPARO EM BETONEIRA. AF_06/2014</v>
          </cell>
          <cell r="I5173" t="str">
            <v>M2</v>
          </cell>
          <cell r="J5173" t="str">
            <v>ATRIBUÍDO SÃO PAULO</v>
          </cell>
          <cell r="K5173" t="str">
            <v>87,00</v>
          </cell>
          <cell r="L5173" t="str">
            <v>CAIXA REFERENCIAL</v>
          </cell>
        </row>
        <row r="5174">
          <cell r="A5174">
            <v>87464</v>
          </cell>
          <cell r="B5174" t="str">
            <v>PAREDES/PAINEIS</v>
          </cell>
          <cell r="C5174" t="str">
            <v>PARE</v>
          </cell>
          <cell r="D5174" t="str">
            <v>ALVENARIA DE BLOCOS DE CONCRETO</v>
          </cell>
          <cell r="E5174" t="str">
            <v>0065</v>
          </cell>
          <cell r="F5174" t="str">
            <v/>
          </cell>
          <cell r="G5174" t="str">
            <v/>
          </cell>
          <cell r="H5174" t="str">
            <v>ALVENARIA DE VEDAÇÃO DE BLOCOS VAZADOS DE CONCRETO DE 19X19X39CM (ESPESSURA 19CM) DE PAREDES COM ÁREA LÍQUIDA MENOR QUE 6M² COM VÃOS E ARGAMASSA DE ASSENTAMENTO COM PREPARO MANUAL. AF_06/2014</v>
          </cell>
          <cell r="I5174" t="str">
            <v>M2</v>
          </cell>
          <cell r="J5174" t="str">
            <v>ATRIBUÍDO SÃO PAULO</v>
          </cell>
          <cell r="K5174" t="str">
            <v>88,05</v>
          </cell>
          <cell r="L5174" t="str">
            <v>CAIXA REFERENCIAL</v>
          </cell>
        </row>
        <row r="5175">
          <cell r="A5175">
            <v>87465</v>
          </cell>
          <cell r="B5175" t="str">
            <v>PAREDES/PAINEIS</v>
          </cell>
          <cell r="C5175" t="str">
            <v>PARE</v>
          </cell>
          <cell r="D5175" t="str">
            <v>ALVENARIA DE BLOCOS DE CONCRETO</v>
          </cell>
          <cell r="E5175" t="str">
            <v>0065</v>
          </cell>
          <cell r="F5175" t="str">
            <v/>
          </cell>
          <cell r="G5175" t="str">
            <v/>
          </cell>
          <cell r="H5175" t="str">
            <v>ALVENARIA DE VEDAÇÃO DE BLOCOS VAZADOS DE CONCRETO DE 9X19X39CM (ESPESSURA 9CM) DE PAREDES COM ÁREA LÍQUIDA MAIOR OU IGUAL A 6M² COM VÃOS E ARGAMASSA DE ASSENTAMENTO COM PREPARO EM BETONEIRA. AF_06/2014</v>
          </cell>
          <cell r="I5175" t="str">
            <v>M2</v>
          </cell>
          <cell r="J5175" t="str">
            <v>ATRIBUÍDO SÃO PAULO</v>
          </cell>
          <cell r="K5175" t="str">
            <v>51,46</v>
          </cell>
          <cell r="L5175" t="str">
            <v>CAIXA REFERENCIAL</v>
          </cell>
        </row>
        <row r="5176">
          <cell r="A5176">
            <v>87466</v>
          </cell>
          <cell r="B5176" t="str">
            <v>PAREDES/PAINEIS</v>
          </cell>
          <cell r="C5176" t="str">
            <v>PARE</v>
          </cell>
          <cell r="D5176" t="str">
            <v>ALVENARIA DE BLOCOS DE CONCRETO</v>
          </cell>
          <cell r="E5176" t="str">
            <v>0065</v>
          </cell>
          <cell r="F5176" t="str">
            <v/>
          </cell>
          <cell r="G5176" t="str">
            <v/>
          </cell>
          <cell r="H5176" t="str">
            <v>ALVENARIA DE VEDAÇÃO DE BLOCOS VAZADOS DE CONCRETO DE 9X19X39CM (ESPESSURA 9CM) DE PAREDES COM ÁREA LÍQUIDA MAIOR OU IGUAL A 6M² COM VÃOS E ARGAMASSA DE ASSENTAMENTO COM PREPARO MANUAL. AF_06/2014</v>
          </cell>
          <cell r="I5176" t="str">
            <v>M2</v>
          </cell>
          <cell r="J5176" t="str">
            <v>ATRIBUÍDO SÃO PAULO</v>
          </cell>
          <cell r="K5176" t="str">
            <v>52,18</v>
          </cell>
          <cell r="L5176" t="str">
            <v>CAIXA REFERENCIAL</v>
          </cell>
        </row>
        <row r="5177">
          <cell r="A5177">
            <v>87467</v>
          </cell>
          <cell r="B5177" t="str">
            <v>PAREDES/PAINEIS</v>
          </cell>
          <cell r="C5177" t="str">
            <v>PARE</v>
          </cell>
          <cell r="D5177" t="str">
            <v>ALVENARIA DE BLOCOS DE CONCRETO</v>
          </cell>
          <cell r="E5177" t="str">
            <v>0065</v>
          </cell>
          <cell r="F5177" t="str">
            <v/>
          </cell>
          <cell r="G5177" t="str">
            <v/>
          </cell>
          <cell r="H5177" t="str">
            <v>ALVENARIA DE VEDAÇÃO DE BLOCOS VAZADOS DE CONCRETO DE 14X19X39CM (ESPESSURA 14CM) DE PAREDES COM ÁREA LÍQUIDA MAIOR OU IGUAL A 6M² COM VÃOS E ARGAMASSA DE ASSENTAMENTO COM PREPARO EM BETONEIRA. AF_06/2014</v>
          </cell>
          <cell r="I5177" t="str">
            <v>M2</v>
          </cell>
          <cell r="J5177" t="str">
            <v>ATRIBUÍDO SÃO PAULO</v>
          </cell>
          <cell r="K5177" t="str">
            <v>66,56</v>
          </cell>
          <cell r="L5177" t="str">
            <v>CAIXA REFERENCIAL</v>
          </cell>
        </row>
        <row r="5178">
          <cell r="A5178">
            <v>87468</v>
          </cell>
          <cell r="B5178" t="str">
            <v>PAREDES/PAINEIS</v>
          </cell>
          <cell r="C5178" t="str">
            <v>PARE</v>
          </cell>
          <cell r="D5178" t="str">
            <v>ALVENARIA DE BLOCOS DE CONCRETO</v>
          </cell>
          <cell r="E5178" t="str">
            <v>0065</v>
          </cell>
          <cell r="F5178" t="str">
            <v/>
          </cell>
          <cell r="G5178" t="str">
            <v/>
          </cell>
          <cell r="H5178" t="str">
            <v>ALVENARIA DE VEDAÇÃO DE BLOCOS VAZADOS DE CONCRETO DE 14X19X39CM (ESPESSURA 14CM) DE PAREDES COM ÁREA LÍQUIDA MAIOR OU IGUAL A 6M² COM VÃOS E ARGAMASSA DE ASSENTAMENTO COM PREPARO MANUAL. AF_06/2014</v>
          </cell>
          <cell r="I5178" t="str">
            <v>M2</v>
          </cell>
          <cell r="J5178" t="str">
            <v>ATRIBUÍDO SÃO PAULO</v>
          </cell>
          <cell r="K5178" t="str">
            <v>67,40</v>
          </cell>
          <cell r="L5178" t="str">
            <v>CAIXA REFERENCIAL</v>
          </cell>
        </row>
        <row r="5179">
          <cell r="A5179">
            <v>87469</v>
          </cell>
          <cell r="B5179" t="str">
            <v>PAREDES/PAINEIS</v>
          </cell>
          <cell r="C5179" t="str">
            <v>PARE</v>
          </cell>
          <cell r="D5179" t="str">
            <v>ALVENARIA DE BLOCOS DE CONCRETO</v>
          </cell>
          <cell r="E5179" t="str">
            <v>0065</v>
          </cell>
          <cell r="F5179" t="str">
            <v/>
          </cell>
          <cell r="G5179" t="str">
            <v/>
          </cell>
          <cell r="H5179" t="str">
            <v>ALVENARIA DE VEDAÇÃO DE BLOCOS VAZADOS DE CONCRETO DE 19X19X39CM (ESPESSURA 19CM) DE PAREDES COM ÁREA LÍQUIDA MAIOR OU IGUAL A 6M² COM VÃOS E ARGAMASSA DE ASSENTAMENTO COM PREPARO EM BETONEIRA. AF_06/2014</v>
          </cell>
          <cell r="I5179" t="str">
            <v>M2</v>
          </cell>
          <cell r="J5179" t="str">
            <v>ATRIBUÍDO SÃO PAULO</v>
          </cell>
          <cell r="K5179" t="str">
            <v>80,23</v>
          </cell>
          <cell r="L5179" t="str">
            <v>CAIXA REFERENCIAL</v>
          </cell>
        </row>
        <row r="5180">
          <cell r="A5180">
            <v>87470</v>
          </cell>
          <cell r="B5180" t="str">
            <v>PAREDES/PAINEIS</v>
          </cell>
          <cell r="C5180" t="str">
            <v>PARE</v>
          </cell>
          <cell r="D5180" t="str">
            <v>ALVENARIA DE BLOCOS DE CONCRETO</v>
          </cell>
          <cell r="E5180" t="str">
            <v>0065</v>
          </cell>
          <cell r="F5180" t="str">
            <v/>
          </cell>
          <cell r="G5180" t="str">
            <v/>
          </cell>
          <cell r="H5180" t="str">
            <v>ALVENARIA DE VEDAÇÃO DE BLOCOS VAZADOS DE CONCRETO DE 19X19X39CM (ESPESSURA 19CM) DE PAREDES COM ÁREA LÍQUIDA MAIOR OU IGUAL A 6M² COM VÃOS E ARGAMASSA DE ASSENTAMENTO COM PREPARO MANUAL. AF_06/2014</v>
          </cell>
          <cell r="I5180" t="str">
            <v>M2</v>
          </cell>
          <cell r="J5180" t="str">
            <v>ATRIBUÍDO SÃO PAULO</v>
          </cell>
          <cell r="K5180" t="str">
            <v>81,28</v>
          </cell>
          <cell r="L5180" t="str">
            <v>CAIXA REFERENCIAL</v>
          </cell>
        </row>
        <row r="5181">
          <cell r="A5181">
            <v>89044</v>
          </cell>
          <cell r="B5181" t="str">
            <v>PAREDES/PAINEIS</v>
          </cell>
          <cell r="C5181" t="str">
            <v>PARE</v>
          </cell>
          <cell r="D5181" t="str">
            <v>ALVENARIA DE BLOCOS DE CONCRETO</v>
          </cell>
          <cell r="E5181" t="str">
            <v>0065</v>
          </cell>
          <cell r="F5181" t="str">
            <v/>
          </cell>
          <cell r="G5181" t="str">
            <v/>
          </cell>
          <cell r="H5181" t="str">
            <v>(COMPOSIÇÃO REPRESENTATIVA) DO SERVIÇO DE ALVENARIA DE VEDAÇÃO DE BLOCOS VAZADOS DE CONCRETO DE 9X19X39CM (ESPESSURA 9CM), PARA EDIFICAÇÃO HABITACIONAL MULTIFAMILIAR (PRÉDIO). AF_11/2014</v>
          </cell>
          <cell r="I5181" t="str">
            <v>M2</v>
          </cell>
          <cell r="J5181" t="str">
            <v>ATRIBUÍDO SÃO PAULO</v>
          </cell>
          <cell r="K5181" t="str">
            <v>51,59</v>
          </cell>
          <cell r="L5181" t="str">
            <v>CAIXA REFERENCIAL</v>
          </cell>
        </row>
        <row r="5182">
          <cell r="A5182">
            <v>89169</v>
          </cell>
          <cell r="B5182" t="str">
            <v>PAREDES/PAINEIS</v>
          </cell>
          <cell r="C5182" t="str">
            <v>PARE</v>
          </cell>
          <cell r="D5182" t="str">
            <v>ALVENARIA DE BLOCOS DE CONCRETO</v>
          </cell>
          <cell r="E5182" t="str">
            <v>0065</v>
          </cell>
          <cell r="F5182" t="str">
            <v/>
          </cell>
          <cell r="G5182" t="str">
            <v/>
          </cell>
          <cell r="H5182" t="str">
            <v>(COMPOSIÇÃO REPRESENTATIVA) DO SERVIÇO DE ALVENARIA DE VEDAÇÃO DE BLOCOS VAZADOS DE CONCRETO DE 9X19X39CM (ESPESSURA 9CM), PARA EDIFICAÇÃO HABITACIONAL UNIFAMILIAR (CASA) E EDIFICAÇÃO PÚBLICA PADRÃO. AF_11/2014</v>
          </cell>
          <cell r="I5182" t="str">
            <v>M2</v>
          </cell>
          <cell r="J5182" t="str">
            <v>ATRIBUÍDO SÃO PAULO</v>
          </cell>
          <cell r="K5182" t="str">
            <v>52,31</v>
          </cell>
          <cell r="L5182" t="str">
            <v>CAIXA REFERENCIAL</v>
          </cell>
        </row>
        <row r="5183">
          <cell r="A5183">
            <v>89978</v>
          </cell>
          <cell r="B5183" t="str">
            <v>PAREDES/PAINEIS</v>
          </cell>
          <cell r="C5183" t="str">
            <v>PARE</v>
          </cell>
          <cell r="D5183" t="str">
            <v>ALVENARIA DE BLOCOS DE CONCRETO</v>
          </cell>
          <cell r="E5183" t="str">
            <v>0065</v>
          </cell>
          <cell r="F5183" t="str">
            <v/>
          </cell>
          <cell r="G5183" t="str">
            <v/>
          </cell>
          <cell r="H5183" t="str">
            <v>(COMPOSIÇÃO REPRESENTATIVA) DO SERVIÇO DE ALVENARIA DE VEDAÇÃO DE BLOCOS VAZADOS DE CONCRETO DE 14X19X39CM (ESPESSURA 14CM), PARA EDIFICAÇÃO HABITACIONAL UNIFAMILIAR (CASA) E EDIFICAÇÃO PÚBLICA PADRÃO. AF_12/2014</v>
          </cell>
          <cell r="I5183" t="str">
            <v>M2</v>
          </cell>
          <cell r="J5183" t="str">
            <v>ATRIBUÍDO SÃO PAULO</v>
          </cell>
          <cell r="K5183" t="str">
            <v>67,56</v>
          </cell>
          <cell r="L5183" t="str">
            <v>CAIXA REFERENCIAL</v>
          </cell>
        </row>
        <row r="5184">
          <cell r="A5184">
            <v>89453</v>
          </cell>
          <cell r="B5184" t="str">
            <v>PAREDES/PAINEIS</v>
          </cell>
          <cell r="C5184" t="str">
            <v>PARE</v>
          </cell>
          <cell r="D5184" t="str">
            <v>ALVENARIA DE ELEMENTOS VAZADOS DE CONCRETO</v>
          </cell>
          <cell r="E5184" t="str">
            <v>0066</v>
          </cell>
          <cell r="F5184" t="str">
            <v/>
          </cell>
          <cell r="G5184" t="str">
            <v/>
          </cell>
          <cell r="H5184" t="str">
            <v>ALVENARIA DE BLOCOS DE CONCRETO ESTRUTURAL 14X19X39 CM, (ESPESSURA 14 CM), FBK = 4,5 MPA, PARA PAREDES COM ÁREA LÍQUIDA MENOR QUE 6M², SEM VÃOS, UTILIZANDO PALHETA. AF_12/2014</v>
          </cell>
          <cell r="I5184" t="str">
            <v>M2</v>
          </cell>
          <cell r="J5184" t="str">
            <v>COEFICIENTE DE REPRESENTATIVIDADE</v>
          </cell>
          <cell r="K5184" t="str">
            <v>60,88</v>
          </cell>
          <cell r="L5184" t="str">
            <v>CAIXA REFERENCIAL</v>
          </cell>
        </row>
        <row r="5185">
          <cell r="A5185">
            <v>89454</v>
          </cell>
          <cell r="B5185" t="str">
            <v>PAREDES/PAINEIS</v>
          </cell>
          <cell r="C5185" t="str">
            <v>PARE</v>
          </cell>
          <cell r="D5185" t="str">
            <v>ALVENARIA DE ELEMENTOS VAZADOS DE CONCRETO</v>
          </cell>
          <cell r="E5185" t="str">
            <v>0066</v>
          </cell>
          <cell r="F5185" t="str">
            <v/>
          </cell>
          <cell r="G5185" t="str">
            <v/>
          </cell>
          <cell r="H5185" t="str">
            <v>ALVENARIA DE BLOCOS DE CONCRETO ESTRUTURAL 14X19X39 CM, (ESPESSURA 14 CM), FBK = 4,5 MPA, PARA PAREDES COM ÁREA LÍQUIDA MAIOR OU IGUAL A 6M², SEM VÃOS, UTILIZANDO PALHETA. AF_12/2014</v>
          </cell>
          <cell r="I5185" t="str">
            <v>M2</v>
          </cell>
          <cell r="J5185" t="str">
            <v>COEFICIENTE DE REPRESENTATIVIDADE</v>
          </cell>
          <cell r="K5185" t="str">
            <v>58,41</v>
          </cell>
          <cell r="L5185" t="str">
            <v>CAIXA REFERENCIAL</v>
          </cell>
        </row>
        <row r="5186">
          <cell r="A5186">
            <v>89455</v>
          </cell>
          <cell r="B5186" t="str">
            <v>PAREDES/PAINEIS</v>
          </cell>
          <cell r="C5186" t="str">
            <v>PARE</v>
          </cell>
          <cell r="D5186" t="str">
            <v>ALVENARIA DE ELEMENTOS VAZADOS DE CONCRETO</v>
          </cell>
          <cell r="E5186" t="str">
            <v>0066</v>
          </cell>
          <cell r="F5186" t="str">
            <v/>
          </cell>
          <cell r="G5186" t="str">
            <v/>
          </cell>
          <cell r="H5186" t="str">
            <v>ALVENARIA DE BLOCOS DE CONCRETO ESTRUTURAL 14X19X39 CM, (ESPESSURA 14 CM) FBK = 14,0 MPA, PARA PAREDES COM ÁREA LÍQUIDA MENOR QUE 6M², SEM VÃOS, UTILIZANDO PALHETA. AF_12/2014</v>
          </cell>
          <cell r="I5186" t="str">
            <v>M2</v>
          </cell>
          <cell r="J5186" t="str">
            <v>COEFICIENTE DE REPRESENTATIVIDADE</v>
          </cell>
          <cell r="K5186" t="str">
            <v>75,63</v>
          </cell>
          <cell r="L5186" t="str">
            <v>CAIXA REFERENCIAL</v>
          </cell>
        </row>
        <row r="5187">
          <cell r="A5187">
            <v>89456</v>
          </cell>
          <cell r="B5187" t="str">
            <v>PAREDES/PAINEIS</v>
          </cell>
          <cell r="C5187" t="str">
            <v>PARE</v>
          </cell>
          <cell r="D5187" t="str">
            <v>ALVENARIA DE ELEMENTOS VAZADOS DE CONCRETO</v>
          </cell>
          <cell r="E5187" t="str">
            <v>0066</v>
          </cell>
          <cell r="F5187" t="str">
            <v/>
          </cell>
          <cell r="G5187" t="str">
            <v/>
          </cell>
          <cell r="H5187" t="str">
            <v>ALVENARIA DE BLOCOS DE CONCRETO ESTRUTURAL 14X19X39 CM, (ESPESSURA 14 CM) FBK = 14,0 MPA, PARA PAREDES COM ÁREA LÍQUIDA MAIOR OU IGUAL A 6M², SEM VÃOS, UTILIZANDO PALHETA. AF_12/2014</v>
          </cell>
          <cell r="I5187" t="str">
            <v>M2</v>
          </cell>
          <cell r="J5187" t="str">
            <v>COEFICIENTE DE REPRESENTATIVIDADE</v>
          </cell>
          <cell r="K5187" t="str">
            <v>72,78</v>
          </cell>
          <cell r="L5187" t="str">
            <v>CAIXA REFERENCIAL</v>
          </cell>
        </row>
        <row r="5188">
          <cell r="A5188">
            <v>89457</v>
          </cell>
          <cell r="B5188" t="str">
            <v>PAREDES/PAINEIS</v>
          </cell>
          <cell r="C5188" t="str">
            <v>PARE</v>
          </cell>
          <cell r="D5188" t="str">
            <v>ALVENARIA DE ELEMENTOS VAZADOS DE CONCRETO</v>
          </cell>
          <cell r="E5188" t="str">
            <v>0066</v>
          </cell>
          <cell r="F5188" t="str">
            <v/>
          </cell>
          <cell r="G5188" t="str">
            <v/>
          </cell>
          <cell r="H5188" t="str">
            <v>ALVENARIA DE BLOCOS DE CONCRETO ESTRUTURAL 14X19X39 CM, (ESPESSURA 14 CM), FBK = 4,5 MPA, PARA PAREDES COM ÁREA LÍQUIDA MENOR QUE 6M², COM VÃOS, UTILIZANDO PALHETA. AF_12/2014</v>
          </cell>
          <cell r="I5188" t="str">
            <v>M2</v>
          </cell>
          <cell r="J5188" t="str">
            <v>COEFICIENTE DE REPRESENTATIVIDADE</v>
          </cell>
          <cell r="K5188" t="str">
            <v>64,32</v>
          </cell>
          <cell r="L5188" t="str">
            <v>CAIXA REFERENCIAL</v>
          </cell>
        </row>
        <row r="5189">
          <cell r="A5189">
            <v>89458</v>
          </cell>
          <cell r="B5189" t="str">
            <v>PAREDES/PAINEIS</v>
          </cell>
          <cell r="C5189" t="str">
            <v>PARE</v>
          </cell>
          <cell r="D5189" t="str">
            <v>ALVENARIA DE ELEMENTOS VAZADOS DE CONCRETO</v>
          </cell>
          <cell r="E5189" t="str">
            <v>0066</v>
          </cell>
          <cell r="F5189" t="str">
            <v/>
          </cell>
          <cell r="G5189" t="str">
            <v/>
          </cell>
          <cell r="H5189" t="str">
            <v>ALVENARIA DE BLOCOS DE CONCRETO ESTRUTURAL 14X19X39 CM, (ESPESSURA 14 CM), FBK = 4,5 MPA, PARA PAREDES COM ÁREA LÍQUIDA MAIOR OU IGUAL A 6M², COM VÃOS, UTILIZANDO PALHETA. AF_12/2014</v>
          </cell>
          <cell r="I5189" t="str">
            <v>M2</v>
          </cell>
          <cell r="J5189" t="str">
            <v>COEFICIENTE DE REPRESENTATIVIDADE</v>
          </cell>
          <cell r="K5189" t="str">
            <v>60,40</v>
          </cell>
          <cell r="L5189" t="str">
            <v>CAIXA REFERENCIAL</v>
          </cell>
        </row>
        <row r="5190">
          <cell r="A5190">
            <v>89459</v>
          </cell>
          <cell r="B5190" t="str">
            <v>PAREDES/PAINEIS</v>
          </cell>
          <cell r="C5190" t="str">
            <v>PARE</v>
          </cell>
          <cell r="D5190" t="str">
            <v>ALVENARIA DE ELEMENTOS VAZADOS DE CONCRETO</v>
          </cell>
          <cell r="E5190" t="str">
            <v>0066</v>
          </cell>
          <cell r="F5190" t="str">
            <v/>
          </cell>
          <cell r="G5190" t="str">
            <v/>
          </cell>
          <cell r="H5190" t="str">
            <v>ALVENARIA DE BLOCOS DE CONCRETO ESTRUTURAL 14X19X39 CM, (ESPESSURA 14 CM) FBK = 14,0 MPA, PARA PAREDES COM ÁREA LÍQUIDA MENOR QUE 6M², COM VÃOS, UTILIZANDO PALHETA. AF_12/2014</v>
          </cell>
          <cell r="I5190" t="str">
            <v>M2</v>
          </cell>
          <cell r="J5190" t="str">
            <v>COEFICIENTE DE REPRESENTATIVIDADE</v>
          </cell>
          <cell r="K5190" t="str">
            <v>79,36</v>
          </cell>
          <cell r="L5190" t="str">
            <v>CAIXA REFERENCIAL</v>
          </cell>
        </row>
        <row r="5191">
          <cell r="A5191">
            <v>89460</v>
          </cell>
          <cell r="B5191" t="str">
            <v>PAREDES/PAINEIS</v>
          </cell>
          <cell r="C5191" t="str">
            <v>PARE</v>
          </cell>
          <cell r="D5191" t="str">
            <v>ALVENARIA DE ELEMENTOS VAZADOS DE CONCRETO</v>
          </cell>
          <cell r="E5191" t="str">
            <v>0066</v>
          </cell>
          <cell r="F5191" t="str">
            <v/>
          </cell>
          <cell r="G5191" t="str">
            <v/>
          </cell>
          <cell r="H5191" t="str">
            <v>ALVENARIA DE BLOCOS DE CONCRETO ESTRUTURAL 14X19X39 CM, (ESPESSURA 14 CM) FBK = 14,0 MPA, PARA PAREDES COM ÁREA LÍQUIDA MAIOR OU IGUAL A 6M², COM VÃOS, UTILIZANDO PALHETA. AF_12/2014</v>
          </cell>
          <cell r="I5191" t="str">
            <v>M2</v>
          </cell>
          <cell r="J5191" t="str">
            <v>COEFICIENTE DE REPRESENTATIVIDADE</v>
          </cell>
          <cell r="K5191" t="str">
            <v>75,01</v>
          </cell>
          <cell r="L5191" t="str">
            <v>CAIXA REFERENCIAL</v>
          </cell>
        </row>
        <row r="5192">
          <cell r="A5192">
            <v>89462</v>
          </cell>
          <cell r="B5192" t="str">
            <v>PAREDES/PAINEIS</v>
          </cell>
          <cell r="C5192" t="str">
            <v>PARE</v>
          </cell>
          <cell r="D5192" t="str">
            <v>ALVENARIA DE ELEMENTOS VAZADOS DE CONCRETO</v>
          </cell>
          <cell r="E5192" t="str">
            <v>0066</v>
          </cell>
          <cell r="F5192" t="str">
            <v/>
          </cell>
          <cell r="G5192" t="str">
            <v/>
          </cell>
          <cell r="H5192" t="str">
            <v>ALVENARIA DE BLOCOS DE CONCRETO ESTRUTURAL 14X19X29 CM, (ESPESSURA 14 CM), FBK = 4,5 MPA, PARA PAREDES COM ÁREA LÍQUIDA MENOR QUE 6M², SEM VÃOS, UTILIZANDO PALHETA. AF_12/2014</v>
          </cell>
          <cell r="I5192" t="str">
            <v>M2</v>
          </cell>
          <cell r="J5192" t="str">
            <v>COEFICIENTE DE REPRESENTATIVIDADE</v>
          </cell>
          <cell r="K5192" t="str">
            <v>73,12</v>
          </cell>
          <cell r="L5192" t="str">
            <v>CAIXA REFERENCIAL</v>
          </cell>
        </row>
        <row r="5193">
          <cell r="A5193">
            <v>89463</v>
          </cell>
          <cell r="B5193" t="str">
            <v>PAREDES/PAINEIS</v>
          </cell>
          <cell r="C5193" t="str">
            <v>PARE</v>
          </cell>
          <cell r="D5193" t="str">
            <v>ALVENARIA DE ELEMENTOS VAZADOS DE CONCRETO</v>
          </cell>
          <cell r="E5193" t="str">
            <v>0066</v>
          </cell>
          <cell r="F5193" t="str">
            <v/>
          </cell>
          <cell r="G5193" t="str">
            <v/>
          </cell>
          <cell r="H5193" t="str">
            <v>ALVENARIA DE BLOCOS DE CONCRETO ESTRUTURAL 14X19X29 CM, (ESPESSURA 14 CM), FBK = 4,5 MPA, PARA PAREDES COM ÁREA LÍQUIDA MAIOR OU IGUAL A 6M², SEM VÃOS, UTILIZANDO PALHETA. AF_12/2014</v>
          </cell>
          <cell r="I5193" t="str">
            <v>M2</v>
          </cell>
          <cell r="J5193" t="str">
            <v>COEFICIENTE DE REPRESENTATIVIDADE</v>
          </cell>
          <cell r="K5193" t="str">
            <v>70,61</v>
          </cell>
          <cell r="L5193" t="str">
            <v>CAIXA REFERENCIAL</v>
          </cell>
        </row>
        <row r="5194">
          <cell r="A5194">
            <v>89464</v>
          </cell>
          <cell r="B5194" t="str">
            <v>PAREDES/PAINEIS</v>
          </cell>
          <cell r="C5194" t="str">
            <v>PARE</v>
          </cell>
          <cell r="D5194" t="str">
            <v>ALVENARIA DE ELEMENTOS VAZADOS DE CONCRETO</v>
          </cell>
          <cell r="E5194" t="str">
            <v>0066</v>
          </cell>
          <cell r="F5194" t="str">
            <v/>
          </cell>
          <cell r="G5194" t="str">
            <v/>
          </cell>
          <cell r="H5194" t="str">
            <v>ALVENARIA DE BLOCOS DE CONCRETO ESTRUTURAL 14X19X29 CM, (ESPESSURA 14 CM) FBK = 14,0 MPA, PARA PAREDES COM ÁREA LÍQUIDA MENOR QUE 6M², SEM VÃOS, UTILIZANDO PALHETA. AF_12/2014</v>
          </cell>
          <cell r="I5194" t="str">
            <v>M2</v>
          </cell>
          <cell r="J5194" t="str">
            <v>COEFICIENTE DE REPRESENTATIVIDADE</v>
          </cell>
          <cell r="K5194" t="str">
            <v>88,02</v>
          </cell>
          <cell r="L5194" t="str">
            <v>CAIXA REFERENCIAL</v>
          </cell>
        </row>
        <row r="5195">
          <cell r="A5195">
            <v>89465</v>
          </cell>
          <cell r="B5195" t="str">
            <v>PAREDES/PAINEIS</v>
          </cell>
          <cell r="C5195" t="str">
            <v>PARE</v>
          </cell>
          <cell r="D5195" t="str">
            <v>ALVENARIA DE ELEMENTOS VAZADOS DE CONCRETO</v>
          </cell>
          <cell r="E5195" t="str">
            <v>0066</v>
          </cell>
          <cell r="F5195" t="str">
            <v/>
          </cell>
          <cell r="G5195" t="str">
            <v/>
          </cell>
          <cell r="H5195" t="str">
            <v>ALVENARIA DE BLOCOS DE CONCRETO ESTRUTURAL 14X19X29 CM, (ESPESSURA 14 CM) FBK = 14,0 MPA, PARA PAREDES COM ÁREA LÍQUIDA MAIOR OU IGUAL A 6M², SEM VÃOS, UTILIZANDO PALHETA. AF_12/2014</v>
          </cell>
          <cell r="I5195" t="str">
            <v>M2</v>
          </cell>
          <cell r="J5195" t="str">
            <v>COEFICIENTE DE REPRESENTATIVIDADE</v>
          </cell>
          <cell r="K5195" t="str">
            <v>85,23</v>
          </cell>
          <cell r="L5195" t="str">
            <v>CAIXA REFERENCIAL</v>
          </cell>
        </row>
        <row r="5196">
          <cell r="A5196">
            <v>89466</v>
          </cell>
          <cell r="B5196" t="str">
            <v>PAREDES/PAINEIS</v>
          </cell>
          <cell r="C5196" t="str">
            <v>PARE</v>
          </cell>
          <cell r="D5196" t="str">
            <v>ALVENARIA DE ELEMENTOS VAZADOS DE CONCRETO</v>
          </cell>
          <cell r="E5196" t="str">
            <v>0066</v>
          </cell>
          <cell r="F5196" t="str">
            <v/>
          </cell>
          <cell r="G5196" t="str">
            <v/>
          </cell>
          <cell r="H5196" t="str">
            <v>ALVENARIA DE BLOCOS DE CONCRETO ESTRUTURAL 14X19X29 CM, (ESPESSURA 14 CM), FBK = 4,5 MPA, PARA PAREDES COM ÁREA LÍQUIDA MENOR QUE 6M², COM VÃOS, UTILIZANDO PALHETA. AF_12/2014</v>
          </cell>
          <cell r="I5196" t="str">
            <v>M2</v>
          </cell>
          <cell r="J5196" t="str">
            <v>COEFICIENTE DE REPRESENTATIVIDADE</v>
          </cell>
          <cell r="K5196" t="str">
            <v>77,92</v>
          </cell>
          <cell r="L5196" t="str">
            <v>CAIXA REFERENCIAL</v>
          </cell>
        </row>
        <row r="5197">
          <cell r="A5197">
            <v>89467</v>
          </cell>
          <cell r="B5197" t="str">
            <v>PAREDES/PAINEIS</v>
          </cell>
          <cell r="C5197" t="str">
            <v>PARE</v>
          </cell>
          <cell r="D5197" t="str">
            <v>ALVENARIA DE ELEMENTOS VAZADOS DE CONCRETO</v>
          </cell>
          <cell r="E5197" t="str">
            <v>0066</v>
          </cell>
          <cell r="F5197" t="str">
            <v/>
          </cell>
          <cell r="G5197" t="str">
            <v/>
          </cell>
          <cell r="H5197" t="str">
            <v>ALVENARIA DE BLOCOS DE CONCRETO ESTRUTURAL 14X19X29 CM, (ESPESSURA 14 CM), FBK = 4,5 MPA, PARA PAREDES COM ÁREA LÍQUIDA MAIOR OU IGUAL A 6M², COM VÃOS, UTILIZANDO PALHETA. AF_12/2014</v>
          </cell>
          <cell r="I5197" t="str">
            <v>M2</v>
          </cell>
          <cell r="J5197" t="str">
            <v>COEFICIENTE DE REPRESENTATIVIDADE</v>
          </cell>
          <cell r="K5197" t="str">
            <v>73,43</v>
          </cell>
          <cell r="L5197" t="str">
            <v>CAIXA REFERENCIAL</v>
          </cell>
        </row>
        <row r="5198">
          <cell r="A5198">
            <v>89468</v>
          </cell>
          <cell r="B5198" t="str">
            <v>PAREDES/PAINEIS</v>
          </cell>
          <cell r="C5198" t="str">
            <v>PARE</v>
          </cell>
          <cell r="D5198" t="str">
            <v>ALVENARIA DE ELEMENTOS VAZADOS DE CONCRETO</v>
          </cell>
          <cell r="E5198" t="str">
            <v>0066</v>
          </cell>
          <cell r="F5198" t="str">
            <v/>
          </cell>
          <cell r="G5198" t="str">
            <v/>
          </cell>
          <cell r="H5198" t="str">
            <v>ALVENARIA DE BLOCOS DE CONCRETO ESTRUTURAL 14X19X29 CM, (ESPESSURA 14 CM) FBK = 14,0 MPA, PARA PAREDES COM ÁREA LÍQUIDA MENOR QUE 6M², COM VÃOS, UTILIZANDO PALHETA. AF_12/2014</v>
          </cell>
          <cell r="I5198" t="str">
            <v>M2</v>
          </cell>
          <cell r="J5198" t="str">
            <v>COEFICIENTE DE REPRESENTATIVIDADE</v>
          </cell>
          <cell r="K5198" t="str">
            <v>93,04</v>
          </cell>
          <cell r="L5198" t="str">
            <v>CAIXA REFERENCIAL</v>
          </cell>
        </row>
        <row r="5199">
          <cell r="A5199">
            <v>89469</v>
          </cell>
          <cell r="B5199" t="str">
            <v>PAREDES/PAINEIS</v>
          </cell>
          <cell r="C5199" t="str">
            <v>PARE</v>
          </cell>
          <cell r="D5199" t="str">
            <v>ALVENARIA DE ELEMENTOS VAZADOS DE CONCRETO</v>
          </cell>
          <cell r="E5199" t="str">
            <v>0066</v>
          </cell>
          <cell r="F5199" t="str">
            <v/>
          </cell>
          <cell r="G5199" t="str">
            <v/>
          </cell>
          <cell r="H5199" t="str">
            <v>ALVENARIA DE BLOCOS DE CONCRETO ESTRUTURAL 14X19X29 CM, (ESPESSURA 14 CM) FBK = 14,0 MPA, PARA PAREDES COM ÁREA LÍQUIDA MAIOR OU IGUAL A 6M², COM VÃOS, UTILIZANDO PALHETA. AF_12/2014</v>
          </cell>
          <cell r="I5199" t="str">
            <v>M2</v>
          </cell>
          <cell r="J5199" t="str">
            <v>COEFICIENTE DE REPRESENTATIVIDADE</v>
          </cell>
          <cell r="K5199" t="str">
            <v>88,25</v>
          </cell>
          <cell r="L5199" t="str">
            <v>CAIXA REFERENCIAL</v>
          </cell>
        </row>
        <row r="5200">
          <cell r="A5200">
            <v>89470</v>
          </cell>
          <cell r="B5200" t="str">
            <v>PAREDES/PAINEIS</v>
          </cell>
          <cell r="C5200" t="str">
            <v>PARE</v>
          </cell>
          <cell r="D5200" t="str">
            <v>ALVENARIA DE ELEMENTOS VAZADOS DE CONCRETO</v>
          </cell>
          <cell r="E5200" t="str">
            <v>0066</v>
          </cell>
          <cell r="F5200" t="str">
            <v/>
          </cell>
          <cell r="G5200" t="str">
            <v/>
          </cell>
          <cell r="H5200" t="str">
            <v>ALVENARIA DE BLOCOS DE CONCRETO ESTRUTURAL 14X19X39 CM, (ESPESSURA 14 CM), FBK = 4,5 MPA, PARA PAREDES COM ÁREA LÍQUIDA MENOR QUE 6M², SEM VÃOS, UTILIZANDO COLHER DE PEDREIRO. AF_12/2014</v>
          </cell>
          <cell r="I5200" t="str">
            <v>M2</v>
          </cell>
          <cell r="J5200" t="str">
            <v>COEFICIENTE DE REPRESENTATIVIDADE</v>
          </cell>
          <cell r="K5200" t="str">
            <v>71,77</v>
          </cell>
          <cell r="L5200" t="str">
            <v>CAIXA REFERENCIAL</v>
          </cell>
        </row>
        <row r="5201">
          <cell r="A5201">
            <v>89471</v>
          </cell>
          <cell r="B5201" t="str">
            <v>PAREDES/PAINEIS</v>
          </cell>
          <cell r="C5201" t="str">
            <v>PARE</v>
          </cell>
          <cell r="D5201" t="str">
            <v>ALVENARIA DE ELEMENTOS VAZADOS DE CONCRETO</v>
          </cell>
          <cell r="E5201" t="str">
            <v>0066</v>
          </cell>
          <cell r="F5201" t="str">
            <v/>
          </cell>
          <cell r="G5201" t="str">
            <v/>
          </cell>
          <cell r="H5201" t="str">
            <v>ALVENARIA DE BLOCOS DE CONCRETO ESTRUTURAL 14X19X39 CM, (ESPESSURA 14 CM), FBK = 4,5 MPA, PARA PAREDES COM ÁREA LÍQUIDA MAIOR OU IGUAL A 6M², SEM VÃOS, UTILIZANDO COLHER DE PEDREIRO. AF_12/2014</v>
          </cell>
          <cell r="I5201" t="str">
            <v>M2</v>
          </cell>
          <cell r="J5201" t="str">
            <v>COEFICIENTE DE REPRESENTATIVIDADE</v>
          </cell>
          <cell r="K5201" t="str">
            <v>69,31</v>
          </cell>
          <cell r="L5201" t="str">
            <v>CAIXA REFERENCIAL</v>
          </cell>
        </row>
        <row r="5202">
          <cell r="A5202">
            <v>89472</v>
          </cell>
          <cell r="B5202" t="str">
            <v>PAREDES/PAINEIS</v>
          </cell>
          <cell r="C5202" t="str">
            <v>PARE</v>
          </cell>
          <cell r="D5202" t="str">
            <v>ALVENARIA DE ELEMENTOS VAZADOS DE CONCRETO</v>
          </cell>
          <cell r="E5202" t="str">
            <v>0066</v>
          </cell>
          <cell r="F5202" t="str">
            <v/>
          </cell>
          <cell r="G5202" t="str">
            <v/>
          </cell>
          <cell r="H5202" t="str">
            <v>ALVENARIA DE BLOCOS DE CONCRETO ESTRUTURAL 14X19X39 CM, (ESPESSURA 14 CM) FBK = 14,0 MPA, PARA PAREDES COM ÁREA LÍQUIDA MENOR QUE 6M², SEM VÃOS, UTILIZANDO COLHER DE PEDREIRO. AF_12/2014</v>
          </cell>
          <cell r="I5202" t="str">
            <v>M2</v>
          </cell>
          <cell r="J5202" t="str">
            <v>COEFICIENTE DE REPRESENTATIVIDADE</v>
          </cell>
          <cell r="K5202" t="str">
            <v>86,38</v>
          </cell>
          <cell r="L5202" t="str">
            <v>CAIXA REFERENCIAL</v>
          </cell>
        </row>
        <row r="5203">
          <cell r="A5203">
            <v>89473</v>
          </cell>
          <cell r="B5203" t="str">
            <v>PAREDES/PAINEIS</v>
          </cell>
          <cell r="C5203" t="str">
            <v>PARE</v>
          </cell>
          <cell r="D5203" t="str">
            <v>ALVENARIA DE ELEMENTOS VAZADOS DE CONCRETO</v>
          </cell>
          <cell r="E5203" t="str">
            <v>0066</v>
          </cell>
          <cell r="F5203" t="str">
            <v/>
          </cell>
          <cell r="G5203" t="str">
            <v/>
          </cell>
          <cell r="H5203" t="str">
            <v>ALVENARIA DE BLOCOS DE CONCRETO ESTRUTURAL 14X19X39 CM, (ESPESSURA 14 CM) FBK = 14,0 MPA, PARA PAREDES COM ÁREA LÍQUIDA MAIOR OU IGUAL A 6M², SEM VÃOS, UTILIZANDO COLHER DE PEDREIRO. AF_12/2014</v>
          </cell>
          <cell r="I5203" t="str">
            <v>M2</v>
          </cell>
          <cell r="J5203" t="str">
            <v>COEFICIENTE DE REPRESENTATIVIDADE</v>
          </cell>
          <cell r="K5203" t="str">
            <v>83,72</v>
          </cell>
          <cell r="L5203" t="str">
            <v>CAIXA REFERENCIAL</v>
          </cell>
        </row>
        <row r="5204">
          <cell r="A5204">
            <v>89474</v>
          </cell>
          <cell r="B5204" t="str">
            <v>PAREDES/PAINEIS</v>
          </cell>
          <cell r="C5204" t="str">
            <v>PARE</v>
          </cell>
          <cell r="D5204" t="str">
            <v>ALVENARIA DE ELEMENTOS VAZADOS DE CONCRETO</v>
          </cell>
          <cell r="E5204" t="str">
            <v>0066</v>
          </cell>
          <cell r="F5204" t="str">
            <v/>
          </cell>
          <cell r="G5204" t="str">
            <v/>
          </cell>
          <cell r="H5204" t="str">
            <v>ALVENARIA DE BLOCOS DE CONCRETO ESTRUTURAL 14X19X39 CM, (ESPESSURA 14 CM), FBK = 4,5 MPA, PARA PAREDES COM ÁREA LÍQUIDA MENOR QUE 6M², COM VÃOS, UTILIZANDO COLHER DE PEDREIRO. AF_12/2014</v>
          </cell>
          <cell r="I5204" t="str">
            <v>M2</v>
          </cell>
          <cell r="J5204" t="str">
            <v>COEFICIENTE DE REPRESENTATIVIDADE</v>
          </cell>
          <cell r="K5204" t="str">
            <v>78,17</v>
          </cell>
          <cell r="L5204" t="str">
            <v>CAIXA REFERENCIAL</v>
          </cell>
        </row>
        <row r="5205">
          <cell r="A5205">
            <v>89475</v>
          </cell>
          <cell r="B5205" t="str">
            <v>PAREDES/PAINEIS</v>
          </cell>
          <cell r="C5205" t="str">
            <v>PARE</v>
          </cell>
          <cell r="D5205" t="str">
            <v>ALVENARIA DE ELEMENTOS VAZADOS DE CONCRETO</v>
          </cell>
          <cell r="E5205" t="str">
            <v>0066</v>
          </cell>
          <cell r="F5205" t="str">
            <v/>
          </cell>
          <cell r="G5205" t="str">
            <v/>
          </cell>
          <cell r="H5205" t="str">
            <v>ALVENARIA DE BLOCOS DE CONCRETO ESTRUTURAL 14X19X39 CM, (ESPESSURA 14 CM), FBK = 4,5 MPA, PARA PAREDES COM ÁREA LÍQUIDA MAIOR OU IGUAL A 6M², COM VÃOS, UTILIZANDO COLHER DE PEDREIRO. AF_12/2014</v>
          </cell>
          <cell r="I5205" t="str">
            <v>M2</v>
          </cell>
          <cell r="J5205" t="str">
            <v>COEFICIENTE DE REPRESENTATIVIDADE</v>
          </cell>
          <cell r="K5205" t="str">
            <v>72,92</v>
          </cell>
          <cell r="L5205" t="str">
            <v>CAIXA REFERENCIAL</v>
          </cell>
        </row>
        <row r="5206">
          <cell r="A5206">
            <v>89476</v>
          </cell>
          <cell r="B5206" t="str">
            <v>PAREDES/PAINEIS</v>
          </cell>
          <cell r="C5206" t="str">
            <v>PARE</v>
          </cell>
          <cell r="D5206" t="str">
            <v>ALVENARIA DE ELEMENTOS VAZADOS DE CONCRETO</v>
          </cell>
          <cell r="E5206" t="str">
            <v>0066</v>
          </cell>
          <cell r="F5206" t="str">
            <v/>
          </cell>
          <cell r="G5206" t="str">
            <v/>
          </cell>
          <cell r="H5206" t="str">
            <v>ALVENARIA DE BLOCOS DE CONCRETO ESTRUTURAL 14X19X39 CM, (ESPESSURA 14 CM) FBK = 14,0 MPA, PARA PAREDES COM ÁREA LÍQUIDA MENOR QUE 6M², COM VÃOS, UTILIZANDO COLHER DE PEDREIRO. AF_12/2014</v>
          </cell>
          <cell r="I5206" t="str">
            <v>M2</v>
          </cell>
          <cell r="J5206" t="str">
            <v>COEFICIENTE DE REPRESENTATIVIDADE</v>
          </cell>
          <cell r="K5206" t="str">
            <v>93,25</v>
          </cell>
          <cell r="L5206" t="str">
            <v>CAIXA REFERENCIAL</v>
          </cell>
        </row>
        <row r="5207">
          <cell r="A5207">
            <v>89477</v>
          </cell>
          <cell r="B5207" t="str">
            <v>PAREDES/PAINEIS</v>
          </cell>
          <cell r="C5207" t="str">
            <v>PARE</v>
          </cell>
          <cell r="D5207" t="str">
            <v>ALVENARIA DE ELEMENTOS VAZADOS DE CONCRETO</v>
          </cell>
          <cell r="E5207" t="str">
            <v>0066</v>
          </cell>
          <cell r="F5207" t="str">
            <v/>
          </cell>
          <cell r="G5207" t="str">
            <v/>
          </cell>
          <cell r="H5207" t="str">
            <v>ALVENARIA DE BLOCOS DE CONCRETO ESTRUTURAL 14X19X39 CM, (ESPESSURA 14 CM) FBK = 14,0 MPA, PARA PAREDES COM ÁREA LÍQUIDA MAIOR OU IGUAL A 6M², COM VÃOS, UTILIZANDO COLHER DE PEDREIRO. AF_12/2014</v>
          </cell>
          <cell r="I5207" t="str">
            <v>M2</v>
          </cell>
          <cell r="J5207" t="str">
            <v>COEFICIENTE DE REPRESENTATIVIDADE</v>
          </cell>
          <cell r="K5207" t="str">
            <v>87,75</v>
          </cell>
          <cell r="L5207" t="str">
            <v>CAIXA REFERENCIAL</v>
          </cell>
        </row>
        <row r="5208">
          <cell r="A5208">
            <v>89478</v>
          </cell>
          <cell r="B5208" t="str">
            <v>PAREDES/PAINEIS</v>
          </cell>
          <cell r="C5208" t="str">
            <v>PARE</v>
          </cell>
          <cell r="D5208" t="str">
            <v>ALVENARIA DE ELEMENTOS VAZADOS DE CONCRETO</v>
          </cell>
          <cell r="E5208" t="str">
            <v>0066</v>
          </cell>
          <cell r="F5208" t="str">
            <v/>
          </cell>
          <cell r="G5208" t="str">
            <v/>
          </cell>
          <cell r="H5208" t="str">
            <v>ALVENARIA DE BLOCOS DE CONCRETO ESTRUTURAL 14X19X29 CM, (ESPESSURA 14 CM), FBK = 4,5 MPA, PARA PAREDES COM ÁREA LÍQUIDA MENOR QUE 6M², SEM VÃOS, UTILIZANDO COLHER DE PEDREIRO. AF_12/2014</v>
          </cell>
          <cell r="I5208" t="str">
            <v>M2</v>
          </cell>
          <cell r="J5208" t="str">
            <v>COEFICIENTE DE REPRESENTATIVIDADE</v>
          </cell>
          <cell r="K5208" t="str">
            <v>84,24</v>
          </cell>
          <cell r="L5208" t="str">
            <v>CAIXA REFERENCIAL</v>
          </cell>
        </row>
        <row r="5209">
          <cell r="A5209">
            <v>89479</v>
          </cell>
          <cell r="B5209" t="str">
            <v>PAREDES/PAINEIS</v>
          </cell>
          <cell r="C5209" t="str">
            <v>PARE</v>
          </cell>
          <cell r="D5209" t="str">
            <v>ALVENARIA DE ELEMENTOS VAZADOS DE CONCRETO</v>
          </cell>
          <cell r="E5209" t="str">
            <v>0066</v>
          </cell>
          <cell r="F5209" t="str">
            <v/>
          </cell>
          <cell r="G5209" t="str">
            <v/>
          </cell>
          <cell r="H5209" t="str">
            <v>ALVENARIA DE BLOCOS DE CONCRETO ESTRUTURAL 14X19X29 CM, (ESPESSURA 14 CM), FBK = 4,5 MPA, PARA PAREDES COM ÁREA LÍQUIDA MAIOR OU IGUAL A 6M², SEM VÃOS, UTILIZANDO COLHER DE PEDREIRO. AF_12/2014</v>
          </cell>
          <cell r="I5209" t="str">
            <v>M2</v>
          </cell>
          <cell r="J5209" t="str">
            <v>COEFICIENTE DE REPRESENTATIVIDADE</v>
          </cell>
          <cell r="K5209" t="str">
            <v>81,74</v>
          </cell>
          <cell r="L5209" t="str">
            <v>CAIXA REFERENCIAL</v>
          </cell>
        </row>
        <row r="5210">
          <cell r="A5210">
            <v>89480</v>
          </cell>
          <cell r="B5210" t="str">
            <v>PAREDES/PAINEIS</v>
          </cell>
          <cell r="C5210" t="str">
            <v>PARE</v>
          </cell>
          <cell r="D5210" t="str">
            <v>ALVENARIA DE ELEMENTOS VAZADOS DE CONCRETO</v>
          </cell>
          <cell r="E5210" t="str">
            <v>0066</v>
          </cell>
          <cell r="F5210" t="str">
            <v/>
          </cell>
          <cell r="G5210" t="str">
            <v/>
          </cell>
          <cell r="H5210" t="str">
            <v>ALVENARIA DE BLOCOS DE CONCRETO ESTRUTURAL 14X19X29 CM, (ESPESSURA 14 CM) FBK = 14,0 MPA, PARA PAREDES COM ÁREA LÍQUIDA MENOR QUE 6M², SEM VÃOS, UTILIZANDO COLHER DE PEDREIRO. AF_12/2014</v>
          </cell>
          <cell r="I5210" t="str">
            <v>M2</v>
          </cell>
          <cell r="J5210" t="str">
            <v>COEFICIENTE DE REPRESENTATIVIDADE</v>
          </cell>
          <cell r="K5210" t="str">
            <v>99,02</v>
          </cell>
          <cell r="L5210" t="str">
            <v>CAIXA REFERENCIAL</v>
          </cell>
        </row>
        <row r="5211">
          <cell r="A5211">
            <v>89483</v>
          </cell>
          <cell r="B5211" t="str">
            <v>PAREDES/PAINEIS</v>
          </cell>
          <cell r="C5211" t="str">
            <v>PARE</v>
          </cell>
          <cell r="D5211" t="str">
            <v>ALVENARIA DE ELEMENTOS VAZADOS DE CONCRETO</v>
          </cell>
          <cell r="E5211" t="str">
            <v>0066</v>
          </cell>
          <cell r="F5211" t="str">
            <v/>
          </cell>
          <cell r="G5211" t="str">
            <v/>
          </cell>
          <cell r="H5211" t="str">
            <v>ALVENARIA DE BLOCOS DE CONCRETO ESTRUTURAL 14X19X29 CM, (ESPESSURA 14 CM) FBK = 14,0 MPA, PARA PAREDES COM ÁREA LÍQUIDA MAIOR OU IGUAL A 6M², SEM VÃOS, UTILIZANDO COLHER DE PEDREIRO. AF_12/2014</v>
          </cell>
          <cell r="I5211" t="str">
            <v>M2</v>
          </cell>
          <cell r="J5211" t="str">
            <v>COEFICIENTE DE REPRESENTATIVIDADE</v>
          </cell>
          <cell r="K5211" t="str">
            <v>96,41</v>
          </cell>
          <cell r="L5211" t="str">
            <v>CAIXA REFERENCIAL</v>
          </cell>
        </row>
        <row r="5212">
          <cell r="A5212">
            <v>89484</v>
          </cell>
          <cell r="B5212" t="str">
            <v>PAREDES/PAINEIS</v>
          </cell>
          <cell r="C5212" t="str">
            <v>PARE</v>
          </cell>
          <cell r="D5212" t="str">
            <v>ALVENARIA DE ELEMENTOS VAZADOS DE CONCRETO</v>
          </cell>
          <cell r="E5212" t="str">
            <v>0066</v>
          </cell>
          <cell r="F5212" t="str">
            <v/>
          </cell>
          <cell r="G5212" t="str">
            <v/>
          </cell>
          <cell r="H5212" t="str">
            <v>ALVENARIA DE BLOCOS DE CONCRETO ESTRUTURAL 14X19X29 CM, (ESPESSURA 14 CM), FBK = 4,5 MPA, PARA PAREDES COM ÁREA LÍQUIDA MENOR QUE 6M², COM VÃOS, UTILIZANDO COLHER DE PEDREIRO. AF_12/2014</v>
          </cell>
          <cell r="I5212" t="str">
            <v>M2</v>
          </cell>
          <cell r="J5212" t="str">
            <v>COEFICIENTE DE REPRESENTATIVIDADE</v>
          </cell>
          <cell r="K5212" t="str">
            <v>91,99</v>
          </cell>
          <cell r="L5212" t="str">
            <v>CAIXA REFERENCIAL</v>
          </cell>
        </row>
        <row r="5213">
          <cell r="A5213">
            <v>89486</v>
          </cell>
          <cell r="B5213" t="str">
            <v>PAREDES/PAINEIS</v>
          </cell>
          <cell r="C5213" t="str">
            <v>PARE</v>
          </cell>
          <cell r="D5213" t="str">
            <v>ALVENARIA DE ELEMENTOS VAZADOS DE CONCRETO</v>
          </cell>
          <cell r="E5213" t="str">
            <v>0066</v>
          </cell>
          <cell r="F5213" t="str">
            <v/>
          </cell>
          <cell r="G5213" t="str">
            <v/>
          </cell>
          <cell r="H5213" t="str">
            <v>ALVENARIA DE BLOCOS DE CONCRETO ESTRUTURAL 14X19X29 CM, (ESPESSURA 14 CM), FBK = 4,5 MPA, PARA PAREDES COM ÁREA LÍQUIDA MAIOR OU IGUAL A 6M², COM VÃOS, UTILIZANDO COLHER DE PEDREIRO. AF_12/2014</v>
          </cell>
          <cell r="I5213" t="str">
            <v>M2</v>
          </cell>
          <cell r="J5213" t="str">
            <v>COEFICIENTE DE REPRESENTATIVIDADE</v>
          </cell>
          <cell r="K5213" t="str">
            <v>86,36</v>
          </cell>
          <cell r="L5213" t="str">
            <v>CAIXA REFERENCIAL</v>
          </cell>
        </row>
        <row r="5214">
          <cell r="A5214">
            <v>89487</v>
          </cell>
          <cell r="B5214" t="str">
            <v>PAREDES/PAINEIS</v>
          </cell>
          <cell r="C5214" t="str">
            <v>PARE</v>
          </cell>
          <cell r="D5214" t="str">
            <v>ALVENARIA DE ELEMENTOS VAZADOS DE CONCRETO</v>
          </cell>
          <cell r="E5214" t="str">
            <v>0066</v>
          </cell>
          <cell r="F5214" t="str">
            <v/>
          </cell>
          <cell r="G5214" t="str">
            <v/>
          </cell>
          <cell r="H5214" t="str">
            <v>ALVENARIA DE BLOCOS DE CONCRETO ESTRUTURAL 14X19X29 CM, (ESPESSURA 14 CM) FBK = 14,0 MPA, PARA PAREDES COM ÁREA LÍQUIDA MENOR QUE 6M², COM VÃOS, UTILIZANDO COLHER DE PEDREIRO. AF_12/2014</v>
          </cell>
          <cell r="I5214" t="str">
            <v>M2</v>
          </cell>
          <cell r="J5214" t="str">
            <v>COEFICIENTE DE REPRESENTATIVIDADE</v>
          </cell>
          <cell r="K5214" t="str">
            <v>107,16</v>
          </cell>
          <cell r="L5214" t="str">
            <v>CAIXA REFERENCIAL</v>
          </cell>
        </row>
        <row r="5215">
          <cell r="A5215">
            <v>89488</v>
          </cell>
          <cell r="B5215" t="str">
            <v>PAREDES/PAINEIS</v>
          </cell>
          <cell r="C5215" t="str">
            <v>PARE</v>
          </cell>
          <cell r="D5215" t="str">
            <v>ALVENARIA DE ELEMENTOS VAZADOS DE CONCRETO</v>
          </cell>
          <cell r="E5215" t="str">
            <v>0066</v>
          </cell>
          <cell r="F5215" t="str">
            <v/>
          </cell>
          <cell r="G5215" t="str">
            <v/>
          </cell>
          <cell r="H5215" t="str">
            <v>ALVENARIA DE BLOCOS DE CONCRETO ESTRUTURAL 14X19X29 CM, (ESPESSURA 14 CM) FBK = 14,0 MPA, PARA PAREDES COM ÁREA LÍQUIDA MAIOR OU IGUAL A 6M², COM VÃOS, UTILIZANDO COLHER DE PEDREIRO. AF_12/2014</v>
          </cell>
          <cell r="I5215" t="str">
            <v>M2</v>
          </cell>
          <cell r="J5215" t="str">
            <v>COEFICIENTE DE REPRESENTATIVIDADE</v>
          </cell>
          <cell r="K5215" t="str">
            <v>101,23</v>
          </cell>
          <cell r="L5215" t="str">
            <v>CAIXA REFERENCIAL</v>
          </cell>
        </row>
        <row r="5216">
          <cell r="A5216">
            <v>91815</v>
          </cell>
          <cell r="B5216" t="str">
            <v>PAREDES/PAINEIS</v>
          </cell>
          <cell r="C5216" t="str">
            <v>PARE</v>
          </cell>
          <cell r="D5216" t="str">
            <v>ALVENARIA DE ELEMENTOS VAZADOS DE CONCRETO</v>
          </cell>
          <cell r="E5216" t="str">
            <v>0066</v>
          </cell>
          <cell r="F5216" t="str">
            <v/>
          </cell>
          <cell r="G5216" t="str">
            <v/>
          </cell>
          <cell r="H5216" t="str">
            <v>(COMPOSIÇÃO REPRESENTATIVA) DE ALVENARIA DE BLOCOS DE CONCRETO ESTRUTURAL 14X19X39 CM, (ESPESSURA 14 CM), FBK = 4,5 MPA, UTILIZANDO PALHETA, PARA EDIFICAÇÃO HABITACIONAL. AF_10/2015</v>
          </cell>
          <cell r="I5216" t="str">
            <v>M2</v>
          </cell>
          <cell r="J5216" t="str">
            <v>COEFICIENTE DE REPRESENTATIVIDADE</v>
          </cell>
          <cell r="K5216" t="str">
            <v>60,89</v>
          </cell>
          <cell r="L5216" t="str">
            <v>CAIXA REFERENCIAL</v>
          </cell>
        </row>
        <row r="5217">
          <cell r="A5217">
            <v>91816</v>
          </cell>
          <cell r="B5217" t="str">
            <v>PAREDES/PAINEIS</v>
          </cell>
          <cell r="C5217" t="str">
            <v>PARE</v>
          </cell>
          <cell r="D5217" t="str">
            <v>ALVENARIA DE ELEMENTOS VAZADOS DE CONCRETO</v>
          </cell>
          <cell r="E5217" t="str">
            <v>0066</v>
          </cell>
          <cell r="F5217" t="str">
            <v/>
          </cell>
          <cell r="G5217" t="str">
            <v/>
          </cell>
          <cell r="H5217" t="str">
            <v>COMPOSIÇÃO REPRESENTATIVA DE SERVIÇOS DE ALVENARIA DE BLOCOS DE CONCRETO ESTRUTURAL 14X19X29 CM, (ESPESSURA 14 CM), FBK = 4,5 MPA, UTILIZANDO PALHETA, PARA EDIFICAÇÃO HABITACIONAL. AF_10/2015</v>
          </cell>
          <cell r="I5217" t="str">
            <v>M2</v>
          </cell>
          <cell r="J5217" t="str">
            <v>COEFICIENTE DE REPRESENTATIVIDADE</v>
          </cell>
          <cell r="K5217" t="str">
            <v>73,58</v>
          </cell>
          <cell r="L5217" t="str">
            <v>CAIXA REFERENCIAL</v>
          </cell>
        </row>
        <row r="5218">
          <cell r="A5218">
            <v>101161</v>
          </cell>
          <cell r="B5218" t="str">
            <v>PAREDES/PAINEIS</v>
          </cell>
          <cell r="C5218" t="str">
            <v>PARE</v>
          </cell>
          <cell r="D5218" t="str">
            <v>ALVENARIA DE ELEMENTOS VAZADOS DE CONCRETO</v>
          </cell>
          <cell r="E5218" t="str">
            <v>0066</v>
          </cell>
          <cell r="F5218" t="str">
            <v/>
          </cell>
          <cell r="G5218" t="str">
            <v/>
          </cell>
          <cell r="H5218" t="str">
            <v>ALVENARIA DE VEDAÇÃO COM ELEMENTO VAZADO DE CONCRETO (COBOGÓ) DE 7X50X50CM E ARGAMASSA DE ASSENTAMENTO COM PREPARO EM BETONEIRA. AF_05/2020</v>
          </cell>
          <cell r="I5218" t="str">
            <v>M2</v>
          </cell>
          <cell r="J5218" t="str">
            <v>COEFICIENTE DE REPRESENTATIVIDADE</v>
          </cell>
          <cell r="K5218" t="str">
            <v>152,89</v>
          </cell>
          <cell r="L5218" t="str">
            <v>CAIXA REFERENCIAL</v>
          </cell>
        </row>
        <row r="5219">
          <cell r="A5219">
            <v>101163</v>
          </cell>
          <cell r="B5219" t="str">
            <v>PAREDES/PAINEIS</v>
          </cell>
          <cell r="C5219" t="str">
            <v>PARE</v>
          </cell>
          <cell r="D5219" t="str">
            <v>ALVENARIA DE BLOCOS DE VIDRO</v>
          </cell>
          <cell r="E5219" t="str">
            <v>0067</v>
          </cell>
          <cell r="F5219" t="str">
            <v/>
          </cell>
          <cell r="G5219" t="str">
            <v/>
          </cell>
          <cell r="H5219" t="str">
            <v>ALVENARIA DE VEDAÇÃO COM BLOCO DE VIDRO VAZADO, TIPO VENEZIANA, DE 6X20X20CM E ARGAMASSA DE ASSENTAMENTO COM PREPARO EM BETONEIRA. AF_05/2020</v>
          </cell>
          <cell r="I5219" t="str">
            <v>M2</v>
          </cell>
          <cell r="J5219" t="str">
            <v>COEFICIENTE DE REPRESENTATIVIDADE</v>
          </cell>
          <cell r="K5219" t="str">
            <v>808,32</v>
          </cell>
          <cell r="L5219" t="str">
            <v>CAIXA REFERENCIAL</v>
          </cell>
        </row>
        <row r="5220">
          <cell r="A5220">
            <v>101164</v>
          </cell>
          <cell r="B5220" t="str">
            <v>PAREDES/PAINEIS</v>
          </cell>
          <cell r="C5220" t="str">
            <v>PARE</v>
          </cell>
          <cell r="D5220" t="str">
            <v>ALVENARIA DE BLOCOS DE VIDRO</v>
          </cell>
          <cell r="E5220" t="str">
            <v>0067</v>
          </cell>
          <cell r="F5220" t="str">
            <v/>
          </cell>
          <cell r="G5220" t="str">
            <v/>
          </cell>
          <cell r="H5220" t="str">
            <v>ALVENARIA DE VEDAÇÃO COM BLOCO DE VIDRO, TIPO CANELADO, DE 8X19X19CM E ARGAMASSA DE ASSENTAMENTO COM PREPARO EM BETONEIRA. AF_05/2020</v>
          </cell>
          <cell r="I5220" t="str">
            <v>M2</v>
          </cell>
          <cell r="J5220" t="str">
            <v>COEFICIENTE DE REPRESENTATIVIDADE</v>
          </cell>
          <cell r="K5220" t="str">
            <v>582,95</v>
          </cell>
          <cell r="L5220" t="str">
            <v>CAIXA REFERENCIAL</v>
          </cell>
        </row>
        <row r="5221">
          <cell r="A5221">
            <v>96358</v>
          </cell>
          <cell r="B5221" t="str">
            <v>PAREDES/PAINEIS</v>
          </cell>
          <cell r="C5221" t="str">
            <v>PARE</v>
          </cell>
          <cell r="D5221" t="str">
            <v>DIVISORIAS/MARMORE/GRANITO/MARMORITE/CONCRETO/MAD.AGLOM.</v>
          </cell>
          <cell r="E5221" t="str">
            <v>0070</v>
          </cell>
          <cell r="F5221" t="str">
            <v/>
          </cell>
          <cell r="G5221" t="str">
            <v/>
          </cell>
          <cell r="H5221" t="str">
            <v>PAREDE COM PLACAS DE GESSO ACARTONADO (DRYWALL), PARA USO INTERNO, COM DUAS FACES SIMPLES E ESTRUTURA METÁLICA COM GUIAS SIMPLES, SEM VÃOS. AF_06/2017_P</v>
          </cell>
          <cell r="I5221" t="str">
            <v>M2</v>
          </cell>
          <cell r="J5221" t="str">
            <v>ATRIBUÍDO SÃO PAULO</v>
          </cell>
          <cell r="K5221" t="str">
            <v>64,85</v>
          </cell>
          <cell r="L5221" t="str">
            <v>CAIXA REFERENCIAL</v>
          </cell>
        </row>
        <row r="5222">
          <cell r="A5222">
            <v>96359</v>
          </cell>
          <cell r="B5222" t="str">
            <v>PAREDES/PAINEIS</v>
          </cell>
          <cell r="C5222" t="str">
            <v>PARE</v>
          </cell>
          <cell r="D5222" t="str">
            <v>DIVISORIAS/MARMORE/GRANITO/MARMORITE/CONCRETO/MAD.AGLOM.</v>
          </cell>
          <cell r="E5222" t="str">
            <v>0070</v>
          </cell>
          <cell r="F5222" t="str">
            <v/>
          </cell>
          <cell r="G5222" t="str">
            <v/>
          </cell>
          <cell r="H5222" t="str">
            <v>PAREDE COM PLACAS DE GESSO ACARTONADO (DRYWALL), PARA USO INTERNO, COM DUAS FACES SIMPLES E ESTRUTURA METÁLICA COM GUIAS SIMPLES, COM VÃOS AF_06/2017_P</v>
          </cell>
          <cell r="I5222" t="str">
            <v>M2</v>
          </cell>
          <cell r="J5222" t="str">
            <v>ATRIBUÍDO SÃO PAULO</v>
          </cell>
          <cell r="K5222" t="str">
            <v>75,23</v>
          </cell>
          <cell r="L5222" t="str">
            <v>CAIXA REFERENCIAL</v>
          </cell>
        </row>
        <row r="5223">
          <cell r="A5223">
            <v>96360</v>
          </cell>
          <cell r="B5223" t="str">
            <v>PAREDES/PAINEIS</v>
          </cell>
          <cell r="C5223" t="str">
            <v>PARE</v>
          </cell>
          <cell r="D5223" t="str">
            <v>DIVISORIAS/MARMORE/GRANITO/MARMORITE/CONCRETO/MAD.AGLOM.</v>
          </cell>
          <cell r="E5223" t="str">
            <v>0070</v>
          </cell>
          <cell r="F5223" t="str">
            <v/>
          </cell>
          <cell r="G5223" t="str">
            <v/>
          </cell>
          <cell r="H5223" t="str">
            <v>PAREDE COM PLACAS DE GESSO ACARTONADO (DRYWALL), PARA USO INTERNO, COM DUAS FACES SIMPLES E ESTRUTURA METÁLICA COM GUIAS DUPLAS, SEM VÃOS. AF_06/2017_P</v>
          </cell>
          <cell r="I5223" t="str">
            <v>M2</v>
          </cell>
          <cell r="J5223" t="str">
            <v>ATRIBUÍDO SÃO PAULO</v>
          </cell>
          <cell r="K5223" t="str">
            <v>91,63</v>
          </cell>
          <cell r="L5223" t="str">
            <v>CAIXA REFERENCIAL</v>
          </cell>
        </row>
        <row r="5224">
          <cell r="A5224">
            <v>96361</v>
          </cell>
          <cell r="B5224" t="str">
            <v>PAREDES/PAINEIS</v>
          </cell>
          <cell r="C5224" t="str">
            <v>PARE</v>
          </cell>
          <cell r="D5224" t="str">
            <v>DIVISORIAS/MARMORE/GRANITO/MARMORITE/CONCRETO/MAD.AGLOM.</v>
          </cell>
          <cell r="E5224" t="str">
            <v>0070</v>
          </cell>
          <cell r="F5224" t="str">
            <v/>
          </cell>
          <cell r="G5224" t="str">
            <v/>
          </cell>
          <cell r="H5224" t="str">
            <v>PAREDE COM PLACAS DE GESSO ACARTONADO (DRYWALL), PARA USO INTERNO, COM DUAS FACES SIMPLES E ESTRUTURA METÁLICA COM GUIAS DUPLAS, COM VÃOS. AF_06/2017_P</v>
          </cell>
          <cell r="I5224" t="str">
            <v>M2</v>
          </cell>
          <cell r="J5224" t="str">
            <v>ATRIBUÍDO SÃO PAULO</v>
          </cell>
          <cell r="K5224" t="str">
            <v>111,96</v>
          </cell>
          <cell r="L5224" t="str">
            <v>CAIXA REFERENCIAL</v>
          </cell>
        </row>
        <row r="5225">
          <cell r="A5225">
            <v>96362</v>
          </cell>
          <cell r="B5225" t="str">
            <v>PAREDES/PAINEIS</v>
          </cell>
          <cell r="C5225" t="str">
            <v>PARE</v>
          </cell>
          <cell r="D5225" t="str">
            <v>DIVISORIAS/MARMORE/GRANITO/MARMORITE/CONCRETO/MAD.AGLOM.</v>
          </cell>
          <cell r="E5225" t="str">
            <v>0070</v>
          </cell>
          <cell r="F5225" t="str">
            <v/>
          </cell>
          <cell r="G5225" t="str">
            <v/>
          </cell>
          <cell r="H5225" t="str">
            <v>PAREDE COM PLACAS DE GESSO ACARTONADO (DRYWALL), PARA USO INTERNO, COM UMA FACE SIMPLES E OUTRA FACE DUPLA E ESTRUTURA METÁLICA COM GUIAS SIMPLES, SEM VÃOS. AF_06/2017_P</v>
          </cell>
          <cell r="I5225" t="str">
            <v>M2</v>
          </cell>
          <cell r="J5225" t="str">
            <v>ATRIBUÍDO SÃO PAULO</v>
          </cell>
          <cell r="K5225" t="str">
            <v>80,87</v>
          </cell>
          <cell r="L5225" t="str">
            <v>CAIXA REFERENCIAL</v>
          </cell>
        </row>
        <row r="5226">
          <cell r="A5226">
            <v>96363</v>
          </cell>
          <cell r="B5226" t="str">
            <v>PAREDES/PAINEIS</v>
          </cell>
          <cell r="C5226" t="str">
            <v>PARE</v>
          </cell>
          <cell r="D5226" t="str">
            <v>DIVISORIAS/MARMORE/GRANITO/MARMORITE/CONCRETO/MAD.AGLOM.</v>
          </cell>
          <cell r="E5226" t="str">
            <v>0070</v>
          </cell>
          <cell r="F5226" t="str">
            <v/>
          </cell>
          <cell r="G5226" t="str">
            <v/>
          </cell>
          <cell r="H5226" t="str">
            <v>PAREDE COM PLACAS DE GESSO ACARTONADO (DRYWALL), PARA USO INTERNO, COM UMA FACE SIMPLES E OUTRA FACE DUPLA E ESTRUTURA METÁLICA COM GUIAS SIMPLES, COM VÃOS. AF_06/2017_P</v>
          </cell>
          <cell r="I5226" t="str">
            <v>M2</v>
          </cell>
          <cell r="J5226" t="str">
            <v>ATRIBUÍDO SÃO PAULO</v>
          </cell>
          <cell r="K5226" t="str">
            <v>91,54</v>
          </cell>
          <cell r="L5226" t="str">
            <v>CAIXA REFERENCIAL</v>
          </cell>
        </row>
        <row r="5227">
          <cell r="A5227">
            <v>96364</v>
          </cell>
          <cell r="B5227" t="str">
            <v>PAREDES/PAINEIS</v>
          </cell>
          <cell r="C5227" t="str">
            <v>PARE</v>
          </cell>
          <cell r="D5227" t="str">
            <v>DIVISORIAS/MARMORE/GRANITO/MARMORITE/CONCRETO/MAD.AGLOM.</v>
          </cell>
          <cell r="E5227" t="str">
            <v>0070</v>
          </cell>
          <cell r="F5227" t="str">
            <v/>
          </cell>
          <cell r="G5227" t="str">
            <v/>
          </cell>
          <cell r="H5227" t="str">
            <v>PAREDE COM PLACAS DE GESSO ACARTONADO (DRYWALL), PARA USO INTERNO COM UMA FACE SIMPLES E OUTRA FACE DUPLA E ESTRUTURA METÁLICA COM GUIAS DUPLAS, SEM VÃOS. AF_06/2017_P</v>
          </cell>
          <cell r="I5227" t="str">
            <v>M2</v>
          </cell>
          <cell r="J5227" t="str">
            <v>ATRIBUÍDO SÃO PAULO</v>
          </cell>
          <cell r="K5227" t="str">
            <v>107,64</v>
          </cell>
          <cell r="L5227" t="str">
            <v>CAIXA REFERENCIAL</v>
          </cell>
        </row>
        <row r="5228">
          <cell r="A5228">
            <v>96365</v>
          </cell>
          <cell r="B5228" t="str">
            <v>PAREDES/PAINEIS</v>
          </cell>
          <cell r="C5228" t="str">
            <v>PARE</v>
          </cell>
          <cell r="D5228" t="str">
            <v>DIVISORIAS/MARMORE/GRANITO/MARMORITE/CONCRETO/MAD.AGLOM.</v>
          </cell>
          <cell r="E5228" t="str">
            <v>0070</v>
          </cell>
          <cell r="F5228" t="str">
            <v/>
          </cell>
          <cell r="G5228" t="str">
            <v/>
          </cell>
          <cell r="H5228" t="str">
            <v>PAREDE COM PLACAS DE GESSO ACARTONADO (DRYWALL), PARA USO INTERNO, COM UMA FACE SIMPLES E OUTRA FACE DUPLA E   ESTRUTURA METÁLICA COM GUIAS DUPLAS, COM VÃOS. AF_06/2017_P</v>
          </cell>
          <cell r="I5228" t="str">
            <v>M2</v>
          </cell>
          <cell r="J5228" t="str">
            <v>ATRIBUÍDO SÃO PAULO</v>
          </cell>
          <cell r="K5228" t="str">
            <v>128,26</v>
          </cell>
          <cell r="L5228" t="str">
            <v>CAIXA REFERENCIAL</v>
          </cell>
        </row>
        <row r="5229">
          <cell r="A5229">
            <v>96366</v>
          </cell>
          <cell r="B5229" t="str">
            <v>PAREDES/PAINEIS</v>
          </cell>
          <cell r="C5229" t="str">
            <v>PARE</v>
          </cell>
          <cell r="D5229" t="str">
            <v>DIVISORIAS/MARMORE/GRANITO/MARMORITE/CONCRETO/MAD.AGLOM.</v>
          </cell>
          <cell r="E5229" t="str">
            <v>0070</v>
          </cell>
          <cell r="F5229" t="str">
            <v/>
          </cell>
          <cell r="G5229" t="str">
            <v/>
          </cell>
          <cell r="H5229" t="str">
            <v>PAREDE COM PLACAS DE GESSO ACARTONADO (DRYWALL), PARA USO INTERNO, COM DUAS FACES DUPLAS E ESTRUTURA METÁLICA COM GUIAS SIMPLES, SEM VÃOS. AF_06/2017_P</v>
          </cell>
          <cell r="I5229" t="str">
            <v>M2</v>
          </cell>
          <cell r="J5229" t="str">
            <v>ATRIBUÍDO SÃO PAULO</v>
          </cell>
          <cell r="K5229" t="str">
            <v>96,88</v>
          </cell>
          <cell r="L5229" t="str">
            <v>CAIXA REFERENCIAL</v>
          </cell>
        </row>
        <row r="5230">
          <cell r="A5230">
            <v>96367</v>
          </cell>
          <cell r="B5230" t="str">
            <v>PAREDES/PAINEIS</v>
          </cell>
          <cell r="C5230" t="str">
            <v>PARE</v>
          </cell>
          <cell r="D5230" t="str">
            <v>DIVISORIAS/MARMORE/GRANITO/MARMORITE/CONCRETO/MAD.AGLOM.</v>
          </cell>
          <cell r="E5230" t="str">
            <v>0070</v>
          </cell>
          <cell r="F5230" t="str">
            <v/>
          </cell>
          <cell r="G5230" t="str">
            <v/>
          </cell>
          <cell r="H5230" t="str">
            <v>PAREDE COM PLACAS DE GESSO ACARTONADO (DRYWALL), PARA USO INTERNO, COM DUAS FACES DUPLAS E ESTRUTURA METÁLICA COM GUIAS SIMPLES, COM VÃOS. AF_06/2017_P</v>
          </cell>
          <cell r="I5230" t="str">
            <v>M2</v>
          </cell>
          <cell r="J5230" t="str">
            <v>ATRIBUÍDO SÃO PAULO</v>
          </cell>
          <cell r="K5230" t="str">
            <v>107,83</v>
          </cell>
          <cell r="L5230" t="str">
            <v>CAIXA REFERENCIAL</v>
          </cell>
        </row>
        <row r="5231">
          <cell r="A5231">
            <v>96368</v>
          </cell>
          <cell r="B5231" t="str">
            <v>PAREDES/PAINEIS</v>
          </cell>
          <cell r="C5231" t="str">
            <v>PARE</v>
          </cell>
          <cell r="D5231" t="str">
            <v>DIVISORIAS/MARMORE/GRANITO/MARMORITE/CONCRETO/MAD.AGLOM.</v>
          </cell>
          <cell r="E5231" t="str">
            <v>0070</v>
          </cell>
          <cell r="F5231" t="str">
            <v/>
          </cell>
          <cell r="G5231" t="str">
            <v/>
          </cell>
          <cell r="H5231" t="str">
            <v>PAREDE COM PLACAS DE GESSO ACARTONADO (DRYWALL), PARA USO INTERNO COM DUAS FACES DUPLAS E ESTRUTURA METÁLICA COM GUIAS DUPLAS, SEM VÃOS. AF_06/2017</v>
          </cell>
          <cell r="I5231" t="str">
            <v>M2</v>
          </cell>
          <cell r="J5231" t="str">
            <v>ATRIBUÍDO SÃO PAULO</v>
          </cell>
          <cell r="K5231" t="str">
            <v>123,66</v>
          </cell>
          <cell r="L5231" t="str">
            <v>CAIXA REFERENCIAL</v>
          </cell>
        </row>
        <row r="5232">
          <cell r="A5232">
            <v>96369</v>
          </cell>
          <cell r="B5232" t="str">
            <v>PAREDES/PAINEIS</v>
          </cell>
          <cell r="C5232" t="str">
            <v>PARE</v>
          </cell>
          <cell r="D5232" t="str">
            <v>DIVISORIAS/MARMORE/GRANITO/MARMORITE/CONCRETO/MAD.AGLOM.</v>
          </cell>
          <cell r="E5232" t="str">
            <v>0070</v>
          </cell>
          <cell r="F5232" t="str">
            <v/>
          </cell>
          <cell r="G5232" t="str">
            <v/>
          </cell>
          <cell r="H5232" t="str">
            <v>PAREDE COM PLACAS DE GESSO ACARTONADO (DRYWALL), PARA USO INTERNO, COM DUAS FACES DUPLAS E ESTRUTURA METÁLICA COM GUIAS DUPLAS, COM VÃOS. AF_06/2017_P</v>
          </cell>
          <cell r="I5232" t="str">
            <v>M2</v>
          </cell>
          <cell r="J5232" t="str">
            <v>ATRIBUÍDO SÃO PAULO</v>
          </cell>
          <cell r="K5232" t="str">
            <v>144,56</v>
          </cell>
          <cell r="L5232" t="str">
            <v>CAIXA REFERENCIAL</v>
          </cell>
        </row>
        <row r="5233">
          <cell r="A5233">
            <v>96370</v>
          </cell>
          <cell r="B5233" t="str">
            <v>PAREDES/PAINEIS</v>
          </cell>
          <cell r="C5233" t="str">
            <v>PARE</v>
          </cell>
          <cell r="D5233" t="str">
            <v>DIVISORIAS/MARMORE/GRANITO/MARMORITE/CONCRETO/MAD.AGLOM.</v>
          </cell>
          <cell r="E5233" t="str">
            <v>0070</v>
          </cell>
          <cell r="F5233" t="str">
            <v/>
          </cell>
          <cell r="G5233" t="str">
            <v/>
          </cell>
          <cell r="H5233" t="str">
            <v>PAREDE COM PLACAS DE GESSO ACARTONADO (DRYWALL), PARA USO INTERNO, COM UMA FACE SIMPLES E ESTRUTURA METÁLICA COM GUIAS SIMPLES, SEM VÃOS. AF_06/2017_P</v>
          </cell>
          <cell r="I5233" t="str">
            <v>M2</v>
          </cell>
          <cell r="J5233" t="str">
            <v>ATRIBUÍDO SÃO PAULO</v>
          </cell>
          <cell r="K5233" t="str">
            <v>46,23</v>
          </cell>
          <cell r="L5233" t="str">
            <v>CAIXA REFERENCIAL</v>
          </cell>
        </row>
        <row r="5234">
          <cell r="A5234">
            <v>96371</v>
          </cell>
          <cell r="B5234" t="str">
            <v>PAREDES/PAINEIS</v>
          </cell>
          <cell r="C5234" t="str">
            <v>PARE</v>
          </cell>
          <cell r="D5234" t="str">
            <v>DIVISORIAS/MARMORE/GRANITO/MARMORITE/CONCRETO/MAD.AGLOM.</v>
          </cell>
          <cell r="E5234" t="str">
            <v>0070</v>
          </cell>
          <cell r="F5234" t="str">
            <v/>
          </cell>
          <cell r="G5234" t="str">
            <v/>
          </cell>
          <cell r="H5234" t="str">
            <v>PAREDE COM PLACAS DE GESSO ACARTONADO (DRYWALL), PARA USO INTERNO, COM UMA FACE SIMPLES E ESTRUTURA METÁLICA COM GUIAS SIMPLES, COM VÃOS. AF_06/2017_P</v>
          </cell>
          <cell r="I5234" t="str">
            <v>M2</v>
          </cell>
          <cell r="J5234" t="str">
            <v>ATRIBUÍDO SÃO PAULO</v>
          </cell>
          <cell r="K5234" t="str">
            <v>56,44</v>
          </cell>
          <cell r="L5234" t="str">
            <v>CAIXA REFERENCIAL</v>
          </cell>
        </row>
        <row r="5235">
          <cell r="A5235">
            <v>96372</v>
          </cell>
          <cell r="B5235" t="str">
            <v>PAREDES/PAINEIS</v>
          </cell>
          <cell r="C5235" t="str">
            <v>PARE</v>
          </cell>
          <cell r="D5235" t="str">
            <v>DIVISORIAS/MARMORE/GRANITO/MARMORITE/CONCRETO/MAD.AGLOM.</v>
          </cell>
          <cell r="E5235" t="str">
            <v>0070</v>
          </cell>
          <cell r="F5235" t="str">
            <v/>
          </cell>
          <cell r="G5235" t="str">
            <v/>
          </cell>
          <cell r="H5235" t="str">
            <v>INSTALAÇÃO DE ISOLAMENTO COM LÃ DE ROCHA EM PAREDES DRYWALL. AF_06/2017</v>
          </cell>
          <cell r="I5235" t="str">
            <v>M2</v>
          </cell>
          <cell r="J5235" t="str">
            <v>ATRIBUÍDO SÃO PAULO</v>
          </cell>
          <cell r="K5235" t="str">
            <v>30,67</v>
          </cell>
          <cell r="L5235" t="str">
            <v>CAIXA REFERENCIAL</v>
          </cell>
        </row>
        <row r="5236">
          <cell r="A5236">
            <v>96373</v>
          </cell>
          <cell r="B5236" t="str">
            <v>PAREDES/PAINEIS</v>
          </cell>
          <cell r="C5236" t="str">
            <v>PARE</v>
          </cell>
          <cell r="D5236" t="str">
            <v>DIVISORIAS/MARMORE/GRANITO/MARMORITE/CONCRETO/MAD.AGLOM.</v>
          </cell>
          <cell r="E5236" t="str">
            <v>0070</v>
          </cell>
          <cell r="F5236" t="str">
            <v/>
          </cell>
          <cell r="G5236" t="str">
            <v/>
          </cell>
          <cell r="H5236" t="str">
            <v>INSTALAÇÃO DE REFORÇO METÁLICO EM PAREDE DRYWALL. AF_06/2017</v>
          </cell>
          <cell r="I5236" t="str">
            <v>M</v>
          </cell>
          <cell r="J5236" t="str">
            <v>ATRIBUÍDO SÃO PAULO</v>
          </cell>
          <cell r="K5236" t="str">
            <v>9,45</v>
          </cell>
          <cell r="L5236" t="str">
            <v>CAIXA REFERENCIAL</v>
          </cell>
        </row>
        <row r="5237">
          <cell r="A5237">
            <v>96374</v>
          </cell>
          <cell r="B5237" t="str">
            <v>PAREDES/PAINEIS</v>
          </cell>
          <cell r="C5237" t="str">
            <v>PARE</v>
          </cell>
          <cell r="D5237" t="str">
            <v>DIVISORIAS/MARMORE/GRANITO/MARMORITE/CONCRETO/MAD.AGLOM.</v>
          </cell>
          <cell r="E5237" t="str">
            <v>0070</v>
          </cell>
          <cell r="F5237" t="str">
            <v/>
          </cell>
          <cell r="G5237" t="str">
            <v/>
          </cell>
          <cell r="H5237" t="str">
            <v>INSTALAÇÃO DE REFORÇO DE MADEIRA EM PAREDE DRYWALL. AF_06/2017</v>
          </cell>
          <cell r="I5237" t="str">
            <v>M</v>
          </cell>
          <cell r="J5237" t="str">
            <v>ATRIBUÍDO SÃO PAULO</v>
          </cell>
          <cell r="K5237" t="str">
            <v>19,07</v>
          </cell>
          <cell r="L5237" t="str">
            <v>CAIXA REFERENCIAL</v>
          </cell>
        </row>
        <row r="5238">
          <cell r="A5238">
            <v>102235</v>
          </cell>
          <cell r="B5238" t="str">
            <v>PAREDES/PAINEIS</v>
          </cell>
          <cell r="C5238" t="str">
            <v>PARE</v>
          </cell>
          <cell r="D5238" t="str">
            <v>DIVISORIAS/MARMORE/GRANITO/MARMORITE/CONCRETO/MAD.AGLOM.</v>
          </cell>
          <cell r="E5238" t="str">
            <v>0070</v>
          </cell>
          <cell r="F5238" t="str">
            <v/>
          </cell>
          <cell r="G5238" t="str">
            <v/>
          </cell>
          <cell r="H5238" t="str">
            <v>DIVISÓRIA FIXA EM VIDRO TEMPERADO 10 MM, SEM ABERTURA. AF_01/2021</v>
          </cell>
          <cell r="I5238" t="str">
            <v>M2</v>
          </cell>
          <cell r="J5238" t="str">
            <v>ATRIBUÍDO SÃO PAULO</v>
          </cell>
          <cell r="K5238" t="str">
            <v>368,40</v>
          </cell>
          <cell r="L5238" t="str">
            <v>CAIXA REFERENCIAL</v>
          </cell>
        </row>
        <row r="5239">
          <cell r="A5239">
            <v>102243</v>
          </cell>
          <cell r="B5239" t="str">
            <v>PAREDES/PAINEIS</v>
          </cell>
          <cell r="C5239" t="str">
            <v>PARE</v>
          </cell>
          <cell r="D5239" t="str">
            <v>DIVISORIAS/MARMORE/GRANITO/MARMORITE/CONCRETO/MAD.AGLOM.</v>
          </cell>
          <cell r="E5239" t="str">
            <v>0070</v>
          </cell>
          <cell r="F5239" t="str">
            <v/>
          </cell>
          <cell r="G5239" t="str">
            <v/>
          </cell>
          <cell r="H5239" t="str">
            <v>DIVISORIA CEGA (N1) - PAINEL MSO/COMEIA E=35MM - PERFIS SIMPLES ACO GALVANIZADO PINTADO. AF_01/2021</v>
          </cell>
          <cell r="I5239" t="str">
            <v>M2</v>
          </cell>
          <cell r="J5239" t="str">
            <v>ATRIBUÍDO SÃO PAULO</v>
          </cell>
          <cell r="K5239" t="str">
            <v>82,74</v>
          </cell>
          <cell r="L5239" t="str">
            <v>CAIXA REFERENCIAL</v>
          </cell>
        </row>
        <row r="5240">
          <cell r="A5240">
            <v>102244</v>
          </cell>
          <cell r="B5240" t="str">
            <v>PAREDES/PAINEIS</v>
          </cell>
          <cell r="C5240" t="str">
            <v>PARE</v>
          </cell>
          <cell r="D5240" t="str">
            <v>DIVISORIAS/MARMORE/GRANITO/MARMORITE/CONCRETO/MAD.AGLOM.</v>
          </cell>
          <cell r="E5240" t="str">
            <v>0070</v>
          </cell>
          <cell r="F5240" t="str">
            <v/>
          </cell>
          <cell r="G5240" t="str">
            <v/>
          </cell>
          <cell r="H5240" t="str">
            <v>DIVISORIA (N3) - PAINEL/VIDRO/PAINEL MSO/COMEIA E=35MM - PERFIS SIMPLES ACO GALVANIZADO PINTADO. AF_01/2021</v>
          </cell>
          <cell r="I5240" t="str">
            <v>M2</v>
          </cell>
          <cell r="J5240" t="str">
            <v>ATRIBUÍDO SÃO PAULO</v>
          </cell>
          <cell r="K5240" t="str">
            <v>95,67</v>
          </cell>
          <cell r="L5240" t="str">
            <v>CAIXA REFERENCIAL</v>
          </cell>
        </row>
        <row r="5241">
          <cell r="A5241">
            <v>102245</v>
          </cell>
          <cell r="B5241" t="str">
            <v>PAREDES/PAINEIS</v>
          </cell>
          <cell r="C5241" t="str">
            <v>PARE</v>
          </cell>
          <cell r="D5241" t="str">
            <v>DIVISORIAS/MARMORE/GRANITO/MARMORITE/CONCRETO/MAD.AGLOM.</v>
          </cell>
          <cell r="E5241" t="str">
            <v>0070</v>
          </cell>
          <cell r="F5241" t="str">
            <v/>
          </cell>
          <cell r="G5241" t="str">
            <v/>
          </cell>
          <cell r="H5241" t="str">
            <v>DIVISORIA (N2) - PAINEL/VIDRO - PAINEL C/ MSO/COMEIA E=35MM - PERFIS SIMPLES ACO GALVANIZADO PINTADO. AF_01/2021</v>
          </cell>
          <cell r="I5241" t="str">
            <v>M2</v>
          </cell>
          <cell r="J5241" t="str">
            <v>ATRIBUÍDO SÃO PAULO</v>
          </cell>
          <cell r="K5241" t="str">
            <v>98,25</v>
          </cell>
          <cell r="L5241" t="str">
            <v>CAIXA REFERENCIAL</v>
          </cell>
        </row>
        <row r="5242">
          <cell r="A5242">
            <v>102253</v>
          </cell>
          <cell r="B5242" t="str">
            <v>PAREDES/PAINEIS</v>
          </cell>
          <cell r="C5242" t="str">
            <v>PARE</v>
          </cell>
          <cell r="D5242" t="str">
            <v>DIVISORIAS/MARMORE/GRANITO/MARMORITE/CONCRETO/MAD.AGLOM.</v>
          </cell>
          <cell r="E5242" t="str">
            <v>0070</v>
          </cell>
          <cell r="F5242" t="str">
            <v/>
          </cell>
          <cell r="G5242" t="str">
            <v/>
          </cell>
          <cell r="H5242" t="str">
            <v>DIVISORIA SANITÁRIA, TIPO CABINE, EM GRANITO CINZA POLIDO, ESP = 3CM, ASSENTADO COM ARGAMASSA COLANTE AC III-E, EXCLUSIVE FERRAGENS. AF_01/2021</v>
          </cell>
          <cell r="I5242" t="str">
            <v>M2</v>
          </cell>
          <cell r="J5242" t="str">
            <v>COEFICIENTE DE REPRESENTATIVIDADE</v>
          </cell>
          <cell r="K5242" t="str">
            <v>645,62</v>
          </cell>
          <cell r="L5242" t="str">
            <v>CAIXA REFERENCIAL</v>
          </cell>
        </row>
        <row r="5243">
          <cell r="A5243">
            <v>102254</v>
          </cell>
          <cell r="B5243" t="str">
            <v>PAREDES/PAINEIS</v>
          </cell>
          <cell r="C5243" t="str">
            <v>PARE</v>
          </cell>
          <cell r="D5243" t="str">
            <v>DIVISORIAS/MARMORE/GRANITO/MARMORITE/CONCRETO/MAD.AGLOM.</v>
          </cell>
          <cell r="E5243" t="str">
            <v>0070</v>
          </cell>
          <cell r="F5243" t="str">
            <v/>
          </cell>
          <cell r="G5243" t="str">
            <v/>
          </cell>
          <cell r="H5243" t="str">
            <v>DIVISORIA SANITÁRIA, TIPO CABINE, EM MÁRMORE BRANCO POLIDO, ESP = 3CM, ASSENTADO COM ARGAMASSA COLANTE AC III-E, EXCLUSIVE FERRAGENS. AF_01/2021</v>
          </cell>
          <cell r="I5243" t="str">
            <v>M2</v>
          </cell>
          <cell r="J5243" t="str">
            <v>COEFICIENTE DE REPRESENTATIVIDADE</v>
          </cell>
          <cell r="K5243" t="str">
            <v>723,72</v>
          </cell>
          <cell r="L5243" t="str">
            <v>CAIXA REFERENCIAL</v>
          </cell>
        </row>
        <row r="5244">
          <cell r="A5244">
            <v>102255</v>
          </cell>
          <cell r="B5244" t="str">
            <v>PAREDES/PAINEIS</v>
          </cell>
          <cell r="C5244" t="str">
            <v>PARE</v>
          </cell>
          <cell r="D5244" t="str">
            <v>DIVISORIAS/MARMORE/GRANITO/MARMORITE/CONCRETO/MAD.AGLOM.</v>
          </cell>
          <cell r="E5244" t="str">
            <v>0070</v>
          </cell>
          <cell r="F5244" t="str">
            <v/>
          </cell>
          <cell r="G5244" t="str">
            <v/>
          </cell>
          <cell r="H5244" t="str">
            <v>TAPA VISTA DE MICTÓRIO EM GRANITO CINZA POLIDO, ESP = 3CM, ASSENTADO COM ARGAMASSA COLANTE AC III-E . AF_01/2021</v>
          </cell>
          <cell r="I5244" t="str">
            <v>M2</v>
          </cell>
          <cell r="J5244" t="str">
            <v>COEFICIENTE DE REPRESENTATIVIDADE</v>
          </cell>
          <cell r="K5244" t="str">
            <v>660,37</v>
          </cell>
          <cell r="L5244" t="str">
            <v>CAIXA REFERENCIAL</v>
          </cell>
        </row>
        <row r="5245">
          <cell r="A5245">
            <v>102256</v>
          </cell>
          <cell r="B5245" t="str">
            <v>PAREDES/PAINEIS</v>
          </cell>
          <cell r="C5245" t="str">
            <v>PARE</v>
          </cell>
          <cell r="D5245" t="str">
            <v>DIVISORIAS/MARMORE/GRANITO/MARMORITE/CONCRETO/MAD.AGLOM.</v>
          </cell>
          <cell r="E5245" t="str">
            <v>0070</v>
          </cell>
          <cell r="F5245" t="str">
            <v/>
          </cell>
          <cell r="G5245" t="str">
            <v/>
          </cell>
          <cell r="H5245" t="str">
            <v>TAPA VISTA DE MICTÓRIO EM MÁRMORE BRANCO POLIDO, ESP = 3CM, ASSENTADO COM ARGAMASSA COLANTE AC III-E . AF_01/2021</v>
          </cell>
          <cell r="I5245" t="str">
            <v>M2</v>
          </cell>
          <cell r="J5245" t="str">
            <v>COEFICIENTE DE REPRESENTATIVIDADE</v>
          </cell>
          <cell r="K5245" t="str">
            <v>834,33</v>
          </cell>
          <cell r="L5245" t="str">
            <v>CAIXA REFERENCIAL</v>
          </cell>
        </row>
        <row r="5246">
          <cell r="A5246">
            <v>102257</v>
          </cell>
          <cell r="B5246" t="str">
            <v>PAREDES/PAINEIS</v>
          </cell>
          <cell r="C5246" t="str">
            <v>PARE</v>
          </cell>
          <cell r="D5246" t="str">
            <v>DIVISORIAS/MARMORE/GRANITO/MARMORITE/CONCRETO/MAD.AGLOM.</v>
          </cell>
          <cell r="E5246" t="str">
            <v>0070</v>
          </cell>
          <cell r="F5246" t="str">
            <v/>
          </cell>
          <cell r="G5246" t="str">
            <v/>
          </cell>
          <cell r="H5246" t="str">
            <v>DIVISORIA SANITÁRIA, TIPO CABINE, EM PAINEL DE GRANILITE, ESP = 3CM, ASSENTADO COM ARGAMASSA COLANTE AC III-E, EXCLUSIVE FERRAGENS. AF_01/2021</v>
          </cell>
          <cell r="I5246" t="str">
            <v>M2</v>
          </cell>
          <cell r="J5246" t="str">
            <v>ATRIBUÍDO SÃO PAULO</v>
          </cell>
          <cell r="K5246" t="str">
            <v>243,79</v>
          </cell>
          <cell r="L5246" t="str">
            <v>CAIXA REFERENCIAL</v>
          </cell>
        </row>
        <row r="5247">
          <cell r="A5247">
            <v>102258</v>
          </cell>
          <cell r="B5247" t="str">
            <v>PAREDES/PAINEIS</v>
          </cell>
          <cell r="C5247" t="str">
            <v>PARE</v>
          </cell>
          <cell r="D5247" t="str">
            <v>DIVISORIAS/MARMORE/GRANITO/MARMORITE/CONCRETO/MAD.AGLOM.</v>
          </cell>
          <cell r="E5247" t="str">
            <v>0070</v>
          </cell>
          <cell r="F5247" t="str">
            <v/>
          </cell>
          <cell r="G5247" t="str">
            <v/>
          </cell>
          <cell r="H5247" t="str">
            <v>TAPA VISTA DE MICTÓRIO EM PAINEL DE GRANILITE, ESP = 3CM, ASSENTADO COM ARGAMASSA COLANTE AC III-E . AF_01/2021</v>
          </cell>
          <cell r="I5247" t="str">
            <v>M2</v>
          </cell>
          <cell r="J5247" t="str">
            <v>ATRIBUÍDO SÃO PAULO</v>
          </cell>
          <cell r="K5247" t="str">
            <v>272,34</v>
          </cell>
          <cell r="L5247" t="str">
            <v>CAIXA REFERENCIAL</v>
          </cell>
        </row>
        <row r="5248">
          <cell r="A5248">
            <v>101154</v>
          </cell>
          <cell r="B5248" t="str">
            <v>PAREDES/PAINEIS</v>
          </cell>
          <cell r="C5248" t="str">
            <v>PARE</v>
          </cell>
          <cell r="D5248" t="str">
            <v>ALVENARIA DE BLOCO-CONCRETO CELULAR</v>
          </cell>
          <cell r="E5248" t="str">
            <v>0251</v>
          </cell>
          <cell r="F5248" t="str">
            <v/>
          </cell>
          <cell r="G5248" t="str">
            <v/>
          </cell>
          <cell r="H5248" t="str">
            <v>ALVENARIA DE VEDAÇÃO DE BLOCOS DE CONCRETO CELULAR DE 10X30X60CM (ESPESSURA 10CM) E ARGAMASSA DE ASSENTAMENTO COM PREPARO EM BETONEIRA. AF_05/2020</v>
          </cell>
          <cell r="I5248" t="str">
            <v>M2</v>
          </cell>
          <cell r="J5248" t="str">
            <v>ATRIBUÍDO SÃO PAULO</v>
          </cell>
          <cell r="K5248" t="str">
            <v>84,63</v>
          </cell>
          <cell r="L5248" t="str">
            <v>CAIXA REFERENCIAL</v>
          </cell>
        </row>
        <row r="5249">
          <cell r="A5249">
            <v>101155</v>
          </cell>
          <cell r="B5249" t="str">
            <v>PAREDES/PAINEIS</v>
          </cell>
          <cell r="C5249" t="str">
            <v>PARE</v>
          </cell>
          <cell r="D5249" t="str">
            <v>ALVENARIA DE BLOCO-CONCRETO CELULAR</v>
          </cell>
          <cell r="E5249" t="str">
            <v>0251</v>
          </cell>
          <cell r="F5249" t="str">
            <v/>
          </cell>
          <cell r="G5249" t="str">
            <v/>
          </cell>
          <cell r="H5249" t="str">
            <v>ALVENARIA DE VEDAÇÃO DE BLOCOS DE CONCRETO CELULAR DE 15X30X60CM (ESPESSURA 15CM) E ARGAMASSA DE ASSENTAMENTO COM PREPARO EM BETONEIRA. AF_05/2020</v>
          </cell>
          <cell r="I5249" t="str">
            <v>M2</v>
          </cell>
          <cell r="J5249" t="str">
            <v>ATRIBUÍDO SÃO PAULO</v>
          </cell>
          <cell r="K5249" t="str">
            <v>118,67</v>
          </cell>
          <cell r="L5249" t="str">
            <v>CAIXA REFERENCIAL</v>
          </cell>
        </row>
        <row r="5250">
          <cell r="A5250">
            <v>101156</v>
          </cell>
          <cell r="B5250" t="str">
            <v>PAREDES/PAINEIS</v>
          </cell>
          <cell r="C5250" t="str">
            <v>PARE</v>
          </cell>
          <cell r="D5250" t="str">
            <v>ALVENARIA DE BLOCO-CONCRETO CELULAR</v>
          </cell>
          <cell r="E5250" t="str">
            <v>0251</v>
          </cell>
          <cell r="F5250" t="str">
            <v/>
          </cell>
          <cell r="G5250" t="str">
            <v/>
          </cell>
          <cell r="H5250" t="str">
            <v>ALVENARIA DE VEDAÇÃO DE BLOCOS DE CONCRETO CELULAR DE 20X30X60CM (ESPESSURA 20CM) E ARGAMASSA DE ASSENTAMENTO COM PREPARO EM BETONEIRA. AF_05/2020</v>
          </cell>
          <cell r="I5250" t="str">
            <v>M2</v>
          </cell>
          <cell r="J5250" t="str">
            <v>ATRIBUÍDO SÃO PAULO</v>
          </cell>
          <cell r="K5250" t="str">
            <v>173,87</v>
          </cell>
          <cell r="L5250" t="str">
            <v>CAIXA REFERENCIAL</v>
          </cell>
        </row>
        <row r="5251">
          <cell r="A5251">
            <v>101810</v>
          </cell>
          <cell r="B5251" t="str">
            <v>PAVIMENTACAO</v>
          </cell>
          <cell r="C5251" t="str">
            <v>PAVI</v>
          </cell>
          <cell r="D5251" t="str">
            <v>RECOMPOSICAO DE PAVIMENTACAO</v>
          </cell>
          <cell r="E5251" t="str">
            <v>0054</v>
          </cell>
          <cell r="F5251" t="str">
            <v/>
          </cell>
          <cell r="G5251" t="str">
            <v/>
          </cell>
          <cell r="H5251" t="str">
            <v>EXECUÇÃO DE TAPA BURACO COM APLICAÇÃO DE CONCRETO ASFÁLTICO (USINAGEM PRÓPRIA) E PINTURA DE LIGAÇÃO. AF_12/2020</v>
          </cell>
          <cell r="I5251" t="str">
            <v>M3</v>
          </cell>
          <cell r="J5251" t="str">
            <v>ATRIBUÍDO SÃO PAULO</v>
          </cell>
          <cell r="K5251" t="str">
            <v>1.028,89</v>
          </cell>
          <cell r="L5251" t="str">
            <v>CAIXA REFERENCIAL</v>
          </cell>
        </row>
        <row r="5252">
          <cell r="A5252">
            <v>101811</v>
          </cell>
          <cell r="B5252" t="str">
            <v>PAVIMENTACAO</v>
          </cell>
          <cell r="C5252" t="str">
            <v>PAVI</v>
          </cell>
          <cell r="D5252" t="str">
            <v>RECOMPOSICAO DE PAVIMENTACAO</v>
          </cell>
          <cell r="E5252" t="str">
            <v>0054</v>
          </cell>
          <cell r="F5252" t="str">
            <v/>
          </cell>
          <cell r="G5252" t="str">
            <v/>
          </cell>
          <cell r="H5252" t="str">
            <v>EXECUÇÃO DE TAPA BURACO COM APLICAÇÃO DE PRÉ MISTURADO A FRIO (USINAGEM PRÓPRIA) E PINTURA DE LIGAÇÃO. AF_12/2020</v>
          </cell>
          <cell r="I5252" t="str">
            <v>M3</v>
          </cell>
          <cell r="J5252" t="str">
            <v>ATRIBUÍDO SÃO PAULO</v>
          </cell>
          <cell r="K5252" t="str">
            <v>1.088,30</v>
          </cell>
          <cell r="L5252" t="str">
            <v>CAIXA REFERENCIAL</v>
          </cell>
        </row>
        <row r="5253">
          <cell r="A5253">
            <v>101812</v>
          </cell>
          <cell r="B5253" t="str">
            <v>PAVIMENTACAO</v>
          </cell>
          <cell r="C5253" t="str">
            <v>PAVI</v>
          </cell>
          <cell r="D5253" t="str">
            <v>RECOMPOSICAO DE PAVIMENTACAO</v>
          </cell>
          <cell r="E5253" t="str">
            <v>0054</v>
          </cell>
          <cell r="F5253" t="str">
            <v/>
          </cell>
          <cell r="G5253" t="str">
            <v/>
          </cell>
          <cell r="H5253" t="str">
            <v>RECOMPOSIÇÃO DE REVESTIMENTO EM CONCRETO ASFÁLTICO (USINAGEM PRÓPRIA), PARA O FECHAMENTO DE VALAS. AF_12/2020</v>
          </cell>
          <cell r="I5253" t="str">
            <v>M3</v>
          </cell>
          <cell r="J5253" t="str">
            <v>ATRIBUÍDO SÃO PAULO</v>
          </cell>
          <cell r="K5253" t="str">
            <v>1.122,25</v>
          </cell>
          <cell r="L5253" t="str">
            <v>CAIXA REFERENCIAL</v>
          </cell>
        </row>
        <row r="5254">
          <cell r="A5254">
            <v>101813</v>
          </cell>
          <cell r="B5254" t="str">
            <v>PAVIMENTACAO</v>
          </cell>
          <cell r="C5254" t="str">
            <v>PAVI</v>
          </cell>
          <cell r="D5254" t="str">
            <v>RECOMPOSICAO DE PAVIMENTACAO</v>
          </cell>
          <cell r="E5254" t="str">
            <v>0054</v>
          </cell>
          <cell r="F5254" t="str">
            <v/>
          </cell>
          <cell r="G5254" t="str">
            <v/>
          </cell>
          <cell r="H5254" t="str">
            <v>RECOMPOSIÇÃO DE REVESTIMENTO EM PRÉ MISTURADO A FRIO (USINAGEM PRÓPRIA), PARA FECHAMENTO DE VALAS. AF_12/2020</v>
          </cell>
          <cell r="I5254" t="str">
            <v>M3</v>
          </cell>
          <cell r="J5254" t="str">
            <v>ATRIBUÍDO SÃO PAULO</v>
          </cell>
          <cell r="K5254" t="str">
            <v>1.181,66</v>
          </cell>
          <cell r="L5254" t="str">
            <v>CAIXA REFERENCIAL</v>
          </cell>
        </row>
        <row r="5255">
          <cell r="A5255">
            <v>101814</v>
          </cell>
          <cell r="B5255" t="str">
            <v>PAVIMENTACAO</v>
          </cell>
          <cell r="C5255" t="str">
            <v>PAVI</v>
          </cell>
          <cell r="D5255" t="str">
            <v>RECOMPOSICAO DE PAVIMENTACAO</v>
          </cell>
          <cell r="E5255" t="str">
            <v>0054</v>
          </cell>
          <cell r="F5255" t="str">
            <v/>
          </cell>
          <cell r="G5255" t="str">
            <v/>
          </cell>
          <cell r="H5255" t="str">
            <v>RECOMPOSIÇÃO DE PAVIMENTOS EM PEDRA POLIÉDRICA, REJUNTAMENTO COM PÓ DE PEDRA, COM REAPROVEITAMENTO DAS PEDRAS POLIÉDRICAS PARA O FECHAMENTO DE VALAS. AF_12/2020</v>
          </cell>
          <cell r="I5255" t="str">
            <v>M2</v>
          </cell>
          <cell r="J5255" t="str">
            <v>ATRIBUÍDO SÃO PAULO</v>
          </cell>
          <cell r="K5255" t="str">
            <v>28,10</v>
          </cell>
          <cell r="L5255" t="str">
            <v>CAIXA REFERENCIAL</v>
          </cell>
        </row>
        <row r="5256">
          <cell r="A5256">
            <v>101815</v>
          </cell>
          <cell r="B5256" t="str">
            <v>PAVIMENTACAO</v>
          </cell>
          <cell r="C5256" t="str">
            <v>PAVI</v>
          </cell>
          <cell r="D5256" t="str">
            <v>RECOMPOSICAO DE PAVIMENTACAO</v>
          </cell>
          <cell r="E5256" t="str">
            <v>0054</v>
          </cell>
          <cell r="F5256" t="str">
            <v/>
          </cell>
          <cell r="G5256" t="str">
            <v/>
          </cell>
          <cell r="H5256" t="str">
            <v>RECOMPOSIÇÃO DE PAVIMENTO EM PEDRAS POLIÉDRICAS, REJUNTAMENTO COM PEDRISCO E EMULSÃO ASFÁLTICA COM REAPROVEITAMENTO DAS PEDRAS POLIÉDRICAS, PARA O FECHAMENTO DE VALAS. AF_12/2020</v>
          </cell>
          <cell r="I5256" t="str">
            <v>M2</v>
          </cell>
          <cell r="J5256" t="str">
            <v>ATRIBUÍDO SÃO PAULO</v>
          </cell>
          <cell r="K5256" t="str">
            <v>55,80</v>
          </cell>
          <cell r="L5256" t="str">
            <v>CAIXA REFERENCIAL</v>
          </cell>
        </row>
        <row r="5257">
          <cell r="A5257">
            <v>101816</v>
          </cell>
          <cell r="B5257" t="str">
            <v>PAVIMENTACAO</v>
          </cell>
          <cell r="C5257" t="str">
            <v>PAVI</v>
          </cell>
          <cell r="D5257" t="str">
            <v>RECOMPOSICAO DE PAVIMENTACAO</v>
          </cell>
          <cell r="E5257" t="str">
            <v>0054</v>
          </cell>
          <cell r="F5257" t="str">
            <v/>
          </cell>
          <cell r="G5257" t="str">
            <v/>
          </cell>
          <cell r="H5257" t="str">
            <v>RECOMPOSIÇÃO DE PAVIMENTO EM PEDRAS POLIÉDRICAS, REJUNTAMENTO COM ARGAMASSA, COM REAPROVEITAMENTO DAS PEDRAS POLIÉDRICAS, PARA O FECHAMENTO DE VALAS. AF_12/2020</v>
          </cell>
          <cell r="I5257" t="str">
            <v>M2</v>
          </cell>
          <cell r="J5257" t="str">
            <v>ATRIBUÍDO SÃO PAULO</v>
          </cell>
          <cell r="K5257" t="str">
            <v>46,45</v>
          </cell>
          <cell r="L5257" t="str">
            <v>CAIXA REFERENCIAL</v>
          </cell>
        </row>
        <row r="5258">
          <cell r="A5258">
            <v>101817</v>
          </cell>
          <cell r="B5258" t="str">
            <v>PAVIMENTACAO</v>
          </cell>
          <cell r="C5258" t="str">
            <v>PAVI</v>
          </cell>
          <cell r="D5258" t="str">
            <v>RECOMPOSICAO DE PAVIMENTACAO</v>
          </cell>
          <cell r="E5258" t="str">
            <v>0054</v>
          </cell>
          <cell r="F5258" t="str">
            <v/>
          </cell>
          <cell r="G5258" t="str">
            <v/>
          </cell>
          <cell r="H5258" t="str">
            <v>RECOMPOSIÇÃO DE PAVIMENTO EM PARALELEPÍPEDOS, REJUNTAMENTO COM PÓ DE PEDRA, COM REAPROVEITAMENTO DOS PARALELEPÍPEDOS, PARA O FECHAMENTO DE VALAS. AF_12/2020</v>
          </cell>
          <cell r="I5258" t="str">
            <v>M2</v>
          </cell>
          <cell r="J5258" t="str">
            <v>ATRIBUÍDO SÃO PAULO</v>
          </cell>
          <cell r="K5258" t="str">
            <v>31,28</v>
          </cell>
          <cell r="L5258" t="str">
            <v>CAIXA REFERENCIAL</v>
          </cell>
        </row>
        <row r="5259">
          <cell r="A5259">
            <v>101818</v>
          </cell>
          <cell r="B5259" t="str">
            <v>PAVIMENTACAO</v>
          </cell>
          <cell r="C5259" t="str">
            <v>PAVI</v>
          </cell>
          <cell r="D5259" t="str">
            <v>RECOMPOSICAO DE PAVIMENTACAO</v>
          </cell>
          <cell r="E5259" t="str">
            <v>0054</v>
          </cell>
          <cell r="F5259" t="str">
            <v/>
          </cell>
          <cell r="G5259" t="str">
            <v/>
          </cell>
          <cell r="H5259" t="str">
            <v>RECOMPOSIÇÃO DE PAVIMENTO EM PARALELEPÍPEDOS, REJUNTAMENTO COM PEDRISCO E EMULSÃO ASFÁLTICA, COM REAPROVEITAMENTO DOS PARALELEPÍPEDOS, PARA O FECHAMENTO DE VALAS. AF_12/2020</v>
          </cell>
          <cell r="I5259" t="str">
            <v>M2</v>
          </cell>
          <cell r="J5259" t="str">
            <v>ATRIBUÍDO SÃO PAULO</v>
          </cell>
          <cell r="K5259" t="str">
            <v>45,13</v>
          </cell>
          <cell r="L5259" t="str">
            <v>CAIXA REFERENCIAL</v>
          </cell>
        </row>
        <row r="5260">
          <cell r="A5260">
            <v>101819</v>
          </cell>
          <cell r="B5260" t="str">
            <v>PAVIMENTACAO</v>
          </cell>
          <cell r="C5260" t="str">
            <v>PAVI</v>
          </cell>
          <cell r="D5260" t="str">
            <v>RECOMPOSICAO DE PAVIMENTACAO</v>
          </cell>
          <cell r="E5260" t="str">
            <v>0054</v>
          </cell>
          <cell r="F5260" t="str">
            <v/>
          </cell>
          <cell r="G5260" t="str">
            <v/>
          </cell>
          <cell r="H5260" t="str">
            <v>RECOMPOSIÇÃO DE PAVIMENTO EM PARALELEPÍPEDOS, REJUNTAMENTO COM ARGAMASSA, COM REAPROVEITAMENTO DOS PARALELEPÍPEDOS, PARA O FECHAMENTO DE VALAS. AF_12/2020</v>
          </cell>
          <cell r="I5260" t="str">
            <v>M2</v>
          </cell>
          <cell r="J5260" t="str">
            <v>ATRIBUÍDO SÃO PAULO</v>
          </cell>
          <cell r="K5260" t="str">
            <v>41,39</v>
          </cell>
          <cell r="L5260" t="str">
            <v>CAIXA REFERENCIAL</v>
          </cell>
        </row>
        <row r="5261">
          <cell r="A5261">
            <v>101820</v>
          </cell>
          <cell r="B5261" t="str">
            <v>PAVIMENTACAO</v>
          </cell>
          <cell r="C5261" t="str">
            <v>PAVI</v>
          </cell>
          <cell r="D5261" t="str">
            <v>RECOMPOSICAO DE PAVIMENTACAO</v>
          </cell>
          <cell r="E5261" t="str">
            <v>0054</v>
          </cell>
          <cell r="F5261" t="str">
            <v/>
          </cell>
          <cell r="G5261" t="str">
            <v/>
          </cell>
          <cell r="H5261" t="str">
            <v>RECOMPOSIÇÃO DE PAVIMENTO EM PISO INTERTRAVADO SEXTAVADO, COM REAPROVEITAMENTO DOS BLOCOS SEXTAVADO, PARA O FECHAMENTO DE VALAS. AF_12/2020</v>
          </cell>
          <cell r="I5261" t="str">
            <v>M2</v>
          </cell>
          <cell r="J5261" t="str">
            <v>ATRIBUÍDO SÃO PAULO</v>
          </cell>
          <cell r="K5261" t="str">
            <v>27,58</v>
          </cell>
          <cell r="L5261" t="str">
            <v>CAIXA REFERENCIAL</v>
          </cell>
        </row>
        <row r="5262">
          <cell r="A5262">
            <v>101821</v>
          </cell>
          <cell r="B5262" t="str">
            <v>PAVIMENTACAO</v>
          </cell>
          <cell r="C5262" t="str">
            <v>PAVI</v>
          </cell>
          <cell r="D5262" t="str">
            <v>RECOMPOSICAO DE PAVIMENTACAO</v>
          </cell>
          <cell r="E5262" t="str">
            <v>0054</v>
          </cell>
          <cell r="F5262" t="str">
            <v/>
          </cell>
          <cell r="G5262" t="str">
            <v/>
          </cell>
          <cell r="H5262" t="str">
            <v>RECOMPOSIÇÃO DE PAVIMENTO EM PISO INTERTRAVADO, COM REAPROVEITAMENTO DOS BLOCOS INTERTRAVADOS, PARA O FECHAMENTO DE VALAS. AF_12/2020</v>
          </cell>
          <cell r="I5262" t="str">
            <v>M3</v>
          </cell>
          <cell r="J5262" t="str">
            <v>ATRIBUÍDO SÃO PAULO</v>
          </cell>
          <cell r="K5262" t="str">
            <v>36,96</v>
          </cell>
          <cell r="L5262" t="str">
            <v>CAIXA REFERENCIAL</v>
          </cell>
        </row>
        <row r="5263">
          <cell r="A5263">
            <v>101822</v>
          </cell>
          <cell r="B5263" t="str">
            <v>PAVIMENTACAO</v>
          </cell>
          <cell r="C5263" t="str">
            <v>PAVI</v>
          </cell>
          <cell r="D5263" t="str">
            <v>RECOMPOSICAO DE PAVIMENTACAO</v>
          </cell>
          <cell r="E5263" t="str">
            <v>0054</v>
          </cell>
          <cell r="F5263" t="str">
            <v/>
          </cell>
          <cell r="G5263" t="str">
            <v/>
          </cell>
          <cell r="H5263" t="str">
            <v>RECOMPOSIÇÃO DE BASE E OU SUB-BASE PARA REMENDO PROFUNDO DE SOLOS DE COMPORTAMENTO LATERÍTICO (ARENOSO). AF_12/2020</v>
          </cell>
          <cell r="I5263" t="str">
            <v>M3</v>
          </cell>
          <cell r="J5263" t="str">
            <v>ATRIBUÍDO SÃO PAULO</v>
          </cell>
          <cell r="K5263" t="str">
            <v>82,85</v>
          </cell>
          <cell r="L5263" t="str">
            <v>CAIXA REFERENCIAL</v>
          </cell>
        </row>
        <row r="5264">
          <cell r="A5264">
            <v>101823</v>
          </cell>
          <cell r="B5264" t="str">
            <v>PAVIMENTACAO</v>
          </cell>
          <cell r="C5264" t="str">
            <v>PAVI</v>
          </cell>
          <cell r="D5264" t="str">
            <v>RECOMPOSICAO DE PAVIMENTACAO</v>
          </cell>
          <cell r="E5264" t="str">
            <v>0054</v>
          </cell>
          <cell r="F5264" t="str">
            <v/>
          </cell>
          <cell r="G5264" t="str">
            <v/>
          </cell>
          <cell r="H5264" t="str">
            <v>RECOMPOSIÇÃO DE BASE E OU SUB-BASE PARA REMENDO PROFUNDO DE SOLO MELHORADO COM CIMENTO (TEOR DE 2%). AF_12/2020</v>
          </cell>
          <cell r="I5264" t="str">
            <v>M3</v>
          </cell>
          <cell r="J5264" t="str">
            <v>ATRIBUÍDO SÃO PAULO</v>
          </cell>
          <cell r="K5264" t="str">
            <v>111,75</v>
          </cell>
          <cell r="L5264" t="str">
            <v>CAIXA REFERENCIAL</v>
          </cell>
        </row>
        <row r="5265">
          <cell r="A5265">
            <v>101824</v>
          </cell>
          <cell r="B5265" t="str">
            <v>PAVIMENTACAO</v>
          </cell>
          <cell r="C5265" t="str">
            <v>PAVI</v>
          </cell>
          <cell r="D5265" t="str">
            <v>RECOMPOSICAO DE PAVIMENTACAO</v>
          </cell>
          <cell r="E5265" t="str">
            <v>0054</v>
          </cell>
          <cell r="F5265" t="str">
            <v/>
          </cell>
          <cell r="G5265" t="str">
            <v/>
          </cell>
          <cell r="H5265" t="str">
            <v>RECOMPOSIÇÃO DE BASE E OU SUB-BASE PARA REMENDO PROFUNDO DE SOLO MELHORADO COM CIMENTO (TEOR DE 4%). AF_12/2020</v>
          </cell>
          <cell r="I5265" t="str">
            <v>M3</v>
          </cell>
          <cell r="J5265" t="str">
            <v>ATRIBUÍDO SÃO PAULO</v>
          </cell>
          <cell r="K5265" t="str">
            <v>138,66</v>
          </cell>
          <cell r="L5265" t="str">
            <v>CAIXA REFERENCIAL</v>
          </cell>
        </row>
        <row r="5266">
          <cell r="A5266">
            <v>101825</v>
          </cell>
          <cell r="B5266" t="str">
            <v>PAVIMENTACAO</v>
          </cell>
          <cell r="C5266" t="str">
            <v>PAVI</v>
          </cell>
          <cell r="D5266" t="str">
            <v>RECOMPOSICAO DE PAVIMENTACAO</v>
          </cell>
          <cell r="E5266" t="str">
            <v>0054</v>
          </cell>
          <cell r="F5266" t="str">
            <v/>
          </cell>
          <cell r="G5266" t="str">
            <v/>
          </cell>
          <cell r="H5266" t="str">
            <v>RECOMPOSIÇÃO DE BASE E OU SUB-BASE PARA REMENDO PROFUNDO DE SOLO COM CIMENTO (TEOR DE 6%). AF_12/2020</v>
          </cell>
          <cell r="I5266" t="str">
            <v>M3</v>
          </cell>
          <cell r="J5266" t="str">
            <v>ATRIBUÍDO SÃO PAULO</v>
          </cell>
          <cell r="K5266" t="str">
            <v>164,84</v>
          </cell>
          <cell r="L5266" t="str">
            <v>CAIXA REFERENCIAL</v>
          </cell>
        </row>
        <row r="5267">
          <cell r="A5267">
            <v>101826</v>
          </cell>
          <cell r="B5267" t="str">
            <v>PAVIMENTACAO</v>
          </cell>
          <cell r="C5267" t="str">
            <v>PAVI</v>
          </cell>
          <cell r="D5267" t="str">
            <v>RECOMPOSICAO DE PAVIMENTACAO</v>
          </cell>
          <cell r="E5267" t="str">
            <v>0054</v>
          </cell>
          <cell r="F5267" t="str">
            <v/>
          </cell>
          <cell r="G5267" t="str">
            <v/>
          </cell>
          <cell r="H5267" t="str">
            <v>RECOMPOSIÇÃO DE BASE E OU SUB-BASE PARA REMENDO PROFUNDO DE SOLO COM CIMENTO (TEOR DE 8%). AF_12/2020</v>
          </cell>
          <cell r="I5267" t="str">
            <v>M3</v>
          </cell>
          <cell r="J5267" t="str">
            <v>ATRIBUÍDO SÃO PAULO</v>
          </cell>
          <cell r="K5267" t="str">
            <v>190,68</v>
          </cell>
          <cell r="L5267" t="str">
            <v>CAIXA REFERENCIAL</v>
          </cell>
        </row>
        <row r="5268">
          <cell r="A5268">
            <v>101827</v>
          </cell>
          <cell r="B5268" t="str">
            <v>PAVIMENTACAO</v>
          </cell>
          <cell r="C5268" t="str">
            <v>PAVI</v>
          </cell>
          <cell r="D5268" t="str">
            <v>RECOMPOSICAO DE PAVIMENTACAO</v>
          </cell>
          <cell r="E5268" t="str">
            <v>0054</v>
          </cell>
          <cell r="F5268" t="str">
            <v/>
          </cell>
          <cell r="G5268" t="str">
            <v/>
          </cell>
          <cell r="H5268" t="str">
            <v>RECOMPOSIÇÃO DE BASE E OU SUB-BASE PARA REMENDO PROFUNDO DE SOLO BRITA (40/60). AF_12/2020</v>
          </cell>
          <cell r="I5268" t="str">
            <v>M3</v>
          </cell>
          <cell r="J5268" t="str">
            <v>ATRIBUÍDO SÃO PAULO</v>
          </cell>
          <cell r="K5268" t="str">
            <v>129,80</v>
          </cell>
          <cell r="L5268" t="str">
            <v>CAIXA REFERENCIAL</v>
          </cell>
        </row>
        <row r="5269">
          <cell r="A5269">
            <v>101828</v>
          </cell>
          <cell r="B5269" t="str">
            <v>PAVIMENTACAO</v>
          </cell>
          <cell r="C5269" t="str">
            <v>PAVI</v>
          </cell>
          <cell r="D5269" t="str">
            <v>RECOMPOSICAO DE PAVIMENTACAO</v>
          </cell>
          <cell r="E5269" t="str">
            <v>0054</v>
          </cell>
          <cell r="F5269" t="str">
            <v/>
          </cell>
          <cell r="G5269" t="str">
            <v/>
          </cell>
          <cell r="H5269" t="str">
            <v>RECOMPOSIÇÃO DE BASE E OU SUB-BASE PARA REMENDO PROFUNDO DE SOLO BRITA (50/50). AF_12/2020</v>
          </cell>
          <cell r="I5269" t="str">
            <v>M3</v>
          </cell>
          <cell r="J5269" t="str">
            <v>ATRIBUÍDO SÃO PAULO</v>
          </cell>
          <cell r="K5269" t="str">
            <v>121,98</v>
          </cell>
          <cell r="L5269" t="str">
            <v>CAIXA REFERENCIAL</v>
          </cell>
        </row>
        <row r="5270">
          <cell r="A5270">
            <v>101829</v>
          </cell>
          <cell r="B5270" t="str">
            <v>PAVIMENTACAO</v>
          </cell>
          <cell r="C5270" t="str">
            <v>PAVI</v>
          </cell>
          <cell r="D5270" t="str">
            <v>RECOMPOSICAO DE PAVIMENTACAO</v>
          </cell>
          <cell r="E5270" t="str">
            <v>0054</v>
          </cell>
          <cell r="F5270" t="str">
            <v/>
          </cell>
          <cell r="G5270" t="str">
            <v/>
          </cell>
          <cell r="H5270" t="str">
            <v>RECOMPOSIÇÃO DE BASE E OU SUB-BASE PARA REMENDO PROFUNDO DE SOLO BRITA (60/40) COM CIMENTO (TEOR DE 4%). AF_12/2020</v>
          </cell>
          <cell r="I5270" t="str">
            <v>M3</v>
          </cell>
          <cell r="J5270" t="str">
            <v>ATRIBUÍDO SÃO PAULO</v>
          </cell>
          <cell r="K5270" t="str">
            <v>183,73</v>
          </cell>
          <cell r="L5270" t="str">
            <v>CAIXA REFERENCIAL</v>
          </cell>
        </row>
        <row r="5271">
          <cell r="A5271">
            <v>101830</v>
          </cell>
          <cell r="B5271" t="str">
            <v>PAVIMENTACAO</v>
          </cell>
          <cell r="C5271" t="str">
            <v>PAVI</v>
          </cell>
          <cell r="D5271" t="str">
            <v>RECOMPOSICAO DE PAVIMENTACAO</v>
          </cell>
          <cell r="E5271" t="str">
            <v>0054</v>
          </cell>
          <cell r="F5271" t="str">
            <v/>
          </cell>
          <cell r="G5271" t="str">
            <v/>
          </cell>
          <cell r="H5271" t="str">
            <v>RECOMPOSIÇÃO DE BASE E OU SUB-BASE PARA REMENDO PROFUNDO DE SOLO BRITA (60/40) COM CIMENTO (TEOR DE 6%). AF_12/2020</v>
          </cell>
          <cell r="I5271" t="str">
            <v>M3</v>
          </cell>
          <cell r="J5271" t="str">
            <v>ATRIBUÍDO SÃO PAULO</v>
          </cell>
          <cell r="K5271" t="str">
            <v>208,97</v>
          </cell>
          <cell r="L5271" t="str">
            <v>CAIXA REFERENCIAL</v>
          </cell>
        </row>
        <row r="5272">
          <cell r="A5272">
            <v>101831</v>
          </cell>
          <cell r="B5272" t="str">
            <v>PAVIMENTACAO</v>
          </cell>
          <cell r="C5272" t="str">
            <v>PAVI</v>
          </cell>
          <cell r="D5272" t="str">
            <v>RECOMPOSICAO DE PAVIMENTACAO</v>
          </cell>
          <cell r="E5272" t="str">
            <v>0054</v>
          </cell>
          <cell r="F5272" t="str">
            <v/>
          </cell>
          <cell r="G5272" t="str">
            <v/>
          </cell>
          <cell r="H5272" t="str">
            <v>RECOMPOSIÇÃO DE BASE E OU SUB-BASE PARA REMENDO PROFUNDO DE SOLO BRITA (60/40) COM CIMENTO (TEOR DE 8%). AF_12/2020</v>
          </cell>
          <cell r="I5272" t="str">
            <v>M3</v>
          </cell>
          <cell r="J5272" t="str">
            <v>ATRIBUÍDO SÃO PAULO</v>
          </cell>
          <cell r="K5272" t="str">
            <v>233,87</v>
          </cell>
          <cell r="L5272" t="str">
            <v>CAIXA REFERENCIAL</v>
          </cell>
        </row>
        <row r="5273">
          <cell r="A5273">
            <v>101832</v>
          </cell>
          <cell r="B5273" t="str">
            <v>PAVIMENTACAO</v>
          </cell>
          <cell r="C5273" t="str">
            <v>PAVI</v>
          </cell>
          <cell r="D5273" t="str">
            <v>RECOMPOSICAO DE PAVIMENTACAO</v>
          </cell>
          <cell r="E5273" t="str">
            <v>0054</v>
          </cell>
          <cell r="F5273" t="str">
            <v/>
          </cell>
          <cell r="G5273" t="str">
            <v/>
          </cell>
          <cell r="H5273" t="str">
            <v>RECOMPOSIÇÃO DE BASE E OU SUB-BASE PARA REMENDO PROFUNDO DE SOLO BRITA (50/50) COM CIMENTO (TEOR DE 4%). AF_12/2020</v>
          </cell>
          <cell r="I5273" t="str">
            <v>M3</v>
          </cell>
          <cell r="J5273" t="str">
            <v>ATRIBUÍDO SÃO PAULO</v>
          </cell>
          <cell r="K5273" t="str">
            <v>176,22</v>
          </cell>
          <cell r="L5273" t="str">
            <v>CAIXA REFERENCIAL</v>
          </cell>
        </row>
        <row r="5274">
          <cell r="A5274">
            <v>101833</v>
          </cell>
          <cell r="B5274" t="str">
            <v>PAVIMENTACAO</v>
          </cell>
          <cell r="C5274" t="str">
            <v>PAVI</v>
          </cell>
          <cell r="D5274" t="str">
            <v>RECOMPOSICAO DE PAVIMENTACAO</v>
          </cell>
          <cell r="E5274" t="str">
            <v>0054</v>
          </cell>
          <cell r="F5274" t="str">
            <v/>
          </cell>
          <cell r="G5274" t="str">
            <v/>
          </cell>
          <cell r="H5274" t="str">
            <v>RECOMPOSIÇÃO DE BASE E OU SUB-BASE PARA REMENDO PROFUNDO DE SOLO BRITA (50/50) COM CIMENTO (TEOR DE 6%). AF_12/2020</v>
          </cell>
          <cell r="I5274" t="str">
            <v>M3</v>
          </cell>
          <cell r="J5274" t="str">
            <v>ATRIBUÍDO SÃO PAULO</v>
          </cell>
          <cell r="K5274" t="str">
            <v>201,62</v>
          </cell>
          <cell r="L5274" t="str">
            <v>CAIXA REFERENCIAL</v>
          </cell>
        </row>
        <row r="5275">
          <cell r="A5275">
            <v>101834</v>
          </cell>
          <cell r="B5275" t="str">
            <v>PAVIMENTACAO</v>
          </cell>
          <cell r="C5275" t="str">
            <v>PAVI</v>
          </cell>
          <cell r="D5275" t="str">
            <v>RECOMPOSICAO DE PAVIMENTACAO</v>
          </cell>
          <cell r="E5275" t="str">
            <v>0054</v>
          </cell>
          <cell r="F5275" t="str">
            <v/>
          </cell>
          <cell r="G5275" t="str">
            <v/>
          </cell>
          <cell r="H5275" t="str">
            <v>RECOMPOSIÇÃO DE BASE E OU SUB-BASE PARA REMENDO PROFUNDO DE SOLO BRITA (50/50) COM CIMENTO (TEOR DE 8%). AF_12/2020</v>
          </cell>
          <cell r="I5275" t="str">
            <v>M3</v>
          </cell>
          <cell r="J5275" t="str">
            <v>ATRIBUÍDO SÃO PAULO</v>
          </cell>
          <cell r="K5275" t="str">
            <v>226,68</v>
          </cell>
          <cell r="L5275" t="str">
            <v>CAIXA REFERENCIAL</v>
          </cell>
        </row>
        <row r="5276">
          <cell r="A5276">
            <v>101835</v>
          </cell>
          <cell r="B5276" t="str">
            <v>PAVIMENTACAO</v>
          </cell>
          <cell r="C5276" t="str">
            <v>PAVI</v>
          </cell>
          <cell r="D5276" t="str">
            <v>RECOMPOSICAO DE PAVIMENTACAO</v>
          </cell>
          <cell r="E5276" t="str">
            <v>0054</v>
          </cell>
          <cell r="F5276" t="str">
            <v/>
          </cell>
          <cell r="G5276" t="str">
            <v/>
          </cell>
          <cell r="H5276" t="str">
            <v>RECOMPOSIÇÃO DE BASE E OU SUB-BASE PARA REMENDO PROFUNDO DE BRITA GRADUADA SIMPLES. AF_12/2020</v>
          </cell>
          <cell r="I5276" t="str">
            <v>M3</v>
          </cell>
          <cell r="J5276" t="str">
            <v>ATRIBUÍDO SÃO PAULO</v>
          </cell>
          <cell r="K5276" t="str">
            <v>174,66</v>
          </cell>
          <cell r="L5276" t="str">
            <v>CAIXA REFERENCIAL</v>
          </cell>
        </row>
        <row r="5277">
          <cell r="A5277">
            <v>101836</v>
          </cell>
          <cell r="B5277" t="str">
            <v>PAVIMENTACAO</v>
          </cell>
          <cell r="C5277" t="str">
            <v>PAVI</v>
          </cell>
          <cell r="D5277" t="str">
            <v>RECOMPOSICAO DE PAVIMENTACAO</v>
          </cell>
          <cell r="E5277" t="str">
            <v>0054</v>
          </cell>
          <cell r="F5277" t="str">
            <v/>
          </cell>
          <cell r="G5277" t="str">
            <v/>
          </cell>
          <cell r="H5277" t="str">
            <v>RECOMPOSIÇÃO DE BASE E OU SUB-BASE PARA FECHAMENTO DE VALAS DE SOLOS DE COMPORTAMENTO LATERÍTICO (ARENOSO). AF_12/2020</v>
          </cell>
          <cell r="I5277" t="str">
            <v>M3</v>
          </cell>
          <cell r="J5277" t="str">
            <v>ATRIBUÍDO SÃO PAULO</v>
          </cell>
          <cell r="K5277" t="str">
            <v>16,95</v>
          </cell>
          <cell r="L5277" t="str">
            <v>CAIXA REFERENCIAL</v>
          </cell>
        </row>
        <row r="5278">
          <cell r="A5278">
            <v>101837</v>
          </cell>
          <cell r="B5278" t="str">
            <v>PAVIMENTACAO</v>
          </cell>
          <cell r="C5278" t="str">
            <v>PAVI</v>
          </cell>
          <cell r="D5278" t="str">
            <v>RECOMPOSICAO DE PAVIMENTACAO</v>
          </cell>
          <cell r="E5278" t="str">
            <v>0054</v>
          </cell>
          <cell r="F5278" t="str">
            <v/>
          </cell>
          <cell r="G5278" t="str">
            <v/>
          </cell>
          <cell r="H5278" t="str">
            <v>RECOMPOSIÇÃO DE BASE E OU SUB-BASE PARA FECHAMENTO DE VALAS DE SOLO MELHORADO COM CIMENTO (TEOR DE 2%). AF_12/2020</v>
          </cell>
          <cell r="I5278" t="str">
            <v>M3</v>
          </cell>
          <cell r="J5278" t="str">
            <v>ATRIBUÍDO SÃO PAULO</v>
          </cell>
          <cell r="K5278" t="str">
            <v>45,85</v>
          </cell>
          <cell r="L5278" t="str">
            <v>CAIXA REFERENCIAL</v>
          </cell>
        </row>
        <row r="5279">
          <cell r="A5279">
            <v>101838</v>
          </cell>
          <cell r="B5279" t="str">
            <v>PAVIMENTACAO</v>
          </cell>
          <cell r="C5279" t="str">
            <v>PAVI</v>
          </cell>
          <cell r="D5279" t="str">
            <v>RECOMPOSICAO DE PAVIMENTACAO</v>
          </cell>
          <cell r="E5279" t="str">
            <v>0054</v>
          </cell>
          <cell r="F5279" t="str">
            <v/>
          </cell>
          <cell r="G5279" t="str">
            <v/>
          </cell>
          <cell r="H5279" t="str">
            <v>RECOMPOSIÇÃO DE BASE E OU SUB-BASE PARA FECHAMENTO DE VALAS DE SOLO MELHORADO COM CIMENTO (TEOR DE 4%). AF_12/2020</v>
          </cell>
          <cell r="I5279" t="str">
            <v>M3</v>
          </cell>
          <cell r="J5279" t="str">
            <v>ATRIBUÍDO SÃO PAULO</v>
          </cell>
          <cell r="K5279" t="str">
            <v>72,76</v>
          </cell>
          <cell r="L5279" t="str">
            <v>CAIXA REFERENCIAL</v>
          </cell>
        </row>
        <row r="5280">
          <cell r="A5280">
            <v>101839</v>
          </cell>
          <cell r="B5280" t="str">
            <v>PAVIMENTACAO</v>
          </cell>
          <cell r="C5280" t="str">
            <v>PAVI</v>
          </cell>
          <cell r="D5280" t="str">
            <v>RECOMPOSICAO DE PAVIMENTACAO</v>
          </cell>
          <cell r="E5280" t="str">
            <v>0054</v>
          </cell>
          <cell r="F5280" t="str">
            <v/>
          </cell>
          <cell r="G5280" t="str">
            <v/>
          </cell>
          <cell r="H5280" t="str">
            <v>RECOMPOSIÇÃO DE BASE E OU SUB-BASE PARA FECHAMENTO DE VALAS DE SOLO COM CIMENTO (TEOR DE 6%). AF_12/2020</v>
          </cell>
          <cell r="I5280" t="str">
            <v>M3</v>
          </cell>
          <cell r="J5280" t="str">
            <v>ATRIBUÍDO SÃO PAULO</v>
          </cell>
          <cell r="K5280" t="str">
            <v>98,94</v>
          </cell>
          <cell r="L5280" t="str">
            <v>CAIXA REFERENCIAL</v>
          </cell>
        </row>
        <row r="5281">
          <cell r="A5281">
            <v>101840</v>
          </cell>
          <cell r="B5281" t="str">
            <v>PAVIMENTACAO</v>
          </cell>
          <cell r="C5281" t="str">
            <v>PAVI</v>
          </cell>
          <cell r="D5281" t="str">
            <v>RECOMPOSICAO DE PAVIMENTACAO</v>
          </cell>
          <cell r="E5281" t="str">
            <v>0054</v>
          </cell>
          <cell r="F5281" t="str">
            <v/>
          </cell>
          <cell r="G5281" t="str">
            <v/>
          </cell>
          <cell r="H5281" t="str">
            <v>RECOMPOSIÇÃO DE BASE E OU SUB-BASE PARA FECHAMENTO DE VALAS DE SOLO COM CIMENTO (TEOR DE 8%). AF_12/2020</v>
          </cell>
          <cell r="I5281" t="str">
            <v>M3</v>
          </cell>
          <cell r="J5281" t="str">
            <v>ATRIBUÍDO SÃO PAULO</v>
          </cell>
          <cell r="K5281" t="str">
            <v>155,22</v>
          </cell>
          <cell r="L5281" t="str">
            <v>CAIXA REFERENCIAL</v>
          </cell>
        </row>
        <row r="5282">
          <cell r="A5282">
            <v>101841</v>
          </cell>
          <cell r="B5282" t="str">
            <v>PAVIMENTACAO</v>
          </cell>
          <cell r="C5282" t="str">
            <v>PAVI</v>
          </cell>
          <cell r="D5282" t="str">
            <v>RECOMPOSICAO DE PAVIMENTACAO</v>
          </cell>
          <cell r="E5282" t="str">
            <v>0054</v>
          </cell>
          <cell r="F5282" t="str">
            <v/>
          </cell>
          <cell r="G5282" t="str">
            <v/>
          </cell>
          <cell r="H5282" t="str">
            <v>RECOMPOSIÇÃO DE BASE E OU SUB-BASE PARA FECHAMENTO DE VALAS DE SOLO BRITA (40/60). AF_12/2020</v>
          </cell>
          <cell r="I5282" t="str">
            <v>M3</v>
          </cell>
          <cell r="J5282" t="str">
            <v>ATRIBUÍDO SÃO PAULO</v>
          </cell>
          <cell r="K5282" t="str">
            <v>63,90</v>
          </cell>
          <cell r="L5282" t="str">
            <v>CAIXA REFERENCIAL</v>
          </cell>
        </row>
        <row r="5283">
          <cell r="A5283">
            <v>101842</v>
          </cell>
          <cell r="B5283" t="str">
            <v>PAVIMENTACAO</v>
          </cell>
          <cell r="C5283" t="str">
            <v>PAVI</v>
          </cell>
          <cell r="D5283" t="str">
            <v>RECOMPOSICAO DE PAVIMENTACAO</v>
          </cell>
          <cell r="E5283" t="str">
            <v>0054</v>
          </cell>
          <cell r="F5283" t="str">
            <v/>
          </cell>
          <cell r="G5283" t="str">
            <v/>
          </cell>
          <cell r="H5283" t="str">
            <v>RECOMPOSIÇÃO DE BASE E OU SUB-BASE PARA FECHAMENTO DE VALAS DE SOLO BRITA (50/50). AF_12/2020</v>
          </cell>
          <cell r="I5283" t="str">
            <v>M3</v>
          </cell>
          <cell r="J5283" t="str">
            <v>ATRIBUÍDO SÃO PAULO</v>
          </cell>
          <cell r="K5283" t="str">
            <v>56,08</v>
          </cell>
          <cell r="L5283" t="str">
            <v>CAIXA REFERENCIAL</v>
          </cell>
        </row>
        <row r="5284">
          <cell r="A5284">
            <v>101843</v>
          </cell>
          <cell r="B5284" t="str">
            <v>PAVIMENTACAO</v>
          </cell>
          <cell r="C5284" t="str">
            <v>PAVI</v>
          </cell>
          <cell r="D5284" t="str">
            <v>RECOMPOSICAO DE PAVIMENTACAO</v>
          </cell>
          <cell r="E5284" t="str">
            <v>0054</v>
          </cell>
          <cell r="F5284" t="str">
            <v/>
          </cell>
          <cell r="G5284" t="str">
            <v/>
          </cell>
          <cell r="H5284" t="str">
            <v>RECOMPOSIÇÃO DE BASE E OU SUB-BASE PARA FECHAMENTO DE VALAS DE SOLO BRITA (60/40) COM CIMENTO (TEOR DE 4%). AF_12/2020</v>
          </cell>
          <cell r="I5284" t="str">
            <v>M3</v>
          </cell>
          <cell r="J5284" t="str">
            <v>ATRIBUÍDO SÃO PAULO</v>
          </cell>
          <cell r="K5284" t="str">
            <v>117,83</v>
          </cell>
          <cell r="L5284" t="str">
            <v>CAIXA REFERENCIAL</v>
          </cell>
        </row>
        <row r="5285">
          <cell r="A5285">
            <v>101844</v>
          </cell>
          <cell r="B5285" t="str">
            <v>PAVIMENTACAO</v>
          </cell>
          <cell r="C5285" t="str">
            <v>PAVI</v>
          </cell>
          <cell r="D5285" t="str">
            <v>RECOMPOSICAO DE PAVIMENTACAO</v>
          </cell>
          <cell r="E5285" t="str">
            <v>0054</v>
          </cell>
          <cell r="F5285" t="str">
            <v/>
          </cell>
          <cell r="G5285" t="str">
            <v/>
          </cell>
          <cell r="H5285" t="str">
            <v>RECOMPOSIÇÃO DE BASE E OU SUB-BASE PARA FECHAMENTO DE VALAS DE SOLO BRITA (60/40) COM CIMENTO (TEOR DE 6%). AF_12/2020</v>
          </cell>
          <cell r="I5285" t="str">
            <v>M3</v>
          </cell>
          <cell r="J5285" t="str">
            <v>ATRIBUÍDO SÃO PAULO</v>
          </cell>
          <cell r="K5285" t="str">
            <v>143,07</v>
          </cell>
          <cell r="L5285" t="str">
            <v>CAIXA REFERENCIAL</v>
          </cell>
        </row>
        <row r="5286">
          <cell r="A5286">
            <v>101845</v>
          </cell>
          <cell r="B5286" t="str">
            <v>PAVIMENTACAO</v>
          </cell>
          <cell r="C5286" t="str">
            <v>PAVI</v>
          </cell>
          <cell r="D5286" t="str">
            <v>RECOMPOSICAO DE PAVIMENTACAO</v>
          </cell>
          <cell r="E5286" t="str">
            <v>0054</v>
          </cell>
          <cell r="F5286" t="str">
            <v/>
          </cell>
          <cell r="G5286" t="str">
            <v/>
          </cell>
          <cell r="H5286" t="str">
            <v>RECOMPOSIÇÃO DE BASE E OU SUB-BASE PARA FECHAMENTO DE VALAS DE SOLO BRITA (60/40) COM CIMENTO (TEOR DE 8%). AF_12/2020</v>
          </cell>
          <cell r="I5286" t="str">
            <v>M3</v>
          </cell>
          <cell r="J5286" t="str">
            <v>ATRIBUÍDO SÃO PAULO</v>
          </cell>
          <cell r="K5286" t="str">
            <v>167,97</v>
          </cell>
          <cell r="L5286" t="str">
            <v>CAIXA REFERENCIAL</v>
          </cell>
        </row>
        <row r="5287">
          <cell r="A5287">
            <v>101846</v>
          </cell>
          <cell r="B5287" t="str">
            <v>PAVIMENTACAO</v>
          </cell>
          <cell r="C5287" t="str">
            <v>PAVI</v>
          </cell>
          <cell r="D5287" t="str">
            <v>RECOMPOSICAO DE PAVIMENTACAO</v>
          </cell>
          <cell r="E5287" t="str">
            <v>0054</v>
          </cell>
          <cell r="F5287" t="str">
            <v/>
          </cell>
          <cell r="G5287" t="str">
            <v/>
          </cell>
          <cell r="H5287" t="str">
            <v>RECOMPOSIÇÃO DE BASE E OU SUB-BASE PARA FECHAMENTO DE VALAS DE SOLO BRITA (50/50) COM CIMENTO (TEOR DE 4%). AF_12/2020</v>
          </cell>
          <cell r="I5287" t="str">
            <v>M3</v>
          </cell>
          <cell r="J5287" t="str">
            <v>ATRIBUÍDO SÃO PAULO</v>
          </cell>
          <cell r="K5287" t="str">
            <v>110,32</v>
          </cell>
          <cell r="L5287" t="str">
            <v>CAIXA REFERENCIAL</v>
          </cell>
        </row>
        <row r="5288">
          <cell r="A5288">
            <v>101847</v>
          </cell>
          <cell r="B5288" t="str">
            <v>PAVIMENTACAO</v>
          </cell>
          <cell r="C5288" t="str">
            <v>PAVI</v>
          </cell>
          <cell r="D5288" t="str">
            <v>RECOMPOSICAO DE PAVIMENTACAO</v>
          </cell>
          <cell r="E5288" t="str">
            <v>0054</v>
          </cell>
          <cell r="F5288" t="str">
            <v/>
          </cell>
          <cell r="G5288" t="str">
            <v/>
          </cell>
          <cell r="H5288" t="str">
            <v>RECOMPOSIÇÃO DE BASE E OU SUB-BASE PARA FECHAMENTO DE VALAS DE SOLO BRITA (50/50) COM CIMENTO (TEOR DE 6%). AF_12/2020</v>
          </cell>
          <cell r="I5288" t="str">
            <v>M3</v>
          </cell>
          <cell r="J5288" t="str">
            <v>ATRIBUÍDO SÃO PAULO</v>
          </cell>
          <cell r="K5288" t="str">
            <v>135,72</v>
          </cell>
          <cell r="L5288" t="str">
            <v>CAIXA REFERENCIAL</v>
          </cell>
        </row>
        <row r="5289">
          <cell r="A5289">
            <v>101848</v>
          </cell>
          <cell r="B5289" t="str">
            <v>PAVIMENTACAO</v>
          </cell>
          <cell r="C5289" t="str">
            <v>PAVI</v>
          </cell>
          <cell r="D5289" t="str">
            <v>RECOMPOSICAO DE PAVIMENTACAO</v>
          </cell>
          <cell r="E5289" t="str">
            <v>0054</v>
          </cell>
          <cell r="F5289" t="str">
            <v/>
          </cell>
          <cell r="G5289" t="str">
            <v/>
          </cell>
          <cell r="H5289" t="str">
            <v>RECOMPOSIÇÃO DE BASE E OU SUB-BASE PARA FECHAMENTO DE VALAS DE SOLO BRITA (50/50) COM CIMENTO (TEOR DE 8%). AF_12/2020</v>
          </cell>
          <cell r="I5289" t="str">
            <v>M3</v>
          </cell>
          <cell r="J5289" t="str">
            <v>ATRIBUÍDO SÃO PAULO</v>
          </cell>
          <cell r="K5289" t="str">
            <v>160,78</v>
          </cell>
          <cell r="L5289" t="str">
            <v>CAIXA REFERENCIAL</v>
          </cell>
        </row>
        <row r="5290">
          <cell r="A5290">
            <v>101849</v>
          </cell>
          <cell r="B5290" t="str">
            <v>PAVIMENTACAO</v>
          </cell>
          <cell r="C5290" t="str">
            <v>PAVI</v>
          </cell>
          <cell r="D5290" t="str">
            <v>RECOMPOSICAO DE PAVIMENTACAO</v>
          </cell>
          <cell r="E5290" t="str">
            <v>0054</v>
          </cell>
          <cell r="F5290" t="str">
            <v/>
          </cell>
          <cell r="G5290" t="str">
            <v/>
          </cell>
          <cell r="H5290" t="str">
            <v>RECOMPOSIÇÃO DE BASE E OU SUB-BASE PARA FECHAMENTO DE VALAS DE BRITA GRADUADA SIMPLES. AF_12/2020</v>
          </cell>
          <cell r="I5290" t="str">
            <v>M3</v>
          </cell>
          <cell r="J5290" t="str">
            <v>ATRIBUÍDO SÃO PAULO</v>
          </cell>
          <cell r="K5290" t="str">
            <v>108,76</v>
          </cell>
          <cell r="L5290" t="str">
            <v>CAIXA REFERENCIAL</v>
          </cell>
        </row>
        <row r="5291">
          <cell r="A5291">
            <v>101850</v>
          </cell>
          <cell r="B5291" t="str">
            <v>PAVIMENTACAO</v>
          </cell>
          <cell r="C5291" t="str">
            <v>PAVI</v>
          </cell>
          <cell r="D5291" t="str">
            <v>RECOMPOSICAO DE PAVIMENTACAO</v>
          </cell>
          <cell r="E5291" t="str">
            <v>0054</v>
          </cell>
          <cell r="F5291" t="str">
            <v/>
          </cell>
          <cell r="G5291" t="str">
            <v/>
          </cell>
          <cell r="H5291" t="str">
            <v>REASSENTAMENTO DE PARALELEPÍPEDOS, REJUNTAMENTO COM PÓ DE PEDRA, COM REAPROVEITAMENTO DOS PARALELEPÍPEDOS. AF_12/2020</v>
          </cell>
          <cell r="I5291" t="str">
            <v>M2</v>
          </cell>
          <cell r="J5291" t="str">
            <v>ATRIBUÍDO SÃO PAULO</v>
          </cell>
          <cell r="K5291" t="str">
            <v>37,91</v>
          </cell>
          <cell r="L5291" t="str">
            <v>CAIXA REFERENCIAL</v>
          </cell>
        </row>
        <row r="5292">
          <cell r="A5292">
            <v>101851</v>
          </cell>
          <cell r="B5292" t="str">
            <v>PAVIMENTACAO</v>
          </cell>
          <cell r="C5292" t="str">
            <v>PAVI</v>
          </cell>
          <cell r="D5292" t="str">
            <v>RECOMPOSICAO DE PAVIMENTACAO</v>
          </cell>
          <cell r="E5292" t="str">
            <v>0054</v>
          </cell>
          <cell r="F5292" t="str">
            <v/>
          </cell>
          <cell r="G5292" t="str">
            <v/>
          </cell>
          <cell r="H5292" t="str">
            <v>REASSENTAMENTO DE PARALELEPÍPEDOS, REJUNTAMENTO COM PEDRISCO E EMULSÃO ASFÁLTICA, COM REAPROVEITAMENTO DOS PARALELEPÍPEDOS. AF_12/2020_P</v>
          </cell>
          <cell r="I5292" t="str">
            <v>M2</v>
          </cell>
          <cell r="J5292" t="str">
            <v>ATRIBUÍDO SÃO PAULO</v>
          </cell>
          <cell r="K5292" t="str">
            <v>91,04</v>
          </cell>
          <cell r="L5292" t="str">
            <v>CAIXA REFERENCIAL</v>
          </cell>
        </row>
        <row r="5293">
          <cell r="A5293">
            <v>101852</v>
          </cell>
          <cell r="B5293" t="str">
            <v>PAVIMENTACAO</v>
          </cell>
          <cell r="C5293" t="str">
            <v>PAVI</v>
          </cell>
          <cell r="D5293" t="str">
            <v>RECOMPOSICAO DE PAVIMENTACAO</v>
          </cell>
          <cell r="E5293" t="str">
            <v>0054</v>
          </cell>
          <cell r="F5293" t="str">
            <v/>
          </cell>
          <cell r="G5293" t="str">
            <v/>
          </cell>
          <cell r="H5293" t="str">
            <v>REASSENTAMENTO DE PARALELEPÍPEDOS, REJUNTAMENTO COM ARGAMASSA, COM REAPROVEITAMENTO DOS PARALELEPÍPEDOS. AF_12/2020</v>
          </cell>
          <cell r="I5293" t="str">
            <v>M2</v>
          </cell>
          <cell r="J5293" t="str">
            <v>ATRIBUÍDO SÃO PAULO</v>
          </cell>
          <cell r="K5293" t="str">
            <v>48,34</v>
          </cell>
          <cell r="L5293" t="str">
            <v>CAIXA REFERENCIAL</v>
          </cell>
        </row>
        <row r="5294">
          <cell r="A5294">
            <v>101853</v>
          </cell>
          <cell r="B5294" t="str">
            <v>PAVIMENTACAO</v>
          </cell>
          <cell r="C5294" t="str">
            <v>PAVI</v>
          </cell>
          <cell r="D5294" t="str">
            <v>RECOMPOSICAO DE PAVIMENTACAO</v>
          </cell>
          <cell r="E5294" t="str">
            <v>0054</v>
          </cell>
          <cell r="F5294" t="str">
            <v/>
          </cell>
          <cell r="G5294" t="str">
            <v/>
          </cell>
          <cell r="H5294" t="str">
            <v>REASSENTAMENTO DE PEDRAS POLIÉDRICAS, REJUNTAMENTO COM PÓ DE PEDRA, COM REAPROVEITAMENTO DAS PEDRAS POLIÉDRICAS. AF_12/2020</v>
          </cell>
          <cell r="I5294" t="str">
            <v>M2</v>
          </cell>
          <cell r="J5294" t="str">
            <v>ATRIBUÍDO SÃO PAULO</v>
          </cell>
          <cell r="K5294" t="str">
            <v>33,37</v>
          </cell>
          <cell r="L5294" t="str">
            <v>CAIXA REFERENCIAL</v>
          </cell>
        </row>
        <row r="5295">
          <cell r="A5295">
            <v>101854</v>
          </cell>
          <cell r="B5295" t="str">
            <v>PAVIMENTACAO</v>
          </cell>
          <cell r="C5295" t="str">
            <v>PAVI</v>
          </cell>
          <cell r="D5295" t="str">
            <v>RECOMPOSICAO DE PAVIMENTACAO</v>
          </cell>
          <cell r="E5295" t="str">
            <v>0054</v>
          </cell>
          <cell r="F5295" t="str">
            <v/>
          </cell>
          <cell r="G5295" t="str">
            <v/>
          </cell>
          <cell r="H5295" t="str">
            <v>REASSENTAMENTO DE PEDRAS POLIÉDRICAS, REJUNTAMENTO COM PEDRISCO E EMULSÃO ASFÁLTICA, COM REAPROVEITAMENTO DAS PEDRAS POLIÉDRICAS. AF_12/2020_P</v>
          </cell>
          <cell r="I5295" t="str">
            <v>M2</v>
          </cell>
          <cell r="J5295" t="str">
            <v>ATRIBUÍDO SÃO PAULO</v>
          </cell>
          <cell r="K5295" t="str">
            <v>93,59</v>
          </cell>
          <cell r="L5295" t="str">
            <v>CAIXA REFERENCIAL</v>
          </cell>
        </row>
        <row r="5296">
          <cell r="A5296">
            <v>101855</v>
          </cell>
          <cell r="B5296" t="str">
            <v>PAVIMENTACAO</v>
          </cell>
          <cell r="C5296" t="str">
            <v>PAVI</v>
          </cell>
          <cell r="D5296" t="str">
            <v>RECOMPOSICAO DE PAVIMENTACAO</v>
          </cell>
          <cell r="E5296" t="str">
            <v>0054</v>
          </cell>
          <cell r="F5296" t="str">
            <v/>
          </cell>
          <cell r="G5296" t="str">
            <v/>
          </cell>
          <cell r="H5296" t="str">
            <v>REASSENTAMENTO DE PEDRAS POLIÉDRICAS, REJUNTAMENTO COM ARGAMASSA, COM REAPROVEITAMENTO DAS PEDRAS POLIÉDRICAS. AF_12/2020</v>
          </cell>
          <cell r="I5296" t="str">
            <v>M2</v>
          </cell>
          <cell r="J5296" t="str">
            <v>ATRIBUÍDO SÃO PAULO</v>
          </cell>
          <cell r="K5296" t="str">
            <v>51,98</v>
          </cell>
          <cell r="L5296" t="str">
            <v>CAIXA REFERENCIAL</v>
          </cell>
        </row>
        <row r="5297">
          <cell r="A5297">
            <v>101856</v>
          </cell>
          <cell r="B5297" t="str">
            <v>PAVIMENTACAO</v>
          </cell>
          <cell r="C5297" t="str">
            <v>PAVI</v>
          </cell>
          <cell r="D5297" t="str">
            <v>RECOMPOSICAO DE PAVIMENTACAO</v>
          </cell>
          <cell r="E5297" t="str">
            <v>0054</v>
          </cell>
          <cell r="F5297" t="str">
            <v/>
          </cell>
          <cell r="G5297" t="str">
            <v/>
          </cell>
          <cell r="H5297" t="str">
            <v>REASSENTAMENTO DE BLOCOS PISOGRAMA PARA PISO INTERTRAVADO, COM REAPROVEITAMENTO DOS BLOCOS PISOGRAMA. AF_12/2020</v>
          </cell>
          <cell r="I5297" t="str">
            <v>M2</v>
          </cell>
          <cell r="J5297" t="str">
            <v>ATRIBUÍDO SÃO PAULO</v>
          </cell>
          <cell r="K5297" t="str">
            <v>17,26</v>
          </cell>
          <cell r="L5297" t="str">
            <v>CAIXA REFERENCIAL</v>
          </cell>
        </row>
        <row r="5298">
          <cell r="A5298">
            <v>101857</v>
          </cell>
          <cell r="B5298" t="str">
            <v>PAVIMENTACAO</v>
          </cell>
          <cell r="C5298" t="str">
            <v>PAVI</v>
          </cell>
          <cell r="D5298" t="str">
            <v>RECOMPOSICAO DE PAVIMENTACAO</v>
          </cell>
          <cell r="E5298" t="str">
            <v>0054</v>
          </cell>
          <cell r="F5298" t="str">
            <v/>
          </cell>
          <cell r="G5298" t="str">
            <v/>
          </cell>
          <cell r="H5298" t="str">
            <v>REASSENTAMENTO DE BLOCOS SEXTAVADO PARA PISO INTERTRAVADO, ESPESSURA DE 6 CM, EM CALÇADA, COM REAPROVEITAMENTO DOS BLOCOS SEXTAVADOS. AF_12/2020</v>
          </cell>
          <cell r="I5298" t="str">
            <v>M2</v>
          </cell>
          <cell r="J5298" t="str">
            <v>ATRIBUÍDO SÃO PAULO</v>
          </cell>
          <cell r="K5298" t="str">
            <v>21,91</v>
          </cell>
          <cell r="L5298" t="str">
            <v>CAIXA REFERENCIAL</v>
          </cell>
        </row>
        <row r="5299">
          <cell r="A5299">
            <v>101858</v>
          </cell>
          <cell r="B5299" t="str">
            <v>PAVIMENTACAO</v>
          </cell>
          <cell r="C5299" t="str">
            <v>PAVI</v>
          </cell>
          <cell r="D5299" t="str">
            <v>RECOMPOSICAO DE PAVIMENTACAO</v>
          </cell>
          <cell r="E5299" t="str">
            <v>0054</v>
          </cell>
          <cell r="F5299" t="str">
            <v/>
          </cell>
          <cell r="G5299" t="str">
            <v/>
          </cell>
          <cell r="H5299" t="str">
            <v>REASSENTAMENTO DE BLOCOS SEXTAVADO PARA PISO INTERTRAVADO, ESPESSURA DE 6 CM, EM VIA/ESTACIONAMENTO, COM REAPROVEITAMENTO DOS BLOCOS SEXTAVADO. AF_12/2020</v>
          </cell>
          <cell r="I5299" t="str">
            <v>M2</v>
          </cell>
          <cell r="J5299" t="str">
            <v>ATRIBUÍDO SÃO PAULO</v>
          </cell>
          <cell r="K5299" t="str">
            <v>17,65</v>
          </cell>
          <cell r="L5299" t="str">
            <v>CAIXA REFERENCIAL</v>
          </cell>
        </row>
        <row r="5300">
          <cell r="A5300">
            <v>101859</v>
          </cell>
          <cell r="B5300" t="str">
            <v>PAVIMENTACAO</v>
          </cell>
          <cell r="C5300" t="str">
            <v>PAVI</v>
          </cell>
          <cell r="D5300" t="str">
            <v>RECOMPOSICAO DE PAVIMENTACAO</v>
          </cell>
          <cell r="E5300" t="str">
            <v>0054</v>
          </cell>
          <cell r="F5300" t="str">
            <v/>
          </cell>
          <cell r="G5300" t="str">
            <v/>
          </cell>
          <cell r="H5300" t="str">
            <v>REASSENTAMENTO DE BLOCOS SEXTAVADO PARA PISO INTERTRAVADO, ESPESSURA DE 8 CM, EM VIA/ESTACIONAMENTO, COM REAPROVEITAMENTO DOS BLOCOS SEXTAVADO. AF_12/2020</v>
          </cell>
          <cell r="I5300" t="str">
            <v>M2</v>
          </cell>
          <cell r="J5300" t="str">
            <v>ATRIBUÍDO SÃO PAULO</v>
          </cell>
          <cell r="K5300" t="str">
            <v>19,65</v>
          </cell>
          <cell r="L5300" t="str">
            <v>CAIXA REFERENCIAL</v>
          </cell>
        </row>
        <row r="5301">
          <cell r="A5301">
            <v>101860</v>
          </cell>
          <cell r="B5301" t="str">
            <v>PAVIMENTACAO</v>
          </cell>
          <cell r="C5301" t="str">
            <v>PAVI</v>
          </cell>
          <cell r="D5301" t="str">
            <v>RECOMPOSICAO DE PAVIMENTACAO</v>
          </cell>
          <cell r="E5301" t="str">
            <v>0054</v>
          </cell>
          <cell r="F5301" t="str">
            <v/>
          </cell>
          <cell r="G5301" t="str">
            <v/>
          </cell>
          <cell r="H5301" t="str">
            <v>REASSENTAMENTO DE BLOCOS SEXTAVADO PARA PISO INTERTRAVADO, ESPESSURA DE 10 CM, EM VIA/ESTACIONAMENTO, COM REAPROVEITAMENTO DOS BLOCOS SEXTAVADO. AF_12/2020</v>
          </cell>
          <cell r="I5301" t="str">
            <v>M2</v>
          </cell>
          <cell r="J5301" t="str">
            <v>ATRIBUÍDO SÃO PAULO</v>
          </cell>
          <cell r="K5301" t="str">
            <v>22,82</v>
          </cell>
          <cell r="L5301" t="str">
            <v>CAIXA REFERENCIAL</v>
          </cell>
        </row>
        <row r="5302">
          <cell r="A5302">
            <v>101861</v>
          </cell>
          <cell r="B5302" t="str">
            <v>PAVIMENTACAO</v>
          </cell>
          <cell r="C5302" t="str">
            <v>PAVI</v>
          </cell>
          <cell r="D5302" t="str">
            <v>RECOMPOSICAO DE PAVIMENTACAO</v>
          </cell>
          <cell r="E5302" t="str">
            <v>0054</v>
          </cell>
          <cell r="F5302" t="str">
            <v/>
          </cell>
          <cell r="G5302" t="str">
            <v/>
          </cell>
          <cell r="H5302" t="str">
            <v>REASSENTAMENTO DE BLOCOS RETANGULAR PARA PISO INTERTRAVADO, ESPESSURA DE 4  CM, EM CALÇADA, COM REAPROVEITAMENTO DOS BLOCOS RETANGULAR. AF_12/2020</v>
          </cell>
          <cell r="I5302" t="str">
            <v>M2</v>
          </cell>
          <cell r="J5302" t="str">
            <v>ATRIBUÍDO SÃO PAULO</v>
          </cell>
          <cell r="K5302" t="str">
            <v>21,24</v>
          </cell>
          <cell r="L5302" t="str">
            <v>CAIXA REFERENCIAL</v>
          </cell>
        </row>
        <row r="5303">
          <cell r="A5303">
            <v>101862</v>
          </cell>
          <cell r="B5303" t="str">
            <v>PAVIMENTACAO</v>
          </cell>
          <cell r="C5303" t="str">
            <v>PAVI</v>
          </cell>
          <cell r="D5303" t="str">
            <v>RECOMPOSICAO DE PAVIMENTACAO</v>
          </cell>
          <cell r="E5303" t="str">
            <v>0054</v>
          </cell>
          <cell r="F5303" t="str">
            <v/>
          </cell>
          <cell r="G5303" t="str">
            <v/>
          </cell>
          <cell r="H5303" t="str">
            <v>REASSENTAMENTO DE BLOCOS RETANGULAR PARA PISO INTERTRAVADO, ESPESSURA DE 6 CM, EM CALÇADA, COM REAPROVEITAMENTO DOS BLOCOS RETANGULAR. AF_12/2020</v>
          </cell>
          <cell r="I5303" t="str">
            <v>M2</v>
          </cell>
          <cell r="J5303" t="str">
            <v>ATRIBUÍDO SÃO PAULO</v>
          </cell>
          <cell r="K5303" t="str">
            <v>23,27</v>
          </cell>
          <cell r="L5303" t="str">
            <v>CAIXA REFERENCIAL</v>
          </cell>
        </row>
        <row r="5304">
          <cell r="A5304">
            <v>101863</v>
          </cell>
          <cell r="B5304" t="str">
            <v>PAVIMENTACAO</v>
          </cell>
          <cell r="C5304" t="str">
            <v>PAVI</v>
          </cell>
          <cell r="D5304" t="str">
            <v>RECOMPOSICAO DE PAVIMENTACAO</v>
          </cell>
          <cell r="E5304" t="str">
            <v>0054</v>
          </cell>
          <cell r="F5304" t="str">
            <v/>
          </cell>
          <cell r="G5304" t="str">
            <v/>
          </cell>
          <cell r="H5304" t="str">
            <v>REASSENTAMENTO DE BLOCOS RETANGULAR PARA PISO INTERTRAVADO, ESPESSURA DE 6 CM, EM VIA/ESTACIONAMENTO, COM REAPROVEITAMENTO DOS BLOCOS RETANGULAR. AF_12/2020</v>
          </cell>
          <cell r="I5304" t="str">
            <v>M2</v>
          </cell>
          <cell r="J5304" t="str">
            <v>ATRIBUÍDO SÃO PAULO</v>
          </cell>
          <cell r="K5304" t="str">
            <v>17,93</v>
          </cell>
          <cell r="L5304" t="str">
            <v>CAIXA REFERENCIAL</v>
          </cell>
        </row>
        <row r="5305">
          <cell r="A5305">
            <v>101864</v>
          </cell>
          <cell r="B5305" t="str">
            <v>PAVIMENTACAO</v>
          </cell>
          <cell r="C5305" t="str">
            <v>PAVI</v>
          </cell>
          <cell r="D5305" t="str">
            <v>RECOMPOSICAO DE PAVIMENTACAO</v>
          </cell>
          <cell r="E5305" t="str">
            <v>0054</v>
          </cell>
          <cell r="F5305" t="str">
            <v/>
          </cell>
          <cell r="G5305" t="str">
            <v/>
          </cell>
          <cell r="H5305" t="str">
            <v>REASSENTAMENTO DE BLOCOS RETANGULAR PARA PISO INTERTRAVADO, ESPESSURA DE 8 CM, EM VIA/ESTACIONAMENTO, COM REAPROVEITAMENTO DOS BLOCOS RETANGULAR. AF_12/2020</v>
          </cell>
          <cell r="I5305" t="str">
            <v>M2</v>
          </cell>
          <cell r="J5305" t="str">
            <v>ATRIBUÍDO SÃO PAULO</v>
          </cell>
          <cell r="K5305" t="str">
            <v>21,08</v>
          </cell>
          <cell r="L5305" t="str">
            <v>CAIXA REFERENCIAL</v>
          </cell>
        </row>
        <row r="5306">
          <cell r="A5306">
            <v>101865</v>
          </cell>
          <cell r="B5306" t="str">
            <v>PAVIMENTACAO</v>
          </cell>
          <cell r="C5306" t="str">
            <v>PAVI</v>
          </cell>
          <cell r="D5306" t="str">
            <v>RECOMPOSICAO DE PAVIMENTACAO</v>
          </cell>
          <cell r="E5306" t="str">
            <v>0054</v>
          </cell>
          <cell r="F5306" t="str">
            <v/>
          </cell>
          <cell r="G5306" t="str">
            <v/>
          </cell>
          <cell r="H5306" t="str">
            <v>REASSENTAMENTO DE BLOCOS RETANGULAR PARA PISO INTERTRAVADO, ESPESSURA DE 10 CM, EM VIA/ESTACIONAMENTO, COM REAPROVEITAMENTO DOS BLOCOS RETANGULAR. AF_12/2020</v>
          </cell>
          <cell r="I5306" t="str">
            <v>M2</v>
          </cell>
          <cell r="J5306" t="str">
            <v>ATRIBUÍDO SÃO PAULO</v>
          </cell>
          <cell r="K5306" t="str">
            <v>24,24</v>
          </cell>
          <cell r="L5306" t="str">
            <v>CAIXA REFERENCIAL</v>
          </cell>
        </row>
        <row r="5307">
          <cell r="A5307">
            <v>101866</v>
          </cell>
          <cell r="B5307" t="str">
            <v>PAVIMENTACAO</v>
          </cell>
          <cell r="C5307" t="str">
            <v>PAVI</v>
          </cell>
          <cell r="D5307" t="str">
            <v>RECOMPOSICAO DE PAVIMENTACAO</v>
          </cell>
          <cell r="E5307" t="str">
            <v>0054</v>
          </cell>
          <cell r="F5307" t="str">
            <v/>
          </cell>
          <cell r="G5307" t="str">
            <v/>
          </cell>
          <cell r="H5307" t="str">
            <v>REASSENTAMENTO DE BLOCOS 16 FACES PARA PISO INTERTRAVADO, ESPESSURA DE 4  CM, EM CALÇADA, COM REAPROVEITAMENTO DOS BLOCOS 16 FACES. AF_12/2020</v>
          </cell>
          <cell r="I5307" t="str">
            <v>M2</v>
          </cell>
          <cell r="J5307" t="str">
            <v>ATRIBUÍDO SÃO PAULO</v>
          </cell>
          <cell r="K5307" t="str">
            <v>21,40</v>
          </cell>
          <cell r="L5307" t="str">
            <v>CAIXA REFERENCIAL</v>
          </cell>
        </row>
        <row r="5308">
          <cell r="A5308">
            <v>101867</v>
          </cell>
          <cell r="B5308" t="str">
            <v>PAVIMENTACAO</v>
          </cell>
          <cell r="C5308" t="str">
            <v>PAVI</v>
          </cell>
          <cell r="D5308" t="str">
            <v>RECOMPOSICAO DE PAVIMENTACAO</v>
          </cell>
          <cell r="E5308" t="str">
            <v>0054</v>
          </cell>
          <cell r="F5308" t="str">
            <v/>
          </cell>
          <cell r="G5308" t="str">
            <v/>
          </cell>
          <cell r="H5308" t="str">
            <v>REASSENTAMENTO DE BLOCOS 16 FACES PARA PISO INTERTRAVADO, ESPESSURA DE 6 CM, EM CALÇADA, COM REAPROVEITAMENTO DOS BLOCOS 16 FACES. AF_12/2020</v>
          </cell>
          <cell r="I5308" t="str">
            <v>M2</v>
          </cell>
          <cell r="J5308" t="str">
            <v>ATRIBUÍDO SÃO PAULO</v>
          </cell>
          <cell r="K5308" t="str">
            <v>24,54</v>
          </cell>
          <cell r="L5308" t="str">
            <v>CAIXA REFERENCIAL</v>
          </cell>
        </row>
        <row r="5309">
          <cell r="A5309">
            <v>101868</v>
          </cell>
          <cell r="B5309" t="str">
            <v>PAVIMENTACAO</v>
          </cell>
          <cell r="C5309" t="str">
            <v>PAVI</v>
          </cell>
          <cell r="D5309" t="str">
            <v>RECOMPOSICAO DE PAVIMENTACAO</v>
          </cell>
          <cell r="E5309" t="str">
            <v>0054</v>
          </cell>
          <cell r="F5309" t="str">
            <v/>
          </cell>
          <cell r="G5309" t="str">
            <v/>
          </cell>
          <cell r="H5309" t="str">
            <v>REASSENTAMENTO DE BLOCOS 16 FACES PARA PISO INTERTRAVADO, ESPESSURA DE 6 CM, EM VIA/ESTACIONAMENTO, COM REAPROVEITAMENTO DOS BLOCOS 16 FACES. AF_12/2020</v>
          </cell>
          <cell r="I5309" t="str">
            <v>M2</v>
          </cell>
          <cell r="J5309" t="str">
            <v>ATRIBUÍDO SÃO PAULO</v>
          </cell>
          <cell r="K5309" t="str">
            <v>19,19</v>
          </cell>
          <cell r="L5309" t="str">
            <v>CAIXA REFERENCIAL</v>
          </cell>
        </row>
        <row r="5310">
          <cell r="A5310">
            <v>101869</v>
          </cell>
          <cell r="B5310" t="str">
            <v>PAVIMENTACAO</v>
          </cell>
          <cell r="C5310" t="str">
            <v>PAVI</v>
          </cell>
          <cell r="D5310" t="str">
            <v>RECOMPOSICAO DE PAVIMENTACAO</v>
          </cell>
          <cell r="E5310" t="str">
            <v>0054</v>
          </cell>
          <cell r="F5310" t="str">
            <v/>
          </cell>
          <cell r="G5310" t="str">
            <v/>
          </cell>
          <cell r="H5310" t="str">
            <v>REASSENTAMENTO DE BLOCOS 16 FACES PARA PISO INTERTRAVADO, ESPESSURA DE 8 CM, EM VIA/ESTACIONAMENTO, COM REAPROVEITAMENTO DOS BLOCOS 16 FACES. AF_12/2020</v>
          </cell>
          <cell r="I5310" t="str">
            <v>M2</v>
          </cell>
          <cell r="J5310" t="str">
            <v>ATRIBUÍDO SÃO PAULO</v>
          </cell>
          <cell r="K5310" t="str">
            <v>22,35</v>
          </cell>
          <cell r="L5310" t="str">
            <v>CAIXA REFERENCIAL</v>
          </cell>
        </row>
        <row r="5311">
          <cell r="A5311">
            <v>101870</v>
          </cell>
          <cell r="B5311" t="str">
            <v>PAVIMENTACAO</v>
          </cell>
          <cell r="C5311" t="str">
            <v>PAVI</v>
          </cell>
          <cell r="D5311" t="str">
            <v>RECOMPOSICAO DE PAVIMENTACAO</v>
          </cell>
          <cell r="E5311" t="str">
            <v>0054</v>
          </cell>
          <cell r="F5311" t="str">
            <v/>
          </cell>
          <cell r="G5311" t="str">
            <v/>
          </cell>
          <cell r="H5311" t="str">
            <v>REASSENTAMENTO DE BLOCOS 16 FACES PARA PISO INTERTRAVADO, ESPESSURA DE 10 CM, EM VIA/ESTACIONAMENTO, COM REAPROVEITAMENTO DOS BLOCOS 16 FACES. AF_12/2020</v>
          </cell>
          <cell r="I5311" t="str">
            <v>M2</v>
          </cell>
          <cell r="J5311" t="str">
            <v>ATRIBUÍDO SÃO PAULO</v>
          </cell>
          <cell r="K5311" t="str">
            <v>25,50</v>
          </cell>
          <cell r="L5311" t="str">
            <v>CAIXA REFERENCIAL</v>
          </cell>
        </row>
        <row r="5312">
          <cell r="A5312">
            <v>102096</v>
          </cell>
          <cell r="B5312" t="str">
            <v>PAVIMENTACAO</v>
          </cell>
          <cell r="C5312" t="str">
            <v>PAVI</v>
          </cell>
          <cell r="D5312" t="str">
            <v>RECOMPOSICAO DE PAVIMENTACAO</v>
          </cell>
          <cell r="E5312" t="str">
            <v>0054</v>
          </cell>
          <cell r="F5312" t="str">
            <v/>
          </cell>
          <cell r="G5312" t="str">
            <v/>
          </cell>
          <cell r="H5312" t="str">
            <v>EXECUÇÃO DE TAPA BURACO COM APLICAÇÃO DE CONCRETO ASFÁLTICO (AQUISIÇÃO EM USINA) E PINTURA DE LIGAÇÃO. AF_12/2020</v>
          </cell>
          <cell r="I5312" t="str">
            <v>M3</v>
          </cell>
          <cell r="J5312" t="str">
            <v>ATRIBUÍDO SÃO PAULO</v>
          </cell>
          <cell r="K5312" t="str">
            <v>1.338,43</v>
          </cell>
          <cell r="L5312" t="str">
            <v>CAIXA REFERENCIAL</v>
          </cell>
        </row>
        <row r="5313">
          <cell r="A5313">
            <v>102098</v>
          </cell>
          <cell r="B5313" t="str">
            <v>PAVIMENTACAO</v>
          </cell>
          <cell r="C5313" t="str">
            <v>PAVI</v>
          </cell>
          <cell r="D5313" t="str">
            <v>RECOMPOSICAO DE PAVIMENTACAO</v>
          </cell>
          <cell r="E5313" t="str">
            <v>0054</v>
          </cell>
          <cell r="F5313" t="str">
            <v/>
          </cell>
          <cell r="G5313" t="str">
            <v/>
          </cell>
          <cell r="H5313" t="str">
            <v>RECOMPOSIÇÃO DE REVESTIMENTO EM CONCRETO ASFÁLTICO (AQUISIÇÃO EM USINA), PARA O FECHAMENTO DE VALAS. AF_12/2020</v>
          </cell>
          <cell r="I5313" t="str">
            <v>M3</v>
          </cell>
          <cell r="J5313" t="str">
            <v>ATRIBUÍDO SÃO PAULO</v>
          </cell>
          <cell r="K5313" t="str">
            <v>1.431,79</v>
          </cell>
          <cell r="L5313" t="str">
            <v>CAIXA REFERENCIAL</v>
          </cell>
        </row>
        <row r="5314">
          <cell r="A5314">
            <v>102100</v>
          </cell>
          <cell r="B5314" t="str">
            <v>PAVIMENTACAO</v>
          </cell>
          <cell r="C5314" t="str">
            <v>PAVI</v>
          </cell>
          <cell r="D5314" t="str">
            <v>RECOMPOSICAO DE PAVIMENTACAO</v>
          </cell>
          <cell r="E5314" t="str">
            <v>0054</v>
          </cell>
          <cell r="F5314" t="str">
            <v/>
          </cell>
          <cell r="G5314" t="str">
            <v/>
          </cell>
          <cell r="H5314" t="str">
            <v>EXECUÇÃO DE IMPRIMAÇÃO IMPERMEABILIZANTE COM ASFALTO DILUÍDO CM-30, PARA O FECHAMENTO DE VALAS. AF_12/2020</v>
          </cell>
          <cell r="I5314" t="str">
            <v>M2</v>
          </cell>
          <cell r="J5314" t="str">
            <v>ATRIBUÍDO SÃO PAULO</v>
          </cell>
          <cell r="K5314" t="str">
            <v>7,59</v>
          </cell>
          <cell r="L5314" t="str">
            <v>CAIXA REFERENCIAL</v>
          </cell>
        </row>
        <row r="5315">
          <cell r="A5315">
            <v>102101</v>
          </cell>
          <cell r="B5315" t="str">
            <v>PAVIMENTACAO</v>
          </cell>
          <cell r="C5315" t="str">
            <v>PAVI</v>
          </cell>
          <cell r="D5315" t="str">
            <v>RECOMPOSICAO DE PAVIMENTACAO</v>
          </cell>
          <cell r="E5315" t="str">
            <v>0054</v>
          </cell>
          <cell r="F5315" t="str">
            <v/>
          </cell>
          <cell r="G5315" t="str">
            <v/>
          </cell>
          <cell r="H5315" t="str">
            <v>EXECUÇÃO DE PINTURA DE LIGAÇÃO COM EMULSÃO ASFÁLTICA RR-2C, PARA O FECHAMENTO DE VALAS. AF_12/2020</v>
          </cell>
          <cell r="I5315" t="str">
            <v>M2</v>
          </cell>
          <cell r="J5315" t="str">
            <v>ATRIBUÍDO SÃO PAULO</v>
          </cell>
          <cell r="K5315" t="str">
            <v>2,75</v>
          </cell>
          <cell r="L5315" t="str">
            <v>CAIXA REFERENCIAL</v>
          </cell>
        </row>
        <row r="5316">
          <cell r="A5316">
            <v>100576</v>
          </cell>
          <cell r="B5316" t="str">
            <v>PAVIMENTACAO</v>
          </cell>
          <cell r="C5316" t="str">
            <v>PAVI</v>
          </cell>
          <cell r="D5316" t="str">
            <v>REGULARIZACAO/REFORCO DE SUBLEITO</v>
          </cell>
          <cell r="E5316" t="str">
            <v>0055</v>
          </cell>
          <cell r="F5316" t="str">
            <v/>
          </cell>
          <cell r="G5316" t="str">
            <v/>
          </cell>
          <cell r="H5316" t="str">
            <v>REGULARIZAÇÃO E COMPACTAÇÃO DE SUBLEITO DE SOLO  PREDOMINANTEMENTE ARGILOSO. AF_11/2019</v>
          </cell>
          <cell r="I5316" t="str">
            <v>M2</v>
          </cell>
          <cell r="J5316" t="str">
            <v>ATRIBUÍDO SÃO PAULO</v>
          </cell>
          <cell r="K5316" t="str">
            <v>1,53</v>
          </cell>
          <cell r="L5316" t="str">
            <v>CAIXA REFERENCIAL</v>
          </cell>
        </row>
        <row r="5317">
          <cell r="A5317">
            <v>100577</v>
          </cell>
          <cell r="B5317" t="str">
            <v>PAVIMENTACAO</v>
          </cell>
          <cell r="C5317" t="str">
            <v>PAVI</v>
          </cell>
          <cell r="D5317" t="str">
            <v>REGULARIZACAO/REFORCO DE SUBLEITO</v>
          </cell>
          <cell r="E5317" t="str">
            <v>0055</v>
          </cell>
          <cell r="F5317" t="str">
            <v/>
          </cell>
          <cell r="G5317" t="str">
            <v/>
          </cell>
          <cell r="H5317" t="str">
            <v>REGULARIZAÇÃO E COMPACTAÇÃO DE SUBLEITO DE SOLO PREDOMINANTEMENTE ARENOSO. AF_11/2019</v>
          </cell>
          <cell r="I5317" t="str">
            <v>M2</v>
          </cell>
          <cell r="J5317" t="str">
            <v>ATRIBUÍDO SÃO PAULO</v>
          </cell>
          <cell r="K5317" t="str">
            <v>0,71</v>
          </cell>
          <cell r="L5317" t="str">
            <v>CAIXA REFERENCIAL</v>
          </cell>
        </row>
        <row r="5318">
          <cell r="A5318">
            <v>96388</v>
          </cell>
          <cell r="B5318" t="str">
            <v>PAVIMENTACAO</v>
          </cell>
          <cell r="C5318" t="str">
            <v>PAVI</v>
          </cell>
          <cell r="D5318" t="str">
            <v>EXECUCAO DE SUB-LEITO, LEITO, SUB-BASE, BASE ETC</v>
          </cell>
          <cell r="E5318" t="str">
            <v>0056</v>
          </cell>
          <cell r="F5318" t="str">
            <v/>
          </cell>
          <cell r="G5318" t="str">
            <v/>
          </cell>
          <cell r="H5318" t="str">
            <v>EXECUÇÃO E COMPACTAÇÃO DE BASE E OU SUB BASE PARA PAVIMENTAÇÃO DE SOLOS DE COMPORTAMENTO LATERÍTICO (ARENOSO) - EXCLUSIVE SOLO, ESCAVAÇÃO, CARGA E TRANSPORTE. AF_11/2019</v>
          </cell>
          <cell r="I5318" t="str">
            <v>M3</v>
          </cell>
          <cell r="J5318" t="str">
            <v>ATRIBUÍDO SÃO PAULO</v>
          </cell>
          <cell r="K5318" t="str">
            <v>7,23</v>
          </cell>
          <cell r="L5318" t="str">
            <v>CAIXA REFERENCIAL</v>
          </cell>
        </row>
        <row r="5319">
          <cell r="A5319">
            <v>96389</v>
          </cell>
          <cell r="B5319" t="str">
            <v>PAVIMENTACAO</v>
          </cell>
          <cell r="C5319" t="str">
            <v>PAVI</v>
          </cell>
          <cell r="D5319" t="str">
            <v>EXECUCAO DE SUB-LEITO, LEITO, SUB-BASE, BASE ETC</v>
          </cell>
          <cell r="E5319" t="str">
            <v>0056</v>
          </cell>
          <cell r="F5319" t="str">
            <v/>
          </cell>
          <cell r="G5319" t="str">
            <v/>
          </cell>
          <cell r="H5319" t="str">
            <v>EXECUÇÃO E COMPACTAÇÃO DE BASE E OU SUB BASE PARA PAVIMENTAÇÃO DE SOLO (PREDOMINANTEMENTE ARENOSO) COM CIMENTO (TEOR DE 2%) - EXCLUSIVE SOLO, ESCAVAÇÃO, CARGA E TRANSPORTE. AF_11/2019</v>
          </cell>
          <cell r="I5319" t="str">
            <v>M3</v>
          </cell>
          <cell r="J5319" t="str">
            <v>ATRIBUÍDO SÃO PAULO</v>
          </cell>
          <cell r="K5319" t="str">
            <v>39,64</v>
          </cell>
          <cell r="L5319" t="str">
            <v>CAIXA REFERENCIAL</v>
          </cell>
        </row>
        <row r="5320">
          <cell r="A5320">
            <v>96390</v>
          </cell>
          <cell r="B5320" t="str">
            <v>PAVIMENTACAO</v>
          </cell>
          <cell r="C5320" t="str">
            <v>PAVI</v>
          </cell>
          <cell r="D5320" t="str">
            <v>EXECUCAO DE SUB-LEITO, LEITO, SUB-BASE, BASE ETC</v>
          </cell>
          <cell r="E5320" t="str">
            <v>0056</v>
          </cell>
          <cell r="F5320" t="str">
            <v/>
          </cell>
          <cell r="G5320" t="str">
            <v/>
          </cell>
          <cell r="H5320" t="str">
            <v>EXECUÇÃO E COMPACTAÇÃO DE BASE E OU SUB BASE PARA PAVIMENTAÇÃO DE SOLO (PREDOMINANTEMENTE ARENOSO) COM CIMENTO (TEOR DE 4%) - EXCLUSIVE SOLO, ESCAVAÇÃO, CARGA E TRANSPORTE. AF_11/2019</v>
          </cell>
          <cell r="I5320" t="str">
            <v>M3</v>
          </cell>
          <cell r="J5320" t="str">
            <v>ATRIBUÍDO SÃO PAULO</v>
          </cell>
          <cell r="K5320" t="str">
            <v>65,27</v>
          </cell>
          <cell r="L5320" t="str">
            <v>CAIXA REFERENCIAL</v>
          </cell>
        </row>
        <row r="5321">
          <cell r="A5321">
            <v>96391</v>
          </cell>
          <cell r="B5321" t="str">
            <v>PAVIMENTACAO</v>
          </cell>
          <cell r="C5321" t="str">
            <v>PAVI</v>
          </cell>
          <cell r="D5321" t="str">
            <v>EXECUCAO DE SUB-LEITO, LEITO, SUB-BASE, BASE ETC</v>
          </cell>
          <cell r="E5321" t="str">
            <v>0056</v>
          </cell>
          <cell r="F5321" t="str">
            <v/>
          </cell>
          <cell r="G5321" t="str">
            <v/>
          </cell>
          <cell r="H5321" t="str">
            <v>EXECUÇÃO E COMPACTAÇÃO DE BASE E OU SUB BASE PARA PAVIMENTAÇÃO DE SOLO (PREDOMINANTEMENTE ARENOSO) COM CIMENTO (TEOR DE 6%) - EXCLUSIVE SOLO, ESCAVAÇÃO, CARGA E TRANSPORTE. AF_11/2019</v>
          </cell>
          <cell r="I5321" t="str">
            <v>M3</v>
          </cell>
          <cell r="J5321" t="str">
            <v>ATRIBUÍDO SÃO PAULO</v>
          </cell>
          <cell r="K5321" t="str">
            <v>92,02</v>
          </cell>
          <cell r="L5321" t="str">
            <v>CAIXA REFERENCIAL</v>
          </cell>
        </row>
        <row r="5322">
          <cell r="A5322">
            <v>96392</v>
          </cell>
          <cell r="B5322" t="str">
            <v>PAVIMENTACAO</v>
          </cell>
          <cell r="C5322" t="str">
            <v>PAVI</v>
          </cell>
          <cell r="D5322" t="str">
            <v>EXECUCAO DE SUB-LEITO, LEITO, SUB-BASE, BASE ETC</v>
          </cell>
          <cell r="E5322" t="str">
            <v>0056</v>
          </cell>
          <cell r="F5322" t="str">
            <v/>
          </cell>
          <cell r="G5322" t="str">
            <v/>
          </cell>
          <cell r="H5322" t="str">
            <v>EXECUÇÃO E COMPACTAÇÃO DE BASE E OU SUB BASE PARA PAVIMENTAÇÃO DE SOLO (PREDOMINANTEMENTE ARENOSO) COM CIMENTO (TEOR DE 8%) - EXCLUSIVE SOLO, ESCAVAÇÃO, CARGA E TRANSPORTE. AF_11/2019</v>
          </cell>
          <cell r="I5322" t="str">
            <v>M3</v>
          </cell>
          <cell r="J5322" t="str">
            <v>ATRIBUÍDO SÃO PAULO</v>
          </cell>
          <cell r="K5322" t="str">
            <v>117,86</v>
          </cell>
          <cell r="L5322" t="str">
            <v>CAIXA REFERENCIAL</v>
          </cell>
        </row>
        <row r="5323">
          <cell r="A5323">
            <v>96396</v>
          </cell>
          <cell r="B5323" t="str">
            <v>PAVIMENTACAO</v>
          </cell>
          <cell r="C5323" t="str">
            <v>PAVI</v>
          </cell>
          <cell r="D5323" t="str">
            <v>EXECUCAO DE SUB-LEITO, LEITO, SUB-BASE, BASE ETC</v>
          </cell>
          <cell r="E5323" t="str">
            <v>0056</v>
          </cell>
          <cell r="F5323" t="str">
            <v/>
          </cell>
          <cell r="G5323" t="str">
            <v/>
          </cell>
          <cell r="H5323" t="str">
            <v>EXECUÇÃO E COMPACTAÇÃO DE BASE E OU SUB BASE PARA PAVIMENTAÇÃO DE BRITA GRADUADA SIMPLES - EXCLUSIVE CARGA E TRANSPORTE. AF_11/2019</v>
          </cell>
          <cell r="I5323" t="str">
            <v>M3</v>
          </cell>
          <cell r="J5323" t="str">
            <v>ATRIBUÍDO SÃO PAULO</v>
          </cell>
          <cell r="K5323" t="str">
            <v>99,84</v>
          </cell>
          <cell r="L5323" t="str">
            <v>CAIXA REFERENCIAL</v>
          </cell>
        </row>
        <row r="5324">
          <cell r="A5324">
            <v>96397</v>
          </cell>
          <cell r="B5324" t="str">
            <v>PAVIMENTACAO</v>
          </cell>
          <cell r="C5324" t="str">
            <v>PAVI</v>
          </cell>
          <cell r="D5324" t="str">
            <v>EXECUCAO DE SUB-LEITO, LEITO, SUB-BASE, BASE ETC</v>
          </cell>
          <cell r="E5324" t="str">
            <v>0056</v>
          </cell>
          <cell r="F5324" t="str">
            <v/>
          </cell>
          <cell r="G5324" t="str">
            <v/>
          </cell>
          <cell r="H5324" t="str">
            <v>EXECUÇÃO E COMPACTAÇÃO DE BASE E OU SUB BASE PARA PAVIMENTAÇÃO DE BRITA GRADUADA SIMPLES TRATADA COM CIMENTO - EXCLUSIVE CARGA E TRANSPORTE. AF_11/2019</v>
          </cell>
          <cell r="I5324" t="str">
            <v>M3</v>
          </cell>
          <cell r="J5324" t="str">
            <v>ATRIBUÍDO SÃO PAULO</v>
          </cell>
          <cell r="K5324" t="str">
            <v>150,16</v>
          </cell>
          <cell r="L5324" t="str">
            <v>CAIXA REFERENCIAL</v>
          </cell>
        </row>
        <row r="5325">
          <cell r="A5325">
            <v>96398</v>
          </cell>
          <cell r="B5325" t="str">
            <v>PAVIMENTACAO</v>
          </cell>
          <cell r="C5325" t="str">
            <v>PAVI</v>
          </cell>
          <cell r="D5325" t="str">
            <v>EXECUCAO DE SUB-LEITO, LEITO, SUB-BASE, BASE ETC</v>
          </cell>
          <cell r="E5325" t="str">
            <v>0056</v>
          </cell>
          <cell r="F5325" t="str">
            <v/>
          </cell>
          <cell r="G5325" t="str">
            <v/>
          </cell>
          <cell r="H5325" t="str">
            <v>EXECUÇÃO E COMPACTAÇÃO DE BASE E OU SUB BASE PARA PAVIMENTAÇÃO DE CONCRETO COMPACTADO COM ROLO - EXCLUSIVE CARGA E TRANSPORTE. AF_11/2019</v>
          </cell>
          <cell r="I5325" t="str">
            <v>M3</v>
          </cell>
          <cell r="J5325" t="str">
            <v>ATRIBUÍDO SÃO PAULO</v>
          </cell>
          <cell r="K5325" t="str">
            <v>217,35</v>
          </cell>
          <cell r="L5325" t="str">
            <v>CAIXA REFERENCIAL</v>
          </cell>
        </row>
        <row r="5326">
          <cell r="A5326">
            <v>96399</v>
          </cell>
          <cell r="B5326" t="str">
            <v>PAVIMENTACAO</v>
          </cell>
          <cell r="C5326" t="str">
            <v>PAVI</v>
          </cell>
          <cell r="D5326" t="str">
            <v>EXECUCAO DE SUB-LEITO, LEITO, SUB-BASE, BASE ETC</v>
          </cell>
          <cell r="E5326" t="str">
            <v>0056</v>
          </cell>
          <cell r="F5326" t="str">
            <v/>
          </cell>
          <cell r="G5326" t="str">
            <v/>
          </cell>
          <cell r="H5326" t="str">
            <v>EXECUÇÃO E COMPACTAÇÃO DE BASE E OU SUB BASE PARA PAVIMENTAÇÃO DE PEDRA RACHÃO  - EXCLUSIVE CARGA E TRANSPORTE. AF_11/2019</v>
          </cell>
          <cell r="I5326" t="str">
            <v>M3</v>
          </cell>
          <cell r="J5326" t="str">
            <v>ATRIBUÍDO SÃO PAULO</v>
          </cell>
          <cell r="K5326" t="str">
            <v>68,51</v>
          </cell>
          <cell r="L5326" t="str">
            <v>CAIXA REFERENCIAL</v>
          </cell>
        </row>
        <row r="5327">
          <cell r="A5327">
            <v>96400</v>
          </cell>
          <cell r="B5327" t="str">
            <v>PAVIMENTACAO</v>
          </cell>
          <cell r="C5327" t="str">
            <v>PAVI</v>
          </cell>
          <cell r="D5327" t="str">
            <v>EXECUCAO DE SUB-LEITO, LEITO, SUB-BASE, BASE ETC</v>
          </cell>
          <cell r="E5327" t="str">
            <v>0056</v>
          </cell>
          <cell r="F5327" t="str">
            <v/>
          </cell>
          <cell r="G5327" t="str">
            <v/>
          </cell>
          <cell r="H5327" t="str">
            <v>EXECUÇÃO E COMPACTAÇÃO DE BASE E OU SUB BASE PARA PAVIMENTAÇÃO DE MACADAME SECO - EXCLUSIVE CARGA E TRANSPORTE. AF_11/2019</v>
          </cell>
          <cell r="I5327" t="str">
            <v>M3</v>
          </cell>
          <cell r="J5327" t="str">
            <v>ATRIBUÍDO SÃO PAULO</v>
          </cell>
          <cell r="K5327" t="str">
            <v>88,90</v>
          </cell>
          <cell r="L5327" t="str">
            <v>CAIXA REFERENCIAL</v>
          </cell>
        </row>
        <row r="5328">
          <cell r="A5328">
            <v>96401</v>
          </cell>
          <cell r="B5328" t="str">
            <v>PAVIMENTACAO</v>
          </cell>
          <cell r="C5328" t="str">
            <v>PAVI</v>
          </cell>
          <cell r="D5328" t="str">
            <v>EXECUCAO DE SUB-LEITO, LEITO, SUB-BASE, BASE ETC</v>
          </cell>
          <cell r="E5328" t="str">
            <v>0056</v>
          </cell>
          <cell r="F5328" t="str">
            <v/>
          </cell>
          <cell r="G5328" t="str">
            <v/>
          </cell>
          <cell r="H5328" t="str">
            <v>EXECUÇÃO DE IMPRIMAÇÃO COM ASFALTO DILUÍDO CM-30. AF_11/2019</v>
          </cell>
          <cell r="I5328" t="str">
            <v>M2</v>
          </cell>
          <cell r="J5328" t="str">
            <v>ATRIBUÍDO SÃO PAULO</v>
          </cell>
          <cell r="K5328" t="str">
            <v>6,65</v>
          </cell>
          <cell r="L5328" t="str">
            <v>CAIXA REFERENCIAL</v>
          </cell>
        </row>
        <row r="5329">
          <cell r="A5329">
            <v>96402</v>
          </cell>
          <cell r="B5329" t="str">
            <v>PAVIMENTACAO</v>
          </cell>
          <cell r="C5329" t="str">
            <v>PAVI</v>
          </cell>
          <cell r="D5329" t="str">
            <v>EXECUCAO DE SUB-LEITO, LEITO, SUB-BASE, BASE ETC</v>
          </cell>
          <cell r="E5329" t="str">
            <v>0056</v>
          </cell>
          <cell r="F5329" t="str">
            <v/>
          </cell>
          <cell r="G5329" t="str">
            <v/>
          </cell>
          <cell r="H5329" t="str">
            <v>EXECUÇÃO DE PINTURA DE LIGAÇÃO COM EMULSÃO ASFÁLTICA RR-2C. AF_11/2019</v>
          </cell>
          <cell r="I5329" t="str">
            <v>M2</v>
          </cell>
          <cell r="J5329" t="str">
            <v>ATRIBUÍDO SÃO PAULO</v>
          </cell>
          <cell r="K5329" t="str">
            <v>2,01</v>
          </cell>
          <cell r="L5329" t="str">
            <v>CAIXA REFERENCIAL</v>
          </cell>
        </row>
        <row r="5330">
          <cell r="A5330">
            <v>100564</v>
          </cell>
          <cell r="B5330" t="str">
            <v>PAVIMENTACAO</v>
          </cell>
          <cell r="C5330" t="str">
            <v>PAVI</v>
          </cell>
          <cell r="D5330" t="str">
            <v>EXECUCAO DE SUB-LEITO, LEITO, SUB-BASE, BASE ETC</v>
          </cell>
          <cell r="E5330" t="str">
            <v>0056</v>
          </cell>
          <cell r="F5330" t="str">
            <v/>
          </cell>
          <cell r="G5330" t="str">
            <v/>
          </cell>
          <cell r="H5330" t="str">
            <v>EXECUÇÃO E COMPACTAÇÃO DE BASE E OU SUB-BASE PARA PAVIMENTAÇÃO DE SOLO (PREDOMINANTEMENTE ARENOSO) BRITA - 40/60 - EXCLUSIVE SOLO, ESCAVAÇÃO, CARGA E TRANSPORTE. AF_11/2019</v>
          </cell>
          <cell r="I5330" t="str">
            <v>M3</v>
          </cell>
          <cell r="J5330" t="str">
            <v>ATRIBUÍDO SÃO PAULO</v>
          </cell>
          <cell r="K5330" t="str">
            <v>61,35</v>
          </cell>
          <cell r="L5330" t="str">
            <v>CAIXA REFERENCIAL</v>
          </cell>
        </row>
        <row r="5331">
          <cell r="A5331">
            <v>100565</v>
          </cell>
          <cell r="B5331" t="str">
            <v>PAVIMENTACAO</v>
          </cell>
          <cell r="C5331" t="str">
            <v>PAVI</v>
          </cell>
          <cell r="D5331" t="str">
            <v>EXECUCAO DE SUB-LEITO, LEITO, SUB-BASE, BASE ETC</v>
          </cell>
          <cell r="E5331" t="str">
            <v>0056</v>
          </cell>
          <cell r="F5331" t="str">
            <v/>
          </cell>
          <cell r="G5331" t="str">
            <v/>
          </cell>
          <cell r="H5331" t="str">
            <v>EXECUÇÃO E COMPACTAÇÃO DE BASE E OU SUB-BASE PARA PAVIMENTAÇÃO DE SOLO (PREDOMINANTEMENTE ARENOSO) BRITA - 50/50 - EXCLUSIVE SOLO, ESCAVAÇÃO, CARGA E TRANSPORTE. AF_11/2019</v>
          </cell>
          <cell r="I5331" t="str">
            <v>M3</v>
          </cell>
          <cell r="J5331" t="str">
            <v>ATRIBUÍDO SÃO PAULO</v>
          </cell>
          <cell r="K5331" t="str">
            <v>53,55</v>
          </cell>
          <cell r="L5331" t="str">
            <v>CAIXA REFERENCIAL</v>
          </cell>
        </row>
        <row r="5332">
          <cell r="A5332">
            <v>100566</v>
          </cell>
          <cell r="B5332" t="str">
            <v>PAVIMENTACAO</v>
          </cell>
          <cell r="C5332" t="str">
            <v>PAVI</v>
          </cell>
          <cell r="D5332" t="str">
            <v>EXECUCAO DE SUB-LEITO, LEITO, SUB-BASE, BASE ETC</v>
          </cell>
          <cell r="E5332" t="str">
            <v>0056</v>
          </cell>
          <cell r="F5332" t="str">
            <v/>
          </cell>
          <cell r="G5332" t="str">
            <v/>
          </cell>
          <cell r="H5332" t="str">
            <v>EXECUÇÃO E COMPACTAÇÃO DE BASE E OU SUB-BASE PARA PAVIMENTAÇÃO DE SOLO (PREDOMINANTEMENTE ARENOSO) BRITA - 40/60 COM CIMENTO (TEOR DE 4%) - EXCLUSIVE SOLO, ESCAVAÇÃO, CARGA E TRANSPORTE. AF_11/2019</v>
          </cell>
          <cell r="I5332" t="str">
            <v>M3</v>
          </cell>
          <cell r="J5332" t="str">
            <v>ATRIBUÍDO SÃO PAULO</v>
          </cell>
          <cell r="K5332" t="str">
            <v>115,28</v>
          </cell>
          <cell r="L5332" t="str">
            <v>CAIXA REFERENCIAL</v>
          </cell>
        </row>
        <row r="5333">
          <cell r="A5333">
            <v>100567</v>
          </cell>
          <cell r="B5333" t="str">
            <v>PAVIMENTACAO</v>
          </cell>
          <cell r="C5333" t="str">
            <v>PAVI</v>
          </cell>
          <cell r="D5333" t="str">
            <v>EXECUCAO DE SUB-LEITO, LEITO, SUB-BASE, BASE ETC</v>
          </cell>
          <cell r="E5333" t="str">
            <v>0056</v>
          </cell>
          <cell r="F5333" t="str">
            <v/>
          </cell>
          <cell r="G5333" t="str">
            <v/>
          </cell>
          <cell r="H5333" t="str">
            <v>EXECUÇÃO E COMPACTAÇÃO DE BASE E OU SUB-BASE PARA PAVIMENTAÇÃO DE SOLO (PREDOMINANTEMENTE ARENOSO) BRITA - 40/60 COM CIMENTO (TEOR DE 6%) - EXCLUSIVE SOLO, ESCAVAÇÃO, CARGA E TRANSPORTE. AF_11/2019</v>
          </cell>
          <cell r="I5333" t="str">
            <v>M3</v>
          </cell>
          <cell r="J5333" t="str">
            <v>ATRIBUÍDO SÃO PAULO</v>
          </cell>
          <cell r="K5333" t="str">
            <v>140,55</v>
          </cell>
          <cell r="L5333" t="str">
            <v>CAIXA REFERENCIAL</v>
          </cell>
        </row>
        <row r="5334">
          <cell r="A5334">
            <v>100568</v>
          </cell>
          <cell r="B5334" t="str">
            <v>PAVIMENTACAO</v>
          </cell>
          <cell r="C5334" t="str">
            <v>PAVI</v>
          </cell>
          <cell r="D5334" t="str">
            <v>EXECUCAO DE SUB-LEITO, LEITO, SUB-BASE, BASE ETC</v>
          </cell>
          <cell r="E5334" t="str">
            <v>0056</v>
          </cell>
          <cell r="F5334" t="str">
            <v/>
          </cell>
          <cell r="G5334" t="str">
            <v/>
          </cell>
          <cell r="H5334" t="str">
            <v>EXECUÇÃO E COMPACTAÇÃO DE BASE E OU SUB-BASE PARA PAVIMENTAÇÃO DE SOLO (PREDOMINANTEMENTE ARENOSO) BRITA - 40/60 COM CIMENTO (TEOR DE 8%) - EXCLUSIVE SOLO, ESCAVAÇÃO, CARGA E TRANSPORTE. AF_11/2019</v>
          </cell>
          <cell r="I5334" t="str">
            <v>M3</v>
          </cell>
          <cell r="J5334" t="str">
            <v>ATRIBUÍDO SÃO PAULO</v>
          </cell>
          <cell r="K5334" t="str">
            <v>165,42</v>
          </cell>
          <cell r="L5334" t="str">
            <v>CAIXA REFERENCIAL</v>
          </cell>
        </row>
        <row r="5335">
          <cell r="A5335">
            <v>100569</v>
          </cell>
          <cell r="B5335" t="str">
            <v>PAVIMENTACAO</v>
          </cell>
          <cell r="C5335" t="str">
            <v>PAVI</v>
          </cell>
          <cell r="D5335" t="str">
            <v>EXECUCAO DE SUB-LEITO, LEITO, SUB-BASE, BASE ETC</v>
          </cell>
          <cell r="E5335" t="str">
            <v>0056</v>
          </cell>
          <cell r="F5335" t="str">
            <v/>
          </cell>
          <cell r="G5335" t="str">
            <v/>
          </cell>
          <cell r="H5335" t="str">
            <v>EXECUÇÃO E COMPACTAÇÃO DE BASE E OU SUB-BASE PARA PAVIMENTAÇÃO DE SOLO (PREDOMINANTEMENTE ARENOSO) BRITA - 50/50 COM CIMENTO (TEOR DE 4%)  - EXCLUSIVE SOLO, ESCAVAÇÃO, CARGA E TRANSPORTE. AF_11/2019</v>
          </cell>
          <cell r="I5335" t="str">
            <v>M3</v>
          </cell>
          <cell r="J5335" t="str">
            <v>ATRIBUÍDO SÃO PAULO</v>
          </cell>
          <cell r="K5335" t="str">
            <v>107,77</v>
          </cell>
          <cell r="L5335" t="str">
            <v>CAIXA REFERENCIAL</v>
          </cell>
        </row>
        <row r="5336">
          <cell r="A5336">
            <v>100570</v>
          </cell>
          <cell r="B5336" t="str">
            <v>PAVIMENTACAO</v>
          </cell>
          <cell r="C5336" t="str">
            <v>PAVI</v>
          </cell>
          <cell r="D5336" t="str">
            <v>EXECUCAO DE SUB-LEITO, LEITO, SUB-BASE, BASE ETC</v>
          </cell>
          <cell r="E5336" t="str">
            <v>0056</v>
          </cell>
          <cell r="F5336" t="str">
            <v/>
          </cell>
          <cell r="G5336" t="str">
            <v/>
          </cell>
          <cell r="H5336" t="str">
            <v>EXECUÇÃO E COMPACTAÇÃO DE BASE E OU SUB-BASE PARA PAVIMENTAÇÃO DE SOLO (PREDOMINANTEMENTE ARENOSO) BRITA - 50/50 COM CIMENTO (TEOR DE 6%) - EXCLUSIVE SOLO, ESCAVAÇÃO, CARGA E TRANSPORTE. AF_11/2019</v>
          </cell>
          <cell r="I5336" t="str">
            <v>M3</v>
          </cell>
          <cell r="J5336" t="str">
            <v>ATRIBUÍDO SÃO PAULO</v>
          </cell>
          <cell r="K5336" t="str">
            <v>134,68</v>
          </cell>
          <cell r="L5336" t="str">
            <v>CAIXA REFERENCIAL</v>
          </cell>
        </row>
        <row r="5337">
          <cell r="A5337">
            <v>100571</v>
          </cell>
          <cell r="B5337" t="str">
            <v>PAVIMENTACAO</v>
          </cell>
          <cell r="C5337" t="str">
            <v>PAVI</v>
          </cell>
          <cell r="D5337" t="str">
            <v>EXECUCAO DE SUB-LEITO, LEITO, SUB-BASE, BASE ETC</v>
          </cell>
          <cell r="E5337" t="str">
            <v>0056</v>
          </cell>
          <cell r="F5337" t="str">
            <v/>
          </cell>
          <cell r="G5337" t="str">
            <v/>
          </cell>
          <cell r="H5337" t="str">
            <v>EXECUÇÃO E COMPACTAÇÃO DE BASE E OU SUB-BASE PARA PAVIMENTAÇÃO DE SOLO (PREDOMINANTEMENTE ARENOSO) BRITA - 50/50 COM CIMENTO (TEOR DE 8%) - EXCLUSIVE SOLO, ESCAVAÇÃO, CARGA E TRANSPORTE. AF_11/2019</v>
          </cell>
          <cell r="I5337" t="str">
            <v>M3</v>
          </cell>
          <cell r="J5337" t="str">
            <v>ATRIBUÍDO SÃO PAULO</v>
          </cell>
          <cell r="K5337" t="str">
            <v>158,25</v>
          </cell>
          <cell r="L5337" t="str">
            <v>CAIXA REFERENCIAL</v>
          </cell>
        </row>
        <row r="5338">
          <cell r="A5338">
            <v>100572</v>
          </cell>
          <cell r="B5338" t="str">
            <v>PAVIMENTACAO</v>
          </cell>
          <cell r="C5338" t="str">
            <v>PAVI</v>
          </cell>
          <cell r="D5338" t="str">
            <v>EXECUCAO DE SUB-LEITO, LEITO, SUB-BASE, BASE ETC</v>
          </cell>
          <cell r="E5338" t="str">
            <v>0056</v>
          </cell>
          <cell r="F5338" t="str">
            <v/>
          </cell>
          <cell r="G5338" t="str">
            <v/>
          </cell>
          <cell r="H5338" t="str">
            <v>EXECUÇÃO E COMPACTAÇÃO DE BASE E OU SUB-BASE PARA PAVIMENTAÇÃO DE SOLO (PREDOMINANTEMENTE ARGILOSO) BRITA - 40/60 - EXCLUSIVE SOLO, ESCAVAÇÃO, CARGA E TRANSPORTE. AF_11/2019</v>
          </cell>
          <cell r="I5338" t="str">
            <v>M3</v>
          </cell>
          <cell r="J5338" t="str">
            <v>ATRIBUÍDO SÃO PAULO</v>
          </cell>
          <cell r="K5338" t="str">
            <v>64,82</v>
          </cell>
          <cell r="L5338" t="str">
            <v>CAIXA REFERENCIAL</v>
          </cell>
        </row>
        <row r="5339">
          <cell r="A5339">
            <v>100573</v>
          </cell>
          <cell r="B5339" t="str">
            <v>PAVIMENTACAO</v>
          </cell>
          <cell r="C5339" t="str">
            <v>PAVI</v>
          </cell>
          <cell r="D5339" t="str">
            <v>EXECUCAO DE SUB-LEITO, LEITO, SUB-BASE, BASE ETC</v>
          </cell>
          <cell r="E5339" t="str">
            <v>0056</v>
          </cell>
          <cell r="F5339" t="str">
            <v/>
          </cell>
          <cell r="G5339" t="str">
            <v/>
          </cell>
          <cell r="H5339" t="str">
            <v>EXECUÇÃO E COMPACTAÇÃO DE BASE E OU SUB-BASE PARA PAVIMENTAÇÃO DE SOLO (PREDOMINANTEMENTE ARGILOSO) BRITA - 50/50 - EXCLUSIVE SOLO, ESCAVAÇÃO, CARGA E TRANSPORTE. AF_11/2019</v>
          </cell>
          <cell r="I5339" t="str">
            <v>M3</v>
          </cell>
          <cell r="J5339" t="str">
            <v>ATRIBUÍDO SÃO PAULO</v>
          </cell>
          <cell r="K5339" t="str">
            <v>57,02</v>
          </cell>
          <cell r="L5339" t="str">
            <v>CAIXA REFERENCIAL</v>
          </cell>
        </row>
        <row r="5340">
          <cell r="A5340">
            <v>100574</v>
          </cell>
          <cell r="B5340" t="str">
            <v>PAVIMENTACAO</v>
          </cell>
          <cell r="C5340" t="str">
            <v>PAVI</v>
          </cell>
          <cell r="D5340" t="str">
            <v>EXECUCAO DE SUB-LEITO, LEITO, SUB-BASE, BASE ETC</v>
          </cell>
          <cell r="E5340" t="str">
            <v>0056</v>
          </cell>
          <cell r="F5340" t="str">
            <v/>
          </cell>
          <cell r="G5340" t="str">
            <v/>
          </cell>
          <cell r="H5340" t="str">
            <v>ESPALHAMENTO DE MATERIAL COM TRATOR DE ESTEIRAS. AF_11/2019</v>
          </cell>
          <cell r="I5340" t="str">
            <v>M3</v>
          </cell>
          <cell r="J5340" t="str">
            <v>COEFICIENTE DE REPRESENTATIVIDADE</v>
          </cell>
          <cell r="K5340" t="str">
            <v>0,95</v>
          </cell>
          <cell r="L5340" t="str">
            <v>CAIXA REFERENCIAL</v>
          </cell>
        </row>
        <row r="5341">
          <cell r="A5341">
            <v>100575</v>
          </cell>
          <cell r="B5341" t="str">
            <v>PAVIMENTACAO</v>
          </cell>
          <cell r="C5341" t="str">
            <v>PAVI</v>
          </cell>
          <cell r="D5341" t="str">
            <v>EXECUCAO DE SUB-LEITO, LEITO, SUB-BASE, BASE ETC</v>
          </cell>
          <cell r="E5341" t="str">
            <v>0056</v>
          </cell>
          <cell r="F5341" t="str">
            <v/>
          </cell>
          <cell r="G5341" t="str">
            <v/>
          </cell>
          <cell r="H5341" t="str">
            <v>REGULARIZAÇÃO DE SUPERFÍCIES COM MOTONIVELADORA. AF_11/2019</v>
          </cell>
          <cell r="I5341" t="str">
            <v>M2</v>
          </cell>
          <cell r="J5341" t="str">
            <v>COEFICIENTE DE REPRESENTATIVIDADE</v>
          </cell>
          <cell r="K5341" t="str">
            <v>0,07</v>
          </cell>
          <cell r="L5341" t="str">
            <v>CAIXA REFERENCIAL</v>
          </cell>
        </row>
        <row r="5342">
          <cell r="A5342">
            <v>101767</v>
          </cell>
          <cell r="B5342" t="str">
            <v>PAVIMENTACAO</v>
          </cell>
          <cell r="C5342" t="str">
            <v>PAVI</v>
          </cell>
          <cell r="D5342" t="str">
            <v>EXECUCAO DE SUB-LEITO, LEITO, SUB-BASE, BASE ETC</v>
          </cell>
          <cell r="E5342" t="str">
            <v>0056</v>
          </cell>
          <cell r="F5342" t="str">
            <v/>
          </cell>
          <cell r="G5342" t="str">
            <v/>
          </cell>
          <cell r="H5342" t="str">
            <v>EXECUÇÃO E COMPACTAÇÃO DE BASE E OU SUB BASE PARA PAVIMENTAÇÃO DE SOLOS ESTABILIZADOS GRANULOMETRICAMENTE COM MISTURA DE SOLOS EM PISTA - EXCLUSIVE SOLO, ESCAVAÇÃO, CARGA E TRANSPORTE. AF_11/2019</v>
          </cell>
          <cell r="I5342" t="str">
            <v>M3</v>
          </cell>
          <cell r="J5342" t="str">
            <v>ATRIBUÍDO SÃO PAULO</v>
          </cell>
          <cell r="K5342" t="str">
            <v>17,87</v>
          </cell>
          <cell r="L5342" t="str">
            <v>CAIXA REFERENCIAL</v>
          </cell>
        </row>
        <row r="5343">
          <cell r="A5343">
            <v>101768</v>
          </cell>
          <cell r="B5343" t="str">
            <v>PAVIMENTACAO</v>
          </cell>
          <cell r="C5343" t="str">
            <v>PAVI</v>
          </cell>
          <cell r="D5343" t="str">
            <v>EXECUCAO DE SUB-LEITO, LEITO, SUB-BASE, BASE ETC</v>
          </cell>
          <cell r="E5343" t="str">
            <v>0056</v>
          </cell>
          <cell r="F5343" t="str">
            <v/>
          </cell>
          <cell r="G5343" t="str">
            <v/>
          </cell>
          <cell r="H5343" t="str">
            <v>EXECUÇÃO E COMPACTAÇÃO DE BASE E OU SUB BASE PARA PAVIMENTAÇÃO DE SOLO ESTABILIZADO GRANULOMETRICAMENTE SEM MISTURA DE SOLOS - EXCLUSIVE SOLO, ESCAVAÇÃO, CARGA E TRANSPORTE. AF_11/2019</v>
          </cell>
          <cell r="I5343" t="str">
            <v>M3</v>
          </cell>
          <cell r="J5343" t="str">
            <v>ATRIBUÍDO SÃO PAULO</v>
          </cell>
          <cell r="K5343" t="str">
            <v>27,99</v>
          </cell>
          <cell r="L5343" t="str">
            <v>CAIXA REFERENCIAL</v>
          </cell>
        </row>
        <row r="5344">
          <cell r="A5344">
            <v>92391</v>
          </cell>
          <cell r="B5344" t="str">
            <v>PAVIMENTACAO</v>
          </cell>
          <cell r="C5344" t="str">
            <v>PAVI</v>
          </cell>
          <cell r="D5344" t="str">
            <v>EXECUCAO DE PAVIMENTACOES DIVERSAS</v>
          </cell>
          <cell r="E5344" t="str">
            <v>0057</v>
          </cell>
          <cell r="F5344" t="str">
            <v/>
          </cell>
          <cell r="G5344" t="str">
            <v/>
          </cell>
          <cell r="H5344" t="str">
            <v>EXECUÇÃO DE PAVIMENTO EM PISO INTERTRAVADO, COM BLOCO PISOGRAMA DE 35 X 25 CM, ESPESSURA 6 CM. AF_12/2015</v>
          </cell>
          <cell r="I5344" t="str">
            <v>M2</v>
          </cell>
          <cell r="J5344" t="str">
            <v>ATRIBUÍDO SÃO PAULO</v>
          </cell>
          <cell r="K5344" t="str">
            <v>38,60</v>
          </cell>
          <cell r="L5344" t="str">
            <v>CAIXA REFERENCIAL</v>
          </cell>
        </row>
        <row r="5345">
          <cell r="A5345">
            <v>92392</v>
          </cell>
          <cell r="B5345" t="str">
            <v>PAVIMENTACAO</v>
          </cell>
          <cell r="C5345" t="str">
            <v>PAVI</v>
          </cell>
          <cell r="D5345" t="str">
            <v>EXECUCAO DE PAVIMENTACOES DIVERSAS</v>
          </cell>
          <cell r="E5345" t="str">
            <v>0057</v>
          </cell>
          <cell r="F5345" t="str">
            <v/>
          </cell>
          <cell r="G5345" t="str">
            <v/>
          </cell>
          <cell r="H5345" t="str">
            <v>EXECUÇÃO DE PAVIMENTO EM PISO INTERTRAVADO, COM BLOCO PISOGRAMA DE 35 X 25 CM, ESPESSURA 8 CM. AF_12/2015</v>
          </cell>
          <cell r="I5345" t="str">
            <v>M2</v>
          </cell>
          <cell r="J5345" t="str">
            <v>ATRIBUÍDO SÃO PAULO</v>
          </cell>
          <cell r="K5345" t="str">
            <v>79,14</v>
          </cell>
          <cell r="L5345" t="str">
            <v>CAIXA REFERENCIAL</v>
          </cell>
        </row>
        <row r="5346">
          <cell r="A5346">
            <v>92393</v>
          </cell>
          <cell r="B5346" t="str">
            <v>PAVIMENTACAO</v>
          </cell>
          <cell r="C5346" t="str">
            <v>PAVI</v>
          </cell>
          <cell r="D5346" t="str">
            <v>EXECUCAO DE PAVIMENTACOES DIVERSAS</v>
          </cell>
          <cell r="E5346" t="str">
            <v>0057</v>
          </cell>
          <cell r="F5346" t="str">
            <v/>
          </cell>
          <cell r="G5346" t="str">
            <v/>
          </cell>
          <cell r="H5346" t="str">
            <v>EXECUÇÃO DE PAVIMENTO EM PISO INTERTRAVADO, COM BLOCO SEXTAVADO DE 25 X 25 CM, ESPESSURA 6 CM. AF_12/2015</v>
          </cell>
          <cell r="I5346" t="str">
            <v>M2</v>
          </cell>
          <cell r="J5346" t="str">
            <v>ATRIBUÍDO SÃO PAULO</v>
          </cell>
          <cell r="K5346" t="str">
            <v>38,74</v>
          </cell>
          <cell r="L5346" t="str">
            <v>CAIXA REFERENCIAL</v>
          </cell>
        </row>
        <row r="5347">
          <cell r="A5347">
            <v>92394</v>
          </cell>
          <cell r="B5347" t="str">
            <v>PAVIMENTACAO</v>
          </cell>
          <cell r="C5347" t="str">
            <v>PAVI</v>
          </cell>
          <cell r="D5347" t="str">
            <v>EXECUCAO DE PAVIMENTACOES DIVERSAS</v>
          </cell>
          <cell r="E5347" t="str">
            <v>0057</v>
          </cell>
          <cell r="F5347" t="str">
            <v/>
          </cell>
          <cell r="G5347" t="str">
            <v/>
          </cell>
          <cell r="H5347" t="str">
            <v>EXECUÇÃO DE PAVIMENTO EM PISO INTERTRAVADO, COM BLOCO SEXTAVADO DE 25 X 25 CM, ESPESSURA 8 CM. AF_12/2015</v>
          </cell>
          <cell r="I5347" t="str">
            <v>M2</v>
          </cell>
          <cell r="J5347" t="str">
            <v>ATRIBUÍDO SÃO PAULO</v>
          </cell>
          <cell r="K5347" t="str">
            <v>48,80</v>
          </cell>
          <cell r="L5347" t="str">
            <v>CAIXA REFERENCIAL</v>
          </cell>
        </row>
        <row r="5348">
          <cell r="A5348">
            <v>92395</v>
          </cell>
          <cell r="B5348" t="str">
            <v>PAVIMENTACAO</v>
          </cell>
          <cell r="C5348" t="str">
            <v>PAVI</v>
          </cell>
          <cell r="D5348" t="str">
            <v>EXECUCAO DE PAVIMENTACOES DIVERSAS</v>
          </cell>
          <cell r="E5348" t="str">
            <v>0057</v>
          </cell>
          <cell r="F5348" t="str">
            <v/>
          </cell>
          <cell r="G5348" t="str">
            <v/>
          </cell>
          <cell r="H5348" t="str">
            <v>EXECUÇÃO DE PAVIMENTO EM PISO INTERTRAVADO, COM BLOCO SEXTAVADO DE 25 X 25 CM, ESPESSURA 10 CM. AF_12/2015</v>
          </cell>
          <cell r="I5348" t="str">
            <v>M2</v>
          </cell>
          <cell r="J5348" t="str">
            <v>ATRIBUÍDO SÃO PAULO</v>
          </cell>
          <cell r="K5348" t="str">
            <v>59,78</v>
          </cell>
          <cell r="L5348" t="str">
            <v>CAIXA REFERENCIAL</v>
          </cell>
        </row>
        <row r="5349">
          <cell r="A5349">
            <v>92396</v>
          </cell>
          <cell r="B5349" t="str">
            <v>PAVIMENTACAO</v>
          </cell>
          <cell r="C5349" t="str">
            <v>PAVI</v>
          </cell>
          <cell r="D5349" t="str">
            <v>EXECUCAO DE PAVIMENTACOES DIVERSAS</v>
          </cell>
          <cell r="E5349" t="str">
            <v>0057</v>
          </cell>
          <cell r="F5349" t="str">
            <v/>
          </cell>
          <cell r="G5349" t="str">
            <v/>
          </cell>
          <cell r="H5349" t="str">
            <v>EXECUÇÃO DE PASSEIO EM PISO INTERTRAVADO, COM BLOCO RETANGULAR COR NATURAL DE 20 X 10 CM, ESPESSURA 6 CM. AF_12/2015</v>
          </cell>
          <cell r="I5349" t="str">
            <v>M2</v>
          </cell>
          <cell r="J5349" t="str">
            <v>ATRIBUÍDO SÃO PAULO</v>
          </cell>
          <cell r="K5349" t="str">
            <v>49,38</v>
          </cell>
          <cell r="L5349" t="str">
            <v>CAIXA REFERENCIAL</v>
          </cell>
        </row>
        <row r="5350">
          <cell r="A5350">
            <v>92397</v>
          </cell>
          <cell r="B5350" t="str">
            <v>PAVIMENTACAO</v>
          </cell>
          <cell r="C5350" t="str">
            <v>PAVI</v>
          </cell>
          <cell r="D5350" t="str">
            <v>EXECUCAO DE PAVIMENTACOES DIVERSAS</v>
          </cell>
          <cell r="E5350" t="str">
            <v>0057</v>
          </cell>
          <cell r="F5350" t="str">
            <v/>
          </cell>
          <cell r="G5350" t="str">
            <v/>
          </cell>
          <cell r="H5350" t="str">
            <v>EXECUÇÃO DE PÁTIO/ESTACIONAMENTO EM PISO INTERTRAVADO, COM BLOCO RETANGULAR COR NATURAL DE 20 X 10 CM, ESPESSURA 6 CM. AF_12/2015</v>
          </cell>
          <cell r="I5350" t="str">
            <v>M2</v>
          </cell>
          <cell r="J5350" t="str">
            <v>ATRIBUÍDO SÃO PAULO</v>
          </cell>
          <cell r="K5350" t="str">
            <v>39,05</v>
          </cell>
          <cell r="L5350" t="str">
            <v>CAIXA REFERENCIAL</v>
          </cell>
        </row>
        <row r="5351">
          <cell r="A5351">
            <v>92398</v>
          </cell>
          <cell r="B5351" t="str">
            <v>PAVIMENTACAO</v>
          </cell>
          <cell r="C5351" t="str">
            <v>PAVI</v>
          </cell>
          <cell r="D5351" t="str">
            <v>EXECUCAO DE PAVIMENTACOES DIVERSAS</v>
          </cell>
          <cell r="E5351" t="str">
            <v>0057</v>
          </cell>
          <cell r="F5351" t="str">
            <v/>
          </cell>
          <cell r="G5351" t="str">
            <v/>
          </cell>
          <cell r="H5351" t="str">
            <v>EXECUÇÃO DE PÁTIO/ESTACIONAMENTO EM PISO INTERTRAVADO, COM BLOCO RETANGULAR COR NATURAL DE 20 X 10 CM, ESPESSURA 8 CM. AF_12/2015</v>
          </cell>
          <cell r="I5351" t="str">
            <v>M2</v>
          </cell>
          <cell r="J5351" t="str">
            <v>ATRIBUÍDO SÃO PAULO</v>
          </cell>
          <cell r="K5351" t="str">
            <v>50,32</v>
          </cell>
          <cell r="L5351" t="str">
            <v>CAIXA REFERENCIAL</v>
          </cell>
        </row>
        <row r="5352">
          <cell r="A5352">
            <v>92399</v>
          </cell>
          <cell r="B5352" t="str">
            <v>PAVIMENTACAO</v>
          </cell>
          <cell r="C5352" t="str">
            <v>PAVI</v>
          </cell>
          <cell r="D5352" t="str">
            <v>EXECUCAO DE PAVIMENTACOES DIVERSAS</v>
          </cell>
          <cell r="E5352" t="str">
            <v>0057</v>
          </cell>
          <cell r="F5352" t="str">
            <v/>
          </cell>
          <cell r="G5352" t="str">
            <v/>
          </cell>
          <cell r="H5352" t="str">
            <v>EXECUÇÃO DE VIA EM PISO INTERTRAVADO, COM BLOCO RETANGULAR COR NATURAL DE 20 X 10 CM, ESPESSURA 8 CM. AF_12/2015</v>
          </cell>
          <cell r="I5352" t="str">
            <v>M2</v>
          </cell>
          <cell r="J5352" t="str">
            <v>ATRIBUÍDO SÃO PAULO</v>
          </cell>
          <cell r="K5352" t="str">
            <v>51,47</v>
          </cell>
          <cell r="L5352" t="str">
            <v>CAIXA REFERENCIAL</v>
          </cell>
        </row>
        <row r="5353">
          <cell r="A5353">
            <v>92400</v>
          </cell>
          <cell r="B5353" t="str">
            <v>PAVIMENTACAO</v>
          </cell>
          <cell r="C5353" t="str">
            <v>PAVI</v>
          </cell>
          <cell r="D5353" t="str">
            <v>EXECUCAO DE PAVIMENTACOES DIVERSAS</v>
          </cell>
          <cell r="E5353" t="str">
            <v>0057</v>
          </cell>
          <cell r="F5353" t="str">
            <v/>
          </cell>
          <cell r="G5353" t="str">
            <v/>
          </cell>
          <cell r="H5353" t="str">
            <v>EXECUÇÃO DE PÁTIO/ESTACIONAMENTO EM PISO INTERTRAVADO, COM BLOCO RETANGULAR DE 20 X 10 CM, ESPESSURA 10 CM. AF_12/2015</v>
          </cell>
          <cell r="I5353" t="str">
            <v>M2</v>
          </cell>
          <cell r="J5353" t="str">
            <v>ATRIBUÍDO SÃO PAULO</v>
          </cell>
          <cell r="K5353" t="str">
            <v>60,47</v>
          </cell>
          <cell r="L5353" t="str">
            <v>CAIXA REFERENCIAL</v>
          </cell>
        </row>
        <row r="5354">
          <cell r="A5354">
            <v>92401</v>
          </cell>
          <cell r="B5354" t="str">
            <v>PAVIMENTACAO</v>
          </cell>
          <cell r="C5354" t="str">
            <v>PAVI</v>
          </cell>
          <cell r="D5354" t="str">
            <v>EXECUCAO DE PAVIMENTACOES DIVERSAS</v>
          </cell>
          <cell r="E5354" t="str">
            <v>0057</v>
          </cell>
          <cell r="F5354" t="str">
            <v/>
          </cell>
          <cell r="G5354" t="str">
            <v/>
          </cell>
          <cell r="H5354" t="str">
            <v>EXECUÇÃO DE VIA EM PISO INTERTRAVADO, COM BLOCO RETANGULAR DE 20 X 10 CM, ESPESSURA 10 CM. AF_12/2015</v>
          </cell>
          <cell r="I5354" t="str">
            <v>M2</v>
          </cell>
          <cell r="J5354" t="str">
            <v>ATRIBUÍDO SÃO PAULO</v>
          </cell>
          <cell r="K5354" t="str">
            <v>61,69</v>
          </cell>
          <cell r="L5354" t="str">
            <v>CAIXA REFERENCIAL</v>
          </cell>
        </row>
        <row r="5355">
          <cell r="A5355">
            <v>92402</v>
          </cell>
          <cell r="B5355" t="str">
            <v>PAVIMENTACAO</v>
          </cell>
          <cell r="C5355" t="str">
            <v>PAVI</v>
          </cell>
          <cell r="D5355" t="str">
            <v>EXECUCAO DE PAVIMENTACOES DIVERSAS</v>
          </cell>
          <cell r="E5355" t="str">
            <v>0057</v>
          </cell>
          <cell r="F5355" t="str">
            <v/>
          </cell>
          <cell r="G5355" t="str">
            <v/>
          </cell>
          <cell r="H5355" t="str">
            <v>EXECUÇÃO DE PASSEIO EM PISO INTERTRAVADO, COM BLOCO 16 FACES DE 22 X 11 CM, ESPESSURA 6 CM. AF_12/2015</v>
          </cell>
          <cell r="I5355" t="str">
            <v>M2</v>
          </cell>
          <cell r="J5355" t="str">
            <v>ATRIBUÍDO SÃO PAULO</v>
          </cell>
          <cell r="K5355" t="str">
            <v>50,81</v>
          </cell>
          <cell r="L5355" t="str">
            <v>CAIXA REFERENCIAL</v>
          </cell>
        </row>
        <row r="5356">
          <cell r="A5356">
            <v>92403</v>
          </cell>
          <cell r="B5356" t="str">
            <v>PAVIMENTACAO</v>
          </cell>
          <cell r="C5356" t="str">
            <v>PAVI</v>
          </cell>
          <cell r="D5356" t="str">
            <v>EXECUCAO DE PAVIMENTACOES DIVERSAS</v>
          </cell>
          <cell r="E5356" t="str">
            <v>0057</v>
          </cell>
          <cell r="F5356" t="str">
            <v/>
          </cell>
          <cell r="G5356" t="str">
            <v/>
          </cell>
          <cell r="H5356" t="str">
            <v>EXECUÇÃO DE PÁTIO/ESTACIONAMENTO EM PISO INTERTRAVADO, COM BLOCO 16 FACES DE 22 X 11 CM, ESPESSURA 6 CM. AF_12/2015</v>
          </cell>
          <cell r="I5356" t="str">
            <v>M2</v>
          </cell>
          <cell r="J5356" t="str">
            <v>ATRIBUÍDO SÃO PAULO</v>
          </cell>
          <cell r="K5356" t="str">
            <v>40,38</v>
          </cell>
          <cell r="L5356" t="str">
            <v>CAIXA REFERENCIAL</v>
          </cell>
        </row>
        <row r="5357">
          <cell r="A5357">
            <v>92404</v>
          </cell>
          <cell r="B5357" t="str">
            <v>PAVIMENTACAO</v>
          </cell>
          <cell r="C5357" t="str">
            <v>PAVI</v>
          </cell>
          <cell r="D5357" t="str">
            <v>EXECUCAO DE PAVIMENTACOES DIVERSAS</v>
          </cell>
          <cell r="E5357" t="str">
            <v>0057</v>
          </cell>
          <cell r="F5357" t="str">
            <v/>
          </cell>
          <cell r="G5357" t="str">
            <v/>
          </cell>
          <cell r="H5357" t="str">
            <v>EXECUÇÃO DE PÁTIO/ESTACIONAMENTO EM PISO INTERTRAVADO, COM BLOCO 16 FACES DE 22 X 11 CM, ESPESSURA 8 CM. AF_12/2015</v>
          </cell>
          <cell r="I5357" t="str">
            <v>M2</v>
          </cell>
          <cell r="J5357" t="str">
            <v>ATRIBUÍDO SÃO PAULO</v>
          </cell>
          <cell r="K5357" t="str">
            <v>51,65</v>
          </cell>
          <cell r="L5357" t="str">
            <v>CAIXA REFERENCIAL</v>
          </cell>
        </row>
        <row r="5358">
          <cell r="A5358">
            <v>92405</v>
          </cell>
          <cell r="B5358" t="str">
            <v>PAVIMENTACAO</v>
          </cell>
          <cell r="C5358" t="str">
            <v>PAVI</v>
          </cell>
          <cell r="D5358" t="str">
            <v>EXECUCAO DE PAVIMENTACOES DIVERSAS</v>
          </cell>
          <cell r="E5358" t="str">
            <v>0057</v>
          </cell>
          <cell r="F5358" t="str">
            <v/>
          </cell>
          <cell r="G5358" t="str">
            <v/>
          </cell>
          <cell r="H5358" t="str">
            <v>EXECUÇÃO DE VIA EM PISO INTERTRAVADO, COM BLOCO 16 FACES DE 22 X 11 CM, ESPESSURA 8 CM. AF_12/2015</v>
          </cell>
          <cell r="I5358" t="str">
            <v>M2</v>
          </cell>
          <cell r="J5358" t="str">
            <v>ATRIBUÍDO SÃO PAULO</v>
          </cell>
          <cell r="K5358" t="str">
            <v>52,79</v>
          </cell>
          <cell r="L5358" t="str">
            <v>CAIXA REFERENCIAL</v>
          </cell>
        </row>
        <row r="5359">
          <cell r="A5359">
            <v>92406</v>
          </cell>
          <cell r="B5359" t="str">
            <v>PAVIMENTACAO</v>
          </cell>
          <cell r="C5359" t="str">
            <v>PAVI</v>
          </cell>
          <cell r="D5359" t="str">
            <v>EXECUCAO DE PAVIMENTACOES DIVERSAS</v>
          </cell>
          <cell r="E5359" t="str">
            <v>0057</v>
          </cell>
          <cell r="F5359" t="str">
            <v/>
          </cell>
          <cell r="G5359" t="str">
            <v/>
          </cell>
          <cell r="H5359" t="str">
            <v>EXECUÇÃO DE PÁTIO/ESTACIONAMENTO EM PISO INTERTRAVADO, COM BLOCO 16 FACES DE 22 X 11 CM, ESPESSURA 10 CM. AF_12/2015</v>
          </cell>
          <cell r="I5359" t="str">
            <v>M2</v>
          </cell>
          <cell r="J5359" t="str">
            <v>ATRIBUÍDO SÃO PAULO</v>
          </cell>
          <cell r="K5359" t="str">
            <v>61,82</v>
          </cell>
          <cell r="L5359" t="str">
            <v>CAIXA REFERENCIAL</v>
          </cell>
        </row>
        <row r="5360">
          <cell r="A5360">
            <v>92407</v>
          </cell>
          <cell r="B5360" t="str">
            <v>PAVIMENTACAO</v>
          </cell>
          <cell r="C5360" t="str">
            <v>PAVI</v>
          </cell>
          <cell r="D5360" t="str">
            <v>EXECUCAO DE PAVIMENTACOES DIVERSAS</v>
          </cell>
          <cell r="E5360" t="str">
            <v>0057</v>
          </cell>
          <cell r="F5360" t="str">
            <v/>
          </cell>
          <cell r="G5360" t="str">
            <v/>
          </cell>
          <cell r="H5360" t="str">
            <v>EXECUÇÃO DE VIA EM PISO INTERTRAVADO, COM BLOCO 16 FACES DE 22 X 11 CM, ESPESSURA 10 CM. AF_12/2015</v>
          </cell>
          <cell r="I5360" t="str">
            <v>M2</v>
          </cell>
          <cell r="J5360" t="str">
            <v>ATRIBUÍDO SÃO PAULO</v>
          </cell>
          <cell r="K5360" t="str">
            <v>63,02</v>
          </cell>
          <cell r="L5360" t="str">
            <v>CAIXA REFERENCIAL</v>
          </cell>
        </row>
        <row r="5361">
          <cell r="A5361">
            <v>93679</v>
          </cell>
          <cell r="B5361" t="str">
            <v>PAVIMENTACAO</v>
          </cell>
          <cell r="C5361" t="str">
            <v>PAVI</v>
          </cell>
          <cell r="D5361" t="str">
            <v>EXECUCAO DE PAVIMENTACOES DIVERSAS</v>
          </cell>
          <cell r="E5361" t="str">
            <v>0057</v>
          </cell>
          <cell r="F5361" t="str">
            <v/>
          </cell>
          <cell r="G5361" t="str">
            <v/>
          </cell>
          <cell r="H5361" t="str">
            <v>EXECUÇÃO DE PASSEIO EM PISO INTERTRAVADO, COM BLOCO RETANGULAR COLORIDO DE 20 X 10 CM, ESPESSURA 6 CM. AF_12/2015</v>
          </cell>
          <cell r="I5361" t="str">
            <v>M2</v>
          </cell>
          <cell r="J5361" t="str">
            <v>ATRIBUÍDO SÃO PAULO</v>
          </cell>
          <cell r="K5361" t="str">
            <v>54,40</v>
          </cell>
          <cell r="L5361" t="str">
            <v>CAIXA REFERENCIAL</v>
          </cell>
        </row>
        <row r="5362">
          <cell r="A5362">
            <v>93680</v>
          </cell>
          <cell r="B5362" t="str">
            <v>PAVIMENTACAO</v>
          </cell>
          <cell r="C5362" t="str">
            <v>PAVI</v>
          </cell>
          <cell r="D5362" t="str">
            <v>EXECUCAO DE PAVIMENTACOES DIVERSAS</v>
          </cell>
          <cell r="E5362" t="str">
            <v>0057</v>
          </cell>
          <cell r="F5362" t="str">
            <v/>
          </cell>
          <cell r="G5362" t="str">
            <v/>
          </cell>
          <cell r="H5362" t="str">
            <v>EXECUÇÃO DE PÁTIO/ESTACIONAMENTO EM PISO INTERTRAVADO, COM BLOCO RETANGULAR COLORIDO DE 20 X 10 CM, ESPESSURA 6 CM. AF_12/2015</v>
          </cell>
          <cell r="I5362" t="str">
            <v>M2</v>
          </cell>
          <cell r="J5362" t="str">
            <v>ATRIBUÍDO SÃO PAULO</v>
          </cell>
          <cell r="K5362" t="str">
            <v>43,84</v>
          </cell>
          <cell r="L5362" t="str">
            <v>CAIXA REFERENCIAL</v>
          </cell>
        </row>
        <row r="5363">
          <cell r="A5363">
            <v>93681</v>
          </cell>
          <cell r="B5363" t="str">
            <v>PAVIMENTACAO</v>
          </cell>
          <cell r="C5363" t="str">
            <v>PAVI</v>
          </cell>
          <cell r="D5363" t="str">
            <v>EXECUCAO DE PAVIMENTACOES DIVERSAS</v>
          </cell>
          <cell r="E5363" t="str">
            <v>0057</v>
          </cell>
          <cell r="F5363" t="str">
            <v/>
          </cell>
          <cell r="G5363" t="str">
            <v/>
          </cell>
          <cell r="H5363" t="str">
            <v>EXECUÇÃO DE PÁTIO/ESTACIONAMENTO EM PISO INTERTRAVADO, COM BLOCO RETANGULAR COLORIDO DE 20 X 10 CM, ESPESSURA 8 CM. AF_12/2015</v>
          </cell>
          <cell r="I5363" t="str">
            <v>M2</v>
          </cell>
          <cell r="J5363" t="str">
            <v>ATRIBUÍDO SÃO PAULO</v>
          </cell>
          <cell r="K5363" t="str">
            <v>54,15</v>
          </cell>
          <cell r="L5363" t="str">
            <v>CAIXA REFERENCIAL</v>
          </cell>
        </row>
        <row r="5364">
          <cell r="A5364">
            <v>93682</v>
          </cell>
          <cell r="B5364" t="str">
            <v>PAVIMENTACAO</v>
          </cell>
          <cell r="C5364" t="str">
            <v>PAVI</v>
          </cell>
          <cell r="D5364" t="str">
            <v>EXECUCAO DE PAVIMENTACOES DIVERSAS</v>
          </cell>
          <cell r="E5364" t="str">
            <v>0057</v>
          </cell>
          <cell r="F5364" t="str">
            <v/>
          </cell>
          <cell r="G5364" t="str">
            <v/>
          </cell>
          <cell r="H5364" t="str">
            <v>EXECUÇÃO DE VIA EM PISO INTERTRAVADO, COM BLOCO RETANGULAR COLORIDO DE 20 X 10 CM, ESPESSURA 8 CM. AF_12/2015</v>
          </cell>
          <cell r="I5364" t="str">
            <v>M2</v>
          </cell>
          <cell r="J5364" t="str">
            <v>ATRIBUÍDO SÃO PAULO</v>
          </cell>
          <cell r="K5364" t="str">
            <v>55,34</v>
          </cell>
          <cell r="L5364" t="str">
            <v>CAIXA REFERENCIAL</v>
          </cell>
        </row>
        <row r="5365">
          <cell r="A5365">
            <v>97104</v>
          </cell>
          <cell r="B5365" t="str">
            <v>PAVIMENTACAO</v>
          </cell>
          <cell r="C5365" t="str">
            <v>PAVI</v>
          </cell>
          <cell r="D5365" t="str">
            <v>EXECUCAO DE PAVIMENTACOES DIVERSAS</v>
          </cell>
          <cell r="E5365" t="str">
            <v>0057</v>
          </cell>
          <cell r="F5365" t="str">
            <v/>
          </cell>
          <cell r="G5365" t="str">
            <v/>
          </cell>
          <cell r="H5365" t="str">
            <v>EXECUÇÃO DE PAVIMENTO DE CONCRETO SIMPLES (PCS), FCK = 40 MPA, CAMADA COM ESPESSURA DE 15,0 CM. AF_11/2017</v>
          </cell>
          <cell r="I5365" t="str">
            <v>M2</v>
          </cell>
          <cell r="J5365" t="str">
            <v>ATRIBUÍDO SÃO PAULO</v>
          </cell>
          <cell r="K5365" t="str">
            <v>89,08</v>
          </cell>
          <cell r="L5365" t="str">
            <v>CAIXA REFERENCIAL</v>
          </cell>
        </row>
        <row r="5366">
          <cell r="A5366">
            <v>97105</v>
          </cell>
          <cell r="B5366" t="str">
            <v>PAVIMENTACAO</v>
          </cell>
          <cell r="C5366" t="str">
            <v>PAVI</v>
          </cell>
          <cell r="D5366" t="str">
            <v>EXECUCAO DE PAVIMENTACOES DIVERSAS</v>
          </cell>
          <cell r="E5366" t="str">
            <v>0057</v>
          </cell>
          <cell r="F5366" t="str">
            <v/>
          </cell>
          <cell r="G5366" t="str">
            <v/>
          </cell>
          <cell r="H5366" t="str">
            <v>EXECUÇÃO DE PAVIMENTO DE CONCRETO SIMPLES (PCS), FCK = 40 MPA, CAMADA COM ESPESSURA DE 17,5 CM. AF_11/2017</v>
          </cell>
          <cell r="I5366" t="str">
            <v>M2</v>
          </cell>
          <cell r="J5366" t="str">
            <v>ATRIBUÍDO SÃO PAULO</v>
          </cell>
          <cell r="K5366" t="str">
            <v>104,95</v>
          </cell>
          <cell r="L5366" t="str">
            <v>CAIXA REFERENCIAL</v>
          </cell>
        </row>
        <row r="5367">
          <cell r="A5367">
            <v>97106</v>
          </cell>
          <cell r="B5367" t="str">
            <v>PAVIMENTACAO</v>
          </cell>
          <cell r="C5367" t="str">
            <v>PAVI</v>
          </cell>
          <cell r="D5367" t="str">
            <v>EXECUCAO DE PAVIMENTACOES DIVERSAS</v>
          </cell>
          <cell r="E5367" t="str">
            <v>0057</v>
          </cell>
          <cell r="F5367" t="str">
            <v/>
          </cell>
          <cell r="G5367" t="str">
            <v/>
          </cell>
          <cell r="H5367" t="str">
            <v>EXECUÇÃO DE PAVIMENTO DE CONCRETO SIMPLES (PCS), FCK = 40 MPA, CAMADA COM ESPESSURA DE 20,0 CM. AF_11/2017</v>
          </cell>
          <cell r="I5367" t="str">
            <v>M2</v>
          </cell>
          <cell r="J5367" t="str">
            <v>ATRIBUÍDO SÃO PAULO</v>
          </cell>
          <cell r="K5367" t="str">
            <v>114,95</v>
          </cell>
          <cell r="L5367" t="str">
            <v>CAIXA REFERENCIAL</v>
          </cell>
        </row>
        <row r="5368">
          <cell r="A5368">
            <v>97107</v>
          </cell>
          <cell r="B5368" t="str">
            <v>PAVIMENTACAO</v>
          </cell>
          <cell r="C5368" t="str">
            <v>PAVI</v>
          </cell>
          <cell r="D5368" t="str">
            <v>EXECUCAO DE PAVIMENTACOES DIVERSAS</v>
          </cell>
          <cell r="E5368" t="str">
            <v>0057</v>
          </cell>
          <cell r="F5368" t="str">
            <v/>
          </cell>
          <cell r="G5368" t="str">
            <v/>
          </cell>
          <cell r="H5368" t="str">
            <v>EXECUÇÃO DE PAVIMENTO DE CONCRETO SIMPLES (PCS), FCK = 40 MPA, CAMADA COM ESPESSURA DE 22,5 CM. AF_11/2017</v>
          </cell>
          <cell r="I5368" t="str">
            <v>M2</v>
          </cell>
          <cell r="J5368" t="str">
            <v>ATRIBUÍDO SÃO PAULO</v>
          </cell>
          <cell r="K5368" t="str">
            <v>124,92</v>
          </cell>
          <cell r="L5368" t="str">
            <v>CAIXA REFERENCIAL</v>
          </cell>
        </row>
        <row r="5369">
          <cell r="A5369">
            <v>97108</v>
          </cell>
          <cell r="B5369" t="str">
            <v>PAVIMENTACAO</v>
          </cell>
          <cell r="C5369" t="str">
            <v>PAVI</v>
          </cell>
          <cell r="D5369" t="str">
            <v>EXECUCAO DE PAVIMENTACOES DIVERSAS</v>
          </cell>
          <cell r="E5369" t="str">
            <v>0057</v>
          </cell>
          <cell r="F5369" t="str">
            <v/>
          </cell>
          <cell r="G5369" t="str">
            <v/>
          </cell>
          <cell r="H5369" t="str">
            <v>EXECUÇÃO DE PAVIMENTO DE CONCRETO SIMPLES (PCS), FCK = 40 MPA, CAMADA COM ESPESSURA DE 25,0 CM. AF_11/2017</v>
          </cell>
          <cell r="I5369" t="str">
            <v>M2</v>
          </cell>
          <cell r="J5369" t="str">
            <v>ATRIBUÍDO SÃO PAULO</v>
          </cell>
          <cell r="K5369" t="str">
            <v>146,55</v>
          </cell>
          <cell r="L5369" t="str">
            <v>CAIXA REFERENCIAL</v>
          </cell>
        </row>
        <row r="5370">
          <cell r="A5370">
            <v>97109</v>
          </cell>
          <cell r="B5370" t="str">
            <v>PAVIMENTACAO</v>
          </cell>
          <cell r="C5370" t="str">
            <v>PAVI</v>
          </cell>
          <cell r="D5370" t="str">
            <v>EXECUCAO DE PAVIMENTACOES DIVERSAS</v>
          </cell>
          <cell r="E5370" t="str">
            <v>0057</v>
          </cell>
          <cell r="F5370" t="str">
            <v/>
          </cell>
          <cell r="G5370" t="str">
            <v/>
          </cell>
          <cell r="H5370" t="str">
            <v>EXECUÇÃO DE PAVIMENTO DE CONCRETO SIMPLES (PCS), FCK = 40 MPA, CAMADA COM ESPESSURA DE 27,5 CM. AF_11/2017</v>
          </cell>
          <cell r="I5370" t="str">
            <v>M2</v>
          </cell>
          <cell r="J5370" t="str">
            <v>ATRIBUÍDO SÃO PAULO</v>
          </cell>
          <cell r="K5370" t="str">
            <v>156,47</v>
          </cell>
          <cell r="L5370" t="str">
            <v>CAIXA REFERENCIAL</v>
          </cell>
        </row>
        <row r="5371">
          <cell r="A5371">
            <v>97110</v>
          </cell>
          <cell r="B5371" t="str">
            <v>PAVIMENTACAO</v>
          </cell>
          <cell r="C5371" t="str">
            <v>PAVI</v>
          </cell>
          <cell r="D5371" t="str">
            <v>EXECUCAO DE PAVIMENTACOES DIVERSAS</v>
          </cell>
          <cell r="E5371" t="str">
            <v>0057</v>
          </cell>
          <cell r="F5371" t="str">
            <v/>
          </cell>
          <cell r="G5371" t="str">
            <v/>
          </cell>
          <cell r="H5371" t="str">
            <v>EXECUÇÃO DE PAVIMENTO DE CONCRETO ARMADO (PCA), FCK = 40 MPA, CAMADA COM ESPESSURA DE 12,5 CM. AF_11/2017</v>
          </cell>
          <cell r="I5371" t="str">
            <v>M2</v>
          </cell>
          <cell r="J5371" t="str">
            <v>ATRIBUÍDO SÃO PAULO</v>
          </cell>
          <cell r="K5371" t="str">
            <v>110,09</v>
          </cell>
          <cell r="L5371" t="str">
            <v>CAIXA REFERENCIAL</v>
          </cell>
        </row>
        <row r="5372">
          <cell r="A5372">
            <v>97111</v>
          </cell>
          <cell r="B5372" t="str">
            <v>PAVIMENTACAO</v>
          </cell>
          <cell r="C5372" t="str">
            <v>PAVI</v>
          </cell>
          <cell r="D5372" t="str">
            <v>EXECUCAO DE PAVIMENTACOES DIVERSAS</v>
          </cell>
          <cell r="E5372" t="str">
            <v>0057</v>
          </cell>
          <cell r="F5372" t="str">
            <v/>
          </cell>
          <cell r="G5372" t="str">
            <v/>
          </cell>
          <cell r="H5372" t="str">
            <v>EXECUÇÃO DE PAVIMENTO DE CONCRETO ARMADO (PCA), FCK = 40 MPA, CAMADA COM ESPESSURA DE 15,0 CM. AF_11/2017</v>
          </cell>
          <cell r="I5372" t="str">
            <v>M2</v>
          </cell>
          <cell r="J5372" t="str">
            <v>ATRIBUÍDO SÃO PAULO</v>
          </cell>
          <cell r="K5372" t="str">
            <v>126,86</v>
          </cell>
          <cell r="L5372" t="str">
            <v>CAIXA REFERENCIAL</v>
          </cell>
        </row>
        <row r="5373">
          <cell r="A5373">
            <v>97112</v>
          </cell>
          <cell r="B5373" t="str">
            <v>PAVIMENTACAO</v>
          </cell>
          <cell r="C5373" t="str">
            <v>PAVI</v>
          </cell>
          <cell r="D5373" t="str">
            <v>EXECUCAO DE PAVIMENTACOES DIVERSAS</v>
          </cell>
          <cell r="E5373" t="str">
            <v>0057</v>
          </cell>
          <cell r="F5373" t="str">
            <v/>
          </cell>
          <cell r="G5373" t="str">
            <v/>
          </cell>
          <cell r="H5373" t="str">
            <v>EXECUÇÃO DE PAVIMENTO DE CONCRETO ARMADO (PCA), FCK = 40 MPA, CAMADA COM ESPESSURA DE 17,5 CM. AF_11/2017</v>
          </cell>
          <cell r="I5373" t="str">
            <v>M2</v>
          </cell>
          <cell r="J5373" t="str">
            <v>ATRIBUÍDO SÃO PAULO</v>
          </cell>
          <cell r="K5373" t="str">
            <v>138,86</v>
          </cell>
          <cell r="L5373" t="str">
            <v>CAIXA REFERENCIAL</v>
          </cell>
        </row>
        <row r="5374">
          <cell r="A5374">
            <v>97113</v>
          </cell>
          <cell r="B5374" t="str">
            <v>PAVIMENTACAO</v>
          </cell>
          <cell r="C5374" t="str">
            <v>PAVI</v>
          </cell>
          <cell r="D5374" t="str">
            <v>EXECUCAO DE PAVIMENTACOES DIVERSAS</v>
          </cell>
          <cell r="E5374" t="str">
            <v>0057</v>
          </cell>
          <cell r="F5374" t="str">
            <v/>
          </cell>
          <cell r="G5374" t="str">
            <v/>
          </cell>
          <cell r="H5374" t="str">
            <v>APLICAÇÃO DE LONA PLÁSTICA PARA EXECUÇÃO DE PAVIMENTOS DE CONCRETO. AF_11/2017</v>
          </cell>
          <cell r="I5374" t="str">
            <v>M2</v>
          </cell>
          <cell r="J5374" t="str">
            <v>COEFICIENTE DE REPRESENTATIVIDADE</v>
          </cell>
          <cell r="K5374" t="str">
            <v>1,59</v>
          </cell>
          <cell r="L5374" t="str">
            <v>CAIXA REFERENCIAL</v>
          </cell>
        </row>
        <row r="5375">
          <cell r="A5375">
            <v>97114</v>
          </cell>
          <cell r="B5375" t="str">
            <v>PAVIMENTACAO</v>
          </cell>
          <cell r="C5375" t="str">
            <v>PAVI</v>
          </cell>
          <cell r="D5375" t="str">
            <v>EXECUCAO DE PAVIMENTACOES DIVERSAS</v>
          </cell>
          <cell r="E5375" t="str">
            <v>0057</v>
          </cell>
          <cell r="F5375" t="str">
            <v/>
          </cell>
          <cell r="G5375" t="str">
            <v/>
          </cell>
          <cell r="H5375" t="str">
            <v>EXECUÇÃO DE JUNTAS DE CONTRAÇÃO PARA PAVIMENTOS DE CONCRETO. AF_11/2017</v>
          </cell>
          <cell r="I5375" t="str">
            <v>M</v>
          </cell>
          <cell r="J5375" t="str">
            <v>COEFICIENTE DE REPRESENTATIVIDADE</v>
          </cell>
          <cell r="K5375" t="str">
            <v>0,36</v>
          </cell>
          <cell r="L5375" t="str">
            <v>CAIXA REFERENCIAL</v>
          </cell>
        </row>
        <row r="5376">
          <cell r="A5376">
            <v>97115</v>
          </cell>
          <cell r="B5376" t="str">
            <v>PAVIMENTACAO</v>
          </cell>
          <cell r="C5376" t="str">
            <v>PAVI</v>
          </cell>
          <cell r="D5376" t="str">
            <v>EXECUCAO DE PAVIMENTACOES DIVERSAS</v>
          </cell>
          <cell r="E5376" t="str">
            <v>0057</v>
          </cell>
          <cell r="F5376" t="str">
            <v/>
          </cell>
          <cell r="G5376" t="str">
            <v/>
          </cell>
          <cell r="H5376" t="str">
            <v>APLICAÇÃO DE GRAXA EM BARRAS DE TRANSFERÊNCIA PARA EXECUÇÃO DE PAVIMENTO DE CONCRETO. AF_11/2017</v>
          </cell>
          <cell r="I5376" t="str">
            <v>KG</v>
          </cell>
          <cell r="J5376" t="str">
            <v>COEFICIENTE DE REPRESENTATIVIDADE</v>
          </cell>
          <cell r="K5376" t="str">
            <v>43,90</v>
          </cell>
          <cell r="L5376" t="str">
            <v>CAIXA REFERENCIAL</v>
          </cell>
        </row>
        <row r="5377">
          <cell r="A5377">
            <v>97116</v>
          </cell>
          <cell r="B5377" t="str">
            <v>PAVIMENTACAO</v>
          </cell>
          <cell r="C5377" t="str">
            <v>PAVI</v>
          </cell>
          <cell r="D5377" t="str">
            <v>EXECUCAO DE PAVIMENTACOES DIVERSAS</v>
          </cell>
          <cell r="E5377" t="str">
            <v>0057</v>
          </cell>
          <cell r="F5377" t="str">
            <v/>
          </cell>
          <cell r="G5377" t="str">
            <v/>
          </cell>
          <cell r="H5377" t="str">
            <v>BARRAS DE TRANSFERÊNCIA, AÇO CA-25 DE 16,0 MM, PARA EXECUÇÃO DE PAVIMENTO DE CONCRETO  FORNECIMENTO E INSTALAÇÃO. AF_11/2017</v>
          </cell>
          <cell r="I5377" t="str">
            <v>KG</v>
          </cell>
          <cell r="J5377" t="str">
            <v>COEFICIENTE DE REPRESENTATIVIDADE</v>
          </cell>
          <cell r="K5377" t="str">
            <v>15,24</v>
          </cell>
          <cell r="L5377" t="str">
            <v>CAIXA REFERENCIAL</v>
          </cell>
        </row>
        <row r="5378">
          <cell r="A5378">
            <v>97117</v>
          </cell>
          <cell r="B5378" t="str">
            <v>PAVIMENTACAO</v>
          </cell>
          <cell r="C5378" t="str">
            <v>PAVI</v>
          </cell>
          <cell r="D5378" t="str">
            <v>EXECUCAO DE PAVIMENTACOES DIVERSAS</v>
          </cell>
          <cell r="E5378" t="str">
            <v>0057</v>
          </cell>
          <cell r="F5378" t="str">
            <v/>
          </cell>
          <cell r="G5378" t="str">
            <v/>
          </cell>
          <cell r="H5378" t="str">
            <v>BARRAS DE TRANSFERÊNCIA, AÇO CA-25 DE 20,0 MM, PARA EXECUÇÃO DE PAVIMENTO DE CONCRETO  FORNECIMENTO E INSTALAÇÃO. AF_11/2017</v>
          </cell>
          <cell r="I5378" t="str">
            <v>KG</v>
          </cell>
          <cell r="J5378" t="str">
            <v>COEFICIENTE DE REPRESENTATIVIDADE</v>
          </cell>
          <cell r="K5378" t="str">
            <v>15,46</v>
          </cell>
          <cell r="L5378" t="str">
            <v>CAIXA REFERENCIAL</v>
          </cell>
        </row>
        <row r="5379">
          <cell r="A5379">
            <v>97118</v>
          </cell>
          <cell r="B5379" t="str">
            <v>PAVIMENTACAO</v>
          </cell>
          <cell r="C5379" t="str">
            <v>PAVI</v>
          </cell>
          <cell r="D5379" t="str">
            <v>EXECUCAO DE PAVIMENTACOES DIVERSAS</v>
          </cell>
          <cell r="E5379" t="str">
            <v>0057</v>
          </cell>
          <cell r="F5379" t="str">
            <v/>
          </cell>
          <cell r="G5379" t="str">
            <v/>
          </cell>
          <cell r="H5379" t="str">
            <v>BARRAS DE TRANSFERÊNCIA, AÇO CA-25 DE 25,0 MM, PARA EXECUÇÃO DE PAVIMENTO DE CONCRETO  FORNECIMENTO E INSTALAÇÃO. AF_11/2017</v>
          </cell>
          <cell r="I5379" t="str">
            <v>KG</v>
          </cell>
          <cell r="J5379" t="str">
            <v>COEFICIENTE DE REPRESENTATIVIDADE</v>
          </cell>
          <cell r="K5379" t="str">
            <v>13,93</v>
          </cell>
          <cell r="L5379" t="str">
            <v>CAIXA REFERENCIAL</v>
          </cell>
        </row>
        <row r="5380">
          <cell r="A5380">
            <v>97119</v>
          </cell>
          <cell r="B5380" t="str">
            <v>PAVIMENTACAO</v>
          </cell>
          <cell r="C5380" t="str">
            <v>PAVI</v>
          </cell>
          <cell r="D5380" t="str">
            <v>EXECUCAO DE PAVIMENTACOES DIVERSAS</v>
          </cell>
          <cell r="E5380" t="str">
            <v>0057</v>
          </cell>
          <cell r="F5380" t="str">
            <v/>
          </cell>
          <cell r="G5380" t="str">
            <v/>
          </cell>
          <cell r="H5380" t="str">
            <v>BARRAS DE TRANSFERÊNCIA, AÇO CA-25 DE 32,0 MM, PARA EXECUÇÃO DE PAVIMENTO DE CONCRETO  FORNECIMENTO E INSTALAÇÃO. AF_11/2017</v>
          </cell>
          <cell r="I5380" t="str">
            <v>KG</v>
          </cell>
          <cell r="J5380" t="str">
            <v>COEFICIENTE DE REPRESENTATIVIDADE</v>
          </cell>
          <cell r="K5380" t="str">
            <v>13,63</v>
          </cell>
          <cell r="L5380" t="str">
            <v>CAIXA REFERENCIAL</v>
          </cell>
        </row>
        <row r="5381">
          <cell r="A5381">
            <v>97120</v>
          </cell>
          <cell r="B5381" t="str">
            <v>PAVIMENTACAO</v>
          </cell>
          <cell r="C5381" t="str">
            <v>PAVI</v>
          </cell>
          <cell r="D5381" t="str">
            <v>EXECUCAO DE PAVIMENTACOES DIVERSAS</v>
          </cell>
          <cell r="E5381" t="str">
            <v>0057</v>
          </cell>
          <cell r="F5381" t="str">
            <v/>
          </cell>
          <cell r="G5381" t="str">
            <v/>
          </cell>
          <cell r="H5381" t="str">
            <v>BARRAS DE LIGAÇÃO, AÇO CA-50 DE 10 MM, PARA EXECUÇÃO DE PAVIMENTO DE CONCRETO  FORNECIMENTO E INSTALAÇÃO. AF_11/2017</v>
          </cell>
          <cell r="I5381" t="str">
            <v>KG</v>
          </cell>
          <cell r="J5381" t="str">
            <v>COEFICIENTE DE REPRESENTATIVIDADE</v>
          </cell>
          <cell r="K5381" t="str">
            <v>10,25</v>
          </cell>
          <cell r="L5381" t="str">
            <v>CAIXA REFERENCIAL</v>
          </cell>
        </row>
        <row r="5382">
          <cell r="A5382">
            <v>97802</v>
          </cell>
          <cell r="B5382" t="str">
            <v>PAVIMENTACAO</v>
          </cell>
          <cell r="C5382" t="str">
            <v>PAVI</v>
          </cell>
          <cell r="D5382" t="str">
            <v>EXECUCAO DE PAVIMENTACOES DIVERSAS</v>
          </cell>
          <cell r="E5382" t="str">
            <v>0057</v>
          </cell>
          <cell r="F5382" t="str">
            <v/>
          </cell>
          <cell r="G5382" t="str">
            <v/>
          </cell>
          <cell r="H5382" t="str">
            <v>PAVIMENTO COM TRATAMENTO SUPERFICIAL SIMPLES, COM EMULSÃO ASFÁLTICA RR-2C. AF_01/2020</v>
          </cell>
          <cell r="I5382" t="str">
            <v>M2</v>
          </cell>
          <cell r="J5382" t="str">
            <v>ATRIBUÍDO SÃO PAULO</v>
          </cell>
          <cell r="K5382" t="str">
            <v>5,20</v>
          </cell>
          <cell r="L5382" t="str">
            <v>CAIXA REFERENCIAL</v>
          </cell>
        </row>
        <row r="5383">
          <cell r="A5383">
            <v>97803</v>
          </cell>
          <cell r="B5383" t="str">
            <v>PAVIMENTACAO</v>
          </cell>
          <cell r="C5383" t="str">
            <v>PAVI</v>
          </cell>
          <cell r="D5383" t="str">
            <v>EXECUCAO DE PAVIMENTACOES DIVERSAS</v>
          </cell>
          <cell r="E5383" t="str">
            <v>0057</v>
          </cell>
          <cell r="F5383" t="str">
            <v/>
          </cell>
          <cell r="G5383" t="str">
            <v/>
          </cell>
          <cell r="H5383" t="str">
            <v>PAVIMENTO COM TRATAMENTO SUPERFICIAL SIMPLES, COM EMULSÃO ASFÁLTICA RR-2C, COM BANHO DILUÍDO. AF_01/2020</v>
          </cell>
          <cell r="I5383" t="str">
            <v>M2</v>
          </cell>
          <cell r="J5383" t="str">
            <v>ATRIBUÍDO SÃO PAULO</v>
          </cell>
          <cell r="K5383" t="str">
            <v>7,89</v>
          </cell>
          <cell r="L5383" t="str">
            <v>CAIXA REFERENCIAL</v>
          </cell>
        </row>
        <row r="5384">
          <cell r="A5384">
            <v>97805</v>
          </cell>
          <cell r="B5384" t="str">
            <v>PAVIMENTACAO</v>
          </cell>
          <cell r="C5384" t="str">
            <v>PAVI</v>
          </cell>
          <cell r="D5384" t="str">
            <v>EXECUCAO DE PAVIMENTACOES DIVERSAS</v>
          </cell>
          <cell r="E5384" t="str">
            <v>0057</v>
          </cell>
          <cell r="F5384" t="str">
            <v/>
          </cell>
          <cell r="G5384" t="str">
            <v/>
          </cell>
          <cell r="H5384" t="str">
            <v>PAVIMENTO COM TRATAMENTO SUPERFICIAL DUPLO, COM EMULSÃO ASFÁLTICA RR-2C. AF_01/2020</v>
          </cell>
          <cell r="I5384" t="str">
            <v>M2</v>
          </cell>
          <cell r="J5384" t="str">
            <v>ATRIBUÍDO SÃO PAULO</v>
          </cell>
          <cell r="K5384" t="str">
            <v>13,02</v>
          </cell>
          <cell r="L5384" t="str">
            <v>CAIXA REFERENCIAL</v>
          </cell>
        </row>
        <row r="5385">
          <cell r="A5385">
            <v>97806</v>
          </cell>
          <cell r="B5385" t="str">
            <v>PAVIMENTACAO</v>
          </cell>
          <cell r="C5385" t="str">
            <v>PAVI</v>
          </cell>
          <cell r="D5385" t="str">
            <v>EXECUCAO DE PAVIMENTACOES DIVERSAS</v>
          </cell>
          <cell r="E5385" t="str">
            <v>0057</v>
          </cell>
          <cell r="F5385" t="str">
            <v/>
          </cell>
          <cell r="G5385" t="str">
            <v/>
          </cell>
          <cell r="H5385" t="str">
            <v>PAVIMENTO COM TRATAMENTO SUPERFICIAL DUPLO, COM EMULSÃO ASFÁLTICA RR-2C, COM BANHO DILUÍDO. AF_01/2020</v>
          </cell>
          <cell r="I5385" t="str">
            <v>M2</v>
          </cell>
          <cell r="J5385" t="str">
            <v>ATRIBUÍDO SÃO PAULO</v>
          </cell>
          <cell r="K5385" t="str">
            <v>15,69</v>
          </cell>
          <cell r="L5385" t="str">
            <v>CAIXA REFERENCIAL</v>
          </cell>
        </row>
        <row r="5386">
          <cell r="A5386">
            <v>97807</v>
          </cell>
          <cell r="B5386" t="str">
            <v>PAVIMENTACAO</v>
          </cell>
          <cell r="C5386" t="str">
            <v>PAVI</v>
          </cell>
          <cell r="D5386" t="str">
            <v>EXECUCAO DE PAVIMENTACOES DIVERSAS</v>
          </cell>
          <cell r="E5386" t="str">
            <v>0057</v>
          </cell>
          <cell r="F5386" t="str">
            <v/>
          </cell>
          <cell r="G5386" t="str">
            <v/>
          </cell>
          <cell r="H5386" t="str">
            <v>PAVIMENTO COM TRATAMENTO SUPERFICIAL DUPLO, COM EMULSÃO ASFÁLTICA RR-2C, COM CAPA SELANTE. AF_01/2020</v>
          </cell>
          <cell r="I5386" t="str">
            <v>M2</v>
          </cell>
          <cell r="J5386" t="str">
            <v>ATRIBUÍDO SÃO PAULO</v>
          </cell>
          <cell r="K5386" t="str">
            <v>17,83</v>
          </cell>
          <cell r="L5386" t="str">
            <v>CAIXA REFERENCIAL</v>
          </cell>
        </row>
        <row r="5387">
          <cell r="A5387">
            <v>97809</v>
          </cell>
          <cell r="B5387" t="str">
            <v>PAVIMENTACAO</v>
          </cell>
          <cell r="C5387" t="str">
            <v>PAVI</v>
          </cell>
          <cell r="D5387" t="str">
            <v>EXECUCAO DE PAVIMENTACOES DIVERSAS</v>
          </cell>
          <cell r="E5387" t="str">
            <v>0057</v>
          </cell>
          <cell r="F5387" t="str">
            <v/>
          </cell>
          <cell r="G5387" t="str">
            <v/>
          </cell>
          <cell r="H5387" t="str">
            <v>PAVIMENTO COM TRATAMENTO SUPERFICIAL TRIPLO, COM EMULSÃO ASFÁLTICA RR-2C. AF_01/2020</v>
          </cell>
          <cell r="I5387" t="str">
            <v>M2</v>
          </cell>
          <cell r="J5387" t="str">
            <v>ATRIBUÍDO SÃO PAULO</v>
          </cell>
          <cell r="K5387" t="str">
            <v>14,51</v>
          </cell>
          <cell r="L5387" t="str">
            <v>CAIXA REFERENCIAL</v>
          </cell>
        </row>
        <row r="5388">
          <cell r="A5388">
            <v>97810</v>
          </cell>
          <cell r="B5388" t="str">
            <v>PAVIMENTACAO</v>
          </cell>
          <cell r="C5388" t="str">
            <v>PAVI</v>
          </cell>
          <cell r="D5388" t="str">
            <v>EXECUCAO DE PAVIMENTACOES DIVERSAS</v>
          </cell>
          <cell r="E5388" t="str">
            <v>0057</v>
          </cell>
          <cell r="F5388" t="str">
            <v/>
          </cell>
          <cell r="G5388" t="str">
            <v/>
          </cell>
          <cell r="H5388" t="str">
            <v>PAVIMENTO COM TRATAMENTO SUPERFICIAL TRIPLO, COM EMULSÃO ASFÁLTICA RR-2C, COM BANHO DILUÍDO. AF_01/2020</v>
          </cell>
          <cell r="I5388" t="str">
            <v>M2</v>
          </cell>
          <cell r="J5388" t="str">
            <v>ATRIBUÍDO SÃO PAULO</v>
          </cell>
          <cell r="K5388" t="str">
            <v>15,74</v>
          </cell>
          <cell r="L5388" t="str">
            <v>CAIXA REFERENCIAL</v>
          </cell>
        </row>
        <row r="5389">
          <cell r="A5389">
            <v>97811</v>
          </cell>
          <cell r="B5389" t="str">
            <v>PAVIMENTACAO</v>
          </cell>
          <cell r="C5389" t="str">
            <v>PAVI</v>
          </cell>
          <cell r="D5389" t="str">
            <v>EXECUCAO DE PAVIMENTACOES DIVERSAS</v>
          </cell>
          <cell r="E5389" t="str">
            <v>0057</v>
          </cell>
          <cell r="F5389" t="str">
            <v/>
          </cell>
          <cell r="G5389" t="str">
            <v/>
          </cell>
          <cell r="H5389" t="str">
            <v>PAVIMENTO COM TRATAMENTO SUPERFICIAL TRIPLO, COM EMULSÃO ASFÁLTICA RR-2C, COM CAPA SELANTE. AF_01/2020</v>
          </cell>
          <cell r="I5389" t="str">
            <v>M2</v>
          </cell>
          <cell r="J5389" t="str">
            <v>ATRIBUÍDO SÃO PAULO</v>
          </cell>
          <cell r="K5389" t="str">
            <v>17,95</v>
          </cell>
          <cell r="L5389" t="str">
            <v>CAIXA REFERENCIAL</v>
          </cell>
        </row>
        <row r="5390">
          <cell r="A5390">
            <v>101167</v>
          </cell>
          <cell r="B5390" t="str">
            <v>PAVIMENTACAO</v>
          </cell>
          <cell r="C5390" t="str">
            <v>PAVI</v>
          </cell>
          <cell r="D5390" t="str">
            <v>EXECUCAO DE PAVIMENTACOES DIVERSAS</v>
          </cell>
          <cell r="E5390" t="str">
            <v>0057</v>
          </cell>
          <cell r="F5390" t="str">
            <v/>
          </cell>
          <cell r="G5390" t="str">
            <v/>
          </cell>
          <cell r="H5390" t="str">
            <v>EXECUÇÃO DE PAVIMENTO EM PARALELEPÍPEDOS, REJUNTAMENTO COM PÓ DE PEDRA. AF_05/2020</v>
          </cell>
          <cell r="I5390" t="str">
            <v>M2</v>
          </cell>
          <cell r="J5390" t="str">
            <v>ATRIBUÍDO SÃO PAULO</v>
          </cell>
          <cell r="K5390" t="str">
            <v>113,89</v>
          </cell>
          <cell r="L5390" t="str">
            <v>CAIXA REFERENCIAL</v>
          </cell>
        </row>
        <row r="5391">
          <cell r="A5391">
            <v>101168</v>
          </cell>
          <cell r="B5391" t="str">
            <v>PAVIMENTACAO</v>
          </cell>
          <cell r="C5391" t="str">
            <v>PAVI</v>
          </cell>
          <cell r="D5391" t="str">
            <v>EXECUCAO DE PAVIMENTACOES DIVERSAS</v>
          </cell>
          <cell r="E5391" t="str">
            <v>0057</v>
          </cell>
          <cell r="F5391" t="str">
            <v/>
          </cell>
          <cell r="G5391" t="str">
            <v/>
          </cell>
          <cell r="H5391" t="str">
            <v>EXECUÇÃO DE PAVIMENTO EM PARALELEPÍPEDOS, REJUNTAMENTO COM PEDRISCO E EMULSÃO ASFÁLTICA. AF_05/2020_P</v>
          </cell>
          <cell r="I5391" t="str">
            <v>M2</v>
          </cell>
          <cell r="J5391" t="str">
            <v>ATRIBUÍDO SÃO PAULO</v>
          </cell>
          <cell r="K5391" t="str">
            <v>148,28</v>
          </cell>
          <cell r="L5391" t="str">
            <v>CAIXA REFERENCIAL</v>
          </cell>
        </row>
        <row r="5392">
          <cell r="A5392">
            <v>101169</v>
          </cell>
          <cell r="B5392" t="str">
            <v>PAVIMENTACAO</v>
          </cell>
          <cell r="C5392" t="str">
            <v>PAVI</v>
          </cell>
          <cell r="D5392" t="str">
            <v>EXECUCAO DE PAVIMENTACOES DIVERSAS</v>
          </cell>
          <cell r="E5392" t="str">
            <v>0057</v>
          </cell>
          <cell r="F5392" t="str">
            <v/>
          </cell>
          <cell r="G5392" t="str">
            <v/>
          </cell>
          <cell r="H5392" t="str">
            <v>EXECUÇÃO DE PAVIMENTO EM PARALELEPÍPEDOS, REJUNTAMENTO COM ARGAMASSA TRAÇO 1:3 (CIMENTO E AREIA). AF_05/2020</v>
          </cell>
          <cell r="I5392" t="str">
            <v>M2</v>
          </cell>
          <cell r="J5392" t="str">
            <v>ATRIBUÍDO SÃO PAULO</v>
          </cell>
          <cell r="K5392" t="str">
            <v>124,36</v>
          </cell>
          <cell r="L5392" t="str">
            <v>CAIXA REFERENCIAL</v>
          </cell>
        </row>
        <row r="5393">
          <cell r="A5393">
            <v>101170</v>
          </cell>
          <cell r="B5393" t="str">
            <v>PAVIMENTACAO</v>
          </cell>
          <cell r="C5393" t="str">
            <v>PAVI</v>
          </cell>
          <cell r="D5393" t="str">
            <v>EXECUCAO DE PAVIMENTACOES DIVERSAS</v>
          </cell>
          <cell r="E5393" t="str">
            <v>0057</v>
          </cell>
          <cell r="F5393" t="str">
            <v/>
          </cell>
          <cell r="G5393" t="str">
            <v/>
          </cell>
          <cell r="H5393" t="str">
            <v>EXECUÇÃO DE PAVIMENTO EM PEDRAS POLIÉDRICAS, REJUNTAMENTO COM PÓ DE PEDRA. AF_05/2020</v>
          </cell>
          <cell r="I5393" t="str">
            <v>M2</v>
          </cell>
          <cell r="J5393" t="str">
            <v>ATRIBUÍDO SÃO PAULO</v>
          </cell>
          <cell r="K5393" t="str">
            <v>24,90</v>
          </cell>
          <cell r="L5393" t="str">
            <v>CAIXA REFERENCIAL</v>
          </cell>
        </row>
        <row r="5394">
          <cell r="A5394">
            <v>101171</v>
          </cell>
          <cell r="B5394" t="str">
            <v>PAVIMENTACAO</v>
          </cell>
          <cell r="C5394" t="str">
            <v>PAVI</v>
          </cell>
          <cell r="D5394" t="str">
            <v>EXECUCAO DE PAVIMENTACOES DIVERSAS</v>
          </cell>
          <cell r="E5394" t="str">
            <v>0057</v>
          </cell>
          <cell r="F5394" t="str">
            <v/>
          </cell>
          <cell r="G5394" t="str">
            <v/>
          </cell>
          <cell r="H5394" t="str">
            <v>EXECUÇÃO DE PAVIMENTO EM PEDRAS POLIÉDRICAS, REJUNTAMENTO COM PEDRISCO E EMULSÃO ASFÁLTICA. AF_05/2020_P</v>
          </cell>
          <cell r="I5394" t="str">
            <v>M2</v>
          </cell>
          <cell r="J5394" t="str">
            <v>ATRIBUÍDO SÃO PAULO</v>
          </cell>
          <cell r="K5394" t="str">
            <v>69,36</v>
          </cell>
          <cell r="L5394" t="str">
            <v>CAIXA REFERENCIAL</v>
          </cell>
        </row>
        <row r="5395">
          <cell r="A5395">
            <v>101172</v>
          </cell>
          <cell r="B5395" t="str">
            <v>PAVIMENTACAO</v>
          </cell>
          <cell r="C5395" t="str">
            <v>PAVI</v>
          </cell>
          <cell r="D5395" t="str">
            <v>EXECUCAO DE PAVIMENTACOES DIVERSAS</v>
          </cell>
          <cell r="E5395" t="str">
            <v>0057</v>
          </cell>
          <cell r="F5395" t="str">
            <v/>
          </cell>
          <cell r="G5395" t="str">
            <v/>
          </cell>
          <cell r="H5395" t="str">
            <v>EXECUÇÃO DE PAVIMENTO EM PEDRAS POLIÉDRICAS, REJUNTAMENTO COM ARGAMASSA TRAÇO 1:3 (CIMENTO E AREIA). AF_05/2020</v>
          </cell>
          <cell r="I5395" t="str">
            <v>M2</v>
          </cell>
          <cell r="J5395" t="str">
            <v>ATRIBUÍDO SÃO PAULO</v>
          </cell>
          <cell r="K5395" t="str">
            <v>43,61</v>
          </cell>
          <cell r="L5395" t="str">
            <v>CAIXA REFERENCIAL</v>
          </cell>
        </row>
        <row r="5396">
          <cell r="A5396">
            <v>72947</v>
          </cell>
          <cell r="B5396" t="str">
            <v>PAVIMENTACAO</v>
          </cell>
          <cell r="C5396" t="str">
            <v>PAVI</v>
          </cell>
          <cell r="D5396" t="str">
            <v>SINALIZACAO HORIZONTAL/VERTICAL</v>
          </cell>
          <cell r="E5396" t="str">
            <v>0249</v>
          </cell>
          <cell r="F5396" t="str">
            <v/>
          </cell>
          <cell r="G5396" t="str">
            <v/>
          </cell>
          <cell r="H5396" t="str">
            <v>SINALIZACAO HORIZONTAL COM TINTA RETRORREFLETIVA A BASE DE RESINA ACRILICA COM MICROESFERAS DE VIDRO</v>
          </cell>
          <cell r="I5396" t="str">
            <v>M2</v>
          </cell>
          <cell r="J5396" t="str">
            <v>ATRIBUÍDO SÃO PAULO</v>
          </cell>
          <cell r="K5396" t="str">
            <v>14,97</v>
          </cell>
          <cell r="L5396" t="str">
            <v>CAIXA REFERENCIAL</v>
          </cell>
        </row>
        <row r="5397">
          <cell r="A5397">
            <v>83693</v>
          </cell>
          <cell r="B5397" t="str">
            <v>PAVIMENTACAO</v>
          </cell>
          <cell r="C5397" t="str">
            <v>PAVI</v>
          </cell>
          <cell r="D5397" t="str">
            <v>SINALIZACAO HORIZONTAL/VERTICAL</v>
          </cell>
          <cell r="E5397" t="str">
            <v>0249</v>
          </cell>
          <cell r="F5397" t="str">
            <v/>
          </cell>
          <cell r="G5397" t="str">
            <v/>
          </cell>
          <cell r="H5397" t="str">
            <v>CAIACAO EM MEIO FIO</v>
          </cell>
          <cell r="I5397" t="str">
            <v>M2</v>
          </cell>
          <cell r="J5397" t="str">
            <v>COEFICIENTE DE REPRESENTATIVIDADE</v>
          </cell>
          <cell r="K5397" t="str">
            <v>3,39</v>
          </cell>
          <cell r="L5397" t="str">
            <v>CAIXA REFERENCIAL</v>
          </cell>
        </row>
        <row r="5398">
          <cell r="A5398">
            <v>95995</v>
          </cell>
          <cell r="B5398" t="str">
            <v>PAVIMENTACAO</v>
          </cell>
          <cell r="C5398" t="str">
            <v>PAVI</v>
          </cell>
          <cell r="D5398" t="str">
            <v>FABRICACAO/EXECUCAO DE CBUQ/PRE-MISTURADOS</v>
          </cell>
          <cell r="E5398" t="str">
            <v>0287</v>
          </cell>
          <cell r="F5398" t="str">
            <v/>
          </cell>
          <cell r="G5398" t="str">
            <v/>
          </cell>
          <cell r="H5398" t="str">
            <v>EXECUÇÃO DE PAVIMENTO COM APLICAÇÃO DE CONCRETO ASFÁLTICO, CAMADA DE ROLAMENTO - EXCLUSIVE CARGA E TRANSPORTE. AF_11/2019</v>
          </cell>
          <cell r="I5398" t="str">
            <v>M3</v>
          </cell>
          <cell r="J5398" t="str">
            <v>ATRIBUÍDO SÃO PAULO</v>
          </cell>
          <cell r="K5398" t="str">
            <v>1.152,06</v>
          </cell>
          <cell r="L5398" t="str">
            <v>CAIXA REFERENCIAL</v>
          </cell>
        </row>
        <row r="5399">
          <cell r="A5399">
            <v>95996</v>
          </cell>
          <cell r="B5399" t="str">
            <v>PAVIMENTACAO</v>
          </cell>
          <cell r="C5399" t="str">
            <v>PAVI</v>
          </cell>
          <cell r="D5399" t="str">
            <v>FABRICACAO/EXECUCAO DE CBUQ/PRE-MISTURADOS</v>
          </cell>
          <cell r="E5399" t="str">
            <v>0287</v>
          </cell>
          <cell r="F5399" t="str">
            <v/>
          </cell>
          <cell r="G5399" t="str">
            <v/>
          </cell>
          <cell r="H5399" t="str">
            <v>EXECUÇÃO DE PAVIMENTO COM APLICAÇÃO DE CONCRETO ASFÁLTICO, CAMADA DE BINDER - EXCLUSIVE CARGA E TRANSPORTE. AF_11/2019</v>
          </cell>
          <cell r="I5399" t="str">
            <v>M3</v>
          </cell>
          <cell r="J5399" t="str">
            <v>ATRIBUÍDO SÃO PAULO</v>
          </cell>
          <cell r="K5399" t="str">
            <v>1.096,86</v>
          </cell>
          <cell r="L5399" t="str">
            <v>CAIXA REFERENCIAL</v>
          </cell>
        </row>
        <row r="5400">
          <cell r="A5400">
            <v>96001</v>
          </cell>
          <cell r="B5400" t="str">
            <v>PAVIMENTACAO</v>
          </cell>
          <cell r="C5400" t="str">
            <v>PAVI</v>
          </cell>
          <cell r="D5400" t="str">
            <v>FABRICACAO/EXECUCAO DE CBUQ/PRE-MISTURADOS</v>
          </cell>
          <cell r="E5400" t="str">
            <v>0287</v>
          </cell>
          <cell r="F5400" t="str">
            <v/>
          </cell>
          <cell r="G5400" t="str">
            <v/>
          </cell>
          <cell r="H5400" t="str">
            <v>FRESAGEM DE PAVIMENTO ASFÁLTICO (PROFUNDIDADE ATÉ 5,0 CM) - EXCLUSIVE TRANSPORTE. AF_11/2019</v>
          </cell>
          <cell r="I5400" t="str">
            <v>M2</v>
          </cell>
          <cell r="J5400" t="str">
            <v>ATRIBUÍDO SÃO PAULO</v>
          </cell>
          <cell r="K5400" t="str">
            <v>4,90</v>
          </cell>
          <cell r="L5400" t="str">
            <v>CAIXA REFERENCIAL</v>
          </cell>
        </row>
        <row r="5401">
          <cell r="A5401">
            <v>96393</v>
          </cell>
          <cell r="B5401" t="str">
            <v>PAVIMENTACAO</v>
          </cell>
          <cell r="C5401" t="str">
            <v>PAVI</v>
          </cell>
          <cell r="D5401" t="str">
            <v>FABRICACAO/EXECUCAO DE CBUQ/PRE-MISTURADOS</v>
          </cell>
          <cell r="E5401" t="str">
            <v>0287</v>
          </cell>
          <cell r="F5401" t="str">
            <v/>
          </cell>
          <cell r="G5401" t="str">
            <v/>
          </cell>
          <cell r="H5401" t="str">
            <v>USINAGEM DE BRITA GRADUADA SIMPLES. AF_03/2020</v>
          </cell>
          <cell r="I5401" t="str">
            <v>M3</v>
          </cell>
          <cell r="J5401" t="str">
            <v>ATRIBUÍDO SÃO PAULO</v>
          </cell>
          <cell r="K5401" t="str">
            <v>91,81</v>
          </cell>
          <cell r="L5401" t="str">
            <v>CAIXA REFERENCIAL</v>
          </cell>
        </row>
        <row r="5402">
          <cell r="A5402">
            <v>96394</v>
          </cell>
          <cell r="B5402" t="str">
            <v>PAVIMENTACAO</v>
          </cell>
          <cell r="C5402" t="str">
            <v>PAVI</v>
          </cell>
          <cell r="D5402" t="str">
            <v>FABRICACAO/EXECUCAO DE CBUQ/PRE-MISTURADOS</v>
          </cell>
          <cell r="E5402" t="str">
            <v>0287</v>
          </cell>
          <cell r="F5402" t="str">
            <v/>
          </cell>
          <cell r="G5402" t="str">
            <v/>
          </cell>
          <cell r="H5402" t="str">
            <v>USINAGEM DE BRITA GRADUADA TRATADA COM CIMENTO. AF_03/2020</v>
          </cell>
          <cell r="I5402" t="str">
            <v>M3</v>
          </cell>
          <cell r="J5402" t="str">
            <v>ATRIBUÍDO SÃO PAULO</v>
          </cell>
          <cell r="K5402" t="str">
            <v>141,07</v>
          </cell>
          <cell r="L5402" t="str">
            <v>CAIXA REFERENCIAL</v>
          </cell>
        </row>
        <row r="5403">
          <cell r="A5403">
            <v>96395</v>
          </cell>
          <cell r="B5403" t="str">
            <v>PAVIMENTACAO</v>
          </cell>
          <cell r="C5403" t="str">
            <v>PAVI</v>
          </cell>
          <cell r="D5403" t="str">
            <v>FABRICACAO/EXECUCAO DE CBUQ/PRE-MISTURADOS</v>
          </cell>
          <cell r="E5403" t="str">
            <v>0287</v>
          </cell>
          <cell r="F5403" t="str">
            <v/>
          </cell>
          <cell r="G5403" t="str">
            <v/>
          </cell>
          <cell r="H5403" t="str">
            <v>USINAGEM DE CONCRETO PARA COMPACTAÇÃO COM ROLO. AF_03/2020</v>
          </cell>
          <cell r="I5403" t="str">
            <v>M3</v>
          </cell>
          <cell r="J5403" t="str">
            <v>ATRIBUÍDO SÃO PAULO</v>
          </cell>
          <cell r="K5403" t="str">
            <v>209,32</v>
          </cell>
          <cell r="L5403" t="str">
            <v>CAIXA REFERENCIAL</v>
          </cell>
        </row>
        <row r="5404">
          <cell r="A5404">
            <v>100624</v>
          </cell>
          <cell r="B5404" t="str">
            <v>PAVIMENTACAO</v>
          </cell>
          <cell r="C5404" t="str">
            <v>PAVI</v>
          </cell>
          <cell r="D5404" t="str">
            <v>FABRICACAO/EXECUCAO DE CBUQ/PRE-MISTURADOS</v>
          </cell>
          <cell r="E5404" t="str">
            <v>0287</v>
          </cell>
          <cell r="F5404" t="str">
            <v/>
          </cell>
          <cell r="G5404" t="str">
            <v/>
          </cell>
          <cell r="H5404" t="str">
            <v>EXECUÇÃO DE PAVIMENTO COM APLICAÇÃO DE PRÉ-MISTURADO A FRIO, CAMADA DE ROLAMENTO - EXCLUSIVE CARGA E TRANSPORTE. AF_11/2019</v>
          </cell>
          <cell r="I5404" t="str">
            <v>M3</v>
          </cell>
          <cell r="J5404" t="str">
            <v>ATRIBUÍDO SÃO PAULO</v>
          </cell>
          <cell r="K5404" t="str">
            <v>871,71</v>
          </cell>
          <cell r="L5404" t="str">
            <v>CAIXA REFERENCIAL</v>
          </cell>
        </row>
        <row r="5405">
          <cell r="A5405">
            <v>100625</v>
          </cell>
          <cell r="B5405" t="str">
            <v>PAVIMENTACAO</v>
          </cell>
          <cell r="C5405" t="str">
            <v>PAVI</v>
          </cell>
          <cell r="D5405" t="str">
            <v>FABRICACAO/EXECUCAO DE CBUQ/PRE-MISTURADOS</v>
          </cell>
          <cell r="E5405" t="str">
            <v>0287</v>
          </cell>
          <cell r="F5405" t="str">
            <v/>
          </cell>
          <cell r="G5405" t="str">
            <v/>
          </cell>
          <cell r="H5405" t="str">
            <v>EXECUÇÃO DE PAVIMENTO COM APLICAÇÃO DE PRÉ-MISTURADO A FRIO, CAMADA DE BINDER - EXCLUSIVE CARGA E TRANSPORTE. AF_11/2019</v>
          </cell>
          <cell r="I5405" t="str">
            <v>M3</v>
          </cell>
          <cell r="J5405" t="str">
            <v>ATRIBUÍDO SÃO PAULO</v>
          </cell>
          <cell r="K5405" t="str">
            <v>758,80</v>
          </cell>
          <cell r="L5405" t="str">
            <v>CAIXA REFERENCIAL</v>
          </cell>
        </row>
        <row r="5406">
          <cell r="A5406">
            <v>101020</v>
          </cell>
          <cell r="B5406" t="str">
            <v>PAVIMENTACAO</v>
          </cell>
          <cell r="C5406" t="str">
            <v>PAVI</v>
          </cell>
          <cell r="D5406" t="str">
            <v>FABRICACAO/EXECUCAO DE CBUQ/PRE-MISTURADOS</v>
          </cell>
          <cell r="E5406" t="str">
            <v>0287</v>
          </cell>
          <cell r="F5406" t="str">
            <v/>
          </cell>
          <cell r="G5406" t="str">
            <v/>
          </cell>
          <cell r="H5406" t="str">
            <v>USINAGEM DE CONCRETO ASFÁLTICO COM CAP 50/70, PARA CAMADA DE BINDER, PADRÃO DNIT FAIXA B, EM USINA DE ASFALTO CONTÍNUA DE 80 TON/H. AF_03/2020</v>
          </cell>
          <cell r="I5406" t="str">
            <v>T</v>
          </cell>
          <cell r="J5406" t="str">
            <v>ATRIBUÍDO SÃO PAULO</v>
          </cell>
          <cell r="K5406" t="str">
            <v>332,04</v>
          </cell>
          <cell r="L5406" t="str">
            <v>CAIXA REFERENCIAL</v>
          </cell>
        </row>
        <row r="5407">
          <cell r="A5407">
            <v>101021</v>
          </cell>
          <cell r="B5407" t="str">
            <v>PAVIMENTACAO</v>
          </cell>
          <cell r="C5407" t="str">
            <v>PAVI</v>
          </cell>
          <cell r="D5407" t="str">
            <v>FABRICACAO/EXECUCAO DE CBUQ/PRE-MISTURADOS</v>
          </cell>
          <cell r="E5407" t="str">
            <v>0287</v>
          </cell>
          <cell r="F5407" t="str">
            <v/>
          </cell>
          <cell r="G5407" t="str">
            <v/>
          </cell>
          <cell r="H5407" t="str">
            <v>USINAGEM DE CONCRETO ASFÁLTICO COM CAP 50/70, PARA CAMADA DE ROLAMENTO, PADRÃO DNIT FAIXA C, EM USINA DE ASFALTO CONTÍNUA DE 80 TON/H. AF_03/2020</v>
          </cell>
          <cell r="I5407" t="str">
            <v>T</v>
          </cell>
          <cell r="J5407" t="str">
            <v>ATRIBUÍDO SÃO PAULO</v>
          </cell>
          <cell r="K5407" t="str">
            <v>340,06</v>
          </cell>
          <cell r="L5407" t="str">
            <v>CAIXA REFERENCIAL</v>
          </cell>
        </row>
        <row r="5408">
          <cell r="A5408">
            <v>101022</v>
          </cell>
          <cell r="B5408" t="str">
            <v>PAVIMENTACAO</v>
          </cell>
          <cell r="C5408" t="str">
            <v>PAVI</v>
          </cell>
          <cell r="D5408" t="str">
            <v>FABRICACAO/EXECUCAO DE CBUQ/PRE-MISTURADOS</v>
          </cell>
          <cell r="E5408" t="str">
            <v>0287</v>
          </cell>
          <cell r="F5408" t="str">
            <v/>
          </cell>
          <cell r="G5408" t="str">
            <v/>
          </cell>
          <cell r="H5408" t="str">
            <v>USINAGEM DE CONCRETO ASFÁLTICO COM CAP 50/70, PARA CAMADA DE BINDER, PADRÃO DNIT FAIXA B, EM USINA DE ASFALTO CONTÍNUA DE 140 TON/H. AF_03/2020_P</v>
          </cell>
          <cell r="I5408" t="str">
            <v>T</v>
          </cell>
          <cell r="J5408" t="str">
            <v>ATRIBUÍDO SÃO PAULO</v>
          </cell>
          <cell r="K5408" t="str">
            <v>289,89</v>
          </cell>
          <cell r="L5408" t="str">
            <v>CAIXA REFERENCIAL</v>
          </cell>
        </row>
        <row r="5409">
          <cell r="A5409">
            <v>101023</v>
          </cell>
          <cell r="B5409" t="str">
            <v>PAVIMENTACAO</v>
          </cell>
          <cell r="C5409" t="str">
            <v>PAVI</v>
          </cell>
          <cell r="D5409" t="str">
            <v>FABRICACAO/EXECUCAO DE CBUQ/PRE-MISTURADOS</v>
          </cell>
          <cell r="E5409" t="str">
            <v>0287</v>
          </cell>
          <cell r="F5409" t="str">
            <v/>
          </cell>
          <cell r="G5409" t="str">
            <v/>
          </cell>
          <cell r="H5409" t="str">
            <v>USINAGEM DE CONCRETO ASFÁLTICO COM CAP 50/70, PARA CAMADA DE ROLAMENTO, PADRÃO DNIT FAIXA C, EM USINA DE ASFALTO CONTÍNUA DE 140 TON/H. AF_03/2020_P</v>
          </cell>
          <cell r="I5409" t="str">
            <v>T</v>
          </cell>
          <cell r="J5409" t="str">
            <v>ATRIBUÍDO SÃO PAULO</v>
          </cell>
          <cell r="K5409" t="str">
            <v>298,73</v>
          </cell>
          <cell r="L5409" t="str">
            <v>CAIXA REFERENCIAL</v>
          </cell>
        </row>
        <row r="5410">
          <cell r="A5410">
            <v>101024</v>
          </cell>
          <cell r="B5410" t="str">
            <v>PAVIMENTACAO</v>
          </cell>
          <cell r="C5410" t="str">
            <v>PAVI</v>
          </cell>
          <cell r="D5410" t="str">
            <v>FABRICACAO/EXECUCAO DE CBUQ/PRE-MISTURADOS</v>
          </cell>
          <cell r="E5410" t="str">
            <v>0287</v>
          </cell>
          <cell r="F5410" t="str">
            <v/>
          </cell>
          <cell r="G5410" t="str">
            <v/>
          </cell>
          <cell r="H5410" t="str">
            <v>USINAGEM DE CONCRETO ASFÁLTICO COM CAP 50/70, PARA CAMADA DE BINDER, PADRÃO DNIT FAIXA B, EM USINA DE ASFALTO GRAVIMÉTRICA DE 150 TON/H. AF_03/2020_P</v>
          </cell>
          <cell r="I5410" t="str">
            <v>T</v>
          </cell>
          <cell r="J5410" t="str">
            <v>ATRIBUÍDO SÃO PAULO</v>
          </cell>
          <cell r="K5410" t="str">
            <v>294,17</v>
          </cell>
          <cell r="L5410" t="str">
            <v>CAIXA REFERENCIAL</v>
          </cell>
        </row>
        <row r="5411">
          <cell r="A5411">
            <v>101025</v>
          </cell>
          <cell r="B5411" t="str">
            <v>PAVIMENTACAO</v>
          </cell>
          <cell r="C5411" t="str">
            <v>PAVI</v>
          </cell>
          <cell r="D5411" t="str">
            <v>FABRICACAO/EXECUCAO DE CBUQ/PRE-MISTURADOS</v>
          </cell>
          <cell r="E5411" t="str">
            <v>0287</v>
          </cell>
          <cell r="F5411" t="str">
            <v/>
          </cell>
          <cell r="G5411" t="str">
            <v/>
          </cell>
          <cell r="H5411" t="str">
            <v>USINAGEM DE CONCRETO ASFÁLTICO COM CAP 50/70 PARA CAMADA DE ROLAMENTO, PADRÃO DNIT FAIXA C, EM USINA DE ASFALTO GRAVIMÉTRICA DE 150 TON/H. AF_03/2020_P</v>
          </cell>
          <cell r="I5411" t="str">
            <v>T</v>
          </cell>
          <cell r="J5411" t="str">
            <v>ATRIBUÍDO SÃO PAULO</v>
          </cell>
          <cell r="K5411" t="str">
            <v>302,18</v>
          </cell>
          <cell r="L5411" t="str">
            <v>CAIXA REFERENCIAL</v>
          </cell>
        </row>
        <row r="5412">
          <cell r="A5412">
            <v>101026</v>
          </cell>
          <cell r="B5412" t="str">
            <v>PAVIMENTACAO</v>
          </cell>
          <cell r="C5412" t="str">
            <v>PAVI</v>
          </cell>
          <cell r="D5412" t="str">
            <v>FABRICACAO/EXECUCAO DE CBUQ/PRE-MISTURADOS</v>
          </cell>
          <cell r="E5412" t="str">
            <v>0287</v>
          </cell>
          <cell r="F5412" t="str">
            <v/>
          </cell>
          <cell r="G5412" t="str">
            <v/>
          </cell>
          <cell r="H5412" t="str">
            <v>USINAGEM DE PRÉ MISTURADO A FRIO, PARA CAMADA DE BINDER, PADRÃO DNIT FAIXA B. AF_03/2020_P</v>
          </cell>
          <cell r="I5412" t="str">
            <v>T</v>
          </cell>
          <cell r="J5412" t="str">
            <v>ATRIBUÍDO SÃO PAULO</v>
          </cell>
          <cell r="K5412" t="str">
            <v>295,26</v>
          </cell>
          <cell r="L5412" t="str">
            <v>CAIXA REFERENCIAL</v>
          </cell>
        </row>
        <row r="5413">
          <cell r="A5413">
            <v>101027</v>
          </cell>
          <cell r="B5413" t="str">
            <v>PAVIMENTACAO</v>
          </cell>
          <cell r="C5413" t="str">
            <v>PAVI</v>
          </cell>
          <cell r="D5413" t="str">
            <v>FABRICACAO/EXECUCAO DE CBUQ/PRE-MISTURADOS</v>
          </cell>
          <cell r="E5413" t="str">
            <v>0287</v>
          </cell>
          <cell r="F5413" t="str">
            <v/>
          </cell>
          <cell r="G5413" t="str">
            <v/>
          </cell>
          <cell r="H5413" t="str">
            <v>USINAGEM DE PRÉ MISTURADO A FRIO, PARA CAMADA DE ROLAMENTO, PADRÃO DNIT FAIXA C. AF_03/2020_P</v>
          </cell>
          <cell r="I5413" t="str">
            <v>T</v>
          </cell>
          <cell r="J5413" t="str">
            <v>ATRIBUÍDO SÃO PAULO</v>
          </cell>
          <cell r="K5413" t="str">
            <v>335,99</v>
          </cell>
          <cell r="L5413" t="str">
            <v>CAIXA REFERENCIAL</v>
          </cell>
        </row>
        <row r="5414">
          <cell r="A5414">
            <v>88411</v>
          </cell>
          <cell r="B5414" t="str">
            <v>PINTURAS</v>
          </cell>
          <cell r="C5414" t="str">
            <v>PINT</v>
          </cell>
          <cell r="D5414" t="str">
            <v>PINTURA DE PAREDE</v>
          </cell>
          <cell r="E5414" t="str">
            <v>0155</v>
          </cell>
          <cell r="F5414" t="str">
            <v/>
          </cell>
          <cell r="G5414" t="str">
            <v/>
          </cell>
          <cell r="H5414" t="str">
            <v>APLICAÇÃO MANUAL DE FUNDO SELADOR ACRÍLICO EM PANOS COM PRESENÇA DE VÃOS DE EDIFÍCIOS DE MÚLTIPLOS PAVIMENTOS. AF_06/2014</v>
          </cell>
          <cell r="I5414" t="str">
            <v>M2</v>
          </cell>
          <cell r="J5414" t="str">
            <v>COLETADO</v>
          </cell>
          <cell r="K5414" t="str">
            <v>2,13</v>
          </cell>
          <cell r="L5414" t="str">
            <v>CAIXA REFERENCIAL</v>
          </cell>
        </row>
        <row r="5415">
          <cell r="A5415">
            <v>88412</v>
          </cell>
          <cell r="B5415" t="str">
            <v>PINTURAS</v>
          </cell>
          <cell r="C5415" t="str">
            <v>PINT</v>
          </cell>
          <cell r="D5415" t="str">
            <v>PINTURA DE PAREDE</v>
          </cell>
          <cell r="E5415" t="str">
            <v>0155</v>
          </cell>
          <cell r="F5415" t="str">
            <v/>
          </cell>
          <cell r="G5415" t="str">
            <v/>
          </cell>
          <cell r="H5415" t="str">
            <v>APLICAÇÃO MANUAL DE FUNDO SELADOR ACRÍLICO EM PANOS CEGOS DE FACHADA (SEM PRESENÇA DE VÃOS) DE EDIFÍCIOS DE MÚLTIPLOS PAVIMENTOS. AF_06/2014</v>
          </cell>
          <cell r="I5415" t="str">
            <v>M2</v>
          </cell>
          <cell r="J5415" t="str">
            <v>COLETADO</v>
          </cell>
          <cell r="K5415" t="str">
            <v>1,63</v>
          </cell>
          <cell r="L5415" t="str">
            <v>CAIXA REFERENCIAL</v>
          </cell>
        </row>
        <row r="5416">
          <cell r="A5416">
            <v>88413</v>
          </cell>
          <cell r="B5416" t="str">
            <v>PINTURAS</v>
          </cell>
          <cell r="C5416" t="str">
            <v>PINT</v>
          </cell>
          <cell r="D5416" t="str">
            <v>PINTURA DE PAREDE</v>
          </cell>
          <cell r="E5416" t="str">
            <v>0155</v>
          </cell>
          <cell r="F5416" t="str">
            <v/>
          </cell>
          <cell r="G5416" t="str">
            <v/>
          </cell>
          <cell r="H5416" t="str">
            <v>APLICAÇÃO MANUAL DE FUNDO SELADOR ACRÍLICO EM SUPERFÍCIES EXTERNAS DE SACADA DE EDIFÍCIOS DE MÚLTIPLOS PAVIMENTOS. AF_06/2014</v>
          </cell>
          <cell r="I5416" t="str">
            <v>M2</v>
          </cell>
          <cell r="J5416" t="str">
            <v>COLETADO</v>
          </cell>
          <cell r="K5416" t="str">
            <v>3,14</v>
          </cell>
          <cell r="L5416" t="str">
            <v>CAIXA REFERENCIAL</v>
          </cell>
        </row>
        <row r="5417">
          <cell r="A5417">
            <v>88414</v>
          </cell>
          <cell r="B5417" t="str">
            <v>PINTURAS</v>
          </cell>
          <cell r="C5417" t="str">
            <v>PINT</v>
          </cell>
          <cell r="D5417" t="str">
            <v>PINTURA DE PAREDE</v>
          </cell>
          <cell r="E5417" t="str">
            <v>0155</v>
          </cell>
          <cell r="F5417" t="str">
            <v/>
          </cell>
          <cell r="G5417" t="str">
            <v/>
          </cell>
          <cell r="H5417" t="str">
            <v>APLICAÇÃO MANUAL DE FUNDO SELADOR ACRÍLICO EM SUPERFÍCIES INTERNAS DA SACADA DE EDIFÍCIOS DE MÚLTIPLOS PAVIMENTOS. AF_06/2014</v>
          </cell>
          <cell r="I5417" t="str">
            <v>M2</v>
          </cell>
          <cell r="J5417" t="str">
            <v>COLETADO</v>
          </cell>
          <cell r="K5417" t="str">
            <v>3,46</v>
          </cell>
          <cell r="L5417" t="str">
            <v>CAIXA REFERENCIAL</v>
          </cell>
        </row>
        <row r="5418">
          <cell r="A5418">
            <v>88415</v>
          </cell>
          <cell r="B5418" t="str">
            <v>PINTURAS</v>
          </cell>
          <cell r="C5418" t="str">
            <v>PINT</v>
          </cell>
          <cell r="D5418" t="str">
            <v>PINTURA DE PAREDE</v>
          </cell>
          <cell r="E5418" t="str">
            <v>0155</v>
          </cell>
          <cell r="F5418" t="str">
            <v/>
          </cell>
          <cell r="G5418" t="str">
            <v/>
          </cell>
          <cell r="H5418" t="str">
            <v>APLICAÇÃO MANUAL DE FUNDO SELADOR ACRÍLICO EM PAREDES EXTERNAS DE CASAS. AF_06/2014</v>
          </cell>
          <cell r="I5418" t="str">
            <v>M2</v>
          </cell>
          <cell r="J5418" t="str">
            <v>COLETADO</v>
          </cell>
          <cell r="K5418" t="str">
            <v>2,29</v>
          </cell>
          <cell r="L5418" t="str">
            <v>CAIXA REFERENCIAL</v>
          </cell>
        </row>
        <row r="5419">
          <cell r="A5419">
            <v>88416</v>
          </cell>
          <cell r="B5419" t="str">
            <v>PINTURAS</v>
          </cell>
          <cell r="C5419" t="str">
            <v>PINT</v>
          </cell>
          <cell r="D5419" t="str">
            <v>PINTURA DE PAREDE</v>
          </cell>
          <cell r="E5419" t="str">
            <v>0155</v>
          </cell>
          <cell r="F5419" t="str">
            <v/>
          </cell>
          <cell r="G5419" t="str">
            <v/>
          </cell>
          <cell r="H5419" t="str">
            <v>APLICAÇÃO MANUAL DE PINTURA COM TINTA TEXTURIZADA ACRÍLICA EM PANOS COM PRESENÇA DE VÃOS DE EDIFÍCIOS DE MÚLTIPLOS PAVIMENTOS, UMA COR. AF_06/2014</v>
          </cell>
          <cell r="I5419" t="str">
            <v>M2</v>
          </cell>
          <cell r="J5419" t="str">
            <v>COEFICIENTE DE REPRESENTATIVIDADE</v>
          </cell>
          <cell r="K5419" t="str">
            <v>17,03</v>
          </cell>
          <cell r="L5419" t="str">
            <v>CAIXA REFERENCIAL</v>
          </cell>
        </row>
        <row r="5420">
          <cell r="A5420">
            <v>88417</v>
          </cell>
          <cell r="B5420" t="str">
            <v>PINTURAS</v>
          </cell>
          <cell r="C5420" t="str">
            <v>PINT</v>
          </cell>
          <cell r="D5420" t="str">
            <v>PINTURA DE PAREDE</v>
          </cell>
          <cell r="E5420" t="str">
            <v>0155</v>
          </cell>
          <cell r="F5420" t="str">
            <v/>
          </cell>
          <cell r="G5420" t="str">
            <v/>
          </cell>
          <cell r="H5420" t="str">
            <v>APLICAÇÃO MANUAL DE PINTURA COM TINTA TEXTURIZADA ACRÍLICA EM PANOS CEGOS DE FACHADA (SEM PRESENÇA DE VÃOS) DE EDIFÍCIOS DE MÚLTIPLOS PAVIMENTOS, UMA COR. AF_06/2014</v>
          </cell>
          <cell r="I5420" t="str">
            <v>M2</v>
          </cell>
          <cell r="J5420" t="str">
            <v>COEFICIENTE DE REPRESENTATIVIDADE</v>
          </cell>
          <cell r="K5420" t="str">
            <v>15,25</v>
          </cell>
          <cell r="L5420" t="str">
            <v>CAIXA REFERENCIAL</v>
          </cell>
        </row>
        <row r="5421">
          <cell r="A5421">
            <v>88420</v>
          </cell>
          <cell r="B5421" t="str">
            <v>PINTURAS</v>
          </cell>
          <cell r="C5421" t="str">
            <v>PINT</v>
          </cell>
          <cell r="D5421" t="str">
            <v>PINTURA DE PAREDE</v>
          </cell>
          <cell r="E5421" t="str">
            <v>0155</v>
          </cell>
          <cell r="F5421" t="str">
            <v/>
          </cell>
          <cell r="G5421" t="str">
            <v/>
          </cell>
          <cell r="H5421" t="str">
            <v>APLICAÇÃO MANUAL DE PINTURA COM TINTA TEXTURIZADA ACRÍLICA EM SUPERFÍCIES EXTERNAS DE SACADA DE EDIFÍCIOS DE MÚLTIPLOS PAVIMENTOS, UMA COR. AF_06/2014</v>
          </cell>
          <cell r="I5421" t="str">
            <v>M2</v>
          </cell>
          <cell r="J5421" t="str">
            <v>COEFICIENTE DE REPRESENTATIVIDADE</v>
          </cell>
          <cell r="K5421" t="str">
            <v>20,62</v>
          </cell>
          <cell r="L5421" t="str">
            <v>CAIXA REFERENCIAL</v>
          </cell>
        </row>
        <row r="5422">
          <cell r="A5422">
            <v>88421</v>
          </cell>
          <cell r="B5422" t="str">
            <v>PINTURAS</v>
          </cell>
          <cell r="C5422" t="str">
            <v>PINT</v>
          </cell>
          <cell r="D5422" t="str">
            <v>PINTURA DE PAREDE</v>
          </cell>
          <cell r="E5422" t="str">
            <v>0155</v>
          </cell>
          <cell r="F5422" t="str">
            <v/>
          </cell>
          <cell r="G5422" t="str">
            <v/>
          </cell>
          <cell r="H5422" t="str">
            <v>APLICAÇÃO MANUAL DE PINTURA COM TINTA TEXTURIZADA ACRÍLICA EM SUPERFÍCIES INTERNAS DA SACADA DE EDIFÍCIOS DE MÚLTIPLOS PAVIMENTOS, UMA COR. AF_06/2014</v>
          </cell>
          <cell r="I5422" t="str">
            <v>M2</v>
          </cell>
          <cell r="J5422" t="str">
            <v>COEFICIENTE DE REPRESENTATIVIDADE</v>
          </cell>
          <cell r="K5422" t="str">
            <v>21,75</v>
          </cell>
          <cell r="L5422" t="str">
            <v>CAIXA REFERENCIAL</v>
          </cell>
        </row>
        <row r="5423">
          <cell r="A5423">
            <v>88423</v>
          </cell>
          <cell r="B5423" t="str">
            <v>PINTURAS</v>
          </cell>
          <cell r="C5423" t="str">
            <v>PINT</v>
          </cell>
          <cell r="D5423" t="str">
            <v>PINTURA DE PAREDE</v>
          </cell>
          <cell r="E5423" t="str">
            <v>0155</v>
          </cell>
          <cell r="F5423" t="str">
            <v/>
          </cell>
          <cell r="G5423" t="str">
            <v/>
          </cell>
          <cell r="H5423" t="str">
            <v>APLICAÇÃO MANUAL DE PINTURA COM TINTA TEXTURIZADA ACRÍLICA EM PAREDES EXTERNAS DE CASAS, UMA COR. AF_06/2014</v>
          </cell>
          <cell r="I5423" t="str">
            <v>M2</v>
          </cell>
          <cell r="J5423" t="str">
            <v>COEFICIENTE DE REPRESENTATIVIDADE</v>
          </cell>
          <cell r="K5423" t="str">
            <v>17,59</v>
          </cell>
          <cell r="L5423" t="str">
            <v>CAIXA REFERENCIAL</v>
          </cell>
        </row>
        <row r="5424">
          <cell r="A5424">
            <v>88424</v>
          </cell>
          <cell r="B5424" t="str">
            <v>PINTURAS</v>
          </cell>
          <cell r="C5424" t="str">
            <v>PINT</v>
          </cell>
          <cell r="D5424" t="str">
            <v>PINTURA DE PAREDE</v>
          </cell>
          <cell r="E5424" t="str">
            <v>0155</v>
          </cell>
          <cell r="F5424" t="str">
            <v/>
          </cell>
          <cell r="G5424" t="str">
            <v/>
          </cell>
          <cell r="H5424" t="str">
            <v>APLICAÇÃO MANUAL DE PINTURA COM TINTA TEXTURIZADA ACRÍLICA EM PANOS COM PRESENÇA DE VÃOS DE EDIFÍCIOS DE MÚLTIPLOS PAVIMENTOS, DUAS CORES. AF_06/2014</v>
          </cell>
          <cell r="I5424" t="str">
            <v>M2</v>
          </cell>
          <cell r="J5424" t="str">
            <v>COEFICIENTE DE REPRESENTATIVIDADE</v>
          </cell>
          <cell r="K5424" t="str">
            <v>19,47</v>
          </cell>
          <cell r="L5424" t="str">
            <v>CAIXA REFERENCIAL</v>
          </cell>
        </row>
        <row r="5425">
          <cell r="A5425">
            <v>88426</v>
          </cell>
          <cell r="B5425" t="str">
            <v>PINTURAS</v>
          </cell>
          <cell r="C5425" t="str">
            <v>PINT</v>
          </cell>
          <cell r="D5425" t="str">
            <v>PINTURA DE PAREDE</v>
          </cell>
          <cell r="E5425" t="str">
            <v>0155</v>
          </cell>
          <cell r="F5425" t="str">
            <v/>
          </cell>
          <cell r="G5425" t="str">
            <v/>
          </cell>
          <cell r="H5425" t="str">
            <v>APLICAÇÃO MANUAL DE PINTURA COM TINTA TEXTURIZADA ACRÍLICA EM PANOS CEGOS DE FACHADA (SEM PRESENÇA DE VÃOS) DE EDIFÍCIOS DE MÚLTIPLOS PAVIMENTOS, DUAS CORES. AF_06/2014</v>
          </cell>
          <cell r="I5425" t="str">
            <v>M2</v>
          </cell>
          <cell r="J5425" t="str">
            <v>COEFICIENTE DE REPRESENTATIVIDADE</v>
          </cell>
          <cell r="K5425" t="str">
            <v>16,40</v>
          </cell>
          <cell r="L5425" t="str">
            <v>CAIXA REFERENCIAL</v>
          </cell>
        </row>
        <row r="5426">
          <cell r="A5426">
            <v>88428</v>
          </cell>
          <cell r="B5426" t="str">
            <v>PINTURAS</v>
          </cell>
          <cell r="C5426" t="str">
            <v>PINT</v>
          </cell>
          <cell r="D5426" t="str">
            <v>PINTURA DE PAREDE</v>
          </cell>
          <cell r="E5426" t="str">
            <v>0155</v>
          </cell>
          <cell r="F5426" t="str">
            <v/>
          </cell>
          <cell r="G5426" t="str">
            <v/>
          </cell>
          <cell r="H5426" t="str">
            <v>APLICAÇÃO MANUAL DE PINTURA COM TINTA TEXTURIZADA ACRÍLICA EM SUPERFÍCIES EXTERNAS DE SACADA DE EDIFÍCIOS DE MÚLTIPLOS PAVIMENTOS, DUAS CORES. AF_06/2014</v>
          </cell>
          <cell r="I5426" t="str">
            <v>M2</v>
          </cell>
          <cell r="J5426" t="str">
            <v>COEFICIENTE DE REPRESENTATIVIDADE</v>
          </cell>
          <cell r="K5426" t="str">
            <v>25,65</v>
          </cell>
          <cell r="L5426" t="str">
            <v>CAIXA REFERENCIAL</v>
          </cell>
        </row>
        <row r="5427">
          <cell r="A5427">
            <v>88429</v>
          </cell>
          <cell r="B5427" t="str">
            <v>PINTURAS</v>
          </cell>
          <cell r="C5427" t="str">
            <v>PINT</v>
          </cell>
          <cell r="D5427" t="str">
            <v>PINTURA DE PAREDE</v>
          </cell>
          <cell r="E5427" t="str">
            <v>0155</v>
          </cell>
          <cell r="F5427" t="str">
            <v/>
          </cell>
          <cell r="G5427" t="str">
            <v/>
          </cell>
          <cell r="H5427" t="str">
            <v>APLICAÇÃO MANUAL DE PINTURA COM TINTA TEXTURIZADA ACRÍLICA EM SUPERFÍCIES INTERNAS DA SACADA DE EDIFÍCIOS DE MÚLTIPLOS PAVIMENTOS, DUAS CORES. AF_06/2014</v>
          </cell>
          <cell r="I5427" t="str">
            <v>M2</v>
          </cell>
          <cell r="J5427" t="str">
            <v>COEFICIENTE DE REPRESENTATIVIDADE</v>
          </cell>
          <cell r="K5427" t="str">
            <v>27,63</v>
          </cell>
          <cell r="L5427" t="str">
            <v>CAIXA REFERENCIAL</v>
          </cell>
        </row>
        <row r="5428">
          <cell r="A5428">
            <v>88431</v>
          </cell>
          <cell r="B5428" t="str">
            <v>PINTURAS</v>
          </cell>
          <cell r="C5428" t="str">
            <v>PINT</v>
          </cell>
          <cell r="D5428" t="str">
            <v>PINTURA DE PAREDE</v>
          </cell>
          <cell r="E5428" t="str">
            <v>0155</v>
          </cell>
          <cell r="F5428" t="str">
            <v/>
          </cell>
          <cell r="G5428" t="str">
            <v/>
          </cell>
          <cell r="H5428" t="str">
            <v>APLICAÇÃO MANUAL DE PINTURA COM TINTA TEXTURIZADA ACRÍLICA EM PAREDES EXTERNAS DE CASAS, DUAS CORES. AF_06/2014</v>
          </cell>
          <cell r="I5428" t="str">
            <v>M2</v>
          </cell>
          <cell r="J5428" t="str">
            <v>COEFICIENTE DE REPRESENTATIVIDADE</v>
          </cell>
          <cell r="K5428" t="str">
            <v>20,44</v>
          </cell>
          <cell r="L5428" t="str">
            <v>CAIXA REFERENCIAL</v>
          </cell>
        </row>
        <row r="5429">
          <cell r="A5429">
            <v>88432</v>
          </cell>
          <cell r="B5429" t="str">
            <v>PINTURAS</v>
          </cell>
          <cell r="C5429" t="str">
            <v>PINT</v>
          </cell>
          <cell r="D5429" t="str">
            <v>PINTURA DE PAREDE</v>
          </cell>
          <cell r="E5429" t="str">
            <v>0155</v>
          </cell>
          <cell r="F5429" t="str">
            <v/>
          </cell>
          <cell r="G5429" t="str">
            <v/>
          </cell>
          <cell r="H5429" t="str">
            <v>APLICAÇÃO MANUAL DE PINTURA COM TINTA TEXTURIZADA ACRÍLICA EM MOLDURAS DE EPS, PRÉ-FABRICADOS, OU OUTROS. AF_06/2014</v>
          </cell>
          <cell r="I5429" t="str">
            <v>M2</v>
          </cell>
          <cell r="J5429" t="str">
            <v>COEFICIENTE DE REPRESENTATIVIDADE</v>
          </cell>
          <cell r="K5429" t="str">
            <v>13,89</v>
          </cell>
          <cell r="L5429" t="str">
            <v>CAIXA REFERENCIAL</v>
          </cell>
        </row>
        <row r="5430">
          <cell r="A5430">
            <v>88482</v>
          </cell>
          <cell r="B5430" t="str">
            <v>PINTURAS</v>
          </cell>
          <cell r="C5430" t="str">
            <v>PINT</v>
          </cell>
          <cell r="D5430" t="str">
            <v>PINTURA DE PAREDE</v>
          </cell>
          <cell r="E5430" t="str">
            <v>0155</v>
          </cell>
          <cell r="F5430" t="str">
            <v/>
          </cell>
          <cell r="G5430" t="str">
            <v/>
          </cell>
          <cell r="H5430" t="str">
            <v>APLICAÇÃO DE FUNDO SELADOR LÁTEX PVA EM TETO, UMA DEMÃO. AF_06/2014</v>
          </cell>
          <cell r="I5430" t="str">
            <v>M2</v>
          </cell>
          <cell r="J5430" t="str">
            <v>COEFICIENTE DE REPRESENTATIVIDADE</v>
          </cell>
          <cell r="K5430" t="str">
            <v>2,92</v>
          </cell>
          <cell r="L5430" t="str">
            <v>CAIXA REFERENCIAL</v>
          </cell>
        </row>
        <row r="5431">
          <cell r="A5431">
            <v>88483</v>
          </cell>
          <cell r="B5431" t="str">
            <v>PINTURAS</v>
          </cell>
          <cell r="C5431" t="str">
            <v>PINT</v>
          </cell>
          <cell r="D5431" t="str">
            <v>PINTURA DE PAREDE</v>
          </cell>
          <cell r="E5431" t="str">
            <v>0155</v>
          </cell>
          <cell r="F5431" t="str">
            <v/>
          </cell>
          <cell r="G5431" t="str">
            <v/>
          </cell>
          <cell r="H5431" t="str">
            <v>APLICAÇÃO DE FUNDO SELADOR LÁTEX PVA EM PAREDES, UMA DEMÃO. AF_06/2014</v>
          </cell>
          <cell r="I5431" t="str">
            <v>M2</v>
          </cell>
          <cell r="J5431" t="str">
            <v>COEFICIENTE DE REPRESENTATIVIDADE</v>
          </cell>
          <cell r="K5431" t="str">
            <v>2,71</v>
          </cell>
          <cell r="L5431" t="str">
            <v>CAIXA REFERENCIAL</v>
          </cell>
        </row>
        <row r="5432">
          <cell r="A5432">
            <v>88484</v>
          </cell>
          <cell r="B5432" t="str">
            <v>PINTURAS</v>
          </cell>
          <cell r="C5432" t="str">
            <v>PINT</v>
          </cell>
          <cell r="D5432" t="str">
            <v>PINTURA DE PAREDE</v>
          </cell>
          <cell r="E5432" t="str">
            <v>0155</v>
          </cell>
          <cell r="F5432" t="str">
            <v/>
          </cell>
          <cell r="G5432" t="str">
            <v/>
          </cell>
          <cell r="H5432" t="str">
            <v>APLICAÇÃO DE FUNDO SELADOR ACRÍLICO EM TETO, UMA DEMÃO. AF_06/2014</v>
          </cell>
          <cell r="I5432" t="str">
            <v>M2</v>
          </cell>
          <cell r="J5432" t="str">
            <v>COLETADO</v>
          </cell>
          <cell r="K5432" t="str">
            <v>2,31</v>
          </cell>
          <cell r="L5432" t="str">
            <v>CAIXA REFERENCIAL</v>
          </cell>
        </row>
        <row r="5433">
          <cell r="A5433">
            <v>88485</v>
          </cell>
          <cell r="B5433" t="str">
            <v>PINTURAS</v>
          </cell>
          <cell r="C5433" t="str">
            <v>PINT</v>
          </cell>
          <cell r="D5433" t="str">
            <v>PINTURA DE PAREDE</v>
          </cell>
          <cell r="E5433" t="str">
            <v>0155</v>
          </cell>
          <cell r="F5433" t="str">
            <v/>
          </cell>
          <cell r="G5433" t="str">
            <v/>
          </cell>
          <cell r="H5433" t="str">
            <v>APLICAÇÃO DE FUNDO SELADOR ACRÍLICO EM PAREDES, UMA DEMÃO. AF_06/2014</v>
          </cell>
          <cell r="I5433" t="str">
            <v>M2</v>
          </cell>
          <cell r="J5433" t="str">
            <v>COLETADO</v>
          </cell>
          <cell r="K5433" t="str">
            <v>2,01</v>
          </cell>
          <cell r="L5433" t="str">
            <v>CAIXA REFERENCIAL</v>
          </cell>
        </row>
        <row r="5434">
          <cell r="A5434">
            <v>88486</v>
          </cell>
          <cell r="B5434" t="str">
            <v>PINTURAS</v>
          </cell>
          <cell r="C5434" t="str">
            <v>PINT</v>
          </cell>
          <cell r="D5434" t="str">
            <v>PINTURA DE PAREDE</v>
          </cell>
          <cell r="E5434" t="str">
            <v>0155</v>
          </cell>
          <cell r="F5434" t="str">
            <v/>
          </cell>
          <cell r="G5434" t="str">
            <v/>
          </cell>
          <cell r="H5434" t="str">
            <v>APLICAÇÃO MANUAL DE PINTURA COM TINTA LÁTEX PVA EM TETO, DUAS DEMÃOS. AF_06/2014</v>
          </cell>
          <cell r="I5434" t="str">
            <v>M2</v>
          </cell>
          <cell r="J5434" t="str">
            <v>COEFICIENTE DE REPRESENTATIVIDADE</v>
          </cell>
          <cell r="K5434" t="str">
            <v>11,65</v>
          </cell>
          <cell r="L5434" t="str">
            <v>CAIXA REFERENCIAL</v>
          </cell>
        </row>
        <row r="5435">
          <cell r="A5435">
            <v>88487</v>
          </cell>
          <cell r="B5435" t="str">
            <v>PINTURAS</v>
          </cell>
          <cell r="C5435" t="str">
            <v>PINT</v>
          </cell>
          <cell r="D5435" t="str">
            <v>PINTURA DE PAREDE</v>
          </cell>
          <cell r="E5435" t="str">
            <v>0155</v>
          </cell>
          <cell r="F5435" t="str">
            <v/>
          </cell>
          <cell r="G5435" t="str">
            <v/>
          </cell>
          <cell r="H5435" t="str">
            <v>APLICAÇÃO MANUAL DE PINTURA COM TINTA LÁTEX PVA EM PAREDES, DUAS DEMÃOS. AF_06/2014</v>
          </cell>
          <cell r="I5435" t="str">
            <v>M2</v>
          </cell>
          <cell r="J5435" t="str">
            <v>COEFICIENTE DE REPRESENTATIVIDADE</v>
          </cell>
          <cell r="K5435" t="str">
            <v>10,68</v>
          </cell>
          <cell r="L5435" t="str">
            <v>CAIXA REFERENCIAL</v>
          </cell>
        </row>
        <row r="5436">
          <cell r="A5436">
            <v>88488</v>
          </cell>
          <cell r="B5436" t="str">
            <v>PINTURAS</v>
          </cell>
          <cell r="C5436" t="str">
            <v>PINT</v>
          </cell>
          <cell r="D5436" t="str">
            <v>PINTURA DE PAREDE</v>
          </cell>
          <cell r="E5436" t="str">
            <v>0155</v>
          </cell>
          <cell r="F5436" t="str">
            <v/>
          </cell>
          <cell r="G5436" t="str">
            <v/>
          </cell>
          <cell r="H5436" t="str">
            <v>APLICAÇÃO MANUAL DE PINTURA COM TINTA LÁTEX ACRÍLICA EM TETO, DUAS DEMÃOS. AF_06/2014</v>
          </cell>
          <cell r="I5436" t="str">
            <v>M2</v>
          </cell>
          <cell r="J5436" t="str">
            <v>COEFICIENTE DE REPRESENTATIVIDADE</v>
          </cell>
          <cell r="K5436" t="str">
            <v>13,43</v>
          </cell>
          <cell r="L5436" t="str">
            <v>CAIXA REFERENCIAL</v>
          </cell>
        </row>
        <row r="5437">
          <cell r="A5437">
            <v>88489</v>
          </cell>
          <cell r="B5437" t="str">
            <v>PINTURAS</v>
          </cell>
          <cell r="C5437" t="str">
            <v>PINT</v>
          </cell>
          <cell r="D5437" t="str">
            <v>PINTURA DE PAREDE</v>
          </cell>
          <cell r="E5437" t="str">
            <v>0155</v>
          </cell>
          <cell r="F5437" t="str">
            <v/>
          </cell>
          <cell r="G5437" t="str">
            <v/>
          </cell>
          <cell r="H5437" t="str">
            <v>APLICAÇÃO MANUAL DE PINTURA COM TINTA LÁTEX ACRÍLICA EM PAREDES, DUAS DEMÃOS. AF_06/2014</v>
          </cell>
          <cell r="I5437" t="str">
            <v>M2</v>
          </cell>
          <cell r="J5437" t="str">
            <v>COEFICIENTE DE REPRESENTATIVIDADE</v>
          </cell>
          <cell r="K5437" t="str">
            <v>12,07</v>
          </cell>
          <cell r="L5437" t="str">
            <v>CAIXA REFERENCIAL</v>
          </cell>
        </row>
        <row r="5438">
          <cell r="A5438">
            <v>88490</v>
          </cell>
          <cell r="B5438" t="str">
            <v>PINTURAS</v>
          </cell>
          <cell r="C5438" t="str">
            <v>PINT</v>
          </cell>
          <cell r="D5438" t="str">
            <v>PINTURA DE PAREDE</v>
          </cell>
          <cell r="E5438" t="str">
            <v>0155</v>
          </cell>
          <cell r="F5438" t="str">
            <v/>
          </cell>
          <cell r="G5438" t="str">
            <v/>
          </cell>
          <cell r="H5438" t="str">
            <v>APLICAÇÃO MECÂNICA DE PINTURA COM TINTA LÁTEX PVA EM TETO, DUAS DEMÃOS. AF_06/2014</v>
          </cell>
          <cell r="I5438" t="str">
            <v>M2</v>
          </cell>
          <cell r="J5438" t="str">
            <v>COEFICIENTE DE REPRESENTATIVIDADE</v>
          </cell>
          <cell r="K5438" t="str">
            <v>9,45</v>
          </cell>
          <cell r="L5438" t="str">
            <v>CAIXA REFERENCIAL</v>
          </cell>
        </row>
        <row r="5439">
          <cell r="A5439">
            <v>88491</v>
          </cell>
          <cell r="B5439" t="str">
            <v>PINTURAS</v>
          </cell>
          <cell r="C5439" t="str">
            <v>PINT</v>
          </cell>
          <cell r="D5439" t="str">
            <v>PINTURA DE PAREDE</v>
          </cell>
          <cell r="E5439" t="str">
            <v>0155</v>
          </cell>
          <cell r="F5439" t="str">
            <v/>
          </cell>
          <cell r="G5439" t="str">
            <v/>
          </cell>
          <cell r="H5439" t="str">
            <v>APLICAÇÃO MECÂNICA DE PINTURA COM TINTA LÁTEX PVA EM PAREDES, DUAS DEMÃOS. AF_06/2014</v>
          </cell>
          <cell r="I5439" t="str">
            <v>M2</v>
          </cell>
          <cell r="J5439" t="str">
            <v>COEFICIENTE DE REPRESENTATIVIDADE</v>
          </cell>
          <cell r="K5439" t="str">
            <v>9,22</v>
          </cell>
          <cell r="L5439" t="str">
            <v>CAIXA REFERENCIAL</v>
          </cell>
        </row>
        <row r="5440">
          <cell r="A5440">
            <v>88492</v>
          </cell>
          <cell r="B5440" t="str">
            <v>PINTURAS</v>
          </cell>
          <cell r="C5440" t="str">
            <v>PINT</v>
          </cell>
          <cell r="D5440" t="str">
            <v>PINTURA DE PAREDE</v>
          </cell>
          <cell r="E5440" t="str">
            <v>0155</v>
          </cell>
          <cell r="F5440" t="str">
            <v/>
          </cell>
          <cell r="G5440" t="str">
            <v/>
          </cell>
          <cell r="H5440" t="str">
            <v>APLICAÇÃO MECÂNICA DE PINTURA COM TINTA LÁTEX ACRÍLICA EM TETO, DUAS DEMÃOS. AF_06/2014</v>
          </cell>
          <cell r="I5440" t="str">
            <v>M2</v>
          </cell>
          <cell r="J5440" t="str">
            <v>COEFICIENTE DE REPRESENTATIVIDADE</v>
          </cell>
          <cell r="K5440" t="str">
            <v>9,90</v>
          </cell>
          <cell r="L5440" t="str">
            <v>CAIXA REFERENCIAL</v>
          </cell>
        </row>
        <row r="5441">
          <cell r="A5441">
            <v>88493</v>
          </cell>
          <cell r="B5441" t="str">
            <v>PINTURAS</v>
          </cell>
          <cell r="C5441" t="str">
            <v>PINT</v>
          </cell>
          <cell r="D5441" t="str">
            <v>PINTURA DE PAREDE</v>
          </cell>
          <cell r="E5441" t="str">
            <v>0155</v>
          </cell>
          <cell r="F5441" t="str">
            <v/>
          </cell>
          <cell r="G5441" t="str">
            <v/>
          </cell>
          <cell r="H5441" t="str">
            <v>APLICAÇÃO MECÂNICA DE PINTURA COM TINTA LÁTEX ACRÍLICA EM PAREDES, DUAS DEMÃOS. AF_06/2014</v>
          </cell>
          <cell r="I5441" t="str">
            <v>M2</v>
          </cell>
          <cell r="J5441" t="str">
            <v>COEFICIENTE DE REPRESENTATIVIDADE</v>
          </cell>
          <cell r="K5441" t="str">
            <v>9,55</v>
          </cell>
          <cell r="L5441" t="str">
            <v>CAIXA REFERENCIAL</v>
          </cell>
        </row>
        <row r="5442">
          <cell r="A5442">
            <v>88494</v>
          </cell>
          <cell r="B5442" t="str">
            <v>PINTURAS</v>
          </cell>
          <cell r="C5442" t="str">
            <v>PINT</v>
          </cell>
          <cell r="D5442" t="str">
            <v>PINTURA DE PAREDE</v>
          </cell>
          <cell r="E5442" t="str">
            <v>0155</v>
          </cell>
          <cell r="F5442" t="str">
            <v/>
          </cell>
          <cell r="G5442" t="str">
            <v/>
          </cell>
          <cell r="H5442" t="str">
            <v>APLICAÇÃO E LIXAMENTO DE MASSA LÁTEX EM TETO, UMA DEMÃO. AF_06/2014</v>
          </cell>
          <cell r="I5442" t="str">
            <v>M2</v>
          </cell>
          <cell r="J5442" t="str">
            <v>COEFICIENTE DE REPRESENTATIVIDADE</v>
          </cell>
          <cell r="K5442" t="str">
            <v>14,90</v>
          </cell>
          <cell r="L5442" t="str">
            <v>CAIXA REFERENCIAL</v>
          </cell>
        </row>
        <row r="5443">
          <cell r="A5443">
            <v>88495</v>
          </cell>
          <cell r="B5443" t="str">
            <v>PINTURAS</v>
          </cell>
          <cell r="C5443" t="str">
            <v>PINT</v>
          </cell>
          <cell r="D5443" t="str">
            <v>PINTURA DE PAREDE</v>
          </cell>
          <cell r="E5443" t="str">
            <v>0155</v>
          </cell>
          <cell r="F5443" t="str">
            <v/>
          </cell>
          <cell r="G5443" t="str">
            <v/>
          </cell>
          <cell r="H5443" t="str">
            <v>APLICAÇÃO E LIXAMENTO DE MASSA LÁTEX EM PAREDES, UMA DEMÃO. AF_06/2014</v>
          </cell>
          <cell r="I5443" t="str">
            <v>M2</v>
          </cell>
          <cell r="J5443" t="str">
            <v>COEFICIENTE DE REPRESENTATIVIDADE</v>
          </cell>
          <cell r="K5443" t="str">
            <v>8,37</v>
          </cell>
          <cell r="L5443" t="str">
            <v>CAIXA REFERENCIAL</v>
          </cell>
        </row>
        <row r="5444">
          <cell r="A5444">
            <v>88496</v>
          </cell>
          <cell r="B5444" t="str">
            <v>PINTURAS</v>
          </cell>
          <cell r="C5444" t="str">
            <v>PINT</v>
          </cell>
          <cell r="D5444" t="str">
            <v>PINTURA DE PAREDE</v>
          </cell>
          <cell r="E5444" t="str">
            <v>0155</v>
          </cell>
          <cell r="F5444" t="str">
            <v/>
          </cell>
          <cell r="G5444" t="str">
            <v/>
          </cell>
          <cell r="H5444" t="str">
            <v>APLICAÇÃO E LIXAMENTO DE MASSA LÁTEX EM TETO, DUAS DEMÃOS. AF_06/2014</v>
          </cell>
          <cell r="I5444" t="str">
            <v>M2</v>
          </cell>
          <cell r="J5444" t="str">
            <v>COEFICIENTE DE REPRESENTATIVIDADE</v>
          </cell>
          <cell r="K5444" t="str">
            <v>20,31</v>
          </cell>
          <cell r="L5444" t="str">
            <v>CAIXA REFERENCIAL</v>
          </cell>
        </row>
        <row r="5445">
          <cell r="A5445">
            <v>88497</v>
          </cell>
          <cell r="B5445" t="str">
            <v>PINTURAS</v>
          </cell>
          <cell r="C5445" t="str">
            <v>PINT</v>
          </cell>
          <cell r="D5445" t="str">
            <v>PINTURA DE PAREDE</v>
          </cell>
          <cell r="E5445" t="str">
            <v>0155</v>
          </cell>
          <cell r="F5445" t="str">
            <v/>
          </cell>
          <cell r="G5445" t="str">
            <v/>
          </cell>
          <cell r="H5445" t="str">
            <v>APLICAÇÃO E LIXAMENTO DE MASSA LÁTEX EM PAREDES, DUAS DEMÃOS. AF_06/2014</v>
          </cell>
          <cell r="I5445" t="str">
            <v>M2</v>
          </cell>
          <cell r="J5445" t="str">
            <v>COEFICIENTE DE REPRESENTATIVIDADE</v>
          </cell>
          <cell r="K5445" t="str">
            <v>11,59</v>
          </cell>
          <cell r="L5445" t="str">
            <v>CAIXA REFERENCIAL</v>
          </cell>
        </row>
        <row r="5446">
          <cell r="A5446">
            <v>95305</v>
          </cell>
          <cell r="B5446" t="str">
            <v>PINTURAS</v>
          </cell>
          <cell r="C5446" t="str">
            <v>PINT</v>
          </cell>
          <cell r="D5446" t="str">
            <v>PINTURA DE PAREDE</v>
          </cell>
          <cell r="E5446" t="str">
            <v>0155</v>
          </cell>
          <cell r="F5446" t="str">
            <v/>
          </cell>
          <cell r="G5446" t="str">
            <v/>
          </cell>
          <cell r="H5446" t="str">
            <v>TEXTURA ACRÍLICA, APLICAÇÃO MANUAL EM PAREDE, UMA DEMÃO. AF_09/2016</v>
          </cell>
          <cell r="I5446" t="str">
            <v>M2</v>
          </cell>
          <cell r="J5446" t="str">
            <v>COEFICIENTE DE REPRESENTATIVIDADE</v>
          </cell>
          <cell r="K5446" t="str">
            <v>12,56</v>
          </cell>
          <cell r="L5446" t="str">
            <v>CAIXA REFERENCIAL</v>
          </cell>
        </row>
        <row r="5447">
          <cell r="A5447">
            <v>95306</v>
          </cell>
          <cell r="B5447" t="str">
            <v>PINTURAS</v>
          </cell>
          <cell r="C5447" t="str">
            <v>PINT</v>
          </cell>
          <cell r="D5447" t="str">
            <v>PINTURA DE PAREDE</v>
          </cell>
          <cell r="E5447" t="str">
            <v>0155</v>
          </cell>
          <cell r="F5447" t="str">
            <v/>
          </cell>
          <cell r="G5447" t="str">
            <v/>
          </cell>
          <cell r="H5447" t="str">
            <v>TEXTURA ACRÍLICA, APLICAÇÃO MANUAL EM TETO, UMA DEMÃO. AF_09/2016</v>
          </cell>
          <cell r="I5447" t="str">
            <v>M2</v>
          </cell>
          <cell r="J5447" t="str">
            <v>COEFICIENTE DE REPRESENTATIVIDADE</v>
          </cell>
          <cell r="K5447" t="str">
            <v>14,28</v>
          </cell>
          <cell r="L5447" t="str">
            <v>CAIXA REFERENCIAL</v>
          </cell>
        </row>
        <row r="5448">
          <cell r="A5448">
            <v>95622</v>
          </cell>
          <cell r="B5448" t="str">
            <v>PINTURAS</v>
          </cell>
          <cell r="C5448" t="str">
            <v>PINT</v>
          </cell>
          <cell r="D5448" t="str">
            <v>PINTURA DE PAREDE</v>
          </cell>
          <cell r="E5448" t="str">
            <v>0155</v>
          </cell>
          <cell r="F5448" t="str">
            <v/>
          </cell>
          <cell r="G5448" t="str">
            <v/>
          </cell>
          <cell r="H5448" t="str">
            <v>APLICAÇÃO MANUAL DE TINTA LÁTEX ACRÍLICA EM PANOS COM PRESENÇA DE VÃOS DE EDIFÍCIOS DE MÚLTIPLOS PAVIMENTOS, DUAS DEMÃOS. AF_11/2016</v>
          </cell>
          <cell r="I5448" t="str">
            <v>M2</v>
          </cell>
          <cell r="J5448" t="str">
            <v>COEFICIENTE DE REPRESENTATIVIDADE</v>
          </cell>
          <cell r="K5448" t="str">
            <v>11,50</v>
          </cell>
          <cell r="L5448" t="str">
            <v>CAIXA REFERENCIAL</v>
          </cell>
        </row>
        <row r="5449">
          <cell r="A5449">
            <v>95623</v>
          </cell>
          <cell r="B5449" t="str">
            <v>PINTURAS</v>
          </cell>
          <cell r="C5449" t="str">
            <v>PINT</v>
          </cell>
          <cell r="D5449" t="str">
            <v>PINTURA DE PAREDE</v>
          </cell>
          <cell r="E5449" t="str">
            <v>0155</v>
          </cell>
          <cell r="F5449" t="str">
            <v/>
          </cell>
          <cell r="G5449" t="str">
            <v/>
          </cell>
          <cell r="H5449" t="str">
            <v>APLICAÇÃO MANUAL DE TINTA LÁTEX ACRÍLICA EM PANOS SEM PRESENÇA DE VÃOS DE EDIFÍCIOS DE MÚLTIPLOS PAVIMENTOS, DUAS DEMÃOS. AF_11/2016</v>
          </cell>
          <cell r="I5449" t="str">
            <v>M2</v>
          </cell>
          <cell r="J5449" t="str">
            <v>COEFICIENTE DE REPRESENTATIVIDADE</v>
          </cell>
          <cell r="K5449" t="str">
            <v>9,07</v>
          </cell>
          <cell r="L5449" t="str">
            <v>CAIXA REFERENCIAL</v>
          </cell>
        </row>
        <row r="5450">
          <cell r="A5450">
            <v>95624</v>
          </cell>
          <cell r="B5450" t="str">
            <v>PINTURAS</v>
          </cell>
          <cell r="C5450" t="str">
            <v>PINT</v>
          </cell>
          <cell r="D5450" t="str">
            <v>PINTURA DE PAREDE</v>
          </cell>
          <cell r="E5450" t="str">
            <v>0155</v>
          </cell>
          <cell r="F5450" t="str">
            <v/>
          </cell>
          <cell r="G5450" t="str">
            <v/>
          </cell>
          <cell r="H5450" t="str">
            <v>APLICAÇÃO MANUAL DE TINTA LÁTEX ACRÍLICA EM SUPERFÍCIES EXTERNAS DE SACADA DE EDIFÍCIOS DE MÚLTIPLOS PAVIMENTOS, DUAS DEMÃOS. AF_11/2016</v>
          </cell>
          <cell r="I5450" t="str">
            <v>M2</v>
          </cell>
          <cell r="J5450" t="str">
            <v>COEFICIENTE DE REPRESENTATIVIDADE</v>
          </cell>
          <cell r="K5450" t="str">
            <v>16,45</v>
          </cell>
          <cell r="L5450" t="str">
            <v>CAIXA REFERENCIAL</v>
          </cell>
        </row>
        <row r="5451">
          <cell r="A5451">
            <v>95625</v>
          </cell>
          <cell r="B5451" t="str">
            <v>PINTURAS</v>
          </cell>
          <cell r="C5451" t="str">
            <v>PINT</v>
          </cell>
          <cell r="D5451" t="str">
            <v>PINTURA DE PAREDE</v>
          </cell>
          <cell r="E5451" t="str">
            <v>0155</v>
          </cell>
          <cell r="F5451" t="str">
            <v/>
          </cell>
          <cell r="G5451" t="str">
            <v/>
          </cell>
          <cell r="H5451" t="str">
            <v>APLICAÇÃO MANUAL DE TINTA LÁTEX ACRÍLICA EM SUPERFÍCIES INTERNAS DE SACADA DE EDIFÍCIOS DE MÚLTIPLOS PAVIMENTOS, DUAS DEMÃOS. AF_11/2016</v>
          </cell>
          <cell r="I5451" t="str">
            <v>M2</v>
          </cell>
          <cell r="J5451" t="str">
            <v>COEFICIENTE DE REPRESENTATIVIDADE</v>
          </cell>
          <cell r="K5451" t="str">
            <v>18,01</v>
          </cell>
          <cell r="L5451" t="str">
            <v>CAIXA REFERENCIAL</v>
          </cell>
        </row>
        <row r="5452">
          <cell r="A5452">
            <v>95626</v>
          </cell>
          <cell r="B5452" t="str">
            <v>PINTURAS</v>
          </cell>
          <cell r="C5452" t="str">
            <v>PINT</v>
          </cell>
          <cell r="D5452" t="str">
            <v>PINTURA DE PAREDE</v>
          </cell>
          <cell r="E5452" t="str">
            <v>0155</v>
          </cell>
          <cell r="F5452" t="str">
            <v/>
          </cell>
          <cell r="G5452" t="str">
            <v/>
          </cell>
          <cell r="H5452" t="str">
            <v>APLICAÇÃO MANUAL DE TINTA LÁTEX ACRÍLICA EM PAREDE EXTERNAS DE CASAS, DUAS DEMÃOS. AF_11/2016</v>
          </cell>
          <cell r="I5452" t="str">
            <v>M2</v>
          </cell>
          <cell r="J5452" t="str">
            <v>COEFICIENTE DE REPRESENTATIVIDADE</v>
          </cell>
          <cell r="K5452" t="str">
            <v>12,29</v>
          </cell>
          <cell r="L5452" t="str">
            <v>CAIXA REFERENCIAL</v>
          </cell>
        </row>
        <row r="5453">
          <cell r="A5453">
            <v>96126</v>
          </cell>
          <cell r="B5453" t="str">
            <v>PINTURAS</v>
          </cell>
          <cell r="C5453" t="str">
            <v>PINT</v>
          </cell>
          <cell r="D5453" t="str">
            <v>PINTURA DE PAREDE</v>
          </cell>
          <cell r="E5453" t="str">
            <v>0155</v>
          </cell>
          <cell r="F5453" t="str">
            <v/>
          </cell>
          <cell r="G5453" t="str">
            <v/>
          </cell>
          <cell r="H5453" t="str">
            <v>APLICAÇÃO MANUAL DE MASSA ACRÍLICA EM PANOS DE FACHADA COM PRESENÇA DE VÃOS, DE EDIFÍCIOS DE MÚLTIPLOS PAVIMENTOS, UMA DEMÃO. AF_05/2017</v>
          </cell>
          <cell r="I5453" t="str">
            <v>M2</v>
          </cell>
          <cell r="J5453" t="str">
            <v>COEFICIENTE DE REPRESENTATIVIDADE</v>
          </cell>
          <cell r="K5453" t="str">
            <v>14,09</v>
          </cell>
          <cell r="L5453" t="str">
            <v>CAIXA REFERENCIAL</v>
          </cell>
        </row>
        <row r="5454">
          <cell r="A5454">
            <v>96127</v>
          </cell>
          <cell r="B5454" t="str">
            <v>PINTURAS</v>
          </cell>
          <cell r="C5454" t="str">
            <v>PINT</v>
          </cell>
          <cell r="D5454" t="str">
            <v>PINTURA DE PAREDE</v>
          </cell>
          <cell r="E5454" t="str">
            <v>0155</v>
          </cell>
          <cell r="F5454" t="str">
            <v/>
          </cell>
          <cell r="G5454" t="str">
            <v/>
          </cell>
          <cell r="H5454" t="str">
            <v>APLICAÇÃO MANUAL DE MASSA ACRÍLICA EM PANOS DE FACHADA SEM PRESENÇA DE VÃOS, DE EDIFÍCIOS DE MÚLTIPLOS PAVIMENTOS, UMA DEMÃO. AF_05/2017</v>
          </cell>
          <cell r="I5454" t="str">
            <v>M2</v>
          </cell>
          <cell r="J5454" t="str">
            <v>COEFICIENTE DE REPRESENTATIVIDADE</v>
          </cell>
          <cell r="K5454" t="str">
            <v>11,05</v>
          </cell>
          <cell r="L5454" t="str">
            <v>CAIXA REFERENCIAL</v>
          </cell>
        </row>
        <row r="5455">
          <cell r="A5455">
            <v>96128</v>
          </cell>
          <cell r="B5455" t="str">
            <v>PINTURAS</v>
          </cell>
          <cell r="C5455" t="str">
            <v>PINT</v>
          </cell>
          <cell r="D5455" t="str">
            <v>PINTURA DE PAREDE</v>
          </cell>
          <cell r="E5455" t="str">
            <v>0155</v>
          </cell>
          <cell r="F5455" t="str">
            <v/>
          </cell>
          <cell r="G5455" t="str">
            <v/>
          </cell>
          <cell r="H5455" t="str">
            <v>APLICAÇÃO MANUAL DE MASSA ACRÍLICA EM SUPERFÍCIES EXTERNAS DE SACADA DE EDIFÍCIOS DE MÚLTIPLOS PAVIMENTOS, UMA DEMÃO. AF_05/2017</v>
          </cell>
          <cell r="I5455" t="str">
            <v>M2</v>
          </cell>
          <cell r="J5455" t="str">
            <v>COEFICIENTE DE REPRESENTATIVIDADE</v>
          </cell>
          <cell r="K5455" t="str">
            <v>20,24</v>
          </cell>
          <cell r="L5455" t="str">
            <v>CAIXA REFERENCIAL</v>
          </cell>
        </row>
        <row r="5456">
          <cell r="A5456">
            <v>96129</v>
          </cell>
          <cell r="B5456" t="str">
            <v>PINTURAS</v>
          </cell>
          <cell r="C5456" t="str">
            <v>PINT</v>
          </cell>
          <cell r="D5456" t="str">
            <v>PINTURA DE PAREDE</v>
          </cell>
          <cell r="E5456" t="str">
            <v>0155</v>
          </cell>
          <cell r="F5456" t="str">
            <v/>
          </cell>
          <cell r="G5456" t="str">
            <v/>
          </cell>
          <cell r="H5456" t="str">
            <v>APLICAÇÃO MANUAL DE MASSA ACRÍLICA EM SUPERFÍCIES INTERNAS DE SACADA DE EDIFÍCIOS DE MÚLTIPLOS PAVIMENTOS, UMA DEMÃO. AF_05/2017</v>
          </cell>
          <cell r="I5456" t="str">
            <v>M2</v>
          </cell>
          <cell r="J5456" t="str">
            <v>COEFICIENTE DE REPRESENTATIVIDADE</v>
          </cell>
          <cell r="K5456" t="str">
            <v>22,20</v>
          </cell>
          <cell r="L5456" t="str">
            <v>CAIXA REFERENCIAL</v>
          </cell>
        </row>
        <row r="5457">
          <cell r="A5457">
            <v>96130</v>
          </cell>
          <cell r="B5457" t="str">
            <v>PINTURAS</v>
          </cell>
          <cell r="C5457" t="str">
            <v>PINT</v>
          </cell>
          <cell r="D5457" t="str">
            <v>PINTURA DE PAREDE</v>
          </cell>
          <cell r="E5457" t="str">
            <v>0155</v>
          </cell>
          <cell r="F5457" t="str">
            <v/>
          </cell>
          <cell r="G5457" t="str">
            <v/>
          </cell>
          <cell r="H5457" t="str">
            <v>APLICAÇÃO MANUAL DE MASSA ACRÍLICA EM PAREDES EXTERNAS DE CASAS, UMA DEMÃO. AF_05/2017</v>
          </cell>
          <cell r="I5457" t="str">
            <v>M2</v>
          </cell>
          <cell r="J5457" t="str">
            <v>COEFICIENTE DE REPRESENTATIVIDADE</v>
          </cell>
          <cell r="K5457" t="str">
            <v>15,04</v>
          </cell>
          <cell r="L5457" t="str">
            <v>CAIXA REFERENCIAL</v>
          </cell>
        </row>
        <row r="5458">
          <cell r="A5458">
            <v>96131</v>
          </cell>
          <cell r="B5458" t="str">
            <v>PINTURAS</v>
          </cell>
          <cell r="C5458" t="str">
            <v>PINT</v>
          </cell>
          <cell r="D5458" t="str">
            <v>PINTURA DE PAREDE</v>
          </cell>
          <cell r="E5458" t="str">
            <v>0155</v>
          </cell>
          <cell r="F5458" t="str">
            <v/>
          </cell>
          <cell r="G5458" t="str">
            <v/>
          </cell>
          <cell r="H5458" t="str">
            <v>APLICAÇÃO MANUAL DE MASSA ACRÍLICA EM PANOS DE FACHADA COM PRESENÇA DE VÃOS, DE EDIFÍCIOS DE MÚLTIPLOS PAVIMENTOS, DUAS DEMÃOS. AF_05/2017</v>
          </cell>
          <cell r="I5458" t="str">
            <v>M2</v>
          </cell>
          <cell r="J5458" t="str">
            <v>COEFICIENTE DE REPRESENTATIVIDADE</v>
          </cell>
          <cell r="K5458" t="str">
            <v>19,60</v>
          </cell>
          <cell r="L5458" t="str">
            <v>CAIXA REFERENCIAL</v>
          </cell>
        </row>
        <row r="5459">
          <cell r="A5459">
            <v>96132</v>
          </cell>
          <cell r="B5459" t="str">
            <v>PINTURAS</v>
          </cell>
          <cell r="C5459" t="str">
            <v>PINT</v>
          </cell>
          <cell r="D5459" t="str">
            <v>PINTURA DE PAREDE</v>
          </cell>
          <cell r="E5459" t="str">
            <v>0155</v>
          </cell>
          <cell r="F5459" t="str">
            <v/>
          </cell>
          <cell r="G5459" t="str">
            <v/>
          </cell>
          <cell r="H5459" t="str">
            <v>APLICAÇÃO MANUAL DE MASSA ACRÍLICA EM PANOS DE FACHADA SEM PRESENÇA DE VÃOS, DE EDIFÍCIOS DE MÚLTIPLOS PAVIMENTOS, DUAS DEMÃOS. AF_05/2017</v>
          </cell>
          <cell r="I5459" t="str">
            <v>M2</v>
          </cell>
          <cell r="J5459" t="str">
            <v>COEFICIENTE DE REPRESENTATIVIDADE</v>
          </cell>
          <cell r="K5459" t="str">
            <v>15,55</v>
          </cell>
          <cell r="L5459" t="str">
            <v>CAIXA REFERENCIAL</v>
          </cell>
        </row>
        <row r="5460">
          <cell r="A5460">
            <v>96133</v>
          </cell>
          <cell r="B5460" t="str">
            <v>PINTURAS</v>
          </cell>
          <cell r="C5460" t="str">
            <v>PINT</v>
          </cell>
          <cell r="D5460" t="str">
            <v>PINTURA DE PAREDE</v>
          </cell>
          <cell r="E5460" t="str">
            <v>0155</v>
          </cell>
          <cell r="F5460" t="str">
            <v/>
          </cell>
          <cell r="G5460" t="str">
            <v/>
          </cell>
          <cell r="H5460" t="str">
            <v>APLICAÇÃO MANUAL DE MASSA ACRÍLICA EM SUPERFÍCIES EXTERNAS DE SACADA DE EDIFÍCIOS DE MÚLTIPLOS PAVIMENTOS, DUAS DEMÃOS. AF_05/2017</v>
          </cell>
          <cell r="I5460" t="str">
            <v>M2</v>
          </cell>
          <cell r="J5460" t="str">
            <v>COEFICIENTE DE REPRESENTATIVIDADE</v>
          </cell>
          <cell r="K5460" t="str">
            <v>27,78</v>
          </cell>
          <cell r="L5460" t="str">
            <v>CAIXA REFERENCIAL</v>
          </cell>
        </row>
        <row r="5461">
          <cell r="A5461">
            <v>96134</v>
          </cell>
          <cell r="B5461" t="str">
            <v>PINTURAS</v>
          </cell>
          <cell r="C5461" t="str">
            <v>PINT</v>
          </cell>
          <cell r="D5461" t="str">
            <v>PINTURA DE PAREDE</v>
          </cell>
          <cell r="E5461" t="str">
            <v>0155</v>
          </cell>
          <cell r="F5461" t="str">
            <v/>
          </cell>
          <cell r="G5461" t="str">
            <v/>
          </cell>
          <cell r="H5461" t="str">
            <v>APLICAÇÃO MANUAL DE MASSA ACRÍLICA EM SUPERFÍCIES INTERNAS DE SACADA DE EDIFÍCIOS DE MÚLTIPLOS PAVIMENTOS, DUAS DEMÃOS. AF_05/2017</v>
          </cell>
          <cell r="I5461" t="str">
            <v>M2</v>
          </cell>
          <cell r="J5461" t="str">
            <v>COEFICIENTE DE REPRESENTATIVIDADE</v>
          </cell>
          <cell r="K5461" t="str">
            <v>30,38</v>
          </cell>
          <cell r="L5461" t="str">
            <v>CAIXA REFERENCIAL</v>
          </cell>
        </row>
        <row r="5462">
          <cell r="A5462">
            <v>96135</v>
          </cell>
          <cell r="B5462" t="str">
            <v>PINTURAS</v>
          </cell>
          <cell r="C5462" t="str">
            <v>PINT</v>
          </cell>
          <cell r="D5462" t="str">
            <v>PINTURA DE PAREDE</v>
          </cell>
          <cell r="E5462" t="str">
            <v>0155</v>
          </cell>
          <cell r="F5462" t="str">
            <v/>
          </cell>
          <cell r="G5462" t="str">
            <v/>
          </cell>
          <cell r="H5462" t="str">
            <v>APLICAÇÃO MANUAL DE MASSA ACRÍLICA EM PAREDES EXTERNAS DE CASAS, DUAS DEMÃOS. AF_05/2017</v>
          </cell>
          <cell r="I5462" t="str">
            <v>M2</v>
          </cell>
          <cell r="J5462" t="str">
            <v>COEFICIENTE DE REPRESENTATIVIDADE</v>
          </cell>
          <cell r="K5462" t="str">
            <v>20,90</v>
          </cell>
          <cell r="L5462" t="str">
            <v>CAIXA REFERENCIAL</v>
          </cell>
        </row>
        <row r="5463">
          <cell r="A5463">
            <v>102193</v>
          </cell>
          <cell r="B5463" t="str">
            <v>PINTURAS</v>
          </cell>
          <cell r="C5463" t="str">
            <v>PINT</v>
          </cell>
          <cell r="D5463" t="str">
            <v>PINTURA EM MADEIRA</v>
          </cell>
          <cell r="E5463" t="str">
            <v>0157</v>
          </cell>
          <cell r="F5463" t="str">
            <v/>
          </cell>
          <cell r="G5463" t="str">
            <v/>
          </cell>
          <cell r="H5463" t="str">
            <v>LIXAMENTO DE MADEIRA PARA APLICAÇÃO DE FUNDO OU PINTURA. AF_01/2021</v>
          </cell>
          <cell r="I5463" t="str">
            <v>M2</v>
          </cell>
          <cell r="J5463" t="str">
            <v>COEFICIENTE DE REPRESENTATIVIDADE</v>
          </cell>
          <cell r="K5463" t="str">
            <v>1,29</v>
          </cell>
          <cell r="L5463" t="str">
            <v>CAIXA REFERENCIAL</v>
          </cell>
        </row>
        <row r="5464">
          <cell r="A5464">
            <v>102194</v>
          </cell>
          <cell r="B5464" t="str">
            <v>PINTURAS</v>
          </cell>
          <cell r="C5464" t="str">
            <v>PINT</v>
          </cell>
          <cell r="D5464" t="str">
            <v>PINTURA EM MADEIRA</v>
          </cell>
          <cell r="E5464" t="str">
            <v>0157</v>
          </cell>
          <cell r="F5464" t="str">
            <v/>
          </cell>
          <cell r="G5464" t="str">
            <v/>
          </cell>
          <cell r="H5464" t="str">
            <v>LIXAMENTO DE MASSA PARA MADEIRA. AF_01/2021</v>
          </cell>
          <cell r="I5464" t="str">
            <v>M2</v>
          </cell>
          <cell r="J5464" t="str">
            <v>COEFICIENTE DE REPRESENTATIVIDADE</v>
          </cell>
          <cell r="K5464" t="str">
            <v>5,25</v>
          </cell>
          <cell r="L5464" t="str">
            <v>CAIXA REFERENCIAL</v>
          </cell>
        </row>
        <row r="5465">
          <cell r="A5465">
            <v>102197</v>
          </cell>
          <cell r="B5465" t="str">
            <v>PINTURAS</v>
          </cell>
          <cell r="C5465" t="str">
            <v>PINT</v>
          </cell>
          <cell r="D5465" t="str">
            <v>PINTURA EM MADEIRA</v>
          </cell>
          <cell r="E5465" t="str">
            <v>0157</v>
          </cell>
          <cell r="F5465" t="str">
            <v/>
          </cell>
          <cell r="G5465" t="str">
            <v/>
          </cell>
          <cell r="H5465" t="str">
            <v>PINTURA FUNDO NIVELADOR ALQUÍDICO BRANCO EM MADEIRA. AF_01/2021</v>
          </cell>
          <cell r="I5465" t="str">
            <v>M2</v>
          </cell>
          <cell r="J5465" t="str">
            <v>COEFICIENTE DE REPRESENTATIVIDADE</v>
          </cell>
          <cell r="K5465" t="str">
            <v>17,04</v>
          </cell>
          <cell r="L5465" t="str">
            <v>CAIXA REFERENCIAL</v>
          </cell>
        </row>
        <row r="5466">
          <cell r="A5466">
            <v>102200</v>
          </cell>
          <cell r="B5466" t="str">
            <v>PINTURAS</v>
          </cell>
          <cell r="C5466" t="str">
            <v>PINT</v>
          </cell>
          <cell r="D5466" t="str">
            <v>PINTURA EM MADEIRA</v>
          </cell>
          <cell r="E5466" t="str">
            <v>0157</v>
          </cell>
          <cell r="F5466" t="str">
            <v/>
          </cell>
          <cell r="G5466" t="str">
            <v/>
          </cell>
          <cell r="H5466" t="str">
            <v>APLICAÇÃO MASSA ALQUÍDICA PARA MADEIRA, PARA PINTURA COM TINTA DE ACABAMENTO (PIGMENTADA). AF_01/2021</v>
          </cell>
          <cell r="I5466" t="str">
            <v>M2</v>
          </cell>
          <cell r="J5466" t="str">
            <v>COEFICIENTE DE REPRESENTATIVIDADE</v>
          </cell>
          <cell r="K5466" t="str">
            <v>13,77</v>
          </cell>
          <cell r="L5466" t="str">
            <v>CAIXA REFERENCIAL</v>
          </cell>
        </row>
        <row r="5467">
          <cell r="A5467">
            <v>102202</v>
          </cell>
          <cell r="B5467" t="str">
            <v>PINTURAS</v>
          </cell>
          <cell r="C5467" t="str">
            <v>PINT</v>
          </cell>
          <cell r="D5467" t="str">
            <v>PINTURA EM MADEIRA</v>
          </cell>
          <cell r="E5467" t="str">
            <v>0157</v>
          </cell>
          <cell r="F5467" t="str">
            <v/>
          </cell>
          <cell r="G5467" t="str">
            <v/>
          </cell>
          <cell r="H5467" t="str">
            <v>APLICAÇÃO MASSA EPÓXI PARA MADEIRA, PARA PINTURA COM TINTA PU DE ACABAMENTO (PIGMENTADA). AF_01/2021</v>
          </cell>
          <cell r="I5467" t="str">
            <v>M2</v>
          </cell>
          <cell r="J5467" t="str">
            <v>COEFICIENTE DE REPRESENTATIVIDADE</v>
          </cell>
          <cell r="K5467" t="str">
            <v>35,54</v>
          </cell>
          <cell r="L5467" t="str">
            <v>CAIXA REFERENCIAL</v>
          </cell>
        </row>
        <row r="5468">
          <cell r="A5468">
            <v>102203</v>
          </cell>
          <cell r="B5468" t="str">
            <v>PINTURAS</v>
          </cell>
          <cell r="C5468" t="str">
            <v>PINT</v>
          </cell>
          <cell r="D5468" t="str">
            <v>PINTURA EM MADEIRA</v>
          </cell>
          <cell r="E5468" t="str">
            <v>0157</v>
          </cell>
          <cell r="F5468" t="str">
            <v/>
          </cell>
          <cell r="G5468" t="str">
            <v/>
          </cell>
          <cell r="H5468" t="str">
            <v>PINTURA VERNIZ (INCOLOR) ALQUÍDICO EM MADEIRA, USO INTERNO E EXTERNO, 1 DEMÃO. AF_01/2021</v>
          </cell>
          <cell r="I5468" t="str">
            <v>M2</v>
          </cell>
          <cell r="J5468" t="str">
            <v>COEFICIENTE DE REPRESENTATIVIDADE</v>
          </cell>
          <cell r="K5468" t="str">
            <v>7,48</v>
          </cell>
          <cell r="L5468" t="str">
            <v>CAIXA REFERENCIAL</v>
          </cell>
        </row>
        <row r="5469">
          <cell r="A5469">
            <v>102204</v>
          </cell>
          <cell r="B5469" t="str">
            <v>PINTURAS</v>
          </cell>
          <cell r="C5469" t="str">
            <v>PINT</v>
          </cell>
          <cell r="D5469" t="str">
            <v>PINTURA EM MADEIRA</v>
          </cell>
          <cell r="E5469" t="str">
            <v>0157</v>
          </cell>
          <cell r="F5469" t="str">
            <v/>
          </cell>
          <cell r="G5469" t="str">
            <v/>
          </cell>
          <cell r="H5469" t="str">
            <v>PINTURA VERNIZ (INCOLOR) ALQUÍDICO EM MADEIRA, USO INTERNO, 1 DEMÃO. AF_01/2021</v>
          </cell>
          <cell r="I5469" t="str">
            <v>M2</v>
          </cell>
          <cell r="J5469" t="str">
            <v>COEFICIENTE DE REPRESENTATIVIDADE</v>
          </cell>
          <cell r="K5469" t="str">
            <v>7,60</v>
          </cell>
          <cell r="L5469" t="str">
            <v>CAIXA REFERENCIAL</v>
          </cell>
        </row>
        <row r="5470">
          <cell r="A5470">
            <v>102205</v>
          </cell>
          <cell r="B5470" t="str">
            <v>PINTURAS</v>
          </cell>
          <cell r="C5470" t="str">
            <v>PINT</v>
          </cell>
          <cell r="D5470" t="str">
            <v>PINTURA EM MADEIRA</v>
          </cell>
          <cell r="E5470" t="str">
            <v>0157</v>
          </cell>
          <cell r="F5470" t="str">
            <v/>
          </cell>
          <cell r="G5470" t="str">
            <v/>
          </cell>
          <cell r="H5470" t="str">
            <v>PINTURA VERNIZ (INCOLOR) POLIURETÂNICO (RESINA ALQUÍDICA MODIFICADA) EM MADEIRA, 1 DEMÃO. AF_01/2021</v>
          </cell>
          <cell r="I5470" t="str">
            <v>M2</v>
          </cell>
          <cell r="J5470" t="str">
            <v>COEFICIENTE DE REPRESENTATIVIDADE</v>
          </cell>
          <cell r="K5470" t="str">
            <v>6,72</v>
          </cell>
          <cell r="L5470" t="str">
            <v>CAIXA REFERENCIAL</v>
          </cell>
        </row>
        <row r="5471">
          <cell r="A5471">
            <v>102207</v>
          </cell>
          <cell r="B5471" t="str">
            <v>PINTURAS</v>
          </cell>
          <cell r="C5471" t="str">
            <v>PINT</v>
          </cell>
          <cell r="D5471" t="str">
            <v>PINTURA EM MADEIRA</v>
          </cell>
          <cell r="E5471" t="str">
            <v>0157</v>
          </cell>
          <cell r="F5471" t="str">
            <v/>
          </cell>
          <cell r="G5471" t="str">
            <v/>
          </cell>
          <cell r="H5471" t="str">
            <v>PINTURA TINTA DE ACABAMENTO (PIGMENTADA) A ÓLEO EM MADEIRA, 1 DEMÃO. AF_01/2021</v>
          </cell>
          <cell r="I5471" t="str">
            <v>M2</v>
          </cell>
          <cell r="J5471" t="str">
            <v>COEFICIENTE DE REPRESENTATIVIDADE</v>
          </cell>
          <cell r="K5471" t="str">
            <v>5,50</v>
          </cell>
          <cell r="L5471" t="str">
            <v>CAIXA REFERENCIAL</v>
          </cell>
        </row>
        <row r="5472">
          <cell r="A5472">
            <v>102208</v>
          </cell>
          <cell r="B5472" t="str">
            <v>PINTURAS</v>
          </cell>
          <cell r="C5472" t="str">
            <v>PINT</v>
          </cell>
          <cell r="D5472" t="str">
            <v>PINTURA EM MADEIRA</v>
          </cell>
          <cell r="E5472" t="str">
            <v>0157</v>
          </cell>
          <cell r="F5472" t="str">
            <v/>
          </cell>
          <cell r="G5472" t="str">
            <v/>
          </cell>
          <cell r="H5472" t="str">
            <v>PINTURA TINTA DE ACABAMENTO (PIGMENTADA) ESMALTE SINTÉTICO FOSCO EM MADEIRA, 1 DEMÃO. AF_01/2021</v>
          </cell>
          <cell r="I5472" t="str">
            <v>M2</v>
          </cell>
          <cell r="J5472" t="str">
            <v>COEFICIENTE DE REPRESENTATIVIDADE</v>
          </cell>
          <cell r="K5472" t="str">
            <v>5,25</v>
          </cell>
          <cell r="L5472" t="str">
            <v>CAIXA REFERENCIAL</v>
          </cell>
        </row>
        <row r="5473">
          <cell r="A5473">
            <v>102209</v>
          </cell>
          <cell r="B5473" t="str">
            <v>PINTURAS</v>
          </cell>
          <cell r="C5473" t="str">
            <v>PINT</v>
          </cell>
          <cell r="D5473" t="str">
            <v>PINTURA EM MADEIRA</v>
          </cell>
          <cell r="E5473" t="str">
            <v>0157</v>
          </cell>
          <cell r="F5473" t="str">
            <v/>
          </cell>
          <cell r="G5473" t="str">
            <v/>
          </cell>
          <cell r="H5473" t="str">
            <v>PINTURA TINTA DE ACABAMENTO (PIGMENTADA) ESMALTE SINTÉTICO ACETINADO EM MADEIRA, 1 DEMÃO. AF_01/2021</v>
          </cell>
          <cell r="I5473" t="str">
            <v>M2</v>
          </cell>
          <cell r="J5473" t="str">
            <v>COEFICIENTE DE REPRESENTATIVIDADE</v>
          </cell>
          <cell r="K5473" t="str">
            <v>5,42</v>
          </cell>
          <cell r="L5473" t="str">
            <v>CAIXA REFERENCIAL</v>
          </cell>
        </row>
        <row r="5474">
          <cell r="A5474">
            <v>102210</v>
          </cell>
          <cell r="B5474" t="str">
            <v>PINTURAS</v>
          </cell>
          <cell r="C5474" t="str">
            <v>PINT</v>
          </cell>
          <cell r="D5474" t="str">
            <v>PINTURA EM MADEIRA</v>
          </cell>
          <cell r="E5474" t="str">
            <v>0157</v>
          </cell>
          <cell r="F5474" t="str">
            <v/>
          </cell>
          <cell r="G5474" t="str">
            <v/>
          </cell>
          <cell r="H5474" t="str">
            <v>PINTURA TINTA DE ACABAMENTO (PIGMENTADA) ESMALTE SINTÉTICO BRILHANTE EM MADEIRA, 1 DEMÃO. AF_01/2021</v>
          </cell>
          <cell r="I5474" t="str">
            <v>M2</v>
          </cell>
          <cell r="J5474" t="str">
            <v>COLETADO</v>
          </cell>
          <cell r="K5474" t="str">
            <v>5,17</v>
          </cell>
          <cell r="L5474" t="str">
            <v>CAIXA REFERENCIAL</v>
          </cell>
        </row>
        <row r="5475">
          <cell r="A5475">
            <v>102213</v>
          </cell>
          <cell r="B5475" t="str">
            <v>PINTURAS</v>
          </cell>
          <cell r="C5475" t="str">
            <v>PINT</v>
          </cell>
          <cell r="D5475" t="str">
            <v>PINTURA EM MADEIRA</v>
          </cell>
          <cell r="E5475" t="str">
            <v>0157</v>
          </cell>
          <cell r="F5475" t="str">
            <v/>
          </cell>
          <cell r="G5475" t="str">
            <v/>
          </cell>
          <cell r="H5475" t="str">
            <v>PINTURA VERNIZ (INCOLOR) ALQUÍDICO EM MADEIRA, USO INTERNO E EXTERNO, 2 DEMÃOS. AF_01/2021</v>
          </cell>
          <cell r="I5475" t="str">
            <v>M2</v>
          </cell>
          <cell r="J5475" t="str">
            <v>COEFICIENTE DE REPRESENTATIVIDADE</v>
          </cell>
          <cell r="K5475" t="str">
            <v>14,97</v>
          </cell>
          <cell r="L5475" t="str">
            <v>CAIXA REFERENCIAL</v>
          </cell>
        </row>
        <row r="5476">
          <cell r="A5476">
            <v>102214</v>
          </cell>
          <cell r="B5476" t="str">
            <v>PINTURAS</v>
          </cell>
          <cell r="C5476" t="str">
            <v>PINT</v>
          </cell>
          <cell r="D5476" t="str">
            <v>PINTURA EM MADEIRA</v>
          </cell>
          <cell r="E5476" t="str">
            <v>0157</v>
          </cell>
          <cell r="F5476" t="str">
            <v/>
          </cell>
          <cell r="G5476" t="str">
            <v/>
          </cell>
          <cell r="H5476" t="str">
            <v>PINTURA VERNIZ (INCOLOR) ALQUÍDICO EM MADEIRA, USO INTERNO, 2 DEMÃOS. AF_01/2021</v>
          </cell>
          <cell r="I5476" t="str">
            <v>M2</v>
          </cell>
          <cell r="J5476" t="str">
            <v>COEFICIENTE DE REPRESENTATIVIDADE</v>
          </cell>
          <cell r="K5476" t="str">
            <v>15,20</v>
          </cell>
          <cell r="L5476" t="str">
            <v>CAIXA REFERENCIAL</v>
          </cell>
        </row>
        <row r="5477">
          <cell r="A5477">
            <v>102215</v>
          </cell>
          <cell r="B5477" t="str">
            <v>PINTURAS</v>
          </cell>
          <cell r="C5477" t="str">
            <v>PINT</v>
          </cell>
          <cell r="D5477" t="str">
            <v>PINTURA EM MADEIRA</v>
          </cell>
          <cell r="E5477" t="str">
            <v>0157</v>
          </cell>
          <cell r="F5477" t="str">
            <v/>
          </cell>
          <cell r="G5477" t="str">
            <v/>
          </cell>
          <cell r="H5477" t="str">
            <v>PINTURA VERNIZ (INCOLOR) POLIURETÂNICO (RESINA ALQUÍDICA MODIFICADA) EM MADEIRA, 2 DEMÃOS. AF_01/2021</v>
          </cell>
          <cell r="I5477" t="str">
            <v>M2</v>
          </cell>
          <cell r="J5477" t="str">
            <v>COEFICIENTE DE REPRESENTATIVIDADE</v>
          </cell>
          <cell r="K5477" t="str">
            <v>13,46</v>
          </cell>
          <cell r="L5477" t="str">
            <v>CAIXA REFERENCIAL</v>
          </cell>
        </row>
        <row r="5478">
          <cell r="A5478">
            <v>102217</v>
          </cell>
          <cell r="B5478" t="str">
            <v>PINTURAS</v>
          </cell>
          <cell r="C5478" t="str">
            <v>PINT</v>
          </cell>
          <cell r="D5478" t="str">
            <v>PINTURA EM MADEIRA</v>
          </cell>
          <cell r="E5478" t="str">
            <v>0157</v>
          </cell>
          <cell r="F5478" t="str">
            <v/>
          </cell>
          <cell r="G5478" t="str">
            <v/>
          </cell>
          <cell r="H5478" t="str">
            <v>PINTURA TINTA DE ACABAMENTO (PIGMENTADA) A ÓLEO EM MADEIRA, 2 DEMÃOS. AF_01/2021</v>
          </cell>
          <cell r="I5478" t="str">
            <v>M2</v>
          </cell>
          <cell r="J5478" t="str">
            <v>COEFICIENTE DE REPRESENTATIVIDADE</v>
          </cell>
          <cell r="K5478" t="str">
            <v>11,02</v>
          </cell>
          <cell r="L5478" t="str">
            <v>CAIXA REFERENCIAL</v>
          </cell>
        </row>
        <row r="5479">
          <cell r="A5479">
            <v>102218</v>
          </cell>
          <cell r="B5479" t="str">
            <v>PINTURAS</v>
          </cell>
          <cell r="C5479" t="str">
            <v>PINT</v>
          </cell>
          <cell r="D5479" t="str">
            <v>PINTURA EM MADEIRA</v>
          </cell>
          <cell r="E5479" t="str">
            <v>0157</v>
          </cell>
          <cell r="F5479" t="str">
            <v/>
          </cell>
          <cell r="G5479" t="str">
            <v/>
          </cell>
          <cell r="H5479" t="str">
            <v>PINTURA TINTA DE ACABAMENTO (PIGMENTADA) ESMALTE SINTÉTICO FOSCO EM MADEIRA, 2 DEMÃOS. AF_01/2021</v>
          </cell>
          <cell r="I5479" t="str">
            <v>M2</v>
          </cell>
          <cell r="J5479" t="str">
            <v>COEFICIENTE DE REPRESENTATIVIDADE</v>
          </cell>
          <cell r="K5479" t="str">
            <v>10,51</v>
          </cell>
          <cell r="L5479" t="str">
            <v>CAIXA REFERENCIAL</v>
          </cell>
        </row>
        <row r="5480">
          <cell r="A5480">
            <v>102219</v>
          </cell>
          <cell r="B5480" t="str">
            <v>PINTURAS</v>
          </cell>
          <cell r="C5480" t="str">
            <v>PINT</v>
          </cell>
          <cell r="D5480" t="str">
            <v>PINTURA EM MADEIRA</v>
          </cell>
          <cell r="E5480" t="str">
            <v>0157</v>
          </cell>
          <cell r="F5480" t="str">
            <v/>
          </cell>
          <cell r="G5480" t="str">
            <v/>
          </cell>
          <cell r="H5480" t="str">
            <v>PINTURA TINTA DE ACABAMENTO (PIGMENTADA) ESMALTE SINTÉTICO ACETINADO EM MADEIRA, 2 DEMÃOS. AF_01/2021</v>
          </cell>
          <cell r="I5480" t="str">
            <v>M2</v>
          </cell>
          <cell r="J5480" t="str">
            <v>COEFICIENTE DE REPRESENTATIVIDADE</v>
          </cell>
          <cell r="K5480" t="str">
            <v>10,84</v>
          </cell>
          <cell r="L5480" t="str">
            <v>CAIXA REFERENCIAL</v>
          </cell>
        </row>
        <row r="5481">
          <cell r="A5481">
            <v>102220</v>
          </cell>
          <cell r="B5481" t="str">
            <v>PINTURAS</v>
          </cell>
          <cell r="C5481" t="str">
            <v>PINT</v>
          </cell>
          <cell r="D5481" t="str">
            <v>PINTURA EM MADEIRA</v>
          </cell>
          <cell r="E5481" t="str">
            <v>0157</v>
          </cell>
          <cell r="F5481" t="str">
            <v/>
          </cell>
          <cell r="G5481" t="str">
            <v/>
          </cell>
          <cell r="H5481" t="str">
            <v>PINTURA TINTA DE ACABAMENTO (PIGMENTADA) ESMALTE SINTÉTICO BRILHANTE EM MADEIRA, 2 DEMÃOS. AF_01/2021</v>
          </cell>
          <cell r="I5481" t="str">
            <v>M2</v>
          </cell>
          <cell r="J5481" t="str">
            <v>COLETADO</v>
          </cell>
          <cell r="K5481" t="str">
            <v>10,35</v>
          </cell>
          <cell r="L5481" t="str">
            <v>CAIXA REFERENCIAL</v>
          </cell>
        </row>
        <row r="5482">
          <cell r="A5482">
            <v>102223</v>
          </cell>
          <cell r="B5482" t="str">
            <v>PINTURAS</v>
          </cell>
          <cell r="C5482" t="str">
            <v>PINT</v>
          </cell>
          <cell r="D5482" t="str">
            <v>PINTURA EM MADEIRA</v>
          </cell>
          <cell r="E5482" t="str">
            <v>0157</v>
          </cell>
          <cell r="F5482" t="str">
            <v/>
          </cell>
          <cell r="G5482" t="str">
            <v/>
          </cell>
          <cell r="H5482" t="str">
            <v>PINTURA VERNIZ (INCOLOR) ALQUÍDICO EM MADEIRA, USO INTERNO E EXTERNO, 3 DEMÃOS. AF_01/2021</v>
          </cell>
          <cell r="I5482" t="str">
            <v>M2</v>
          </cell>
          <cell r="J5482" t="str">
            <v>COEFICIENTE DE REPRESENTATIVIDADE</v>
          </cell>
          <cell r="K5482" t="str">
            <v>22,46</v>
          </cell>
          <cell r="L5482" t="str">
            <v>CAIXA REFERENCIAL</v>
          </cell>
        </row>
        <row r="5483">
          <cell r="A5483">
            <v>102224</v>
          </cell>
          <cell r="B5483" t="str">
            <v>PINTURAS</v>
          </cell>
          <cell r="C5483" t="str">
            <v>PINT</v>
          </cell>
          <cell r="D5483" t="str">
            <v>PINTURA EM MADEIRA</v>
          </cell>
          <cell r="E5483" t="str">
            <v>0157</v>
          </cell>
          <cell r="F5483" t="str">
            <v/>
          </cell>
          <cell r="G5483" t="str">
            <v/>
          </cell>
          <cell r="H5483" t="str">
            <v>PINTURA VERNIZ (INCOLOR) ALQUÍDICO EM MADEIRA, USO INTERNO, 3 DEMÃOS. AF_01/2021</v>
          </cell>
          <cell r="I5483" t="str">
            <v>M2</v>
          </cell>
          <cell r="J5483" t="str">
            <v>COEFICIENTE DE REPRESENTATIVIDADE</v>
          </cell>
          <cell r="K5483" t="str">
            <v>22,79</v>
          </cell>
          <cell r="L5483" t="str">
            <v>CAIXA REFERENCIAL</v>
          </cell>
        </row>
        <row r="5484">
          <cell r="A5484">
            <v>102225</v>
          </cell>
          <cell r="B5484" t="str">
            <v>PINTURAS</v>
          </cell>
          <cell r="C5484" t="str">
            <v>PINT</v>
          </cell>
          <cell r="D5484" t="str">
            <v>PINTURA EM MADEIRA</v>
          </cell>
          <cell r="E5484" t="str">
            <v>0157</v>
          </cell>
          <cell r="F5484" t="str">
            <v/>
          </cell>
          <cell r="G5484" t="str">
            <v/>
          </cell>
          <cell r="H5484" t="str">
            <v>PINTURA VERNIZ (INCOLOR) POLIURETÂNICO (RESINA ALQUÍDICA MODIFICADA) EM MADEIRA, 3 DEMÃOS. AF_01/2021</v>
          </cell>
          <cell r="I5484" t="str">
            <v>M2</v>
          </cell>
          <cell r="J5484" t="str">
            <v>COEFICIENTE DE REPRESENTATIVIDADE</v>
          </cell>
          <cell r="K5484" t="str">
            <v>20,19</v>
          </cell>
          <cell r="L5484" t="str">
            <v>CAIXA REFERENCIAL</v>
          </cell>
        </row>
        <row r="5485">
          <cell r="A5485">
            <v>102227</v>
          </cell>
          <cell r="B5485" t="str">
            <v>PINTURAS</v>
          </cell>
          <cell r="C5485" t="str">
            <v>PINT</v>
          </cell>
          <cell r="D5485" t="str">
            <v>PINTURA EM MADEIRA</v>
          </cell>
          <cell r="E5485" t="str">
            <v>0157</v>
          </cell>
          <cell r="F5485" t="str">
            <v/>
          </cell>
          <cell r="G5485" t="str">
            <v/>
          </cell>
          <cell r="H5485" t="str">
            <v>PINTURA TINTA DE ACABAMENTO (PIGMENTADA) A ÓLEO EM MADEIRA, 3 DEMÃOS. AF_01/2021</v>
          </cell>
          <cell r="I5485" t="str">
            <v>M2</v>
          </cell>
          <cell r="J5485" t="str">
            <v>COEFICIENTE DE REPRESENTATIVIDADE</v>
          </cell>
          <cell r="K5485" t="str">
            <v>16,53</v>
          </cell>
          <cell r="L5485" t="str">
            <v>CAIXA REFERENCIAL</v>
          </cell>
        </row>
        <row r="5486">
          <cell r="A5486">
            <v>102228</v>
          </cell>
          <cell r="B5486" t="str">
            <v>PINTURAS</v>
          </cell>
          <cell r="C5486" t="str">
            <v>PINT</v>
          </cell>
          <cell r="D5486" t="str">
            <v>PINTURA EM MADEIRA</v>
          </cell>
          <cell r="E5486" t="str">
            <v>0157</v>
          </cell>
          <cell r="F5486" t="str">
            <v/>
          </cell>
          <cell r="G5486" t="str">
            <v/>
          </cell>
          <cell r="H5486" t="str">
            <v>PINTURA TINTA DE ACABAMENTO (PIGMENTADA) ESMALTE SINTÉTICO FOSCO EM MADEIRA, 3 DEMÃOS. AF_01/2021</v>
          </cell>
          <cell r="I5486" t="str">
            <v>M2</v>
          </cell>
          <cell r="J5486" t="str">
            <v>COEFICIENTE DE REPRESENTATIVIDADE</v>
          </cell>
          <cell r="K5486" t="str">
            <v>15,79</v>
          </cell>
          <cell r="L5486" t="str">
            <v>CAIXA REFERENCIAL</v>
          </cell>
        </row>
        <row r="5487">
          <cell r="A5487">
            <v>102229</v>
          </cell>
          <cell r="B5487" t="str">
            <v>PINTURAS</v>
          </cell>
          <cell r="C5487" t="str">
            <v>PINT</v>
          </cell>
          <cell r="D5487" t="str">
            <v>PINTURA EM MADEIRA</v>
          </cell>
          <cell r="E5487" t="str">
            <v>0157</v>
          </cell>
          <cell r="F5487" t="str">
            <v/>
          </cell>
          <cell r="G5487" t="str">
            <v/>
          </cell>
          <cell r="H5487" t="str">
            <v>PINTURA TINTA DE ACABAMENTO (PIGMENTADA) ESMALTE SINTÉTICO ACETINADO EM MADEIRA, 3 DEMÃOS. AF_01/2021</v>
          </cell>
          <cell r="I5487" t="str">
            <v>M2</v>
          </cell>
          <cell r="J5487" t="str">
            <v>COEFICIENTE DE REPRESENTATIVIDADE</v>
          </cell>
          <cell r="K5487" t="str">
            <v>16,28</v>
          </cell>
          <cell r="L5487" t="str">
            <v>CAIXA REFERENCIAL</v>
          </cell>
        </row>
        <row r="5488">
          <cell r="A5488">
            <v>102230</v>
          </cell>
          <cell r="B5488" t="str">
            <v>PINTURAS</v>
          </cell>
          <cell r="C5488" t="str">
            <v>PINT</v>
          </cell>
          <cell r="D5488" t="str">
            <v>PINTURA EM MADEIRA</v>
          </cell>
          <cell r="E5488" t="str">
            <v>0157</v>
          </cell>
          <cell r="F5488" t="str">
            <v/>
          </cell>
          <cell r="G5488" t="str">
            <v/>
          </cell>
          <cell r="H5488" t="str">
            <v>PINTURA TINTA DE ACABAMENTO (PIGMENTADA) ESMALTE SINTÉTICO BRILHANTE EM MADEIRA, 3 DEMÃOS. AF_01/2021</v>
          </cell>
          <cell r="I5488" t="str">
            <v>M2</v>
          </cell>
          <cell r="J5488" t="str">
            <v>COLETADO</v>
          </cell>
          <cell r="K5488" t="str">
            <v>15,53</v>
          </cell>
          <cell r="L5488" t="str">
            <v>CAIXA REFERENCIAL</v>
          </cell>
        </row>
        <row r="5489">
          <cell r="A5489">
            <v>102233</v>
          </cell>
          <cell r="B5489" t="str">
            <v>PINTURAS</v>
          </cell>
          <cell r="C5489" t="str">
            <v>PINT</v>
          </cell>
          <cell r="D5489" t="str">
            <v>PINTURA EM MADEIRA</v>
          </cell>
          <cell r="E5489" t="str">
            <v>0157</v>
          </cell>
          <cell r="F5489" t="str">
            <v/>
          </cell>
          <cell r="G5489" t="str">
            <v/>
          </cell>
          <cell r="H5489" t="str">
            <v>PINTURA IMUNIZANTE PARA MADEIRA, 1 DEMÃO. AF_01/2021</v>
          </cell>
          <cell r="I5489" t="str">
            <v>M2</v>
          </cell>
          <cell r="J5489" t="str">
            <v>COEFICIENTE DE REPRESENTATIVIDADE</v>
          </cell>
          <cell r="K5489" t="str">
            <v>7,81</v>
          </cell>
          <cell r="L5489" t="str">
            <v>CAIXA REFERENCIAL</v>
          </cell>
        </row>
        <row r="5490">
          <cell r="A5490">
            <v>102234</v>
          </cell>
          <cell r="B5490" t="str">
            <v>PINTURAS</v>
          </cell>
          <cell r="C5490" t="str">
            <v>PINT</v>
          </cell>
          <cell r="D5490" t="str">
            <v>PINTURA EM MADEIRA</v>
          </cell>
          <cell r="E5490" t="str">
            <v>0157</v>
          </cell>
          <cell r="F5490" t="str">
            <v/>
          </cell>
          <cell r="G5490" t="str">
            <v/>
          </cell>
          <cell r="H5490" t="str">
            <v>PINTURA IMUNIZANTE PARA MADEIRA, 2 DEMÃOS. AF_01/2021</v>
          </cell>
          <cell r="I5490" t="str">
            <v>M2</v>
          </cell>
          <cell r="J5490" t="str">
            <v>COEFICIENTE DE REPRESENTATIVIDADE</v>
          </cell>
          <cell r="K5490" t="str">
            <v>15,63</v>
          </cell>
          <cell r="L5490" t="str">
            <v>CAIXA REFERENCIAL</v>
          </cell>
        </row>
        <row r="5491">
          <cell r="A5491">
            <v>100716</v>
          </cell>
          <cell r="B5491" t="str">
            <v>PINTURAS</v>
          </cell>
          <cell r="C5491" t="str">
            <v>PINT</v>
          </cell>
          <cell r="D5491" t="str">
            <v>PINTURA PARA METAL</v>
          </cell>
          <cell r="E5491" t="str">
            <v>0158</v>
          </cell>
          <cell r="F5491" t="str">
            <v/>
          </cell>
          <cell r="G5491" t="str">
            <v/>
          </cell>
          <cell r="H5491" t="str">
            <v>JATEAMENTO ABRASIVO COM GRANALHA DE AÇO EM PERFIL METÁLICO EM FÁBRICA. AF_01/2020</v>
          </cell>
          <cell r="I5491" t="str">
            <v>M2</v>
          </cell>
          <cell r="J5491" t="str">
            <v>ATRIBUÍDO SÃO PAULO</v>
          </cell>
          <cell r="K5491" t="str">
            <v>23,58</v>
          </cell>
          <cell r="L5491" t="str">
            <v>CAIXA REFERENCIAL</v>
          </cell>
        </row>
        <row r="5492">
          <cell r="A5492">
            <v>100717</v>
          </cell>
          <cell r="B5492" t="str">
            <v>PINTURAS</v>
          </cell>
          <cell r="C5492" t="str">
            <v>PINT</v>
          </cell>
          <cell r="D5492" t="str">
            <v>PINTURA PARA METAL</v>
          </cell>
          <cell r="E5492" t="str">
            <v>0158</v>
          </cell>
          <cell r="F5492" t="str">
            <v/>
          </cell>
          <cell r="G5492" t="str">
            <v/>
          </cell>
          <cell r="H5492" t="str">
            <v>LIXAMENTO MANUAL EM SUPERFÍCIES METÁLICAS EM OBRA. AF_01/2020</v>
          </cell>
          <cell r="I5492" t="str">
            <v>M2</v>
          </cell>
          <cell r="J5492" t="str">
            <v>COEFICIENTE DE REPRESENTATIVIDADE</v>
          </cell>
          <cell r="K5492" t="str">
            <v>6,52</v>
          </cell>
          <cell r="L5492" t="str">
            <v>CAIXA REFERENCIAL</v>
          </cell>
        </row>
        <row r="5493">
          <cell r="A5493">
            <v>100718</v>
          </cell>
          <cell r="B5493" t="str">
            <v>PINTURAS</v>
          </cell>
          <cell r="C5493" t="str">
            <v>PINT</v>
          </cell>
          <cell r="D5493" t="str">
            <v>PINTURA PARA METAL</v>
          </cell>
          <cell r="E5493" t="str">
            <v>0158</v>
          </cell>
          <cell r="F5493" t="str">
            <v/>
          </cell>
          <cell r="G5493" t="str">
            <v/>
          </cell>
          <cell r="H5493" t="str">
            <v>COLOCAÇÃO DE FITA PROTETORA PARA PINTURA. AF_01/2020</v>
          </cell>
          <cell r="I5493" t="str">
            <v>M</v>
          </cell>
          <cell r="J5493" t="str">
            <v>COEFICIENTE DE REPRESENTATIVIDADE</v>
          </cell>
          <cell r="K5493" t="str">
            <v>0,91</v>
          </cell>
          <cell r="L5493" t="str">
            <v>CAIXA REFERENCIAL</v>
          </cell>
        </row>
        <row r="5494">
          <cell r="A5494">
            <v>100719</v>
          </cell>
          <cell r="B5494" t="str">
            <v>PINTURAS</v>
          </cell>
          <cell r="C5494" t="str">
            <v>PINT</v>
          </cell>
          <cell r="D5494" t="str">
            <v>PINTURA PARA METAL</v>
          </cell>
          <cell r="E5494" t="str">
            <v>0158</v>
          </cell>
          <cell r="F5494" t="str">
            <v/>
          </cell>
          <cell r="G5494" t="str">
            <v/>
          </cell>
          <cell r="H5494" t="str">
            <v>PINTURA COM TINTA ALQUÍDICA DE FUNDO (TIPO ZARCÃO) PULVERIZADA SOBRE PERFIL METÁLICO EXECUTADO EM FÁBRICA (POR DEMÃO). AF_01/2020</v>
          </cell>
          <cell r="I5494" t="str">
            <v>M2</v>
          </cell>
          <cell r="J5494" t="str">
            <v>ATRIBUÍDO SÃO PAULO</v>
          </cell>
          <cell r="K5494" t="str">
            <v>6,99</v>
          </cell>
          <cell r="L5494" t="str">
            <v>CAIXA REFERENCIAL</v>
          </cell>
        </row>
        <row r="5495">
          <cell r="A5495">
            <v>100720</v>
          </cell>
          <cell r="B5495" t="str">
            <v>PINTURAS</v>
          </cell>
          <cell r="C5495" t="str">
            <v>PINT</v>
          </cell>
          <cell r="D5495" t="str">
            <v>PINTURA PARA METAL</v>
          </cell>
          <cell r="E5495" t="str">
            <v>0158</v>
          </cell>
          <cell r="F5495" t="str">
            <v/>
          </cell>
          <cell r="G5495" t="str">
            <v/>
          </cell>
          <cell r="H5495" t="str">
            <v>PINTURA COM TINTA ALQUÍDICA DE FUNDO (TIPO ZARCÃO) APLICADA A ROLO OU PINCEL SOBRE PERFIL METÁLICO EXECUTADO EM FÁBRICA (POR DEMÃO). AF_01/2020</v>
          </cell>
          <cell r="I5495" t="str">
            <v>M2</v>
          </cell>
          <cell r="J5495" t="str">
            <v>COEFICIENTE DE REPRESENTATIVIDADE</v>
          </cell>
          <cell r="K5495" t="str">
            <v>6,99</v>
          </cell>
          <cell r="L5495" t="str">
            <v>CAIXA REFERENCIAL</v>
          </cell>
        </row>
        <row r="5496">
          <cell r="A5496">
            <v>100721</v>
          </cell>
          <cell r="B5496" t="str">
            <v>PINTURAS</v>
          </cell>
          <cell r="C5496" t="str">
            <v>PINT</v>
          </cell>
          <cell r="D5496" t="str">
            <v>PINTURA PARA METAL</v>
          </cell>
          <cell r="E5496" t="str">
            <v>0158</v>
          </cell>
          <cell r="F5496" t="str">
            <v/>
          </cell>
          <cell r="G5496" t="str">
            <v/>
          </cell>
          <cell r="H5496" t="str">
            <v>PINTURA COM TINTA ALQUÍDICA DE FUNDO (TIPO ZARCÃO) PULVERIZADA SOBRE SUPERFÍCIES METÁLICAS (EXCETO PERFIL) EXECUTADO EM OBRA (POR DEMÃO). AF_01/2020</v>
          </cell>
          <cell r="I5496" t="str">
            <v>M2</v>
          </cell>
          <cell r="J5496" t="str">
            <v>ATRIBUÍDO SÃO PAULO</v>
          </cell>
          <cell r="K5496" t="str">
            <v>16,44</v>
          </cell>
          <cell r="L5496" t="str">
            <v>CAIXA REFERENCIAL</v>
          </cell>
        </row>
        <row r="5497">
          <cell r="A5497">
            <v>100722</v>
          </cell>
          <cell r="B5497" t="str">
            <v>PINTURAS</v>
          </cell>
          <cell r="C5497" t="str">
            <v>PINT</v>
          </cell>
          <cell r="D5497" t="str">
            <v>PINTURA PARA METAL</v>
          </cell>
          <cell r="E5497" t="str">
            <v>0158</v>
          </cell>
          <cell r="F5497" t="str">
            <v/>
          </cell>
          <cell r="G5497" t="str">
            <v/>
          </cell>
          <cell r="H5497" t="str">
            <v>PINTURA COM TINTA ALQUÍDICA DE FUNDO (TIPO ZARCÃO) APLICADA A ROLO OU PINCEL SOBRE SUPERFÍCIES METÁLICAS (EXCETO PERFIL) EXECUTADO EM OBRA (POR DEMÃO). AF_01/2020</v>
          </cell>
          <cell r="I5497" t="str">
            <v>M2</v>
          </cell>
          <cell r="J5497" t="str">
            <v>COEFICIENTE DE REPRESENTATIVIDADE</v>
          </cell>
          <cell r="K5497" t="str">
            <v>15,82</v>
          </cell>
          <cell r="L5497" t="str">
            <v>CAIXA REFERENCIAL</v>
          </cell>
        </row>
        <row r="5498">
          <cell r="A5498">
            <v>100723</v>
          </cell>
          <cell r="B5498" t="str">
            <v>PINTURAS</v>
          </cell>
          <cell r="C5498" t="str">
            <v>PINT</v>
          </cell>
          <cell r="D5498" t="str">
            <v>PINTURA PARA METAL</v>
          </cell>
          <cell r="E5498" t="str">
            <v>0158</v>
          </cell>
          <cell r="F5498" t="str">
            <v/>
          </cell>
          <cell r="G5498" t="str">
            <v/>
          </cell>
          <cell r="H5498" t="str">
            <v>PINTURA COM TINTA ALQUÍDICA DE FUNDO E ACABAMENTO (ESMALTE SINTÉTICO GRAFITE) PULVERIZADA SOBRE PERFIL METÁLICO EXECUTADO EM FÁBRICA (POR DEMÃO). AF_01/2020</v>
          </cell>
          <cell r="I5498" t="str">
            <v>M2</v>
          </cell>
          <cell r="J5498" t="str">
            <v>ATRIBUÍDO SÃO PAULO</v>
          </cell>
          <cell r="K5498" t="str">
            <v>7,41</v>
          </cell>
          <cell r="L5498" t="str">
            <v>CAIXA REFERENCIAL</v>
          </cell>
        </row>
        <row r="5499">
          <cell r="A5499">
            <v>100724</v>
          </cell>
          <cell r="B5499" t="str">
            <v>PINTURAS</v>
          </cell>
          <cell r="C5499" t="str">
            <v>PINT</v>
          </cell>
          <cell r="D5499" t="str">
            <v>PINTURA PARA METAL</v>
          </cell>
          <cell r="E5499" t="str">
            <v>0158</v>
          </cell>
          <cell r="F5499" t="str">
            <v/>
          </cell>
          <cell r="G5499" t="str">
            <v/>
          </cell>
          <cell r="H5499" t="str">
            <v>PINTURA COM TINTA ALQUÍDICA DE FUNDO E ACABAMENTO (ESMALTE SINTÉTICO GRAFITE) APLICADA A ROLO OU PINCEL SOBRE PERFIL METÁLICO EXECUTADO EM FÁBRICA (POR DEMÃO). AF_01/2020</v>
          </cell>
          <cell r="I5499" t="str">
            <v>M2</v>
          </cell>
          <cell r="J5499" t="str">
            <v>COEFICIENTE DE REPRESENTATIVIDADE</v>
          </cell>
          <cell r="K5499" t="str">
            <v>8,99</v>
          </cell>
          <cell r="L5499" t="str">
            <v>CAIXA REFERENCIAL</v>
          </cell>
        </row>
        <row r="5500">
          <cell r="A5500">
            <v>100725</v>
          </cell>
          <cell r="B5500" t="str">
            <v>PINTURAS</v>
          </cell>
          <cell r="C5500" t="str">
            <v>PINT</v>
          </cell>
          <cell r="D5500" t="str">
            <v>PINTURA PARA METAL</v>
          </cell>
          <cell r="E5500" t="str">
            <v>0158</v>
          </cell>
          <cell r="F5500" t="str">
            <v/>
          </cell>
          <cell r="G5500" t="str">
            <v/>
          </cell>
          <cell r="H5500" t="str">
            <v>PINTURA COM TINTA ALQUÍDICA DE FUNDO E ACABAMENTO (ESMALTE SINTÉTICO GRAFITE) PULVERIZADA SOBRE SUPERFÍCIES METÁLICAS (EXCETO PERFIL) EXECUTADO EM OBRA (POR DEMÃO). AF_01/2020</v>
          </cell>
          <cell r="I5500" t="str">
            <v>M2</v>
          </cell>
          <cell r="J5500" t="str">
            <v>ATRIBUÍDO SÃO PAULO</v>
          </cell>
          <cell r="K5500" t="str">
            <v>16,50</v>
          </cell>
          <cell r="L5500" t="str">
            <v>CAIXA REFERENCIAL</v>
          </cell>
        </row>
        <row r="5501">
          <cell r="A5501">
            <v>100726</v>
          </cell>
          <cell r="B5501" t="str">
            <v>PINTURAS</v>
          </cell>
          <cell r="C5501" t="str">
            <v>PINT</v>
          </cell>
          <cell r="D5501" t="str">
            <v>PINTURA PARA METAL</v>
          </cell>
          <cell r="E5501" t="str">
            <v>0158</v>
          </cell>
          <cell r="F5501" t="str">
            <v/>
          </cell>
          <cell r="G5501" t="str">
            <v/>
          </cell>
          <cell r="H5501" t="str">
            <v>PINTURA COM TINTA ALQUÍDICA DE FUNDO E ACABAMENTO (ESMALTE SINTÉTICO GRAFITE) APLICADA A ROLO OU PINCEL SOBRE SUPERFÍCIES METÁLICAS (EXCETO PERFIL) EXECUTADO EM OBRA (POR DEMÃO). AF_01/2020</v>
          </cell>
          <cell r="I5501" t="str">
            <v>M2</v>
          </cell>
          <cell r="J5501" t="str">
            <v>COEFICIENTE DE REPRESENTATIVIDADE</v>
          </cell>
          <cell r="K5501" t="str">
            <v>17,75</v>
          </cell>
          <cell r="L5501" t="str">
            <v>CAIXA REFERENCIAL</v>
          </cell>
        </row>
        <row r="5502">
          <cell r="A5502">
            <v>100727</v>
          </cell>
          <cell r="B5502" t="str">
            <v>PINTURAS</v>
          </cell>
          <cell r="C5502" t="str">
            <v>PINT</v>
          </cell>
          <cell r="D5502" t="str">
            <v>PINTURA PARA METAL</v>
          </cell>
          <cell r="E5502" t="str">
            <v>0158</v>
          </cell>
          <cell r="F5502" t="str">
            <v/>
          </cell>
          <cell r="G5502" t="str">
            <v/>
          </cell>
          <cell r="H5502" t="str">
            <v>PINTURA COM TINTA EPOXÍDICA DE FUNDO PULVERIZADA SOBRE PERFIL METÁLICO EXECUTADO EM FÁBRICA (POR DEMÃO). AF_01/2020</v>
          </cell>
          <cell r="I5502" t="str">
            <v>M2</v>
          </cell>
          <cell r="J5502" t="str">
            <v>ATRIBUÍDO SÃO PAULO</v>
          </cell>
          <cell r="K5502" t="str">
            <v>11,59</v>
          </cell>
          <cell r="L5502" t="str">
            <v>CAIXA REFERENCIAL</v>
          </cell>
        </row>
        <row r="5503">
          <cell r="A5503">
            <v>100728</v>
          </cell>
          <cell r="B5503" t="str">
            <v>PINTURAS</v>
          </cell>
          <cell r="C5503" t="str">
            <v>PINT</v>
          </cell>
          <cell r="D5503" t="str">
            <v>PINTURA PARA METAL</v>
          </cell>
          <cell r="E5503" t="str">
            <v>0158</v>
          </cell>
          <cell r="F5503" t="str">
            <v/>
          </cell>
          <cell r="G5503" t="str">
            <v/>
          </cell>
          <cell r="H5503" t="str">
            <v>PINTURA COM TINTA EPOXÍDICA DE FUNDO APLICADA A ROLO OU PINCEL SOBRE PERFIL METÁLICO EXECUTADO EM FÁBRICA (POR DEMÃO). AF_01/2020</v>
          </cell>
          <cell r="I5503" t="str">
            <v>M2</v>
          </cell>
          <cell r="J5503" t="str">
            <v>COEFICIENTE DE REPRESENTATIVIDADE</v>
          </cell>
          <cell r="K5503" t="str">
            <v>11,63</v>
          </cell>
          <cell r="L5503" t="str">
            <v>CAIXA REFERENCIAL</v>
          </cell>
        </row>
        <row r="5504">
          <cell r="A5504">
            <v>100729</v>
          </cell>
          <cell r="B5504" t="str">
            <v>PINTURAS</v>
          </cell>
          <cell r="C5504" t="str">
            <v>PINT</v>
          </cell>
          <cell r="D5504" t="str">
            <v>PINTURA PARA METAL</v>
          </cell>
          <cell r="E5504" t="str">
            <v>0158</v>
          </cell>
          <cell r="F5504" t="str">
            <v/>
          </cell>
          <cell r="G5504" t="str">
            <v/>
          </cell>
          <cell r="H5504" t="str">
            <v>PINTURA COM TINTA EPOXÍDICA DE ACABAMENTO PULVERIZADA SOBRE PERFIL METÁLICO EXECUTADO EM FÁBRICA (POR DEMÃO). AF_01/2020</v>
          </cell>
          <cell r="I5504" t="str">
            <v>M2</v>
          </cell>
          <cell r="J5504" t="str">
            <v>ATRIBUÍDO SÃO PAULO</v>
          </cell>
          <cell r="K5504" t="str">
            <v>13,16</v>
          </cell>
          <cell r="L5504" t="str">
            <v>CAIXA REFERENCIAL</v>
          </cell>
        </row>
        <row r="5505">
          <cell r="A5505">
            <v>100730</v>
          </cell>
          <cell r="B5505" t="str">
            <v>PINTURAS</v>
          </cell>
          <cell r="C5505" t="str">
            <v>PINT</v>
          </cell>
          <cell r="D5505" t="str">
            <v>PINTURA PARA METAL</v>
          </cell>
          <cell r="E5505" t="str">
            <v>0158</v>
          </cell>
          <cell r="F5505" t="str">
            <v/>
          </cell>
          <cell r="G5505" t="str">
            <v/>
          </cell>
          <cell r="H5505" t="str">
            <v>PINTURA COM TINTA EPOXÍDICA DE ACABAMENTO APLICADA A ROLO OU PINCEL SOBRE PERFIL METÁLICO EXECUTADO EM FÁBRICA (POR DEMÃO). AF_01/2020</v>
          </cell>
          <cell r="I5505" t="str">
            <v>M2</v>
          </cell>
          <cell r="J5505" t="str">
            <v>COEFICIENTE DE REPRESENTATIVIDADE</v>
          </cell>
          <cell r="K5505" t="str">
            <v>15,45</v>
          </cell>
          <cell r="L5505" t="str">
            <v>CAIXA REFERENCIAL</v>
          </cell>
        </row>
        <row r="5506">
          <cell r="A5506">
            <v>100733</v>
          </cell>
          <cell r="B5506" t="str">
            <v>PINTURAS</v>
          </cell>
          <cell r="C5506" t="str">
            <v>PINT</v>
          </cell>
          <cell r="D5506" t="str">
            <v>PINTURA PARA METAL</v>
          </cell>
          <cell r="E5506" t="str">
            <v>0158</v>
          </cell>
          <cell r="F5506" t="str">
            <v/>
          </cell>
          <cell r="G5506" t="str">
            <v/>
          </cell>
          <cell r="H5506" t="str">
            <v>PINTURA COM TINTA ACRÍLICA DE FUNDO PULVERIZADA SOBRE SUPERFÍCIES METÁLICAS (EXCETO PERFIL) EXECUTADO EM OBRA (POR DEMÃO). AF_01/2020</v>
          </cell>
          <cell r="I5506" t="str">
            <v>M2</v>
          </cell>
          <cell r="J5506" t="str">
            <v>ATRIBUÍDO SÃO PAULO</v>
          </cell>
          <cell r="K5506" t="str">
            <v>8,22</v>
          </cell>
          <cell r="L5506" t="str">
            <v>CAIXA REFERENCIAL</v>
          </cell>
        </row>
        <row r="5507">
          <cell r="A5507">
            <v>100734</v>
          </cell>
          <cell r="B5507" t="str">
            <v>PINTURAS</v>
          </cell>
          <cell r="C5507" t="str">
            <v>PINT</v>
          </cell>
          <cell r="D5507" t="str">
            <v>PINTURA PARA METAL</v>
          </cell>
          <cell r="E5507" t="str">
            <v>0158</v>
          </cell>
          <cell r="F5507" t="str">
            <v/>
          </cell>
          <cell r="G5507" t="str">
            <v/>
          </cell>
          <cell r="H5507" t="str">
            <v>PINTURA COM TINTA ACRÍLICA DE FUNDO APLICADA A ROLO OU PINCEL SOBRE SUPERFÍCIES METÁLICAS (EXCETO PERFIL) EXECUTADO EM OBRA (POR DEMÃO). AF_01/2020</v>
          </cell>
          <cell r="I5507" t="str">
            <v>M2</v>
          </cell>
          <cell r="J5507" t="str">
            <v>COEFICIENTE DE REPRESENTATIVIDADE</v>
          </cell>
          <cell r="K5507" t="str">
            <v>10,32</v>
          </cell>
          <cell r="L5507" t="str">
            <v>CAIXA REFERENCIAL</v>
          </cell>
        </row>
        <row r="5508">
          <cell r="A5508">
            <v>100735</v>
          </cell>
          <cell r="B5508" t="str">
            <v>PINTURAS</v>
          </cell>
          <cell r="C5508" t="str">
            <v>PINT</v>
          </cell>
          <cell r="D5508" t="str">
            <v>PINTURA PARA METAL</v>
          </cell>
          <cell r="E5508" t="str">
            <v>0158</v>
          </cell>
          <cell r="F5508" t="str">
            <v/>
          </cell>
          <cell r="G5508" t="str">
            <v/>
          </cell>
          <cell r="H5508" t="str">
            <v>PINTURA COM TINTA ACRÍLICA DE ACABAMENTO PULVERIZADA SOBRE SUPERFÍCIES METÁLICAS (EXCETO PERFIL) EXECUTADO EM OBRA (POR DEMÃO). AF_01/2020</v>
          </cell>
          <cell r="I5508" t="str">
            <v>M2</v>
          </cell>
          <cell r="J5508" t="str">
            <v>ATRIBUÍDO SÃO PAULO</v>
          </cell>
          <cell r="K5508" t="str">
            <v>7,17</v>
          </cell>
          <cell r="L5508" t="str">
            <v>CAIXA REFERENCIAL</v>
          </cell>
        </row>
        <row r="5509">
          <cell r="A5509">
            <v>100736</v>
          </cell>
          <cell r="B5509" t="str">
            <v>PINTURAS</v>
          </cell>
          <cell r="C5509" t="str">
            <v>PINT</v>
          </cell>
          <cell r="D5509" t="str">
            <v>PINTURA PARA METAL</v>
          </cell>
          <cell r="E5509" t="str">
            <v>0158</v>
          </cell>
          <cell r="F5509" t="str">
            <v/>
          </cell>
          <cell r="G5509" t="str">
            <v/>
          </cell>
          <cell r="H5509" t="str">
            <v>PINTURA COM TINTA ACRÍLICA DE ACABAMENTO APLICADA A ROLO OU PINCEL SOBRE SUPERFÍCIES METÁLICAS (EXCETO PERFIL) EXECUTADO EM OBRA (POR DEMÃO). AF_01/2020</v>
          </cell>
          <cell r="I5509" t="str">
            <v>M2</v>
          </cell>
          <cell r="J5509" t="str">
            <v>COEFICIENTE DE REPRESENTATIVIDADE</v>
          </cell>
          <cell r="K5509" t="str">
            <v>9,46</v>
          </cell>
          <cell r="L5509" t="str">
            <v>CAIXA REFERENCIAL</v>
          </cell>
        </row>
        <row r="5510">
          <cell r="A5510">
            <v>100739</v>
          </cell>
          <cell r="B5510" t="str">
            <v>PINTURAS</v>
          </cell>
          <cell r="C5510" t="str">
            <v>PINT</v>
          </cell>
          <cell r="D5510" t="str">
            <v>PINTURA PARA METAL</v>
          </cell>
          <cell r="E5510" t="str">
            <v>0158</v>
          </cell>
          <cell r="F5510" t="str">
            <v/>
          </cell>
          <cell r="G5510" t="str">
            <v/>
          </cell>
          <cell r="H5510" t="str">
            <v>PINTURA COM TINTA ALQUÍDICA DE ACABAMENTO (ESMALTE SINTÉTICO ACETINADO) PULVERIZADA SOBRE PERFIL METÁLICO EXECUTADO EM FÁBRICA (POR DEMÃO). AF_01/2020</v>
          </cell>
          <cell r="I5510" t="str">
            <v>M2</v>
          </cell>
          <cell r="J5510" t="str">
            <v>ATRIBUÍDO SÃO PAULO</v>
          </cell>
          <cell r="K5510" t="str">
            <v>6,79</v>
          </cell>
          <cell r="L5510" t="str">
            <v>CAIXA REFERENCIAL</v>
          </cell>
        </row>
        <row r="5511">
          <cell r="A5511">
            <v>100740</v>
          </cell>
          <cell r="B5511" t="str">
            <v>PINTURAS</v>
          </cell>
          <cell r="C5511" t="str">
            <v>PINT</v>
          </cell>
          <cell r="D5511" t="str">
            <v>PINTURA PARA METAL</v>
          </cell>
          <cell r="E5511" t="str">
            <v>0158</v>
          </cell>
          <cell r="F5511" t="str">
            <v/>
          </cell>
          <cell r="G5511" t="str">
            <v/>
          </cell>
          <cell r="H5511" t="str">
            <v>PINTURA COM TINTA ALQUÍDICA DE ACABAMENTO (ESMALTE SINTÉTICO ACETINADO) APLICADA A ROLO OU PINCEL SOBRE PERFIL METÁLICO EXECUTADO EM FÁBRICA (POR DEMÃO). AF_01/2020</v>
          </cell>
          <cell r="I5511" t="str">
            <v>M2</v>
          </cell>
          <cell r="J5511" t="str">
            <v>COEFICIENTE DE REPRESENTATIVIDADE</v>
          </cell>
          <cell r="K5511" t="str">
            <v>7,30</v>
          </cell>
          <cell r="L5511" t="str">
            <v>CAIXA REFERENCIAL</v>
          </cell>
        </row>
        <row r="5512">
          <cell r="A5512">
            <v>100741</v>
          </cell>
          <cell r="B5512" t="str">
            <v>PINTURAS</v>
          </cell>
          <cell r="C5512" t="str">
            <v>PINT</v>
          </cell>
          <cell r="D5512" t="str">
            <v>PINTURA PARA METAL</v>
          </cell>
          <cell r="E5512" t="str">
            <v>0158</v>
          </cell>
          <cell r="F5512" t="str">
            <v/>
          </cell>
          <cell r="G5512" t="str">
            <v/>
          </cell>
          <cell r="H5512" t="str">
            <v>PINTURA COM TINTA ALQUÍDICA DE ACABAMENTO (ESMALTE SINTÉTICO ACETINADO) PULVERIZADA SOBRE SUPERFÍCIES METÁLICAS (EXCETO PERFIL) EXECUTADO EM OBRA (POR DEMÃO). AF_01/2020</v>
          </cell>
          <cell r="I5512" t="str">
            <v>M2</v>
          </cell>
          <cell r="J5512" t="str">
            <v>ATRIBUÍDO SÃO PAULO</v>
          </cell>
          <cell r="K5512" t="str">
            <v>16,10</v>
          </cell>
          <cell r="L5512" t="str">
            <v>CAIXA REFERENCIAL</v>
          </cell>
        </row>
        <row r="5513">
          <cell r="A5513">
            <v>100742</v>
          </cell>
          <cell r="B5513" t="str">
            <v>PINTURAS</v>
          </cell>
          <cell r="C5513" t="str">
            <v>PINT</v>
          </cell>
          <cell r="D5513" t="str">
            <v>PINTURA PARA METAL</v>
          </cell>
          <cell r="E5513" t="str">
            <v>0158</v>
          </cell>
          <cell r="F5513" t="str">
            <v/>
          </cell>
          <cell r="G5513" t="str">
            <v/>
          </cell>
          <cell r="H5513" t="str">
            <v>PINTURA COM TINTA ALQUÍDICA DE ACABAMENTO (ESMALTE SINTÉTICO ACETINADO) APLICADA A ROLO OU PINCEL SOBRE SUPERFÍCIES METÁLICAS (EXCETO PERFIL) EXECUTADO EM OBRA (POR DEMÃO). AF_01/2020</v>
          </cell>
          <cell r="I5513" t="str">
            <v>M2</v>
          </cell>
          <cell r="J5513" t="str">
            <v>COEFICIENTE DE REPRESENTATIVIDADE</v>
          </cell>
          <cell r="K5513" t="str">
            <v>16,11</v>
          </cell>
          <cell r="L5513" t="str">
            <v>CAIXA REFERENCIAL</v>
          </cell>
        </row>
        <row r="5514">
          <cell r="A5514">
            <v>100743</v>
          </cell>
          <cell r="B5514" t="str">
            <v>PINTURAS</v>
          </cell>
          <cell r="C5514" t="str">
            <v>PINT</v>
          </cell>
          <cell r="D5514" t="str">
            <v>PINTURA PARA METAL</v>
          </cell>
          <cell r="E5514" t="str">
            <v>0158</v>
          </cell>
          <cell r="F5514" t="str">
            <v/>
          </cell>
          <cell r="G5514" t="str">
            <v/>
          </cell>
          <cell r="H5514" t="str">
            <v>PINTURA COM TINTA ALQUÍDICA DE ACABAMENTO (ESMALTE SINTÉTICO BRILHANTE) PULVERIZADA SOBRE PERFIL METÁLICO EXECUTADO EM FÁBRICA  (POR DEMÃO). AF_01/2020</v>
          </cell>
          <cell r="I5514" t="str">
            <v>M2</v>
          </cell>
          <cell r="J5514" t="str">
            <v>ATRIBUÍDO SÃO PAULO</v>
          </cell>
          <cell r="K5514" t="str">
            <v>6,63</v>
          </cell>
          <cell r="L5514" t="str">
            <v>CAIXA REFERENCIAL</v>
          </cell>
        </row>
        <row r="5515">
          <cell r="A5515">
            <v>100744</v>
          </cell>
          <cell r="B5515" t="str">
            <v>PINTURAS</v>
          </cell>
          <cell r="C5515" t="str">
            <v>PINT</v>
          </cell>
          <cell r="D5515" t="str">
            <v>PINTURA PARA METAL</v>
          </cell>
          <cell r="E5515" t="str">
            <v>0158</v>
          </cell>
          <cell r="F5515" t="str">
            <v/>
          </cell>
          <cell r="G5515" t="str">
            <v/>
          </cell>
          <cell r="H5515" t="str">
            <v>PINTURA COM TINTA ALQUÍDICA DE ACABAMENTO (ESMALTE SINTÉTICO BRILHANTE) APLICADA A ROLO OU PINCEL SOBRE PERFIL METÁLICO EXECUTADO EM FÁBRICA (POR DEMÃO). AF_01/2020</v>
          </cell>
          <cell r="I5515" t="str">
            <v>M2</v>
          </cell>
          <cell r="J5515" t="str">
            <v>COLETADO</v>
          </cell>
          <cell r="K5515" t="str">
            <v>7,20</v>
          </cell>
          <cell r="L5515" t="str">
            <v>CAIXA REFERENCIAL</v>
          </cell>
        </row>
        <row r="5516">
          <cell r="A5516">
            <v>100745</v>
          </cell>
          <cell r="B5516" t="str">
            <v>PINTURAS</v>
          </cell>
          <cell r="C5516" t="str">
            <v>PINT</v>
          </cell>
          <cell r="D5516" t="str">
            <v>PINTURA PARA METAL</v>
          </cell>
          <cell r="E5516" t="str">
            <v>0158</v>
          </cell>
          <cell r="F5516" t="str">
            <v/>
          </cell>
          <cell r="G5516" t="str">
            <v/>
          </cell>
          <cell r="H5516" t="str">
            <v>PINTURA COM TINTA ALQUÍDICA DE ACABAMENTO (ESMALTE SINTÉTICO BRILHANTE) PULVERIZADA SOBRE SUPERFÍCIES METÁLICAS (EXCETO PERFIL) EXECUTADO EM OBRA  (POR DEMÃO). AF_01/2020</v>
          </cell>
          <cell r="I5516" t="str">
            <v>M2</v>
          </cell>
          <cell r="J5516" t="str">
            <v>ATRIBUÍDO SÃO PAULO</v>
          </cell>
          <cell r="K5516" t="str">
            <v>15,94</v>
          </cell>
          <cell r="L5516" t="str">
            <v>CAIXA REFERENCIAL</v>
          </cell>
        </row>
        <row r="5517">
          <cell r="A5517">
            <v>100746</v>
          </cell>
          <cell r="B5517" t="str">
            <v>PINTURAS</v>
          </cell>
          <cell r="C5517" t="str">
            <v>PINT</v>
          </cell>
          <cell r="D5517" t="str">
            <v>PINTURA PARA METAL</v>
          </cell>
          <cell r="E5517" t="str">
            <v>0158</v>
          </cell>
          <cell r="F5517" t="str">
            <v/>
          </cell>
          <cell r="G5517" t="str">
            <v/>
          </cell>
          <cell r="H5517" t="str">
            <v>PINTURA COM TINTA ALQUÍDICA DE ACABAMENTO (ESMALTE SINTÉTICO BRILHANTE) APLICADA A ROLO OU PINCEL SOBRE SUPERFÍCIES METÁLICAS (EXCETO PERFIL) EXECUTADO EM OBRA (POR DEMÃO). AF_01/2020</v>
          </cell>
          <cell r="I5517" t="str">
            <v>M2</v>
          </cell>
          <cell r="J5517" t="str">
            <v>COLETADO</v>
          </cell>
          <cell r="K5517" t="str">
            <v>16,01</v>
          </cell>
          <cell r="L5517" t="str">
            <v>CAIXA REFERENCIAL</v>
          </cell>
        </row>
        <row r="5518">
          <cell r="A5518">
            <v>100747</v>
          </cell>
          <cell r="B5518" t="str">
            <v>PINTURAS</v>
          </cell>
          <cell r="C5518" t="str">
            <v>PINT</v>
          </cell>
          <cell r="D5518" t="str">
            <v>PINTURA PARA METAL</v>
          </cell>
          <cell r="E5518" t="str">
            <v>0158</v>
          </cell>
          <cell r="F5518" t="str">
            <v/>
          </cell>
          <cell r="G5518" t="str">
            <v/>
          </cell>
          <cell r="H5518" t="str">
            <v>PINTURA COM TINTA ALQUÍDICA DE ACABAMENTO (ESMALTE SINTÉTICO FOSCO) PULVERIZADA SOBRE PERFIL METÁLICO EXECUTADO EM FÁBRICA (POR DEMÃO). AF_01/2020</v>
          </cell>
          <cell r="I5518" t="str">
            <v>M2</v>
          </cell>
          <cell r="J5518" t="str">
            <v>ATRIBUÍDO SÃO PAULO</v>
          </cell>
          <cell r="K5518" t="str">
            <v>6,70</v>
          </cell>
          <cell r="L5518" t="str">
            <v>CAIXA REFERENCIAL</v>
          </cell>
        </row>
        <row r="5519">
          <cell r="A5519">
            <v>100748</v>
          </cell>
          <cell r="B5519" t="str">
            <v>PINTURAS</v>
          </cell>
          <cell r="C5519" t="str">
            <v>PINT</v>
          </cell>
          <cell r="D5519" t="str">
            <v>PINTURA PARA METAL</v>
          </cell>
          <cell r="E5519" t="str">
            <v>0158</v>
          </cell>
          <cell r="F5519" t="str">
            <v/>
          </cell>
          <cell r="G5519" t="str">
            <v/>
          </cell>
          <cell r="H5519" t="str">
            <v>PINTURA COM TINTA ALQUÍDICA DE ACABAMENTO (ESMALTE SINTÉTICO FOSCO) APLICADA A ROLO OU PINCEL SOBRE PERFIL METÁLICO EXECUTADO EM FÁBRICA (POR DEMÃO). AF_01/2020</v>
          </cell>
          <cell r="I5519" t="str">
            <v>M2</v>
          </cell>
          <cell r="J5519" t="str">
            <v>COEFICIENTE DE REPRESENTATIVIDADE</v>
          </cell>
          <cell r="K5519" t="str">
            <v>7,24</v>
          </cell>
          <cell r="L5519" t="str">
            <v>CAIXA REFERENCIAL</v>
          </cell>
        </row>
        <row r="5520">
          <cell r="A5520">
            <v>100749</v>
          </cell>
          <cell r="B5520" t="str">
            <v>PINTURAS</v>
          </cell>
          <cell r="C5520" t="str">
            <v>PINT</v>
          </cell>
          <cell r="D5520" t="str">
            <v>PINTURA PARA METAL</v>
          </cell>
          <cell r="E5520" t="str">
            <v>0158</v>
          </cell>
          <cell r="F5520" t="str">
            <v/>
          </cell>
          <cell r="G5520" t="str">
            <v/>
          </cell>
          <cell r="H5520" t="str">
            <v>PINTURA COM TINTA ALQUÍDICA DE ACABAMENTO (ESMALTE SINTÉTICO FOSCO) PULVERIZADA SOBRE SUPERFÍCIES METÁLICAS (EXCETO PERFIL) EXECUTADO EM OBRA (POR DEMÃO). AF_01/2020</v>
          </cell>
          <cell r="I5520" t="str">
            <v>M2</v>
          </cell>
          <cell r="J5520" t="str">
            <v>ATRIBUÍDO SÃO PAULO</v>
          </cell>
          <cell r="K5520" t="str">
            <v>16,01</v>
          </cell>
          <cell r="L5520" t="str">
            <v>CAIXA REFERENCIAL</v>
          </cell>
        </row>
        <row r="5521">
          <cell r="A5521">
            <v>100750</v>
          </cell>
          <cell r="B5521" t="str">
            <v>PINTURAS</v>
          </cell>
          <cell r="C5521" t="str">
            <v>PINT</v>
          </cell>
          <cell r="D5521" t="str">
            <v>PINTURA PARA METAL</v>
          </cell>
          <cell r="E5521" t="str">
            <v>0158</v>
          </cell>
          <cell r="F5521" t="str">
            <v/>
          </cell>
          <cell r="G5521" t="str">
            <v/>
          </cell>
          <cell r="H5521" t="str">
            <v>PINTURA COM TINTA ALQUÍDICA DE ACABAMENTO (ESMALTE SINTÉTICO FOSCO) APLICADA A ROLO OU PINCEL SOBRE SUPERFÍCIES METÁLICAS (EXCETO PERFIL) EXECUTADO EM OBRA (POR DEMÃO). AF_01/2020</v>
          </cell>
          <cell r="I5521" t="str">
            <v>M2</v>
          </cell>
          <cell r="J5521" t="str">
            <v>COEFICIENTE DE REPRESENTATIVIDADE</v>
          </cell>
          <cell r="K5521" t="str">
            <v>16,05</v>
          </cell>
          <cell r="L5521" t="str">
            <v>CAIXA REFERENCIAL</v>
          </cell>
        </row>
        <row r="5522">
          <cell r="A5522">
            <v>100751</v>
          </cell>
          <cell r="B5522" t="str">
            <v>PINTURAS</v>
          </cell>
          <cell r="C5522" t="str">
            <v>PINT</v>
          </cell>
          <cell r="D5522" t="str">
            <v>PINTURA PARA METAL</v>
          </cell>
          <cell r="E5522" t="str">
            <v>0158</v>
          </cell>
          <cell r="F5522" t="str">
            <v/>
          </cell>
          <cell r="G5522" t="str">
            <v/>
          </cell>
          <cell r="H5522" t="str">
            <v>PINTURA COM TINTA EPOXÍDICA DE ACABAMENTO PULVERIZADA SOBRE PERFIL METÁLICO EXECUTADO EM FÁBRICA (02 DEMÃOS). AF_01/2020</v>
          </cell>
          <cell r="I5522" t="str">
            <v>M2</v>
          </cell>
          <cell r="J5522" t="str">
            <v>ATRIBUÍDO SÃO PAULO</v>
          </cell>
          <cell r="K5522" t="str">
            <v>26,34</v>
          </cell>
          <cell r="L5522" t="str">
            <v>CAIXA REFERENCIAL</v>
          </cell>
        </row>
        <row r="5523">
          <cell r="A5523">
            <v>100752</v>
          </cell>
          <cell r="B5523" t="str">
            <v>PINTURAS</v>
          </cell>
          <cell r="C5523" t="str">
            <v>PINT</v>
          </cell>
          <cell r="D5523" t="str">
            <v>PINTURA PARA METAL</v>
          </cell>
          <cell r="E5523" t="str">
            <v>0158</v>
          </cell>
          <cell r="F5523" t="str">
            <v/>
          </cell>
          <cell r="G5523" t="str">
            <v/>
          </cell>
          <cell r="H5523" t="str">
            <v>PINTURA COM TINTA EPOXÍDICA DE ACABAMENTO APLICADA A ROLO OU PINCEL SOBRE PERFIL METÁLICO EXECUTADO EM FÁBRICA (02 DEMÃOS). AF_01/2020</v>
          </cell>
          <cell r="I5523" t="str">
            <v>M2</v>
          </cell>
          <cell r="J5523" t="str">
            <v>COEFICIENTE DE REPRESENTATIVIDADE</v>
          </cell>
          <cell r="K5523" t="str">
            <v>30,90</v>
          </cell>
          <cell r="L5523" t="str">
            <v>CAIXA REFERENCIAL</v>
          </cell>
        </row>
        <row r="5524">
          <cell r="A5524">
            <v>100753</v>
          </cell>
          <cell r="B5524" t="str">
            <v>PINTURAS</v>
          </cell>
          <cell r="C5524" t="str">
            <v>PINT</v>
          </cell>
          <cell r="D5524" t="str">
            <v>PINTURA PARA METAL</v>
          </cell>
          <cell r="E5524" t="str">
            <v>0158</v>
          </cell>
          <cell r="F5524" t="str">
            <v/>
          </cell>
          <cell r="G5524" t="str">
            <v/>
          </cell>
          <cell r="H5524" t="str">
            <v>PINTURA COM TINTA ACRÍLICA DE ACABAMENTO PULVERIZADA SOBRE SUPERFÍCIES METÁLICAS (EXCETO PERFIL) EXECUTADO EM OBRA (02 DEMÃOS). AF_01/2020</v>
          </cell>
          <cell r="I5524" t="str">
            <v>M2</v>
          </cell>
          <cell r="J5524" t="str">
            <v>ATRIBUÍDO SÃO PAULO</v>
          </cell>
          <cell r="K5524" t="str">
            <v>14,35</v>
          </cell>
          <cell r="L5524" t="str">
            <v>CAIXA REFERENCIAL</v>
          </cell>
        </row>
        <row r="5525">
          <cell r="A5525">
            <v>100754</v>
          </cell>
          <cell r="B5525" t="str">
            <v>PINTURAS</v>
          </cell>
          <cell r="C5525" t="str">
            <v>PINT</v>
          </cell>
          <cell r="D5525" t="str">
            <v>PINTURA PARA METAL</v>
          </cell>
          <cell r="E5525" t="str">
            <v>0158</v>
          </cell>
          <cell r="F5525" t="str">
            <v/>
          </cell>
          <cell r="G5525" t="str">
            <v/>
          </cell>
          <cell r="H5525" t="str">
            <v>PINTURA COM TINTA ACRÍLICA DE ACABAMENTO APLICADA A ROLO OU PINCEL SOBRE SUPERFÍCIES METÁLICAS (EXCETO PERFIL) EXECUTADO EM OBRA (02 DEMÃOS). AF_01/2020</v>
          </cell>
          <cell r="I5525" t="str">
            <v>M2</v>
          </cell>
          <cell r="J5525" t="str">
            <v>COEFICIENTE DE REPRESENTATIVIDADE</v>
          </cell>
          <cell r="K5525" t="str">
            <v>18,93</v>
          </cell>
          <cell r="L5525" t="str">
            <v>CAIXA REFERENCIAL</v>
          </cell>
        </row>
        <row r="5526">
          <cell r="A5526">
            <v>100757</v>
          </cell>
          <cell r="B5526" t="str">
            <v>PINTURAS</v>
          </cell>
          <cell r="C5526" t="str">
            <v>PINT</v>
          </cell>
          <cell r="D5526" t="str">
            <v>PINTURA PARA METAL</v>
          </cell>
          <cell r="E5526" t="str">
            <v>0158</v>
          </cell>
          <cell r="F5526" t="str">
            <v/>
          </cell>
          <cell r="G5526" t="str">
            <v/>
          </cell>
          <cell r="H5526" t="str">
            <v>PINTURA COM TINTA ALQUÍDICA DE ACABAMENTO (ESMALTE SINTÉTICO ACETINADO) PULVERIZADA SOBRE SUPERFÍCIES METÁLICAS (EXCETO PERFIL) EXECUTADO EM OBRA (02 DEMÃOS). AF_01/2020</v>
          </cell>
          <cell r="I5526" t="str">
            <v>M2</v>
          </cell>
          <cell r="J5526" t="str">
            <v>ATRIBUÍDO SÃO PAULO</v>
          </cell>
          <cell r="K5526" t="str">
            <v>32,23</v>
          </cell>
          <cell r="L5526" t="str">
            <v>CAIXA REFERENCIAL</v>
          </cell>
        </row>
        <row r="5527">
          <cell r="A5527">
            <v>100758</v>
          </cell>
          <cell r="B5527" t="str">
            <v>PINTURAS</v>
          </cell>
          <cell r="C5527" t="str">
            <v>PINT</v>
          </cell>
          <cell r="D5527" t="str">
            <v>PINTURA PARA METAL</v>
          </cell>
          <cell r="E5527" t="str">
            <v>0158</v>
          </cell>
          <cell r="F5527" t="str">
            <v/>
          </cell>
          <cell r="G5527" t="str">
            <v/>
          </cell>
          <cell r="H5527" t="str">
            <v>PINTURA COM TINTA ALQUÍDICA DE ACABAMENTO (ESMALTE SINTÉTICO ACETINADO) APLICADA A ROLO OU PINCEL SOBRE SUPERFÍCIES METÁLICAS (EXCETO PERFIL) EXECUTADO EM OBRA (02 DEMÃOS). AF_01/2020</v>
          </cell>
          <cell r="I5527" t="str">
            <v>M2</v>
          </cell>
          <cell r="J5527" t="str">
            <v>COEFICIENTE DE REPRESENTATIVIDADE</v>
          </cell>
          <cell r="K5527" t="str">
            <v>32,24</v>
          </cell>
          <cell r="L5527" t="str">
            <v>CAIXA REFERENCIAL</v>
          </cell>
        </row>
        <row r="5528">
          <cell r="A5528">
            <v>100759</v>
          </cell>
          <cell r="B5528" t="str">
            <v>PINTURAS</v>
          </cell>
          <cell r="C5528" t="str">
            <v>PINT</v>
          </cell>
          <cell r="D5528" t="str">
            <v>PINTURA PARA METAL</v>
          </cell>
          <cell r="E5528" t="str">
            <v>0158</v>
          </cell>
          <cell r="F5528" t="str">
            <v/>
          </cell>
          <cell r="G5528" t="str">
            <v/>
          </cell>
          <cell r="H5528" t="str">
            <v>PINTURA COM TINTA ALQUÍDICA DE ACABAMENTO (ESMALTE SINTÉTICO BRILHANTE) PULVERIZADA SOBRE SUPERFÍCIES METÁLICAS (EXCETO PERFIL) EXECUTADO EM OBRA (02 DEMÃOS). AF_01/2020</v>
          </cell>
          <cell r="I5528" t="str">
            <v>M2</v>
          </cell>
          <cell r="J5528" t="str">
            <v>ATRIBUÍDO SÃO PAULO</v>
          </cell>
          <cell r="K5528" t="str">
            <v>31,90</v>
          </cell>
          <cell r="L5528" t="str">
            <v>CAIXA REFERENCIAL</v>
          </cell>
        </row>
        <row r="5529">
          <cell r="A5529">
            <v>100760</v>
          </cell>
          <cell r="B5529" t="str">
            <v>PINTURAS</v>
          </cell>
          <cell r="C5529" t="str">
            <v>PINT</v>
          </cell>
          <cell r="D5529" t="str">
            <v>PINTURA PARA METAL</v>
          </cell>
          <cell r="E5529" t="str">
            <v>0158</v>
          </cell>
          <cell r="F5529" t="str">
            <v/>
          </cell>
          <cell r="G5529" t="str">
            <v/>
          </cell>
          <cell r="H5529" t="str">
            <v>PINTURA COM TINTA ALQUÍDICA DE ACABAMENTO (ESMALTE SINTÉTICO BRILHANTE) APLICADA A ROLO OU PINCEL SOBRE SUPERFÍCIES METÁLICAS (EXCETO PERFIL) EXECUTADO EM OBRA (02 DEMÃOS). AF_01/2020</v>
          </cell>
          <cell r="I5529" t="str">
            <v>M2</v>
          </cell>
          <cell r="J5529" t="str">
            <v>COLETADO</v>
          </cell>
          <cell r="K5529" t="str">
            <v>32,03</v>
          </cell>
          <cell r="L5529" t="str">
            <v>CAIXA REFERENCIAL</v>
          </cell>
        </row>
        <row r="5530">
          <cell r="A5530">
            <v>100761</v>
          </cell>
          <cell r="B5530" t="str">
            <v>PINTURAS</v>
          </cell>
          <cell r="C5530" t="str">
            <v>PINT</v>
          </cell>
          <cell r="D5530" t="str">
            <v>PINTURA PARA METAL</v>
          </cell>
          <cell r="E5530" t="str">
            <v>0158</v>
          </cell>
          <cell r="F5530" t="str">
            <v/>
          </cell>
          <cell r="G5530" t="str">
            <v/>
          </cell>
          <cell r="H5530" t="str">
            <v>PINTURA COM TINTA ALQUÍDICA DE ACABAMENTO (ESMALTE SINTÉTICO FOSCO) PULVERIZADA SOBRE SUPERFÍCIES METÁLICAS (EXCETO PERFIL) EXECUTADO EM OBRA (02 DEMÃOS). AF_01/2020</v>
          </cell>
          <cell r="I5530" t="str">
            <v>M2</v>
          </cell>
          <cell r="J5530" t="str">
            <v>ATRIBUÍDO SÃO PAULO</v>
          </cell>
          <cell r="K5530" t="str">
            <v>32,04</v>
          </cell>
          <cell r="L5530" t="str">
            <v>CAIXA REFERENCIAL</v>
          </cell>
        </row>
        <row r="5531">
          <cell r="A5531">
            <v>100762</v>
          </cell>
          <cell r="B5531" t="str">
            <v>PINTURAS</v>
          </cell>
          <cell r="C5531" t="str">
            <v>PINT</v>
          </cell>
          <cell r="D5531" t="str">
            <v>PINTURA PARA METAL</v>
          </cell>
          <cell r="E5531" t="str">
            <v>0158</v>
          </cell>
          <cell r="F5531" t="str">
            <v/>
          </cell>
          <cell r="G5531" t="str">
            <v/>
          </cell>
          <cell r="H5531" t="str">
            <v>PINTURA COM TINTA ALQUÍDICA DE ACABAMENTO (ESMALTE SINTÉTICO FOSCO) APLICADA A ROLO OU PINCEL SOBRE SUPERFÍCIES METÁLICAS (EXCETO PERFIL) EXECUTADO EM OBRA (02 DEMÃOS). AF_01/2020</v>
          </cell>
          <cell r="I5531" t="str">
            <v>M2</v>
          </cell>
          <cell r="J5531" t="str">
            <v>COEFICIENTE DE REPRESENTATIVIDADE</v>
          </cell>
          <cell r="K5531" t="str">
            <v>32,12</v>
          </cell>
          <cell r="L5531" t="str">
            <v>CAIXA REFERENCIAL</v>
          </cell>
        </row>
        <row r="5532">
          <cell r="A5532">
            <v>41595</v>
          </cell>
          <cell r="B5532" t="str">
            <v>PINTURAS</v>
          </cell>
          <cell r="C5532" t="str">
            <v>PINT</v>
          </cell>
          <cell r="D5532" t="str">
            <v>PINTURA PARA PISO</v>
          </cell>
          <cell r="E5532" t="str">
            <v>0161</v>
          </cell>
          <cell r="F5532" t="str">
            <v/>
          </cell>
          <cell r="G5532" t="str">
            <v/>
          </cell>
          <cell r="H5532" t="str">
            <v>PINTURA ACRILICA DE FAIXAS DE DEMARCACAO EM QUADRA POLIESPORTIVA, 5 CM DE LARGURA</v>
          </cell>
          <cell r="I5532" t="str">
            <v>M</v>
          </cell>
          <cell r="J5532" t="str">
            <v>COEFICIENTE DE REPRESENTATIVIDADE</v>
          </cell>
          <cell r="K5532" t="str">
            <v>9,74</v>
          </cell>
          <cell r="L5532" t="str">
            <v>CAIXA REFERENCIAL</v>
          </cell>
        </row>
        <row r="5533">
          <cell r="A5533" t="str">
            <v>74245/1</v>
          </cell>
          <cell r="B5533" t="str">
            <v>PINTURAS</v>
          </cell>
          <cell r="C5533" t="str">
            <v>PINT</v>
          </cell>
          <cell r="D5533" t="str">
            <v>PINTURA PARA PISO</v>
          </cell>
          <cell r="E5533" t="str">
            <v>0161</v>
          </cell>
          <cell r="F5533">
            <v>74245</v>
          </cell>
          <cell r="G5533" t="str">
            <v>PINTURA ACRILICA EM PISO CIMENTADO DUAS DEMAOS</v>
          </cell>
          <cell r="H5533" t="str">
            <v>PINTURA ACRILICA EM PISO CIMENTADO DUAS DEMAOS</v>
          </cell>
          <cell r="I5533" t="str">
            <v>M2</v>
          </cell>
          <cell r="J5533" t="str">
            <v>COEFICIENTE DE REPRESENTATIVIDADE</v>
          </cell>
          <cell r="K5533" t="str">
            <v>12,81</v>
          </cell>
          <cell r="L5533" t="str">
            <v>CAIXA REFERENCIAL</v>
          </cell>
        </row>
        <row r="5534">
          <cell r="A5534">
            <v>79467</v>
          </cell>
          <cell r="B5534" t="str">
            <v>PINTURAS</v>
          </cell>
          <cell r="C5534" t="str">
            <v>PINT</v>
          </cell>
          <cell r="D5534" t="str">
            <v>PINTURA PARA PISO</v>
          </cell>
          <cell r="E5534" t="str">
            <v>0161</v>
          </cell>
          <cell r="F5534" t="str">
            <v/>
          </cell>
          <cell r="G5534" t="str">
            <v/>
          </cell>
          <cell r="H5534" t="str">
            <v>PINTURA COM TINTA A BASE DE BORRACHA CLORADA , DE FAIXAS DE DEMARCACAO, EM QUADRA POLIESPORTIVA, 5 CM DE LARGURA.</v>
          </cell>
          <cell r="I5534" t="str">
            <v>ML</v>
          </cell>
          <cell r="J5534" t="str">
            <v>COEFICIENTE DE REPRESENTATIVIDADE</v>
          </cell>
          <cell r="K5534" t="str">
            <v>11,87</v>
          </cell>
          <cell r="L5534" t="str">
            <v>CAIXA REFERENCIAL</v>
          </cell>
        </row>
        <row r="5535">
          <cell r="A5535" t="str">
            <v>79500/2</v>
          </cell>
          <cell r="B5535" t="str">
            <v>PINTURAS</v>
          </cell>
          <cell r="C5535" t="str">
            <v>PINT</v>
          </cell>
          <cell r="D5535" t="str">
            <v>PINTURA PARA PISO</v>
          </cell>
          <cell r="E5535" t="str">
            <v>0161</v>
          </cell>
          <cell r="F5535">
            <v>79500</v>
          </cell>
          <cell r="G5535" t="str">
            <v>MARCACAO DE QUADRAS E PINTURAS DE PISOS</v>
          </cell>
          <cell r="H5535" t="str">
            <v>PINTURA ACRILICA EM PISO CIMENTADO, TRES DEMAOS</v>
          </cell>
          <cell r="I5535" t="str">
            <v>M2</v>
          </cell>
          <cell r="J5535" t="str">
            <v>COEFICIENTE DE REPRESENTATIVIDADE</v>
          </cell>
          <cell r="K5535" t="str">
            <v>18,02</v>
          </cell>
          <cell r="L5535" t="str">
            <v>CAIXA REFERENCIAL</v>
          </cell>
        </row>
        <row r="5536">
          <cell r="A5536">
            <v>84665</v>
          </cell>
          <cell r="B5536" t="str">
            <v>PINTURAS</v>
          </cell>
          <cell r="C5536" t="str">
            <v>PINT</v>
          </cell>
          <cell r="D5536" t="str">
            <v>PINTURA PARA PISO</v>
          </cell>
          <cell r="E5536" t="str">
            <v>0161</v>
          </cell>
          <cell r="F5536" t="str">
            <v/>
          </cell>
          <cell r="G5536" t="str">
            <v/>
          </cell>
          <cell r="H5536" t="str">
            <v>PINTURA ACRILICA PARA SINALIZAÇÃO HORIZONTAL EM PISO CIMENTADO</v>
          </cell>
          <cell r="I5536" t="str">
            <v>M2</v>
          </cell>
          <cell r="J5536" t="str">
            <v>COEFICIENTE DE REPRESENTATIVIDADE</v>
          </cell>
          <cell r="K5536" t="str">
            <v>18,57</v>
          </cell>
          <cell r="L5536" t="str">
            <v>CAIXA REFERENCIAL</v>
          </cell>
        </row>
        <row r="5537">
          <cell r="A5537">
            <v>101749</v>
          </cell>
          <cell r="B5537" t="str">
            <v>PISOS</v>
          </cell>
          <cell r="C5537" t="str">
            <v>PISO</v>
          </cell>
          <cell r="D5537" t="str">
            <v>PISO CIMENTADO</v>
          </cell>
          <cell r="E5537" t="str">
            <v>0111</v>
          </cell>
          <cell r="F5537" t="str">
            <v/>
          </cell>
          <cell r="G5537" t="str">
            <v/>
          </cell>
          <cell r="H5537" t="str">
            <v>PISO CIMENTADO, TRAÇO 1:3 (CIMENTO E AREIA), ACABAMENTO LISO, ESPESSURA 4,0 CM, PREPARO MECÂNICO DA ARGAMASSA. AF_09/2020</v>
          </cell>
          <cell r="I5537" t="str">
            <v>M2</v>
          </cell>
          <cell r="J5537" t="str">
            <v>ATRIBUÍDO SÃO PAULO</v>
          </cell>
          <cell r="K5537" t="str">
            <v>37,72</v>
          </cell>
          <cell r="L5537" t="str">
            <v>CAIXA REFERENCIAL</v>
          </cell>
        </row>
        <row r="5538">
          <cell r="A5538">
            <v>101750</v>
          </cell>
          <cell r="B5538" t="str">
            <v>PISOS</v>
          </cell>
          <cell r="C5538" t="str">
            <v>PISO</v>
          </cell>
          <cell r="D5538" t="str">
            <v>PISO CIMENTADO</v>
          </cell>
          <cell r="E5538" t="str">
            <v>0111</v>
          </cell>
          <cell r="F5538" t="str">
            <v/>
          </cell>
          <cell r="G5538" t="str">
            <v/>
          </cell>
          <cell r="H5538" t="str">
            <v>PISO CIMENTADO, TRAÇO 1:3 (CIMENTO E AREIA), ACABAMENTO RÚSTICO, ESPESSURA 4,0 CM, PREPARO MECÂNICO DA ARGAMASSA. AF_09/2020</v>
          </cell>
          <cell r="I5538" t="str">
            <v>M2</v>
          </cell>
          <cell r="J5538" t="str">
            <v>ATRIBUÍDO SÃO PAULO</v>
          </cell>
          <cell r="K5538" t="str">
            <v>36,02</v>
          </cell>
          <cell r="L5538" t="str">
            <v>CAIXA REFERENCIAL</v>
          </cell>
        </row>
        <row r="5539">
          <cell r="A5539">
            <v>101729</v>
          </cell>
          <cell r="B5539" t="str">
            <v>PISOS</v>
          </cell>
          <cell r="C5539" t="str">
            <v>PISO</v>
          </cell>
          <cell r="D5539" t="str">
            <v>PISO DE MADEIRA</v>
          </cell>
          <cell r="E5539" t="str">
            <v>0112</v>
          </cell>
          <cell r="F5539" t="str">
            <v/>
          </cell>
          <cell r="G5539" t="str">
            <v/>
          </cell>
          <cell r="H5539" t="str">
            <v>PISO EM TACO DE MADEIRA 7X42CM, FIXADO COM COLA BASE DE PVA. AF_09/2020</v>
          </cell>
          <cell r="I5539" t="str">
            <v>M2</v>
          </cell>
          <cell r="J5539" t="str">
            <v>COEFICIENTE DE REPRESENTATIVIDADE</v>
          </cell>
          <cell r="K5539" t="str">
            <v>118,49</v>
          </cell>
          <cell r="L5539" t="str">
            <v>CAIXA REFERENCIAL</v>
          </cell>
        </row>
        <row r="5540">
          <cell r="A5540">
            <v>101746</v>
          </cell>
          <cell r="B5540" t="str">
            <v>PISOS</v>
          </cell>
          <cell r="C5540" t="str">
            <v>PISO</v>
          </cell>
          <cell r="D5540" t="str">
            <v>PISO DE MADEIRA</v>
          </cell>
          <cell r="E5540" t="str">
            <v>0112</v>
          </cell>
          <cell r="F5540" t="str">
            <v/>
          </cell>
          <cell r="G5540" t="str">
            <v/>
          </cell>
          <cell r="H5540" t="str">
            <v>ASSOALHO DE MADEIRA. AF_09/2020</v>
          </cell>
          <cell r="I5540" t="str">
            <v>M2</v>
          </cell>
          <cell r="J5540" t="str">
            <v>COEFICIENTE DE REPRESENTATIVIDADE</v>
          </cell>
          <cell r="K5540" t="str">
            <v>183,47</v>
          </cell>
          <cell r="L5540" t="str">
            <v>CAIXA REFERENCIAL</v>
          </cell>
        </row>
        <row r="5541">
          <cell r="A5541">
            <v>101751</v>
          </cell>
          <cell r="B5541" t="str">
            <v>PISOS</v>
          </cell>
          <cell r="C5541" t="str">
            <v>PISO</v>
          </cell>
          <cell r="D5541" t="str">
            <v>PISO DE MADEIRA</v>
          </cell>
          <cell r="E5541" t="str">
            <v>0112</v>
          </cell>
          <cell r="F5541" t="str">
            <v/>
          </cell>
          <cell r="G5541" t="str">
            <v/>
          </cell>
          <cell r="H5541" t="str">
            <v>PISO EM TACO DE MADEIRA 7X21CM, FIXADO COM COLA BASE DE PVA. AF_09/2020</v>
          </cell>
          <cell r="I5541" t="str">
            <v>M2</v>
          </cell>
          <cell r="J5541" t="str">
            <v>COEFICIENTE DE REPRESENTATIVIDADE</v>
          </cell>
          <cell r="K5541" t="str">
            <v>123,24</v>
          </cell>
          <cell r="L5541" t="str">
            <v>CAIXA REFERENCIAL</v>
          </cell>
        </row>
        <row r="5542">
          <cell r="A5542">
            <v>87246</v>
          </cell>
          <cell r="B5542" t="str">
            <v>PISOS</v>
          </cell>
          <cell r="C5542" t="str">
            <v>PISO</v>
          </cell>
          <cell r="D5542" t="str">
            <v>PISO CERAMICO</v>
          </cell>
          <cell r="E5542" t="str">
            <v>0113</v>
          </cell>
          <cell r="F5542" t="str">
            <v/>
          </cell>
          <cell r="G5542" t="str">
            <v/>
          </cell>
          <cell r="H5542" t="str">
            <v>REVESTIMENTO CERÂMICO PARA PISO COM PLACAS TIPO ESMALTADA EXTRA DE DIMENSÕES 35X35 CM APLICADA EM AMBIENTES DE ÁREA MENOR QUE 5 M2. AF_06/2014</v>
          </cell>
          <cell r="I5542" t="str">
            <v>M2</v>
          </cell>
          <cell r="J5542" t="str">
            <v>COEFICIENTE DE REPRESENTATIVIDADE</v>
          </cell>
          <cell r="K5542" t="str">
            <v>39,62</v>
          </cell>
          <cell r="L5542" t="str">
            <v>CAIXA REFERENCIAL</v>
          </cell>
        </row>
        <row r="5543">
          <cell r="A5543">
            <v>87247</v>
          </cell>
          <cell r="B5543" t="str">
            <v>PISOS</v>
          </cell>
          <cell r="C5543" t="str">
            <v>PISO</v>
          </cell>
          <cell r="D5543" t="str">
            <v>PISO CERAMICO</v>
          </cell>
          <cell r="E5543" t="str">
            <v>0113</v>
          </cell>
          <cell r="F5543" t="str">
            <v/>
          </cell>
          <cell r="G5543" t="str">
            <v/>
          </cell>
          <cell r="H5543" t="str">
            <v>REVESTIMENTO CERÂMICO PARA PISO COM PLACAS TIPO ESMALTADA EXTRA DE DIMENSÕES 35X35 CM APLICADA EM AMBIENTES DE ÁREA ENTRE 5 M2 E 10 M2. AF_06/2014</v>
          </cell>
          <cell r="I5543" t="str">
            <v>M2</v>
          </cell>
          <cell r="J5543" t="str">
            <v>COEFICIENTE DE REPRESENTATIVIDADE</v>
          </cell>
          <cell r="K5543" t="str">
            <v>34,63</v>
          </cell>
          <cell r="L5543" t="str">
            <v>CAIXA REFERENCIAL</v>
          </cell>
        </row>
        <row r="5544">
          <cell r="A5544">
            <v>87248</v>
          </cell>
          <cell r="B5544" t="str">
            <v>PISOS</v>
          </cell>
          <cell r="C5544" t="str">
            <v>PISO</v>
          </cell>
          <cell r="D5544" t="str">
            <v>PISO CERAMICO</v>
          </cell>
          <cell r="E5544" t="str">
            <v>0113</v>
          </cell>
          <cell r="F5544" t="str">
            <v/>
          </cell>
          <cell r="G5544" t="str">
            <v/>
          </cell>
          <cell r="H5544" t="str">
            <v>REVESTIMENTO CERÂMICO PARA PISO COM PLACAS TIPO ESMALTADA EXTRA DE DIMENSÕES 35X35 CM APLICADA EM AMBIENTES DE ÁREA MAIOR QUE 10 M2. AF_06/2014</v>
          </cell>
          <cell r="I5544" t="str">
            <v>M2</v>
          </cell>
          <cell r="J5544" t="str">
            <v>COEFICIENTE DE REPRESENTATIVIDADE</v>
          </cell>
          <cell r="K5544" t="str">
            <v>30,53</v>
          </cell>
          <cell r="L5544" t="str">
            <v>CAIXA REFERENCIAL</v>
          </cell>
        </row>
        <row r="5545">
          <cell r="A5545">
            <v>87249</v>
          </cell>
          <cell r="B5545" t="str">
            <v>PISOS</v>
          </cell>
          <cell r="C5545" t="str">
            <v>PISO</v>
          </cell>
          <cell r="D5545" t="str">
            <v>PISO CERAMICO</v>
          </cell>
          <cell r="E5545" t="str">
            <v>0113</v>
          </cell>
          <cell r="F5545" t="str">
            <v/>
          </cell>
          <cell r="G5545" t="str">
            <v/>
          </cell>
          <cell r="H5545" t="str">
            <v>REVESTIMENTO CERÂMICO PARA PISO COM PLACAS TIPO ESMALTADA EXTRA DE DIMENSÕES 45X45 CM APLICADA EM AMBIENTES DE ÁREA MENOR QUE 5 M2. AF_06/2014</v>
          </cell>
          <cell r="I5545" t="str">
            <v>M2</v>
          </cell>
          <cell r="J5545" t="str">
            <v>COEFICIENTE DE REPRESENTATIVIDADE</v>
          </cell>
          <cell r="K5545" t="str">
            <v>44,48</v>
          </cell>
          <cell r="L5545" t="str">
            <v>CAIXA REFERENCIAL</v>
          </cell>
        </row>
        <row r="5546">
          <cell r="A5546">
            <v>87250</v>
          </cell>
          <cell r="B5546" t="str">
            <v>PISOS</v>
          </cell>
          <cell r="C5546" t="str">
            <v>PISO</v>
          </cell>
          <cell r="D5546" t="str">
            <v>PISO CERAMICO</v>
          </cell>
          <cell r="E5546" t="str">
            <v>0113</v>
          </cell>
          <cell r="F5546" t="str">
            <v/>
          </cell>
          <cell r="G5546" t="str">
            <v/>
          </cell>
          <cell r="H5546" t="str">
            <v>REVESTIMENTO CERÂMICO PARA PISO COM PLACAS TIPO ESMALTADA EXTRA DE DIMENSÕES 45X45 CM APLICADA EM AMBIENTES DE ÁREA ENTRE 5 M2 E 10 M2. AF_06/2014</v>
          </cell>
          <cell r="I5546" t="str">
            <v>M2</v>
          </cell>
          <cell r="J5546" t="str">
            <v>COEFICIENTE DE REPRESENTATIVIDADE</v>
          </cell>
          <cell r="K5546" t="str">
            <v>36,58</v>
          </cell>
          <cell r="L5546" t="str">
            <v>CAIXA REFERENCIAL</v>
          </cell>
        </row>
        <row r="5547">
          <cell r="A5547">
            <v>87251</v>
          </cell>
          <cell r="B5547" t="str">
            <v>PISOS</v>
          </cell>
          <cell r="C5547" t="str">
            <v>PISO</v>
          </cell>
          <cell r="D5547" t="str">
            <v>PISO CERAMICO</v>
          </cell>
          <cell r="E5547" t="str">
            <v>0113</v>
          </cell>
          <cell r="F5547" t="str">
            <v/>
          </cell>
          <cell r="G5547" t="str">
            <v/>
          </cell>
          <cell r="H5547" t="str">
            <v>REVESTIMENTO CERÂMICO PARA PISO COM PLACAS TIPO ESMALTADA EXTRA DE DIMENSÕES 45X45 CM APLICADA EM AMBIENTES DE ÁREA MAIOR QUE 10 M2. AF_06/2014</v>
          </cell>
          <cell r="I5547" t="str">
            <v>M2</v>
          </cell>
          <cell r="J5547" t="str">
            <v>COEFICIENTE DE REPRESENTATIVIDADE</v>
          </cell>
          <cell r="K5547" t="str">
            <v>31,42</v>
          </cell>
          <cell r="L5547" t="str">
            <v>CAIXA REFERENCIAL</v>
          </cell>
        </row>
        <row r="5548">
          <cell r="A5548">
            <v>87255</v>
          </cell>
          <cell r="B5548" t="str">
            <v>PISOS</v>
          </cell>
          <cell r="C5548" t="str">
            <v>PISO</v>
          </cell>
          <cell r="D5548" t="str">
            <v>PISO CERAMICO</v>
          </cell>
          <cell r="E5548" t="str">
            <v>0113</v>
          </cell>
          <cell r="F5548" t="str">
            <v/>
          </cell>
          <cell r="G5548" t="str">
            <v/>
          </cell>
          <cell r="H5548" t="str">
            <v>REVESTIMENTO CERÂMICO PARA PISO COM PLACAS TIPO ESMALTADA EXTRA DE DIMENSÕES 60X60 CM APLICADA EM AMBIENTES DE ÁREA MENOR QUE 5 M2. AF_06/2014</v>
          </cell>
          <cell r="I5548" t="str">
            <v>M2</v>
          </cell>
          <cell r="J5548" t="str">
            <v>COEFICIENTE DE REPRESENTATIVIDADE</v>
          </cell>
          <cell r="K5548" t="str">
            <v>71,13</v>
          </cell>
          <cell r="L5548" t="str">
            <v>CAIXA REFERENCIAL</v>
          </cell>
        </row>
        <row r="5549">
          <cell r="A5549">
            <v>87256</v>
          </cell>
          <cell r="B5549" t="str">
            <v>PISOS</v>
          </cell>
          <cell r="C5549" t="str">
            <v>PISO</v>
          </cell>
          <cell r="D5549" t="str">
            <v>PISO CERAMICO</v>
          </cell>
          <cell r="E5549" t="str">
            <v>0113</v>
          </cell>
          <cell r="F5549" t="str">
            <v/>
          </cell>
          <cell r="G5549" t="str">
            <v/>
          </cell>
          <cell r="H5549" t="str">
            <v>REVESTIMENTO CERÂMICO PARA PISO COM PLACAS TIPO ESMALTADA EXTRA DE DIMENSÕES 60X60 CM APLICADA EM AMBIENTES DE ÁREA ENTRE 5 M2 E 10 M2. AF_06/2014</v>
          </cell>
          <cell r="I5549" t="str">
            <v>M2</v>
          </cell>
          <cell r="J5549" t="str">
            <v>COEFICIENTE DE REPRESENTATIVIDADE</v>
          </cell>
          <cell r="K5549" t="str">
            <v>61,70</v>
          </cell>
          <cell r="L5549" t="str">
            <v>CAIXA REFERENCIAL</v>
          </cell>
        </row>
        <row r="5550">
          <cell r="A5550">
            <v>87257</v>
          </cell>
          <cell r="B5550" t="str">
            <v>PISOS</v>
          </cell>
          <cell r="C5550" t="str">
            <v>PISO</v>
          </cell>
          <cell r="D5550" t="str">
            <v>PISO CERAMICO</v>
          </cell>
          <cell r="E5550" t="str">
            <v>0113</v>
          </cell>
          <cell r="F5550" t="str">
            <v/>
          </cell>
          <cell r="G5550" t="str">
            <v/>
          </cell>
          <cell r="H5550" t="str">
            <v>REVESTIMENTO CERÂMICO PARA PISO COM PLACAS TIPO ESMALTADA EXTRA DE DIMENSÕES 60X60 CM APLICADA EM AMBIENTES DE ÁREA MAIOR QUE 10 M2. AF_06/2014</v>
          </cell>
          <cell r="I5550" t="str">
            <v>M2</v>
          </cell>
          <cell r="J5550" t="str">
            <v>COEFICIENTE DE REPRESENTATIVIDADE</v>
          </cell>
          <cell r="K5550" t="str">
            <v>55,67</v>
          </cell>
          <cell r="L5550" t="str">
            <v>CAIXA REFERENCIAL</v>
          </cell>
        </row>
        <row r="5551">
          <cell r="A5551">
            <v>87258</v>
          </cell>
          <cell r="B5551" t="str">
            <v>PISOS</v>
          </cell>
          <cell r="C5551" t="str">
            <v>PISO</v>
          </cell>
          <cell r="D5551" t="str">
            <v>PISO CERAMICO</v>
          </cell>
          <cell r="E5551" t="str">
            <v>0113</v>
          </cell>
          <cell r="F5551" t="str">
            <v/>
          </cell>
          <cell r="G5551" t="str">
            <v/>
          </cell>
          <cell r="H5551" t="str">
            <v>REVESTIMENTO CERÂMICO PARA PISO COM PLACAS TIPO PORCELANATO DE DIMENSÕES 45X45 CM APLICADA EM AMBIENTES DE ÁREA MENOR QUE 5 M². AF_06/2014</v>
          </cell>
          <cell r="I5551" t="str">
            <v>M2</v>
          </cell>
          <cell r="J5551" t="str">
            <v>COEFICIENTE DE REPRESENTATIVIDADE</v>
          </cell>
          <cell r="K5551" t="str">
            <v>95,38</v>
          </cell>
          <cell r="L5551" t="str">
            <v>CAIXA REFERENCIAL</v>
          </cell>
        </row>
        <row r="5552">
          <cell r="A5552">
            <v>87259</v>
          </cell>
          <cell r="B5552" t="str">
            <v>PISOS</v>
          </cell>
          <cell r="C5552" t="str">
            <v>PISO</v>
          </cell>
          <cell r="D5552" t="str">
            <v>PISO CERAMICO</v>
          </cell>
          <cell r="E5552" t="str">
            <v>0113</v>
          </cell>
          <cell r="F5552" t="str">
            <v/>
          </cell>
          <cell r="G5552" t="str">
            <v/>
          </cell>
          <cell r="H5552" t="str">
            <v>REVESTIMENTO CERÂMICO PARA PISO COM PLACAS TIPO PORCELANATO DE DIMENSÕES 45X45 CM APLICADA EM AMBIENTES DE ÁREA ENTRE 5 M² E 10 M². AF_06/2014</v>
          </cell>
          <cell r="I5552" t="str">
            <v>M2</v>
          </cell>
          <cell r="J5552" t="str">
            <v>COEFICIENTE DE REPRESENTATIVIDADE</v>
          </cell>
          <cell r="K5552" t="str">
            <v>86,44</v>
          </cell>
          <cell r="L5552" t="str">
            <v>CAIXA REFERENCIAL</v>
          </cell>
        </row>
        <row r="5553">
          <cell r="A5553">
            <v>87260</v>
          </cell>
          <cell r="B5553" t="str">
            <v>PISOS</v>
          </cell>
          <cell r="C5553" t="str">
            <v>PISO</v>
          </cell>
          <cell r="D5553" t="str">
            <v>PISO CERAMICO</v>
          </cell>
          <cell r="E5553" t="str">
            <v>0113</v>
          </cell>
          <cell r="F5553" t="str">
            <v/>
          </cell>
          <cell r="G5553" t="str">
            <v/>
          </cell>
          <cell r="H5553" t="str">
            <v>REVESTIMENTO CERÂMICO PARA PISO COM PLACAS TIPO PORCELANATO DE DIMENSÕES 45X45 CM APLICADA EM AMBIENTES DE ÁREA MAIOR QUE 10 M². AF_06/2014</v>
          </cell>
          <cell r="I5553" t="str">
            <v>M2</v>
          </cell>
          <cell r="J5553" t="str">
            <v>COEFICIENTE DE REPRESENTATIVIDADE</v>
          </cell>
          <cell r="K5553" t="str">
            <v>81,13</v>
          </cell>
          <cell r="L5553" t="str">
            <v>CAIXA REFERENCIAL</v>
          </cell>
        </row>
        <row r="5554">
          <cell r="A5554">
            <v>87261</v>
          </cell>
          <cell r="B5554" t="str">
            <v>PISOS</v>
          </cell>
          <cell r="C5554" t="str">
            <v>PISO</v>
          </cell>
          <cell r="D5554" t="str">
            <v>PISO CERAMICO</v>
          </cell>
          <cell r="E5554" t="str">
            <v>0113</v>
          </cell>
          <cell r="F5554" t="str">
            <v/>
          </cell>
          <cell r="G5554" t="str">
            <v/>
          </cell>
          <cell r="H5554" t="str">
            <v>REVESTIMENTO CERÂMICO PARA PISO COM PLACAS TIPO PORCELANATO DE DIMENSÕES 60X60 CM APLICADA EM AMBIENTES DE ÁREA MENOR QUE 5 M². AF_06/2014</v>
          </cell>
          <cell r="I5554" t="str">
            <v>M2</v>
          </cell>
          <cell r="J5554" t="str">
            <v>COEFICIENTE DE REPRESENTATIVIDADE</v>
          </cell>
          <cell r="K5554" t="str">
            <v>109,25</v>
          </cell>
          <cell r="L5554" t="str">
            <v>CAIXA REFERENCIAL</v>
          </cell>
        </row>
        <row r="5555">
          <cell r="A5555">
            <v>87262</v>
          </cell>
          <cell r="B5555" t="str">
            <v>PISOS</v>
          </cell>
          <cell r="C5555" t="str">
            <v>PISO</v>
          </cell>
          <cell r="D5555" t="str">
            <v>PISO CERAMICO</v>
          </cell>
          <cell r="E5555" t="str">
            <v>0113</v>
          </cell>
          <cell r="F5555" t="str">
            <v/>
          </cell>
          <cell r="G5555" t="str">
            <v/>
          </cell>
          <cell r="H5555" t="str">
            <v>REVESTIMENTO CERÂMICO PARA PISO COM PLACAS TIPO PORCELANATO DE DIMENSÕES 60X60 CM APLICADA EM AMBIENTES DE ÁREA ENTRE 5 M² E 10 M². AF_06/2014</v>
          </cell>
          <cell r="I5555" t="str">
            <v>M2</v>
          </cell>
          <cell r="J5555" t="str">
            <v>COEFICIENTE DE REPRESENTATIVIDADE</v>
          </cell>
          <cell r="K5555" t="str">
            <v>98,90</v>
          </cell>
          <cell r="L5555" t="str">
            <v>CAIXA REFERENCIAL</v>
          </cell>
        </row>
        <row r="5556">
          <cell r="A5556">
            <v>87263</v>
          </cell>
          <cell r="B5556" t="str">
            <v>PISOS</v>
          </cell>
          <cell r="C5556" t="str">
            <v>PISO</v>
          </cell>
          <cell r="D5556" t="str">
            <v>PISO CERAMICO</v>
          </cell>
          <cell r="E5556" t="str">
            <v>0113</v>
          </cell>
          <cell r="F5556" t="str">
            <v/>
          </cell>
          <cell r="G5556" t="str">
            <v/>
          </cell>
          <cell r="H5556" t="str">
            <v>REVESTIMENTO CERÂMICO PARA PISO COM PLACAS TIPO PORCELANATO DE DIMENSÕES 60X60 CM APLICADA EM AMBIENTES DE ÁREA MAIOR QUE 10 M². AF_06/2014</v>
          </cell>
          <cell r="I5556" t="str">
            <v>M2</v>
          </cell>
          <cell r="J5556" t="str">
            <v>COEFICIENTE DE REPRESENTATIVIDADE</v>
          </cell>
          <cell r="K5556" t="str">
            <v>92,64</v>
          </cell>
          <cell r="L5556" t="str">
            <v>CAIXA REFERENCIAL</v>
          </cell>
        </row>
        <row r="5557">
          <cell r="A5557">
            <v>89046</v>
          </cell>
          <cell r="B5557" t="str">
            <v>PISOS</v>
          </cell>
          <cell r="C5557" t="str">
            <v>PISO</v>
          </cell>
          <cell r="D5557" t="str">
            <v>PISO CERAMICO</v>
          </cell>
          <cell r="E5557" t="str">
            <v>0113</v>
          </cell>
          <cell r="F5557" t="str">
            <v/>
          </cell>
          <cell r="G5557" t="str">
            <v/>
          </cell>
          <cell r="H5557" t="str">
            <v>(COMPOSIÇÃO REPRESENTATIVA) DO SERVIÇO DE REVESTIMENTO CERÂMICO PARA PISO COM PLACAS TIPO ESMALTADA EXTRA DE DIMENSÕES 35X35 CM, PARA EDIFICAÇÃO HABITACIONAL MULTIFAMILIAR (PRÉDIO). AF_11/2014</v>
          </cell>
          <cell r="I5557" t="str">
            <v>M2</v>
          </cell>
          <cell r="J5557" t="str">
            <v>COEFICIENTE DE REPRESENTATIVIDADE</v>
          </cell>
          <cell r="K5557" t="str">
            <v>34,39</v>
          </cell>
          <cell r="L5557" t="str">
            <v>CAIXA REFERENCIAL</v>
          </cell>
        </row>
        <row r="5558">
          <cell r="A5558">
            <v>89171</v>
          </cell>
          <cell r="B5558" t="str">
            <v>PISOS</v>
          </cell>
          <cell r="C5558" t="str">
            <v>PISO</v>
          </cell>
          <cell r="D5558" t="str">
            <v>PISO CERAMICO</v>
          </cell>
          <cell r="E5558" t="str">
            <v>0113</v>
          </cell>
          <cell r="F5558" t="str">
            <v/>
          </cell>
          <cell r="G5558" t="str">
            <v/>
          </cell>
          <cell r="H5558" t="str">
            <v>(COMPOSIÇÃO REPRESENTATIVA) DO SERVIÇO DE REVESTIMENTO CERÂMICO PARA PISO COM PLACAS TIPO ESMALTADA EXTRA DE DIMENSÕES 35X35 CM, PARA EDIFICAÇÃO HABITACIONAL UNIFAMILIAR (CASA) E EDIFICAÇÃO PÚBLICA PADRÃO. AF_11/2014</v>
          </cell>
          <cell r="I5558" t="str">
            <v>M2</v>
          </cell>
          <cell r="J5558" t="str">
            <v>COEFICIENTE DE REPRESENTATIVIDADE</v>
          </cell>
          <cell r="K5558" t="str">
            <v>32,40</v>
          </cell>
          <cell r="L5558" t="str">
            <v>CAIXA REFERENCIAL</v>
          </cell>
        </row>
        <row r="5559">
          <cell r="A5559">
            <v>93389</v>
          </cell>
          <cell r="B5559" t="str">
            <v>PISOS</v>
          </cell>
          <cell r="C5559" t="str">
            <v>PISO</v>
          </cell>
          <cell r="D5559" t="str">
            <v>PISO CERAMICO</v>
          </cell>
          <cell r="E5559" t="str">
            <v>0113</v>
          </cell>
          <cell r="F5559" t="str">
            <v/>
          </cell>
          <cell r="G5559" t="str">
            <v/>
          </cell>
          <cell r="H5559" t="str">
            <v>REVESTIMENTO CERÂMICO PARA PISO COM PLACAS TIPO ESMALTADA PADRÃO POPULAR DE DIMENSÕES 35X35 CM APLICADA EM AMBIENTES DE ÁREA MENOR QUE 5 M2. AF_06/2014</v>
          </cell>
          <cell r="I5559" t="str">
            <v>M2</v>
          </cell>
          <cell r="J5559" t="str">
            <v>COEFICIENTE DE REPRESENTATIVIDADE</v>
          </cell>
          <cell r="K5559" t="str">
            <v>36,03</v>
          </cell>
          <cell r="L5559" t="str">
            <v>CAIXA REFERENCIAL</v>
          </cell>
        </row>
        <row r="5560">
          <cell r="A5560">
            <v>93390</v>
          </cell>
          <cell r="B5560" t="str">
            <v>PISOS</v>
          </cell>
          <cell r="C5560" t="str">
            <v>PISO</v>
          </cell>
          <cell r="D5560" t="str">
            <v>PISO CERAMICO</v>
          </cell>
          <cell r="E5560" t="str">
            <v>0113</v>
          </cell>
          <cell r="F5560" t="str">
            <v/>
          </cell>
          <cell r="G5560" t="str">
            <v/>
          </cell>
          <cell r="H5560" t="str">
            <v>REVESTIMENTO CERÂMICO PARA PISO COM PLACAS TIPO ESMALTADA PADRÃO POPULAR DE DIMENSÕES 35X35 CM APLICADA EM AMBIENTES DE ÁREA ENTRE 5 M2 E 10 M2. AF_06/2014</v>
          </cell>
          <cell r="I5560" t="str">
            <v>M2</v>
          </cell>
          <cell r="J5560" t="str">
            <v>COEFICIENTE DE REPRESENTATIVIDADE</v>
          </cell>
          <cell r="K5560" t="str">
            <v>31,10</v>
          </cell>
          <cell r="L5560" t="str">
            <v>CAIXA REFERENCIAL</v>
          </cell>
        </row>
        <row r="5561">
          <cell r="A5561">
            <v>93391</v>
          </cell>
          <cell r="B5561" t="str">
            <v>PISOS</v>
          </cell>
          <cell r="C5561" t="str">
            <v>PISO</v>
          </cell>
          <cell r="D5561" t="str">
            <v>PISO CERAMICO</v>
          </cell>
          <cell r="E5561" t="str">
            <v>0113</v>
          </cell>
          <cell r="F5561" t="str">
            <v/>
          </cell>
          <cell r="G5561" t="str">
            <v/>
          </cell>
          <cell r="H5561" t="str">
            <v>REVESTIMENTO CERÂMICO PARA PISO COM PLACAS TIPO ESMALTADA PADRÃO POPULAR DE DIMENSÕES 35X35 CM APLICADA EM AMBIENTES DE ÁREA MAIOR QUE 10 M2. AF_06/2014</v>
          </cell>
          <cell r="I5561" t="str">
            <v>M2</v>
          </cell>
          <cell r="J5561" t="str">
            <v>COEFICIENTE DE REPRESENTATIVIDADE</v>
          </cell>
          <cell r="K5561" t="str">
            <v>27,00</v>
          </cell>
          <cell r="L5561" t="str">
            <v>CAIXA REFERENCIAL</v>
          </cell>
        </row>
        <row r="5562">
          <cell r="A5562">
            <v>98670</v>
          </cell>
          <cell r="B5562" t="str">
            <v>PISOS</v>
          </cell>
          <cell r="C5562" t="str">
            <v>PISO</v>
          </cell>
          <cell r="D5562" t="str">
            <v>PISO DE PEDRA</v>
          </cell>
          <cell r="E5562" t="str">
            <v>0115</v>
          </cell>
          <cell r="F5562" t="str">
            <v/>
          </cell>
          <cell r="G5562" t="str">
            <v/>
          </cell>
          <cell r="H5562" t="str">
            <v>PISO EM LADRILHO HIDRÁULICO APLICADO EM AMBIENTES INTERNOS, INCLUSO APLICAÇÃO DE RESINA. AF_06/2018</v>
          </cell>
          <cell r="I5562" t="str">
            <v>M2</v>
          </cell>
          <cell r="J5562" t="str">
            <v>ATRIBUÍDO SÃO PAULO</v>
          </cell>
          <cell r="K5562" t="str">
            <v>130,03</v>
          </cell>
          <cell r="L5562" t="str">
            <v>CAIXA REFERENCIAL</v>
          </cell>
        </row>
        <row r="5563">
          <cell r="A5563">
            <v>98671</v>
          </cell>
          <cell r="B5563" t="str">
            <v>PISOS</v>
          </cell>
          <cell r="C5563" t="str">
            <v>PISO</v>
          </cell>
          <cell r="D5563" t="str">
            <v>PISO DE PEDRA</v>
          </cell>
          <cell r="E5563" t="str">
            <v>0115</v>
          </cell>
          <cell r="F5563" t="str">
            <v/>
          </cell>
          <cell r="G5563" t="str">
            <v/>
          </cell>
          <cell r="H5563" t="str">
            <v>PISO EM GRANITO APLICADO EM AMBIENTES INTERNOS. AF_09/2020</v>
          </cell>
          <cell r="I5563" t="str">
            <v>M2</v>
          </cell>
          <cell r="J5563" t="str">
            <v>COEFICIENTE DE REPRESENTATIVIDADE</v>
          </cell>
          <cell r="K5563" t="str">
            <v>326,64</v>
          </cell>
          <cell r="L5563" t="str">
            <v>CAIXA REFERENCIAL</v>
          </cell>
        </row>
        <row r="5564">
          <cell r="A5564">
            <v>98672</v>
          </cell>
          <cell r="B5564" t="str">
            <v>PISOS</v>
          </cell>
          <cell r="C5564" t="str">
            <v>PISO</v>
          </cell>
          <cell r="D5564" t="str">
            <v>PISO DE PEDRA</v>
          </cell>
          <cell r="E5564" t="str">
            <v>0115</v>
          </cell>
          <cell r="F5564" t="str">
            <v/>
          </cell>
          <cell r="G5564" t="str">
            <v/>
          </cell>
          <cell r="H5564" t="str">
            <v>PISO EM MÁRMORE APLICADO EM AMBIENTES INTERNOS. AF_09/2020</v>
          </cell>
          <cell r="I5564" t="str">
            <v>M2</v>
          </cell>
          <cell r="J5564" t="str">
            <v>COEFICIENTE DE REPRESENTATIVIDADE</v>
          </cell>
          <cell r="K5564" t="str">
            <v>510,50</v>
          </cell>
          <cell r="L5564" t="str">
            <v>CAIXA REFERENCIAL</v>
          </cell>
        </row>
        <row r="5565">
          <cell r="A5565">
            <v>98673</v>
          </cell>
          <cell r="B5565" t="str">
            <v>PISOS</v>
          </cell>
          <cell r="C5565" t="str">
            <v>PISO</v>
          </cell>
          <cell r="D5565" t="str">
            <v>PISO DE PEDRA</v>
          </cell>
          <cell r="E5565" t="str">
            <v>0115</v>
          </cell>
          <cell r="F5565" t="str">
            <v/>
          </cell>
          <cell r="G5565" t="str">
            <v/>
          </cell>
          <cell r="H5565" t="str">
            <v>PISO VINÍLICO SEMI-FLEXÍVEL EM PLACAS, PADRÃO LISO, ESPESSURA 3,2 MM, FIXADO COM COLA. AF_06/2018</v>
          </cell>
          <cell r="I5565" t="str">
            <v>M2</v>
          </cell>
          <cell r="J5565" t="str">
            <v>ATRIBUÍDO SÃO PAULO</v>
          </cell>
          <cell r="K5565" t="str">
            <v>147,06</v>
          </cell>
          <cell r="L5565" t="str">
            <v>CAIXA REFERENCIAL</v>
          </cell>
        </row>
        <row r="5566">
          <cell r="A5566">
            <v>98678</v>
          </cell>
          <cell r="B5566" t="str">
            <v>PISOS</v>
          </cell>
          <cell r="C5566" t="str">
            <v>PISO</v>
          </cell>
          <cell r="D5566" t="str">
            <v>PISO DE PEDRA</v>
          </cell>
          <cell r="E5566" t="str">
            <v>0115</v>
          </cell>
          <cell r="F5566" t="str">
            <v/>
          </cell>
          <cell r="G5566" t="str">
            <v/>
          </cell>
          <cell r="H5566" t="str">
            <v>PISO ELEVADO COM ESTRUTURA EM AÇO, COMPOSTO POR PEDESTAIS E LONGARINAS. AF_09/2020</v>
          </cell>
          <cell r="I5566" t="str">
            <v>M2</v>
          </cell>
          <cell r="J5566" t="str">
            <v>COEFICIENTE DE REPRESENTATIVIDADE</v>
          </cell>
          <cell r="K5566" t="str">
            <v>426,47</v>
          </cell>
          <cell r="L5566" t="str">
            <v>CAIXA REFERENCIAL</v>
          </cell>
        </row>
        <row r="5567">
          <cell r="A5567">
            <v>98679</v>
          </cell>
          <cell r="B5567" t="str">
            <v>PISOS</v>
          </cell>
          <cell r="C5567" t="str">
            <v>PISO</v>
          </cell>
          <cell r="D5567" t="str">
            <v>PISO DE PEDRA</v>
          </cell>
          <cell r="E5567" t="str">
            <v>0115</v>
          </cell>
          <cell r="F5567" t="str">
            <v/>
          </cell>
          <cell r="G5567" t="str">
            <v/>
          </cell>
          <cell r="H5567" t="str">
            <v>PISO CIMENTADO, TRAÇO 1:3 (CIMENTO E AREIA), ACABAMENTO LISO, ESPESSURA 2,0 CM, PREPARO MECÂNICO DA ARGAMASSA. AF_09/2020</v>
          </cell>
          <cell r="I5567" t="str">
            <v>M2</v>
          </cell>
          <cell r="J5567" t="str">
            <v>ATRIBUÍDO SÃO PAULO</v>
          </cell>
          <cell r="K5567" t="str">
            <v>25,47</v>
          </cell>
          <cell r="L5567" t="str">
            <v>CAIXA REFERENCIAL</v>
          </cell>
        </row>
        <row r="5568">
          <cell r="A5568">
            <v>98680</v>
          </cell>
          <cell r="B5568" t="str">
            <v>PISOS</v>
          </cell>
          <cell r="C5568" t="str">
            <v>PISO</v>
          </cell>
          <cell r="D5568" t="str">
            <v>PISO DE PEDRA</v>
          </cell>
          <cell r="E5568" t="str">
            <v>0115</v>
          </cell>
          <cell r="F5568" t="str">
            <v/>
          </cell>
          <cell r="G5568" t="str">
            <v/>
          </cell>
          <cell r="H5568" t="str">
            <v>PISO CIMENTADO, TRAÇO 1:3 (CIMENTO E AREIA), ACABAMENTO LISO, ESPESSURA 3,0 CM, PREPARO MECÂNICO DA ARGAMASSA. AF_09/2020</v>
          </cell>
          <cell r="I5568" t="str">
            <v>M2</v>
          </cell>
          <cell r="J5568" t="str">
            <v>ATRIBUÍDO SÃO PAULO</v>
          </cell>
          <cell r="K5568" t="str">
            <v>32,21</v>
          </cell>
          <cell r="L5568" t="str">
            <v>CAIXA REFERENCIAL</v>
          </cell>
        </row>
        <row r="5569">
          <cell r="A5569">
            <v>98681</v>
          </cell>
          <cell r="B5569" t="str">
            <v>PISOS</v>
          </cell>
          <cell r="C5569" t="str">
            <v>PISO</v>
          </cell>
          <cell r="D5569" t="str">
            <v>PISO DE PEDRA</v>
          </cell>
          <cell r="E5569" t="str">
            <v>0115</v>
          </cell>
          <cell r="F5569" t="str">
            <v/>
          </cell>
          <cell r="G5569" t="str">
            <v/>
          </cell>
          <cell r="H5569" t="str">
            <v>PISO CIMENTADO, TRAÇO 1:3 (CIMENTO E AREIA), ACABAMENTO RÚSTICO, ESPESSURA 2,0 CM, PREPARO MECÂNICO DA ARGAMASSA. AF_09/2020</v>
          </cell>
          <cell r="I5569" t="str">
            <v>M2</v>
          </cell>
          <cell r="J5569" t="str">
            <v>ATRIBUÍDO SÃO PAULO</v>
          </cell>
          <cell r="K5569" t="str">
            <v>23,77</v>
          </cell>
          <cell r="L5569" t="str">
            <v>CAIXA REFERENCIAL</v>
          </cell>
        </row>
        <row r="5570">
          <cell r="A5570">
            <v>98682</v>
          </cell>
          <cell r="B5570" t="str">
            <v>PISOS</v>
          </cell>
          <cell r="C5570" t="str">
            <v>PISO</v>
          </cell>
          <cell r="D5570" t="str">
            <v>PISO DE PEDRA</v>
          </cell>
          <cell r="E5570" t="str">
            <v>0115</v>
          </cell>
          <cell r="F5570" t="str">
            <v/>
          </cell>
          <cell r="G5570" t="str">
            <v/>
          </cell>
          <cell r="H5570" t="str">
            <v>PISO CIMENTADO, TRAÇO 1:3 (CIMENTO E AREIA), ACABAMENTO RÚSTICO, ESPESSURA 3,0 CM, PREPARO MECÂNICO DA ARGAMASSA. AF_09/2020</v>
          </cell>
          <cell r="I5570" t="str">
            <v>M2</v>
          </cell>
          <cell r="J5570" t="str">
            <v>ATRIBUÍDO SÃO PAULO</v>
          </cell>
          <cell r="K5570" t="str">
            <v>30,50</v>
          </cell>
          <cell r="L5570" t="str">
            <v>CAIXA REFERENCIAL</v>
          </cell>
        </row>
        <row r="5571">
          <cell r="A5571">
            <v>98685</v>
          </cell>
          <cell r="B5571" t="str">
            <v>PISOS</v>
          </cell>
          <cell r="C5571" t="str">
            <v>PISO</v>
          </cell>
          <cell r="D5571" t="str">
            <v>PISO DE PEDRA</v>
          </cell>
          <cell r="E5571" t="str">
            <v>0115</v>
          </cell>
          <cell r="F5571" t="str">
            <v/>
          </cell>
          <cell r="G5571" t="str">
            <v/>
          </cell>
          <cell r="H5571" t="str">
            <v>RODAPÉ EM GRANITO, ALTURA 10 CM. AF_09/2020</v>
          </cell>
          <cell r="I5571" t="str">
            <v>M</v>
          </cell>
          <cell r="J5571" t="str">
            <v>COEFICIENTE DE REPRESENTATIVIDADE</v>
          </cell>
          <cell r="K5571" t="str">
            <v>59,29</v>
          </cell>
          <cell r="L5571" t="str">
            <v>CAIXA REFERENCIAL</v>
          </cell>
        </row>
        <row r="5572">
          <cell r="A5572">
            <v>98686</v>
          </cell>
          <cell r="B5572" t="str">
            <v>PISOS</v>
          </cell>
          <cell r="C5572" t="str">
            <v>PISO</v>
          </cell>
          <cell r="D5572" t="str">
            <v>PISO DE PEDRA</v>
          </cell>
          <cell r="E5572" t="str">
            <v>0115</v>
          </cell>
          <cell r="F5572" t="str">
            <v/>
          </cell>
          <cell r="G5572" t="str">
            <v/>
          </cell>
          <cell r="H5572" t="str">
            <v>RODAPÉ EM LADRILHO HIDRÁULICO, ALTURA 7 CM. AF_09/2020</v>
          </cell>
          <cell r="I5572" t="str">
            <v>M</v>
          </cell>
          <cell r="J5572" t="str">
            <v>ATRIBUÍDO SÃO PAULO</v>
          </cell>
          <cell r="K5572" t="str">
            <v>28,78</v>
          </cell>
          <cell r="L5572" t="str">
            <v>CAIXA REFERENCIAL</v>
          </cell>
        </row>
        <row r="5573">
          <cell r="A5573">
            <v>98688</v>
          </cell>
          <cell r="B5573" t="str">
            <v>PISOS</v>
          </cell>
          <cell r="C5573" t="str">
            <v>PISO</v>
          </cell>
          <cell r="D5573" t="str">
            <v>PISO DE PEDRA</v>
          </cell>
          <cell r="E5573" t="str">
            <v>0115</v>
          </cell>
          <cell r="F5573" t="str">
            <v/>
          </cell>
          <cell r="G5573" t="str">
            <v/>
          </cell>
          <cell r="H5573" t="str">
            <v>RODAPÉ EM POLIESTIRENO, ALTURA 5 CM. AF_09/2020</v>
          </cell>
          <cell r="I5573" t="str">
            <v>M</v>
          </cell>
          <cell r="J5573" t="str">
            <v>COEFICIENTE DE REPRESENTATIVIDADE</v>
          </cell>
          <cell r="K5573" t="str">
            <v>53,30</v>
          </cell>
          <cell r="L5573" t="str">
            <v>CAIXA REFERENCIAL</v>
          </cell>
        </row>
        <row r="5574">
          <cell r="A5574">
            <v>98689</v>
          </cell>
          <cell r="B5574" t="str">
            <v>PISOS</v>
          </cell>
          <cell r="C5574" t="str">
            <v>PISO</v>
          </cell>
          <cell r="D5574" t="str">
            <v>PISO DE PEDRA</v>
          </cell>
          <cell r="E5574" t="str">
            <v>0115</v>
          </cell>
          <cell r="F5574" t="str">
            <v/>
          </cell>
          <cell r="G5574" t="str">
            <v/>
          </cell>
          <cell r="H5574" t="str">
            <v>SOLEIRA EM GRANITO, LARGURA 15 CM, ESPESSURA 2,0 CM. AF_09/2020</v>
          </cell>
          <cell r="I5574" t="str">
            <v>M</v>
          </cell>
          <cell r="J5574" t="str">
            <v>COEFICIENTE DE REPRESENTATIVIDADE</v>
          </cell>
          <cell r="K5574" t="str">
            <v>84,09</v>
          </cell>
          <cell r="L5574" t="str">
            <v>CAIXA REFERENCIAL</v>
          </cell>
        </row>
        <row r="5575">
          <cell r="A5575">
            <v>101090</v>
          </cell>
          <cell r="B5575" t="str">
            <v>PISOS</v>
          </cell>
          <cell r="C5575" t="str">
            <v>PISO</v>
          </cell>
          <cell r="D5575" t="str">
            <v>PISO DE PEDRA</v>
          </cell>
          <cell r="E5575" t="str">
            <v>0115</v>
          </cell>
          <cell r="F5575" t="str">
            <v/>
          </cell>
          <cell r="G5575" t="str">
            <v/>
          </cell>
          <cell r="H5575" t="str">
            <v>PISO EM PEDRA PORTUGUESA ASSENTADO SOBRE ARGAMASSA SECA DE CIMENTO E AREIA, TRAÇO 1:3, REJUNTADO COM CIMENTO COMUM. AF_05/2020</v>
          </cell>
          <cell r="I5575" t="str">
            <v>M2</v>
          </cell>
          <cell r="J5575" t="str">
            <v>COEFICIENTE DE REPRESENTATIVIDADE</v>
          </cell>
          <cell r="K5575" t="str">
            <v>153,34</v>
          </cell>
          <cell r="L5575" t="str">
            <v>CAIXA REFERENCIAL</v>
          </cell>
        </row>
        <row r="5576">
          <cell r="A5576">
            <v>101091</v>
          </cell>
          <cell r="B5576" t="str">
            <v>PISOS</v>
          </cell>
          <cell r="C5576" t="str">
            <v>PISO</v>
          </cell>
          <cell r="D5576" t="str">
            <v>PISO DE PEDRA</v>
          </cell>
          <cell r="E5576" t="str">
            <v>0115</v>
          </cell>
          <cell r="F5576" t="str">
            <v/>
          </cell>
          <cell r="G5576" t="str">
            <v/>
          </cell>
          <cell r="H5576" t="str">
            <v>PISO EM LADRILHO HIDRÁULICO APLICADO EM AMBIENTES EXTERNOS. AF_05/2020</v>
          </cell>
          <cell r="I5576" t="str">
            <v>M2</v>
          </cell>
          <cell r="J5576" t="str">
            <v>ATRIBUÍDO SÃO PAULO</v>
          </cell>
          <cell r="K5576" t="str">
            <v>102,11</v>
          </cell>
          <cell r="L5576" t="str">
            <v>CAIXA REFERENCIAL</v>
          </cell>
        </row>
        <row r="5577">
          <cell r="A5577">
            <v>101725</v>
          </cell>
          <cell r="B5577" t="str">
            <v>PISOS</v>
          </cell>
          <cell r="C5577" t="str">
            <v>PISO</v>
          </cell>
          <cell r="D5577" t="str">
            <v>PISO DE PEDRA</v>
          </cell>
          <cell r="E5577" t="str">
            <v>0115</v>
          </cell>
          <cell r="F5577" t="str">
            <v/>
          </cell>
          <cell r="G5577" t="str">
            <v/>
          </cell>
          <cell r="H5577" t="str">
            <v>PISO EM LADRILHO HIDRÁULICO APLICADO EM AMBIENTES INTERNOS DE ÁREA MENOR QUE 5 M², INCLUSO APLICAÇÃO DE RESINA. AF_09/2020</v>
          </cell>
          <cell r="I5577" t="str">
            <v>M2</v>
          </cell>
          <cell r="J5577" t="str">
            <v>ATRIBUÍDO SÃO PAULO</v>
          </cell>
          <cell r="K5577" t="str">
            <v>189,98</v>
          </cell>
          <cell r="L5577" t="str">
            <v>CAIXA REFERENCIAL</v>
          </cell>
        </row>
        <row r="5578">
          <cell r="A5578">
            <v>101726</v>
          </cell>
          <cell r="B5578" t="str">
            <v>PISOS</v>
          </cell>
          <cell r="C5578" t="str">
            <v>PISO</v>
          </cell>
          <cell r="D5578" t="str">
            <v>PISO DE PEDRA</v>
          </cell>
          <cell r="E5578" t="str">
            <v>0115</v>
          </cell>
          <cell r="F5578" t="str">
            <v/>
          </cell>
          <cell r="G5578" t="str">
            <v/>
          </cell>
          <cell r="H5578" t="str">
            <v>PISO EM LADRILHO HIDRÁULICO APLICADO EM AMBIENTES INTERNOS DE ÁREA ENTRE 5 E 15 M², INCLUSO APLICAÇÃO DE RESINA. AF_09/2020</v>
          </cell>
          <cell r="I5578" t="str">
            <v>M2</v>
          </cell>
          <cell r="J5578" t="str">
            <v>ATRIBUÍDO SÃO PAULO</v>
          </cell>
          <cell r="K5578" t="str">
            <v>130,03</v>
          </cell>
          <cell r="L5578" t="str">
            <v>CAIXA REFERENCIAL</v>
          </cell>
        </row>
        <row r="5579">
          <cell r="A5579">
            <v>101731</v>
          </cell>
          <cell r="B5579" t="str">
            <v>PISOS</v>
          </cell>
          <cell r="C5579" t="str">
            <v>PISO</v>
          </cell>
          <cell r="D5579" t="str">
            <v>PISO DE PEDRA</v>
          </cell>
          <cell r="E5579" t="str">
            <v>0115</v>
          </cell>
          <cell r="F5579" t="str">
            <v/>
          </cell>
          <cell r="G5579" t="str">
            <v/>
          </cell>
          <cell r="H5579" t="str">
            <v>PISO EM PEDRA  ASSENTADO SOBRE ARGAMASSA 1:3 (CIMENTO E AREIA). AF_09/2020</v>
          </cell>
          <cell r="I5579" t="str">
            <v>M2</v>
          </cell>
          <cell r="J5579" t="str">
            <v>COEFICIENTE DE REPRESENTATIVIDADE</v>
          </cell>
          <cell r="K5579" t="str">
            <v>224,31</v>
          </cell>
          <cell r="L5579" t="str">
            <v>CAIXA REFERENCIAL</v>
          </cell>
        </row>
        <row r="5580">
          <cell r="A5580">
            <v>101732</v>
          </cell>
          <cell r="B5580" t="str">
            <v>PISOS</v>
          </cell>
          <cell r="C5580" t="str">
            <v>PISO</v>
          </cell>
          <cell r="D5580" t="str">
            <v>PISO DE PEDRA</v>
          </cell>
          <cell r="E5580" t="str">
            <v>0115</v>
          </cell>
          <cell r="F5580" t="str">
            <v/>
          </cell>
          <cell r="G5580" t="str">
            <v/>
          </cell>
          <cell r="H5580" t="str">
            <v>PISO EM PEDRA ARDÓSIA ASSENTADO SOBRE ARGAMASSA 1:3 (CIMENTO E AREIA). AF_09/2020</v>
          </cell>
          <cell r="I5580" t="str">
            <v>M2</v>
          </cell>
          <cell r="J5580" t="str">
            <v>COEFICIENTE DE REPRESENTATIVIDADE</v>
          </cell>
          <cell r="K5580" t="str">
            <v>67,79</v>
          </cell>
          <cell r="L5580" t="str">
            <v>CAIXA REFERENCIAL</v>
          </cell>
        </row>
        <row r="5581">
          <cell r="A5581">
            <v>101752</v>
          </cell>
          <cell r="B5581" t="str">
            <v>PISOS</v>
          </cell>
          <cell r="C5581" t="str">
            <v>PISO</v>
          </cell>
          <cell r="D5581" t="str">
            <v>PISO DE PEDRA</v>
          </cell>
          <cell r="E5581" t="str">
            <v>0115</v>
          </cell>
          <cell r="F5581" t="str">
            <v/>
          </cell>
          <cell r="G5581" t="str">
            <v/>
          </cell>
          <cell r="H5581" t="str">
            <v>PISO EM GRANILITE, MARMORITE OU GRANITINA EM AMBIENTES INTERNOS. AF_09/2020</v>
          </cell>
          <cell r="I5581" t="str">
            <v>M2</v>
          </cell>
          <cell r="J5581" t="str">
            <v>ATRIBUÍDO SÃO PAULO</v>
          </cell>
          <cell r="K5581" t="str">
            <v>36,69</v>
          </cell>
          <cell r="L5581" t="str">
            <v>CAIXA REFERENCIAL</v>
          </cell>
        </row>
        <row r="5582">
          <cell r="A5582">
            <v>101094</v>
          </cell>
          <cell r="B5582" t="str">
            <v>PISOS</v>
          </cell>
          <cell r="C5582" t="str">
            <v>PISO</v>
          </cell>
          <cell r="D5582" t="str">
            <v>PISO VINILICO/BORRACHA</v>
          </cell>
          <cell r="E5582" t="str">
            <v>0116</v>
          </cell>
          <cell r="F5582" t="str">
            <v/>
          </cell>
          <cell r="G5582" t="str">
            <v/>
          </cell>
          <cell r="H5582" t="str">
            <v>PISO PODOTÁTIL, DIRECIONAL OU ALERTA, ASSENTADO SOBRE ARGAMASSA. AF_05/2020</v>
          </cell>
          <cell r="I5582" t="str">
            <v>M</v>
          </cell>
          <cell r="J5582" t="str">
            <v>COEFICIENTE DE REPRESENTATIVIDADE</v>
          </cell>
          <cell r="K5582" t="str">
            <v>122,80</v>
          </cell>
          <cell r="L5582" t="str">
            <v>CAIXA REFERENCIAL</v>
          </cell>
        </row>
        <row r="5583">
          <cell r="A5583">
            <v>101727</v>
          </cell>
          <cell r="B5583" t="str">
            <v>PISOS</v>
          </cell>
          <cell r="C5583" t="str">
            <v>PISO</v>
          </cell>
          <cell r="D5583" t="str">
            <v>PISO VINILICO/BORRACHA</v>
          </cell>
          <cell r="E5583" t="str">
            <v>0116</v>
          </cell>
          <cell r="F5583" t="str">
            <v/>
          </cell>
          <cell r="G5583" t="str">
            <v/>
          </cell>
          <cell r="H5583" t="str">
            <v>PISO VINÍLICO SEMI-FLEXÍVEL EM PLACAS, PADRÃO LISO, ESPESSURA 3,2 MM, FIXADO COM COLA. AF_09/2020</v>
          </cell>
          <cell r="I5583" t="str">
            <v>M2</v>
          </cell>
          <cell r="J5583" t="str">
            <v>COEFICIENTE DE REPRESENTATIVIDADE</v>
          </cell>
          <cell r="K5583" t="str">
            <v>144,62</v>
          </cell>
          <cell r="L5583" t="str">
            <v>CAIXA REFERENCIAL</v>
          </cell>
        </row>
        <row r="5584">
          <cell r="A5584">
            <v>101733</v>
          </cell>
          <cell r="B5584" t="str">
            <v>PISOS</v>
          </cell>
          <cell r="C5584" t="str">
            <v>PISO</v>
          </cell>
          <cell r="D5584" t="str">
            <v>PISO VINILICO/BORRACHA</v>
          </cell>
          <cell r="E5584" t="str">
            <v>0116</v>
          </cell>
          <cell r="F5584" t="str">
            <v/>
          </cell>
          <cell r="G5584" t="str">
            <v/>
          </cell>
          <cell r="H5584" t="str">
            <v>PISO DE BORRACHA PASTILHADO/FRISADO, ESPESSURA 7MM, ASSENTADO COM ARGAMASSA. AF_09/2020</v>
          </cell>
          <cell r="I5584" t="str">
            <v>M2</v>
          </cell>
          <cell r="J5584" t="str">
            <v>COEFICIENTE DE REPRESENTATIVIDADE</v>
          </cell>
          <cell r="K5584" t="str">
            <v>195,09</v>
          </cell>
          <cell r="L5584" t="str">
            <v>CAIXA REFERENCIAL</v>
          </cell>
        </row>
        <row r="5585">
          <cell r="A5585">
            <v>101734</v>
          </cell>
          <cell r="B5585" t="str">
            <v>PISOS</v>
          </cell>
          <cell r="C5585" t="str">
            <v>PISO</v>
          </cell>
          <cell r="D5585" t="str">
            <v>PISO VINILICO/BORRACHA</v>
          </cell>
          <cell r="E5585" t="str">
            <v>0116</v>
          </cell>
          <cell r="F5585" t="str">
            <v/>
          </cell>
          <cell r="G5585" t="str">
            <v/>
          </cell>
          <cell r="H5585" t="str">
            <v>PISO DE BORRACHA PASTILHADO, ESPESSURA 15MM, ASSENTADO COM ARGAMASSA. AF_09/2020</v>
          </cell>
          <cell r="I5585" t="str">
            <v>M2</v>
          </cell>
          <cell r="J5585" t="str">
            <v>COEFICIENTE DE REPRESENTATIVIDADE</v>
          </cell>
          <cell r="K5585" t="str">
            <v>298,05</v>
          </cell>
          <cell r="L5585" t="str">
            <v>CAIXA REFERENCIAL</v>
          </cell>
        </row>
        <row r="5586">
          <cell r="A5586">
            <v>101735</v>
          </cell>
          <cell r="B5586" t="str">
            <v>PISOS</v>
          </cell>
          <cell r="C5586" t="str">
            <v>PISO</v>
          </cell>
          <cell r="D5586" t="str">
            <v>PISO VINILICO/BORRACHA</v>
          </cell>
          <cell r="E5586" t="str">
            <v>0116</v>
          </cell>
          <cell r="F5586" t="str">
            <v/>
          </cell>
          <cell r="G5586" t="str">
            <v/>
          </cell>
          <cell r="H5586" t="str">
            <v>PISO DE BORRACHA ESPORTIVO, ESPESSURA 15MM, ASSENTADO COM ARGAMASSA. AF_09/2020</v>
          </cell>
          <cell r="I5586" t="str">
            <v>M2</v>
          </cell>
          <cell r="J5586" t="str">
            <v>COEFICIENTE DE REPRESENTATIVIDADE</v>
          </cell>
          <cell r="K5586" t="str">
            <v>305,53</v>
          </cell>
          <cell r="L5586" t="str">
            <v>CAIXA REFERENCIAL</v>
          </cell>
        </row>
        <row r="5587">
          <cell r="A5587">
            <v>101736</v>
          </cell>
          <cell r="B5587" t="str">
            <v>PISOS</v>
          </cell>
          <cell r="C5587" t="str">
            <v>PISO</v>
          </cell>
          <cell r="D5587" t="str">
            <v>PISO VINILICO/BORRACHA</v>
          </cell>
          <cell r="E5587" t="str">
            <v>0116</v>
          </cell>
          <cell r="F5587" t="str">
            <v/>
          </cell>
          <cell r="G5587" t="str">
            <v/>
          </cell>
          <cell r="H5587" t="str">
            <v>PISO DE BORRACHA PASTILHADO, ESPESSURA 3,5MM, FIXADO COM ADESIVO ACRÍLICO. AF_09/2020</v>
          </cell>
          <cell r="I5587" t="str">
            <v>M2</v>
          </cell>
          <cell r="J5587" t="str">
            <v>COEFICIENTE DE REPRESENTATIVIDADE</v>
          </cell>
          <cell r="K5587" t="str">
            <v>70,87</v>
          </cell>
          <cell r="L5587" t="str">
            <v>CAIXA REFERENCIAL</v>
          </cell>
        </row>
        <row r="5588">
          <cell r="A5588">
            <v>101737</v>
          </cell>
          <cell r="B5588" t="str">
            <v>PISOS</v>
          </cell>
          <cell r="C5588" t="str">
            <v>PISO</v>
          </cell>
          <cell r="D5588" t="str">
            <v>PISO VINILICO/BORRACHA</v>
          </cell>
          <cell r="E5588" t="str">
            <v>0116</v>
          </cell>
          <cell r="F5588" t="str">
            <v/>
          </cell>
          <cell r="G5588" t="str">
            <v/>
          </cell>
          <cell r="H5588" t="str">
            <v>PISO DE BORRACHA CANELADO, ESPESSURA 3,5MM, FIXADO COM ADESIVO ACRÍLICO. AF_09/2020</v>
          </cell>
          <cell r="I5588" t="str">
            <v>M2</v>
          </cell>
          <cell r="J5588" t="str">
            <v>COEFICIENTE DE REPRESENTATIVIDADE</v>
          </cell>
          <cell r="K5588" t="str">
            <v>85,65</v>
          </cell>
          <cell r="L5588" t="str">
            <v>CAIXA REFERENCIAL</v>
          </cell>
        </row>
        <row r="5589">
          <cell r="A5589">
            <v>101748</v>
          </cell>
          <cell r="B5589" t="str">
            <v>PISOS</v>
          </cell>
          <cell r="C5589" t="str">
            <v>PISO</v>
          </cell>
          <cell r="D5589" t="str">
            <v>PISO VINILICO/BORRACHA</v>
          </cell>
          <cell r="E5589" t="str">
            <v>0116</v>
          </cell>
          <cell r="F5589" t="str">
            <v/>
          </cell>
          <cell r="G5589" t="str">
            <v/>
          </cell>
          <cell r="H5589" t="str">
            <v>PREPARO DE CONTRAPISO COM POLITRIZ. AF_09/2020</v>
          </cell>
          <cell r="I5589" t="str">
            <v>M2</v>
          </cell>
          <cell r="J5589" t="str">
            <v>ATRIBUÍDO SÃO PAULO</v>
          </cell>
          <cell r="K5589" t="str">
            <v>2,38</v>
          </cell>
          <cell r="L5589" t="str">
            <v>CAIXA REFERENCIAL</v>
          </cell>
        </row>
        <row r="5590">
          <cell r="A5590">
            <v>72815</v>
          </cell>
          <cell r="B5590" t="str">
            <v>PISOS</v>
          </cell>
          <cell r="C5590" t="str">
            <v>PISO</v>
          </cell>
          <cell r="D5590" t="str">
            <v>PISO DE ALTA RESISTENCIA</v>
          </cell>
          <cell r="E5590" t="str">
            <v>0117</v>
          </cell>
          <cell r="F5590" t="str">
            <v/>
          </cell>
          <cell r="G5590" t="str">
            <v/>
          </cell>
          <cell r="H5590" t="str">
            <v>APLICACAO DE TINTA A BASE DE EPOXI SOBRE PISO</v>
          </cell>
          <cell r="I5590" t="str">
            <v>M2</v>
          </cell>
          <cell r="J5590" t="str">
            <v>COEFICIENTE DE REPRESENTATIVIDADE</v>
          </cell>
          <cell r="K5590" t="str">
            <v>42,58</v>
          </cell>
          <cell r="L5590" t="str">
            <v>CAIXA REFERENCIAL</v>
          </cell>
        </row>
        <row r="5591">
          <cell r="A5591">
            <v>101092</v>
          </cell>
          <cell r="B5591" t="str">
            <v>PISOS</v>
          </cell>
          <cell r="C5591" t="str">
            <v>PISO</v>
          </cell>
          <cell r="D5591" t="str">
            <v>PISO DE MARMORE/GRANITO</v>
          </cell>
          <cell r="E5591" t="str">
            <v>0119</v>
          </cell>
          <cell r="F5591" t="str">
            <v/>
          </cell>
          <cell r="G5591" t="str">
            <v/>
          </cell>
          <cell r="H5591" t="str">
            <v>PISO EM GRANITO APLICADO EM CALÇADAS OU PISOS EXTERNOS. AF_05/2020</v>
          </cell>
          <cell r="I5591" t="str">
            <v>M2</v>
          </cell>
          <cell r="J5591" t="str">
            <v>COEFICIENTE DE REPRESENTATIVIDADE</v>
          </cell>
          <cell r="K5591" t="str">
            <v>334,25</v>
          </cell>
          <cell r="L5591" t="str">
            <v>CAIXA REFERENCIAL</v>
          </cell>
        </row>
        <row r="5592">
          <cell r="A5592">
            <v>101093</v>
          </cell>
          <cell r="B5592" t="str">
            <v>PISOS</v>
          </cell>
          <cell r="C5592" t="str">
            <v>PISO</v>
          </cell>
          <cell r="D5592" t="str">
            <v>PISO DE MARMORE/GRANITO</v>
          </cell>
          <cell r="E5592" t="str">
            <v>0119</v>
          </cell>
          <cell r="F5592" t="str">
            <v/>
          </cell>
          <cell r="G5592" t="str">
            <v/>
          </cell>
          <cell r="H5592" t="str">
            <v>PISO EM MÁRMORE APLICADO EM CALÇADAS OU PISOS EXTERNOS. AF_05/2020</v>
          </cell>
          <cell r="I5592" t="str">
            <v>M2</v>
          </cell>
          <cell r="J5592" t="str">
            <v>COEFICIENTE DE REPRESENTATIVIDADE</v>
          </cell>
          <cell r="K5592" t="str">
            <v>518,11</v>
          </cell>
          <cell r="L5592" t="str">
            <v>CAIXA REFERENCIAL</v>
          </cell>
        </row>
        <row r="5593">
          <cell r="A5593">
            <v>98695</v>
          </cell>
          <cell r="B5593" t="str">
            <v>PISOS</v>
          </cell>
          <cell r="C5593" t="str">
            <v>PISO</v>
          </cell>
          <cell r="D5593" t="str">
            <v>SOLEIRA DE MARMORE/GRANITO</v>
          </cell>
          <cell r="E5593" t="str">
            <v>0122</v>
          </cell>
          <cell r="F5593" t="str">
            <v/>
          </cell>
          <cell r="G5593" t="str">
            <v/>
          </cell>
          <cell r="H5593" t="str">
            <v>SOLEIRA EM MÁRMORE, LARGURA 15 CM, ESPESSURA 2,0 CM. AF_09/2020</v>
          </cell>
          <cell r="I5593" t="str">
            <v>M</v>
          </cell>
          <cell r="J5593" t="str">
            <v>COEFICIENTE DE REPRESENTATIVIDADE</v>
          </cell>
          <cell r="K5593" t="str">
            <v>87,74</v>
          </cell>
          <cell r="L5593" t="str">
            <v>CAIXA REFERENCIAL</v>
          </cell>
        </row>
        <row r="5594">
          <cell r="A5594">
            <v>98697</v>
          </cell>
          <cell r="B5594" t="str">
            <v>PISOS</v>
          </cell>
          <cell r="C5594" t="str">
            <v>PISO</v>
          </cell>
          <cell r="D5594" t="str">
            <v>SOLEIRA DE MARMORE/GRANITO</v>
          </cell>
          <cell r="E5594" t="str">
            <v>0122</v>
          </cell>
          <cell r="F5594" t="str">
            <v/>
          </cell>
          <cell r="G5594" t="str">
            <v/>
          </cell>
          <cell r="H5594" t="str">
            <v>RODAPÉ EM MÁRMORE, ALTURA 7 CM. AF_09/2020</v>
          </cell>
          <cell r="I5594" t="str">
            <v>M</v>
          </cell>
          <cell r="J5594" t="str">
            <v>COEFICIENTE DE REPRESENTATIVIDADE</v>
          </cell>
          <cell r="K5594" t="str">
            <v>58,73</v>
          </cell>
          <cell r="L5594" t="str">
            <v>CAIXA REFERENCIAL</v>
          </cell>
        </row>
        <row r="5595">
          <cell r="A5595">
            <v>101738</v>
          </cell>
          <cell r="B5595" t="str">
            <v>PISOS</v>
          </cell>
          <cell r="C5595" t="str">
            <v>PISO</v>
          </cell>
          <cell r="D5595" t="str">
            <v>RODAPE DE MADEIRA</v>
          </cell>
          <cell r="E5595" t="str">
            <v>0130</v>
          </cell>
          <cell r="F5595" t="str">
            <v/>
          </cell>
          <cell r="G5595" t="str">
            <v/>
          </cell>
          <cell r="H5595" t="str">
            <v>RODAPÉ EM MADEIRA, ALTURA 7CM, FIXADO COM COLA. AF_09/2020</v>
          </cell>
          <cell r="I5595" t="str">
            <v>M</v>
          </cell>
          <cell r="J5595" t="str">
            <v>COEFICIENTE DE REPRESENTATIVIDADE</v>
          </cell>
          <cell r="K5595" t="str">
            <v>19,58</v>
          </cell>
          <cell r="L5595" t="str">
            <v>CAIXA REFERENCIAL</v>
          </cell>
        </row>
        <row r="5596">
          <cell r="A5596">
            <v>101739</v>
          </cell>
          <cell r="B5596" t="str">
            <v>PISOS</v>
          </cell>
          <cell r="C5596" t="str">
            <v>PISO</v>
          </cell>
          <cell r="D5596" t="str">
            <v>RODAPE DE MADEIRA</v>
          </cell>
          <cell r="E5596" t="str">
            <v>0130</v>
          </cell>
          <cell r="F5596" t="str">
            <v/>
          </cell>
          <cell r="G5596" t="str">
            <v/>
          </cell>
          <cell r="H5596" t="str">
            <v>RODAPÉ EM MADEIRA, ALTURA 7CM, FIXADO COM COLA E PARAFUSOS. AF_09/2020</v>
          </cell>
          <cell r="I5596" t="str">
            <v>M</v>
          </cell>
          <cell r="J5596" t="str">
            <v>COEFICIENTE DE REPRESENTATIVIDADE</v>
          </cell>
          <cell r="K5596" t="str">
            <v>21,66</v>
          </cell>
          <cell r="L5596" t="str">
            <v>CAIXA REFERENCIAL</v>
          </cell>
        </row>
        <row r="5597">
          <cell r="A5597">
            <v>88648</v>
          </cell>
          <cell r="B5597" t="str">
            <v>PISOS</v>
          </cell>
          <cell r="C5597" t="str">
            <v>PISO</v>
          </cell>
          <cell r="D5597" t="str">
            <v>RODAPE CERAMICO</v>
          </cell>
          <cell r="E5597" t="str">
            <v>0131</v>
          </cell>
          <cell r="F5597" t="str">
            <v/>
          </cell>
          <cell r="G5597" t="str">
            <v/>
          </cell>
          <cell r="H5597" t="str">
            <v>RODAPÉ CERÂMICO DE 7CM DE ALTURA COM PLACAS TIPO ESMALTADA EXTRA  DE DIMENSÕES 35X35CM. AF_06/2014</v>
          </cell>
          <cell r="I5597" t="str">
            <v>M</v>
          </cell>
          <cell r="J5597" t="str">
            <v>COEFICIENTE DE REPRESENTATIVIDADE</v>
          </cell>
          <cell r="K5597" t="str">
            <v>4,68</v>
          </cell>
          <cell r="L5597" t="str">
            <v>CAIXA REFERENCIAL</v>
          </cell>
        </row>
        <row r="5598">
          <cell r="A5598">
            <v>88649</v>
          </cell>
          <cell r="B5598" t="str">
            <v>PISOS</v>
          </cell>
          <cell r="C5598" t="str">
            <v>PISO</v>
          </cell>
          <cell r="D5598" t="str">
            <v>RODAPE CERAMICO</v>
          </cell>
          <cell r="E5598" t="str">
            <v>0131</v>
          </cell>
          <cell r="F5598" t="str">
            <v/>
          </cell>
          <cell r="G5598" t="str">
            <v/>
          </cell>
          <cell r="H5598" t="str">
            <v>RODAPÉ CERÂMICO DE 7CM DE ALTURA COM PLACAS TIPO ESMALTADA EXTRA DE DIMENSÕES 45X45CM. AF_06/2014</v>
          </cell>
          <cell r="I5598" t="str">
            <v>M</v>
          </cell>
          <cell r="J5598" t="str">
            <v>COEFICIENTE DE REPRESENTATIVIDADE</v>
          </cell>
          <cell r="K5598" t="str">
            <v>5,28</v>
          </cell>
          <cell r="L5598" t="str">
            <v>CAIXA REFERENCIAL</v>
          </cell>
        </row>
        <row r="5599">
          <cell r="A5599">
            <v>88650</v>
          </cell>
          <cell r="B5599" t="str">
            <v>PISOS</v>
          </cell>
          <cell r="C5599" t="str">
            <v>PISO</v>
          </cell>
          <cell r="D5599" t="str">
            <v>RODAPE CERAMICO</v>
          </cell>
          <cell r="E5599" t="str">
            <v>0131</v>
          </cell>
          <cell r="F5599" t="str">
            <v/>
          </cell>
          <cell r="G5599" t="str">
            <v/>
          </cell>
          <cell r="H5599" t="str">
            <v>RODAPÉ CERÂMICO DE 7CM DE ALTURA COM PLACAS TIPO ESMALTADA EXTRA DE DIMENSÕES 60X60CM. AF_06/2014</v>
          </cell>
          <cell r="I5599" t="str">
            <v>M</v>
          </cell>
          <cell r="J5599" t="str">
            <v>COEFICIENTE DE REPRESENTATIVIDADE</v>
          </cell>
          <cell r="K5599" t="str">
            <v>10,01</v>
          </cell>
          <cell r="L5599" t="str">
            <v>CAIXA REFERENCIAL</v>
          </cell>
        </row>
        <row r="5600">
          <cell r="A5600">
            <v>96467</v>
          </cell>
          <cell r="B5600" t="str">
            <v>PISOS</v>
          </cell>
          <cell r="C5600" t="str">
            <v>PISO</v>
          </cell>
          <cell r="D5600" t="str">
            <v>RODAPE CERAMICO</v>
          </cell>
          <cell r="E5600" t="str">
            <v>0131</v>
          </cell>
          <cell r="F5600" t="str">
            <v/>
          </cell>
          <cell r="G5600" t="str">
            <v/>
          </cell>
          <cell r="H5600" t="str">
            <v>RODAPÉ CERÂMICO DE 7CM DE ALTURA COM PLACAS TIPO ESMALTADA COMERCIAL DE DIMENSÕES 35X35CM (PADRAO POPULAR). AF_06/2017</v>
          </cell>
          <cell r="I5600" t="str">
            <v>M</v>
          </cell>
          <cell r="J5600" t="str">
            <v>COEFICIENTE DE REPRESENTATIVIDADE</v>
          </cell>
          <cell r="K5600" t="str">
            <v>4,27</v>
          </cell>
          <cell r="L5600" t="str">
            <v>CAIXA REFERENCIAL</v>
          </cell>
        </row>
        <row r="5601">
          <cell r="A5601">
            <v>101740</v>
          </cell>
          <cell r="B5601" t="str">
            <v>PISOS</v>
          </cell>
          <cell r="C5601" t="str">
            <v>PISO</v>
          </cell>
          <cell r="D5601" t="str">
            <v>RODAPE DE MARMORE,GRANITO,MARMORITE,GRANILITE E OUTROS</v>
          </cell>
          <cell r="E5601" t="str">
            <v>0164</v>
          </cell>
          <cell r="F5601" t="str">
            <v/>
          </cell>
          <cell r="G5601" t="str">
            <v/>
          </cell>
          <cell r="H5601" t="str">
            <v>RODAPÉ EM ARDÓSIA ALTURA 10CM. AF_09/2020</v>
          </cell>
          <cell r="I5601" t="str">
            <v>M</v>
          </cell>
          <cell r="J5601" t="str">
            <v>COEFICIENTE DE REPRESENTATIVIDADE</v>
          </cell>
          <cell r="K5601" t="str">
            <v>33,13</v>
          </cell>
          <cell r="L5601" t="str">
            <v>CAIXA REFERENCIAL</v>
          </cell>
        </row>
        <row r="5602">
          <cell r="A5602">
            <v>101741</v>
          </cell>
          <cell r="B5602" t="str">
            <v>PISOS</v>
          </cell>
          <cell r="C5602" t="str">
            <v>PISO</v>
          </cell>
          <cell r="D5602" t="str">
            <v>RODAPE DE MARMORE,GRANITO,MARMORITE,GRANILITE E OUTROS</v>
          </cell>
          <cell r="E5602" t="str">
            <v>0164</v>
          </cell>
          <cell r="F5602" t="str">
            <v/>
          </cell>
          <cell r="G5602" t="str">
            <v/>
          </cell>
          <cell r="H5602" t="str">
            <v>RODAPÉ EM MARMORITE, ALTURA 10CM. AF_09/2020</v>
          </cell>
          <cell r="I5602" t="str">
            <v>M</v>
          </cell>
          <cell r="J5602" t="str">
            <v>COEFICIENTE DE REPRESENTATIVIDADE</v>
          </cell>
          <cell r="K5602" t="str">
            <v>16,04</v>
          </cell>
          <cell r="L5602" t="str">
            <v>CAIXA REFERENCIAL</v>
          </cell>
        </row>
        <row r="5603">
          <cell r="A5603">
            <v>94990</v>
          </cell>
          <cell r="B5603" t="str">
            <v>PISOS</v>
          </cell>
          <cell r="C5603" t="str">
            <v>PISO</v>
          </cell>
          <cell r="D5603" t="str">
            <v>PISO CONCRETO</v>
          </cell>
          <cell r="E5603" t="str">
            <v>0258</v>
          </cell>
          <cell r="F5603" t="str">
            <v/>
          </cell>
          <cell r="G5603" t="str">
            <v/>
          </cell>
          <cell r="H5603" t="str">
            <v>EXECUÇÃO DE PASSEIO (CALÇADA) OU PISO DE CONCRETO COM CONCRETO MOLDADO IN LOCO, FEITO EM OBRA, ACABAMENTO CONVENCIONAL, NÃO ARMADO. AF_07/2016</v>
          </cell>
          <cell r="I5603" t="str">
            <v>M3</v>
          </cell>
          <cell r="J5603" t="str">
            <v>COEFICIENTE DE REPRESENTATIVIDADE</v>
          </cell>
          <cell r="K5603" t="str">
            <v>556,37</v>
          </cell>
          <cell r="L5603" t="str">
            <v>CAIXA REFERENCIAL</v>
          </cell>
        </row>
        <row r="5604">
          <cell r="A5604">
            <v>94991</v>
          </cell>
          <cell r="B5604" t="str">
            <v>PISOS</v>
          </cell>
          <cell r="C5604" t="str">
            <v>PISO</v>
          </cell>
          <cell r="D5604" t="str">
            <v>PISO CONCRETO</v>
          </cell>
          <cell r="E5604" t="str">
            <v>0258</v>
          </cell>
          <cell r="F5604" t="str">
            <v/>
          </cell>
          <cell r="G5604" t="str">
            <v/>
          </cell>
          <cell r="H5604" t="str">
            <v>EXECUÇÃO DE PASSEIO (CALÇADA) OU PISO DE CONCRETO COM CONCRETO MOLDADO IN LOCO, USINADO, ACABAMENTO CONVENCIONAL, NÃO ARMADO. AF_07/2016</v>
          </cell>
          <cell r="I5604" t="str">
            <v>M3</v>
          </cell>
          <cell r="J5604" t="str">
            <v>COEFICIENTE DE REPRESENTATIVIDADE</v>
          </cell>
          <cell r="K5604" t="str">
            <v>487,18</v>
          </cell>
          <cell r="L5604" t="str">
            <v>CAIXA REFERENCIAL</v>
          </cell>
        </row>
        <row r="5605">
          <cell r="A5605">
            <v>94992</v>
          </cell>
          <cell r="B5605" t="str">
            <v>PISOS</v>
          </cell>
          <cell r="C5605" t="str">
            <v>PISO</v>
          </cell>
          <cell r="D5605" t="str">
            <v>PISO CONCRETO</v>
          </cell>
          <cell r="E5605" t="str">
            <v>0258</v>
          </cell>
          <cell r="F5605" t="str">
            <v/>
          </cell>
          <cell r="G5605" t="str">
            <v/>
          </cell>
          <cell r="H5605" t="str">
            <v>EXECUÇÃO DE PASSEIO (CALÇADA) OU PISO DE CONCRETO COM CONCRETO MOLDADO IN LOCO, FEITO EM OBRA, ACABAMENTO CONVENCIONAL, ESPESSURA 6 CM, ARMADO. AF_07/2016</v>
          </cell>
          <cell r="I5605" t="str">
            <v>M2</v>
          </cell>
          <cell r="J5605" t="str">
            <v>COEFICIENTE DE REPRESENTATIVIDADE</v>
          </cell>
          <cell r="K5605" t="str">
            <v>59,77</v>
          </cell>
          <cell r="L5605" t="str">
            <v>CAIXA REFERENCIAL</v>
          </cell>
        </row>
        <row r="5606">
          <cell r="A5606">
            <v>94993</v>
          </cell>
          <cell r="B5606" t="str">
            <v>PISOS</v>
          </cell>
          <cell r="C5606" t="str">
            <v>PISO</v>
          </cell>
          <cell r="D5606" t="str">
            <v>PISO CONCRETO</v>
          </cell>
          <cell r="E5606" t="str">
            <v>0258</v>
          </cell>
          <cell r="F5606" t="str">
            <v/>
          </cell>
          <cell r="G5606" t="str">
            <v/>
          </cell>
          <cell r="H5606" t="str">
            <v>EXECUÇÃO DE PASSEIO (CALÇADA) OU PISO DE CONCRETO COM CONCRETO MOLDADO IN LOCO, USINADO, ACABAMENTO CONVENCIONAL, ESPESSURA 6 CM, ARMADO. AF_07/2016</v>
          </cell>
          <cell r="I5606" t="str">
            <v>M2</v>
          </cell>
          <cell r="J5606" t="str">
            <v>COEFICIENTE DE REPRESENTATIVIDADE</v>
          </cell>
          <cell r="K5606" t="str">
            <v>55,62</v>
          </cell>
          <cell r="L5606" t="str">
            <v>CAIXA REFERENCIAL</v>
          </cell>
        </row>
        <row r="5607">
          <cell r="A5607">
            <v>94994</v>
          </cell>
          <cell r="B5607" t="str">
            <v>PISOS</v>
          </cell>
          <cell r="C5607" t="str">
            <v>PISO</v>
          </cell>
          <cell r="D5607" t="str">
            <v>PISO CONCRETO</v>
          </cell>
          <cell r="E5607" t="str">
            <v>0258</v>
          </cell>
          <cell r="F5607" t="str">
            <v/>
          </cell>
          <cell r="G5607" t="str">
            <v/>
          </cell>
          <cell r="H5607" t="str">
            <v>EXECUÇÃO DE PASSEIO (CALÇADA) OU PISO DE CONCRETO COM CONCRETO MOLDADO IN LOCO, FEITO EM OBRA, ACABAMENTO CONVENCIONAL, ESPESSURA 8 CM, ARMADO. AF_07/2016</v>
          </cell>
          <cell r="I5607" t="str">
            <v>M2</v>
          </cell>
          <cell r="J5607" t="str">
            <v>COEFICIENTE DE REPRESENTATIVIDADE</v>
          </cell>
          <cell r="K5607" t="str">
            <v>72,15</v>
          </cell>
          <cell r="L5607" t="str">
            <v>CAIXA REFERENCIAL</v>
          </cell>
        </row>
        <row r="5608">
          <cell r="A5608">
            <v>94995</v>
          </cell>
          <cell r="B5608" t="str">
            <v>PISOS</v>
          </cell>
          <cell r="C5608" t="str">
            <v>PISO</v>
          </cell>
          <cell r="D5608" t="str">
            <v>PISO CONCRETO</v>
          </cell>
          <cell r="E5608" t="str">
            <v>0258</v>
          </cell>
          <cell r="F5608" t="str">
            <v/>
          </cell>
          <cell r="G5608" t="str">
            <v/>
          </cell>
          <cell r="H5608" t="str">
            <v>EXECUÇÃO DE PASSEIO (CALÇADA) OU PISO DE CONCRETO COM CONCRETO MOLDADO IN LOCO, USINADO, ACABAMENTO CONVENCIONAL, ESPESSURA 8 CM, ARMADO. AF_07/2016</v>
          </cell>
          <cell r="I5608" t="str">
            <v>M2</v>
          </cell>
          <cell r="J5608" t="str">
            <v>COEFICIENTE DE REPRESENTATIVIDADE</v>
          </cell>
          <cell r="K5608" t="str">
            <v>66,60</v>
          </cell>
          <cell r="L5608" t="str">
            <v>CAIXA REFERENCIAL</v>
          </cell>
        </row>
        <row r="5609">
          <cell r="A5609">
            <v>94996</v>
          </cell>
          <cell r="B5609" t="str">
            <v>PISOS</v>
          </cell>
          <cell r="C5609" t="str">
            <v>PISO</v>
          </cell>
          <cell r="D5609" t="str">
            <v>PISO CONCRETO</v>
          </cell>
          <cell r="E5609" t="str">
            <v>0258</v>
          </cell>
          <cell r="F5609" t="str">
            <v/>
          </cell>
          <cell r="G5609" t="str">
            <v/>
          </cell>
          <cell r="H5609" t="str">
            <v>EXECUÇÃO DE PASSEIO (CALÇADA) OU PISO DE CONCRETO COM CONCRETO MOLDADO IN LOCO, FEITO EM OBRA, ACABAMENTO CONVENCIONAL, ESPESSURA 10 CM, ARMADO. AF_07/2016</v>
          </cell>
          <cell r="I5609" t="str">
            <v>M2</v>
          </cell>
          <cell r="J5609" t="str">
            <v>COEFICIENTE DE REPRESENTATIVIDADE</v>
          </cell>
          <cell r="K5609" t="str">
            <v>83,40</v>
          </cell>
          <cell r="L5609" t="str">
            <v>CAIXA REFERENCIAL</v>
          </cell>
        </row>
        <row r="5610">
          <cell r="A5610">
            <v>94997</v>
          </cell>
          <cell r="B5610" t="str">
            <v>PISOS</v>
          </cell>
          <cell r="C5610" t="str">
            <v>PISO</v>
          </cell>
          <cell r="D5610" t="str">
            <v>PISO CONCRETO</v>
          </cell>
          <cell r="E5610" t="str">
            <v>0258</v>
          </cell>
          <cell r="F5610" t="str">
            <v/>
          </cell>
          <cell r="G5610" t="str">
            <v/>
          </cell>
          <cell r="H5610" t="str">
            <v>EXECUÇÃO DE PASSEIO (CALÇADA) OU PISO DE CONCRETO COM CONCRETO MOLDADO IN LOCO, USINADO, ACABAMENTO CONVENCIONAL, ESPESSURA 10 CM, ARMADO. AF_07/2016</v>
          </cell>
          <cell r="I5610" t="str">
            <v>M2</v>
          </cell>
          <cell r="J5610" t="str">
            <v>COEFICIENTE DE REPRESENTATIVIDADE</v>
          </cell>
          <cell r="K5610" t="str">
            <v>76,49</v>
          </cell>
          <cell r="L5610" t="str">
            <v>CAIXA REFERENCIAL</v>
          </cell>
        </row>
        <row r="5611">
          <cell r="A5611">
            <v>94998</v>
          </cell>
          <cell r="B5611" t="str">
            <v>PISOS</v>
          </cell>
          <cell r="C5611" t="str">
            <v>PISO</v>
          </cell>
          <cell r="D5611" t="str">
            <v>PISO CONCRETO</v>
          </cell>
          <cell r="E5611" t="str">
            <v>0258</v>
          </cell>
          <cell r="F5611" t="str">
            <v/>
          </cell>
          <cell r="G5611" t="str">
            <v/>
          </cell>
          <cell r="H5611" t="str">
            <v>EXECUÇÃO DE PASSEIO (CALÇADA) OU PISO DE CONCRETO COM CONCRETO MOLDADO IN LOCO, FEITO EM OBRA, ACABAMENTO CONVENCIONAL, ESPESSURA 12 CM, ARMADO. AF_07/2016</v>
          </cell>
          <cell r="I5611" t="str">
            <v>M2</v>
          </cell>
          <cell r="J5611" t="str">
            <v>COEFICIENTE DE REPRESENTATIVIDADE</v>
          </cell>
          <cell r="K5611" t="str">
            <v>95,33</v>
          </cell>
          <cell r="L5611" t="str">
            <v>CAIXA REFERENCIAL</v>
          </cell>
        </row>
        <row r="5612">
          <cell r="A5612">
            <v>94999</v>
          </cell>
          <cell r="B5612" t="str">
            <v>PISOS</v>
          </cell>
          <cell r="C5612" t="str">
            <v>PISO</v>
          </cell>
          <cell r="D5612" t="str">
            <v>PISO CONCRETO</v>
          </cell>
          <cell r="E5612" t="str">
            <v>0258</v>
          </cell>
          <cell r="F5612" t="str">
            <v/>
          </cell>
          <cell r="G5612" t="str">
            <v/>
          </cell>
          <cell r="H5612" t="str">
            <v>EXECUÇÃO DE PASSEIO (CALÇADA) OU PISO DE CONCRETO COM CONCRETO MOLDADO IN LOCO, USINADO, ACABAMENTO CONVENCIONAL, ESPESSURA 12 CM, ARMADO. AF_07/2016</v>
          </cell>
          <cell r="I5612" t="str">
            <v>M2</v>
          </cell>
          <cell r="J5612" t="str">
            <v>COEFICIENTE DE REPRESENTATIVIDADE</v>
          </cell>
          <cell r="K5612" t="str">
            <v>87,03</v>
          </cell>
          <cell r="L5612" t="str">
            <v>CAIXA REFERENCIAL</v>
          </cell>
        </row>
        <row r="5613">
          <cell r="A5613">
            <v>101747</v>
          </cell>
          <cell r="B5613" t="str">
            <v>PISOS</v>
          </cell>
          <cell r="C5613" t="str">
            <v>PISO</v>
          </cell>
          <cell r="D5613" t="str">
            <v>PISO CONCRETO</v>
          </cell>
          <cell r="E5613" t="str">
            <v>0258</v>
          </cell>
          <cell r="F5613" t="str">
            <v/>
          </cell>
          <cell r="G5613" t="str">
            <v/>
          </cell>
          <cell r="H5613" t="str">
            <v>PISO EM CONCRETO 20 MPA PREPARO MECÂNICO, ESPESSURA 7CM. AF_09/2020</v>
          </cell>
          <cell r="I5613" t="str">
            <v>M2</v>
          </cell>
          <cell r="J5613" t="str">
            <v>ATRIBUÍDO SÃO PAULO</v>
          </cell>
          <cell r="K5613" t="str">
            <v>54,93</v>
          </cell>
          <cell r="L5613" t="str">
            <v>CAIXA REFERENCIAL</v>
          </cell>
        </row>
        <row r="5614">
          <cell r="A5614">
            <v>101743</v>
          </cell>
          <cell r="B5614" t="str">
            <v>PISOS</v>
          </cell>
          <cell r="C5614" t="str">
            <v>PISO</v>
          </cell>
          <cell r="D5614" t="str">
            <v>CARPETE</v>
          </cell>
          <cell r="E5614" t="str">
            <v>0260</v>
          </cell>
          <cell r="F5614" t="str">
            <v/>
          </cell>
          <cell r="G5614" t="str">
            <v/>
          </cell>
          <cell r="H5614" t="str">
            <v>PISO TÊXTIL (CARPETE) EM PLACA. AF_09/2020</v>
          </cell>
          <cell r="I5614" t="str">
            <v>M2</v>
          </cell>
          <cell r="J5614" t="str">
            <v>ATRIBUÍDO SÃO PAULO</v>
          </cell>
          <cell r="K5614" t="str">
            <v>158,70</v>
          </cell>
          <cell r="L5614" t="str">
            <v>CAIXA REFERENCIAL</v>
          </cell>
        </row>
        <row r="5615">
          <cell r="A5615">
            <v>101744</v>
          </cell>
          <cell r="B5615" t="str">
            <v>PISOS</v>
          </cell>
          <cell r="C5615" t="str">
            <v>PISO</v>
          </cell>
          <cell r="D5615" t="str">
            <v>CARPETE</v>
          </cell>
          <cell r="E5615" t="str">
            <v>0260</v>
          </cell>
          <cell r="F5615" t="str">
            <v/>
          </cell>
          <cell r="G5615" t="str">
            <v/>
          </cell>
          <cell r="H5615" t="str">
            <v>PISO TÊXTIL (CARPETE) EM MANTA (ROLO) E = 6 A 7 MM. AF_09/2020</v>
          </cell>
          <cell r="I5615" t="str">
            <v>M2</v>
          </cell>
          <cell r="J5615" t="str">
            <v>ATRIBUÍDO SÃO PAULO</v>
          </cell>
          <cell r="K5615" t="str">
            <v>126,50</v>
          </cell>
          <cell r="L5615" t="str">
            <v>CAIXA REFERENCIAL</v>
          </cell>
        </row>
        <row r="5616">
          <cell r="A5616">
            <v>101745</v>
          </cell>
          <cell r="B5616" t="str">
            <v>PISOS</v>
          </cell>
          <cell r="C5616" t="str">
            <v>PISO</v>
          </cell>
          <cell r="D5616" t="str">
            <v>CARPETE</v>
          </cell>
          <cell r="E5616" t="str">
            <v>0260</v>
          </cell>
          <cell r="F5616" t="str">
            <v/>
          </cell>
          <cell r="G5616" t="str">
            <v/>
          </cell>
          <cell r="H5616" t="str">
            <v>PISO TÊXTIL (CARPETE) EM MANTA (ROLO) E = 9 A 10 MM. AF_09/2020</v>
          </cell>
          <cell r="I5616" t="str">
            <v>M2</v>
          </cell>
          <cell r="J5616" t="str">
            <v>ATRIBUÍDO SÃO PAULO</v>
          </cell>
          <cell r="K5616" t="str">
            <v>155,41</v>
          </cell>
          <cell r="L5616" t="str">
            <v>CAIXA REFERENCIAL</v>
          </cell>
        </row>
        <row r="5617">
          <cell r="A5617">
            <v>87620</v>
          </cell>
          <cell r="B5617" t="str">
            <v>PISOS</v>
          </cell>
          <cell r="C5617" t="str">
            <v>PISO</v>
          </cell>
          <cell r="D5617" t="str">
            <v>REGULARIZACAO DE CONTRA-PISOS E OUTRAS SUPERFICIES</v>
          </cell>
          <cell r="E5617" t="str">
            <v>0264</v>
          </cell>
          <cell r="F5617" t="str">
            <v/>
          </cell>
          <cell r="G5617" t="str">
            <v/>
          </cell>
          <cell r="H5617" t="str">
            <v>CONTRAPISO EM ARGAMASSA TRAÇO 1:4 (CIMENTO E AREIA), PREPARO MECÂNICO COM BETONEIRA 400 L, APLICADO EM ÁREAS SECAS SOBRE LAJE, ADERIDO, ESPESSURA 2CM. AF_06/2014</v>
          </cell>
          <cell r="I5617" t="str">
            <v>M2</v>
          </cell>
          <cell r="J5617" t="str">
            <v>COEFICIENTE DE REPRESENTATIVIDADE</v>
          </cell>
          <cell r="K5617" t="str">
            <v>25,88</v>
          </cell>
          <cell r="L5617" t="str">
            <v>CAIXA REFERENCIAL</v>
          </cell>
        </row>
        <row r="5618">
          <cell r="A5618">
            <v>87622</v>
          </cell>
          <cell r="B5618" t="str">
            <v>PISOS</v>
          </cell>
          <cell r="C5618" t="str">
            <v>PISO</v>
          </cell>
          <cell r="D5618" t="str">
            <v>REGULARIZACAO DE CONTRA-PISOS E OUTRAS SUPERFICIES</v>
          </cell>
          <cell r="E5618" t="str">
            <v>0264</v>
          </cell>
          <cell r="F5618" t="str">
            <v/>
          </cell>
          <cell r="G5618" t="str">
            <v/>
          </cell>
          <cell r="H5618" t="str">
            <v>CONTRAPISO EM ARGAMASSA TRAÇO 1:4 (CIMENTO E AREIA), PREPARO MANUAL, APLICADO EM ÁREAS SECAS SOBRE LAJE, ADERIDO, ESPESSURA 2CM. AF_06/2014</v>
          </cell>
          <cell r="I5618" t="str">
            <v>M2</v>
          </cell>
          <cell r="J5618" t="str">
            <v>COEFICIENTE DE REPRESENTATIVIDADE</v>
          </cell>
          <cell r="K5618" t="str">
            <v>28,25</v>
          </cell>
          <cell r="L5618" t="str">
            <v>CAIXA REFERENCIAL</v>
          </cell>
        </row>
        <row r="5619">
          <cell r="A5619">
            <v>87623</v>
          </cell>
          <cell r="B5619" t="str">
            <v>PISOS</v>
          </cell>
          <cell r="C5619" t="str">
            <v>PISO</v>
          </cell>
          <cell r="D5619" t="str">
            <v>REGULARIZACAO DE CONTRA-PISOS E OUTRAS SUPERFICIES</v>
          </cell>
          <cell r="E5619" t="str">
            <v>0264</v>
          </cell>
          <cell r="F5619" t="str">
            <v/>
          </cell>
          <cell r="G5619" t="str">
            <v/>
          </cell>
          <cell r="H5619" t="str">
            <v>CONTRAPISO EM ARGAMASSA PRONTA, PREPARO MECÂNICO COM MISTURADOR 300 KG, APLICADO EM ÁREAS SECAS SOBRE LAJE, ADERIDO, ESPESSURA 2CM. AF_06/2014</v>
          </cell>
          <cell r="I5619" t="str">
            <v>M2</v>
          </cell>
          <cell r="J5619" t="str">
            <v>COEFICIENTE DE REPRESENTATIVIDADE</v>
          </cell>
          <cell r="K5619" t="str">
            <v>55,03</v>
          </cell>
          <cell r="L5619" t="str">
            <v>CAIXA REFERENCIAL</v>
          </cell>
        </row>
        <row r="5620">
          <cell r="A5620">
            <v>87624</v>
          </cell>
          <cell r="B5620" t="str">
            <v>PISOS</v>
          </cell>
          <cell r="C5620" t="str">
            <v>PISO</v>
          </cell>
          <cell r="D5620" t="str">
            <v>REGULARIZACAO DE CONTRA-PISOS E OUTRAS SUPERFICIES</v>
          </cell>
          <cell r="E5620" t="str">
            <v>0264</v>
          </cell>
          <cell r="F5620" t="str">
            <v/>
          </cell>
          <cell r="G5620" t="str">
            <v/>
          </cell>
          <cell r="H5620" t="str">
            <v>CONTRAPISO EM ARGAMASSA PRONTA, PREPARO MANUAL, APLICADO EM ÁREAS SECAS SOBRE LAJE, ADERIDO, ESPESSURA 2CM. AF_06/2014</v>
          </cell>
          <cell r="I5620" t="str">
            <v>M2</v>
          </cell>
          <cell r="J5620" t="str">
            <v>COEFICIENTE DE REPRESENTATIVIDADE</v>
          </cell>
          <cell r="K5620" t="str">
            <v>59,56</v>
          </cell>
          <cell r="L5620" t="str">
            <v>CAIXA REFERENCIAL</v>
          </cell>
        </row>
        <row r="5621">
          <cell r="A5621">
            <v>87630</v>
          </cell>
          <cell r="B5621" t="str">
            <v>PISOS</v>
          </cell>
          <cell r="C5621" t="str">
            <v>PISO</v>
          </cell>
          <cell r="D5621" t="str">
            <v>REGULARIZACAO DE CONTRA-PISOS E OUTRAS SUPERFICIES</v>
          </cell>
          <cell r="E5621" t="str">
            <v>0264</v>
          </cell>
          <cell r="F5621" t="str">
            <v/>
          </cell>
          <cell r="G5621" t="str">
            <v/>
          </cell>
          <cell r="H5621" t="str">
            <v>CONTRAPISO EM ARGAMASSA TRAÇO 1:4 (CIMENTO E AREIA), PREPARO MECÂNICO COM BETONEIRA 400 L, APLICADO EM ÁREAS SECAS SOBRE LAJE, ADERIDO, ESPESSURA 3CM. AF_06/2014</v>
          </cell>
          <cell r="I5621" t="str">
            <v>M2</v>
          </cell>
          <cell r="J5621" t="str">
            <v>COEFICIENTE DE REPRESENTATIVIDADE</v>
          </cell>
          <cell r="K5621" t="str">
            <v>32,07</v>
          </cell>
          <cell r="L5621" t="str">
            <v>CAIXA REFERENCIAL</v>
          </cell>
        </row>
        <row r="5622">
          <cell r="A5622">
            <v>87632</v>
          </cell>
          <cell r="B5622" t="str">
            <v>PISOS</v>
          </cell>
          <cell r="C5622" t="str">
            <v>PISO</v>
          </cell>
          <cell r="D5622" t="str">
            <v>REGULARIZACAO DE CONTRA-PISOS E OUTRAS SUPERFICIES</v>
          </cell>
          <cell r="E5622" t="str">
            <v>0264</v>
          </cell>
          <cell r="F5622" t="str">
            <v/>
          </cell>
          <cell r="G5622" t="str">
            <v/>
          </cell>
          <cell r="H5622" t="str">
            <v>CONTRAPISO EM ARGAMASSA TRAÇO 1:4 (CIMENTO E AREIA), PREPARO MANUAL, APLICADO EM ÁREAS SECAS SOBRE LAJE, ADERIDO, ESPESSURA 3CM. AF_06/2014</v>
          </cell>
          <cell r="I5622" t="str">
            <v>M2</v>
          </cell>
          <cell r="J5622" t="str">
            <v>COEFICIENTE DE REPRESENTATIVIDADE</v>
          </cell>
          <cell r="K5622" t="str">
            <v>35,37</v>
          </cell>
          <cell r="L5622" t="str">
            <v>CAIXA REFERENCIAL</v>
          </cell>
        </row>
        <row r="5623">
          <cell r="A5623">
            <v>87633</v>
          </cell>
          <cell r="B5623" t="str">
            <v>PISOS</v>
          </cell>
          <cell r="C5623" t="str">
            <v>PISO</v>
          </cell>
          <cell r="D5623" t="str">
            <v>REGULARIZACAO DE CONTRA-PISOS E OUTRAS SUPERFICIES</v>
          </cell>
          <cell r="E5623" t="str">
            <v>0264</v>
          </cell>
          <cell r="F5623" t="str">
            <v/>
          </cell>
          <cell r="G5623" t="str">
            <v/>
          </cell>
          <cell r="H5623" t="str">
            <v>CONTRAPISO EM ARGAMASSA PRONTA, PREPARO MECÂNICO COM MISTURADOR 300 KG, APLICADO EM ÁREAS SECAS SOBRE LAJE, ADERIDO, ESPESSURA 3CM. AF_06/2014</v>
          </cell>
          <cell r="I5623" t="str">
            <v>M2</v>
          </cell>
          <cell r="J5623" t="str">
            <v>COEFICIENTE DE REPRESENTATIVIDADE</v>
          </cell>
          <cell r="K5623" t="str">
            <v>72,60</v>
          </cell>
          <cell r="L5623" t="str">
            <v>CAIXA REFERENCIAL</v>
          </cell>
        </row>
        <row r="5624">
          <cell r="A5624">
            <v>87634</v>
          </cell>
          <cell r="B5624" t="str">
            <v>PISOS</v>
          </cell>
          <cell r="C5624" t="str">
            <v>PISO</v>
          </cell>
          <cell r="D5624" t="str">
            <v>REGULARIZACAO DE CONTRA-PISOS E OUTRAS SUPERFICIES</v>
          </cell>
          <cell r="E5624" t="str">
            <v>0264</v>
          </cell>
          <cell r="F5624" t="str">
            <v/>
          </cell>
          <cell r="G5624" t="str">
            <v/>
          </cell>
          <cell r="H5624" t="str">
            <v>CONTRAPISO EM ARGAMASSA PRONTA, PREPARO MANUAL, APLICADO EM ÁREAS SECAS SOBRE LAJE, ADERIDO, ESPESSURA 3CM. AF_06/2014</v>
          </cell>
          <cell r="I5624" t="str">
            <v>M2</v>
          </cell>
          <cell r="J5624" t="str">
            <v>COEFICIENTE DE REPRESENTATIVIDADE</v>
          </cell>
          <cell r="K5624" t="str">
            <v>78,89</v>
          </cell>
          <cell r="L5624" t="str">
            <v>CAIXA REFERENCIAL</v>
          </cell>
        </row>
        <row r="5625">
          <cell r="A5625">
            <v>87640</v>
          </cell>
          <cell r="B5625" t="str">
            <v>PISOS</v>
          </cell>
          <cell r="C5625" t="str">
            <v>PISO</v>
          </cell>
          <cell r="D5625" t="str">
            <v>REGULARIZACAO DE CONTRA-PISOS E OUTRAS SUPERFICIES</v>
          </cell>
          <cell r="E5625" t="str">
            <v>0264</v>
          </cell>
          <cell r="F5625" t="str">
            <v/>
          </cell>
          <cell r="G5625" t="str">
            <v/>
          </cell>
          <cell r="H5625" t="str">
            <v>CONTRAPISO EM ARGAMASSA TRAÇO 1:4 (CIMENTO E AREIA), PREPARO MECÂNICO COM BETONEIRA 400 L, APLICADO EM ÁREAS SECAS SOBRE LAJE, ADERIDO, ESPESSURA 4CM. AF_06/2014</v>
          </cell>
          <cell r="I5625" t="str">
            <v>M2</v>
          </cell>
          <cell r="J5625" t="str">
            <v>COEFICIENTE DE REPRESENTATIVIDADE</v>
          </cell>
          <cell r="K5625" t="str">
            <v>37,04</v>
          </cell>
          <cell r="L5625" t="str">
            <v>CAIXA REFERENCIAL</v>
          </cell>
        </row>
        <row r="5626">
          <cell r="A5626">
            <v>87642</v>
          </cell>
          <cell r="B5626" t="str">
            <v>PISOS</v>
          </cell>
          <cell r="C5626" t="str">
            <v>PISO</v>
          </cell>
          <cell r="D5626" t="str">
            <v>REGULARIZACAO DE CONTRA-PISOS E OUTRAS SUPERFICIES</v>
          </cell>
          <cell r="E5626" t="str">
            <v>0264</v>
          </cell>
          <cell r="F5626" t="str">
            <v/>
          </cell>
          <cell r="G5626" t="str">
            <v/>
          </cell>
          <cell r="H5626" t="str">
            <v>CONTRAPISO EM ARGAMASSA TRAÇO 1:4 (CIMENTO E AREIA), PREPARO MANUAL, APLICADO EM ÁREAS SECAS SOBRE LAJE, ADERIDO, ESPESSURA 4CM. AF_06/2014</v>
          </cell>
          <cell r="I5626" t="str">
            <v>M2</v>
          </cell>
          <cell r="J5626" t="str">
            <v>COEFICIENTE DE REPRESENTATIVIDADE</v>
          </cell>
          <cell r="K5626" t="str">
            <v>41,10</v>
          </cell>
          <cell r="L5626" t="str">
            <v>CAIXA REFERENCIAL</v>
          </cell>
        </row>
        <row r="5627">
          <cell r="A5627">
            <v>87643</v>
          </cell>
          <cell r="B5627" t="str">
            <v>PISOS</v>
          </cell>
          <cell r="C5627" t="str">
            <v>PISO</v>
          </cell>
          <cell r="D5627" t="str">
            <v>REGULARIZACAO DE CONTRA-PISOS E OUTRAS SUPERFICIES</v>
          </cell>
          <cell r="E5627" t="str">
            <v>0264</v>
          </cell>
          <cell r="F5627" t="str">
            <v/>
          </cell>
          <cell r="G5627" t="str">
            <v/>
          </cell>
          <cell r="H5627" t="str">
            <v>CONTRAPISO EM ARGAMASSA PRONTA, PREPARO MECÂNICO COM MISTURADOR 300 KG, APLICADO EM ÁREAS SECAS SOBRE LAJE, ADERIDO, ESPESSURA 4CM. AF_06/2014</v>
          </cell>
          <cell r="I5627" t="str">
            <v>M2</v>
          </cell>
          <cell r="J5627" t="str">
            <v>COEFICIENTE DE REPRESENTATIVIDADE</v>
          </cell>
          <cell r="K5627" t="str">
            <v>86,88</v>
          </cell>
          <cell r="L5627" t="str">
            <v>CAIXA REFERENCIAL</v>
          </cell>
        </row>
        <row r="5628">
          <cell r="A5628">
            <v>87644</v>
          </cell>
          <cell r="B5628" t="str">
            <v>PISOS</v>
          </cell>
          <cell r="C5628" t="str">
            <v>PISO</v>
          </cell>
          <cell r="D5628" t="str">
            <v>REGULARIZACAO DE CONTRA-PISOS E OUTRAS SUPERFICIES</v>
          </cell>
          <cell r="E5628" t="str">
            <v>0264</v>
          </cell>
          <cell r="F5628" t="str">
            <v/>
          </cell>
          <cell r="G5628" t="str">
            <v/>
          </cell>
          <cell r="H5628" t="str">
            <v>CONTRAPISO EM ARGAMASSA PRONTA, PREPARO MANUAL, APLICADO EM ÁREAS SECAS SOBRE LAJE, ADERIDO, ESPESSURA 4CM. AF_06/2014</v>
          </cell>
          <cell r="I5628" t="str">
            <v>M2</v>
          </cell>
          <cell r="J5628" t="str">
            <v>COEFICIENTE DE REPRESENTATIVIDADE</v>
          </cell>
          <cell r="K5628" t="str">
            <v>94,61</v>
          </cell>
          <cell r="L5628" t="str">
            <v>CAIXA REFERENCIAL</v>
          </cell>
        </row>
        <row r="5629">
          <cell r="A5629">
            <v>87680</v>
          </cell>
          <cell r="B5629" t="str">
            <v>PISOS</v>
          </cell>
          <cell r="C5629" t="str">
            <v>PISO</v>
          </cell>
          <cell r="D5629" t="str">
            <v>REGULARIZACAO DE CONTRA-PISOS E OUTRAS SUPERFICIES</v>
          </cell>
          <cell r="E5629" t="str">
            <v>0264</v>
          </cell>
          <cell r="F5629" t="str">
            <v/>
          </cell>
          <cell r="G5629" t="str">
            <v/>
          </cell>
          <cell r="H5629" t="str">
            <v>CONTRAPISO EM ARGAMASSA TRAÇO 1:4 (CIMENTO E AREIA), PREPARO MECÂNICO COM BETONEIRA 400 L, APLICADO EM ÁREAS SECAS SOBRE LAJE, NÃO ADERIDO, ESPESSURA 4CM. AF_06/2014</v>
          </cell>
          <cell r="I5629" t="str">
            <v>M2</v>
          </cell>
          <cell r="J5629" t="str">
            <v>COEFICIENTE DE REPRESENTATIVIDADE</v>
          </cell>
          <cell r="K5629" t="str">
            <v>29,90</v>
          </cell>
          <cell r="L5629" t="str">
            <v>CAIXA REFERENCIAL</v>
          </cell>
        </row>
        <row r="5630">
          <cell r="A5630">
            <v>87682</v>
          </cell>
          <cell r="B5630" t="str">
            <v>PISOS</v>
          </cell>
          <cell r="C5630" t="str">
            <v>PISO</v>
          </cell>
          <cell r="D5630" t="str">
            <v>REGULARIZACAO DE CONTRA-PISOS E OUTRAS SUPERFICIES</v>
          </cell>
          <cell r="E5630" t="str">
            <v>0264</v>
          </cell>
          <cell r="F5630" t="str">
            <v/>
          </cell>
          <cell r="G5630" t="str">
            <v/>
          </cell>
          <cell r="H5630" t="str">
            <v>CONTRAPISO EM ARGAMASSA TRAÇO 1:4 (CIMENTO E AREIA), PREPARO MANUAL, APLICADO EM ÁREAS SECAS SOBRE LAJE, NÃO ADERIDO, ESPESSURA 4CM. AF_06/2014</v>
          </cell>
          <cell r="I5630" t="str">
            <v>M2</v>
          </cell>
          <cell r="J5630" t="str">
            <v>COLETADO</v>
          </cell>
          <cell r="K5630" t="str">
            <v>33,96</v>
          </cell>
          <cell r="L5630" t="str">
            <v>CAIXA REFERENCIAL</v>
          </cell>
        </row>
        <row r="5631">
          <cell r="A5631">
            <v>87683</v>
          </cell>
          <cell r="B5631" t="str">
            <v>PISOS</v>
          </cell>
          <cell r="C5631" t="str">
            <v>PISO</v>
          </cell>
          <cell r="D5631" t="str">
            <v>REGULARIZACAO DE CONTRA-PISOS E OUTRAS SUPERFICIES</v>
          </cell>
          <cell r="E5631" t="str">
            <v>0264</v>
          </cell>
          <cell r="F5631" t="str">
            <v/>
          </cell>
          <cell r="G5631" t="str">
            <v/>
          </cell>
          <cell r="H5631" t="str">
            <v>CONTRAPISO EM ARGAMASSA PRONTA, PREPARO MECÂNICO COM MISTURADOR 300 KG, APLICADO EM ÁREAS SECAS SOBRE LAJE, NÃO ADERIDO, ESPESSURA 4CM. AF_06/2014</v>
          </cell>
          <cell r="I5631" t="str">
            <v>M2</v>
          </cell>
          <cell r="J5631" t="str">
            <v>COEFICIENTE DE REPRESENTATIVIDADE</v>
          </cell>
          <cell r="K5631" t="str">
            <v>79,74</v>
          </cell>
          <cell r="L5631" t="str">
            <v>CAIXA REFERENCIAL</v>
          </cell>
        </row>
        <row r="5632">
          <cell r="A5632">
            <v>87684</v>
          </cell>
          <cell r="B5632" t="str">
            <v>PISOS</v>
          </cell>
          <cell r="C5632" t="str">
            <v>PISO</v>
          </cell>
          <cell r="D5632" t="str">
            <v>REGULARIZACAO DE CONTRA-PISOS E OUTRAS SUPERFICIES</v>
          </cell>
          <cell r="E5632" t="str">
            <v>0264</v>
          </cell>
          <cell r="F5632" t="str">
            <v/>
          </cell>
          <cell r="G5632" t="str">
            <v/>
          </cell>
          <cell r="H5632" t="str">
            <v>CONTRAPISO EM ARGAMASSA PRONTA, PREPARO MANUAL, APLICADO EM ÁREAS SECAS SOBRE LAJE, NÃO ADERIDO, ESPESSURA 4CM. AF_06/2014</v>
          </cell>
          <cell r="I5632" t="str">
            <v>M2</v>
          </cell>
          <cell r="J5632" t="str">
            <v>COEFICIENTE DE REPRESENTATIVIDADE</v>
          </cell>
          <cell r="K5632" t="str">
            <v>87,47</v>
          </cell>
          <cell r="L5632" t="str">
            <v>CAIXA REFERENCIAL</v>
          </cell>
        </row>
        <row r="5633">
          <cell r="A5633">
            <v>87690</v>
          </cell>
          <cell r="B5633" t="str">
            <v>PISOS</v>
          </cell>
          <cell r="C5633" t="str">
            <v>PISO</v>
          </cell>
          <cell r="D5633" t="str">
            <v>REGULARIZACAO DE CONTRA-PISOS E OUTRAS SUPERFICIES</v>
          </cell>
          <cell r="E5633" t="str">
            <v>0264</v>
          </cell>
          <cell r="F5633" t="str">
            <v/>
          </cell>
          <cell r="G5633" t="str">
            <v/>
          </cell>
          <cell r="H5633" t="str">
            <v>CONTRAPISO EM ARGAMASSA TRAÇO 1:4 (CIMENTO E AREIA), PREPARO MECÂNICO COM BETONEIRA 400 L, APLICADO EM ÁREAS SECAS SOBRE LAJE, NÃO ADERIDO, ESPESSURA 5CM. AF_06/2014</v>
          </cell>
          <cell r="I5633" t="str">
            <v>M2</v>
          </cell>
          <cell r="J5633" t="str">
            <v>COEFICIENTE DE REPRESENTATIVIDADE</v>
          </cell>
          <cell r="K5633" t="str">
            <v>34,70</v>
          </cell>
          <cell r="L5633" t="str">
            <v>CAIXA REFERENCIAL</v>
          </cell>
        </row>
        <row r="5634">
          <cell r="A5634">
            <v>87692</v>
          </cell>
          <cell r="B5634" t="str">
            <v>PISOS</v>
          </cell>
          <cell r="C5634" t="str">
            <v>PISO</v>
          </cell>
          <cell r="D5634" t="str">
            <v>REGULARIZACAO DE CONTRA-PISOS E OUTRAS SUPERFICIES</v>
          </cell>
          <cell r="E5634" t="str">
            <v>0264</v>
          </cell>
          <cell r="F5634" t="str">
            <v/>
          </cell>
          <cell r="G5634" t="str">
            <v/>
          </cell>
          <cell r="H5634" t="str">
            <v>CONTRAPISO EM ARGAMASSA TRAÇO 1:4 (CIMENTO E AREIA), PREPARO MANUAL, APLICADO EM ÁREAS SECAS SOBRE LAJE, NÃO ADERIDO, ESPESSURA 5CM. AF_06/2014</v>
          </cell>
          <cell r="I5634" t="str">
            <v>M2</v>
          </cell>
          <cell r="J5634" t="str">
            <v>COLETADO</v>
          </cell>
          <cell r="K5634" t="str">
            <v>39,35</v>
          </cell>
          <cell r="L5634" t="str">
            <v>CAIXA REFERENCIAL</v>
          </cell>
        </row>
        <row r="5635">
          <cell r="A5635">
            <v>87693</v>
          </cell>
          <cell r="B5635" t="str">
            <v>PISOS</v>
          </cell>
          <cell r="C5635" t="str">
            <v>PISO</v>
          </cell>
          <cell r="D5635" t="str">
            <v>REGULARIZACAO DE CONTRA-PISOS E OUTRAS SUPERFICIES</v>
          </cell>
          <cell r="E5635" t="str">
            <v>0264</v>
          </cell>
          <cell r="F5635" t="str">
            <v/>
          </cell>
          <cell r="G5635" t="str">
            <v/>
          </cell>
          <cell r="H5635" t="str">
            <v>CONTRAPISO EM ARGAMASSA PRONTA, PREPARO MECÂNICO COM MISTURADOR 300 KG, APLICADO EM ÁREAS SECAS SOBRE LAJE, NÃO ADERIDO, ESPESSURA 5CM. AF_06/2014</v>
          </cell>
          <cell r="I5635" t="str">
            <v>M2</v>
          </cell>
          <cell r="J5635" t="str">
            <v>COEFICIENTE DE REPRESENTATIVIDADE</v>
          </cell>
          <cell r="K5635" t="str">
            <v>91,78</v>
          </cell>
          <cell r="L5635" t="str">
            <v>CAIXA REFERENCIAL</v>
          </cell>
        </row>
        <row r="5636">
          <cell r="A5636">
            <v>87694</v>
          </cell>
          <cell r="B5636" t="str">
            <v>PISOS</v>
          </cell>
          <cell r="C5636" t="str">
            <v>PISO</v>
          </cell>
          <cell r="D5636" t="str">
            <v>REGULARIZACAO DE CONTRA-PISOS E OUTRAS SUPERFICIES</v>
          </cell>
          <cell r="E5636" t="str">
            <v>0264</v>
          </cell>
          <cell r="F5636" t="str">
            <v/>
          </cell>
          <cell r="G5636" t="str">
            <v/>
          </cell>
          <cell r="H5636" t="str">
            <v>CONTRAPISO EM ARGAMASSA PRONTA, PREPARO MANUAL, APLICADO EM ÁREAS SECAS SOBRE LAJE, NÃO ADERIDO, ESPESSURA 5CM. AF_06/2014</v>
          </cell>
          <cell r="I5636" t="str">
            <v>M2</v>
          </cell>
          <cell r="J5636" t="str">
            <v>COEFICIENTE DE REPRESENTATIVIDADE</v>
          </cell>
          <cell r="K5636" t="str">
            <v>100,64</v>
          </cell>
          <cell r="L5636" t="str">
            <v>CAIXA REFERENCIAL</v>
          </cell>
        </row>
        <row r="5637">
          <cell r="A5637">
            <v>87700</v>
          </cell>
          <cell r="B5637" t="str">
            <v>PISOS</v>
          </cell>
          <cell r="C5637" t="str">
            <v>PISO</v>
          </cell>
          <cell r="D5637" t="str">
            <v>REGULARIZACAO DE CONTRA-PISOS E OUTRAS SUPERFICIES</v>
          </cell>
          <cell r="E5637" t="str">
            <v>0264</v>
          </cell>
          <cell r="F5637" t="str">
            <v/>
          </cell>
          <cell r="G5637" t="str">
            <v/>
          </cell>
          <cell r="H5637" t="str">
            <v>CONTRAPISO EM ARGAMASSA TRAÇO 1:4 (CIMENTO E AREIA), PREPARO MECÂNICO COM BETONEIRA 400 L, APLICADO EM ÁREAS SECAS SOBRE LAJE, NÃO ADERIDO, ESPESSURA 6CM. AF_06/2014</v>
          </cell>
          <cell r="I5637" t="str">
            <v>M2</v>
          </cell>
          <cell r="J5637" t="str">
            <v>COEFICIENTE DE REPRESENTATIVIDADE</v>
          </cell>
          <cell r="K5637" t="str">
            <v>37,52</v>
          </cell>
          <cell r="L5637" t="str">
            <v>CAIXA REFERENCIAL</v>
          </cell>
        </row>
        <row r="5638">
          <cell r="A5638">
            <v>87702</v>
          </cell>
          <cell r="B5638" t="str">
            <v>PISOS</v>
          </cell>
          <cell r="C5638" t="str">
            <v>PISO</v>
          </cell>
          <cell r="D5638" t="str">
            <v>REGULARIZACAO DE CONTRA-PISOS E OUTRAS SUPERFICIES</v>
          </cell>
          <cell r="E5638" t="str">
            <v>0264</v>
          </cell>
          <cell r="F5638" t="str">
            <v/>
          </cell>
          <cell r="G5638" t="str">
            <v/>
          </cell>
          <cell r="H5638" t="str">
            <v>CONTRAPISO EM ARGAMASSA TRAÇO 1:4 (CIMENTO E AREIA), PREPARO MANUAL, APLICADO EM ÁREAS SECAS SOBRE LAJE, NÃO ADERIDO, ESPESSURA 6CM. AF_06/2014</v>
          </cell>
          <cell r="I5638" t="str">
            <v>M2</v>
          </cell>
          <cell r="J5638" t="str">
            <v>COLETADO</v>
          </cell>
          <cell r="K5638" t="str">
            <v>42,58</v>
          </cell>
          <cell r="L5638" t="str">
            <v>CAIXA REFERENCIAL</v>
          </cell>
        </row>
        <row r="5639">
          <cell r="A5639">
            <v>87703</v>
          </cell>
          <cell r="B5639" t="str">
            <v>PISOS</v>
          </cell>
          <cell r="C5639" t="str">
            <v>PISO</v>
          </cell>
          <cell r="D5639" t="str">
            <v>REGULARIZACAO DE CONTRA-PISOS E OUTRAS SUPERFICIES</v>
          </cell>
          <cell r="E5639" t="str">
            <v>0264</v>
          </cell>
          <cell r="F5639" t="str">
            <v/>
          </cell>
          <cell r="G5639" t="str">
            <v/>
          </cell>
          <cell r="H5639" t="str">
            <v>CONTRAPISO EM ARGAMASSA PRONTA, PREPARO MECÂNICO COM MISTURADOR 300 KG, APLICADO EM ÁREAS SECAS SOBRE LAJE, NÃO ADERIDO, ESPESSURA 6CM. AF_06/2014</v>
          </cell>
          <cell r="I5639" t="str">
            <v>M2</v>
          </cell>
          <cell r="J5639" t="str">
            <v>COEFICIENTE DE REPRESENTATIVIDADE</v>
          </cell>
          <cell r="K5639" t="str">
            <v>99,68</v>
          </cell>
          <cell r="L5639" t="str">
            <v>CAIXA REFERENCIAL</v>
          </cell>
        </row>
        <row r="5640">
          <cell r="A5640">
            <v>87704</v>
          </cell>
          <cell r="B5640" t="str">
            <v>PISOS</v>
          </cell>
          <cell r="C5640" t="str">
            <v>PISO</v>
          </cell>
          <cell r="D5640" t="str">
            <v>REGULARIZACAO DE CONTRA-PISOS E OUTRAS SUPERFICIES</v>
          </cell>
          <cell r="E5640" t="str">
            <v>0264</v>
          </cell>
          <cell r="F5640" t="str">
            <v/>
          </cell>
          <cell r="G5640" t="str">
            <v/>
          </cell>
          <cell r="H5640" t="str">
            <v>CONTRAPISO EM ARGAMASSA PRONTA, PREPARO MANUAL, APLICADO EM ÁREAS SECAS SOBRE LAJE, NÃO ADERIDO, ESPESSURA 6CM. AF_06/2014</v>
          </cell>
          <cell r="I5640" t="str">
            <v>M2</v>
          </cell>
          <cell r="J5640" t="str">
            <v>COEFICIENTE DE REPRESENTATIVIDADE</v>
          </cell>
          <cell r="K5640" t="str">
            <v>109,32</v>
          </cell>
          <cell r="L5640" t="str">
            <v>CAIXA REFERENCIAL</v>
          </cell>
        </row>
        <row r="5641">
          <cell r="A5641">
            <v>87735</v>
          </cell>
          <cell r="B5641" t="str">
            <v>PISOS</v>
          </cell>
          <cell r="C5641" t="str">
            <v>PISO</v>
          </cell>
          <cell r="D5641" t="str">
            <v>REGULARIZACAO DE CONTRA-PISOS E OUTRAS SUPERFICIES</v>
          </cell>
          <cell r="E5641" t="str">
            <v>0264</v>
          </cell>
          <cell r="F5641" t="str">
            <v/>
          </cell>
          <cell r="G5641" t="str">
            <v/>
          </cell>
          <cell r="H5641" t="str">
            <v>CONTRAPISO EM ARGAMASSA TRAÇO 1:4 (CIMENTO E AREIA), PREPARO MECÂNICO COM BETONEIRA 400 L, APLICADO EM ÁREAS MOLHADAS SOBRE LAJE, ADERIDO, ESPESSURA 2CM. AF_06/2014</v>
          </cell>
          <cell r="I5641" t="str">
            <v>M2</v>
          </cell>
          <cell r="J5641" t="str">
            <v>COEFICIENTE DE REPRESENTATIVIDADE</v>
          </cell>
          <cell r="K5641" t="str">
            <v>33,42</v>
          </cell>
          <cell r="L5641" t="str">
            <v>CAIXA REFERENCIAL</v>
          </cell>
        </row>
        <row r="5642">
          <cell r="A5642">
            <v>87737</v>
          </cell>
          <cell r="B5642" t="str">
            <v>PISOS</v>
          </cell>
          <cell r="C5642" t="str">
            <v>PISO</v>
          </cell>
          <cell r="D5642" t="str">
            <v>REGULARIZACAO DE CONTRA-PISOS E OUTRAS SUPERFICIES</v>
          </cell>
          <cell r="E5642" t="str">
            <v>0264</v>
          </cell>
          <cell r="F5642" t="str">
            <v/>
          </cell>
          <cell r="G5642" t="str">
            <v/>
          </cell>
          <cell r="H5642" t="str">
            <v>CONTRAPISO EM ARGAMASSA TRAÇO 1:4 (CIMENTO E AREIA), PREPARO MANUAL, APLICADO EM ÁREAS MOLHADAS SOBRE LAJE, ADERIDO, ESPESSURA 2CM. AF_06/2014</v>
          </cell>
          <cell r="I5642" t="str">
            <v>M2</v>
          </cell>
          <cell r="J5642" t="str">
            <v>COEFICIENTE DE REPRESENTATIVIDADE</v>
          </cell>
          <cell r="K5642" t="str">
            <v>35,79</v>
          </cell>
          <cell r="L5642" t="str">
            <v>CAIXA REFERENCIAL</v>
          </cell>
        </row>
        <row r="5643">
          <cell r="A5643">
            <v>87738</v>
          </cell>
          <cell r="B5643" t="str">
            <v>PISOS</v>
          </cell>
          <cell r="C5643" t="str">
            <v>PISO</v>
          </cell>
          <cell r="D5643" t="str">
            <v>REGULARIZACAO DE CONTRA-PISOS E OUTRAS SUPERFICIES</v>
          </cell>
          <cell r="E5643" t="str">
            <v>0264</v>
          </cell>
          <cell r="F5643" t="str">
            <v/>
          </cell>
          <cell r="G5643" t="str">
            <v/>
          </cell>
          <cell r="H5643" t="str">
            <v>CONTRAPISO EM ARGAMASSA PRONTA, PREPARO MECÂNICO COM MISTURADOR 300 KG, APLICADO EM ÁREAS MOLHADAS SOBRE LAJE, ADERIDO, ESPESSURA 2CM. AF_06/2014</v>
          </cell>
          <cell r="I5643" t="str">
            <v>M2</v>
          </cell>
          <cell r="J5643" t="str">
            <v>COEFICIENTE DE REPRESENTATIVIDADE</v>
          </cell>
          <cell r="K5643" t="str">
            <v>62,57</v>
          </cell>
          <cell r="L5643" t="str">
            <v>CAIXA REFERENCIAL</v>
          </cell>
        </row>
        <row r="5644">
          <cell r="A5644">
            <v>87739</v>
          </cell>
          <cell r="B5644" t="str">
            <v>PISOS</v>
          </cell>
          <cell r="C5644" t="str">
            <v>PISO</v>
          </cell>
          <cell r="D5644" t="str">
            <v>REGULARIZACAO DE CONTRA-PISOS E OUTRAS SUPERFICIES</v>
          </cell>
          <cell r="E5644" t="str">
            <v>0264</v>
          </cell>
          <cell r="F5644" t="str">
            <v/>
          </cell>
          <cell r="G5644" t="str">
            <v/>
          </cell>
          <cell r="H5644" t="str">
            <v>CONTRAPISO EM ARGAMASSA PRONTA, PREPARO MANUAL, APLICADO EM ÁREAS MOLHADAS SOBRE LAJE, ADERIDO, ESPESSURA 2CM. AF_06/2014</v>
          </cell>
          <cell r="I5644" t="str">
            <v>M2</v>
          </cell>
          <cell r="J5644" t="str">
            <v>COEFICIENTE DE REPRESENTATIVIDADE</v>
          </cell>
          <cell r="K5644" t="str">
            <v>67,10</v>
          </cell>
          <cell r="L5644" t="str">
            <v>CAIXA REFERENCIAL</v>
          </cell>
        </row>
        <row r="5645">
          <cell r="A5645">
            <v>87745</v>
          </cell>
          <cell r="B5645" t="str">
            <v>PISOS</v>
          </cell>
          <cell r="C5645" t="str">
            <v>PISO</v>
          </cell>
          <cell r="D5645" t="str">
            <v>REGULARIZACAO DE CONTRA-PISOS E OUTRAS SUPERFICIES</v>
          </cell>
          <cell r="E5645" t="str">
            <v>0264</v>
          </cell>
          <cell r="F5645" t="str">
            <v/>
          </cell>
          <cell r="G5645" t="str">
            <v/>
          </cell>
          <cell r="H5645" t="str">
            <v>CONTRAPISO EM ARGAMASSA TRAÇO 1:4 (CIMENTO E AREIA), PREPARO MECÂNICO COM BETONEIRA 400 L, APLICADO EM ÁREAS MOLHADAS SOBRE LAJE, ADERIDO, ESPESSURA 3CM. AF_06/2014</v>
          </cell>
          <cell r="I5645" t="str">
            <v>M2</v>
          </cell>
          <cell r="J5645" t="str">
            <v>COEFICIENTE DE REPRESENTATIVIDADE</v>
          </cell>
          <cell r="K5645" t="str">
            <v>39,59</v>
          </cell>
          <cell r="L5645" t="str">
            <v>CAIXA REFERENCIAL</v>
          </cell>
        </row>
        <row r="5646">
          <cell r="A5646">
            <v>87747</v>
          </cell>
          <cell r="B5646" t="str">
            <v>PISOS</v>
          </cell>
          <cell r="C5646" t="str">
            <v>PISO</v>
          </cell>
          <cell r="D5646" t="str">
            <v>REGULARIZACAO DE CONTRA-PISOS E OUTRAS SUPERFICIES</v>
          </cell>
          <cell r="E5646" t="str">
            <v>0264</v>
          </cell>
          <cell r="F5646" t="str">
            <v/>
          </cell>
          <cell r="G5646" t="str">
            <v/>
          </cell>
          <cell r="H5646" t="str">
            <v>CONTRAPISO EM ARGAMASSA TRAÇO 1:4 (CIMENTO E AREIA), PREPARO MANUAL, APLICADO EM ÁREAS MOLHADAS SOBRE LAJE, ADERIDO, ESPESSURA 3CM. AF_06/2014</v>
          </cell>
          <cell r="I5646" t="str">
            <v>M2</v>
          </cell>
          <cell r="J5646" t="str">
            <v>COEFICIENTE DE REPRESENTATIVIDADE</v>
          </cell>
          <cell r="K5646" t="str">
            <v>42,89</v>
          </cell>
          <cell r="L5646" t="str">
            <v>CAIXA REFERENCIAL</v>
          </cell>
        </row>
        <row r="5647">
          <cell r="A5647">
            <v>87748</v>
          </cell>
          <cell r="B5647" t="str">
            <v>PISOS</v>
          </cell>
          <cell r="C5647" t="str">
            <v>PISO</v>
          </cell>
          <cell r="D5647" t="str">
            <v>REGULARIZACAO DE CONTRA-PISOS E OUTRAS SUPERFICIES</v>
          </cell>
          <cell r="E5647" t="str">
            <v>0264</v>
          </cell>
          <cell r="F5647" t="str">
            <v/>
          </cell>
          <cell r="G5647" t="str">
            <v/>
          </cell>
          <cell r="H5647" t="str">
            <v>CONTRAPISO EM ARGAMASSA PRONTA, PREPARO MECÂNICO COM MISTURADOR 300 KG, APLICADO EM ÁREAS MOLHADAS SOBRE LAJE, ADERIDO, ESPESSURA 3CM. AF_06/2014</v>
          </cell>
          <cell r="I5647" t="str">
            <v>M2</v>
          </cell>
          <cell r="J5647" t="str">
            <v>COEFICIENTE DE REPRESENTATIVIDADE</v>
          </cell>
          <cell r="K5647" t="str">
            <v>80,12</v>
          </cell>
          <cell r="L5647" t="str">
            <v>CAIXA REFERENCIAL</v>
          </cell>
        </row>
        <row r="5648">
          <cell r="A5648">
            <v>87749</v>
          </cell>
          <cell r="B5648" t="str">
            <v>PISOS</v>
          </cell>
          <cell r="C5648" t="str">
            <v>PISO</v>
          </cell>
          <cell r="D5648" t="str">
            <v>REGULARIZACAO DE CONTRA-PISOS E OUTRAS SUPERFICIES</v>
          </cell>
          <cell r="E5648" t="str">
            <v>0264</v>
          </cell>
          <cell r="F5648" t="str">
            <v/>
          </cell>
          <cell r="G5648" t="str">
            <v/>
          </cell>
          <cell r="H5648" t="str">
            <v>CONTRAPISO EM ARGAMASSA PRONTA, PREPARO MANUAL, APLICADO EM ÁREAS MOLHADAS SOBRE LAJE, ADERIDO, ESPESSURA 3CM. AF_06/2014</v>
          </cell>
          <cell r="I5648" t="str">
            <v>M2</v>
          </cell>
          <cell r="J5648" t="str">
            <v>COEFICIENTE DE REPRESENTATIVIDADE</v>
          </cell>
          <cell r="K5648" t="str">
            <v>86,41</v>
          </cell>
          <cell r="L5648" t="str">
            <v>CAIXA REFERENCIAL</v>
          </cell>
        </row>
        <row r="5649">
          <cell r="A5649">
            <v>87755</v>
          </cell>
          <cell r="B5649" t="str">
            <v>PISOS</v>
          </cell>
          <cell r="C5649" t="str">
            <v>PISO</v>
          </cell>
          <cell r="D5649" t="str">
            <v>REGULARIZACAO DE CONTRA-PISOS E OUTRAS SUPERFICIES</v>
          </cell>
          <cell r="E5649" t="str">
            <v>0264</v>
          </cell>
          <cell r="F5649" t="str">
            <v/>
          </cell>
          <cell r="G5649" t="str">
            <v/>
          </cell>
          <cell r="H5649" t="str">
            <v>CONTRAPISO EM ARGAMASSA TRAÇO 1:4 (CIMENTO E AREIA), PREPARO MECÂNICO COM BETONEIRA 400 L, APLICADO EM ÁREAS MOLHADAS SOBRE IMPERMEABILIZAÇÃO, ESPESSURA 3CM. AF_06/2014</v>
          </cell>
          <cell r="I5649" t="str">
            <v>M2</v>
          </cell>
          <cell r="J5649" t="str">
            <v>COEFICIENTE DE REPRESENTATIVIDADE</v>
          </cell>
          <cell r="K5649" t="str">
            <v>35,27</v>
          </cell>
          <cell r="L5649" t="str">
            <v>CAIXA REFERENCIAL</v>
          </cell>
        </row>
        <row r="5650">
          <cell r="A5650">
            <v>87757</v>
          </cell>
          <cell r="B5650" t="str">
            <v>PISOS</v>
          </cell>
          <cell r="C5650" t="str">
            <v>PISO</v>
          </cell>
          <cell r="D5650" t="str">
            <v>REGULARIZACAO DE CONTRA-PISOS E OUTRAS SUPERFICIES</v>
          </cell>
          <cell r="E5650" t="str">
            <v>0264</v>
          </cell>
          <cell r="F5650" t="str">
            <v/>
          </cell>
          <cell r="G5650" t="str">
            <v/>
          </cell>
          <cell r="H5650" t="str">
            <v>CONTRAPISO EM ARGAMASSA TRAÇO 1:4 (CIMENTO E AREIA), PREPARO MANUAL, APLICADO EM ÁREAS MOLHADAS SOBRE IMPERMEABILIZAÇÃO, ESPESSURA 3CM. AF_06/2014</v>
          </cell>
          <cell r="I5650" t="str">
            <v>M2</v>
          </cell>
          <cell r="J5650" t="str">
            <v>COLETADO</v>
          </cell>
          <cell r="K5650" t="str">
            <v>38,57</v>
          </cell>
          <cell r="L5650" t="str">
            <v>CAIXA REFERENCIAL</v>
          </cell>
        </row>
        <row r="5651">
          <cell r="A5651">
            <v>87758</v>
          </cell>
          <cell r="B5651" t="str">
            <v>PISOS</v>
          </cell>
          <cell r="C5651" t="str">
            <v>PISO</v>
          </cell>
          <cell r="D5651" t="str">
            <v>REGULARIZACAO DE CONTRA-PISOS E OUTRAS SUPERFICIES</v>
          </cell>
          <cell r="E5651" t="str">
            <v>0264</v>
          </cell>
          <cell r="F5651" t="str">
            <v/>
          </cell>
          <cell r="G5651" t="str">
            <v/>
          </cell>
          <cell r="H5651" t="str">
            <v>CONTRAPISO EM ARGAMASSA PRONTA, PREPARO MECÂNICO COM MISTURADOR 300 KG, APLICADO EM ÁREAS MOLHADAS SOBRE IMPERMEABILIZAÇÃO, ESPESSURA 3CM. AF_06/2014</v>
          </cell>
          <cell r="I5651" t="str">
            <v>M2</v>
          </cell>
          <cell r="J5651" t="str">
            <v>COEFICIENTE DE REPRESENTATIVIDADE</v>
          </cell>
          <cell r="K5651" t="str">
            <v>75,80</v>
          </cell>
          <cell r="L5651" t="str">
            <v>CAIXA REFERENCIAL</v>
          </cell>
        </row>
        <row r="5652">
          <cell r="A5652">
            <v>87759</v>
          </cell>
          <cell r="B5652" t="str">
            <v>PISOS</v>
          </cell>
          <cell r="C5652" t="str">
            <v>PISO</v>
          </cell>
          <cell r="D5652" t="str">
            <v>REGULARIZACAO DE CONTRA-PISOS E OUTRAS SUPERFICIES</v>
          </cell>
          <cell r="E5652" t="str">
            <v>0264</v>
          </cell>
          <cell r="F5652" t="str">
            <v/>
          </cell>
          <cell r="G5652" t="str">
            <v/>
          </cell>
          <cell r="H5652" t="str">
            <v>CONTRAPISO EM ARGAMASSA PRONTA, PREPARO MANUAL, APLICADO EM ÁREAS MOLHADAS SOBRE IMPERMEABILIZAÇÃO, ESPESSURA 3CM. AF_06/2014</v>
          </cell>
          <cell r="I5652" t="str">
            <v>M2</v>
          </cell>
          <cell r="J5652" t="str">
            <v>COEFICIENTE DE REPRESENTATIVIDADE</v>
          </cell>
          <cell r="K5652" t="str">
            <v>82,09</v>
          </cell>
          <cell r="L5652" t="str">
            <v>CAIXA REFERENCIAL</v>
          </cell>
        </row>
        <row r="5653">
          <cell r="A5653">
            <v>87765</v>
          </cell>
          <cell r="B5653" t="str">
            <v>PISOS</v>
          </cell>
          <cell r="C5653" t="str">
            <v>PISO</v>
          </cell>
          <cell r="D5653" t="str">
            <v>REGULARIZACAO DE CONTRA-PISOS E OUTRAS SUPERFICIES</v>
          </cell>
          <cell r="E5653" t="str">
            <v>0264</v>
          </cell>
          <cell r="F5653" t="str">
            <v/>
          </cell>
          <cell r="G5653" t="str">
            <v/>
          </cell>
          <cell r="H5653" t="str">
            <v>CONTRAPISO EM ARGAMASSA TRAÇO 1:4 (CIMENTO E AREIA), PREPARO MECÂNICO COM BETONEIRA 400 L, APLICADO EM ÁREAS MOLHADAS SOBRE IMPERMEABILIZAÇÃO, ESPESSURA 4CM. AF_06/2014</v>
          </cell>
          <cell r="I5653" t="str">
            <v>M2</v>
          </cell>
          <cell r="J5653" t="str">
            <v>COEFICIENTE DE REPRESENTATIVIDADE</v>
          </cell>
          <cell r="K5653" t="str">
            <v>40,24</v>
          </cell>
          <cell r="L5653" t="str">
            <v>CAIXA REFERENCIAL</v>
          </cell>
        </row>
        <row r="5654">
          <cell r="A5654">
            <v>87767</v>
          </cell>
          <cell r="B5654" t="str">
            <v>PISOS</v>
          </cell>
          <cell r="C5654" t="str">
            <v>PISO</v>
          </cell>
          <cell r="D5654" t="str">
            <v>REGULARIZACAO DE CONTRA-PISOS E OUTRAS SUPERFICIES</v>
          </cell>
          <cell r="E5654" t="str">
            <v>0264</v>
          </cell>
          <cell r="F5654" t="str">
            <v/>
          </cell>
          <cell r="G5654" t="str">
            <v/>
          </cell>
          <cell r="H5654" t="str">
            <v>CONTRAPISO EM ARGAMASSA TRAÇO 1:4 (CIMENTO E AREIA), PREPARO MANUAL, APLICADO EM ÁREAS MOLHADAS SOBRE IMPERMEABILIZAÇÃO, ESPESSURA 4CM. AF_06/2014</v>
          </cell>
          <cell r="I5654" t="str">
            <v>M2</v>
          </cell>
          <cell r="J5654" t="str">
            <v>COLETADO</v>
          </cell>
          <cell r="K5654" t="str">
            <v>44,30</v>
          </cell>
          <cell r="L5654" t="str">
            <v>CAIXA REFERENCIAL</v>
          </cell>
        </row>
        <row r="5655">
          <cell r="A5655">
            <v>87768</v>
          </cell>
          <cell r="B5655" t="str">
            <v>PISOS</v>
          </cell>
          <cell r="C5655" t="str">
            <v>PISO</v>
          </cell>
          <cell r="D5655" t="str">
            <v>REGULARIZACAO DE CONTRA-PISOS E OUTRAS SUPERFICIES</v>
          </cell>
          <cell r="E5655" t="str">
            <v>0264</v>
          </cell>
          <cell r="F5655" t="str">
            <v/>
          </cell>
          <cell r="G5655" t="str">
            <v/>
          </cell>
          <cell r="H5655" t="str">
            <v>CONTRAPISO EM ARGAMASSA PRONTA, PREPARO MECÂNICO COM MISTURADOR 300 KG, APLICADO EM ÁREAS MOLHADAS SOBRE IMPERMEABILIZAÇÃO, ESPESSURA 4CM. AF_06/2014</v>
          </cell>
          <cell r="I5655" t="str">
            <v>M2</v>
          </cell>
          <cell r="J5655" t="str">
            <v>COEFICIENTE DE REPRESENTATIVIDADE</v>
          </cell>
          <cell r="K5655" t="str">
            <v>90,08</v>
          </cell>
          <cell r="L5655" t="str">
            <v>CAIXA REFERENCIAL</v>
          </cell>
        </row>
        <row r="5656">
          <cell r="A5656">
            <v>87769</v>
          </cell>
          <cell r="B5656" t="str">
            <v>PISOS</v>
          </cell>
          <cell r="C5656" t="str">
            <v>PISO</v>
          </cell>
          <cell r="D5656" t="str">
            <v>REGULARIZACAO DE CONTRA-PISOS E OUTRAS SUPERFICIES</v>
          </cell>
          <cell r="E5656" t="str">
            <v>0264</v>
          </cell>
          <cell r="F5656" t="str">
            <v/>
          </cell>
          <cell r="G5656" t="str">
            <v/>
          </cell>
          <cell r="H5656" t="str">
            <v>CONTRAPISO EM ARGAMASSA PRONTA, PREPARO MANUAL, APLICADO EM ÁREAS MOLHADAS SOBRE IMPERMEABILIZAÇÃO, ESPESSURA 4CM. AF_06/2014</v>
          </cell>
          <cell r="I5656" t="str">
            <v>M2</v>
          </cell>
          <cell r="J5656" t="str">
            <v>COEFICIENTE DE REPRESENTATIVIDADE</v>
          </cell>
          <cell r="K5656" t="str">
            <v>97,81</v>
          </cell>
          <cell r="L5656" t="str">
            <v>CAIXA REFERENCIAL</v>
          </cell>
        </row>
        <row r="5657">
          <cell r="A5657">
            <v>88470</v>
          </cell>
          <cell r="B5657" t="str">
            <v>PISOS</v>
          </cell>
          <cell r="C5657" t="str">
            <v>PISO</v>
          </cell>
          <cell r="D5657" t="str">
            <v>REGULARIZACAO DE CONTRA-PISOS E OUTRAS SUPERFICIES</v>
          </cell>
          <cell r="E5657" t="str">
            <v>0264</v>
          </cell>
          <cell r="F5657" t="str">
            <v/>
          </cell>
          <cell r="G5657" t="str">
            <v/>
          </cell>
          <cell r="H5657" t="str">
            <v>CONTRAPISO AUTONIVELANTE, APLICADO SOBRE LAJE, NÃO ADERIDO, ESPESSURA 3CM. AF_06/2014</v>
          </cell>
          <cell r="I5657" t="str">
            <v>M2</v>
          </cell>
          <cell r="J5657" t="str">
            <v>COEFICIENTE DE REPRESENTATIVIDADE</v>
          </cell>
          <cell r="K5657" t="str">
            <v>18,56</v>
          </cell>
          <cell r="L5657" t="str">
            <v>CAIXA REFERENCIAL</v>
          </cell>
        </row>
        <row r="5658">
          <cell r="A5658">
            <v>88471</v>
          </cell>
          <cell r="B5658" t="str">
            <v>PISOS</v>
          </cell>
          <cell r="C5658" t="str">
            <v>PISO</v>
          </cell>
          <cell r="D5658" t="str">
            <v>REGULARIZACAO DE CONTRA-PISOS E OUTRAS SUPERFICIES</v>
          </cell>
          <cell r="E5658" t="str">
            <v>0264</v>
          </cell>
          <cell r="F5658" t="str">
            <v/>
          </cell>
          <cell r="G5658" t="str">
            <v/>
          </cell>
          <cell r="H5658" t="str">
            <v>CONTRAPISO AUTONIVELANTE, APLICADO SOBRE LAJE, NÃO ADERIDO, ESPESSURA 4CM. AF_06/2014</v>
          </cell>
          <cell r="I5658" t="str">
            <v>M2</v>
          </cell>
          <cell r="J5658" t="str">
            <v>COEFICIENTE DE REPRESENTATIVIDADE</v>
          </cell>
          <cell r="K5658" t="str">
            <v>22,95</v>
          </cell>
          <cell r="L5658" t="str">
            <v>CAIXA REFERENCIAL</v>
          </cell>
        </row>
        <row r="5659">
          <cell r="A5659">
            <v>88472</v>
          </cell>
          <cell r="B5659" t="str">
            <v>PISOS</v>
          </cell>
          <cell r="C5659" t="str">
            <v>PISO</v>
          </cell>
          <cell r="D5659" t="str">
            <v>REGULARIZACAO DE CONTRA-PISOS E OUTRAS SUPERFICIES</v>
          </cell>
          <cell r="E5659" t="str">
            <v>0264</v>
          </cell>
          <cell r="F5659" t="str">
            <v/>
          </cell>
          <cell r="G5659" t="str">
            <v/>
          </cell>
          <cell r="H5659" t="str">
            <v>CONTRAPISO AUTONIVELANTE, APLICADO SOBRE LAJE, NÃO ADERIDO, ESPESSURA 5CM. AF_06/2014</v>
          </cell>
          <cell r="I5659" t="str">
            <v>M2</v>
          </cell>
          <cell r="J5659" t="str">
            <v>COEFICIENTE DE REPRESENTATIVIDADE</v>
          </cell>
          <cell r="K5659" t="str">
            <v>26,39</v>
          </cell>
          <cell r="L5659" t="str">
            <v>CAIXA REFERENCIAL</v>
          </cell>
        </row>
        <row r="5660">
          <cell r="A5660">
            <v>88476</v>
          </cell>
          <cell r="B5660" t="str">
            <v>PISOS</v>
          </cell>
          <cell r="C5660" t="str">
            <v>PISO</v>
          </cell>
          <cell r="D5660" t="str">
            <v>REGULARIZACAO DE CONTRA-PISOS E OUTRAS SUPERFICIES</v>
          </cell>
          <cell r="E5660" t="str">
            <v>0264</v>
          </cell>
          <cell r="F5660" t="str">
            <v/>
          </cell>
          <cell r="G5660" t="str">
            <v/>
          </cell>
          <cell r="H5660" t="str">
            <v>CONTRAPISO AUTONIVELANTE, APLICADO SOBRE LAJE, ADERIDO, ESPESSURA 2CM. AF_06/2014</v>
          </cell>
          <cell r="I5660" t="str">
            <v>M2</v>
          </cell>
          <cell r="J5660" t="str">
            <v>COEFICIENTE DE REPRESENTATIVIDADE</v>
          </cell>
          <cell r="K5660" t="str">
            <v>15,73</v>
          </cell>
          <cell r="L5660" t="str">
            <v>CAIXA REFERENCIAL</v>
          </cell>
        </row>
        <row r="5661">
          <cell r="A5661">
            <v>88477</v>
          </cell>
          <cell r="B5661" t="str">
            <v>PISOS</v>
          </cell>
          <cell r="C5661" t="str">
            <v>PISO</v>
          </cell>
          <cell r="D5661" t="str">
            <v>REGULARIZACAO DE CONTRA-PISOS E OUTRAS SUPERFICIES</v>
          </cell>
          <cell r="E5661" t="str">
            <v>0264</v>
          </cell>
          <cell r="F5661" t="str">
            <v/>
          </cell>
          <cell r="G5661" t="str">
            <v/>
          </cell>
          <cell r="H5661" t="str">
            <v>CONTRAPISO AUTONIVELANTE, APLICADO SOBRE LAJE, ADERIDO, ESPESSURA 3CM. AF_06/2014</v>
          </cell>
          <cell r="I5661" t="str">
            <v>M2</v>
          </cell>
          <cell r="J5661" t="str">
            <v>COEFICIENTE DE REPRESENTATIVIDADE</v>
          </cell>
          <cell r="K5661" t="str">
            <v>21,38</v>
          </cell>
          <cell r="L5661" t="str">
            <v>CAIXA REFERENCIAL</v>
          </cell>
        </row>
        <row r="5662">
          <cell r="A5662">
            <v>88478</v>
          </cell>
          <cell r="B5662" t="str">
            <v>PISOS</v>
          </cell>
          <cell r="C5662" t="str">
            <v>PISO</v>
          </cell>
          <cell r="D5662" t="str">
            <v>REGULARIZACAO DE CONTRA-PISOS E OUTRAS SUPERFICIES</v>
          </cell>
          <cell r="E5662" t="str">
            <v>0264</v>
          </cell>
          <cell r="F5662" t="str">
            <v/>
          </cell>
          <cell r="G5662" t="str">
            <v/>
          </cell>
          <cell r="H5662" t="str">
            <v>CONTRAPISO AUTONIVELANTE, APLICADO SOBRE LAJE, ADERIDO, ESPESSURA 4CM. AF_06/2014</v>
          </cell>
          <cell r="I5662" t="str">
            <v>M2</v>
          </cell>
          <cell r="J5662" t="str">
            <v>COEFICIENTE DE REPRESENTATIVIDADE</v>
          </cell>
          <cell r="K5662" t="str">
            <v>25,95</v>
          </cell>
          <cell r="L5662" t="str">
            <v>CAIXA REFERENCIAL</v>
          </cell>
        </row>
        <row r="5663">
          <cell r="A5663">
            <v>90900</v>
          </cell>
          <cell r="B5663" t="str">
            <v>PISOS</v>
          </cell>
          <cell r="C5663" t="str">
            <v>PISO</v>
          </cell>
          <cell r="D5663" t="str">
            <v>REGULARIZACAO DE CONTRA-PISOS E OUTRAS SUPERFICIES</v>
          </cell>
          <cell r="E5663" t="str">
            <v>0264</v>
          </cell>
          <cell r="F5663" t="str">
            <v/>
          </cell>
          <cell r="G5663" t="str">
            <v/>
          </cell>
          <cell r="H5663" t="str">
            <v>CONTRAPISO ACÚSTICO EM ARGAMASSA TRAÇO 1:4 (CIMENTO E AREIA), PREPARO MECÂNICO COM BETONEIRA 400L, APLICADO EM ÁREAS SECAS MENORES QUE 15M2, ESPESSURA 5CM. AF_10/2014</v>
          </cell>
          <cell r="I5663" t="str">
            <v>M2</v>
          </cell>
          <cell r="J5663" t="str">
            <v>ATRIBUÍDO SÃO PAULO</v>
          </cell>
          <cell r="K5663" t="str">
            <v>56,44</v>
          </cell>
          <cell r="L5663" t="str">
            <v>CAIXA REFERENCIAL</v>
          </cell>
        </row>
        <row r="5664">
          <cell r="A5664">
            <v>90902</v>
          </cell>
          <cell r="B5664" t="str">
            <v>PISOS</v>
          </cell>
          <cell r="C5664" t="str">
            <v>PISO</v>
          </cell>
          <cell r="D5664" t="str">
            <v>REGULARIZACAO DE CONTRA-PISOS E OUTRAS SUPERFICIES</v>
          </cell>
          <cell r="E5664" t="str">
            <v>0264</v>
          </cell>
          <cell r="F5664" t="str">
            <v/>
          </cell>
          <cell r="G5664" t="str">
            <v/>
          </cell>
          <cell r="H5664" t="str">
            <v>CONTRAPISO ACÚSTICO EM ARGAMASSA TRAÇO 1:4 (CIMENTO E AREIA), PREPARO MANUAL, APLICADO EM ÁREAS SECAS MENORES QUE 15M2, ESPESSURA 5CM. AF_10/2014</v>
          </cell>
          <cell r="I5664" t="str">
            <v>M2</v>
          </cell>
          <cell r="J5664" t="str">
            <v>ATRIBUÍDO SÃO PAULO</v>
          </cell>
          <cell r="K5664" t="str">
            <v>61,09</v>
          </cell>
          <cell r="L5664" t="str">
            <v>CAIXA REFERENCIAL</v>
          </cell>
        </row>
        <row r="5665">
          <cell r="A5665">
            <v>90903</v>
          </cell>
          <cell r="B5665" t="str">
            <v>PISOS</v>
          </cell>
          <cell r="C5665" t="str">
            <v>PISO</v>
          </cell>
          <cell r="D5665" t="str">
            <v>REGULARIZACAO DE CONTRA-PISOS E OUTRAS SUPERFICIES</v>
          </cell>
          <cell r="E5665" t="str">
            <v>0264</v>
          </cell>
          <cell r="F5665" t="str">
            <v/>
          </cell>
          <cell r="G5665" t="str">
            <v/>
          </cell>
          <cell r="H5665" t="str">
            <v>CONTRAPISO ACÚSTICO EM ARGAMASSA PRONTA, PREPARO MECÂNICO COM MISTURADOR 300 KG, APLICADO EM ÁREAS SECAS MENORES QUE 15M2, ESPESSURA 5CM. AF_10/2014</v>
          </cell>
          <cell r="I5665" t="str">
            <v>M2</v>
          </cell>
          <cell r="J5665" t="str">
            <v>ATRIBUÍDO SÃO PAULO</v>
          </cell>
          <cell r="K5665" t="str">
            <v>113,52</v>
          </cell>
          <cell r="L5665" t="str">
            <v>CAIXA REFERENCIAL</v>
          </cell>
        </row>
        <row r="5666">
          <cell r="A5666">
            <v>90904</v>
          </cell>
          <cell r="B5666" t="str">
            <v>PISOS</v>
          </cell>
          <cell r="C5666" t="str">
            <v>PISO</v>
          </cell>
          <cell r="D5666" t="str">
            <v>REGULARIZACAO DE CONTRA-PISOS E OUTRAS SUPERFICIES</v>
          </cell>
          <cell r="E5666" t="str">
            <v>0264</v>
          </cell>
          <cell r="F5666" t="str">
            <v/>
          </cell>
          <cell r="G5666" t="str">
            <v/>
          </cell>
          <cell r="H5666" t="str">
            <v>CONTRAPISO ACÚSTICO EM ARGAMASSA PRONTA, PREPARO MANUAL, APLICADO EM ÁREAS SECAS MENORES QUE 15M2, ESPESSURA 5CM. AF_10/2014</v>
          </cell>
          <cell r="I5666" t="str">
            <v>M2</v>
          </cell>
          <cell r="J5666" t="str">
            <v>ATRIBUÍDO SÃO PAULO</v>
          </cell>
          <cell r="K5666" t="str">
            <v>122,38</v>
          </cell>
          <cell r="L5666" t="str">
            <v>CAIXA REFERENCIAL</v>
          </cell>
        </row>
        <row r="5667">
          <cell r="A5667">
            <v>90910</v>
          </cell>
          <cell r="B5667" t="str">
            <v>PISOS</v>
          </cell>
          <cell r="C5667" t="str">
            <v>PISO</v>
          </cell>
          <cell r="D5667" t="str">
            <v>REGULARIZACAO DE CONTRA-PISOS E OUTRAS SUPERFICIES</v>
          </cell>
          <cell r="E5667" t="str">
            <v>0264</v>
          </cell>
          <cell r="F5667" t="str">
            <v/>
          </cell>
          <cell r="G5667" t="str">
            <v/>
          </cell>
          <cell r="H5667" t="str">
            <v>CONTRAPISO ACÚSTICO EM ARGAMASSA TRAÇO 1:4 (CIMENTO E AREIA), PREPARO MECÂNICO COM BETONEIRA 400L, APLICADO EM ÁREAS SECAS MENORES QUE 15M2, ESPESSURA 6CM. AF_10/2014</v>
          </cell>
          <cell r="I5667" t="str">
            <v>M2</v>
          </cell>
          <cell r="J5667" t="str">
            <v>ATRIBUÍDO SÃO PAULO</v>
          </cell>
          <cell r="K5667" t="str">
            <v>59,93</v>
          </cell>
          <cell r="L5667" t="str">
            <v>CAIXA REFERENCIAL</v>
          </cell>
        </row>
        <row r="5668">
          <cell r="A5668">
            <v>90912</v>
          </cell>
          <cell r="B5668" t="str">
            <v>PISOS</v>
          </cell>
          <cell r="C5668" t="str">
            <v>PISO</v>
          </cell>
          <cell r="D5668" t="str">
            <v>REGULARIZACAO DE CONTRA-PISOS E OUTRAS SUPERFICIES</v>
          </cell>
          <cell r="E5668" t="str">
            <v>0264</v>
          </cell>
          <cell r="F5668" t="str">
            <v/>
          </cell>
          <cell r="G5668" t="str">
            <v/>
          </cell>
          <cell r="H5668" t="str">
            <v>CONTRAPISO ACÚSTICO EM ARGAMASSA TRAÇO 1:4 (CIMENTO E AREIA), PREPARO MANUAL, APLICADO EM ÁREAS SECAS MENORES QUE 15M2, ESPESSURA 6CM. AF_10/2014</v>
          </cell>
          <cell r="I5668" t="str">
            <v>M2</v>
          </cell>
          <cell r="J5668" t="str">
            <v>ATRIBUÍDO SÃO PAULO</v>
          </cell>
          <cell r="K5668" t="str">
            <v>64,99</v>
          </cell>
          <cell r="L5668" t="str">
            <v>CAIXA REFERENCIAL</v>
          </cell>
        </row>
        <row r="5669">
          <cell r="A5669">
            <v>90913</v>
          </cell>
          <cell r="B5669" t="str">
            <v>PISOS</v>
          </cell>
          <cell r="C5669" t="str">
            <v>PISO</v>
          </cell>
          <cell r="D5669" t="str">
            <v>REGULARIZACAO DE CONTRA-PISOS E OUTRAS SUPERFICIES</v>
          </cell>
          <cell r="E5669" t="str">
            <v>0264</v>
          </cell>
          <cell r="F5669" t="str">
            <v/>
          </cell>
          <cell r="G5669" t="str">
            <v/>
          </cell>
          <cell r="H5669" t="str">
            <v>CONTRAPISO ACÚSTICO EM ARGAMASSA PRONTA, PREPARO MECÂNICO COM MISTURADOR 300 KG, APLICADO EM ÁREAS SECAS MENORES QUE 15M2, ESPESSURA 6CM. AF_10/2014</v>
          </cell>
          <cell r="I5669" t="str">
            <v>M2</v>
          </cell>
          <cell r="J5669" t="str">
            <v>ATRIBUÍDO SÃO PAULO</v>
          </cell>
          <cell r="K5669" t="str">
            <v>122,09</v>
          </cell>
          <cell r="L5669" t="str">
            <v>CAIXA REFERENCIAL</v>
          </cell>
        </row>
        <row r="5670">
          <cell r="A5670">
            <v>90914</v>
          </cell>
          <cell r="B5670" t="str">
            <v>PISOS</v>
          </cell>
          <cell r="C5670" t="str">
            <v>PISO</v>
          </cell>
          <cell r="D5670" t="str">
            <v>REGULARIZACAO DE CONTRA-PISOS E OUTRAS SUPERFICIES</v>
          </cell>
          <cell r="E5670" t="str">
            <v>0264</v>
          </cell>
          <cell r="F5670" t="str">
            <v/>
          </cell>
          <cell r="G5670" t="str">
            <v/>
          </cell>
          <cell r="H5670" t="str">
            <v>CONTRAPISO ACÚSTICO EM ARGAMASSA PRONTA, PREPARO MANUAL, APLICADO EM ÁREAS SECAS MENORES QUE 15M2, ESPESSURA 6CM. AF_10/2014</v>
          </cell>
          <cell r="I5670" t="str">
            <v>M2</v>
          </cell>
          <cell r="J5670" t="str">
            <v>ATRIBUÍDO SÃO PAULO</v>
          </cell>
          <cell r="K5670" t="str">
            <v>131,73</v>
          </cell>
          <cell r="L5670" t="str">
            <v>CAIXA REFERENCIAL</v>
          </cell>
        </row>
        <row r="5671">
          <cell r="A5671">
            <v>90920</v>
          </cell>
          <cell r="B5671" t="str">
            <v>PISOS</v>
          </cell>
          <cell r="C5671" t="str">
            <v>PISO</v>
          </cell>
          <cell r="D5671" t="str">
            <v>REGULARIZACAO DE CONTRA-PISOS E OUTRAS SUPERFICIES</v>
          </cell>
          <cell r="E5671" t="str">
            <v>0264</v>
          </cell>
          <cell r="F5671" t="str">
            <v/>
          </cell>
          <cell r="G5671" t="str">
            <v/>
          </cell>
          <cell r="H5671" t="str">
            <v>CONTRAPISO ACÚSTICO EM ARGAMASSA TRAÇO 1:4 (CIMENTO E AREIA), PREPARO MECÂNICO COM BETONEIRA 400L, APLICADO EM ÁREAS SECAS MENORES QUE 15M2, ESPESSURA 7CM. AF_10/2014</v>
          </cell>
          <cell r="I5671" t="str">
            <v>M2</v>
          </cell>
          <cell r="J5671" t="str">
            <v>ATRIBUÍDO SÃO PAULO</v>
          </cell>
          <cell r="K5671" t="str">
            <v>66,36</v>
          </cell>
          <cell r="L5671" t="str">
            <v>CAIXA REFERENCIAL</v>
          </cell>
        </row>
        <row r="5672">
          <cell r="A5672">
            <v>90922</v>
          </cell>
          <cell r="B5672" t="str">
            <v>PISOS</v>
          </cell>
          <cell r="C5672" t="str">
            <v>PISO</v>
          </cell>
          <cell r="D5672" t="str">
            <v>REGULARIZACAO DE CONTRA-PISOS E OUTRAS SUPERFICIES</v>
          </cell>
          <cell r="E5672" t="str">
            <v>0264</v>
          </cell>
          <cell r="F5672" t="str">
            <v/>
          </cell>
          <cell r="G5672" t="str">
            <v/>
          </cell>
          <cell r="H5672" t="str">
            <v>CONTRAPISO ACÚSTICO EM ARGAMASSA TRAÇO 1:4 (CIMENTO E AREIA), PREPARO MANUAL, APLICADO EM ÁREAS SECAS MENORES QUE 15M2, ESPESSURA 7CM. AF_10/2014</v>
          </cell>
          <cell r="I5672" t="str">
            <v>M2</v>
          </cell>
          <cell r="J5672" t="str">
            <v>ATRIBUÍDO SÃO PAULO</v>
          </cell>
          <cell r="K5672" t="str">
            <v>72,18</v>
          </cell>
          <cell r="L5672" t="str">
            <v>CAIXA REFERENCIAL</v>
          </cell>
        </row>
        <row r="5673">
          <cell r="A5673">
            <v>90923</v>
          </cell>
          <cell r="B5673" t="str">
            <v>PISOS</v>
          </cell>
          <cell r="C5673" t="str">
            <v>PISO</v>
          </cell>
          <cell r="D5673" t="str">
            <v>REGULARIZACAO DE CONTRA-PISOS E OUTRAS SUPERFICIES</v>
          </cell>
          <cell r="E5673" t="str">
            <v>0264</v>
          </cell>
          <cell r="F5673" t="str">
            <v/>
          </cell>
          <cell r="G5673" t="str">
            <v/>
          </cell>
          <cell r="H5673" t="str">
            <v>CONTRAPISO ACÚSTICO EM ARGAMASSA PRONTA, PREPARO MECÂNICO COM MISTURADOR 300 KG, APLICADO EM ÁREAS SECAS MENORES QUE 15M2, ESPESSURA 7CM. AF_10/2014</v>
          </cell>
          <cell r="I5673" t="str">
            <v>M2</v>
          </cell>
          <cell r="J5673" t="str">
            <v>ATRIBUÍDO SÃO PAULO</v>
          </cell>
          <cell r="K5673" t="str">
            <v>137,83</v>
          </cell>
          <cell r="L5673" t="str">
            <v>CAIXA REFERENCIAL</v>
          </cell>
        </row>
        <row r="5674">
          <cell r="A5674">
            <v>90924</v>
          </cell>
          <cell r="B5674" t="str">
            <v>PISOS</v>
          </cell>
          <cell r="C5674" t="str">
            <v>PISO</v>
          </cell>
          <cell r="D5674" t="str">
            <v>REGULARIZACAO DE CONTRA-PISOS E OUTRAS SUPERFICIES</v>
          </cell>
          <cell r="E5674" t="str">
            <v>0264</v>
          </cell>
          <cell r="F5674" t="str">
            <v/>
          </cell>
          <cell r="G5674" t="str">
            <v/>
          </cell>
          <cell r="H5674" t="str">
            <v>CONTRAPISO ACÚSTICO EM ARGAMASSA PRONTA, PREPARO MANUAL, APLICADO EM ÁREAS SECAS MENORES QUE 15M2, ESPESSURA 7CM. AF_10/2014</v>
          </cell>
          <cell r="I5674" t="str">
            <v>M2</v>
          </cell>
          <cell r="J5674" t="str">
            <v>ATRIBUÍDO SÃO PAULO</v>
          </cell>
          <cell r="K5674" t="str">
            <v>148,92</v>
          </cell>
          <cell r="L5674" t="str">
            <v>CAIXA REFERENCIAL</v>
          </cell>
        </row>
        <row r="5675">
          <cell r="A5675">
            <v>90930</v>
          </cell>
          <cell r="B5675" t="str">
            <v>PISOS</v>
          </cell>
          <cell r="C5675" t="str">
            <v>PISO</v>
          </cell>
          <cell r="D5675" t="str">
            <v>REGULARIZACAO DE CONTRA-PISOS E OUTRAS SUPERFICIES</v>
          </cell>
          <cell r="E5675" t="str">
            <v>0264</v>
          </cell>
          <cell r="F5675" t="str">
            <v/>
          </cell>
          <cell r="G5675" t="str">
            <v/>
          </cell>
          <cell r="H5675" t="str">
            <v>CONTRAPISO ACÚSTICO EM ARGAMASSA TRAÇO 1:4 (CIMENTO E AREIA), PREPARO MECÂNICO COM BETONEIRA 400L, APLICADO EM ÁREAS SECAS MAIORES QUE 15M2, ESPESSURA 5CM. AF_10/2014</v>
          </cell>
          <cell r="I5675" t="str">
            <v>M2</v>
          </cell>
          <cell r="J5675" t="str">
            <v>ATRIBUÍDO SÃO PAULO</v>
          </cell>
          <cell r="K5675" t="str">
            <v>51,65</v>
          </cell>
          <cell r="L5675" t="str">
            <v>CAIXA REFERENCIAL</v>
          </cell>
        </row>
        <row r="5676">
          <cell r="A5676">
            <v>90932</v>
          </cell>
          <cell r="B5676" t="str">
            <v>PISOS</v>
          </cell>
          <cell r="C5676" t="str">
            <v>PISO</v>
          </cell>
          <cell r="D5676" t="str">
            <v>REGULARIZACAO DE CONTRA-PISOS E OUTRAS SUPERFICIES</v>
          </cell>
          <cell r="E5676" t="str">
            <v>0264</v>
          </cell>
          <cell r="F5676" t="str">
            <v/>
          </cell>
          <cell r="G5676" t="str">
            <v/>
          </cell>
          <cell r="H5676" t="str">
            <v>CONTRAPISO ACÚSTICO EM ARGAMASSA TRAÇO 1:4 (CIMENTO E AREIA), PREPARO MANUAL, APLICADO EM ÁREAS SECAS MAIORES QUE 15M2, ESPESSURA 5CM. AF_10/2014</v>
          </cell>
          <cell r="I5676" t="str">
            <v>M2</v>
          </cell>
          <cell r="J5676" t="str">
            <v>ATRIBUÍDO SÃO PAULO</v>
          </cell>
          <cell r="K5676" t="str">
            <v>56,30</v>
          </cell>
          <cell r="L5676" t="str">
            <v>CAIXA REFERENCIAL</v>
          </cell>
        </row>
        <row r="5677">
          <cell r="A5677">
            <v>90933</v>
          </cell>
          <cell r="B5677" t="str">
            <v>PISOS</v>
          </cell>
          <cell r="C5677" t="str">
            <v>PISO</v>
          </cell>
          <cell r="D5677" t="str">
            <v>REGULARIZACAO DE CONTRA-PISOS E OUTRAS SUPERFICIES</v>
          </cell>
          <cell r="E5677" t="str">
            <v>0264</v>
          </cell>
          <cell r="F5677" t="str">
            <v/>
          </cell>
          <cell r="G5677" t="str">
            <v/>
          </cell>
          <cell r="H5677" t="str">
            <v>CONTRAPISO ACÚSTICO EM ARGAMASSA PRONTA, PREPARO MECÂNICO COM MISTURADOR 300 KG, APLICADO EM ÁREAS SECAS MAIORES QUE 15M2, ESPESSURA 5CM. AF_10/2014</v>
          </cell>
          <cell r="I5677" t="str">
            <v>M2</v>
          </cell>
          <cell r="J5677" t="str">
            <v>ATRIBUÍDO SÃO PAULO</v>
          </cell>
          <cell r="K5677" t="str">
            <v>108,73</v>
          </cell>
          <cell r="L5677" t="str">
            <v>CAIXA REFERENCIAL</v>
          </cell>
        </row>
        <row r="5678">
          <cell r="A5678">
            <v>90934</v>
          </cell>
          <cell r="B5678" t="str">
            <v>PISOS</v>
          </cell>
          <cell r="C5678" t="str">
            <v>PISO</v>
          </cell>
          <cell r="D5678" t="str">
            <v>REGULARIZACAO DE CONTRA-PISOS E OUTRAS SUPERFICIES</v>
          </cell>
          <cell r="E5678" t="str">
            <v>0264</v>
          </cell>
          <cell r="F5678" t="str">
            <v/>
          </cell>
          <cell r="G5678" t="str">
            <v/>
          </cell>
          <cell r="H5678" t="str">
            <v>CONTRAPISO ACÚSTICO EM ARGAMASSA PRONTA, PREPARO MANUAL, APLICADO EM ÁREAS SECAS MAIORES QUE 15M2, ESPESSURA 5CM. AF_10/2014</v>
          </cell>
          <cell r="I5678" t="str">
            <v>M2</v>
          </cell>
          <cell r="J5678" t="str">
            <v>ATRIBUÍDO SÃO PAULO</v>
          </cell>
          <cell r="K5678" t="str">
            <v>117,59</v>
          </cell>
          <cell r="L5678" t="str">
            <v>CAIXA REFERENCIAL</v>
          </cell>
        </row>
        <row r="5679">
          <cell r="A5679">
            <v>90940</v>
          </cell>
          <cell r="B5679" t="str">
            <v>PISOS</v>
          </cell>
          <cell r="C5679" t="str">
            <v>PISO</v>
          </cell>
          <cell r="D5679" t="str">
            <v>REGULARIZACAO DE CONTRA-PISOS E OUTRAS SUPERFICIES</v>
          </cell>
          <cell r="E5679" t="str">
            <v>0264</v>
          </cell>
          <cell r="F5679" t="str">
            <v/>
          </cell>
          <cell r="G5679" t="str">
            <v/>
          </cell>
          <cell r="H5679" t="str">
            <v>CONTRAPISO ACÚSTICO EM ARGAMASSA TRAÇO 1:4 (CIMENTO E AREIA), PREPARO MECÂNICO COM BETONEIRA 400L, APLICADO EM ÁREAS SECAS MAIORES QUE 15M2, ESPESSURA 6CM. AF_10/2014</v>
          </cell>
          <cell r="I5679" t="str">
            <v>M2</v>
          </cell>
          <cell r="J5679" t="str">
            <v>ATRIBUÍDO SÃO PAULO</v>
          </cell>
          <cell r="K5679" t="str">
            <v>55,16</v>
          </cell>
          <cell r="L5679" t="str">
            <v>CAIXA REFERENCIAL</v>
          </cell>
        </row>
        <row r="5680">
          <cell r="A5680">
            <v>90942</v>
          </cell>
          <cell r="B5680" t="str">
            <v>PISOS</v>
          </cell>
          <cell r="C5680" t="str">
            <v>PISO</v>
          </cell>
          <cell r="D5680" t="str">
            <v>REGULARIZACAO DE CONTRA-PISOS E OUTRAS SUPERFICIES</v>
          </cell>
          <cell r="E5680" t="str">
            <v>0264</v>
          </cell>
          <cell r="F5680" t="str">
            <v/>
          </cell>
          <cell r="G5680" t="str">
            <v/>
          </cell>
          <cell r="H5680" t="str">
            <v>CONTRAPISO ACÚSTICO EM ARGAMASSA TRAÇO 1:4 (CIMENTO E AREIA), PREPARO MANUAL, APLICADO EM ÁREAS SECAS MAIORES QUE 15M2, ESPESSURA 6CM. AF_10/2014</v>
          </cell>
          <cell r="I5680" t="str">
            <v>M2</v>
          </cell>
          <cell r="J5680" t="str">
            <v>ATRIBUÍDO SÃO PAULO</v>
          </cell>
          <cell r="K5680" t="str">
            <v>60,22</v>
          </cell>
          <cell r="L5680" t="str">
            <v>CAIXA REFERENCIAL</v>
          </cell>
        </row>
        <row r="5681">
          <cell r="A5681">
            <v>90943</v>
          </cell>
          <cell r="B5681" t="str">
            <v>PISOS</v>
          </cell>
          <cell r="C5681" t="str">
            <v>PISO</v>
          </cell>
          <cell r="D5681" t="str">
            <v>REGULARIZACAO DE CONTRA-PISOS E OUTRAS SUPERFICIES</v>
          </cell>
          <cell r="E5681" t="str">
            <v>0264</v>
          </cell>
          <cell r="F5681" t="str">
            <v/>
          </cell>
          <cell r="G5681" t="str">
            <v/>
          </cell>
          <cell r="H5681" t="str">
            <v>CONTRAPISO ACÚSTICO EM ARGAMASSA PRONTA, PREPARO MECÂNICO COM MISTURADOR 300 KG, APLICADO EM ÁREAS SECAS MAIORES QUE 15M2, ESPESSURA 6CM. AF_10/2014</v>
          </cell>
          <cell r="I5681" t="str">
            <v>M2</v>
          </cell>
          <cell r="J5681" t="str">
            <v>ATRIBUÍDO SÃO PAULO</v>
          </cell>
          <cell r="K5681" t="str">
            <v>117,32</v>
          </cell>
          <cell r="L5681" t="str">
            <v>CAIXA REFERENCIAL</v>
          </cell>
        </row>
        <row r="5682">
          <cell r="A5682">
            <v>90944</v>
          </cell>
          <cell r="B5682" t="str">
            <v>PISOS</v>
          </cell>
          <cell r="C5682" t="str">
            <v>PISO</v>
          </cell>
          <cell r="D5682" t="str">
            <v>REGULARIZACAO DE CONTRA-PISOS E OUTRAS SUPERFICIES</v>
          </cell>
          <cell r="E5682" t="str">
            <v>0264</v>
          </cell>
          <cell r="F5682" t="str">
            <v/>
          </cell>
          <cell r="G5682" t="str">
            <v/>
          </cell>
          <cell r="H5682" t="str">
            <v>CONTRAPISO ACÚSTICO EM ARGAMASSA PRONTA, PREPARO MANUAL, APLICADO EM ÁREAS SECAS MAIORES QUE 15M2, ESPESSURA 6CM. AF_10/2014</v>
          </cell>
          <cell r="I5682" t="str">
            <v>M2</v>
          </cell>
          <cell r="J5682" t="str">
            <v>ATRIBUÍDO SÃO PAULO</v>
          </cell>
          <cell r="K5682" t="str">
            <v>126,96</v>
          </cell>
          <cell r="L5682" t="str">
            <v>CAIXA REFERENCIAL</v>
          </cell>
        </row>
        <row r="5683">
          <cell r="A5683">
            <v>90950</v>
          </cell>
          <cell r="B5683" t="str">
            <v>PISOS</v>
          </cell>
          <cell r="C5683" t="str">
            <v>PISO</v>
          </cell>
          <cell r="D5683" t="str">
            <v>REGULARIZACAO DE CONTRA-PISOS E OUTRAS SUPERFICIES</v>
          </cell>
          <cell r="E5683" t="str">
            <v>0264</v>
          </cell>
          <cell r="F5683" t="str">
            <v/>
          </cell>
          <cell r="G5683" t="str">
            <v/>
          </cell>
          <cell r="H5683" t="str">
            <v>CONTRAPISO ACÚSTICO EM ARGAMASSA TRAÇO 1:4 (CIMENTO E AREIA), PREPARO MECÂNICO COM BETONEIRA 400L, APLICADO EM ÁREAS SECAS MAIORES QUE 15M2, ESPESSURA 7CM. AF_10/2014</v>
          </cell>
          <cell r="I5683" t="str">
            <v>M2</v>
          </cell>
          <cell r="J5683" t="str">
            <v>ATRIBUÍDO SÃO PAULO</v>
          </cell>
          <cell r="K5683" t="str">
            <v>61,57</v>
          </cell>
          <cell r="L5683" t="str">
            <v>CAIXA REFERENCIAL</v>
          </cell>
        </row>
        <row r="5684">
          <cell r="A5684">
            <v>90952</v>
          </cell>
          <cell r="B5684" t="str">
            <v>PISOS</v>
          </cell>
          <cell r="C5684" t="str">
            <v>PISO</v>
          </cell>
          <cell r="D5684" t="str">
            <v>REGULARIZACAO DE CONTRA-PISOS E OUTRAS SUPERFICIES</v>
          </cell>
          <cell r="E5684" t="str">
            <v>0264</v>
          </cell>
          <cell r="F5684" t="str">
            <v/>
          </cell>
          <cell r="G5684" t="str">
            <v/>
          </cell>
          <cell r="H5684" t="str">
            <v>CONTRAPISO ACÚSTICO EM ARGAMASSA TRAÇO 1:4 (CIMENTO E AREIA), PREPARO MANUAL, APLICADO EM ÁREAS SECAS MAIORES QUE 15M2, ESPESSURA 7CM. AF_10/2014</v>
          </cell>
          <cell r="I5684" t="str">
            <v>M2</v>
          </cell>
          <cell r="J5684" t="str">
            <v>ATRIBUÍDO SÃO PAULO</v>
          </cell>
          <cell r="K5684" t="str">
            <v>67,39</v>
          </cell>
          <cell r="L5684" t="str">
            <v>CAIXA REFERENCIAL</v>
          </cell>
        </row>
        <row r="5685">
          <cell r="A5685">
            <v>90953</v>
          </cell>
          <cell r="B5685" t="str">
            <v>PISOS</v>
          </cell>
          <cell r="C5685" t="str">
            <v>PISO</v>
          </cell>
          <cell r="D5685" t="str">
            <v>REGULARIZACAO DE CONTRA-PISOS E OUTRAS SUPERFICIES</v>
          </cell>
          <cell r="E5685" t="str">
            <v>0264</v>
          </cell>
          <cell r="F5685" t="str">
            <v/>
          </cell>
          <cell r="G5685" t="str">
            <v/>
          </cell>
          <cell r="H5685" t="str">
            <v>CONTRAPISO ACÚSTICO EM ARGAMASSA PRONTA, PREPARO MECÂNICO COM MISTURADOR 300 KG, APLICADO EM ÁREAS SECAS MAIORES QUE 15M2, ESPESSURA 7CM. AF_10/2014</v>
          </cell>
          <cell r="I5685" t="str">
            <v>M2</v>
          </cell>
          <cell r="J5685" t="str">
            <v>ATRIBUÍDO SÃO PAULO</v>
          </cell>
          <cell r="K5685" t="str">
            <v>133,04</v>
          </cell>
          <cell r="L5685" t="str">
            <v>CAIXA REFERENCIAL</v>
          </cell>
        </row>
        <row r="5686">
          <cell r="A5686">
            <v>90954</v>
          </cell>
          <cell r="B5686" t="str">
            <v>PISOS</v>
          </cell>
          <cell r="C5686" t="str">
            <v>PISO</v>
          </cell>
          <cell r="D5686" t="str">
            <v>REGULARIZACAO DE CONTRA-PISOS E OUTRAS SUPERFICIES</v>
          </cell>
          <cell r="E5686" t="str">
            <v>0264</v>
          </cell>
          <cell r="F5686" t="str">
            <v/>
          </cell>
          <cell r="G5686" t="str">
            <v/>
          </cell>
          <cell r="H5686" t="str">
            <v>CONTRAPISO ACÚSTICO EM ARGAMASSA PRONTA, PREPARO MANUAL, APLICADO EM ÁREAS SECAS MAIORES QUE 15M2, ESPESSURA 7CM. AF_10/2014</v>
          </cell>
          <cell r="I5686" t="str">
            <v>M2</v>
          </cell>
          <cell r="J5686" t="str">
            <v>ATRIBUÍDO SÃO PAULO</v>
          </cell>
          <cell r="K5686" t="str">
            <v>144,13</v>
          </cell>
          <cell r="L5686" t="str">
            <v>CAIXA REFERENCIAL</v>
          </cell>
        </row>
        <row r="5687">
          <cell r="A5687">
            <v>94438</v>
          </cell>
          <cell r="B5687" t="str">
            <v>PISOS</v>
          </cell>
          <cell r="C5687" t="str">
            <v>PISO</v>
          </cell>
          <cell r="D5687" t="str">
            <v>REGULARIZACAO DE CONTRA-PISOS E OUTRAS SUPERFICIES</v>
          </cell>
          <cell r="E5687" t="str">
            <v>0264</v>
          </cell>
          <cell r="F5687" t="str">
            <v/>
          </cell>
          <cell r="G5687" t="str">
            <v/>
          </cell>
          <cell r="H5687" t="str">
            <v>(COMPOSIÇÃO REPRESENTATIVA) DO SERVIÇO DE CONTRAPISO EM ARGAMASSA TRAÇO 1:4 (CIM E AREIA), EM BETONEIRA 400 L, ESPESSURA 3 CM ÁREAS SECAS E 3 CM ÁREAS MOLHADAS, PARA EDIFICAÇÃO HABITACIONAL UNIFAMILIAR (CASA) E EDIFICAÇÃO PÚBLICA PADRÃO. AF_11/2014</v>
          </cell>
          <cell r="I5687" t="str">
            <v>M2</v>
          </cell>
          <cell r="J5687" t="str">
            <v>COEFICIENTE DE REPRESENTATIVIDADE</v>
          </cell>
          <cell r="K5687" t="str">
            <v>34,08</v>
          </cell>
          <cell r="L5687" t="str">
            <v>CAIXA REFERENCIAL</v>
          </cell>
        </row>
        <row r="5688">
          <cell r="A5688">
            <v>94439</v>
          </cell>
          <cell r="B5688" t="str">
            <v>PISOS</v>
          </cell>
          <cell r="C5688" t="str">
            <v>PISO</v>
          </cell>
          <cell r="D5688" t="str">
            <v>REGULARIZACAO DE CONTRA-PISOS E OUTRAS SUPERFICIES</v>
          </cell>
          <cell r="E5688" t="str">
            <v>0264</v>
          </cell>
          <cell r="F5688" t="str">
            <v/>
          </cell>
          <cell r="G5688" t="str">
            <v/>
          </cell>
          <cell r="H5688" t="str">
            <v>(COMPOSIÇÃO REPRESENTATIVA) DO SERVIÇO DE CONTRAPISO EM ARGAMASSA TRAÇO 1:4 (CIM E AREIA), EM BETONEIRA 400 L, ESPESSURA 4 CM ÁREAS SECAS E AREAS MOLHADAS SOBRE LAJE E 3 CM ÁREAS MOLHADAS SOBRE IMPERMEABILIZAÇÃO, PARA EDIFICAÇÃO HABITACIONAL UNIFAMILIAR(C</v>
          </cell>
          <cell r="I5688" t="str">
            <v>M2</v>
          </cell>
          <cell r="J5688" t="str">
            <v>COEFICIENTE DE REPRESENTATIVIDADE</v>
          </cell>
          <cell r="K5688" t="str">
            <v>38,06</v>
          </cell>
          <cell r="L5688" t="str">
            <v>CAIXA REFERENCIAL</v>
          </cell>
        </row>
        <row r="5689">
          <cell r="A5689">
            <v>94779</v>
          </cell>
          <cell r="B5689" t="str">
            <v>PISOS</v>
          </cell>
          <cell r="C5689" t="str">
            <v>PISO</v>
          </cell>
          <cell r="D5689" t="str">
            <v>REGULARIZACAO DE CONTRA-PISOS E OUTRAS SUPERFICIES</v>
          </cell>
          <cell r="E5689" t="str">
            <v>0264</v>
          </cell>
          <cell r="F5689" t="str">
            <v/>
          </cell>
          <cell r="G5689" t="str">
            <v/>
          </cell>
          <cell r="H5689" t="str">
            <v>(COMPOSIÇÃO REPRESENTATIVA) DO SERVIÇO DE CONTRAPISO EM ARGAMASSA TRAÇO 1:4 (CIM E AREIA), EM BETONEIRA 400 L, ESPESSURA 3 CM ÁREAS SECAS E 3 CM ÁREAS MOLHADAS, PARA EDIFICAÇÃO HABITACIONAL MULTIFAMILIAR (PRÉDIO). AF_11/2014</v>
          </cell>
          <cell r="I5689" t="str">
            <v>M2</v>
          </cell>
          <cell r="J5689" t="str">
            <v>COEFICIENTE DE REPRESENTATIVIDADE</v>
          </cell>
          <cell r="K5689" t="str">
            <v>33,27</v>
          </cell>
          <cell r="L5689" t="str">
            <v>CAIXA REFERENCIAL</v>
          </cell>
        </row>
        <row r="5690">
          <cell r="A5690">
            <v>94782</v>
          </cell>
          <cell r="B5690" t="str">
            <v>PISOS</v>
          </cell>
          <cell r="C5690" t="str">
            <v>PISO</v>
          </cell>
          <cell r="D5690" t="str">
            <v>REGULARIZACAO DE CONTRA-PISOS E OUTRAS SUPERFICIES</v>
          </cell>
          <cell r="E5690" t="str">
            <v>0264</v>
          </cell>
          <cell r="F5690" t="str">
            <v/>
          </cell>
          <cell r="G5690" t="str">
            <v/>
          </cell>
          <cell r="H5690" t="str">
            <v>(COMPOSIÇÃO REPRESENTATIVA) DO SERVIÇO DE CONTRAPISO EM ARGAMASSA TRAÇO 1:4 (CIM E AREIA), EM BETONEIRA 400 L, ESPESSURA 4 CM ÁREAS SECAS E AREAS MOLHADAS SOBRE LAJE E 3 CM ÁREAS MOLHADAS SOBRE IMPERMEABILIZAÇÃO, PARA EDIFICAÇÃO HABITACIONAL MULTIFAMILIAR</v>
          </cell>
          <cell r="I5690" t="str">
            <v>M2</v>
          </cell>
          <cell r="J5690" t="str">
            <v>COEFICIENTE DE REPRESENTATIVIDADE</v>
          </cell>
          <cell r="K5690" t="str">
            <v>37,68</v>
          </cell>
          <cell r="L5690" t="str">
            <v>CAIXA REFERENCIAL</v>
          </cell>
        </row>
        <row r="5691">
          <cell r="A5691">
            <v>101742</v>
          </cell>
          <cell r="B5691" t="str">
            <v>PISOS</v>
          </cell>
          <cell r="C5691" t="str">
            <v>PISO</v>
          </cell>
          <cell r="D5691" t="str">
            <v>RODAPE VINILICO/BORRACHA</v>
          </cell>
          <cell r="E5691" t="str">
            <v>0308</v>
          </cell>
          <cell r="F5691" t="str">
            <v/>
          </cell>
          <cell r="G5691" t="str">
            <v/>
          </cell>
          <cell r="H5691" t="str">
            <v>RODAPÉ BORRACHA LISO, ALTURA = 7CM, ESPESSURA = 2 MM, PARA ARGAMASSA. AF_09/2020</v>
          </cell>
          <cell r="I5691" t="str">
            <v>M</v>
          </cell>
          <cell r="J5691" t="str">
            <v>COEFICIENTE DE REPRESENTATIVIDADE</v>
          </cell>
          <cell r="K5691" t="str">
            <v>41,99</v>
          </cell>
          <cell r="L5691" t="str">
            <v>CAIXA REFERENCIAL</v>
          </cell>
        </row>
        <row r="5692">
          <cell r="A5692">
            <v>87871</v>
          </cell>
          <cell r="B5692" t="str">
            <v>REVESTIMENTO E TRATAMENTO DE SUPERFICIES</v>
          </cell>
          <cell r="C5692" t="str">
            <v>REVE</v>
          </cell>
          <cell r="D5692" t="str">
            <v>CHAPISCO</v>
          </cell>
          <cell r="E5692" t="str">
            <v>0106</v>
          </cell>
          <cell r="F5692" t="str">
            <v/>
          </cell>
          <cell r="G5692" t="str">
            <v/>
          </cell>
          <cell r="H5692" t="str">
            <v>CHAPISCO APLICADO SOMENTE EM ESTRUTURAS DE CONCRETO EM ALVENARIAS INTERNAS, COM DESEMPENADEIRA DENTADA. ARGAMASSA INDUSTRIALIZADA COM PREPARO MANUAL. AF_06/2014</v>
          </cell>
          <cell r="I5692" t="str">
            <v>M2</v>
          </cell>
          <cell r="J5692" t="str">
            <v>COEFICIENTE DE REPRESENTATIVIDADE</v>
          </cell>
          <cell r="K5692" t="str">
            <v>10,59</v>
          </cell>
          <cell r="L5692" t="str">
            <v>CAIXA REFERENCIAL</v>
          </cell>
        </row>
        <row r="5693">
          <cell r="A5693">
            <v>87872</v>
          </cell>
          <cell r="B5693" t="str">
            <v>REVESTIMENTO E TRATAMENTO DE SUPERFICIES</v>
          </cell>
          <cell r="C5693" t="str">
            <v>REVE</v>
          </cell>
          <cell r="D5693" t="str">
            <v>CHAPISCO</v>
          </cell>
          <cell r="E5693" t="str">
            <v>0106</v>
          </cell>
          <cell r="F5693" t="str">
            <v/>
          </cell>
          <cell r="G5693" t="str">
            <v/>
          </cell>
          <cell r="H5693" t="str">
            <v>CHAPISCO APLICADO SOMENTE EM ESTRUTURAS DE CONCRETO EM ALVENARIAS INTERNAS, COM DESEMPENADEIRA DENTADA.  ARGAMASSA INDUSTRIALIZADA COM PREPARO EM MISTURADOR 300 KG. AF_06/2014</v>
          </cell>
          <cell r="I5693" t="str">
            <v>M2</v>
          </cell>
          <cell r="J5693" t="str">
            <v>COEFICIENTE DE REPRESENTATIVIDADE</v>
          </cell>
          <cell r="K5693" t="str">
            <v>10,07</v>
          </cell>
          <cell r="L5693" t="str">
            <v>CAIXA REFERENCIAL</v>
          </cell>
        </row>
        <row r="5694">
          <cell r="A5694">
            <v>87873</v>
          </cell>
          <cell r="B5694" t="str">
            <v>REVESTIMENTO E TRATAMENTO DE SUPERFICIES</v>
          </cell>
          <cell r="C5694" t="str">
            <v>REVE</v>
          </cell>
          <cell r="D5694" t="str">
            <v>CHAPISCO</v>
          </cell>
          <cell r="E5694" t="str">
            <v>0106</v>
          </cell>
          <cell r="F5694" t="str">
            <v/>
          </cell>
          <cell r="G5694" t="str">
            <v/>
          </cell>
          <cell r="H5694" t="str">
            <v>CHAPISCO APLICADO EM ALVENARIAS E ESTRUTURAS DE CONCRETO INTERNAS, COM ROLO PARA TEXTURA ACRÍLICA.  ARGAMASSA TRAÇO 1:4 E EMULSÃO POLIMÉRICA (ADESIVO) COM PREPARO MANUAL. AF_06/2014</v>
          </cell>
          <cell r="I5694" t="str">
            <v>M2</v>
          </cell>
          <cell r="J5694" t="str">
            <v>COEFICIENTE DE REPRESENTATIVIDADE</v>
          </cell>
          <cell r="K5694" t="str">
            <v>4,63</v>
          </cell>
          <cell r="L5694" t="str">
            <v>CAIXA REFERENCIAL</v>
          </cell>
        </row>
        <row r="5695">
          <cell r="A5695">
            <v>87874</v>
          </cell>
          <cell r="B5695" t="str">
            <v>REVESTIMENTO E TRATAMENTO DE SUPERFICIES</v>
          </cell>
          <cell r="C5695" t="str">
            <v>REVE</v>
          </cell>
          <cell r="D5695" t="str">
            <v>CHAPISCO</v>
          </cell>
          <cell r="E5695" t="str">
            <v>0106</v>
          </cell>
          <cell r="F5695" t="str">
            <v/>
          </cell>
          <cell r="G5695" t="str">
            <v/>
          </cell>
          <cell r="H5695" t="str">
            <v>CHAPISCO APLICADO EM ALVENARIAS E ESTRUTURAS DE CONCRETO INTERNAS, COM ROLO PARA TEXTURA ACRÍLICA.  ARGAMASSA TRAÇO 1:4 E EMULSÃO POLIMÉRICA (ADESIVO) COM PREPARO EM BETONEIRA 400L. AF_06/2014</v>
          </cell>
          <cell r="I5695" t="str">
            <v>M2</v>
          </cell>
          <cell r="J5695" t="str">
            <v>COEFICIENTE DE REPRESENTATIVIDADE</v>
          </cell>
          <cell r="K5695" t="str">
            <v>4,52</v>
          </cell>
          <cell r="L5695" t="str">
            <v>CAIXA REFERENCIAL</v>
          </cell>
        </row>
        <row r="5696">
          <cell r="A5696">
            <v>87876</v>
          </cell>
          <cell r="B5696" t="str">
            <v>REVESTIMENTO E TRATAMENTO DE SUPERFICIES</v>
          </cell>
          <cell r="C5696" t="str">
            <v>REVE</v>
          </cell>
          <cell r="D5696" t="str">
            <v>CHAPISCO</v>
          </cell>
          <cell r="E5696" t="str">
            <v>0106</v>
          </cell>
          <cell r="F5696" t="str">
            <v/>
          </cell>
          <cell r="G5696" t="str">
            <v/>
          </cell>
          <cell r="H5696" t="str">
            <v>CHAPISCO APLICADO EM ALVENARIAS E ESTRUTURAS DE CONCRETO INTERNAS, COM ROLO PARA TEXTURA ACRÍLICA.  ARGAMASSA INDUSTRIALIZADA COM PREPARO MANUAL. AF_06/2014</v>
          </cell>
          <cell r="I5696" t="str">
            <v>M2</v>
          </cell>
          <cell r="J5696" t="str">
            <v>COEFICIENTE DE REPRESENTATIVIDADE</v>
          </cell>
          <cell r="K5696" t="str">
            <v>6,53</v>
          </cell>
          <cell r="L5696" t="str">
            <v>CAIXA REFERENCIAL</v>
          </cell>
        </row>
        <row r="5697">
          <cell r="A5697">
            <v>87877</v>
          </cell>
          <cell r="B5697" t="str">
            <v>REVESTIMENTO E TRATAMENTO DE SUPERFICIES</v>
          </cell>
          <cell r="C5697" t="str">
            <v>REVE</v>
          </cell>
          <cell r="D5697" t="str">
            <v>CHAPISCO</v>
          </cell>
          <cell r="E5697" t="str">
            <v>0106</v>
          </cell>
          <cell r="F5697" t="str">
            <v/>
          </cell>
          <cell r="G5697" t="str">
            <v/>
          </cell>
          <cell r="H5697" t="str">
            <v>CHAPISCO APLICADO EM ALVENARIAS E ESTRUTURAS DE CONCRETO INTERNAS, COM ROLO PARA TEXTURA ACRÍLICA.  ARGAMASSA INDUSTRIALIZADA COM PREPARO EM MISTURADOR 300 KG. AF_06/2014</v>
          </cell>
          <cell r="I5697" t="str">
            <v>M2</v>
          </cell>
          <cell r="J5697" t="str">
            <v>COEFICIENTE DE REPRESENTATIVIDADE</v>
          </cell>
          <cell r="K5697" t="str">
            <v>6,27</v>
          </cell>
          <cell r="L5697" t="str">
            <v>CAIXA REFERENCIAL</v>
          </cell>
        </row>
        <row r="5698">
          <cell r="A5698">
            <v>87878</v>
          </cell>
          <cell r="B5698" t="str">
            <v>REVESTIMENTO E TRATAMENTO DE SUPERFICIES</v>
          </cell>
          <cell r="C5698" t="str">
            <v>REVE</v>
          </cell>
          <cell r="D5698" t="str">
            <v>CHAPISCO</v>
          </cell>
          <cell r="E5698" t="str">
            <v>0106</v>
          </cell>
          <cell r="F5698" t="str">
            <v/>
          </cell>
          <cell r="G5698" t="str">
            <v/>
          </cell>
          <cell r="H5698" t="str">
            <v>CHAPISCO APLICADO EM ALVENARIAS E ESTRUTURAS DE CONCRETO INTERNAS, COM COLHER DE PEDREIRO.  ARGAMASSA TRAÇO 1:3 COM PREPARO MANUAL. AF_06/2014</v>
          </cell>
          <cell r="I5698" t="str">
            <v>M2</v>
          </cell>
          <cell r="J5698" t="str">
            <v>COLETADO</v>
          </cell>
          <cell r="K5698" t="str">
            <v>3,25</v>
          </cell>
          <cell r="L5698" t="str">
            <v>CAIXA REFERENCIAL</v>
          </cell>
        </row>
        <row r="5699">
          <cell r="A5699">
            <v>87879</v>
          </cell>
          <cell r="B5699" t="str">
            <v>REVESTIMENTO E TRATAMENTO DE SUPERFICIES</v>
          </cell>
          <cell r="C5699" t="str">
            <v>REVE</v>
          </cell>
          <cell r="D5699" t="str">
            <v>CHAPISCO</v>
          </cell>
          <cell r="E5699" t="str">
            <v>0106</v>
          </cell>
          <cell r="F5699" t="str">
            <v/>
          </cell>
          <cell r="G5699" t="str">
            <v/>
          </cell>
          <cell r="H5699" t="str">
            <v>CHAPISCO APLICADO EM ALVENARIAS E ESTRUTURAS DE CONCRETO INTERNAS, COM COLHER DE PEDREIRO.  ARGAMASSA TRAÇO 1:3 COM PREPARO EM BETONEIRA 400L. AF_06/2014</v>
          </cell>
          <cell r="I5699" t="str">
            <v>M2</v>
          </cell>
          <cell r="J5699" t="str">
            <v>COEFICIENTE DE REPRESENTATIVIDADE</v>
          </cell>
          <cell r="K5699" t="str">
            <v>2,89</v>
          </cell>
          <cell r="L5699" t="str">
            <v>CAIXA REFERENCIAL</v>
          </cell>
        </row>
        <row r="5700">
          <cell r="A5700">
            <v>87881</v>
          </cell>
          <cell r="B5700" t="str">
            <v>REVESTIMENTO E TRATAMENTO DE SUPERFICIES</v>
          </cell>
          <cell r="C5700" t="str">
            <v>REVE</v>
          </cell>
          <cell r="D5700" t="str">
            <v>CHAPISCO</v>
          </cell>
          <cell r="E5700" t="str">
            <v>0106</v>
          </cell>
          <cell r="F5700" t="str">
            <v/>
          </cell>
          <cell r="G5700" t="str">
            <v/>
          </cell>
          <cell r="H5700" t="str">
            <v>CHAPISCO APLICADO NO TETO, COM ROLO PARA TEXTURA ACRÍLICA. ARGAMASSA TRAÇO 1:4 E EMULSÃO POLIMÉRICA (ADESIVO) COM PREPARO MANUAL. AF_06/2014</v>
          </cell>
          <cell r="I5700" t="str">
            <v>M2</v>
          </cell>
          <cell r="J5700" t="str">
            <v>COEFICIENTE DE REPRESENTATIVIDADE</v>
          </cell>
          <cell r="K5700" t="str">
            <v>4,55</v>
          </cell>
          <cell r="L5700" t="str">
            <v>CAIXA REFERENCIAL</v>
          </cell>
        </row>
        <row r="5701">
          <cell r="A5701">
            <v>87882</v>
          </cell>
          <cell r="B5701" t="str">
            <v>REVESTIMENTO E TRATAMENTO DE SUPERFICIES</v>
          </cell>
          <cell r="C5701" t="str">
            <v>REVE</v>
          </cell>
          <cell r="D5701" t="str">
            <v>CHAPISCO</v>
          </cell>
          <cell r="E5701" t="str">
            <v>0106</v>
          </cell>
          <cell r="F5701" t="str">
            <v/>
          </cell>
          <cell r="G5701" t="str">
            <v/>
          </cell>
          <cell r="H5701" t="str">
            <v>CHAPISCO APLICADO NO TETO, COM ROLO PARA TEXTURA ACRÍLICA. ARGAMASSA TRAÇO 1:4 E EMULSÃO POLIMÉRICA (ADESIVO) COM PREPARO EM BETONEIRA 400L. AF_06/2014</v>
          </cell>
          <cell r="I5701" t="str">
            <v>M2</v>
          </cell>
          <cell r="J5701" t="str">
            <v>COEFICIENTE DE REPRESENTATIVIDADE</v>
          </cell>
          <cell r="K5701" t="str">
            <v>4,44</v>
          </cell>
          <cell r="L5701" t="str">
            <v>CAIXA REFERENCIAL</v>
          </cell>
        </row>
        <row r="5702">
          <cell r="A5702">
            <v>87884</v>
          </cell>
          <cell r="B5702" t="str">
            <v>REVESTIMENTO E TRATAMENTO DE SUPERFICIES</v>
          </cell>
          <cell r="C5702" t="str">
            <v>REVE</v>
          </cell>
          <cell r="D5702" t="str">
            <v>CHAPISCO</v>
          </cell>
          <cell r="E5702" t="str">
            <v>0106</v>
          </cell>
          <cell r="F5702" t="str">
            <v/>
          </cell>
          <cell r="G5702" t="str">
            <v/>
          </cell>
          <cell r="H5702" t="str">
            <v>CHAPISCO APLICADO NO TETO, COM ROLO PARA TEXTURA ACRÍLICA. ARGAMASSA INDUSTRIALIZADA COM PREPARO MANUAL. AF_06/2014</v>
          </cell>
          <cell r="I5702" t="str">
            <v>M2</v>
          </cell>
          <cell r="J5702" t="str">
            <v>COEFICIENTE DE REPRESENTATIVIDADE</v>
          </cell>
          <cell r="K5702" t="str">
            <v>6,45</v>
          </cell>
          <cell r="L5702" t="str">
            <v>CAIXA REFERENCIAL</v>
          </cell>
        </row>
        <row r="5703">
          <cell r="A5703">
            <v>87885</v>
          </cell>
          <cell r="B5703" t="str">
            <v>REVESTIMENTO E TRATAMENTO DE SUPERFICIES</v>
          </cell>
          <cell r="C5703" t="str">
            <v>REVE</v>
          </cell>
          <cell r="D5703" t="str">
            <v>CHAPISCO</v>
          </cell>
          <cell r="E5703" t="str">
            <v>0106</v>
          </cell>
          <cell r="F5703" t="str">
            <v/>
          </cell>
          <cell r="G5703" t="str">
            <v/>
          </cell>
          <cell r="H5703" t="str">
            <v>CHAPISCO APLICADO NO TETO, COM ROLO PARA TEXTURA ACRÍLICA. ARGAMASSA INDUSTRIALIZADA COM PREPARO EM MISTURADOR 300 KG. AF_06/2014</v>
          </cell>
          <cell r="I5703" t="str">
            <v>M2</v>
          </cell>
          <cell r="J5703" t="str">
            <v>COEFICIENTE DE REPRESENTATIVIDADE</v>
          </cell>
          <cell r="K5703" t="str">
            <v>6,19</v>
          </cell>
          <cell r="L5703" t="str">
            <v>CAIXA REFERENCIAL</v>
          </cell>
        </row>
        <row r="5704">
          <cell r="A5704">
            <v>87886</v>
          </cell>
          <cell r="B5704" t="str">
            <v>REVESTIMENTO E TRATAMENTO DE SUPERFICIES</v>
          </cell>
          <cell r="C5704" t="str">
            <v>REVE</v>
          </cell>
          <cell r="D5704" t="str">
            <v>CHAPISCO</v>
          </cell>
          <cell r="E5704" t="str">
            <v>0106</v>
          </cell>
          <cell r="F5704" t="str">
            <v/>
          </cell>
          <cell r="G5704" t="str">
            <v/>
          </cell>
          <cell r="H5704" t="str">
            <v>CHAPISCO APLICADO NO TETO, COM DESEMPENADEIRA DENTADA. ARGAMASSA INDUSTRIALIZADA COM PREPARO MANUAL. AF_06/2014</v>
          </cell>
          <cell r="I5704" t="str">
            <v>M2</v>
          </cell>
          <cell r="J5704" t="str">
            <v>COEFICIENTE DE REPRESENTATIVIDADE</v>
          </cell>
          <cell r="K5704" t="str">
            <v>15,27</v>
          </cell>
          <cell r="L5704" t="str">
            <v>CAIXA REFERENCIAL</v>
          </cell>
        </row>
        <row r="5705">
          <cell r="A5705">
            <v>87887</v>
          </cell>
          <cell r="B5705" t="str">
            <v>REVESTIMENTO E TRATAMENTO DE SUPERFICIES</v>
          </cell>
          <cell r="C5705" t="str">
            <v>REVE</v>
          </cell>
          <cell r="D5705" t="str">
            <v>CHAPISCO</v>
          </cell>
          <cell r="E5705" t="str">
            <v>0106</v>
          </cell>
          <cell r="F5705" t="str">
            <v/>
          </cell>
          <cell r="G5705" t="str">
            <v/>
          </cell>
          <cell r="H5705" t="str">
            <v>CHAPISCO APLICADO NO TETO, COM DESEMPENADEIRA DENTADA. ARGAMASSA INDUSTRIALIZADA COM PREPARO EM MISTURADOR 300 KG. AF_06/2014</v>
          </cell>
          <cell r="I5705" t="str">
            <v>M2</v>
          </cell>
          <cell r="J5705" t="str">
            <v>COEFICIENTE DE REPRESENTATIVIDADE</v>
          </cell>
          <cell r="K5705" t="str">
            <v>14,75</v>
          </cell>
          <cell r="L5705" t="str">
            <v>CAIXA REFERENCIAL</v>
          </cell>
        </row>
        <row r="5706">
          <cell r="A5706">
            <v>87888</v>
          </cell>
          <cell r="B5706" t="str">
            <v>REVESTIMENTO E TRATAMENTO DE SUPERFICIES</v>
          </cell>
          <cell r="C5706" t="str">
            <v>REVE</v>
          </cell>
          <cell r="D5706" t="str">
            <v>CHAPISCO</v>
          </cell>
          <cell r="E5706" t="str">
            <v>0106</v>
          </cell>
          <cell r="F5706" t="str">
            <v/>
          </cell>
          <cell r="G5706" t="str">
            <v/>
          </cell>
          <cell r="H5706" t="str">
            <v>CHAPISCO APLICADO EM ALVENARIA (SEM PRESENÇA DE VÃOS) E ESTRUTURAS DE CONCRETO DE FACHADA, COM ROLO PARA TEXTURA ACRÍLICA.  ARGAMASSA TRAÇO 1:4 E EMULSÃO POLIMÉRICA (ADESIVO) COM PREPARO MANUAL. AF_06/2014</v>
          </cell>
          <cell r="I5706" t="str">
            <v>M2</v>
          </cell>
          <cell r="J5706" t="str">
            <v>COEFICIENTE DE REPRESENTATIVIDADE</v>
          </cell>
          <cell r="K5706" t="str">
            <v>5,65</v>
          </cell>
          <cell r="L5706" t="str">
            <v>CAIXA REFERENCIAL</v>
          </cell>
        </row>
        <row r="5707">
          <cell r="A5707">
            <v>87889</v>
          </cell>
          <cell r="B5707" t="str">
            <v>REVESTIMENTO E TRATAMENTO DE SUPERFICIES</v>
          </cell>
          <cell r="C5707" t="str">
            <v>REVE</v>
          </cell>
          <cell r="D5707" t="str">
            <v>CHAPISCO</v>
          </cell>
          <cell r="E5707" t="str">
            <v>0106</v>
          </cell>
          <cell r="F5707" t="str">
            <v/>
          </cell>
          <cell r="G5707" t="str">
            <v/>
          </cell>
          <cell r="H5707" t="str">
            <v>CHAPISCO APLICADO EM ALVENARIA (SEM PRESENÇA DE VÃOS) E ESTRUTURAS DE CONCRETO DE FACHADA, COM ROLO PARA TEXTURA ACRÍLICA.  ARGAMASSA TRAÇO 1:4 E EMULSÃO POLIMÉRICA (ADESIVO) COM PREPARO EM BETONEIRA 400L. AF_06/2014</v>
          </cell>
          <cell r="I5707" t="str">
            <v>M2</v>
          </cell>
          <cell r="J5707" t="str">
            <v>COEFICIENTE DE REPRESENTATIVIDADE</v>
          </cell>
          <cell r="K5707" t="str">
            <v>5,54</v>
          </cell>
          <cell r="L5707" t="str">
            <v>CAIXA REFERENCIAL</v>
          </cell>
        </row>
        <row r="5708">
          <cell r="A5708">
            <v>87891</v>
          </cell>
          <cell r="B5708" t="str">
            <v>REVESTIMENTO E TRATAMENTO DE SUPERFICIES</v>
          </cell>
          <cell r="C5708" t="str">
            <v>REVE</v>
          </cell>
          <cell r="D5708" t="str">
            <v>CHAPISCO</v>
          </cell>
          <cell r="E5708" t="str">
            <v>0106</v>
          </cell>
          <cell r="F5708" t="str">
            <v/>
          </cell>
          <cell r="G5708" t="str">
            <v/>
          </cell>
          <cell r="H5708" t="str">
            <v>CHAPISCO APLICADO EM ALVENARIA (SEM PRESENÇA DE VÃOS) E ESTRUTURAS DE CONCRETO DE FACHADA, COM ROLO PARA TEXTURA ACRÍLICA.  ARGAMASSA INDUSTRIALIZADA COM PREPARO MANUAL. AF_06/2014</v>
          </cell>
          <cell r="I5708" t="str">
            <v>M2</v>
          </cell>
          <cell r="J5708" t="str">
            <v>COEFICIENTE DE REPRESENTATIVIDADE</v>
          </cell>
          <cell r="K5708" t="str">
            <v>7,55</v>
          </cell>
          <cell r="L5708" t="str">
            <v>CAIXA REFERENCIAL</v>
          </cell>
        </row>
        <row r="5709">
          <cell r="A5709">
            <v>87892</v>
          </cell>
          <cell r="B5709" t="str">
            <v>REVESTIMENTO E TRATAMENTO DE SUPERFICIES</v>
          </cell>
          <cell r="C5709" t="str">
            <v>REVE</v>
          </cell>
          <cell r="D5709" t="str">
            <v>CHAPISCO</v>
          </cell>
          <cell r="E5709" t="str">
            <v>0106</v>
          </cell>
          <cell r="F5709" t="str">
            <v/>
          </cell>
          <cell r="G5709" t="str">
            <v/>
          </cell>
          <cell r="H5709" t="str">
            <v>CHAPISCO APLICADO EM ALVENARIA (SEM PRESENÇA DE VÃOS) E ESTRUTURAS DE CONCRETO DE FACHADA, COM ROLO PARA TEXTURA ACRÍLICA.  ARGAMASSA INDUSTRIALIZADA COM PREPARO EM MISTURADOR 300 KG. AF_06/2014</v>
          </cell>
          <cell r="I5709" t="str">
            <v>M2</v>
          </cell>
          <cell r="J5709" t="str">
            <v>COEFICIENTE DE REPRESENTATIVIDADE</v>
          </cell>
          <cell r="K5709" t="str">
            <v>7,29</v>
          </cell>
          <cell r="L5709" t="str">
            <v>CAIXA REFERENCIAL</v>
          </cell>
        </row>
        <row r="5710">
          <cell r="A5710">
            <v>87893</v>
          </cell>
          <cell r="B5710" t="str">
            <v>REVESTIMENTO E TRATAMENTO DE SUPERFICIES</v>
          </cell>
          <cell r="C5710" t="str">
            <v>REVE</v>
          </cell>
          <cell r="D5710" t="str">
            <v>CHAPISCO</v>
          </cell>
          <cell r="E5710" t="str">
            <v>0106</v>
          </cell>
          <cell r="F5710" t="str">
            <v/>
          </cell>
          <cell r="G5710" t="str">
            <v/>
          </cell>
          <cell r="H5710" t="str">
            <v>CHAPISCO APLICADO EM ALVENARIA (SEM PRESENÇA DE VÃOS) E ESTRUTURAS DE CONCRETO DE FACHADA, COM COLHER DE PEDREIRO.  ARGAMASSA TRAÇO 1:3 COM PREPARO MANUAL. AF_06/2014</v>
          </cell>
          <cell r="I5710" t="str">
            <v>M2</v>
          </cell>
          <cell r="J5710" t="str">
            <v>COLETADO</v>
          </cell>
          <cell r="K5710" t="str">
            <v>5,01</v>
          </cell>
          <cell r="L5710" t="str">
            <v>CAIXA REFERENCIAL</v>
          </cell>
        </row>
        <row r="5711">
          <cell r="A5711">
            <v>87894</v>
          </cell>
          <cell r="B5711" t="str">
            <v>REVESTIMENTO E TRATAMENTO DE SUPERFICIES</v>
          </cell>
          <cell r="C5711" t="str">
            <v>REVE</v>
          </cell>
          <cell r="D5711" t="str">
            <v>CHAPISCO</v>
          </cell>
          <cell r="E5711" t="str">
            <v>0106</v>
          </cell>
          <cell r="F5711" t="str">
            <v/>
          </cell>
          <cell r="G5711" t="str">
            <v/>
          </cell>
          <cell r="H5711" t="str">
            <v>CHAPISCO APLICADO EM ALVENARIA (SEM PRESENÇA DE VÃOS) E ESTRUTURAS DE CONCRETO DE FACHADA, COM COLHER DE PEDREIRO.  ARGAMASSA TRAÇO 1:3 COM PREPARO EM BETONEIRA 400L. AF_06/2014</v>
          </cell>
          <cell r="I5711" t="str">
            <v>M2</v>
          </cell>
          <cell r="J5711" t="str">
            <v>COEFICIENTE DE REPRESENTATIVIDADE</v>
          </cell>
          <cell r="K5711" t="str">
            <v>4,65</v>
          </cell>
          <cell r="L5711" t="str">
            <v>CAIXA REFERENCIAL</v>
          </cell>
        </row>
        <row r="5712">
          <cell r="A5712">
            <v>87896</v>
          </cell>
          <cell r="B5712" t="str">
            <v>REVESTIMENTO E TRATAMENTO DE SUPERFICIES</v>
          </cell>
          <cell r="C5712" t="str">
            <v>REVE</v>
          </cell>
          <cell r="D5712" t="str">
            <v>CHAPISCO</v>
          </cell>
          <cell r="E5712" t="str">
            <v>0106</v>
          </cell>
          <cell r="F5712" t="str">
            <v/>
          </cell>
          <cell r="G5712" t="str">
            <v/>
          </cell>
          <cell r="H5712" t="str">
            <v>CHAPISCO APLICADO EM ALVENARIA (SEM PRESENÇA DE VÃOS) E ESTRUTURAS DE CONCRETO DE FACHADA, COM EQUIPAMENTO DE PROJEÇÃO.  ARGAMASSA TRAÇO 1:3 COM PREPARO MANUAL. AF_06/2014</v>
          </cell>
          <cell r="I5712" t="str">
            <v>M2</v>
          </cell>
          <cell r="J5712" t="str">
            <v>ATRIBUÍDO SÃO PAULO</v>
          </cell>
          <cell r="K5712" t="str">
            <v>4,65</v>
          </cell>
          <cell r="L5712" t="str">
            <v>CAIXA REFERENCIAL</v>
          </cell>
        </row>
        <row r="5713">
          <cell r="A5713">
            <v>87897</v>
          </cell>
          <cell r="B5713" t="str">
            <v>REVESTIMENTO E TRATAMENTO DE SUPERFICIES</v>
          </cell>
          <cell r="C5713" t="str">
            <v>REVE</v>
          </cell>
          <cell r="D5713" t="str">
            <v>CHAPISCO</v>
          </cell>
          <cell r="E5713" t="str">
            <v>0106</v>
          </cell>
          <cell r="F5713" t="str">
            <v/>
          </cell>
          <cell r="G5713" t="str">
            <v/>
          </cell>
          <cell r="H5713" t="str">
            <v>CHAPISCO APLICADO EM ALVENARIA (SEM PRESENÇA DE VÃOS) E ESTRUTURAS DE CONCRETO DE FACHADA, COM EQUIPAMENTO DE PROJEÇÃO.  ARGAMASSA TRAÇO 1:3 COM PREPARO EM BETONEIRA 400 L. AF_06/2014</v>
          </cell>
          <cell r="I5713" t="str">
            <v>M2</v>
          </cell>
          <cell r="J5713" t="str">
            <v>ATRIBUÍDO SÃO PAULO</v>
          </cell>
          <cell r="K5713" t="str">
            <v>4,29</v>
          </cell>
          <cell r="L5713" t="str">
            <v>CAIXA REFERENCIAL</v>
          </cell>
        </row>
        <row r="5714">
          <cell r="A5714">
            <v>87899</v>
          </cell>
          <cell r="B5714" t="str">
            <v>REVESTIMENTO E TRATAMENTO DE SUPERFICIES</v>
          </cell>
          <cell r="C5714" t="str">
            <v>REVE</v>
          </cell>
          <cell r="D5714" t="str">
            <v>CHAPISCO</v>
          </cell>
          <cell r="E5714" t="str">
            <v>0106</v>
          </cell>
          <cell r="F5714" t="str">
            <v/>
          </cell>
          <cell r="G5714" t="str">
            <v/>
          </cell>
          <cell r="H5714" t="str">
            <v>CHAPISCO APLICADO EM ALVENARIA (COM PRESENÇA DE VÃOS) E ESTRUTURAS DE CONCRETO DE FACHADA, COM ROLO PARA TEXTURA ACRÍLICA.  ARGAMASSA TRAÇO 1:4 E EMULSÃO POLIMÉRICA (ADESIVO) COM PREPARO MANUAL. AF_06/2014</v>
          </cell>
          <cell r="I5714" t="str">
            <v>M2</v>
          </cell>
          <cell r="J5714" t="str">
            <v>COEFICIENTE DE REPRESENTATIVIDADE</v>
          </cell>
          <cell r="K5714" t="str">
            <v>6,53</v>
          </cell>
          <cell r="L5714" t="str">
            <v>CAIXA REFERENCIAL</v>
          </cell>
        </row>
        <row r="5715">
          <cell r="A5715">
            <v>87900</v>
          </cell>
          <cell r="B5715" t="str">
            <v>REVESTIMENTO E TRATAMENTO DE SUPERFICIES</v>
          </cell>
          <cell r="C5715" t="str">
            <v>REVE</v>
          </cell>
          <cell r="D5715" t="str">
            <v>CHAPISCO</v>
          </cell>
          <cell r="E5715" t="str">
            <v>0106</v>
          </cell>
          <cell r="F5715" t="str">
            <v/>
          </cell>
          <cell r="G5715" t="str">
            <v/>
          </cell>
          <cell r="H5715" t="str">
            <v>CHAPISCO APLICADO EM ALVENARIA (COM PRESENÇA DE VÃOS) E ESTRUTURAS DE CONCRETO DE FACHADA, COM ROLO PARA TEXTURA ACRÍLICA.  ARGAMASSA TRAÇO 1:4 E EMULSÃO POLIMÉRICA (ADESIVO) COM PREPARO EM BETONEIRA 400L. AF_06/2014</v>
          </cell>
          <cell r="I5715" t="str">
            <v>M2</v>
          </cell>
          <cell r="J5715" t="str">
            <v>COEFICIENTE DE REPRESENTATIVIDADE</v>
          </cell>
          <cell r="K5715" t="str">
            <v>6,42</v>
          </cell>
          <cell r="L5715" t="str">
            <v>CAIXA REFERENCIAL</v>
          </cell>
        </row>
        <row r="5716">
          <cell r="A5716">
            <v>87902</v>
          </cell>
          <cell r="B5716" t="str">
            <v>REVESTIMENTO E TRATAMENTO DE SUPERFICIES</v>
          </cell>
          <cell r="C5716" t="str">
            <v>REVE</v>
          </cell>
          <cell r="D5716" t="str">
            <v>CHAPISCO</v>
          </cell>
          <cell r="E5716" t="str">
            <v>0106</v>
          </cell>
          <cell r="F5716" t="str">
            <v/>
          </cell>
          <cell r="G5716" t="str">
            <v/>
          </cell>
          <cell r="H5716" t="str">
            <v>CHAPISCO APLICADO EM ALVENARIA (COM PRESENÇA DE VÃOS) E ESTRUTURAS DE CONCRETO DE FACHADA, COM ROLO PARA TEXTURA ACRÍLICA.  ARGAMASSA INDUSTRIALIZADA COM PREPARO MANUAL. AF_06/2014</v>
          </cell>
          <cell r="I5716" t="str">
            <v>M2</v>
          </cell>
          <cell r="J5716" t="str">
            <v>COEFICIENTE DE REPRESENTATIVIDADE</v>
          </cell>
          <cell r="K5716" t="str">
            <v>8,43</v>
          </cell>
          <cell r="L5716" t="str">
            <v>CAIXA REFERENCIAL</v>
          </cell>
        </row>
        <row r="5717">
          <cell r="A5717">
            <v>87903</v>
          </cell>
          <cell r="B5717" t="str">
            <v>REVESTIMENTO E TRATAMENTO DE SUPERFICIES</v>
          </cell>
          <cell r="C5717" t="str">
            <v>REVE</v>
          </cell>
          <cell r="D5717" t="str">
            <v>CHAPISCO</v>
          </cell>
          <cell r="E5717" t="str">
            <v>0106</v>
          </cell>
          <cell r="F5717" t="str">
            <v/>
          </cell>
          <cell r="G5717" t="str">
            <v/>
          </cell>
          <cell r="H5717" t="str">
            <v>CHAPISCO APLICADO EM ALVENARIA (COM PRESENÇA DE VÃOS) E ESTRUTURAS DE CONCRETO DE FACHADA, COM ROLO PARA TEXTURA ACRÍLICA.  ARGAMASSA INDUSTRIALIZADA COM PREPARO EM MISTURADOR 300 KG. AF_06/2014</v>
          </cell>
          <cell r="I5717" t="str">
            <v>M2</v>
          </cell>
          <cell r="J5717" t="str">
            <v>COEFICIENTE DE REPRESENTATIVIDADE</v>
          </cell>
          <cell r="K5717" t="str">
            <v>8,17</v>
          </cell>
          <cell r="L5717" t="str">
            <v>CAIXA REFERENCIAL</v>
          </cell>
        </row>
        <row r="5718">
          <cell r="A5718">
            <v>87904</v>
          </cell>
          <cell r="B5718" t="str">
            <v>REVESTIMENTO E TRATAMENTO DE SUPERFICIES</v>
          </cell>
          <cell r="C5718" t="str">
            <v>REVE</v>
          </cell>
          <cell r="D5718" t="str">
            <v>CHAPISCO</v>
          </cell>
          <cell r="E5718" t="str">
            <v>0106</v>
          </cell>
          <cell r="F5718" t="str">
            <v/>
          </cell>
          <cell r="G5718" t="str">
            <v/>
          </cell>
          <cell r="H5718" t="str">
            <v>CHAPISCO APLICADO EM ALVENARIA (COM PRESENÇA DE VÃOS) E ESTRUTURAS DE CONCRETO DE FACHADA, COM COLHER DE PEDREIRO.  ARGAMASSA TRAÇO 1:3 COM PREPARO MANUAL. AF_06/2014</v>
          </cell>
          <cell r="I5718" t="str">
            <v>M2</v>
          </cell>
          <cell r="J5718" t="str">
            <v>COLETADO</v>
          </cell>
          <cell r="K5718" t="str">
            <v>6,49</v>
          </cell>
          <cell r="L5718" t="str">
            <v>CAIXA REFERENCIAL</v>
          </cell>
        </row>
        <row r="5719">
          <cell r="A5719">
            <v>87905</v>
          </cell>
          <cell r="B5719" t="str">
            <v>REVESTIMENTO E TRATAMENTO DE SUPERFICIES</v>
          </cell>
          <cell r="C5719" t="str">
            <v>REVE</v>
          </cell>
          <cell r="D5719" t="str">
            <v>CHAPISCO</v>
          </cell>
          <cell r="E5719" t="str">
            <v>0106</v>
          </cell>
          <cell r="F5719" t="str">
            <v/>
          </cell>
          <cell r="G5719" t="str">
            <v/>
          </cell>
          <cell r="H5719" t="str">
            <v>CHAPISCO APLICADO EM ALVENARIA (COM PRESENÇA DE VÃOS) E ESTRUTURAS DE CONCRETO DE FACHADA, COM COLHER DE PEDREIRO.  ARGAMASSA TRAÇO 1:3 COM PREPARO EM BETONEIRA 400L. AF_06/2014</v>
          </cell>
          <cell r="I5719" t="str">
            <v>M2</v>
          </cell>
          <cell r="J5719" t="str">
            <v>COEFICIENTE DE REPRESENTATIVIDADE</v>
          </cell>
          <cell r="K5719" t="str">
            <v>6,13</v>
          </cell>
          <cell r="L5719" t="str">
            <v>CAIXA REFERENCIAL</v>
          </cell>
        </row>
        <row r="5720">
          <cell r="A5720">
            <v>87907</v>
          </cell>
          <cell r="B5720" t="str">
            <v>REVESTIMENTO E TRATAMENTO DE SUPERFICIES</v>
          </cell>
          <cell r="C5720" t="str">
            <v>REVE</v>
          </cell>
          <cell r="D5720" t="str">
            <v>CHAPISCO</v>
          </cell>
          <cell r="E5720" t="str">
            <v>0106</v>
          </cell>
          <cell r="F5720" t="str">
            <v/>
          </cell>
          <cell r="G5720" t="str">
            <v/>
          </cell>
          <cell r="H5720" t="str">
            <v>CHAPISCO APLICADO EM ALVENARIA (COM PRESENÇA DE VÃOS) E ESTRUTURAS DE CONCRETO DE FACHADA, COM EQUIPAMENTO DE PROJEÇÃO.  ARGAMASSA TRAÇO 1:3 COM PREPARO MANUAL. AF_06/2014</v>
          </cell>
          <cell r="I5720" t="str">
            <v>M2</v>
          </cell>
          <cell r="J5720" t="str">
            <v>ATRIBUÍDO SÃO PAULO</v>
          </cell>
          <cell r="K5720" t="str">
            <v>5,99</v>
          </cell>
          <cell r="L5720" t="str">
            <v>CAIXA REFERENCIAL</v>
          </cell>
        </row>
        <row r="5721">
          <cell r="A5721">
            <v>87908</v>
          </cell>
          <cell r="B5721" t="str">
            <v>REVESTIMENTO E TRATAMENTO DE SUPERFICIES</v>
          </cell>
          <cell r="C5721" t="str">
            <v>REVE</v>
          </cell>
          <cell r="D5721" t="str">
            <v>CHAPISCO</v>
          </cell>
          <cell r="E5721" t="str">
            <v>0106</v>
          </cell>
          <cell r="F5721" t="str">
            <v/>
          </cell>
          <cell r="G5721" t="str">
            <v/>
          </cell>
          <cell r="H5721" t="str">
            <v>CHAPISCO APLICADO EM ALVENARIA (COM PRESENÇA DE VÃOS) E ESTRUTURAS DE CONCRETO DE FACHADA, COM EQUIPAMENTO DE PROJEÇÃO.  ARGAMASSA TRAÇO 1:3 COM PREPARO EM BETONEIRA 400 L. AF_06/2014</v>
          </cell>
          <cell r="I5721" t="str">
            <v>M2</v>
          </cell>
          <cell r="J5721" t="str">
            <v>ATRIBUÍDO SÃO PAULO</v>
          </cell>
          <cell r="K5721" t="str">
            <v>5,63</v>
          </cell>
          <cell r="L5721" t="str">
            <v>CAIXA REFERENCIAL</v>
          </cell>
        </row>
        <row r="5722">
          <cell r="A5722">
            <v>87910</v>
          </cell>
          <cell r="B5722" t="str">
            <v>REVESTIMENTO E TRATAMENTO DE SUPERFICIES</v>
          </cell>
          <cell r="C5722" t="str">
            <v>REVE</v>
          </cell>
          <cell r="D5722" t="str">
            <v>CHAPISCO</v>
          </cell>
          <cell r="E5722" t="str">
            <v>0106</v>
          </cell>
          <cell r="F5722" t="str">
            <v/>
          </cell>
          <cell r="G5722" t="str">
            <v/>
          </cell>
          <cell r="H5722" t="str">
            <v>CHAPISCO APLICADO SOMENTE NA ESTRUTURA DE CONCRETO DA FACHADA, COM DESEMPENADEIRA DENTADA. ARGAMASSA INDUSTRIALIZADA COM PREPARO MANUAL. AF_06/2014</v>
          </cell>
          <cell r="I5722" t="str">
            <v>M2</v>
          </cell>
          <cell r="J5722" t="str">
            <v>COEFICIENTE DE REPRESENTATIVIDADE</v>
          </cell>
          <cell r="K5722" t="str">
            <v>15,20</v>
          </cell>
          <cell r="L5722" t="str">
            <v>CAIXA REFERENCIAL</v>
          </cell>
        </row>
        <row r="5723">
          <cell r="A5723">
            <v>87911</v>
          </cell>
          <cell r="B5723" t="str">
            <v>REVESTIMENTO E TRATAMENTO DE SUPERFICIES</v>
          </cell>
          <cell r="C5723" t="str">
            <v>REVE</v>
          </cell>
          <cell r="D5723" t="str">
            <v>CHAPISCO</v>
          </cell>
          <cell r="E5723" t="str">
            <v>0106</v>
          </cell>
          <cell r="F5723" t="str">
            <v/>
          </cell>
          <cell r="G5723" t="str">
            <v/>
          </cell>
          <cell r="H5723" t="str">
            <v>CHAPISCO APLICADO SOMENTE NA ESTRUTURA DE CONCRETO DA FACHADA, COM DESEMPENADEIRA DENTADA. ARGAMASSA INDUSTRIALIZADA COM PREPARO EM MISTURADOR 300 KG. AF_06/2014</v>
          </cell>
          <cell r="I5723" t="str">
            <v>M2</v>
          </cell>
          <cell r="J5723" t="str">
            <v>COEFICIENTE DE REPRESENTATIVIDADE</v>
          </cell>
          <cell r="K5723" t="str">
            <v>14,68</v>
          </cell>
          <cell r="L5723" t="str">
            <v>CAIXA REFERENCIAL</v>
          </cell>
        </row>
        <row r="5724">
          <cell r="A5724">
            <v>87411</v>
          </cell>
          <cell r="B5724" t="str">
            <v>REVESTIMENTO E TRATAMENTO DE SUPERFICIES</v>
          </cell>
          <cell r="C5724" t="str">
            <v>REVE</v>
          </cell>
          <cell r="D5724" t="str">
            <v>EMBOCO</v>
          </cell>
          <cell r="E5724" t="str">
            <v>0107</v>
          </cell>
          <cell r="F5724" t="str">
            <v/>
          </cell>
          <cell r="G5724" t="str">
            <v/>
          </cell>
          <cell r="H5724" t="str">
            <v>APLICAÇÃO MANUAL DE GESSO DESEMPENADO (SEM TALISCAS) EM TETO DE AMBIENTES DE ÁREA MAIOR QUE 10M², ESPESSURA DE 0,5CM. AF_06/2014</v>
          </cell>
          <cell r="I5724" t="str">
            <v>M2</v>
          </cell>
          <cell r="J5724" t="str">
            <v>ATRIBUÍDO SÃO PAULO</v>
          </cell>
          <cell r="K5724" t="str">
            <v>10,24</v>
          </cell>
          <cell r="L5724" t="str">
            <v>CAIXA REFERENCIAL</v>
          </cell>
        </row>
        <row r="5725">
          <cell r="A5725">
            <v>87412</v>
          </cell>
          <cell r="B5725" t="str">
            <v>REVESTIMENTO E TRATAMENTO DE SUPERFICIES</v>
          </cell>
          <cell r="C5725" t="str">
            <v>REVE</v>
          </cell>
          <cell r="D5725" t="str">
            <v>EMBOCO</v>
          </cell>
          <cell r="E5725" t="str">
            <v>0107</v>
          </cell>
          <cell r="F5725" t="str">
            <v/>
          </cell>
          <cell r="G5725" t="str">
            <v/>
          </cell>
          <cell r="H5725" t="str">
            <v>APLICAÇÃO MANUAL DE GESSO DESEMPENADO (SEM TALISCAS) EM TETO DE AMBIENTES DE ÁREA ENTRE 5M² E 10M², ESPESSURA DE 0,5CM. AF_06/2014</v>
          </cell>
          <cell r="I5725" t="str">
            <v>M2</v>
          </cell>
          <cell r="J5725" t="str">
            <v>ATRIBUÍDO SÃO PAULO</v>
          </cell>
          <cell r="K5725" t="str">
            <v>15,57</v>
          </cell>
          <cell r="L5725" t="str">
            <v>CAIXA REFERENCIAL</v>
          </cell>
        </row>
        <row r="5726">
          <cell r="A5726">
            <v>87413</v>
          </cell>
          <cell r="B5726" t="str">
            <v>REVESTIMENTO E TRATAMENTO DE SUPERFICIES</v>
          </cell>
          <cell r="C5726" t="str">
            <v>REVE</v>
          </cell>
          <cell r="D5726" t="str">
            <v>EMBOCO</v>
          </cell>
          <cell r="E5726" t="str">
            <v>0107</v>
          </cell>
          <cell r="F5726" t="str">
            <v/>
          </cell>
          <cell r="G5726" t="str">
            <v/>
          </cell>
          <cell r="H5726" t="str">
            <v>APLICAÇÃO MANUAL DE GESSO DESEMPENADO (SEM TALISCAS) EM TETO DE AMBIENTES DE ÁREA MENOR QUE 5M², ESPESSURA DE 0,5CM. AF_06/2014</v>
          </cell>
          <cell r="I5726" t="str">
            <v>M2</v>
          </cell>
          <cell r="J5726" t="str">
            <v>ATRIBUÍDO SÃO PAULO</v>
          </cell>
          <cell r="K5726" t="str">
            <v>18,60</v>
          </cell>
          <cell r="L5726" t="str">
            <v>CAIXA REFERENCIAL</v>
          </cell>
        </row>
        <row r="5727">
          <cell r="A5727">
            <v>87414</v>
          </cell>
          <cell r="B5727" t="str">
            <v>REVESTIMENTO E TRATAMENTO DE SUPERFICIES</v>
          </cell>
          <cell r="C5727" t="str">
            <v>REVE</v>
          </cell>
          <cell r="D5727" t="str">
            <v>EMBOCO</v>
          </cell>
          <cell r="E5727" t="str">
            <v>0107</v>
          </cell>
          <cell r="F5727" t="str">
            <v/>
          </cell>
          <cell r="G5727" t="str">
            <v/>
          </cell>
          <cell r="H5727" t="str">
            <v>APLICAÇÃO MANUAL DE GESSO DESEMPENADO (SEM TALISCAS) EM TETO DE AMBIENTES DE ÁREA MAIOR QUE 10M², ESPESSURA DE 1,0CM. AF_06/2014</v>
          </cell>
          <cell r="I5727" t="str">
            <v>M2</v>
          </cell>
          <cell r="J5727" t="str">
            <v>ATRIBUÍDO SÃO PAULO</v>
          </cell>
          <cell r="K5727" t="str">
            <v>14,55</v>
          </cell>
          <cell r="L5727" t="str">
            <v>CAIXA REFERENCIAL</v>
          </cell>
        </row>
        <row r="5728">
          <cell r="A5728">
            <v>87415</v>
          </cell>
          <cell r="B5728" t="str">
            <v>REVESTIMENTO E TRATAMENTO DE SUPERFICIES</v>
          </cell>
          <cell r="C5728" t="str">
            <v>REVE</v>
          </cell>
          <cell r="D5728" t="str">
            <v>EMBOCO</v>
          </cell>
          <cell r="E5728" t="str">
            <v>0107</v>
          </cell>
          <cell r="F5728" t="str">
            <v/>
          </cell>
          <cell r="G5728" t="str">
            <v/>
          </cell>
          <cell r="H5728" t="str">
            <v>APLICAÇÃO MANUAL DE GESSO DESEMPENADO (SEM TALISCAS) EM TETO DE AMBIENTES DE ÁREA ENTRE 5M² E 10M², ESPESSURA DE 1,0CM. AF_06/2014</v>
          </cell>
          <cell r="I5728" t="str">
            <v>M2</v>
          </cell>
          <cell r="J5728" t="str">
            <v>ATRIBUÍDO SÃO PAULO</v>
          </cell>
          <cell r="K5728" t="str">
            <v>19,73</v>
          </cell>
          <cell r="L5728" t="str">
            <v>CAIXA REFERENCIAL</v>
          </cell>
        </row>
        <row r="5729">
          <cell r="A5729">
            <v>87416</v>
          </cell>
          <cell r="B5729" t="str">
            <v>REVESTIMENTO E TRATAMENTO DE SUPERFICIES</v>
          </cell>
          <cell r="C5729" t="str">
            <v>REVE</v>
          </cell>
          <cell r="D5729" t="str">
            <v>EMBOCO</v>
          </cell>
          <cell r="E5729" t="str">
            <v>0107</v>
          </cell>
          <cell r="F5729" t="str">
            <v/>
          </cell>
          <cell r="G5729" t="str">
            <v/>
          </cell>
          <cell r="H5729" t="str">
            <v>APLICAÇÃO MANUAL DE GESSO DESEMPENADO (SEM TALISCAS) EM TETO DE AMBIENTES DE ÁREA MENOR QUE 5M², ESPESSURA DE 1,0CM. AF_06/2014</v>
          </cell>
          <cell r="I5729" t="str">
            <v>M2</v>
          </cell>
          <cell r="J5729" t="str">
            <v>ATRIBUÍDO SÃO PAULO</v>
          </cell>
          <cell r="K5729" t="str">
            <v>22,97</v>
          </cell>
          <cell r="L5729" t="str">
            <v>CAIXA REFERENCIAL</v>
          </cell>
        </row>
        <row r="5730">
          <cell r="A5730">
            <v>87417</v>
          </cell>
          <cell r="B5730" t="str">
            <v>REVESTIMENTO E TRATAMENTO DE SUPERFICIES</v>
          </cell>
          <cell r="C5730" t="str">
            <v>REVE</v>
          </cell>
          <cell r="D5730" t="str">
            <v>EMBOCO</v>
          </cell>
          <cell r="E5730" t="str">
            <v>0107</v>
          </cell>
          <cell r="F5730" t="str">
            <v/>
          </cell>
          <cell r="G5730" t="str">
            <v/>
          </cell>
          <cell r="H5730" t="str">
            <v>APLICAÇÃO MANUAL DE GESSO DESEMPENADO (SEM TALISCAS) EM PAREDES DE AMBIENTES DE ÁREA MAIOR QUE 10M², ESPESSURA DE 0,5CM. AF_06/2014</v>
          </cell>
          <cell r="I5730" t="str">
            <v>M2</v>
          </cell>
          <cell r="J5730" t="str">
            <v>ATRIBUÍDO SÃO PAULO</v>
          </cell>
          <cell r="K5730" t="str">
            <v>10,98</v>
          </cell>
          <cell r="L5730" t="str">
            <v>CAIXA REFERENCIAL</v>
          </cell>
        </row>
        <row r="5731">
          <cell r="A5731">
            <v>87418</v>
          </cell>
          <cell r="B5731" t="str">
            <v>REVESTIMENTO E TRATAMENTO DE SUPERFICIES</v>
          </cell>
          <cell r="C5731" t="str">
            <v>REVE</v>
          </cell>
          <cell r="D5731" t="str">
            <v>EMBOCO</v>
          </cell>
          <cell r="E5731" t="str">
            <v>0107</v>
          </cell>
          <cell r="F5731" t="str">
            <v/>
          </cell>
          <cell r="G5731" t="str">
            <v/>
          </cell>
          <cell r="H5731" t="str">
            <v>APLICAÇÃO MANUAL DE GESSO DESEMPENADO (SEM TALISCAS) EM PAREDES DE AMBIENTES DE ÁREA ENTRE 5M² E 10M², ESPESSURA DE 0,5CM. AF_06/2014</v>
          </cell>
          <cell r="I5731" t="str">
            <v>M2</v>
          </cell>
          <cell r="J5731" t="str">
            <v>ATRIBUÍDO SÃO PAULO</v>
          </cell>
          <cell r="K5731" t="str">
            <v>11,38</v>
          </cell>
          <cell r="L5731" t="str">
            <v>CAIXA REFERENCIAL</v>
          </cell>
        </row>
        <row r="5732">
          <cell r="A5732">
            <v>87419</v>
          </cell>
          <cell r="B5732" t="str">
            <v>REVESTIMENTO E TRATAMENTO DE SUPERFICIES</v>
          </cell>
          <cell r="C5732" t="str">
            <v>REVE</v>
          </cell>
          <cell r="D5732" t="str">
            <v>EMBOCO</v>
          </cell>
          <cell r="E5732" t="str">
            <v>0107</v>
          </cell>
          <cell r="F5732" t="str">
            <v/>
          </cell>
          <cell r="G5732" t="str">
            <v/>
          </cell>
          <cell r="H5732" t="str">
            <v>APLICAÇÃO MANUAL DE GESSO DESEMPENADO (SEM TALISCAS) EM PAREDES DE AMBIENTES DE ÁREA MENOR QUE 5M², ESPESSURA DE 0,5CM. AF_06/2014</v>
          </cell>
          <cell r="I5732" t="str">
            <v>M2</v>
          </cell>
          <cell r="J5732" t="str">
            <v>ATRIBUÍDO SÃO PAULO</v>
          </cell>
          <cell r="K5732" t="str">
            <v>12,53</v>
          </cell>
          <cell r="L5732" t="str">
            <v>CAIXA REFERENCIAL</v>
          </cell>
        </row>
        <row r="5733">
          <cell r="A5733">
            <v>87420</v>
          </cell>
          <cell r="B5733" t="str">
            <v>REVESTIMENTO E TRATAMENTO DE SUPERFICIES</v>
          </cell>
          <cell r="C5733" t="str">
            <v>REVE</v>
          </cell>
          <cell r="D5733" t="str">
            <v>EMBOCO</v>
          </cell>
          <cell r="E5733" t="str">
            <v>0107</v>
          </cell>
          <cell r="F5733" t="str">
            <v/>
          </cell>
          <cell r="G5733" t="str">
            <v/>
          </cell>
          <cell r="H5733" t="str">
            <v>APLICAÇÃO MANUAL DE GESSO DESEMPENADO (SEM TALISCAS) EM PAREDES DE AMBIENTES DE ÁREA MAIOR QUE 10M², ESPESSURA DE 1,0CM. AF_06/2014</v>
          </cell>
          <cell r="I5733" t="str">
            <v>M2</v>
          </cell>
          <cell r="J5733" t="str">
            <v>ATRIBUÍDO SÃO PAULO</v>
          </cell>
          <cell r="K5733" t="str">
            <v>15,89</v>
          </cell>
          <cell r="L5733" t="str">
            <v>CAIXA REFERENCIAL</v>
          </cell>
        </row>
        <row r="5734">
          <cell r="A5734">
            <v>87421</v>
          </cell>
          <cell r="B5734" t="str">
            <v>REVESTIMENTO E TRATAMENTO DE SUPERFICIES</v>
          </cell>
          <cell r="C5734" t="str">
            <v>REVE</v>
          </cell>
          <cell r="D5734" t="str">
            <v>EMBOCO</v>
          </cell>
          <cell r="E5734" t="str">
            <v>0107</v>
          </cell>
          <cell r="F5734" t="str">
            <v/>
          </cell>
          <cell r="G5734" t="str">
            <v/>
          </cell>
          <cell r="H5734" t="str">
            <v>APLICAÇÃO MANUAL DE GESSO DESEMPENADO (SEM TALISCAS) EM PAREDES DE AMBIENTES DE ÁREA ENTRE 5M² E 10M², ESPESSURA DE 1,0CM. AF_06/2014</v>
          </cell>
          <cell r="I5734" t="str">
            <v>M2</v>
          </cell>
          <cell r="J5734" t="str">
            <v>ATRIBUÍDO SÃO PAULO</v>
          </cell>
          <cell r="K5734" t="str">
            <v>16,29</v>
          </cell>
          <cell r="L5734" t="str">
            <v>CAIXA REFERENCIAL</v>
          </cell>
        </row>
        <row r="5735">
          <cell r="A5735">
            <v>87422</v>
          </cell>
          <cell r="B5735" t="str">
            <v>REVESTIMENTO E TRATAMENTO DE SUPERFICIES</v>
          </cell>
          <cell r="C5735" t="str">
            <v>REVE</v>
          </cell>
          <cell r="D5735" t="str">
            <v>EMBOCO</v>
          </cell>
          <cell r="E5735" t="str">
            <v>0107</v>
          </cell>
          <cell r="F5735" t="str">
            <v/>
          </cell>
          <cell r="G5735" t="str">
            <v/>
          </cell>
          <cell r="H5735" t="str">
            <v>APLICAÇÃO MANUAL DE GESSO DESEMPENADO (SEM TALISCAS) EM PAREDES DE AMBIENTES DE ÁREA MENOR QUE 5M², ESPESSURA DE 1,0CM. AF_06/2014</v>
          </cell>
          <cell r="I5735" t="str">
            <v>M2</v>
          </cell>
          <cell r="J5735" t="str">
            <v>ATRIBUÍDO SÃO PAULO</v>
          </cell>
          <cell r="K5735" t="str">
            <v>17,44</v>
          </cell>
          <cell r="L5735" t="str">
            <v>CAIXA REFERENCIAL</v>
          </cell>
        </row>
        <row r="5736">
          <cell r="A5736">
            <v>87423</v>
          </cell>
          <cell r="B5736" t="str">
            <v>REVESTIMENTO E TRATAMENTO DE SUPERFICIES</v>
          </cell>
          <cell r="C5736" t="str">
            <v>REVE</v>
          </cell>
          <cell r="D5736" t="str">
            <v>EMBOCO</v>
          </cell>
          <cell r="E5736" t="str">
            <v>0107</v>
          </cell>
          <cell r="F5736" t="str">
            <v/>
          </cell>
          <cell r="G5736" t="str">
            <v/>
          </cell>
          <cell r="H5736" t="str">
            <v>APLICAÇÃO MANUAL DE GESSO SARRAFEADO (COM TALISCAS) EM PAREDES DE AMBIENTES DE ÁREA MAIOR QUE 10M², ESPESSURA DE 1,0CM. AF_06/2014</v>
          </cell>
          <cell r="I5736" t="str">
            <v>M2</v>
          </cell>
          <cell r="J5736" t="str">
            <v>ATRIBUÍDO SÃO PAULO</v>
          </cell>
          <cell r="K5736" t="str">
            <v>22,37</v>
          </cell>
          <cell r="L5736" t="str">
            <v>CAIXA REFERENCIAL</v>
          </cell>
        </row>
        <row r="5737">
          <cell r="A5737">
            <v>87424</v>
          </cell>
          <cell r="B5737" t="str">
            <v>REVESTIMENTO E TRATAMENTO DE SUPERFICIES</v>
          </cell>
          <cell r="C5737" t="str">
            <v>REVE</v>
          </cell>
          <cell r="D5737" t="str">
            <v>EMBOCO</v>
          </cell>
          <cell r="E5737" t="str">
            <v>0107</v>
          </cell>
          <cell r="F5737" t="str">
            <v/>
          </cell>
          <cell r="G5737" t="str">
            <v/>
          </cell>
          <cell r="H5737" t="str">
            <v>APLICAÇÃO MANUAL DE GESSO SARRAFEADO (COM TALISCAS) EM PAREDES DE AMBIENTES DE ÁREA ENTRE 5M² E 10M², ESPESSURA DE 1,0CM. AF_06/2014</v>
          </cell>
          <cell r="I5737" t="str">
            <v>M2</v>
          </cell>
          <cell r="J5737" t="str">
            <v>ATRIBUÍDO SÃO PAULO</v>
          </cell>
          <cell r="K5737" t="str">
            <v>22,97</v>
          </cell>
          <cell r="L5737" t="str">
            <v>CAIXA REFERENCIAL</v>
          </cell>
        </row>
        <row r="5738">
          <cell r="A5738">
            <v>87425</v>
          </cell>
          <cell r="B5738" t="str">
            <v>REVESTIMENTO E TRATAMENTO DE SUPERFICIES</v>
          </cell>
          <cell r="C5738" t="str">
            <v>REVE</v>
          </cell>
          <cell r="D5738" t="str">
            <v>EMBOCO</v>
          </cell>
          <cell r="E5738" t="str">
            <v>0107</v>
          </cell>
          <cell r="F5738" t="str">
            <v/>
          </cell>
          <cell r="G5738" t="str">
            <v/>
          </cell>
          <cell r="H5738" t="str">
            <v>APLICAÇÃO MANUAL DE GESSO SARRAFEADO (COM TALISCAS) EM PAREDES DE AMBIENTES DE ÁREA MENOR QUE 5M², ESPESSURA DE 1,0CM. AF_06/2014</v>
          </cell>
          <cell r="I5738" t="str">
            <v>M2</v>
          </cell>
          <cell r="J5738" t="str">
            <v>ATRIBUÍDO SÃO PAULO</v>
          </cell>
          <cell r="K5738" t="str">
            <v>23,91</v>
          </cell>
          <cell r="L5738" t="str">
            <v>CAIXA REFERENCIAL</v>
          </cell>
        </row>
        <row r="5739">
          <cell r="A5739">
            <v>87426</v>
          </cell>
          <cell r="B5739" t="str">
            <v>REVESTIMENTO E TRATAMENTO DE SUPERFICIES</v>
          </cell>
          <cell r="C5739" t="str">
            <v>REVE</v>
          </cell>
          <cell r="D5739" t="str">
            <v>EMBOCO</v>
          </cell>
          <cell r="E5739" t="str">
            <v>0107</v>
          </cell>
          <cell r="F5739" t="str">
            <v/>
          </cell>
          <cell r="G5739" t="str">
            <v/>
          </cell>
          <cell r="H5739" t="str">
            <v>APLICAÇÃO MANUAL DE GESSO SARRAFEADO (COM TALISCAS) EM PAREDES DE AMBIENTES DE ÁREA MAIOR QUE 10M², ESPESSURA DE 1,5CM. AF_06/2014</v>
          </cell>
          <cell r="I5739" t="str">
            <v>M2</v>
          </cell>
          <cell r="J5739" t="str">
            <v>ATRIBUÍDO SÃO PAULO</v>
          </cell>
          <cell r="K5739" t="str">
            <v>25,77</v>
          </cell>
          <cell r="L5739" t="str">
            <v>CAIXA REFERENCIAL</v>
          </cell>
        </row>
        <row r="5740">
          <cell r="A5740">
            <v>87427</v>
          </cell>
          <cell r="B5740" t="str">
            <v>REVESTIMENTO E TRATAMENTO DE SUPERFICIES</v>
          </cell>
          <cell r="C5740" t="str">
            <v>REVE</v>
          </cell>
          <cell r="D5740" t="str">
            <v>EMBOCO</v>
          </cell>
          <cell r="E5740" t="str">
            <v>0107</v>
          </cell>
          <cell r="F5740" t="str">
            <v/>
          </cell>
          <cell r="G5740" t="str">
            <v/>
          </cell>
          <cell r="H5740" t="str">
            <v>APLICAÇÃO MANUAL DE GESSO SARRAFEADO (COM TALISCAS) EM PAREDES DE AMBIENTES DE ÁREA ENTRE 5M² E 10M², ESPESSURA DE 1,5CM. AF_06/2014</v>
          </cell>
          <cell r="I5740" t="str">
            <v>M2</v>
          </cell>
          <cell r="J5740" t="str">
            <v>ATRIBUÍDO SÃO PAULO</v>
          </cell>
          <cell r="K5740" t="str">
            <v>26,37</v>
          </cell>
          <cell r="L5740" t="str">
            <v>CAIXA REFERENCIAL</v>
          </cell>
        </row>
        <row r="5741">
          <cell r="A5741">
            <v>87428</v>
          </cell>
          <cell r="B5741" t="str">
            <v>REVESTIMENTO E TRATAMENTO DE SUPERFICIES</v>
          </cell>
          <cell r="C5741" t="str">
            <v>REVE</v>
          </cell>
          <cell r="D5741" t="str">
            <v>EMBOCO</v>
          </cell>
          <cell r="E5741" t="str">
            <v>0107</v>
          </cell>
          <cell r="F5741" t="str">
            <v/>
          </cell>
          <cell r="G5741" t="str">
            <v/>
          </cell>
          <cell r="H5741" t="str">
            <v>APLICAÇÃO MANUAL DE GESSO SARRAFEADO (COM TALISCAS) EM PAREDES DE AMBIENTES DE ÁREA MENOR QUE 5M², ESPESSURA DE 1,5CM. AF_06/2014</v>
          </cell>
          <cell r="I5741" t="str">
            <v>M2</v>
          </cell>
          <cell r="J5741" t="str">
            <v>ATRIBUÍDO SÃO PAULO</v>
          </cell>
          <cell r="K5741" t="str">
            <v>27,32</v>
          </cell>
          <cell r="L5741" t="str">
            <v>CAIXA REFERENCIAL</v>
          </cell>
        </row>
        <row r="5742">
          <cell r="A5742">
            <v>87429</v>
          </cell>
          <cell r="B5742" t="str">
            <v>REVESTIMENTO E TRATAMENTO DE SUPERFICIES</v>
          </cell>
          <cell r="C5742" t="str">
            <v>REVE</v>
          </cell>
          <cell r="D5742" t="str">
            <v>EMBOCO</v>
          </cell>
          <cell r="E5742" t="str">
            <v>0107</v>
          </cell>
          <cell r="F5742" t="str">
            <v/>
          </cell>
          <cell r="G5742" t="str">
            <v/>
          </cell>
          <cell r="H5742" t="str">
            <v>APLICAÇÃO DE GESSO PROJETADO COM EQUIPAMENTO DE PROJEÇÃO EM PAREDES DE AMBIENTES DE ÁREA MAIOR QUE 10M², DESEMPENADO (SEM TALISCAS), ESPESSURA DE 0,5CM. AF_06/2014</v>
          </cell>
          <cell r="I5742" t="str">
            <v>M2</v>
          </cell>
          <cell r="J5742" t="str">
            <v>ATRIBUÍDO SÃO PAULO</v>
          </cell>
          <cell r="K5742" t="str">
            <v>14,36</v>
          </cell>
          <cell r="L5742" t="str">
            <v>CAIXA REFERENCIAL</v>
          </cell>
        </row>
        <row r="5743">
          <cell r="A5743">
            <v>87430</v>
          </cell>
          <cell r="B5743" t="str">
            <v>REVESTIMENTO E TRATAMENTO DE SUPERFICIES</v>
          </cell>
          <cell r="C5743" t="str">
            <v>REVE</v>
          </cell>
          <cell r="D5743" t="str">
            <v>EMBOCO</v>
          </cell>
          <cell r="E5743" t="str">
            <v>0107</v>
          </cell>
          <cell r="F5743" t="str">
            <v/>
          </cell>
          <cell r="G5743" t="str">
            <v/>
          </cell>
          <cell r="H5743" t="str">
            <v>APLICAÇÃO DE GESSO PROJETADO COM EQUIPAMENTO DE PROJEÇÃO EM PAREDES DE AMBIENTES DE ÁREA ENTRE 5M² E 10M², DESEMPENADO (SEM TALISCAS), ESPESSURA DE 0,5CM. AF_06/2014</v>
          </cell>
          <cell r="I5743" t="str">
            <v>M2</v>
          </cell>
          <cell r="J5743" t="str">
            <v>ATRIBUÍDO SÃO PAULO</v>
          </cell>
          <cell r="K5743" t="str">
            <v>14,76</v>
          </cell>
          <cell r="L5743" t="str">
            <v>CAIXA REFERENCIAL</v>
          </cell>
        </row>
        <row r="5744">
          <cell r="A5744">
            <v>87431</v>
          </cell>
          <cell r="B5744" t="str">
            <v>REVESTIMENTO E TRATAMENTO DE SUPERFICIES</v>
          </cell>
          <cell r="C5744" t="str">
            <v>REVE</v>
          </cell>
          <cell r="D5744" t="str">
            <v>EMBOCO</v>
          </cell>
          <cell r="E5744" t="str">
            <v>0107</v>
          </cell>
          <cell r="F5744" t="str">
            <v/>
          </cell>
          <cell r="G5744" t="str">
            <v/>
          </cell>
          <cell r="H5744" t="str">
            <v>APLICAÇÃO DE GESSO PROJETADO COM EQUIPAMENTO DE PROJEÇÃO EM PAREDES DE AMBIENTES DE ÁREA MENOR QUE 5M², DESEMPENADO (SEM TALISCAS), ESPESSURA DE 0,5CM. AF_06/2014</v>
          </cell>
          <cell r="I5744" t="str">
            <v>M2</v>
          </cell>
          <cell r="J5744" t="str">
            <v>ATRIBUÍDO SÃO PAULO</v>
          </cell>
          <cell r="K5744" t="str">
            <v>14,96</v>
          </cell>
          <cell r="L5744" t="str">
            <v>CAIXA REFERENCIAL</v>
          </cell>
        </row>
        <row r="5745">
          <cell r="A5745">
            <v>87432</v>
          </cell>
          <cell r="B5745" t="str">
            <v>REVESTIMENTO E TRATAMENTO DE SUPERFICIES</v>
          </cell>
          <cell r="C5745" t="str">
            <v>REVE</v>
          </cell>
          <cell r="D5745" t="str">
            <v>EMBOCO</v>
          </cell>
          <cell r="E5745" t="str">
            <v>0107</v>
          </cell>
          <cell r="F5745" t="str">
            <v/>
          </cell>
          <cell r="G5745" t="str">
            <v/>
          </cell>
          <cell r="H5745" t="str">
            <v>APLICAÇÃO DE GESSO PROJETADO COM EQUIPAMENTO DE PROJEÇÃO EM PAREDES DE AMBIENTES DE ÁREA MAIOR QUE 10M², DESEMPENADO (SEM TALISCAS), ESPESSURA DE 1,0CM. AF_06/2014</v>
          </cell>
          <cell r="I5745" t="str">
            <v>M2</v>
          </cell>
          <cell r="J5745" t="str">
            <v>ATRIBUÍDO SÃO PAULO</v>
          </cell>
          <cell r="K5745" t="str">
            <v>20,53</v>
          </cell>
          <cell r="L5745" t="str">
            <v>CAIXA REFERENCIAL</v>
          </cell>
        </row>
        <row r="5746">
          <cell r="A5746">
            <v>87433</v>
          </cell>
          <cell r="B5746" t="str">
            <v>REVESTIMENTO E TRATAMENTO DE SUPERFICIES</v>
          </cell>
          <cell r="C5746" t="str">
            <v>REVE</v>
          </cell>
          <cell r="D5746" t="str">
            <v>EMBOCO</v>
          </cell>
          <cell r="E5746" t="str">
            <v>0107</v>
          </cell>
          <cell r="F5746" t="str">
            <v/>
          </cell>
          <cell r="G5746" t="str">
            <v/>
          </cell>
          <cell r="H5746" t="str">
            <v>APLICAÇÃO DE GESSO PROJETADO COM EQUIPAMENTO DE PROJEÇÃO EM PAREDES DE AMBIENTES DE ÁREA ENTRE 5M² E 10M², DESEMPENADO (SEM TALISCAS), ESPESSURA DE 1,0CM. AF_06/2014</v>
          </cell>
          <cell r="I5746" t="str">
            <v>M2</v>
          </cell>
          <cell r="J5746" t="str">
            <v>ATRIBUÍDO SÃO PAULO</v>
          </cell>
          <cell r="K5746" t="str">
            <v>21,33</v>
          </cell>
          <cell r="L5746" t="str">
            <v>CAIXA REFERENCIAL</v>
          </cell>
        </row>
        <row r="5747">
          <cell r="A5747">
            <v>87434</v>
          </cell>
          <cell r="B5747" t="str">
            <v>REVESTIMENTO E TRATAMENTO DE SUPERFICIES</v>
          </cell>
          <cell r="C5747" t="str">
            <v>REVE</v>
          </cell>
          <cell r="D5747" t="str">
            <v>EMBOCO</v>
          </cell>
          <cell r="E5747" t="str">
            <v>0107</v>
          </cell>
          <cell r="F5747" t="str">
            <v/>
          </cell>
          <cell r="G5747" t="str">
            <v/>
          </cell>
          <cell r="H5747" t="str">
            <v>APLICAÇÃO DE GESSO PROJETADO COM EQUIPAMENTO DE PROJEÇÃO EM PAREDES DE AMBIENTES DE ÁREA MENOR QUE 5M², DESEMPENADO (SEM TALISCAS), ESPESSURA DE 1,0CM. AF_06/2014</v>
          </cell>
          <cell r="I5747" t="str">
            <v>M2</v>
          </cell>
          <cell r="J5747" t="str">
            <v>ATRIBUÍDO SÃO PAULO</v>
          </cell>
          <cell r="K5747" t="str">
            <v>21,87</v>
          </cell>
          <cell r="L5747" t="str">
            <v>CAIXA REFERENCIAL</v>
          </cell>
        </row>
        <row r="5748">
          <cell r="A5748">
            <v>87435</v>
          </cell>
          <cell r="B5748" t="str">
            <v>REVESTIMENTO E TRATAMENTO DE SUPERFICIES</v>
          </cell>
          <cell r="C5748" t="str">
            <v>REVE</v>
          </cell>
          <cell r="D5748" t="str">
            <v>EMBOCO</v>
          </cell>
          <cell r="E5748" t="str">
            <v>0107</v>
          </cell>
          <cell r="F5748" t="str">
            <v/>
          </cell>
          <cell r="G5748" t="str">
            <v/>
          </cell>
          <cell r="H5748" t="str">
            <v>APLICAÇÃO DE GESSO PROJETADO COM EQUIPAMENTO DE PROJEÇÃO EM PAREDES DE AMBIENTES DE ÁREA MAIOR QUE 10M², SARRAFEADO (COM TALISCAS), ESPESSURA DE 1,0CM. AF_06/2014</v>
          </cell>
          <cell r="I5748" t="str">
            <v>M2</v>
          </cell>
          <cell r="J5748" t="str">
            <v>ATRIBUÍDO SÃO PAULO</v>
          </cell>
          <cell r="K5748" t="str">
            <v>23,02</v>
          </cell>
          <cell r="L5748" t="str">
            <v>CAIXA REFERENCIAL</v>
          </cell>
        </row>
        <row r="5749">
          <cell r="A5749">
            <v>87436</v>
          </cell>
          <cell r="B5749" t="str">
            <v>REVESTIMENTO E TRATAMENTO DE SUPERFICIES</v>
          </cell>
          <cell r="C5749" t="str">
            <v>REVE</v>
          </cell>
          <cell r="D5749" t="str">
            <v>EMBOCO</v>
          </cell>
          <cell r="E5749" t="str">
            <v>0107</v>
          </cell>
          <cell r="F5749" t="str">
            <v/>
          </cell>
          <cell r="G5749" t="str">
            <v/>
          </cell>
          <cell r="H5749" t="str">
            <v>APLICAÇÃO DE GESSO PROJETADO COM EQUIPAMENTO DE PROJEÇÃO EM PAREDES DE AMBIENTES DE ÁREA ENTRE 5M² E 10M², SARRAFEADO (COM TALISCAS), ESPESSURA DE 1,0CM. AF_06/2014</v>
          </cell>
          <cell r="I5749" t="str">
            <v>M2</v>
          </cell>
          <cell r="J5749" t="str">
            <v>ATRIBUÍDO SÃO PAULO</v>
          </cell>
          <cell r="K5749" t="str">
            <v>24,37</v>
          </cell>
          <cell r="L5749" t="str">
            <v>CAIXA REFERENCIAL</v>
          </cell>
        </row>
        <row r="5750">
          <cell r="A5750">
            <v>87437</v>
          </cell>
          <cell r="B5750" t="str">
            <v>REVESTIMENTO E TRATAMENTO DE SUPERFICIES</v>
          </cell>
          <cell r="C5750" t="str">
            <v>REVE</v>
          </cell>
          <cell r="D5750" t="str">
            <v>EMBOCO</v>
          </cell>
          <cell r="E5750" t="str">
            <v>0107</v>
          </cell>
          <cell r="F5750" t="str">
            <v/>
          </cell>
          <cell r="G5750" t="str">
            <v/>
          </cell>
          <cell r="H5750" t="str">
            <v>APLICAÇÃO DE GESSO PROJETADO COM EQUIPAMENTO DE PROJEÇÃO EM PAREDES DE AMBIENTES DE ÁREA MENOR QUE 5M², SARRAFEADO (COM TALISCAS), ESPESSURA DE 1,0CM. AF_06/2014</v>
          </cell>
          <cell r="I5750" t="str">
            <v>M2</v>
          </cell>
          <cell r="J5750" t="str">
            <v>ATRIBUÍDO SÃO PAULO</v>
          </cell>
          <cell r="K5750" t="str">
            <v>25,31</v>
          </cell>
          <cell r="L5750" t="str">
            <v>CAIXA REFERENCIAL</v>
          </cell>
        </row>
        <row r="5751">
          <cell r="A5751">
            <v>87438</v>
          </cell>
          <cell r="B5751" t="str">
            <v>REVESTIMENTO E TRATAMENTO DE SUPERFICIES</v>
          </cell>
          <cell r="C5751" t="str">
            <v>REVE</v>
          </cell>
          <cell r="D5751" t="str">
            <v>EMBOCO</v>
          </cell>
          <cell r="E5751" t="str">
            <v>0107</v>
          </cell>
          <cell r="F5751" t="str">
            <v/>
          </cell>
          <cell r="G5751" t="str">
            <v/>
          </cell>
          <cell r="H5751" t="str">
            <v>APLICAÇÃO DE GESSO PROJETADO COM EQUIPAMENTO DE PROJEÇÃO EM PAREDES DE AMBIENTES DE ÁREA MAIOR QUE 10M², SARRAFEADO (COM TALISCAS), ESPESSURA DE 1,5CM. AF_06/2014</v>
          </cell>
          <cell r="I5751" t="str">
            <v>M2</v>
          </cell>
          <cell r="J5751" t="str">
            <v>ATRIBUÍDO SÃO PAULO</v>
          </cell>
          <cell r="K5751" t="str">
            <v>28,33</v>
          </cell>
          <cell r="L5751" t="str">
            <v>CAIXA REFERENCIAL</v>
          </cell>
        </row>
        <row r="5752">
          <cell r="A5752">
            <v>87439</v>
          </cell>
          <cell r="B5752" t="str">
            <v>REVESTIMENTO E TRATAMENTO DE SUPERFICIES</v>
          </cell>
          <cell r="C5752" t="str">
            <v>REVE</v>
          </cell>
          <cell r="D5752" t="str">
            <v>EMBOCO</v>
          </cell>
          <cell r="E5752" t="str">
            <v>0107</v>
          </cell>
          <cell r="F5752" t="str">
            <v/>
          </cell>
          <cell r="G5752" t="str">
            <v/>
          </cell>
          <cell r="H5752" t="str">
            <v>APLICAÇÃO DE GESSO PROJETADO COM EQUIPAMENTO DE PROJEÇÃO EM PAREDES DE AMBIENTES DE ÁREA ENTRE 5M² E 10M², SARRAFEADO (COM TALISCAS), ESPESSURA DE 1,5CM. AF_06/2014</v>
          </cell>
          <cell r="I5752" t="str">
            <v>M2</v>
          </cell>
          <cell r="J5752" t="str">
            <v>ATRIBUÍDO SÃO PAULO</v>
          </cell>
          <cell r="K5752" t="str">
            <v>30,02</v>
          </cell>
          <cell r="L5752" t="str">
            <v>CAIXA REFERENCIAL</v>
          </cell>
        </row>
        <row r="5753">
          <cell r="A5753">
            <v>87440</v>
          </cell>
          <cell r="B5753" t="str">
            <v>REVESTIMENTO E TRATAMENTO DE SUPERFICIES</v>
          </cell>
          <cell r="C5753" t="str">
            <v>REVE</v>
          </cell>
          <cell r="D5753" t="str">
            <v>EMBOCO</v>
          </cell>
          <cell r="E5753" t="str">
            <v>0107</v>
          </cell>
          <cell r="F5753" t="str">
            <v/>
          </cell>
          <cell r="G5753" t="str">
            <v/>
          </cell>
          <cell r="H5753" t="str">
            <v>APLICAÇÃO DE GESSO PROJETADO COM EQUIPAMENTO DE PROJEÇÃO EM PAREDES DE AMBIENTES DE ÁREA MENOR QUE 5M², SARRAFEADO (COM TALISCAS), ESPESSURA DE 1,5CM. AF_06/2014</v>
          </cell>
          <cell r="I5753" t="str">
            <v>M2</v>
          </cell>
          <cell r="J5753" t="str">
            <v>ATRIBUÍDO SÃO PAULO</v>
          </cell>
          <cell r="K5753" t="str">
            <v>30,82</v>
          </cell>
          <cell r="L5753" t="str">
            <v>CAIXA REFERENCIAL</v>
          </cell>
        </row>
        <row r="5754">
          <cell r="A5754">
            <v>87527</v>
          </cell>
          <cell r="B5754" t="str">
            <v>REVESTIMENTO E TRATAMENTO DE SUPERFICIES</v>
          </cell>
          <cell r="C5754" t="str">
            <v>REVE</v>
          </cell>
          <cell r="D5754" t="str">
            <v>EMBOCO</v>
          </cell>
          <cell r="E5754" t="str">
            <v>0107</v>
          </cell>
          <cell r="F5754" t="str">
            <v/>
          </cell>
          <cell r="G5754" t="str">
            <v/>
          </cell>
          <cell r="H5754" t="str">
            <v>EMBOÇO, PARA RECEBIMENTO DE CERÂMICA, EM ARGAMASSA TRAÇO 1:2:8, PREPARO MECÂNICO COM BETONEIRA 400L, APLICADO MANUALMENTE EM FACES INTERNAS DE PAREDES, PARA AMBIENTE COM ÁREA MENOR QUE 5M2, ESPESSURA DE 20MM, COM EXECUÇÃO DE TALISCAS. AF_06/2014</v>
          </cell>
          <cell r="I5754" t="str">
            <v>M2</v>
          </cell>
          <cell r="J5754" t="str">
            <v>COEFICIENTE DE REPRESENTATIVIDADE</v>
          </cell>
          <cell r="K5754" t="str">
            <v>29,11</v>
          </cell>
          <cell r="L5754" t="str">
            <v>CAIXA REFERENCIAL</v>
          </cell>
        </row>
        <row r="5755">
          <cell r="A5755">
            <v>87528</v>
          </cell>
          <cell r="B5755" t="str">
            <v>REVESTIMENTO E TRATAMENTO DE SUPERFICIES</v>
          </cell>
          <cell r="C5755" t="str">
            <v>REVE</v>
          </cell>
          <cell r="D5755" t="str">
            <v>EMBOCO</v>
          </cell>
          <cell r="E5755" t="str">
            <v>0107</v>
          </cell>
          <cell r="F5755" t="str">
            <v/>
          </cell>
          <cell r="G5755" t="str">
            <v/>
          </cell>
          <cell r="H5755" t="str">
            <v>EMBOÇO, PARA RECEBIMENTO DE CERÂMICA, EM ARGAMASSA TRAÇO 1:2:8, PREPARO MANUAL, APLICADO MANUALMENTE EM FACES INTERNAS DE PAREDES, PARA AMBIENTE COM ÁREA MENOR QUE 5M2, ESPESSURA DE 20MM, COM EXECUÇÃO DE TALISCAS. AF_06/2014</v>
          </cell>
          <cell r="I5755" t="str">
            <v>M2</v>
          </cell>
          <cell r="J5755" t="str">
            <v>COLETADO</v>
          </cell>
          <cell r="K5755" t="str">
            <v>32,17</v>
          </cell>
          <cell r="L5755" t="str">
            <v>CAIXA REFERENCIAL</v>
          </cell>
        </row>
        <row r="5756">
          <cell r="A5756">
            <v>87529</v>
          </cell>
          <cell r="B5756" t="str">
            <v>REVESTIMENTO E TRATAMENTO DE SUPERFICIES</v>
          </cell>
          <cell r="C5756" t="str">
            <v>REVE</v>
          </cell>
          <cell r="D5756" t="str">
            <v>EMBOCO</v>
          </cell>
          <cell r="E5756" t="str">
            <v>0107</v>
          </cell>
          <cell r="F5756" t="str">
            <v/>
          </cell>
          <cell r="G5756" t="str">
            <v/>
          </cell>
          <cell r="H5756" t="str">
            <v>MASSA ÚNICA, PARA RECEBIMENTO DE PINTURA, EM ARGAMASSA TRAÇO 1:2:8, PREPARO MECÂNICO COM BETONEIRA 400L, APLICADA MANUALMENTE EM FACES INTERNAS DE PAREDES, ESPESSURA DE 20MM, COM EXECUÇÃO DE TALISCAS. AF_06/2014</v>
          </cell>
          <cell r="I5756" t="str">
            <v>M2</v>
          </cell>
          <cell r="J5756" t="str">
            <v>COEFICIENTE DE REPRESENTATIVIDADE</v>
          </cell>
          <cell r="K5756" t="str">
            <v>26,56</v>
          </cell>
          <cell r="L5756" t="str">
            <v>CAIXA REFERENCIAL</v>
          </cell>
        </row>
        <row r="5757">
          <cell r="A5757">
            <v>87530</v>
          </cell>
          <cell r="B5757" t="str">
            <v>REVESTIMENTO E TRATAMENTO DE SUPERFICIES</v>
          </cell>
          <cell r="C5757" t="str">
            <v>REVE</v>
          </cell>
          <cell r="D5757" t="str">
            <v>EMBOCO</v>
          </cell>
          <cell r="E5757" t="str">
            <v>0107</v>
          </cell>
          <cell r="F5757" t="str">
            <v/>
          </cell>
          <cell r="G5757" t="str">
            <v/>
          </cell>
          <cell r="H5757" t="str">
            <v>MASSA ÚNICA, PARA RECEBIMENTO DE PINTURA, EM ARGAMASSA TRAÇO 1:2:8, PREPARO MANUAL, APLICADA MANUALMENTE EM FACES INTERNAS DE PAREDES, ESPESSURA DE 20MM, COM EXECUÇÃO DE TALISCAS. AF_06/2014</v>
          </cell>
          <cell r="I5757" t="str">
            <v>M2</v>
          </cell>
          <cell r="J5757" t="str">
            <v>COLETADO</v>
          </cell>
          <cell r="K5757" t="str">
            <v>29,62</v>
          </cell>
          <cell r="L5757" t="str">
            <v>CAIXA REFERENCIAL</v>
          </cell>
        </row>
        <row r="5758">
          <cell r="A5758">
            <v>87531</v>
          </cell>
          <cell r="B5758" t="str">
            <v>REVESTIMENTO E TRATAMENTO DE SUPERFICIES</v>
          </cell>
          <cell r="C5758" t="str">
            <v>REVE</v>
          </cell>
          <cell r="D5758" t="str">
            <v>EMBOCO</v>
          </cell>
          <cell r="E5758" t="str">
            <v>0107</v>
          </cell>
          <cell r="F5758" t="str">
            <v/>
          </cell>
          <cell r="G5758" t="str">
            <v/>
          </cell>
          <cell r="H5758" t="str">
            <v>EMBOÇO, PARA RECEBIMENTO DE CERÂMICA, EM ARGAMASSA TRAÇO 1:2:8, PREPARO MECÂNICO COM BETONEIRA 400L, APLICADO MANUALMENTE EM FACES INTERNAS DE PAREDES, PARA AMBIENTE COM ÁREA ENTRE 5M2 E 10M2, ESPESSURA DE 20MM, COM EXECUÇÃO DE TALISCAS. AF_06/2014</v>
          </cell>
          <cell r="I5758" t="str">
            <v>M2</v>
          </cell>
          <cell r="J5758" t="str">
            <v>COEFICIENTE DE REPRESENTATIVIDADE</v>
          </cell>
          <cell r="K5758" t="str">
            <v>25,66</v>
          </cell>
          <cell r="L5758" t="str">
            <v>CAIXA REFERENCIAL</v>
          </cell>
        </row>
        <row r="5759">
          <cell r="A5759">
            <v>87532</v>
          </cell>
          <cell r="B5759" t="str">
            <v>REVESTIMENTO E TRATAMENTO DE SUPERFICIES</v>
          </cell>
          <cell r="C5759" t="str">
            <v>REVE</v>
          </cell>
          <cell r="D5759" t="str">
            <v>EMBOCO</v>
          </cell>
          <cell r="E5759" t="str">
            <v>0107</v>
          </cell>
          <cell r="F5759" t="str">
            <v/>
          </cell>
          <cell r="G5759" t="str">
            <v/>
          </cell>
          <cell r="H5759" t="str">
            <v>EMBOÇO, PARA RECEBIMENTO DE CERÂMICA, EM ARGAMASSA TRAÇO 1:2:8, PREPARO MANUAL, APLICADO MANUALMENTE EM FACES INTERNAS DE PAREDES, PARA AMBIENTE COM ÁREA  ENTRE 5M2 E 10M2, ESPESSURA DE 20MM, COM EXECUÇÃO DE TALISCAS. AF_06/2014</v>
          </cell>
          <cell r="I5759" t="str">
            <v>M2</v>
          </cell>
          <cell r="J5759" t="str">
            <v>COLETADO</v>
          </cell>
          <cell r="K5759" t="str">
            <v>28,72</v>
          </cell>
          <cell r="L5759" t="str">
            <v>CAIXA REFERENCIAL</v>
          </cell>
        </row>
        <row r="5760">
          <cell r="A5760">
            <v>87535</v>
          </cell>
          <cell r="B5760" t="str">
            <v>REVESTIMENTO E TRATAMENTO DE SUPERFICIES</v>
          </cell>
          <cell r="C5760" t="str">
            <v>REVE</v>
          </cell>
          <cell r="D5760" t="str">
            <v>EMBOCO</v>
          </cell>
          <cell r="E5760" t="str">
            <v>0107</v>
          </cell>
          <cell r="F5760" t="str">
            <v/>
          </cell>
          <cell r="G5760" t="str">
            <v/>
          </cell>
          <cell r="H5760" t="str">
            <v>EMBOÇO, PARA RECEBIMENTO DE CERÂMICA, EM ARGAMASSA TRAÇO 1:2:8, PREPARO MECÂNICO COM BETONEIRA 400L, APLICADO MANUALMENTE EM FACES INTERNAS DE PAREDES, PARA AMBIENTE COM ÁREA  MAIOR QUE 10M2, ESPESSURA DE 20MM, COM EXECUÇÃO DE TALISCAS. AF_06/2014</v>
          </cell>
          <cell r="I5760" t="str">
            <v>M2</v>
          </cell>
          <cell r="J5760" t="str">
            <v>COEFICIENTE DE REPRESENTATIVIDADE</v>
          </cell>
          <cell r="K5760" t="str">
            <v>23,12</v>
          </cell>
          <cell r="L5760" t="str">
            <v>CAIXA REFERENCIAL</v>
          </cell>
        </row>
        <row r="5761">
          <cell r="A5761">
            <v>87536</v>
          </cell>
          <cell r="B5761" t="str">
            <v>REVESTIMENTO E TRATAMENTO DE SUPERFICIES</v>
          </cell>
          <cell r="C5761" t="str">
            <v>REVE</v>
          </cell>
          <cell r="D5761" t="str">
            <v>EMBOCO</v>
          </cell>
          <cell r="E5761" t="str">
            <v>0107</v>
          </cell>
          <cell r="F5761" t="str">
            <v/>
          </cell>
          <cell r="G5761" t="str">
            <v/>
          </cell>
          <cell r="H5761" t="str">
            <v>EMBOÇO, PARA RECEBIMENTO DE CERÂMICA, EM ARGAMASSA TRAÇO 1:2:8, PREPARO MANUAL, APLICADO MANUALMENTE EM FACES INTERNAS DE PAREDES, PARA AMBIENTE COM ÁREA  MAIOR QUE 10M2, ESPESSURA DE 20MM, COM EXECUÇÃO DE TALISCAS. AF_06/2014</v>
          </cell>
          <cell r="I5761" t="str">
            <v>M2</v>
          </cell>
          <cell r="J5761" t="str">
            <v>COLETADO</v>
          </cell>
          <cell r="K5761" t="str">
            <v>26,18</v>
          </cell>
          <cell r="L5761" t="str">
            <v>CAIXA REFERENCIAL</v>
          </cell>
        </row>
        <row r="5762">
          <cell r="A5762">
            <v>87537</v>
          </cell>
          <cell r="B5762" t="str">
            <v>REVESTIMENTO E TRATAMENTO DE SUPERFICIES</v>
          </cell>
          <cell r="C5762" t="str">
            <v>REVE</v>
          </cell>
          <cell r="D5762" t="str">
            <v>EMBOCO</v>
          </cell>
          <cell r="E5762" t="str">
            <v>0107</v>
          </cell>
          <cell r="F5762" t="str">
            <v/>
          </cell>
          <cell r="G5762" t="str">
            <v/>
          </cell>
          <cell r="H5762" t="str">
            <v>EMBOÇO, PARA RECEBIMENTO DE CERÂMICA, EM ARGAMASSA INDUSTRIALIZADA, PREPARO MECÂNICO, APLICADO COM EQUIPAMENTO DE MISTURA E PROJEÇÃO DE 1,5 M3/H DE ARGAMASSA EM FACES INTERNAS DE PAREDES, PARA AMBIENTE COM ÁREA  MENOR QUE 5M2, ESPESSURA DE 20MM, COM EXECU</v>
          </cell>
          <cell r="I5762" t="str">
            <v>M2</v>
          </cell>
          <cell r="J5762" t="str">
            <v>COEFICIENTE DE REPRESENTATIVIDADE</v>
          </cell>
          <cell r="K5762" t="str">
            <v>55,97</v>
          </cell>
          <cell r="L5762" t="str">
            <v>CAIXA REFERENCIAL</v>
          </cell>
        </row>
        <row r="5763">
          <cell r="A5763">
            <v>87538</v>
          </cell>
          <cell r="B5763" t="str">
            <v>REVESTIMENTO E TRATAMENTO DE SUPERFICIES</v>
          </cell>
          <cell r="C5763" t="str">
            <v>REVE</v>
          </cell>
          <cell r="D5763" t="str">
            <v>EMBOCO</v>
          </cell>
          <cell r="E5763" t="str">
            <v>0107</v>
          </cell>
          <cell r="F5763" t="str">
            <v/>
          </cell>
          <cell r="G5763" t="str">
            <v/>
          </cell>
          <cell r="H5763" t="str">
            <v>MASSA ÚNICA, PARA RECEBIMENTO DE PINTURA, EM ARGAMASSA INDUSTRIALIZADA, PREPARO MECÂNICO, APLICADO COM EQUIPAMENTO DE MISTURA E PROJEÇÃO DE 1,5 M3/H DE ARGAMASSA EM FACES INTERNAS DE PAREDES, ESPESSURA DE 20MM, COM EXECUÇÃO DE TALISCAS. AF_06/2014</v>
          </cell>
          <cell r="I5763" t="str">
            <v>M2</v>
          </cell>
          <cell r="J5763" t="str">
            <v>COEFICIENTE DE REPRESENTATIVIDADE</v>
          </cell>
          <cell r="K5763" t="str">
            <v>53,81</v>
          </cell>
          <cell r="L5763" t="str">
            <v>CAIXA REFERENCIAL</v>
          </cell>
        </row>
        <row r="5764">
          <cell r="A5764">
            <v>87539</v>
          </cell>
          <cell r="B5764" t="str">
            <v>REVESTIMENTO E TRATAMENTO DE SUPERFICIES</v>
          </cell>
          <cell r="C5764" t="str">
            <v>REVE</v>
          </cell>
          <cell r="D5764" t="str">
            <v>EMBOCO</v>
          </cell>
          <cell r="E5764" t="str">
            <v>0107</v>
          </cell>
          <cell r="F5764" t="str">
            <v/>
          </cell>
          <cell r="G5764" t="str">
            <v/>
          </cell>
          <cell r="H5764" t="str">
            <v>EMBOÇO, PARA RECEBIMENTO DE CERÂMICA, EM ARGAMASSA INDUSTRIALIZADA, PREPARO MECÂNICO, APLICADO COM EQUIPAMENTO DE MISTURA E PROJEÇÃO DE 1,5 M3/H DE ARGAMASSA EM FACES INTERNAS DE PAREDES, PARA AMBIENTE COM ÁREA ENTRE 5M2 E 10M2, ESPESSURA DE 20MM, COM EXE</v>
          </cell>
          <cell r="I5764" t="str">
            <v>M2</v>
          </cell>
          <cell r="J5764" t="str">
            <v>COEFICIENTE DE REPRESENTATIVIDADE</v>
          </cell>
          <cell r="K5764" t="str">
            <v>53,03</v>
          </cell>
          <cell r="L5764" t="str">
            <v>CAIXA REFERENCIAL</v>
          </cell>
        </row>
        <row r="5765">
          <cell r="A5765">
            <v>87541</v>
          </cell>
          <cell r="B5765" t="str">
            <v>REVESTIMENTO E TRATAMENTO DE SUPERFICIES</v>
          </cell>
          <cell r="C5765" t="str">
            <v>REVE</v>
          </cell>
          <cell r="D5765" t="str">
            <v>EMBOCO</v>
          </cell>
          <cell r="E5765" t="str">
            <v>0107</v>
          </cell>
          <cell r="F5765" t="str">
            <v/>
          </cell>
          <cell r="G5765" t="str">
            <v/>
          </cell>
          <cell r="H5765" t="str">
            <v>EMBOÇO, PARA RECEBIMENTO DE CERÂMICA, EM ARGAMASSA INDUSTRIALIZADA, PREPARO MECÂNICO, APLICADO COM EQUIPAMENTO DE MISTURA E PROJEÇÃO DE 1,5 M3/H DE ARGAMASSA EM FACES INTERNAS DE PAREDES, PARA AMBIENTE COM ÁREA MAIOR QUE 10M2, ESPESSURA DE 20MM, COM EXECU</v>
          </cell>
          <cell r="I5765" t="str">
            <v>M2</v>
          </cell>
          <cell r="J5765" t="str">
            <v>COEFICIENTE DE REPRESENTATIVIDADE</v>
          </cell>
          <cell r="K5765" t="str">
            <v>50,86</v>
          </cell>
          <cell r="L5765" t="str">
            <v>CAIXA REFERENCIAL</v>
          </cell>
        </row>
        <row r="5766">
          <cell r="A5766">
            <v>87543</v>
          </cell>
          <cell r="B5766" t="str">
            <v>REVESTIMENTO E TRATAMENTO DE SUPERFICIES</v>
          </cell>
          <cell r="C5766" t="str">
            <v>REVE</v>
          </cell>
          <cell r="D5766" t="str">
            <v>EMBOCO</v>
          </cell>
          <cell r="E5766" t="str">
            <v>0107</v>
          </cell>
          <cell r="F5766" t="str">
            <v/>
          </cell>
          <cell r="G5766" t="str">
            <v/>
          </cell>
          <cell r="H5766" t="str">
            <v>MASSA ÚNICA, PARA RECEBIMENTO DE PINTURA OU CERÂMICA, ARGAMASSA INDUSTRIALIZADA, PREPARO MECÂNICO, APLICADO COM EQUIPAMENTO DE MISTURA E PROJEÇÃO DE 1,5 M3/H EM FACES INTERNAS DE PAREDES, ESPESSURA DE 5MM, SEM EXECUÇÃO DE TALISCAS. AF_06/2014</v>
          </cell>
          <cell r="I5766" t="str">
            <v>M2</v>
          </cell>
          <cell r="J5766" t="str">
            <v>COEFICIENTE DE REPRESENTATIVIDADE</v>
          </cell>
          <cell r="K5766" t="str">
            <v>17,55</v>
          </cell>
          <cell r="L5766" t="str">
            <v>CAIXA REFERENCIAL</v>
          </cell>
        </row>
        <row r="5767">
          <cell r="A5767">
            <v>87545</v>
          </cell>
          <cell r="B5767" t="str">
            <v>REVESTIMENTO E TRATAMENTO DE SUPERFICIES</v>
          </cell>
          <cell r="C5767" t="str">
            <v>REVE</v>
          </cell>
          <cell r="D5767" t="str">
            <v>EMBOCO</v>
          </cell>
          <cell r="E5767" t="str">
            <v>0107</v>
          </cell>
          <cell r="F5767" t="str">
            <v/>
          </cell>
          <cell r="G5767" t="str">
            <v/>
          </cell>
          <cell r="H5767" t="str">
            <v>EMBOÇO, PARA RECEBIMENTO DE CERÂMICA, EM ARGAMASSA TRAÇO 1:2:8, PREPARO MECÂNICO COM BETONEIRA 400L, APLICADO MANUALMENTE EM FACES INTERNAS DE PAREDES, PARA AMBIENTE COM ÁREA MENOR QUE 5M2, ESPESSURA DE 10MM, COM EXECUÇÃO DE TALISCAS. AF_06/2014</v>
          </cell>
          <cell r="I5767" t="str">
            <v>M2</v>
          </cell>
          <cell r="J5767" t="str">
            <v>COEFICIENTE DE REPRESENTATIVIDADE</v>
          </cell>
          <cell r="K5767" t="str">
            <v>19,51</v>
          </cell>
          <cell r="L5767" t="str">
            <v>CAIXA REFERENCIAL</v>
          </cell>
        </row>
        <row r="5768">
          <cell r="A5768">
            <v>87546</v>
          </cell>
          <cell r="B5768" t="str">
            <v>REVESTIMENTO E TRATAMENTO DE SUPERFICIES</v>
          </cell>
          <cell r="C5768" t="str">
            <v>REVE</v>
          </cell>
          <cell r="D5768" t="str">
            <v>EMBOCO</v>
          </cell>
          <cell r="E5768" t="str">
            <v>0107</v>
          </cell>
          <cell r="F5768" t="str">
            <v/>
          </cell>
          <cell r="G5768" t="str">
            <v/>
          </cell>
          <cell r="H5768" t="str">
            <v>EMBOÇO, PARA RECEBIMENTO DE CERÂMICA, EM ARGAMASSA TRAÇO 1:2:8, PREPARO MANUAL, APLICADO MANUALMENTE EM FACES INTERNAS DE PAREDES, PARA AMBIENTE COM ÁREA MENOR QUE 5M2, ESPESSURA DE 10MM, COM EXECUÇÃO DE TALISCAS. AF_06/2014</v>
          </cell>
          <cell r="I5768" t="str">
            <v>M2</v>
          </cell>
          <cell r="J5768" t="str">
            <v>COLETADO</v>
          </cell>
          <cell r="K5768" t="str">
            <v>21,24</v>
          </cell>
          <cell r="L5768" t="str">
            <v>CAIXA REFERENCIAL</v>
          </cell>
        </row>
        <row r="5769">
          <cell r="A5769">
            <v>87547</v>
          </cell>
          <cell r="B5769" t="str">
            <v>REVESTIMENTO E TRATAMENTO DE SUPERFICIES</v>
          </cell>
          <cell r="C5769" t="str">
            <v>REVE</v>
          </cell>
          <cell r="D5769" t="str">
            <v>EMBOCO</v>
          </cell>
          <cell r="E5769" t="str">
            <v>0107</v>
          </cell>
          <cell r="F5769" t="str">
            <v/>
          </cell>
          <cell r="G5769" t="str">
            <v/>
          </cell>
          <cell r="H5769" t="str">
            <v>MASSA ÚNICA, PARA RECEBIMENTO DE PINTURA, EM ARGAMASSA TRAÇO 1:2:8, PREPARO MECÂNICO COM BETONEIRA 400L, APLICADA MANUALMENTE EM FACES INTERNAS DE PAREDES, ESPESSURA DE 10MM, COM EXECUÇÃO DE TALISCAS. AF_06/2014</v>
          </cell>
          <cell r="I5769" t="str">
            <v>M2</v>
          </cell>
          <cell r="J5769" t="str">
            <v>COEFICIENTE DE REPRESENTATIVIDADE</v>
          </cell>
          <cell r="K5769" t="str">
            <v>16,99</v>
          </cell>
          <cell r="L5769" t="str">
            <v>CAIXA REFERENCIAL</v>
          </cell>
        </row>
        <row r="5770">
          <cell r="A5770">
            <v>87548</v>
          </cell>
          <cell r="B5770" t="str">
            <v>REVESTIMENTO E TRATAMENTO DE SUPERFICIES</v>
          </cell>
          <cell r="C5770" t="str">
            <v>REVE</v>
          </cell>
          <cell r="D5770" t="str">
            <v>EMBOCO</v>
          </cell>
          <cell r="E5770" t="str">
            <v>0107</v>
          </cell>
          <cell r="F5770" t="str">
            <v/>
          </cell>
          <cell r="G5770" t="str">
            <v/>
          </cell>
          <cell r="H5770" t="str">
            <v>MASSA ÚNICA, PARA RECEBIMENTO DE PINTURA, EM ARGAMASSA TRAÇO 1:2:8, PREPARO MANUAL, APLICADA MANUALMENTE EM FACES INTERNAS DE PAREDES, ESPESSURA DE 10MM, COM EXECUÇÃO DE TALISCAS. AF_06/2014</v>
          </cell>
          <cell r="I5770" t="str">
            <v>M2</v>
          </cell>
          <cell r="J5770" t="str">
            <v>COLETADO</v>
          </cell>
          <cell r="K5770" t="str">
            <v>18,72</v>
          </cell>
          <cell r="L5770" t="str">
            <v>CAIXA REFERENCIAL</v>
          </cell>
        </row>
        <row r="5771">
          <cell r="A5771">
            <v>87549</v>
          </cell>
          <cell r="B5771" t="str">
            <v>REVESTIMENTO E TRATAMENTO DE SUPERFICIES</v>
          </cell>
          <cell r="C5771" t="str">
            <v>REVE</v>
          </cell>
          <cell r="D5771" t="str">
            <v>EMBOCO</v>
          </cell>
          <cell r="E5771" t="str">
            <v>0107</v>
          </cell>
          <cell r="F5771" t="str">
            <v/>
          </cell>
          <cell r="G5771" t="str">
            <v/>
          </cell>
          <cell r="H5771" t="str">
            <v>EMBOÇO, PARA RECEBIMENTO DE CERÂMICA, EM ARGAMASSA TRAÇO 1:2:8, PREPARO MECÂNICO COM BETONEIRA 400L, APLICADO MANUALMENTE EM FACES INTERNAS DE PAREDES, PARA AMBIENTE COM ÁREA ENTRE 5M2 E 10M2, ESPESSURA DE 10MM, COM EXECUÇÃO DE TALISCAS. AF_06/2014</v>
          </cell>
          <cell r="I5771" t="str">
            <v>M2</v>
          </cell>
          <cell r="J5771" t="str">
            <v>COEFICIENTE DE REPRESENTATIVIDADE</v>
          </cell>
          <cell r="K5771" t="str">
            <v>16,07</v>
          </cell>
          <cell r="L5771" t="str">
            <v>CAIXA REFERENCIAL</v>
          </cell>
        </row>
        <row r="5772">
          <cell r="A5772">
            <v>87550</v>
          </cell>
          <cell r="B5772" t="str">
            <v>REVESTIMENTO E TRATAMENTO DE SUPERFICIES</v>
          </cell>
          <cell r="C5772" t="str">
            <v>REVE</v>
          </cell>
          <cell r="D5772" t="str">
            <v>EMBOCO</v>
          </cell>
          <cell r="E5772" t="str">
            <v>0107</v>
          </cell>
          <cell r="F5772" t="str">
            <v/>
          </cell>
          <cell r="G5772" t="str">
            <v/>
          </cell>
          <cell r="H5772" t="str">
            <v>EMBOÇO, PARA RECEBIMENTO DE CERÂMICA, EM ARGAMASSA TRAÇO 1:2:8, PREPARO MANUAL, APLICADO MANUALMENTE EM FACES INTERNAS DE PAREDES, PARA AMBIENTE COM ÁREA ENTRE 5M2 E 10M2, ESPESSURA DE 10MM, COM EXECUÇÃO DE TALISCAS. AF_06/2014</v>
          </cell>
          <cell r="I5772" t="str">
            <v>M2</v>
          </cell>
          <cell r="J5772" t="str">
            <v>COLETADO</v>
          </cell>
          <cell r="K5772" t="str">
            <v>17,80</v>
          </cell>
          <cell r="L5772" t="str">
            <v>CAIXA REFERENCIAL</v>
          </cell>
        </row>
        <row r="5773">
          <cell r="A5773">
            <v>87553</v>
          </cell>
          <cell r="B5773" t="str">
            <v>REVESTIMENTO E TRATAMENTO DE SUPERFICIES</v>
          </cell>
          <cell r="C5773" t="str">
            <v>REVE</v>
          </cell>
          <cell r="D5773" t="str">
            <v>EMBOCO</v>
          </cell>
          <cell r="E5773" t="str">
            <v>0107</v>
          </cell>
          <cell r="F5773" t="str">
            <v/>
          </cell>
          <cell r="G5773" t="str">
            <v/>
          </cell>
          <cell r="H5773" t="str">
            <v>EMBOÇO, PARA RECEBIMENTO DE CERÂMICA, EM ARGAMASSA TRAÇO 1:2:8, PREPARO MECÂNICO COM BETONEIRA 400L, APLICADO MANUALMENTE EM FACES INTERNAS DE PAREDES, PARA AMBIENTE COM ÁREA MAIOR QUE 10M2, ESPESSURA DE 10MM, COM EXECUÇÃO DE TALISCAS. AF_06/2014</v>
          </cell>
          <cell r="I5773" t="str">
            <v>M2</v>
          </cell>
          <cell r="J5773" t="str">
            <v>COEFICIENTE DE REPRESENTATIVIDADE</v>
          </cell>
          <cell r="K5773" t="str">
            <v>13,53</v>
          </cell>
          <cell r="L5773" t="str">
            <v>CAIXA REFERENCIAL</v>
          </cell>
        </row>
        <row r="5774">
          <cell r="A5774">
            <v>87554</v>
          </cell>
          <cell r="B5774" t="str">
            <v>REVESTIMENTO E TRATAMENTO DE SUPERFICIES</v>
          </cell>
          <cell r="C5774" t="str">
            <v>REVE</v>
          </cell>
          <cell r="D5774" t="str">
            <v>EMBOCO</v>
          </cell>
          <cell r="E5774" t="str">
            <v>0107</v>
          </cell>
          <cell r="F5774" t="str">
            <v/>
          </cell>
          <cell r="G5774" t="str">
            <v/>
          </cell>
          <cell r="H5774" t="str">
            <v>EMBOÇO, PARA RECEBIMENTO DE CERÂMICA, EM ARGAMASSA TRAÇO 1:2:8, PREPARO MANUAL, APLICADO MANUALMENTE EM FACES INTERNAS DE PAREDES, PARA AMBIENTE COM ÁREA MAIOR QUE 10M2, ESPESSURA DE 10MM, COM EXECUÇÃO DE TALISCAS. AF_06/2014</v>
          </cell>
          <cell r="I5774" t="str">
            <v>M2</v>
          </cell>
          <cell r="J5774" t="str">
            <v>COLETADO</v>
          </cell>
          <cell r="K5774" t="str">
            <v>15,26</v>
          </cell>
          <cell r="L5774" t="str">
            <v>CAIXA REFERENCIAL</v>
          </cell>
        </row>
        <row r="5775">
          <cell r="A5775">
            <v>87555</v>
          </cell>
          <cell r="B5775" t="str">
            <v>REVESTIMENTO E TRATAMENTO DE SUPERFICIES</v>
          </cell>
          <cell r="C5775" t="str">
            <v>REVE</v>
          </cell>
          <cell r="D5775" t="str">
            <v>EMBOCO</v>
          </cell>
          <cell r="E5775" t="str">
            <v>0107</v>
          </cell>
          <cell r="F5775" t="str">
            <v/>
          </cell>
          <cell r="G5775" t="str">
            <v/>
          </cell>
          <cell r="H5775" t="str">
            <v>EMBOÇO, PARA RECEBIMENTO DE CERÂMICA, EM ARGAMASSA INDUSTRIALIZADA, PREPARO MECÂNICO, APLICADO COM EQUIPAMENTO DE MISTURA E PROJEÇÃO DE 1,5 M3/H DE ARGAMASSA EM FACES INTERNAS DE PAREDES, PARA AMBIENTE COM ÁREA MENOR QUE 5M2, ESPESSURA DE 10MM, COM EXECUÇ</v>
          </cell>
          <cell r="I5775" t="str">
            <v>M2</v>
          </cell>
          <cell r="J5775" t="str">
            <v>COEFICIENTE DE REPRESENTATIVIDADE</v>
          </cell>
          <cell r="K5775" t="str">
            <v>33,94</v>
          </cell>
          <cell r="L5775" t="str">
            <v>CAIXA REFERENCIAL</v>
          </cell>
        </row>
        <row r="5776">
          <cell r="A5776">
            <v>87556</v>
          </cell>
          <cell r="B5776" t="str">
            <v>REVESTIMENTO E TRATAMENTO DE SUPERFICIES</v>
          </cell>
          <cell r="C5776" t="str">
            <v>REVE</v>
          </cell>
          <cell r="D5776" t="str">
            <v>EMBOCO</v>
          </cell>
          <cell r="E5776" t="str">
            <v>0107</v>
          </cell>
          <cell r="F5776" t="str">
            <v/>
          </cell>
          <cell r="G5776" t="str">
            <v/>
          </cell>
          <cell r="H5776" t="str">
            <v>MASSA ÚNICA, PARA RECEBIMENTO DE PINTURA, EM ARGAMASSA INDUSTRIALIZADA, PREPARO MECÂNICO, APLICADO COM EQUIPAMENTO DE MISTURA E PROJEÇÃO DE 1,5 M3/H DE ARGAMASSA EM FACES INTERNAS DE PAREDES, ESPESSURA DE 10MM, COM EXECUÇÃO DE TALISCAS. AF_06/2014</v>
          </cell>
          <cell r="I5776" t="str">
            <v>M2</v>
          </cell>
          <cell r="J5776" t="str">
            <v>COEFICIENTE DE REPRESENTATIVIDADE</v>
          </cell>
          <cell r="K5776" t="str">
            <v>31,79</v>
          </cell>
          <cell r="L5776" t="str">
            <v>CAIXA REFERENCIAL</v>
          </cell>
        </row>
        <row r="5777">
          <cell r="A5777">
            <v>87557</v>
          </cell>
          <cell r="B5777" t="str">
            <v>REVESTIMENTO E TRATAMENTO DE SUPERFICIES</v>
          </cell>
          <cell r="C5777" t="str">
            <v>REVE</v>
          </cell>
          <cell r="D5777" t="str">
            <v>EMBOCO</v>
          </cell>
          <cell r="E5777" t="str">
            <v>0107</v>
          </cell>
          <cell r="F5777" t="str">
            <v/>
          </cell>
          <cell r="G5777" t="str">
            <v/>
          </cell>
          <cell r="H5777" t="str">
            <v>EMBOÇO, PARA RECEBIMENTO DE CERÂMICA, EM ARGAMASSA INDUSTRIALIZADA, PREPARO MECÂNICO, APLICADO COM EQUIPAMENTO DE MISTURA E PROJEÇÃO DE 1,5 M3/H DE ARGAMASSA EM FACES INTERNAS DE PAREDES, PARA AMBIENTE COM ÁREA ENTRE 5M2 E 10M2, ESPESSURA DE 10MM, COM EXE</v>
          </cell>
          <cell r="I5777" t="str">
            <v>M2</v>
          </cell>
          <cell r="J5777" t="str">
            <v>COEFICIENTE DE REPRESENTATIVIDADE</v>
          </cell>
          <cell r="K5777" t="str">
            <v>31,01</v>
          </cell>
          <cell r="L5777" t="str">
            <v>CAIXA REFERENCIAL</v>
          </cell>
        </row>
        <row r="5778">
          <cell r="A5778">
            <v>87559</v>
          </cell>
          <cell r="B5778" t="str">
            <v>REVESTIMENTO E TRATAMENTO DE SUPERFICIES</v>
          </cell>
          <cell r="C5778" t="str">
            <v>REVE</v>
          </cell>
          <cell r="D5778" t="str">
            <v>EMBOCO</v>
          </cell>
          <cell r="E5778" t="str">
            <v>0107</v>
          </cell>
          <cell r="F5778" t="str">
            <v/>
          </cell>
          <cell r="G5778" t="str">
            <v/>
          </cell>
          <cell r="H5778" t="str">
            <v>EMBOÇO, PARA RECEBIMENTO DE CERÂMICA, EM ARGAMASSA INDUSTRIALIZADA, PREPARO MECÂNICO, APLICADO COM EQUIPAMENTO DE MISTURA E PROJEÇÃO DE 1,5 M3/H DE ARGAMASSA EM FACES INTERNAS DE PAREDES, PARA AMBIENTE COM ÁREA MAIOR QUE 10M2, ESPESSURA DE 10MM, COM EXECU</v>
          </cell>
          <cell r="I5778" t="str">
            <v>M2</v>
          </cell>
          <cell r="J5778" t="str">
            <v>COEFICIENTE DE REPRESENTATIVIDADE</v>
          </cell>
          <cell r="K5778" t="str">
            <v>28,85</v>
          </cell>
          <cell r="L5778" t="str">
            <v>CAIXA REFERENCIAL</v>
          </cell>
        </row>
        <row r="5779">
          <cell r="A5779">
            <v>87561</v>
          </cell>
          <cell r="B5779" t="str">
            <v>REVESTIMENTO E TRATAMENTO DE SUPERFICIES</v>
          </cell>
          <cell r="C5779" t="str">
            <v>REVE</v>
          </cell>
          <cell r="D5779" t="str">
            <v>EMBOCO</v>
          </cell>
          <cell r="E5779" t="str">
            <v>0107</v>
          </cell>
          <cell r="F5779" t="str">
            <v/>
          </cell>
          <cell r="G5779" t="str">
            <v/>
          </cell>
          <cell r="H5779" t="str">
            <v>MASSA ÚNICA, PARA RECEBIMENTO DE PINTURA OU CERÂMICA, EM ARGAMASSA INDUSTRIALIZADA, PREPARO MECÂNICO, APLICADO COM EQUIPAMENTO DE MISTURA E PROJEÇÃO DE 1,5 M3/H DE ARGAMASSA EM FACES INTERNAS DE PAREDES, ESPESSURA DE 10MM, SEM EXECUÇÃO DE TALISCAS. AF_06/</v>
          </cell>
          <cell r="I5779" t="str">
            <v>M2</v>
          </cell>
          <cell r="J5779" t="str">
            <v>COEFICIENTE DE REPRESENTATIVIDADE</v>
          </cell>
          <cell r="K5779" t="str">
            <v>31,19</v>
          </cell>
          <cell r="L5779" t="str">
            <v>CAIXA REFERENCIAL</v>
          </cell>
        </row>
        <row r="5780">
          <cell r="A5780">
            <v>87775</v>
          </cell>
          <cell r="B5780" t="str">
            <v>REVESTIMENTO E TRATAMENTO DE SUPERFICIES</v>
          </cell>
          <cell r="C5780" t="str">
            <v>REVE</v>
          </cell>
          <cell r="D5780" t="str">
            <v>EMBOCO</v>
          </cell>
          <cell r="E5780" t="str">
            <v>0107</v>
          </cell>
          <cell r="F5780" t="str">
            <v/>
          </cell>
          <cell r="G5780" t="str">
            <v/>
          </cell>
          <cell r="H5780" t="str">
            <v>EMBOÇO OU MASSA ÚNICA EM ARGAMASSA TRAÇO 1:2:8, PREPARO MECÂNICO COM BETONEIRA 400 L, APLICADA MANUALMENTE EM PANOS DE FACHADA COM PRESENÇA DE VÃOS, ESPESSURA DE 25 MM. AF_06/2014</v>
          </cell>
          <cell r="I5780" t="str">
            <v>M2</v>
          </cell>
          <cell r="J5780" t="str">
            <v>COEFICIENTE DE REPRESENTATIVIDADE</v>
          </cell>
          <cell r="K5780" t="str">
            <v>40,13</v>
          </cell>
          <cell r="L5780" t="str">
            <v>CAIXA REFERENCIAL</v>
          </cell>
        </row>
        <row r="5781">
          <cell r="A5781">
            <v>87777</v>
          </cell>
          <cell r="B5781" t="str">
            <v>REVESTIMENTO E TRATAMENTO DE SUPERFICIES</v>
          </cell>
          <cell r="C5781" t="str">
            <v>REVE</v>
          </cell>
          <cell r="D5781" t="str">
            <v>EMBOCO</v>
          </cell>
          <cell r="E5781" t="str">
            <v>0107</v>
          </cell>
          <cell r="F5781" t="str">
            <v/>
          </cell>
          <cell r="G5781" t="str">
            <v/>
          </cell>
          <cell r="H5781" t="str">
            <v>EMBOÇO OU MASSA ÚNICA EM ARGAMASSA TRAÇO 1:2:8, PREPARO MANUAL, APLICADA MANUALMENTE EM PANOS DE FACHADA COM PRESENÇA DE VÃOS, ESPESSURA DE 25 MM. AF_06/2014</v>
          </cell>
          <cell r="I5781" t="str">
            <v>M2</v>
          </cell>
          <cell r="J5781" t="str">
            <v>COEFICIENTE DE REPRESENTATIVIDADE</v>
          </cell>
          <cell r="K5781" t="str">
            <v>42,68</v>
          </cell>
          <cell r="L5781" t="str">
            <v>CAIXA REFERENCIAL</v>
          </cell>
        </row>
        <row r="5782">
          <cell r="A5782">
            <v>87778</v>
          </cell>
          <cell r="B5782" t="str">
            <v>REVESTIMENTO E TRATAMENTO DE SUPERFICIES</v>
          </cell>
          <cell r="C5782" t="str">
            <v>REVE</v>
          </cell>
          <cell r="D5782" t="str">
            <v>EMBOCO</v>
          </cell>
          <cell r="E5782" t="str">
            <v>0107</v>
          </cell>
          <cell r="F5782" t="str">
            <v/>
          </cell>
          <cell r="G5782" t="str">
            <v/>
          </cell>
          <cell r="H5782" t="str">
            <v>EMBOÇO OU MASSA ÚNICA EM ARGAMASSA INDUSTRIALIZADA, PREPARO MECÂNICO E APLICAÇÃO COM EQUIPAMENTO DE MISTURA E PROJEÇÃO DE 1,5 M3/H DE ARGAMASSA EM PANOS DE FACHADA COM PRESENÇA DE VÃOS, ESPESSURA DE 25 MM. AF_06/2014</v>
          </cell>
          <cell r="I5782" t="str">
            <v>M2</v>
          </cell>
          <cell r="J5782" t="str">
            <v>COEFICIENTE DE REPRESENTATIVIDADE</v>
          </cell>
          <cell r="K5782" t="str">
            <v>60,71</v>
          </cell>
          <cell r="L5782" t="str">
            <v>CAIXA REFERENCIAL</v>
          </cell>
        </row>
        <row r="5783">
          <cell r="A5783">
            <v>87779</v>
          </cell>
          <cell r="B5783" t="str">
            <v>REVESTIMENTO E TRATAMENTO DE SUPERFICIES</v>
          </cell>
          <cell r="C5783" t="str">
            <v>REVE</v>
          </cell>
          <cell r="D5783" t="str">
            <v>EMBOCO</v>
          </cell>
          <cell r="E5783" t="str">
            <v>0107</v>
          </cell>
          <cell r="F5783" t="str">
            <v/>
          </cell>
          <cell r="G5783" t="str">
            <v/>
          </cell>
          <cell r="H5783" t="str">
            <v>EMBOÇO OU MASSA ÚNICA EM ARGAMASSA TRAÇO 1:2:8, PREPARO MECÂNICO COM BETONEIRA 400 L, APLICADA MANUALMENTE EM PANOS DE FACHADA COM PRESENÇA DE VÃOS, ESPESSURA DE 35 MM. AF_06/2014</v>
          </cell>
          <cell r="I5783" t="str">
            <v>M2</v>
          </cell>
          <cell r="J5783" t="str">
            <v>COEFICIENTE DE REPRESENTATIVIDADE</v>
          </cell>
          <cell r="K5783" t="str">
            <v>47,20</v>
          </cell>
          <cell r="L5783" t="str">
            <v>CAIXA REFERENCIAL</v>
          </cell>
        </row>
        <row r="5784">
          <cell r="A5784">
            <v>87781</v>
          </cell>
          <cell r="B5784" t="str">
            <v>REVESTIMENTO E TRATAMENTO DE SUPERFICIES</v>
          </cell>
          <cell r="C5784" t="str">
            <v>REVE</v>
          </cell>
          <cell r="D5784" t="str">
            <v>EMBOCO</v>
          </cell>
          <cell r="E5784" t="str">
            <v>0107</v>
          </cell>
          <cell r="F5784" t="str">
            <v/>
          </cell>
          <cell r="G5784" t="str">
            <v/>
          </cell>
          <cell r="H5784" t="str">
            <v>EMBOÇO OU MASSA ÚNICA EM ARGAMASSA TRAÇO 1:2:8, PREPARO MANUAL, APLICADA MANUALMENTE EM PANOS DE FACHADA COM PRESENÇA DE VÃOS, ESPESSURA DE 35 MM. AF_06/2014</v>
          </cell>
          <cell r="I5784" t="str">
            <v>M2</v>
          </cell>
          <cell r="J5784" t="str">
            <v>COEFICIENTE DE REPRESENTATIVIDADE</v>
          </cell>
          <cell r="K5784" t="str">
            <v>50,63</v>
          </cell>
          <cell r="L5784" t="str">
            <v>CAIXA REFERENCIAL</v>
          </cell>
        </row>
        <row r="5785">
          <cell r="A5785">
            <v>87783</v>
          </cell>
          <cell r="B5785" t="str">
            <v>REVESTIMENTO E TRATAMENTO DE SUPERFICIES</v>
          </cell>
          <cell r="C5785" t="str">
            <v>REVE</v>
          </cell>
          <cell r="D5785" t="str">
            <v>EMBOCO</v>
          </cell>
          <cell r="E5785" t="str">
            <v>0107</v>
          </cell>
          <cell r="F5785" t="str">
            <v/>
          </cell>
          <cell r="G5785" t="str">
            <v/>
          </cell>
          <cell r="H5785" t="str">
            <v>EMBOÇO OU MASSA ÚNICA EM ARGAMASSA INDUSTRIALIZADA, PREPARO MECÂNICO E APLICAÇÃO COM EQUIPAMENTO DE MISTURA E PROJEÇÃO DE 1,5 M3/H DE ARGAMASSA EM PANOS DE FACHADA COM PRESENÇA DE VÃOS, ESPESSURA DE 35 MM. AF_06/2014</v>
          </cell>
          <cell r="I5785" t="str">
            <v>M2</v>
          </cell>
          <cell r="J5785" t="str">
            <v>COEFICIENTE DE REPRESENTATIVIDADE</v>
          </cell>
          <cell r="K5785" t="str">
            <v>76,21</v>
          </cell>
          <cell r="L5785" t="str">
            <v>CAIXA REFERENCIAL</v>
          </cell>
        </row>
        <row r="5786">
          <cell r="A5786">
            <v>87784</v>
          </cell>
          <cell r="B5786" t="str">
            <v>REVESTIMENTO E TRATAMENTO DE SUPERFICIES</v>
          </cell>
          <cell r="C5786" t="str">
            <v>REVE</v>
          </cell>
          <cell r="D5786" t="str">
            <v>EMBOCO</v>
          </cell>
          <cell r="E5786" t="str">
            <v>0107</v>
          </cell>
          <cell r="F5786" t="str">
            <v/>
          </cell>
          <cell r="G5786" t="str">
            <v/>
          </cell>
          <cell r="H5786" t="str">
            <v>EMBOÇO OU MASSA ÚNICA EM ARGAMASSA TRAÇO 1:2:8, PREPARO MECÂNICO COM BETONEIRA 400 L, APLICADA MANUALMENTE EM PANOS DE FACHADA COM PRESENÇA DE VÃOS, ESPESSURA DE 45 MM. AF_06/2014</v>
          </cell>
          <cell r="I5786" t="str">
            <v>M2</v>
          </cell>
          <cell r="J5786" t="str">
            <v>COEFICIENTE DE REPRESENTATIVIDADE</v>
          </cell>
          <cell r="K5786" t="str">
            <v>54,27</v>
          </cell>
          <cell r="L5786" t="str">
            <v>CAIXA REFERENCIAL</v>
          </cell>
        </row>
        <row r="5787">
          <cell r="A5787">
            <v>87786</v>
          </cell>
          <cell r="B5787" t="str">
            <v>REVESTIMENTO E TRATAMENTO DE SUPERFICIES</v>
          </cell>
          <cell r="C5787" t="str">
            <v>REVE</v>
          </cell>
          <cell r="D5787" t="str">
            <v>EMBOCO</v>
          </cell>
          <cell r="E5787" t="str">
            <v>0107</v>
          </cell>
          <cell r="F5787" t="str">
            <v/>
          </cell>
          <cell r="G5787" t="str">
            <v/>
          </cell>
          <cell r="H5787" t="str">
            <v>EMBOÇO OU MASSA ÚNICA EM ARGAMASSA TRAÇO 1:2:8, PREPARO MANUAL, APLICADA MANUALMENTE EM PANOS DE FACHADA COM PRESENÇA DE VÃOS, ESPESSURA DE 45 MM. AF_06/2014</v>
          </cell>
          <cell r="I5787" t="str">
            <v>M2</v>
          </cell>
          <cell r="J5787" t="str">
            <v>COEFICIENTE DE REPRESENTATIVIDADE</v>
          </cell>
          <cell r="K5787" t="str">
            <v>58,56</v>
          </cell>
          <cell r="L5787" t="str">
            <v>CAIXA REFERENCIAL</v>
          </cell>
        </row>
        <row r="5788">
          <cell r="A5788">
            <v>87787</v>
          </cell>
          <cell r="B5788" t="str">
            <v>REVESTIMENTO E TRATAMENTO DE SUPERFICIES</v>
          </cell>
          <cell r="C5788" t="str">
            <v>REVE</v>
          </cell>
          <cell r="D5788" t="str">
            <v>EMBOCO</v>
          </cell>
          <cell r="E5788" t="str">
            <v>0107</v>
          </cell>
          <cell r="F5788" t="str">
            <v/>
          </cell>
          <cell r="G5788" t="str">
            <v/>
          </cell>
          <cell r="H5788" t="str">
            <v>EMBOÇO OU MASSA ÚNICA EM ARGAMASSA INDUSTRIALIZADA, PREPARO MECÂNICO E APLICAÇÃO COM EQUIPAMENTO DE MISTURA E PROJEÇÃO DE 1,5 M3/H DE ARGAMASSA EM PANOS DE FACHADA COM PRESENÇA DE VÃOS, ESPESSURA DE 45 MM. AF_06/2014</v>
          </cell>
          <cell r="I5788" t="str">
            <v>M2</v>
          </cell>
          <cell r="J5788" t="str">
            <v>COEFICIENTE DE REPRESENTATIVIDADE</v>
          </cell>
          <cell r="K5788" t="str">
            <v>91,72</v>
          </cell>
          <cell r="L5788" t="str">
            <v>CAIXA REFERENCIAL</v>
          </cell>
        </row>
        <row r="5789">
          <cell r="A5789">
            <v>87788</v>
          </cell>
          <cell r="B5789" t="str">
            <v>REVESTIMENTO E TRATAMENTO DE SUPERFICIES</v>
          </cell>
          <cell r="C5789" t="str">
            <v>REVE</v>
          </cell>
          <cell r="D5789" t="str">
            <v>EMBOCO</v>
          </cell>
          <cell r="E5789" t="str">
            <v>0107</v>
          </cell>
          <cell r="F5789" t="str">
            <v/>
          </cell>
          <cell r="G5789" t="str">
            <v/>
          </cell>
          <cell r="H5789" t="str">
            <v>EMBOÇO OU MASSA ÚNICA EM ARGAMASSA TRAÇO 1:2:8, PREPARO MECÂNICO COM BETONEIRA 400 L, APLICADA MANUALMENTE EM PANOS DE FACHADA COM PRESENÇA DE VÃOS, ESPESSURA MAIOR OU IGUAL A 50 MM. AF_06/2014</v>
          </cell>
          <cell r="I5789" t="str">
            <v>M2</v>
          </cell>
          <cell r="J5789" t="str">
            <v>COEFICIENTE DE REPRESENTATIVIDADE</v>
          </cell>
          <cell r="K5789" t="str">
            <v>69,11</v>
          </cell>
          <cell r="L5789" t="str">
            <v>CAIXA REFERENCIAL</v>
          </cell>
        </row>
        <row r="5790">
          <cell r="A5790">
            <v>87790</v>
          </cell>
          <cell r="B5790" t="str">
            <v>REVESTIMENTO E TRATAMENTO DE SUPERFICIES</v>
          </cell>
          <cell r="C5790" t="str">
            <v>REVE</v>
          </cell>
          <cell r="D5790" t="str">
            <v>EMBOCO</v>
          </cell>
          <cell r="E5790" t="str">
            <v>0107</v>
          </cell>
          <cell r="F5790" t="str">
            <v/>
          </cell>
          <cell r="G5790" t="str">
            <v/>
          </cell>
          <cell r="H5790" t="str">
            <v>EMBOÇO OU MASSA ÚNICA EM ARGAMASSA TRAÇO 1:2:8, PREPARO MANUAL, APLICADA MANUALMENTE EM PANOS DE FACHADA COM PRESENÇA DE VÃOS, ESPESSURA MAIOR OU IGUAL A 50 MM. AF_06/2014</v>
          </cell>
          <cell r="I5790" t="str">
            <v>M2</v>
          </cell>
          <cell r="J5790" t="str">
            <v>COEFICIENTE DE REPRESENTATIVIDADE</v>
          </cell>
          <cell r="K5790" t="str">
            <v>73,83</v>
          </cell>
          <cell r="L5790" t="str">
            <v>CAIXA REFERENCIAL</v>
          </cell>
        </row>
        <row r="5791">
          <cell r="A5791">
            <v>87791</v>
          </cell>
          <cell r="B5791" t="str">
            <v>REVESTIMENTO E TRATAMENTO DE SUPERFICIES</v>
          </cell>
          <cell r="C5791" t="str">
            <v>REVE</v>
          </cell>
          <cell r="D5791" t="str">
            <v>EMBOCO</v>
          </cell>
          <cell r="E5791" t="str">
            <v>0107</v>
          </cell>
          <cell r="F5791" t="str">
            <v/>
          </cell>
          <cell r="G5791" t="str">
            <v/>
          </cell>
          <cell r="H5791" t="str">
            <v>EMBOÇO OU MASSA ÚNICA EM ARGAMASSA INDUSTRIALIZADA, PREPARO MECÂNICO E APLICAÇÃO COM EQUIPAMENTO DE MISTURA E PROJEÇÃO DE 1,5 M3/H DE ARGAMASSA EM PANOS DE FACHADA COM PRESENÇA DE VÃOS, ESPESSURA MAIOR OU IGUAL A 50 MM. AF_06/2014</v>
          </cell>
          <cell r="I5791" t="str">
            <v>M2</v>
          </cell>
          <cell r="J5791" t="str">
            <v>COEFICIENTE DE REPRESENTATIVIDADE</v>
          </cell>
          <cell r="K5791" t="str">
            <v>107,84</v>
          </cell>
          <cell r="L5791" t="str">
            <v>CAIXA REFERENCIAL</v>
          </cell>
        </row>
        <row r="5792">
          <cell r="A5792">
            <v>87792</v>
          </cell>
          <cell r="B5792" t="str">
            <v>REVESTIMENTO E TRATAMENTO DE SUPERFICIES</v>
          </cell>
          <cell r="C5792" t="str">
            <v>REVE</v>
          </cell>
          <cell r="D5792" t="str">
            <v>EMBOCO</v>
          </cell>
          <cell r="E5792" t="str">
            <v>0107</v>
          </cell>
          <cell r="F5792" t="str">
            <v/>
          </cell>
          <cell r="G5792" t="str">
            <v/>
          </cell>
          <cell r="H5792" t="str">
            <v>EMBOÇO OU MASSA ÚNICA EM ARGAMASSA TRAÇO 1:2:8, PREPARO MECÂNICO COM BETONEIRA 400 L, APLICADA MANUALMENTE EM PANOS CEGOS DE FACHADA (SEM PRESENÇA DE VÃOS), ESPESSURA DE 25 MM. AF_06/2014</v>
          </cell>
          <cell r="I5792" t="str">
            <v>M2</v>
          </cell>
          <cell r="J5792" t="str">
            <v>COEFICIENTE DE REPRESENTATIVIDADE</v>
          </cell>
          <cell r="K5792" t="str">
            <v>27,21</v>
          </cell>
          <cell r="L5792" t="str">
            <v>CAIXA REFERENCIAL</v>
          </cell>
        </row>
        <row r="5793">
          <cell r="A5793">
            <v>87794</v>
          </cell>
          <cell r="B5793" t="str">
            <v>REVESTIMENTO E TRATAMENTO DE SUPERFICIES</v>
          </cell>
          <cell r="C5793" t="str">
            <v>REVE</v>
          </cell>
          <cell r="D5793" t="str">
            <v>EMBOCO</v>
          </cell>
          <cell r="E5793" t="str">
            <v>0107</v>
          </cell>
          <cell r="F5793" t="str">
            <v/>
          </cell>
          <cell r="G5793" t="str">
            <v/>
          </cell>
          <cell r="H5793" t="str">
            <v>EMBOÇO OU MASSA ÚNICA EM ARGAMASSA TRAÇO 1:2:8, PREPARO MANUAL, APLICADA MANUALMENTE EM PANOS CEGOS DE FACHADA (SEM PRESENÇA DE VÃOS), ESPESSURA DE 25 MM. AF_06/2014</v>
          </cell>
          <cell r="I5793" t="str">
            <v>M2</v>
          </cell>
          <cell r="J5793" t="str">
            <v>COEFICIENTE DE REPRESENTATIVIDADE</v>
          </cell>
          <cell r="K5793" t="str">
            <v>29,59</v>
          </cell>
          <cell r="L5793" t="str">
            <v>CAIXA REFERENCIAL</v>
          </cell>
        </row>
        <row r="5794">
          <cell r="A5794">
            <v>87795</v>
          </cell>
          <cell r="B5794" t="str">
            <v>REVESTIMENTO E TRATAMENTO DE SUPERFICIES</v>
          </cell>
          <cell r="C5794" t="str">
            <v>REVE</v>
          </cell>
          <cell r="D5794" t="str">
            <v>EMBOCO</v>
          </cell>
          <cell r="E5794" t="str">
            <v>0107</v>
          </cell>
          <cell r="F5794" t="str">
            <v/>
          </cell>
          <cell r="G5794" t="str">
            <v/>
          </cell>
          <cell r="H5794" t="str">
            <v>EMBOÇO OU MASSA ÚNICA EM ARGAMASSA INDUSTRIALIZADA, PREPARO MECÂNICO E APLICAÇÃO COM EQUIPAMENTO DE MISTURA E PROJEÇÃO DE 1,5 M3/H DE ARGAMASSA EM PANOS CEGOS DE FACHADA (SEM PRESENÇA DE VÃOS), ESPESSURA DE 25 MM. AF_06/2014</v>
          </cell>
          <cell r="I5794" t="str">
            <v>M2</v>
          </cell>
          <cell r="J5794" t="str">
            <v>COEFICIENTE DE REPRESENTATIVIDADE</v>
          </cell>
          <cell r="K5794" t="str">
            <v>46,12</v>
          </cell>
          <cell r="L5794" t="str">
            <v>CAIXA REFERENCIAL</v>
          </cell>
        </row>
        <row r="5795">
          <cell r="A5795">
            <v>87797</v>
          </cell>
          <cell r="B5795" t="str">
            <v>REVESTIMENTO E TRATAMENTO DE SUPERFICIES</v>
          </cell>
          <cell r="C5795" t="str">
            <v>REVE</v>
          </cell>
          <cell r="D5795" t="str">
            <v>EMBOCO</v>
          </cell>
          <cell r="E5795" t="str">
            <v>0107</v>
          </cell>
          <cell r="F5795" t="str">
            <v/>
          </cell>
          <cell r="G5795" t="str">
            <v/>
          </cell>
          <cell r="H5795" t="str">
            <v>EMBOÇO OU MASSA ÚNICA EM ARGAMASSA TRAÇO 1:2:8, PREPARO MECÂNICO COM BETONEIRA 400 L, APLICADA MANUALMENTE EM PANOS CEGOS DE FACHADA (SEM PRESENÇA DE VÃOS), ESPESSURA DE 35 MM. AF_06/2014</v>
          </cell>
          <cell r="I5795" t="str">
            <v>M2</v>
          </cell>
          <cell r="J5795" t="str">
            <v>COEFICIENTE DE REPRESENTATIVIDADE</v>
          </cell>
          <cell r="K5795" t="str">
            <v>33,98</v>
          </cell>
          <cell r="L5795" t="str">
            <v>CAIXA REFERENCIAL</v>
          </cell>
        </row>
        <row r="5796">
          <cell r="A5796">
            <v>87799</v>
          </cell>
          <cell r="B5796" t="str">
            <v>REVESTIMENTO E TRATAMENTO DE SUPERFICIES</v>
          </cell>
          <cell r="C5796" t="str">
            <v>REVE</v>
          </cell>
          <cell r="D5796" t="str">
            <v>EMBOCO</v>
          </cell>
          <cell r="E5796" t="str">
            <v>0107</v>
          </cell>
          <cell r="F5796" t="str">
            <v/>
          </cell>
          <cell r="G5796" t="str">
            <v/>
          </cell>
          <cell r="H5796" t="str">
            <v>EMBOÇO OU MASSA ÚNICA EM ARGAMASSA TRAÇO 1:2:8, PREPARO MANUAL, APLICADA MANUALMENTE EM PANOS CEGOS DE FACHADA (SEM PRESENÇA DE VÃOS), ESPESSURA DE 35 MM. AF_06/2014</v>
          </cell>
          <cell r="I5796" t="str">
            <v>M2</v>
          </cell>
          <cell r="J5796" t="str">
            <v>COEFICIENTE DE REPRESENTATIVIDADE</v>
          </cell>
          <cell r="K5796" t="str">
            <v>37,18</v>
          </cell>
          <cell r="L5796" t="str">
            <v>CAIXA REFERENCIAL</v>
          </cell>
        </row>
        <row r="5797">
          <cell r="A5797">
            <v>87800</v>
          </cell>
          <cell r="B5797" t="str">
            <v>REVESTIMENTO E TRATAMENTO DE SUPERFICIES</v>
          </cell>
          <cell r="C5797" t="str">
            <v>REVE</v>
          </cell>
          <cell r="D5797" t="str">
            <v>EMBOCO</v>
          </cell>
          <cell r="E5797" t="str">
            <v>0107</v>
          </cell>
          <cell r="F5797" t="str">
            <v/>
          </cell>
          <cell r="G5797" t="str">
            <v/>
          </cell>
          <cell r="H5797" t="str">
            <v>EMBOÇO OU MASSA ÚNICA EM ARGAMASSA INDUSTRIALIZADA, PREPARO MECÂNICO E APLICAÇÃO COM EQUIPAMENTO DE MISTURA E PROJEÇÃO DE 1,5 M3/H DE ARGAMASSA EM PANOS CEGOS DE FACHADA (SEM PRESENÇA DE VÃOS), ESPESSURA DE 35 MM. AF_06/2014</v>
          </cell>
          <cell r="I5797" t="str">
            <v>M2</v>
          </cell>
          <cell r="J5797" t="str">
            <v>COEFICIENTE DE REPRESENTATIVIDADE</v>
          </cell>
          <cell r="K5797" t="str">
            <v>60,78</v>
          </cell>
          <cell r="L5797" t="str">
            <v>CAIXA REFERENCIAL</v>
          </cell>
        </row>
        <row r="5798">
          <cell r="A5798">
            <v>87801</v>
          </cell>
          <cell r="B5798" t="str">
            <v>REVESTIMENTO E TRATAMENTO DE SUPERFICIES</v>
          </cell>
          <cell r="C5798" t="str">
            <v>REVE</v>
          </cell>
          <cell r="D5798" t="str">
            <v>EMBOCO</v>
          </cell>
          <cell r="E5798" t="str">
            <v>0107</v>
          </cell>
          <cell r="F5798" t="str">
            <v/>
          </cell>
          <cell r="G5798" t="str">
            <v/>
          </cell>
          <cell r="H5798" t="str">
            <v>EMBOÇO OU MASSA ÚNICA EM ARGAMASSA TRAÇO 1:2:8, PREPARO MECÂNICO COM BETONEIRA 400 L, APLICADA MANUALMENTE EM PANOS CEGOS DE FACHADA (SEM PRESENÇA DE VÃOS), ESPESSURA DE 45 MM. AF_06/2014</v>
          </cell>
          <cell r="I5798" t="str">
            <v>M2</v>
          </cell>
          <cell r="J5798" t="str">
            <v>COEFICIENTE DE REPRESENTATIVIDADE</v>
          </cell>
          <cell r="K5798" t="str">
            <v>40,74</v>
          </cell>
          <cell r="L5798" t="str">
            <v>CAIXA REFERENCIAL</v>
          </cell>
        </row>
        <row r="5799">
          <cell r="A5799">
            <v>87803</v>
          </cell>
          <cell r="B5799" t="str">
            <v>REVESTIMENTO E TRATAMENTO DE SUPERFICIES</v>
          </cell>
          <cell r="C5799" t="str">
            <v>REVE</v>
          </cell>
          <cell r="D5799" t="str">
            <v>EMBOCO</v>
          </cell>
          <cell r="E5799" t="str">
            <v>0107</v>
          </cell>
          <cell r="F5799" t="str">
            <v/>
          </cell>
          <cell r="G5799" t="str">
            <v/>
          </cell>
          <cell r="H5799" t="str">
            <v>EMBOÇO OU MASSA ÚNICA EM ARGAMASSA TRAÇO 1:2:8, PREPARO MANUAL, APLICADA MANUALMENTE EM PANOS CEGOS DE FACHADA (SEM PRESENÇA DE VÃOS), ESPESSURA DE 45 MM. AF_06/2014</v>
          </cell>
          <cell r="I5799" t="str">
            <v>M2</v>
          </cell>
          <cell r="J5799" t="str">
            <v>COEFICIENTE DE REPRESENTATIVIDADE</v>
          </cell>
          <cell r="K5799" t="str">
            <v>44,75</v>
          </cell>
          <cell r="L5799" t="str">
            <v>CAIXA REFERENCIAL</v>
          </cell>
        </row>
        <row r="5800">
          <cell r="A5800">
            <v>87804</v>
          </cell>
          <cell r="B5800" t="str">
            <v>REVESTIMENTO E TRATAMENTO DE SUPERFICIES</v>
          </cell>
          <cell r="C5800" t="str">
            <v>REVE</v>
          </cell>
          <cell r="D5800" t="str">
            <v>EMBOCO</v>
          </cell>
          <cell r="E5800" t="str">
            <v>0107</v>
          </cell>
          <cell r="F5800" t="str">
            <v/>
          </cell>
          <cell r="G5800" t="str">
            <v/>
          </cell>
          <cell r="H5800" t="str">
            <v>EMBOÇO OU MASSA ÚNICA EM ARGAMASSA INDUSTRIALIZADA, PREPARO MECÂNICO E APLICAÇÃO COM EQUIPAMENTO DE MISTURA E PROJEÇÃO DE 1,5 M3/H DE ARGAMASSA EM PANOS CEGOS DE FACHADA (SEM PRESENÇA DE VÃOS), ESPESSURA DE 45 MM. AF_06/2014</v>
          </cell>
          <cell r="I5800" t="str">
            <v>M2</v>
          </cell>
          <cell r="J5800" t="str">
            <v>COEFICIENTE DE REPRESENTATIVIDADE</v>
          </cell>
          <cell r="K5800" t="str">
            <v>75,44</v>
          </cell>
          <cell r="L5800" t="str">
            <v>CAIXA REFERENCIAL</v>
          </cell>
        </row>
        <row r="5801">
          <cell r="A5801">
            <v>87805</v>
          </cell>
          <cell r="B5801" t="str">
            <v>REVESTIMENTO E TRATAMENTO DE SUPERFICIES</v>
          </cell>
          <cell r="C5801" t="str">
            <v>REVE</v>
          </cell>
          <cell r="D5801" t="str">
            <v>EMBOCO</v>
          </cell>
          <cell r="E5801" t="str">
            <v>0107</v>
          </cell>
          <cell r="F5801" t="str">
            <v/>
          </cell>
          <cell r="G5801" t="str">
            <v/>
          </cell>
          <cell r="H5801" t="str">
            <v>EMBOÇO OU MASSA ÚNICA EM ARGAMASSA TRAÇO 1:2:8, PREPARO MECÂNICO COM BETONEIRA 400 L, APLICADA MANUALMENTE EM PANOS CEGOS DE FACHADA (SEM PRESENÇA DE VÃOS), ESPESSURA MAIOR OU IGUAL A 50 MM. AF_06/2014</v>
          </cell>
          <cell r="I5801" t="str">
            <v>M2</v>
          </cell>
          <cell r="J5801" t="str">
            <v>COEFICIENTE DE REPRESENTATIVIDADE</v>
          </cell>
          <cell r="K5801" t="str">
            <v>46,73</v>
          </cell>
          <cell r="L5801" t="str">
            <v>CAIXA REFERENCIAL</v>
          </cell>
        </row>
        <row r="5802">
          <cell r="A5802">
            <v>87807</v>
          </cell>
          <cell r="B5802" t="str">
            <v>REVESTIMENTO E TRATAMENTO DE SUPERFICIES</v>
          </cell>
          <cell r="C5802" t="str">
            <v>REVE</v>
          </cell>
          <cell r="D5802" t="str">
            <v>EMBOCO</v>
          </cell>
          <cell r="E5802" t="str">
            <v>0107</v>
          </cell>
          <cell r="F5802" t="str">
            <v/>
          </cell>
          <cell r="G5802" t="str">
            <v/>
          </cell>
          <cell r="H5802" t="str">
            <v>EMBOÇO OU MASSA ÚNICA EM ARGAMASSA TRAÇO 1:2:8, PREPARO MANUAL, APLICADA MANUALMENTE EM PANOS CEGOS DE FACHADA (SEM PRESENÇA DE VÃOS), ESPESSURA MAIOR OU IGUAL A 50 MM. AF_06/2014</v>
          </cell>
          <cell r="I5802" t="str">
            <v>M2</v>
          </cell>
          <cell r="J5802" t="str">
            <v>COEFICIENTE DE REPRESENTATIVIDADE</v>
          </cell>
          <cell r="K5802" t="str">
            <v>51,14</v>
          </cell>
          <cell r="L5802" t="str">
            <v>CAIXA REFERENCIAL</v>
          </cell>
        </row>
        <row r="5803">
          <cell r="A5803">
            <v>87808</v>
          </cell>
          <cell r="B5803" t="str">
            <v>REVESTIMENTO E TRATAMENTO DE SUPERFICIES</v>
          </cell>
          <cell r="C5803" t="str">
            <v>REVE</v>
          </cell>
          <cell r="D5803" t="str">
            <v>EMBOCO</v>
          </cell>
          <cell r="E5803" t="str">
            <v>0107</v>
          </cell>
          <cell r="F5803" t="str">
            <v/>
          </cell>
          <cell r="G5803" t="str">
            <v/>
          </cell>
          <cell r="H5803" t="str">
            <v>EMBOÇO OU MASSA ÚNICA EM ARGAMASSA INDUSTRIALIZADA, PREPARO MECÂNICO E APLICAÇÃO COM EQUIPAMENTO DE MISTURA E PROJEÇÃO DE 1,5 M3/H DE ARGAMASSA EM PANOS CEGOS DE FACHADA (SEM PRESENÇA DE VÃOS), ESPESSURA MAIOR OU IGUAL A 50 MM. AF_06/2014</v>
          </cell>
          <cell r="I5803" t="str">
            <v>M2</v>
          </cell>
          <cell r="J5803" t="str">
            <v>COEFICIENTE DE REPRESENTATIVIDADE</v>
          </cell>
          <cell r="K5803" t="str">
            <v>82,45</v>
          </cell>
          <cell r="L5803" t="str">
            <v>CAIXA REFERENCIAL</v>
          </cell>
        </row>
        <row r="5804">
          <cell r="A5804">
            <v>87809</v>
          </cell>
          <cell r="B5804" t="str">
            <v>REVESTIMENTO E TRATAMENTO DE SUPERFICIES</v>
          </cell>
          <cell r="C5804" t="str">
            <v>REVE</v>
          </cell>
          <cell r="D5804" t="str">
            <v>EMBOCO</v>
          </cell>
          <cell r="E5804" t="str">
            <v>0107</v>
          </cell>
          <cell r="F5804" t="str">
            <v/>
          </cell>
          <cell r="G5804" t="str">
            <v/>
          </cell>
          <cell r="H5804" t="str">
            <v>EMBOÇO OU MASSA ÚNICA EM ARGAMASSA TRAÇO 1:2:8, PREPARO MECÂNICO COM BETONEIRA 400 L, APLICADA MANUALMENTE EM SUPERFÍCIES EXTERNAS DA SACADA, ESPESSURA DE 25 MM, SEM USO DE TELA METÁLICA DE REFORÇO CONTRA FISSURAÇÃO. AF_06/2014</v>
          </cell>
          <cell r="I5804" t="str">
            <v>M2</v>
          </cell>
          <cell r="J5804" t="str">
            <v>COEFICIENTE DE REPRESENTATIVIDADE</v>
          </cell>
          <cell r="K5804" t="str">
            <v>62,41</v>
          </cell>
          <cell r="L5804" t="str">
            <v>CAIXA REFERENCIAL</v>
          </cell>
        </row>
        <row r="5805">
          <cell r="A5805">
            <v>87811</v>
          </cell>
          <cell r="B5805" t="str">
            <v>REVESTIMENTO E TRATAMENTO DE SUPERFICIES</v>
          </cell>
          <cell r="C5805" t="str">
            <v>REVE</v>
          </cell>
          <cell r="D5805" t="str">
            <v>EMBOCO</v>
          </cell>
          <cell r="E5805" t="str">
            <v>0107</v>
          </cell>
          <cell r="F5805" t="str">
            <v/>
          </cell>
          <cell r="G5805" t="str">
            <v/>
          </cell>
          <cell r="H5805" t="str">
            <v>EMBOÇO OU MASSA ÚNICA EM ARGAMASSA TRAÇO 1:2:8, PREPARO MANUAL, APLICADA MANUALMENTE EM SUPERFÍCIES EXTERNAS DA SACADA, ESPESSURA DE 25 MM, SEM USO DE TELA METÁLICA DE REFORÇO CONTRA FISSURAÇÃO. AF_06/2014</v>
          </cell>
          <cell r="I5805" t="str">
            <v>M2</v>
          </cell>
          <cell r="J5805" t="str">
            <v>COLETADO</v>
          </cell>
          <cell r="K5805" t="str">
            <v>64,79</v>
          </cell>
          <cell r="L5805" t="str">
            <v>CAIXA REFERENCIAL</v>
          </cell>
        </row>
        <row r="5806">
          <cell r="A5806">
            <v>87812</v>
          </cell>
          <cell r="B5806" t="str">
            <v>REVESTIMENTO E TRATAMENTO DE SUPERFICIES</v>
          </cell>
          <cell r="C5806" t="str">
            <v>REVE</v>
          </cell>
          <cell r="D5806" t="str">
            <v>EMBOCO</v>
          </cell>
          <cell r="E5806" t="str">
            <v>0107</v>
          </cell>
          <cell r="F5806" t="str">
            <v/>
          </cell>
          <cell r="G5806" t="str">
            <v/>
          </cell>
          <cell r="H5806" t="str">
            <v>EMBOÇO OU MASSA ÚNICA EM ARGAMASSA INDUSTRIALIZADA, PREPARO MECÂNICO E APLICAÇÃO COM EQUIPAMENTO DE MISTURA E PROJEÇÃO DE 1,5 M3/H EM SUPERFÍCIES EXTERNAS DA SACADA, ESPESSURA 25 MM, SEM USO DE TELA METÁLICA. AF_06/2014</v>
          </cell>
          <cell r="I5806" t="str">
            <v>M2</v>
          </cell>
          <cell r="J5806" t="str">
            <v>COEFICIENTE DE REPRESENTATIVIDADE</v>
          </cell>
          <cell r="K5806" t="str">
            <v>80,99</v>
          </cell>
          <cell r="L5806" t="str">
            <v>CAIXA REFERENCIAL</v>
          </cell>
        </row>
        <row r="5807">
          <cell r="A5807">
            <v>87813</v>
          </cell>
          <cell r="B5807" t="str">
            <v>REVESTIMENTO E TRATAMENTO DE SUPERFICIES</v>
          </cell>
          <cell r="C5807" t="str">
            <v>REVE</v>
          </cell>
          <cell r="D5807" t="str">
            <v>EMBOCO</v>
          </cell>
          <cell r="E5807" t="str">
            <v>0107</v>
          </cell>
          <cell r="F5807" t="str">
            <v/>
          </cell>
          <cell r="G5807" t="str">
            <v/>
          </cell>
          <cell r="H5807" t="str">
            <v>EMBOÇO OU MASSA ÚNICA EM ARGAMASSA TRAÇO 1:2:8, PREPARO MECÂNICO COM BETONEIRA 400 L, APLICADA MANUALMENTE EM SUPERFÍCIES EXTERNAS DA SACADA, ESPESSURA DE 35 MM, SEM USO DE TELA METÁLICA DE REFORÇO CONTRA FISSURAÇÃO. AF_06/2014</v>
          </cell>
          <cell r="I5807" t="str">
            <v>M2</v>
          </cell>
          <cell r="J5807" t="str">
            <v>COEFICIENTE DE REPRESENTATIVIDADE</v>
          </cell>
          <cell r="K5807" t="str">
            <v>69,17</v>
          </cell>
          <cell r="L5807" t="str">
            <v>CAIXA REFERENCIAL</v>
          </cell>
        </row>
        <row r="5808">
          <cell r="A5808">
            <v>87815</v>
          </cell>
          <cell r="B5808" t="str">
            <v>REVESTIMENTO E TRATAMENTO DE SUPERFICIES</v>
          </cell>
          <cell r="C5808" t="str">
            <v>REVE</v>
          </cell>
          <cell r="D5808" t="str">
            <v>EMBOCO</v>
          </cell>
          <cell r="E5808" t="str">
            <v>0107</v>
          </cell>
          <cell r="F5808" t="str">
            <v/>
          </cell>
          <cell r="G5808" t="str">
            <v/>
          </cell>
          <cell r="H5808" t="str">
            <v>EMBOÇO OU MASSA ÚNICA EM ARGAMASSA TRAÇO 1:2:8, PREPARO MANUAL, APLICADA MANUALMENTE EM SUPERFÍCIES EXTERNAS DA SACADA, ESPESSURA DE 35 MM, SEM USO DE TELA METÁLICA DE REFORÇO CONTRA FISSURAÇÃO. AF_06/2014</v>
          </cell>
          <cell r="I5808" t="str">
            <v>M2</v>
          </cell>
          <cell r="J5808" t="str">
            <v>COLETADO</v>
          </cell>
          <cell r="K5808" t="str">
            <v>72,37</v>
          </cell>
          <cell r="L5808" t="str">
            <v>CAIXA REFERENCIAL</v>
          </cell>
        </row>
        <row r="5809">
          <cell r="A5809">
            <v>87816</v>
          </cell>
          <cell r="B5809" t="str">
            <v>REVESTIMENTO E TRATAMENTO DE SUPERFICIES</v>
          </cell>
          <cell r="C5809" t="str">
            <v>REVE</v>
          </cell>
          <cell r="D5809" t="str">
            <v>EMBOCO</v>
          </cell>
          <cell r="E5809" t="str">
            <v>0107</v>
          </cell>
          <cell r="F5809" t="str">
            <v/>
          </cell>
          <cell r="G5809" t="str">
            <v/>
          </cell>
          <cell r="H5809" t="str">
            <v>EMBOÇO OU MASSA ÚNICA EM ARGAMASSA INDUSTRIALIZADA, PREPARO MECÂNICO E APLICAÇÃO COM EQUIPAMENTO DE MISTURA E PROJEÇÃO DE 1,5 M3/H EM SUPERFÍCIES EXTERNAS DA SACADA, ESPESSURA 35 MM, SEM USO DE TELA METÁLICA. AF_06/2014</v>
          </cell>
          <cell r="I5809" t="str">
            <v>M2</v>
          </cell>
          <cell r="J5809" t="str">
            <v>COEFICIENTE DE REPRESENTATIVIDADE</v>
          </cell>
          <cell r="K5809" t="str">
            <v>95,65</v>
          </cell>
          <cell r="L5809" t="str">
            <v>CAIXA REFERENCIAL</v>
          </cell>
        </row>
        <row r="5810">
          <cell r="A5810">
            <v>87817</v>
          </cell>
          <cell r="B5810" t="str">
            <v>REVESTIMENTO E TRATAMENTO DE SUPERFICIES</v>
          </cell>
          <cell r="C5810" t="str">
            <v>REVE</v>
          </cell>
          <cell r="D5810" t="str">
            <v>EMBOCO</v>
          </cell>
          <cell r="E5810" t="str">
            <v>0107</v>
          </cell>
          <cell r="F5810" t="str">
            <v/>
          </cell>
          <cell r="G5810" t="str">
            <v/>
          </cell>
          <cell r="H5810" t="str">
            <v>EMBOÇO OU MASSA ÚNICA EM ARGAMASSA TRAÇO 1:2:8, PREPARO MECÂNICO COM BETONEIRA 400 L, APLICADA MANUALMENTE EM SUPERFÍCIES EXTERNAS DA SACADA, ESPESSURA DE 45 MM, SEM USO DE TELA METÁLICA DE REFORÇO CONTRA FISSURAÇÃO. AF_06/2014</v>
          </cell>
          <cell r="I5810" t="str">
            <v>M2</v>
          </cell>
          <cell r="J5810" t="str">
            <v>COEFICIENTE DE REPRESENTATIVIDADE</v>
          </cell>
          <cell r="K5810" t="str">
            <v>75,62</v>
          </cell>
          <cell r="L5810" t="str">
            <v>CAIXA REFERENCIAL</v>
          </cell>
        </row>
        <row r="5811">
          <cell r="A5811">
            <v>87819</v>
          </cell>
          <cell r="B5811" t="str">
            <v>REVESTIMENTO E TRATAMENTO DE SUPERFICIES</v>
          </cell>
          <cell r="C5811" t="str">
            <v>REVE</v>
          </cell>
          <cell r="D5811" t="str">
            <v>EMBOCO</v>
          </cell>
          <cell r="E5811" t="str">
            <v>0107</v>
          </cell>
          <cell r="F5811" t="str">
            <v/>
          </cell>
          <cell r="G5811" t="str">
            <v/>
          </cell>
          <cell r="H5811" t="str">
            <v>EMBOÇO OU MASSA ÚNICA EM ARGAMASSA TRAÇO 1:2:8, PREPARO MANUAL, APLICADA MANUALMENTE EM SUPERFÍCIES EXTERNAS DA SACADA, ESPESSURA DE 45 MM, SEM USO DE TELA METÁLICA DE REFORÇO CONTRA FISSURAÇÃO. AF_06/2014</v>
          </cell>
          <cell r="I5811" t="str">
            <v>M2</v>
          </cell>
          <cell r="J5811" t="str">
            <v>COLETADO</v>
          </cell>
          <cell r="K5811" t="str">
            <v>79,63</v>
          </cell>
          <cell r="L5811" t="str">
            <v>CAIXA REFERENCIAL</v>
          </cell>
        </row>
        <row r="5812">
          <cell r="A5812">
            <v>87820</v>
          </cell>
          <cell r="B5812" t="str">
            <v>REVESTIMENTO E TRATAMENTO DE SUPERFICIES</v>
          </cell>
          <cell r="C5812" t="str">
            <v>REVE</v>
          </cell>
          <cell r="D5812" t="str">
            <v>EMBOCO</v>
          </cell>
          <cell r="E5812" t="str">
            <v>0107</v>
          </cell>
          <cell r="F5812" t="str">
            <v/>
          </cell>
          <cell r="G5812" t="str">
            <v/>
          </cell>
          <cell r="H5812" t="str">
            <v>EMBOÇO OU MASSA ÚNICA EM ARGAMASSA INDUSTRIALIZADA, PREPARO MECÂNICO E APLICAÇÃO COM EQUIPAMENTO DE MISTURA E PROJEÇÃO DE 1,5 M3/H EM SUPERFÍCIES EXTERNAS DA SACADA, ESPESSURA 45 MM, SEM USO DE TELA METÁLICA. AF_06/2014</v>
          </cell>
          <cell r="I5812" t="str">
            <v>M2</v>
          </cell>
          <cell r="J5812" t="str">
            <v>COEFICIENTE DE REPRESENTATIVIDADE</v>
          </cell>
          <cell r="K5812" t="str">
            <v>110,31</v>
          </cell>
          <cell r="L5812" t="str">
            <v>CAIXA REFERENCIAL</v>
          </cell>
        </row>
        <row r="5813">
          <cell r="A5813">
            <v>87821</v>
          </cell>
          <cell r="B5813" t="str">
            <v>REVESTIMENTO E TRATAMENTO DE SUPERFICIES</v>
          </cell>
          <cell r="C5813" t="str">
            <v>REVE</v>
          </cell>
          <cell r="D5813" t="str">
            <v>EMBOCO</v>
          </cell>
          <cell r="E5813" t="str">
            <v>0107</v>
          </cell>
          <cell r="F5813" t="str">
            <v/>
          </cell>
          <cell r="G5813" t="str">
            <v/>
          </cell>
          <cell r="H5813" t="str">
            <v>EMBOÇO OU MASSA ÚNICA EM ARGAMASSA TRAÇO 1:2:8, PREPARO MECÂNICO COM BETONEIRA 400 L, APLICADA MANUALMENTE EM SUPERFÍCIES EXTERNAS DA SACADA, ESPESSURA MAIOR OU IGUAL A 50 MM, SEM USO DE TELA METÁLICA DE REFORÇO CONTRA FISSURAÇÃO. AF_06/2014</v>
          </cell>
          <cell r="I5813" t="str">
            <v>M2</v>
          </cell>
          <cell r="J5813" t="str">
            <v>COEFICIENTE DE REPRESENTATIVIDADE</v>
          </cell>
          <cell r="K5813" t="str">
            <v>107,82</v>
          </cell>
          <cell r="L5813" t="str">
            <v>CAIXA REFERENCIAL</v>
          </cell>
        </row>
        <row r="5814">
          <cell r="A5814">
            <v>87823</v>
          </cell>
          <cell r="B5814" t="str">
            <v>REVESTIMENTO E TRATAMENTO DE SUPERFICIES</v>
          </cell>
          <cell r="C5814" t="str">
            <v>REVE</v>
          </cell>
          <cell r="D5814" t="str">
            <v>EMBOCO</v>
          </cell>
          <cell r="E5814" t="str">
            <v>0107</v>
          </cell>
          <cell r="F5814" t="str">
            <v/>
          </cell>
          <cell r="G5814" t="str">
            <v/>
          </cell>
          <cell r="H5814" t="str">
            <v>EMBOÇO OU MASSA ÚNICA EM ARGAMASSA TRAÇO 1:2:8, PREPARO MANUAL, APLICADA MANUALMENTE EM SUPERFÍCIES EXTERNAS DA SACADA, ESPESSURA MAIOR OU IGUAL A 50 MM, SEM USO DE TELA METÁLICA DE REFORÇO CONTRA FISSURAÇÃO. AF_06/2014</v>
          </cell>
          <cell r="I5814" t="str">
            <v>M2</v>
          </cell>
          <cell r="J5814" t="str">
            <v>COLETADO</v>
          </cell>
          <cell r="K5814" t="str">
            <v>112,23</v>
          </cell>
          <cell r="L5814" t="str">
            <v>CAIXA REFERENCIAL</v>
          </cell>
        </row>
        <row r="5815">
          <cell r="A5815">
            <v>87824</v>
          </cell>
          <cell r="B5815" t="str">
            <v>REVESTIMENTO E TRATAMENTO DE SUPERFICIES</v>
          </cell>
          <cell r="C5815" t="str">
            <v>REVE</v>
          </cell>
          <cell r="D5815" t="str">
            <v>EMBOCO</v>
          </cell>
          <cell r="E5815" t="str">
            <v>0107</v>
          </cell>
          <cell r="F5815" t="str">
            <v/>
          </cell>
          <cell r="G5815" t="str">
            <v/>
          </cell>
          <cell r="H5815" t="str">
            <v>EMBOÇO OU MASSA ÚNICA EM ARGAMASSA INDUSTRIALIZADA, PREPARO MECÂNICO E APLICAÇÃO COM EQUIPAMENTO DE MISTURA E PROJEÇÃO DE 1,5 M3/H EM SUPERFÍCIES EXTERNAS DA SACADA, ESPESSURA MAIOR OU IGUAL A 50 MM, SEM USO DE TELA METÁLICA. AF_06/2014</v>
          </cell>
          <cell r="I5815" t="str">
            <v>M2</v>
          </cell>
          <cell r="J5815" t="str">
            <v>COEFICIENTE DE REPRESENTATIVIDADE</v>
          </cell>
          <cell r="K5815" t="str">
            <v>143,22</v>
          </cell>
          <cell r="L5815" t="str">
            <v>CAIXA REFERENCIAL</v>
          </cell>
        </row>
        <row r="5816">
          <cell r="A5816">
            <v>87825</v>
          </cell>
          <cell r="B5816" t="str">
            <v>REVESTIMENTO E TRATAMENTO DE SUPERFICIES</v>
          </cell>
          <cell r="C5816" t="str">
            <v>REVE</v>
          </cell>
          <cell r="D5816" t="str">
            <v>EMBOCO</v>
          </cell>
          <cell r="E5816" t="str">
            <v>0107</v>
          </cell>
          <cell r="F5816" t="str">
            <v/>
          </cell>
          <cell r="G5816" t="str">
            <v/>
          </cell>
          <cell r="H5816" t="str">
            <v>EMBOÇO OU MASSA ÚNICA EM ARGAMASSA TRAÇO 1:2:8, PREPARO MECÂNICO COM BETONEIRA 400 L, APLICADA MANUALMENTE NAS PAREDES INTERNAS DA SACADA, ESPESSURA DE 25 MM, SEM USO DE TELA METÁLICA DE REFORÇO CONTRA FISSURAÇÃO. AF_06/2014</v>
          </cell>
          <cell r="I5816" t="str">
            <v>M2</v>
          </cell>
          <cell r="J5816" t="str">
            <v>COEFICIENTE DE REPRESENTATIVIDADE</v>
          </cell>
          <cell r="K5816" t="str">
            <v>50,27</v>
          </cell>
          <cell r="L5816" t="str">
            <v>CAIXA REFERENCIAL</v>
          </cell>
        </row>
        <row r="5817">
          <cell r="A5817">
            <v>87827</v>
          </cell>
          <cell r="B5817" t="str">
            <v>REVESTIMENTO E TRATAMENTO DE SUPERFICIES</v>
          </cell>
          <cell r="C5817" t="str">
            <v>REVE</v>
          </cell>
          <cell r="D5817" t="str">
            <v>EMBOCO</v>
          </cell>
          <cell r="E5817" t="str">
            <v>0107</v>
          </cell>
          <cell r="F5817" t="str">
            <v/>
          </cell>
          <cell r="G5817" t="str">
            <v/>
          </cell>
          <cell r="H5817" t="str">
            <v>EMBOÇO OU MASSA ÚNICA EM ARGAMASSA TRAÇO 1:2:8, PREPARO MANUAL, APLICADA MANUALMENTE NAS PAREDES INTERNAS DA SACADA, ESPESSURA DE 25 MM, SEM USO DE TELA METÁLICA DE REFORÇO CONTRA FISSURAÇÃO. AF_06/2014</v>
          </cell>
          <cell r="I5817" t="str">
            <v>M2</v>
          </cell>
          <cell r="J5817" t="str">
            <v>COLETADO</v>
          </cell>
          <cell r="K5817" t="str">
            <v>53,19</v>
          </cell>
          <cell r="L5817" t="str">
            <v>CAIXA REFERENCIAL</v>
          </cell>
        </row>
        <row r="5818">
          <cell r="A5818">
            <v>87828</v>
          </cell>
          <cell r="B5818" t="str">
            <v>REVESTIMENTO E TRATAMENTO DE SUPERFICIES</v>
          </cell>
          <cell r="C5818" t="str">
            <v>REVE</v>
          </cell>
          <cell r="D5818" t="str">
            <v>EMBOCO</v>
          </cell>
          <cell r="E5818" t="str">
            <v>0107</v>
          </cell>
          <cell r="F5818" t="str">
            <v/>
          </cell>
          <cell r="G5818" t="str">
            <v/>
          </cell>
          <cell r="H5818" t="str">
            <v>EMBOÇO OU MASSA ÚNICA EM ARGAMASSA INDUSTRIALIZADA, PREPARO MECÂNICO E APLICAÇÃO COM EQUIPAMENTO DE MISTURA E PROJEÇÃO DE 1,5 M3/H NAS PAREDES INTERNAS DA SACADA, ESPESSURA 25 MM, SEM USO DE TELA METÁLICA. AF_06/2014</v>
          </cell>
          <cell r="I5818" t="str">
            <v>M2</v>
          </cell>
          <cell r="J5818" t="str">
            <v>COEFICIENTE DE REPRESENTATIVIDADE</v>
          </cell>
          <cell r="K5818" t="str">
            <v>74,39</v>
          </cell>
          <cell r="L5818" t="str">
            <v>CAIXA REFERENCIAL</v>
          </cell>
        </row>
        <row r="5819">
          <cell r="A5819">
            <v>87829</v>
          </cell>
          <cell r="B5819" t="str">
            <v>REVESTIMENTO E TRATAMENTO DE SUPERFICIES</v>
          </cell>
          <cell r="C5819" t="str">
            <v>REVE</v>
          </cell>
          <cell r="D5819" t="str">
            <v>EMBOCO</v>
          </cell>
          <cell r="E5819" t="str">
            <v>0107</v>
          </cell>
          <cell r="F5819" t="str">
            <v/>
          </cell>
          <cell r="G5819" t="str">
            <v/>
          </cell>
          <cell r="H5819" t="str">
            <v>EMBOÇO OU MASSA ÚNICA EM ARGAMASSA TRAÇO 1:2:8, PREPARO MECÂNICO COM BETONEIRA 400 L, APLICADA MANUALMENTE NAS PAREDES INTERNAS DA SACADA, ESPESSURA DE 35 MM, SEM USO DE TELA METÁLICA DE REFORÇO CONTRA FISSURAÇÃO. AF_06/2014</v>
          </cell>
          <cell r="I5819" t="str">
            <v>M2</v>
          </cell>
          <cell r="J5819" t="str">
            <v>COEFICIENTE DE REPRESENTATIVIDADE</v>
          </cell>
          <cell r="K5819" t="str">
            <v>57,96</v>
          </cell>
          <cell r="L5819" t="str">
            <v>CAIXA REFERENCIAL</v>
          </cell>
        </row>
        <row r="5820">
          <cell r="A5820">
            <v>87831</v>
          </cell>
          <cell r="B5820" t="str">
            <v>REVESTIMENTO E TRATAMENTO DE SUPERFICIES</v>
          </cell>
          <cell r="C5820" t="str">
            <v>REVE</v>
          </cell>
          <cell r="D5820" t="str">
            <v>EMBOCO</v>
          </cell>
          <cell r="E5820" t="str">
            <v>0107</v>
          </cell>
          <cell r="F5820" t="str">
            <v/>
          </cell>
          <cell r="G5820" t="str">
            <v/>
          </cell>
          <cell r="H5820" t="str">
            <v>EMBOÇO OU MASSA ÚNICA EM ARGAMASSA TRAÇO 1:2:8, PREPARO MANUAL, APLICADA MANUALMENTE NAS PAREDES INTERNAS DA SACADA, ESPESSURA DE 35 MM, SEM USO DE TELA METÁLICA DE REFORÇO CONTRA FISSURAÇÃO. AF_06/2014</v>
          </cell>
          <cell r="I5820" t="str">
            <v>M2</v>
          </cell>
          <cell r="J5820" t="str">
            <v>COLETADO</v>
          </cell>
          <cell r="K5820" t="str">
            <v>61,87</v>
          </cell>
          <cell r="L5820" t="str">
            <v>CAIXA REFERENCIAL</v>
          </cell>
        </row>
        <row r="5821">
          <cell r="A5821">
            <v>87832</v>
          </cell>
          <cell r="B5821" t="str">
            <v>REVESTIMENTO E TRATAMENTO DE SUPERFICIES</v>
          </cell>
          <cell r="C5821" t="str">
            <v>REVE</v>
          </cell>
          <cell r="D5821" t="str">
            <v>EMBOCO</v>
          </cell>
          <cell r="E5821" t="str">
            <v>0107</v>
          </cell>
          <cell r="F5821" t="str">
            <v/>
          </cell>
          <cell r="G5821" t="str">
            <v/>
          </cell>
          <cell r="H5821" t="str">
            <v>EMBOÇO OU MASSA ÚNICA EM ARGAMASSA INDUSTRIALIZADA, PREPARO MECÂNICO E APLICAÇÃO COM EQUIPAMENTO DE MISTURA E PROJEÇÃO DE 1,5 M3/H DE ARGAMASSA NAS PAREDES INTERNAS DA SACADA, ESPESSURA 35 MM, SEM USO DE TELA METÁLICA. AF_06/2014</v>
          </cell>
          <cell r="I5821" t="str">
            <v>M2</v>
          </cell>
          <cell r="J5821" t="str">
            <v>COEFICIENTE DE REPRESENTATIVIDADE</v>
          </cell>
          <cell r="K5821" t="str">
            <v>91,72</v>
          </cell>
          <cell r="L5821" t="str">
            <v>CAIXA REFERENCIAL</v>
          </cell>
        </row>
        <row r="5822">
          <cell r="A5822">
            <v>87834</v>
          </cell>
          <cell r="B5822" t="str">
            <v>REVESTIMENTO E TRATAMENTO DE SUPERFICIES</v>
          </cell>
          <cell r="C5822" t="str">
            <v>REVE</v>
          </cell>
          <cell r="D5822" t="str">
            <v>EMBOCO</v>
          </cell>
          <cell r="E5822" t="str">
            <v>0107</v>
          </cell>
          <cell r="F5822" t="str">
            <v/>
          </cell>
          <cell r="G5822" t="str">
            <v/>
          </cell>
          <cell r="H5822" t="str">
            <v>REVESTIMENTO DECORATIVO MONOCAMADA APLICADO MANUALMENTE EM PANOS CEGOS DA FACHADA DE UM EDIFÍCIO DE ESTRUTURA CONVENCIONAL, COM ACABAMENTO RASPADO. AF_06/2014</v>
          </cell>
          <cell r="I5822" t="str">
            <v>M2</v>
          </cell>
          <cell r="J5822" t="str">
            <v>COEFICIENTE DE REPRESENTATIVIDADE</v>
          </cell>
          <cell r="K5822" t="str">
            <v>134,72</v>
          </cell>
          <cell r="L5822" t="str">
            <v>CAIXA REFERENCIAL</v>
          </cell>
        </row>
        <row r="5823">
          <cell r="A5823">
            <v>87835</v>
          </cell>
          <cell r="B5823" t="str">
            <v>REVESTIMENTO E TRATAMENTO DE SUPERFICIES</v>
          </cell>
          <cell r="C5823" t="str">
            <v>REVE</v>
          </cell>
          <cell r="D5823" t="str">
            <v>EMBOCO</v>
          </cell>
          <cell r="E5823" t="str">
            <v>0107</v>
          </cell>
          <cell r="F5823" t="str">
            <v/>
          </cell>
          <cell r="G5823" t="str">
            <v/>
          </cell>
          <cell r="H5823" t="str">
            <v>REVESTIMENTO DECORATIVO MONOCAMADA APLICADO MANUALMENTE EM PANOS CEGOS DA FACHADA DE UM EDIFÍCIO DE ALVENARIA ESTRUTURAL, COM ACABAMENTO RASPADO. AF_06/2014</v>
          </cell>
          <cell r="I5823" t="str">
            <v>M2</v>
          </cell>
          <cell r="J5823" t="str">
            <v>COEFICIENTE DE REPRESENTATIVIDADE</v>
          </cell>
          <cell r="K5823" t="str">
            <v>92,58</v>
          </cell>
          <cell r="L5823" t="str">
            <v>CAIXA REFERENCIAL</v>
          </cell>
        </row>
        <row r="5824">
          <cell r="A5824">
            <v>87836</v>
          </cell>
          <cell r="B5824" t="str">
            <v>REVESTIMENTO E TRATAMENTO DE SUPERFICIES</v>
          </cell>
          <cell r="C5824" t="str">
            <v>REVE</v>
          </cell>
          <cell r="D5824" t="str">
            <v>EMBOCO</v>
          </cell>
          <cell r="E5824" t="str">
            <v>0107</v>
          </cell>
          <cell r="F5824" t="str">
            <v/>
          </cell>
          <cell r="G5824" t="str">
            <v/>
          </cell>
          <cell r="H5824" t="str">
            <v>REVESTIMENTO DECORATIVO MONOCAMADA APLICADO COM EQUIPAMENTO DE PROJEÇÃO EM PANOS CEGOS DA FACHADA DE UM EDIFÍCIO DE ESTRUTURA CONVENCIONAL, COM ACABAMENTO RASPADO. AF_06/2014</v>
          </cell>
          <cell r="I5824" t="str">
            <v>M2</v>
          </cell>
          <cell r="J5824" t="str">
            <v>COEFICIENTE DE REPRESENTATIVIDADE</v>
          </cell>
          <cell r="K5824" t="str">
            <v>129,36</v>
          </cell>
          <cell r="L5824" t="str">
            <v>CAIXA REFERENCIAL</v>
          </cell>
        </row>
        <row r="5825">
          <cell r="A5825">
            <v>87837</v>
          </cell>
          <cell r="B5825" t="str">
            <v>REVESTIMENTO E TRATAMENTO DE SUPERFICIES</v>
          </cell>
          <cell r="C5825" t="str">
            <v>REVE</v>
          </cell>
          <cell r="D5825" t="str">
            <v>EMBOCO</v>
          </cell>
          <cell r="E5825" t="str">
            <v>0107</v>
          </cell>
          <cell r="F5825" t="str">
            <v/>
          </cell>
          <cell r="G5825" t="str">
            <v/>
          </cell>
          <cell r="H5825" t="str">
            <v>REVESTIMENTO DECORATIVO MONOCAMADA APLICADO COM EQUIPAMENTO DE PROJEÇÃO EM PANOS CEGOS DA FACHADA DE UM EDIFÍCIO DE ALVENARIA ESTRUTURAL, COM ACABAMENTO RASPADO. AF_06/2014</v>
          </cell>
          <cell r="I5825" t="str">
            <v>M2</v>
          </cell>
          <cell r="J5825" t="str">
            <v>COEFICIENTE DE REPRESENTATIVIDADE</v>
          </cell>
          <cell r="K5825" t="str">
            <v>87,79</v>
          </cell>
          <cell r="L5825" t="str">
            <v>CAIXA REFERENCIAL</v>
          </cell>
        </row>
        <row r="5826">
          <cell r="A5826">
            <v>87838</v>
          </cell>
          <cell r="B5826" t="str">
            <v>REVESTIMENTO E TRATAMENTO DE SUPERFICIES</v>
          </cell>
          <cell r="C5826" t="str">
            <v>REVE</v>
          </cell>
          <cell r="D5826" t="str">
            <v>EMBOCO</v>
          </cell>
          <cell r="E5826" t="str">
            <v>0107</v>
          </cell>
          <cell r="F5826" t="str">
            <v/>
          </cell>
          <cell r="G5826" t="str">
            <v/>
          </cell>
          <cell r="H5826" t="str">
            <v>REVESTIMENTO DECORATIVO MONOCAMADA APLICADO MANUALMENTE EM PANOS DA FACHADA COM PRESENÇA DE VÃOS, DE UM EDIFÍCIO DE ESTRUTURA CONVENCIONAL E ACABAMENTO RASPADO. AF_06/2014</v>
          </cell>
          <cell r="I5826" t="str">
            <v>M2</v>
          </cell>
          <cell r="J5826" t="str">
            <v>COEFICIENTE DE REPRESENTATIVIDADE</v>
          </cell>
          <cell r="K5826" t="str">
            <v>140,48</v>
          </cell>
          <cell r="L5826" t="str">
            <v>CAIXA REFERENCIAL</v>
          </cell>
        </row>
        <row r="5827">
          <cell r="A5827">
            <v>87839</v>
          </cell>
          <cell r="B5827" t="str">
            <v>REVESTIMENTO E TRATAMENTO DE SUPERFICIES</v>
          </cell>
          <cell r="C5827" t="str">
            <v>REVE</v>
          </cell>
          <cell r="D5827" t="str">
            <v>EMBOCO</v>
          </cell>
          <cell r="E5827" t="str">
            <v>0107</v>
          </cell>
          <cell r="F5827" t="str">
            <v/>
          </cell>
          <cell r="G5827" t="str">
            <v/>
          </cell>
          <cell r="H5827" t="str">
            <v>REVESTIMENTO DECORATIVO MONOCAMADA APLICADO MANUALMENTE EM PANOS DA FACHADA COM PRESENÇA DE VÃOS, DE UM EDIFÍCIO DE ALVENARIA ESTRUTURAL E ACABAMENTO RASPADO. AF_06/2014</v>
          </cell>
          <cell r="I5827" t="str">
            <v>M2</v>
          </cell>
          <cell r="J5827" t="str">
            <v>COEFICIENTE DE REPRESENTATIVIDADE</v>
          </cell>
          <cell r="K5827" t="str">
            <v>96,62</v>
          </cell>
          <cell r="L5827" t="str">
            <v>CAIXA REFERENCIAL</v>
          </cell>
        </row>
        <row r="5828">
          <cell r="A5828">
            <v>87840</v>
          </cell>
          <cell r="B5828" t="str">
            <v>REVESTIMENTO E TRATAMENTO DE SUPERFICIES</v>
          </cell>
          <cell r="C5828" t="str">
            <v>REVE</v>
          </cell>
          <cell r="D5828" t="str">
            <v>EMBOCO</v>
          </cell>
          <cell r="E5828" t="str">
            <v>0107</v>
          </cell>
          <cell r="F5828" t="str">
            <v/>
          </cell>
          <cell r="G5828" t="str">
            <v/>
          </cell>
          <cell r="H5828" t="str">
            <v>REVESTIMENTO DECORATIVO MONOCAMADA APLICADO COM EQUIPAMENTO DE PROJEÇÃO EM PANOS DA FACHADA COM PRESENÇA DE VÃOS, DE UM EDIFÍCIO DE ESTRUTURA CONVENCIONAL E ACABAMENTO RASPADO. AF_06/2014</v>
          </cell>
          <cell r="I5828" t="str">
            <v>M2</v>
          </cell>
          <cell r="J5828" t="str">
            <v>COEFICIENTE DE REPRESENTATIVIDADE</v>
          </cell>
          <cell r="K5828" t="str">
            <v>133,78</v>
          </cell>
          <cell r="L5828" t="str">
            <v>CAIXA REFERENCIAL</v>
          </cell>
        </row>
        <row r="5829">
          <cell r="A5829">
            <v>87841</v>
          </cell>
          <cell r="B5829" t="str">
            <v>REVESTIMENTO E TRATAMENTO DE SUPERFICIES</v>
          </cell>
          <cell r="C5829" t="str">
            <v>REVE</v>
          </cell>
          <cell r="D5829" t="str">
            <v>EMBOCO</v>
          </cell>
          <cell r="E5829" t="str">
            <v>0107</v>
          </cell>
          <cell r="F5829" t="str">
            <v/>
          </cell>
          <cell r="G5829" t="str">
            <v/>
          </cell>
          <cell r="H5829" t="str">
            <v>REVESTIMENTO DECORATIVO MONOCAMADA APLICADO COM EQUIPAMENTO DE PROJEÇÃO EM PANOS DA FACHADA COM PRESENÇA DE VÃOS, DE UM EDIFÍCIO DE ALVENARIA ESTRUTURAL E ACABAMENTO RASPADO. AF_06/2014</v>
          </cell>
          <cell r="I5829" t="str">
            <v>M2</v>
          </cell>
          <cell r="J5829" t="str">
            <v>COEFICIENTE DE REPRESENTATIVIDADE</v>
          </cell>
          <cell r="K5829" t="str">
            <v>90,48</v>
          </cell>
          <cell r="L5829" t="str">
            <v>CAIXA REFERENCIAL</v>
          </cell>
        </row>
        <row r="5830">
          <cell r="A5830">
            <v>87842</v>
          </cell>
          <cell r="B5830" t="str">
            <v>REVESTIMENTO E TRATAMENTO DE SUPERFICIES</v>
          </cell>
          <cell r="C5830" t="str">
            <v>REVE</v>
          </cell>
          <cell r="D5830" t="str">
            <v>EMBOCO</v>
          </cell>
          <cell r="E5830" t="str">
            <v>0107</v>
          </cell>
          <cell r="F5830" t="str">
            <v/>
          </cell>
          <cell r="G5830" t="str">
            <v/>
          </cell>
          <cell r="H5830" t="str">
            <v>REVESTIMENTO DECORATIVO MONOCAMADA APLICADO MANUALMENTE EM SUPERFÍCIES EXTERNAS DA SACADA DE UM EDIFÍCIO DE ESTRUTURA CONVENCIONAL E ACABAMENTO RASPADO. AF_06/2014</v>
          </cell>
          <cell r="I5830" t="str">
            <v>M2</v>
          </cell>
          <cell r="J5830" t="str">
            <v>COEFICIENTE DE REPRESENTATIVIDADE</v>
          </cell>
          <cell r="K5830" t="str">
            <v>139,82</v>
          </cell>
          <cell r="L5830" t="str">
            <v>CAIXA REFERENCIAL</v>
          </cell>
        </row>
        <row r="5831">
          <cell r="A5831">
            <v>87843</v>
          </cell>
          <cell r="B5831" t="str">
            <v>REVESTIMENTO E TRATAMENTO DE SUPERFICIES</v>
          </cell>
          <cell r="C5831" t="str">
            <v>REVE</v>
          </cell>
          <cell r="D5831" t="str">
            <v>EMBOCO</v>
          </cell>
          <cell r="E5831" t="str">
            <v>0107</v>
          </cell>
          <cell r="F5831" t="str">
            <v/>
          </cell>
          <cell r="G5831" t="str">
            <v/>
          </cell>
          <cell r="H5831" t="str">
            <v>REVESTIMENTO DECORATIVO MONOCAMADA APLICADO MANUALMENTE EM SUPERFÍCIES EXTERNAS DA SACADA DE UM EDIFÍCIO DE ALVENARIA ESTRUTURAL E ACABAMENTO RASPADO. AF_06/2014</v>
          </cell>
          <cell r="I5831" t="str">
            <v>M2</v>
          </cell>
          <cell r="J5831" t="str">
            <v>COEFICIENTE DE REPRESENTATIVIDADE</v>
          </cell>
          <cell r="K5831" t="str">
            <v>103,22</v>
          </cell>
          <cell r="L5831" t="str">
            <v>CAIXA REFERENCIAL</v>
          </cell>
        </row>
        <row r="5832">
          <cell r="A5832">
            <v>87844</v>
          </cell>
          <cell r="B5832" t="str">
            <v>REVESTIMENTO E TRATAMENTO DE SUPERFICIES</v>
          </cell>
          <cell r="C5832" t="str">
            <v>REVE</v>
          </cell>
          <cell r="D5832" t="str">
            <v>EMBOCO</v>
          </cell>
          <cell r="E5832" t="str">
            <v>0107</v>
          </cell>
          <cell r="F5832" t="str">
            <v/>
          </cell>
          <cell r="G5832" t="str">
            <v/>
          </cell>
          <cell r="H5832" t="str">
            <v>REVESTIMENTO DECORATIVO MONOCAMADA APLICADO COM EQUIPAMENTO DE PROJEÇÃO EM SUPERFÍCIES EXTERNAS DA SACADA DE UM EDIFÍCIO DE ESTRUTURA CONVENCIONAL E ACABAMENTO RASPADO. AF_06/2014</v>
          </cell>
          <cell r="I5832" t="str">
            <v>M2</v>
          </cell>
          <cell r="J5832" t="str">
            <v>COEFICIENTE DE REPRESENTATIVIDADE</v>
          </cell>
          <cell r="K5832" t="str">
            <v>129,58</v>
          </cell>
          <cell r="L5832" t="str">
            <v>CAIXA REFERENCIAL</v>
          </cell>
        </row>
        <row r="5833">
          <cell r="A5833">
            <v>87845</v>
          </cell>
          <cell r="B5833" t="str">
            <v>REVESTIMENTO E TRATAMENTO DE SUPERFICIES</v>
          </cell>
          <cell r="C5833" t="str">
            <v>REVE</v>
          </cell>
          <cell r="D5833" t="str">
            <v>EMBOCO</v>
          </cell>
          <cell r="E5833" t="str">
            <v>0107</v>
          </cell>
          <cell r="F5833" t="str">
            <v/>
          </cell>
          <cell r="G5833" t="str">
            <v/>
          </cell>
          <cell r="H5833" t="str">
            <v>REVESTIMENTO DECORATIVO MONOCAMADA APLICADO COM EQUIPAMENTO DE PROJEÇÃO EM SUPERFÍCIES EXTERNAS DA SACADA DE UM EDIFÍCIO DE ALVENARIA ESTRUTURAL E ACABAMENTO RASPADO. AF_06/2014</v>
          </cell>
          <cell r="I5833" t="str">
            <v>M2</v>
          </cell>
          <cell r="J5833" t="str">
            <v>COEFICIENTE DE REPRESENTATIVIDADE</v>
          </cell>
          <cell r="K5833" t="str">
            <v>93,57</v>
          </cell>
          <cell r="L5833" t="str">
            <v>CAIXA REFERENCIAL</v>
          </cell>
        </row>
        <row r="5834">
          <cell r="A5834">
            <v>87846</v>
          </cell>
          <cell r="B5834" t="str">
            <v>REVESTIMENTO E TRATAMENTO DE SUPERFICIES</v>
          </cell>
          <cell r="C5834" t="str">
            <v>REVE</v>
          </cell>
          <cell r="D5834" t="str">
            <v>EMBOCO</v>
          </cell>
          <cell r="E5834" t="str">
            <v>0107</v>
          </cell>
          <cell r="F5834" t="str">
            <v/>
          </cell>
          <cell r="G5834" t="str">
            <v/>
          </cell>
          <cell r="H5834" t="str">
            <v>REVESTIMENTO DECORATIVO MONOCAMADA APLICADO MANUALMENTE EM PANOS CEGOS DA FACHADA DE UM EDIFÍCIO DE ESTRUTURA CONVENCIONAL, COM ACABAMENTO TRAVERTINO. AF_06/2014</v>
          </cell>
          <cell r="I5834" t="str">
            <v>M2</v>
          </cell>
          <cell r="J5834" t="str">
            <v>COEFICIENTE DE REPRESENTATIVIDADE</v>
          </cell>
          <cell r="K5834" t="str">
            <v>145,93</v>
          </cell>
          <cell r="L5834" t="str">
            <v>CAIXA REFERENCIAL</v>
          </cell>
        </row>
        <row r="5835">
          <cell r="A5835">
            <v>87847</v>
          </cell>
          <cell r="B5835" t="str">
            <v>REVESTIMENTO E TRATAMENTO DE SUPERFICIES</v>
          </cell>
          <cell r="C5835" t="str">
            <v>REVE</v>
          </cell>
          <cell r="D5835" t="str">
            <v>EMBOCO</v>
          </cell>
          <cell r="E5835" t="str">
            <v>0107</v>
          </cell>
          <cell r="F5835" t="str">
            <v/>
          </cell>
          <cell r="G5835" t="str">
            <v/>
          </cell>
          <cell r="H5835" t="str">
            <v>REVESTIMENTO DECORATIVO MONOCAMADA APLICADO MANUALMENTE EM PANOS CEGOS DA FACHADA DE UM EDIFÍCIO DE ALVENARIA ESTRUTURAL, COM ACABAMENTO TRAVERTINO. AF_06/2014</v>
          </cell>
          <cell r="I5835" t="str">
            <v>M2</v>
          </cell>
          <cell r="J5835" t="str">
            <v>COEFICIENTE DE REPRESENTATIVIDADE</v>
          </cell>
          <cell r="K5835" t="str">
            <v>103,79</v>
          </cell>
          <cell r="L5835" t="str">
            <v>CAIXA REFERENCIAL</v>
          </cell>
        </row>
        <row r="5836">
          <cell r="A5836">
            <v>87848</v>
          </cell>
          <cell r="B5836" t="str">
            <v>REVESTIMENTO E TRATAMENTO DE SUPERFICIES</v>
          </cell>
          <cell r="C5836" t="str">
            <v>REVE</v>
          </cell>
          <cell r="D5836" t="str">
            <v>EMBOCO</v>
          </cell>
          <cell r="E5836" t="str">
            <v>0107</v>
          </cell>
          <cell r="F5836" t="str">
            <v/>
          </cell>
          <cell r="G5836" t="str">
            <v/>
          </cell>
          <cell r="H5836" t="str">
            <v>REVESTIMENTO DECORATIVO MONOCAMADA APLICADO COM EQUIPAMENTO DE PROJEÇÃO EM PANOS CEGOS DA FACHADA DE UM EDIFÍCIO DE ESTRUTURA CONVENCIONAL, COM ACABAMENTO TRAVERTINO. AF_06/2014</v>
          </cell>
          <cell r="I5836" t="str">
            <v>M2</v>
          </cell>
          <cell r="J5836" t="str">
            <v>COEFICIENTE DE REPRESENTATIVIDADE</v>
          </cell>
          <cell r="K5836" t="str">
            <v>139,60</v>
          </cell>
          <cell r="L5836" t="str">
            <v>CAIXA REFERENCIAL</v>
          </cell>
        </row>
        <row r="5837">
          <cell r="A5837">
            <v>87849</v>
          </cell>
          <cell r="B5837" t="str">
            <v>REVESTIMENTO E TRATAMENTO DE SUPERFICIES</v>
          </cell>
          <cell r="C5837" t="str">
            <v>REVE</v>
          </cell>
          <cell r="D5837" t="str">
            <v>EMBOCO</v>
          </cell>
          <cell r="E5837" t="str">
            <v>0107</v>
          </cell>
          <cell r="F5837" t="str">
            <v/>
          </cell>
          <cell r="G5837" t="str">
            <v/>
          </cell>
          <cell r="H5837" t="str">
            <v>REVESTIMENTO DECORATIVO MONOCAMADA APLICADO COM EQUIPAMENTO DE PROJEÇÃO EM PANOS CEGOS DA FACHADA DE UM EDIFÍCIO DE ALVENARIA ESTRUTURAL, COM ACABAMENTO TRAVERTINO. AF_06/2014</v>
          </cell>
          <cell r="I5837" t="str">
            <v>M2</v>
          </cell>
          <cell r="J5837" t="str">
            <v>COEFICIENTE DE REPRESENTATIVIDADE</v>
          </cell>
          <cell r="K5837" t="str">
            <v>98,04</v>
          </cell>
          <cell r="L5837" t="str">
            <v>CAIXA REFERENCIAL</v>
          </cell>
        </row>
        <row r="5838">
          <cell r="A5838">
            <v>87850</v>
          </cell>
          <cell r="B5838" t="str">
            <v>REVESTIMENTO E TRATAMENTO DE SUPERFICIES</v>
          </cell>
          <cell r="C5838" t="str">
            <v>REVE</v>
          </cell>
          <cell r="D5838" t="str">
            <v>EMBOCO</v>
          </cell>
          <cell r="E5838" t="str">
            <v>0107</v>
          </cell>
          <cell r="F5838" t="str">
            <v/>
          </cell>
          <cell r="G5838" t="str">
            <v/>
          </cell>
          <cell r="H5838" t="str">
            <v>REVESTIMENTO DECORATIVO MONOCAMADA APLICADO MANUALMENTE EM PANOS DA FACHADA COM PRESENÇA DE VÃOS, DE UM EDIFÍCIO DE ESTRUTURA CONVENCIONAL E ACABAMENTO TRAVERTINO. AF_06/2014</v>
          </cell>
          <cell r="I5838" t="str">
            <v>M2</v>
          </cell>
          <cell r="J5838" t="str">
            <v>COEFICIENTE DE REPRESENTATIVIDADE</v>
          </cell>
          <cell r="K5838" t="str">
            <v>151,70</v>
          </cell>
          <cell r="L5838" t="str">
            <v>CAIXA REFERENCIAL</v>
          </cell>
        </row>
        <row r="5839">
          <cell r="A5839">
            <v>87851</v>
          </cell>
          <cell r="B5839" t="str">
            <v>REVESTIMENTO E TRATAMENTO DE SUPERFICIES</v>
          </cell>
          <cell r="C5839" t="str">
            <v>REVE</v>
          </cell>
          <cell r="D5839" t="str">
            <v>EMBOCO</v>
          </cell>
          <cell r="E5839" t="str">
            <v>0107</v>
          </cell>
          <cell r="F5839" t="str">
            <v/>
          </cell>
          <cell r="G5839" t="str">
            <v/>
          </cell>
          <cell r="H5839" t="str">
            <v>REVESTIMENTO DECORATIVO MONOCAMADA APLICADO MANUALMENTE EM PANOS DA FACHADA COM PRESENÇA DE VÃOS, DE UM EDIFÍCIO DE ALVENARIA ESTRUTURAL E ACABAMENTO TRAVERTINO. AF_06/2014</v>
          </cell>
          <cell r="I5839" t="str">
            <v>M2</v>
          </cell>
          <cell r="J5839" t="str">
            <v>COEFICIENTE DE REPRESENTATIVIDADE</v>
          </cell>
          <cell r="K5839" t="str">
            <v>107,85</v>
          </cell>
          <cell r="L5839" t="str">
            <v>CAIXA REFERENCIAL</v>
          </cell>
        </row>
        <row r="5840">
          <cell r="A5840">
            <v>87852</v>
          </cell>
          <cell r="B5840" t="str">
            <v>REVESTIMENTO E TRATAMENTO DE SUPERFICIES</v>
          </cell>
          <cell r="C5840" t="str">
            <v>REVE</v>
          </cell>
          <cell r="D5840" t="str">
            <v>EMBOCO</v>
          </cell>
          <cell r="E5840" t="str">
            <v>0107</v>
          </cell>
          <cell r="F5840" t="str">
            <v/>
          </cell>
          <cell r="G5840" t="str">
            <v/>
          </cell>
          <cell r="H5840" t="str">
            <v>REVESTIMENTO DECORATIVO MONOCAMADA APLICADO COM EQUIPAMENTO DE PROJEÇÃO EM PANOS DA FACHADA COM PRESENÇA DE VÃOS, DE UM EDIFÍCIO DE ESTRUTURA CONVENCIONAL E ACABAMENTO TRAVERTINO. AF_06/2014</v>
          </cell>
          <cell r="I5840" t="str">
            <v>M2</v>
          </cell>
          <cell r="J5840" t="str">
            <v>COEFICIENTE DE REPRESENTATIVIDADE</v>
          </cell>
          <cell r="K5840" t="str">
            <v>144,00</v>
          </cell>
          <cell r="L5840" t="str">
            <v>CAIXA REFERENCIAL</v>
          </cell>
        </row>
        <row r="5841">
          <cell r="A5841">
            <v>87853</v>
          </cell>
          <cell r="B5841" t="str">
            <v>REVESTIMENTO E TRATAMENTO DE SUPERFICIES</v>
          </cell>
          <cell r="C5841" t="str">
            <v>REVE</v>
          </cell>
          <cell r="D5841" t="str">
            <v>EMBOCO</v>
          </cell>
          <cell r="E5841" t="str">
            <v>0107</v>
          </cell>
          <cell r="F5841" t="str">
            <v/>
          </cell>
          <cell r="G5841" t="str">
            <v/>
          </cell>
          <cell r="H5841" t="str">
            <v>REVESTIMENTO DECORATIVO MONOCAMADA APLICADO COM EQUIPAMENTO DE PROJEÇÃO EM PANOS DA FACHADA COM PRESENÇA DE VÃOS, DE UM EDIFÍCIO DE ALVENARIA ESTRUTURAL E ACABAMENTO TRAVERTINO. AF_06/2014</v>
          </cell>
          <cell r="I5841" t="str">
            <v>M2</v>
          </cell>
          <cell r="J5841" t="str">
            <v>COEFICIENTE DE REPRESENTATIVIDADE</v>
          </cell>
          <cell r="K5841" t="str">
            <v>100,71</v>
          </cell>
          <cell r="L5841" t="str">
            <v>CAIXA REFERENCIAL</v>
          </cell>
        </row>
        <row r="5842">
          <cell r="A5842">
            <v>87854</v>
          </cell>
          <cell r="B5842" t="str">
            <v>REVESTIMENTO E TRATAMENTO DE SUPERFICIES</v>
          </cell>
          <cell r="C5842" t="str">
            <v>REVE</v>
          </cell>
          <cell r="D5842" t="str">
            <v>EMBOCO</v>
          </cell>
          <cell r="E5842" t="str">
            <v>0107</v>
          </cell>
          <cell r="F5842" t="str">
            <v/>
          </cell>
          <cell r="G5842" t="str">
            <v/>
          </cell>
          <cell r="H5842" t="str">
            <v>REVESTIMENTO DECORATIVO MONOCAMADA APLICADO MANUALMENTE EM SUPERFÍCIES EXTERNAS DA SACADA DE UM EDIFÍCIO DE ESTRUTURA CONVENCIONAL E ACABAMENTO TRAVERTINO. AF_06/2014</v>
          </cell>
          <cell r="I5842" t="str">
            <v>M2</v>
          </cell>
          <cell r="J5842" t="str">
            <v>COEFICIENTE DE REPRESENTATIVIDADE</v>
          </cell>
          <cell r="K5842" t="str">
            <v>151,02</v>
          </cell>
          <cell r="L5842" t="str">
            <v>CAIXA REFERENCIAL</v>
          </cell>
        </row>
        <row r="5843">
          <cell r="A5843">
            <v>87855</v>
          </cell>
          <cell r="B5843" t="str">
            <v>REVESTIMENTO E TRATAMENTO DE SUPERFICIES</v>
          </cell>
          <cell r="C5843" t="str">
            <v>REVE</v>
          </cell>
          <cell r="D5843" t="str">
            <v>EMBOCO</v>
          </cell>
          <cell r="E5843" t="str">
            <v>0107</v>
          </cell>
          <cell r="F5843" t="str">
            <v/>
          </cell>
          <cell r="G5843" t="str">
            <v/>
          </cell>
          <cell r="H5843" t="str">
            <v>REVESTIMENTO DECORATIVO MONOCAMADA APLICADO MANUALMENTE EM SUPERFÍCIES EXTERNAS DA SACADA DE UM EDIFÍCIO DE ALVENARIA ESTRUTURAL E ACABAMENTO TRAVERTINO. AF_06/2014</v>
          </cell>
          <cell r="I5843" t="str">
            <v>M2</v>
          </cell>
          <cell r="J5843" t="str">
            <v>COEFICIENTE DE REPRESENTATIVIDADE</v>
          </cell>
          <cell r="K5843" t="str">
            <v>114,44</v>
          </cell>
          <cell r="L5843" t="str">
            <v>CAIXA REFERENCIAL</v>
          </cell>
        </row>
        <row r="5844">
          <cell r="A5844">
            <v>87856</v>
          </cell>
          <cell r="B5844" t="str">
            <v>REVESTIMENTO E TRATAMENTO DE SUPERFICIES</v>
          </cell>
          <cell r="C5844" t="str">
            <v>REVE</v>
          </cell>
          <cell r="D5844" t="str">
            <v>EMBOCO</v>
          </cell>
          <cell r="E5844" t="str">
            <v>0107</v>
          </cell>
          <cell r="F5844" t="str">
            <v/>
          </cell>
          <cell r="G5844" t="str">
            <v/>
          </cell>
          <cell r="H5844" t="str">
            <v>REVESTIMENTO DECORATIVO MONOCAMADA APLICADO COM EQUIPAMENTO DE PROJEÇÃO EM SUPERFÍCIES EXTERNAS DA SACADA DE UM EDIFÍCIO DE ESTRUTURA CONVENCIONAL E ACABAMENTO TRAVERTINO. AF_06/2014</v>
          </cell>
          <cell r="I5844" t="str">
            <v>M2</v>
          </cell>
          <cell r="J5844" t="str">
            <v>COEFICIENTE DE REPRESENTATIVIDADE</v>
          </cell>
          <cell r="K5844" t="str">
            <v>139,82</v>
          </cell>
          <cell r="L5844" t="str">
            <v>CAIXA REFERENCIAL</v>
          </cell>
        </row>
        <row r="5845">
          <cell r="A5845">
            <v>87857</v>
          </cell>
          <cell r="B5845" t="str">
            <v>REVESTIMENTO E TRATAMENTO DE SUPERFICIES</v>
          </cell>
          <cell r="C5845" t="str">
            <v>REVE</v>
          </cell>
          <cell r="D5845" t="str">
            <v>EMBOCO</v>
          </cell>
          <cell r="E5845" t="str">
            <v>0107</v>
          </cell>
          <cell r="F5845" t="str">
            <v/>
          </cell>
          <cell r="G5845" t="str">
            <v/>
          </cell>
          <cell r="H5845" t="str">
            <v>REVESTIMENTO DECORATIVO MONOCAMADA APLICADO COM EQUIPAMENTO DE PROJEÇÃO EM SUPERFÍCIES EXTERNAS DA SACADA DE UM EDIFÍCIO DE ALVENARIA ESTRUTURAL E ACABAMENTO TRAVERTINO. AF_06/2014</v>
          </cell>
          <cell r="I5845" t="str">
            <v>M2</v>
          </cell>
          <cell r="J5845" t="str">
            <v>COEFICIENTE DE REPRESENTATIVIDADE</v>
          </cell>
          <cell r="K5845" t="str">
            <v>103,80</v>
          </cell>
          <cell r="L5845" t="str">
            <v>CAIXA REFERENCIAL</v>
          </cell>
        </row>
        <row r="5846">
          <cell r="A5846">
            <v>87858</v>
          </cell>
          <cell r="B5846" t="str">
            <v>REVESTIMENTO E TRATAMENTO DE SUPERFICIES</v>
          </cell>
          <cell r="C5846" t="str">
            <v>REVE</v>
          </cell>
          <cell r="D5846" t="str">
            <v>EMBOCO</v>
          </cell>
          <cell r="E5846" t="str">
            <v>0107</v>
          </cell>
          <cell r="F5846" t="str">
            <v/>
          </cell>
          <cell r="G5846" t="str">
            <v/>
          </cell>
          <cell r="H5846" t="str">
            <v>REVESTIMENTO DECORATIVO MONOCAMADA APLICADO MANUALMENTE NAS PAREDES INTERNAS DA SACADA COM ACABAMENTO RASPADO. AF_06/2014</v>
          </cell>
          <cell r="I5846" t="str">
            <v>M2</v>
          </cell>
          <cell r="J5846" t="str">
            <v>COEFICIENTE DE REPRESENTATIVIDADE</v>
          </cell>
          <cell r="K5846" t="str">
            <v>99,57</v>
          </cell>
          <cell r="L5846" t="str">
            <v>CAIXA REFERENCIAL</v>
          </cell>
        </row>
        <row r="5847">
          <cell r="A5847">
            <v>87859</v>
          </cell>
          <cell r="B5847" t="str">
            <v>REVESTIMENTO E TRATAMENTO DE SUPERFICIES</v>
          </cell>
          <cell r="C5847" t="str">
            <v>REVE</v>
          </cell>
          <cell r="D5847" t="str">
            <v>EMBOCO</v>
          </cell>
          <cell r="E5847" t="str">
            <v>0107</v>
          </cell>
          <cell r="F5847" t="str">
            <v/>
          </cell>
          <cell r="G5847" t="str">
            <v/>
          </cell>
          <cell r="H5847" t="str">
            <v>REVESTIMENTO DECORATIVO MONOCAMADA APLICADO MANUALMENTE NAS PAREDES INTERNAS DA SACADA COM ACABAMENTO TRAVERTINO. AF_06/2014</v>
          </cell>
          <cell r="I5847" t="str">
            <v>M2</v>
          </cell>
          <cell r="J5847" t="str">
            <v>COEFICIENTE DE REPRESENTATIVIDADE</v>
          </cell>
          <cell r="K5847" t="str">
            <v>114,99</v>
          </cell>
          <cell r="L5847" t="str">
            <v>CAIXA REFERENCIAL</v>
          </cell>
        </row>
        <row r="5848">
          <cell r="A5848">
            <v>89048</v>
          </cell>
          <cell r="B5848" t="str">
            <v>REVESTIMENTO E TRATAMENTO DE SUPERFICIES</v>
          </cell>
          <cell r="C5848" t="str">
            <v>REVE</v>
          </cell>
          <cell r="D5848" t="str">
            <v>EMBOCO</v>
          </cell>
          <cell r="E5848" t="str">
            <v>0107</v>
          </cell>
          <cell r="F5848" t="str">
            <v/>
          </cell>
          <cell r="G5848" t="str">
            <v/>
          </cell>
          <cell r="H5848" t="str">
            <v>(COMPOSIÇÃO REPRESENTATIVA) DO SERVIÇO DE EMBOÇO/MASSA ÚNICA, TRAÇO 1:2:8, PREPARO MECÂNICO, COM BETONEIRA DE 400L, EM PAREDES DE AMBIENTES INTERNOS, COM EXECUÇÃO DE TALISCAS, PARA EDIFICAÇÃO HABITACIONAL MULTIFAMILIAR (PRÉDIO). AF_11/2014</v>
          </cell>
          <cell r="I5848" t="str">
            <v>M2</v>
          </cell>
          <cell r="J5848" t="str">
            <v>COEFICIENTE DE REPRESENTATIVIDADE</v>
          </cell>
          <cell r="K5848" t="str">
            <v>27,09</v>
          </cell>
          <cell r="L5848" t="str">
            <v>CAIXA REFERENCIAL</v>
          </cell>
        </row>
        <row r="5849">
          <cell r="A5849">
            <v>89049</v>
          </cell>
          <cell r="B5849" t="str">
            <v>REVESTIMENTO E TRATAMENTO DE SUPERFICIES</v>
          </cell>
          <cell r="C5849" t="str">
            <v>REVE</v>
          </cell>
          <cell r="D5849" t="str">
            <v>EMBOCO</v>
          </cell>
          <cell r="E5849" t="str">
            <v>0107</v>
          </cell>
          <cell r="F5849" t="str">
            <v/>
          </cell>
          <cell r="G5849" t="str">
            <v/>
          </cell>
          <cell r="H5849" t="str">
            <v>(COMPOSIÇÃO REPRESENTATIVA) DO SERVIÇO DE APLICAÇÃO MANUAL DE GESSO DESEMPENADO (SEM TALISCAS) EM TETO, ESPESSURA 0,5 CM, PARA EDIFICAÇÃO HABITACIONAL MULTIFAMILIAR (PRÉDIO). AF_11/2014</v>
          </cell>
          <cell r="I5849" t="str">
            <v>M2</v>
          </cell>
          <cell r="J5849" t="str">
            <v>ATRIBUÍDO SÃO PAULO</v>
          </cell>
          <cell r="K5849" t="str">
            <v>15,10</v>
          </cell>
          <cell r="L5849" t="str">
            <v>CAIXA REFERENCIAL</v>
          </cell>
        </row>
        <row r="5850">
          <cell r="A5850">
            <v>89173</v>
          </cell>
          <cell r="B5850" t="str">
            <v>REVESTIMENTO E TRATAMENTO DE SUPERFICIES</v>
          </cell>
          <cell r="C5850" t="str">
            <v>REVE</v>
          </cell>
          <cell r="D5850" t="str">
            <v>EMBOCO</v>
          </cell>
          <cell r="E5850" t="str">
            <v>0107</v>
          </cell>
          <cell r="F5850" t="str">
            <v/>
          </cell>
          <cell r="G5850" t="str">
            <v/>
          </cell>
          <cell r="H5850" t="str">
            <v>(COMPOSIÇÃO REPRESENTATIVA) DO SERVIÇO DE EMBOÇO/MASSA ÚNICA, APLICADO MANUALMENTE, TRAÇO 1:2:8, EM BETONEIRA DE 400L, PAREDES INTERNAS, COM EXECUÇÃO DE TALISCAS, EDIFICAÇÃO HABITACIONAL UNIFAMILIAR (CASAS) E EDIFICAÇÃO PÚBLICA PADRÃO. AF_12/2014</v>
          </cell>
          <cell r="I5850" t="str">
            <v>M2</v>
          </cell>
          <cell r="J5850" t="str">
            <v>COEFICIENTE DE REPRESENTATIVIDADE</v>
          </cell>
          <cell r="K5850" t="str">
            <v>26,70</v>
          </cell>
          <cell r="L5850" t="str">
            <v>CAIXA REFERENCIAL</v>
          </cell>
        </row>
        <row r="5851">
          <cell r="A5851">
            <v>90406</v>
          </cell>
          <cell r="B5851" t="str">
            <v>REVESTIMENTO E TRATAMENTO DE SUPERFICIES</v>
          </cell>
          <cell r="C5851" t="str">
            <v>REVE</v>
          </cell>
          <cell r="D5851" t="str">
            <v>EMBOCO</v>
          </cell>
          <cell r="E5851" t="str">
            <v>0107</v>
          </cell>
          <cell r="F5851" t="str">
            <v/>
          </cell>
          <cell r="G5851" t="str">
            <v/>
          </cell>
          <cell r="H5851" t="str">
            <v>MASSA ÚNICA, PARA RECEBIMENTO DE PINTURA, EM ARGAMASSA TRAÇO 1:2:8, PREPARO MECÂNICO COM BETONEIRA 400L, APLICADA MANUALMENTE EM TETO, ESPESSURA DE 20MM, COM EXECUÇÃO DE TALISCAS. AF_03/2015</v>
          </cell>
          <cell r="I5851" t="str">
            <v>M2</v>
          </cell>
          <cell r="J5851" t="str">
            <v>COEFICIENTE DE REPRESENTATIVIDADE</v>
          </cell>
          <cell r="K5851" t="str">
            <v>33,98</v>
          </cell>
          <cell r="L5851" t="str">
            <v>CAIXA REFERENCIAL</v>
          </cell>
        </row>
        <row r="5852">
          <cell r="A5852">
            <v>90407</v>
          </cell>
          <cell r="B5852" t="str">
            <v>REVESTIMENTO E TRATAMENTO DE SUPERFICIES</v>
          </cell>
          <cell r="C5852" t="str">
            <v>REVE</v>
          </cell>
          <cell r="D5852" t="str">
            <v>EMBOCO</v>
          </cell>
          <cell r="E5852" t="str">
            <v>0107</v>
          </cell>
          <cell r="F5852" t="str">
            <v/>
          </cell>
          <cell r="G5852" t="str">
            <v/>
          </cell>
          <cell r="H5852" t="str">
            <v>MASSA ÚNICA, PARA RECEBIMENTO DE PINTURA, EM ARGAMASSA TRAÇO 1:2:8, PREPARO MANUAL, APLICADA MANUALMENTE EM TETO, ESPESSURA DE 20MM, COM EXECUÇÃO DE TALISCAS. AF_03/2015</v>
          </cell>
          <cell r="I5852" t="str">
            <v>M2</v>
          </cell>
          <cell r="J5852" t="str">
            <v>COLETADO</v>
          </cell>
          <cell r="K5852" t="str">
            <v>37,04</v>
          </cell>
          <cell r="L5852" t="str">
            <v>CAIXA REFERENCIAL</v>
          </cell>
        </row>
        <row r="5853">
          <cell r="A5853">
            <v>90408</v>
          </cell>
          <cell r="B5853" t="str">
            <v>REVESTIMENTO E TRATAMENTO DE SUPERFICIES</v>
          </cell>
          <cell r="C5853" t="str">
            <v>REVE</v>
          </cell>
          <cell r="D5853" t="str">
            <v>EMBOCO</v>
          </cell>
          <cell r="E5853" t="str">
            <v>0107</v>
          </cell>
          <cell r="F5853" t="str">
            <v/>
          </cell>
          <cell r="G5853" t="str">
            <v/>
          </cell>
          <cell r="H5853" t="str">
            <v>MASSA ÚNICA, PARA RECEBIMENTO DE PINTURA, EM ARGAMASSA TRAÇO 1:2:8, PREPARO MECÂNICO COM BETONEIRA 400L, APLICADA MANUALMENTE EM TETO, ESPESSURA DE 10MM, COM EXECUÇÃO DE TALISCAS. AF_03/2015</v>
          </cell>
          <cell r="I5853" t="str">
            <v>M2</v>
          </cell>
          <cell r="J5853" t="str">
            <v>COEFICIENTE DE REPRESENTATIVIDADE</v>
          </cell>
          <cell r="K5853" t="str">
            <v>24,19</v>
          </cell>
          <cell r="L5853" t="str">
            <v>CAIXA REFERENCIAL</v>
          </cell>
        </row>
        <row r="5854">
          <cell r="A5854">
            <v>90409</v>
          </cell>
          <cell r="B5854" t="str">
            <v>REVESTIMENTO E TRATAMENTO DE SUPERFICIES</v>
          </cell>
          <cell r="C5854" t="str">
            <v>REVE</v>
          </cell>
          <cell r="D5854" t="str">
            <v>EMBOCO</v>
          </cell>
          <cell r="E5854" t="str">
            <v>0107</v>
          </cell>
          <cell r="F5854" t="str">
            <v/>
          </cell>
          <cell r="G5854" t="str">
            <v/>
          </cell>
          <cell r="H5854" t="str">
            <v>MASSA ÚNICA, PARA RECEBIMENTO DE PINTURA, EM ARGAMASSA TRAÇO 1:2:8, PREPARO MANUAL, APLICADA MANUALMENTE EM TETO, ESPESSURA DE 10MM, COM EXECUÇÃO DE TALISCAS. AF_03/2015</v>
          </cell>
          <cell r="I5854" t="str">
            <v>M2</v>
          </cell>
          <cell r="J5854" t="str">
            <v>COLETADO</v>
          </cell>
          <cell r="K5854" t="str">
            <v>25,92</v>
          </cell>
          <cell r="L5854" t="str">
            <v>CAIXA REFERENCIAL</v>
          </cell>
        </row>
        <row r="5855">
          <cell r="A5855">
            <v>87242</v>
          </cell>
          <cell r="B5855" t="str">
            <v>REVESTIMENTO E TRATAMENTO DE SUPERFICIES</v>
          </cell>
          <cell r="C5855" t="str">
            <v>REVE</v>
          </cell>
          <cell r="D5855" t="str">
            <v>PASTILHAS,CERAMICAS, PLACAS PRE-MOLDADAS E OUTROS</v>
          </cell>
          <cell r="E5855" t="str">
            <v>0110</v>
          </cell>
          <cell r="F5855" t="str">
            <v/>
          </cell>
          <cell r="G5855" t="str">
            <v/>
          </cell>
          <cell r="H5855" t="str">
            <v>REVESTIMENTO CERÂMICO PARA PAREDES EXTERNAS EM PASTILHAS DE PORCELANA 5 X 5 CM (PLACAS DE 30 X 30 CM), ALINHADAS A PRUMO, APLICADO EM PANOS COM VÃOS. AF_06/2014</v>
          </cell>
          <cell r="I5855" t="str">
            <v>M2</v>
          </cell>
          <cell r="J5855" t="str">
            <v>COEFICIENTE DE REPRESENTATIVIDADE</v>
          </cell>
          <cell r="K5855" t="str">
            <v>218,47</v>
          </cell>
          <cell r="L5855" t="str">
            <v>CAIXA REFERENCIAL</v>
          </cell>
        </row>
        <row r="5856">
          <cell r="A5856">
            <v>87243</v>
          </cell>
          <cell r="B5856" t="str">
            <v>REVESTIMENTO E TRATAMENTO DE SUPERFICIES</v>
          </cell>
          <cell r="C5856" t="str">
            <v>REVE</v>
          </cell>
          <cell r="D5856" t="str">
            <v>PASTILHAS,CERAMICAS, PLACAS PRE-MOLDADAS E OUTROS</v>
          </cell>
          <cell r="E5856" t="str">
            <v>0110</v>
          </cell>
          <cell r="F5856" t="str">
            <v/>
          </cell>
          <cell r="G5856" t="str">
            <v/>
          </cell>
          <cell r="H5856" t="str">
            <v>REVESTIMENTO CERÂMICO PARA PAREDES EXTERNAS EM PASTILHAS DE PORCELANA 5 X 5 CM (PLACAS DE 30 X 30 CM), ALINHADAS A PRUMO, APLICADO EM PANOS SEM VÃOS. AF_06/2014</v>
          </cell>
          <cell r="I5856" t="str">
            <v>M2</v>
          </cell>
          <cell r="J5856" t="str">
            <v>COEFICIENTE DE REPRESENTATIVIDADE</v>
          </cell>
          <cell r="K5856" t="str">
            <v>201,49</v>
          </cell>
          <cell r="L5856" t="str">
            <v>CAIXA REFERENCIAL</v>
          </cell>
        </row>
        <row r="5857">
          <cell r="A5857">
            <v>87244</v>
          </cell>
          <cell r="B5857" t="str">
            <v>REVESTIMENTO E TRATAMENTO DE SUPERFICIES</v>
          </cell>
          <cell r="C5857" t="str">
            <v>REVE</v>
          </cell>
          <cell r="D5857" t="str">
            <v>PASTILHAS,CERAMICAS, PLACAS PRE-MOLDADAS E OUTROS</v>
          </cell>
          <cell r="E5857" t="str">
            <v>0110</v>
          </cell>
          <cell r="F5857" t="str">
            <v/>
          </cell>
          <cell r="G5857" t="str">
            <v/>
          </cell>
          <cell r="H5857" t="str">
            <v>REVESTIMENTO CERÂMICO PARA PAREDES EXTERNAS EM PASTILHAS DE PORCELANA 5 X 5 CM (PLACAS DE 30 X 30 CM), ALINHADAS A PRUMO, APLICADO EM SUPERFÍCIES EXTERNAS DA SACADA. AF_06/2014</v>
          </cell>
          <cell r="I5857" t="str">
            <v>M2</v>
          </cell>
          <cell r="J5857" t="str">
            <v>COEFICIENTE DE REPRESENTATIVIDADE</v>
          </cell>
          <cell r="K5857" t="str">
            <v>210,31</v>
          </cell>
          <cell r="L5857" t="str">
            <v>CAIXA REFERENCIAL</v>
          </cell>
        </row>
        <row r="5858">
          <cell r="A5858">
            <v>87245</v>
          </cell>
          <cell r="B5858" t="str">
            <v>REVESTIMENTO E TRATAMENTO DE SUPERFICIES</v>
          </cell>
          <cell r="C5858" t="str">
            <v>REVE</v>
          </cell>
          <cell r="D5858" t="str">
            <v>PASTILHAS,CERAMICAS, PLACAS PRE-MOLDADAS E OUTROS</v>
          </cell>
          <cell r="E5858" t="str">
            <v>0110</v>
          </cell>
          <cell r="F5858" t="str">
            <v/>
          </cell>
          <cell r="G5858" t="str">
            <v/>
          </cell>
          <cell r="H5858" t="str">
            <v>REVESTIMENTO CERÂMICO PARA PAREDES EXTERNAS EM PASTILHAS DE PORCELANA 5 X 5 CM (PLACAS DE 30 X 30 CM), ALINHADAS A PRUMO, APLICADO EM SUPERFÍCIES INTERNAS DA SACADA. AF_06/2014</v>
          </cell>
          <cell r="I5858" t="str">
            <v>M2</v>
          </cell>
          <cell r="J5858" t="str">
            <v>COEFICIENTE DE REPRESENTATIVIDADE</v>
          </cell>
          <cell r="K5858" t="str">
            <v>253,75</v>
          </cell>
          <cell r="L5858" t="str">
            <v>CAIXA REFERENCIAL</v>
          </cell>
        </row>
        <row r="5859">
          <cell r="A5859">
            <v>87264</v>
          </cell>
          <cell r="B5859" t="str">
            <v>REVESTIMENTO E TRATAMENTO DE SUPERFICIES</v>
          </cell>
          <cell r="C5859" t="str">
            <v>REVE</v>
          </cell>
          <cell r="D5859" t="str">
            <v>PASTILHAS,CERAMICAS, PLACAS PRE-MOLDADAS E OUTROS</v>
          </cell>
          <cell r="E5859" t="str">
            <v>0110</v>
          </cell>
          <cell r="F5859" t="str">
            <v/>
          </cell>
          <cell r="G5859" t="str">
            <v/>
          </cell>
          <cell r="H5859" t="str">
            <v>REVESTIMENTO CERÂMICO PARA PAREDES INTERNAS COM PLACAS TIPO ESMALTADA EXTRA DE DIMENSÕES 20X20 CM APLICADAS EM AMBIENTES DE ÁREA MENOR QUE 5 M² NA ALTURA INTEIRA DAS PAREDES. AF_06/2014</v>
          </cell>
          <cell r="I5859" t="str">
            <v>M2</v>
          </cell>
          <cell r="J5859" t="str">
            <v>COEFICIENTE DE REPRESENTATIVIDADE</v>
          </cell>
          <cell r="K5859" t="str">
            <v>48,18</v>
          </cell>
          <cell r="L5859" t="str">
            <v>CAIXA REFERENCIAL</v>
          </cell>
        </row>
        <row r="5860">
          <cell r="A5860">
            <v>87265</v>
          </cell>
          <cell r="B5860" t="str">
            <v>REVESTIMENTO E TRATAMENTO DE SUPERFICIES</v>
          </cell>
          <cell r="C5860" t="str">
            <v>REVE</v>
          </cell>
          <cell r="D5860" t="str">
            <v>PASTILHAS,CERAMICAS, PLACAS PRE-MOLDADAS E OUTROS</v>
          </cell>
          <cell r="E5860" t="str">
            <v>0110</v>
          </cell>
          <cell r="F5860" t="str">
            <v/>
          </cell>
          <cell r="G5860" t="str">
            <v/>
          </cell>
          <cell r="H5860" t="str">
            <v>REVESTIMENTO CERÂMICO PARA PAREDES INTERNAS COM PLACAS TIPO ESMALTADA EXTRA DE DIMENSÕES 20X20 CM APLICADAS EM AMBIENTES DE ÁREA MAIOR QUE 5 M² NA ALTURA INTEIRA DAS PAREDES. AF_06/2014</v>
          </cell>
          <cell r="I5860" t="str">
            <v>M2</v>
          </cell>
          <cell r="J5860" t="str">
            <v>COEFICIENTE DE REPRESENTATIVIDADE</v>
          </cell>
          <cell r="K5860" t="str">
            <v>42,55</v>
          </cell>
          <cell r="L5860" t="str">
            <v>CAIXA REFERENCIAL</v>
          </cell>
        </row>
        <row r="5861">
          <cell r="A5861">
            <v>87266</v>
          </cell>
          <cell r="B5861" t="str">
            <v>REVESTIMENTO E TRATAMENTO DE SUPERFICIES</v>
          </cell>
          <cell r="C5861" t="str">
            <v>REVE</v>
          </cell>
          <cell r="D5861" t="str">
            <v>PASTILHAS,CERAMICAS, PLACAS PRE-MOLDADAS E OUTROS</v>
          </cell>
          <cell r="E5861" t="str">
            <v>0110</v>
          </cell>
          <cell r="F5861" t="str">
            <v/>
          </cell>
          <cell r="G5861" t="str">
            <v/>
          </cell>
          <cell r="H5861" t="str">
            <v>REVESTIMENTO CERÂMICO PARA PAREDES INTERNAS COM PLACAS TIPO ESMALTADA EXTRA DE DIMENSÕES 20X20 CM APLICADAS EM AMBIENTES DE ÁREA MENOR QUE 5 M² A MEIA ALTURA DAS PAREDES. AF_06/2014</v>
          </cell>
          <cell r="I5861" t="str">
            <v>M2</v>
          </cell>
          <cell r="J5861" t="str">
            <v>COEFICIENTE DE REPRESENTATIVIDADE</v>
          </cell>
          <cell r="K5861" t="str">
            <v>50,19</v>
          </cell>
          <cell r="L5861" t="str">
            <v>CAIXA REFERENCIAL</v>
          </cell>
        </row>
        <row r="5862">
          <cell r="A5862">
            <v>87267</v>
          </cell>
          <cell r="B5862" t="str">
            <v>REVESTIMENTO E TRATAMENTO DE SUPERFICIES</v>
          </cell>
          <cell r="C5862" t="str">
            <v>REVE</v>
          </cell>
          <cell r="D5862" t="str">
            <v>PASTILHAS,CERAMICAS, PLACAS PRE-MOLDADAS E OUTROS</v>
          </cell>
          <cell r="E5862" t="str">
            <v>0110</v>
          </cell>
          <cell r="F5862" t="str">
            <v/>
          </cell>
          <cell r="G5862" t="str">
            <v/>
          </cell>
          <cell r="H5862" t="str">
            <v>REVESTIMENTO CERÂMICO PARA PAREDES INTERNAS COM PLACAS TIPO ESMALTADA EXTRA DE DIMENSÕES 20X20 CM APLICADAS EM AMBIENTES DE ÁREA MAIOR QUE 5 M² A MEIA ALTURA DAS PAREDES. AF_06/2014</v>
          </cell>
          <cell r="I5862" t="str">
            <v>M2</v>
          </cell>
          <cell r="J5862" t="str">
            <v>COEFICIENTE DE REPRESENTATIVIDADE</v>
          </cell>
          <cell r="K5862" t="str">
            <v>47,69</v>
          </cell>
          <cell r="L5862" t="str">
            <v>CAIXA REFERENCIAL</v>
          </cell>
        </row>
        <row r="5863">
          <cell r="A5863">
            <v>87268</v>
          </cell>
          <cell r="B5863" t="str">
            <v>REVESTIMENTO E TRATAMENTO DE SUPERFICIES</v>
          </cell>
          <cell r="C5863" t="str">
            <v>REVE</v>
          </cell>
          <cell r="D5863" t="str">
            <v>PASTILHAS,CERAMICAS, PLACAS PRE-MOLDADAS E OUTROS</v>
          </cell>
          <cell r="E5863" t="str">
            <v>0110</v>
          </cell>
          <cell r="F5863" t="str">
            <v/>
          </cell>
          <cell r="G5863" t="str">
            <v/>
          </cell>
          <cell r="H5863" t="str">
            <v>REVESTIMENTO CERÂMICO PARA PAREDES INTERNAS COM PLACAS TIPO ESMALTADA EXTRA DE DIMENSÕES 25X35 CM APLICADAS EM AMBIENTES DE ÁREA MENOR QUE 5 M² NA ALTURA INTEIRA DAS PAREDES. AF_06/2014</v>
          </cell>
          <cell r="I5863" t="str">
            <v>M2</v>
          </cell>
          <cell r="J5863" t="str">
            <v>COEFICIENTE DE REPRESENTATIVIDADE</v>
          </cell>
          <cell r="K5863" t="str">
            <v>51,62</v>
          </cell>
          <cell r="L5863" t="str">
            <v>CAIXA REFERENCIAL</v>
          </cell>
        </row>
        <row r="5864">
          <cell r="A5864">
            <v>87269</v>
          </cell>
          <cell r="B5864" t="str">
            <v>REVESTIMENTO E TRATAMENTO DE SUPERFICIES</v>
          </cell>
          <cell r="C5864" t="str">
            <v>REVE</v>
          </cell>
          <cell r="D5864" t="str">
            <v>PASTILHAS,CERAMICAS, PLACAS PRE-MOLDADAS E OUTROS</v>
          </cell>
          <cell r="E5864" t="str">
            <v>0110</v>
          </cell>
          <cell r="F5864" t="str">
            <v/>
          </cell>
          <cell r="G5864" t="str">
            <v/>
          </cell>
          <cell r="H5864" t="str">
            <v>REVESTIMENTO CERÂMICO PARA PAREDES INTERNAS COM PLACAS TIPO ESMALTADA EXTRA DE DIMENSÕES 25X35 CM APLICADAS EM AMBIENTES DE ÁREA MAIOR QUE 5 M² NA ALTURA INTEIRA DAS PAREDES. AF_06/2014</v>
          </cell>
          <cell r="I5864" t="str">
            <v>M2</v>
          </cell>
          <cell r="J5864" t="str">
            <v>COEFICIENTE DE REPRESENTATIVIDADE</v>
          </cell>
          <cell r="K5864" t="str">
            <v>45,47</v>
          </cell>
          <cell r="L5864" t="str">
            <v>CAIXA REFERENCIAL</v>
          </cell>
        </row>
        <row r="5865">
          <cell r="A5865">
            <v>87270</v>
          </cell>
          <cell r="B5865" t="str">
            <v>REVESTIMENTO E TRATAMENTO DE SUPERFICIES</v>
          </cell>
          <cell r="C5865" t="str">
            <v>REVE</v>
          </cell>
          <cell r="D5865" t="str">
            <v>PASTILHAS,CERAMICAS, PLACAS PRE-MOLDADAS E OUTROS</v>
          </cell>
          <cell r="E5865" t="str">
            <v>0110</v>
          </cell>
          <cell r="F5865" t="str">
            <v/>
          </cell>
          <cell r="G5865" t="str">
            <v/>
          </cell>
          <cell r="H5865" t="str">
            <v>REVESTIMENTO CERÂMICO PARA PAREDES INTERNAS COM PLACAS TIPO ESMALTADA EXTRA DE DIMENSÕES 25X35 CM APLICADAS EM AMBIENTES DE ÁREA MENOR QUE 5 M² A MEIA ALTURA DAS PAREDES. AF_06/2014</v>
          </cell>
          <cell r="I5865" t="str">
            <v>M2</v>
          </cell>
          <cell r="J5865" t="str">
            <v>COEFICIENTE DE REPRESENTATIVIDADE</v>
          </cell>
          <cell r="K5865" t="str">
            <v>53,29</v>
          </cell>
          <cell r="L5865" t="str">
            <v>CAIXA REFERENCIAL</v>
          </cell>
        </row>
        <row r="5866">
          <cell r="A5866">
            <v>87271</v>
          </cell>
          <cell r="B5866" t="str">
            <v>REVESTIMENTO E TRATAMENTO DE SUPERFICIES</v>
          </cell>
          <cell r="C5866" t="str">
            <v>REVE</v>
          </cell>
          <cell r="D5866" t="str">
            <v>PASTILHAS,CERAMICAS, PLACAS PRE-MOLDADAS E OUTROS</v>
          </cell>
          <cell r="E5866" t="str">
            <v>0110</v>
          </cell>
          <cell r="F5866" t="str">
            <v/>
          </cell>
          <cell r="G5866" t="str">
            <v/>
          </cell>
          <cell r="H5866" t="str">
            <v>REVESTIMENTO CERÂMICO PARA PAREDES INTERNAS COM PLACAS TIPO ESMALTADA EXTRA DE DIMENSÕES 25X35 CM APLICADAS EM AMBIENTES DE ÁREA MAIOR QUE 5 M² A MEIA ALTURA DAS PAREDES. AF_06/2014</v>
          </cell>
          <cell r="I5866" t="str">
            <v>M2</v>
          </cell>
          <cell r="J5866" t="str">
            <v>COEFICIENTE DE REPRESENTATIVIDADE</v>
          </cell>
          <cell r="K5866" t="str">
            <v>50,37</v>
          </cell>
          <cell r="L5866" t="str">
            <v>CAIXA REFERENCIAL</v>
          </cell>
        </row>
        <row r="5867">
          <cell r="A5867">
            <v>87272</v>
          </cell>
          <cell r="B5867" t="str">
            <v>REVESTIMENTO E TRATAMENTO DE SUPERFICIES</v>
          </cell>
          <cell r="C5867" t="str">
            <v>REVE</v>
          </cell>
          <cell r="D5867" t="str">
            <v>PASTILHAS,CERAMICAS, PLACAS PRE-MOLDADAS E OUTROS</v>
          </cell>
          <cell r="E5867" t="str">
            <v>0110</v>
          </cell>
          <cell r="F5867" t="str">
            <v/>
          </cell>
          <cell r="G5867" t="str">
            <v/>
          </cell>
          <cell r="H5867" t="str">
            <v>REVESTIMENTO CERÂMICO PARA PAREDES INTERNAS COM PLACAS TIPO ESMALTADA EXTRA  DE DIMENSÕES 33X45 CM APLICADAS EM AMBIENTES DE ÁREA MENOR QUE 5 M² NA ALTURA INTEIRA DAS PAREDES. AF_06/2014</v>
          </cell>
          <cell r="I5867" t="str">
            <v>M2</v>
          </cell>
          <cell r="J5867" t="str">
            <v>COEFICIENTE DE REPRESENTATIVIDADE</v>
          </cell>
          <cell r="K5867" t="str">
            <v>54,86</v>
          </cell>
          <cell r="L5867" t="str">
            <v>CAIXA REFERENCIAL</v>
          </cell>
        </row>
        <row r="5868">
          <cell r="A5868">
            <v>87273</v>
          </cell>
          <cell r="B5868" t="str">
            <v>REVESTIMENTO E TRATAMENTO DE SUPERFICIES</v>
          </cell>
          <cell r="C5868" t="str">
            <v>REVE</v>
          </cell>
          <cell r="D5868" t="str">
            <v>PASTILHAS,CERAMICAS, PLACAS PRE-MOLDADAS E OUTROS</v>
          </cell>
          <cell r="E5868" t="str">
            <v>0110</v>
          </cell>
          <cell r="F5868" t="str">
            <v/>
          </cell>
          <cell r="G5868" t="str">
            <v/>
          </cell>
          <cell r="H5868" t="str">
            <v>REVESTIMENTO CERÂMICO PARA PAREDES INTERNAS COM PLACAS TIPO ESMALTADA EXTRA DE DIMENSÕES 33X45 CM APLICADAS EM AMBIENTES DE ÁREA MAIOR QUE 5 M² NA ALTURA INTEIRA DAS PAREDES. AF_06/2014</v>
          </cell>
          <cell r="I5868" t="str">
            <v>M2</v>
          </cell>
          <cell r="J5868" t="str">
            <v>COEFICIENTE DE REPRESENTATIVIDADE</v>
          </cell>
          <cell r="K5868" t="str">
            <v>47,37</v>
          </cell>
          <cell r="L5868" t="str">
            <v>CAIXA REFERENCIAL</v>
          </cell>
        </row>
        <row r="5869">
          <cell r="A5869">
            <v>87274</v>
          </cell>
          <cell r="B5869" t="str">
            <v>REVESTIMENTO E TRATAMENTO DE SUPERFICIES</v>
          </cell>
          <cell r="C5869" t="str">
            <v>REVE</v>
          </cell>
          <cell r="D5869" t="str">
            <v>PASTILHAS,CERAMICAS, PLACAS PRE-MOLDADAS E OUTROS</v>
          </cell>
          <cell r="E5869" t="str">
            <v>0110</v>
          </cell>
          <cell r="F5869" t="str">
            <v/>
          </cell>
          <cell r="G5869" t="str">
            <v/>
          </cell>
          <cell r="H5869" t="str">
            <v>REVESTIMENTO CERÂMICO PARA PAREDES INTERNAS COM PLACAS TIPO ESMALTADA EXTRA DE DIMENSÕES 33X45 CM APLICADAS EM AMBIENTES DE ÁREA MENOR QUE 5 M² A MEIA ALTURA DAS PAREDES. AF_06/2014</v>
          </cell>
          <cell r="I5869" t="str">
            <v>M2</v>
          </cell>
          <cell r="J5869" t="str">
            <v>COEFICIENTE DE REPRESENTATIVIDADE</v>
          </cell>
          <cell r="K5869" t="str">
            <v>56,04</v>
          </cell>
          <cell r="L5869" t="str">
            <v>CAIXA REFERENCIAL</v>
          </cell>
        </row>
        <row r="5870">
          <cell r="A5870">
            <v>87275</v>
          </cell>
          <cell r="B5870" t="str">
            <v>REVESTIMENTO E TRATAMENTO DE SUPERFICIES</v>
          </cell>
          <cell r="C5870" t="str">
            <v>REVE</v>
          </cell>
          <cell r="D5870" t="str">
            <v>PASTILHAS,CERAMICAS, PLACAS PRE-MOLDADAS E OUTROS</v>
          </cell>
          <cell r="E5870" t="str">
            <v>0110</v>
          </cell>
          <cell r="F5870" t="str">
            <v/>
          </cell>
          <cell r="G5870" t="str">
            <v/>
          </cell>
          <cell r="H5870" t="str">
            <v>REVESTIMENTO CERÂMICO PARA PAREDES INTERNAS COM PLACAS TIPO ESMALTADA EXTRA  DE DIMENSÕES 33X45 CM APLICADAS EM AMBIENTES DE ÁREA MAIOR QUE 5 M² A MEIA ALTURA DAS PAREDES. AF_06/2014</v>
          </cell>
          <cell r="I5870" t="str">
            <v>M2</v>
          </cell>
          <cell r="J5870" t="str">
            <v>COEFICIENTE DE REPRESENTATIVIDADE</v>
          </cell>
          <cell r="K5870" t="str">
            <v>53,51</v>
          </cell>
          <cell r="L5870" t="str">
            <v>CAIXA REFERENCIAL</v>
          </cell>
        </row>
        <row r="5871">
          <cell r="A5871">
            <v>88786</v>
          </cell>
          <cell r="B5871" t="str">
            <v>REVESTIMENTO E TRATAMENTO DE SUPERFICIES</v>
          </cell>
          <cell r="C5871" t="str">
            <v>REVE</v>
          </cell>
          <cell r="D5871" t="str">
            <v>PASTILHAS,CERAMICAS, PLACAS PRE-MOLDADAS E OUTROS</v>
          </cell>
          <cell r="E5871" t="str">
            <v>0110</v>
          </cell>
          <cell r="F5871" t="str">
            <v/>
          </cell>
          <cell r="G5871" t="str">
            <v/>
          </cell>
          <cell r="H5871" t="str">
            <v>REVESTIMENTO CERÂMICO PARA PAREDES EXTERNAS EM PASTILHAS DE PORCELANA 2,5 X 2,5 CM (PLACAS DE 30 X 30 CM), ALINHADAS A PRUMO, APLICADO EM PANOS COM VÃOS. AF_10/2014</v>
          </cell>
          <cell r="I5871" t="str">
            <v>M2</v>
          </cell>
          <cell r="J5871" t="str">
            <v>COEFICIENTE DE REPRESENTATIVIDADE</v>
          </cell>
          <cell r="K5871" t="str">
            <v>243,03</v>
          </cell>
          <cell r="L5871" t="str">
            <v>CAIXA REFERENCIAL</v>
          </cell>
        </row>
        <row r="5872">
          <cell r="A5872">
            <v>88787</v>
          </cell>
          <cell r="B5872" t="str">
            <v>REVESTIMENTO E TRATAMENTO DE SUPERFICIES</v>
          </cell>
          <cell r="C5872" t="str">
            <v>REVE</v>
          </cell>
          <cell r="D5872" t="str">
            <v>PASTILHAS,CERAMICAS, PLACAS PRE-MOLDADAS E OUTROS</v>
          </cell>
          <cell r="E5872" t="str">
            <v>0110</v>
          </cell>
          <cell r="F5872" t="str">
            <v/>
          </cell>
          <cell r="G5872" t="str">
            <v/>
          </cell>
          <cell r="H5872" t="str">
            <v>REVESTIMENTO CERÂMICO PARA PAREDES EXTERNAS EM PASTILHAS DE PORCELANA 2,5 X 2,5 CM (PLACAS DE 30 X 30 CM), ALINHADAS A PRUMO, APLICADO EM PANOS SEM VÃOS. AF_10/2014</v>
          </cell>
          <cell r="I5872" t="str">
            <v>M2</v>
          </cell>
          <cell r="J5872" t="str">
            <v>COEFICIENTE DE REPRESENTATIVIDADE</v>
          </cell>
          <cell r="K5872" t="str">
            <v>224,82</v>
          </cell>
          <cell r="L5872" t="str">
            <v>CAIXA REFERENCIAL</v>
          </cell>
        </row>
        <row r="5873">
          <cell r="A5873">
            <v>88788</v>
          </cell>
          <cell r="B5873" t="str">
            <v>REVESTIMENTO E TRATAMENTO DE SUPERFICIES</v>
          </cell>
          <cell r="C5873" t="str">
            <v>REVE</v>
          </cell>
          <cell r="D5873" t="str">
            <v>PASTILHAS,CERAMICAS, PLACAS PRE-MOLDADAS E OUTROS</v>
          </cell>
          <cell r="E5873" t="str">
            <v>0110</v>
          </cell>
          <cell r="F5873" t="str">
            <v/>
          </cell>
          <cell r="G5873" t="str">
            <v/>
          </cell>
          <cell r="H5873" t="str">
            <v>REVESTIMENTO CERÂMICO PARA PAREDES EXTERNAS EM PASTILHAS DE PORCELANA 2,5 X 2,5 CM (PLACAS DE 30 X 30 CM), ALINHADAS A PRUMO, APLICADO EM SUPERFÍCIES EXTERNAS DA SACADA. AF_10/2014</v>
          </cell>
          <cell r="I5873" t="str">
            <v>M2</v>
          </cell>
          <cell r="J5873" t="str">
            <v>COEFICIENTE DE REPRESENTATIVIDADE</v>
          </cell>
          <cell r="K5873" t="str">
            <v>233,64</v>
          </cell>
          <cell r="L5873" t="str">
            <v>CAIXA REFERENCIAL</v>
          </cell>
        </row>
        <row r="5874">
          <cell r="A5874">
            <v>88789</v>
          </cell>
          <cell r="B5874" t="str">
            <v>REVESTIMENTO E TRATAMENTO DE SUPERFICIES</v>
          </cell>
          <cell r="C5874" t="str">
            <v>REVE</v>
          </cell>
          <cell r="D5874" t="str">
            <v>PASTILHAS,CERAMICAS, PLACAS PRE-MOLDADAS E OUTROS</v>
          </cell>
          <cell r="E5874" t="str">
            <v>0110</v>
          </cell>
          <cell r="F5874" t="str">
            <v/>
          </cell>
          <cell r="G5874" t="str">
            <v/>
          </cell>
          <cell r="H5874" t="str">
            <v>REVESTIMENTO CERÂMICO PARA PAREDES EXTERNAS EM PASTILHAS DE PORCELANA 2,5 X 2,5 CM (PLACAS DE 30 X 30 CM), ALINHADAS A PRUMO, APLICADO EM SUPERFÍCIES INTERNAS DA SACADA. AF_10/2014</v>
          </cell>
          <cell r="I5874" t="str">
            <v>M2</v>
          </cell>
          <cell r="J5874" t="str">
            <v>COEFICIENTE DE REPRESENTATIVIDADE</v>
          </cell>
          <cell r="K5874" t="str">
            <v>281,30</v>
          </cell>
          <cell r="L5874" t="str">
            <v>CAIXA REFERENCIAL</v>
          </cell>
        </row>
        <row r="5875">
          <cell r="A5875">
            <v>89045</v>
          </cell>
          <cell r="B5875" t="str">
            <v>REVESTIMENTO E TRATAMENTO DE SUPERFICIES</v>
          </cell>
          <cell r="C5875" t="str">
            <v>REVE</v>
          </cell>
          <cell r="D5875" t="str">
            <v>PASTILHAS,CERAMICAS, PLACAS PRE-MOLDADAS E OUTROS</v>
          </cell>
          <cell r="E5875" t="str">
            <v>0110</v>
          </cell>
          <cell r="F5875" t="str">
            <v/>
          </cell>
          <cell r="G5875" t="str">
            <v/>
          </cell>
          <cell r="H5875" t="str">
            <v>(COMPOSIÇÃO REPRESENTATIVA) DO SERVIÇO DE REVESTIMENTO CERÂMICO PARA AMBIENTES DE ÁREAS MOLHADAS, MEIA PAREDE OU PAREDE INTEIRA, COM PLACAS TIPO ESMALTADA EXTRA, DIMENSÕES 20X20 CM, PARA EDIFICAÇÃO HABITACIONAL MULTIFAMILIAR (PRÉDIO). AF_11/2014</v>
          </cell>
          <cell r="I5875" t="str">
            <v>M2</v>
          </cell>
          <cell r="J5875" t="str">
            <v>COEFICIENTE DE REPRESENTATIVIDADE</v>
          </cell>
          <cell r="K5875" t="str">
            <v>48,04</v>
          </cell>
          <cell r="L5875" t="str">
            <v>CAIXA REFERENCIAL</v>
          </cell>
        </row>
        <row r="5876">
          <cell r="A5876">
            <v>89170</v>
          </cell>
          <cell r="B5876" t="str">
            <v>REVESTIMENTO E TRATAMENTO DE SUPERFICIES</v>
          </cell>
          <cell r="C5876" t="str">
            <v>REVE</v>
          </cell>
          <cell r="D5876" t="str">
            <v>PASTILHAS,CERAMICAS, PLACAS PRE-MOLDADAS E OUTROS</v>
          </cell>
          <cell r="E5876" t="str">
            <v>0110</v>
          </cell>
          <cell r="F5876" t="str">
            <v/>
          </cell>
          <cell r="G5876" t="str">
            <v/>
          </cell>
          <cell r="H5876" t="str">
            <v>(COMPOSIÇÃO REPRESENTATIVA) DO SERVIÇO DE REVESTIMENTO CERÂMICO PARA PAREDES INTERNAS, MEIA PAREDE, OU PAREDE INTEIRA, PLACAS TIPO ESMALTADA EXTRA DE 20X20 CM, PARA EDIFICAÇÕES HABITACIONAIS UNIFAMILIAR (CASAS) E EDIFICAÇÕES PÚBLICAS PADRÃO. AF_11/2014</v>
          </cell>
          <cell r="I5876" t="str">
            <v>M2</v>
          </cell>
          <cell r="J5876" t="str">
            <v>COEFICIENTE DE REPRESENTATIVIDADE</v>
          </cell>
          <cell r="K5876" t="str">
            <v>46,62</v>
          </cell>
          <cell r="L5876" t="str">
            <v>CAIXA REFERENCIAL</v>
          </cell>
        </row>
        <row r="5877">
          <cell r="A5877">
            <v>93392</v>
          </cell>
          <cell r="B5877" t="str">
            <v>REVESTIMENTO E TRATAMENTO DE SUPERFICIES</v>
          </cell>
          <cell r="C5877" t="str">
            <v>REVE</v>
          </cell>
          <cell r="D5877" t="str">
            <v>PASTILHAS,CERAMICAS, PLACAS PRE-MOLDADAS E OUTROS</v>
          </cell>
          <cell r="E5877" t="str">
            <v>0110</v>
          </cell>
          <cell r="F5877" t="str">
            <v/>
          </cell>
          <cell r="G5877" t="str">
            <v/>
          </cell>
          <cell r="H5877" t="str">
            <v>REVESTIMENTO CERÂMICO PARA PAREDES INTERNAS COM PLACAS TIPO ESMALTADA PADRÃO POPULAR DE DIMENSÕES 20X20 CM, ARGAMASSA TIPO AC I, APLICADAS EM AMBIENTES DE ÁREA MENOR QUE 5 M2 NA ALTURA INTEIRA DAS PAREDES. AF_06/2014</v>
          </cell>
          <cell r="I5877" t="str">
            <v>M2</v>
          </cell>
          <cell r="J5877" t="str">
            <v>COEFICIENTE DE REPRESENTATIVIDADE</v>
          </cell>
          <cell r="K5877" t="str">
            <v>37,58</v>
          </cell>
          <cell r="L5877" t="str">
            <v>CAIXA REFERENCIAL</v>
          </cell>
        </row>
        <row r="5878">
          <cell r="A5878">
            <v>93393</v>
          </cell>
          <cell r="B5878" t="str">
            <v>REVESTIMENTO E TRATAMENTO DE SUPERFICIES</v>
          </cell>
          <cell r="C5878" t="str">
            <v>REVE</v>
          </cell>
          <cell r="D5878" t="str">
            <v>PASTILHAS,CERAMICAS, PLACAS PRE-MOLDADAS E OUTROS</v>
          </cell>
          <cell r="E5878" t="str">
            <v>0110</v>
          </cell>
          <cell r="F5878" t="str">
            <v/>
          </cell>
          <cell r="G5878" t="str">
            <v/>
          </cell>
          <cell r="H5878" t="str">
            <v>REVESTIMENTO CERÂMICO PARA PAREDES INTERNAS COM PLACAS TIPO ESMALTADA PADRÃO POPULAR DE DIMENSÕES 20X20 CM, ARGAMASSA TIPO AC I, APLICADAS EM AMBIENTES DE ÁREA MAIOR QUE 5 M2 NA ALTURA INTEIRA DAS PAREDES. AF_06/2014</v>
          </cell>
          <cell r="I5878" t="str">
            <v>M2</v>
          </cell>
          <cell r="J5878" t="str">
            <v>COEFICIENTE DE REPRESENTATIVIDADE</v>
          </cell>
          <cell r="K5878" t="str">
            <v>32,05</v>
          </cell>
          <cell r="L5878" t="str">
            <v>CAIXA REFERENCIAL</v>
          </cell>
        </row>
        <row r="5879">
          <cell r="A5879">
            <v>93394</v>
          </cell>
          <cell r="B5879" t="str">
            <v>REVESTIMENTO E TRATAMENTO DE SUPERFICIES</v>
          </cell>
          <cell r="C5879" t="str">
            <v>REVE</v>
          </cell>
          <cell r="D5879" t="str">
            <v>PASTILHAS,CERAMICAS, PLACAS PRE-MOLDADAS E OUTROS</v>
          </cell>
          <cell r="E5879" t="str">
            <v>0110</v>
          </cell>
          <cell r="F5879" t="str">
            <v/>
          </cell>
          <cell r="G5879" t="str">
            <v/>
          </cell>
          <cell r="H5879" t="str">
            <v>REVESTIMENTO CERÂMICO PARA PAREDES INTERNAS COM PLACAS TIPO ESMALTADA PADRÃO POPULAR DE DIMENSÕES 20X20 CM, ARGAMASSA TIPO AC I, APLICADAS EM AMBIENTES DE ÁREA MENOR QUE 5 M2 A MEIA ALTURA DAS PAREDES. AF_06/2014</v>
          </cell>
          <cell r="I5879" t="str">
            <v>M2</v>
          </cell>
          <cell r="J5879" t="str">
            <v>COEFICIENTE DE REPRESENTATIVIDADE</v>
          </cell>
          <cell r="K5879" t="str">
            <v>39,59</v>
          </cell>
          <cell r="L5879" t="str">
            <v>CAIXA REFERENCIAL</v>
          </cell>
        </row>
        <row r="5880">
          <cell r="A5880">
            <v>93395</v>
          </cell>
          <cell r="B5880" t="str">
            <v>REVESTIMENTO E TRATAMENTO DE SUPERFICIES</v>
          </cell>
          <cell r="C5880" t="str">
            <v>REVE</v>
          </cell>
          <cell r="D5880" t="str">
            <v>PASTILHAS,CERAMICAS, PLACAS PRE-MOLDADAS E OUTROS</v>
          </cell>
          <cell r="E5880" t="str">
            <v>0110</v>
          </cell>
          <cell r="F5880" t="str">
            <v/>
          </cell>
          <cell r="G5880" t="str">
            <v/>
          </cell>
          <cell r="H5880" t="str">
            <v>REVESTIMENTO CERÂMICO PARA PAREDES INTERNAS COM PLACAS TIPO ESMALTADA PADRÃO POPULAR DE DIMENSÕES 20X20 CM, ARGAMASSA TIPO AC I, APLICADAS EM AMBIENTES DE ÁREA MAIOR QUE 5 M2 A MEIA ALTURA DAS PAREDES. AF_06/2014</v>
          </cell>
          <cell r="I5880" t="str">
            <v>M2</v>
          </cell>
          <cell r="J5880" t="str">
            <v>COEFICIENTE DE REPRESENTATIVIDADE</v>
          </cell>
          <cell r="K5880" t="str">
            <v>37,09</v>
          </cell>
          <cell r="L5880" t="str">
            <v>CAIXA REFERENCIAL</v>
          </cell>
        </row>
        <row r="5881">
          <cell r="A5881">
            <v>99194</v>
          </cell>
          <cell r="B5881" t="str">
            <v>REVESTIMENTO E TRATAMENTO DE SUPERFICIES</v>
          </cell>
          <cell r="C5881" t="str">
            <v>REVE</v>
          </cell>
          <cell r="D5881" t="str">
            <v>PASTILHAS,CERAMICAS, PLACAS PRE-MOLDADAS E OUTROS</v>
          </cell>
          <cell r="E5881" t="str">
            <v>0110</v>
          </cell>
          <cell r="F5881" t="str">
            <v/>
          </cell>
          <cell r="G5881" t="str">
            <v/>
          </cell>
          <cell r="H5881" t="str">
            <v>REVESTIMENTO CERÂMICO PARA PAREDES INTERNAS COM PLACAS TIPO ESMALTADA PADRÃO POPULAR DE DIMENSÕES 20X20 CM, ARGAMASSA TIPO AC III, APLICADAS EM AMBIENTES DE ÁREA MENOR QUE 5 M2 NA ALTURA INTEIRA DAS PAREDES. AF_06/2014</v>
          </cell>
          <cell r="I5881" t="str">
            <v>M2</v>
          </cell>
          <cell r="J5881" t="str">
            <v>COEFICIENTE DE REPRESENTATIVIDADE</v>
          </cell>
          <cell r="K5881" t="str">
            <v>43,12</v>
          </cell>
          <cell r="L5881" t="str">
            <v>CAIXA REFERENCIAL</v>
          </cell>
        </row>
        <row r="5882">
          <cell r="A5882">
            <v>99195</v>
          </cell>
          <cell r="B5882" t="str">
            <v>REVESTIMENTO E TRATAMENTO DE SUPERFICIES</v>
          </cell>
          <cell r="C5882" t="str">
            <v>REVE</v>
          </cell>
          <cell r="D5882" t="str">
            <v>PASTILHAS,CERAMICAS, PLACAS PRE-MOLDADAS E OUTROS</v>
          </cell>
          <cell r="E5882" t="str">
            <v>0110</v>
          </cell>
          <cell r="F5882" t="str">
            <v/>
          </cell>
          <cell r="G5882" t="str">
            <v/>
          </cell>
          <cell r="H5882" t="str">
            <v>REVESTIMENTO CERÂMICO PARA PAREDES INTERNAS COM PLACAS TIPO ESMALTADA PADRÃO POPULAR DE DIMENSÕES 20X20 CM, ARGAMASSA TIPO AC III, APLICADAS EM AMBIENTES DE ÁREA MAIOR QUE 5 M2 NA ALTURA INTEIRA DAS PAREDES. AF_06/2014</v>
          </cell>
          <cell r="I5882" t="str">
            <v>M2</v>
          </cell>
          <cell r="J5882" t="str">
            <v>COEFICIENTE DE REPRESENTATIVIDADE</v>
          </cell>
          <cell r="K5882" t="str">
            <v>37,59</v>
          </cell>
          <cell r="L5882" t="str">
            <v>CAIXA REFERENCIAL</v>
          </cell>
        </row>
        <row r="5883">
          <cell r="A5883">
            <v>99196</v>
          </cell>
          <cell r="B5883" t="str">
            <v>REVESTIMENTO E TRATAMENTO DE SUPERFICIES</v>
          </cell>
          <cell r="C5883" t="str">
            <v>REVE</v>
          </cell>
          <cell r="D5883" t="str">
            <v>PASTILHAS,CERAMICAS, PLACAS PRE-MOLDADAS E OUTROS</v>
          </cell>
          <cell r="E5883" t="str">
            <v>0110</v>
          </cell>
          <cell r="F5883" t="str">
            <v/>
          </cell>
          <cell r="G5883" t="str">
            <v/>
          </cell>
          <cell r="H5883" t="str">
            <v>REVESTIMENTO CERÂMICO PARA PAREDES INTERNAS COM PLACAS TIPO ESMALTADA PADRÃO POPULAR DE DIMENSÕES 20X20 CM, ARGAMASSA TIPO AC III, APLICADAS EM AMBIENTES DE ÁREA MENOR QUE 5 M2 A MEIA ALTURA DAS PAREDES. AF_06/2014</v>
          </cell>
          <cell r="I5883" t="str">
            <v>M2</v>
          </cell>
          <cell r="J5883" t="str">
            <v>COEFICIENTE DE REPRESENTATIVIDADE</v>
          </cell>
          <cell r="K5883" t="str">
            <v>45,13</v>
          </cell>
          <cell r="L5883" t="str">
            <v>CAIXA REFERENCIAL</v>
          </cell>
        </row>
        <row r="5884">
          <cell r="A5884">
            <v>99198</v>
          </cell>
          <cell r="B5884" t="str">
            <v>REVESTIMENTO E TRATAMENTO DE SUPERFICIES</v>
          </cell>
          <cell r="C5884" t="str">
            <v>REVE</v>
          </cell>
          <cell r="D5884" t="str">
            <v>PASTILHAS,CERAMICAS, PLACAS PRE-MOLDADAS E OUTROS</v>
          </cell>
          <cell r="E5884" t="str">
            <v>0110</v>
          </cell>
          <cell r="F5884" t="str">
            <v/>
          </cell>
          <cell r="G5884" t="str">
            <v/>
          </cell>
          <cell r="H5884" t="str">
            <v>REVESTIMENTO CERÂMICO PARA PAREDES INTERNAS COM PLACAS TIPO ESMALTADA PADRÃO POPULAR DE DIMENSÕES 20X20 CM, ARGAMASSA TIPO AC III, APLICADAS EM AMBIENTES DE ÁREA MAIOR QUE 5 M2 A MEIA ALTURA DAS PAREDES. AF_06/2014</v>
          </cell>
          <cell r="I5884" t="str">
            <v>M2</v>
          </cell>
          <cell r="J5884" t="str">
            <v>COEFICIENTE DE REPRESENTATIVIDADE</v>
          </cell>
          <cell r="K5884" t="str">
            <v>42,63</v>
          </cell>
          <cell r="L5884" t="str">
            <v>CAIXA REFERENCIAL</v>
          </cell>
        </row>
        <row r="5885">
          <cell r="A5885">
            <v>101965</v>
          </cell>
          <cell r="B5885" t="str">
            <v>REVESTIMENTO E TRATAMENTO DE SUPERFICIES</v>
          </cell>
          <cell r="C5885" t="str">
            <v>REVE</v>
          </cell>
          <cell r="D5885" t="str">
            <v>PEITORIL DE MARMORE/GRANITO</v>
          </cell>
          <cell r="E5885" t="str">
            <v>0125</v>
          </cell>
          <cell r="F5885" t="str">
            <v/>
          </cell>
          <cell r="G5885" t="str">
            <v/>
          </cell>
          <cell r="H5885" t="str">
            <v>PEITORIL LINEAR EM GRANITO OU MÁRMORE, L = 15CM, COMPRIMENTO DE ATÉ 2M, ASSENTADO COM ARGAMASSA 1:6 COM ADITIVO. AF_11/2020</v>
          </cell>
          <cell r="I5885" t="str">
            <v>M</v>
          </cell>
          <cell r="J5885" t="str">
            <v>COEFICIENTE DE REPRESENTATIVIDADE</v>
          </cell>
          <cell r="K5885" t="str">
            <v>119,09</v>
          </cell>
          <cell r="L5885" t="str">
            <v>CAIXA REFERENCIAL</v>
          </cell>
        </row>
        <row r="5886">
          <cell r="A5886">
            <v>101966</v>
          </cell>
          <cell r="B5886" t="str">
            <v>REVESTIMENTO E TRATAMENTO DE SUPERFICIES</v>
          </cell>
          <cell r="C5886" t="str">
            <v>REVE</v>
          </cell>
          <cell r="D5886" t="str">
            <v>CHAPIM</v>
          </cell>
          <cell r="E5886" t="str">
            <v>0132</v>
          </cell>
          <cell r="F5886" t="str">
            <v/>
          </cell>
          <cell r="G5886" t="str">
            <v/>
          </cell>
          <cell r="H5886" t="str">
            <v>CHAPIM SOBRE MUROS LINEARES, EM GRANITO OU MÁRMORE, L = 25 CM, ASSENTADO COM ARGAMASSA 1:6 COM ADITIVO. AF_11/2020</v>
          </cell>
          <cell r="I5886" t="str">
            <v>M</v>
          </cell>
          <cell r="J5886" t="str">
            <v>COEFICIENTE DE REPRESENTATIVIDADE</v>
          </cell>
          <cell r="K5886" t="str">
            <v>156,60</v>
          </cell>
          <cell r="L5886" t="str">
            <v>CAIXA REFERENCIAL</v>
          </cell>
        </row>
        <row r="5887">
          <cell r="A5887">
            <v>101979</v>
          </cell>
          <cell r="B5887" t="str">
            <v>REVESTIMENTO E TRATAMENTO DE SUPERFICIES</v>
          </cell>
          <cell r="C5887" t="str">
            <v>REVE</v>
          </cell>
          <cell r="D5887" t="str">
            <v>CHAPIM</v>
          </cell>
          <cell r="E5887" t="str">
            <v>0132</v>
          </cell>
          <cell r="F5887" t="str">
            <v/>
          </cell>
          <cell r="G5887" t="str">
            <v/>
          </cell>
          <cell r="H5887" t="str">
            <v>CHAPIM (RUFO CAPA) EM AÇO GALVANIZADO, CORTE 33. AF_11/2020</v>
          </cell>
          <cell r="I5887" t="str">
            <v>M</v>
          </cell>
          <cell r="J5887" t="str">
            <v>ATRIBUÍDO SÃO PAULO</v>
          </cell>
          <cell r="K5887" t="str">
            <v>46,90</v>
          </cell>
          <cell r="L5887" t="str">
            <v>CAIXA REFERENCIAL</v>
          </cell>
        </row>
        <row r="5888">
          <cell r="A5888">
            <v>96112</v>
          </cell>
          <cell r="B5888" t="str">
            <v>REVESTIMENTO E TRATAMENTO DE SUPERFICIES</v>
          </cell>
          <cell r="C5888" t="str">
            <v>REVE</v>
          </cell>
          <cell r="D5888" t="str">
            <v>FORRO DE MADEIRA</v>
          </cell>
          <cell r="E5888" t="str">
            <v>0133</v>
          </cell>
          <cell r="F5888" t="str">
            <v/>
          </cell>
          <cell r="G5888" t="str">
            <v/>
          </cell>
          <cell r="H5888" t="str">
            <v>FORRO EM MADEIRA PINUS, PARA AMBIENTES RESIDENCIAIS, INCLUSIVE ESTRUTURA DE FIXAÇÃO. AF_05/2017</v>
          </cell>
          <cell r="I5888" t="str">
            <v>M2</v>
          </cell>
          <cell r="J5888" t="str">
            <v>COEFICIENTE DE REPRESENTATIVIDADE</v>
          </cell>
          <cell r="K5888" t="str">
            <v>94,48</v>
          </cell>
          <cell r="L5888" t="str">
            <v>CAIXA REFERENCIAL</v>
          </cell>
        </row>
        <row r="5889">
          <cell r="A5889">
            <v>96117</v>
          </cell>
          <cell r="B5889" t="str">
            <v>REVESTIMENTO E TRATAMENTO DE SUPERFICIES</v>
          </cell>
          <cell r="C5889" t="str">
            <v>REVE</v>
          </cell>
          <cell r="D5889" t="str">
            <v>FORRO DE MADEIRA</v>
          </cell>
          <cell r="E5889" t="str">
            <v>0133</v>
          </cell>
          <cell r="F5889" t="str">
            <v/>
          </cell>
          <cell r="G5889" t="str">
            <v/>
          </cell>
          <cell r="H5889" t="str">
            <v>FORRO EM MADEIRA PINUS, PARA AMBIENTES COMERCIAIS, INCLUSIVE ESTRUTURA DE FIXAÇÃO. AF_05/2017</v>
          </cell>
          <cell r="I5889" t="str">
            <v>M2</v>
          </cell>
          <cell r="J5889" t="str">
            <v>COEFICIENTE DE REPRESENTATIVIDADE</v>
          </cell>
          <cell r="K5889" t="str">
            <v>118,34</v>
          </cell>
          <cell r="L5889" t="str">
            <v>CAIXA REFERENCIAL</v>
          </cell>
        </row>
        <row r="5890">
          <cell r="A5890">
            <v>96122</v>
          </cell>
          <cell r="B5890" t="str">
            <v>REVESTIMENTO E TRATAMENTO DE SUPERFICIES</v>
          </cell>
          <cell r="C5890" t="str">
            <v>REVE</v>
          </cell>
          <cell r="D5890" t="str">
            <v>FORRO DE MADEIRA</v>
          </cell>
          <cell r="E5890" t="str">
            <v>0133</v>
          </cell>
          <cell r="F5890" t="str">
            <v/>
          </cell>
          <cell r="G5890" t="str">
            <v/>
          </cell>
          <cell r="H5890" t="str">
            <v>ACABAMENTOS PARA FORRO (RODA-FORRO EM MADEIRA PINUS). AF_05/2017</v>
          </cell>
          <cell r="I5890" t="str">
            <v>M</v>
          </cell>
          <cell r="J5890" t="str">
            <v>COEFICIENTE DE REPRESENTATIVIDADE</v>
          </cell>
          <cell r="K5890" t="str">
            <v>28,32</v>
          </cell>
          <cell r="L5890" t="str">
            <v>CAIXA REFERENCIAL</v>
          </cell>
        </row>
        <row r="5891">
          <cell r="A5891">
            <v>96109</v>
          </cell>
          <cell r="B5891" t="str">
            <v>REVESTIMENTO E TRATAMENTO DE SUPERFICIES</v>
          </cell>
          <cell r="C5891" t="str">
            <v>REVE</v>
          </cell>
          <cell r="D5891" t="str">
            <v>FORRO DE GESSO</v>
          </cell>
          <cell r="E5891" t="str">
            <v>0134</v>
          </cell>
          <cell r="F5891" t="str">
            <v/>
          </cell>
          <cell r="G5891" t="str">
            <v/>
          </cell>
          <cell r="H5891" t="str">
            <v>FORRO EM PLACAS DE GESSO, PARA AMBIENTES RESIDENCIAIS. AF_05/2017_P</v>
          </cell>
          <cell r="I5891" t="str">
            <v>M2</v>
          </cell>
          <cell r="J5891" t="str">
            <v>ATRIBUÍDO SÃO PAULO</v>
          </cell>
          <cell r="K5891" t="str">
            <v>31,48</v>
          </cell>
          <cell r="L5891" t="str">
            <v>CAIXA REFERENCIAL</v>
          </cell>
        </row>
        <row r="5892">
          <cell r="A5892">
            <v>96110</v>
          </cell>
          <cell r="B5892" t="str">
            <v>REVESTIMENTO E TRATAMENTO DE SUPERFICIES</v>
          </cell>
          <cell r="C5892" t="str">
            <v>REVE</v>
          </cell>
          <cell r="D5892" t="str">
            <v>FORRO DE GESSO</v>
          </cell>
          <cell r="E5892" t="str">
            <v>0134</v>
          </cell>
          <cell r="F5892" t="str">
            <v/>
          </cell>
          <cell r="G5892" t="str">
            <v/>
          </cell>
          <cell r="H5892" t="str">
            <v>FORRO EM DRYWALL, PARA AMBIENTES RESIDENCIAIS, INCLUSIVE ESTRUTURA DE FIXAÇÃO. AF_05/2017_P</v>
          </cell>
          <cell r="I5892" t="str">
            <v>M2</v>
          </cell>
          <cell r="J5892" t="str">
            <v>ATRIBUÍDO SÃO PAULO</v>
          </cell>
          <cell r="K5892" t="str">
            <v>50,39</v>
          </cell>
          <cell r="L5892" t="str">
            <v>CAIXA REFERENCIAL</v>
          </cell>
        </row>
        <row r="5893">
          <cell r="A5893">
            <v>96113</v>
          </cell>
          <cell r="B5893" t="str">
            <v>REVESTIMENTO E TRATAMENTO DE SUPERFICIES</v>
          </cell>
          <cell r="C5893" t="str">
            <v>REVE</v>
          </cell>
          <cell r="D5893" t="str">
            <v>FORRO DE GESSO</v>
          </cell>
          <cell r="E5893" t="str">
            <v>0134</v>
          </cell>
          <cell r="F5893" t="str">
            <v/>
          </cell>
          <cell r="G5893" t="str">
            <v/>
          </cell>
          <cell r="H5893" t="str">
            <v>FORRO EM PLACAS DE GESSO, PARA AMBIENTES COMERCIAIS. AF_05/2017_P</v>
          </cell>
          <cell r="I5893" t="str">
            <v>M2</v>
          </cell>
          <cell r="J5893" t="str">
            <v>ATRIBUÍDO SÃO PAULO</v>
          </cell>
          <cell r="K5893" t="str">
            <v>27,31</v>
          </cell>
          <cell r="L5893" t="str">
            <v>CAIXA REFERENCIAL</v>
          </cell>
        </row>
        <row r="5894">
          <cell r="A5894">
            <v>96114</v>
          </cell>
          <cell r="B5894" t="str">
            <v>REVESTIMENTO E TRATAMENTO DE SUPERFICIES</v>
          </cell>
          <cell r="C5894" t="str">
            <v>REVE</v>
          </cell>
          <cell r="D5894" t="str">
            <v>FORRO DE GESSO</v>
          </cell>
          <cell r="E5894" t="str">
            <v>0134</v>
          </cell>
          <cell r="F5894" t="str">
            <v/>
          </cell>
          <cell r="G5894" t="str">
            <v/>
          </cell>
          <cell r="H5894" t="str">
            <v>FORRO EM DRYWALL, PARA AMBIENTES COMERCIAIS, INCLUSIVE ESTRUTURA DE FIXAÇÃO. AF_05/2017_P</v>
          </cell>
          <cell r="I5894" t="str">
            <v>M2</v>
          </cell>
          <cell r="J5894" t="str">
            <v>ATRIBUÍDO SÃO PAULO</v>
          </cell>
          <cell r="K5894" t="str">
            <v>53,11</v>
          </cell>
          <cell r="L5894" t="str">
            <v>CAIXA REFERENCIAL</v>
          </cell>
        </row>
        <row r="5895">
          <cell r="A5895">
            <v>96120</v>
          </cell>
          <cell r="B5895" t="str">
            <v>REVESTIMENTO E TRATAMENTO DE SUPERFICIES</v>
          </cell>
          <cell r="C5895" t="str">
            <v>REVE</v>
          </cell>
          <cell r="D5895" t="str">
            <v>FORRO DE GESSO</v>
          </cell>
          <cell r="E5895" t="str">
            <v>0134</v>
          </cell>
          <cell r="F5895" t="str">
            <v/>
          </cell>
          <cell r="G5895" t="str">
            <v/>
          </cell>
          <cell r="H5895" t="str">
            <v>ACABAMENTOS PARA FORRO (MOLDURA DE GESSO). AF_05/2017</v>
          </cell>
          <cell r="I5895" t="str">
            <v>M</v>
          </cell>
          <cell r="J5895" t="str">
            <v>ATRIBUÍDO SÃO PAULO</v>
          </cell>
          <cell r="K5895" t="str">
            <v>2,05</v>
          </cell>
          <cell r="L5895" t="str">
            <v>CAIXA REFERENCIAL</v>
          </cell>
        </row>
        <row r="5896">
          <cell r="A5896">
            <v>96123</v>
          </cell>
          <cell r="B5896" t="str">
            <v>REVESTIMENTO E TRATAMENTO DE SUPERFICIES</v>
          </cell>
          <cell r="C5896" t="str">
            <v>REVE</v>
          </cell>
          <cell r="D5896" t="str">
            <v>FORRO DE GESSO</v>
          </cell>
          <cell r="E5896" t="str">
            <v>0134</v>
          </cell>
          <cell r="F5896" t="str">
            <v/>
          </cell>
          <cell r="G5896" t="str">
            <v/>
          </cell>
          <cell r="H5896" t="str">
            <v>ACABAMENTOS PARA FORRO (MOLDURA EM DRYWALL, COM LARGURA DE 15 CM). AF_05/2017_P</v>
          </cell>
          <cell r="I5896" t="str">
            <v>M</v>
          </cell>
          <cell r="J5896" t="str">
            <v>ATRIBUÍDO SÃO PAULO</v>
          </cell>
          <cell r="K5896" t="str">
            <v>24,84</v>
          </cell>
          <cell r="L5896" t="str">
            <v>CAIXA REFERENCIAL</v>
          </cell>
        </row>
        <row r="5897">
          <cell r="A5897">
            <v>99054</v>
          </cell>
          <cell r="B5897" t="str">
            <v>REVESTIMENTO E TRATAMENTO DE SUPERFICIES</v>
          </cell>
          <cell r="C5897" t="str">
            <v>REVE</v>
          </cell>
          <cell r="D5897" t="str">
            <v>FORRO DE GESSO</v>
          </cell>
          <cell r="E5897" t="str">
            <v>0134</v>
          </cell>
          <cell r="F5897" t="str">
            <v/>
          </cell>
          <cell r="G5897" t="str">
            <v/>
          </cell>
          <cell r="H5897" t="str">
            <v>ACABAMENTOS PARA FORRO (SANCA DE GESSO MONTADA NA OBRA). AF_05/2017_P</v>
          </cell>
          <cell r="I5897" t="str">
            <v>M2</v>
          </cell>
          <cell r="J5897" t="str">
            <v>ATRIBUÍDO SÃO PAULO</v>
          </cell>
          <cell r="K5897" t="str">
            <v>39,45</v>
          </cell>
          <cell r="L5897" t="str">
            <v>CAIXA REFERENCIAL</v>
          </cell>
        </row>
        <row r="5898">
          <cell r="A5898">
            <v>96111</v>
          </cell>
          <cell r="B5898" t="str">
            <v>REVESTIMENTO E TRATAMENTO DE SUPERFICIES</v>
          </cell>
          <cell r="C5898" t="str">
            <v>REVE</v>
          </cell>
          <cell r="D5898" t="str">
            <v>FORRO METALICO/PVC</v>
          </cell>
          <cell r="E5898" t="str">
            <v>0311</v>
          </cell>
          <cell r="F5898" t="str">
            <v/>
          </cell>
          <cell r="G5898" t="str">
            <v/>
          </cell>
          <cell r="H5898" t="str">
            <v>FORRO EM RÉGUAS DE PVC, FRISADO, PARA AMBIENTES RESIDENCIAIS, INCLUSIVE ESTRUTURA DE FIXAÇÃO. AF_05/2017_P</v>
          </cell>
          <cell r="I5898" t="str">
            <v>M2</v>
          </cell>
          <cell r="J5898" t="str">
            <v>ATRIBUÍDO SÃO PAULO</v>
          </cell>
          <cell r="K5898" t="str">
            <v>55,87</v>
          </cell>
          <cell r="L5898" t="str">
            <v>CAIXA REFERENCIAL</v>
          </cell>
        </row>
        <row r="5899">
          <cell r="A5899">
            <v>96116</v>
          </cell>
          <cell r="B5899" t="str">
            <v>REVESTIMENTO E TRATAMENTO DE SUPERFICIES</v>
          </cell>
          <cell r="C5899" t="str">
            <v>REVE</v>
          </cell>
          <cell r="D5899" t="str">
            <v>FORRO METALICO/PVC</v>
          </cell>
          <cell r="E5899" t="str">
            <v>0311</v>
          </cell>
          <cell r="F5899" t="str">
            <v/>
          </cell>
          <cell r="G5899" t="str">
            <v/>
          </cell>
          <cell r="H5899" t="str">
            <v>FORRO EM RÉGUAS DE PVC, FRISADO, PARA AMBIENTES COMERCIAIS, INCLUSIVE ESTRUTURA DE FIXAÇÃO. AF_05/2017_P</v>
          </cell>
          <cell r="I5899" t="str">
            <v>M2</v>
          </cell>
          <cell r="J5899" t="str">
            <v>ATRIBUÍDO SÃO PAULO</v>
          </cell>
          <cell r="K5899" t="str">
            <v>61,66</v>
          </cell>
          <cell r="L5899" t="str">
            <v>CAIXA REFERENCIAL</v>
          </cell>
        </row>
        <row r="5900">
          <cell r="A5900">
            <v>96121</v>
          </cell>
          <cell r="B5900" t="str">
            <v>REVESTIMENTO E TRATAMENTO DE SUPERFICIES</v>
          </cell>
          <cell r="C5900" t="str">
            <v>REVE</v>
          </cell>
          <cell r="D5900" t="str">
            <v>FORRO METALICO/PVC</v>
          </cell>
          <cell r="E5900" t="str">
            <v>0311</v>
          </cell>
          <cell r="F5900" t="str">
            <v/>
          </cell>
          <cell r="G5900" t="str">
            <v/>
          </cell>
          <cell r="H5900" t="str">
            <v>ACABAMENTOS PARA FORRO (RODA-FORRO EM PERFIL METÁLICO E PLÁSTICO). AF_05/2017</v>
          </cell>
          <cell r="I5900" t="str">
            <v>M</v>
          </cell>
          <cell r="J5900" t="str">
            <v>ATRIBUÍDO SÃO PAULO</v>
          </cell>
          <cell r="K5900" t="str">
            <v>9,37</v>
          </cell>
          <cell r="L5900" t="str">
            <v>CAIXA REFERENCIAL</v>
          </cell>
        </row>
        <row r="5901">
          <cell r="A5901">
            <v>96485</v>
          </cell>
          <cell r="B5901" t="str">
            <v>REVESTIMENTO E TRATAMENTO DE SUPERFICIES</v>
          </cell>
          <cell r="C5901" t="str">
            <v>REVE</v>
          </cell>
          <cell r="D5901" t="str">
            <v>FORRO METALICO/PVC</v>
          </cell>
          <cell r="E5901" t="str">
            <v>0311</v>
          </cell>
          <cell r="F5901" t="str">
            <v/>
          </cell>
          <cell r="G5901" t="str">
            <v/>
          </cell>
          <cell r="H5901" t="str">
            <v>FORRO EM RÉGUAS DE PVC, LISO, PARA AMBIENTES RESIDENCIAIS, INCLUSIVE ESTRUTURA DE FIXAÇÃO. AF_05/2017_P</v>
          </cell>
          <cell r="I5901" t="str">
            <v>M2</v>
          </cell>
          <cell r="J5901" t="str">
            <v>ATRIBUÍDO SÃO PAULO</v>
          </cell>
          <cell r="K5901" t="str">
            <v>66,38</v>
          </cell>
          <cell r="L5901" t="str">
            <v>CAIXA REFERENCIAL</v>
          </cell>
        </row>
        <row r="5902">
          <cell r="A5902">
            <v>96486</v>
          </cell>
          <cell r="B5902" t="str">
            <v>REVESTIMENTO E TRATAMENTO DE SUPERFICIES</v>
          </cell>
          <cell r="C5902" t="str">
            <v>REVE</v>
          </cell>
          <cell r="D5902" t="str">
            <v>FORRO METALICO/PVC</v>
          </cell>
          <cell r="E5902" t="str">
            <v>0311</v>
          </cell>
          <cell r="F5902" t="str">
            <v/>
          </cell>
          <cell r="G5902" t="str">
            <v/>
          </cell>
          <cell r="H5902" t="str">
            <v>FORRO DE PVC, LISO, PARA AMBIENTES COMERCIAIS, INCLUSIVE ESTRUTURA DE FIXAÇÃO. AF_05/2017_P</v>
          </cell>
          <cell r="I5902" t="str">
            <v>M2</v>
          </cell>
          <cell r="J5902" t="str">
            <v>ATRIBUÍDO SÃO PAULO</v>
          </cell>
          <cell r="K5902" t="str">
            <v>72,81</v>
          </cell>
          <cell r="L5902" t="str">
            <v>CAIXA REFERENCIAL</v>
          </cell>
        </row>
        <row r="5903">
          <cell r="A5903">
            <v>91514</v>
          </cell>
          <cell r="B5903" t="str">
            <v>REVESTIMENTO E TRATAMENTO DE SUPERFICIES</v>
          </cell>
          <cell r="C5903" t="str">
            <v>REVE</v>
          </cell>
          <cell r="D5903" t="str">
            <v>RESTAURO</v>
          </cell>
          <cell r="E5903" t="str">
            <v>0319</v>
          </cell>
          <cell r="F5903" t="str">
            <v/>
          </cell>
          <cell r="G5903" t="str">
            <v/>
          </cell>
          <cell r="H5903" t="str">
            <v>ESTUCAMENTO DE PANOS DE FACHADA SEM VÃOS DO SISTEMA DE PAREDES DE CONCRETO EM EDIFICAÇÕES DE MÚLTIPLOS PAVIMENTOS. AF_06/2015</v>
          </cell>
          <cell r="I5903" t="str">
            <v>M2</v>
          </cell>
          <cell r="J5903" t="str">
            <v>COEFICIENTE DE REPRESENTATIVIDADE</v>
          </cell>
          <cell r="K5903" t="str">
            <v>4,70</v>
          </cell>
          <cell r="L5903" t="str">
            <v>CAIXA REFERENCIAL</v>
          </cell>
        </row>
        <row r="5904">
          <cell r="A5904">
            <v>91515</v>
          </cell>
          <cell r="B5904" t="str">
            <v>REVESTIMENTO E TRATAMENTO DE SUPERFICIES</v>
          </cell>
          <cell r="C5904" t="str">
            <v>REVE</v>
          </cell>
          <cell r="D5904" t="str">
            <v>RESTAURO</v>
          </cell>
          <cell r="E5904" t="str">
            <v>0319</v>
          </cell>
          <cell r="F5904" t="str">
            <v/>
          </cell>
          <cell r="G5904" t="str">
            <v/>
          </cell>
          <cell r="H5904" t="str">
            <v>ESTUCAMENTO DE PANOS DE FACHADA COM VÃOS DO SISTEMA DE PAREDES DE CONCRETO EM EDIFICAÇÕES DE MÚLTIPLOS PAVIMENTOS. AF_06/2015</v>
          </cell>
          <cell r="I5904" t="str">
            <v>M2</v>
          </cell>
          <cell r="J5904" t="str">
            <v>COEFICIENTE DE REPRESENTATIVIDADE</v>
          </cell>
          <cell r="K5904" t="str">
            <v>6,21</v>
          </cell>
          <cell r="L5904" t="str">
            <v>CAIXA REFERENCIAL</v>
          </cell>
        </row>
        <row r="5905">
          <cell r="A5905">
            <v>91516</v>
          </cell>
          <cell r="B5905" t="str">
            <v>REVESTIMENTO E TRATAMENTO DE SUPERFICIES</v>
          </cell>
          <cell r="C5905" t="str">
            <v>REVE</v>
          </cell>
          <cell r="D5905" t="str">
            <v>RESTAURO</v>
          </cell>
          <cell r="E5905" t="str">
            <v>0319</v>
          </cell>
          <cell r="F5905" t="str">
            <v/>
          </cell>
          <cell r="G5905" t="str">
            <v/>
          </cell>
          <cell r="H5905" t="str">
            <v>ESTUCAMENTO DE SUPERFÍCIE EXTERNA DA SACADA DO SISTEMA DE PAREDES DE CONCRETO EM EDIFICAÇÕES DE MÚLTIPLOS PAVIMENTOS. AF_06/2015</v>
          </cell>
          <cell r="I5905" t="str">
            <v>M2</v>
          </cell>
          <cell r="J5905" t="str">
            <v>COEFICIENTE DE REPRESENTATIVIDADE</v>
          </cell>
          <cell r="K5905" t="str">
            <v>9,07</v>
          </cell>
          <cell r="L5905" t="str">
            <v>CAIXA REFERENCIAL</v>
          </cell>
        </row>
        <row r="5906">
          <cell r="A5906">
            <v>91517</v>
          </cell>
          <cell r="B5906" t="str">
            <v>REVESTIMENTO E TRATAMENTO DE SUPERFICIES</v>
          </cell>
          <cell r="C5906" t="str">
            <v>REVE</v>
          </cell>
          <cell r="D5906" t="str">
            <v>RESTAURO</v>
          </cell>
          <cell r="E5906" t="str">
            <v>0319</v>
          </cell>
          <cell r="F5906" t="str">
            <v/>
          </cell>
          <cell r="G5906" t="str">
            <v/>
          </cell>
          <cell r="H5906" t="str">
            <v>ESTUCAMENTO DE PANOS DE FACHADA SEM VÃOS DO SISTEMA DE PAREDES DE CONCRETO EM EDIFICAÇÕES DE PAVIMENTO ÚNICO. AF_06/2015</v>
          </cell>
          <cell r="I5906" t="str">
            <v>M2</v>
          </cell>
          <cell r="J5906" t="str">
            <v>COEFICIENTE DE REPRESENTATIVIDADE</v>
          </cell>
          <cell r="K5906" t="str">
            <v>10,11</v>
          </cell>
          <cell r="L5906" t="str">
            <v>CAIXA REFERENCIAL</v>
          </cell>
        </row>
        <row r="5907">
          <cell r="A5907">
            <v>91519</v>
          </cell>
          <cell r="B5907" t="str">
            <v>REVESTIMENTO E TRATAMENTO DE SUPERFICIES</v>
          </cell>
          <cell r="C5907" t="str">
            <v>REVE</v>
          </cell>
          <cell r="D5907" t="str">
            <v>RESTAURO</v>
          </cell>
          <cell r="E5907" t="str">
            <v>0319</v>
          </cell>
          <cell r="F5907" t="str">
            <v/>
          </cell>
          <cell r="G5907" t="str">
            <v/>
          </cell>
          <cell r="H5907" t="str">
            <v>ESTUCAMENTO DE PANOS DE FACHADA COM VÃOS DO SISTEMA DE PAREDES DE CONCRETO EM EDIFICAÇÕES DE PAVIMENTO ÚNICO. AF_06/2015</v>
          </cell>
          <cell r="I5907" t="str">
            <v>M2</v>
          </cell>
          <cell r="J5907" t="str">
            <v>COEFICIENTE DE REPRESENTATIVIDADE</v>
          </cell>
          <cell r="K5907" t="str">
            <v>11,60</v>
          </cell>
          <cell r="L5907" t="str">
            <v>CAIXA REFERENCIAL</v>
          </cell>
        </row>
        <row r="5908">
          <cell r="A5908">
            <v>91520</v>
          </cell>
          <cell r="B5908" t="str">
            <v>REVESTIMENTO E TRATAMENTO DE SUPERFICIES</v>
          </cell>
          <cell r="C5908" t="str">
            <v>REVE</v>
          </cell>
          <cell r="D5908" t="str">
            <v>RESTAURO</v>
          </cell>
          <cell r="E5908" t="str">
            <v>0319</v>
          </cell>
          <cell r="F5908" t="str">
            <v/>
          </cell>
          <cell r="G5908" t="str">
            <v/>
          </cell>
          <cell r="H5908" t="str">
            <v>ESTUCAMENTO DE DENSIDADE BAIXA NAS FACES INTERNAS DE PAREDES DO SISTEMA DE PAREDES DE CONCRETO. AF_06/2015</v>
          </cell>
          <cell r="I5908" t="str">
            <v>M2</v>
          </cell>
          <cell r="J5908" t="str">
            <v>COEFICIENTE DE REPRESENTATIVIDADE</v>
          </cell>
          <cell r="K5908" t="str">
            <v>1,70</v>
          </cell>
          <cell r="L5908" t="str">
            <v>CAIXA REFERENCIAL</v>
          </cell>
        </row>
        <row r="5909">
          <cell r="A5909">
            <v>91522</v>
          </cell>
          <cell r="B5909" t="str">
            <v>REVESTIMENTO E TRATAMENTO DE SUPERFICIES</v>
          </cell>
          <cell r="C5909" t="str">
            <v>REVE</v>
          </cell>
          <cell r="D5909" t="str">
            <v>RESTAURO</v>
          </cell>
          <cell r="E5909" t="str">
            <v>0319</v>
          </cell>
          <cell r="F5909" t="str">
            <v/>
          </cell>
          <cell r="G5909" t="str">
            <v/>
          </cell>
          <cell r="H5909" t="str">
            <v>ESTUCAMENTO, PARA QUALQUER REVESTIMENTO, EM TETO DO SISTEMA DE PAREDES DE CONCRETO. AF_06/2015</v>
          </cell>
          <cell r="I5909" t="str">
            <v>M2</v>
          </cell>
          <cell r="J5909" t="str">
            <v>COEFICIENTE DE REPRESENTATIVIDADE</v>
          </cell>
          <cell r="K5909" t="str">
            <v>2,04</v>
          </cell>
          <cell r="L5909" t="str">
            <v>CAIXA REFERENCIAL</v>
          </cell>
        </row>
        <row r="5910">
          <cell r="A5910">
            <v>91525</v>
          </cell>
          <cell r="B5910" t="str">
            <v>REVESTIMENTO E TRATAMENTO DE SUPERFICIES</v>
          </cell>
          <cell r="C5910" t="str">
            <v>REVE</v>
          </cell>
          <cell r="D5910" t="str">
            <v>RESTAURO</v>
          </cell>
          <cell r="E5910" t="str">
            <v>0319</v>
          </cell>
          <cell r="F5910" t="str">
            <v/>
          </cell>
          <cell r="G5910" t="str">
            <v/>
          </cell>
          <cell r="H5910" t="str">
            <v>ESTUCAMENTO DE DENSIDADE ALTA, NAS FACES INTERNAS DE PAREDES DO SISTEMA DE PAREDES DE CONCRETO. AF_06/2015</v>
          </cell>
          <cell r="I5910" t="str">
            <v>M2</v>
          </cell>
          <cell r="J5910" t="str">
            <v>COEFICIENTE DE REPRESENTATIVIDADE</v>
          </cell>
          <cell r="K5910" t="str">
            <v>3,77</v>
          </cell>
          <cell r="L5910" t="str">
            <v>CAIXA REFERENCIAL</v>
          </cell>
        </row>
        <row r="5911">
          <cell r="A5911">
            <v>87280</v>
          </cell>
          <cell r="B5911" t="str">
            <v>SERVICOS DIVERSOS</v>
          </cell>
          <cell r="C5911" t="str">
            <v>SEDI</v>
          </cell>
          <cell r="D5911" t="str">
            <v>ARGAMASSAS</v>
          </cell>
          <cell r="E5911" t="str">
            <v>0210</v>
          </cell>
          <cell r="F5911" t="str">
            <v/>
          </cell>
          <cell r="G5911" t="str">
            <v/>
          </cell>
          <cell r="H5911" t="str">
            <v>ARGAMASSA TRAÇO 1:7 (EM VOLUME DE CIMENTO E AREIA MÉDIA ÚMIDA) COM ADIÇÃO DE PLASTIFICANTE PARA EMBOÇO/MASSA ÚNICA/ASSENTAMENTO DE ALVENARIA DE VEDAÇÃO, PREPARO MECÂNICO COM BETONEIRA 400 L. AF_08/2019</v>
          </cell>
          <cell r="I5911" t="str">
            <v>M3</v>
          </cell>
          <cell r="J5911" t="str">
            <v>COEFICIENTE DE REPRESENTATIVIDADE</v>
          </cell>
          <cell r="K5911" t="str">
            <v>296,45</v>
          </cell>
          <cell r="L5911" t="str">
            <v>CAIXA REFERENCIAL</v>
          </cell>
        </row>
        <row r="5912">
          <cell r="A5912">
            <v>87281</v>
          </cell>
          <cell r="B5912" t="str">
            <v>SERVICOS DIVERSOS</v>
          </cell>
          <cell r="C5912" t="str">
            <v>SEDI</v>
          </cell>
          <cell r="D5912" t="str">
            <v>ARGAMASSAS</v>
          </cell>
          <cell r="E5912" t="str">
            <v>0210</v>
          </cell>
          <cell r="F5912" t="str">
            <v/>
          </cell>
          <cell r="G5912" t="str">
            <v/>
          </cell>
          <cell r="H5912" t="str">
            <v>ARGAMASSA TRAÇO 1:7 (EM VOLUME DE CIMENTO E AREIA MÉDIA ÚMIDA) COM ADIÇÃO DE PLASTIFICANTE PARA EMBOÇO/MASSA ÚNICA/ASSENTAMENTO DE ALVENARIA DE VEDAÇÃO, PREPARO MECÂNICO COM BETONEIRA 600 L. AF_08/2019</v>
          </cell>
          <cell r="I5912" t="str">
            <v>M3</v>
          </cell>
          <cell r="J5912" t="str">
            <v>COEFICIENTE DE REPRESENTATIVIDADE</v>
          </cell>
          <cell r="K5912" t="str">
            <v>290,80</v>
          </cell>
          <cell r="L5912" t="str">
            <v>CAIXA REFERENCIAL</v>
          </cell>
        </row>
        <row r="5913">
          <cell r="A5913">
            <v>87283</v>
          </cell>
          <cell r="B5913" t="str">
            <v>SERVICOS DIVERSOS</v>
          </cell>
          <cell r="C5913" t="str">
            <v>SEDI</v>
          </cell>
          <cell r="D5913" t="str">
            <v>ARGAMASSAS</v>
          </cell>
          <cell r="E5913" t="str">
            <v>0210</v>
          </cell>
          <cell r="F5913" t="str">
            <v/>
          </cell>
          <cell r="G5913" t="str">
            <v/>
          </cell>
          <cell r="H5913" t="str">
            <v>ARGAMASSA TRAÇO 1:6 (EM VOLUME DE CIMENTO E AREIA MÉDIA ÚMIDA) COM ADIÇÃO DE PLASTIFICANTE PARA EMBOÇO/MASSA ÚNICA/ASSENTAMENTO DE ALVENARIA DE VEDAÇÃO, PREPARO MECÂNICO COM BETONEIRA 400 L. AF_08/2019</v>
          </cell>
          <cell r="I5913" t="str">
            <v>M3</v>
          </cell>
          <cell r="J5913" t="str">
            <v>COEFICIENTE DE REPRESENTATIVIDADE</v>
          </cell>
          <cell r="K5913" t="str">
            <v>310,39</v>
          </cell>
          <cell r="L5913" t="str">
            <v>CAIXA REFERENCIAL</v>
          </cell>
        </row>
        <row r="5914">
          <cell r="A5914">
            <v>87284</v>
          </cell>
          <cell r="B5914" t="str">
            <v>SERVICOS DIVERSOS</v>
          </cell>
          <cell r="C5914" t="str">
            <v>SEDI</v>
          </cell>
          <cell r="D5914" t="str">
            <v>ARGAMASSAS</v>
          </cell>
          <cell r="E5914" t="str">
            <v>0210</v>
          </cell>
          <cell r="F5914" t="str">
            <v/>
          </cell>
          <cell r="G5914" t="str">
            <v/>
          </cell>
          <cell r="H5914" t="str">
            <v>ARGAMASSA TRAÇO 1:6 (EM VOLUME DE CIMENTO E AREIA MÉDIA ÚMIDA) COM ADIÇÃO DE PLASTIFICANTE PARA EMBOÇO/MASSA ÚNICA/ASSENTAMENTO DE ALVENARIA DE VEDAÇÃO, PREPARO MECÂNICO COM BETONEIRA 600 L. AF_08/2019</v>
          </cell>
          <cell r="I5914" t="str">
            <v>M3</v>
          </cell>
          <cell r="J5914" t="str">
            <v>COEFICIENTE DE REPRESENTATIVIDADE</v>
          </cell>
          <cell r="K5914" t="str">
            <v>303,51</v>
          </cell>
          <cell r="L5914" t="str">
            <v>CAIXA REFERENCIAL</v>
          </cell>
        </row>
        <row r="5915">
          <cell r="A5915">
            <v>87286</v>
          </cell>
          <cell r="B5915" t="str">
            <v>SERVICOS DIVERSOS</v>
          </cell>
          <cell r="C5915" t="str">
            <v>SEDI</v>
          </cell>
          <cell r="D5915" t="str">
            <v>ARGAMASSAS</v>
          </cell>
          <cell r="E5915" t="str">
            <v>0210</v>
          </cell>
          <cell r="F5915" t="str">
            <v/>
          </cell>
          <cell r="G5915" t="str">
            <v/>
          </cell>
          <cell r="H5915" t="str">
            <v>ARGAMASSA TRAÇO 1:1:6 (EM VOLUME DE CIMENTO, CAL E AREIA MÉDIA ÚMIDA) PARA EMBOÇO/MASSA ÚNICA/ASSENTAMENTO DE ALVENARIA DE VEDAÇÃO, PREPARO MECÂNICO COM BETONEIRA 400 L. AF_08/2019</v>
          </cell>
          <cell r="I5915" t="str">
            <v>M3</v>
          </cell>
          <cell r="J5915" t="str">
            <v>COEFICIENTE DE REPRESENTATIVIDADE</v>
          </cell>
          <cell r="K5915" t="str">
            <v>416,17</v>
          </cell>
          <cell r="L5915" t="str">
            <v>CAIXA REFERENCIAL</v>
          </cell>
        </row>
        <row r="5916">
          <cell r="A5916">
            <v>87287</v>
          </cell>
          <cell r="B5916" t="str">
            <v>SERVICOS DIVERSOS</v>
          </cell>
          <cell r="C5916" t="str">
            <v>SEDI</v>
          </cell>
          <cell r="D5916" t="str">
            <v>ARGAMASSAS</v>
          </cell>
          <cell r="E5916" t="str">
            <v>0210</v>
          </cell>
          <cell r="F5916" t="str">
            <v/>
          </cell>
          <cell r="G5916" t="str">
            <v/>
          </cell>
          <cell r="H5916" t="str">
            <v>ARGAMASSA TRAÇO 1:1:6 (EM VOLUME DE CIMENTO, CAL E AREIA MÉDIA ÚMIDA) PARA EMBOÇO/MASSA ÚNICA/ASSENTAMENTO DE ALVENARIA DE VEDAÇÃO, PREPARO MECÂNICO COM BETONEIRA 600 L. AF_08/2019</v>
          </cell>
          <cell r="I5916" t="str">
            <v>M3</v>
          </cell>
          <cell r="J5916" t="str">
            <v>COEFICIENTE DE REPRESENTATIVIDADE</v>
          </cell>
          <cell r="K5916" t="str">
            <v>402,08</v>
          </cell>
          <cell r="L5916" t="str">
            <v>CAIXA REFERENCIAL</v>
          </cell>
        </row>
        <row r="5917">
          <cell r="A5917">
            <v>87289</v>
          </cell>
          <cell r="B5917" t="str">
            <v>SERVICOS DIVERSOS</v>
          </cell>
          <cell r="C5917" t="str">
            <v>SEDI</v>
          </cell>
          <cell r="D5917" t="str">
            <v>ARGAMASSAS</v>
          </cell>
          <cell r="E5917" t="str">
            <v>0210</v>
          </cell>
          <cell r="F5917" t="str">
            <v/>
          </cell>
          <cell r="G5917" t="str">
            <v/>
          </cell>
          <cell r="H5917" t="str">
            <v>ARGAMASSA TRAÇO 1:1,5:7,5 (EM VOLUME DE CIMENTO, CAL E AREIA MÉDIA ÚMIDA) PARA EMBOÇO/MASSA ÚNICA/ASSENTAMENTO DE ALVENARIA DE VEDAÇÃO, PREPARO MECÂNICO COM BETONEIRA 400 L. AF_08/2019</v>
          </cell>
          <cell r="I5917" t="str">
            <v>M3</v>
          </cell>
          <cell r="J5917" t="str">
            <v>COEFICIENTE DE REPRESENTATIVIDADE</v>
          </cell>
          <cell r="K5917" t="str">
            <v>403,28</v>
          </cell>
          <cell r="L5917" t="str">
            <v>CAIXA REFERENCIAL</v>
          </cell>
        </row>
        <row r="5918">
          <cell r="A5918">
            <v>87290</v>
          </cell>
          <cell r="B5918" t="str">
            <v>SERVICOS DIVERSOS</v>
          </cell>
          <cell r="C5918" t="str">
            <v>SEDI</v>
          </cell>
          <cell r="D5918" t="str">
            <v>ARGAMASSAS</v>
          </cell>
          <cell r="E5918" t="str">
            <v>0210</v>
          </cell>
          <cell r="F5918" t="str">
            <v/>
          </cell>
          <cell r="G5918" t="str">
            <v/>
          </cell>
          <cell r="H5918" t="str">
            <v>ARGAMASSA TRAÇO 1:1,5:7,5 (EM VOLUME DE CIMENTO, CAL E AREIA MÉDIA ÚMIDA) PARA EMBOÇO/MASSA ÚNICA/ASSENTAMENTO DE ALVENARIA DE VEDAÇÃO, PREPARO MECÂNICO COM BETONEIRA 600 L. AF_08/2019</v>
          </cell>
          <cell r="I5918" t="str">
            <v>M3</v>
          </cell>
          <cell r="J5918" t="str">
            <v>COEFICIENTE DE REPRESENTATIVIDADE</v>
          </cell>
          <cell r="K5918" t="str">
            <v>395,57</v>
          </cell>
          <cell r="L5918" t="str">
            <v>CAIXA REFERENCIAL</v>
          </cell>
        </row>
        <row r="5919">
          <cell r="A5919">
            <v>87292</v>
          </cell>
          <cell r="B5919" t="str">
            <v>SERVICOS DIVERSOS</v>
          </cell>
          <cell r="C5919" t="str">
            <v>SEDI</v>
          </cell>
          <cell r="D5919" t="str">
            <v>ARGAMASSAS</v>
          </cell>
          <cell r="E5919" t="str">
            <v>0210</v>
          </cell>
          <cell r="F5919" t="str">
            <v/>
          </cell>
          <cell r="G5919" t="str">
            <v/>
          </cell>
          <cell r="H5919" t="str">
            <v>ARGAMASSA TRAÇO 1:2:8 (EM VOLUME DE CIMENTO, CAL E AREIA MÉDIA ÚMIDA) PARA EMBOÇO/MASSA ÚNICA/ASSENTAMENTO DE ALVENARIA DE VEDAÇÃO, PREPARO MECÂNICO COM BETONEIRA 400 L. AF_08/2019</v>
          </cell>
          <cell r="I5919" t="str">
            <v>M3</v>
          </cell>
          <cell r="J5919" t="str">
            <v>COEFICIENTE DE REPRESENTATIVIDADE</v>
          </cell>
          <cell r="K5919" t="str">
            <v>418,05</v>
          </cell>
          <cell r="L5919" t="str">
            <v>CAIXA REFERENCIAL</v>
          </cell>
        </row>
        <row r="5920">
          <cell r="A5920">
            <v>87294</v>
          </cell>
          <cell r="B5920" t="str">
            <v>SERVICOS DIVERSOS</v>
          </cell>
          <cell r="C5920" t="str">
            <v>SEDI</v>
          </cell>
          <cell r="D5920" t="str">
            <v>ARGAMASSAS</v>
          </cell>
          <cell r="E5920" t="str">
            <v>0210</v>
          </cell>
          <cell r="F5920" t="str">
            <v/>
          </cell>
          <cell r="G5920" t="str">
            <v/>
          </cell>
          <cell r="H5920" t="str">
            <v>ARGAMASSA TRAÇO 1:2:9 (EM VOLUME DE CIMENTO, CAL E AREIA MÉDIA ÚMIDA) PARA EMBOÇO/MASSA ÚNICA/ASSENTAMENTO DE ALVENARIA DE VEDAÇÃO, PREPARO MECÂNICO COM BETONEIRA 600 L. AF_08/2019</v>
          </cell>
          <cell r="I5920" t="str">
            <v>M3</v>
          </cell>
          <cell r="J5920" t="str">
            <v>COEFICIENTE DE REPRESENTATIVIDADE</v>
          </cell>
          <cell r="K5920" t="str">
            <v>394,13</v>
          </cell>
          <cell r="L5920" t="str">
            <v>CAIXA REFERENCIAL</v>
          </cell>
        </row>
        <row r="5921">
          <cell r="A5921">
            <v>87295</v>
          </cell>
          <cell r="B5921" t="str">
            <v>SERVICOS DIVERSOS</v>
          </cell>
          <cell r="C5921" t="str">
            <v>SEDI</v>
          </cell>
          <cell r="D5921" t="str">
            <v>ARGAMASSAS</v>
          </cell>
          <cell r="E5921" t="str">
            <v>0210</v>
          </cell>
          <cell r="F5921" t="str">
            <v/>
          </cell>
          <cell r="G5921" t="str">
            <v/>
          </cell>
          <cell r="H5921" t="str">
            <v>ARGAMASSA TRAÇO 1:3:12 (EM VOLUME DE CIMENTO, CAL E AREIA MÉDIA ÚMIDA) PARA EMBOÇO/MASSA ÚNICA/ASSENTAMENTO DE ALVENARIA DE VEDAÇÃO, PREPARO MECÂNICO COM BETONEIRA 400 L. AF_08/2019</v>
          </cell>
          <cell r="I5921" t="str">
            <v>M3</v>
          </cell>
          <cell r="J5921" t="str">
            <v>COEFICIENTE DE REPRESENTATIVIDADE</v>
          </cell>
          <cell r="K5921" t="str">
            <v>405,84</v>
          </cell>
          <cell r="L5921" t="str">
            <v>CAIXA REFERENCIAL</v>
          </cell>
        </row>
        <row r="5922">
          <cell r="A5922">
            <v>87296</v>
          </cell>
          <cell r="B5922" t="str">
            <v>SERVICOS DIVERSOS</v>
          </cell>
          <cell r="C5922" t="str">
            <v>SEDI</v>
          </cell>
          <cell r="D5922" t="str">
            <v>ARGAMASSAS</v>
          </cell>
          <cell r="E5922" t="str">
            <v>0210</v>
          </cell>
          <cell r="F5922" t="str">
            <v/>
          </cell>
          <cell r="G5922" t="str">
            <v/>
          </cell>
          <cell r="H5922" t="str">
            <v>ARGAMASSA TRAÇO 1:3:12 (EM VOLUME DE CIMENTO, CAL E AREIA MÉDIA ÚMIDA) PARA EMBOÇO/MASSA ÚNICA/ASSENTAMENTO DE ALVENARIA DE VEDAÇÃO, PREPARO MECÂNICO COM BETONEIRA 600 L. AF_08/2019</v>
          </cell>
          <cell r="I5922" t="str">
            <v>M3</v>
          </cell>
          <cell r="J5922" t="str">
            <v>COEFICIENTE DE REPRESENTATIVIDADE</v>
          </cell>
          <cell r="K5922" t="str">
            <v>384,56</v>
          </cell>
          <cell r="L5922" t="str">
            <v>CAIXA REFERENCIAL</v>
          </cell>
        </row>
        <row r="5923">
          <cell r="A5923">
            <v>87298</v>
          </cell>
          <cell r="B5923" t="str">
            <v>SERVICOS DIVERSOS</v>
          </cell>
          <cell r="C5923" t="str">
            <v>SEDI</v>
          </cell>
          <cell r="D5923" t="str">
            <v>ARGAMASSAS</v>
          </cell>
          <cell r="E5923" t="str">
            <v>0210</v>
          </cell>
          <cell r="F5923" t="str">
            <v/>
          </cell>
          <cell r="G5923" t="str">
            <v/>
          </cell>
          <cell r="H5923" t="str">
            <v>ARGAMASSA TRAÇO 1:3 (EM VOLUME DE CIMENTO E AREIA MÉDIA ÚMIDA) PARA CONTRAPISO, PREPARO MECÂNICO COM BETONEIRA 400 L. AF_08/2019</v>
          </cell>
          <cell r="I5923" t="str">
            <v>M3</v>
          </cell>
          <cell r="J5923" t="str">
            <v>COEFICIENTE DE REPRESENTATIVIDADE</v>
          </cell>
          <cell r="K5923" t="str">
            <v>483,74</v>
          </cell>
          <cell r="L5923" t="str">
            <v>CAIXA REFERENCIAL</v>
          </cell>
        </row>
        <row r="5924">
          <cell r="A5924">
            <v>87299</v>
          </cell>
          <cell r="B5924" t="str">
            <v>SERVICOS DIVERSOS</v>
          </cell>
          <cell r="C5924" t="str">
            <v>SEDI</v>
          </cell>
          <cell r="D5924" t="str">
            <v>ARGAMASSAS</v>
          </cell>
          <cell r="E5924" t="str">
            <v>0210</v>
          </cell>
          <cell r="F5924" t="str">
            <v/>
          </cell>
          <cell r="G5924" t="str">
            <v/>
          </cell>
          <cell r="H5924" t="str">
            <v>ARGAMASSA TRAÇO 1:3 (EM VOLUME DE CIMENTO E AREIA MÉDIA ÚMIDA) PARA CONTRAPISO, PREPARO MECÂNICO COM BETONEIRA 600 L. AF_08/2019</v>
          </cell>
          <cell r="I5924" t="str">
            <v>M3</v>
          </cell>
          <cell r="J5924" t="str">
            <v>COEFICIENTE DE REPRESENTATIVIDADE</v>
          </cell>
          <cell r="K5924" t="str">
            <v>300,84</v>
          </cell>
          <cell r="L5924" t="str">
            <v>CAIXA REFERENCIAL</v>
          </cell>
        </row>
        <row r="5925">
          <cell r="A5925">
            <v>87301</v>
          </cell>
          <cell r="B5925" t="str">
            <v>SERVICOS DIVERSOS</v>
          </cell>
          <cell r="C5925" t="str">
            <v>SEDI</v>
          </cell>
          <cell r="D5925" t="str">
            <v>ARGAMASSAS</v>
          </cell>
          <cell r="E5925" t="str">
            <v>0210</v>
          </cell>
          <cell r="F5925" t="str">
            <v/>
          </cell>
          <cell r="G5925" t="str">
            <v/>
          </cell>
          <cell r="H5925" t="str">
            <v>ARGAMASSA TRAÇO 1:4 (EM VOLUME DE CIMENTO E AREIA MÉDIA ÚMIDA) PARA CONTRAPISO, PREPARO MECÂNICO COM BETONEIRA 400 L. AF_08/2019</v>
          </cell>
          <cell r="I5925" t="str">
            <v>M3</v>
          </cell>
          <cell r="J5925" t="str">
            <v>COEFICIENTE DE REPRESENTATIVIDADE</v>
          </cell>
          <cell r="K5925" t="str">
            <v>427,33</v>
          </cell>
          <cell r="L5925" t="str">
            <v>CAIXA REFERENCIAL</v>
          </cell>
        </row>
        <row r="5926">
          <cell r="A5926">
            <v>87302</v>
          </cell>
          <cell r="B5926" t="str">
            <v>SERVICOS DIVERSOS</v>
          </cell>
          <cell r="C5926" t="str">
            <v>SEDI</v>
          </cell>
          <cell r="D5926" t="str">
            <v>ARGAMASSAS</v>
          </cell>
          <cell r="E5926" t="str">
            <v>0210</v>
          </cell>
          <cell r="F5926" t="str">
            <v/>
          </cell>
          <cell r="G5926" t="str">
            <v/>
          </cell>
          <cell r="H5926" t="str">
            <v>ARGAMASSA TRAÇO 1:4 (EM VOLUME DE CIMENTO E AREIA MÉDIA ÚMIDA) PARA CONTRAPISO, PREPARO MECÂNICO COM BETONEIRA 600 L. AF_08/2019</v>
          </cell>
          <cell r="I5926" t="str">
            <v>M3</v>
          </cell>
          <cell r="J5926" t="str">
            <v>COEFICIENTE DE REPRESENTATIVIDADE</v>
          </cell>
          <cell r="K5926" t="str">
            <v>419,35</v>
          </cell>
          <cell r="L5926" t="str">
            <v>CAIXA REFERENCIAL</v>
          </cell>
        </row>
        <row r="5927">
          <cell r="A5927">
            <v>87304</v>
          </cell>
          <cell r="B5927" t="str">
            <v>SERVICOS DIVERSOS</v>
          </cell>
          <cell r="C5927" t="str">
            <v>SEDI</v>
          </cell>
          <cell r="D5927" t="str">
            <v>ARGAMASSAS</v>
          </cell>
          <cell r="E5927" t="str">
            <v>0210</v>
          </cell>
          <cell r="F5927" t="str">
            <v/>
          </cell>
          <cell r="G5927" t="str">
            <v/>
          </cell>
          <cell r="H5927" t="str">
            <v>ARGAMASSA TRAÇO 1:5 (EM VOLUME DE CIMENTO E AREIA MÉDIA ÚMIDA) PARA CONTRAPISO, PREPARO MECÂNICO COM BETONEIRA 400 L. AF_08/2019</v>
          </cell>
          <cell r="I5927" t="str">
            <v>M3</v>
          </cell>
          <cell r="J5927" t="str">
            <v>COEFICIENTE DE REPRESENTATIVIDADE</v>
          </cell>
          <cell r="K5927" t="str">
            <v>379,98</v>
          </cell>
          <cell r="L5927" t="str">
            <v>CAIXA REFERENCIAL</v>
          </cell>
        </row>
        <row r="5928">
          <cell r="A5928">
            <v>87305</v>
          </cell>
          <cell r="B5928" t="str">
            <v>SERVICOS DIVERSOS</v>
          </cell>
          <cell r="C5928" t="str">
            <v>SEDI</v>
          </cell>
          <cell r="D5928" t="str">
            <v>ARGAMASSAS</v>
          </cell>
          <cell r="E5928" t="str">
            <v>0210</v>
          </cell>
          <cell r="F5928" t="str">
            <v/>
          </cell>
          <cell r="G5928" t="str">
            <v/>
          </cell>
          <cell r="H5928" t="str">
            <v>ARGAMASSA TRAÇO 1:5 (EM VOLUME DE CIMENTO E AREIA MÉDIA ÚMIDA) PARA CONTRAPISO, PREPARO MECÂNICO COM BETONEIRA 600 L. AF_08/2019</v>
          </cell>
          <cell r="I5928" t="str">
            <v>M3</v>
          </cell>
          <cell r="J5928" t="str">
            <v>COEFICIENTE DE REPRESENTATIVIDADE</v>
          </cell>
          <cell r="K5928" t="str">
            <v>380,62</v>
          </cell>
          <cell r="L5928" t="str">
            <v>CAIXA REFERENCIAL</v>
          </cell>
        </row>
        <row r="5929">
          <cell r="A5929">
            <v>87307</v>
          </cell>
          <cell r="B5929" t="str">
            <v>SERVICOS DIVERSOS</v>
          </cell>
          <cell r="C5929" t="str">
            <v>SEDI</v>
          </cell>
          <cell r="D5929" t="str">
            <v>ARGAMASSAS</v>
          </cell>
          <cell r="E5929" t="str">
            <v>0210</v>
          </cell>
          <cell r="F5929" t="str">
            <v/>
          </cell>
          <cell r="G5929" t="str">
            <v/>
          </cell>
          <cell r="H5929" t="str">
            <v>ARGAMASSA TRAÇO 1:6 (EM VOLUME DE CIMENTO E AREIA MÉDIA ÚMIDA) PARA CONTRAPISO, PREPARO MECÂNICO COM BETONEIRA 400 L. AF_08/2019</v>
          </cell>
          <cell r="I5929" t="str">
            <v>M3</v>
          </cell>
          <cell r="J5929" t="str">
            <v>COEFICIENTE DE REPRESENTATIVIDADE</v>
          </cell>
          <cell r="K5929" t="str">
            <v>357,14</v>
          </cell>
          <cell r="L5929" t="str">
            <v>CAIXA REFERENCIAL</v>
          </cell>
        </row>
        <row r="5930">
          <cell r="A5930">
            <v>87308</v>
          </cell>
          <cell r="B5930" t="str">
            <v>SERVICOS DIVERSOS</v>
          </cell>
          <cell r="C5930" t="str">
            <v>SEDI</v>
          </cell>
          <cell r="D5930" t="str">
            <v>ARGAMASSAS</v>
          </cell>
          <cell r="E5930" t="str">
            <v>0210</v>
          </cell>
          <cell r="F5930" t="str">
            <v/>
          </cell>
          <cell r="G5930" t="str">
            <v/>
          </cell>
          <cell r="H5930" t="str">
            <v>ARGAMASSA TRAÇO 1:6 (EM VOLUME DE CIMENTO E AREIA MÉDIA ÚMIDA) PARA CONTRAPISO, PREPARO MECÂNICO COM BETONEIRA 600 L. AF_08/2019</v>
          </cell>
          <cell r="I5930" t="str">
            <v>M3</v>
          </cell>
          <cell r="J5930" t="str">
            <v>COEFICIENTE DE REPRESENTATIVIDADE</v>
          </cell>
          <cell r="K5930" t="str">
            <v>349,06</v>
          </cell>
          <cell r="L5930" t="str">
            <v>CAIXA REFERENCIAL</v>
          </cell>
        </row>
        <row r="5931">
          <cell r="A5931">
            <v>87310</v>
          </cell>
          <cell r="B5931" t="str">
            <v>SERVICOS DIVERSOS</v>
          </cell>
          <cell r="C5931" t="str">
            <v>SEDI</v>
          </cell>
          <cell r="D5931" t="str">
            <v>ARGAMASSAS</v>
          </cell>
          <cell r="E5931" t="str">
            <v>0210</v>
          </cell>
          <cell r="F5931" t="str">
            <v/>
          </cell>
          <cell r="G5931" t="str">
            <v/>
          </cell>
          <cell r="H5931" t="str">
            <v>ARGAMASSA TRAÇO 1:5 (EM VOLUME DE CIMENTO E AREIA GROSSA ÚMIDA) PARA CHAPISCO CONVENCIONAL, PREPARO MECÂNICO COM BETONEIRA 400 L. AF_08/2019</v>
          </cell>
          <cell r="I5931" t="str">
            <v>M3</v>
          </cell>
          <cell r="J5931" t="str">
            <v>COEFICIENTE DE REPRESENTATIVIDADE</v>
          </cell>
          <cell r="K5931" t="str">
            <v>293,34</v>
          </cell>
          <cell r="L5931" t="str">
            <v>CAIXA REFERENCIAL</v>
          </cell>
        </row>
        <row r="5932">
          <cell r="A5932">
            <v>87311</v>
          </cell>
          <cell r="B5932" t="str">
            <v>SERVICOS DIVERSOS</v>
          </cell>
          <cell r="C5932" t="str">
            <v>SEDI</v>
          </cell>
          <cell r="D5932" t="str">
            <v>ARGAMASSAS</v>
          </cell>
          <cell r="E5932" t="str">
            <v>0210</v>
          </cell>
          <cell r="F5932" t="str">
            <v/>
          </cell>
          <cell r="G5932" t="str">
            <v/>
          </cell>
          <cell r="H5932" t="str">
            <v>ARGAMASSA TRAÇO 1:5 (EM VOLUME DE CIMENTO E AREIA GROSSA ÚMIDA) PARA CHAPISCO CONVENCIONAL, PREPARO MECÂNICO COM BETONEIRA 600 L. AF_08/2019</v>
          </cell>
          <cell r="I5932" t="str">
            <v>M3</v>
          </cell>
          <cell r="J5932" t="str">
            <v>COEFICIENTE DE REPRESENTATIVIDADE</v>
          </cell>
          <cell r="K5932" t="str">
            <v>285,11</v>
          </cell>
          <cell r="L5932" t="str">
            <v>CAIXA REFERENCIAL</v>
          </cell>
        </row>
        <row r="5933">
          <cell r="A5933">
            <v>87313</v>
          </cell>
          <cell r="B5933" t="str">
            <v>SERVICOS DIVERSOS</v>
          </cell>
          <cell r="C5933" t="str">
            <v>SEDI</v>
          </cell>
          <cell r="D5933" t="str">
            <v>ARGAMASSAS</v>
          </cell>
          <cell r="E5933" t="str">
            <v>0210</v>
          </cell>
          <cell r="F5933" t="str">
            <v/>
          </cell>
          <cell r="G5933" t="str">
            <v/>
          </cell>
          <cell r="H5933" t="str">
            <v>ARGAMASSA TRAÇO 1:3 (EM VOLUME DE CIMENTO E AREIA GROSSA ÚMIDA) PARA CHAPISCO CONVENCIONAL, PREPARO MECÂNICO COM BETONEIRA 400 L. AF_08/2019</v>
          </cell>
          <cell r="I5933" t="str">
            <v>M3</v>
          </cell>
          <cell r="J5933" t="str">
            <v>COEFICIENTE DE REPRESENTATIVIDADE</v>
          </cell>
          <cell r="K5933" t="str">
            <v>370,51</v>
          </cell>
          <cell r="L5933" t="str">
            <v>CAIXA REFERENCIAL</v>
          </cell>
        </row>
        <row r="5934">
          <cell r="A5934">
            <v>87314</v>
          </cell>
          <cell r="B5934" t="str">
            <v>SERVICOS DIVERSOS</v>
          </cell>
          <cell r="C5934" t="str">
            <v>SEDI</v>
          </cell>
          <cell r="D5934" t="str">
            <v>ARGAMASSAS</v>
          </cell>
          <cell r="E5934" t="str">
            <v>0210</v>
          </cell>
          <cell r="F5934" t="str">
            <v/>
          </cell>
          <cell r="G5934" t="str">
            <v/>
          </cell>
          <cell r="H5934" t="str">
            <v>ARGAMASSA TRAÇO 1:3 (EM VOLUME DE CIMENTO E AREIA GROSSA ÚMIDA) PARA CHAPISCO CONVENCIONAL, PREPARO MECÂNICO COM BETONEIRA 600 L. AF_08/2019</v>
          </cell>
          <cell r="I5934" t="str">
            <v>M3</v>
          </cell>
          <cell r="J5934" t="str">
            <v>COEFICIENTE DE REPRESENTATIVIDADE</v>
          </cell>
          <cell r="K5934" t="str">
            <v>363,72</v>
          </cell>
          <cell r="L5934" t="str">
            <v>CAIXA REFERENCIAL</v>
          </cell>
        </row>
        <row r="5935">
          <cell r="A5935">
            <v>87316</v>
          </cell>
          <cell r="B5935" t="str">
            <v>SERVICOS DIVERSOS</v>
          </cell>
          <cell r="C5935" t="str">
            <v>SEDI</v>
          </cell>
          <cell r="D5935" t="str">
            <v>ARGAMASSAS</v>
          </cell>
          <cell r="E5935" t="str">
            <v>0210</v>
          </cell>
          <cell r="F5935" t="str">
            <v/>
          </cell>
          <cell r="G5935" t="str">
            <v/>
          </cell>
          <cell r="H5935" t="str">
            <v>ARGAMASSA TRAÇO 1:4 (EM VOLUME DE CIMENTO E AREIA GROSSA ÚMIDA) PARA CHAPISCO CONVENCIONAL, PREPARO MECÂNICO COM BETONEIRA 400 L. AF_08/2019</v>
          </cell>
          <cell r="I5935" t="str">
            <v>M3</v>
          </cell>
          <cell r="J5935" t="str">
            <v>COEFICIENTE DE REPRESENTATIVIDADE</v>
          </cell>
          <cell r="K5935" t="str">
            <v>329,20</v>
          </cell>
          <cell r="L5935" t="str">
            <v>CAIXA REFERENCIAL</v>
          </cell>
        </row>
        <row r="5936">
          <cell r="A5936">
            <v>87317</v>
          </cell>
          <cell r="B5936" t="str">
            <v>SERVICOS DIVERSOS</v>
          </cell>
          <cell r="C5936" t="str">
            <v>SEDI</v>
          </cell>
          <cell r="D5936" t="str">
            <v>ARGAMASSAS</v>
          </cell>
          <cell r="E5936" t="str">
            <v>0210</v>
          </cell>
          <cell r="F5936" t="str">
            <v/>
          </cell>
          <cell r="G5936" t="str">
            <v/>
          </cell>
          <cell r="H5936" t="str">
            <v>ARGAMASSA TRAÇO 1:4 (EM VOLUME DE CIMENTO E AREIA GROSSA ÚMIDA) PARA CHAPISCO CONVENCIONAL, PREPARO MECÂNICO COM BETONEIRA 600 L. AF_08/2019</v>
          </cell>
          <cell r="I5936" t="str">
            <v>M3</v>
          </cell>
          <cell r="J5936" t="str">
            <v>COEFICIENTE DE REPRESENTATIVIDADE</v>
          </cell>
          <cell r="K5936" t="str">
            <v>317,28</v>
          </cell>
          <cell r="L5936" t="str">
            <v>CAIXA REFERENCIAL</v>
          </cell>
        </row>
        <row r="5937">
          <cell r="A5937">
            <v>87319</v>
          </cell>
          <cell r="B5937" t="str">
            <v>SERVICOS DIVERSOS</v>
          </cell>
          <cell r="C5937" t="str">
            <v>SEDI</v>
          </cell>
          <cell r="D5937" t="str">
            <v>ARGAMASSAS</v>
          </cell>
          <cell r="E5937" t="str">
            <v>0210</v>
          </cell>
          <cell r="F5937" t="str">
            <v/>
          </cell>
          <cell r="G5937" t="str">
            <v/>
          </cell>
          <cell r="H5937" t="str">
            <v>ARGAMASSA TRAÇO 1:5 (EM VOLUME DE CIMENTO E AREIA GROSSA ÚMIDA) COM ADIÇÃO DE EMULSÃO POLIMÉRICA PARA CHAPISCO ROLADO, PREPARO MECÂNICO COM BETONEIRA 400 L. AF_08/2019</v>
          </cell>
          <cell r="I5937" t="str">
            <v>M3</v>
          </cell>
          <cell r="J5937" t="str">
            <v>COEFICIENTE DE REPRESENTATIVIDADE</v>
          </cell>
          <cell r="K5937" t="str">
            <v>2.462,11</v>
          </cell>
          <cell r="L5937" t="str">
            <v>CAIXA REFERENCIAL</v>
          </cell>
        </row>
        <row r="5938">
          <cell r="A5938">
            <v>87320</v>
          </cell>
          <cell r="B5938" t="str">
            <v>SERVICOS DIVERSOS</v>
          </cell>
          <cell r="C5938" t="str">
            <v>SEDI</v>
          </cell>
          <cell r="D5938" t="str">
            <v>ARGAMASSAS</v>
          </cell>
          <cell r="E5938" t="str">
            <v>0210</v>
          </cell>
          <cell r="F5938" t="str">
            <v/>
          </cell>
          <cell r="G5938" t="str">
            <v/>
          </cell>
          <cell r="H5938" t="str">
            <v>ARGAMASSA TRAÇO 1:5 (EM VOLUME DE CIMENTO E AREIA GROSSA ÚMIDA) COM ADIÇÃO DE EMULSÃO POLIMÉRICA PARA CHAPISCO ROLADO, PREPARO MECÂNICO COM BETONEIRA 600 L. AF_08/2019</v>
          </cell>
          <cell r="I5938" t="str">
            <v>M3</v>
          </cell>
          <cell r="J5938" t="str">
            <v>COEFICIENTE DE REPRESENTATIVIDADE</v>
          </cell>
          <cell r="K5938" t="str">
            <v>2.464,55</v>
          </cell>
          <cell r="L5938" t="str">
            <v>CAIXA REFERENCIAL</v>
          </cell>
        </row>
        <row r="5939">
          <cell r="A5939">
            <v>87322</v>
          </cell>
          <cell r="B5939" t="str">
            <v>SERVICOS DIVERSOS</v>
          </cell>
          <cell r="C5939" t="str">
            <v>SEDI</v>
          </cell>
          <cell r="D5939" t="str">
            <v>ARGAMASSAS</v>
          </cell>
          <cell r="E5939" t="str">
            <v>0210</v>
          </cell>
          <cell r="F5939" t="str">
            <v/>
          </cell>
          <cell r="G5939" t="str">
            <v/>
          </cell>
          <cell r="H5939" t="str">
            <v>ARGAMASSA TRAÇO 1:3 (EM VOLUME DE CIMENTO E AREIA GROSSA ÚMIDA) COM ADIÇÃO DE EMULSÃO POLIMÉRICA PARA CHAPISCO ROLADO, PREPARO MECÂNICO COM BETONEIRA 400 L. AF_08/2019</v>
          </cell>
          <cell r="I5939" t="str">
            <v>M3</v>
          </cell>
          <cell r="J5939" t="str">
            <v>COEFICIENTE DE REPRESENTATIVIDADE</v>
          </cell>
          <cell r="K5939" t="str">
            <v>2.548,44</v>
          </cell>
          <cell r="L5939" t="str">
            <v>CAIXA REFERENCIAL</v>
          </cell>
        </row>
        <row r="5940">
          <cell r="A5940">
            <v>87323</v>
          </cell>
          <cell r="B5940" t="str">
            <v>SERVICOS DIVERSOS</v>
          </cell>
          <cell r="C5940" t="str">
            <v>SEDI</v>
          </cell>
          <cell r="D5940" t="str">
            <v>ARGAMASSAS</v>
          </cell>
          <cell r="E5940" t="str">
            <v>0210</v>
          </cell>
          <cell r="F5940" t="str">
            <v/>
          </cell>
          <cell r="G5940" t="str">
            <v/>
          </cell>
          <cell r="H5940" t="str">
            <v>ARGAMASSA TRAÇO 1:3 (EM VOLUME DE CIMENTO E AREIA GROSSA ÚMIDA) COM ADIÇÃO DE EMULSÃO POLIMÉRICA PARA CHAPISCO ROLADO, PREPARO MECÂNICO COM BETONEIRA 600 L. AF_08/2019</v>
          </cell>
          <cell r="I5940" t="str">
            <v>M3</v>
          </cell>
          <cell r="J5940" t="str">
            <v>COEFICIENTE DE REPRESENTATIVIDADE</v>
          </cell>
          <cell r="K5940" t="str">
            <v>2.546,31</v>
          </cell>
          <cell r="L5940" t="str">
            <v>CAIXA REFERENCIAL</v>
          </cell>
        </row>
        <row r="5941">
          <cell r="A5941">
            <v>87325</v>
          </cell>
          <cell r="B5941" t="str">
            <v>SERVICOS DIVERSOS</v>
          </cell>
          <cell r="C5941" t="str">
            <v>SEDI</v>
          </cell>
          <cell r="D5941" t="str">
            <v>ARGAMASSAS</v>
          </cell>
          <cell r="E5941" t="str">
            <v>0210</v>
          </cell>
          <cell r="F5941" t="str">
            <v/>
          </cell>
          <cell r="G5941" t="str">
            <v/>
          </cell>
          <cell r="H5941" t="str">
            <v>ARGAMASSA TRAÇO 1:4 (EM VOLUME DE CIMENTO E AREIA GROSSA ÚMIDA) COM ADIÇÃO DE EMULSÃO POLIMÉRICA PARA CHAPISCO ROLADO, PREPARO MECÂNICO COM BETONEIRA 400 L. AF_08/2019</v>
          </cell>
          <cell r="I5941" t="str">
            <v>M3</v>
          </cell>
          <cell r="J5941" t="str">
            <v>COEFICIENTE DE REPRESENTATIVIDADE</v>
          </cell>
          <cell r="K5941" t="str">
            <v>2.485,73</v>
          </cell>
          <cell r="L5941" t="str">
            <v>CAIXA REFERENCIAL</v>
          </cell>
        </row>
        <row r="5942">
          <cell r="A5942">
            <v>87326</v>
          </cell>
          <cell r="B5942" t="str">
            <v>SERVICOS DIVERSOS</v>
          </cell>
          <cell r="C5942" t="str">
            <v>SEDI</v>
          </cell>
          <cell r="D5942" t="str">
            <v>ARGAMASSAS</v>
          </cell>
          <cell r="E5942" t="str">
            <v>0210</v>
          </cell>
          <cell r="F5942" t="str">
            <v/>
          </cell>
          <cell r="G5942" t="str">
            <v/>
          </cell>
          <cell r="H5942" t="str">
            <v>ARGAMASSA TRAÇO 1:4 (EM VOLUME DE CIMENTO E AREIA GROSSA ÚMIDA) COM ADIÇÃO DE EMULSÃO POLIMÉRICA PARA CHAPISCO ROLADO, PREPARO MECÂNICO COM BETONEIRA 600 L. AF_08/2019</v>
          </cell>
          <cell r="I5942" t="str">
            <v>M3</v>
          </cell>
          <cell r="J5942" t="str">
            <v>COEFICIENTE DE REPRESENTATIVIDADE</v>
          </cell>
          <cell r="K5942" t="str">
            <v>2.490,22</v>
          </cell>
          <cell r="L5942" t="str">
            <v>CAIXA REFERENCIAL</v>
          </cell>
        </row>
        <row r="5943">
          <cell r="A5943">
            <v>87327</v>
          </cell>
          <cell r="B5943" t="str">
            <v>SERVICOS DIVERSOS</v>
          </cell>
          <cell r="C5943" t="str">
            <v>SEDI</v>
          </cell>
          <cell r="D5943" t="str">
            <v>ARGAMASSAS</v>
          </cell>
          <cell r="E5943" t="str">
            <v>0210</v>
          </cell>
          <cell r="F5943" t="str">
            <v/>
          </cell>
          <cell r="G5943" t="str">
            <v/>
          </cell>
          <cell r="H5943" t="str">
            <v>ARGAMASSA TRAÇO 1:7 (EM VOLUME DE CIMENTO E AREIA MÉDIA ÚMIDA) COM ADIÇÃO DE PLASTIFICANTE PARA EMBOÇO/MASSA ÚNICA/ASSENTAMENTO DE ALVENARIA DE VEDAÇÃO, PREPARO MECÂNICO COM MISTURADOR DE EIXO HORIZONTAL DE 300 KG. AF_08/2019</v>
          </cell>
          <cell r="I5943" t="str">
            <v>M3</v>
          </cell>
          <cell r="J5943" t="str">
            <v>COEFICIENTE DE REPRESENTATIVIDADE</v>
          </cell>
          <cell r="K5943" t="str">
            <v>314,25</v>
          </cell>
          <cell r="L5943" t="str">
            <v>CAIXA REFERENCIAL</v>
          </cell>
        </row>
        <row r="5944">
          <cell r="A5944">
            <v>87328</v>
          </cell>
          <cell r="B5944" t="str">
            <v>SERVICOS DIVERSOS</v>
          </cell>
          <cell r="C5944" t="str">
            <v>SEDI</v>
          </cell>
          <cell r="D5944" t="str">
            <v>ARGAMASSAS</v>
          </cell>
          <cell r="E5944" t="str">
            <v>0210</v>
          </cell>
          <cell r="F5944" t="str">
            <v/>
          </cell>
          <cell r="G5944" t="str">
            <v/>
          </cell>
          <cell r="H5944" t="str">
            <v>ARGAMASSA TRAÇO 1:7 (EM VOLUME DE CIMENTO E AREIA MÉDIA ÚMIDA) COM ADIÇÃO DE PLASTIFICANTE PARA EMBOÇO/MASSA ÚNICA/ASSENTAMENTO DE ALVENARIA DE VEDAÇÃO, PREPARO MECÂNICO COM MISTURADOR DE EIXO HORIZONTAL DE 600 KG. AF_08/2019</v>
          </cell>
          <cell r="I5944" t="str">
            <v>M3</v>
          </cell>
          <cell r="J5944" t="str">
            <v>COEFICIENTE DE REPRESENTATIVIDADE</v>
          </cell>
          <cell r="K5944" t="str">
            <v>270,57</v>
          </cell>
          <cell r="L5944" t="str">
            <v>CAIXA REFERENCIAL</v>
          </cell>
        </row>
        <row r="5945">
          <cell r="A5945">
            <v>87329</v>
          </cell>
          <cell r="B5945" t="str">
            <v>SERVICOS DIVERSOS</v>
          </cell>
          <cell r="C5945" t="str">
            <v>SEDI</v>
          </cell>
          <cell r="D5945" t="str">
            <v>ARGAMASSAS</v>
          </cell>
          <cell r="E5945" t="str">
            <v>0210</v>
          </cell>
          <cell r="F5945" t="str">
            <v/>
          </cell>
          <cell r="G5945" t="str">
            <v/>
          </cell>
          <cell r="H5945" t="str">
            <v>ARGAMASSA TRAÇO 1:6 (EM VOLUME DE CIMENTO E AREIA MÉDIA ÚMIDA) COM ADIÇÃO DE PLASTIFICANTE PARA EMBOÇO/MASSA ÚNICA/ASSENTAMENTO DE ALVENARIA DE VEDAÇÃO, PREPARO MECÂNICO COM MISTURADOR DE EIXO HORIZONTAL DE 300 KG. AF_08/2019</v>
          </cell>
          <cell r="I5945" t="str">
            <v>M3</v>
          </cell>
          <cell r="J5945" t="str">
            <v>COEFICIENTE DE REPRESENTATIVIDADE</v>
          </cell>
          <cell r="K5945" t="str">
            <v>341,16</v>
          </cell>
          <cell r="L5945" t="str">
            <v>CAIXA REFERENCIAL</v>
          </cell>
        </row>
        <row r="5946">
          <cell r="A5946">
            <v>87330</v>
          </cell>
          <cell r="B5946" t="str">
            <v>SERVICOS DIVERSOS</v>
          </cell>
          <cell r="C5946" t="str">
            <v>SEDI</v>
          </cell>
          <cell r="D5946" t="str">
            <v>ARGAMASSAS</v>
          </cell>
          <cell r="E5946" t="str">
            <v>0210</v>
          </cell>
          <cell r="F5946" t="str">
            <v/>
          </cell>
          <cell r="G5946" t="str">
            <v/>
          </cell>
          <cell r="H5946" t="str">
            <v>ARGAMASSA TRAÇO 1:6 (EM VOLUME DE CIMENTO E AREIA MÉDIA ÚMIDA) COM ADIÇÃO DE PLASTIFICANTE PARA EMBOÇO/MASSA ÚNICA/ASSENTAMENTO DE ALVENARIA DE VEDAÇÃO, PREPARO MECÂNICO COM MISTURADOR DE EIXO HORIZONTAL DE 600 KG. AF_08/2019</v>
          </cell>
          <cell r="I5946" t="str">
            <v>M3</v>
          </cell>
          <cell r="J5946" t="str">
            <v>COEFICIENTE DE REPRESENTATIVIDADE</v>
          </cell>
          <cell r="K5946" t="str">
            <v>291,75</v>
          </cell>
          <cell r="L5946" t="str">
            <v>CAIXA REFERENCIAL</v>
          </cell>
        </row>
        <row r="5947">
          <cell r="A5947">
            <v>87331</v>
          </cell>
          <cell r="B5947" t="str">
            <v>SERVICOS DIVERSOS</v>
          </cell>
          <cell r="C5947" t="str">
            <v>SEDI</v>
          </cell>
          <cell r="D5947" t="str">
            <v>ARGAMASSAS</v>
          </cell>
          <cell r="E5947" t="str">
            <v>0210</v>
          </cell>
          <cell r="F5947" t="str">
            <v/>
          </cell>
          <cell r="G5947" t="str">
            <v/>
          </cell>
          <cell r="H5947" t="str">
            <v>ARGAMASSA TRAÇO 1:1:6 (EM VOLUME DE CIMENTO, CAL E AREIA MÉDIA ÚMIDA) PARA EMBOÇO/MASSA ÚNICA/ASSENTAMENTO DE ALVENARIA DE VEDAÇÃO, PREPARO MECÂNICO COM MISTURADOR DE EIXO HORIZONTAL DE 300 KG. AF_08/2019</v>
          </cell>
          <cell r="I5947" t="str">
            <v>M3</v>
          </cell>
          <cell r="J5947" t="str">
            <v>COEFICIENTE DE REPRESENTATIVIDADE</v>
          </cell>
          <cell r="K5947" t="str">
            <v>432,55</v>
          </cell>
          <cell r="L5947" t="str">
            <v>CAIXA REFERENCIAL</v>
          </cell>
        </row>
        <row r="5948">
          <cell r="A5948">
            <v>87332</v>
          </cell>
          <cell r="B5948" t="str">
            <v>SERVICOS DIVERSOS</v>
          </cell>
          <cell r="C5948" t="str">
            <v>SEDI</v>
          </cell>
          <cell r="D5948" t="str">
            <v>ARGAMASSAS</v>
          </cell>
          <cell r="E5948" t="str">
            <v>0210</v>
          </cell>
          <cell r="F5948" t="str">
            <v/>
          </cell>
          <cell r="G5948" t="str">
            <v/>
          </cell>
          <cell r="H5948" t="str">
            <v>ARGAMASSA TRAÇO 1:1:6 (EM VOLUME DE CIMENTO, CAL E AREIA MÉDIA ÚMIDA) PARA EMBOÇO/MASSA ÚNICA/ASSENTAMENTO DE ALVENARIA DE VEDAÇÃO, PREPARO MECÂNICO COM MISTURADOR DE EIXO HORIZONTAL DE 600 KG. AF_08/2019</v>
          </cell>
          <cell r="I5948" t="str">
            <v>M3</v>
          </cell>
          <cell r="J5948" t="str">
            <v>COEFICIENTE DE REPRESENTATIVIDADE</v>
          </cell>
          <cell r="K5948" t="str">
            <v>387,42</v>
          </cell>
          <cell r="L5948" t="str">
            <v>CAIXA REFERENCIAL</v>
          </cell>
        </row>
        <row r="5949">
          <cell r="A5949">
            <v>87333</v>
          </cell>
          <cell r="B5949" t="str">
            <v>SERVICOS DIVERSOS</v>
          </cell>
          <cell r="C5949" t="str">
            <v>SEDI</v>
          </cell>
          <cell r="D5949" t="str">
            <v>ARGAMASSAS</v>
          </cell>
          <cell r="E5949" t="str">
            <v>0210</v>
          </cell>
          <cell r="F5949" t="str">
            <v/>
          </cell>
          <cell r="G5949" t="str">
            <v/>
          </cell>
          <cell r="H5949" t="str">
            <v>ARGAMASSA TRAÇO 1:1,5:7,5 (EM VOLUME DE CIMENTO, CAL E AREIA MÉDIA ÚMIDA) PARA EMBOÇO/MASSA ÚNICA/ASSENTAMENTO DE ALVENARIA DE VEDAÇÃO, PREPARO MECÂNICO COM MISTURADOR DE EIXO HORIZONTAL DE 300 KG. AF_08/2019</v>
          </cell>
          <cell r="I5949" t="str">
            <v>M3</v>
          </cell>
          <cell r="J5949" t="str">
            <v>COEFICIENTE DE REPRESENTATIVIDADE</v>
          </cell>
          <cell r="K5949" t="str">
            <v>407,03</v>
          </cell>
          <cell r="L5949" t="str">
            <v>CAIXA REFERENCIAL</v>
          </cell>
        </row>
        <row r="5950">
          <cell r="A5950">
            <v>87334</v>
          </cell>
          <cell r="B5950" t="str">
            <v>SERVICOS DIVERSOS</v>
          </cell>
          <cell r="C5950" t="str">
            <v>SEDI</v>
          </cell>
          <cell r="D5950" t="str">
            <v>ARGAMASSAS</v>
          </cell>
          <cell r="E5950" t="str">
            <v>0210</v>
          </cell>
          <cell r="F5950" t="str">
            <v/>
          </cell>
          <cell r="G5950" t="str">
            <v/>
          </cell>
          <cell r="H5950" t="str">
            <v>ARGAMASSA TRAÇO 1:1,5:7,5 (EM VOLUME DE CIMENTO, CAL E AREIA MÉDIA ÚMIDA) PARA EMBOÇO/MASSA ÚNICA/ASSENTAMENTO DE ALVENARIA DE VEDAÇÃO, PREPARO MECÂNICO COM MISTURADOR DE EIXO HORIZONTAL DE 600 KG. AF_08/2019</v>
          </cell>
          <cell r="I5950" t="str">
            <v>M3</v>
          </cell>
          <cell r="J5950" t="str">
            <v>COEFICIENTE DE REPRESENTATIVIDADE</v>
          </cell>
          <cell r="K5950" t="str">
            <v>379,23</v>
          </cell>
          <cell r="L5950" t="str">
            <v>CAIXA REFERENCIAL</v>
          </cell>
        </row>
        <row r="5951">
          <cell r="A5951">
            <v>87335</v>
          </cell>
          <cell r="B5951" t="str">
            <v>SERVICOS DIVERSOS</v>
          </cell>
          <cell r="C5951" t="str">
            <v>SEDI</v>
          </cell>
          <cell r="D5951" t="str">
            <v>ARGAMASSAS</v>
          </cell>
          <cell r="E5951" t="str">
            <v>0210</v>
          </cell>
          <cell r="F5951" t="str">
            <v/>
          </cell>
          <cell r="G5951" t="str">
            <v/>
          </cell>
          <cell r="H5951" t="str">
            <v>ARGAMASSA TRAÇO 1:2:8 (EM VOLUME DE CIMENTO, CAL E AREIA MÉDIA ÚMIDA) PARA EMBOÇO/MASSA ÚNICA/ASSENTAMENTO DE ALVENARIA DE VEDAÇÃO, PREPARO MECÂNICO COM MISTURADOR DE EIXO HORIZONTAL DE 300 KG. AF_08/2019</v>
          </cell>
          <cell r="I5951" t="str">
            <v>M3</v>
          </cell>
          <cell r="J5951" t="str">
            <v>COEFICIENTE DE REPRESENTATIVIDADE</v>
          </cell>
          <cell r="K5951" t="str">
            <v>401,65</v>
          </cell>
          <cell r="L5951" t="str">
            <v>CAIXA REFERENCIAL</v>
          </cell>
        </row>
        <row r="5952">
          <cell r="A5952">
            <v>87336</v>
          </cell>
          <cell r="B5952" t="str">
            <v>SERVICOS DIVERSOS</v>
          </cell>
          <cell r="C5952" t="str">
            <v>SEDI</v>
          </cell>
          <cell r="D5952" t="str">
            <v>ARGAMASSAS</v>
          </cell>
          <cell r="E5952" t="str">
            <v>0210</v>
          </cell>
          <cell r="F5952" t="str">
            <v/>
          </cell>
          <cell r="G5952" t="str">
            <v/>
          </cell>
          <cell r="H5952" t="str">
            <v>ARGAMASSA TRAÇO 1:2:8 (EM VOLUME DE CIMENTO, CAL E AREIA MÉDIA ÚMIDA) PARA EMBOÇO/MASSA ÚNICA/ASSENTAMENTO DE ALVENARIA DE VEDAÇÃO, PREPARO MECÂNICO COM MISTURADOR DE EIXO HORIZONTAL DE 600 KG. AF_08/2019</v>
          </cell>
          <cell r="I5952" t="str">
            <v>M3</v>
          </cell>
          <cell r="J5952" t="str">
            <v>COEFICIENTE DE REPRESENTATIVIDADE</v>
          </cell>
          <cell r="K5952" t="str">
            <v>397,28</v>
          </cell>
          <cell r="L5952" t="str">
            <v>CAIXA REFERENCIAL</v>
          </cell>
        </row>
        <row r="5953">
          <cell r="A5953">
            <v>87337</v>
          </cell>
          <cell r="B5953" t="str">
            <v>SERVICOS DIVERSOS</v>
          </cell>
          <cell r="C5953" t="str">
            <v>SEDI</v>
          </cell>
          <cell r="D5953" t="str">
            <v>ARGAMASSAS</v>
          </cell>
          <cell r="E5953" t="str">
            <v>0210</v>
          </cell>
          <cell r="F5953" t="str">
            <v/>
          </cell>
          <cell r="G5953" t="str">
            <v/>
          </cell>
          <cell r="H5953" t="str">
            <v>ARGAMASSA TRAÇO 1:2:9 (EM VOLUME DE CIMENTO, CAL E AREIA MÉDIA ÚMIDA) PARA EMBOÇO/MASSA ÚNICA/ASSENTAMENTO DE ALVENARIA DE VEDAÇÃO, PREPARO MECÂNICO COM MISTURADOR DE EIXO HORIZONTAL DE 300 KG. AF_08/2019</v>
          </cell>
          <cell r="I5953" t="str">
            <v>M3</v>
          </cell>
          <cell r="J5953" t="str">
            <v>COEFICIENTE DE REPRESENTATIVIDADE</v>
          </cell>
          <cell r="K5953" t="str">
            <v>397,18</v>
          </cell>
          <cell r="L5953" t="str">
            <v>CAIXA REFERENCIAL</v>
          </cell>
        </row>
        <row r="5954">
          <cell r="A5954">
            <v>87338</v>
          </cell>
          <cell r="B5954" t="str">
            <v>SERVICOS DIVERSOS</v>
          </cell>
          <cell r="C5954" t="str">
            <v>SEDI</v>
          </cell>
          <cell r="D5954" t="str">
            <v>ARGAMASSAS</v>
          </cell>
          <cell r="E5954" t="str">
            <v>0210</v>
          </cell>
          <cell r="F5954" t="str">
            <v/>
          </cell>
          <cell r="G5954" t="str">
            <v/>
          </cell>
          <cell r="H5954" t="str">
            <v>ARGAMASSA TRAÇO 1:3:12 (EM VOLUME DE CIMENTO, CAL E AREIA MÉDIA ÚMIDA) PARA EMBOÇO/MASSA ÚNICA/ASSENTAMENTO DE ALVENARIA DE VEDAÇÃO, PREPARO MECÂNICO COM MISTURADOR DE EIXO HORIZONTAL DE 600 KG. AF_08/2019</v>
          </cell>
          <cell r="I5954" t="str">
            <v>M3</v>
          </cell>
          <cell r="J5954" t="str">
            <v>COEFICIENTE DE REPRESENTATIVIDADE</v>
          </cell>
          <cell r="K5954" t="str">
            <v>383,80</v>
          </cell>
          <cell r="L5954" t="str">
            <v>CAIXA REFERENCIAL</v>
          </cell>
        </row>
        <row r="5955">
          <cell r="A5955">
            <v>87339</v>
          </cell>
          <cell r="B5955" t="str">
            <v>SERVICOS DIVERSOS</v>
          </cell>
          <cell r="C5955" t="str">
            <v>SEDI</v>
          </cell>
          <cell r="D5955" t="str">
            <v>ARGAMASSAS</v>
          </cell>
          <cell r="E5955" t="str">
            <v>0210</v>
          </cell>
          <cell r="F5955" t="str">
            <v/>
          </cell>
          <cell r="G5955" t="str">
            <v/>
          </cell>
          <cell r="H5955" t="str">
            <v>ARGAMASSA TRAÇO 1:3 (EM VOLUME DE CIMENTO E AREIA MÉDIA ÚMIDA) PARA CONTRAPISO, PREPARO MECÂNICO COM MISTURADOR DE EIXO HORIZONTAL DE 160 KG. AF_08/2019</v>
          </cell>
          <cell r="I5955" t="str">
            <v>M3</v>
          </cell>
          <cell r="J5955" t="str">
            <v>COEFICIENTE DE REPRESENTATIVIDADE</v>
          </cell>
          <cell r="K5955" t="str">
            <v>572,64</v>
          </cell>
          <cell r="L5955" t="str">
            <v>CAIXA REFERENCIAL</v>
          </cell>
        </row>
        <row r="5956">
          <cell r="A5956">
            <v>87340</v>
          </cell>
          <cell r="B5956" t="str">
            <v>SERVICOS DIVERSOS</v>
          </cell>
          <cell r="C5956" t="str">
            <v>SEDI</v>
          </cell>
          <cell r="D5956" t="str">
            <v>ARGAMASSAS</v>
          </cell>
          <cell r="E5956" t="str">
            <v>0210</v>
          </cell>
          <cell r="F5956" t="str">
            <v/>
          </cell>
          <cell r="G5956" t="str">
            <v/>
          </cell>
          <cell r="H5956" t="str">
            <v>ARGAMASSA TRAÇO 1:3 (EM VOLUME DE CIMENTO E AREIA MÉDIA ÚMIDA) PARA CONTRAPISO, PREPARO MECÂNICO COM MISTURADOR DE EIXO HORIZONTAL DE 300 KG. AF_08/2019</v>
          </cell>
          <cell r="I5956" t="str">
            <v>M3</v>
          </cell>
          <cell r="J5956" t="str">
            <v>COEFICIENTE DE REPRESENTATIVIDADE</v>
          </cell>
          <cell r="K5956" t="str">
            <v>482,65</v>
          </cell>
          <cell r="L5956" t="str">
            <v>CAIXA REFERENCIAL</v>
          </cell>
        </row>
        <row r="5957">
          <cell r="A5957">
            <v>87341</v>
          </cell>
          <cell r="B5957" t="str">
            <v>SERVICOS DIVERSOS</v>
          </cell>
          <cell r="C5957" t="str">
            <v>SEDI</v>
          </cell>
          <cell r="D5957" t="str">
            <v>ARGAMASSAS</v>
          </cell>
          <cell r="E5957" t="str">
            <v>0210</v>
          </cell>
          <cell r="F5957" t="str">
            <v/>
          </cell>
          <cell r="G5957" t="str">
            <v/>
          </cell>
          <cell r="H5957" t="str">
            <v>ARGAMASSA TRAÇO 1:3 (EM VOLUME DE CIMENTO E AREIA MÉDIA ÚMIDA) PARA CONTRAPISO, PREPARO MECÂNICO COM MISTURADOR DE EIXO HORIZONTAL DE 600 KG. AF_08/2019</v>
          </cell>
          <cell r="I5957" t="str">
            <v>M3</v>
          </cell>
          <cell r="J5957" t="str">
            <v>COEFICIENTE DE REPRESENTATIVIDADE</v>
          </cell>
          <cell r="K5957" t="str">
            <v>459,56</v>
          </cell>
          <cell r="L5957" t="str">
            <v>CAIXA REFERENCIAL</v>
          </cell>
        </row>
        <row r="5958">
          <cell r="A5958">
            <v>87342</v>
          </cell>
          <cell r="B5958" t="str">
            <v>SERVICOS DIVERSOS</v>
          </cell>
          <cell r="C5958" t="str">
            <v>SEDI</v>
          </cell>
          <cell r="D5958" t="str">
            <v>ARGAMASSAS</v>
          </cell>
          <cell r="E5958" t="str">
            <v>0210</v>
          </cell>
          <cell r="F5958" t="str">
            <v/>
          </cell>
          <cell r="G5958" t="str">
            <v/>
          </cell>
          <cell r="H5958" t="str">
            <v>ARGAMASSA TRAÇO 1:4 (EM VOLUME DE CIMENTO E AREIA MÉDIA ÚMIDA) PARA CONTRAPISO, PREPARO MECÂNICO COM MISTURADOR DE EIXO HORIZONTAL DE 160 KG. AF_08/2019</v>
          </cell>
          <cell r="I5958" t="str">
            <v>M3</v>
          </cell>
          <cell r="J5958" t="str">
            <v>COEFICIENTE DE REPRESENTATIVIDADE</v>
          </cell>
          <cell r="K5958" t="str">
            <v>479,53</v>
          </cell>
          <cell r="L5958" t="str">
            <v>CAIXA REFERENCIAL</v>
          </cell>
        </row>
        <row r="5959">
          <cell r="A5959">
            <v>87343</v>
          </cell>
          <cell r="B5959" t="str">
            <v>SERVICOS DIVERSOS</v>
          </cell>
          <cell r="C5959" t="str">
            <v>SEDI</v>
          </cell>
          <cell r="D5959" t="str">
            <v>ARGAMASSAS</v>
          </cell>
          <cell r="E5959" t="str">
            <v>0210</v>
          </cell>
          <cell r="F5959" t="str">
            <v/>
          </cell>
          <cell r="G5959" t="str">
            <v/>
          </cell>
          <cell r="H5959" t="str">
            <v>ARGAMASSA TRAÇO 1:4 (EM VOLUME DE CIMENTO E AREIA MÉDIA ÚMIDA) PARA CONTRAPISO, PREPARO MECÂNICO COM MISTURADOR DE EIXO HORIZONTAL DE 300 KG. AF_08/2019</v>
          </cell>
          <cell r="I5959" t="str">
            <v>M3</v>
          </cell>
          <cell r="J5959" t="str">
            <v>COEFICIENTE DE REPRESENTATIVIDADE</v>
          </cell>
          <cell r="K5959" t="str">
            <v>428,74</v>
          </cell>
          <cell r="L5959" t="str">
            <v>CAIXA REFERENCIAL</v>
          </cell>
        </row>
        <row r="5960">
          <cell r="A5960">
            <v>87344</v>
          </cell>
          <cell r="B5960" t="str">
            <v>SERVICOS DIVERSOS</v>
          </cell>
          <cell r="C5960" t="str">
            <v>SEDI</v>
          </cell>
          <cell r="D5960" t="str">
            <v>ARGAMASSAS</v>
          </cell>
          <cell r="E5960" t="str">
            <v>0210</v>
          </cell>
          <cell r="F5960" t="str">
            <v/>
          </cell>
          <cell r="G5960" t="str">
            <v/>
          </cell>
          <cell r="H5960" t="str">
            <v>ARGAMASSA TRAÇO 1:4 (EM VOLUME DE CIMENTO E AREIA MÉDIA ÚMIDA) PARA CONTRAPISO, PREPARO MECÂNICO COM MISTURADOR DE EIXO HORIZONTAL DE 600 KG. AF_08/2019</v>
          </cell>
          <cell r="I5960" t="str">
            <v>M3</v>
          </cell>
          <cell r="J5960" t="str">
            <v>COEFICIENTE DE REPRESENTATIVIDADE</v>
          </cell>
          <cell r="K5960" t="str">
            <v>399,94</v>
          </cell>
          <cell r="L5960" t="str">
            <v>CAIXA REFERENCIAL</v>
          </cell>
        </row>
        <row r="5961">
          <cell r="A5961">
            <v>87345</v>
          </cell>
          <cell r="B5961" t="str">
            <v>SERVICOS DIVERSOS</v>
          </cell>
          <cell r="C5961" t="str">
            <v>SEDI</v>
          </cell>
          <cell r="D5961" t="str">
            <v>ARGAMASSAS</v>
          </cell>
          <cell r="E5961" t="str">
            <v>0210</v>
          </cell>
          <cell r="F5961" t="str">
            <v/>
          </cell>
          <cell r="G5961" t="str">
            <v/>
          </cell>
          <cell r="H5961" t="str">
            <v>ARGAMASSA TRAÇO 1:5 (EM VOLUME DE CIMENTO E AREIA MÉDIA ÚMIDA) PARA CONTRAPISO, PREPARO MECÂNICO COM MISTURADOR DE EIXO HORIZONTAL DE 160 KG. AF_08/2019</v>
          </cell>
          <cell r="I5961" t="str">
            <v>M3</v>
          </cell>
          <cell r="J5961" t="str">
            <v>COEFICIENTE DE REPRESENTATIVIDADE</v>
          </cell>
          <cell r="K5961" t="str">
            <v>424,17</v>
          </cell>
          <cell r="L5961" t="str">
            <v>CAIXA REFERENCIAL</v>
          </cell>
        </row>
        <row r="5962">
          <cell r="A5962">
            <v>87346</v>
          </cell>
          <cell r="B5962" t="str">
            <v>SERVICOS DIVERSOS</v>
          </cell>
          <cell r="C5962" t="str">
            <v>SEDI</v>
          </cell>
          <cell r="D5962" t="str">
            <v>ARGAMASSAS</v>
          </cell>
          <cell r="E5962" t="str">
            <v>0210</v>
          </cell>
          <cell r="F5962" t="str">
            <v/>
          </cell>
          <cell r="G5962" t="str">
            <v/>
          </cell>
          <cell r="H5962" t="str">
            <v>ARGAMASSA TRAÇO 1:5 (EM VOLUME DE CIMENTO E AREIA MÉDIA ÚMIDA) PARA CONTRAPISO, PREPARO MECÂNICO COM MISTURADOR DE EIXO HORIZONTAL DE 300 KG. AF_08/2019</v>
          </cell>
          <cell r="I5962" t="str">
            <v>M3</v>
          </cell>
          <cell r="J5962" t="str">
            <v>COEFICIENTE DE REPRESENTATIVIDADE</v>
          </cell>
          <cell r="K5962" t="str">
            <v>382,31</v>
          </cell>
          <cell r="L5962" t="str">
            <v>CAIXA REFERENCIAL</v>
          </cell>
        </row>
        <row r="5963">
          <cell r="A5963">
            <v>87347</v>
          </cell>
          <cell r="B5963" t="str">
            <v>SERVICOS DIVERSOS</v>
          </cell>
          <cell r="C5963" t="str">
            <v>SEDI</v>
          </cell>
          <cell r="D5963" t="str">
            <v>ARGAMASSAS</v>
          </cell>
          <cell r="E5963" t="str">
            <v>0210</v>
          </cell>
          <cell r="F5963" t="str">
            <v/>
          </cell>
          <cell r="G5963" t="str">
            <v/>
          </cell>
          <cell r="H5963" t="str">
            <v>ARGAMASSA TRAÇO 1:5 (EM VOLUME DE CIMENTO E AREIA MÉDIA ÚMIDA) PARA CONTRAPISO, PREPARO MECÂNICO COM MISTURADOR DE EIXO HORIZONTAL DE 600 KG. AF_08/2019</v>
          </cell>
          <cell r="I5963" t="str">
            <v>M3</v>
          </cell>
          <cell r="J5963" t="str">
            <v>COEFICIENTE DE REPRESENTATIVIDADE</v>
          </cell>
          <cell r="K5963" t="str">
            <v>359,14</v>
          </cell>
          <cell r="L5963" t="str">
            <v>CAIXA REFERENCIAL</v>
          </cell>
        </row>
        <row r="5964">
          <cell r="A5964">
            <v>87348</v>
          </cell>
          <cell r="B5964" t="str">
            <v>SERVICOS DIVERSOS</v>
          </cell>
          <cell r="C5964" t="str">
            <v>SEDI</v>
          </cell>
          <cell r="D5964" t="str">
            <v>ARGAMASSAS</v>
          </cell>
          <cell r="E5964" t="str">
            <v>0210</v>
          </cell>
          <cell r="F5964" t="str">
            <v/>
          </cell>
          <cell r="G5964" t="str">
            <v/>
          </cell>
          <cell r="H5964" t="str">
            <v>ARGAMASSA TRAÇO 1:6 (EM VOLUME DE CIMENTO E AREIA MÉDIA ÚMIDA) PARA CONTRAPISO, PREPARO MECÂNICO COM MISTURADOR DE EIXO HORIZONTAL DE 160 KG. AF_08/2019</v>
          </cell>
          <cell r="I5964" t="str">
            <v>M3</v>
          </cell>
          <cell r="J5964" t="str">
            <v>COEFICIENTE DE REPRESENTATIVIDADE</v>
          </cell>
          <cell r="K5964" t="str">
            <v>382,82</v>
          </cell>
          <cell r="L5964" t="str">
            <v>CAIXA REFERENCIAL</v>
          </cell>
        </row>
        <row r="5965">
          <cell r="A5965">
            <v>87349</v>
          </cell>
          <cell r="B5965" t="str">
            <v>SERVICOS DIVERSOS</v>
          </cell>
          <cell r="C5965" t="str">
            <v>SEDI</v>
          </cell>
          <cell r="D5965" t="str">
            <v>ARGAMASSAS</v>
          </cell>
          <cell r="E5965" t="str">
            <v>0210</v>
          </cell>
          <cell r="F5965" t="str">
            <v/>
          </cell>
          <cell r="G5965" t="str">
            <v/>
          </cell>
          <cell r="H5965" t="str">
            <v>ARGAMASSA TRAÇO 1:6 (EM VOLUME DE CIMENTO E AREIA MÉDIA ÚMIDA) PARA CONTRAPISO, PREPARO MECÂNICO COM MISTURADOR DE EIXO HORIZONTAL DE 600 KG. AF_08/2019</v>
          </cell>
          <cell r="I5965" t="str">
            <v>M3</v>
          </cell>
          <cell r="J5965" t="str">
            <v>COEFICIENTE DE REPRESENTATIVIDADE</v>
          </cell>
          <cell r="K5965" t="str">
            <v>327,16</v>
          </cell>
          <cell r="L5965" t="str">
            <v>CAIXA REFERENCIAL</v>
          </cell>
        </row>
        <row r="5966">
          <cell r="A5966">
            <v>87350</v>
          </cell>
          <cell r="B5966" t="str">
            <v>SERVICOS DIVERSOS</v>
          </cell>
          <cell r="C5966" t="str">
            <v>SEDI</v>
          </cell>
          <cell r="D5966" t="str">
            <v>ARGAMASSAS</v>
          </cell>
          <cell r="E5966" t="str">
            <v>0210</v>
          </cell>
          <cell r="F5966" t="str">
            <v/>
          </cell>
          <cell r="G5966" t="str">
            <v/>
          </cell>
          <cell r="H5966" t="str">
            <v>ARGAMASSA TRAÇO 1:5 (EM VOLUME DE CIMENTO E AREIA GROSSA ÚMIDA) PARA CHAPISCO CONVENCIONAL, PREPARO MECÂNICO COM MISTURADOR DE EIXO HORIZONTAL DE 300 KG. AF_08/2019</v>
          </cell>
          <cell r="I5966" t="str">
            <v>M3</v>
          </cell>
          <cell r="J5966" t="str">
            <v>COEFICIENTE DE REPRESENTATIVIDADE</v>
          </cell>
          <cell r="K5966" t="str">
            <v>327,70</v>
          </cell>
          <cell r="L5966" t="str">
            <v>CAIXA REFERENCIAL</v>
          </cell>
        </row>
        <row r="5967">
          <cell r="A5967">
            <v>87351</v>
          </cell>
          <cell r="B5967" t="str">
            <v>SERVICOS DIVERSOS</v>
          </cell>
          <cell r="C5967" t="str">
            <v>SEDI</v>
          </cell>
          <cell r="D5967" t="str">
            <v>ARGAMASSAS</v>
          </cell>
          <cell r="E5967" t="str">
            <v>0210</v>
          </cell>
          <cell r="F5967" t="str">
            <v/>
          </cell>
          <cell r="G5967" t="str">
            <v/>
          </cell>
          <cell r="H5967" t="str">
            <v>ARGAMASSA TRAÇO 1:5 (EM VOLUME DE CIMENTO E AREIA GROSSA ÚMIDA) PARA CHAPISCO CONVENCIONAL, PREPARO MECÂNICO COM MISTURADOR DE EIXO HORIZONTAL DE 600 KG. AF_08/2019</v>
          </cell>
          <cell r="I5967" t="str">
            <v>M3</v>
          </cell>
          <cell r="J5967" t="str">
            <v>COEFICIENTE DE REPRESENTATIVIDADE</v>
          </cell>
          <cell r="K5967" t="str">
            <v>274,55</v>
          </cell>
          <cell r="L5967" t="str">
            <v>CAIXA REFERENCIAL</v>
          </cell>
        </row>
        <row r="5968">
          <cell r="A5968">
            <v>87352</v>
          </cell>
          <cell r="B5968" t="str">
            <v>SERVICOS DIVERSOS</v>
          </cell>
          <cell r="C5968" t="str">
            <v>SEDI</v>
          </cell>
          <cell r="D5968" t="str">
            <v>ARGAMASSAS</v>
          </cell>
          <cell r="E5968" t="str">
            <v>0210</v>
          </cell>
          <cell r="F5968" t="str">
            <v/>
          </cell>
          <cell r="G5968" t="str">
            <v/>
          </cell>
          <cell r="H5968" t="str">
            <v>ARGAMASSA TRAÇO 1:3 (EM VOLUME DE CIMENTO E AREIA GROSSA ÚMIDA) PARA CHAPISCO CONVENCIONAL, PREPARO MECÂNICO COM MISTURADOR DE EIXO HORIZONTAL DE 160 KG. AF_08/2019</v>
          </cell>
          <cell r="I5968" t="str">
            <v>M3</v>
          </cell>
          <cell r="J5968" t="str">
            <v>COEFICIENTE DE REPRESENTATIVIDADE</v>
          </cell>
          <cell r="K5968" t="str">
            <v>430,02</v>
          </cell>
          <cell r="L5968" t="str">
            <v>CAIXA REFERENCIAL</v>
          </cell>
        </row>
        <row r="5969">
          <cell r="A5969">
            <v>87353</v>
          </cell>
          <cell r="B5969" t="str">
            <v>SERVICOS DIVERSOS</v>
          </cell>
          <cell r="C5969" t="str">
            <v>SEDI</v>
          </cell>
          <cell r="D5969" t="str">
            <v>ARGAMASSAS</v>
          </cell>
          <cell r="E5969" t="str">
            <v>0210</v>
          </cell>
          <cell r="F5969" t="str">
            <v/>
          </cell>
          <cell r="G5969" t="str">
            <v/>
          </cell>
          <cell r="H5969" t="str">
            <v>ARGAMASSA TRAÇO 1:3 (EM VOLUME DE CIMENTO E AREIA GROSSA ÚMIDA) PARA CHAPISCO CONVENCIONAL, PREPARO MECÂNICO COM MISTURADOR DE EIXO HORIZONTAL DE 300 KG. AF_08/2019</v>
          </cell>
          <cell r="I5969" t="str">
            <v>M3</v>
          </cell>
          <cell r="J5969" t="str">
            <v>COEFICIENTE DE REPRESENTATIVIDADE</v>
          </cell>
          <cell r="K5969" t="str">
            <v>374,59</v>
          </cell>
          <cell r="L5969" t="str">
            <v>CAIXA REFERENCIAL</v>
          </cell>
        </row>
        <row r="5970">
          <cell r="A5970">
            <v>87354</v>
          </cell>
          <cell r="B5970" t="str">
            <v>SERVICOS DIVERSOS</v>
          </cell>
          <cell r="C5970" t="str">
            <v>SEDI</v>
          </cell>
          <cell r="D5970" t="str">
            <v>ARGAMASSAS</v>
          </cell>
          <cell r="E5970" t="str">
            <v>0210</v>
          </cell>
          <cell r="F5970" t="str">
            <v/>
          </cell>
          <cell r="G5970" t="str">
            <v/>
          </cell>
          <cell r="H5970" t="str">
            <v>ARGAMASSA TRAÇO 1:3 (EM VOLUME DE CIMENTO E AREIA GROSSA ÚMIDA) PARA CHAPISCO CONVENCIONAL, PREPARO MECÂNICO COM MISTURADOR DE EIXO HORIZONTAL DE 600 KG. AF_08/2019</v>
          </cell>
          <cell r="I5970" t="str">
            <v>M3</v>
          </cell>
          <cell r="J5970" t="str">
            <v>COEFICIENTE DE REPRESENTATIVIDADE</v>
          </cell>
          <cell r="K5970" t="str">
            <v>348,95</v>
          </cell>
          <cell r="L5970" t="str">
            <v>CAIXA REFERENCIAL</v>
          </cell>
        </row>
        <row r="5971">
          <cell r="A5971">
            <v>87355</v>
          </cell>
          <cell r="B5971" t="str">
            <v>SERVICOS DIVERSOS</v>
          </cell>
          <cell r="C5971" t="str">
            <v>SEDI</v>
          </cell>
          <cell r="D5971" t="str">
            <v>ARGAMASSAS</v>
          </cell>
          <cell r="E5971" t="str">
            <v>0210</v>
          </cell>
          <cell r="F5971" t="str">
            <v/>
          </cell>
          <cell r="G5971" t="str">
            <v/>
          </cell>
          <cell r="H5971" t="str">
            <v>ARGAMASSA TRAÇO 1:4 (EM VOLUME DE CIMENTO E AREIA GROSSA ÚMIDA) PARA CHAPISCO CONVENCIONAL, PREPARO MECÂNICO COM MISTURADOR DE EIXO HORIZONTAL DE 160 KG. AF_08/2019</v>
          </cell>
          <cell r="I5971" t="str">
            <v>M3</v>
          </cell>
          <cell r="J5971" t="str">
            <v>COEFICIENTE DE REPRESENTATIVIDADE</v>
          </cell>
          <cell r="K5971" t="str">
            <v>357,71</v>
          </cell>
          <cell r="L5971" t="str">
            <v>CAIXA REFERENCIAL</v>
          </cell>
        </row>
        <row r="5972">
          <cell r="A5972">
            <v>87356</v>
          </cell>
          <cell r="B5972" t="str">
            <v>SERVICOS DIVERSOS</v>
          </cell>
          <cell r="C5972" t="str">
            <v>SEDI</v>
          </cell>
          <cell r="D5972" t="str">
            <v>ARGAMASSAS</v>
          </cell>
          <cell r="E5972" t="str">
            <v>0210</v>
          </cell>
          <cell r="F5972" t="str">
            <v/>
          </cell>
          <cell r="G5972" t="str">
            <v/>
          </cell>
          <cell r="H5972" t="str">
            <v>ARGAMASSA TRAÇO 1:4 (EM VOLUME DE CIMENTO E AREIA GROSSA ÚMIDA) PARA CHAPISCO CONVENCIONAL, PREPARO MECÂNICO COM MISTURADOR DE EIXO HORIZONTAL DE 300 KG. AF_08/2019</v>
          </cell>
          <cell r="I5972" t="str">
            <v>M3</v>
          </cell>
          <cell r="J5972" t="str">
            <v>COEFICIENTE DE REPRESENTATIVIDADE</v>
          </cell>
          <cell r="K5972" t="str">
            <v>320,16</v>
          </cell>
          <cell r="L5972" t="str">
            <v>CAIXA REFERENCIAL</v>
          </cell>
        </row>
        <row r="5973">
          <cell r="A5973">
            <v>87357</v>
          </cell>
          <cell r="B5973" t="str">
            <v>SERVICOS DIVERSOS</v>
          </cell>
          <cell r="C5973" t="str">
            <v>SEDI</v>
          </cell>
          <cell r="D5973" t="str">
            <v>ARGAMASSAS</v>
          </cell>
          <cell r="E5973" t="str">
            <v>0210</v>
          </cell>
          <cell r="F5973" t="str">
            <v/>
          </cell>
          <cell r="G5973" t="str">
            <v/>
          </cell>
          <cell r="H5973" t="str">
            <v>ARGAMASSA TRAÇO 1:4 (EM VOLUME DE CIMENTO E AREIA GROSSA ÚMIDA) PARA CHAPISCO CONVENCIONAL, PREPARO MECÂNICO COM MISTURADOR DE EIXO HORIZONTAL DE 600 KG. AF_08/2019</v>
          </cell>
          <cell r="I5973" t="str">
            <v>M3</v>
          </cell>
          <cell r="J5973" t="str">
            <v>COEFICIENTE DE REPRESENTATIVIDADE</v>
          </cell>
          <cell r="K5973" t="str">
            <v>301,47</v>
          </cell>
          <cell r="L5973" t="str">
            <v>CAIXA REFERENCIAL</v>
          </cell>
        </row>
        <row r="5974">
          <cell r="A5974">
            <v>87358</v>
          </cell>
          <cell r="B5974" t="str">
            <v>SERVICOS DIVERSOS</v>
          </cell>
          <cell r="C5974" t="str">
            <v>SEDI</v>
          </cell>
          <cell r="D5974" t="str">
            <v>ARGAMASSAS</v>
          </cell>
          <cell r="E5974" t="str">
            <v>0210</v>
          </cell>
          <cell r="F5974" t="str">
            <v/>
          </cell>
          <cell r="G5974" t="str">
            <v/>
          </cell>
          <cell r="H5974" t="str">
            <v>ARGAMASSA TRAÇO 1:5 (EM VOLUME DE CIMENTO E AREIA GROSSA ÚMIDA) COM ADIÇÃO DE EMULSÃO POLIMÉRICA PARA CHAPISCO ROLADO, PREPARO MECÂNICO COM MISTURADOR DE EIXO HORIZONTAL DE 300 KG. AF_08/2019</v>
          </cell>
          <cell r="I5974" t="str">
            <v>M3</v>
          </cell>
          <cell r="J5974" t="str">
            <v>COEFICIENTE DE REPRESENTATIVIDADE</v>
          </cell>
          <cell r="K5974" t="str">
            <v>2.436,13</v>
          </cell>
          <cell r="L5974" t="str">
            <v>CAIXA REFERENCIAL</v>
          </cell>
        </row>
        <row r="5975">
          <cell r="A5975">
            <v>87359</v>
          </cell>
          <cell r="B5975" t="str">
            <v>SERVICOS DIVERSOS</v>
          </cell>
          <cell r="C5975" t="str">
            <v>SEDI</v>
          </cell>
          <cell r="D5975" t="str">
            <v>ARGAMASSAS</v>
          </cell>
          <cell r="E5975" t="str">
            <v>0210</v>
          </cell>
          <cell r="F5975" t="str">
            <v/>
          </cell>
          <cell r="G5975" t="str">
            <v/>
          </cell>
          <cell r="H5975" t="str">
            <v>ARGAMASSA TRAÇO 1:5 (EM VOLUME DE CIMENTO E AREIA GROSSA ÚMIDA) COM ADIÇÃO DE EMULSÃO POLIMÉRICA PARA CHAPISCO ROLADO, PREPARO MECÂNICO COM MISTURADOR DE EIXO HORIZONTAL DE 600 KG. AF_08/2019</v>
          </cell>
          <cell r="I5975" t="str">
            <v>M3</v>
          </cell>
          <cell r="J5975" t="str">
            <v>COEFICIENTE DE REPRESENTATIVIDADE</v>
          </cell>
          <cell r="K5975" t="str">
            <v>2.414,79</v>
          </cell>
          <cell r="L5975" t="str">
            <v>CAIXA REFERENCIAL</v>
          </cell>
        </row>
        <row r="5976">
          <cell r="A5976">
            <v>87360</v>
          </cell>
          <cell r="B5976" t="str">
            <v>SERVICOS DIVERSOS</v>
          </cell>
          <cell r="C5976" t="str">
            <v>SEDI</v>
          </cell>
          <cell r="D5976" t="str">
            <v>ARGAMASSAS</v>
          </cell>
          <cell r="E5976" t="str">
            <v>0210</v>
          </cell>
          <cell r="F5976" t="str">
            <v/>
          </cell>
          <cell r="G5976" t="str">
            <v/>
          </cell>
          <cell r="H5976" t="str">
            <v>ARGAMASSA TRAÇO 1:3 (EM VOLUME DE CIMENTO E AREIA GROSSA ÚMIDA) COM ADIÇÃO DE EMULSÃO POLIMÉRICA PARA CHAPISCO ROLADO, PREPARO MECÂNICO COM MISTURADOR DE EIXO HORIZONTAL DE 160 KG. AF_08/2019</v>
          </cell>
          <cell r="I5976" t="str">
            <v>M3</v>
          </cell>
          <cell r="J5976" t="str">
            <v>COEFICIENTE DE REPRESENTATIVIDADE</v>
          </cell>
          <cell r="K5976" t="str">
            <v>2.520,75</v>
          </cell>
          <cell r="L5976" t="str">
            <v>CAIXA REFERENCIAL</v>
          </cell>
        </row>
        <row r="5977">
          <cell r="A5977">
            <v>87361</v>
          </cell>
          <cell r="B5977" t="str">
            <v>SERVICOS DIVERSOS</v>
          </cell>
          <cell r="C5977" t="str">
            <v>SEDI</v>
          </cell>
          <cell r="D5977" t="str">
            <v>ARGAMASSAS</v>
          </cell>
          <cell r="E5977" t="str">
            <v>0210</v>
          </cell>
          <cell r="F5977" t="str">
            <v/>
          </cell>
          <cell r="G5977" t="str">
            <v/>
          </cell>
          <cell r="H5977" t="str">
            <v>ARGAMASSA TRAÇO 1:3 (EM VOLUME DE CIMENTO E AREIA GROSSA ÚMIDA) COM ADIÇÃO DE EMULSÃO POLIMÉRICA PARA CHAPISCO ROLADO, PREPARO MECÂNICO COM MISTURADOR DE EIXO HORIZONTAL DE 300 KG. AF_08/2019</v>
          </cell>
          <cell r="I5977" t="str">
            <v>M3</v>
          </cell>
          <cell r="J5977" t="str">
            <v>COEFICIENTE DE REPRESENTATIVIDADE</v>
          </cell>
          <cell r="K5977" t="str">
            <v>2.488,65</v>
          </cell>
          <cell r="L5977" t="str">
            <v>CAIXA REFERENCIAL</v>
          </cell>
        </row>
        <row r="5978">
          <cell r="A5978">
            <v>87362</v>
          </cell>
          <cell r="B5978" t="str">
            <v>SERVICOS DIVERSOS</v>
          </cell>
          <cell r="C5978" t="str">
            <v>SEDI</v>
          </cell>
          <cell r="D5978" t="str">
            <v>ARGAMASSAS</v>
          </cell>
          <cell r="E5978" t="str">
            <v>0210</v>
          </cell>
          <cell r="F5978" t="str">
            <v/>
          </cell>
          <cell r="G5978" t="str">
            <v/>
          </cell>
          <cell r="H5978" t="str">
            <v>ARGAMASSA TRAÇO 1:3 (EM VOLUME DE CIMENTO E AREIA GROSSA ÚMIDA) COM ADIÇÃO DE EMULSÃO POLIMÉRICA PARA CHAPISCO ROLADO, PREPARO MECÂNICO COM MISTURADOR DE EIXO HORIZONTAL DE 600 KG. AF_08/2019</v>
          </cell>
          <cell r="I5978" t="str">
            <v>M3</v>
          </cell>
          <cell r="J5978" t="str">
            <v>COEFICIENTE DE REPRESENTATIVIDADE</v>
          </cell>
          <cell r="K5978" t="str">
            <v>2.487,02</v>
          </cell>
          <cell r="L5978" t="str">
            <v>CAIXA REFERENCIAL</v>
          </cell>
        </row>
        <row r="5979">
          <cell r="A5979">
            <v>87363</v>
          </cell>
          <cell r="B5979" t="str">
            <v>SERVICOS DIVERSOS</v>
          </cell>
          <cell r="C5979" t="str">
            <v>SEDI</v>
          </cell>
          <cell r="D5979" t="str">
            <v>ARGAMASSAS</v>
          </cell>
          <cell r="E5979" t="str">
            <v>0210</v>
          </cell>
          <cell r="F5979" t="str">
            <v/>
          </cell>
          <cell r="G5979" t="str">
            <v/>
          </cell>
          <cell r="H5979" t="str">
            <v>ARGAMASSA TRAÇO 1:4 (EM VOLUME DE CIMENTO E AREIA GROSSA ÚMIDA) COM ADIÇÃO DE EMULSÃO POLIMÉRICA PARA CHAPISCO ROLADO, PREPARO MECÂNICO COM MISTURADOR DE EIXO HORIZONTAL DE 300 KG. AF_08/2019</v>
          </cell>
          <cell r="I5979" t="str">
            <v>M3</v>
          </cell>
          <cell r="J5979" t="str">
            <v>COEFICIENTE DE REPRESENTATIVIDADE</v>
          </cell>
          <cell r="K5979" t="str">
            <v>2.466,49</v>
          </cell>
          <cell r="L5979" t="str">
            <v>CAIXA REFERENCIAL</v>
          </cell>
        </row>
        <row r="5980">
          <cell r="A5980">
            <v>87364</v>
          </cell>
          <cell r="B5980" t="str">
            <v>SERVICOS DIVERSOS</v>
          </cell>
          <cell r="C5980" t="str">
            <v>SEDI</v>
          </cell>
          <cell r="D5980" t="str">
            <v>ARGAMASSAS</v>
          </cell>
          <cell r="E5980" t="str">
            <v>0210</v>
          </cell>
          <cell r="F5980" t="str">
            <v/>
          </cell>
          <cell r="G5980" t="str">
            <v/>
          </cell>
          <cell r="H5980" t="str">
            <v>ARGAMASSA TRAÇO 1:4 (EM VOLUME DE CIMENTO E AREIA GROSSA ÚMIDA) COM ADIÇÃO DE EMULSÃO POLIMÉRICA PARA CHAPISCO ROLADO, PREPARO MECÂNICO COM MISTURADOR DE EIXO HORIZONTAL DE 600 KG. AF_08/2019</v>
          </cell>
          <cell r="I5980" t="str">
            <v>M3</v>
          </cell>
          <cell r="J5980" t="str">
            <v>COEFICIENTE DE REPRESENTATIVIDADE</v>
          </cell>
          <cell r="K5980" t="str">
            <v>2.444,83</v>
          </cell>
          <cell r="L5980" t="str">
            <v>CAIXA REFERENCIAL</v>
          </cell>
        </row>
        <row r="5981">
          <cell r="A5981">
            <v>87365</v>
          </cell>
          <cell r="B5981" t="str">
            <v>SERVICOS DIVERSOS</v>
          </cell>
          <cell r="C5981" t="str">
            <v>SEDI</v>
          </cell>
          <cell r="D5981" t="str">
            <v>ARGAMASSAS</v>
          </cell>
          <cell r="E5981" t="str">
            <v>0210</v>
          </cell>
          <cell r="F5981" t="str">
            <v/>
          </cell>
          <cell r="G5981" t="str">
            <v/>
          </cell>
          <cell r="H5981" t="str">
            <v>ARGAMASSA TRAÇO 1:7 (EM VOLUME DE CIMENTO E AREIA MÉDIA ÚMIDA) COM ADIÇÃO DE PLASTIFICANTE PARA EMBOÇO/MASSA ÚNICA/ASSENTAMENTO DE ALVENARIA DE VEDAÇÃO, PREPARO MANUAL. AF_08/2019</v>
          </cell>
          <cell r="I5981" t="str">
            <v>M3</v>
          </cell>
          <cell r="J5981" t="str">
            <v>COEFICIENTE DE REPRESENTATIVIDADE</v>
          </cell>
          <cell r="K5981" t="str">
            <v>372,43</v>
          </cell>
          <cell r="L5981" t="str">
            <v>CAIXA REFERENCIAL</v>
          </cell>
        </row>
        <row r="5982">
          <cell r="A5982">
            <v>87366</v>
          </cell>
          <cell r="B5982" t="str">
            <v>SERVICOS DIVERSOS</v>
          </cell>
          <cell r="C5982" t="str">
            <v>SEDI</v>
          </cell>
          <cell r="D5982" t="str">
            <v>ARGAMASSAS</v>
          </cell>
          <cell r="E5982" t="str">
            <v>0210</v>
          </cell>
          <cell r="F5982" t="str">
            <v/>
          </cell>
          <cell r="G5982" t="str">
            <v/>
          </cell>
          <cell r="H5982" t="str">
            <v>ARGAMASSA TRAÇO 1:6 (EM VOLUME DE CIMENTO E AREIA MÉDIA ÚMIDA) COM ADIÇÃO DE PLASTIFICANTE PARA EMBOÇO/MASSA ÚNICA/ASSENTAMENTO DE ALVENARIA DE VEDAÇÃO, PREPARO MANUAL. AF_08/2019</v>
          </cell>
          <cell r="I5982" t="str">
            <v>M3</v>
          </cell>
          <cell r="J5982" t="str">
            <v>COEFICIENTE DE REPRESENTATIVIDADE</v>
          </cell>
          <cell r="K5982" t="str">
            <v>396,46</v>
          </cell>
          <cell r="L5982" t="str">
            <v>CAIXA REFERENCIAL</v>
          </cell>
        </row>
        <row r="5983">
          <cell r="A5983">
            <v>87367</v>
          </cell>
          <cell r="B5983" t="str">
            <v>SERVICOS DIVERSOS</v>
          </cell>
          <cell r="C5983" t="str">
            <v>SEDI</v>
          </cell>
          <cell r="D5983" t="str">
            <v>ARGAMASSAS</v>
          </cell>
          <cell r="E5983" t="str">
            <v>0210</v>
          </cell>
          <cell r="F5983" t="str">
            <v/>
          </cell>
          <cell r="G5983" t="str">
            <v/>
          </cell>
          <cell r="H5983" t="str">
            <v>ARGAMASSA TRAÇO 1:1:6 (EM VOLUME DE CIMENTO, CAL E AREIA MÉDIA ÚMIDA) PARA EMBOÇO/MASSA ÚNICA/ASSENTAMENTO DE ALVENARIA DE VEDAÇÃO, PREPARO MANUAL. AF_08/2019</v>
          </cell>
          <cell r="I5983" t="str">
            <v>M3</v>
          </cell>
          <cell r="J5983" t="str">
            <v>COLETADO</v>
          </cell>
          <cell r="K5983" t="str">
            <v>491,88</v>
          </cell>
          <cell r="L5983" t="str">
            <v>CAIXA REFERENCIAL</v>
          </cell>
        </row>
        <row r="5984">
          <cell r="A5984">
            <v>87368</v>
          </cell>
          <cell r="B5984" t="str">
            <v>SERVICOS DIVERSOS</v>
          </cell>
          <cell r="C5984" t="str">
            <v>SEDI</v>
          </cell>
          <cell r="D5984" t="str">
            <v>ARGAMASSAS</v>
          </cell>
          <cell r="E5984" t="str">
            <v>0210</v>
          </cell>
          <cell r="F5984" t="str">
            <v/>
          </cell>
          <cell r="G5984" t="str">
            <v/>
          </cell>
          <cell r="H5984" t="str">
            <v>ARGAMASSA TRAÇO 1:1,5:7,5 (EM VOLUME DE CIMENTO, CAL E AREIA MÉDIA ÚMIDA) PARA EMBOÇO/MASSA ÚNICA/ASSENTAMENTO DE ALVENARIA DE VEDAÇÃO, PREPARO MANUAL. AF_08/2019</v>
          </cell>
          <cell r="I5984" t="str">
            <v>M3</v>
          </cell>
          <cell r="J5984" t="str">
            <v>COLETADO</v>
          </cell>
          <cell r="K5984" t="str">
            <v>482,01</v>
          </cell>
          <cell r="L5984" t="str">
            <v>CAIXA REFERENCIAL</v>
          </cell>
        </row>
        <row r="5985">
          <cell r="A5985">
            <v>87369</v>
          </cell>
          <cell r="B5985" t="str">
            <v>SERVICOS DIVERSOS</v>
          </cell>
          <cell r="C5985" t="str">
            <v>SEDI</v>
          </cell>
          <cell r="D5985" t="str">
            <v>ARGAMASSAS</v>
          </cell>
          <cell r="E5985" t="str">
            <v>0210</v>
          </cell>
          <cell r="F5985" t="str">
            <v/>
          </cell>
          <cell r="G5985" t="str">
            <v/>
          </cell>
          <cell r="H5985" t="str">
            <v>ARGAMASSA TRAÇO 1:2:8 (EM VOLUME DE CIMENTO, CAL E AREIA MÉDIA ÚMIDA) PARA EMBOÇO/MASSA ÚNICA/ASSENTAMENTO DE ALVENARIA DE VEDAÇÃO, PREPARO MANUAL. AF_08/2019</v>
          </cell>
          <cell r="I5985" t="str">
            <v>M3</v>
          </cell>
          <cell r="J5985" t="str">
            <v>COLETADO</v>
          </cell>
          <cell r="K5985" t="str">
            <v>499,31</v>
          </cell>
          <cell r="L5985" t="str">
            <v>CAIXA REFERENCIAL</v>
          </cell>
        </row>
        <row r="5986">
          <cell r="A5986">
            <v>87370</v>
          </cell>
          <cell r="B5986" t="str">
            <v>SERVICOS DIVERSOS</v>
          </cell>
          <cell r="C5986" t="str">
            <v>SEDI</v>
          </cell>
          <cell r="D5986" t="str">
            <v>ARGAMASSAS</v>
          </cell>
          <cell r="E5986" t="str">
            <v>0210</v>
          </cell>
          <cell r="F5986" t="str">
            <v/>
          </cell>
          <cell r="G5986" t="str">
            <v/>
          </cell>
          <cell r="H5986" t="str">
            <v>ARGAMASSA TRAÇO 1:2:9 (EM VOLUME DE CIMENTO, CAL E AREIA MÉDIA ÚMIDA) PARA EMBOÇO/MASSA ÚNICA/ASSENTAMENTO DE ALVENARIA DE VEDAÇÃO, PREPARO MANUAL. AF_08/2019</v>
          </cell>
          <cell r="I5986" t="str">
            <v>M3</v>
          </cell>
          <cell r="J5986" t="str">
            <v>COLETADO</v>
          </cell>
          <cell r="K5986" t="str">
            <v>477,08</v>
          </cell>
          <cell r="L5986" t="str">
            <v>CAIXA REFERENCIAL</v>
          </cell>
        </row>
        <row r="5987">
          <cell r="A5987">
            <v>87371</v>
          </cell>
          <cell r="B5987" t="str">
            <v>SERVICOS DIVERSOS</v>
          </cell>
          <cell r="C5987" t="str">
            <v>SEDI</v>
          </cell>
          <cell r="D5987" t="str">
            <v>ARGAMASSAS</v>
          </cell>
          <cell r="E5987" t="str">
            <v>0210</v>
          </cell>
          <cell r="F5987" t="str">
            <v/>
          </cell>
          <cell r="G5987" t="str">
            <v/>
          </cell>
          <cell r="H5987" t="str">
            <v>ARGAMASSA TRAÇO 1:3:12 (EM VOLUME DE CIMENTO, CAL E AREIA MÉDIA ÚMIDA) PARA EMBOÇO/MASSA ÚNICA/ASSENTAMENTO DE ALVENARIA DE VEDAÇÃO, PREPARO MANUAL. AF_08/2019</v>
          </cell>
          <cell r="I5987" t="str">
            <v>M3</v>
          </cell>
          <cell r="J5987" t="str">
            <v>COLETADO</v>
          </cell>
          <cell r="K5987" t="str">
            <v>469,73</v>
          </cell>
          <cell r="L5987" t="str">
            <v>CAIXA REFERENCIAL</v>
          </cell>
        </row>
        <row r="5988">
          <cell r="A5988">
            <v>87372</v>
          </cell>
          <cell r="B5988" t="str">
            <v>SERVICOS DIVERSOS</v>
          </cell>
          <cell r="C5988" t="str">
            <v>SEDI</v>
          </cell>
          <cell r="D5988" t="str">
            <v>ARGAMASSAS</v>
          </cell>
          <cell r="E5988" t="str">
            <v>0210</v>
          </cell>
          <cell r="F5988" t="str">
            <v/>
          </cell>
          <cell r="G5988" t="str">
            <v/>
          </cell>
          <cell r="H5988" t="str">
            <v>ARGAMASSA TRAÇO 1:3 (EM VOLUME DE CIMENTO E AREIA MÉDIA ÚMIDA) PARA CONTRAPISO, PREPARO MANUAL. AF_08/2019</v>
          </cell>
          <cell r="I5988" t="str">
            <v>M3</v>
          </cell>
          <cell r="J5988" t="str">
            <v>COLETADO</v>
          </cell>
          <cell r="K5988" t="str">
            <v>573,15</v>
          </cell>
          <cell r="L5988" t="str">
            <v>CAIXA REFERENCIAL</v>
          </cell>
        </row>
        <row r="5989">
          <cell r="A5989">
            <v>87373</v>
          </cell>
          <cell r="B5989" t="str">
            <v>SERVICOS DIVERSOS</v>
          </cell>
          <cell r="C5989" t="str">
            <v>SEDI</v>
          </cell>
          <cell r="D5989" t="str">
            <v>ARGAMASSAS</v>
          </cell>
          <cell r="E5989" t="str">
            <v>0210</v>
          </cell>
          <cell r="F5989" t="str">
            <v/>
          </cell>
          <cell r="G5989" t="str">
            <v/>
          </cell>
          <cell r="H5989" t="str">
            <v>ARGAMASSA TRAÇO 1:4 (EM VOLUME DE CIMENTO E AREIA MÉDIA ÚMIDA) PARA CONTRAPISO, PREPARO MANUAL. AF_08/2019</v>
          </cell>
          <cell r="I5989" t="str">
            <v>M3</v>
          </cell>
          <cell r="J5989" t="str">
            <v>COLETADO</v>
          </cell>
          <cell r="K5989" t="str">
            <v>503,82</v>
          </cell>
          <cell r="L5989" t="str">
            <v>CAIXA REFERENCIAL</v>
          </cell>
        </row>
        <row r="5990">
          <cell r="A5990">
            <v>87374</v>
          </cell>
          <cell r="B5990" t="str">
            <v>SERVICOS DIVERSOS</v>
          </cell>
          <cell r="C5990" t="str">
            <v>SEDI</v>
          </cell>
          <cell r="D5990" t="str">
            <v>ARGAMASSAS</v>
          </cell>
          <cell r="E5990" t="str">
            <v>0210</v>
          </cell>
          <cell r="F5990" t="str">
            <v/>
          </cell>
          <cell r="G5990" t="str">
            <v/>
          </cell>
          <cell r="H5990" t="str">
            <v>ARGAMASSA TRAÇO 1:5 (EM VOLUME DE CIMENTO E AREIA MÉDIA ÚMIDA) PARA CONTRAPISO, PREPARO MANUAL. AF_08/2019</v>
          </cell>
          <cell r="I5990" t="str">
            <v>M3</v>
          </cell>
          <cell r="J5990" t="str">
            <v>COLETADO</v>
          </cell>
          <cell r="K5990" t="str">
            <v>463,92</v>
          </cell>
          <cell r="L5990" t="str">
            <v>CAIXA REFERENCIAL</v>
          </cell>
        </row>
        <row r="5991">
          <cell r="A5991">
            <v>87375</v>
          </cell>
          <cell r="B5991" t="str">
            <v>SERVICOS DIVERSOS</v>
          </cell>
          <cell r="C5991" t="str">
            <v>SEDI</v>
          </cell>
          <cell r="D5991" t="str">
            <v>ARGAMASSAS</v>
          </cell>
          <cell r="E5991" t="str">
            <v>0210</v>
          </cell>
          <cell r="F5991" t="str">
            <v/>
          </cell>
          <cell r="G5991" t="str">
            <v/>
          </cell>
          <cell r="H5991" t="str">
            <v>ARGAMASSA TRAÇO 1:6 (EM VOLUME DE CIMENTO E AREIA MÉDIA ÚMIDA) PARA CONTRAPISO, PREPARO MANUAL. AF_08/2019</v>
          </cell>
          <cell r="I5991" t="str">
            <v>M3</v>
          </cell>
          <cell r="J5991" t="str">
            <v>COLETADO</v>
          </cell>
          <cell r="K5991" t="str">
            <v>437,72</v>
          </cell>
          <cell r="L5991" t="str">
            <v>CAIXA REFERENCIAL</v>
          </cell>
        </row>
        <row r="5992">
          <cell r="A5992">
            <v>87376</v>
          </cell>
          <cell r="B5992" t="str">
            <v>SERVICOS DIVERSOS</v>
          </cell>
          <cell r="C5992" t="str">
            <v>SEDI</v>
          </cell>
          <cell r="D5992" t="str">
            <v>ARGAMASSAS</v>
          </cell>
          <cell r="E5992" t="str">
            <v>0210</v>
          </cell>
          <cell r="F5992" t="str">
            <v/>
          </cell>
          <cell r="G5992" t="str">
            <v/>
          </cell>
          <cell r="H5992" t="str">
            <v>ARGAMASSA TRAÇO 1:5 (EM VOLUME DE CIMENTO E AREIA GROSSA ÚMIDA) PARA CHAPISCO CONVENCIONAL, PREPARO MANUAL. AF_08/2019</v>
          </cell>
          <cell r="I5992" t="str">
            <v>M3</v>
          </cell>
          <cell r="J5992" t="str">
            <v>COLETADO</v>
          </cell>
          <cell r="K5992" t="str">
            <v>376,35</v>
          </cell>
          <cell r="L5992" t="str">
            <v>CAIXA REFERENCIAL</v>
          </cell>
        </row>
        <row r="5993">
          <cell r="A5993">
            <v>87377</v>
          </cell>
          <cell r="B5993" t="str">
            <v>SERVICOS DIVERSOS</v>
          </cell>
          <cell r="C5993" t="str">
            <v>SEDI</v>
          </cell>
          <cell r="D5993" t="str">
            <v>ARGAMASSAS</v>
          </cell>
          <cell r="E5993" t="str">
            <v>0210</v>
          </cell>
          <cell r="F5993" t="str">
            <v/>
          </cell>
          <cell r="G5993" t="str">
            <v/>
          </cell>
          <cell r="H5993" t="str">
            <v>ARGAMASSA TRAÇO 1:3 (EM VOLUME DE CIMENTO E AREIA GROSSA ÚMIDA) PARA CHAPISCO CONVENCIONAL, PREPARO MANUAL. AF_08/2019</v>
          </cell>
          <cell r="I5993" t="str">
            <v>M3</v>
          </cell>
          <cell r="J5993" t="str">
            <v>COLETADO</v>
          </cell>
          <cell r="K5993" t="str">
            <v>456,68</v>
          </cell>
          <cell r="L5993" t="str">
            <v>CAIXA REFERENCIAL</v>
          </cell>
        </row>
        <row r="5994">
          <cell r="A5994">
            <v>87378</v>
          </cell>
          <cell r="B5994" t="str">
            <v>SERVICOS DIVERSOS</v>
          </cell>
          <cell r="C5994" t="str">
            <v>SEDI</v>
          </cell>
          <cell r="D5994" t="str">
            <v>ARGAMASSAS</v>
          </cell>
          <cell r="E5994" t="str">
            <v>0210</v>
          </cell>
          <cell r="F5994" t="str">
            <v/>
          </cell>
          <cell r="G5994" t="str">
            <v/>
          </cell>
          <cell r="H5994" t="str">
            <v>ARGAMASSA TRAÇO 1:4 (EM VOLUME DE CIMENTO E AREIA GROSSA ÚMIDA) PARA CHAPISCO CONVENCIONAL, PREPARO MANUAL. AF_08/2019</v>
          </cell>
          <cell r="I5994" t="str">
            <v>M3</v>
          </cell>
          <cell r="J5994" t="str">
            <v>COLETADO</v>
          </cell>
          <cell r="K5994" t="str">
            <v>405,29</v>
          </cell>
          <cell r="L5994" t="str">
            <v>CAIXA REFERENCIAL</v>
          </cell>
        </row>
        <row r="5995">
          <cell r="A5995">
            <v>87379</v>
          </cell>
          <cell r="B5995" t="str">
            <v>SERVICOS DIVERSOS</v>
          </cell>
          <cell r="C5995" t="str">
            <v>SEDI</v>
          </cell>
          <cell r="D5995" t="str">
            <v>ARGAMASSAS</v>
          </cell>
          <cell r="E5995" t="str">
            <v>0210</v>
          </cell>
          <cell r="F5995" t="str">
            <v/>
          </cell>
          <cell r="G5995" t="str">
            <v/>
          </cell>
          <cell r="H5995" t="str">
            <v>ARGAMASSA TRAÇO 1:5 (EM VOLUME DE CIMENTO E AREIA GROSSA ÚMIDA) COM ADIÇÃO DE EMULSÃO POLIMÉRICA PARA CHAPISCO ROLADO, PREPARO MANUAL. AF_08/2019</v>
          </cell>
          <cell r="I5995" t="str">
            <v>M3</v>
          </cell>
          <cell r="J5995" t="str">
            <v>COEFICIENTE DE REPRESENTATIVIDADE</v>
          </cell>
          <cell r="K5995" t="str">
            <v>2.530,04</v>
          </cell>
          <cell r="L5995" t="str">
            <v>CAIXA REFERENCIAL</v>
          </cell>
        </row>
        <row r="5996">
          <cell r="A5996">
            <v>87380</v>
          </cell>
          <cell r="B5996" t="str">
            <v>SERVICOS DIVERSOS</v>
          </cell>
          <cell r="C5996" t="str">
            <v>SEDI</v>
          </cell>
          <cell r="D5996" t="str">
            <v>ARGAMASSAS</v>
          </cell>
          <cell r="E5996" t="str">
            <v>0210</v>
          </cell>
          <cell r="F5996" t="str">
            <v/>
          </cell>
          <cell r="G5996" t="str">
            <v/>
          </cell>
          <cell r="H5996" t="str">
            <v>ARGAMASSA TRAÇO 1:3 (EM VOLUME DE CIMENTO E AREIA GROSSA ÚMIDA) COM ADIÇÃO DE EMULSÃO POLIMÉRICA PARA CHAPISCO ROLADO, PREPARO MANUAL. AF_08/2019</v>
          </cell>
          <cell r="I5996" t="str">
            <v>M3</v>
          </cell>
          <cell r="J5996" t="str">
            <v>COEFICIENTE DE REPRESENTATIVIDADE</v>
          </cell>
          <cell r="K5996" t="str">
            <v>2.605,69</v>
          </cell>
          <cell r="L5996" t="str">
            <v>CAIXA REFERENCIAL</v>
          </cell>
        </row>
        <row r="5997">
          <cell r="A5997">
            <v>87381</v>
          </cell>
          <cell r="B5997" t="str">
            <v>SERVICOS DIVERSOS</v>
          </cell>
          <cell r="C5997" t="str">
            <v>SEDI</v>
          </cell>
          <cell r="D5997" t="str">
            <v>ARGAMASSAS</v>
          </cell>
          <cell r="E5997" t="str">
            <v>0210</v>
          </cell>
          <cell r="F5997" t="str">
            <v/>
          </cell>
          <cell r="G5997" t="str">
            <v/>
          </cell>
          <cell r="H5997" t="str">
            <v>ARGAMASSA TRAÇO 1:4 (EM VOLUME DE CIMENTO E AREIA GROSSA ÚMIDA) COM ADIÇÃO DE EMULSÃO POLIMÉRICA PARA CHAPISCO ROLADO, PREPARO MANUAL. AF_08/2019</v>
          </cell>
          <cell r="I5997" t="str">
            <v>M3</v>
          </cell>
          <cell r="J5997" t="str">
            <v>COEFICIENTE DE REPRESENTATIVIDADE</v>
          </cell>
          <cell r="K5997" t="str">
            <v>2.557,01</v>
          </cell>
          <cell r="L5997" t="str">
            <v>CAIXA REFERENCIAL</v>
          </cell>
        </row>
        <row r="5998">
          <cell r="A5998">
            <v>87382</v>
          </cell>
          <cell r="B5998" t="str">
            <v>SERVICOS DIVERSOS</v>
          </cell>
          <cell r="C5998" t="str">
            <v>SEDI</v>
          </cell>
          <cell r="D5998" t="str">
            <v>ARGAMASSAS</v>
          </cell>
          <cell r="E5998" t="str">
            <v>0210</v>
          </cell>
          <cell r="F5998" t="str">
            <v/>
          </cell>
          <cell r="G5998" t="str">
            <v/>
          </cell>
          <cell r="H5998" t="str">
            <v>ARGAMASSA INDUSTRIALIZADA MULTIUSO PARA REVESTIMENTOS E ASSENTAMENTO DA ALVENARIA, PREPARO COM MISTURADOR DE EIXO HORIZONTAL DE 160 KG. AF_08/2019</v>
          </cell>
          <cell r="I5998" t="str">
            <v>M3</v>
          </cell>
          <cell r="J5998" t="str">
            <v>COEFICIENTE DE REPRESENTATIVIDADE</v>
          </cell>
          <cell r="K5998" t="str">
            <v>1.180,50</v>
          </cell>
          <cell r="L5998" t="str">
            <v>CAIXA REFERENCIAL</v>
          </cell>
        </row>
        <row r="5999">
          <cell r="A5999">
            <v>87383</v>
          </cell>
          <cell r="B5999" t="str">
            <v>SERVICOS DIVERSOS</v>
          </cell>
          <cell r="C5999" t="str">
            <v>SEDI</v>
          </cell>
          <cell r="D5999" t="str">
            <v>ARGAMASSAS</v>
          </cell>
          <cell r="E5999" t="str">
            <v>0210</v>
          </cell>
          <cell r="F5999" t="str">
            <v/>
          </cell>
          <cell r="G5999" t="str">
            <v/>
          </cell>
          <cell r="H5999" t="str">
            <v>ARGAMASSA INDUSTRIALIZADA MULTIUSO PARA REVESTIMENTOS E ASSENTAMENTO DA ALVENARIA, PREPARO COM MISTURADOR DE EIXO HORIZONTAL DE 300 KG. AF_08/2019</v>
          </cell>
          <cell r="I5999" t="str">
            <v>M3</v>
          </cell>
          <cell r="J5999" t="str">
            <v>COEFICIENTE DE REPRESENTATIVIDADE</v>
          </cell>
          <cell r="K5999" t="str">
            <v>1.176,24</v>
          </cell>
          <cell r="L5999" t="str">
            <v>CAIXA REFERENCIAL</v>
          </cell>
        </row>
        <row r="6000">
          <cell r="A6000">
            <v>87384</v>
          </cell>
          <cell r="B6000" t="str">
            <v>SERVICOS DIVERSOS</v>
          </cell>
          <cell r="C6000" t="str">
            <v>SEDI</v>
          </cell>
          <cell r="D6000" t="str">
            <v>ARGAMASSAS</v>
          </cell>
          <cell r="E6000" t="str">
            <v>0210</v>
          </cell>
          <cell r="F6000" t="str">
            <v/>
          </cell>
          <cell r="G6000" t="str">
            <v/>
          </cell>
          <cell r="H6000" t="str">
            <v>ARGAMASSA INDUSTRIALIZADA MULTIUSO PARA REVESTIMENTOS E ASSENTAMENTO DA ALVENARIA, PREPARO COM MISTURADOR DE EIXO HORIZONTAL DE 600 KG. AF_08/2019</v>
          </cell>
          <cell r="I6000" t="str">
            <v>M3</v>
          </cell>
          <cell r="J6000" t="str">
            <v>COEFICIENTE DE REPRESENTATIVIDADE</v>
          </cell>
          <cell r="K6000" t="str">
            <v>1.168,82</v>
          </cell>
          <cell r="L6000" t="str">
            <v>CAIXA REFERENCIAL</v>
          </cell>
        </row>
        <row r="6001">
          <cell r="A6001">
            <v>87385</v>
          </cell>
          <cell r="B6001" t="str">
            <v>SERVICOS DIVERSOS</v>
          </cell>
          <cell r="C6001" t="str">
            <v>SEDI</v>
          </cell>
          <cell r="D6001" t="str">
            <v>ARGAMASSAS</v>
          </cell>
          <cell r="E6001" t="str">
            <v>0210</v>
          </cell>
          <cell r="F6001" t="str">
            <v/>
          </cell>
          <cell r="G6001" t="str">
            <v/>
          </cell>
          <cell r="H6001" t="str">
            <v>ARGAMASSA PRONTA PARA CONTRAPISO, PREPARO COM MISTURADOR DE EIXO HORIZONTAL DE 160 KG. AF_08/2019</v>
          </cell>
          <cell r="I6001" t="str">
            <v>M3</v>
          </cell>
          <cell r="J6001" t="str">
            <v>COEFICIENTE DE REPRESENTATIVIDADE</v>
          </cell>
          <cell r="K6001" t="str">
            <v>1.375,83</v>
          </cell>
          <cell r="L6001" t="str">
            <v>CAIXA REFERENCIAL</v>
          </cell>
        </row>
        <row r="6002">
          <cell r="A6002">
            <v>87386</v>
          </cell>
          <cell r="B6002" t="str">
            <v>SERVICOS DIVERSOS</v>
          </cell>
          <cell r="C6002" t="str">
            <v>SEDI</v>
          </cell>
          <cell r="D6002" t="str">
            <v>ARGAMASSAS</v>
          </cell>
          <cell r="E6002" t="str">
            <v>0210</v>
          </cell>
          <cell r="F6002" t="str">
            <v/>
          </cell>
          <cell r="G6002" t="str">
            <v/>
          </cell>
          <cell r="H6002" t="str">
            <v>ARGAMASSA PRONTA PARA CONTRAPISO, PREPARO COM MISTURADOR DE EIXO HORIZONTAL DE 300 KG. AF_08/2019</v>
          </cell>
          <cell r="I6002" t="str">
            <v>M3</v>
          </cell>
          <cell r="J6002" t="str">
            <v>COEFICIENTE DE REPRESENTATIVIDADE</v>
          </cell>
          <cell r="K6002" t="str">
            <v>1.367,67</v>
          </cell>
          <cell r="L6002" t="str">
            <v>CAIXA REFERENCIAL</v>
          </cell>
        </row>
        <row r="6003">
          <cell r="A6003">
            <v>87387</v>
          </cell>
          <cell r="B6003" t="str">
            <v>SERVICOS DIVERSOS</v>
          </cell>
          <cell r="C6003" t="str">
            <v>SEDI</v>
          </cell>
          <cell r="D6003" t="str">
            <v>ARGAMASSAS</v>
          </cell>
          <cell r="E6003" t="str">
            <v>0210</v>
          </cell>
          <cell r="F6003" t="str">
            <v/>
          </cell>
          <cell r="G6003" t="str">
            <v/>
          </cell>
          <cell r="H6003" t="str">
            <v>ARGAMASSA PRONTA PARA CONTRAPISO, PREPARO COM MISTURADOR DE EIXO HORIZONTAL DE 600 KG. AF_08/2019</v>
          </cell>
          <cell r="I6003" t="str">
            <v>M3</v>
          </cell>
          <cell r="J6003" t="str">
            <v>COEFICIENTE DE REPRESENTATIVIDADE</v>
          </cell>
          <cell r="K6003" t="str">
            <v>1.361,47</v>
          </cell>
          <cell r="L6003" t="str">
            <v>CAIXA REFERENCIAL</v>
          </cell>
        </row>
        <row r="6004">
          <cell r="A6004">
            <v>87388</v>
          </cell>
          <cell r="B6004" t="str">
            <v>SERVICOS DIVERSOS</v>
          </cell>
          <cell r="C6004" t="str">
            <v>SEDI</v>
          </cell>
          <cell r="D6004" t="str">
            <v>ARGAMASSAS</v>
          </cell>
          <cell r="E6004" t="str">
            <v>0210</v>
          </cell>
          <cell r="F6004" t="str">
            <v/>
          </cell>
          <cell r="G6004" t="str">
            <v/>
          </cell>
          <cell r="H6004" t="str">
            <v>ARGAMASSA PARA REVESTIMENTO DECORATIVO MONOCAMADA (MONOCAPA), PREPARO COM MISTURADOR DE EIXO HORIZONTAL DE 160 KG. AF_08/2019</v>
          </cell>
          <cell r="I6004" t="str">
            <v>M3</v>
          </cell>
          <cell r="J6004" t="str">
            <v>COEFICIENTE DE REPRESENTATIVIDADE</v>
          </cell>
          <cell r="K6004" t="str">
            <v>3.256,75</v>
          </cell>
          <cell r="L6004" t="str">
            <v>CAIXA REFERENCIAL</v>
          </cell>
        </row>
        <row r="6005">
          <cell r="A6005">
            <v>87389</v>
          </cell>
          <cell r="B6005" t="str">
            <v>SERVICOS DIVERSOS</v>
          </cell>
          <cell r="C6005" t="str">
            <v>SEDI</v>
          </cell>
          <cell r="D6005" t="str">
            <v>ARGAMASSAS</v>
          </cell>
          <cell r="E6005" t="str">
            <v>0210</v>
          </cell>
          <cell r="F6005" t="str">
            <v/>
          </cell>
          <cell r="G6005" t="str">
            <v/>
          </cell>
          <cell r="H6005" t="str">
            <v>ARGAMASSA PARA REVESTIMENTO DECORATIVO MONOCAMADA (MONOCAPA), PREPARO COM MISTURADOR DE EIXO HORIZONTAL DE 300 KG. AF_08/2019</v>
          </cell>
          <cell r="I6005" t="str">
            <v>M3</v>
          </cell>
          <cell r="J6005" t="str">
            <v>COEFICIENTE DE REPRESENTATIVIDADE</v>
          </cell>
          <cell r="K6005" t="str">
            <v>3.267,09</v>
          </cell>
          <cell r="L6005" t="str">
            <v>CAIXA REFERENCIAL</v>
          </cell>
        </row>
        <row r="6006">
          <cell r="A6006">
            <v>87390</v>
          </cell>
          <cell r="B6006" t="str">
            <v>SERVICOS DIVERSOS</v>
          </cell>
          <cell r="C6006" t="str">
            <v>SEDI</v>
          </cell>
          <cell r="D6006" t="str">
            <v>ARGAMASSAS</v>
          </cell>
          <cell r="E6006" t="str">
            <v>0210</v>
          </cell>
          <cell r="F6006" t="str">
            <v/>
          </cell>
          <cell r="G6006" t="str">
            <v/>
          </cell>
          <cell r="H6006" t="str">
            <v>ARGAMASSA PARA REVESTIMENTO DECORATIVO MONOCAMADA (MONOCAPA), PREPARO COM MISTURADOR DE EIXO HORIZONTAL DE 600 KG. AF_08/2019</v>
          </cell>
          <cell r="I6006" t="str">
            <v>M3</v>
          </cell>
          <cell r="J6006" t="str">
            <v>COEFICIENTE DE REPRESENTATIVIDADE</v>
          </cell>
          <cell r="K6006" t="str">
            <v>3.281,21</v>
          </cell>
          <cell r="L6006" t="str">
            <v>CAIXA REFERENCIAL</v>
          </cell>
        </row>
        <row r="6007">
          <cell r="A6007">
            <v>87391</v>
          </cell>
          <cell r="B6007" t="str">
            <v>SERVICOS DIVERSOS</v>
          </cell>
          <cell r="C6007" t="str">
            <v>SEDI</v>
          </cell>
          <cell r="D6007" t="str">
            <v>ARGAMASSAS</v>
          </cell>
          <cell r="E6007" t="str">
            <v>0210</v>
          </cell>
          <cell r="F6007" t="str">
            <v/>
          </cell>
          <cell r="G6007" t="str">
            <v/>
          </cell>
          <cell r="H6007" t="str">
            <v>ARGAMASSA INDUSTRIALIZADA PARA CHAPISCO ROLADO, PREPARO COM MISTURADOR DE EIXO HORIZONTAL DE 160 KG. AF_08/2019</v>
          </cell>
          <cell r="I6007" t="str">
            <v>M3</v>
          </cell>
          <cell r="J6007" t="str">
            <v>COEFICIENTE DE REPRESENTATIVIDADE</v>
          </cell>
          <cell r="K6007" t="str">
            <v>3.619,06</v>
          </cell>
          <cell r="L6007" t="str">
            <v>CAIXA REFERENCIAL</v>
          </cell>
        </row>
        <row r="6008">
          <cell r="A6008">
            <v>87393</v>
          </cell>
          <cell r="B6008" t="str">
            <v>SERVICOS DIVERSOS</v>
          </cell>
          <cell r="C6008" t="str">
            <v>SEDI</v>
          </cell>
          <cell r="D6008" t="str">
            <v>ARGAMASSAS</v>
          </cell>
          <cell r="E6008" t="str">
            <v>0210</v>
          </cell>
          <cell r="F6008" t="str">
            <v/>
          </cell>
          <cell r="G6008" t="str">
            <v/>
          </cell>
          <cell r="H6008" t="str">
            <v>ARGAMASSA INDUSTRIALIZADA PARA CHAPISCO ROLADO, PREPARO COM MISTURADOR DE EIXO HORIZONTAL DE 300 KG. AF_08/2019</v>
          </cell>
          <cell r="I6008" t="str">
            <v>M3</v>
          </cell>
          <cell r="J6008" t="str">
            <v>COEFICIENTE DE REPRESENTATIVIDADE</v>
          </cell>
          <cell r="K6008" t="str">
            <v>3.648,81</v>
          </cell>
          <cell r="L6008" t="str">
            <v>CAIXA REFERENCIAL</v>
          </cell>
        </row>
        <row r="6009">
          <cell r="A6009">
            <v>87394</v>
          </cell>
          <cell r="B6009" t="str">
            <v>SERVICOS DIVERSOS</v>
          </cell>
          <cell r="C6009" t="str">
            <v>SEDI</v>
          </cell>
          <cell r="D6009" t="str">
            <v>ARGAMASSAS</v>
          </cell>
          <cell r="E6009" t="str">
            <v>0210</v>
          </cell>
          <cell r="F6009" t="str">
            <v/>
          </cell>
          <cell r="G6009" t="str">
            <v/>
          </cell>
          <cell r="H6009" t="str">
            <v>ARGAMASSA INDUSTRIALIZADA PARA CHAPISCO ROLADO, PREPARO COM MISTURADOR DE EIXO HORIZONTAL DE 600 KG. AF_08/2019</v>
          </cell>
          <cell r="I6009" t="str">
            <v>M3</v>
          </cell>
          <cell r="J6009" t="str">
            <v>COEFICIENTE DE REPRESENTATIVIDADE</v>
          </cell>
          <cell r="K6009" t="str">
            <v>3.677,65</v>
          </cell>
          <cell r="L6009" t="str">
            <v>CAIXA REFERENCIAL</v>
          </cell>
        </row>
        <row r="6010">
          <cell r="A6010">
            <v>87395</v>
          </cell>
          <cell r="B6010" t="str">
            <v>SERVICOS DIVERSOS</v>
          </cell>
          <cell r="C6010" t="str">
            <v>SEDI</v>
          </cell>
          <cell r="D6010" t="str">
            <v>ARGAMASSAS</v>
          </cell>
          <cell r="E6010" t="str">
            <v>0210</v>
          </cell>
          <cell r="F6010" t="str">
            <v/>
          </cell>
          <cell r="G6010" t="str">
            <v/>
          </cell>
          <cell r="H6010" t="str">
            <v>ARGAMASSA INDUSTRIALIZADA PARA CHAPISCO COLANTE, PREPARO COM MISTURADOR DE EIXO HORIZONTAL DE 160 KG. AF_08/2019</v>
          </cell>
          <cell r="I6010" t="str">
            <v>M3</v>
          </cell>
          <cell r="J6010" t="str">
            <v>COEFICIENTE DE REPRESENTATIVIDADE</v>
          </cell>
          <cell r="K6010" t="str">
            <v>2.289,68</v>
          </cell>
          <cell r="L6010" t="str">
            <v>CAIXA REFERENCIAL</v>
          </cell>
        </row>
        <row r="6011">
          <cell r="A6011">
            <v>87396</v>
          </cell>
          <cell r="B6011" t="str">
            <v>SERVICOS DIVERSOS</v>
          </cell>
          <cell r="C6011" t="str">
            <v>SEDI</v>
          </cell>
          <cell r="D6011" t="str">
            <v>ARGAMASSAS</v>
          </cell>
          <cell r="E6011" t="str">
            <v>0210</v>
          </cell>
          <cell r="F6011" t="str">
            <v/>
          </cell>
          <cell r="G6011" t="str">
            <v/>
          </cell>
          <cell r="H6011" t="str">
            <v>ARGAMASSA INDUSTRIALIZADA PARA CHAPISCO COLANTE, PREPARO COM MISTURADOR DE EIXO HORIZONTAL DE 300 KG. AF_08/2019</v>
          </cell>
          <cell r="I6011" t="str">
            <v>M3</v>
          </cell>
          <cell r="J6011" t="str">
            <v>COEFICIENTE DE REPRESENTATIVIDADE</v>
          </cell>
          <cell r="K6011" t="str">
            <v>2.301,57</v>
          </cell>
          <cell r="L6011" t="str">
            <v>CAIXA REFERENCIAL</v>
          </cell>
        </row>
        <row r="6012">
          <cell r="A6012">
            <v>87397</v>
          </cell>
          <cell r="B6012" t="str">
            <v>SERVICOS DIVERSOS</v>
          </cell>
          <cell r="C6012" t="str">
            <v>SEDI</v>
          </cell>
          <cell r="D6012" t="str">
            <v>ARGAMASSAS</v>
          </cell>
          <cell r="E6012" t="str">
            <v>0210</v>
          </cell>
          <cell r="F6012" t="str">
            <v/>
          </cell>
          <cell r="G6012" t="str">
            <v/>
          </cell>
          <cell r="H6012" t="str">
            <v>ARGAMASSA INDUSTRIALIZADA PARA CHAPISCO COLANTE, PREPARO COM MISTURADOR DE EIXO HORIZONTAL DE 600 KG. AF_08/2019</v>
          </cell>
          <cell r="I6012" t="str">
            <v>M3</v>
          </cell>
          <cell r="J6012" t="str">
            <v>COEFICIENTE DE REPRESENTATIVIDADE</v>
          </cell>
          <cell r="K6012" t="str">
            <v>2.313,36</v>
          </cell>
          <cell r="L6012" t="str">
            <v>CAIXA REFERENCIAL</v>
          </cell>
        </row>
        <row r="6013">
          <cell r="A6013">
            <v>87398</v>
          </cell>
          <cell r="B6013" t="str">
            <v>SERVICOS DIVERSOS</v>
          </cell>
          <cell r="C6013" t="str">
            <v>SEDI</v>
          </cell>
          <cell r="D6013" t="str">
            <v>ARGAMASSAS</v>
          </cell>
          <cell r="E6013" t="str">
            <v>0210</v>
          </cell>
          <cell r="F6013" t="str">
            <v/>
          </cell>
          <cell r="G6013" t="str">
            <v/>
          </cell>
          <cell r="H6013" t="str">
            <v>ARGAMASSA INDUSTRIALIZADA MULTIUSO PARA REVESTIMENTOS E ASSENTAMENTO DA ALVENARIA, PREPARO MANUAL. AF_08/2019</v>
          </cell>
          <cell r="I6013" t="str">
            <v>M3</v>
          </cell>
          <cell r="J6013" t="str">
            <v>COEFICIENTE DE REPRESENTATIVIDADE</v>
          </cell>
          <cell r="K6013" t="str">
            <v>1.317,18</v>
          </cell>
          <cell r="L6013" t="str">
            <v>CAIXA REFERENCIAL</v>
          </cell>
        </row>
        <row r="6014">
          <cell r="A6014">
            <v>87399</v>
          </cell>
          <cell r="B6014" t="str">
            <v>SERVICOS DIVERSOS</v>
          </cell>
          <cell r="C6014" t="str">
            <v>SEDI</v>
          </cell>
          <cell r="D6014" t="str">
            <v>ARGAMASSAS</v>
          </cell>
          <cell r="E6014" t="str">
            <v>0210</v>
          </cell>
          <cell r="F6014" t="str">
            <v/>
          </cell>
          <cell r="G6014" t="str">
            <v/>
          </cell>
          <cell r="H6014" t="str">
            <v>ARGAMASSA PRONTA PARA CONTRAPISO, PREPARO MANUAL. AF_08/2019</v>
          </cell>
          <cell r="I6014" t="str">
            <v>M3</v>
          </cell>
          <cell r="J6014" t="str">
            <v>COEFICIENTE DE REPRESENTATIVIDADE</v>
          </cell>
          <cell r="K6014" t="str">
            <v>1.513,56</v>
          </cell>
          <cell r="L6014" t="str">
            <v>CAIXA REFERENCIAL</v>
          </cell>
        </row>
        <row r="6015">
          <cell r="A6015">
            <v>87401</v>
          </cell>
          <cell r="B6015" t="str">
            <v>SERVICOS DIVERSOS</v>
          </cell>
          <cell r="C6015" t="str">
            <v>SEDI</v>
          </cell>
          <cell r="D6015" t="str">
            <v>ARGAMASSAS</v>
          </cell>
          <cell r="E6015" t="str">
            <v>0210</v>
          </cell>
          <cell r="F6015" t="str">
            <v/>
          </cell>
          <cell r="G6015" t="str">
            <v/>
          </cell>
          <cell r="H6015" t="str">
            <v>ARGAMASSA INDUSTRIALIZADA PARA CHAPISCO ROLADO, PREPARO MANUAL. AF_08/2019</v>
          </cell>
          <cell r="I6015" t="str">
            <v>M3</v>
          </cell>
          <cell r="J6015" t="str">
            <v>COEFICIENTE DE REPRESENTATIVIDADE</v>
          </cell>
          <cell r="K6015" t="str">
            <v>3.820,59</v>
          </cell>
          <cell r="L6015" t="str">
            <v>CAIXA REFERENCIAL</v>
          </cell>
        </row>
        <row r="6016">
          <cell r="A6016">
            <v>87402</v>
          </cell>
          <cell r="B6016" t="str">
            <v>SERVICOS DIVERSOS</v>
          </cell>
          <cell r="C6016" t="str">
            <v>SEDI</v>
          </cell>
          <cell r="D6016" t="str">
            <v>ARGAMASSAS</v>
          </cell>
          <cell r="E6016" t="str">
            <v>0210</v>
          </cell>
          <cell r="F6016" t="str">
            <v/>
          </cell>
          <cell r="G6016" t="str">
            <v/>
          </cell>
          <cell r="H6016" t="str">
            <v>ARGAMASSA INDUSTRIALIZADA PARA CHAPISCO COLANTE, PREPARO MANUAL. AF_08/2019</v>
          </cell>
          <cell r="I6016" t="str">
            <v>M3</v>
          </cell>
          <cell r="J6016" t="str">
            <v>COEFICIENTE DE REPRESENTATIVIDADE</v>
          </cell>
          <cell r="K6016" t="str">
            <v>2.463,99</v>
          </cell>
          <cell r="L6016" t="str">
            <v>CAIXA REFERENCIAL</v>
          </cell>
        </row>
        <row r="6017">
          <cell r="A6017">
            <v>87404</v>
          </cell>
          <cell r="B6017" t="str">
            <v>SERVICOS DIVERSOS</v>
          </cell>
          <cell r="C6017" t="str">
            <v>SEDI</v>
          </cell>
          <cell r="D6017" t="str">
            <v>ARGAMASSAS</v>
          </cell>
          <cell r="E6017" t="str">
            <v>0210</v>
          </cell>
          <cell r="F6017" t="str">
            <v/>
          </cell>
          <cell r="G6017" t="str">
            <v/>
          </cell>
          <cell r="H6017" t="str">
            <v>ARGAMASSA PARA REVESTIMENTO DECORATIVO MONOCAMADA (MONOCAPA), MISTURA E PROJEÇÃO DE 1,5 M3/H DE ARGAMASSA. AF_08/2019</v>
          </cell>
          <cell r="I6017" t="str">
            <v>M3</v>
          </cell>
          <cell r="J6017" t="str">
            <v>COEFICIENTE DE REPRESENTATIVIDADE</v>
          </cell>
          <cell r="K6017" t="str">
            <v>3.392,08</v>
          </cell>
          <cell r="L6017" t="str">
            <v>CAIXA REFERENCIAL</v>
          </cell>
        </row>
        <row r="6018">
          <cell r="A6018">
            <v>87405</v>
          </cell>
          <cell r="B6018" t="str">
            <v>SERVICOS DIVERSOS</v>
          </cell>
          <cell r="C6018" t="str">
            <v>SEDI</v>
          </cell>
          <cell r="D6018" t="str">
            <v>ARGAMASSAS</v>
          </cell>
          <cell r="E6018" t="str">
            <v>0210</v>
          </cell>
          <cell r="F6018" t="str">
            <v/>
          </cell>
          <cell r="G6018" t="str">
            <v/>
          </cell>
          <cell r="H6018" t="str">
            <v>ARGAMASSA PARA REVESTIMENTO DECORATIVO MONOCAMADA (MONOCAPA), MISTURA E PROJEÇÃO DE 2 M3/H DE ARGAMASSA. AF_06/2014</v>
          </cell>
          <cell r="I6018" t="str">
            <v>M3</v>
          </cell>
          <cell r="J6018" t="str">
            <v>COEFICIENTE DE REPRESENTATIVIDADE</v>
          </cell>
          <cell r="K6018" t="str">
            <v>3.396,04</v>
          </cell>
          <cell r="L6018" t="str">
            <v>CAIXA REFERENCIAL</v>
          </cell>
        </row>
        <row r="6019">
          <cell r="A6019">
            <v>87407</v>
          </cell>
          <cell r="B6019" t="str">
            <v>SERVICOS DIVERSOS</v>
          </cell>
          <cell r="C6019" t="str">
            <v>SEDI</v>
          </cell>
          <cell r="D6019" t="str">
            <v>ARGAMASSAS</v>
          </cell>
          <cell r="E6019" t="str">
            <v>0210</v>
          </cell>
          <cell r="F6019" t="str">
            <v/>
          </cell>
          <cell r="G6019" t="str">
            <v/>
          </cell>
          <cell r="H6019" t="str">
            <v>ARGAMASSA INDUSTRIALIZADA PARA REVESTIMENTOS, MISTURA E PROJEÇÃO DE 1,5 M³/H DE ARGAMASSA. AF_08/2019</v>
          </cell>
          <cell r="I6019" t="str">
            <v>M3</v>
          </cell>
          <cell r="J6019" t="str">
            <v>COEFICIENTE DE REPRESENTATIVIDADE</v>
          </cell>
          <cell r="K6019" t="str">
            <v>1.207,07</v>
          </cell>
          <cell r="L6019" t="str">
            <v>CAIXA REFERENCIAL</v>
          </cell>
        </row>
        <row r="6020">
          <cell r="A6020">
            <v>87408</v>
          </cell>
          <cell r="B6020" t="str">
            <v>SERVICOS DIVERSOS</v>
          </cell>
          <cell r="C6020" t="str">
            <v>SEDI</v>
          </cell>
          <cell r="D6020" t="str">
            <v>ARGAMASSAS</v>
          </cell>
          <cell r="E6020" t="str">
            <v>0210</v>
          </cell>
          <cell r="F6020" t="str">
            <v/>
          </cell>
          <cell r="G6020" t="str">
            <v/>
          </cell>
          <cell r="H6020" t="str">
            <v>ARGAMASSA INDUSTRIALIZADA PARA REVESTIMENTOS, MISTURA E PROJEÇÃO DE 2 M³/H DE ARGAMASSA. AF_06/2014</v>
          </cell>
          <cell r="I6020" t="str">
            <v>M3</v>
          </cell>
          <cell r="J6020" t="str">
            <v>COEFICIENTE DE REPRESENTATIVIDADE</v>
          </cell>
          <cell r="K6020" t="str">
            <v>1.196,34</v>
          </cell>
          <cell r="L6020" t="str">
            <v>CAIXA REFERENCIAL</v>
          </cell>
        </row>
        <row r="6021">
          <cell r="A6021">
            <v>87410</v>
          </cell>
          <cell r="B6021" t="str">
            <v>SERVICOS DIVERSOS</v>
          </cell>
          <cell r="C6021" t="str">
            <v>SEDI</v>
          </cell>
          <cell r="D6021" t="str">
            <v>ARGAMASSAS</v>
          </cell>
          <cell r="E6021" t="str">
            <v>0210</v>
          </cell>
          <cell r="F6021" t="str">
            <v/>
          </cell>
          <cell r="G6021" t="str">
            <v/>
          </cell>
          <cell r="H6021" t="str">
            <v>ARGAMASSA À BASE DE GESSO, MISTURA E PROJEÇÃO DE 1,5 M³/H DE ARGAMASSA. AF_08/2019</v>
          </cell>
          <cell r="I6021" t="str">
            <v>M3</v>
          </cell>
          <cell r="J6021" t="str">
            <v>ATRIBUÍDO SÃO PAULO</v>
          </cell>
          <cell r="K6021" t="str">
            <v>696,32</v>
          </cell>
          <cell r="L6021" t="str">
            <v>CAIXA REFERENCIAL</v>
          </cell>
        </row>
        <row r="6022">
          <cell r="A6022">
            <v>88626</v>
          </cell>
          <cell r="B6022" t="str">
            <v>SERVICOS DIVERSOS</v>
          </cell>
          <cell r="C6022" t="str">
            <v>SEDI</v>
          </cell>
          <cell r="D6022" t="str">
            <v>ARGAMASSAS</v>
          </cell>
          <cell r="E6022" t="str">
            <v>0210</v>
          </cell>
          <cell r="F6022" t="str">
            <v/>
          </cell>
          <cell r="G6022" t="str">
            <v/>
          </cell>
          <cell r="H6022" t="str">
            <v>ARGAMASSA TRAÇO 1:0,5:4,5 (EM VOLUME DE CIMENTO, CAL E AREIA MÉDIA ÚMIDA), PREPARO MECÂNICO COM BETONEIRA 400 L. AF_08/2019</v>
          </cell>
          <cell r="I6022" t="str">
            <v>M3</v>
          </cell>
          <cell r="J6022" t="str">
            <v>COEFICIENTE DE REPRESENTATIVIDADE</v>
          </cell>
          <cell r="K6022" t="str">
            <v>398,78</v>
          </cell>
          <cell r="L6022" t="str">
            <v>CAIXA REFERENCIAL</v>
          </cell>
        </row>
        <row r="6023">
          <cell r="A6023">
            <v>88627</v>
          </cell>
          <cell r="B6023" t="str">
            <v>SERVICOS DIVERSOS</v>
          </cell>
          <cell r="C6023" t="str">
            <v>SEDI</v>
          </cell>
          <cell r="D6023" t="str">
            <v>ARGAMASSAS</v>
          </cell>
          <cell r="E6023" t="str">
            <v>0210</v>
          </cell>
          <cell r="F6023" t="str">
            <v/>
          </cell>
          <cell r="G6023" t="str">
            <v/>
          </cell>
          <cell r="H6023" t="str">
            <v>ARGAMASSA TRAÇO 1:0,5:4,5 (EM VOLUME DE CIMENTO, CAL E AREIA MÉDIA ÚMIDA) PARA ASSENTAMENTO DE ALVENARIA, PREPARO MANUAL. AF_08/2019</v>
          </cell>
          <cell r="I6023" t="str">
            <v>M3</v>
          </cell>
          <cell r="J6023" t="str">
            <v>COLETADO</v>
          </cell>
          <cell r="K6023" t="str">
            <v>462,41</v>
          </cell>
          <cell r="L6023" t="str">
            <v>CAIXA REFERENCIAL</v>
          </cell>
        </row>
        <row r="6024">
          <cell r="A6024">
            <v>88628</v>
          </cell>
          <cell r="B6024" t="str">
            <v>SERVICOS DIVERSOS</v>
          </cell>
          <cell r="C6024" t="str">
            <v>SEDI</v>
          </cell>
          <cell r="D6024" t="str">
            <v>ARGAMASSAS</v>
          </cell>
          <cell r="E6024" t="str">
            <v>0210</v>
          </cell>
          <cell r="F6024" t="str">
            <v/>
          </cell>
          <cell r="G6024" t="str">
            <v/>
          </cell>
          <cell r="H6024" t="str">
            <v>ARGAMASSA TRAÇO 1:3 (EM VOLUME DE CIMENTO E AREIA MÉDIA ÚMIDA), PREPARO MECÂNICO COM BETONEIRA 400 L. AF_08/2019</v>
          </cell>
          <cell r="I6024" t="str">
            <v>M3</v>
          </cell>
          <cell r="J6024" t="str">
            <v>COEFICIENTE DE REPRESENTATIVIDADE</v>
          </cell>
          <cell r="K6024" t="str">
            <v>402,80</v>
          </cell>
          <cell r="L6024" t="str">
            <v>CAIXA REFERENCIAL</v>
          </cell>
        </row>
        <row r="6025">
          <cell r="A6025">
            <v>88629</v>
          </cell>
          <cell r="B6025" t="str">
            <v>SERVICOS DIVERSOS</v>
          </cell>
          <cell r="C6025" t="str">
            <v>SEDI</v>
          </cell>
          <cell r="D6025" t="str">
            <v>ARGAMASSAS</v>
          </cell>
          <cell r="E6025" t="str">
            <v>0210</v>
          </cell>
          <cell r="F6025" t="str">
            <v/>
          </cell>
          <cell r="G6025" t="str">
            <v/>
          </cell>
          <cell r="H6025" t="str">
            <v>ARGAMASSA TRAÇO 1:3 (EM VOLUME DE CIMENTO E AREIA MÉDIA ÚMIDA), PREPARO MANUAL. AF_08/2019</v>
          </cell>
          <cell r="I6025" t="str">
            <v>M3</v>
          </cell>
          <cell r="J6025" t="str">
            <v>COLETADO</v>
          </cell>
          <cell r="K6025" t="str">
            <v>470,52</v>
          </cell>
          <cell r="L6025" t="str">
            <v>CAIXA REFERENCIAL</v>
          </cell>
        </row>
        <row r="6026">
          <cell r="A6026">
            <v>88630</v>
          </cell>
          <cell r="B6026" t="str">
            <v>SERVICOS DIVERSOS</v>
          </cell>
          <cell r="C6026" t="str">
            <v>SEDI</v>
          </cell>
          <cell r="D6026" t="str">
            <v>ARGAMASSAS</v>
          </cell>
          <cell r="E6026" t="str">
            <v>0210</v>
          </cell>
          <cell r="F6026" t="str">
            <v/>
          </cell>
          <cell r="G6026" t="str">
            <v/>
          </cell>
          <cell r="H6026" t="str">
            <v>ARGAMASSA TRAÇO 1:4 (CIMENTO E AREIA MÉDIA), PREPARO MECÂNICO COM BETONEIRA 400 L. AF_08/2014</v>
          </cell>
          <cell r="I6026" t="str">
            <v>M3</v>
          </cell>
          <cell r="J6026" t="str">
            <v>COEFICIENTE DE REPRESENTATIVIDADE</v>
          </cell>
          <cell r="K6026" t="str">
            <v>333,00</v>
          </cell>
          <cell r="L6026" t="str">
            <v>CAIXA REFERENCIAL</v>
          </cell>
        </row>
        <row r="6027">
          <cell r="A6027">
            <v>88631</v>
          </cell>
          <cell r="B6027" t="str">
            <v>SERVICOS DIVERSOS</v>
          </cell>
          <cell r="C6027" t="str">
            <v>SEDI</v>
          </cell>
          <cell r="D6027" t="str">
            <v>ARGAMASSAS</v>
          </cell>
          <cell r="E6027" t="str">
            <v>0210</v>
          </cell>
          <cell r="F6027" t="str">
            <v/>
          </cell>
          <cell r="G6027" t="str">
            <v/>
          </cell>
          <cell r="H6027" t="str">
            <v>ARGAMASSA TRAÇO 1:4 (EM VOLUME DE CIMENTO E AREIA MÉDIA ÚMIDA), PREPARO MANUAL. AF_08/2019</v>
          </cell>
          <cell r="I6027" t="str">
            <v>M3</v>
          </cell>
          <cell r="J6027" t="str">
            <v>COLETADO</v>
          </cell>
          <cell r="K6027" t="str">
            <v>414,59</v>
          </cell>
          <cell r="L6027" t="str">
            <v>CAIXA REFERENCIAL</v>
          </cell>
        </row>
        <row r="6028">
          <cell r="A6028">
            <v>88715</v>
          </cell>
          <cell r="B6028" t="str">
            <v>SERVICOS DIVERSOS</v>
          </cell>
          <cell r="C6028" t="str">
            <v>SEDI</v>
          </cell>
          <cell r="D6028" t="str">
            <v>ARGAMASSAS</v>
          </cell>
          <cell r="E6028" t="str">
            <v>0210</v>
          </cell>
          <cell r="F6028" t="str">
            <v/>
          </cell>
          <cell r="G6028" t="str">
            <v/>
          </cell>
          <cell r="H6028" t="str">
            <v>ARGAMASSA TRAÇO 1:2:9 (EM VOLUME DE CIMENTO, CAL E AREIA MÉDIA ÚMIDA) PARA EMBOÇO/MASSA ÚNICA/ASSENTAMENTO DE ALVENARIA DE VEDAÇÃO, PREPARO MECÂNICO COM BETONEIRA 400 L. AF_08/2019</v>
          </cell>
          <cell r="I6028" t="str">
            <v>M3</v>
          </cell>
          <cell r="J6028" t="str">
            <v>COEFICIENTE DE REPRESENTATIVIDADE</v>
          </cell>
          <cell r="K6028" t="str">
            <v>391,04</v>
          </cell>
          <cell r="L6028" t="str">
            <v>CAIXA REFERENCIAL</v>
          </cell>
        </row>
        <row r="6029">
          <cell r="A6029">
            <v>95563</v>
          </cell>
          <cell r="B6029" t="str">
            <v>SERVICOS DIVERSOS</v>
          </cell>
          <cell r="C6029" t="str">
            <v>SEDI</v>
          </cell>
          <cell r="D6029" t="str">
            <v>ARGAMASSAS</v>
          </cell>
          <cell r="E6029" t="str">
            <v>0210</v>
          </cell>
          <cell r="F6029" t="str">
            <v/>
          </cell>
          <cell r="G6029" t="str">
            <v/>
          </cell>
          <cell r="H6029" t="str">
            <v>ARGAMASSA TRAÇO 1:1,93 (EM VOLUME DE CIMENTO E AREIA MÉDIA ÚMIDA), FCK 20 MPA, PREPARO MECÂNICO COM MISTURADOR DUPLO HORIZONTAL DE ALTA TURBULÊNCIA. AF_03/2020</v>
          </cell>
          <cell r="I6029" t="str">
            <v>M3</v>
          </cell>
          <cell r="J6029" t="str">
            <v>COEFICIENTE DE REPRESENTATIVIDADE</v>
          </cell>
          <cell r="K6029" t="str">
            <v>600,06</v>
          </cell>
          <cell r="L6029" t="str">
            <v>CAIXA REFERENCIAL</v>
          </cell>
        </row>
        <row r="6030">
          <cell r="A6030">
            <v>100464</v>
          </cell>
          <cell r="B6030" t="str">
            <v>SERVICOS DIVERSOS</v>
          </cell>
          <cell r="C6030" t="str">
            <v>SEDI</v>
          </cell>
          <cell r="D6030" t="str">
            <v>ARGAMASSAS</v>
          </cell>
          <cell r="E6030" t="str">
            <v>0210</v>
          </cell>
          <cell r="F6030" t="str">
            <v/>
          </cell>
          <cell r="G6030" t="str">
            <v/>
          </cell>
          <cell r="H6030" t="str">
            <v>ARGAMASSA TRAÇO 1:0,5:4,5  (EM VOLUME DE CIMENTO, CAL E AREIA MÉDIA ÚMIDA), PREPARO MECÂNICO COM MISTURADOR DE EIXO HORIZONTAL DE 160 KG. AF_08/2019</v>
          </cell>
          <cell r="I6030" t="str">
            <v>M3</v>
          </cell>
          <cell r="J6030" t="str">
            <v>COEFICIENTE DE REPRESENTATIVIDADE</v>
          </cell>
          <cell r="K6030" t="str">
            <v>417,48</v>
          </cell>
          <cell r="L6030" t="str">
            <v>CAIXA REFERENCIAL</v>
          </cell>
        </row>
        <row r="6031">
          <cell r="A6031">
            <v>100465</v>
          </cell>
          <cell r="B6031" t="str">
            <v>SERVICOS DIVERSOS</v>
          </cell>
          <cell r="C6031" t="str">
            <v>SEDI</v>
          </cell>
          <cell r="D6031" t="str">
            <v>ARGAMASSAS</v>
          </cell>
          <cell r="E6031" t="str">
            <v>0210</v>
          </cell>
          <cell r="F6031" t="str">
            <v/>
          </cell>
          <cell r="G6031" t="str">
            <v/>
          </cell>
          <cell r="H6031" t="str">
            <v>ARGAMASSA TRAÇO 1:0,5:4,5  (EM VOLUME DE CIMENTO, CAL E AREIA MÉDIA ÚMIDA), PREPARO MECÂNICO COM MISTURADOR DE EIXO HORIZONTAL DE 300 KG. AF_08/2019</v>
          </cell>
          <cell r="I6031" t="str">
            <v>M3</v>
          </cell>
          <cell r="J6031" t="str">
            <v>COEFICIENTE DE REPRESENTATIVIDADE</v>
          </cell>
          <cell r="K6031" t="str">
            <v>389,82</v>
          </cell>
          <cell r="L6031" t="str">
            <v>CAIXA REFERENCIAL</v>
          </cell>
        </row>
        <row r="6032">
          <cell r="A6032">
            <v>100466</v>
          </cell>
          <cell r="B6032" t="str">
            <v>SERVICOS DIVERSOS</v>
          </cell>
          <cell r="C6032" t="str">
            <v>SEDI</v>
          </cell>
          <cell r="D6032" t="str">
            <v>ARGAMASSAS</v>
          </cell>
          <cell r="E6032" t="str">
            <v>0210</v>
          </cell>
          <cell r="F6032" t="str">
            <v/>
          </cell>
          <cell r="G6032" t="str">
            <v/>
          </cell>
          <cell r="H6032" t="str">
            <v>ARGAMASSA TRAÇO 1:0,5:4,5  (EM VOLUME DE CIMENTO, CAL E AREIA MÉDIA ÚMIDA), PREPARO MECÂNICO COM MISTURADOR DE EIXO HORIZONTAL DE 600 KG. AF_08/2019</v>
          </cell>
          <cell r="I6032" t="str">
            <v>M3</v>
          </cell>
          <cell r="J6032" t="str">
            <v>COEFICIENTE DE REPRESENTATIVIDADE</v>
          </cell>
          <cell r="K6032" t="str">
            <v>375,34</v>
          </cell>
          <cell r="L6032" t="str">
            <v>CAIXA REFERENCIAL</v>
          </cell>
        </row>
        <row r="6033">
          <cell r="A6033">
            <v>100468</v>
          </cell>
          <cell r="B6033" t="str">
            <v>SERVICOS DIVERSOS</v>
          </cell>
          <cell r="C6033" t="str">
            <v>SEDI</v>
          </cell>
          <cell r="D6033" t="str">
            <v>ARGAMASSAS</v>
          </cell>
          <cell r="E6033" t="str">
            <v>0210</v>
          </cell>
          <cell r="F6033" t="str">
            <v/>
          </cell>
          <cell r="G6033" t="str">
            <v/>
          </cell>
          <cell r="H6033" t="str">
            <v>ARGAMASSA TRAÇO 1:3 (EM VOLUME DE CIMENTO E AREIA MÉDIA ÚMIDA), PREPARO MECÂNICO COM MISTURADOR DE EIXO HORIZONTAL DE 160 KG. AF_08/2019</v>
          </cell>
          <cell r="I6033" t="str">
            <v>M3</v>
          </cell>
          <cell r="J6033" t="str">
            <v>COEFICIENTE DE REPRESENTATIVIDADE</v>
          </cell>
          <cell r="K6033" t="str">
            <v>485,75</v>
          </cell>
          <cell r="L6033" t="str">
            <v>CAIXA REFERENCIAL</v>
          </cell>
        </row>
        <row r="6034">
          <cell r="A6034">
            <v>100469</v>
          </cell>
          <cell r="B6034" t="str">
            <v>SERVICOS DIVERSOS</v>
          </cell>
          <cell r="C6034" t="str">
            <v>SEDI</v>
          </cell>
          <cell r="D6034" t="str">
            <v>ARGAMASSAS</v>
          </cell>
          <cell r="E6034" t="str">
            <v>0210</v>
          </cell>
          <cell r="F6034" t="str">
            <v/>
          </cell>
          <cell r="G6034" t="str">
            <v/>
          </cell>
          <cell r="H6034" t="str">
            <v>ARGAMASSA TRAÇO 1:3 (EM VOLUME DE CIMENTO E AREIA MÉDIA ÚMIDA), PREPARO MECÂNICO COM MISTURADOR DE EIXO HORIZONTAL DE 300 KG. AF_08/2019</v>
          </cell>
          <cell r="I6034" t="str">
            <v>M3</v>
          </cell>
          <cell r="J6034" t="str">
            <v>COEFICIENTE DE REPRESENTATIVIDADE</v>
          </cell>
          <cell r="K6034" t="str">
            <v>396,00</v>
          </cell>
          <cell r="L6034" t="str">
            <v>CAIXA REFERENCIAL</v>
          </cell>
        </row>
        <row r="6035">
          <cell r="A6035">
            <v>100470</v>
          </cell>
          <cell r="B6035" t="str">
            <v>SERVICOS DIVERSOS</v>
          </cell>
          <cell r="C6035" t="str">
            <v>SEDI</v>
          </cell>
          <cell r="D6035" t="str">
            <v>ARGAMASSAS</v>
          </cell>
          <cell r="E6035" t="str">
            <v>0210</v>
          </cell>
          <cell r="F6035" t="str">
            <v/>
          </cell>
          <cell r="G6035" t="str">
            <v/>
          </cell>
          <cell r="H6035" t="str">
            <v>ARGAMASSA TRAÇO 1:3 (EM VOLUME DE CIMENTO E AREIA MÉDIA ÚMIDA), PREPARO MECÂNICO COM MISTURADOR DE EIXO HORIZONTAL DE 600 KG. AF_08/2019</v>
          </cell>
          <cell r="I6035" t="str">
            <v>M3</v>
          </cell>
          <cell r="J6035" t="str">
            <v>COEFICIENTE DE REPRESENTATIVIDADE</v>
          </cell>
          <cell r="K6035" t="str">
            <v>347,38</v>
          </cell>
          <cell r="L6035" t="str">
            <v>CAIXA REFERENCIAL</v>
          </cell>
        </row>
        <row r="6036">
          <cell r="A6036">
            <v>100472</v>
          </cell>
          <cell r="B6036" t="str">
            <v>SERVICOS DIVERSOS</v>
          </cell>
          <cell r="C6036" t="str">
            <v>SEDI</v>
          </cell>
          <cell r="D6036" t="str">
            <v>ARGAMASSAS</v>
          </cell>
          <cell r="E6036" t="str">
            <v>0210</v>
          </cell>
          <cell r="F6036" t="str">
            <v/>
          </cell>
          <cell r="G6036" t="str">
            <v/>
          </cell>
          <cell r="H6036" t="str">
            <v>ARGAMASSA TRAÇO 1:4 (EM VOLUME DE CIMENTO E AREIA MÉDIA ÚMIDA), PREPARO MECÂNICO COM MISTURADOR DE EIXO HORIZONTAL DE 160 KG. AF_08/2019</v>
          </cell>
          <cell r="I6036" t="str">
            <v>M3</v>
          </cell>
          <cell r="J6036" t="str">
            <v>COEFICIENTE DE REPRESENTATIVIDADE</v>
          </cell>
          <cell r="K6036" t="str">
            <v>384,81</v>
          </cell>
          <cell r="L6036" t="str">
            <v>CAIXA REFERENCIAL</v>
          </cell>
        </row>
        <row r="6037">
          <cell r="A6037">
            <v>100473</v>
          </cell>
          <cell r="B6037" t="str">
            <v>SERVICOS DIVERSOS</v>
          </cell>
          <cell r="C6037" t="str">
            <v>SEDI</v>
          </cell>
          <cell r="D6037" t="str">
            <v>ARGAMASSAS</v>
          </cell>
          <cell r="E6037" t="str">
            <v>0210</v>
          </cell>
          <cell r="F6037" t="str">
            <v/>
          </cell>
          <cell r="G6037" t="str">
            <v/>
          </cell>
          <cell r="H6037" t="str">
            <v>ARGAMASSA TRAÇO 1:4 (EM VOLUME DE CIMENTO E AREIA MÉDIA ÚMIDA), PREPARO MECÂNICO COM MISTURADOR DE EIXO HORIZONTAL DE 300 KG. AF_08/2019</v>
          </cell>
          <cell r="I6037" t="str">
            <v>M3</v>
          </cell>
          <cell r="J6037" t="str">
            <v>COEFICIENTE DE REPRESENTATIVIDADE</v>
          </cell>
          <cell r="K6037" t="str">
            <v>349,45</v>
          </cell>
          <cell r="L6037" t="str">
            <v>CAIXA REFERENCIAL</v>
          </cell>
        </row>
        <row r="6038">
          <cell r="A6038">
            <v>100474</v>
          </cell>
          <cell r="B6038" t="str">
            <v>SERVICOS DIVERSOS</v>
          </cell>
          <cell r="C6038" t="str">
            <v>SEDI</v>
          </cell>
          <cell r="D6038" t="str">
            <v>ARGAMASSAS</v>
          </cell>
          <cell r="E6038" t="str">
            <v>0210</v>
          </cell>
          <cell r="F6038" t="str">
            <v/>
          </cell>
          <cell r="G6038" t="str">
            <v/>
          </cell>
          <cell r="H6038" t="str">
            <v>ARGAMASSA TRAÇO 1:4 (EM VOLUME DE CIMENTO E AREIA MÉDIA ÚMIDA), PREPARO MECÂNICO COM MISTURADOR DE EIXO HORIZONTAL DE 600 KG. AF_08/2019</v>
          </cell>
          <cell r="I6038" t="str">
            <v>M3</v>
          </cell>
          <cell r="J6038" t="str">
            <v>COEFICIENTE DE REPRESENTATIVIDADE</v>
          </cell>
          <cell r="K6038" t="str">
            <v>333,38</v>
          </cell>
          <cell r="L6038" t="str">
            <v>CAIXA REFERENCIAL</v>
          </cell>
        </row>
        <row r="6039">
          <cell r="A6039">
            <v>100475</v>
          </cell>
          <cell r="B6039" t="str">
            <v>SERVICOS DIVERSOS</v>
          </cell>
          <cell r="C6039" t="str">
            <v>SEDI</v>
          </cell>
          <cell r="D6039" t="str">
            <v>ARGAMASSAS</v>
          </cell>
          <cell r="E6039" t="str">
            <v>0210</v>
          </cell>
          <cell r="F6039" t="str">
            <v/>
          </cell>
          <cell r="G6039" t="str">
            <v/>
          </cell>
          <cell r="H6039" t="str">
            <v>ARGAMASSA TRAÇO 1:3 (EM VOLUME DE CIMENTO E AREIA MÉDIA ÚMIDA) COM ADIÇÃO DE IMPERMEABILIZANTE, PREPARO MECÂNICO COM BETONEIRA 400 L. AF_08/2019</v>
          </cell>
          <cell r="I6039" t="str">
            <v>M3</v>
          </cell>
          <cell r="J6039" t="str">
            <v>COEFICIENTE DE REPRESENTATIVIDADE</v>
          </cell>
          <cell r="K6039" t="str">
            <v>513,58</v>
          </cell>
          <cell r="L6039" t="str">
            <v>CAIXA REFERENCIAL</v>
          </cell>
        </row>
        <row r="6040">
          <cell r="A6040">
            <v>100477</v>
          </cell>
          <cell r="B6040" t="str">
            <v>SERVICOS DIVERSOS</v>
          </cell>
          <cell r="C6040" t="str">
            <v>SEDI</v>
          </cell>
          <cell r="D6040" t="str">
            <v>ARGAMASSAS</v>
          </cell>
          <cell r="E6040" t="str">
            <v>0210</v>
          </cell>
          <cell r="F6040" t="str">
            <v/>
          </cell>
          <cell r="G6040" t="str">
            <v/>
          </cell>
          <cell r="H6040" t="str">
            <v>ARGAMASSA TRAÇO 1:3 (EM VOLUME DE CIMENTO E AREIA MÉDIA ÚMIDA) COM ADIÇÃO DE IMPERMEABILIZANTE, PREPARO MECÂNICO COM MISTURADOR DE EIXO HORIZONTAL DE 160 KG. AF_08/2019</v>
          </cell>
          <cell r="I6040" t="str">
            <v>M3</v>
          </cell>
          <cell r="J6040" t="str">
            <v>COEFICIENTE DE REPRESENTATIVIDADE</v>
          </cell>
          <cell r="K6040" t="str">
            <v>558,85</v>
          </cell>
          <cell r="L6040" t="str">
            <v>CAIXA REFERENCIAL</v>
          </cell>
        </row>
        <row r="6041">
          <cell r="A6041">
            <v>100478</v>
          </cell>
          <cell r="B6041" t="str">
            <v>SERVICOS DIVERSOS</v>
          </cell>
          <cell r="C6041" t="str">
            <v>SEDI</v>
          </cell>
          <cell r="D6041" t="str">
            <v>ARGAMASSAS</v>
          </cell>
          <cell r="E6041" t="str">
            <v>0210</v>
          </cell>
          <cell r="F6041" t="str">
            <v/>
          </cell>
          <cell r="G6041" t="str">
            <v/>
          </cell>
          <cell r="H6041" t="str">
            <v>ARGAMASSA TRAÇO 1:3 (EM VOLUME DE CIMENTO E AREIA MÉDIA ÚMIDA) COM ADIÇÃO DE IMPERMEABILIZANTE, PREPARO MECÂNICO COM MISTURADOR DE EIXO HORIZONTAL DE 300 KG. AF_08/2019</v>
          </cell>
          <cell r="I6041" t="str">
            <v>M3</v>
          </cell>
          <cell r="J6041" t="str">
            <v>COEFICIENTE DE REPRESENTATIVIDADE</v>
          </cell>
          <cell r="K6041" t="str">
            <v>504,12</v>
          </cell>
          <cell r="L6041" t="str">
            <v>CAIXA REFERENCIAL</v>
          </cell>
        </row>
        <row r="6042">
          <cell r="A6042">
            <v>100479</v>
          </cell>
          <cell r="B6042" t="str">
            <v>SERVICOS DIVERSOS</v>
          </cell>
          <cell r="C6042" t="str">
            <v>SEDI</v>
          </cell>
          <cell r="D6042" t="str">
            <v>ARGAMASSAS</v>
          </cell>
          <cell r="E6042" t="str">
            <v>0210</v>
          </cell>
          <cell r="F6042" t="str">
            <v/>
          </cell>
          <cell r="G6042" t="str">
            <v/>
          </cell>
          <cell r="H6042" t="str">
            <v>ARGAMASSA TRAÇO 1:3 (EM VOLUME DE CIMENTO E AREIA MÉDIA ÚMIDA) COM ADIÇÃO DE IMPERMEABILIZANTE, PREPARO MECÂNICO COM MISTURADOR DE EIXO HORIZONTAL DE 600 KG. AF_08/2019</v>
          </cell>
          <cell r="I6042" t="str">
            <v>M3</v>
          </cell>
          <cell r="J6042" t="str">
            <v>COEFICIENTE DE REPRESENTATIVIDADE</v>
          </cell>
          <cell r="K6042" t="str">
            <v>491,97</v>
          </cell>
          <cell r="L6042" t="str">
            <v>CAIXA REFERENCIAL</v>
          </cell>
        </row>
        <row r="6043">
          <cell r="A6043">
            <v>100480</v>
          </cell>
          <cell r="B6043" t="str">
            <v>SERVICOS DIVERSOS</v>
          </cell>
          <cell r="C6043" t="str">
            <v>SEDI</v>
          </cell>
          <cell r="D6043" t="str">
            <v>ARGAMASSAS</v>
          </cell>
          <cell r="E6043" t="str">
            <v>0210</v>
          </cell>
          <cell r="F6043" t="str">
            <v/>
          </cell>
          <cell r="G6043" t="str">
            <v/>
          </cell>
          <cell r="H6043" t="str">
            <v>ARGAMASSA TRAÇO 1:3 (EM VOLUME DE CIMENTO E AREIA MÉDIA ÚMIDA) COM ADIÇÃO DE IMPERMEABILIZANTE, PREPARO MANUAL. AF_08/2019</v>
          </cell>
          <cell r="I6043" t="str">
            <v>M3</v>
          </cell>
          <cell r="J6043" t="str">
            <v>COLETADO</v>
          </cell>
          <cell r="K6043" t="str">
            <v>580,03</v>
          </cell>
          <cell r="L6043" t="str">
            <v>CAIXA REFERENCIAL</v>
          </cell>
        </row>
        <row r="6044">
          <cell r="A6044">
            <v>100481</v>
          </cell>
          <cell r="B6044" t="str">
            <v>SERVICOS DIVERSOS</v>
          </cell>
          <cell r="C6044" t="str">
            <v>SEDI</v>
          </cell>
          <cell r="D6044" t="str">
            <v>ARGAMASSAS</v>
          </cell>
          <cell r="E6044" t="str">
            <v>0210</v>
          </cell>
          <cell r="F6044" t="str">
            <v/>
          </cell>
          <cell r="G6044" t="str">
            <v/>
          </cell>
          <cell r="H6044" t="str">
            <v>ARGAMASSA TRAÇO 1:4 (EM VOLUME DE CIMENTO E AREIA MÉDIA ÚMIDA) COM ADIÇÃO DE IMPERMEABILIZANTE, PREPARO MECÂNICO COM BETONEIRA 400 L. AF_08/2019</v>
          </cell>
          <cell r="I6044" t="str">
            <v>M3</v>
          </cell>
          <cell r="J6044" t="str">
            <v>COEFICIENTE DE REPRESENTATIVIDADE</v>
          </cell>
          <cell r="K6044" t="str">
            <v>436,18</v>
          </cell>
          <cell r="L6044" t="str">
            <v>CAIXA REFERENCIAL</v>
          </cell>
        </row>
        <row r="6045">
          <cell r="A6045">
            <v>100483</v>
          </cell>
          <cell r="B6045" t="str">
            <v>SERVICOS DIVERSOS</v>
          </cell>
          <cell r="C6045" t="str">
            <v>SEDI</v>
          </cell>
          <cell r="D6045" t="str">
            <v>ARGAMASSAS</v>
          </cell>
          <cell r="E6045" t="str">
            <v>0210</v>
          </cell>
          <cell r="F6045" t="str">
            <v/>
          </cell>
          <cell r="G6045" t="str">
            <v/>
          </cell>
          <cell r="H6045" t="str">
            <v>ARGAMASSA TRAÇO 1:4 (EM VOLUME DE CIMENTO E AREIA MÉDIA ÚMIDA) COM ADIÇÃO DE IMPERMEABILIZANTE, PREPARO MECÂNICO COM MISTURADOR DE EIXO HORIZONTAL DE 160 KG. AF_08/2019</v>
          </cell>
          <cell r="I6045" t="str">
            <v>M3</v>
          </cell>
          <cell r="J6045" t="str">
            <v>COEFICIENTE DE REPRESENTATIVIDADE</v>
          </cell>
          <cell r="K6045" t="str">
            <v>470,36</v>
          </cell>
          <cell r="L6045" t="str">
            <v>CAIXA REFERENCIAL</v>
          </cell>
        </row>
        <row r="6046">
          <cell r="A6046">
            <v>100484</v>
          </cell>
          <cell r="B6046" t="str">
            <v>SERVICOS DIVERSOS</v>
          </cell>
          <cell r="C6046" t="str">
            <v>SEDI</v>
          </cell>
          <cell r="D6046" t="str">
            <v>ARGAMASSAS</v>
          </cell>
          <cell r="E6046" t="str">
            <v>0210</v>
          </cell>
          <cell r="F6046" t="str">
            <v/>
          </cell>
          <cell r="G6046" t="str">
            <v/>
          </cell>
          <cell r="H6046" t="str">
            <v>ARGAMASSA TRAÇO 1:4 (EM VOLUME DE CIMENTO E AREIA MÉDIA ÚMIDA) COM ADIÇÃO DE IMPERMEABILIZANTE, PREPARO MECÂNICO COM MISTURADOR DE EIXO HORIZONTAL DE 300 KG. AF_08/2019</v>
          </cell>
          <cell r="I6046" t="str">
            <v>M3</v>
          </cell>
          <cell r="J6046" t="str">
            <v>COEFICIENTE DE REPRESENTATIVIDADE</v>
          </cell>
          <cell r="K6046" t="str">
            <v>435,84</v>
          </cell>
          <cell r="L6046" t="str">
            <v>CAIXA REFERENCIAL</v>
          </cell>
        </row>
        <row r="6047">
          <cell r="A6047">
            <v>100485</v>
          </cell>
          <cell r="B6047" t="str">
            <v>SERVICOS DIVERSOS</v>
          </cell>
          <cell r="C6047" t="str">
            <v>SEDI</v>
          </cell>
          <cell r="D6047" t="str">
            <v>ARGAMASSAS</v>
          </cell>
          <cell r="E6047" t="str">
            <v>0210</v>
          </cell>
          <cell r="F6047" t="str">
            <v/>
          </cell>
          <cell r="G6047" t="str">
            <v/>
          </cell>
          <cell r="H6047" t="str">
            <v>ARGAMASSA TRAÇO 1:4 (EM VOLUME DE CIMENTO E AREIA MÉDIA ÚMIDA) COM ADIÇÃO DE IMPERMEABILIZANTE, PREPARO MECÂNICO COM MISTURADOR DE EIXO HORIZONTAL DE 600 KG. AF_08/2019</v>
          </cell>
          <cell r="I6047" t="str">
            <v>M3</v>
          </cell>
          <cell r="J6047" t="str">
            <v>COEFICIENTE DE REPRESENTATIVIDADE</v>
          </cell>
          <cell r="K6047" t="str">
            <v>421,14</v>
          </cell>
          <cell r="L6047" t="str">
            <v>CAIXA REFERENCIAL</v>
          </cell>
        </row>
        <row r="6048">
          <cell r="A6048">
            <v>100486</v>
          </cell>
          <cell r="B6048" t="str">
            <v>SERVICOS DIVERSOS</v>
          </cell>
          <cell r="C6048" t="str">
            <v>SEDI</v>
          </cell>
          <cell r="D6048" t="str">
            <v>ARGAMASSAS</v>
          </cell>
          <cell r="E6048" t="str">
            <v>0210</v>
          </cell>
          <cell r="F6048" t="str">
            <v/>
          </cell>
          <cell r="G6048" t="str">
            <v/>
          </cell>
          <cell r="H6048" t="str">
            <v>ARGAMASSA TRAÇO 1:4 (EM VOLUME DE CIMENTO E AREIA MÉDIA ÚMIDA) COM ADIÇÃO DE IMPERMEABILIZANTE, PREPARO MANUAL. AF_08/2019</v>
          </cell>
          <cell r="I6048" t="str">
            <v>M3</v>
          </cell>
          <cell r="J6048" t="str">
            <v>COLETADO</v>
          </cell>
          <cell r="K6048" t="str">
            <v>506,55</v>
          </cell>
          <cell r="L6048" t="str">
            <v>CAIXA REFERENCIAL</v>
          </cell>
        </row>
        <row r="6049">
          <cell r="A6049">
            <v>100487</v>
          </cell>
          <cell r="B6049" t="str">
            <v>SERVICOS DIVERSOS</v>
          </cell>
          <cell r="C6049" t="str">
            <v>SEDI</v>
          </cell>
          <cell r="D6049" t="str">
            <v>ARGAMASSAS</v>
          </cell>
          <cell r="E6049" t="str">
            <v>0210</v>
          </cell>
          <cell r="F6049" t="str">
            <v/>
          </cell>
          <cell r="G6049" t="str">
            <v/>
          </cell>
          <cell r="H6049" t="str">
            <v>ARGAMASSA TRAÇO 1:2:9 (EM VOLUME DE CIMENTO, CAL E AREIA MÉDIA ÚMIDA) PARA EMBOÇO/MASSA ÚNICA/ASSENTAMENTO DE ALVENARIA DE VEDAÇÃO, PREPARO MECÂNICO COM MISTURADOR DE EIXO HORIZONTAL DE 600 KG. AF_08/2019</v>
          </cell>
          <cell r="I6049" t="str">
            <v>M3</v>
          </cell>
          <cell r="J6049" t="str">
            <v>COEFICIENTE DE REPRESENTATIVIDADE</v>
          </cell>
          <cell r="K6049" t="str">
            <v>372,36</v>
          </cell>
          <cell r="L6049" t="str">
            <v>CAIXA REFERENCIAL</v>
          </cell>
        </row>
        <row r="6050">
          <cell r="A6050">
            <v>100488</v>
          </cell>
          <cell r="B6050" t="str">
            <v>SERVICOS DIVERSOS</v>
          </cell>
          <cell r="C6050" t="str">
            <v>SEDI</v>
          </cell>
          <cell r="D6050" t="str">
            <v>ARGAMASSAS</v>
          </cell>
          <cell r="E6050" t="str">
            <v>0210</v>
          </cell>
          <cell r="F6050" t="str">
            <v/>
          </cell>
          <cell r="G6050" t="str">
            <v/>
          </cell>
          <cell r="H6050" t="str">
            <v>ARGAMASSA TRAÇO 1:0,5:4,5 (EM VOLUME DE CIMENTO, CAL E AREIA MÉDIA ÚMIDA), PREPARO MECÂNICO COM BETONEIRA 600 L. AF_08/2019</v>
          </cell>
          <cell r="I6050" t="str">
            <v>M3</v>
          </cell>
          <cell r="J6050" t="str">
            <v>COEFICIENTE DE REPRESENTATIVIDADE</v>
          </cell>
          <cell r="K6050" t="str">
            <v>391,55</v>
          </cell>
          <cell r="L6050" t="str">
            <v>CAIXA REFERENCIAL</v>
          </cell>
        </row>
        <row r="6051">
          <cell r="A6051">
            <v>100489</v>
          </cell>
          <cell r="B6051" t="str">
            <v>SERVICOS DIVERSOS</v>
          </cell>
          <cell r="C6051" t="str">
            <v>SEDI</v>
          </cell>
          <cell r="D6051" t="str">
            <v>ARGAMASSAS</v>
          </cell>
          <cell r="E6051" t="str">
            <v>0210</v>
          </cell>
          <cell r="F6051" t="str">
            <v/>
          </cell>
          <cell r="G6051" t="str">
            <v/>
          </cell>
          <cell r="H6051" t="str">
            <v>ARGAMASSA TRAÇO 1:3 (EM VOLUME DE CIMENTO E AREIA MÉDIA ÚMIDA), PREPARO MECÂNICO COM BETONEIRA 600 L. AF_08/2019</v>
          </cell>
          <cell r="I6051" t="str">
            <v>M3</v>
          </cell>
          <cell r="J6051" t="str">
            <v>COEFICIENTE DE REPRESENTATIVIDADE</v>
          </cell>
          <cell r="K6051" t="str">
            <v>400,64</v>
          </cell>
          <cell r="L6051" t="str">
            <v>CAIXA REFERENCIAL</v>
          </cell>
        </row>
        <row r="6052">
          <cell r="A6052">
            <v>100490</v>
          </cell>
          <cell r="B6052" t="str">
            <v>SERVICOS DIVERSOS</v>
          </cell>
          <cell r="C6052" t="str">
            <v>SEDI</v>
          </cell>
          <cell r="D6052" t="str">
            <v>ARGAMASSAS</v>
          </cell>
          <cell r="E6052" t="str">
            <v>0210</v>
          </cell>
          <cell r="F6052" t="str">
            <v/>
          </cell>
          <cell r="G6052" t="str">
            <v/>
          </cell>
          <cell r="H6052" t="str">
            <v>ARGAMASSA TRAÇO 1:4 (EM VOLUME DE CIMENTO E AREIA MÉDIA ÚMIDA), PREPARO MECÂNICO COM BETONEIRA 600 L. AF_08/2019</v>
          </cell>
          <cell r="I6052" t="str">
            <v>M3</v>
          </cell>
          <cell r="J6052" t="str">
            <v>COEFICIENTE DE REPRESENTATIVIDADE</v>
          </cell>
          <cell r="K6052" t="str">
            <v>346,15</v>
          </cell>
          <cell r="L6052" t="str">
            <v>CAIXA REFERENCIAL</v>
          </cell>
        </row>
        <row r="6053">
          <cell r="A6053">
            <v>100491</v>
          </cell>
          <cell r="B6053" t="str">
            <v>SERVICOS DIVERSOS</v>
          </cell>
          <cell r="C6053" t="str">
            <v>SEDI</v>
          </cell>
          <cell r="D6053" t="str">
            <v>ARGAMASSAS</v>
          </cell>
          <cell r="E6053" t="str">
            <v>0210</v>
          </cell>
          <cell r="F6053" t="str">
            <v/>
          </cell>
          <cell r="G6053" t="str">
            <v/>
          </cell>
          <cell r="H6053" t="str">
            <v>ARGAMASSA TRAÇO 1:3 (EM VOLUME DE CIMENTO E AREIA MÉDIA ÚMIDA) COM ADIÇÃO DE IMPERMEABILIZANTE, PREPARO MECÂNICO COM BETONEIRA 600 L. AF_08/2019</v>
          </cell>
          <cell r="I6053" t="str">
            <v>M3</v>
          </cell>
          <cell r="J6053" t="str">
            <v>COEFICIENTE DE REPRESENTATIVIDADE</v>
          </cell>
          <cell r="K6053" t="str">
            <v>512,10</v>
          </cell>
          <cell r="L6053" t="str">
            <v>CAIXA REFERENCIAL</v>
          </cell>
        </row>
        <row r="6054">
          <cell r="A6054">
            <v>100492</v>
          </cell>
          <cell r="B6054" t="str">
            <v>SERVICOS DIVERSOS</v>
          </cell>
          <cell r="C6054" t="str">
            <v>SEDI</v>
          </cell>
          <cell r="D6054" t="str">
            <v>ARGAMASSAS</v>
          </cell>
          <cell r="E6054" t="str">
            <v>0210</v>
          </cell>
          <cell r="F6054" t="str">
            <v/>
          </cell>
          <cell r="G6054" t="str">
            <v/>
          </cell>
          <cell r="H6054" t="str">
            <v>ARGAMASSA TRAÇO 1:4 (EM VOLUME DE CIMENTO E AREIA MÉDIA ÚMIDA) COM ADIÇÃO DE IMPERMEABILIZANTE, PREPARO MECÂNICO COM BETONEIRA 600 L. AF_08/2019</v>
          </cell>
          <cell r="I6054" t="str">
            <v>M3</v>
          </cell>
          <cell r="J6054" t="str">
            <v>COEFICIENTE DE REPRESENTATIVIDADE</v>
          </cell>
          <cell r="K6054" t="str">
            <v>435,22</v>
          </cell>
          <cell r="L6054" t="str">
            <v>CAIXA REFERENCIAL</v>
          </cell>
        </row>
        <row r="6055">
          <cell r="A6055">
            <v>92121</v>
          </cell>
          <cell r="B6055" t="str">
            <v>SERVICOS DIVERSOS</v>
          </cell>
          <cell r="C6055" t="str">
            <v>SEDI</v>
          </cell>
          <cell r="D6055" t="str">
            <v>CARGA, DESCARGA E TRANSPORTE DE MATERIAIS</v>
          </cell>
          <cell r="E6055" t="str">
            <v>0211</v>
          </cell>
          <cell r="F6055" t="str">
            <v/>
          </cell>
          <cell r="G6055" t="str">
            <v/>
          </cell>
          <cell r="H6055" t="str">
            <v>PENEIRAMENTO DE AREIA COM PENEIRA ELÉTRICA. AF_11/2015</v>
          </cell>
          <cell r="I6055" t="str">
            <v>M3</v>
          </cell>
          <cell r="J6055" t="str">
            <v>COEFICIENTE DE REPRESENTATIVIDADE</v>
          </cell>
          <cell r="K6055" t="str">
            <v>20,97</v>
          </cell>
          <cell r="L6055" t="str">
            <v>CAIXA REFERENCIAL</v>
          </cell>
        </row>
        <row r="6056">
          <cell r="A6056">
            <v>92122</v>
          </cell>
          <cell r="B6056" t="str">
            <v>SERVICOS DIVERSOS</v>
          </cell>
          <cell r="C6056" t="str">
            <v>SEDI</v>
          </cell>
          <cell r="D6056" t="str">
            <v>CARGA, DESCARGA E TRANSPORTE DE MATERIAIS</v>
          </cell>
          <cell r="E6056" t="str">
            <v>0211</v>
          </cell>
          <cell r="F6056" t="str">
            <v/>
          </cell>
          <cell r="G6056" t="str">
            <v/>
          </cell>
          <cell r="H6056" t="str">
            <v>PENEIRAMENTO DE AREIA COM PENEIRA MANUAL. AF_11/2015</v>
          </cell>
          <cell r="I6056" t="str">
            <v>M3</v>
          </cell>
          <cell r="J6056" t="str">
            <v>COLETADO</v>
          </cell>
          <cell r="K6056" t="str">
            <v>34,89</v>
          </cell>
          <cell r="L6056" t="str">
            <v>CAIXA REFERENCIAL</v>
          </cell>
        </row>
        <row r="6057">
          <cell r="A6057">
            <v>92123</v>
          </cell>
          <cell r="B6057" t="str">
            <v>SERVICOS DIVERSOS</v>
          </cell>
          <cell r="C6057" t="str">
            <v>SEDI</v>
          </cell>
          <cell r="D6057" t="str">
            <v>CARGA, DESCARGA E TRANSPORTE DE MATERIAIS</v>
          </cell>
          <cell r="E6057" t="str">
            <v>0211</v>
          </cell>
          <cell r="F6057" t="str">
            <v/>
          </cell>
          <cell r="G6057" t="str">
            <v/>
          </cell>
          <cell r="H6057" t="str">
            <v>ENSACAMENTO DE AREIA. AF_11/2015</v>
          </cell>
          <cell r="I6057" t="str">
            <v>M3</v>
          </cell>
          <cell r="J6057" t="str">
            <v>COEFICIENTE DE REPRESENTATIVIDADE</v>
          </cell>
          <cell r="K6057" t="str">
            <v>35,04</v>
          </cell>
          <cell r="L6057" t="str">
            <v>CAIXA REFERENCIAL</v>
          </cell>
        </row>
        <row r="6058">
          <cell r="A6058">
            <v>100195</v>
          </cell>
          <cell r="B6058" t="str">
            <v>SERVICOS DIVERSOS</v>
          </cell>
          <cell r="C6058" t="str">
            <v>SEDI</v>
          </cell>
          <cell r="D6058" t="str">
            <v>CARGA, DESCARGA E TRANSPORTE DE MATERIAIS</v>
          </cell>
          <cell r="E6058" t="str">
            <v>0211</v>
          </cell>
          <cell r="F6058" t="str">
            <v/>
          </cell>
          <cell r="G6058" t="str">
            <v/>
          </cell>
          <cell r="H6058" t="str">
            <v>TRANSPORTE HORIZONTAL MANUAL, DE SACOS DE 50 KG (UNIDADE: KGXKM). AF_07/2019</v>
          </cell>
          <cell r="I6058" t="str">
            <v>KGXKM</v>
          </cell>
          <cell r="J6058" t="str">
            <v>COLETADO</v>
          </cell>
          <cell r="K6058" t="str">
            <v>0,53</v>
          </cell>
          <cell r="L6058" t="str">
            <v>CAIXA REFERENCIAL</v>
          </cell>
        </row>
        <row r="6059">
          <cell r="A6059">
            <v>100196</v>
          </cell>
          <cell r="B6059" t="str">
            <v>SERVICOS DIVERSOS</v>
          </cell>
          <cell r="C6059" t="str">
            <v>SEDI</v>
          </cell>
          <cell r="D6059" t="str">
            <v>CARGA, DESCARGA E TRANSPORTE DE MATERIAIS</v>
          </cell>
          <cell r="E6059" t="str">
            <v>0211</v>
          </cell>
          <cell r="F6059" t="str">
            <v/>
          </cell>
          <cell r="G6059" t="str">
            <v/>
          </cell>
          <cell r="H6059" t="str">
            <v>TRANSPORTE HORIZONTAL MANUAL, DE SACOS DE 30 KG (UNIDADE: KGXKM). AF_07/2019</v>
          </cell>
          <cell r="I6059" t="str">
            <v>KGXKM</v>
          </cell>
          <cell r="J6059" t="str">
            <v>COLETADO</v>
          </cell>
          <cell r="K6059" t="str">
            <v>0,89</v>
          </cell>
          <cell r="L6059" t="str">
            <v>CAIXA REFERENCIAL</v>
          </cell>
        </row>
        <row r="6060">
          <cell r="A6060">
            <v>100197</v>
          </cell>
          <cell r="B6060" t="str">
            <v>SERVICOS DIVERSOS</v>
          </cell>
          <cell r="C6060" t="str">
            <v>SEDI</v>
          </cell>
          <cell r="D6060" t="str">
            <v>CARGA, DESCARGA E TRANSPORTE DE MATERIAIS</v>
          </cell>
          <cell r="E6060" t="str">
            <v>0211</v>
          </cell>
          <cell r="F6060" t="str">
            <v/>
          </cell>
          <cell r="G6060" t="str">
            <v/>
          </cell>
          <cell r="H6060" t="str">
            <v>TRANSPORTE HORIZONTAL MANUAL, DE SACOS DE 20 KG (UNIDADE: KGXKM). AF_07/2019</v>
          </cell>
          <cell r="I6060" t="str">
            <v>KGXKM</v>
          </cell>
          <cell r="J6060" t="str">
            <v>COLETADO</v>
          </cell>
          <cell r="K6060" t="str">
            <v>1,33</v>
          </cell>
          <cell r="L6060" t="str">
            <v>CAIXA REFERENCIAL</v>
          </cell>
        </row>
        <row r="6061">
          <cell r="A6061">
            <v>100198</v>
          </cell>
          <cell r="B6061" t="str">
            <v>SERVICOS DIVERSOS</v>
          </cell>
          <cell r="C6061" t="str">
            <v>SEDI</v>
          </cell>
          <cell r="D6061" t="str">
            <v>CARGA, DESCARGA E TRANSPORTE DE MATERIAIS</v>
          </cell>
          <cell r="E6061" t="str">
            <v>0211</v>
          </cell>
          <cell r="F6061" t="str">
            <v/>
          </cell>
          <cell r="G6061" t="str">
            <v/>
          </cell>
          <cell r="H6061" t="str">
            <v>TRANSPORTE HORIZONTAL COM CARRINHO PLATAFORMA, DE SACOS DE 50 KG (UNIDADE: KGXKM). AF_07/2019</v>
          </cell>
          <cell r="I6061" t="str">
            <v>KGXKM</v>
          </cell>
          <cell r="J6061" t="str">
            <v>COLETADO</v>
          </cell>
          <cell r="K6061" t="str">
            <v>0,18</v>
          </cell>
          <cell r="L6061" t="str">
            <v>CAIXA REFERENCIAL</v>
          </cell>
        </row>
        <row r="6062">
          <cell r="A6062">
            <v>100199</v>
          </cell>
          <cell r="B6062" t="str">
            <v>SERVICOS DIVERSOS</v>
          </cell>
          <cell r="C6062" t="str">
            <v>SEDI</v>
          </cell>
          <cell r="D6062" t="str">
            <v>CARGA, DESCARGA E TRANSPORTE DE MATERIAIS</v>
          </cell>
          <cell r="E6062" t="str">
            <v>0211</v>
          </cell>
          <cell r="F6062" t="str">
            <v/>
          </cell>
          <cell r="G6062" t="str">
            <v/>
          </cell>
          <cell r="H6062" t="str">
            <v>TRANSPORTE HORIZONTAL COM CARRINHO PLATAFORMA, DE SACOS DE 30 KG (UNIDADE: KGXKM). AF_07/2019</v>
          </cell>
          <cell r="I6062" t="str">
            <v>KGXKM</v>
          </cell>
          <cell r="J6062" t="str">
            <v>COLETADO</v>
          </cell>
          <cell r="K6062" t="str">
            <v>0,22</v>
          </cell>
          <cell r="L6062" t="str">
            <v>CAIXA REFERENCIAL</v>
          </cell>
        </row>
        <row r="6063">
          <cell r="A6063">
            <v>100200</v>
          </cell>
          <cell r="B6063" t="str">
            <v>SERVICOS DIVERSOS</v>
          </cell>
          <cell r="C6063" t="str">
            <v>SEDI</v>
          </cell>
          <cell r="D6063" t="str">
            <v>CARGA, DESCARGA E TRANSPORTE DE MATERIAIS</v>
          </cell>
          <cell r="E6063" t="str">
            <v>0211</v>
          </cell>
          <cell r="F6063" t="str">
            <v/>
          </cell>
          <cell r="G6063" t="str">
            <v/>
          </cell>
          <cell r="H6063" t="str">
            <v>TRANSPORTE HORIZONTAL COM CARRINHO PLATAFORMA, DE SACOS DE 20 KG (UNIDADE: KGXKM). AF_07/2019</v>
          </cell>
          <cell r="I6063" t="str">
            <v>KGXKM</v>
          </cell>
          <cell r="J6063" t="str">
            <v>COLETADO</v>
          </cell>
          <cell r="K6063" t="str">
            <v>0,27</v>
          </cell>
          <cell r="L6063" t="str">
            <v>CAIXA REFERENCIAL</v>
          </cell>
        </row>
        <row r="6064">
          <cell r="A6064">
            <v>100201</v>
          </cell>
          <cell r="B6064" t="str">
            <v>SERVICOS DIVERSOS</v>
          </cell>
          <cell r="C6064" t="str">
            <v>SEDI</v>
          </cell>
          <cell r="D6064" t="str">
            <v>CARGA, DESCARGA E TRANSPORTE DE MATERIAIS</v>
          </cell>
          <cell r="E6064" t="str">
            <v>0211</v>
          </cell>
          <cell r="F6064" t="str">
            <v/>
          </cell>
          <cell r="G6064" t="str">
            <v/>
          </cell>
          <cell r="H6064" t="str">
            <v>TRANSPORTE HORIZONTAL COM CARRINHO DE MÃO, DE SACOS DE 50 KG (UNIDADE: KGXKM). AF_07/2019</v>
          </cell>
          <cell r="I6064" t="str">
            <v>KGXKM</v>
          </cell>
          <cell r="J6064" t="str">
            <v>COLETADO</v>
          </cell>
          <cell r="K6064" t="str">
            <v>0,54</v>
          </cell>
          <cell r="L6064" t="str">
            <v>CAIXA REFERENCIAL</v>
          </cell>
        </row>
        <row r="6065">
          <cell r="A6065">
            <v>100202</v>
          </cell>
          <cell r="B6065" t="str">
            <v>SERVICOS DIVERSOS</v>
          </cell>
          <cell r="C6065" t="str">
            <v>SEDI</v>
          </cell>
          <cell r="D6065" t="str">
            <v>CARGA, DESCARGA E TRANSPORTE DE MATERIAIS</v>
          </cell>
          <cell r="E6065" t="str">
            <v>0211</v>
          </cell>
          <cell r="F6065" t="str">
            <v/>
          </cell>
          <cell r="G6065" t="str">
            <v/>
          </cell>
          <cell r="H6065" t="str">
            <v>TRANSPORTE HORIZONTAL COM CARRINHO DE MÃO, DE SACOS DE 30 KG (UNIDADE: KGXKM). AF_07/2019</v>
          </cell>
          <cell r="I6065" t="str">
            <v>KGXKM</v>
          </cell>
          <cell r="J6065" t="str">
            <v>COLETADO</v>
          </cell>
          <cell r="K6065" t="str">
            <v>0,63</v>
          </cell>
          <cell r="L6065" t="str">
            <v>CAIXA REFERENCIAL</v>
          </cell>
        </row>
        <row r="6066">
          <cell r="A6066">
            <v>100203</v>
          </cell>
          <cell r="B6066" t="str">
            <v>SERVICOS DIVERSOS</v>
          </cell>
          <cell r="C6066" t="str">
            <v>SEDI</v>
          </cell>
          <cell r="D6066" t="str">
            <v>CARGA, DESCARGA E TRANSPORTE DE MATERIAIS</v>
          </cell>
          <cell r="E6066" t="str">
            <v>0211</v>
          </cell>
          <cell r="F6066" t="str">
            <v/>
          </cell>
          <cell r="G6066" t="str">
            <v/>
          </cell>
          <cell r="H6066" t="str">
            <v>TRANSPORTE HORIZONTAL COM CARRINHO DE MÃO, DE SACOS DE 20 KG (UNIDADE: KGXKM). AF_07/2019</v>
          </cell>
          <cell r="I6066" t="str">
            <v>KGXKM</v>
          </cell>
          <cell r="J6066" t="str">
            <v>COLETADO</v>
          </cell>
          <cell r="K6066" t="str">
            <v>0,75</v>
          </cell>
          <cell r="L6066" t="str">
            <v>CAIXA REFERENCIAL</v>
          </cell>
        </row>
        <row r="6067">
          <cell r="A6067">
            <v>100204</v>
          </cell>
          <cell r="B6067" t="str">
            <v>SERVICOS DIVERSOS</v>
          </cell>
          <cell r="C6067" t="str">
            <v>SEDI</v>
          </cell>
          <cell r="D6067" t="str">
            <v>CARGA, DESCARGA E TRANSPORTE DE MATERIAIS</v>
          </cell>
          <cell r="E6067" t="str">
            <v>0211</v>
          </cell>
          <cell r="F6067" t="str">
            <v/>
          </cell>
          <cell r="G6067" t="str">
            <v/>
          </cell>
          <cell r="H6067" t="str">
            <v>TRANSPORTE HORIZONTAL COM MANIPULADOR TELESCÓPICO, DE PÁLETE DE SACOS (UNIDADE: KGXKM). AF_07/2019</v>
          </cell>
          <cell r="I6067" t="str">
            <v>KGXKM</v>
          </cell>
          <cell r="J6067" t="str">
            <v>ATRIBUÍDO SÃO PAULO</v>
          </cell>
          <cell r="K6067" t="str">
            <v>0,08</v>
          </cell>
          <cell r="L6067" t="str">
            <v>CAIXA REFERENCIAL</v>
          </cell>
        </row>
        <row r="6068">
          <cell r="A6068">
            <v>100205</v>
          </cell>
          <cell r="B6068" t="str">
            <v>SERVICOS DIVERSOS</v>
          </cell>
          <cell r="C6068" t="str">
            <v>SEDI</v>
          </cell>
          <cell r="D6068" t="str">
            <v>CARGA, DESCARGA E TRANSPORTE DE MATERIAIS</v>
          </cell>
          <cell r="E6068" t="str">
            <v>0211</v>
          </cell>
          <cell r="F6068" t="str">
            <v/>
          </cell>
          <cell r="G6068" t="str">
            <v/>
          </cell>
          <cell r="H6068" t="str">
            <v>TRANSPORTE HORIZONTAL COM JERICA DE 60 L, DE MASSA/ GRANEL (UNIDADE: M3XKM). AF_07/2019</v>
          </cell>
          <cell r="I6068" t="str">
            <v>M3XKM</v>
          </cell>
          <cell r="J6068" t="str">
            <v>COLETADO</v>
          </cell>
          <cell r="K6068" t="str">
            <v>993,85</v>
          </cell>
          <cell r="L6068" t="str">
            <v>CAIXA REFERENCIAL</v>
          </cell>
        </row>
        <row r="6069">
          <cell r="A6069">
            <v>100206</v>
          </cell>
          <cell r="B6069" t="str">
            <v>SERVICOS DIVERSOS</v>
          </cell>
          <cell r="C6069" t="str">
            <v>SEDI</v>
          </cell>
          <cell r="D6069" t="str">
            <v>CARGA, DESCARGA E TRANSPORTE DE MATERIAIS</v>
          </cell>
          <cell r="E6069" t="str">
            <v>0211</v>
          </cell>
          <cell r="F6069" t="str">
            <v/>
          </cell>
          <cell r="G6069" t="str">
            <v/>
          </cell>
          <cell r="H6069" t="str">
            <v>TRANSPORTE HORIZONTAL COM JERICA DE 90 L, DE MASSA/ GRANEL (UNIDADE: M3XKM). AF_07/2019</v>
          </cell>
          <cell r="I6069" t="str">
            <v>M3XKM</v>
          </cell>
          <cell r="J6069" t="str">
            <v>COLETADO</v>
          </cell>
          <cell r="K6069" t="str">
            <v>718,39</v>
          </cell>
          <cell r="L6069" t="str">
            <v>CAIXA REFERENCIAL</v>
          </cell>
        </row>
        <row r="6070">
          <cell r="A6070">
            <v>100207</v>
          </cell>
          <cell r="B6070" t="str">
            <v>SERVICOS DIVERSOS</v>
          </cell>
          <cell r="C6070" t="str">
            <v>SEDI</v>
          </cell>
          <cell r="D6070" t="str">
            <v>CARGA, DESCARGA E TRANSPORTE DE MATERIAIS</v>
          </cell>
          <cell r="E6070" t="str">
            <v>0211</v>
          </cell>
          <cell r="F6070" t="str">
            <v/>
          </cell>
          <cell r="G6070" t="str">
            <v/>
          </cell>
          <cell r="H6070" t="str">
            <v>TRANSPORTE HORIZONTAL COM CARREGADEIRA, DE MASSA/ GRANEL (UNIDADE: M3XKM). AF_07/2019</v>
          </cell>
          <cell r="I6070" t="str">
            <v>M3XKM</v>
          </cell>
          <cell r="J6070" t="str">
            <v>ATRIBUÍDO SÃO PAULO</v>
          </cell>
          <cell r="K6070" t="str">
            <v>294,65</v>
          </cell>
          <cell r="L6070" t="str">
            <v>CAIXA REFERENCIAL</v>
          </cell>
        </row>
        <row r="6071">
          <cell r="A6071">
            <v>100208</v>
          </cell>
          <cell r="B6071" t="str">
            <v>SERVICOS DIVERSOS</v>
          </cell>
          <cell r="C6071" t="str">
            <v>SEDI</v>
          </cell>
          <cell r="D6071" t="str">
            <v>CARGA, DESCARGA E TRANSPORTE DE MATERIAIS</v>
          </cell>
          <cell r="E6071" t="str">
            <v>0211</v>
          </cell>
          <cell r="F6071" t="str">
            <v/>
          </cell>
          <cell r="G6071" t="str">
            <v/>
          </cell>
          <cell r="H6071" t="str">
            <v>TRANSPORTE HORIZONTAL MANUAL, DE BLOCOS VAZADOS DE CONCRETO OU CERÂMICO DE 19X19X39CM (UNIDADE: BLOCOXKM). AF_07/2019</v>
          </cell>
          <cell r="I6071" t="str">
            <v>UNXKM</v>
          </cell>
          <cell r="J6071" t="str">
            <v>COLETADO</v>
          </cell>
          <cell r="K6071" t="str">
            <v>13,14</v>
          </cell>
          <cell r="L6071" t="str">
            <v>CAIXA REFERENCIAL</v>
          </cell>
        </row>
        <row r="6072">
          <cell r="A6072">
            <v>100209</v>
          </cell>
          <cell r="B6072" t="str">
            <v>SERVICOS DIVERSOS</v>
          </cell>
          <cell r="C6072" t="str">
            <v>SEDI</v>
          </cell>
          <cell r="D6072" t="str">
            <v>CARGA, DESCARGA E TRANSPORTE DE MATERIAIS</v>
          </cell>
          <cell r="E6072" t="str">
            <v>0211</v>
          </cell>
          <cell r="F6072" t="str">
            <v/>
          </cell>
          <cell r="G6072" t="str">
            <v/>
          </cell>
          <cell r="H6072" t="str">
            <v>TRANSPORTE HORIZONTAL MANUAL, DE BLOCOS CERÂMICOS FURADOS NA HORIZONTAL DE 9X19X19CM (UNIDADE: BLOCOXKM). AF_07/2019</v>
          </cell>
          <cell r="I6072" t="str">
            <v>UNXKM</v>
          </cell>
          <cell r="J6072" t="str">
            <v>COLETADO</v>
          </cell>
          <cell r="K6072" t="str">
            <v>6,57</v>
          </cell>
          <cell r="L6072" t="str">
            <v>CAIXA REFERENCIAL</v>
          </cell>
        </row>
        <row r="6073">
          <cell r="A6073">
            <v>100210</v>
          </cell>
          <cell r="B6073" t="str">
            <v>SERVICOS DIVERSOS</v>
          </cell>
          <cell r="C6073" t="str">
            <v>SEDI</v>
          </cell>
          <cell r="D6073" t="str">
            <v>CARGA, DESCARGA E TRANSPORTE DE MATERIAIS</v>
          </cell>
          <cell r="E6073" t="str">
            <v>0211</v>
          </cell>
          <cell r="F6073" t="str">
            <v/>
          </cell>
          <cell r="G6073" t="str">
            <v/>
          </cell>
          <cell r="H6073" t="str">
            <v>TRANSPORTE HORIZONTAL COM CARRINHO DE MÃO, DE BLOCOS VAZADOS DE CONCRETO OU CERÂMICO DE 19X19X39CM (UNIDADE: BLOCOXKM). AF_07/2019</v>
          </cell>
          <cell r="I6073" t="str">
            <v>UNXKM</v>
          </cell>
          <cell r="J6073" t="str">
            <v>COLETADO</v>
          </cell>
          <cell r="K6073" t="str">
            <v>12,11</v>
          </cell>
          <cell r="L6073" t="str">
            <v>CAIXA REFERENCIAL</v>
          </cell>
        </row>
        <row r="6074">
          <cell r="A6074">
            <v>100211</v>
          </cell>
          <cell r="B6074" t="str">
            <v>SERVICOS DIVERSOS</v>
          </cell>
          <cell r="C6074" t="str">
            <v>SEDI</v>
          </cell>
          <cell r="D6074" t="str">
            <v>CARGA, DESCARGA E TRANSPORTE DE MATERIAIS</v>
          </cell>
          <cell r="E6074" t="str">
            <v>0211</v>
          </cell>
          <cell r="F6074" t="str">
            <v/>
          </cell>
          <cell r="G6074" t="str">
            <v/>
          </cell>
          <cell r="H6074" t="str">
            <v>TRANSPORTE HORIZONTAL COM CARRINHO DE MÃO, DE BLOCOS CERÂMICOS FURADOS NA HORIZONTAL DE 9X19X19CM (UNIDADE: BLOCOXKM). AF_07/2019</v>
          </cell>
          <cell r="I6074" t="str">
            <v>UNXKM</v>
          </cell>
          <cell r="J6074" t="str">
            <v>COLETADO</v>
          </cell>
          <cell r="K6074" t="str">
            <v>4,67</v>
          </cell>
          <cell r="L6074" t="str">
            <v>CAIXA REFERENCIAL</v>
          </cell>
        </row>
        <row r="6075">
          <cell r="A6075">
            <v>100212</v>
          </cell>
          <cell r="B6075" t="str">
            <v>SERVICOS DIVERSOS</v>
          </cell>
          <cell r="C6075" t="str">
            <v>SEDI</v>
          </cell>
          <cell r="D6075" t="str">
            <v>CARGA, DESCARGA E TRANSPORTE DE MATERIAIS</v>
          </cell>
          <cell r="E6075" t="str">
            <v>0211</v>
          </cell>
          <cell r="F6075" t="str">
            <v/>
          </cell>
          <cell r="G6075" t="str">
            <v/>
          </cell>
          <cell r="H6075" t="str">
            <v>TRANSPORTE HORIZONTAL COM CARRINHO PLATAFORMA, DE BLOCOS VAZADOS DE CONCRETO OU CERÂMICO DE 19X19X39CM (UNIDADE: BLOCOXKM). AF_07/2019</v>
          </cell>
          <cell r="I6075" t="str">
            <v>UNXKM</v>
          </cell>
          <cell r="J6075" t="str">
            <v>COLETADO</v>
          </cell>
          <cell r="K6075" t="str">
            <v>5,16</v>
          </cell>
          <cell r="L6075" t="str">
            <v>CAIXA REFERENCIAL</v>
          </cell>
        </row>
        <row r="6076">
          <cell r="A6076">
            <v>100213</v>
          </cell>
          <cell r="B6076" t="str">
            <v>SERVICOS DIVERSOS</v>
          </cell>
          <cell r="C6076" t="str">
            <v>SEDI</v>
          </cell>
          <cell r="D6076" t="str">
            <v>CARGA, DESCARGA E TRANSPORTE DE MATERIAIS</v>
          </cell>
          <cell r="E6076" t="str">
            <v>0211</v>
          </cell>
          <cell r="F6076" t="str">
            <v/>
          </cell>
          <cell r="G6076" t="str">
            <v/>
          </cell>
          <cell r="H6076" t="str">
            <v>TRANSPORTE HORIZONTAL COM CARRINHO PLATAFORMA, DE BLOCOS CERÂMICOS FURADOS NA HORIZONTAL DE 9X19X19CM (UNIDADE: BLOCOXKM). AF_07/2019</v>
          </cell>
          <cell r="I6076" t="str">
            <v>UNXKM</v>
          </cell>
          <cell r="J6076" t="str">
            <v>COLETADO</v>
          </cell>
          <cell r="K6076" t="str">
            <v>1,85</v>
          </cell>
          <cell r="L6076" t="str">
            <v>CAIXA REFERENCIAL</v>
          </cell>
        </row>
        <row r="6077">
          <cell r="A6077">
            <v>100214</v>
          </cell>
          <cell r="B6077" t="str">
            <v>SERVICOS DIVERSOS</v>
          </cell>
          <cell r="C6077" t="str">
            <v>SEDI</v>
          </cell>
          <cell r="D6077" t="str">
            <v>CARGA, DESCARGA E TRANSPORTE DE MATERIAIS</v>
          </cell>
          <cell r="E6077" t="str">
            <v>0211</v>
          </cell>
          <cell r="F6077" t="str">
            <v/>
          </cell>
          <cell r="G6077" t="str">
            <v/>
          </cell>
          <cell r="H6077" t="str">
            <v>TRANSPORTE HORIZONTAL COM CARRINHO MINI PÁLETES, DE BLOCOS VAZADOS DE CONCRETO DE 19X19X39CM (UNIDADE: BLOCOXKM). AF_07/2019</v>
          </cell>
          <cell r="I6077" t="str">
            <v>UNXKM</v>
          </cell>
          <cell r="J6077" t="str">
            <v>COLETADO</v>
          </cell>
          <cell r="K6077" t="str">
            <v>2,84</v>
          </cell>
          <cell r="L6077" t="str">
            <v>CAIXA REFERENCIAL</v>
          </cell>
        </row>
        <row r="6078">
          <cell r="A6078">
            <v>100215</v>
          </cell>
          <cell r="B6078" t="str">
            <v>SERVICOS DIVERSOS</v>
          </cell>
          <cell r="C6078" t="str">
            <v>SEDI</v>
          </cell>
          <cell r="D6078" t="str">
            <v>CARGA, DESCARGA E TRANSPORTE DE MATERIAIS</v>
          </cell>
          <cell r="E6078" t="str">
            <v>0211</v>
          </cell>
          <cell r="F6078" t="str">
            <v/>
          </cell>
          <cell r="G6078" t="str">
            <v/>
          </cell>
          <cell r="H6078" t="str">
            <v>TRANSPORTE HORIZONTAL COM CARRINHO MINI PÁLETES, DE BLOCOS CERÂMICOS FURADOS NA VERTICAL DE 19X19X39CM (UNIDADE: BLOCOXKM). AF_07/2019</v>
          </cell>
          <cell r="I6078" t="str">
            <v>UNXKM</v>
          </cell>
          <cell r="J6078" t="str">
            <v>COLETADO</v>
          </cell>
          <cell r="K6078" t="str">
            <v>2,44</v>
          </cell>
          <cell r="L6078" t="str">
            <v>CAIXA REFERENCIAL</v>
          </cell>
        </row>
        <row r="6079">
          <cell r="A6079">
            <v>100216</v>
          </cell>
          <cell r="B6079" t="str">
            <v>SERVICOS DIVERSOS</v>
          </cell>
          <cell r="C6079" t="str">
            <v>SEDI</v>
          </cell>
          <cell r="D6079" t="str">
            <v>CARGA, DESCARGA E TRANSPORTE DE MATERIAIS</v>
          </cell>
          <cell r="E6079" t="str">
            <v>0211</v>
          </cell>
          <cell r="F6079" t="str">
            <v/>
          </cell>
          <cell r="G6079" t="str">
            <v/>
          </cell>
          <cell r="H6079" t="str">
            <v>TRANSPORTE HORIZONTAL COM CARRINHO MINI PÁLETES, DE BLOCOS CERÂMICOS FURADOS NA HORIZONTAL DE 9X19X19CM (UNIDADE: BLOCOXKM). AF_07/2019</v>
          </cell>
          <cell r="I6079" t="str">
            <v>UNXKM</v>
          </cell>
          <cell r="J6079" t="str">
            <v>COLETADO</v>
          </cell>
          <cell r="K6079" t="str">
            <v>0,65</v>
          </cell>
          <cell r="L6079" t="str">
            <v>CAIXA REFERENCIAL</v>
          </cell>
        </row>
        <row r="6080">
          <cell r="A6080">
            <v>100217</v>
          </cell>
          <cell r="B6080" t="str">
            <v>SERVICOS DIVERSOS</v>
          </cell>
          <cell r="C6080" t="str">
            <v>SEDI</v>
          </cell>
          <cell r="D6080" t="str">
            <v>CARGA, DESCARGA E TRANSPORTE DE MATERIAIS</v>
          </cell>
          <cell r="E6080" t="str">
            <v>0211</v>
          </cell>
          <cell r="F6080" t="str">
            <v/>
          </cell>
          <cell r="G6080" t="str">
            <v/>
          </cell>
          <cell r="H6080" t="str">
            <v>TRANSPORTE HORIZONTAL COM MANIPULADOR TELESCÓPICO, DE BLOCOS VAZADOS DE CONCRETO DE 19X19X39CM (UNIDADE: BLOCOXKM). AF_07/2019</v>
          </cell>
          <cell r="I6080" t="str">
            <v>UNXKM</v>
          </cell>
          <cell r="J6080" t="str">
            <v>ATRIBUÍDO SÃO PAULO</v>
          </cell>
          <cell r="K6080" t="str">
            <v>2,20</v>
          </cell>
          <cell r="L6080" t="str">
            <v>CAIXA REFERENCIAL</v>
          </cell>
        </row>
        <row r="6081">
          <cell r="A6081">
            <v>100218</v>
          </cell>
          <cell r="B6081" t="str">
            <v>SERVICOS DIVERSOS</v>
          </cell>
          <cell r="C6081" t="str">
            <v>SEDI</v>
          </cell>
          <cell r="D6081" t="str">
            <v>CARGA, DESCARGA E TRANSPORTE DE MATERIAIS</v>
          </cell>
          <cell r="E6081" t="str">
            <v>0211</v>
          </cell>
          <cell r="F6081" t="str">
            <v/>
          </cell>
          <cell r="G6081" t="str">
            <v/>
          </cell>
          <cell r="H6081" t="str">
            <v>TRANSPORTE HORIZONTAL COM MANIPULADOR TELESCÓPICO, DE BLOCOS CERÂMICOS FURADOS NA VERTICAL DE 19X19X39CM (UNIDADE: BLOCOXKM). AF_07/2019</v>
          </cell>
          <cell r="I6081" t="str">
            <v>UNXKM</v>
          </cell>
          <cell r="J6081" t="str">
            <v>ATRIBUÍDO SÃO PAULO</v>
          </cell>
          <cell r="K6081" t="str">
            <v>1,50</v>
          </cell>
          <cell r="L6081" t="str">
            <v>CAIXA REFERENCIAL</v>
          </cell>
        </row>
        <row r="6082">
          <cell r="A6082">
            <v>100219</v>
          </cell>
          <cell r="B6082" t="str">
            <v>SERVICOS DIVERSOS</v>
          </cell>
          <cell r="C6082" t="str">
            <v>SEDI</v>
          </cell>
          <cell r="D6082" t="str">
            <v>CARGA, DESCARGA E TRANSPORTE DE MATERIAIS</v>
          </cell>
          <cell r="E6082" t="str">
            <v>0211</v>
          </cell>
          <cell r="F6082" t="str">
            <v/>
          </cell>
          <cell r="G6082" t="str">
            <v/>
          </cell>
          <cell r="H6082" t="str">
            <v>TRANSPORTE HORIZONTAL COM MANIPULADOR TELESCÓPICO, DE BLOCOS CERÂMICOS FURADOS NA HORIZONTAL DE 9X19X19CM (UNIDADE: BLOCOXKM). AF_07/2019</v>
          </cell>
          <cell r="I6082" t="str">
            <v>UNXKM</v>
          </cell>
          <cell r="J6082" t="str">
            <v>ATRIBUÍDO SÃO PAULO</v>
          </cell>
          <cell r="K6082" t="str">
            <v>0,33</v>
          </cell>
          <cell r="L6082" t="str">
            <v>CAIXA REFERENCIAL</v>
          </cell>
        </row>
        <row r="6083">
          <cell r="A6083">
            <v>100220</v>
          </cell>
          <cell r="B6083" t="str">
            <v>SERVICOS DIVERSOS</v>
          </cell>
          <cell r="C6083" t="str">
            <v>SEDI</v>
          </cell>
          <cell r="D6083" t="str">
            <v>CARGA, DESCARGA E TRANSPORTE DE MATERIAIS</v>
          </cell>
          <cell r="E6083" t="str">
            <v>0211</v>
          </cell>
          <cell r="F6083" t="str">
            <v/>
          </cell>
          <cell r="G6083" t="str">
            <v/>
          </cell>
          <cell r="H6083" t="str">
            <v>TRANSPORTE HORIZONTAL MANUAL, DE CAIXA COM REVESTIMENTO CERÂMICO (UNIDADE: M2XKM). AF_07/2019</v>
          </cell>
          <cell r="I6083" t="str">
            <v>M2XKM</v>
          </cell>
          <cell r="J6083" t="str">
            <v>COLETADO</v>
          </cell>
          <cell r="K6083" t="str">
            <v>18,88</v>
          </cell>
          <cell r="L6083" t="str">
            <v>CAIXA REFERENCIAL</v>
          </cell>
        </row>
        <row r="6084">
          <cell r="A6084">
            <v>100221</v>
          </cell>
          <cell r="B6084" t="str">
            <v>SERVICOS DIVERSOS</v>
          </cell>
          <cell r="C6084" t="str">
            <v>SEDI</v>
          </cell>
          <cell r="D6084" t="str">
            <v>CARGA, DESCARGA E TRANSPORTE DE MATERIAIS</v>
          </cell>
          <cell r="E6084" t="str">
            <v>0211</v>
          </cell>
          <cell r="F6084" t="str">
            <v/>
          </cell>
          <cell r="G6084" t="str">
            <v/>
          </cell>
          <cell r="H6084" t="str">
            <v>TRANSPORTE HORIZONTAL COM CARRINHO DE MÃO, DE CAIXA COM REVESTIMENTO CERÂMICO (UNIDADE: M2XKM). AF_07/2019</v>
          </cell>
          <cell r="I6084" t="str">
            <v>M2XKM</v>
          </cell>
          <cell r="J6084" t="str">
            <v>COLETADO</v>
          </cell>
          <cell r="K6084" t="str">
            <v>21,41</v>
          </cell>
          <cell r="L6084" t="str">
            <v>CAIXA REFERENCIAL</v>
          </cell>
        </row>
        <row r="6085">
          <cell r="A6085">
            <v>100222</v>
          </cell>
          <cell r="B6085" t="str">
            <v>SERVICOS DIVERSOS</v>
          </cell>
          <cell r="C6085" t="str">
            <v>SEDI</v>
          </cell>
          <cell r="D6085" t="str">
            <v>CARGA, DESCARGA E TRANSPORTE DE MATERIAIS</v>
          </cell>
          <cell r="E6085" t="str">
            <v>0211</v>
          </cell>
          <cell r="F6085" t="str">
            <v/>
          </cell>
          <cell r="G6085" t="str">
            <v/>
          </cell>
          <cell r="H6085" t="str">
            <v>TRANSPORTE HORIZONTAL COM CARRINHO PLATAFORMA, DE CAIXA COM REVESTIMENTO CERÂMICO (UNIDADE: M2XKM). AF_07/2019</v>
          </cell>
          <cell r="I6085" t="str">
            <v>M2XKM</v>
          </cell>
          <cell r="J6085" t="str">
            <v>COLETADO</v>
          </cell>
          <cell r="K6085" t="str">
            <v>8,11</v>
          </cell>
          <cell r="L6085" t="str">
            <v>CAIXA REFERENCIAL</v>
          </cell>
        </row>
        <row r="6086">
          <cell r="A6086">
            <v>100223</v>
          </cell>
          <cell r="B6086" t="str">
            <v>SERVICOS DIVERSOS</v>
          </cell>
          <cell r="C6086" t="str">
            <v>SEDI</v>
          </cell>
          <cell r="D6086" t="str">
            <v>CARGA, DESCARGA E TRANSPORTE DE MATERIAIS</v>
          </cell>
          <cell r="E6086" t="str">
            <v>0211</v>
          </cell>
          <cell r="F6086" t="str">
            <v/>
          </cell>
          <cell r="G6086" t="str">
            <v/>
          </cell>
          <cell r="H6086" t="str">
            <v>TRANSPORTE HORIZONTAL COM CARRINHO MINI PÁLETES, DE CAIXA COM REVESTIMENTO CERÂMICO (UNIDADE: M2XKM). AF_07/2019</v>
          </cell>
          <cell r="I6086" t="str">
            <v>M2XKM</v>
          </cell>
          <cell r="J6086" t="str">
            <v>COLETADO</v>
          </cell>
          <cell r="K6086" t="str">
            <v>3,79</v>
          </cell>
          <cell r="L6086" t="str">
            <v>CAIXA REFERENCIAL</v>
          </cell>
        </row>
        <row r="6087">
          <cell r="A6087">
            <v>100224</v>
          </cell>
          <cell r="B6087" t="str">
            <v>SERVICOS DIVERSOS</v>
          </cell>
          <cell r="C6087" t="str">
            <v>SEDI</v>
          </cell>
          <cell r="D6087" t="str">
            <v>CARGA, DESCARGA E TRANSPORTE DE MATERIAIS</v>
          </cell>
          <cell r="E6087" t="str">
            <v>0211</v>
          </cell>
          <cell r="F6087" t="str">
            <v/>
          </cell>
          <cell r="G6087" t="str">
            <v/>
          </cell>
          <cell r="H6087" t="str">
            <v>TRANSPORTE HORIZONTAL COM MANIPULADOR TELESCÓPICO, DE CAIXA COM REVESTIMENTO CERÂMICO (UNIDADE: M2XKM). AF_07/2019</v>
          </cell>
          <cell r="I6087" t="str">
            <v>M2XKM</v>
          </cell>
          <cell r="J6087" t="str">
            <v>ATRIBUÍDO SÃO PAULO</v>
          </cell>
          <cell r="K6087" t="str">
            <v>2,20</v>
          </cell>
          <cell r="L6087" t="str">
            <v>CAIXA REFERENCIAL</v>
          </cell>
        </row>
        <row r="6088">
          <cell r="A6088">
            <v>100225</v>
          </cell>
          <cell r="B6088" t="str">
            <v>SERVICOS DIVERSOS</v>
          </cell>
          <cell r="C6088" t="str">
            <v>SEDI</v>
          </cell>
          <cell r="D6088" t="str">
            <v>CARGA, DESCARGA E TRANSPORTE DE MATERIAIS</v>
          </cell>
          <cell r="E6088" t="str">
            <v>0211</v>
          </cell>
          <cell r="F6088" t="str">
            <v/>
          </cell>
          <cell r="G6088" t="str">
            <v/>
          </cell>
          <cell r="H6088" t="str">
            <v>TRANSPORTE HORIZONTAL MANUAL, DE LATA DE 18 LITROS (UNIDADE: LXKM). AF_07/2019</v>
          </cell>
          <cell r="I6088" t="str">
            <v>LXKM</v>
          </cell>
          <cell r="J6088" t="str">
            <v>COLETADO</v>
          </cell>
          <cell r="K6088" t="str">
            <v>1,48</v>
          </cell>
          <cell r="L6088" t="str">
            <v>CAIXA REFERENCIAL</v>
          </cell>
        </row>
        <row r="6089">
          <cell r="A6089">
            <v>100226</v>
          </cell>
          <cell r="B6089" t="str">
            <v>SERVICOS DIVERSOS</v>
          </cell>
          <cell r="C6089" t="str">
            <v>SEDI</v>
          </cell>
          <cell r="D6089" t="str">
            <v>CARGA, DESCARGA E TRANSPORTE DE MATERIAIS</v>
          </cell>
          <cell r="E6089" t="str">
            <v>0211</v>
          </cell>
          <cell r="F6089" t="str">
            <v/>
          </cell>
          <cell r="G6089" t="str">
            <v/>
          </cell>
          <cell r="H6089" t="str">
            <v>TRANSPORTE HORIZONTAL COM CARRINHO PLATAFORMA, DE LATA DE 18 LITROS (UNIDADE: LXKM). AF_07/2019</v>
          </cell>
          <cell r="I6089" t="str">
            <v>LXKM</v>
          </cell>
          <cell r="J6089" t="str">
            <v>COLETADO</v>
          </cell>
          <cell r="K6089" t="str">
            <v>0,46</v>
          </cell>
          <cell r="L6089" t="str">
            <v>CAIXA REFERENCIAL</v>
          </cell>
        </row>
        <row r="6090">
          <cell r="A6090">
            <v>100227</v>
          </cell>
          <cell r="B6090" t="str">
            <v>SERVICOS DIVERSOS</v>
          </cell>
          <cell r="C6090" t="str">
            <v>SEDI</v>
          </cell>
          <cell r="D6090" t="str">
            <v>CARGA, DESCARGA E TRANSPORTE DE MATERIAIS</v>
          </cell>
          <cell r="E6090" t="str">
            <v>0211</v>
          </cell>
          <cell r="F6090" t="str">
            <v/>
          </cell>
          <cell r="G6090" t="str">
            <v/>
          </cell>
          <cell r="H6090" t="str">
            <v>TRANSPORTE HORIZONTAL COM CARRINHO RACIONAL, DE LATA DE 18 LITROS (UNIDADE: LXKM). AF_07/2019</v>
          </cell>
          <cell r="I6090" t="str">
            <v>LXKM</v>
          </cell>
          <cell r="J6090" t="str">
            <v>COLETADO</v>
          </cell>
          <cell r="K6090" t="str">
            <v>0,68</v>
          </cell>
          <cell r="L6090" t="str">
            <v>CAIXA REFERENCIAL</v>
          </cell>
        </row>
        <row r="6091">
          <cell r="A6091">
            <v>100228</v>
          </cell>
          <cell r="B6091" t="str">
            <v>SERVICOS DIVERSOS</v>
          </cell>
          <cell r="C6091" t="str">
            <v>SEDI</v>
          </cell>
          <cell r="D6091" t="str">
            <v>CARGA, DESCARGA E TRANSPORTE DE MATERIAIS</v>
          </cell>
          <cell r="E6091" t="str">
            <v>0211</v>
          </cell>
          <cell r="F6091" t="str">
            <v/>
          </cell>
          <cell r="G6091" t="str">
            <v/>
          </cell>
          <cell r="H6091" t="str">
            <v>TRANSPORTE HORIZONTAL COM MANIPULADOR TELESCÓPICO, DE LATA DE 18 LITROS (UNIDADE: LXKM). AF_07/2019</v>
          </cell>
          <cell r="I6091" t="str">
            <v>LXKM</v>
          </cell>
          <cell r="J6091" t="str">
            <v>ATRIBUÍDO SÃO PAULO</v>
          </cell>
          <cell r="K6091" t="str">
            <v>0,21</v>
          </cell>
          <cell r="L6091" t="str">
            <v>CAIXA REFERENCIAL</v>
          </cell>
        </row>
        <row r="6092">
          <cell r="A6092">
            <v>100229</v>
          </cell>
          <cell r="B6092" t="str">
            <v>SERVICOS DIVERSOS</v>
          </cell>
          <cell r="C6092" t="str">
            <v>SEDI</v>
          </cell>
          <cell r="D6092" t="str">
            <v>CARGA, DESCARGA E TRANSPORTE DE MATERIAIS</v>
          </cell>
          <cell r="E6092" t="str">
            <v>0211</v>
          </cell>
          <cell r="F6092" t="str">
            <v/>
          </cell>
          <cell r="G6092" t="str">
            <v/>
          </cell>
          <cell r="H6092" t="str">
            <v>TRANSPORTE VERTICAL MANUAL, 1 PAVIMENTO, DE SACOS DE 50 KG (UNIDADE: KG). AF_07/2019</v>
          </cell>
          <cell r="I6092" t="str">
            <v>KG</v>
          </cell>
          <cell r="J6092" t="str">
            <v>COLETADO</v>
          </cell>
          <cell r="K6092" t="str">
            <v>0,01</v>
          </cell>
          <cell r="L6092" t="str">
            <v>CAIXA REFERENCIAL</v>
          </cell>
        </row>
        <row r="6093">
          <cell r="A6093">
            <v>100230</v>
          </cell>
          <cell r="B6093" t="str">
            <v>SERVICOS DIVERSOS</v>
          </cell>
          <cell r="C6093" t="str">
            <v>SEDI</v>
          </cell>
          <cell r="D6093" t="str">
            <v>CARGA, DESCARGA E TRANSPORTE DE MATERIAIS</v>
          </cell>
          <cell r="E6093" t="str">
            <v>0211</v>
          </cell>
          <cell r="F6093" t="str">
            <v/>
          </cell>
          <cell r="G6093" t="str">
            <v/>
          </cell>
          <cell r="H6093" t="str">
            <v>TRANSPORTE VERTICAL MANUAL, 1 PAVIMENTO, DE SACOS DE 30 KG (UNIDADE: KG). AF_07/2019</v>
          </cell>
          <cell r="I6093" t="str">
            <v>KG</v>
          </cell>
          <cell r="J6093" t="str">
            <v>COLETADO</v>
          </cell>
          <cell r="K6093" t="str">
            <v>0,01</v>
          </cell>
          <cell r="L6093" t="str">
            <v>CAIXA REFERENCIAL</v>
          </cell>
        </row>
        <row r="6094">
          <cell r="A6094">
            <v>100231</v>
          </cell>
          <cell r="B6094" t="str">
            <v>SERVICOS DIVERSOS</v>
          </cell>
          <cell r="C6094" t="str">
            <v>SEDI</v>
          </cell>
          <cell r="D6094" t="str">
            <v>CARGA, DESCARGA E TRANSPORTE DE MATERIAIS</v>
          </cell>
          <cell r="E6094" t="str">
            <v>0211</v>
          </cell>
          <cell r="F6094" t="str">
            <v/>
          </cell>
          <cell r="G6094" t="str">
            <v/>
          </cell>
          <cell r="H6094" t="str">
            <v>TRANSPORTE VERTICAL MANUAL, 1 PAVIMENTO, DE SACOS DE 20 KG (UNIDADE: KG). AF_07/2019</v>
          </cell>
          <cell r="I6094" t="str">
            <v>KG</v>
          </cell>
          <cell r="J6094" t="str">
            <v>COLETADO</v>
          </cell>
          <cell r="K6094" t="str">
            <v>0,02</v>
          </cell>
          <cell r="L6094" t="str">
            <v>CAIXA REFERENCIAL</v>
          </cell>
        </row>
        <row r="6095">
          <cell r="A6095">
            <v>100232</v>
          </cell>
          <cell r="B6095" t="str">
            <v>SERVICOS DIVERSOS</v>
          </cell>
          <cell r="C6095" t="str">
            <v>SEDI</v>
          </cell>
          <cell r="D6095" t="str">
            <v>CARGA, DESCARGA E TRANSPORTE DE MATERIAIS</v>
          </cell>
          <cell r="E6095" t="str">
            <v>0211</v>
          </cell>
          <cell r="F6095" t="str">
            <v/>
          </cell>
          <cell r="G6095" t="str">
            <v/>
          </cell>
          <cell r="H6095" t="str">
            <v>TRANSPORTE VERTICAL MANUAL, 1 PAVIMENTO, DE BLOCOS VAZADOS DE CONCRETO OU CERÂMICO DE 19X19X39CM (UNIDADE: BLOCO). AF_07/2019</v>
          </cell>
          <cell r="I6095" t="str">
            <v>UN</v>
          </cell>
          <cell r="J6095" t="str">
            <v>COLETADO</v>
          </cell>
          <cell r="K6095" t="str">
            <v>0,25</v>
          </cell>
          <cell r="L6095" t="str">
            <v>CAIXA REFERENCIAL</v>
          </cell>
        </row>
        <row r="6096">
          <cell r="A6096">
            <v>100233</v>
          </cell>
          <cell r="B6096" t="str">
            <v>SERVICOS DIVERSOS</v>
          </cell>
          <cell r="C6096" t="str">
            <v>SEDI</v>
          </cell>
          <cell r="D6096" t="str">
            <v>CARGA, DESCARGA E TRANSPORTE DE MATERIAIS</v>
          </cell>
          <cell r="E6096" t="str">
            <v>0211</v>
          </cell>
          <cell r="F6096" t="str">
            <v/>
          </cell>
          <cell r="G6096" t="str">
            <v/>
          </cell>
          <cell r="H6096" t="str">
            <v>TRANSPORTE VERTICAL MANUAL, 1 PAVIMENTO, DE BLOCOS CERÂMICOS FURADOS NA HORIZONTAL DE 9X19X19CM (UNIDADE: BLOCO). AF_07/2019</v>
          </cell>
          <cell r="I6096" t="str">
            <v>UN</v>
          </cell>
          <cell r="J6096" t="str">
            <v>COLETADO</v>
          </cell>
          <cell r="K6096" t="str">
            <v>0,12</v>
          </cell>
          <cell r="L6096" t="str">
            <v>CAIXA REFERENCIAL</v>
          </cell>
        </row>
        <row r="6097">
          <cell r="A6097">
            <v>100234</v>
          </cell>
          <cell r="B6097" t="str">
            <v>SERVICOS DIVERSOS</v>
          </cell>
          <cell r="C6097" t="str">
            <v>SEDI</v>
          </cell>
          <cell r="D6097" t="str">
            <v>CARGA, DESCARGA E TRANSPORTE DE MATERIAIS</v>
          </cell>
          <cell r="E6097" t="str">
            <v>0211</v>
          </cell>
          <cell r="F6097" t="str">
            <v/>
          </cell>
          <cell r="G6097" t="str">
            <v/>
          </cell>
          <cell r="H6097" t="str">
            <v>TRANSPORTE VERTICAL MANUAL, 1 PAVIMENTO, DE CAIXA COM REVESTIMENTO CERÂMICO (UNIDADE: M2). AF_07/2019</v>
          </cell>
          <cell r="I6097" t="str">
            <v>M2</v>
          </cell>
          <cell r="J6097" t="str">
            <v>COLETADO</v>
          </cell>
          <cell r="K6097" t="str">
            <v>0,37</v>
          </cell>
          <cell r="L6097" t="str">
            <v>CAIXA REFERENCIAL</v>
          </cell>
        </row>
        <row r="6098">
          <cell r="A6098">
            <v>100235</v>
          </cell>
          <cell r="B6098" t="str">
            <v>SERVICOS DIVERSOS</v>
          </cell>
          <cell r="C6098" t="str">
            <v>SEDI</v>
          </cell>
          <cell r="D6098" t="str">
            <v>CARGA, DESCARGA E TRANSPORTE DE MATERIAIS</v>
          </cell>
          <cell r="E6098" t="str">
            <v>0211</v>
          </cell>
          <cell r="F6098" t="str">
            <v/>
          </cell>
          <cell r="G6098" t="str">
            <v/>
          </cell>
          <cell r="H6098" t="str">
            <v>TRANSPORTE VERTICAL MANUAL, 1 PAVIMENTO, DE LATA DE 18 LITROS (UNIDADE: L). AF_07/2019</v>
          </cell>
          <cell r="I6098" t="str">
            <v>L</v>
          </cell>
          <cell r="J6098" t="str">
            <v>COLETADO</v>
          </cell>
          <cell r="K6098" t="str">
            <v>0,02</v>
          </cell>
          <cell r="L6098" t="str">
            <v>CAIXA REFERENCIAL</v>
          </cell>
        </row>
        <row r="6099">
          <cell r="A6099">
            <v>100236</v>
          </cell>
          <cell r="B6099" t="str">
            <v>SERVICOS DIVERSOS</v>
          </cell>
          <cell r="C6099" t="str">
            <v>SEDI</v>
          </cell>
          <cell r="D6099" t="str">
            <v>CARGA, DESCARGA E TRANSPORTE DE MATERIAIS</v>
          </cell>
          <cell r="E6099" t="str">
            <v>0211</v>
          </cell>
          <cell r="F6099" t="str">
            <v/>
          </cell>
          <cell r="G6099" t="str">
            <v/>
          </cell>
          <cell r="H6099" t="str">
            <v>TRANSPORTE HORIZONTAL MANUAL, DE TUBO DE PVC SOLDÁVEL COM DIÂMETRO MENOR OU IGUAL A 60 MM (UNIDADE: MXKM). AF_07/2019</v>
          </cell>
          <cell r="I6099" t="str">
            <v>MXKM</v>
          </cell>
          <cell r="J6099" t="str">
            <v>COLETADO</v>
          </cell>
          <cell r="K6099" t="str">
            <v>1,88</v>
          </cell>
          <cell r="L6099" t="str">
            <v>CAIXA REFERENCIAL</v>
          </cell>
        </row>
        <row r="6100">
          <cell r="A6100">
            <v>100237</v>
          </cell>
          <cell r="B6100" t="str">
            <v>SERVICOS DIVERSOS</v>
          </cell>
          <cell r="C6100" t="str">
            <v>SEDI</v>
          </cell>
          <cell r="D6100" t="str">
            <v>CARGA, DESCARGA E TRANSPORTE DE MATERIAIS</v>
          </cell>
          <cell r="E6100" t="str">
            <v>0211</v>
          </cell>
          <cell r="F6100" t="str">
            <v/>
          </cell>
          <cell r="G6100" t="str">
            <v/>
          </cell>
          <cell r="H6100" t="str">
            <v>TRANSPORTE HORIZONTAL MANUAL, DE TUBO DE PVC SOLDÁVEL COM DIÂMETRO MAIOR QUE 60 MM E MENOR OU IGUAL A 85 MM (UNIDADE: MXKM). AF_07/2019</v>
          </cell>
          <cell r="I6100" t="str">
            <v>MXKM</v>
          </cell>
          <cell r="J6100" t="str">
            <v>COLETADO</v>
          </cell>
          <cell r="K6100" t="str">
            <v>2,25</v>
          </cell>
          <cell r="L6100" t="str">
            <v>CAIXA REFERENCIAL</v>
          </cell>
        </row>
        <row r="6101">
          <cell r="A6101">
            <v>100238</v>
          </cell>
          <cell r="B6101" t="str">
            <v>SERVICOS DIVERSOS</v>
          </cell>
          <cell r="C6101" t="str">
            <v>SEDI</v>
          </cell>
          <cell r="D6101" t="str">
            <v>CARGA, DESCARGA E TRANSPORTE DE MATERIAIS</v>
          </cell>
          <cell r="E6101" t="str">
            <v>0211</v>
          </cell>
          <cell r="F6101" t="str">
            <v/>
          </cell>
          <cell r="G6101" t="str">
            <v/>
          </cell>
          <cell r="H6101" t="str">
            <v>TRANSPORTE HORIZONTAL MANUAL, DE TUBO DE CPVC COM DIÂMETRO MENOR OU IGUAL A 73 MM (UNIDADE: MXKM). AF_07/2019</v>
          </cell>
          <cell r="I6101" t="str">
            <v>MXKM</v>
          </cell>
          <cell r="J6101" t="str">
            <v>COLETADO</v>
          </cell>
          <cell r="K6101" t="str">
            <v>3,61</v>
          </cell>
          <cell r="L6101" t="str">
            <v>CAIXA REFERENCIAL</v>
          </cell>
        </row>
        <row r="6102">
          <cell r="A6102">
            <v>100239</v>
          </cell>
          <cell r="B6102" t="str">
            <v>SERVICOS DIVERSOS</v>
          </cell>
          <cell r="C6102" t="str">
            <v>SEDI</v>
          </cell>
          <cell r="D6102" t="str">
            <v>CARGA, DESCARGA E TRANSPORTE DE MATERIAIS</v>
          </cell>
          <cell r="E6102" t="str">
            <v>0211</v>
          </cell>
          <cell r="F6102" t="str">
            <v/>
          </cell>
          <cell r="G6102" t="str">
            <v/>
          </cell>
          <cell r="H6102" t="str">
            <v>TRANSPORTE HORIZONTAL MANUAL, DE TUBO DE CPVC COM DIÂMETRO MAIOR QUE 73 MM E MENOR OU IGUAL A 89 MM (UNIDADE: MXKM). AF_07/2019</v>
          </cell>
          <cell r="I6102" t="str">
            <v>MXKM</v>
          </cell>
          <cell r="J6102" t="str">
            <v>COLETADO</v>
          </cell>
          <cell r="K6102" t="str">
            <v>4,51</v>
          </cell>
          <cell r="L6102" t="str">
            <v>CAIXA REFERENCIAL</v>
          </cell>
        </row>
        <row r="6103">
          <cell r="A6103">
            <v>100240</v>
          </cell>
          <cell r="B6103" t="str">
            <v>SERVICOS DIVERSOS</v>
          </cell>
          <cell r="C6103" t="str">
            <v>SEDI</v>
          </cell>
          <cell r="D6103" t="str">
            <v>CARGA, DESCARGA E TRANSPORTE DE MATERIAIS</v>
          </cell>
          <cell r="E6103" t="str">
            <v>0211</v>
          </cell>
          <cell r="F6103" t="str">
            <v/>
          </cell>
          <cell r="G6103" t="str">
            <v/>
          </cell>
          <cell r="H6103" t="str">
            <v>TRANSPORTE HORIZONTAL MANUAL, DE TUBO DE PPR - PN12 OU PN25 - COM DIÂMETRO MENOR OU IGUAL A 50 MM (UNIDADE: MXKM). AF_07/2019</v>
          </cell>
          <cell r="I6103" t="str">
            <v>MXKM</v>
          </cell>
          <cell r="J6103" t="str">
            <v>COLETADO</v>
          </cell>
          <cell r="K6103" t="str">
            <v>2,71</v>
          </cell>
          <cell r="L6103" t="str">
            <v>CAIXA REFERENCIAL</v>
          </cell>
        </row>
        <row r="6104">
          <cell r="A6104">
            <v>100241</v>
          </cell>
          <cell r="B6104" t="str">
            <v>SERVICOS DIVERSOS</v>
          </cell>
          <cell r="C6104" t="str">
            <v>SEDI</v>
          </cell>
          <cell r="D6104" t="str">
            <v>CARGA, DESCARGA E TRANSPORTE DE MATERIAIS</v>
          </cell>
          <cell r="E6104" t="str">
            <v>0211</v>
          </cell>
          <cell r="F6104" t="str">
            <v/>
          </cell>
          <cell r="G6104" t="str">
            <v/>
          </cell>
          <cell r="H6104" t="str">
            <v>TRANSPORTE HORIZONTAL MANUAL, DE TUBO DE PPR - PN12 OU PN25 - COM DIÂMETRO MAIOR QUE 50 MM E MENOR OU IGUAL A 75 MM (UNIDADE: MXKM). AF_07/2019</v>
          </cell>
          <cell r="I6104" t="str">
            <v>MXKM</v>
          </cell>
          <cell r="J6104" t="str">
            <v>COLETADO</v>
          </cell>
          <cell r="K6104" t="str">
            <v>4,51</v>
          </cell>
          <cell r="L6104" t="str">
            <v>CAIXA REFERENCIAL</v>
          </cell>
        </row>
        <row r="6105">
          <cell r="A6105">
            <v>100242</v>
          </cell>
          <cell r="B6105" t="str">
            <v>SERVICOS DIVERSOS</v>
          </cell>
          <cell r="C6105" t="str">
            <v>SEDI</v>
          </cell>
          <cell r="D6105" t="str">
            <v>CARGA, DESCARGA E TRANSPORTE DE MATERIAIS</v>
          </cell>
          <cell r="E6105" t="str">
            <v>0211</v>
          </cell>
          <cell r="F6105" t="str">
            <v/>
          </cell>
          <cell r="G6105" t="str">
            <v/>
          </cell>
          <cell r="H6105" t="str">
            <v>TRANSPORTE HORIZONTAL MANUAL, DE TUBO DE PPR - PN12 OU PN25 - COM DIÂMETRO MAIOR QUE 75 MM E MENOR OU IGUAL A 110 MM (UNIDADE: MXKM). AF_07/2019</v>
          </cell>
          <cell r="I6105" t="str">
            <v>MXKM</v>
          </cell>
          <cell r="J6105" t="str">
            <v>COLETADO</v>
          </cell>
          <cell r="K6105" t="str">
            <v>13,35</v>
          </cell>
          <cell r="L6105" t="str">
            <v>CAIXA REFERENCIAL</v>
          </cell>
        </row>
        <row r="6106">
          <cell r="A6106">
            <v>100243</v>
          </cell>
          <cell r="B6106" t="str">
            <v>SERVICOS DIVERSOS</v>
          </cell>
          <cell r="C6106" t="str">
            <v>SEDI</v>
          </cell>
          <cell r="D6106" t="str">
            <v>CARGA, DESCARGA E TRANSPORTE DE MATERIAIS</v>
          </cell>
          <cell r="E6106" t="str">
            <v>0211</v>
          </cell>
          <cell r="F6106" t="str">
            <v/>
          </cell>
          <cell r="G6106" t="str">
            <v/>
          </cell>
          <cell r="H6106" t="str">
            <v>TRANSPORTE HORIZONTAL MANUAL, DE TUBO DE COBRE - CLASSE E - COM DIÂMETRO MENOR OU IGUAL A 54 MM (UNIDADE: MXKM). AF_07/2019</v>
          </cell>
          <cell r="I6106" t="str">
            <v>MXKM</v>
          </cell>
          <cell r="J6106" t="str">
            <v>COLETADO</v>
          </cell>
          <cell r="K6106" t="str">
            <v>2,16</v>
          </cell>
          <cell r="L6106" t="str">
            <v>CAIXA REFERENCIAL</v>
          </cell>
        </row>
        <row r="6107">
          <cell r="A6107">
            <v>100244</v>
          </cell>
          <cell r="B6107" t="str">
            <v>SERVICOS DIVERSOS</v>
          </cell>
          <cell r="C6107" t="str">
            <v>SEDI</v>
          </cell>
          <cell r="D6107" t="str">
            <v>CARGA, DESCARGA E TRANSPORTE DE MATERIAIS</v>
          </cell>
          <cell r="E6107" t="str">
            <v>0211</v>
          </cell>
          <cell r="F6107" t="str">
            <v/>
          </cell>
          <cell r="G6107" t="str">
            <v/>
          </cell>
          <cell r="H6107" t="str">
            <v>TRANSPORTE HORIZONTAL MANUAL, DE TUBO DE COBRE - CLASSE E - COM DIÂMETRO MAIOR QUE 54 MM E MENOR OU IGUAL A 79 MM (UNIDADE: MXKM). AF_07/2019</v>
          </cell>
          <cell r="I6107" t="str">
            <v>MXKM</v>
          </cell>
          <cell r="J6107" t="str">
            <v>COLETADO</v>
          </cell>
          <cell r="K6107" t="str">
            <v>2,71</v>
          </cell>
          <cell r="L6107" t="str">
            <v>CAIXA REFERENCIAL</v>
          </cell>
        </row>
        <row r="6108">
          <cell r="A6108">
            <v>100245</v>
          </cell>
          <cell r="B6108" t="str">
            <v>SERVICOS DIVERSOS</v>
          </cell>
          <cell r="C6108" t="str">
            <v>SEDI</v>
          </cell>
          <cell r="D6108" t="str">
            <v>CARGA, DESCARGA E TRANSPORTE DE MATERIAIS</v>
          </cell>
          <cell r="E6108" t="str">
            <v>0211</v>
          </cell>
          <cell r="F6108" t="str">
            <v/>
          </cell>
          <cell r="G6108" t="str">
            <v/>
          </cell>
          <cell r="H6108" t="str">
            <v>TRANSPORTE HORIZONTAL MANUAL, DE TUBO DE COBRE - CLASSE E - COM DIÂMETRO MAIOR QUE 79 MM E MENOR OU IGUAL A 104 MM (UNIDADE: MXKM). AF_07/2019</v>
          </cell>
          <cell r="I6108" t="str">
            <v>MXKM</v>
          </cell>
          <cell r="J6108" t="str">
            <v>COLETADO</v>
          </cell>
          <cell r="K6108" t="str">
            <v>5,42</v>
          </cell>
          <cell r="L6108" t="str">
            <v>CAIXA REFERENCIAL</v>
          </cell>
        </row>
        <row r="6109">
          <cell r="A6109">
            <v>100246</v>
          </cell>
          <cell r="B6109" t="str">
            <v>SERVICOS DIVERSOS</v>
          </cell>
          <cell r="C6109" t="str">
            <v>SEDI</v>
          </cell>
          <cell r="D6109" t="str">
            <v>CARGA, DESCARGA E TRANSPORTE DE MATERIAIS</v>
          </cell>
          <cell r="E6109" t="str">
            <v>0211</v>
          </cell>
          <cell r="F6109" t="str">
            <v/>
          </cell>
          <cell r="G6109" t="str">
            <v/>
          </cell>
          <cell r="H6109" t="str">
            <v>TRANSPORTE HORIZONTAL MANUAL, DE TUBO DE PVC SÉRIE NORMAL - ESGOTO PREDIAL, OU REFORÇADO PARA ESGOTO OU ÁGUAS PLUVIAIS PREDIAL, COM DIÂMETRO MENOR OU IGUAL A 75 MM (UNIDADE: MXKM). AF_07/2019</v>
          </cell>
          <cell r="I6109" t="str">
            <v>MXKM</v>
          </cell>
          <cell r="J6109" t="str">
            <v>COLETADO</v>
          </cell>
          <cell r="K6109" t="str">
            <v>1,80</v>
          </cell>
          <cell r="L6109" t="str">
            <v>CAIXA REFERENCIAL</v>
          </cell>
        </row>
        <row r="6110">
          <cell r="A6110">
            <v>100247</v>
          </cell>
          <cell r="B6110" t="str">
            <v>SERVICOS DIVERSOS</v>
          </cell>
          <cell r="C6110" t="str">
            <v>SEDI</v>
          </cell>
          <cell r="D6110" t="str">
            <v>CARGA, DESCARGA E TRANSPORTE DE MATERIAIS</v>
          </cell>
          <cell r="E6110" t="str">
            <v>0211</v>
          </cell>
          <cell r="F6110" t="str">
            <v/>
          </cell>
          <cell r="G6110" t="str">
            <v/>
          </cell>
          <cell r="H6110" t="str">
            <v>TRANSPORTE HORIZONTAL MANUAL, DE TUBO DE PVC SÉRIE NORMAL - ESGOTO PREDIAL, OU REFORÇADO PARA ESGOTO OU ÁGUAS PLUVIAIS PREDIAL, COM DIÂMETRO MAIOR QUE 75 MM E MENOR OU IGUAL A 100 MM (UNIDADE: MXKM). AF_07/2019</v>
          </cell>
          <cell r="I6110" t="str">
            <v>MXKM</v>
          </cell>
          <cell r="J6110" t="str">
            <v>COLETADO</v>
          </cell>
          <cell r="K6110" t="str">
            <v>2,25</v>
          </cell>
          <cell r="L6110" t="str">
            <v>CAIXA REFERENCIAL</v>
          </cell>
        </row>
        <row r="6111">
          <cell r="A6111">
            <v>100248</v>
          </cell>
          <cell r="B6111" t="str">
            <v>SERVICOS DIVERSOS</v>
          </cell>
          <cell r="C6111" t="str">
            <v>SEDI</v>
          </cell>
          <cell r="D6111" t="str">
            <v>CARGA, DESCARGA E TRANSPORTE DE MATERIAIS</v>
          </cell>
          <cell r="E6111" t="str">
            <v>0211</v>
          </cell>
          <cell r="F6111" t="str">
            <v/>
          </cell>
          <cell r="G6111" t="str">
            <v/>
          </cell>
          <cell r="H6111" t="str">
            <v>TRANSPORTE HORIZONTAL MANUAL, DE TUBO DE PVC SÉRIE NORMAL - ESGOTO PREDIAL, OU REFORÇADO PARA ESGOTO OU ÁGUAS PLUVIAIS PREDIAL, COM DIÂMETRO MAIOR QUE 100 MM E MENOR OU IGUAL A 150 MM (UNIDADE: MXKM). AF_07/2019</v>
          </cell>
          <cell r="I6111" t="str">
            <v>MXKM</v>
          </cell>
          <cell r="J6111" t="str">
            <v>COLETADO</v>
          </cell>
          <cell r="K6111" t="str">
            <v>8,90</v>
          </cell>
          <cell r="L6111" t="str">
            <v>CAIXA REFERENCIAL</v>
          </cell>
        </row>
        <row r="6112">
          <cell r="A6112">
            <v>100249</v>
          </cell>
          <cell r="B6112" t="str">
            <v>SERVICOS DIVERSOS</v>
          </cell>
          <cell r="C6112" t="str">
            <v>SEDI</v>
          </cell>
          <cell r="D6112" t="str">
            <v>CARGA, DESCARGA E TRANSPORTE DE MATERIAIS</v>
          </cell>
          <cell r="E6112" t="str">
            <v>0211</v>
          </cell>
          <cell r="F6112" t="str">
            <v/>
          </cell>
          <cell r="G6112" t="str">
            <v/>
          </cell>
          <cell r="H6112" t="str">
            <v>TRANSPORTE HORIZONTAL MANUAL, DE TUBO DE AÇO CARBONO LEVE OU MÉDIO, PRETO OU GALVANIZADO, COM DIÂMETRO MENOR OU IGUAL A 20 MM (UNIDADE: MXKM). AF_07/2019</v>
          </cell>
          <cell r="I6112" t="str">
            <v>MXKM</v>
          </cell>
          <cell r="J6112" t="str">
            <v>COLETADO</v>
          </cell>
          <cell r="K6112" t="str">
            <v>1,80</v>
          </cell>
          <cell r="L6112" t="str">
            <v>CAIXA REFERENCIAL</v>
          </cell>
        </row>
        <row r="6113">
          <cell r="A6113">
            <v>100250</v>
          </cell>
          <cell r="B6113" t="str">
            <v>SERVICOS DIVERSOS</v>
          </cell>
          <cell r="C6113" t="str">
            <v>SEDI</v>
          </cell>
          <cell r="D6113" t="str">
            <v>CARGA, DESCARGA E TRANSPORTE DE MATERIAIS</v>
          </cell>
          <cell r="E6113" t="str">
            <v>0211</v>
          </cell>
          <cell r="F6113" t="str">
            <v/>
          </cell>
          <cell r="G6113" t="str">
            <v/>
          </cell>
          <cell r="H6113" t="str">
            <v>TRANSPORTE HORIZONTAL MANUAL, DE TUBO DE AÇO CARBONO LEVE OU MÉDIO, PRETO OU GALVANIZADO, COM DIÂMETRO MAIOR QUE 20 MM E MENOR OU IGUAL A 32 MM (UNIDADE: MXKM). AF_07/2019</v>
          </cell>
          <cell r="I6113" t="str">
            <v>MXKM</v>
          </cell>
          <cell r="J6113" t="str">
            <v>COLETADO</v>
          </cell>
          <cell r="K6113" t="str">
            <v>3,01</v>
          </cell>
          <cell r="L6113" t="str">
            <v>CAIXA REFERENCIAL</v>
          </cell>
        </row>
        <row r="6114">
          <cell r="A6114">
            <v>100251</v>
          </cell>
          <cell r="B6114" t="str">
            <v>SERVICOS DIVERSOS</v>
          </cell>
          <cell r="C6114" t="str">
            <v>SEDI</v>
          </cell>
          <cell r="D6114" t="str">
            <v>CARGA, DESCARGA E TRANSPORTE DE MATERIAIS</v>
          </cell>
          <cell r="E6114" t="str">
            <v>0211</v>
          </cell>
          <cell r="F6114" t="str">
            <v/>
          </cell>
          <cell r="G6114" t="str">
            <v/>
          </cell>
          <cell r="H6114" t="str">
            <v>TRANSPORTE HORIZONTAL MANUAL, DE TUBO DE AÇO CARBONO LEVE OU MÉDIO, PRETO OU GALVANIZADO, COM DIÂMETRO MAIOR QUE 32 MM E MENOR OU IGUAL A 65 MM (UNIDADE: MXKM). AF_07/2019</v>
          </cell>
          <cell r="I6114" t="str">
            <v>MXKM</v>
          </cell>
          <cell r="J6114" t="str">
            <v>COLETADO</v>
          </cell>
          <cell r="K6114" t="str">
            <v>8,90</v>
          </cell>
          <cell r="L6114" t="str">
            <v>CAIXA REFERENCIAL</v>
          </cell>
        </row>
        <row r="6115">
          <cell r="A6115">
            <v>100252</v>
          </cell>
          <cell r="B6115" t="str">
            <v>SERVICOS DIVERSOS</v>
          </cell>
          <cell r="C6115" t="str">
            <v>SEDI</v>
          </cell>
          <cell r="D6115" t="str">
            <v>CARGA, DESCARGA E TRANSPORTE DE MATERIAIS</v>
          </cell>
          <cell r="E6115" t="str">
            <v>0211</v>
          </cell>
          <cell r="F6115" t="str">
            <v/>
          </cell>
          <cell r="G6115" t="str">
            <v/>
          </cell>
          <cell r="H6115" t="str">
            <v>TRANSPORTE HORIZONTAL MANUAL, DE TUBO DE AÇO CARBONO LEVE OU MÉDIO, PRETO OU GALVANIZADO, COM DIÂMETRO MAIOR QUE 65 MM E MENOR OU IGUAL A 90 MM (UNIDADE: MXKM). AF_07/2019</v>
          </cell>
          <cell r="I6115" t="str">
            <v>MXKM</v>
          </cell>
          <cell r="J6115" t="str">
            <v>COLETADO</v>
          </cell>
          <cell r="K6115" t="str">
            <v>13,35</v>
          </cell>
          <cell r="L6115" t="str">
            <v>CAIXA REFERENCIAL</v>
          </cell>
        </row>
        <row r="6116">
          <cell r="A6116">
            <v>100253</v>
          </cell>
          <cell r="B6116" t="str">
            <v>SERVICOS DIVERSOS</v>
          </cell>
          <cell r="C6116" t="str">
            <v>SEDI</v>
          </cell>
          <cell r="D6116" t="str">
            <v>CARGA, DESCARGA E TRANSPORTE DE MATERIAIS</v>
          </cell>
          <cell r="E6116" t="str">
            <v>0211</v>
          </cell>
          <cell r="F6116" t="str">
            <v/>
          </cell>
          <cell r="G6116" t="str">
            <v/>
          </cell>
          <cell r="H6116" t="str">
            <v>TRANSPORTE HORIZONTAL MANUAL, DE TUBO DE AÇO CARBONO LEVE OU MÉDIO, PRETO OU GALVANIZADO, COM DIÂMETRO MAIOR QUE 90 MM E MENOR OU IGUAL A 125 MM (UNIDADE: MXKM). AF_07/2019</v>
          </cell>
          <cell r="I6116" t="str">
            <v>MXKM</v>
          </cell>
          <cell r="J6116" t="str">
            <v>COLETADO</v>
          </cell>
          <cell r="K6116" t="str">
            <v>17,80</v>
          </cell>
          <cell r="L6116" t="str">
            <v>CAIXA REFERENCIAL</v>
          </cell>
        </row>
        <row r="6117">
          <cell r="A6117">
            <v>100254</v>
          </cell>
          <cell r="B6117" t="str">
            <v>SERVICOS DIVERSOS</v>
          </cell>
          <cell r="C6117" t="str">
            <v>SEDI</v>
          </cell>
          <cell r="D6117" t="str">
            <v>CARGA, DESCARGA E TRANSPORTE DE MATERIAIS</v>
          </cell>
          <cell r="E6117" t="str">
            <v>0211</v>
          </cell>
          <cell r="F6117" t="str">
            <v/>
          </cell>
          <cell r="G6117" t="str">
            <v/>
          </cell>
          <cell r="H6117" t="str">
            <v>TRANSPORTE HORIZONTAL MANUAL, DE TUBO DE AÇO CARBONO LEVE OU MÉDIO, PRETO OU GALVANIZADO, COM DIÂMETRO MAIOR QUE 125 MM E MENOR OU IGUAL A 150 MM (UNIDADE: MXKM). AF_07/2019</v>
          </cell>
          <cell r="I6117" t="str">
            <v>MXKM</v>
          </cell>
          <cell r="J6117" t="str">
            <v>COLETADO</v>
          </cell>
          <cell r="K6117" t="str">
            <v>26,70</v>
          </cell>
          <cell r="L6117" t="str">
            <v>CAIXA REFERENCIAL</v>
          </cell>
        </row>
        <row r="6118">
          <cell r="A6118">
            <v>100255</v>
          </cell>
          <cell r="B6118" t="str">
            <v>SERVICOS DIVERSOS</v>
          </cell>
          <cell r="C6118" t="str">
            <v>SEDI</v>
          </cell>
          <cell r="D6118" t="str">
            <v>CARGA, DESCARGA E TRANSPORTE DE MATERIAIS</v>
          </cell>
          <cell r="E6118" t="str">
            <v>0211</v>
          </cell>
          <cell r="F6118" t="str">
            <v/>
          </cell>
          <cell r="G6118" t="str">
            <v/>
          </cell>
          <cell r="H6118" t="str">
            <v>TRANSPORTE HORIZONTAL MANUAL, DE TÁBUAS DE MADEIRA COM SEÇÃO TRANSVERSAL DE 2,5 X 25 CM E 2,5 X 30 CM (UNIDADE: MXKM). AF_07/2019</v>
          </cell>
          <cell r="I6118" t="str">
            <v>MXKM</v>
          </cell>
          <cell r="J6118" t="str">
            <v>COLETADO</v>
          </cell>
          <cell r="K6118" t="str">
            <v>9,03</v>
          </cell>
          <cell r="L6118" t="str">
            <v>CAIXA REFERENCIAL</v>
          </cell>
        </row>
        <row r="6119">
          <cell r="A6119">
            <v>100256</v>
          </cell>
          <cell r="B6119" t="str">
            <v>SERVICOS DIVERSOS</v>
          </cell>
          <cell r="C6119" t="str">
            <v>SEDI</v>
          </cell>
          <cell r="D6119" t="str">
            <v>CARGA, DESCARGA E TRANSPORTE DE MATERIAIS</v>
          </cell>
          <cell r="E6119" t="str">
            <v>0211</v>
          </cell>
          <cell r="F6119" t="str">
            <v/>
          </cell>
          <cell r="G6119" t="str">
            <v/>
          </cell>
          <cell r="H6119" t="str">
            <v>TRANSPORTE HORIZONTAL MANUAL, DE CAIBROS DE MADEIRA COM SEÇÃO TRANSVERSAL DE 7,5 X 6 CM E 6 X 8 CM (UNIDADE: MXKM). AF_07/2019</v>
          </cell>
          <cell r="I6119" t="str">
            <v>MXKM</v>
          </cell>
          <cell r="J6119" t="str">
            <v>COLETADO</v>
          </cell>
          <cell r="K6119" t="str">
            <v>6,02</v>
          </cell>
          <cell r="L6119" t="str">
            <v>CAIXA REFERENCIAL</v>
          </cell>
        </row>
        <row r="6120">
          <cell r="A6120">
            <v>100257</v>
          </cell>
          <cell r="B6120" t="str">
            <v>SERVICOS DIVERSOS</v>
          </cell>
          <cell r="C6120" t="str">
            <v>SEDI</v>
          </cell>
          <cell r="D6120" t="str">
            <v>CARGA, DESCARGA E TRANSPORTE DE MATERIAIS</v>
          </cell>
          <cell r="E6120" t="str">
            <v>0211</v>
          </cell>
          <cell r="F6120" t="str">
            <v/>
          </cell>
          <cell r="G6120" t="str">
            <v/>
          </cell>
          <cell r="H6120" t="str">
            <v>TRANSPORTE HORIZONTAL MANUAL, DE RIPAS DE MADEIRA COM SEÇÃO TRANSVERSAL DE 1 X 5 CM E 2 X 5 CM (UNIDADE: MXKM). AF_07/2019</v>
          </cell>
          <cell r="I6120" t="str">
            <v>MXKM</v>
          </cell>
          <cell r="J6120" t="str">
            <v>COLETADO</v>
          </cell>
          <cell r="K6120" t="str">
            <v>3,61</v>
          </cell>
          <cell r="L6120" t="str">
            <v>CAIXA REFERENCIAL</v>
          </cell>
        </row>
        <row r="6121">
          <cell r="A6121">
            <v>100258</v>
          </cell>
          <cell r="B6121" t="str">
            <v>SERVICOS DIVERSOS</v>
          </cell>
          <cell r="C6121" t="str">
            <v>SEDI</v>
          </cell>
          <cell r="D6121" t="str">
            <v>CARGA, DESCARGA E TRANSPORTE DE MATERIAIS</v>
          </cell>
          <cell r="E6121" t="str">
            <v>0211</v>
          </cell>
          <cell r="F6121" t="str">
            <v/>
          </cell>
          <cell r="G6121" t="str">
            <v/>
          </cell>
          <cell r="H6121" t="str">
            <v>TRANSPORTE HORIZONTAL MANUAL, DE VIGAS DE MADEIRA COM SEÇÃO TRANSVERSAL DE 5 X 12 CM (UNIDADE: MXKM). AF_07/2019</v>
          </cell>
          <cell r="I6121" t="str">
            <v>MXKM</v>
          </cell>
          <cell r="J6121" t="str">
            <v>COLETADO</v>
          </cell>
          <cell r="K6121" t="str">
            <v>9,03</v>
          </cell>
          <cell r="L6121" t="str">
            <v>CAIXA REFERENCIAL</v>
          </cell>
        </row>
        <row r="6122">
          <cell r="A6122">
            <v>100259</v>
          </cell>
          <cell r="B6122" t="str">
            <v>SERVICOS DIVERSOS</v>
          </cell>
          <cell r="C6122" t="str">
            <v>SEDI</v>
          </cell>
          <cell r="D6122" t="str">
            <v>CARGA, DESCARGA E TRANSPORTE DE MATERIAIS</v>
          </cell>
          <cell r="E6122" t="str">
            <v>0211</v>
          </cell>
          <cell r="F6122" t="str">
            <v/>
          </cell>
          <cell r="G6122" t="str">
            <v/>
          </cell>
          <cell r="H6122" t="str">
            <v>TRANSPORTE HORIZONTAL MANUAL, DE VIGAS DE MADEIRA COM SEÇÃO TRANSVERSAL DE 6 X 16 CM (UNIDADE: MXKM). AF_07/2019</v>
          </cell>
          <cell r="I6122" t="str">
            <v>MXKM</v>
          </cell>
          <cell r="J6122" t="str">
            <v>COLETADO</v>
          </cell>
          <cell r="K6122" t="str">
            <v>17,80</v>
          </cell>
          <cell r="L6122" t="str">
            <v>CAIXA REFERENCIAL</v>
          </cell>
        </row>
        <row r="6123">
          <cell r="A6123">
            <v>100260</v>
          </cell>
          <cell r="B6123" t="str">
            <v>SERVICOS DIVERSOS</v>
          </cell>
          <cell r="C6123" t="str">
            <v>SEDI</v>
          </cell>
          <cell r="D6123" t="str">
            <v>CARGA, DESCARGA E TRANSPORTE DE MATERIAIS</v>
          </cell>
          <cell r="E6123" t="str">
            <v>0211</v>
          </cell>
          <cell r="F6123" t="str">
            <v/>
          </cell>
          <cell r="G6123" t="str">
            <v/>
          </cell>
          <cell r="H6123" t="str">
            <v>TRANSPORTE HORIZONTAL MANUAL, DE VERGALHÕES DE AÇO COM DIÂMETRO DE 5 MM (UNIDADE: KGXKM). AF_07/2019</v>
          </cell>
          <cell r="I6123" t="str">
            <v>KGXKM</v>
          </cell>
          <cell r="J6123" t="str">
            <v>COLETADO</v>
          </cell>
          <cell r="K6123" t="str">
            <v>5,86</v>
          </cell>
          <cell r="L6123" t="str">
            <v>CAIXA REFERENCIAL</v>
          </cell>
        </row>
        <row r="6124">
          <cell r="A6124">
            <v>100261</v>
          </cell>
          <cell r="B6124" t="str">
            <v>SERVICOS DIVERSOS</v>
          </cell>
          <cell r="C6124" t="str">
            <v>SEDI</v>
          </cell>
          <cell r="D6124" t="str">
            <v>CARGA, DESCARGA E TRANSPORTE DE MATERIAIS</v>
          </cell>
          <cell r="E6124" t="str">
            <v>0211</v>
          </cell>
          <cell r="F6124" t="str">
            <v/>
          </cell>
          <cell r="G6124" t="str">
            <v/>
          </cell>
          <cell r="H6124" t="str">
            <v>TRANSPORTE HORIZONTAL MANUAL, DE VERGALHÕES DE AÇO COM DIÂMETRO DE 6,3 MM (UNIDADE: KGXKM). AF_07/2019</v>
          </cell>
          <cell r="I6124" t="str">
            <v>KGXKM</v>
          </cell>
          <cell r="J6124" t="str">
            <v>COLETADO</v>
          </cell>
          <cell r="K6124" t="str">
            <v>3,68</v>
          </cell>
          <cell r="L6124" t="str">
            <v>CAIXA REFERENCIAL</v>
          </cell>
        </row>
        <row r="6125">
          <cell r="A6125">
            <v>100262</v>
          </cell>
          <cell r="B6125" t="str">
            <v>SERVICOS DIVERSOS</v>
          </cell>
          <cell r="C6125" t="str">
            <v>SEDI</v>
          </cell>
          <cell r="D6125" t="str">
            <v>CARGA, DESCARGA E TRANSPORTE DE MATERIAIS</v>
          </cell>
          <cell r="E6125" t="str">
            <v>0211</v>
          </cell>
          <cell r="F6125" t="str">
            <v/>
          </cell>
          <cell r="G6125" t="str">
            <v/>
          </cell>
          <cell r="H6125" t="str">
            <v>TRANSPORTE HORIZONTAL MANUAL, DE VERGALHÕES DE AÇO COM DIÂMETRO DE 8 MM (UNIDADE: KGXKM). AF_07/2019</v>
          </cell>
          <cell r="I6125" t="str">
            <v>KGXKM</v>
          </cell>
          <cell r="J6125" t="str">
            <v>COLETADO</v>
          </cell>
          <cell r="K6125" t="str">
            <v>2,28</v>
          </cell>
          <cell r="L6125" t="str">
            <v>CAIXA REFERENCIAL</v>
          </cell>
        </row>
        <row r="6126">
          <cell r="A6126">
            <v>100263</v>
          </cell>
          <cell r="B6126" t="str">
            <v>SERVICOS DIVERSOS</v>
          </cell>
          <cell r="C6126" t="str">
            <v>SEDI</v>
          </cell>
          <cell r="D6126" t="str">
            <v>CARGA, DESCARGA E TRANSPORTE DE MATERIAIS</v>
          </cell>
          <cell r="E6126" t="str">
            <v>0211</v>
          </cell>
          <cell r="F6126" t="str">
            <v/>
          </cell>
          <cell r="G6126" t="str">
            <v/>
          </cell>
          <cell r="H6126" t="str">
            <v>TRANSPORTE HORIZONTAL MANUAL, DE VERGALHÕES DE AÇO COM DIÂMETRO DE 10 MM; 12,5 MM; 16 MM; 20 MM; 25 MM OU 32 MM (UNIDADE: KGXKM). AF_07/2019</v>
          </cell>
          <cell r="I6126" t="str">
            <v>KGXKM</v>
          </cell>
          <cell r="J6126" t="str">
            <v>COLETADO</v>
          </cell>
          <cell r="K6126" t="str">
            <v>1,46</v>
          </cell>
          <cell r="L6126" t="str">
            <v>CAIXA REFERENCIAL</v>
          </cell>
        </row>
        <row r="6127">
          <cell r="A6127">
            <v>100264</v>
          </cell>
          <cell r="B6127" t="str">
            <v>SERVICOS DIVERSOS</v>
          </cell>
          <cell r="C6127" t="str">
            <v>SEDI</v>
          </cell>
          <cell r="D6127" t="str">
            <v>CARGA, DESCARGA E TRANSPORTE DE MATERIAIS</v>
          </cell>
          <cell r="E6127" t="str">
            <v>0211</v>
          </cell>
          <cell r="F6127" t="str">
            <v/>
          </cell>
          <cell r="G6127" t="str">
            <v/>
          </cell>
          <cell r="H6127" t="str">
            <v>TRANSPORTE HORIZONTAL MANUAL, DE JANELA (UNIDADE: M2XKM). AF_07/2019</v>
          </cell>
          <cell r="I6127" t="str">
            <v>M2XKM</v>
          </cell>
          <cell r="J6127" t="str">
            <v>COLETADO</v>
          </cell>
          <cell r="K6127" t="str">
            <v>26,66</v>
          </cell>
          <cell r="L6127" t="str">
            <v>CAIXA REFERENCIAL</v>
          </cell>
        </row>
        <row r="6128">
          <cell r="A6128">
            <v>100265</v>
          </cell>
          <cell r="B6128" t="str">
            <v>SERVICOS DIVERSOS</v>
          </cell>
          <cell r="C6128" t="str">
            <v>SEDI</v>
          </cell>
          <cell r="D6128" t="str">
            <v>CARGA, DESCARGA E TRANSPORTE DE MATERIAIS</v>
          </cell>
          <cell r="E6128" t="str">
            <v>0211</v>
          </cell>
          <cell r="F6128" t="str">
            <v/>
          </cell>
          <cell r="G6128" t="str">
            <v/>
          </cell>
          <cell r="H6128" t="str">
            <v>TRANSPORTE VERTICAL MANUAL, 1 PAVIMENTO, DE JANELA (UNIDADE: M2). AF_07/2019</v>
          </cell>
          <cell r="I6128" t="str">
            <v>M2</v>
          </cell>
          <cell r="J6128" t="str">
            <v>COLETADO</v>
          </cell>
          <cell r="K6128" t="str">
            <v>0,56</v>
          </cell>
          <cell r="L6128" t="str">
            <v>CAIXA REFERENCIAL</v>
          </cell>
        </row>
        <row r="6129">
          <cell r="A6129">
            <v>100266</v>
          </cell>
          <cell r="B6129" t="str">
            <v>SERVICOS DIVERSOS</v>
          </cell>
          <cell r="C6129" t="str">
            <v>SEDI</v>
          </cell>
          <cell r="D6129" t="str">
            <v>CARGA, DESCARGA E TRANSPORTE DE MATERIAIS</v>
          </cell>
          <cell r="E6129" t="str">
            <v>0211</v>
          </cell>
          <cell r="F6129" t="str">
            <v/>
          </cell>
          <cell r="G6129" t="str">
            <v/>
          </cell>
          <cell r="H6129" t="str">
            <v>TRANSPORTE HORIZONTAL MANUAL, DE PORTA (UNIDADE: UNIDXKM). AF_07/2019</v>
          </cell>
          <cell r="I6129" t="str">
            <v>UNXKM</v>
          </cell>
          <cell r="J6129" t="str">
            <v>COLETADO</v>
          </cell>
          <cell r="K6129" t="str">
            <v>56,66</v>
          </cell>
          <cell r="L6129" t="str">
            <v>CAIXA REFERENCIAL</v>
          </cell>
        </row>
        <row r="6130">
          <cell r="A6130">
            <v>100267</v>
          </cell>
          <cell r="B6130" t="str">
            <v>SERVICOS DIVERSOS</v>
          </cell>
          <cell r="C6130" t="str">
            <v>SEDI</v>
          </cell>
          <cell r="D6130" t="str">
            <v>CARGA, DESCARGA E TRANSPORTE DE MATERIAIS</v>
          </cell>
          <cell r="E6130" t="str">
            <v>0211</v>
          </cell>
          <cell r="F6130" t="str">
            <v/>
          </cell>
          <cell r="G6130" t="str">
            <v/>
          </cell>
          <cell r="H6130" t="str">
            <v>TRANSPORTE VERTICAL MANUAL, 1 PAVIMENTO, DE PORTA (UNIDADE: UNID). AF_07/2019</v>
          </cell>
          <cell r="I6130" t="str">
            <v>UN</v>
          </cell>
          <cell r="J6130" t="str">
            <v>COLETADO</v>
          </cell>
          <cell r="K6130" t="str">
            <v>1,12</v>
          </cell>
          <cell r="L6130" t="str">
            <v>CAIXA REFERENCIAL</v>
          </cell>
        </row>
        <row r="6131">
          <cell r="A6131">
            <v>100268</v>
          </cell>
          <cell r="B6131" t="str">
            <v>SERVICOS DIVERSOS</v>
          </cell>
          <cell r="C6131" t="str">
            <v>SEDI</v>
          </cell>
          <cell r="D6131" t="str">
            <v>CARGA, DESCARGA E TRANSPORTE DE MATERIAIS</v>
          </cell>
          <cell r="E6131" t="str">
            <v>0211</v>
          </cell>
          <cell r="F6131" t="str">
            <v/>
          </cell>
          <cell r="G6131" t="str">
            <v/>
          </cell>
          <cell r="H6131" t="str">
            <v>TRANSPORTE HORIZONTAL MANUAL, DE BANCADA DE MÁRMORE OU GRANITO PARA COZINHA/LAVATÓRIO OU MÁRMORE SINTÉTICO COM CUBA INTEGRADA (UNIDADE: UNIDXKM). AF_07/2019</v>
          </cell>
          <cell r="I6131" t="str">
            <v>UNXKM</v>
          </cell>
          <cell r="J6131" t="str">
            <v>COLETADO</v>
          </cell>
          <cell r="K6131" t="str">
            <v>56,66</v>
          </cell>
          <cell r="L6131" t="str">
            <v>CAIXA REFERENCIAL</v>
          </cell>
        </row>
        <row r="6132">
          <cell r="A6132">
            <v>100269</v>
          </cell>
          <cell r="B6132" t="str">
            <v>SERVICOS DIVERSOS</v>
          </cell>
          <cell r="C6132" t="str">
            <v>SEDI</v>
          </cell>
          <cell r="D6132" t="str">
            <v>CARGA, DESCARGA E TRANSPORTE DE MATERIAIS</v>
          </cell>
          <cell r="E6132" t="str">
            <v>0211</v>
          </cell>
          <cell r="F6132" t="str">
            <v/>
          </cell>
          <cell r="G6132" t="str">
            <v/>
          </cell>
          <cell r="H6132" t="str">
            <v>TRANSPORTE VERTICAL, BANCADA DE MÁRMORE OU GRANITO PARA COZINHA/LAVATÓRIO OU MÁRMORE SINTÉTICO COM CUBA INTEGRADA, MANUAL, 1 PAVIMENTO, (UNIDADE: UNID). AF_07/2019</v>
          </cell>
          <cell r="I6132" t="str">
            <v>UN</v>
          </cell>
          <cell r="J6132" t="str">
            <v>COLETADO</v>
          </cell>
          <cell r="K6132" t="str">
            <v>1,12</v>
          </cell>
          <cell r="L6132" t="str">
            <v>CAIXA REFERENCIAL</v>
          </cell>
        </row>
        <row r="6133">
          <cell r="A6133">
            <v>100270</v>
          </cell>
          <cell r="B6133" t="str">
            <v>SERVICOS DIVERSOS</v>
          </cell>
          <cell r="C6133" t="str">
            <v>SEDI</v>
          </cell>
          <cell r="D6133" t="str">
            <v>CARGA, DESCARGA E TRANSPORTE DE MATERIAIS</v>
          </cell>
          <cell r="E6133" t="str">
            <v>0211</v>
          </cell>
          <cell r="F6133" t="str">
            <v/>
          </cell>
          <cell r="G6133" t="str">
            <v/>
          </cell>
          <cell r="H6133" t="str">
            <v>TRANSPORTE HORIZONTAL COM CARRINHO PLATAFORMA, DE BANCADA DE MÁRMORE OU GRANITO PARA COZINHA/LAVATÓRIO OU MÁRMORE SINTÉTICO COM CUBA INTEGRADA (UNIDADE: UNIDXKM). AF_07/2019</v>
          </cell>
          <cell r="I6133" t="str">
            <v>UNXKM</v>
          </cell>
          <cell r="J6133" t="str">
            <v>COLETADO</v>
          </cell>
          <cell r="K6133" t="str">
            <v>42,47</v>
          </cell>
          <cell r="L6133" t="str">
            <v>CAIXA REFERENCIAL</v>
          </cell>
        </row>
        <row r="6134">
          <cell r="A6134">
            <v>100271</v>
          </cell>
          <cell r="B6134" t="str">
            <v>SERVICOS DIVERSOS</v>
          </cell>
          <cell r="C6134" t="str">
            <v>SEDI</v>
          </cell>
          <cell r="D6134" t="str">
            <v>CARGA, DESCARGA E TRANSPORTE DE MATERIAIS</v>
          </cell>
          <cell r="E6134" t="str">
            <v>0211</v>
          </cell>
          <cell r="F6134" t="str">
            <v/>
          </cell>
          <cell r="G6134" t="str">
            <v/>
          </cell>
          <cell r="H6134" t="str">
            <v>TRANSPORTE HORIZONTAL MANUAL, DE VIDRO (UNIDADE: M2XKM). AF_07/2019</v>
          </cell>
          <cell r="I6134" t="str">
            <v>M2XKM</v>
          </cell>
          <cell r="J6134" t="str">
            <v>COLETADO</v>
          </cell>
          <cell r="K6134" t="str">
            <v>42,50</v>
          </cell>
          <cell r="L6134" t="str">
            <v>CAIXA REFERENCIAL</v>
          </cell>
        </row>
        <row r="6135">
          <cell r="A6135">
            <v>100272</v>
          </cell>
          <cell r="B6135" t="str">
            <v>SERVICOS DIVERSOS</v>
          </cell>
          <cell r="C6135" t="str">
            <v>SEDI</v>
          </cell>
          <cell r="D6135" t="str">
            <v>CARGA, DESCARGA E TRANSPORTE DE MATERIAIS</v>
          </cell>
          <cell r="E6135" t="str">
            <v>0211</v>
          </cell>
          <cell r="F6135" t="str">
            <v/>
          </cell>
          <cell r="G6135" t="str">
            <v/>
          </cell>
          <cell r="H6135" t="str">
            <v>TRANSPORTE VERTICAL MANUAL, 1 PAVIMENTO, DE VIDRO (UNIDADE: M2). AF_07/2019</v>
          </cell>
          <cell r="I6135" t="str">
            <v>M2</v>
          </cell>
          <cell r="J6135" t="str">
            <v>COLETADO</v>
          </cell>
          <cell r="K6135" t="str">
            <v>0,84</v>
          </cell>
          <cell r="L6135" t="str">
            <v>CAIXA REFERENCIAL</v>
          </cell>
        </row>
        <row r="6136">
          <cell r="A6136">
            <v>100273</v>
          </cell>
          <cell r="B6136" t="str">
            <v>SERVICOS DIVERSOS</v>
          </cell>
          <cell r="C6136" t="str">
            <v>SEDI</v>
          </cell>
          <cell r="D6136" t="str">
            <v>CARGA, DESCARGA E TRANSPORTE DE MATERIAIS</v>
          </cell>
          <cell r="E6136" t="str">
            <v>0211</v>
          </cell>
          <cell r="F6136" t="str">
            <v/>
          </cell>
          <cell r="G6136" t="str">
            <v/>
          </cell>
          <cell r="H6136" t="str">
            <v>TRANSPORTE HORIZONTAL MANUAL, DE TELA DE AÇO (UNIDADE: KGXKM). AF_07/2019</v>
          </cell>
          <cell r="I6136" t="str">
            <v>KGXKM</v>
          </cell>
          <cell r="J6136" t="str">
            <v>COLETADO</v>
          </cell>
          <cell r="K6136" t="str">
            <v>2,21</v>
          </cell>
          <cell r="L6136" t="str">
            <v>CAIXA REFERENCIAL</v>
          </cell>
        </row>
        <row r="6137">
          <cell r="A6137">
            <v>100274</v>
          </cell>
          <cell r="B6137" t="str">
            <v>SERVICOS DIVERSOS</v>
          </cell>
          <cell r="C6137" t="str">
            <v>SEDI</v>
          </cell>
          <cell r="D6137" t="str">
            <v>CARGA, DESCARGA E TRANSPORTE DE MATERIAIS</v>
          </cell>
          <cell r="E6137" t="str">
            <v>0211</v>
          </cell>
          <cell r="F6137" t="str">
            <v/>
          </cell>
          <cell r="G6137" t="str">
            <v/>
          </cell>
          <cell r="H6137" t="str">
            <v>TRANSPORTE HORIZONTAL MANUAL, DE COMPENSADO DE MADEIRA (UNIDADE: M2XKM). AF_07/2019</v>
          </cell>
          <cell r="I6137" t="str">
            <v>M2XKM</v>
          </cell>
          <cell r="J6137" t="str">
            <v>COLETADO</v>
          </cell>
          <cell r="K6137" t="str">
            <v>18,89</v>
          </cell>
          <cell r="L6137" t="str">
            <v>CAIXA REFERENCIAL</v>
          </cell>
        </row>
        <row r="6138">
          <cell r="A6138">
            <v>100275</v>
          </cell>
          <cell r="B6138" t="str">
            <v>SERVICOS DIVERSOS</v>
          </cell>
          <cell r="C6138" t="str">
            <v>SEDI</v>
          </cell>
          <cell r="D6138" t="str">
            <v>CARGA, DESCARGA E TRANSPORTE DE MATERIAIS</v>
          </cell>
          <cell r="E6138" t="str">
            <v>0211</v>
          </cell>
          <cell r="F6138" t="str">
            <v/>
          </cell>
          <cell r="G6138" t="str">
            <v/>
          </cell>
          <cell r="H6138" t="str">
            <v>TRANSPORTE HORIZONTAL MANUAL, DE TELHA TERMOACÚSTICA OU TELHA DE AÇO ZINCADO (UNIDADE: M2XKM). AF_07/2019</v>
          </cell>
          <cell r="I6138" t="str">
            <v>M2XKM</v>
          </cell>
          <cell r="J6138" t="str">
            <v>COLETADO</v>
          </cell>
          <cell r="K6138" t="str">
            <v>12,21</v>
          </cell>
          <cell r="L6138" t="str">
            <v>CAIXA REFERENCIAL</v>
          </cell>
        </row>
        <row r="6139">
          <cell r="A6139">
            <v>100276</v>
          </cell>
          <cell r="B6139" t="str">
            <v>SERVICOS DIVERSOS</v>
          </cell>
          <cell r="C6139" t="str">
            <v>SEDI</v>
          </cell>
          <cell r="D6139" t="str">
            <v>CARGA, DESCARGA E TRANSPORTE DE MATERIAIS</v>
          </cell>
          <cell r="E6139" t="str">
            <v>0211</v>
          </cell>
          <cell r="F6139" t="str">
            <v/>
          </cell>
          <cell r="G6139" t="str">
            <v/>
          </cell>
          <cell r="H6139" t="str">
            <v>TRANSPORTE HORIZONTAL MANUAL, DE TELHA DE FIBROCIMENTO OU TELHA ESTRUTURAL DE FIBROCIMENTO, CANALETE 90 OU KALHETÃO (UNIDADE: M2XKM). AF_07/2019</v>
          </cell>
          <cell r="I6139" t="str">
            <v>M2XKM</v>
          </cell>
          <cell r="J6139" t="str">
            <v>COLETADO</v>
          </cell>
          <cell r="K6139" t="str">
            <v>22,29</v>
          </cell>
          <cell r="L6139" t="str">
            <v>CAIXA REFERENCIAL</v>
          </cell>
        </row>
        <row r="6140">
          <cell r="A6140">
            <v>100277</v>
          </cell>
          <cell r="B6140" t="str">
            <v>SERVICOS DIVERSOS</v>
          </cell>
          <cell r="C6140" t="str">
            <v>SEDI</v>
          </cell>
          <cell r="D6140" t="str">
            <v>CARGA, DESCARGA E TRANSPORTE DE MATERIAIS</v>
          </cell>
          <cell r="E6140" t="str">
            <v>0211</v>
          </cell>
          <cell r="F6140" t="str">
            <v/>
          </cell>
          <cell r="G6140" t="str">
            <v/>
          </cell>
          <cell r="H6140" t="str">
            <v>TRANSPORTE HORIZONTAL COM MANIPULADOR TELESCÓPICO, DE TELHAS TERMOACÚSTICAS, FIBROCIMENTO, AÇO ZINCADO, FIBROCIMENTO ESTRUTURAL, CANALETE 90 OU KALHETÃO (UNIDADE: M2XKM). AF_07/2019</v>
          </cell>
          <cell r="I6140" t="str">
            <v>M2XKM</v>
          </cell>
          <cell r="J6140" t="str">
            <v>ATRIBUÍDO SÃO PAULO</v>
          </cell>
          <cell r="K6140" t="str">
            <v>1,41</v>
          </cell>
          <cell r="L6140" t="str">
            <v>CAIXA REFERENCIAL</v>
          </cell>
        </row>
        <row r="6141">
          <cell r="A6141">
            <v>100278</v>
          </cell>
          <cell r="B6141" t="str">
            <v>SERVICOS DIVERSOS</v>
          </cell>
          <cell r="C6141" t="str">
            <v>SEDI</v>
          </cell>
          <cell r="D6141" t="str">
            <v>CARGA, DESCARGA E TRANSPORTE DE MATERIAIS</v>
          </cell>
          <cell r="E6141" t="str">
            <v>0211</v>
          </cell>
          <cell r="F6141" t="str">
            <v/>
          </cell>
          <cell r="G6141" t="str">
            <v/>
          </cell>
          <cell r="H6141" t="str">
            <v>TRANSPORTE HORIZONTAL MANUAL, DE BACIA SANITÁRIA, CAIXA ACOPLADA, TANQUE OU PIA (UNIDADE: UNIDXKM). AF_07/2019</v>
          </cell>
          <cell r="I6141" t="str">
            <v>UNXKM</v>
          </cell>
          <cell r="J6141" t="str">
            <v>COLETADO</v>
          </cell>
          <cell r="K6141" t="str">
            <v>27,11</v>
          </cell>
          <cell r="L6141" t="str">
            <v>CAIXA REFERENCIAL</v>
          </cell>
        </row>
        <row r="6142">
          <cell r="A6142">
            <v>100279</v>
          </cell>
          <cell r="B6142" t="str">
            <v>SERVICOS DIVERSOS</v>
          </cell>
          <cell r="C6142" t="str">
            <v>SEDI</v>
          </cell>
          <cell r="D6142" t="str">
            <v>CARGA, DESCARGA E TRANSPORTE DE MATERIAIS</v>
          </cell>
          <cell r="E6142" t="str">
            <v>0211</v>
          </cell>
          <cell r="F6142" t="str">
            <v/>
          </cell>
          <cell r="G6142" t="str">
            <v/>
          </cell>
          <cell r="H6142" t="str">
            <v>TRANSPORTE VERTICAL MANUAL, 1 PAVIMENTO, DE BACIA SANITÁRIA, CAIXA ACOPLADA, TANQUE OU PIA (UNIDADE: UNID). AF_07/2019</v>
          </cell>
          <cell r="I6142" t="str">
            <v>UN</v>
          </cell>
          <cell r="J6142" t="str">
            <v>COLETADO</v>
          </cell>
          <cell r="K6142" t="str">
            <v>0,52</v>
          </cell>
          <cell r="L6142" t="str">
            <v>CAIXA REFERENCIAL</v>
          </cell>
        </row>
        <row r="6143">
          <cell r="A6143">
            <v>100280</v>
          </cell>
          <cell r="B6143" t="str">
            <v>SERVICOS DIVERSOS</v>
          </cell>
          <cell r="C6143" t="str">
            <v>SEDI</v>
          </cell>
          <cell r="D6143" t="str">
            <v>CARGA, DESCARGA E TRANSPORTE DE MATERIAIS</v>
          </cell>
          <cell r="E6143" t="str">
            <v>0211</v>
          </cell>
          <cell r="F6143" t="str">
            <v/>
          </cell>
          <cell r="G6143" t="str">
            <v/>
          </cell>
          <cell r="H6143" t="str">
            <v>TRANSPORTE HORIZONTAL COM CARRINHO PLATAFORMA, DE BACIA SANITÁRIA, CAIXA ACOPLADA, TANQUE OU PIA (UNIDADE: UNIDXKM). AF_07/2019</v>
          </cell>
          <cell r="I6143" t="str">
            <v>UNXKM</v>
          </cell>
          <cell r="J6143" t="str">
            <v>COLETADO</v>
          </cell>
          <cell r="K6143" t="str">
            <v>12,45</v>
          </cell>
          <cell r="L6143" t="str">
            <v>CAIXA REFERENCIAL</v>
          </cell>
        </row>
        <row r="6144">
          <cell r="A6144">
            <v>100281</v>
          </cell>
          <cell r="B6144" t="str">
            <v>SERVICOS DIVERSOS</v>
          </cell>
          <cell r="C6144" t="str">
            <v>SEDI</v>
          </cell>
          <cell r="D6144" t="str">
            <v>CARGA, DESCARGA E TRANSPORTE DE MATERIAIS</v>
          </cell>
          <cell r="E6144" t="str">
            <v>0211</v>
          </cell>
          <cell r="F6144" t="str">
            <v/>
          </cell>
          <cell r="G6144" t="str">
            <v/>
          </cell>
          <cell r="H6144" t="str">
            <v>TRANSPORTE HORIZONTAL COM MANIPULADOR TELESCÓPICO, DE BACIA SANITÁRIA, CAIXA ACOPLADA, TANQUE OU PIA (UNIDADE: UNIDXKM). AF_07/2019</v>
          </cell>
          <cell r="I6144" t="str">
            <v>UNXKM</v>
          </cell>
          <cell r="J6144" t="str">
            <v>ATRIBUÍDO SÃO PAULO</v>
          </cell>
          <cell r="K6144" t="str">
            <v>2,70</v>
          </cell>
          <cell r="L6144" t="str">
            <v>CAIXA REFERENCIAL</v>
          </cell>
        </row>
        <row r="6145">
          <cell r="A6145">
            <v>100282</v>
          </cell>
          <cell r="B6145" t="str">
            <v>SERVICOS DIVERSOS</v>
          </cell>
          <cell r="C6145" t="str">
            <v>SEDI</v>
          </cell>
          <cell r="D6145" t="str">
            <v>CARGA, DESCARGA E TRANSPORTE DE MATERIAIS</v>
          </cell>
          <cell r="E6145" t="str">
            <v>0211</v>
          </cell>
          <cell r="F6145" t="str">
            <v/>
          </cell>
          <cell r="G6145" t="str">
            <v/>
          </cell>
          <cell r="H6145" t="str">
            <v>TRANSPORTE HORIZONTAL MANUAL, DE TELHA DE CONCRETO OU CERÂMICA (UNIDADE: M2XKM). AF_07/2019</v>
          </cell>
          <cell r="I6145" t="str">
            <v>M2XKM</v>
          </cell>
          <cell r="J6145" t="str">
            <v>COLETADO</v>
          </cell>
          <cell r="K6145" t="str">
            <v>106,16</v>
          </cell>
          <cell r="L6145" t="str">
            <v>CAIXA REFERENCIAL</v>
          </cell>
        </row>
        <row r="6146">
          <cell r="A6146">
            <v>100283</v>
          </cell>
          <cell r="B6146" t="str">
            <v>SERVICOS DIVERSOS</v>
          </cell>
          <cell r="C6146" t="str">
            <v>SEDI</v>
          </cell>
          <cell r="D6146" t="str">
            <v>CARGA, DESCARGA E TRANSPORTE DE MATERIAIS</v>
          </cell>
          <cell r="E6146" t="str">
            <v>0211</v>
          </cell>
          <cell r="F6146" t="str">
            <v/>
          </cell>
          <cell r="G6146" t="str">
            <v/>
          </cell>
          <cell r="H6146" t="str">
            <v>TRANSPORTE HORIZONTAL COM CARRINHO PLATAFORMA, DE TELHA DE CONCRETO OU CERÂMICA (UNIDADE: M2XKM). AF_07/2019</v>
          </cell>
          <cell r="I6146" t="str">
            <v>M2XKM</v>
          </cell>
          <cell r="J6146" t="str">
            <v>COLETADO</v>
          </cell>
          <cell r="K6146" t="str">
            <v>17,15</v>
          </cell>
          <cell r="L6146" t="str">
            <v>CAIXA REFERENCIAL</v>
          </cell>
        </row>
        <row r="6147">
          <cell r="A6147">
            <v>100284</v>
          </cell>
          <cell r="B6147" t="str">
            <v>SERVICOS DIVERSOS</v>
          </cell>
          <cell r="C6147" t="str">
            <v>SEDI</v>
          </cell>
          <cell r="D6147" t="str">
            <v>CARGA, DESCARGA E TRANSPORTE DE MATERIAIS</v>
          </cell>
          <cell r="E6147" t="str">
            <v>0211</v>
          </cell>
          <cell r="F6147" t="str">
            <v/>
          </cell>
          <cell r="G6147" t="str">
            <v/>
          </cell>
          <cell r="H6147" t="str">
            <v>TRANSPORTE HORIZONTAL COM MANIPULADOR TELESCÓPICO, DE TELHA DE CONCRETO OU CERÂMICA (UNIDADE: M2XKM). AF_07/2019</v>
          </cell>
          <cell r="I6147" t="str">
            <v>M2XKM</v>
          </cell>
          <cell r="J6147" t="str">
            <v>ATRIBUÍDO SÃO PAULO</v>
          </cell>
          <cell r="K6147" t="str">
            <v>7,89</v>
          </cell>
          <cell r="L6147" t="str">
            <v>CAIXA REFERENCIAL</v>
          </cell>
        </row>
        <row r="6148">
          <cell r="A6148">
            <v>100285</v>
          </cell>
          <cell r="B6148" t="str">
            <v>SERVICOS DIVERSOS</v>
          </cell>
          <cell r="C6148" t="str">
            <v>SEDI</v>
          </cell>
          <cell r="D6148" t="str">
            <v>CARGA, DESCARGA E TRANSPORTE DE MATERIAIS</v>
          </cell>
          <cell r="E6148" t="str">
            <v>0211</v>
          </cell>
          <cell r="F6148" t="str">
            <v/>
          </cell>
          <cell r="G6148" t="str">
            <v/>
          </cell>
          <cell r="H6148" t="str">
            <v>TRANSPORTE HORIZONTAL MANUAL, DE BARRAMENTO BLINDADO (UNIDADE: MXKM). AF_07/2019</v>
          </cell>
          <cell r="I6148" t="str">
            <v>MXKM</v>
          </cell>
          <cell r="J6148" t="str">
            <v>COLETADO</v>
          </cell>
          <cell r="K6148" t="str">
            <v>28,52</v>
          </cell>
          <cell r="L6148" t="str">
            <v>CAIXA REFERENCIAL</v>
          </cell>
        </row>
        <row r="6149">
          <cell r="A6149">
            <v>100286</v>
          </cell>
          <cell r="B6149" t="str">
            <v>SERVICOS DIVERSOS</v>
          </cell>
          <cell r="C6149" t="str">
            <v>SEDI</v>
          </cell>
          <cell r="D6149" t="str">
            <v>CARGA, DESCARGA E TRANSPORTE DE MATERIAIS</v>
          </cell>
          <cell r="E6149" t="str">
            <v>0211</v>
          </cell>
          <cell r="F6149" t="str">
            <v/>
          </cell>
          <cell r="G6149" t="str">
            <v/>
          </cell>
          <cell r="H6149" t="str">
            <v>TRANSPORTE HORIZONTAL COM CARRINHO PLATAFORMA, DE BARRAMENTO BLINDADO (UNIDADE: MXKM). AF_07/2019</v>
          </cell>
          <cell r="I6149" t="str">
            <v>MXKM</v>
          </cell>
          <cell r="J6149" t="str">
            <v>COLETADO</v>
          </cell>
          <cell r="K6149" t="str">
            <v>9,29</v>
          </cell>
          <cell r="L6149" t="str">
            <v>CAIXA REFERENCIAL</v>
          </cell>
        </row>
        <row r="6150">
          <cell r="A6150">
            <v>100287</v>
          </cell>
          <cell r="B6150" t="str">
            <v>SERVICOS DIVERSOS</v>
          </cell>
          <cell r="C6150" t="str">
            <v>SEDI</v>
          </cell>
          <cell r="D6150" t="str">
            <v>CARGA, DESCARGA E TRANSPORTE DE MATERIAIS</v>
          </cell>
          <cell r="E6150" t="str">
            <v>0211</v>
          </cell>
          <cell r="F6150" t="str">
            <v/>
          </cell>
          <cell r="G6150" t="str">
            <v/>
          </cell>
          <cell r="H6150" t="str">
            <v>TRANSPORTE HORIZONTAL MANUAL, DE CALHA QUADRADA NÚMERO 24  CORTE 33 (UNIDADE: MXKM). AF_07/2019</v>
          </cell>
          <cell r="I6150" t="str">
            <v>MXKM</v>
          </cell>
          <cell r="J6150" t="str">
            <v>COLETADO</v>
          </cell>
          <cell r="K6150" t="str">
            <v>8,90</v>
          </cell>
          <cell r="L6150" t="str">
            <v>CAIXA REFERENCIAL</v>
          </cell>
        </row>
        <row r="6151">
          <cell r="A6151">
            <v>99802</v>
          </cell>
          <cell r="B6151" t="str">
            <v>SERVICOS DIVERSOS</v>
          </cell>
          <cell r="C6151" t="str">
            <v>SEDI</v>
          </cell>
          <cell r="D6151" t="str">
            <v>LIMPEZA E ARREMATES FINAIS</v>
          </cell>
          <cell r="E6151" t="str">
            <v>0212</v>
          </cell>
          <cell r="F6151" t="str">
            <v/>
          </cell>
          <cell r="G6151" t="str">
            <v/>
          </cell>
          <cell r="H6151" t="str">
            <v>LIMPEZA DE PISO CERÂMICO OU PORCELANATO COM VASSOURA A SECO. AF_04/2019</v>
          </cell>
          <cell r="I6151" t="str">
            <v>M2</v>
          </cell>
          <cell r="J6151" t="str">
            <v>COLETADO</v>
          </cell>
          <cell r="K6151" t="str">
            <v>0,36</v>
          </cell>
          <cell r="L6151" t="str">
            <v>CAIXA REFERENCIAL</v>
          </cell>
        </row>
        <row r="6152">
          <cell r="A6152">
            <v>99803</v>
          </cell>
          <cell r="B6152" t="str">
            <v>SERVICOS DIVERSOS</v>
          </cell>
          <cell r="C6152" t="str">
            <v>SEDI</v>
          </cell>
          <cell r="D6152" t="str">
            <v>LIMPEZA E ARREMATES FINAIS</v>
          </cell>
          <cell r="E6152" t="str">
            <v>0212</v>
          </cell>
          <cell r="F6152" t="str">
            <v/>
          </cell>
          <cell r="G6152" t="str">
            <v/>
          </cell>
          <cell r="H6152" t="str">
            <v>LIMPEZA DE PISO CERÂMICO OU PORCELANATO COM PANO ÚMIDO. AF_04/2019</v>
          </cell>
          <cell r="I6152" t="str">
            <v>M2</v>
          </cell>
          <cell r="J6152" t="str">
            <v>COLETADO</v>
          </cell>
          <cell r="K6152" t="str">
            <v>1,41</v>
          </cell>
          <cell r="L6152" t="str">
            <v>CAIXA REFERENCIAL</v>
          </cell>
        </row>
        <row r="6153">
          <cell r="A6153">
            <v>99805</v>
          </cell>
          <cell r="B6153" t="str">
            <v>SERVICOS DIVERSOS</v>
          </cell>
          <cell r="C6153" t="str">
            <v>SEDI</v>
          </cell>
          <cell r="D6153" t="str">
            <v>LIMPEZA E ARREMATES FINAIS</v>
          </cell>
          <cell r="E6153" t="str">
            <v>0212</v>
          </cell>
          <cell r="F6153" t="str">
            <v/>
          </cell>
          <cell r="G6153" t="str">
            <v/>
          </cell>
          <cell r="H6153" t="str">
            <v>LIMPEZA DE PISO CERÂMICO OU COM PEDRAS RÚSTICAS UTILIZANDO ÁCIDO MURIÁTICO. AF_04/2019</v>
          </cell>
          <cell r="I6153" t="str">
            <v>M2</v>
          </cell>
          <cell r="J6153" t="str">
            <v>COEFICIENTE DE REPRESENTATIVIDADE</v>
          </cell>
          <cell r="K6153" t="str">
            <v>7,38</v>
          </cell>
          <cell r="L6153" t="str">
            <v>CAIXA REFERENCIAL</v>
          </cell>
        </row>
        <row r="6154">
          <cell r="A6154">
            <v>99806</v>
          </cell>
          <cell r="B6154" t="str">
            <v>SERVICOS DIVERSOS</v>
          </cell>
          <cell r="C6154" t="str">
            <v>SEDI</v>
          </cell>
          <cell r="D6154" t="str">
            <v>LIMPEZA E ARREMATES FINAIS</v>
          </cell>
          <cell r="E6154" t="str">
            <v>0212</v>
          </cell>
          <cell r="F6154" t="str">
            <v/>
          </cell>
          <cell r="G6154" t="str">
            <v/>
          </cell>
          <cell r="H6154" t="str">
            <v>LIMPEZA DE REVESTIMENTO CERÂMICO EM PAREDE COM PANO ÚMIDO AF_04/2019</v>
          </cell>
          <cell r="I6154" t="str">
            <v>M2</v>
          </cell>
          <cell r="J6154" t="str">
            <v>COLETADO</v>
          </cell>
          <cell r="K6154" t="str">
            <v>0,58</v>
          </cell>
          <cell r="L6154" t="str">
            <v>CAIXA REFERENCIAL</v>
          </cell>
        </row>
        <row r="6155">
          <cell r="A6155">
            <v>99808</v>
          </cell>
          <cell r="B6155" t="str">
            <v>SERVICOS DIVERSOS</v>
          </cell>
          <cell r="C6155" t="str">
            <v>SEDI</v>
          </cell>
          <cell r="D6155" t="str">
            <v>LIMPEZA E ARREMATES FINAIS</v>
          </cell>
          <cell r="E6155" t="str">
            <v>0212</v>
          </cell>
          <cell r="F6155" t="str">
            <v/>
          </cell>
          <cell r="G6155" t="str">
            <v/>
          </cell>
          <cell r="H6155" t="str">
            <v>LIMPEZA DE REVESTIMENTO CERÂMICO EM PAREDE UTILIZANDO ÁCIDO MURIÁTICO. AF_04/2019</v>
          </cell>
          <cell r="I6155" t="str">
            <v>M2</v>
          </cell>
          <cell r="J6155" t="str">
            <v>COEFICIENTE DE REPRESENTATIVIDADE</v>
          </cell>
          <cell r="K6155" t="str">
            <v>2,43</v>
          </cell>
          <cell r="L6155" t="str">
            <v>CAIXA REFERENCIAL</v>
          </cell>
        </row>
        <row r="6156">
          <cell r="A6156">
            <v>99809</v>
          </cell>
          <cell r="B6156" t="str">
            <v>SERVICOS DIVERSOS</v>
          </cell>
          <cell r="C6156" t="str">
            <v>SEDI</v>
          </cell>
          <cell r="D6156" t="str">
            <v>LIMPEZA E ARREMATES FINAIS</v>
          </cell>
          <cell r="E6156" t="str">
            <v>0212</v>
          </cell>
          <cell r="F6156" t="str">
            <v/>
          </cell>
          <cell r="G6156" t="str">
            <v/>
          </cell>
          <cell r="H6156" t="str">
            <v>LIMPEZA DE PISO DE LADRILHO HIDRÁULICO COM PANO ÚMIDO. AF_04/2019</v>
          </cell>
          <cell r="I6156" t="str">
            <v>M2</v>
          </cell>
          <cell r="J6156" t="str">
            <v>COLETADO</v>
          </cell>
          <cell r="K6156" t="str">
            <v>4,01</v>
          </cell>
          <cell r="L6156" t="str">
            <v>CAIXA REFERENCIAL</v>
          </cell>
        </row>
        <row r="6157">
          <cell r="A6157">
            <v>99811</v>
          </cell>
          <cell r="B6157" t="str">
            <v>SERVICOS DIVERSOS</v>
          </cell>
          <cell r="C6157" t="str">
            <v>SEDI</v>
          </cell>
          <cell r="D6157" t="str">
            <v>LIMPEZA E ARREMATES FINAIS</v>
          </cell>
          <cell r="E6157" t="str">
            <v>0212</v>
          </cell>
          <cell r="F6157" t="str">
            <v/>
          </cell>
          <cell r="G6157" t="str">
            <v/>
          </cell>
          <cell r="H6157" t="str">
            <v>LIMPEZA DE CONTRAPISO COM VASSOURA A SECO. AF_04/2019</v>
          </cell>
          <cell r="I6157" t="str">
            <v>M2</v>
          </cell>
          <cell r="J6157" t="str">
            <v>COLETADO</v>
          </cell>
          <cell r="K6157" t="str">
            <v>2,40</v>
          </cell>
          <cell r="L6157" t="str">
            <v>CAIXA REFERENCIAL</v>
          </cell>
        </row>
        <row r="6158">
          <cell r="A6158">
            <v>99812</v>
          </cell>
          <cell r="B6158" t="str">
            <v>SERVICOS DIVERSOS</v>
          </cell>
          <cell r="C6158" t="str">
            <v>SEDI</v>
          </cell>
          <cell r="D6158" t="str">
            <v>LIMPEZA E ARREMATES FINAIS</v>
          </cell>
          <cell r="E6158" t="str">
            <v>0212</v>
          </cell>
          <cell r="F6158" t="str">
            <v/>
          </cell>
          <cell r="G6158" t="str">
            <v/>
          </cell>
          <cell r="H6158" t="str">
            <v>LIMPEZA DE LADRILHO HIDRÁULICO EM PAREDE COM PANO ÚMIDO. AF_04/2019</v>
          </cell>
          <cell r="I6158" t="str">
            <v>M2</v>
          </cell>
          <cell r="J6158" t="str">
            <v>COLETADO</v>
          </cell>
          <cell r="K6158" t="str">
            <v>0,77</v>
          </cell>
          <cell r="L6158" t="str">
            <v>CAIXA REFERENCIAL</v>
          </cell>
        </row>
        <row r="6159">
          <cell r="A6159">
            <v>99814</v>
          </cell>
          <cell r="B6159" t="str">
            <v>SERVICOS DIVERSOS</v>
          </cell>
          <cell r="C6159" t="str">
            <v>SEDI</v>
          </cell>
          <cell r="D6159" t="str">
            <v>LIMPEZA E ARREMATES FINAIS</v>
          </cell>
          <cell r="E6159" t="str">
            <v>0212</v>
          </cell>
          <cell r="F6159" t="str">
            <v/>
          </cell>
          <cell r="G6159" t="str">
            <v/>
          </cell>
          <cell r="H6159" t="str">
            <v>LIMPEZA DE SUPERFÍCIE COM JATO DE ALTA PRESSÃO. AF_04/2019</v>
          </cell>
          <cell r="I6159" t="str">
            <v>M2</v>
          </cell>
          <cell r="J6159" t="str">
            <v>COEFICIENTE DE REPRESENTATIVIDADE</v>
          </cell>
          <cell r="K6159" t="str">
            <v>1,30</v>
          </cell>
          <cell r="L6159" t="str">
            <v>CAIXA REFERENCIAL</v>
          </cell>
        </row>
        <row r="6160">
          <cell r="A6160">
            <v>99822</v>
          </cell>
          <cell r="B6160" t="str">
            <v>SERVICOS DIVERSOS</v>
          </cell>
          <cell r="C6160" t="str">
            <v>SEDI</v>
          </cell>
          <cell r="D6160" t="str">
            <v>LIMPEZA E ARREMATES FINAIS</v>
          </cell>
          <cell r="E6160" t="str">
            <v>0212</v>
          </cell>
          <cell r="F6160" t="str">
            <v/>
          </cell>
          <cell r="G6160" t="str">
            <v/>
          </cell>
          <cell r="H6160" t="str">
            <v>LIMPEZA DE PORTA DE MADEIRA. AF_04/2019</v>
          </cell>
          <cell r="I6160" t="str">
            <v>M2</v>
          </cell>
          <cell r="J6160" t="str">
            <v>COLETADO</v>
          </cell>
          <cell r="K6160" t="str">
            <v>0,68</v>
          </cell>
          <cell r="L6160" t="str">
            <v>CAIXA REFERENCIAL</v>
          </cell>
        </row>
        <row r="6161">
          <cell r="A6161">
            <v>99826</v>
          </cell>
          <cell r="B6161" t="str">
            <v>SERVICOS DIVERSOS</v>
          </cell>
          <cell r="C6161" t="str">
            <v>SEDI</v>
          </cell>
          <cell r="D6161" t="str">
            <v>LIMPEZA E ARREMATES FINAIS</v>
          </cell>
          <cell r="E6161" t="str">
            <v>0212</v>
          </cell>
          <cell r="F6161" t="str">
            <v/>
          </cell>
          <cell r="G6161" t="str">
            <v/>
          </cell>
          <cell r="H6161" t="str">
            <v>LIMPEZA DE FORRO REMOVÍVEL COM PANO ÚMIDO. AF_04/2019</v>
          </cell>
          <cell r="I6161" t="str">
            <v>M2</v>
          </cell>
          <cell r="J6161" t="str">
            <v>COLETADO</v>
          </cell>
          <cell r="K6161" t="str">
            <v>1,04</v>
          </cell>
          <cell r="L6161" t="str">
            <v>CAIXA REFERENCIAL</v>
          </cell>
        </row>
        <row r="6162">
          <cell r="A6162">
            <v>73361</v>
          </cell>
          <cell r="B6162" t="str">
            <v>SERVICOS DIVERSOS</v>
          </cell>
          <cell r="C6162" t="str">
            <v>SEDI</v>
          </cell>
          <cell r="D6162" t="str">
            <v>OUTROS</v>
          </cell>
          <cell r="E6162" t="str">
            <v>0318</v>
          </cell>
          <cell r="F6162" t="str">
            <v/>
          </cell>
          <cell r="G6162" t="str">
            <v/>
          </cell>
          <cell r="H6162" t="str">
            <v>CONCRETO CICLOPICO FCK=10MPA 30% PEDRA DE MAO INCLUSIVE LANCAMENTO</v>
          </cell>
          <cell r="I6162" t="str">
            <v>M3</v>
          </cell>
          <cell r="J6162" t="str">
            <v>ATRIBUÍDO SÃO PAULO</v>
          </cell>
          <cell r="K6162" t="str">
            <v>352,18</v>
          </cell>
          <cell r="L6162" t="str">
            <v>CAIXA REFERENCIAL</v>
          </cell>
        </row>
        <row r="6163">
          <cell r="A6163">
            <v>97010</v>
          </cell>
          <cell r="B6163" t="str">
            <v>SERVICOS DIVERSOS</v>
          </cell>
          <cell r="C6163" t="str">
            <v>SEDI</v>
          </cell>
          <cell r="D6163" t="str">
            <v>OUTROS</v>
          </cell>
          <cell r="E6163" t="str">
            <v>0318</v>
          </cell>
          <cell r="F6163" t="str">
            <v/>
          </cell>
          <cell r="G6163" t="str">
            <v/>
          </cell>
          <cell r="H6163" t="str">
            <v>GUARDA-CORPO FIXADO EM FÔRMA DE MADEIRA COM TRAVESSÕES EM MADEIRA PREGADA E FECHAMENTO EM TELA DE POLIPROPILENO PARA EDIFICAÇÕES COM ATÉ 2 PAVIMENTOS. AF_11/2017</v>
          </cell>
          <cell r="I6163" t="str">
            <v>M</v>
          </cell>
          <cell r="J6163" t="str">
            <v>COEFICIENTE DE REPRESENTATIVIDADE</v>
          </cell>
          <cell r="K6163" t="str">
            <v>27,64</v>
          </cell>
          <cell r="L6163" t="str">
            <v>CAIXA REFERENCIAL</v>
          </cell>
        </row>
        <row r="6164">
          <cell r="A6164">
            <v>97011</v>
          </cell>
          <cell r="B6164" t="str">
            <v>SERVICOS DIVERSOS</v>
          </cell>
          <cell r="C6164" t="str">
            <v>SEDI</v>
          </cell>
          <cell r="D6164" t="str">
            <v>OUTROS</v>
          </cell>
          <cell r="E6164" t="str">
            <v>0318</v>
          </cell>
          <cell r="F6164" t="str">
            <v/>
          </cell>
          <cell r="G6164" t="str">
            <v/>
          </cell>
          <cell r="H6164" t="str">
            <v>GUARDA-CORPO FIXADO EM FÔRMA DE MADEIRA COM TRAVESSÕES EM MADEIRA PREGADA E FECHAMENTO EM TELA DE POLIPROPILENO PARA EDIFICAÇÕES COM  3 PAVIMENTOS. AF_11/2017</v>
          </cell>
          <cell r="I6164" t="str">
            <v>M</v>
          </cell>
          <cell r="J6164" t="str">
            <v>COEFICIENTE DE REPRESENTATIVIDADE</v>
          </cell>
          <cell r="K6164" t="str">
            <v>22,68</v>
          </cell>
          <cell r="L6164" t="str">
            <v>CAIXA REFERENCIAL</v>
          </cell>
        </row>
        <row r="6165">
          <cell r="A6165">
            <v>97012</v>
          </cell>
          <cell r="B6165" t="str">
            <v>SERVICOS DIVERSOS</v>
          </cell>
          <cell r="C6165" t="str">
            <v>SEDI</v>
          </cell>
          <cell r="D6165" t="str">
            <v>OUTROS</v>
          </cell>
          <cell r="E6165" t="str">
            <v>0318</v>
          </cell>
          <cell r="F6165" t="str">
            <v/>
          </cell>
          <cell r="G6165" t="str">
            <v/>
          </cell>
          <cell r="H6165" t="str">
            <v>GUARDA-CORPO FIXADO EM FÔRMA DE MADEIRA COM TRAVESSÕES EM MADEIRA PREGADA E FECHAMENTO EM TELA DE POLIPROPILENO PARA EDIFICAÇÕES COM ALTURA IGUAL OU SUPERIOR A 4 PAVIMENTOS. AF_11/2017</v>
          </cell>
          <cell r="I6165" t="str">
            <v>M</v>
          </cell>
          <cell r="J6165" t="str">
            <v>COEFICIENTE DE REPRESENTATIVIDADE</v>
          </cell>
          <cell r="K6165" t="str">
            <v>20,20</v>
          </cell>
          <cell r="L6165" t="str">
            <v>CAIXA REFERENCIAL</v>
          </cell>
        </row>
        <row r="6166">
          <cell r="A6166">
            <v>97013</v>
          </cell>
          <cell r="B6166" t="str">
            <v>SERVICOS DIVERSOS</v>
          </cell>
          <cell r="C6166" t="str">
            <v>SEDI</v>
          </cell>
          <cell r="D6166" t="str">
            <v>OUTROS</v>
          </cell>
          <cell r="E6166" t="str">
            <v>0318</v>
          </cell>
          <cell r="F6166" t="str">
            <v/>
          </cell>
          <cell r="G6166" t="str">
            <v/>
          </cell>
          <cell r="H6166" t="str">
            <v>GUARDA-CORPO FIXADO EM FÔRMA DE MADEIRA COM TRAVESSÕES EM MADEIRA PREGADA E FECHAMENTO EM PAINEL COMPENSADO PARA EDIFICAÇÕES COM ATÉ 2 PAVIMENTOS. AF_11/2017</v>
          </cell>
          <cell r="I6166" t="str">
            <v>M</v>
          </cell>
          <cell r="J6166" t="str">
            <v>COEFICIENTE DE REPRESENTATIVIDADE</v>
          </cell>
          <cell r="K6166" t="str">
            <v>46,17</v>
          </cell>
          <cell r="L6166" t="str">
            <v>CAIXA REFERENCIAL</v>
          </cell>
        </row>
        <row r="6167">
          <cell r="A6167">
            <v>97014</v>
          </cell>
          <cell r="B6167" t="str">
            <v>SERVICOS DIVERSOS</v>
          </cell>
          <cell r="C6167" t="str">
            <v>SEDI</v>
          </cell>
          <cell r="D6167" t="str">
            <v>OUTROS</v>
          </cell>
          <cell r="E6167" t="str">
            <v>0318</v>
          </cell>
          <cell r="F6167" t="str">
            <v/>
          </cell>
          <cell r="G6167" t="str">
            <v/>
          </cell>
          <cell r="H6167" t="str">
            <v>GUARDA-CORPO FIXADO EM FÔRMA DE MADEIRA COM TRAVESSÕES EM MADEIRA PREGADA E FECHAMENTO EM PAINEL COMPENSADO PARA EDIFICAÇÕES COM 3 PAVIMENTOS. AF_11/2017</v>
          </cell>
          <cell r="I6167" t="str">
            <v>M</v>
          </cell>
          <cell r="J6167" t="str">
            <v>COEFICIENTE DE REPRESENTATIVIDADE</v>
          </cell>
          <cell r="K6167" t="str">
            <v>35,22</v>
          </cell>
          <cell r="L6167" t="str">
            <v>CAIXA REFERENCIAL</v>
          </cell>
        </row>
        <row r="6168">
          <cell r="A6168">
            <v>97015</v>
          </cell>
          <cell r="B6168" t="str">
            <v>SERVICOS DIVERSOS</v>
          </cell>
          <cell r="C6168" t="str">
            <v>SEDI</v>
          </cell>
          <cell r="D6168" t="str">
            <v>OUTROS</v>
          </cell>
          <cell r="E6168" t="str">
            <v>0318</v>
          </cell>
          <cell r="F6168" t="str">
            <v/>
          </cell>
          <cell r="G6168" t="str">
            <v/>
          </cell>
          <cell r="H6168" t="str">
            <v>GUARDA-CORPO FIXADO EM FÔRMA DE MADEIRA COM TRAVESSÕES EM MADEIRA PREGADA E FECHAMENTO EM PAINEL COMPENSADO PARA EDIFICAÇÕES COM ALTURA IGUAL OU SUPERIOR A 4 PAVIMENTOS. AF_11/2017</v>
          </cell>
          <cell r="I6168" t="str">
            <v>M</v>
          </cell>
          <cell r="J6168" t="str">
            <v>COEFICIENTE DE REPRESENTATIVIDADE</v>
          </cell>
          <cell r="K6168" t="str">
            <v>29,74</v>
          </cell>
          <cell r="L6168" t="str">
            <v>CAIXA REFERENCIAL</v>
          </cell>
        </row>
        <row r="6169">
          <cell r="A6169">
            <v>97016</v>
          </cell>
          <cell r="B6169" t="str">
            <v>SERVICOS DIVERSOS</v>
          </cell>
          <cell r="C6169" t="str">
            <v>SEDI</v>
          </cell>
          <cell r="D6169" t="str">
            <v>OUTROS</v>
          </cell>
          <cell r="E6169" t="str">
            <v>0318</v>
          </cell>
          <cell r="F6169" t="str">
            <v/>
          </cell>
          <cell r="G6169" t="str">
            <v/>
          </cell>
          <cell r="H6169" t="str">
            <v>GUARDA-CORPO FIXADO EM FÔRMA DE MADEIRA COM TRAVESSÕES EM MADEIRA PREGADA PRÉ-MONTADA E ENCAIXE NA FÔRMA. PARA EDIFICAÇÕES COM ATÉ 2 PAVIMENTOS. AF_11/2017</v>
          </cell>
          <cell r="I6169" t="str">
            <v>M</v>
          </cell>
          <cell r="J6169" t="str">
            <v>COEFICIENTE DE REPRESENTATIVIDADE</v>
          </cell>
          <cell r="K6169" t="str">
            <v>23,23</v>
          </cell>
          <cell r="L6169" t="str">
            <v>CAIXA REFERENCIAL</v>
          </cell>
        </row>
        <row r="6170">
          <cell r="A6170">
            <v>97017</v>
          </cell>
          <cell r="B6170" t="str">
            <v>SERVICOS DIVERSOS</v>
          </cell>
          <cell r="C6170" t="str">
            <v>SEDI</v>
          </cell>
          <cell r="D6170" t="str">
            <v>OUTROS</v>
          </cell>
          <cell r="E6170" t="str">
            <v>0318</v>
          </cell>
          <cell r="F6170" t="str">
            <v/>
          </cell>
          <cell r="G6170" t="str">
            <v/>
          </cell>
          <cell r="H6170" t="str">
            <v>GUARDA-CORPO FIXADO EM FÔRMA DE MADEIRA COM TRAVESSÕES EM MADEIRA PREGADA PRÉ-MONTADA E ENCAIXE NA FÔRMA PARA EDIFICAÇÕES COM 3 PAVIMENTOS. AF_11/2017</v>
          </cell>
          <cell r="I6170" t="str">
            <v>M</v>
          </cell>
          <cell r="J6170" t="str">
            <v>COEFICIENTE DE REPRESENTATIVIDADE</v>
          </cell>
          <cell r="K6170" t="str">
            <v>18,34</v>
          </cell>
          <cell r="L6170" t="str">
            <v>CAIXA REFERENCIAL</v>
          </cell>
        </row>
        <row r="6171">
          <cell r="A6171">
            <v>97018</v>
          </cell>
          <cell r="B6171" t="str">
            <v>SERVICOS DIVERSOS</v>
          </cell>
          <cell r="C6171" t="str">
            <v>SEDI</v>
          </cell>
          <cell r="D6171" t="str">
            <v>OUTROS</v>
          </cell>
          <cell r="E6171" t="str">
            <v>0318</v>
          </cell>
          <cell r="F6171" t="str">
            <v/>
          </cell>
          <cell r="G6171" t="str">
            <v/>
          </cell>
          <cell r="H6171" t="str">
            <v>GUARDA-CORPO FIXADO EM FÔRMA DE MADEIRA COM TRAVESSÕES EM MADEIRA PREGADA PRÉ-MONTADA E ENCAIXE NA FÔRMA. PARA EDIFICAÇÕES COM ALTURA IGUAL OU SUPERIOR A 4 PAVIMENTOS. AF_11/2017</v>
          </cell>
          <cell r="I6171" t="str">
            <v>M</v>
          </cell>
          <cell r="J6171" t="str">
            <v>COEFICIENTE DE REPRESENTATIVIDADE</v>
          </cell>
          <cell r="K6171" t="str">
            <v>15,88</v>
          </cell>
          <cell r="L6171" t="str">
            <v>CAIXA REFERENCIAL</v>
          </cell>
        </row>
        <row r="6172">
          <cell r="A6172">
            <v>97031</v>
          </cell>
          <cell r="B6172" t="str">
            <v>SERVICOS DIVERSOS</v>
          </cell>
          <cell r="C6172" t="str">
            <v>SEDI</v>
          </cell>
          <cell r="D6172" t="str">
            <v>OUTROS</v>
          </cell>
          <cell r="E6172" t="str">
            <v>0318</v>
          </cell>
          <cell r="F6172" t="str">
            <v/>
          </cell>
          <cell r="G6172" t="str">
            <v/>
          </cell>
          <cell r="H6172" t="str">
            <v>GUARDA-CORPO EM LAJE PÓS-DESFÔRMA, PARA ESTRUTURAS EM CONCRETO, COM ESCORAS DE MADEIRA ESTRONCADAS NA ESTRUTURA, TRAVESSÕES DE MADEIRA PREGADOS E FECHAMENTO EM TELA DE POLIPROPILENO PARA EDIFICAÇÕES COM ALTURA ATÉ 4 PAVIMENTOS (1 MONTAGEM POR OBRA). AF_11</v>
          </cell>
          <cell r="I6172" t="str">
            <v>M</v>
          </cell>
          <cell r="J6172" t="str">
            <v>COEFICIENTE DE REPRESENTATIVIDADE</v>
          </cell>
          <cell r="K6172" t="str">
            <v>29,36</v>
          </cell>
          <cell r="L6172" t="str">
            <v>CAIXA REFERENCIAL</v>
          </cell>
        </row>
        <row r="6173">
          <cell r="A6173">
            <v>97032</v>
          </cell>
          <cell r="B6173" t="str">
            <v>SERVICOS DIVERSOS</v>
          </cell>
          <cell r="C6173" t="str">
            <v>SEDI</v>
          </cell>
          <cell r="D6173" t="str">
            <v>OUTROS</v>
          </cell>
          <cell r="E6173" t="str">
            <v>0318</v>
          </cell>
          <cell r="F6173" t="str">
            <v/>
          </cell>
          <cell r="G6173" t="str">
            <v/>
          </cell>
          <cell r="H6173" t="str">
            <v>GUARDA-CORPO EM LAJE PÓS-DESFÔRMA, PARA ESTRUTURAS EM CONCRETO, COM ESCORAS DE MADEIRA ESTRONCADAS NA ESTRUTURA, TRAVESSÕES DE MADEIRA PREGADOS E FECHAMENTO EM TELA DE POLIPROPILENO PARA EDIFICAÇÕES ACIMA DE 4 PAV. (2 MONTAGENS POR OBRA). AF_11/2017</v>
          </cell>
          <cell r="I6173" t="str">
            <v>M</v>
          </cell>
          <cell r="J6173" t="str">
            <v>COEFICIENTE DE REPRESENTATIVIDADE</v>
          </cell>
          <cell r="K6173" t="str">
            <v>21,21</v>
          </cell>
          <cell r="L6173" t="str">
            <v>CAIXA REFERENCIAL</v>
          </cell>
        </row>
        <row r="6174">
          <cell r="A6174">
            <v>97033</v>
          </cell>
          <cell r="B6174" t="str">
            <v>SERVICOS DIVERSOS</v>
          </cell>
          <cell r="C6174" t="str">
            <v>SEDI</v>
          </cell>
          <cell r="D6174" t="str">
            <v>OUTROS</v>
          </cell>
          <cell r="E6174" t="str">
            <v>0318</v>
          </cell>
          <cell r="F6174" t="str">
            <v/>
          </cell>
          <cell r="G6174" t="str">
            <v/>
          </cell>
          <cell r="H6174" t="str">
            <v>GUARDA-CORPO EM LAJE PÓS-DESFORMA, PARA ESTRUTURAS EM CONCRETO, COM ESCORAS METÁLICAS ESTRONCADAS NA ESTRUTURA, TRAVESSÕES DE MADEIRA E FECHAMENTO EM TELA DE POLIPROPILENO PARA EDIFICAÇÕES COM ALTURA ATÉ 4 PAVIMENTOS (1 MONTAGEM POR OBRA). AF_11/2017</v>
          </cell>
          <cell r="I6174" t="str">
            <v>M</v>
          </cell>
          <cell r="J6174" t="str">
            <v>COEFICIENTE DE REPRESENTATIVIDADE</v>
          </cell>
          <cell r="K6174" t="str">
            <v>36,23</v>
          </cell>
          <cell r="L6174" t="str">
            <v>CAIXA REFERENCIAL</v>
          </cell>
        </row>
        <row r="6175">
          <cell r="A6175">
            <v>97034</v>
          </cell>
          <cell r="B6175" t="str">
            <v>SERVICOS DIVERSOS</v>
          </cell>
          <cell r="C6175" t="str">
            <v>SEDI</v>
          </cell>
          <cell r="D6175" t="str">
            <v>OUTROS</v>
          </cell>
          <cell r="E6175" t="str">
            <v>0318</v>
          </cell>
          <cell r="F6175" t="str">
            <v/>
          </cell>
          <cell r="G6175" t="str">
            <v/>
          </cell>
          <cell r="H6175" t="str">
            <v>GUARDA-CORPO EM LAJE PÓS-DESFORMA, PARA ESTRUTURAS EM CONCRETO, COM ESCORAS METÁLICAS ESTRONCADAS NA ESTRUTURA, TRAVESSÕES DE MADEIRA E FECHAMENTO EM TELA DE POLIPROPILENO PARA EDIFICAÇÕES ACIMA DE 4 PAVIMENTOS (2 MONTAGENS POR OBRA). AF_11/2017</v>
          </cell>
          <cell r="I6175" t="str">
            <v>M</v>
          </cell>
          <cell r="J6175" t="str">
            <v>COEFICIENTE DE REPRESENTATIVIDADE</v>
          </cell>
          <cell r="K6175" t="str">
            <v>23,89</v>
          </cell>
          <cell r="L6175" t="str">
            <v>CAIXA REFERENCIAL</v>
          </cell>
        </row>
        <row r="6176">
          <cell r="A6176">
            <v>97039</v>
          </cell>
          <cell r="B6176" t="str">
            <v>SERVICOS DIVERSOS</v>
          </cell>
          <cell r="C6176" t="str">
            <v>SEDI</v>
          </cell>
          <cell r="D6176" t="str">
            <v>OUTROS</v>
          </cell>
          <cell r="E6176" t="str">
            <v>0318</v>
          </cell>
          <cell r="F6176" t="str">
            <v/>
          </cell>
          <cell r="G6176" t="str">
            <v/>
          </cell>
          <cell r="H6176" t="str">
            <v>FECHAMENTO REMOVÍVEL DE VÃO DE PORTAS, EM MADEIRA (VÃO DO ELEVADOR)  1 MONTAGEM EM OBRA. AF_11/2017</v>
          </cell>
          <cell r="I6176" t="str">
            <v>M2</v>
          </cell>
          <cell r="J6176" t="str">
            <v>COEFICIENTE DE REPRESENTATIVIDADE</v>
          </cell>
          <cell r="K6176" t="str">
            <v>31,48</v>
          </cell>
          <cell r="L6176" t="str">
            <v>CAIXA REFERENCIAL</v>
          </cell>
        </row>
        <row r="6177">
          <cell r="A6177">
            <v>97040</v>
          </cell>
          <cell r="B6177" t="str">
            <v>SERVICOS DIVERSOS</v>
          </cell>
          <cell r="C6177" t="str">
            <v>SEDI</v>
          </cell>
          <cell r="D6177" t="str">
            <v>OUTROS</v>
          </cell>
          <cell r="E6177" t="str">
            <v>0318</v>
          </cell>
          <cell r="F6177" t="str">
            <v/>
          </cell>
          <cell r="G6177" t="str">
            <v/>
          </cell>
          <cell r="H6177" t="str">
            <v>FECHAMENTO REMOVÍVEL DE ABERTURA DE CAIXILHO, EM MADEIRA  4 MONTAGENS EM OBRA. AF_11/2017</v>
          </cell>
          <cell r="I6177" t="str">
            <v>M2</v>
          </cell>
          <cell r="J6177" t="str">
            <v>COEFICIENTE DE REPRESENTATIVIDADE</v>
          </cell>
          <cell r="K6177" t="str">
            <v>10,78</v>
          </cell>
          <cell r="L6177" t="str">
            <v>CAIXA REFERENCIAL</v>
          </cell>
        </row>
        <row r="6178">
          <cell r="A6178">
            <v>97041</v>
          </cell>
          <cell r="B6178" t="str">
            <v>SERVICOS DIVERSOS</v>
          </cell>
          <cell r="C6178" t="str">
            <v>SEDI</v>
          </cell>
          <cell r="D6178" t="str">
            <v>OUTROS</v>
          </cell>
          <cell r="E6178" t="str">
            <v>0318</v>
          </cell>
          <cell r="F6178" t="str">
            <v/>
          </cell>
          <cell r="G6178" t="str">
            <v/>
          </cell>
          <cell r="H6178" t="str">
            <v>FECHAMENTO REMOVÍVEL DE ABERTURA NO PISO, EM MADEIRA  1 MONTAGEM EM OBRA. AF_11/2017</v>
          </cell>
          <cell r="I6178" t="str">
            <v>M2</v>
          </cell>
          <cell r="J6178" t="str">
            <v>COEFICIENTE DE REPRESENTATIVIDADE</v>
          </cell>
          <cell r="K6178" t="str">
            <v>170,88</v>
          </cell>
          <cell r="L6178" t="str">
            <v>CAIXA REFERENCIAL</v>
          </cell>
        </row>
        <row r="6179">
          <cell r="A6179">
            <v>97046</v>
          </cell>
          <cell r="B6179" t="str">
            <v>SERVICOS DIVERSOS</v>
          </cell>
          <cell r="C6179" t="str">
            <v>SEDI</v>
          </cell>
          <cell r="D6179" t="str">
            <v>OUTROS</v>
          </cell>
          <cell r="E6179" t="str">
            <v>0318</v>
          </cell>
          <cell r="F6179" t="str">
            <v/>
          </cell>
          <cell r="G6179" t="str">
            <v/>
          </cell>
          <cell r="H6179" t="str">
            <v>PONTEIRAS DE PROTEÇÃO DE VERGALHÕES EXPOSTOS EM FUNDAÇÕES. AF_11/2017</v>
          </cell>
          <cell r="I6179" t="str">
            <v>M2</v>
          </cell>
          <cell r="J6179" t="str">
            <v>ATRIBUÍDO SÃO PAULO</v>
          </cell>
          <cell r="K6179" t="str">
            <v>0,29</v>
          </cell>
          <cell r="L6179" t="str">
            <v>CAIXA REFERENCIAL</v>
          </cell>
        </row>
        <row r="6180">
          <cell r="A6180">
            <v>97047</v>
          </cell>
          <cell r="B6180" t="str">
            <v>SERVICOS DIVERSOS</v>
          </cell>
          <cell r="C6180" t="str">
            <v>SEDI</v>
          </cell>
          <cell r="D6180" t="str">
            <v>OUTROS</v>
          </cell>
          <cell r="E6180" t="str">
            <v>0318</v>
          </cell>
          <cell r="F6180" t="str">
            <v/>
          </cell>
          <cell r="G6180" t="str">
            <v/>
          </cell>
          <cell r="H6180" t="str">
            <v>PONTEIRAS DE PROTEÇÃO DE VERGALHÕES EXPOSTOS EM ESTRUTURAS DE CONCRETO ARMADO CONVENCIONAL. AF_11/2017</v>
          </cell>
          <cell r="I6180" t="str">
            <v>M2</v>
          </cell>
          <cell r="J6180" t="str">
            <v>ATRIBUÍDO SÃO PAULO</v>
          </cell>
          <cell r="K6180" t="str">
            <v>0,11</v>
          </cell>
          <cell r="L6180" t="str">
            <v>CAIXA REFERENCIAL</v>
          </cell>
        </row>
        <row r="6181">
          <cell r="A6181">
            <v>97048</v>
          </cell>
          <cell r="B6181" t="str">
            <v>SERVICOS DIVERSOS</v>
          </cell>
          <cell r="C6181" t="str">
            <v>SEDI</v>
          </cell>
          <cell r="D6181" t="str">
            <v>OUTROS</v>
          </cell>
          <cell r="E6181" t="str">
            <v>0318</v>
          </cell>
          <cell r="F6181" t="str">
            <v/>
          </cell>
          <cell r="G6181" t="str">
            <v/>
          </cell>
          <cell r="H6181" t="str">
            <v>PONTEIRAS DE PROTEÇÃO DE VERGALHÕES EXPOSTOS EM ALVENARIA ESTRUTURAL. AF_11/2017</v>
          </cell>
          <cell r="I6181" t="str">
            <v>M2</v>
          </cell>
          <cell r="J6181" t="str">
            <v>ATRIBUÍDO SÃO PAULO</v>
          </cell>
          <cell r="K6181" t="str">
            <v>0,08</v>
          </cell>
          <cell r="L6181" t="str">
            <v>CAIXA REFERENCIAL</v>
          </cell>
        </row>
        <row r="6182">
          <cell r="A6182">
            <v>97051</v>
          </cell>
          <cell r="B6182" t="str">
            <v>SERVICOS DIVERSOS</v>
          </cell>
          <cell r="C6182" t="str">
            <v>SEDI</v>
          </cell>
          <cell r="D6182" t="str">
            <v>OUTROS</v>
          </cell>
          <cell r="E6182" t="str">
            <v>0318</v>
          </cell>
          <cell r="F6182" t="str">
            <v/>
          </cell>
          <cell r="G6182" t="str">
            <v/>
          </cell>
          <cell r="H6182" t="str">
            <v>SINALIZAÇÃO COM FITA FIXADA NA ESTRUTURA. AF_11/2017</v>
          </cell>
          <cell r="I6182" t="str">
            <v>M</v>
          </cell>
          <cell r="J6182" t="str">
            <v>COEFICIENTE DE REPRESENTATIVIDADE</v>
          </cell>
          <cell r="K6182" t="str">
            <v>1,77</v>
          </cell>
          <cell r="L6182" t="str">
            <v>CAIXA REFERENCIAL</v>
          </cell>
        </row>
        <row r="6183">
          <cell r="A6183">
            <v>97053</v>
          </cell>
          <cell r="B6183" t="str">
            <v>SERVICOS DIVERSOS</v>
          </cell>
          <cell r="C6183" t="str">
            <v>SEDI</v>
          </cell>
          <cell r="D6183" t="str">
            <v>OUTROS</v>
          </cell>
          <cell r="E6183" t="str">
            <v>0318</v>
          </cell>
          <cell r="F6183" t="str">
            <v/>
          </cell>
          <cell r="G6183" t="str">
            <v/>
          </cell>
          <cell r="H6183" t="str">
            <v>SINALIZAÇÃO COM FITA FIXADA EM CONE PLÁSTICO, INCLUINDO CONE. AF_11/2017</v>
          </cell>
          <cell r="I6183" t="str">
            <v>M</v>
          </cell>
          <cell r="J6183" t="str">
            <v>COEFICIENTE DE REPRESENTATIVIDADE</v>
          </cell>
          <cell r="K6183" t="str">
            <v>7,57</v>
          </cell>
          <cell r="L6183" t="str">
            <v>CAIXA REFERENCIAL</v>
          </cell>
        </row>
        <row r="6184">
          <cell r="A6184">
            <v>97054</v>
          </cell>
          <cell r="B6184" t="str">
            <v>SERVICOS DIVERSOS</v>
          </cell>
          <cell r="C6184" t="str">
            <v>SEDI</v>
          </cell>
          <cell r="D6184" t="str">
            <v>OUTROS</v>
          </cell>
          <cell r="E6184" t="str">
            <v>0318</v>
          </cell>
          <cell r="F6184" t="str">
            <v/>
          </cell>
          <cell r="G6184" t="str">
            <v/>
          </cell>
          <cell r="H6184" t="str">
            <v>INSTALAÇÃO DE SINALIZADOR NOTURNO LED. AF_11/2017</v>
          </cell>
          <cell r="I6184" t="str">
            <v>UN</v>
          </cell>
          <cell r="J6184" t="str">
            <v>COEFICIENTE DE REPRESENTATIVIDADE</v>
          </cell>
          <cell r="K6184" t="str">
            <v>30,21</v>
          </cell>
          <cell r="L6184" t="str">
            <v>CAIXA REFERENCIAL</v>
          </cell>
        </row>
        <row r="6185">
          <cell r="A6185">
            <v>97062</v>
          </cell>
          <cell r="B6185" t="str">
            <v>SERVICOS DIVERSOS</v>
          </cell>
          <cell r="C6185" t="str">
            <v>SEDI</v>
          </cell>
          <cell r="D6185" t="str">
            <v>OUTROS</v>
          </cell>
          <cell r="E6185" t="str">
            <v>0318</v>
          </cell>
          <cell r="F6185" t="str">
            <v/>
          </cell>
          <cell r="G6185" t="str">
            <v/>
          </cell>
          <cell r="H6185" t="str">
            <v>COLOCAÇÃO DE TELA EM ANDAIME FACHADEIRO. AF_11/2017</v>
          </cell>
          <cell r="I6185" t="str">
            <v>M2</v>
          </cell>
          <cell r="J6185" t="str">
            <v>COEFICIENTE DE REPRESENTATIVIDADE</v>
          </cell>
          <cell r="K6185" t="str">
            <v>4,38</v>
          </cell>
          <cell r="L6185" t="str">
            <v>CAIXA REFERENCIAL</v>
          </cell>
        </row>
        <row r="6186">
          <cell r="A6186">
            <v>97063</v>
          </cell>
          <cell r="B6186" t="str">
            <v>SERVICOS DIVERSOS</v>
          </cell>
          <cell r="C6186" t="str">
            <v>SEDI</v>
          </cell>
          <cell r="D6186" t="str">
            <v>OUTROS</v>
          </cell>
          <cell r="E6186" t="str">
            <v>0318</v>
          </cell>
          <cell r="F6186" t="str">
            <v/>
          </cell>
          <cell r="G6186" t="str">
            <v/>
          </cell>
          <cell r="H6186" t="str">
            <v>MONTAGEM E DESMONTAGEM DE ANDAIME MODULAR FACHADEIRO, COM PISO METÁLICO, PARA EDIFICAÇÕES COM MÚLTIPLOS PAVIMENTOS (EXCLUSIVE ANDAIME E LIMPEZA). AF_11/2017</v>
          </cell>
          <cell r="I6186" t="str">
            <v>M2</v>
          </cell>
          <cell r="J6186" t="str">
            <v>COEFICIENTE DE REPRESENTATIVIDADE</v>
          </cell>
          <cell r="K6186" t="str">
            <v>7,42</v>
          </cell>
          <cell r="L6186" t="str">
            <v>CAIXA REFERENCIAL</v>
          </cell>
        </row>
        <row r="6187">
          <cell r="A6187">
            <v>97064</v>
          </cell>
          <cell r="B6187" t="str">
            <v>SERVICOS DIVERSOS</v>
          </cell>
          <cell r="C6187" t="str">
            <v>SEDI</v>
          </cell>
          <cell r="D6187" t="str">
            <v>OUTROS</v>
          </cell>
          <cell r="E6187" t="str">
            <v>0318</v>
          </cell>
          <cell r="F6187" t="str">
            <v/>
          </cell>
          <cell r="G6187" t="str">
            <v/>
          </cell>
          <cell r="H6187" t="str">
            <v>MONTAGEM E DESMONTAGEM DE ANDAIME TUBULAR TIPO TORRE (EXCLUSIVE ANDAIME E LIMPEZA). AF_11/2017</v>
          </cell>
          <cell r="I6187" t="str">
            <v>M</v>
          </cell>
          <cell r="J6187" t="str">
            <v>COEFICIENTE DE REPRESENTATIVIDADE</v>
          </cell>
          <cell r="K6187" t="str">
            <v>13,64</v>
          </cell>
          <cell r="L6187" t="str">
            <v>CAIXA REFERENCIAL</v>
          </cell>
        </row>
        <row r="6188">
          <cell r="A6188">
            <v>97065</v>
          </cell>
          <cell r="B6188" t="str">
            <v>SERVICOS DIVERSOS</v>
          </cell>
          <cell r="C6188" t="str">
            <v>SEDI</v>
          </cell>
          <cell r="D6188" t="str">
            <v>OUTROS</v>
          </cell>
          <cell r="E6188" t="str">
            <v>0318</v>
          </cell>
          <cell r="F6188" t="str">
            <v/>
          </cell>
          <cell r="G6188" t="str">
            <v/>
          </cell>
          <cell r="H6188" t="str">
            <v>MONTAGEM E DESMONTAGEM DE ANDAIME MULTIDIRECIONAL (EXCLUSIVE ANDAIME E LIMPEZA). AF_11/2017</v>
          </cell>
          <cell r="I6188" t="str">
            <v>M3</v>
          </cell>
          <cell r="J6188" t="str">
            <v>COEFICIENTE DE REPRESENTATIVIDADE</v>
          </cell>
          <cell r="K6188" t="str">
            <v>4,69</v>
          </cell>
          <cell r="L6188" t="str">
            <v>CAIXA REFERENCIAL</v>
          </cell>
        </row>
        <row r="6189">
          <cell r="A6189">
            <v>97066</v>
          </cell>
          <cell r="B6189" t="str">
            <v>SERVICOS DIVERSOS</v>
          </cell>
          <cell r="C6189" t="str">
            <v>SEDI</v>
          </cell>
          <cell r="D6189" t="str">
            <v>OUTROS</v>
          </cell>
          <cell r="E6189" t="str">
            <v>0318</v>
          </cell>
          <cell r="F6189" t="str">
            <v/>
          </cell>
          <cell r="G6189" t="str">
            <v/>
          </cell>
          <cell r="H6189" t="str">
            <v>COBERTURA PARA PROTEÇÃO DE PEDESTRES SOBRE ESTRUTURA DE ANDAIME, INCLUSIVE MONTAGEM E DESMONTAGEM. AF_11/2017</v>
          </cell>
          <cell r="I6189" t="str">
            <v>M2</v>
          </cell>
          <cell r="J6189" t="str">
            <v>COEFICIENTE DE REPRESENTATIVIDADE</v>
          </cell>
          <cell r="K6189" t="str">
            <v>52,58</v>
          </cell>
          <cell r="L6189" t="str">
            <v>CAIXA REFERENCIAL</v>
          </cell>
        </row>
        <row r="6190">
          <cell r="A6190">
            <v>97067</v>
          </cell>
          <cell r="B6190" t="str">
            <v>SERVICOS DIVERSOS</v>
          </cell>
          <cell r="C6190" t="str">
            <v>SEDI</v>
          </cell>
          <cell r="D6190" t="str">
            <v>OUTROS</v>
          </cell>
          <cell r="E6190" t="str">
            <v>0318</v>
          </cell>
          <cell r="F6190" t="str">
            <v/>
          </cell>
          <cell r="G6190" t="str">
            <v/>
          </cell>
          <cell r="H6190" t="str">
            <v>PLATAFORMA DE PROTEÇÃO PRINCIPAL PARA ALVENARIA ESTRUTURAL PARA SER APOIADA EM ANDAIME, INCLUSIVE MONTAGEM E DESMONTAGEM. AF_11/2017</v>
          </cell>
          <cell r="I6190" t="str">
            <v>M</v>
          </cell>
          <cell r="J6190" t="str">
            <v>COEFICIENTE DE REPRESENTATIVIDADE</v>
          </cell>
          <cell r="K6190" t="str">
            <v>461,20</v>
          </cell>
          <cell r="L6190" t="str">
            <v>CAIXA REFERENCIAL</v>
          </cell>
        </row>
        <row r="6191">
          <cell r="A6191">
            <v>97621</v>
          </cell>
          <cell r="B6191" t="str">
            <v>SERVICOS PRELIMINARES</v>
          </cell>
          <cell r="C6191" t="str">
            <v>SERP</v>
          </cell>
          <cell r="D6191" t="str">
            <v>DEMOLICOES/RETIRADAS</v>
          </cell>
          <cell r="E6191" t="str">
            <v>0014</v>
          </cell>
          <cell r="F6191" t="str">
            <v/>
          </cell>
          <cell r="G6191" t="str">
            <v/>
          </cell>
          <cell r="H6191" t="str">
            <v>DEMOLIÇÃO DE ALVENARIA DE BLOCO FURADO, DE FORMA MANUAL, COM REAPROVEITAMENTO. AF_12/2017</v>
          </cell>
          <cell r="I6191" t="str">
            <v>M3</v>
          </cell>
          <cell r="J6191" t="str">
            <v>COLETADO</v>
          </cell>
          <cell r="K6191" t="str">
            <v>77,61</v>
          </cell>
          <cell r="L6191" t="str">
            <v>CAIXA REFERENCIAL</v>
          </cell>
        </row>
        <row r="6192">
          <cell r="A6192">
            <v>97622</v>
          </cell>
          <cell r="B6192" t="str">
            <v>SERVICOS PRELIMINARES</v>
          </cell>
          <cell r="C6192" t="str">
            <v>SERP</v>
          </cell>
          <cell r="D6192" t="str">
            <v>DEMOLICOES/RETIRADAS</v>
          </cell>
          <cell r="E6192" t="str">
            <v>0014</v>
          </cell>
          <cell r="F6192" t="str">
            <v/>
          </cell>
          <cell r="G6192" t="str">
            <v/>
          </cell>
          <cell r="H6192" t="str">
            <v>DEMOLIÇÃO DE ALVENARIA DE BLOCO FURADO, DE FORMA MANUAL, SEM REAPROVEITAMENTO. AF_12/2017</v>
          </cell>
          <cell r="I6192" t="str">
            <v>M3</v>
          </cell>
          <cell r="J6192" t="str">
            <v>COLETADO</v>
          </cell>
          <cell r="K6192" t="str">
            <v>37,82</v>
          </cell>
          <cell r="L6192" t="str">
            <v>CAIXA REFERENCIAL</v>
          </cell>
        </row>
        <row r="6193">
          <cell r="A6193">
            <v>97623</v>
          </cell>
          <cell r="B6193" t="str">
            <v>SERVICOS PRELIMINARES</v>
          </cell>
          <cell r="C6193" t="str">
            <v>SERP</v>
          </cell>
          <cell r="D6193" t="str">
            <v>DEMOLICOES/RETIRADAS</v>
          </cell>
          <cell r="E6193" t="str">
            <v>0014</v>
          </cell>
          <cell r="F6193" t="str">
            <v/>
          </cell>
          <cell r="G6193" t="str">
            <v/>
          </cell>
          <cell r="H6193" t="str">
            <v>DEMOLIÇÃO DE ALVENARIA DE TIJOLO MACIÇO, DE FORMA MANUAL, COM REAPROVEITAMENTO. AF_12/2017</v>
          </cell>
          <cell r="I6193" t="str">
            <v>M3</v>
          </cell>
          <cell r="J6193" t="str">
            <v>COLETADO</v>
          </cell>
          <cell r="K6193" t="str">
            <v>115,88</v>
          </cell>
          <cell r="L6193" t="str">
            <v>CAIXA REFERENCIAL</v>
          </cell>
        </row>
        <row r="6194">
          <cell r="A6194">
            <v>97624</v>
          </cell>
          <cell r="B6194" t="str">
            <v>SERVICOS PRELIMINARES</v>
          </cell>
          <cell r="C6194" t="str">
            <v>SERP</v>
          </cell>
          <cell r="D6194" t="str">
            <v>DEMOLICOES/RETIRADAS</v>
          </cell>
          <cell r="E6194" t="str">
            <v>0014</v>
          </cell>
          <cell r="F6194" t="str">
            <v/>
          </cell>
          <cell r="G6194" t="str">
            <v/>
          </cell>
          <cell r="H6194" t="str">
            <v>DEMOLIÇÃO DE ALVENARIA DE TIJOLO MACIÇO, DE FORMA MANUAL, SEM REAPROVEITAMENTO. AF_12/2017</v>
          </cell>
          <cell r="I6194" t="str">
            <v>M3</v>
          </cell>
          <cell r="J6194" t="str">
            <v>COLETADO</v>
          </cell>
          <cell r="K6194" t="str">
            <v>71,12</v>
          </cell>
          <cell r="L6194" t="str">
            <v>CAIXA REFERENCIAL</v>
          </cell>
        </row>
        <row r="6195">
          <cell r="A6195">
            <v>97625</v>
          </cell>
          <cell r="B6195" t="str">
            <v>SERVICOS PRELIMINARES</v>
          </cell>
          <cell r="C6195" t="str">
            <v>SERP</v>
          </cell>
          <cell r="D6195" t="str">
            <v>DEMOLICOES/RETIRADAS</v>
          </cell>
          <cell r="E6195" t="str">
            <v>0014</v>
          </cell>
          <cell r="F6195" t="str">
            <v/>
          </cell>
          <cell r="G6195" t="str">
            <v/>
          </cell>
          <cell r="H6195" t="str">
            <v>DEMOLIÇÃO DE ALVENARIA PARA QUALQUER TIPO DE BLOCO, DE FORMA MECANIZADA, SEM REAPROVEITAMENTO. AF_12/2017</v>
          </cell>
          <cell r="I6195" t="str">
            <v>M3</v>
          </cell>
          <cell r="J6195" t="str">
            <v>COEFICIENTE DE REPRESENTATIVIDADE</v>
          </cell>
          <cell r="K6195" t="str">
            <v>35,45</v>
          </cell>
          <cell r="L6195" t="str">
            <v>CAIXA REFERENCIAL</v>
          </cell>
        </row>
        <row r="6196">
          <cell r="A6196">
            <v>97626</v>
          </cell>
          <cell r="B6196" t="str">
            <v>SERVICOS PRELIMINARES</v>
          </cell>
          <cell r="C6196" t="str">
            <v>SERP</v>
          </cell>
          <cell r="D6196" t="str">
            <v>DEMOLICOES/RETIRADAS</v>
          </cell>
          <cell r="E6196" t="str">
            <v>0014</v>
          </cell>
          <cell r="F6196" t="str">
            <v/>
          </cell>
          <cell r="G6196" t="str">
            <v/>
          </cell>
          <cell r="H6196" t="str">
            <v>DEMOLIÇÃO DE PILARES E VIGAS EM CONCRETO ARMADO, DE FORMA MANUAL, SEM REAPROVEITAMENTO. AF_12/2017</v>
          </cell>
          <cell r="I6196" t="str">
            <v>M3</v>
          </cell>
          <cell r="J6196" t="str">
            <v>COEFICIENTE DE REPRESENTATIVIDADE</v>
          </cell>
          <cell r="K6196" t="str">
            <v>406,42</v>
          </cell>
          <cell r="L6196" t="str">
            <v>CAIXA REFERENCIAL</v>
          </cell>
        </row>
        <row r="6197">
          <cell r="A6197">
            <v>97627</v>
          </cell>
          <cell r="B6197" t="str">
            <v>SERVICOS PRELIMINARES</v>
          </cell>
          <cell r="C6197" t="str">
            <v>SERP</v>
          </cell>
          <cell r="D6197" t="str">
            <v>DEMOLICOES/RETIRADAS</v>
          </cell>
          <cell r="E6197" t="str">
            <v>0014</v>
          </cell>
          <cell r="F6197" t="str">
            <v/>
          </cell>
          <cell r="G6197" t="str">
            <v/>
          </cell>
          <cell r="H6197" t="str">
            <v>DEMOLIÇÃO DE PILARES E VIGAS EM CONCRETO ARMADO, DE FORMA MECANIZADA COM MARTELETE, SEM REAPROVEITAMENTO. AF_12/2017</v>
          </cell>
          <cell r="I6197" t="str">
            <v>M3</v>
          </cell>
          <cell r="J6197" t="str">
            <v>COEFICIENTE DE REPRESENTATIVIDADE</v>
          </cell>
          <cell r="K6197" t="str">
            <v>218,95</v>
          </cell>
          <cell r="L6197" t="str">
            <v>CAIXA REFERENCIAL</v>
          </cell>
        </row>
        <row r="6198">
          <cell r="A6198">
            <v>97628</v>
          </cell>
          <cell r="B6198" t="str">
            <v>SERVICOS PRELIMINARES</v>
          </cell>
          <cell r="C6198" t="str">
            <v>SERP</v>
          </cell>
          <cell r="D6198" t="str">
            <v>DEMOLICOES/RETIRADAS</v>
          </cell>
          <cell r="E6198" t="str">
            <v>0014</v>
          </cell>
          <cell r="F6198" t="str">
            <v/>
          </cell>
          <cell r="G6198" t="str">
            <v/>
          </cell>
          <cell r="H6198" t="str">
            <v>DEMOLIÇÃO DE LAJES, DE FORMA MANUAL, SEM REAPROVEITAMENTO. AF_12/2017</v>
          </cell>
          <cell r="I6198" t="str">
            <v>M3</v>
          </cell>
          <cell r="J6198" t="str">
            <v>COLETADO</v>
          </cell>
          <cell r="K6198" t="str">
            <v>186,96</v>
          </cell>
          <cell r="L6198" t="str">
            <v>CAIXA REFERENCIAL</v>
          </cell>
        </row>
        <row r="6199">
          <cell r="A6199">
            <v>97629</v>
          </cell>
          <cell r="B6199" t="str">
            <v>SERVICOS PRELIMINARES</v>
          </cell>
          <cell r="C6199" t="str">
            <v>SERP</v>
          </cell>
          <cell r="D6199" t="str">
            <v>DEMOLICOES/RETIRADAS</v>
          </cell>
          <cell r="E6199" t="str">
            <v>0014</v>
          </cell>
          <cell r="F6199" t="str">
            <v/>
          </cell>
          <cell r="G6199" t="str">
            <v/>
          </cell>
          <cell r="H6199" t="str">
            <v>DEMOLIÇÃO DE LAJES, DE FORMA MECANIZADA COM MARTELETE, SEM REAPROVEITAMENTO. AF_12/2017</v>
          </cell>
          <cell r="I6199" t="str">
            <v>M3</v>
          </cell>
          <cell r="J6199" t="str">
            <v>COEFICIENTE DE REPRESENTATIVIDADE</v>
          </cell>
          <cell r="K6199" t="str">
            <v>97,09</v>
          </cell>
          <cell r="L6199" t="str">
            <v>CAIXA REFERENCIAL</v>
          </cell>
        </row>
        <row r="6200">
          <cell r="A6200">
            <v>97631</v>
          </cell>
          <cell r="B6200" t="str">
            <v>SERVICOS PRELIMINARES</v>
          </cell>
          <cell r="C6200" t="str">
            <v>SERP</v>
          </cell>
          <cell r="D6200" t="str">
            <v>DEMOLICOES/RETIRADAS</v>
          </cell>
          <cell r="E6200" t="str">
            <v>0014</v>
          </cell>
          <cell r="F6200" t="str">
            <v/>
          </cell>
          <cell r="G6200" t="str">
            <v/>
          </cell>
          <cell r="H6200" t="str">
            <v>DEMOLIÇÃO DE ARGAMASSAS, DE FORMA MANUAL, SEM REAPROVEITAMENTO. AF_12/2017</v>
          </cell>
          <cell r="I6200" t="str">
            <v>M2</v>
          </cell>
          <cell r="J6200" t="str">
            <v>COLETADO</v>
          </cell>
          <cell r="K6200" t="str">
            <v>2,19</v>
          </cell>
          <cell r="L6200" t="str">
            <v>CAIXA REFERENCIAL</v>
          </cell>
        </row>
        <row r="6201">
          <cell r="A6201">
            <v>97632</v>
          </cell>
          <cell r="B6201" t="str">
            <v>SERVICOS PRELIMINARES</v>
          </cell>
          <cell r="C6201" t="str">
            <v>SERP</v>
          </cell>
          <cell r="D6201" t="str">
            <v>DEMOLICOES/RETIRADAS</v>
          </cell>
          <cell r="E6201" t="str">
            <v>0014</v>
          </cell>
          <cell r="F6201" t="str">
            <v/>
          </cell>
          <cell r="G6201" t="str">
            <v/>
          </cell>
          <cell r="H6201" t="str">
            <v>DEMOLIÇÃO DE RODAPÉ CERÂMICO, DE FORMA MANUAL, SEM REAPROVEITAMENTO. AF_12/2017</v>
          </cell>
          <cell r="I6201" t="str">
            <v>M</v>
          </cell>
          <cell r="J6201" t="str">
            <v>COEFICIENTE DE REPRESENTATIVIDADE</v>
          </cell>
          <cell r="K6201" t="str">
            <v>1,72</v>
          </cell>
          <cell r="L6201" t="str">
            <v>CAIXA REFERENCIAL</v>
          </cell>
        </row>
        <row r="6202">
          <cell r="A6202">
            <v>97633</v>
          </cell>
          <cell r="B6202" t="str">
            <v>SERVICOS PRELIMINARES</v>
          </cell>
          <cell r="C6202" t="str">
            <v>SERP</v>
          </cell>
          <cell r="D6202" t="str">
            <v>DEMOLICOES/RETIRADAS</v>
          </cell>
          <cell r="E6202" t="str">
            <v>0014</v>
          </cell>
          <cell r="F6202" t="str">
            <v/>
          </cell>
          <cell r="G6202" t="str">
            <v/>
          </cell>
          <cell r="H6202" t="str">
            <v>DEMOLIÇÃO DE REVESTIMENTO CERÂMICO, DE FORMA MANUAL, SEM REAPROVEITAMENTO. AF_12/2017</v>
          </cell>
          <cell r="I6202" t="str">
            <v>M2</v>
          </cell>
          <cell r="J6202" t="str">
            <v>COEFICIENTE DE REPRESENTATIVIDADE</v>
          </cell>
          <cell r="K6202" t="str">
            <v>14,99</v>
          </cell>
          <cell r="L6202" t="str">
            <v>CAIXA REFERENCIAL</v>
          </cell>
        </row>
        <row r="6203">
          <cell r="A6203">
            <v>97634</v>
          </cell>
          <cell r="B6203" t="str">
            <v>SERVICOS PRELIMINARES</v>
          </cell>
          <cell r="C6203" t="str">
            <v>SERP</v>
          </cell>
          <cell r="D6203" t="str">
            <v>DEMOLICOES/RETIRADAS</v>
          </cell>
          <cell r="E6203" t="str">
            <v>0014</v>
          </cell>
          <cell r="F6203" t="str">
            <v/>
          </cell>
          <cell r="G6203" t="str">
            <v/>
          </cell>
          <cell r="H6203" t="str">
            <v>DEMOLIÇÃO DE REVESTIMENTO CERÂMICO, DE FORMA MECANIZADA COM MARTELETE, SEM REAPROVEITAMENTO. AF_12/2017</v>
          </cell>
          <cell r="I6203" t="str">
            <v>M2</v>
          </cell>
          <cell r="J6203" t="str">
            <v>COEFICIENTE DE REPRESENTATIVIDADE</v>
          </cell>
          <cell r="K6203" t="str">
            <v>8,84</v>
          </cell>
          <cell r="L6203" t="str">
            <v>CAIXA REFERENCIAL</v>
          </cell>
        </row>
        <row r="6204">
          <cell r="A6204">
            <v>97635</v>
          </cell>
          <cell r="B6204" t="str">
            <v>SERVICOS PRELIMINARES</v>
          </cell>
          <cell r="C6204" t="str">
            <v>SERP</v>
          </cell>
          <cell r="D6204" t="str">
            <v>DEMOLICOES/RETIRADAS</v>
          </cell>
          <cell r="E6204" t="str">
            <v>0014</v>
          </cell>
          <cell r="F6204" t="str">
            <v/>
          </cell>
          <cell r="G6204" t="str">
            <v/>
          </cell>
          <cell r="H6204" t="str">
            <v>DEMOLIÇÃO DE PAVIMENTO INTERTRAVADO, DE FORMA MANUAL, COM REAPROVEITAMENTO. AF_12/2017</v>
          </cell>
          <cell r="I6204" t="str">
            <v>M2</v>
          </cell>
          <cell r="J6204" t="str">
            <v>COEFICIENTE DE REPRESENTATIVIDADE</v>
          </cell>
          <cell r="K6204" t="str">
            <v>10,90</v>
          </cell>
          <cell r="L6204" t="str">
            <v>CAIXA REFERENCIAL</v>
          </cell>
        </row>
        <row r="6205">
          <cell r="A6205">
            <v>97636</v>
          </cell>
          <cell r="B6205" t="str">
            <v>SERVICOS PRELIMINARES</v>
          </cell>
          <cell r="C6205" t="str">
            <v>SERP</v>
          </cell>
          <cell r="D6205" t="str">
            <v>DEMOLICOES/RETIRADAS</v>
          </cell>
          <cell r="E6205" t="str">
            <v>0014</v>
          </cell>
          <cell r="F6205" t="str">
            <v/>
          </cell>
          <cell r="G6205" t="str">
            <v/>
          </cell>
          <cell r="H6205" t="str">
            <v>DEMOLIÇÃO PARCIAL DE PAVIMENTO ASFÁLTICO, DE FORMA MECANIZADA, SEM REAPROVEITAMENTO. AF_12/2017</v>
          </cell>
          <cell r="I6205" t="str">
            <v>M2</v>
          </cell>
          <cell r="J6205" t="str">
            <v>COEFICIENTE DE REPRESENTATIVIDADE</v>
          </cell>
          <cell r="K6205" t="str">
            <v>13,55</v>
          </cell>
          <cell r="L6205" t="str">
            <v>CAIXA REFERENCIAL</v>
          </cell>
        </row>
        <row r="6206">
          <cell r="A6206">
            <v>97637</v>
          </cell>
          <cell r="B6206" t="str">
            <v>SERVICOS PRELIMINARES</v>
          </cell>
          <cell r="C6206" t="str">
            <v>SERP</v>
          </cell>
          <cell r="D6206" t="str">
            <v>DEMOLICOES/RETIRADAS</v>
          </cell>
          <cell r="E6206" t="str">
            <v>0014</v>
          </cell>
          <cell r="F6206" t="str">
            <v/>
          </cell>
          <cell r="G6206" t="str">
            <v/>
          </cell>
          <cell r="H6206" t="str">
            <v>REMOÇÃO DE TAPUME/ CHAPAS METÁLICAS E DE MADEIRA, DE FORMA MANUAL, SEM REAPROVEITAMENTO. AF_12/2017</v>
          </cell>
          <cell r="I6206" t="str">
            <v>M2</v>
          </cell>
          <cell r="J6206" t="str">
            <v>COEFICIENTE DE REPRESENTATIVIDADE</v>
          </cell>
          <cell r="K6206" t="str">
            <v>1,86</v>
          </cell>
          <cell r="L6206" t="str">
            <v>CAIXA REFERENCIAL</v>
          </cell>
        </row>
        <row r="6207">
          <cell r="A6207">
            <v>97638</v>
          </cell>
          <cell r="B6207" t="str">
            <v>SERVICOS PRELIMINARES</v>
          </cell>
          <cell r="C6207" t="str">
            <v>SERP</v>
          </cell>
          <cell r="D6207" t="str">
            <v>DEMOLICOES/RETIRADAS</v>
          </cell>
          <cell r="E6207" t="str">
            <v>0014</v>
          </cell>
          <cell r="F6207" t="str">
            <v/>
          </cell>
          <cell r="G6207" t="str">
            <v/>
          </cell>
          <cell r="H6207" t="str">
            <v>REMOÇÃO DE CHAPAS E PERFIS DE DRYWALL, DE FORMA MANUAL, SEM REAPROVEITAMENTO. AF_12/2017</v>
          </cell>
          <cell r="I6207" t="str">
            <v>M2</v>
          </cell>
          <cell r="J6207" t="str">
            <v>COEFICIENTE DE REPRESENTATIVIDADE</v>
          </cell>
          <cell r="K6207" t="str">
            <v>5,42</v>
          </cell>
          <cell r="L6207" t="str">
            <v>CAIXA REFERENCIAL</v>
          </cell>
        </row>
        <row r="6208">
          <cell r="A6208">
            <v>97639</v>
          </cell>
          <cell r="B6208" t="str">
            <v>SERVICOS PRELIMINARES</v>
          </cell>
          <cell r="C6208" t="str">
            <v>SERP</v>
          </cell>
          <cell r="D6208" t="str">
            <v>DEMOLICOES/RETIRADAS</v>
          </cell>
          <cell r="E6208" t="str">
            <v>0014</v>
          </cell>
          <cell r="F6208" t="str">
            <v/>
          </cell>
          <cell r="G6208" t="str">
            <v/>
          </cell>
          <cell r="H6208" t="str">
            <v>REMOÇÃO DE PLACAS E PILARETES DE CONCRETO, DE FORMA MANUAL, SEM REAPROVEITAMENTO. AF_12/2017</v>
          </cell>
          <cell r="I6208" t="str">
            <v>M2</v>
          </cell>
          <cell r="J6208" t="str">
            <v>COLETADO</v>
          </cell>
          <cell r="K6208" t="str">
            <v>13,18</v>
          </cell>
          <cell r="L6208" t="str">
            <v>CAIXA REFERENCIAL</v>
          </cell>
        </row>
        <row r="6209">
          <cell r="A6209">
            <v>97640</v>
          </cell>
          <cell r="B6209" t="str">
            <v>SERVICOS PRELIMINARES</v>
          </cell>
          <cell r="C6209" t="str">
            <v>SERP</v>
          </cell>
          <cell r="D6209" t="str">
            <v>DEMOLICOES/RETIRADAS</v>
          </cell>
          <cell r="E6209" t="str">
            <v>0014</v>
          </cell>
          <cell r="F6209" t="str">
            <v/>
          </cell>
          <cell r="G6209" t="str">
            <v/>
          </cell>
          <cell r="H6209" t="str">
            <v>REMOÇÃO DE FORROS DE DRYWALL, PVC E FIBROMINERAL, DE FORMA MANUAL, SEM REAPROVEITAMENTO. AF_12/2017</v>
          </cell>
          <cell r="I6209" t="str">
            <v>M2</v>
          </cell>
          <cell r="J6209" t="str">
            <v>COEFICIENTE DE REPRESENTATIVIDADE</v>
          </cell>
          <cell r="K6209" t="str">
            <v>1,17</v>
          </cell>
          <cell r="L6209" t="str">
            <v>CAIXA REFERENCIAL</v>
          </cell>
        </row>
        <row r="6210">
          <cell r="A6210">
            <v>97641</v>
          </cell>
          <cell r="B6210" t="str">
            <v>SERVICOS PRELIMINARES</v>
          </cell>
          <cell r="C6210" t="str">
            <v>SERP</v>
          </cell>
          <cell r="D6210" t="str">
            <v>DEMOLICOES/RETIRADAS</v>
          </cell>
          <cell r="E6210" t="str">
            <v>0014</v>
          </cell>
          <cell r="F6210" t="str">
            <v/>
          </cell>
          <cell r="G6210" t="str">
            <v/>
          </cell>
          <cell r="H6210" t="str">
            <v>REMOÇÃO DE FORRO DE GESSO, DE FORMA MANUAL, SEM REAPROVEITAMENTO. AF_12/2017</v>
          </cell>
          <cell r="I6210" t="str">
            <v>M2</v>
          </cell>
          <cell r="J6210" t="str">
            <v>COEFICIENTE DE REPRESENTATIVIDADE</v>
          </cell>
          <cell r="K6210" t="str">
            <v>3,45</v>
          </cell>
          <cell r="L6210" t="str">
            <v>CAIXA REFERENCIAL</v>
          </cell>
        </row>
        <row r="6211">
          <cell r="A6211">
            <v>97642</v>
          </cell>
          <cell r="B6211" t="str">
            <v>SERVICOS PRELIMINARES</v>
          </cell>
          <cell r="C6211" t="str">
            <v>SERP</v>
          </cell>
          <cell r="D6211" t="str">
            <v>DEMOLICOES/RETIRADAS</v>
          </cell>
          <cell r="E6211" t="str">
            <v>0014</v>
          </cell>
          <cell r="F6211" t="str">
            <v/>
          </cell>
          <cell r="G6211" t="str">
            <v/>
          </cell>
          <cell r="H6211" t="str">
            <v>REMOÇÃO DE TRAMA METÁLICA OU DE MADEIRA PARA FORRO, DE FORMA MANUAL, SEM REAPROVEITAMENTO. AF_12/2017</v>
          </cell>
          <cell r="I6211" t="str">
            <v>M2</v>
          </cell>
          <cell r="J6211" t="str">
            <v>COEFICIENTE DE REPRESENTATIVIDADE</v>
          </cell>
          <cell r="K6211" t="str">
            <v>2,10</v>
          </cell>
          <cell r="L6211" t="str">
            <v>CAIXA REFERENCIAL</v>
          </cell>
        </row>
        <row r="6212">
          <cell r="A6212">
            <v>97643</v>
          </cell>
          <cell r="B6212" t="str">
            <v>SERVICOS PRELIMINARES</v>
          </cell>
          <cell r="C6212" t="str">
            <v>SERP</v>
          </cell>
          <cell r="D6212" t="str">
            <v>DEMOLICOES/RETIRADAS</v>
          </cell>
          <cell r="E6212" t="str">
            <v>0014</v>
          </cell>
          <cell r="F6212" t="str">
            <v/>
          </cell>
          <cell r="G6212" t="str">
            <v/>
          </cell>
          <cell r="H6212" t="str">
            <v>REMOÇÃO DE PISO DE MADEIRA (ASSOALHO E BARROTE), DE FORMA MANUAL, SEM REAPROVEITAMENTO. AF_12/2017</v>
          </cell>
          <cell r="I6212" t="str">
            <v>M2</v>
          </cell>
          <cell r="J6212" t="str">
            <v>COLETADO</v>
          </cell>
          <cell r="K6212" t="str">
            <v>16,17</v>
          </cell>
          <cell r="L6212" t="str">
            <v>CAIXA REFERENCIAL</v>
          </cell>
        </row>
        <row r="6213">
          <cell r="A6213">
            <v>97644</v>
          </cell>
          <cell r="B6213" t="str">
            <v>SERVICOS PRELIMINARES</v>
          </cell>
          <cell r="C6213" t="str">
            <v>SERP</v>
          </cell>
          <cell r="D6213" t="str">
            <v>DEMOLICOES/RETIRADAS</v>
          </cell>
          <cell r="E6213" t="str">
            <v>0014</v>
          </cell>
          <cell r="F6213" t="str">
            <v/>
          </cell>
          <cell r="G6213" t="str">
            <v/>
          </cell>
          <cell r="H6213" t="str">
            <v>REMOÇÃO DE PORTAS, DE FORMA MANUAL, SEM REAPROVEITAMENTO. AF_12/2017</v>
          </cell>
          <cell r="I6213" t="str">
            <v>M2</v>
          </cell>
          <cell r="J6213" t="str">
            <v>COLETADO</v>
          </cell>
          <cell r="K6213" t="str">
            <v>6,09</v>
          </cell>
          <cell r="L6213" t="str">
            <v>CAIXA REFERENCIAL</v>
          </cell>
        </row>
        <row r="6214">
          <cell r="A6214">
            <v>97645</v>
          </cell>
          <cell r="B6214" t="str">
            <v>SERVICOS PRELIMINARES</v>
          </cell>
          <cell r="C6214" t="str">
            <v>SERP</v>
          </cell>
          <cell r="D6214" t="str">
            <v>DEMOLICOES/RETIRADAS</v>
          </cell>
          <cell r="E6214" t="str">
            <v>0014</v>
          </cell>
          <cell r="F6214" t="str">
            <v/>
          </cell>
          <cell r="G6214" t="str">
            <v/>
          </cell>
          <cell r="H6214" t="str">
            <v>REMOÇÃO DE JANELAS, DE FORMA MANUAL, SEM REAPROVEITAMENTO. AF_12/2017</v>
          </cell>
          <cell r="I6214" t="str">
            <v>M2</v>
          </cell>
          <cell r="J6214" t="str">
            <v>COEFICIENTE DE REPRESENTATIVIDADE</v>
          </cell>
          <cell r="K6214" t="str">
            <v>22,57</v>
          </cell>
          <cell r="L6214" t="str">
            <v>CAIXA REFERENCIAL</v>
          </cell>
        </row>
        <row r="6215">
          <cell r="A6215">
            <v>97647</v>
          </cell>
          <cell r="B6215" t="str">
            <v>SERVICOS PRELIMINARES</v>
          </cell>
          <cell r="C6215" t="str">
            <v>SERP</v>
          </cell>
          <cell r="D6215" t="str">
            <v>DEMOLICOES/RETIRADAS</v>
          </cell>
          <cell r="E6215" t="str">
            <v>0014</v>
          </cell>
          <cell r="F6215" t="str">
            <v/>
          </cell>
          <cell r="G6215" t="str">
            <v/>
          </cell>
          <cell r="H6215" t="str">
            <v>REMOÇÃO DE TELHAS, DE FIBROCIMENTO, METÁLICA E CERÂMICA, DE FORMA MANUAL, SEM REAPROVEITAMENTO. AF_12/2017</v>
          </cell>
          <cell r="I6215" t="str">
            <v>M2</v>
          </cell>
          <cell r="J6215" t="str">
            <v>COEFICIENTE DE REPRESENTATIVIDADE</v>
          </cell>
          <cell r="K6215" t="str">
            <v>2,33</v>
          </cell>
          <cell r="L6215" t="str">
            <v>CAIXA REFERENCIAL</v>
          </cell>
        </row>
        <row r="6216">
          <cell r="A6216">
            <v>97648</v>
          </cell>
          <cell r="B6216" t="str">
            <v>SERVICOS PRELIMINARES</v>
          </cell>
          <cell r="C6216" t="str">
            <v>SERP</v>
          </cell>
          <cell r="D6216" t="str">
            <v>DEMOLICOES/RETIRADAS</v>
          </cell>
          <cell r="E6216" t="str">
            <v>0014</v>
          </cell>
          <cell r="F6216" t="str">
            <v/>
          </cell>
          <cell r="G6216" t="str">
            <v/>
          </cell>
          <cell r="H6216" t="str">
            <v>REMOÇÃO DE PROTEÇÃO TÉRMICA PARA COBERTURA EM EPS, DE FORMA MANUAL, SEM REAPROVEITAMENTO. AF_12/2017</v>
          </cell>
          <cell r="I6216" t="str">
            <v>M2</v>
          </cell>
          <cell r="J6216" t="str">
            <v>COEFICIENTE DE REPRESENTATIVIDADE</v>
          </cell>
          <cell r="K6216" t="str">
            <v>1,34</v>
          </cell>
          <cell r="L6216" t="str">
            <v>CAIXA REFERENCIAL</v>
          </cell>
        </row>
        <row r="6217">
          <cell r="A6217">
            <v>97649</v>
          </cell>
          <cell r="B6217" t="str">
            <v>SERVICOS PRELIMINARES</v>
          </cell>
          <cell r="C6217" t="str">
            <v>SERP</v>
          </cell>
          <cell r="D6217" t="str">
            <v>DEMOLICOES/RETIRADAS</v>
          </cell>
          <cell r="E6217" t="str">
            <v>0014</v>
          </cell>
          <cell r="F6217" t="str">
            <v/>
          </cell>
          <cell r="G6217" t="str">
            <v/>
          </cell>
          <cell r="H6217" t="str">
            <v>REMOÇÃO DE TELHAS DE FIBROCIMENTO, METÁLICA E CERÂMICA, DE FORMA MECANIZADA, COM USO DE GUINDASTE, SEM REAPROVEITAMENTO. AF_12/2017</v>
          </cell>
          <cell r="I6217" t="str">
            <v>M2</v>
          </cell>
          <cell r="J6217" t="str">
            <v>ATRIBUÍDO SÃO PAULO</v>
          </cell>
          <cell r="K6217" t="str">
            <v>2,98</v>
          </cell>
          <cell r="L6217" t="str">
            <v>CAIXA REFERENCIAL</v>
          </cell>
        </row>
        <row r="6218">
          <cell r="A6218">
            <v>97650</v>
          </cell>
          <cell r="B6218" t="str">
            <v>SERVICOS PRELIMINARES</v>
          </cell>
          <cell r="C6218" t="str">
            <v>SERP</v>
          </cell>
          <cell r="D6218" t="str">
            <v>DEMOLICOES/RETIRADAS</v>
          </cell>
          <cell r="E6218" t="str">
            <v>0014</v>
          </cell>
          <cell r="F6218" t="str">
            <v/>
          </cell>
          <cell r="G6218" t="str">
            <v/>
          </cell>
          <cell r="H6218" t="str">
            <v>REMOÇÃO DE TRAMA DE MADEIRA PARA COBERTURA, DE FORMA MANUAL, SEM REAPROVEITAMENTO. AF_12/2017</v>
          </cell>
          <cell r="I6218" t="str">
            <v>M2</v>
          </cell>
          <cell r="J6218" t="str">
            <v>COEFICIENTE DE REPRESENTATIVIDADE</v>
          </cell>
          <cell r="K6218" t="str">
            <v>5,02</v>
          </cell>
          <cell r="L6218" t="str">
            <v>CAIXA REFERENCIAL</v>
          </cell>
        </row>
        <row r="6219">
          <cell r="A6219">
            <v>97651</v>
          </cell>
          <cell r="B6219" t="str">
            <v>SERVICOS PRELIMINARES</v>
          </cell>
          <cell r="C6219" t="str">
            <v>SERP</v>
          </cell>
          <cell r="D6219" t="str">
            <v>DEMOLICOES/RETIRADAS</v>
          </cell>
          <cell r="E6219" t="str">
            <v>0014</v>
          </cell>
          <cell r="F6219" t="str">
            <v/>
          </cell>
          <cell r="G6219" t="str">
            <v/>
          </cell>
          <cell r="H6219" t="str">
            <v>REMOÇÃO DE TESOURAS DE MADEIRA, COM VÃO MENOR QUE 8M, DE FORMA MANUAL, SEM REAPROVEITAMENTO. AF_12/2017</v>
          </cell>
          <cell r="I6219" t="str">
            <v>UN</v>
          </cell>
          <cell r="J6219" t="str">
            <v>COEFICIENTE DE REPRESENTATIVIDADE</v>
          </cell>
          <cell r="K6219" t="str">
            <v>55,58</v>
          </cell>
          <cell r="L6219" t="str">
            <v>CAIXA REFERENCIAL</v>
          </cell>
        </row>
        <row r="6220">
          <cell r="A6220">
            <v>97652</v>
          </cell>
          <cell r="B6220" t="str">
            <v>SERVICOS PRELIMINARES</v>
          </cell>
          <cell r="C6220" t="str">
            <v>SERP</v>
          </cell>
          <cell r="D6220" t="str">
            <v>DEMOLICOES/RETIRADAS</v>
          </cell>
          <cell r="E6220" t="str">
            <v>0014</v>
          </cell>
          <cell r="F6220" t="str">
            <v/>
          </cell>
          <cell r="G6220" t="str">
            <v/>
          </cell>
          <cell r="H6220" t="str">
            <v>REMOÇÃO DE TESOURAS DE MADEIRA, COM VÃO MAIOR OU IGUAL A 8M, DE FORMA MANUAL, SEM REAPROVEITAMENTO. AF_12/2017</v>
          </cell>
          <cell r="I6220" t="str">
            <v>UN</v>
          </cell>
          <cell r="J6220" t="str">
            <v>COEFICIENTE DE REPRESENTATIVIDADE</v>
          </cell>
          <cell r="K6220" t="str">
            <v>126,00</v>
          </cell>
          <cell r="L6220" t="str">
            <v>CAIXA REFERENCIAL</v>
          </cell>
        </row>
        <row r="6221">
          <cell r="A6221">
            <v>97653</v>
          </cell>
          <cell r="B6221" t="str">
            <v>SERVICOS PRELIMINARES</v>
          </cell>
          <cell r="C6221" t="str">
            <v>SERP</v>
          </cell>
          <cell r="D6221" t="str">
            <v>DEMOLICOES/RETIRADAS</v>
          </cell>
          <cell r="E6221" t="str">
            <v>0014</v>
          </cell>
          <cell r="F6221" t="str">
            <v/>
          </cell>
          <cell r="G6221" t="str">
            <v/>
          </cell>
          <cell r="H6221" t="str">
            <v>REMOÇÃO DE TESOURAS DE MADEIRA, COM VÃO MENOR QUE 8M, DE FORMA MECANIZADA, COM REAPROVEITAMENTO. AF_12/2017</v>
          </cell>
          <cell r="I6221" t="str">
            <v>UN</v>
          </cell>
          <cell r="J6221" t="str">
            <v>ATRIBUÍDO SÃO PAULO</v>
          </cell>
          <cell r="K6221" t="str">
            <v>93,01</v>
          </cell>
          <cell r="L6221" t="str">
            <v>CAIXA REFERENCIAL</v>
          </cell>
        </row>
        <row r="6222">
          <cell r="A6222">
            <v>97654</v>
          </cell>
          <cell r="B6222" t="str">
            <v>SERVICOS PRELIMINARES</v>
          </cell>
          <cell r="C6222" t="str">
            <v>SERP</v>
          </cell>
          <cell r="D6222" t="str">
            <v>DEMOLICOES/RETIRADAS</v>
          </cell>
          <cell r="E6222" t="str">
            <v>0014</v>
          </cell>
          <cell r="F6222" t="str">
            <v/>
          </cell>
          <cell r="G6222" t="str">
            <v/>
          </cell>
          <cell r="H6222" t="str">
            <v>REMOÇÃO DE TESOURAS DE MADEIRA, COM VÃO MAIOR OU IGUAL A 8M, DE FORMA MECANIZADA, COM REAPROVEITAMENTO. AF_12/2017</v>
          </cell>
          <cell r="I6222" t="str">
            <v>UN</v>
          </cell>
          <cell r="J6222" t="str">
            <v>ATRIBUÍDO SÃO PAULO</v>
          </cell>
          <cell r="K6222" t="str">
            <v>112,29</v>
          </cell>
          <cell r="L6222" t="str">
            <v>CAIXA REFERENCIAL</v>
          </cell>
        </row>
        <row r="6223">
          <cell r="A6223">
            <v>97655</v>
          </cell>
          <cell r="B6223" t="str">
            <v>SERVICOS PRELIMINARES</v>
          </cell>
          <cell r="C6223" t="str">
            <v>SERP</v>
          </cell>
          <cell r="D6223" t="str">
            <v>DEMOLICOES/RETIRADAS</v>
          </cell>
          <cell r="E6223" t="str">
            <v>0014</v>
          </cell>
          <cell r="F6223" t="str">
            <v/>
          </cell>
          <cell r="G6223" t="str">
            <v/>
          </cell>
          <cell r="H6223" t="str">
            <v>REMOÇÃO DE TRAMA METÁLICA PARA COBERTURA, DE FORMA MANUAL, SEM REAPROVEITAMENTO. AF_12/2017</v>
          </cell>
          <cell r="I6223" t="str">
            <v>M2</v>
          </cell>
          <cell r="J6223" t="str">
            <v>COEFICIENTE DE REPRESENTATIVIDADE</v>
          </cell>
          <cell r="K6223" t="str">
            <v>14,76</v>
          </cell>
          <cell r="L6223" t="str">
            <v>CAIXA REFERENCIAL</v>
          </cell>
        </row>
        <row r="6224">
          <cell r="A6224">
            <v>97656</v>
          </cell>
          <cell r="B6224" t="str">
            <v>SERVICOS PRELIMINARES</v>
          </cell>
          <cell r="C6224" t="str">
            <v>SERP</v>
          </cell>
          <cell r="D6224" t="str">
            <v>DEMOLICOES/RETIRADAS</v>
          </cell>
          <cell r="E6224" t="str">
            <v>0014</v>
          </cell>
          <cell r="F6224" t="str">
            <v/>
          </cell>
          <cell r="G6224" t="str">
            <v/>
          </cell>
          <cell r="H6224" t="str">
            <v>REMOÇÃO DE TESOURAS METÁLICAS, COM VÃO MENOR QUE 8M, DE FORMA MANUAL, SEM REAPROVEITAMENTO. AF_12/2017</v>
          </cell>
          <cell r="I6224" t="str">
            <v>UN</v>
          </cell>
          <cell r="J6224" t="str">
            <v>COEFICIENTE DE REPRESENTATIVIDADE</v>
          </cell>
          <cell r="K6224" t="str">
            <v>147,41</v>
          </cell>
          <cell r="L6224" t="str">
            <v>CAIXA REFERENCIAL</v>
          </cell>
        </row>
        <row r="6225">
          <cell r="A6225">
            <v>97657</v>
          </cell>
          <cell r="B6225" t="str">
            <v>SERVICOS PRELIMINARES</v>
          </cell>
          <cell r="C6225" t="str">
            <v>SERP</v>
          </cell>
          <cell r="D6225" t="str">
            <v>DEMOLICOES/RETIRADAS</v>
          </cell>
          <cell r="E6225" t="str">
            <v>0014</v>
          </cell>
          <cell r="F6225" t="str">
            <v/>
          </cell>
          <cell r="G6225" t="str">
            <v/>
          </cell>
          <cell r="H6225" t="str">
            <v>REMOÇÃO DE TESOURAS METÁLICAS, COM VÃO MAIOR OU IGUAL A 8M, DE FORMA MANUAL, SEM REAPROVEITAMENTO. AF_12/2017</v>
          </cell>
          <cell r="I6225" t="str">
            <v>UN</v>
          </cell>
          <cell r="J6225" t="str">
            <v>COEFICIENTE DE REPRESENTATIVIDADE</v>
          </cell>
          <cell r="K6225" t="str">
            <v>292,17</v>
          </cell>
          <cell r="L6225" t="str">
            <v>CAIXA REFERENCIAL</v>
          </cell>
        </row>
        <row r="6226">
          <cell r="A6226">
            <v>97658</v>
          </cell>
          <cell r="B6226" t="str">
            <v>SERVICOS PRELIMINARES</v>
          </cell>
          <cell r="C6226" t="str">
            <v>SERP</v>
          </cell>
          <cell r="D6226" t="str">
            <v>DEMOLICOES/RETIRADAS</v>
          </cell>
          <cell r="E6226" t="str">
            <v>0014</v>
          </cell>
          <cell r="F6226" t="str">
            <v/>
          </cell>
          <cell r="G6226" t="str">
            <v/>
          </cell>
          <cell r="H6226" t="str">
            <v>REMOÇÃO DE TESOURAS METÁLICAS, COM VÃO MENOR QUE 8M, DE FORMA MECANIZADA, COM REAPROVEITAMENTO. AF_12/2017</v>
          </cell>
          <cell r="I6226" t="str">
            <v>UN</v>
          </cell>
          <cell r="J6226" t="str">
            <v>ATRIBUÍDO SÃO PAULO</v>
          </cell>
          <cell r="K6226" t="str">
            <v>128,80</v>
          </cell>
          <cell r="L6226" t="str">
            <v>CAIXA REFERENCIAL</v>
          </cell>
        </row>
        <row r="6227">
          <cell r="A6227">
            <v>97659</v>
          </cell>
          <cell r="B6227" t="str">
            <v>SERVICOS PRELIMINARES</v>
          </cell>
          <cell r="C6227" t="str">
            <v>SERP</v>
          </cell>
          <cell r="D6227" t="str">
            <v>DEMOLICOES/RETIRADAS</v>
          </cell>
          <cell r="E6227" t="str">
            <v>0014</v>
          </cell>
          <cell r="F6227" t="str">
            <v/>
          </cell>
          <cell r="G6227" t="str">
            <v/>
          </cell>
          <cell r="H6227" t="str">
            <v>REMOÇÃO DE TESOURAS METÁLICAS, COM VÃO MAIOR OU IGUAL A 8M, DE FORMA MECANIZADA, COM REAPROVEITAMENTO. AF_12/2017</v>
          </cell>
          <cell r="I6227" t="str">
            <v>UN</v>
          </cell>
          <cell r="J6227" t="str">
            <v>ATRIBUÍDO SÃO PAULO</v>
          </cell>
          <cell r="K6227" t="str">
            <v>170,18</v>
          </cell>
          <cell r="L6227" t="str">
            <v>CAIXA REFERENCIAL</v>
          </cell>
        </row>
        <row r="6228">
          <cell r="A6228">
            <v>97660</v>
          </cell>
          <cell r="B6228" t="str">
            <v>SERVICOS PRELIMINARES</v>
          </cell>
          <cell r="C6228" t="str">
            <v>SERP</v>
          </cell>
          <cell r="D6228" t="str">
            <v>DEMOLICOES/RETIRADAS</v>
          </cell>
          <cell r="E6228" t="str">
            <v>0014</v>
          </cell>
          <cell r="F6228" t="str">
            <v/>
          </cell>
          <cell r="G6228" t="str">
            <v/>
          </cell>
          <cell r="H6228" t="str">
            <v>REMOÇÃO DE INTERRUPTORES/TOMADAS ELÉTRICAS, DE FORMA MANUAL, SEM REAPROVEITAMENTO. AF_12/2017</v>
          </cell>
          <cell r="I6228" t="str">
            <v>UN</v>
          </cell>
          <cell r="J6228" t="str">
            <v>COLETADO</v>
          </cell>
          <cell r="K6228" t="str">
            <v>0,45</v>
          </cell>
          <cell r="L6228" t="str">
            <v>CAIXA REFERENCIAL</v>
          </cell>
        </row>
        <row r="6229">
          <cell r="A6229">
            <v>97661</v>
          </cell>
          <cell r="B6229" t="str">
            <v>SERVICOS PRELIMINARES</v>
          </cell>
          <cell r="C6229" t="str">
            <v>SERP</v>
          </cell>
          <cell r="D6229" t="str">
            <v>DEMOLICOES/RETIRADAS</v>
          </cell>
          <cell r="E6229" t="str">
            <v>0014</v>
          </cell>
          <cell r="F6229" t="str">
            <v/>
          </cell>
          <cell r="G6229" t="str">
            <v/>
          </cell>
          <cell r="H6229" t="str">
            <v>REMOÇÃO DE CABOS ELÉTRICOS, DE FORMA MANUAL, SEM REAPROVEITAMENTO. AF_12/2017</v>
          </cell>
          <cell r="I6229" t="str">
            <v>M</v>
          </cell>
          <cell r="J6229" t="str">
            <v>COLETADO</v>
          </cell>
          <cell r="K6229" t="str">
            <v>0,45</v>
          </cell>
          <cell r="L6229" t="str">
            <v>CAIXA REFERENCIAL</v>
          </cell>
        </row>
        <row r="6230">
          <cell r="A6230">
            <v>97662</v>
          </cell>
          <cell r="B6230" t="str">
            <v>SERVICOS PRELIMINARES</v>
          </cell>
          <cell r="C6230" t="str">
            <v>SERP</v>
          </cell>
          <cell r="D6230" t="str">
            <v>DEMOLICOES/RETIRADAS</v>
          </cell>
          <cell r="E6230" t="str">
            <v>0014</v>
          </cell>
          <cell r="F6230" t="str">
            <v/>
          </cell>
          <cell r="G6230" t="str">
            <v/>
          </cell>
          <cell r="H6230" t="str">
            <v>REMOÇÃO DE TUBULAÇÕES (TUBOS E CONEXÕES) DE ÁGUA FRIA, DE FORMA MANUAL, SEM REAPROVEITAMENTO. AF_12/2017</v>
          </cell>
          <cell r="I6230" t="str">
            <v>M</v>
          </cell>
          <cell r="J6230" t="str">
            <v>COLETADO</v>
          </cell>
          <cell r="K6230" t="str">
            <v>0,32</v>
          </cell>
          <cell r="L6230" t="str">
            <v>CAIXA REFERENCIAL</v>
          </cell>
        </row>
        <row r="6231">
          <cell r="A6231">
            <v>97663</v>
          </cell>
          <cell r="B6231" t="str">
            <v>SERVICOS PRELIMINARES</v>
          </cell>
          <cell r="C6231" t="str">
            <v>SERP</v>
          </cell>
          <cell r="D6231" t="str">
            <v>DEMOLICOES/RETIRADAS</v>
          </cell>
          <cell r="E6231" t="str">
            <v>0014</v>
          </cell>
          <cell r="F6231" t="str">
            <v/>
          </cell>
          <cell r="G6231" t="str">
            <v/>
          </cell>
          <cell r="H6231" t="str">
            <v>REMOÇÃO DE LOUÇAS, DE FORMA MANUAL, SEM REAPROVEITAMENTO. AF_12/2017</v>
          </cell>
          <cell r="I6231" t="str">
            <v>UN</v>
          </cell>
          <cell r="J6231" t="str">
            <v>COLETADO</v>
          </cell>
          <cell r="K6231" t="str">
            <v>8,09</v>
          </cell>
          <cell r="L6231" t="str">
            <v>CAIXA REFERENCIAL</v>
          </cell>
        </row>
        <row r="6232">
          <cell r="A6232">
            <v>97664</v>
          </cell>
          <cell r="B6232" t="str">
            <v>SERVICOS PRELIMINARES</v>
          </cell>
          <cell r="C6232" t="str">
            <v>SERP</v>
          </cell>
          <cell r="D6232" t="str">
            <v>DEMOLICOES/RETIRADAS</v>
          </cell>
          <cell r="E6232" t="str">
            <v>0014</v>
          </cell>
          <cell r="F6232" t="str">
            <v/>
          </cell>
          <cell r="G6232" t="str">
            <v/>
          </cell>
          <cell r="H6232" t="str">
            <v>REMOÇÃO DE ACESSÓRIOS, DE FORMA MANUAL, SEM REAPROVEITAMENTO. AF_12/2017</v>
          </cell>
          <cell r="I6232" t="str">
            <v>UN</v>
          </cell>
          <cell r="J6232" t="str">
            <v>COLETADO</v>
          </cell>
          <cell r="K6232" t="str">
            <v>1,00</v>
          </cell>
          <cell r="L6232" t="str">
            <v>CAIXA REFERENCIAL</v>
          </cell>
        </row>
        <row r="6233">
          <cell r="A6233">
            <v>97665</v>
          </cell>
          <cell r="B6233" t="str">
            <v>SERVICOS PRELIMINARES</v>
          </cell>
          <cell r="C6233" t="str">
            <v>SERP</v>
          </cell>
          <cell r="D6233" t="str">
            <v>DEMOLICOES/RETIRADAS</v>
          </cell>
          <cell r="E6233" t="str">
            <v>0014</v>
          </cell>
          <cell r="F6233" t="str">
            <v/>
          </cell>
          <cell r="G6233" t="str">
            <v/>
          </cell>
          <cell r="H6233" t="str">
            <v>REMOÇÃO DE LUMINÁRIAS, DE FORMA MANUAL, SEM REAPROVEITAMENTO. AF_12/2017</v>
          </cell>
          <cell r="I6233" t="str">
            <v>UN</v>
          </cell>
          <cell r="J6233" t="str">
            <v>COLETADO</v>
          </cell>
          <cell r="K6233" t="str">
            <v>0,87</v>
          </cell>
          <cell r="L6233" t="str">
            <v>CAIXA REFERENCIAL</v>
          </cell>
        </row>
        <row r="6234">
          <cell r="A6234">
            <v>97666</v>
          </cell>
          <cell r="B6234" t="str">
            <v>SERVICOS PRELIMINARES</v>
          </cell>
          <cell r="C6234" t="str">
            <v>SERP</v>
          </cell>
          <cell r="D6234" t="str">
            <v>DEMOLICOES/RETIRADAS</v>
          </cell>
          <cell r="E6234" t="str">
            <v>0014</v>
          </cell>
          <cell r="F6234" t="str">
            <v/>
          </cell>
          <cell r="G6234" t="str">
            <v/>
          </cell>
          <cell r="H6234" t="str">
            <v>REMOÇÃO DE METAIS SANITÁRIOS, DE FORMA MANUAL, SEM REAPROVEITAMENTO. AF_12/2017</v>
          </cell>
          <cell r="I6234" t="str">
            <v>UN</v>
          </cell>
          <cell r="J6234" t="str">
            <v>COLETADO</v>
          </cell>
          <cell r="K6234" t="str">
            <v>5,90</v>
          </cell>
          <cell r="L6234" t="str">
            <v>CAIXA REFERENCIAL</v>
          </cell>
        </row>
        <row r="6235">
          <cell r="A6235">
            <v>95967</v>
          </cell>
          <cell r="B6235" t="str">
            <v>SERVICOS TECNICOS</v>
          </cell>
          <cell r="C6235" t="str">
            <v>SERT</v>
          </cell>
          <cell r="D6235" t="str">
            <v>CONTROLE TECNOLOGICO</v>
          </cell>
          <cell r="E6235" t="str">
            <v>0006</v>
          </cell>
          <cell r="F6235" t="str">
            <v/>
          </cell>
          <cell r="G6235" t="str">
            <v/>
          </cell>
          <cell r="H6235" t="str">
            <v>SERVIÇOS TÉCNICOS ESPECIALIZADOS PARA ACOMPANHAMENTO DE EXECUÇÃO DE FUNDAÇÕES PROFUNDAS E ESTRUTURAS DE CONTENÇÃO</v>
          </cell>
          <cell r="I6235" t="str">
            <v>H</v>
          </cell>
          <cell r="J6235" t="str">
            <v>COEFICIENTE DE REPRESENTATIVIDADE</v>
          </cell>
          <cell r="K6235" t="str">
            <v>106,54</v>
          </cell>
          <cell r="L6235" t="str">
            <v>CAIXA REFERENCIAL</v>
          </cell>
        </row>
        <row r="6236">
          <cell r="A6236">
            <v>99058</v>
          </cell>
          <cell r="B6236" t="str">
            <v>SERVICOS TECNICOS</v>
          </cell>
          <cell r="C6236" t="str">
            <v>SERT</v>
          </cell>
          <cell r="D6236" t="str">
            <v>LOCACAO</v>
          </cell>
          <cell r="E6236" t="str">
            <v>0008</v>
          </cell>
          <cell r="F6236" t="str">
            <v/>
          </cell>
          <cell r="G6236" t="str">
            <v/>
          </cell>
          <cell r="H6236" t="str">
            <v>LOCAÇÃO DE PONTO PARA REFERÊNCIA TOPOGRÁFICA. AF_10/2018</v>
          </cell>
          <cell r="I6236" t="str">
            <v>UN</v>
          </cell>
          <cell r="J6236" t="str">
            <v>ATRIBUÍDO SÃO PAULO</v>
          </cell>
          <cell r="K6236" t="str">
            <v>6,45</v>
          </cell>
          <cell r="L6236" t="str">
            <v>CAIXA REFERENCIAL</v>
          </cell>
        </row>
        <row r="6237">
          <cell r="A6237">
            <v>99059</v>
          </cell>
          <cell r="B6237" t="str">
            <v>SERVICOS TECNICOS</v>
          </cell>
          <cell r="C6237" t="str">
            <v>SERT</v>
          </cell>
          <cell r="D6237" t="str">
            <v>LOCACAO</v>
          </cell>
          <cell r="E6237" t="str">
            <v>0008</v>
          </cell>
          <cell r="F6237" t="str">
            <v/>
          </cell>
          <cell r="G6237" t="str">
            <v/>
          </cell>
          <cell r="H6237" t="str">
            <v>LOCACAO CONVENCIONAL DE OBRA, UTILIZANDO GABARITO DE TÁBUAS CORRIDAS PONTALETADAS A CADA 2,00M -  2 UTILIZAÇÕES. AF_10/2018</v>
          </cell>
          <cell r="I6237" t="str">
            <v>M</v>
          </cell>
          <cell r="J6237" t="str">
            <v>COEFICIENTE DE REPRESENTATIVIDADE</v>
          </cell>
          <cell r="K6237" t="str">
            <v>37,93</v>
          </cell>
          <cell r="L6237" t="str">
            <v>CAIXA REFERENCIAL</v>
          </cell>
        </row>
        <row r="6238">
          <cell r="A6238">
            <v>99060</v>
          </cell>
          <cell r="B6238" t="str">
            <v>SERVICOS TECNICOS</v>
          </cell>
          <cell r="C6238" t="str">
            <v>SERT</v>
          </cell>
          <cell r="D6238" t="str">
            <v>LOCACAO</v>
          </cell>
          <cell r="E6238" t="str">
            <v>0008</v>
          </cell>
          <cell r="F6238" t="str">
            <v/>
          </cell>
          <cell r="G6238" t="str">
            <v/>
          </cell>
          <cell r="H6238" t="str">
            <v>LOCAÇÃO COM CAVALETE COM ALTURA DE 1,00 M - 2 UTILIZAÇÕES. AF_10/2018</v>
          </cell>
          <cell r="I6238" t="str">
            <v>UN</v>
          </cell>
          <cell r="J6238" t="str">
            <v>COEFICIENTE DE REPRESENTATIVIDADE</v>
          </cell>
          <cell r="K6238" t="str">
            <v>101,26</v>
          </cell>
          <cell r="L6238" t="str">
            <v>CAIXA REFERENCIAL</v>
          </cell>
        </row>
        <row r="6239">
          <cell r="A6239">
            <v>99061</v>
          </cell>
          <cell r="B6239" t="str">
            <v>SERVICOS TECNICOS</v>
          </cell>
          <cell r="C6239" t="str">
            <v>SERT</v>
          </cell>
          <cell r="D6239" t="str">
            <v>LOCACAO</v>
          </cell>
          <cell r="E6239" t="str">
            <v>0008</v>
          </cell>
          <cell r="F6239" t="str">
            <v/>
          </cell>
          <cell r="G6239" t="str">
            <v/>
          </cell>
          <cell r="H6239" t="str">
            <v>LOCAÇÃO COM CAVALETE COM ALTURA DE 0,50 M - 2 UTILIZAÇÕES. AF_10/2018</v>
          </cell>
          <cell r="I6239" t="str">
            <v>UN</v>
          </cell>
          <cell r="J6239" t="str">
            <v>COEFICIENTE DE REPRESENTATIVIDADE</v>
          </cell>
          <cell r="K6239" t="str">
            <v>67,26</v>
          </cell>
          <cell r="L6239" t="str">
            <v>CAIXA REFERENCIAL</v>
          </cell>
        </row>
        <row r="6240">
          <cell r="A6240">
            <v>99062</v>
          </cell>
          <cell r="B6240" t="str">
            <v>SERVICOS TECNICOS</v>
          </cell>
          <cell r="C6240" t="str">
            <v>SERT</v>
          </cell>
          <cell r="D6240" t="str">
            <v>LOCACAO</v>
          </cell>
          <cell r="E6240" t="str">
            <v>0008</v>
          </cell>
          <cell r="F6240" t="str">
            <v/>
          </cell>
          <cell r="G6240" t="str">
            <v/>
          </cell>
          <cell r="H6240" t="str">
            <v>MARCAÇÃO DE PONTOS EM GABARITO OU CAVALETE. AF_10/2018</v>
          </cell>
          <cell r="I6240" t="str">
            <v>UN</v>
          </cell>
          <cell r="J6240" t="str">
            <v>COEFICIENTE DE REPRESENTATIVIDADE</v>
          </cell>
          <cell r="K6240" t="str">
            <v>1,65</v>
          </cell>
          <cell r="L6240" t="str">
            <v>CAIXA REFERENCIAL</v>
          </cell>
        </row>
        <row r="6241">
          <cell r="A6241">
            <v>99063</v>
          </cell>
          <cell r="B6241" t="str">
            <v>SERVICOS TECNICOS</v>
          </cell>
          <cell r="C6241" t="str">
            <v>SERT</v>
          </cell>
          <cell r="D6241" t="str">
            <v>LOCACAO</v>
          </cell>
          <cell r="E6241" t="str">
            <v>0008</v>
          </cell>
          <cell r="F6241" t="str">
            <v/>
          </cell>
          <cell r="G6241" t="str">
            <v/>
          </cell>
          <cell r="H6241" t="str">
            <v>LOCAÇÃO DE REDE DE ÁGUA OU ESGOTO. AF_10/2018</v>
          </cell>
          <cell r="I6241" t="str">
            <v>M</v>
          </cell>
          <cell r="J6241" t="str">
            <v>COEFICIENTE DE REPRESENTATIVIDADE</v>
          </cell>
          <cell r="K6241" t="str">
            <v>3,36</v>
          </cell>
          <cell r="L6241" t="str">
            <v>CAIXA REFERENCIAL</v>
          </cell>
        </row>
        <row r="6242">
          <cell r="A6242">
            <v>99064</v>
          </cell>
          <cell r="B6242" t="str">
            <v>SERVICOS TECNICOS</v>
          </cell>
          <cell r="C6242" t="str">
            <v>SERT</v>
          </cell>
          <cell r="D6242" t="str">
            <v>LOCACAO</v>
          </cell>
          <cell r="E6242" t="str">
            <v>0008</v>
          </cell>
          <cell r="F6242" t="str">
            <v/>
          </cell>
          <cell r="G6242" t="str">
            <v/>
          </cell>
          <cell r="H6242" t="str">
            <v>LOCAÇÃO DE PAVIMENTAÇÃO. AF_10/2018</v>
          </cell>
          <cell r="I6242" t="str">
            <v>M</v>
          </cell>
          <cell r="J6242" t="str">
            <v>ATRIBUÍDO SÃO PAULO</v>
          </cell>
          <cell r="K6242" t="str">
            <v>0,32</v>
          </cell>
          <cell r="L6242" t="str">
            <v>CAIXA REFERENCIAL</v>
          </cell>
        </row>
        <row r="6243">
          <cell r="A6243">
            <v>93588</v>
          </cell>
          <cell r="B6243" t="str">
            <v>TRANPORTES, CARGAS E DESCARGAS</v>
          </cell>
          <cell r="C6243" t="str">
            <v>TRAN</v>
          </cell>
          <cell r="D6243" t="str">
            <v>TRANSPORTE COMERCIAL</v>
          </cell>
          <cell r="E6243" t="str">
            <v>0332</v>
          </cell>
          <cell r="F6243" t="str">
            <v/>
          </cell>
          <cell r="G6243" t="str">
            <v/>
          </cell>
          <cell r="H6243" t="str">
            <v>TRANSPORTE COM CAMINHÃO BASCULANTE DE 10 M³, EM VIA URBANA EM LEITO NATURAL (UNIDADE: M3XKM). AF_07/2020</v>
          </cell>
          <cell r="I6243" t="str">
            <v>M3XKM</v>
          </cell>
          <cell r="J6243" t="str">
            <v>ATRIBUÍDO SÃO PAULO</v>
          </cell>
          <cell r="K6243" t="str">
            <v>1,98</v>
          </cell>
          <cell r="L6243" t="str">
            <v>CAIXA REFERENCIAL</v>
          </cell>
        </row>
        <row r="6244">
          <cell r="A6244">
            <v>93589</v>
          </cell>
          <cell r="B6244" t="str">
            <v>TRANPORTES, CARGAS E DESCARGAS</v>
          </cell>
          <cell r="C6244" t="str">
            <v>TRAN</v>
          </cell>
          <cell r="D6244" t="str">
            <v>TRANSPORTE COMERCIAL</v>
          </cell>
          <cell r="E6244" t="str">
            <v>0332</v>
          </cell>
          <cell r="F6244" t="str">
            <v/>
          </cell>
          <cell r="G6244" t="str">
            <v/>
          </cell>
          <cell r="H6244" t="str">
            <v>TRANSPORTE COM CAMINHÃO BASCULANTE DE 10 M³, EM VIA URBANA EM REVESTIMENTO PRIMÁRIO (UNIDADE: M3XKM). AF_07/2020</v>
          </cell>
          <cell r="I6244" t="str">
            <v>M3XKM</v>
          </cell>
          <cell r="J6244" t="str">
            <v>ATRIBUÍDO SÃO PAULO</v>
          </cell>
          <cell r="K6244" t="str">
            <v>1,70</v>
          </cell>
          <cell r="L6244" t="str">
            <v>CAIXA REFERENCIAL</v>
          </cell>
        </row>
        <row r="6245">
          <cell r="A6245">
            <v>93590</v>
          </cell>
          <cell r="B6245" t="str">
            <v>TRANPORTES, CARGAS E DESCARGAS</v>
          </cell>
          <cell r="C6245" t="str">
            <v>TRAN</v>
          </cell>
          <cell r="D6245" t="str">
            <v>TRANSPORTE COMERCIAL</v>
          </cell>
          <cell r="E6245" t="str">
            <v>0332</v>
          </cell>
          <cell r="F6245" t="str">
            <v/>
          </cell>
          <cell r="G6245" t="str">
            <v/>
          </cell>
          <cell r="H6245" t="str">
            <v>TRANSPORTE COM CAMINHÃO BASCULANTE DE 10 M³, EM VIA URBANA PAVIMENTADA, ADICIONAL PARA DMT EXCEDENTE A 30 KM (UNIDADE: M3XKM). AF_07/2020</v>
          </cell>
          <cell r="I6245" t="str">
            <v>M3XKM</v>
          </cell>
          <cell r="J6245" t="str">
            <v>ATRIBUÍDO SÃO PAULO</v>
          </cell>
          <cell r="K6245" t="str">
            <v>0,62</v>
          </cell>
          <cell r="L6245" t="str">
            <v>CAIXA REFERENCIAL</v>
          </cell>
        </row>
        <row r="6246">
          <cell r="A6246">
            <v>93591</v>
          </cell>
          <cell r="B6246" t="str">
            <v>TRANPORTES, CARGAS E DESCARGAS</v>
          </cell>
          <cell r="C6246" t="str">
            <v>TRAN</v>
          </cell>
          <cell r="D6246" t="str">
            <v>TRANSPORTE COMERCIAL</v>
          </cell>
          <cell r="E6246" t="str">
            <v>0332</v>
          </cell>
          <cell r="F6246" t="str">
            <v/>
          </cell>
          <cell r="G6246" t="str">
            <v/>
          </cell>
          <cell r="H6246" t="str">
            <v>TRANSPORTE COM CAMINHÃO BASCULANTE DE 14 M³, EM VIA URBANA EM LEITO NATURAL (UNIDADE: M3XKM). AF_07/2020</v>
          </cell>
          <cell r="I6246" t="str">
            <v>M3XKM</v>
          </cell>
          <cell r="J6246" t="str">
            <v>ATRIBUÍDO SÃO PAULO</v>
          </cell>
          <cell r="K6246" t="str">
            <v>1,84</v>
          </cell>
          <cell r="L6246" t="str">
            <v>CAIXA REFERENCIAL</v>
          </cell>
        </row>
        <row r="6247">
          <cell r="A6247">
            <v>93592</v>
          </cell>
          <cell r="B6247" t="str">
            <v>TRANPORTES, CARGAS E DESCARGAS</v>
          </cell>
          <cell r="C6247" t="str">
            <v>TRAN</v>
          </cell>
          <cell r="D6247" t="str">
            <v>TRANSPORTE COMERCIAL</v>
          </cell>
          <cell r="E6247" t="str">
            <v>0332</v>
          </cell>
          <cell r="F6247" t="str">
            <v/>
          </cell>
          <cell r="G6247" t="str">
            <v/>
          </cell>
          <cell r="H6247" t="str">
            <v>TRANSPORTE COM CAMINHÃO BASCULANTE DE 14 M³, EM VIA URBANA EM REVESTIMENTO PRIMÁRIO (UNIDADE: M3XKM). AF_07/2020</v>
          </cell>
          <cell r="I6247" t="str">
            <v>M3XKM</v>
          </cell>
          <cell r="J6247" t="str">
            <v>ATRIBUÍDO SÃO PAULO</v>
          </cell>
          <cell r="K6247" t="str">
            <v>1,60</v>
          </cell>
          <cell r="L6247" t="str">
            <v>CAIXA REFERENCIAL</v>
          </cell>
        </row>
        <row r="6248">
          <cell r="A6248">
            <v>93593</v>
          </cell>
          <cell r="B6248" t="str">
            <v>TRANPORTES, CARGAS E DESCARGAS</v>
          </cell>
          <cell r="C6248" t="str">
            <v>TRAN</v>
          </cell>
          <cell r="D6248" t="str">
            <v>TRANSPORTE COMERCIAL</v>
          </cell>
          <cell r="E6248" t="str">
            <v>0332</v>
          </cell>
          <cell r="F6248" t="str">
            <v/>
          </cell>
          <cell r="G6248" t="str">
            <v/>
          </cell>
          <cell r="H6248" t="str">
            <v>TRANSPORTE COM CAMINHÃO BASCULANTE DE 14 M³, EM VIA URBANA PAVIMENTADA, ADICIONAL PARA DMT EXCEDENTE A 30 KM (UNIDADE: M3XKM). AF_07/2020</v>
          </cell>
          <cell r="I6248" t="str">
            <v>M3XKM</v>
          </cell>
          <cell r="J6248" t="str">
            <v>ATRIBUÍDO SÃO PAULO</v>
          </cell>
          <cell r="K6248" t="str">
            <v>0,59</v>
          </cell>
          <cell r="L6248" t="str">
            <v>CAIXA REFERENCIAL</v>
          </cell>
        </row>
        <row r="6249">
          <cell r="A6249">
            <v>93594</v>
          </cell>
          <cell r="B6249" t="str">
            <v>TRANPORTES, CARGAS E DESCARGAS</v>
          </cell>
          <cell r="C6249" t="str">
            <v>TRAN</v>
          </cell>
          <cell r="D6249" t="str">
            <v>TRANSPORTE COMERCIAL</v>
          </cell>
          <cell r="E6249" t="str">
            <v>0332</v>
          </cell>
          <cell r="F6249" t="str">
            <v/>
          </cell>
          <cell r="G6249" t="str">
            <v/>
          </cell>
          <cell r="H6249" t="str">
            <v>TRANSPORTE COM CAMINHÃO BASCULANTE DE 10 M³, EM VIA URBANA EM LEITO NATURAL (UNIDADE: TXKM). AF_07/2020</v>
          </cell>
          <cell r="I6249" t="str">
            <v>TXKM</v>
          </cell>
          <cell r="J6249" t="str">
            <v>ATRIBUÍDO SÃO PAULO</v>
          </cell>
          <cell r="K6249" t="str">
            <v>1,32</v>
          </cell>
          <cell r="L6249" t="str">
            <v>CAIXA REFERENCIAL</v>
          </cell>
        </row>
        <row r="6250">
          <cell r="A6250">
            <v>93595</v>
          </cell>
          <cell r="B6250" t="str">
            <v>TRANPORTES, CARGAS E DESCARGAS</v>
          </cell>
          <cell r="C6250" t="str">
            <v>TRAN</v>
          </cell>
          <cell r="D6250" t="str">
            <v>TRANSPORTE COMERCIAL</v>
          </cell>
          <cell r="E6250" t="str">
            <v>0332</v>
          </cell>
          <cell r="F6250" t="str">
            <v/>
          </cell>
          <cell r="G6250" t="str">
            <v/>
          </cell>
          <cell r="H6250" t="str">
            <v>TRANSPORTE COM CAMINHÃO BASCULANTE DE 10 M³, EM VIA URBANA EM REVESTIMENTO PRIMÁRIO (UNIDADE: TXKM). AF_07/2020</v>
          </cell>
          <cell r="I6250" t="str">
            <v>TXKM</v>
          </cell>
          <cell r="J6250" t="str">
            <v>ATRIBUÍDO SÃO PAULO</v>
          </cell>
          <cell r="K6250" t="str">
            <v>1,15</v>
          </cell>
          <cell r="L6250" t="str">
            <v>CAIXA REFERENCIAL</v>
          </cell>
        </row>
        <row r="6251">
          <cell r="A6251">
            <v>93596</v>
          </cell>
          <cell r="B6251" t="str">
            <v>TRANPORTES, CARGAS E DESCARGAS</v>
          </cell>
          <cell r="C6251" t="str">
            <v>TRAN</v>
          </cell>
          <cell r="D6251" t="str">
            <v>TRANSPORTE COMERCIAL</v>
          </cell>
          <cell r="E6251" t="str">
            <v>0332</v>
          </cell>
          <cell r="F6251" t="str">
            <v/>
          </cell>
          <cell r="G6251" t="str">
            <v/>
          </cell>
          <cell r="H6251" t="str">
            <v>TRANSPORTE COM CAMINHÃO BASCULANTE DE 10 M³, EM VIA URBANA PAVIMENTADA, ADICIONAL PARA DMT EXCEDENTE A 30 KM (UNIDADE: TXKM). AF_07/2020</v>
          </cell>
          <cell r="I6251" t="str">
            <v>TXKM</v>
          </cell>
          <cell r="J6251" t="str">
            <v>ATRIBUÍDO SÃO PAULO</v>
          </cell>
          <cell r="K6251" t="str">
            <v>0,41</v>
          </cell>
          <cell r="L6251" t="str">
            <v>CAIXA REFERENCIAL</v>
          </cell>
        </row>
        <row r="6252">
          <cell r="A6252">
            <v>93597</v>
          </cell>
          <cell r="B6252" t="str">
            <v>TRANPORTES, CARGAS E DESCARGAS</v>
          </cell>
          <cell r="C6252" t="str">
            <v>TRAN</v>
          </cell>
          <cell r="D6252" t="str">
            <v>TRANSPORTE COMERCIAL</v>
          </cell>
          <cell r="E6252" t="str">
            <v>0332</v>
          </cell>
          <cell r="F6252" t="str">
            <v/>
          </cell>
          <cell r="G6252" t="str">
            <v/>
          </cell>
          <cell r="H6252" t="str">
            <v>TRANSPORTE COM CAMINHÃO BASCULANTE DE 14 M³, EM VIA URBANA EM LEITO NATURAL (UNIDADE: TXKM). AF_07/2020</v>
          </cell>
          <cell r="I6252" t="str">
            <v>TXKM</v>
          </cell>
          <cell r="J6252" t="str">
            <v>ATRIBUÍDO SÃO PAULO</v>
          </cell>
          <cell r="K6252" t="str">
            <v>1,22</v>
          </cell>
          <cell r="L6252" t="str">
            <v>CAIXA REFERENCIAL</v>
          </cell>
        </row>
        <row r="6253">
          <cell r="A6253">
            <v>93598</v>
          </cell>
          <cell r="B6253" t="str">
            <v>TRANPORTES, CARGAS E DESCARGAS</v>
          </cell>
          <cell r="C6253" t="str">
            <v>TRAN</v>
          </cell>
          <cell r="D6253" t="str">
            <v>TRANSPORTE COMERCIAL</v>
          </cell>
          <cell r="E6253" t="str">
            <v>0332</v>
          </cell>
          <cell r="F6253" t="str">
            <v/>
          </cell>
          <cell r="G6253" t="str">
            <v/>
          </cell>
          <cell r="H6253" t="str">
            <v>TRANSPORTE COM CAMINHÃO BASCULANTE DE 14 M³, EM VIA URBANA EM REVESTIMENTO PRIMÁRIO (UNIDADE: TXKM). AF_07/2020</v>
          </cell>
          <cell r="I6253" t="str">
            <v>TXKM</v>
          </cell>
          <cell r="J6253" t="str">
            <v>ATRIBUÍDO SÃO PAULO</v>
          </cell>
          <cell r="K6253" t="str">
            <v>1,05</v>
          </cell>
          <cell r="L6253" t="str">
            <v>CAIXA REFERENCIAL</v>
          </cell>
        </row>
        <row r="6254">
          <cell r="A6254">
            <v>93599</v>
          </cell>
          <cell r="B6254" t="str">
            <v>TRANPORTES, CARGAS E DESCARGAS</v>
          </cell>
          <cell r="C6254" t="str">
            <v>TRAN</v>
          </cell>
          <cell r="D6254" t="str">
            <v>TRANSPORTE COMERCIAL</v>
          </cell>
          <cell r="E6254" t="str">
            <v>0332</v>
          </cell>
          <cell r="F6254" t="str">
            <v/>
          </cell>
          <cell r="G6254" t="str">
            <v/>
          </cell>
          <cell r="H6254" t="str">
            <v>TRANSPORTE COM CAMINHÃO BASCULANTE DE 14 M³, EM VIA URBANA PAVIMENTADA, ADICIONAL PARA DMT EXCEDENTE A 30 KM (UNIDADE: TXKM). AF_07/2020</v>
          </cell>
          <cell r="I6254" t="str">
            <v>TXKM</v>
          </cell>
          <cell r="J6254" t="str">
            <v>ATRIBUÍDO SÃO PAULO</v>
          </cell>
          <cell r="K6254" t="str">
            <v>0,39</v>
          </cell>
          <cell r="L6254" t="str">
            <v>CAIXA REFERENCIAL</v>
          </cell>
        </row>
        <row r="6255">
          <cell r="A6255">
            <v>95425</v>
          </cell>
          <cell r="B6255" t="str">
            <v>TRANPORTES, CARGAS E DESCARGAS</v>
          </cell>
          <cell r="C6255" t="str">
            <v>TRAN</v>
          </cell>
          <cell r="D6255" t="str">
            <v>TRANSPORTE COMERCIAL</v>
          </cell>
          <cell r="E6255" t="str">
            <v>0332</v>
          </cell>
          <cell r="F6255" t="str">
            <v/>
          </cell>
          <cell r="G6255" t="str">
            <v/>
          </cell>
          <cell r="H6255" t="str">
            <v>TRANSPORTE COM CAMINHÃO BASCULANTE DE 18 M³, EM VIA URBANA EM LEITO NATURAL (UNIDADE: M3XKM). AF_07/2020</v>
          </cell>
          <cell r="I6255" t="str">
            <v>M3XKM</v>
          </cell>
          <cell r="J6255" t="str">
            <v>ATRIBUÍDO SÃO PAULO</v>
          </cell>
          <cell r="K6255" t="str">
            <v>1,56</v>
          </cell>
          <cell r="L6255" t="str">
            <v>CAIXA REFERENCIAL</v>
          </cell>
        </row>
        <row r="6256">
          <cell r="A6256">
            <v>95426</v>
          </cell>
          <cell r="B6256" t="str">
            <v>TRANPORTES, CARGAS E DESCARGAS</v>
          </cell>
          <cell r="C6256" t="str">
            <v>TRAN</v>
          </cell>
          <cell r="D6256" t="str">
            <v>TRANSPORTE COMERCIAL</v>
          </cell>
          <cell r="E6256" t="str">
            <v>0332</v>
          </cell>
          <cell r="F6256" t="str">
            <v/>
          </cell>
          <cell r="G6256" t="str">
            <v/>
          </cell>
          <cell r="H6256" t="str">
            <v>TRANSPORTE COM CAMINHÃO BASCULANTE DE 18 M³, EM VIA URBANA EM REVESTIMENTO PRIMÁRIO (UNIDADE: M3XKM). AF_07/2020</v>
          </cell>
          <cell r="I6256" t="str">
            <v>M3XKM</v>
          </cell>
          <cell r="J6256" t="str">
            <v>ATRIBUÍDO SÃO PAULO</v>
          </cell>
          <cell r="K6256" t="str">
            <v>1,35</v>
          </cell>
          <cell r="L6256" t="str">
            <v>CAIXA REFERENCIAL</v>
          </cell>
        </row>
        <row r="6257">
          <cell r="A6257">
            <v>95427</v>
          </cell>
          <cell r="B6257" t="str">
            <v>TRANPORTES, CARGAS E DESCARGAS</v>
          </cell>
          <cell r="C6257" t="str">
            <v>TRAN</v>
          </cell>
          <cell r="D6257" t="str">
            <v>TRANSPORTE COMERCIAL</v>
          </cell>
          <cell r="E6257" t="str">
            <v>0332</v>
          </cell>
          <cell r="F6257" t="str">
            <v/>
          </cell>
          <cell r="G6257" t="str">
            <v/>
          </cell>
          <cell r="H6257" t="str">
            <v>TRANSPORTE COM CAMINHÃO BASCULANTE DE 18 M³, EM VIA URBANA PAVIMENTADA, ADICIONAL PARA DMT EXCEDENTE A 30 KM (UNIDADE: M3XKM). AF_07/2020</v>
          </cell>
          <cell r="I6257" t="str">
            <v>M3XKM</v>
          </cell>
          <cell r="J6257" t="str">
            <v>ATRIBUÍDO SÃO PAULO</v>
          </cell>
          <cell r="K6257" t="str">
            <v>0,51</v>
          </cell>
          <cell r="L6257" t="str">
            <v>CAIXA REFERENCIAL</v>
          </cell>
        </row>
        <row r="6258">
          <cell r="A6258">
            <v>95428</v>
          </cell>
          <cell r="B6258" t="str">
            <v>TRANPORTES, CARGAS E DESCARGAS</v>
          </cell>
          <cell r="C6258" t="str">
            <v>TRAN</v>
          </cell>
          <cell r="D6258" t="str">
            <v>TRANSPORTE COMERCIAL</v>
          </cell>
          <cell r="E6258" t="str">
            <v>0332</v>
          </cell>
          <cell r="F6258" t="str">
            <v/>
          </cell>
          <cell r="G6258" t="str">
            <v/>
          </cell>
          <cell r="H6258" t="str">
            <v>TRANSPORTE COM CAMINHÃO BASCULANTE DE 18 M³, EM VIA URBANA EM LEITO NATURAL (UNIDADE: TXKM). AF_07/2020</v>
          </cell>
          <cell r="I6258" t="str">
            <v>TXKM</v>
          </cell>
          <cell r="J6258" t="str">
            <v>ATRIBUÍDO SÃO PAULO</v>
          </cell>
          <cell r="K6258" t="str">
            <v>1,05</v>
          </cell>
          <cell r="L6258" t="str">
            <v>CAIXA REFERENCIAL</v>
          </cell>
        </row>
        <row r="6259">
          <cell r="A6259">
            <v>95429</v>
          </cell>
          <cell r="B6259" t="str">
            <v>TRANPORTES, CARGAS E DESCARGAS</v>
          </cell>
          <cell r="C6259" t="str">
            <v>TRAN</v>
          </cell>
          <cell r="D6259" t="str">
            <v>TRANSPORTE COMERCIAL</v>
          </cell>
          <cell r="E6259" t="str">
            <v>0332</v>
          </cell>
          <cell r="F6259" t="str">
            <v/>
          </cell>
          <cell r="G6259" t="str">
            <v/>
          </cell>
          <cell r="H6259" t="str">
            <v>TRANSPORTE COM CAMINHÃO BASCULANTE DE 18 M³, EM VIA URBANA EM REVESTIMENTO PRIMÁRIO (UNIDADE: TXKM). AF_07/2020</v>
          </cell>
          <cell r="I6259" t="str">
            <v>TXKM</v>
          </cell>
          <cell r="J6259" t="str">
            <v>ATRIBUÍDO SÃO PAULO</v>
          </cell>
          <cell r="K6259" t="str">
            <v>0,91</v>
          </cell>
          <cell r="L6259" t="str">
            <v>CAIXA REFERENCIAL</v>
          </cell>
        </row>
        <row r="6260">
          <cell r="A6260">
            <v>95430</v>
          </cell>
          <cell r="B6260" t="str">
            <v>TRANPORTES, CARGAS E DESCARGAS</v>
          </cell>
          <cell r="C6260" t="str">
            <v>TRAN</v>
          </cell>
          <cell r="D6260" t="str">
            <v>TRANSPORTE COMERCIAL</v>
          </cell>
          <cell r="E6260" t="str">
            <v>0332</v>
          </cell>
          <cell r="F6260" t="str">
            <v/>
          </cell>
          <cell r="G6260" t="str">
            <v/>
          </cell>
          <cell r="H6260" t="str">
            <v>TRANSPORTE COM CAMINHÃO BASCULANTE DE 18 M³, EM VIA URBANA PAVIMENTADA, ADICIONAL PARA DMT EXCEDENTE A 30 KM (UNIDADE: TXKM). AF_07/2020</v>
          </cell>
          <cell r="I6260" t="str">
            <v>TXKM</v>
          </cell>
          <cell r="J6260" t="str">
            <v>ATRIBUÍDO SÃO PAULO</v>
          </cell>
          <cell r="K6260" t="str">
            <v>0,31</v>
          </cell>
          <cell r="L6260" t="str">
            <v>CAIXA REFERENCIAL</v>
          </cell>
        </row>
        <row r="6261">
          <cell r="A6261">
            <v>95875</v>
          </cell>
          <cell r="B6261" t="str">
            <v>TRANPORTES, CARGAS E DESCARGAS</v>
          </cell>
          <cell r="C6261" t="str">
            <v>TRAN</v>
          </cell>
          <cell r="D6261" t="str">
            <v>TRANSPORTE COMERCIAL</v>
          </cell>
          <cell r="E6261" t="str">
            <v>0332</v>
          </cell>
          <cell r="F6261" t="str">
            <v/>
          </cell>
          <cell r="G6261" t="str">
            <v/>
          </cell>
          <cell r="H6261" t="str">
            <v>TRANSPORTE COM CAMINHÃO BASCULANTE DE 10 M³, EM VIA URBANA PAVIMENTADA, DMT ATÉ 30 KM (UNIDADE: M3XKM). AF_07/2020</v>
          </cell>
          <cell r="I6261" t="str">
            <v>M3XKM</v>
          </cell>
          <cell r="J6261" t="str">
            <v>ATRIBUÍDO SÃO PAULO</v>
          </cell>
          <cell r="K6261" t="str">
            <v>1,57</v>
          </cell>
          <cell r="L6261" t="str">
            <v>CAIXA REFERENCIAL</v>
          </cell>
        </row>
        <row r="6262">
          <cell r="A6262">
            <v>95876</v>
          </cell>
          <cell r="B6262" t="str">
            <v>TRANPORTES, CARGAS E DESCARGAS</v>
          </cell>
          <cell r="C6262" t="str">
            <v>TRAN</v>
          </cell>
          <cell r="D6262" t="str">
            <v>TRANSPORTE COMERCIAL</v>
          </cell>
          <cell r="E6262" t="str">
            <v>0332</v>
          </cell>
          <cell r="F6262" t="str">
            <v/>
          </cell>
          <cell r="G6262" t="str">
            <v/>
          </cell>
          <cell r="H6262" t="str">
            <v>TRANSPORTE COM CAMINHÃO BASCULANTE DE 14 M³, EM VIA URBANA PAVIMENTADA, DMT ATÉ 30 KM (UNIDADE: M3XKM). AF_07/2020</v>
          </cell>
          <cell r="I6262" t="str">
            <v>M3XKM</v>
          </cell>
          <cell r="J6262" t="str">
            <v>ATRIBUÍDO SÃO PAULO</v>
          </cell>
          <cell r="K6262" t="str">
            <v>1,44</v>
          </cell>
          <cell r="L6262" t="str">
            <v>CAIXA REFERENCIAL</v>
          </cell>
        </row>
        <row r="6263">
          <cell r="A6263">
            <v>95877</v>
          </cell>
          <cell r="B6263" t="str">
            <v>TRANPORTES, CARGAS E DESCARGAS</v>
          </cell>
          <cell r="C6263" t="str">
            <v>TRAN</v>
          </cell>
          <cell r="D6263" t="str">
            <v>TRANSPORTE COMERCIAL</v>
          </cell>
          <cell r="E6263" t="str">
            <v>0332</v>
          </cell>
          <cell r="F6263" t="str">
            <v/>
          </cell>
          <cell r="G6263" t="str">
            <v/>
          </cell>
          <cell r="H6263" t="str">
            <v>TRANSPORTE COM CAMINHÃO BASCULANTE DE 18 M³, EM VIA URBANA PAVIMENTADA, DMT ATÉ 30 KM (UNIDADE: M3XKM). AF_07/2020</v>
          </cell>
          <cell r="I6263" t="str">
            <v>M3XKM</v>
          </cell>
          <cell r="J6263" t="str">
            <v>ATRIBUÍDO SÃO PAULO</v>
          </cell>
          <cell r="K6263" t="str">
            <v>1,24</v>
          </cell>
          <cell r="L6263" t="str">
            <v>CAIXA REFERENCIAL</v>
          </cell>
        </row>
        <row r="6264">
          <cell r="A6264">
            <v>95878</v>
          </cell>
          <cell r="B6264" t="str">
            <v>TRANPORTES, CARGAS E DESCARGAS</v>
          </cell>
          <cell r="C6264" t="str">
            <v>TRAN</v>
          </cell>
          <cell r="D6264" t="str">
            <v>TRANSPORTE COMERCIAL</v>
          </cell>
          <cell r="E6264" t="str">
            <v>0332</v>
          </cell>
          <cell r="F6264" t="str">
            <v/>
          </cell>
          <cell r="G6264" t="str">
            <v/>
          </cell>
          <cell r="H6264" t="str">
            <v>TRANSPORTE COM CAMINHÃO BASCULANTE DE 10 M³, EM VIA URBANA PAVIMENTADA, DMT ATÉ 30 KM (UNIDADE: TXKM). AF_07/2020</v>
          </cell>
          <cell r="I6264" t="str">
            <v>TXKM</v>
          </cell>
          <cell r="J6264" t="str">
            <v>ATRIBUÍDO SÃO PAULO</v>
          </cell>
          <cell r="K6264" t="str">
            <v>1,05</v>
          </cell>
          <cell r="L6264" t="str">
            <v>CAIXA REFERENCIAL</v>
          </cell>
        </row>
        <row r="6265">
          <cell r="A6265">
            <v>95879</v>
          </cell>
          <cell r="B6265" t="str">
            <v>TRANPORTES, CARGAS E DESCARGAS</v>
          </cell>
          <cell r="C6265" t="str">
            <v>TRAN</v>
          </cell>
          <cell r="D6265" t="str">
            <v>TRANSPORTE COMERCIAL</v>
          </cell>
          <cell r="E6265" t="str">
            <v>0332</v>
          </cell>
          <cell r="F6265" t="str">
            <v/>
          </cell>
          <cell r="G6265" t="str">
            <v/>
          </cell>
          <cell r="H6265" t="str">
            <v>TRANSPORTE COM CAMINHÃO BASCULANTE DE 14 M³, EM VIA URBANA PAVIMENTADA, DMT ATÉ 30 KM (UNIDADE: TXKM). AF_07/2020</v>
          </cell>
          <cell r="I6265" t="str">
            <v>TXKM</v>
          </cell>
          <cell r="J6265" t="str">
            <v>ATRIBUÍDO SÃO PAULO</v>
          </cell>
          <cell r="K6265" t="str">
            <v>0,98</v>
          </cell>
          <cell r="L6265" t="str">
            <v>CAIXA REFERENCIAL</v>
          </cell>
        </row>
        <row r="6266">
          <cell r="A6266">
            <v>95880</v>
          </cell>
          <cell r="B6266" t="str">
            <v>TRANPORTES, CARGAS E DESCARGAS</v>
          </cell>
          <cell r="C6266" t="str">
            <v>TRAN</v>
          </cell>
          <cell r="D6266" t="str">
            <v>TRANSPORTE COMERCIAL</v>
          </cell>
          <cell r="E6266" t="str">
            <v>0332</v>
          </cell>
          <cell r="F6266" t="str">
            <v/>
          </cell>
          <cell r="G6266" t="str">
            <v/>
          </cell>
          <cell r="H6266" t="str">
            <v>TRANSPORTE COM CAMINHÃO BASCULANTE DE 18 M³, EM VIA URBANA PAVIMENTADA, DMT ATÉ 30 KM (UNIDADE: TXKM). AF_07/2020</v>
          </cell>
          <cell r="I6266" t="str">
            <v>TXKM</v>
          </cell>
          <cell r="J6266" t="str">
            <v>ATRIBUÍDO SÃO PAULO</v>
          </cell>
          <cell r="K6266" t="str">
            <v>0,83</v>
          </cell>
          <cell r="L6266" t="str">
            <v>CAIXA REFERENCIAL</v>
          </cell>
        </row>
        <row r="6267">
          <cell r="A6267">
            <v>97912</v>
          </cell>
          <cell r="B6267" t="str">
            <v>TRANPORTES, CARGAS E DESCARGAS</v>
          </cell>
          <cell r="C6267" t="str">
            <v>TRAN</v>
          </cell>
          <cell r="D6267" t="str">
            <v>TRANSPORTE COMERCIAL</v>
          </cell>
          <cell r="E6267" t="str">
            <v>0332</v>
          </cell>
          <cell r="F6267" t="str">
            <v/>
          </cell>
          <cell r="G6267" t="str">
            <v/>
          </cell>
          <cell r="H6267" t="str">
            <v>TRANSPORTE COM CAMINHÃO BASCULANTE DE 6 M³, EM VIA URBANA EM LEITO NATURAL (UNIDADE: M3XKM). AF_07/2020</v>
          </cell>
          <cell r="I6267" t="str">
            <v>M3XKM</v>
          </cell>
          <cell r="J6267" t="str">
            <v>ATRIBUÍDO SÃO PAULO</v>
          </cell>
          <cell r="K6267" t="str">
            <v>2,38</v>
          </cell>
          <cell r="L6267" t="str">
            <v>CAIXA REFERENCIAL</v>
          </cell>
        </row>
        <row r="6268">
          <cell r="A6268">
            <v>97913</v>
          </cell>
          <cell r="B6268" t="str">
            <v>TRANPORTES, CARGAS E DESCARGAS</v>
          </cell>
          <cell r="C6268" t="str">
            <v>TRAN</v>
          </cell>
          <cell r="D6268" t="str">
            <v>TRANSPORTE COMERCIAL</v>
          </cell>
          <cell r="E6268" t="str">
            <v>0332</v>
          </cell>
          <cell r="F6268" t="str">
            <v/>
          </cell>
          <cell r="G6268" t="str">
            <v/>
          </cell>
          <cell r="H6268" t="str">
            <v>TRANSPORTE COM CAMINHÃO BASCULANTE DE 6 M³, EM VIA URBANA EM REVESTIMENTO PRIMÁRIO (UNIDADE: M3XKM). AF_07/2020</v>
          </cell>
          <cell r="I6268" t="str">
            <v>M3XKM</v>
          </cell>
          <cell r="J6268" t="str">
            <v>ATRIBUÍDO SÃO PAULO</v>
          </cell>
          <cell r="K6268" t="str">
            <v>2,07</v>
          </cell>
          <cell r="L6268" t="str">
            <v>CAIXA REFERENCIAL</v>
          </cell>
        </row>
        <row r="6269">
          <cell r="A6269">
            <v>97914</v>
          </cell>
          <cell r="B6269" t="str">
            <v>TRANPORTES, CARGAS E DESCARGAS</v>
          </cell>
          <cell r="C6269" t="str">
            <v>TRAN</v>
          </cell>
          <cell r="D6269" t="str">
            <v>TRANSPORTE COMERCIAL</v>
          </cell>
          <cell r="E6269" t="str">
            <v>0332</v>
          </cell>
          <cell r="F6269" t="str">
            <v/>
          </cell>
          <cell r="G6269" t="str">
            <v/>
          </cell>
          <cell r="H6269" t="str">
            <v>TRANSPORTE COM CAMINHÃO BASCULANTE DE 6 M³, EM VIA URBANA PAVIMENTADA, DMT ATÉ 30 KM (UNIDADE: M3XKM). AF_07/2020</v>
          </cell>
          <cell r="I6269" t="str">
            <v>M3XKM</v>
          </cell>
          <cell r="J6269" t="str">
            <v>ATRIBUÍDO SÃO PAULO</v>
          </cell>
          <cell r="K6269" t="str">
            <v>1,90</v>
          </cell>
          <cell r="L6269" t="str">
            <v>CAIXA REFERENCIAL</v>
          </cell>
        </row>
        <row r="6270">
          <cell r="A6270">
            <v>97915</v>
          </cell>
          <cell r="B6270" t="str">
            <v>TRANPORTES, CARGAS E DESCARGAS</v>
          </cell>
          <cell r="C6270" t="str">
            <v>TRAN</v>
          </cell>
          <cell r="D6270" t="str">
            <v>TRANSPORTE COMERCIAL</v>
          </cell>
          <cell r="E6270" t="str">
            <v>0332</v>
          </cell>
          <cell r="F6270" t="str">
            <v/>
          </cell>
          <cell r="G6270" t="str">
            <v/>
          </cell>
          <cell r="H6270" t="str">
            <v>TRANSPORTE COM CAMINHÃO BASCULANTE DE 6 M³, EM VIA URBANA PAVIMENTADA, ADICIONAL PARA DMT EXCEDENTE A 30 KM (UNIDADE: M3XKM). AF_07/2020</v>
          </cell>
          <cell r="I6270" t="str">
            <v>M3XKM</v>
          </cell>
          <cell r="J6270" t="str">
            <v>ATRIBUÍDO SÃO PAULO</v>
          </cell>
          <cell r="K6270" t="str">
            <v>0,76</v>
          </cell>
          <cell r="L6270" t="str">
            <v>CAIXA REFERENCIAL</v>
          </cell>
        </row>
        <row r="6271">
          <cell r="A6271">
            <v>100937</v>
          </cell>
          <cell r="B6271" t="str">
            <v>TRANPORTES, CARGAS E DESCARGAS</v>
          </cell>
          <cell r="C6271" t="str">
            <v>TRAN</v>
          </cell>
          <cell r="D6271" t="str">
            <v>TRANSPORTE COMERCIAL</v>
          </cell>
          <cell r="E6271" t="str">
            <v>0332</v>
          </cell>
          <cell r="F6271" t="str">
            <v/>
          </cell>
          <cell r="G6271" t="str">
            <v/>
          </cell>
          <cell r="H6271" t="str">
            <v>TRANSPORTE COM CAMINHÃO BASCULANTE DE 6 M³, EM VIA INTERNA (DENTRO DO CANTEIRO - UNIDADE: M3XKM). AF_07/2020</v>
          </cell>
          <cell r="I6271" t="str">
            <v>M3XKM</v>
          </cell>
          <cell r="J6271" t="str">
            <v>ATRIBUÍDO SÃO PAULO</v>
          </cell>
          <cell r="K6271" t="str">
            <v>5,70</v>
          </cell>
          <cell r="L6271" t="str">
            <v>CAIXA REFERENCIAL</v>
          </cell>
        </row>
        <row r="6272">
          <cell r="A6272">
            <v>100938</v>
          </cell>
          <cell r="B6272" t="str">
            <v>TRANPORTES, CARGAS E DESCARGAS</v>
          </cell>
          <cell r="C6272" t="str">
            <v>TRAN</v>
          </cell>
          <cell r="D6272" t="str">
            <v>TRANSPORTE COMERCIAL</v>
          </cell>
          <cell r="E6272" t="str">
            <v>0332</v>
          </cell>
          <cell r="F6272" t="str">
            <v/>
          </cell>
          <cell r="G6272" t="str">
            <v/>
          </cell>
          <cell r="H6272" t="str">
            <v>TRANSPORTE COM CAMINHÃO BASCULANTE DE 10 M³, EM VIA INTERNA (DENTRO DO CANTEIRO - UNIDADE: M3XKM). AF_07/2020</v>
          </cell>
          <cell r="I6272" t="str">
            <v>M3XKM</v>
          </cell>
          <cell r="J6272" t="str">
            <v>ATRIBUÍDO SÃO PAULO</v>
          </cell>
          <cell r="K6272" t="str">
            <v>4,74</v>
          </cell>
          <cell r="L6272" t="str">
            <v>CAIXA REFERENCIAL</v>
          </cell>
        </row>
        <row r="6273">
          <cell r="A6273">
            <v>100939</v>
          </cell>
          <cell r="B6273" t="str">
            <v>TRANPORTES, CARGAS E DESCARGAS</v>
          </cell>
          <cell r="C6273" t="str">
            <v>TRAN</v>
          </cell>
          <cell r="D6273" t="str">
            <v>TRANSPORTE COMERCIAL</v>
          </cell>
          <cell r="E6273" t="str">
            <v>0332</v>
          </cell>
          <cell r="F6273" t="str">
            <v/>
          </cell>
          <cell r="G6273" t="str">
            <v/>
          </cell>
          <cell r="H6273" t="str">
            <v>TRANSPORTE COM CAMINHÃO BASCULANTE DE 14 M³, EM VIA INTERNA (DENTRO DO CANTEIRO - UNIDADE:M3XKM). AF_07/2020</v>
          </cell>
          <cell r="I6273" t="str">
            <v>M3XKM</v>
          </cell>
          <cell r="J6273" t="str">
            <v>ATRIBUÍDO SÃO PAULO</v>
          </cell>
          <cell r="K6273" t="str">
            <v>4,41</v>
          </cell>
          <cell r="L6273" t="str">
            <v>CAIXA REFERENCIAL</v>
          </cell>
        </row>
        <row r="6274">
          <cell r="A6274">
            <v>100940</v>
          </cell>
          <cell r="B6274" t="str">
            <v>TRANPORTES, CARGAS E DESCARGAS</v>
          </cell>
          <cell r="C6274" t="str">
            <v>TRAN</v>
          </cell>
          <cell r="D6274" t="str">
            <v>TRANSPORTE COMERCIAL</v>
          </cell>
          <cell r="E6274" t="str">
            <v>0332</v>
          </cell>
          <cell r="F6274" t="str">
            <v/>
          </cell>
          <cell r="G6274" t="str">
            <v/>
          </cell>
          <cell r="H6274" t="str">
            <v>TRANSPORTE COM CAMINHÃO BASCULANTE DE 18 M³, EM VIA INTERNA (DENTRO DO CANTEIRO - UNIDADE: M3XKM). AF_07/2020</v>
          </cell>
          <cell r="I6274" t="str">
            <v>M3XKM</v>
          </cell>
          <cell r="J6274" t="str">
            <v>ATRIBUÍDO SÃO PAULO</v>
          </cell>
          <cell r="K6274" t="str">
            <v>3,77</v>
          </cell>
          <cell r="L6274" t="str">
            <v>CAIXA REFERENCIAL</v>
          </cell>
        </row>
        <row r="6275">
          <cell r="A6275">
            <v>100941</v>
          </cell>
          <cell r="B6275" t="str">
            <v>TRANPORTES, CARGAS E DESCARGAS</v>
          </cell>
          <cell r="C6275" t="str">
            <v>TRAN</v>
          </cell>
          <cell r="D6275" t="str">
            <v>TRANSPORTE COMERCIAL</v>
          </cell>
          <cell r="E6275" t="str">
            <v>0332</v>
          </cell>
          <cell r="F6275" t="str">
            <v/>
          </cell>
          <cell r="G6275" t="str">
            <v/>
          </cell>
          <cell r="H6275" t="str">
            <v>TRANSPORTE COM CAMINHÃO BASCULANTE DE 6 M³, EM VIA INTERNA (DENTRO DO CANTEIRO - UNIDADE: TXKM). AF_07/2020</v>
          </cell>
          <cell r="I6275" t="str">
            <v>TXKM</v>
          </cell>
          <cell r="J6275" t="str">
            <v>ATRIBUÍDO SÃO PAULO</v>
          </cell>
          <cell r="K6275" t="str">
            <v>3,80</v>
          </cell>
          <cell r="L6275" t="str">
            <v>CAIXA REFERENCIAL</v>
          </cell>
        </row>
        <row r="6276">
          <cell r="A6276">
            <v>100942</v>
          </cell>
          <cell r="B6276" t="str">
            <v>TRANPORTES, CARGAS E DESCARGAS</v>
          </cell>
          <cell r="C6276" t="str">
            <v>TRAN</v>
          </cell>
          <cell r="D6276" t="str">
            <v>TRANSPORTE COMERCIAL</v>
          </cell>
          <cell r="E6276" t="str">
            <v>0332</v>
          </cell>
          <cell r="F6276" t="str">
            <v/>
          </cell>
          <cell r="G6276" t="str">
            <v/>
          </cell>
          <cell r="H6276" t="str">
            <v>TRANSPORTE COM CAMINHÃO BASCULANTE DE 10 M³, EM VIA INTERNA A OBRA (UNIDADE: TXKM). AF_07/2020</v>
          </cell>
          <cell r="I6276" t="str">
            <v>TXKM</v>
          </cell>
          <cell r="J6276" t="str">
            <v>ATRIBUÍDO SÃO PAULO</v>
          </cell>
          <cell r="K6276" t="str">
            <v>3,16</v>
          </cell>
          <cell r="L6276" t="str">
            <v>CAIXA REFERENCIAL</v>
          </cell>
        </row>
        <row r="6277">
          <cell r="A6277">
            <v>100943</v>
          </cell>
          <cell r="B6277" t="str">
            <v>TRANPORTES, CARGAS E DESCARGAS</v>
          </cell>
          <cell r="C6277" t="str">
            <v>TRAN</v>
          </cell>
          <cell r="D6277" t="str">
            <v>TRANSPORTE COMERCIAL</v>
          </cell>
          <cell r="E6277" t="str">
            <v>0332</v>
          </cell>
          <cell r="F6277" t="str">
            <v/>
          </cell>
          <cell r="G6277" t="str">
            <v/>
          </cell>
          <cell r="H6277" t="str">
            <v>TRANSPORTE COM CAMINHÃO BASCULANTE DE 14 M³, EM VIA INTERNA (DENTRO DO CANTEIRO - UNIDADE: TXKM). AF_07/2020</v>
          </cell>
          <cell r="I6277" t="str">
            <v>TXKM</v>
          </cell>
          <cell r="J6277" t="str">
            <v>ATRIBUÍDO SÃO PAULO</v>
          </cell>
          <cell r="K6277" t="str">
            <v>2,93</v>
          </cell>
          <cell r="L6277" t="str">
            <v>CAIXA REFERENCIAL</v>
          </cell>
        </row>
        <row r="6278">
          <cell r="A6278">
            <v>100944</v>
          </cell>
          <cell r="B6278" t="str">
            <v>TRANPORTES, CARGAS E DESCARGAS</v>
          </cell>
          <cell r="C6278" t="str">
            <v>TRAN</v>
          </cell>
          <cell r="D6278" t="str">
            <v>TRANSPORTE COMERCIAL</v>
          </cell>
          <cell r="E6278" t="str">
            <v>0332</v>
          </cell>
          <cell r="F6278" t="str">
            <v/>
          </cell>
          <cell r="G6278" t="str">
            <v/>
          </cell>
          <cell r="H6278" t="str">
            <v>TRANSPORTE COM CAMINHÃO BASCULANTE DE 18 M³, EM VIA INTERNA (DENTRO DO CANTEIRO - UNIDADE: TXKM). AF_07/2020</v>
          </cell>
          <cell r="I6278" t="str">
            <v>TXKM</v>
          </cell>
          <cell r="J6278" t="str">
            <v>ATRIBUÍDO SÃO PAULO</v>
          </cell>
          <cell r="K6278" t="str">
            <v>2,51</v>
          </cell>
          <cell r="L6278" t="str">
            <v>CAIXA REFERENCIAL</v>
          </cell>
        </row>
        <row r="6279">
          <cell r="A6279">
            <v>100945</v>
          </cell>
          <cell r="B6279" t="str">
            <v>TRANPORTES, CARGAS E DESCARGAS</v>
          </cell>
          <cell r="C6279" t="str">
            <v>TRAN</v>
          </cell>
          <cell r="D6279" t="str">
            <v>TRANSPORTE COMERCIAL</v>
          </cell>
          <cell r="E6279" t="str">
            <v>0332</v>
          </cell>
          <cell r="F6279" t="str">
            <v/>
          </cell>
          <cell r="G6279" t="str">
            <v/>
          </cell>
          <cell r="H6279" t="str">
            <v>TRANSPORTE COM CAMINHÃO CARROCERIA 9T, EM VIA URBANA EM LEITO NATURAL (UNIDADE: TXKM). AF_07/2020</v>
          </cell>
          <cell r="I6279" t="str">
            <v>TXKM</v>
          </cell>
          <cell r="J6279" t="str">
            <v>ATRIBUÍDO SÃO PAULO</v>
          </cell>
          <cell r="K6279" t="str">
            <v>1,68</v>
          </cell>
          <cell r="L6279" t="str">
            <v>CAIXA REFERENCIAL</v>
          </cell>
        </row>
        <row r="6280">
          <cell r="A6280">
            <v>100946</v>
          </cell>
          <cell r="B6280" t="str">
            <v>TRANPORTES, CARGAS E DESCARGAS</v>
          </cell>
          <cell r="C6280" t="str">
            <v>TRAN</v>
          </cell>
          <cell r="D6280" t="str">
            <v>TRANSPORTE COMERCIAL</v>
          </cell>
          <cell r="E6280" t="str">
            <v>0332</v>
          </cell>
          <cell r="F6280" t="str">
            <v/>
          </cell>
          <cell r="G6280" t="str">
            <v/>
          </cell>
          <cell r="H6280" t="str">
            <v>TRANSPORTE COM CAMINHÃO CARROCERIA 9T, EM VIA URBANA EM REVESTIMENTO PRIMÁRIO (UNIDADE: TXKM). AF_07/2020</v>
          </cell>
          <cell r="I6280" t="str">
            <v>TXKM</v>
          </cell>
          <cell r="J6280" t="str">
            <v>ATRIBUÍDO SÃO PAULO</v>
          </cell>
          <cell r="K6280" t="str">
            <v>1,44</v>
          </cell>
          <cell r="L6280" t="str">
            <v>CAIXA REFERENCIAL</v>
          </cell>
        </row>
        <row r="6281">
          <cell r="A6281">
            <v>100947</v>
          </cell>
          <cell r="B6281" t="str">
            <v>TRANPORTES, CARGAS E DESCARGAS</v>
          </cell>
          <cell r="C6281" t="str">
            <v>TRAN</v>
          </cell>
          <cell r="D6281" t="str">
            <v>TRANSPORTE COMERCIAL</v>
          </cell>
          <cell r="E6281" t="str">
            <v>0332</v>
          </cell>
          <cell r="F6281" t="str">
            <v/>
          </cell>
          <cell r="G6281" t="str">
            <v/>
          </cell>
          <cell r="H6281" t="str">
            <v>TRANSPORTE COM CAMINHÃO CARROCERIA 9T, EM VIA URBANA PAVIMENTADA, DMT ATÉ 30KM (UNIDADE: TXKM). AF_07/2020</v>
          </cell>
          <cell r="I6281" t="str">
            <v>TXKM</v>
          </cell>
          <cell r="J6281" t="str">
            <v>ATRIBUÍDO SÃO PAULO</v>
          </cell>
          <cell r="K6281" t="str">
            <v>1,34</v>
          </cell>
          <cell r="L6281" t="str">
            <v>CAIXA REFERENCIAL</v>
          </cell>
        </row>
        <row r="6282">
          <cell r="A6282">
            <v>100948</v>
          </cell>
          <cell r="B6282" t="str">
            <v>TRANPORTES, CARGAS E DESCARGAS</v>
          </cell>
          <cell r="C6282" t="str">
            <v>TRAN</v>
          </cell>
          <cell r="D6282" t="str">
            <v>TRANSPORTE COMERCIAL</v>
          </cell>
          <cell r="E6282" t="str">
            <v>0332</v>
          </cell>
          <cell r="F6282" t="str">
            <v/>
          </cell>
          <cell r="G6282" t="str">
            <v/>
          </cell>
          <cell r="H6282" t="str">
            <v>TRANSPORTE COM CAMINHÃO CARROCERIA 9T, EM VIA URBANA PAVIMENTADA, ADICIONAL PARA DMT EXCEDENTE A 30 KM (UNIDADE: TXKM). AF_07/2020</v>
          </cell>
          <cell r="I6282" t="str">
            <v>TXKM</v>
          </cell>
          <cell r="J6282" t="str">
            <v>ATRIBUÍDO SÃO PAULO</v>
          </cell>
          <cell r="K6282" t="str">
            <v>0,52</v>
          </cell>
          <cell r="L6282" t="str">
            <v>CAIXA REFERENCIAL</v>
          </cell>
        </row>
        <row r="6283">
          <cell r="A6283">
            <v>100949</v>
          </cell>
          <cell r="B6283" t="str">
            <v>TRANPORTES, CARGAS E DESCARGAS</v>
          </cell>
          <cell r="C6283" t="str">
            <v>TRAN</v>
          </cell>
          <cell r="D6283" t="str">
            <v>TRANSPORTE COMERCIAL</v>
          </cell>
          <cell r="E6283" t="str">
            <v>0332</v>
          </cell>
          <cell r="F6283" t="str">
            <v/>
          </cell>
          <cell r="G6283" t="str">
            <v/>
          </cell>
          <cell r="H6283" t="str">
            <v>TRANSPORTE COM CAMINHÃO CARROCERIA 9T, EM VIA INTERNA (DENTRO DO CANTEIRO - UNIDADE: TXKM). AF_07/2020</v>
          </cell>
          <cell r="I6283" t="str">
            <v>TXKM</v>
          </cell>
          <cell r="J6283" t="str">
            <v>ATRIBUÍDO SÃO PAULO</v>
          </cell>
          <cell r="K6283" t="str">
            <v>3,99</v>
          </cell>
          <cell r="L6283" t="str">
            <v>CAIXA REFERENCIAL</v>
          </cell>
        </row>
        <row r="6284">
          <cell r="A6284">
            <v>100950</v>
          </cell>
          <cell r="B6284" t="str">
            <v>TRANPORTES, CARGAS E DESCARGAS</v>
          </cell>
          <cell r="C6284" t="str">
            <v>TRAN</v>
          </cell>
          <cell r="D6284" t="str">
            <v>TRANSPORTE COMERCIAL</v>
          </cell>
          <cell r="E6284" t="str">
            <v>0332</v>
          </cell>
          <cell r="F6284" t="str">
            <v/>
          </cell>
          <cell r="G6284" t="str">
            <v/>
          </cell>
          <cell r="H6284" t="str">
            <v>TRANSPORTE COM CAMINHÃO CARROCERIA COM GUINDAUTO (MUNCK),  MOMENTO MÁXIMO DE CARGA 11,7 TM, EM VIA URBANA EM LEITO NATURAL (UNIDADE: TXKM). AF_07/2020</v>
          </cell>
          <cell r="I6284" t="str">
            <v>TXKM</v>
          </cell>
          <cell r="J6284" t="str">
            <v>ATRIBUÍDO SÃO PAULO</v>
          </cell>
          <cell r="K6284" t="str">
            <v>2,13</v>
          </cell>
          <cell r="L6284" t="str">
            <v>CAIXA REFERENCIAL</v>
          </cell>
        </row>
        <row r="6285">
          <cell r="A6285">
            <v>100951</v>
          </cell>
          <cell r="B6285" t="str">
            <v>TRANPORTES, CARGAS E DESCARGAS</v>
          </cell>
          <cell r="C6285" t="str">
            <v>TRAN</v>
          </cell>
          <cell r="D6285" t="str">
            <v>TRANSPORTE COMERCIAL</v>
          </cell>
          <cell r="E6285" t="str">
            <v>0332</v>
          </cell>
          <cell r="F6285" t="str">
            <v/>
          </cell>
          <cell r="G6285" t="str">
            <v/>
          </cell>
          <cell r="H6285" t="str">
            <v>TRANSPORTE COM CAMINHÃO CARROCERIA COM GUINDAUTO (MUNCK),  MOMENTO MÁXIMO DE CARGA 11,7 TM, EM VIA URBANA EM REVESTIMENTO PRIMÁRIO (UNIDADE: TXKM). AF_07/2020</v>
          </cell>
          <cell r="I6285" t="str">
            <v>TXKM</v>
          </cell>
          <cell r="J6285" t="str">
            <v>ATRIBUÍDO SÃO PAULO</v>
          </cell>
          <cell r="K6285" t="str">
            <v>1,84</v>
          </cell>
          <cell r="L6285" t="str">
            <v>CAIXA REFERENCIAL</v>
          </cell>
        </row>
        <row r="6286">
          <cell r="A6286">
            <v>100952</v>
          </cell>
          <cell r="B6286" t="str">
            <v>TRANPORTES, CARGAS E DESCARGAS</v>
          </cell>
          <cell r="C6286" t="str">
            <v>TRAN</v>
          </cell>
          <cell r="D6286" t="str">
            <v>TRANSPORTE COMERCIAL</v>
          </cell>
          <cell r="E6286" t="str">
            <v>0332</v>
          </cell>
          <cell r="F6286" t="str">
            <v/>
          </cell>
          <cell r="G6286" t="str">
            <v/>
          </cell>
          <cell r="H6286" t="str">
            <v>TRANSPORTE COM CAMINHÃO CARROCERIA COM GUINDAUTO (MUNCK),  MOMENTO MÁXIMO DE CARGA 11,7 TM, EM VIA URBANA PAVIMENTADA, DMT ATÉ 30KM (UNIDADE: TXKM). AF_07/2020</v>
          </cell>
          <cell r="I6286" t="str">
            <v>TXKM</v>
          </cell>
          <cell r="J6286" t="str">
            <v>ATRIBUÍDO SÃO PAULO</v>
          </cell>
          <cell r="K6286" t="str">
            <v>1,69</v>
          </cell>
          <cell r="L6286" t="str">
            <v>CAIXA REFERENCIAL</v>
          </cell>
        </row>
        <row r="6287">
          <cell r="A6287">
            <v>100953</v>
          </cell>
          <cell r="B6287" t="str">
            <v>TRANPORTES, CARGAS E DESCARGAS</v>
          </cell>
          <cell r="C6287" t="str">
            <v>TRAN</v>
          </cell>
          <cell r="D6287" t="str">
            <v>TRANSPORTE COMERCIAL</v>
          </cell>
          <cell r="E6287" t="str">
            <v>0332</v>
          </cell>
          <cell r="F6287" t="str">
            <v/>
          </cell>
          <cell r="G6287" t="str">
            <v/>
          </cell>
          <cell r="H6287" t="str">
            <v>TRANSPORTE COM CAMINHÃO CARROCERIA COM GUINDAUTO (MUNCK),  MOMENTO MÁXIMO DE CARGA 11,7 TM, EM VIA URBANA PAVIMENTADA, ADICIONAL PARA DMT EXCEDENTE A 30 KM (UNIDADE: TXKM). AF_07/2020</v>
          </cell>
          <cell r="I6287" t="str">
            <v>TXKM</v>
          </cell>
          <cell r="J6287" t="str">
            <v>ATRIBUÍDO SÃO PAULO</v>
          </cell>
          <cell r="K6287" t="str">
            <v>0,67</v>
          </cell>
          <cell r="L6287" t="str">
            <v>CAIXA REFERENCIAL</v>
          </cell>
        </row>
        <row r="6288">
          <cell r="A6288">
            <v>100954</v>
          </cell>
          <cell r="B6288" t="str">
            <v>TRANPORTES, CARGAS E DESCARGAS</v>
          </cell>
          <cell r="C6288" t="str">
            <v>TRAN</v>
          </cell>
          <cell r="D6288" t="str">
            <v>TRANSPORTE COMERCIAL</v>
          </cell>
          <cell r="E6288" t="str">
            <v>0332</v>
          </cell>
          <cell r="F6288" t="str">
            <v/>
          </cell>
          <cell r="G6288" t="str">
            <v/>
          </cell>
          <cell r="H6288" t="str">
            <v>TRANSPORTE COM CAMINHÃO CARROCERIA COM GUINDAUTO (MUNCK),  MOMENTO MÁXIMO DE CARGA 11,7 TM, EM VIA INTERNA (DENTRO DO CANTEIRO - UNIDADE: TXKM). AF_07/2020</v>
          </cell>
          <cell r="I6288" t="str">
            <v>TXKM</v>
          </cell>
          <cell r="J6288" t="str">
            <v>ATRIBUÍDO SÃO PAULO</v>
          </cell>
          <cell r="K6288" t="str">
            <v>5,08</v>
          </cell>
          <cell r="L6288" t="str">
            <v>CAIXA REFERENCIAL</v>
          </cell>
        </row>
        <row r="6289">
          <cell r="A6289">
            <v>100955</v>
          </cell>
          <cell r="B6289" t="str">
            <v>TRANPORTES, CARGAS E DESCARGAS</v>
          </cell>
          <cell r="C6289" t="str">
            <v>TRAN</v>
          </cell>
          <cell r="D6289" t="str">
            <v>TRANSPORTE COMERCIAL</v>
          </cell>
          <cell r="E6289" t="str">
            <v>0332</v>
          </cell>
          <cell r="F6289" t="str">
            <v/>
          </cell>
          <cell r="G6289" t="str">
            <v/>
          </cell>
          <cell r="H6289" t="str">
            <v>TRANSPORTE COM CAMINHÃO PIPA DE 6 M³, EM VIA URBANA EM LEITO NATURAL (UNIDADE: M3XKM). AF_07/2020</v>
          </cell>
          <cell r="I6289" t="str">
            <v>M3XKM</v>
          </cell>
          <cell r="J6289" t="str">
            <v>ATRIBUÍDO SÃO PAULO</v>
          </cell>
          <cell r="K6289" t="str">
            <v>3,17</v>
          </cell>
          <cell r="L6289" t="str">
            <v>CAIXA REFERENCIAL</v>
          </cell>
        </row>
        <row r="6290">
          <cell r="A6290">
            <v>100956</v>
          </cell>
          <cell r="B6290" t="str">
            <v>TRANPORTES, CARGAS E DESCARGAS</v>
          </cell>
          <cell r="C6290" t="str">
            <v>TRAN</v>
          </cell>
          <cell r="D6290" t="str">
            <v>TRANSPORTE COMERCIAL</v>
          </cell>
          <cell r="E6290" t="str">
            <v>0332</v>
          </cell>
          <cell r="F6290" t="str">
            <v/>
          </cell>
          <cell r="G6290" t="str">
            <v/>
          </cell>
          <cell r="H6290" t="str">
            <v>TRANSPORTE COM CAMINHÃO PIPA DE 6 M³, EM VIA URBANA EM REVESTIMENTO PRIMÁRIO (UNIDADE: M3XKM). AF_07/2020</v>
          </cell>
          <cell r="I6290" t="str">
            <v>M3XKM</v>
          </cell>
          <cell r="J6290" t="str">
            <v>ATRIBUÍDO SÃO PAULO</v>
          </cell>
          <cell r="K6290" t="str">
            <v>2,76</v>
          </cell>
          <cell r="L6290" t="str">
            <v>CAIXA REFERENCIAL</v>
          </cell>
        </row>
        <row r="6291">
          <cell r="A6291">
            <v>100957</v>
          </cell>
          <cell r="B6291" t="str">
            <v>TRANPORTES, CARGAS E DESCARGAS</v>
          </cell>
          <cell r="C6291" t="str">
            <v>TRAN</v>
          </cell>
          <cell r="D6291" t="str">
            <v>TRANSPORTE COMERCIAL</v>
          </cell>
          <cell r="E6291" t="str">
            <v>0332</v>
          </cell>
          <cell r="F6291" t="str">
            <v/>
          </cell>
          <cell r="G6291" t="str">
            <v/>
          </cell>
          <cell r="H6291" t="str">
            <v>TRANSPORTE COM CAMINHÃO PIPA DE 6 M³, EM VIA URBANA PAVIMENTADA, DMT ATÉ 30KM (UNIDADE: M3XKM). AF_07/2020</v>
          </cell>
          <cell r="I6291" t="str">
            <v>M3XKM</v>
          </cell>
          <cell r="J6291" t="str">
            <v>ATRIBUÍDO SÃO PAULO</v>
          </cell>
          <cell r="K6291" t="str">
            <v>2,52</v>
          </cell>
          <cell r="L6291" t="str">
            <v>CAIXA REFERENCIAL</v>
          </cell>
        </row>
        <row r="6292">
          <cell r="A6292">
            <v>100958</v>
          </cell>
          <cell r="B6292" t="str">
            <v>TRANPORTES, CARGAS E DESCARGAS</v>
          </cell>
          <cell r="C6292" t="str">
            <v>TRAN</v>
          </cell>
          <cell r="D6292" t="str">
            <v>TRANSPORTE COMERCIAL</v>
          </cell>
          <cell r="E6292" t="str">
            <v>0332</v>
          </cell>
          <cell r="F6292" t="str">
            <v/>
          </cell>
          <cell r="G6292" t="str">
            <v/>
          </cell>
          <cell r="H6292" t="str">
            <v>TRANSPORTE COM CAMINHÃO PIPA DE 6 M³, EM VIA URBANA PAVIMENTADA, ADICIONAL PARA DMT EXCEDENTE A 30 KM (UNIDADE: M3XKM). AF_07/2020</v>
          </cell>
          <cell r="I6292" t="str">
            <v>M3XKM</v>
          </cell>
          <cell r="J6292" t="str">
            <v>ATRIBUÍDO SÃO PAULO</v>
          </cell>
          <cell r="K6292" t="str">
            <v>1,00</v>
          </cell>
          <cell r="L6292" t="str">
            <v>CAIXA REFERENCIAL</v>
          </cell>
        </row>
        <row r="6293">
          <cell r="A6293">
            <v>100959</v>
          </cell>
          <cell r="B6293" t="str">
            <v>TRANPORTES, CARGAS E DESCARGAS</v>
          </cell>
          <cell r="C6293" t="str">
            <v>TRAN</v>
          </cell>
          <cell r="D6293" t="str">
            <v>TRANSPORTE COMERCIAL</v>
          </cell>
          <cell r="E6293" t="str">
            <v>0332</v>
          </cell>
          <cell r="F6293" t="str">
            <v/>
          </cell>
          <cell r="G6293" t="str">
            <v/>
          </cell>
          <cell r="H6293" t="str">
            <v>TRANSPORTE COM CAMINHÃO PIPA DE 6 M³, EM VIA INTERNA (DENTRO DO CANTEIRO - UNIDADE: M3XKM). AF_07/2020</v>
          </cell>
          <cell r="I6293" t="str">
            <v>M3XKM</v>
          </cell>
          <cell r="J6293" t="str">
            <v>ATRIBUÍDO SÃO PAULO</v>
          </cell>
          <cell r="K6293" t="str">
            <v>7,57</v>
          </cell>
          <cell r="L6293" t="str">
            <v>CAIXA REFERENCIAL</v>
          </cell>
        </row>
        <row r="6294">
          <cell r="A6294">
            <v>100960</v>
          </cell>
          <cell r="B6294" t="str">
            <v>TRANPORTES, CARGAS E DESCARGAS</v>
          </cell>
          <cell r="C6294" t="str">
            <v>TRAN</v>
          </cell>
          <cell r="D6294" t="str">
            <v>TRANSPORTE COMERCIAL</v>
          </cell>
          <cell r="E6294" t="str">
            <v>0332</v>
          </cell>
          <cell r="F6294" t="str">
            <v/>
          </cell>
          <cell r="G6294" t="str">
            <v/>
          </cell>
          <cell r="H6294" t="str">
            <v>TRANSPORTE COM CAMINHÃO PIPA DE 10 M³, EM VIA URBANA EM LEITO NATURAL (UNIDADE: M3XKM). AF_07/2020</v>
          </cell>
          <cell r="I6294" t="str">
            <v>M3XKM</v>
          </cell>
          <cell r="J6294" t="str">
            <v>ATRIBUÍDO SÃO PAULO</v>
          </cell>
          <cell r="K6294" t="str">
            <v>2,29</v>
          </cell>
          <cell r="L6294" t="str">
            <v>CAIXA REFERENCIAL</v>
          </cell>
        </row>
        <row r="6295">
          <cell r="A6295">
            <v>100961</v>
          </cell>
          <cell r="B6295" t="str">
            <v>TRANPORTES, CARGAS E DESCARGAS</v>
          </cell>
          <cell r="C6295" t="str">
            <v>TRAN</v>
          </cell>
          <cell r="D6295" t="str">
            <v>TRANSPORTE COMERCIAL</v>
          </cell>
          <cell r="E6295" t="str">
            <v>0332</v>
          </cell>
          <cell r="F6295" t="str">
            <v/>
          </cell>
          <cell r="G6295" t="str">
            <v/>
          </cell>
          <cell r="H6295" t="str">
            <v>TRANSPORTE COM CAMINHÃO PIPA DE 10 M³, EM VIA URBANA EM REVESTIMENTO PRIMÁRIO (UNIDADE: M3XKM). AF_07/2020</v>
          </cell>
          <cell r="I6295" t="str">
            <v>M3XKM</v>
          </cell>
          <cell r="J6295" t="str">
            <v>ATRIBUÍDO SÃO PAULO</v>
          </cell>
          <cell r="K6295" t="str">
            <v>1,98</v>
          </cell>
          <cell r="L6295" t="str">
            <v>CAIXA REFERENCIAL</v>
          </cell>
        </row>
        <row r="6296">
          <cell r="A6296">
            <v>100962</v>
          </cell>
          <cell r="B6296" t="str">
            <v>TRANPORTES, CARGAS E DESCARGAS</v>
          </cell>
          <cell r="C6296" t="str">
            <v>TRAN</v>
          </cell>
          <cell r="D6296" t="str">
            <v>TRANSPORTE COMERCIAL</v>
          </cell>
          <cell r="E6296" t="str">
            <v>0332</v>
          </cell>
          <cell r="F6296" t="str">
            <v/>
          </cell>
          <cell r="G6296" t="str">
            <v/>
          </cell>
          <cell r="H6296" t="str">
            <v>TRANSPORTE COM CAMINHÃO PIPA DE 10 M³, EM VIA URBANA PAVIMENTADA, DMT ATÉ 30KM (UNIDADE: M3XKM). AF_07/2020</v>
          </cell>
          <cell r="I6296" t="str">
            <v>M3XKM</v>
          </cell>
          <cell r="J6296" t="str">
            <v>ATRIBUÍDO SÃO PAULO</v>
          </cell>
          <cell r="K6296" t="str">
            <v>1,81</v>
          </cell>
          <cell r="L6296" t="str">
            <v>CAIXA REFERENCIAL</v>
          </cell>
        </row>
        <row r="6297">
          <cell r="A6297">
            <v>100963</v>
          </cell>
          <cell r="B6297" t="str">
            <v>TRANPORTES, CARGAS E DESCARGAS</v>
          </cell>
          <cell r="C6297" t="str">
            <v>TRAN</v>
          </cell>
          <cell r="D6297" t="str">
            <v>TRANSPORTE COMERCIAL</v>
          </cell>
          <cell r="E6297" t="str">
            <v>0332</v>
          </cell>
          <cell r="F6297" t="str">
            <v/>
          </cell>
          <cell r="G6297" t="str">
            <v/>
          </cell>
          <cell r="H6297" t="str">
            <v>TRANSPORTE COM CAMINHÃO PIPA DE 10 M³, EM VIA URBANA PAVIMENTADA, ADICIONAL PARA DMT EXCEDENTE A 30 KM (UNIDADE: M3XKM). AF_07/2020</v>
          </cell>
          <cell r="I6297" t="str">
            <v>M3XKM</v>
          </cell>
          <cell r="J6297" t="str">
            <v>ATRIBUÍDO SÃO PAULO</v>
          </cell>
          <cell r="K6297" t="str">
            <v>0,71</v>
          </cell>
          <cell r="L6297" t="str">
            <v>CAIXA REFERENCIAL</v>
          </cell>
        </row>
        <row r="6298">
          <cell r="A6298">
            <v>100964</v>
          </cell>
          <cell r="B6298" t="str">
            <v>TRANPORTES, CARGAS E DESCARGAS</v>
          </cell>
          <cell r="C6298" t="str">
            <v>TRAN</v>
          </cell>
          <cell r="D6298" t="str">
            <v>TRANSPORTE COMERCIAL</v>
          </cell>
          <cell r="E6298" t="str">
            <v>0332</v>
          </cell>
          <cell r="F6298" t="str">
            <v/>
          </cell>
          <cell r="G6298" t="str">
            <v/>
          </cell>
          <cell r="H6298" t="str">
            <v>TRANSPORTE COM CAMINHÃO PIPA DE 10 M³, EM VIA INTERNA (DENTRO DO CANTEIRO - UNIDADE: M3XKM). AF_07/2020</v>
          </cell>
          <cell r="I6298" t="str">
            <v>M3XKM</v>
          </cell>
          <cell r="J6298" t="str">
            <v>ATRIBUÍDO SÃO PAULO</v>
          </cell>
          <cell r="K6298" t="str">
            <v>5,50</v>
          </cell>
          <cell r="L6298" t="str">
            <v>CAIXA REFERENCIAL</v>
          </cell>
        </row>
        <row r="6299">
          <cell r="A6299">
            <v>100973</v>
          </cell>
          <cell r="B6299" t="str">
            <v>TRANPORTES, CARGAS E DESCARGAS</v>
          </cell>
          <cell r="C6299" t="str">
            <v>TRAN</v>
          </cell>
          <cell r="D6299" t="str">
            <v>TRANSPORTE COMERCIAL</v>
          </cell>
          <cell r="E6299" t="str">
            <v>0332</v>
          </cell>
          <cell r="F6299" t="str">
            <v/>
          </cell>
          <cell r="G6299" t="str">
            <v/>
          </cell>
          <cell r="H6299" t="str">
            <v>CARGA, MANOBRA E DESCARGA DE SOLOS E MATERIAIS GRANULARES EM CAMINHÃO BASCULANTE 6 M³ - CARGA COM PÁ CARREGADEIRA (CAÇAMBA DE 1,7 A 2,8 M³ / 128 HP) E DESCARGA LIVRE (UNIDADE: M3). AF_07/2020</v>
          </cell>
          <cell r="I6299" t="str">
            <v>M3</v>
          </cell>
          <cell r="J6299" t="str">
            <v>ATRIBUÍDO SÃO PAULO</v>
          </cell>
          <cell r="K6299" t="str">
            <v>5,60</v>
          </cell>
          <cell r="L6299" t="str">
            <v>CAIXA REFERENCIAL</v>
          </cell>
        </row>
        <row r="6300">
          <cell r="A6300">
            <v>100974</v>
          </cell>
          <cell r="B6300" t="str">
            <v>TRANPORTES, CARGAS E DESCARGAS</v>
          </cell>
          <cell r="C6300" t="str">
            <v>TRAN</v>
          </cell>
          <cell r="D6300" t="str">
            <v>TRANSPORTE COMERCIAL</v>
          </cell>
          <cell r="E6300" t="str">
            <v>0332</v>
          </cell>
          <cell r="F6300" t="str">
            <v/>
          </cell>
          <cell r="G6300" t="str">
            <v/>
          </cell>
          <cell r="H6300" t="str">
            <v>CARGA, MANOBRA E DESCARGA DE SOLOS E MATERIAIS GRANULARES EM CAMINHÃO BASCULANTE 10 M³ - CARGA COM PÁ CARREGADEIRA (CAÇAMBA DE 1,7 A 2,8 M³ / 128 HP) E DESCARGA LIVRE (UNIDADE: M3). AF_07/2020</v>
          </cell>
          <cell r="I6300" t="str">
            <v>M3</v>
          </cell>
          <cell r="J6300" t="str">
            <v>ATRIBUÍDO SÃO PAULO</v>
          </cell>
          <cell r="K6300" t="str">
            <v>5,40</v>
          </cell>
          <cell r="L6300" t="str">
            <v>CAIXA REFERENCIAL</v>
          </cell>
        </row>
        <row r="6301">
          <cell r="A6301">
            <v>100975</v>
          </cell>
          <cell r="B6301" t="str">
            <v>TRANPORTES, CARGAS E DESCARGAS</v>
          </cell>
          <cell r="C6301" t="str">
            <v>TRAN</v>
          </cell>
          <cell r="D6301" t="str">
            <v>TRANSPORTE COMERCIAL</v>
          </cell>
          <cell r="E6301" t="str">
            <v>0332</v>
          </cell>
          <cell r="F6301" t="str">
            <v/>
          </cell>
          <cell r="G6301" t="str">
            <v/>
          </cell>
          <cell r="H6301" t="str">
            <v>CARGA, MANOBRA E DESCARGA DE SOLOS E MATERIAIS GRANULARES EM CAMINHÃO BASCULANTE 14 M³ - CARGA COM PÁ CARREGADEIRA (CAÇAMBA DE 1,7 A 2,8 M³ / 128 HP) E DESCARGA LIVRE (UNIDADE: M3). AF_07/2020</v>
          </cell>
          <cell r="I6301" t="str">
            <v>M3</v>
          </cell>
          <cell r="J6301" t="str">
            <v>ATRIBUÍDO SÃO PAULO</v>
          </cell>
          <cell r="K6301" t="str">
            <v>5,72</v>
          </cell>
          <cell r="L6301" t="str">
            <v>CAIXA REFERENCIAL</v>
          </cell>
        </row>
        <row r="6302">
          <cell r="A6302">
            <v>100965</v>
          </cell>
          <cell r="B6302" t="str">
            <v>TRANPORTES, CARGAS E DESCARGAS</v>
          </cell>
          <cell r="C6302" t="str">
            <v>TRAN</v>
          </cell>
          <cell r="D6302" t="str">
            <v>TRANSPORTE MATERIAIS BETUMINOSOS</v>
          </cell>
          <cell r="E6302" t="str">
            <v>0333</v>
          </cell>
          <cell r="F6302" t="str">
            <v/>
          </cell>
          <cell r="G6302" t="str">
            <v/>
          </cell>
          <cell r="H6302" t="str">
            <v>TRANSPORTE COM CAMINHÃO TANQUE DE TRANSPORTE DE MATERIAL ASFÁLTICO DE 30000 L, EM VIA URBANA EM  LEITO NATURAL (UNIDADE: TXKM). AF_07/2020</v>
          </cell>
          <cell r="I6302" t="str">
            <v>TXKM</v>
          </cell>
          <cell r="J6302" t="str">
            <v>ATRIBUÍDO SÃO PAULO</v>
          </cell>
          <cell r="K6302" t="str">
            <v>1,20</v>
          </cell>
          <cell r="L6302" t="str">
            <v>CAIXA REFERENCIAL</v>
          </cell>
        </row>
        <row r="6303">
          <cell r="A6303">
            <v>100966</v>
          </cell>
          <cell r="B6303" t="str">
            <v>TRANPORTES, CARGAS E DESCARGAS</v>
          </cell>
          <cell r="C6303" t="str">
            <v>TRAN</v>
          </cell>
          <cell r="D6303" t="str">
            <v>TRANSPORTE MATERIAIS BETUMINOSOS</v>
          </cell>
          <cell r="E6303" t="str">
            <v>0333</v>
          </cell>
          <cell r="F6303" t="str">
            <v/>
          </cell>
          <cell r="G6303" t="str">
            <v/>
          </cell>
          <cell r="H6303" t="str">
            <v>TRANSPORTE COM CAMINHÃO TANQUE DE TRANSPORTE DE MATERIAL ASFÁLTICO DE 30000 L, EM VIA URBANA EM  REVESTIMENTO PRIMÁRIO (UNIDADE: TXKM). AF_07/2020</v>
          </cell>
          <cell r="I6303" t="str">
            <v>TXKM</v>
          </cell>
          <cell r="J6303" t="str">
            <v>ATRIBUÍDO SÃO PAULO</v>
          </cell>
          <cell r="K6303" t="str">
            <v>1,03</v>
          </cell>
          <cell r="L6303" t="str">
            <v>CAIXA REFERENCIAL</v>
          </cell>
        </row>
        <row r="6304">
          <cell r="A6304">
            <v>100969</v>
          </cell>
          <cell r="B6304" t="str">
            <v>TRANPORTES, CARGAS E DESCARGAS</v>
          </cell>
          <cell r="C6304" t="str">
            <v>TRAN</v>
          </cell>
          <cell r="D6304" t="str">
            <v>TRANSPORTE MATERIAIS BETUMINOSOS</v>
          </cell>
          <cell r="E6304" t="str">
            <v>0333</v>
          </cell>
          <cell r="F6304" t="str">
            <v/>
          </cell>
          <cell r="G6304" t="str">
            <v/>
          </cell>
          <cell r="H6304" t="str">
            <v>TRANSPORTE COM CAMINHÃO TANQUE DE TRANSPORTE DE MATERIAL ASFÁLTICO DE 20000 L, EM VIA URBANA EM LEITO NATURAL (UNIDADE: TXKM). AF_07/2020</v>
          </cell>
          <cell r="I6304" t="str">
            <v>TXKM</v>
          </cell>
          <cell r="J6304" t="str">
            <v>ATRIBUÍDO SÃO PAULO</v>
          </cell>
          <cell r="K6304" t="str">
            <v>1,59</v>
          </cell>
          <cell r="L6304" t="str">
            <v>CAIXA REFERENCIAL</v>
          </cell>
        </row>
        <row r="6305">
          <cell r="A6305">
            <v>100970</v>
          </cell>
          <cell r="B6305" t="str">
            <v>TRANPORTES, CARGAS E DESCARGAS</v>
          </cell>
          <cell r="C6305" t="str">
            <v>TRAN</v>
          </cell>
          <cell r="D6305" t="str">
            <v>TRANSPORTE MATERIAIS BETUMINOSOS</v>
          </cell>
          <cell r="E6305" t="str">
            <v>0333</v>
          </cell>
          <cell r="F6305" t="str">
            <v/>
          </cell>
          <cell r="G6305" t="str">
            <v/>
          </cell>
          <cell r="H6305" t="str">
            <v>TRANSPORTE COM CAMINHÃO TANQUE DE TRANSPORTE DE MATERIAL ASFÁLTICO DE 20000 L, EM VIA URBANA EM  REVESTIMENTO PRIMÁRIO (UNIDADE: TXKM). AF_07/2020</v>
          </cell>
          <cell r="I6305" t="str">
            <v>TXKM</v>
          </cell>
          <cell r="J6305" t="str">
            <v>ATRIBUÍDO SÃO PAULO</v>
          </cell>
          <cell r="K6305" t="str">
            <v>1,35</v>
          </cell>
          <cell r="L6305" t="str">
            <v>CAIXA REFERENCIAL</v>
          </cell>
        </row>
        <row r="6306">
          <cell r="A6306">
            <v>102330</v>
          </cell>
          <cell r="B6306" t="str">
            <v>TRANPORTES, CARGAS E DESCARGAS</v>
          </cell>
          <cell r="C6306" t="str">
            <v>TRAN</v>
          </cell>
          <cell r="D6306" t="str">
            <v>TRANSPORTE MATERIAIS BETUMINOSOS</v>
          </cell>
          <cell r="E6306" t="str">
            <v>0333</v>
          </cell>
          <cell r="F6306" t="str">
            <v/>
          </cell>
          <cell r="G6306" t="str">
            <v/>
          </cell>
          <cell r="H6306" t="str">
            <v>TRANSPORTE COM CAMINHÃO TANQUE DE TRANSPORTE DE MATERIAL ASFÁLTICO DE 30000 L, EM VIA URBANA PAVIMENTADA, DMT ATÉ 30KM (UNIDADE: TXKM). AF_07/2020</v>
          </cell>
          <cell r="I6306" t="str">
            <v>TXKM</v>
          </cell>
          <cell r="J6306" t="str">
            <v>ATRIBUÍDO SÃO PAULO</v>
          </cell>
          <cell r="K6306" t="str">
            <v>0,96</v>
          </cell>
          <cell r="L6306" t="str">
            <v>CAIXA REFERENCIAL</v>
          </cell>
        </row>
        <row r="6307">
          <cell r="A6307">
            <v>102331</v>
          </cell>
          <cell r="B6307" t="str">
            <v>TRANPORTES, CARGAS E DESCARGAS</v>
          </cell>
          <cell r="C6307" t="str">
            <v>TRAN</v>
          </cell>
          <cell r="D6307" t="str">
            <v>TRANSPORTE MATERIAIS BETUMINOSOS</v>
          </cell>
          <cell r="E6307" t="str">
            <v>0333</v>
          </cell>
          <cell r="F6307" t="str">
            <v/>
          </cell>
          <cell r="G6307" t="str">
            <v/>
          </cell>
          <cell r="H6307" t="str">
            <v>TRANSPORTE COM CAMINHÃO TANQUE DE TRANSPORTE DE MATERIAL ASFÁLTICO DE 30000 L, EM VIA URBANA PAVIMENTADA, ADICIONAL PARA DMT EXCEDENTE A 30 KM (UNIDADE: TXKM). AF_07/2020</v>
          </cell>
          <cell r="I6307" t="str">
            <v>TXKM</v>
          </cell>
          <cell r="J6307" t="str">
            <v>ATRIBUÍDO SÃO PAULO</v>
          </cell>
          <cell r="K6307" t="str">
            <v>0,37</v>
          </cell>
          <cell r="L6307" t="str">
            <v>CAIXA REFERENCIAL</v>
          </cell>
        </row>
        <row r="6308">
          <cell r="A6308">
            <v>102332</v>
          </cell>
          <cell r="B6308" t="str">
            <v>TRANPORTES, CARGAS E DESCARGAS</v>
          </cell>
          <cell r="C6308" t="str">
            <v>TRAN</v>
          </cell>
          <cell r="D6308" t="str">
            <v>TRANSPORTE MATERIAIS BETUMINOSOS</v>
          </cell>
          <cell r="E6308" t="str">
            <v>0333</v>
          </cell>
          <cell r="F6308" t="str">
            <v/>
          </cell>
          <cell r="G6308" t="str">
            <v/>
          </cell>
          <cell r="H6308" t="str">
            <v>TRANSPORTE COM CAMINHÃO TANQUE DE TRANSPORTE DE MATERIAL ASFÁLTICO DE 20000 L, EM VIA URBANA PAVIMENTADA, DMT ATÉ 30KM (UNIDADE: TXKM). AF_07/2020</v>
          </cell>
          <cell r="I6308" t="str">
            <v>TXKM</v>
          </cell>
          <cell r="J6308" t="str">
            <v>ATRIBUÍDO SÃO PAULO</v>
          </cell>
          <cell r="K6308" t="str">
            <v>1,26</v>
          </cell>
          <cell r="L6308" t="str">
            <v>CAIXA REFERENCIAL</v>
          </cell>
        </row>
        <row r="6309">
          <cell r="A6309">
            <v>102333</v>
          </cell>
          <cell r="B6309" t="str">
            <v>TRANPORTES, CARGAS E DESCARGAS</v>
          </cell>
          <cell r="C6309" t="str">
            <v>TRAN</v>
          </cell>
          <cell r="D6309" t="str">
            <v>TRANSPORTE MATERIAIS BETUMINOSOS</v>
          </cell>
          <cell r="E6309" t="str">
            <v>0333</v>
          </cell>
          <cell r="F6309" t="str">
            <v/>
          </cell>
          <cell r="G6309" t="str">
            <v/>
          </cell>
          <cell r="H6309" t="str">
            <v>TRANSPORTE COM CAMINHÃO TANQUE DE TRANSPORTE DE MATERIAL ASFÁLTICO DE 20000 L, EM VIA URBANA PAVIMENTADA, ADICIONAL PARA DMT EXCEDENTE A 30 KM (UNIDADE: TXKM). AF_07/2020</v>
          </cell>
          <cell r="I6309" t="str">
            <v>TXKM</v>
          </cell>
          <cell r="J6309" t="str">
            <v>ATRIBUÍDO SÃO PAULO</v>
          </cell>
          <cell r="K6309" t="str">
            <v>0,50</v>
          </cell>
          <cell r="L6309" t="str">
            <v>CAIXA REFERENCIAL</v>
          </cell>
        </row>
        <row r="6310">
          <cell r="A6310">
            <v>101019</v>
          </cell>
          <cell r="B6310" t="str">
            <v>TRANPORTES, CARGAS E DESCARGAS</v>
          </cell>
          <cell r="C6310" t="str">
            <v>TRAN</v>
          </cell>
          <cell r="D6310" t="str">
            <v>CARGA, MANOBRA E DESCARGA (MANUAL)</v>
          </cell>
          <cell r="E6310" t="str">
            <v>0334</v>
          </cell>
          <cell r="F6310" t="str">
            <v/>
          </cell>
          <cell r="G6310" t="str">
            <v/>
          </cell>
          <cell r="H6310" t="str">
            <v>CARGA, MANOBRA E DESCARGA MANUAL DE TUBOS PLÁSTICOS, DN MENOR OU IGUAL A 100 MM, EM CAMINHÃO CARROCERIA 9T. AF_07/2020</v>
          </cell>
          <cell r="I6310" t="str">
            <v>T</v>
          </cell>
          <cell r="J6310" t="str">
            <v>ATRIBUÍDO SÃO PAULO</v>
          </cell>
          <cell r="K6310" t="str">
            <v>517,17</v>
          </cell>
          <cell r="L6310" t="str">
            <v>CAIXA REFERENCIAL</v>
          </cell>
        </row>
        <row r="6311">
          <cell r="A6311">
            <v>101479</v>
          </cell>
          <cell r="B6311" t="str">
            <v>TRANPORTES, CARGAS E DESCARGAS</v>
          </cell>
          <cell r="C6311" t="str">
            <v>TRAN</v>
          </cell>
          <cell r="D6311" t="str">
            <v>CARGA, MANOBRA E DESCARGA (MANUAL)</v>
          </cell>
          <cell r="E6311" t="str">
            <v>0334</v>
          </cell>
          <cell r="F6311" t="str">
            <v/>
          </cell>
          <cell r="G6311" t="str">
            <v/>
          </cell>
          <cell r="H6311" t="str">
            <v>CARGA, MANOBRA E DESCARGA MANUAL DE TUBOS PLÁSTICOS, DN 200 MM, EM CAMINHÃO CARROCERIA 9T. AF_07/2020</v>
          </cell>
          <cell r="I6311" t="str">
            <v>T</v>
          </cell>
          <cell r="J6311" t="str">
            <v>ATRIBUÍDO SÃO PAULO</v>
          </cell>
          <cell r="K6311" t="str">
            <v>103,23</v>
          </cell>
          <cell r="L6311" t="str">
            <v>CAIXA REFERENCIAL</v>
          </cell>
        </row>
        <row r="6312">
          <cell r="A6312">
            <v>100976</v>
          </cell>
          <cell r="B6312" t="str">
            <v>TRANPORTES, CARGAS E DESCARGAS</v>
          </cell>
          <cell r="C6312" t="str">
            <v>TRAN</v>
          </cell>
          <cell r="D6312" t="str">
            <v>CARGA, MANOBRA E DESCARGA (MECANICA)</v>
          </cell>
          <cell r="E6312" t="str">
            <v>0335</v>
          </cell>
          <cell r="F6312" t="str">
            <v/>
          </cell>
          <cell r="G6312" t="str">
            <v/>
          </cell>
          <cell r="H6312" t="str">
            <v>CARGA, MANOBRA E DESCARGA DE SOLOS E MATERIAIS GRANULARES EM CAMINHÃO BASCULANTE 18 M³ - CARGA COM PÁ CARREGADEIRA (CAÇAMBA DE 1,7 A 2,8 M³ / 128 HP) E DESCARGA LIVRE (UNIDADE: M3). AF_07/2020</v>
          </cell>
          <cell r="I6312" t="str">
            <v>M3</v>
          </cell>
          <cell r="J6312" t="str">
            <v>ATRIBUÍDO SÃO PAULO</v>
          </cell>
          <cell r="K6312" t="str">
            <v>5,62</v>
          </cell>
          <cell r="L6312" t="str">
            <v>CAIXA REFERENCIAL</v>
          </cell>
        </row>
        <row r="6313">
          <cell r="A6313">
            <v>100977</v>
          </cell>
          <cell r="B6313" t="str">
            <v>TRANPORTES, CARGAS E DESCARGAS</v>
          </cell>
          <cell r="C6313" t="str">
            <v>TRAN</v>
          </cell>
          <cell r="D6313" t="str">
            <v>CARGA, MANOBRA E DESCARGA (MECANICA)</v>
          </cell>
          <cell r="E6313" t="str">
            <v>0335</v>
          </cell>
          <cell r="F6313" t="str">
            <v/>
          </cell>
          <cell r="G6313" t="str">
            <v/>
          </cell>
          <cell r="H6313" t="str">
            <v>CARGA, MANOBRA E DESCARGA DE SOLOS E MATERIAIS GRANULARES EM CAMINHÃO BASCULANTE 6 M³ - CARGA COM ESCAVADEIRA HIDRÁULICA (CAÇAMBA DE 1,20 M³ / 155 HP) E DESCARGA LIVRE (UNIDADE: M3). AF_07/2020</v>
          </cell>
          <cell r="I6313" t="str">
            <v>M3</v>
          </cell>
          <cell r="J6313" t="str">
            <v>ATRIBUÍDO SÃO PAULO</v>
          </cell>
          <cell r="K6313" t="str">
            <v>4,92</v>
          </cell>
          <cell r="L6313" t="str">
            <v>CAIXA REFERENCIAL</v>
          </cell>
        </row>
        <row r="6314">
          <cell r="A6314">
            <v>100978</v>
          </cell>
          <cell r="B6314" t="str">
            <v>TRANPORTES, CARGAS E DESCARGAS</v>
          </cell>
          <cell r="C6314" t="str">
            <v>TRAN</v>
          </cell>
          <cell r="D6314" t="str">
            <v>CARGA, MANOBRA E DESCARGA (MECANICA)</v>
          </cell>
          <cell r="E6314" t="str">
            <v>0335</v>
          </cell>
          <cell r="F6314" t="str">
            <v/>
          </cell>
          <cell r="G6314" t="str">
            <v/>
          </cell>
          <cell r="H6314" t="str">
            <v>CARGA, MANOBRA E DESCARGA DE SOLOS E MATERIAIS GRANULARES EM CAMINHÃO BASCULANTE 10 M³ - CARGA COM ESCAVADEIRA HIDRÁULICA (CAÇAMBA DE 1,20 M³ / 155 HP) E DESCARGA LIVRE (UNIDADE: M3). AF_07/2020</v>
          </cell>
          <cell r="I6314" t="str">
            <v>M3</v>
          </cell>
          <cell r="J6314" t="str">
            <v>ATRIBUÍDO SÃO PAULO</v>
          </cell>
          <cell r="K6314" t="str">
            <v>4,42</v>
          </cell>
          <cell r="L6314" t="str">
            <v>CAIXA REFERENCIAL</v>
          </cell>
        </row>
        <row r="6315">
          <cell r="A6315">
            <v>100979</v>
          </cell>
          <cell r="B6315" t="str">
            <v>TRANPORTES, CARGAS E DESCARGAS</v>
          </cell>
          <cell r="C6315" t="str">
            <v>TRAN</v>
          </cell>
          <cell r="D6315" t="str">
            <v>CARGA, MANOBRA E DESCARGA (MECANICA)</v>
          </cell>
          <cell r="E6315" t="str">
            <v>0335</v>
          </cell>
          <cell r="F6315" t="str">
            <v/>
          </cell>
          <cell r="G6315" t="str">
            <v/>
          </cell>
          <cell r="H6315" t="str">
            <v>CARGA, MANOBRA E DESCARGA DE SOLOS E MATERIAIS GRANULARES EM CAMINHÃO BASCULANTE 14 M³ - CARGA COM ESCAVADEIRA HIDRÁULICA (CAÇAMBA DE 1,20 M³ / 155 HP) E DESCARGA LIVRE (UNIDADE: M3). AF_07/2020</v>
          </cell>
          <cell r="I6315" t="str">
            <v>M3</v>
          </cell>
          <cell r="J6315" t="str">
            <v>ATRIBUÍDO SÃO PAULO</v>
          </cell>
          <cell r="K6315" t="str">
            <v>4,45</v>
          </cell>
          <cell r="L6315" t="str">
            <v>CAIXA REFERENCIAL</v>
          </cell>
        </row>
        <row r="6316">
          <cell r="A6316">
            <v>100980</v>
          </cell>
          <cell r="B6316" t="str">
            <v>TRANPORTES, CARGAS E DESCARGAS</v>
          </cell>
          <cell r="C6316" t="str">
            <v>TRAN</v>
          </cell>
          <cell r="D6316" t="str">
            <v>CARGA, MANOBRA E DESCARGA (MECANICA)</v>
          </cell>
          <cell r="E6316" t="str">
            <v>0335</v>
          </cell>
          <cell r="F6316" t="str">
            <v/>
          </cell>
          <cell r="G6316" t="str">
            <v/>
          </cell>
          <cell r="H6316" t="str">
            <v>CARGA, MANOBRA E DESCARGA DE SOLOS E MATERIAIS GRANULARES EM CAMINHÃO BASCULANTE 18 M³ - CARGA COM ESCAVADEIRA HIDRÁULICA (CAÇAMBA DE 1,20 M³ / 155 HP) E DESCARGA LIVRE (UNIDADE: M3). AF_07/2020</v>
          </cell>
          <cell r="I6316" t="str">
            <v>M3</v>
          </cell>
          <cell r="J6316" t="str">
            <v>ATRIBUÍDO SÃO PAULO</v>
          </cell>
          <cell r="K6316" t="str">
            <v>4,22</v>
          </cell>
          <cell r="L6316" t="str">
            <v>CAIXA REFERENCIAL</v>
          </cell>
        </row>
        <row r="6317">
          <cell r="A6317">
            <v>100981</v>
          </cell>
          <cell r="B6317" t="str">
            <v>TRANPORTES, CARGAS E DESCARGAS</v>
          </cell>
          <cell r="C6317" t="str">
            <v>TRAN</v>
          </cell>
          <cell r="D6317" t="str">
            <v>CARGA, MANOBRA E DESCARGA (MECANICA)</v>
          </cell>
          <cell r="E6317" t="str">
            <v>0335</v>
          </cell>
          <cell r="F6317" t="str">
            <v/>
          </cell>
          <cell r="G6317" t="str">
            <v/>
          </cell>
          <cell r="H6317" t="str">
            <v>CARGA, MANOBRA E DESCARGA DE ENTULHO EM CAMINHÃO BASCULANTE 6 M³ - CARGA COM ESCAVADEIRA HIDRÁULICA  (CAÇAMBA DE 0,80 M³ / 111 HP) E DESCARGA LIVRE (UNIDADE: M3). AF_07/2020</v>
          </cell>
          <cell r="I6317" t="str">
            <v>M3</v>
          </cell>
          <cell r="J6317" t="str">
            <v>ATRIBUÍDO SÃO PAULO</v>
          </cell>
          <cell r="K6317" t="str">
            <v>6,03</v>
          </cell>
          <cell r="L6317" t="str">
            <v>CAIXA REFERENCIAL</v>
          </cell>
        </row>
        <row r="6318">
          <cell r="A6318">
            <v>100982</v>
          </cell>
          <cell r="B6318" t="str">
            <v>TRANPORTES, CARGAS E DESCARGAS</v>
          </cell>
          <cell r="C6318" t="str">
            <v>TRAN</v>
          </cell>
          <cell r="D6318" t="str">
            <v>CARGA, MANOBRA E DESCARGA (MECANICA)</v>
          </cell>
          <cell r="E6318" t="str">
            <v>0335</v>
          </cell>
          <cell r="F6318" t="str">
            <v/>
          </cell>
          <cell r="G6318" t="str">
            <v/>
          </cell>
          <cell r="H6318" t="str">
            <v>CARGA, MANOBRA E DESCARGA DE ENTULHO EM CAMINHÃO BASCULANTE 10 M³ - CARGA COM ESCAVADEIRA HIDRÁULICA  (CAÇAMBA DE 0,80 M³ / 111 HP) E DESCARGA LIVRE (UNIDADE: M3). AF_07/2020</v>
          </cell>
          <cell r="I6318" t="str">
            <v>M3</v>
          </cell>
          <cell r="J6318" t="str">
            <v>ATRIBUÍDO SÃO PAULO</v>
          </cell>
          <cell r="K6318" t="str">
            <v>5,75</v>
          </cell>
          <cell r="L6318" t="str">
            <v>CAIXA REFERENCIAL</v>
          </cell>
        </row>
        <row r="6319">
          <cell r="A6319">
            <v>100983</v>
          </cell>
          <cell r="B6319" t="str">
            <v>TRANPORTES, CARGAS E DESCARGAS</v>
          </cell>
          <cell r="C6319" t="str">
            <v>TRAN</v>
          </cell>
          <cell r="D6319" t="str">
            <v>CARGA, MANOBRA E DESCARGA (MECANICA)</v>
          </cell>
          <cell r="E6319" t="str">
            <v>0335</v>
          </cell>
          <cell r="F6319" t="str">
            <v/>
          </cell>
          <cell r="G6319" t="str">
            <v/>
          </cell>
          <cell r="H6319" t="str">
            <v>CARGA, MANOBRA E DESCARGA DE ENTULHO EM CAMINHÃO BASCULANTE 14 M³ - CARGA COM ESCAVADEIRA HIDRÁULICA  (CAÇAMBA DE 0,80 M³ / 111 HP) E DESCARGA LIVRE (UNIDADE: M3). AF_07/2020</v>
          </cell>
          <cell r="I6319" t="str">
            <v>M3</v>
          </cell>
          <cell r="J6319" t="str">
            <v>ATRIBUÍDO SÃO PAULO</v>
          </cell>
          <cell r="K6319" t="str">
            <v>6,04</v>
          </cell>
          <cell r="L6319" t="str">
            <v>CAIXA REFERENCIAL</v>
          </cell>
        </row>
        <row r="6320">
          <cell r="A6320">
            <v>100984</v>
          </cell>
          <cell r="B6320" t="str">
            <v>TRANPORTES, CARGAS E DESCARGAS</v>
          </cell>
          <cell r="C6320" t="str">
            <v>TRAN</v>
          </cell>
          <cell r="D6320" t="str">
            <v>CARGA, MANOBRA E DESCARGA (MECANICA)</v>
          </cell>
          <cell r="E6320" t="str">
            <v>0335</v>
          </cell>
          <cell r="F6320" t="str">
            <v/>
          </cell>
          <cell r="G6320" t="str">
            <v/>
          </cell>
          <cell r="H6320" t="str">
            <v>CARGA, MANOBRA E DESCARGA DE ENTULHO EM CAMINHÃO BASCULANTE 18 M³ - CARGA COM ESCAVADEIRA HIDRÁULICA  (CAÇAMBA DE 0,80 M³ / 111 HP) E DESCARGA LIVRE (UNIDADE: M3). AF_07/2020</v>
          </cell>
          <cell r="I6320" t="str">
            <v>M3</v>
          </cell>
          <cell r="J6320" t="str">
            <v>ATRIBUÍDO SÃO PAULO</v>
          </cell>
          <cell r="K6320" t="str">
            <v>5,92</v>
          </cell>
          <cell r="L6320" t="str">
            <v>CAIXA REFERENCIAL</v>
          </cell>
        </row>
        <row r="6321">
          <cell r="A6321">
            <v>100985</v>
          </cell>
          <cell r="B6321" t="str">
            <v>TRANPORTES, CARGAS E DESCARGAS</v>
          </cell>
          <cell r="C6321" t="str">
            <v>TRAN</v>
          </cell>
          <cell r="D6321" t="str">
            <v>CARGA, MANOBRA E DESCARGA (MECANICA)</v>
          </cell>
          <cell r="E6321" t="str">
            <v>0335</v>
          </cell>
          <cell r="F6321" t="str">
            <v/>
          </cell>
          <cell r="G6321" t="str">
            <v/>
          </cell>
          <cell r="H6321" t="str">
            <v>CARGA DE MISTURA ASFÁLTICA EM CAMINHÃO BASCULANTE 6 M³ (UNIDADE: M3). AF_07/2020</v>
          </cell>
          <cell r="I6321" t="str">
            <v>M3</v>
          </cell>
          <cell r="J6321" t="str">
            <v>ATRIBUÍDO SÃO PAULO</v>
          </cell>
          <cell r="K6321" t="str">
            <v>4,76</v>
          </cell>
          <cell r="L6321" t="str">
            <v>CAIXA REFERENCIAL</v>
          </cell>
        </row>
        <row r="6322">
          <cell r="A6322">
            <v>100986</v>
          </cell>
          <cell r="B6322" t="str">
            <v>TRANPORTES, CARGAS E DESCARGAS</v>
          </cell>
          <cell r="C6322" t="str">
            <v>TRAN</v>
          </cell>
          <cell r="D6322" t="str">
            <v>CARGA, MANOBRA E DESCARGA (MECANICA)</v>
          </cell>
          <cell r="E6322" t="str">
            <v>0335</v>
          </cell>
          <cell r="F6322" t="str">
            <v/>
          </cell>
          <cell r="G6322" t="str">
            <v/>
          </cell>
          <cell r="H6322" t="str">
            <v>CARGA DE MISTURA ASFÁLTICA EM CAMINHÃO BASCULANTE 10 M³ (UNIDADE: M3). AF_07/2020</v>
          </cell>
          <cell r="I6322" t="str">
            <v>M3</v>
          </cell>
          <cell r="J6322" t="str">
            <v>ATRIBUÍDO SÃO PAULO</v>
          </cell>
          <cell r="K6322" t="str">
            <v>5,71</v>
          </cell>
          <cell r="L6322" t="str">
            <v>CAIXA REFERENCIAL</v>
          </cell>
        </row>
        <row r="6323">
          <cell r="A6323">
            <v>100987</v>
          </cell>
          <cell r="B6323" t="str">
            <v>TRANPORTES, CARGAS E DESCARGAS</v>
          </cell>
          <cell r="C6323" t="str">
            <v>TRAN</v>
          </cell>
          <cell r="D6323" t="str">
            <v>CARGA, MANOBRA E DESCARGA (MECANICA)</v>
          </cell>
          <cell r="E6323" t="str">
            <v>0335</v>
          </cell>
          <cell r="F6323" t="str">
            <v/>
          </cell>
          <cell r="G6323" t="str">
            <v/>
          </cell>
          <cell r="H6323" t="str">
            <v>CARGA DE MISTURA ASFÁLTICA EM CAMINHÃO BASCULANTE 14 M³ (UNIDADE: M3). AF_07/2020</v>
          </cell>
          <cell r="I6323" t="str">
            <v>M3</v>
          </cell>
          <cell r="J6323" t="str">
            <v>ATRIBUÍDO SÃO PAULO</v>
          </cell>
          <cell r="K6323" t="str">
            <v>6,97</v>
          </cell>
          <cell r="L6323" t="str">
            <v>CAIXA REFERENCIAL</v>
          </cell>
        </row>
        <row r="6324">
          <cell r="A6324">
            <v>100988</v>
          </cell>
          <cell r="B6324" t="str">
            <v>TRANPORTES, CARGAS E DESCARGAS</v>
          </cell>
          <cell r="C6324" t="str">
            <v>TRAN</v>
          </cell>
          <cell r="D6324" t="str">
            <v>CARGA, MANOBRA E DESCARGA (MECANICA)</v>
          </cell>
          <cell r="E6324" t="str">
            <v>0335</v>
          </cell>
          <cell r="F6324" t="str">
            <v/>
          </cell>
          <cell r="G6324" t="str">
            <v/>
          </cell>
          <cell r="H6324" t="str">
            <v>CARGA DE MISTURA ASFÁLTICA EM CAMINHÃO BASCULANTE 18 M³ (UNIDADE: M3). AF_07/2020</v>
          </cell>
          <cell r="I6324" t="str">
            <v>M3</v>
          </cell>
          <cell r="J6324" t="str">
            <v>ATRIBUÍDO SÃO PAULO</v>
          </cell>
          <cell r="K6324" t="str">
            <v>7,39</v>
          </cell>
          <cell r="L6324" t="str">
            <v>CAIXA REFERENCIAL</v>
          </cell>
        </row>
        <row r="6325">
          <cell r="A6325">
            <v>100989</v>
          </cell>
          <cell r="B6325" t="str">
            <v>TRANPORTES, CARGAS E DESCARGAS</v>
          </cell>
          <cell r="C6325" t="str">
            <v>TRAN</v>
          </cell>
          <cell r="D6325" t="str">
            <v>CARGA, MANOBRA E DESCARGA (MECANICA)</v>
          </cell>
          <cell r="E6325" t="str">
            <v>0335</v>
          </cell>
          <cell r="F6325" t="str">
            <v/>
          </cell>
          <cell r="G6325" t="str">
            <v/>
          </cell>
          <cell r="H6325" t="str">
            <v>CARGA, MANOBRA E DESCARGA DE SOLOS E MATERIAIS GRANULARES EM CAMINHÃO BASCULANTE 6 M³ - CARGA COM PÁ CARREGADEIRA (CAÇAMBA DE 1,7 A 2,8 M³ / 128 HP) E DESCARGA LIVRE (UNIDADE: T). AF_07/2020</v>
          </cell>
          <cell r="I6325" t="str">
            <v>T</v>
          </cell>
          <cell r="J6325" t="str">
            <v>ATRIBUÍDO SÃO PAULO</v>
          </cell>
          <cell r="K6325" t="str">
            <v>3,73</v>
          </cell>
          <cell r="L6325" t="str">
            <v>CAIXA REFERENCIAL</v>
          </cell>
        </row>
        <row r="6326">
          <cell r="A6326">
            <v>100990</v>
          </cell>
          <cell r="B6326" t="str">
            <v>TRANPORTES, CARGAS E DESCARGAS</v>
          </cell>
          <cell r="C6326" t="str">
            <v>TRAN</v>
          </cell>
          <cell r="D6326" t="str">
            <v>CARGA, MANOBRA E DESCARGA (MECANICA)</v>
          </cell>
          <cell r="E6326" t="str">
            <v>0335</v>
          </cell>
          <cell r="F6326" t="str">
            <v/>
          </cell>
          <cell r="G6326" t="str">
            <v/>
          </cell>
          <cell r="H6326" t="str">
            <v>CARGA, MANOBRA E DESCARGA DE SOLOS E MATERIAIS GRANULARES EM CAMINHÃO BASCULANTE 10 M³ - CARGA COM PÁ CARREGADEIRA (CAÇAMBA DE 1,7 A 2,8 M³ / 128 HP) E DESCARGA LIVRE (UNIDADE: T). AF_07/2020</v>
          </cell>
          <cell r="I6326" t="str">
            <v>T</v>
          </cell>
          <cell r="J6326" t="str">
            <v>ATRIBUÍDO SÃO PAULO</v>
          </cell>
          <cell r="K6326" t="str">
            <v>3,61</v>
          </cell>
          <cell r="L6326" t="str">
            <v>CAIXA REFERENCIAL</v>
          </cell>
        </row>
        <row r="6327">
          <cell r="A6327">
            <v>100991</v>
          </cell>
          <cell r="B6327" t="str">
            <v>TRANPORTES, CARGAS E DESCARGAS</v>
          </cell>
          <cell r="C6327" t="str">
            <v>TRAN</v>
          </cell>
          <cell r="D6327" t="str">
            <v>CARGA, MANOBRA E DESCARGA (MECANICA)</v>
          </cell>
          <cell r="E6327" t="str">
            <v>0335</v>
          </cell>
          <cell r="F6327" t="str">
            <v/>
          </cell>
          <cell r="G6327" t="str">
            <v/>
          </cell>
          <cell r="H6327" t="str">
            <v>CARGA, MANOBRA E DESCARGA DE SOLOS E MATERIAIS GRANULARES EM CAMINHÃO BASCULANTE 14 M³ - CARGA COM PÁ CARREGADEIRA (CAÇAMBA DE 1,7 A 2,8 M³ / 128 HP) E DESCARGA LIVRE (UNIDADE: T). AF_07/2020</v>
          </cell>
          <cell r="I6327" t="str">
            <v>T</v>
          </cell>
          <cell r="J6327" t="str">
            <v>ATRIBUÍDO SÃO PAULO</v>
          </cell>
          <cell r="K6327" t="str">
            <v>3,83</v>
          </cell>
          <cell r="L6327" t="str">
            <v>CAIXA REFERENCIAL</v>
          </cell>
        </row>
        <row r="6328">
          <cell r="A6328">
            <v>100992</v>
          </cell>
          <cell r="B6328" t="str">
            <v>TRANPORTES, CARGAS E DESCARGAS</v>
          </cell>
          <cell r="C6328" t="str">
            <v>TRAN</v>
          </cell>
          <cell r="D6328" t="str">
            <v>CARGA, MANOBRA E DESCARGA (MECANICA)</v>
          </cell>
          <cell r="E6328" t="str">
            <v>0335</v>
          </cell>
          <cell r="F6328" t="str">
            <v/>
          </cell>
          <cell r="G6328" t="str">
            <v/>
          </cell>
          <cell r="H6328" t="str">
            <v>CARGA, MANOBRA E DESCARGA DE SOLOS E MATERIAIS GRANULARES EM CAMINHÃO BASCULANTE 18 M³ - CARGA COM PÁ CARREGADEIRA (CAÇAMBA DE 1,7 A 2,8 M³ / 128 HP) E DESCARGA LIVRE (UNIDADE: T). AF_07/2020</v>
          </cell>
          <cell r="I6328" t="str">
            <v>T</v>
          </cell>
          <cell r="J6328" t="str">
            <v>ATRIBUÍDO SÃO PAULO</v>
          </cell>
          <cell r="K6328" t="str">
            <v>3,75</v>
          </cell>
          <cell r="L6328" t="str">
            <v>CAIXA REFERENCIAL</v>
          </cell>
        </row>
        <row r="6329">
          <cell r="A6329">
            <v>100993</v>
          </cell>
          <cell r="B6329" t="str">
            <v>TRANPORTES, CARGAS E DESCARGAS</v>
          </cell>
          <cell r="C6329" t="str">
            <v>TRAN</v>
          </cell>
          <cell r="D6329" t="str">
            <v>CARGA, MANOBRA E DESCARGA (MECANICA)</v>
          </cell>
          <cell r="E6329" t="str">
            <v>0335</v>
          </cell>
          <cell r="F6329" t="str">
            <v/>
          </cell>
          <cell r="G6329" t="str">
            <v/>
          </cell>
          <cell r="H6329" t="str">
            <v>CARGA, MANOBRA E DESCARGA DE SOLOS E MATERIAIS GRANULARES EM CAMINHÃO BASCULANTE 6 M³ - CARGA COM ESCAVADEIRA HIDRÁULICA (CAÇAMBA DE 1,20 M³ / 155 HP) E DESCARGA LIVRE (UNIDADE: T). AF_07/2020</v>
          </cell>
          <cell r="I6329" t="str">
            <v>T</v>
          </cell>
          <cell r="J6329" t="str">
            <v>ATRIBUÍDO SÃO PAULO</v>
          </cell>
          <cell r="K6329" t="str">
            <v>3,28</v>
          </cell>
          <cell r="L6329" t="str">
            <v>CAIXA REFERENCIAL</v>
          </cell>
        </row>
        <row r="6330">
          <cell r="A6330">
            <v>100994</v>
          </cell>
          <cell r="B6330" t="str">
            <v>TRANPORTES, CARGAS E DESCARGAS</v>
          </cell>
          <cell r="C6330" t="str">
            <v>TRAN</v>
          </cell>
          <cell r="D6330" t="str">
            <v>CARGA, MANOBRA E DESCARGA (MECANICA)</v>
          </cell>
          <cell r="E6330" t="str">
            <v>0335</v>
          </cell>
          <cell r="F6330" t="str">
            <v/>
          </cell>
          <cell r="G6330" t="str">
            <v/>
          </cell>
          <cell r="H6330" t="str">
            <v>CARGA, MANOBRA E DESCARGA DE SOLOS E MATERIAIS GRANULARES EM CAMINHÃO BASCULANTE 10 M³ - CARGA COM ESCAVADEIRA HIDRÁULICA (CAÇAMBA DE 1,20 M³ / 155 HP) E DESCARGA LIVRE (UNIDADE: T). AF_07/2020</v>
          </cell>
          <cell r="I6330" t="str">
            <v>T</v>
          </cell>
          <cell r="J6330" t="str">
            <v>ATRIBUÍDO SÃO PAULO</v>
          </cell>
          <cell r="K6330" t="str">
            <v>2,94</v>
          </cell>
          <cell r="L6330" t="str">
            <v>CAIXA REFERENCIAL</v>
          </cell>
        </row>
        <row r="6331">
          <cell r="A6331">
            <v>100995</v>
          </cell>
          <cell r="B6331" t="str">
            <v>TRANPORTES, CARGAS E DESCARGAS</v>
          </cell>
          <cell r="C6331" t="str">
            <v>TRAN</v>
          </cell>
          <cell r="D6331" t="str">
            <v>CARGA, MANOBRA E DESCARGA (MECANICA)</v>
          </cell>
          <cell r="E6331" t="str">
            <v>0335</v>
          </cell>
          <cell r="F6331" t="str">
            <v/>
          </cell>
          <cell r="G6331" t="str">
            <v/>
          </cell>
          <cell r="H6331" t="str">
            <v>CARGA, MANOBRA E DESCARGA DE SOLOS E MATERIAIS GRANULARES EM CAMINHÃO BASCULANTE 14 M³ - CARGA COM ESCAVADEIRA HIDRÁULICA (CAÇAMBA DE 1,20 M³ / 155 HP) E DESCARGA LIVRE (UNIDADE: T). AF_07/2020</v>
          </cell>
          <cell r="I6331" t="str">
            <v>T</v>
          </cell>
          <cell r="J6331" t="str">
            <v>ATRIBUÍDO SÃO PAULO</v>
          </cell>
          <cell r="K6331" t="str">
            <v>2,97</v>
          </cell>
          <cell r="L6331" t="str">
            <v>CAIXA REFERENCIAL</v>
          </cell>
        </row>
        <row r="6332">
          <cell r="A6332">
            <v>100996</v>
          </cell>
          <cell r="B6332" t="str">
            <v>TRANPORTES, CARGAS E DESCARGAS</v>
          </cell>
          <cell r="C6332" t="str">
            <v>TRAN</v>
          </cell>
          <cell r="D6332" t="str">
            <v>CARGA, MANOBRA E DESCARGA (MECANICA)</v>
          </cell>
          <cell r="E6332" t="str">
            <v>0335</v>
          </cell>
          <cell r="F6332" t="str">
            <v/>
          </cell>
          <cell r="G6332" t="str">
            <v/>
          </cell>
          <cell r="H6332" t="str">
            <v>CARGA, MANOBRA E DESCARGA DE SOLOS E MATERIAIS GRANULARES EM CAMINHÃO BASCULANTE 18 M³ - CARGA COM ESCAVADEIRA HIDRÁULICA (CAÇAMBA DE 1,20 M³ / 155 HP) E DESCARGA LIVRE (UNIDADE: T). AF_07/2020</v>
          </cell>
          <cell r="I6332" t="str">
            <v>T</v>
          </cell>
          <cell r="J6332" t="str">
            <v>ATRIBUÍDO SÃO PAULO</v>
          </cell>
          <cell r="K6332" t="str">
            <v>2,80</v>
          </cell>
          <cell r="L6332" t="str">
            <v>CAIXA REFERENCIAL</v>
          </cell>
        </row>
        <row r="6333">
          <cell r="A6333">
            <v>100997</v>
          </cell>
          <cell r="B6333" t="str">
            <v>TRANPORTES, CARGAS E DESCARGAS</v>
          </cell>
          <cell r="C6333" t="str">
            <v>TRAN</v>
          </cell>
          <cell r="D6333" t="str">
            <v>CARGA, MANOBRA E DESCARGA (MECANICA)</v>
          </cell>
          <cell r="E6333" t="str">
            <v>0335</v>
          </cell>
          <cell r="F6333" t="str">
            <v/>
          </cell>
          <cell r="G6333" t="str">
            <v/>
          </cell>
          <cell r="H6333" t="str">
            <v>CARGA, MANOBRA E DESCARGA DE ENTULHO EM CAMINHÃO BASCULANTE 6 M³ - CARGA COM ESCAVADEIRA HIDRÁULICA  (CAÇAMBA DE 0,80 M³ / 111 HP) E DESCARGA LIVRE (UNIDADE: T). AF_07/2020</v>
          </cell>
          <cell r="I6333" t="str">
            <v>T</v>
          </cell>
          <cell r="J6333" t="str">
            <v>ATRIBUÍDO SÃO PAULO</v>
          </cell>
          <cell r="K6333" t="str">
            <v>4,02</v>
          </cell>
          <cell r="L6333" t="str">
            <v>CAIXA REFERENCIAL</v>
          </cell>
        </row>
        <row r="6334">
          <cell r="A6334">
            <v>100998</v>
          </cell>
          <cell r="B6334" t="str">
            <v>TRANPORTES, CARGAS E DESCARGAS</v>
          </cell>
          <cell r="C6334" t="str">
            <v>TRAN</v>
          </cell>
          <cell r="D6334" t="str">
            <v>CARGA, MANOBRA E DESCARGA (MECANICA)</v>
          </cell>
          <cell r="E6334" t="str">
            <v>0335</v>
          </cell>
          <cell r="F6334" t="str">
            <v/>
          </cell>
          <cell r="G6334" t="str">
            <v/>
          </cell>
          <cell r="H6334" t="str">
            <v>CARGA, MANOBRA E DESCARGA DE ENTULHO EM CAMINHÃO BASCULANTE 10 M³ - CARGA COM ESCAVADEIRA HIDRÁULICA  (CAÇAMBA DE 0,80 M³ / 111 HP) E DESCARGA LIVRE (UNIDADE: T). AF_07/2020</v>
          </cell>
          <cell r="I6334" t="str">
            <v>T</v>
          </cell>
          <cell r="J6334" t="str">
            <v>ATRIBUÍDO SÃO PAULO</v>
          </cell>
          <cell r="K6334" t="str">
            <v>3,83</v>
          </cell>
          <cell r="L6334" t="str">
            <v>CAIXA REFERENCIAL</v>
          </cell>
        </row>
        <row r="6335">
          <cell r="A6335">
            <v>100999</v>
          </cell>
          <cell r="B6335" t="str">
            <v>TRANPORTES, CARGAS E DESCARGAS</v>
          </cell>
          <cell r="C6335" t="str">
            <v>TRAN</v>
          </cell>
          <cell r="D6335" t="str">
            <v>CARGA, MANOBRA E DESCARGA (MECANICA)</v>
          </cell>
          <cell r="E6335" t="str">
            <v>0335</v>
          </cell>
          <cell r="F6335" t="str">
            <v/>
          </cell>
          <cell r="G6335" t="str">
            <v/>
          </cell>
          <cell r="H6335" t="str">
            <v>CARGA, MANOBRA E DESCARGA DE ENTULHO EM CAMINHÃO BASCULANTE 14 M³ - CARGA COM ESCAVADEIRA HIDRÁULICA  (CAÇAMBA DE 0,80 M³ / 111 HP) E DESCARGA LIVRE (UNIDADE: T). AF_07/2020</v>
          </cell>
          <cell r="I6335" t="str">
            <v>T</v>
          </cell>
          <cell r="J6335" t="str">
            <v>ATRIBUÍDO SÃO PAULO</v>
          </cell>
          <cell r="K6335" t="str">
            <v>4,03</v>
          </cell>
          <cell r="L6335" t="str">
            <v>CAIXA REFERENCIAL</v>
          </cell>
        </row>
        <row r="6336">
          <cell r="A6336">
            <v>101000</v>
          </cell>
          <cell r="B6336" t="str">
            <v>TRANPORTES, CARGAS E DESCARGAS</v>
          </cell>
          <cell r="C6336" t="str">
            <v>TRAN</v>
          </cell>
          <cell r="D6336" t="str">
            <v>CARGA, MANOBRA E DESCARGA (MECANICA)</v>
          </cell>
          <cell r="E6336" t="str">
            <v>0335</v>
          </cell>
          <cell r="F6336" t="str">
            <v/>
          </cell>
          <cell r="G6336" t="str">
            <v/>
          </cell>
          <cell r="H6336" t="str">
            <v>CARGA, MANOBRA E DESCARGA DE ENTULHO EM CAMINHÃO BASCULANTE 18 M³ - CARGA COM ESCAVADEIRA HIDRÁULICA  (CAÇAMBA DE 0,80 M³ / 111 HP) E DESCARGA LIVRE (UNIDADE: T). AF_07/2020</v>
          </cell>
          <cell r="I6336" t="str">
            <v>T</v>
          </cell>
          <cell r="J6336" t="str">
            <v>ATRIBUÍDO SÃO PAULO</v>
          </cell>
          <cell r="K6336" t="str">
            <v>3,94</v>
          </cell>
          <cell r="L6336" t="str">
            <v>CAIXA REFERENCIAL</v>
          </cell>
        </row>
        <row r="6337">
          <cell r="A6337">
            <v>101001</v>
          </cell>
          <cell r="B6337" t="str">
            <v>TRANPORTES, CARGAS E DESCARGAS</v>
          </cell>
          <cell r="C6337" t="str">
            <v>TRAN</v>
          </cell>
          <cell r="D6337" t="str">
            <v>CARGA, MANOBRA E DESCARGA (MECANICA)</v>
          </cell>
          <cell r="E6337" t="str">
            <v>0335</v>
          </cell>
          <cell r="F6337" t="str">
            <v/>
          </cell>
          <cell r="G6337" t="str">
            <v/>
          </cell>
          <cell r="H6337" t="str">
            <v>CARGA DE MISTURA ASFÁLTICA EM CAMINHÃO BASCULANTE 6 M³ (UNIDADE: T). AF_07/2020</v>
          </cell>
          <cell r="I6337" t="str">
            <v>T</v>
          </cell>
          <cell r="J6337" t="str">
            <v>ATRIBUÍDO SÃO PAULO</v>
          </cell>
          <cell r="K6337" t="str">
            <v>3,17</v>
          </cell>
          <cell r="L6337" t="str">
            <v>CAIXA REFERENCIAL</v>
          </cell>
        </row>
        <row r="6338">
          <cell r="A6338">
            <v>101002</v>
          </cell>
          <cell r="B6338" t="str">
            <v>TRANPORTES, CARGAS E DESCARGAS</v>
          </cell>
          <cell r="C6338" t="str">
            <v>TRAN</v>
          </cell>
          <cell r="D6338" t="str">
            <v>CARGA, MANOBRA E DESCARGA (MECANICA)</v>
          </cell>
          <cell r="E6338" t="str">
            <v>0335</v>
          </cell>
          <cell r="F6338" t="str">
            <v/>
          </cell>
          <cell r="G6338" t="str">
            <v/>
          </cell>
          <cell r="H6338" t="str">
            <v>CARGA DE MISTURA ASFÁLTICA EM CAMINHÃO BASCULANTE 10 M³ (UNIDADE: T). AF_07/2020</v>
          </cell>
          <cell r="I6338" t="str">
            <v>T</v>
          </cell>
          <cell r="J6338" t="str">
            <v>ATRIBUÍDO SÃO PAULO</v>
          </cell>
          <cell r="K6338" t="str">
            <v>3,80</v>
          </cell>
          <cell r="L6338" t="str">
            <v>CAIXA REFERENCIAL</v>
          </cell>
        </row>
        <row r="6339">
          <cell r="A6339">
            <v>101003</v>
          </cell>
          <cell r="B6339" t="str">
            <v>TRANPORTES, CARGAS E DESCARGAS</v>
          </cell>
          <cell r="C6339" t="str">
            <v>TRAN</v>
          </cell>
          <cell r="D6339" t="str">
            <v>CARGA, MANOBRA E DESCARGA (MECANICA)</v>
          </cell>
          <cell r="E6339" t="str">
            <v>0335</v>
          </cell>
          <cell r="F6339" t="str">
            <v/>
          </cell>
          <cell r="G6339" t="str">
            <v/>
          </cell>
          <cell r="H6339" t="str">
            <v>CARGA DE MISTURA ASFÁLTICA EM CAMINHÃO BASCULANTE 14 M³ (UNIDADE: T). AF_07/2020</v>
          </cell>
          <cell r="I6339" t="str">
            <v>T</v>
          </cell>
          <cell r="J6339" t="str">
            <v>ATRIBUÍDO SÃO PAULO</v>
          </cell>
          <cell r="K6339" t="str">
            <v>4,64</v>
          </cell>
          <cell r="L6339" t="str">
            <v>CAIXA REFERENCIAL</v>
          </cell>
        </row>
        <row r="6340">
          <cell r="A6340">
            <v>101004</v>
          </cell>
          <cell r="B6340" t="str">
            <v>TRANPORTES, CARGAS E DESCARGAS</v>
          </cell>
          <cell r="C6340" t="str">
            <v>TRAN</v>
          </cell>
          <cell r="D6340" t="str">
            <v>CARGA, MANOBRA E DESCARGA (MECANICA)</v>
          </cell>
          <cell r="E6340" t="str">
            <v>0335</v>
          </cell>
          <cell r="F6340" t="str">
            <v/>
          </cell>
          <cell r="G6340" t="str">
            <v/>
          </cell>
          <cell r="H6340" t="str">
            <v>CARGA DE MISTURA ASFÁLTICA EM CAMINHÃO BASCULANTE 18 M³ (UNIDADE: T). AF_07/2020</v>
          </cell>
          <cell r="I6340" t="str">
            <v>T</v>
          </cell>
          <cell r="J6340" t="str">
            <v>ATRIBUÍDO SÃO PAULO</v>
          </cell>
          <cell r="K6340" t="str">
            <v>4,92</v>
          </cell>
          <cell r="L6340" t="str">
            <v>CAIXA REFERENCIAL</v>
          </cell>
        </row>
        <row r="6341">
          <cell r="A6341">
            <v>101005</v>
          </cell>
          <cell r="B6341" t="str">
            <v>TRANPORTES, CARGAS E DESCARGAS</v>
          </cell>
          <cell r="C6341" t="str">
            <v>TRAN</v>
          </cell>
          <cell r="D6341" t="str">
            <v>CARGA, MANOBRA E DESCARGA (MECANICA)</v>
          </cell>
          <cell r="E6341" t="str">
            <v>0335</v>
          </cell>
          <cell r="F6341" t="str">
            <v/>
          </cell>
          <cell r="G6341" t="str">
            <v/>
          </cell>
          <cell r="H6341" t="str">
            <v>CARGA, MANOBRA E DESCARGA DE ÁGUA EM CAMINHÃO PIPA 6 M³. AF_07/2020</v>
          </cell>
          <cell r="I6341" t="str">
            <v>M3</v>
          </cell>
          <cell r="J6341" t="str">
            <v>ATRIBUÍDO SÃO PAULO</v>
          </cell>
          <cell r="K6341" t="str">
            <v>12,09</v>
          </cell>
          <cell r="L6341" t="str">
            <v>CAIXA REFERENCIAL</v>
          </cell>
        </row>
        <row r="6342">
          <cell r="A6342">
            <v>101006</v>
          </cell>
          <cell r="B6342" t="str">
            <v>TRANPORTES, CARGAS E DESCARGAS</v>
          </cell>
          <cell r="C6342" t="str">
            <v>TRAN</v>
          </cell>
          <cell r="D6342" t="str">
            <v>CARGA, MANOBRA E DESCARGA (MECANICA)</v>
          </cell>
          <cell r="E6342" t="str">
            <v>0335</v>
          </cell>
          <cell r="F6342" t="str">
            <v/>
          </cell>
          <cell r="G6342" t="str">
            <v/>
          </cell>
          <cell r="H6342" t="str">
            <v>CARGA, MANOBRA E DESCARGA DE ÁGUA EM CAMINHÃO PIPA 10 M³. AF_07/2020</v>
          </cell>
          <cell r="I6342" t="str">
            <v>M3</v>
          </cell>
          <cell r="J6342" t="str">
            <v>ATRIBUÍDO SÃO PAULO</v>
          </cell>
          <cell r="K6342" t="str">
            <v>13,06</v>
          </cell>
          <cell r="L6342" t="str">
            <v>CAIXA REFERENCIAL</v>
          </cell>
        </row>
        <row r="6343">
          <cell r="A6343">
            <v>101007</v>
          </cell>
          <cell r="B6343" t="str">
            <v>TRANPORTES, CARGAS E DESCARGAS</v>
          </cell>
          <cell r="C6343" t="str">
            <v>TRAN</v>
          </cell>
          <cell r="D6343" t="str">
            <v>CARGA, MANOBRA E DESCARGA (MECANICA)</v>
          </cell>
          <cell r="E6343" t="str">
            <v>0335</v>
          </cell>
          <cell r="F6343" t="str">
            <v/>
          </cell>
          <cell r="G6343" t="str">
            <v/>
          </cell>
          <cell r="H6343" t="str">
            <v>CARGA DE ÁGUA EM CAMINHÃO PIPA 6 M³. AF_07/2020</v>
          </cell>
          <cell r="I6343" t="str">
            <v>M3</v>
          </cell>
          <cell r="J6343" t="str">
            <v>ATRIBUÍDO SÃO PAULO</v>
          </cell>
          <cell r="K6343" t="str">
            <v>3,50</v>
          </cell>
          <cell r="L6343" t="str">
            <v>CAIXA REFERENCIAL</v>
          </cell>
        </row>
        <row r="6344">
          <cell r="A6344">
            <v>101008</v>
          </cell>
          <cell r="B6344" t="str">
            <v>TRANPORTES, CARGAS E DESCARGAS</v>
          </cell>
          <cell r="C6344" t="str">
            <v>TRAN</v>
          </cell>
          <cell r="D6344" t="str">
            <v>CARGA, MANOBRA E DESCARGA (MECANICA)</v>
          </cell>
          <cell r="E6344" t="str">
            <v>0335</v>
          </cell>
          <cell r="F6344" t="str">
            <v/>
          </cell>
          <cell r="G6344" t="str">
            <v/>
          </cell>
          <cell r="H6344" t="str">
            <v>CARGA DE ÁGUA EM CAMINHÃO PIPA 10 M³. AF_07/2020</v>
          </cell>
          <cell r="I6344" t="str">
            <v>M3</v>
          </cell>
          <cell r="J6344" t="str">
            <v>ATRIBUÍDO SÃO PAULO</v>
          </cell>
          <cell r="K6344" t="str">
            <v>3,45</v>
          </cell>
          <cell r="L6344" t="str">
            <v>CAIXA REFERENCIAL</v>
          </cell>
        </row>
        <row r="6345">
          <cell r="A6345">
            <v>101009</v>
          </cell>
          <cell r="B6345" t="str">
            <v>TRANPORTES, CARGAS E DESCARGAS</v>
          </cell>
          <cell r="C6345" t="str">
            <v>TRAN</v>
          </cell>
          <cell r="D6345" t="str">
            <v>CARGA, MANOBRA E DESCARGA (MECANICA)</v>
          </cell>
          <cell r="E6345" t="str">
            <v>0335</v>
          </cell>
          <cell r="F6345" t="str">
            <v/>
          </cell>
          <cell r="G6345" t="str">
            <v/>
          </cell>
          <cell r="H6345" t="str">
            <v>CARGA, MANOBRA E DESCARGA DE POSTE DE CONCRETO EM CAMINHÃO CARROCERIA COM GUINDAUTO (MUNCK) 11,7 TM. AF_07/2020</v>
          </cell>
          <cell r="I6345" t="str">
            <v>T</v>
          </cell>
          <cell r="J6345" t="str">
            <v>ATRIBUÍDO SÃO PAULO</v>
          </cell>
          <cell r="K6345" t="str">
            <v>25,77</v>
          </cell>
          <cell r="L6345" t="str">
            <v>CAIXA REFERENCIAL</v>
          </cell>
        </row>
        <row r="6346">
          <cell r="A6346">
            <v>101010</v>
          </cell>
          <cell r="B6346" t="str">
            <v>TRANPORTES, CARGAS E DESCARGAS</v>
          </cell>
          <cell r="C6346" t="str">
            <v>TRAN</v>
          </cell>
          <cell r="D6346" t="str">
            <v>CARGA, MANOBRA E DESCARGA (MECANICA)</v>
          </cell>
          <cell r="E6346" t="str">
            <v>0335</v>
          </cell>
          <cell r="F6346" t="str">
            <v/>
          </cell>
          <cell r="G6346" t="str">
            <v/>
          </cell>
          <cell r="H6346" t="str">
            <v>CARGA, MANOBRA E DESCARGA DE PERFIL METÁLICO EM CAMINHÃO CARROCERIA COM GUINDAUTO (MUNCK) 11,7 TM. AF_07/2020</v>
          </cell>
          <cell r="I6346" t="str">
            <v>T</v>
          </cell>
          <cell r="J6346" t="str">
            <v>ATRIBUÍDO SÃO PAULO</v>
          </cell>
          <cell r="K6346" t="str">
            <v>16,23</v>
          </cell>
          <cell r="L6346" t="str">
            <v>CAIXA REFERENCIAL</v>
          </cell>
        </row>
        <row r="6347">
          <cell r="A6347">
            <v>101013</v>
          </cell>
          <cell r="B6347" t="str">
            <v>TRANPORTES, CARGAS E DESCARGAS</v>
          </cell>
          <cell r="C6347" t="str">
            <v>TRAN</v>
          </cell>
          <cell r="D6347" t="str">
            <v>CARGA, MANOBRA E DESCARGA (MECANICA)</v>
          </cell>
          <cell r="E6347" t="str">
            <v>0335</v>
          </cell>
          <cell r="F6347" t="str">
            <v/>
          </cell>
          <cell r="G6347" t="str">
            <v/>
          </cell>
          <cell r="H6347" t="str">
            <v>CARGA, MANOBRA E DESCARGA DE TUBOS DE CONCRETO, DN MENOR OU IGUAL A 300 MM, EM CAMINHÃO CARROCERIA COM GUINDAUTO (MUNCK) 11,7 TM. AF_07/2020</v>
          </cell>
          <cell r="I6347" t="str">
            <v>T</v>
          </cell>
          <cell r="J6347" t="str">
            <v>ATRIBUÍDO SÃO PAULO</v>
          </cell>
          <cell r="K6347" t="str">
            <v>27,62</v>
          </cell>
          <cell r="L6347" t="str">
            <v>CAIXA REFERENCIAL</v>
          </cell>
        </row>
        <row r="6348">
          <cell r="A6348">
            <v>101014</v>
          </cell>
          <cell r="B6348" t="str">
            <v>TRANPORTES, CARGAS E DESCARGAS</v>
          </cell>
          <cell r="C6348" t="str">
            <v>TRAN</v>
          </cell>
          <cell r="D6348" t="str">
            <v>CARGA, MANOBRA E DESCARGA (MECANICA)</v>
          </cell>
          <cell r="E6348" t="str">
            <v>0335</v>
          </cell>
          <cell r="F6348" t="str">
            <v/>
          </cell>
          <cell r="G6348" t="str">
            <v/>
          </cell>
          <cell r="H6348" t="str">
            <v>CARGA, MANOBRA E DESCARGA DE TUBOS DE CONCRETO, DN 400 MM, EM CAMINHÃO CARROCERIA COM GUINDAUTO (MUNCK) 11,7 TM. AF_07/2020</v>
          </cell>
          <cell r="I6348" t="str">
            <v>T</v>
          </cell>
          <cell r="J6348" t="str">
            <v>ATRIBUÍDO SÃO PAULO</v>
          </cell>
          <cell r="K6348" t="str">
            <v>25,30</v>
          </cell>
          <cell r="L6348" t="str">
            <v>CAIXA REFERENCIAL</v>
          </cell>
        </row>
        <row r="6349">
          <cell r="A6349">
            <v>101015</v>
          </cell>
          <cell r="B6349" t="str">
            <v>TRANPORTES, CARGAS E DESCARGAS</v>
          </cell>
          <cell r="C6349" t="str">
            <v>TRAN</v>
          </cell>
          <cell r="D6349" t="str">
            <v>CARGA, MANOBRA E DESCARGA (MECANICA)</v>
          </cell>
          <cell r="E6349" t="str">
            <v>0335</v>
          </cell>
          <cell r="F6349" t="str">
            <v/>
          </cell>
          <cell r="G6349" t="str">
            <v/>
          </cell>
          <cell r="H6349" t="str">
            <v>CARGA, MANOBRA E DESCARGA DE TUBOS DE CONCRETO, DN 500 MM, EM CAMINHÃO CARROCERIA COM GUINDAUTO (MUNCK) 11,7 TM. AF_07/2020</v>
          </cell>
          <cell r="I6349" t="str">
            <v>T</v>
          </cell>
          <cell r="J6349" t="str">
            <v>ATRIBUÍDO SÃO PAULO</v>
          </cell>
          <cell r="K6349" t="str">
            <v>20,78</v>
          </cell>
          <cell r="L6349" t="str">
            <v>CAIXA REFERENCIAL</v>
          </cell>
        </row>
        <row r="6350">
          <cell r="A6350">
            <v>101016</v>
          </cell>
          <cell r="B6350" t="str">
            <v>TRANPORTES, CARGAS E DESCARGAS</v>
          </cell>
          <cell r="C6350" t="str">
            <v>TRAN</v>
          </cell>
          <cell r="D6350" t="str">
            <v>CARGA, MANOBRA E DESCARGA (MECANICA)</v>
          </cell>
          <cell r="E6350" t="str">
            <v>0335</v>
          </cell>
          <cell r="F6350" t="str">
            <v/>
          </cell>
          <cell r="G6350" t="str">
            <v/>
          </cell>
          <cell r="H6350" t="str">
            <v>CARGA, MANOBRA E DESCARGA DE TUBOS METÁLICOS, DN MENOR OU IGUAL A 150 MM, EM CAMINHÃO CARROCERIA COM GUINDAUTO (MUNCK) 11,7 TM. AF_07/2020</v>
          </cell>
          <cell r="I6350" t="str">
            <v>T</v>
          </cell>
          <cell r="J6350" t="str">
            <v>ATRIBUÍDO SÃO PAULO</v>
          </cell>
          <cell r="K6350" t="str">
            <v>24,06</v>
          </cell>
          <cell r="L6350" t="str">
            <v>CAIXA REFERENCIAL</v>
          </cell>
        </row>
        <row r="6351">
          <cell r="A6351">
            <v>101017</v>
          </cell>
          <cell r="B6351" t="str">
            <v>TRANPORTES, CARGAS E DESCARGAS</v>
          </cell>
          <cell r="C6351" t="str">
            <v>TRAN</v>
          </cell>
          <cell r="D6351" t="str">
            <v>CARGA, MANOBRA E DESCARGA (MECANICA)</v>
          </cell>
          <cell r="E6351" t="str">
            <v>0335</v>
          </cell>
          <cell r="F6351" t="str">
            <v/>
          </cell>
          <cell r="G6351" t="str">
            <v/>
          </cell>
          <cell r="H6351" t="str">
            <v>CARGA, MANOBRA E DESCARGA DE TUBOS METÁLICOS, DN 200 MM, EM CAMINHÃO CARROCERIA COM GUINDAUTO (MUNCK) 11,7 TM. AF_07/2020</v>
          </cell>
          <cell r="I6351" t="str">
            <v>T</v>
          </cell>
          <cell r="J6351" t="str">
            <v>ATRIBUÍDO SÃO PAULO</v>
          </cell>
          <cell r="K6351" t="str">
            <v>18,24</v>
          </cell>
          <cell r="L6351" t="str">
            <v>CAIXA REFERENCIAL</v>
          </cell>
        </row>
        <row r="6352">
          <cell r="A6352">
            <v>101018</v>
          </cell>
          <cell r="B6352" t="str">
            <v>TRANPORTES, CARGAS E DESCARGAS</v>
          </cell>
          <cell r="C6352" t="str">
            <v>TRAN</v>
          </cell>
          <cell r="D6352" t="str">
            <v>CARGA, MANOBRA E DESCARGA (MECANICA)</v>
          </cell>
          <cell r="E6352" t="str">
            <v>0335</v>
          </cell>
          <cell r="F6352" t="str">
            <v/>
          </cell>
          <cell r="G6352" t="str">
            <v/>
          </cell>
          <cell r="H6352" t="str">
            <v>CARGA, MANOBRA E DESCARGA DE TUBOS METÁLICOS, DN 250 MM, EM CAMINHÃO CARROCERIA COM GUINDAUTO (MUNCK) 11,7 TM. AF_07/2020</v>
          </cell>
          <cell r="I6352" t="str">
            <v>T</v>
          </cell>
          <cell r="J6352" t="str">
            <v>ATRIBUÍDO SÃO PAULO</v>
          </cell>
          <cell r="K6352" t="str">
            <v>14,99</v>
          </cell>
          <cell r="L6352" t="str">
            <v>CAIXA REFERENCIAL</v>
          </cell>
        </row>
        <row r="6353">
          <cell r="A6353">
            <v>101463</v>
          </cell>
          <cell r="B6353" t="str">
            <v>TRANPORTES, CARGAS E DESCARGAS</v>
          </cell>
          <cell r="C6353" t="str">
            <v>TRAN</v>
          </cell>
          <cell r="D6353" t="str">
            <v>CARGA, MANOBRA E DESCARGA (MECANICA)</v>
          </cell>
          <cell r="E6353" t="str">
            <v>0335</v>
          </cell>
          <cell r="F6353" t="str">
            <v/>
          </cell>
          <cell r="G6353" t="str">
            <v/>
          </cell>
          <cell r="H6353" t="str">
            <v>CARGA, MANOBRA E DESCARGA DE TUBOS DE CONCRETO, DN 600 MM, EM CAMINHÃO CARROCERIA COM GUINDAUTO (MUNCK) 11,7 TM. AF_07/2020</v>
          </cell>
          <cell r="I6353" t="str">
            <v>T</v>
          </cell>
          <cell r="J6353" t="str">
            <v>ATRIBUÍDO SÃO PAULO</v>
          </cell>
          <cell r="K6353" t="str">
            <v>27,71</v>
          </cell>
          <cell r="L6353" t="str">
            <v>CAIXA REFERENCIAL</v>
          </cell>
        </row>
        <row r="6354">
          <cell r="A6354">
            <v>101464</v>
          </cell>
          <cell r="B6354" t="str">
            <v>TRANPORTES, CARGAS E DESCARGAS</v>
          </cell>
          <cell r="C6354" t="str">
            <v>TRAN</v>
          </cell>
          <cell r="D6354" t="str">
            <v>CARGA, MANOBRA E DESCARGA (MECANICA)</v>
          </cell>
          <cell r="E6354" t="str">
            <v>0335</v>
          </cell>
          <cell r="F6354" t="str">
            <v/>
          </cell>
          <cell r="G6354" t="str">
            <v/>
          </cell>
          <cell r="H6354" t="str">
            <v>CARGA, MANOBRA E DESCARGA DE TUBOS DE CONCRETO, DN 700 MM, EM CAMINHÃO CARROCERIA COM GUINDAUTO (MUNCK) 11,7 TM. AF_07/2020</v>
          </cell>
          <cell r="I6354" t="str">
            <v>T</v>
          </cell>
          <cell r="J6354" t="str">
            <v>ATRIBUÍDO SÃO PAULO</v>
          </cell>
          <cell r="K6354" t="str">
            <v>21,27</v>
          </cell>
          <cell r="L6354" t="str">
            <v>CAIXA REFERENCIAL</v>
          </cell>
        </row>
        <row r="6355">
          <cell r="A6355">
            <v>101465</v>
          </cell>
          <cell r="B6355" t="str">
            <v>TRANPORTES, CARGAS E DESCARGAS</v>
          </cell>
          <cell r="C6355" t="str">
            <v>TRAN</v>
          </cell>
          <cell r="D6355" t="str">
            <v>CARGA, MANOBRA E DESCARGA (MECANICA)</v>
          </cell>
          <cell r="E6355" t="str">
            <v>0335</v>
          </cell>
          <cell r="F6355" t="str">
            <v/>
          </cell>
          <cell r="G6355" t="str">
            <v/>
          </cell>
          <cell r="H6355" t="str">
            <v>CARGA, MANOBRA E DESCARGA DE TUBOS DE CONCRETO, DN 800 MM, EM CAMINHÃO CARROCERIA COM GUINDAUTO (MUNCK) 11,7 TM. AF_07/2020</v>
          </cell>
          <cell r="I6355" t="str">
            <v>T</v>
          </cell>
          <cell r="J6355" t="str">
            <v>ATRIBUÍDO SÃO PAULO</v>
          </cell>
          <cell r="K6355" t="str">
            <v>16,27</v>
          </cell>
          <cell r="L6355" t="str">
            <v>CAIXA REFERENCIAL</v>
          </cell>
        </row>
        <row r="6356">
          <cell r="A6356">
            <v>101466</v>
          </cell>
          <cell r="B6356" t="str">
            <v>TRANPORTES, CARGAS E DESCARGAS</v>
          </cell>
          <cell r="C6356" t="str">
            <v>TRAN</v>
          </cell>
          <cell r="D6356" t="str">
            <v>CARGA, MANOBRA E DESCARGA (MECANICA)</v>
          </cell>
          <cell r="E6356" t="str">
            <v>0335</v>
          </cell>
          <cell r="F6356" t="str">
            <v/>
          </cell>
          <cell r="G6356" t="str">
            <v/>
          </cell>
          <cell r="H6356" t="str">
            <v>CARGA, MANOBRA E DESCARGA DE TUBOS DE CONCRETO, DN 900 MM, EM CAMINHÃO CARROCERIA COM GUINDAUTO (MUNCK) 11,7 TM. AF_07/2020</v>
          </cell>
          <cell r="I6356" t="str">
            <v>T</v>
          </cell>
          <cell r="J6356" t="str">
            <v>ATRIBUÍDO SÃO PAULO</v>
          </cell>
          <cell r="K6356" t="str">
            <v>13,22</v>
          </cell>
          <cell r="L6356" t="str">
            <v>CAIXA REFERENCIAL</v>
          </cell>
        </row>
        <row r="6357">
          <cell r="A6357">
            <v>101467</v>
          </cell>
          <cell r="B6357" t="str">
            <v>TRANPORTES, CARGAS E DESCARGAS</v>
          </cell>
          <cell r="C6357" t="str">
            <v>TRAN</v>
          </cell>
          <cell r="D6357" t="str">
            <v>CARGA, MANOBRA E DESCARGA (MECANICA)</v>
          </cell>
          <cell r="E6357" t="str">
            <v>0335</v>
          </cell>
          <cell r="F6357" t="str">
            <v/>
          </cell>
          <cell r="G6357" t="str">
            <v/>
          </cell>
          <cell r="H6357" t="str">
            <v>CARGA, MANOBRA E DESCARGA DE TUBOS DE CONCRETO, DN 1000 MM, EM CAMINHÃO CARROCERIA COM GUINDAUTO (MUNCK) 11,7 TM. AF_07/2020</v>
          </cell>
          <cell r="I6357" t="str">
            <v>T</v>
          </cell>
          <cell r="J6357" t="str">
            <v>ATRIBUÍDO SÃO PAULO</v>
          </cell>
          <cell r="K6357" t="str">
            <v>11,07</v>
          </cell>
          <cell r="L6357" t="str">
            <v>CAIXA REFERENCIAL</v>
          </cell>
        </row>
        <row r="6358">
          <cell r="A6358">
            <v>101468</v>
          </cell>
          <cell r="B6358" t="str">
            <v>TRANPORTES, CARGAS E DESCARGAS</v>
          </cell>
          <cell r="C6358" t="str">
            <v>TRAN</v>
          </cell>
          <cell r="D6358" t="str">
            <v>CARGA, MANOBRA E DESCARGA (MECANICA)</v>
          </cell>
          <cell r="E6358" t="str">
            <v>0335</v>
          </cell>
          <cell r="F6358" t="str">
            <v/>
          </cell>
          <cell r="G6358" t="str">
            <v/>
          </cell>
          <cell r="H6358" t="str">
            <v>CARGA, MANOBRA E DESCARGA DE TUBOS DE CONCRETO, DN 1200 MM, EM CAMINHÃO CARROCERIA COM GUINDAUTO (MUNCK) 11,7 TM. AF_07/2020</v>
          </cell>
          <cell r="I6358" t="str">
            <v>T</v>
          </cell>
          <cell r="J6358" t="str">
            <v>ATRIBUÍDO SÃO PAULO</v>
          </cell>
          <cell r="K6358" t="str">
            <v>10,12</v>
          </cell>
          <cell r="L6358" t="str">
            <v>CAIXA REFERENCIAL</v>
          </cell>
        </row>
        <row r="6359">
          <cell r="A6359">
            <v>101469</v>
          </cell>
          <cell r="B6359" t="str">
            <v>TRANPORTES, CARGAS E DESCARGAS</v>
          </cell>
          <cell r="C6359" t="str">
            <v>TRAN</v>
          </cell>
          <cell r="D6359" t="str">
            <v>CARGA, MANOBRA E DESCARGA (MECANICA)</v>
          </cell>
          <cell r="E6359" t="str">
            <v>0335</v>
          </cell>
          <cell r="F6359" t="str">
            <v/>
          </cell>
          <cell r="G6359" t="str">
            <v/>
          </cell>
          <cell r="H6359" t="str">
            <v>CARGA, MANOBRA E DESCARGA DE TUBOS METÁLICOS, DN 300 MM, EM CAMINHÃO CARROCERIA COM GUINDAUTO (MUNCK) 11,7 TM. AF_07/2020</v>
          </cell>
          <cell r="I6359" t="str">
            <v>T</v>
          </cell>
          <cell r="J6359" t="str">
            <v>ATRIBUÍDO SÃO PAULO</v>
          </cell>
          <cell r="K6359" t="str">
            <v>22,67</v>
          </cell>
          <cell r="L6359" t="str">
            <v>CAIXA REFERENCIAL</v>
          </cell>
        </row>
        <row r="6360">
          <cell r="A6360">
            <v>101470</v>
          </cell>
          <cell r="B6360" t="str">
            <v>TRANPORTES, CARGAS E DESCARGAS</v>
          </cell>
          <cell r="C6360" t="str">
            <v>TRAN</v>
          </cell>
          <cell r="D6360" t="str">
            <v>CARGA, MANOBRA E DESCARGA (MECANICA)</v>
          </cell>
          <cell r="E6360" t="str">
            <v>0335</v>
          </cell>
          <cell r="F6360" t="str">
            <v/>
          </cell>
          <cell r="G6360" t="str">
            <v/>
          </cell>
          <cell r="H6360" t="str">
            <v>CARGA, MANOBRA E DESCARGA DE TUBOS METÁLICOS, DN 350 MM, EM CAMINHÃO CARROCERIA COM GUINDAUTO (MUNCK) 11,7 TM. AF_07/2020</v>
          </cell>
          <cell r="I6360" t="str">
            <v>T</v>
          </cell>
          <cell r="J6360" t="str">
            <v>ATRIBUÍDO SÃO PAULO</v>
          </cell>
          <cell r="K6360" t="str">
            <v>18,00</v>
          </cell>
          <cell r="L6360" t="str">
            <v>CAIXA REFERENCIAL</v>
          </cell>
        </row>
        <row r="6361">
          <cell r="A6361">
            <v>101471</v>
          </cell>
          <cell r="B6361" t="str">
            <v>TRANPORTES, CARGAS E DESCARGAS</v>
          </cell>
          <cell r="C6361" t="str">
            <v>TRAN</v>
          </cell>
          <cell r="D6361" t="str">
            <v>CARGA, MANOBRA E DESCARGA (MECANICA)</v>
          </cell>
          <cell r="E6361" t="str">
            <v>0335</v>
          </cell>
          <cell r="F6361" t="str">
            <v/>
          </cell>
          <cell r="G6361" t="str">
            <v/>
          </cell>
          <cell r="H6361" t="str">
            <v>CARGA, MANOBRA E DESCARGA DE TUBOS METÁLICOS, DN 400 MM, EM CAMINHÃO CARROCERIA COM GUINDAUTO (MUNCK) 11,7 TM. AF_07/2020</v>
          </cell>
          <cell r="I6361" t="str">
            <v>T</v>
          </cell>
          <cell r="J6361" t="str">
            <v>ATRIBUÍDO SÃO PAULO</v>
          </cell>
          <cell r="K6361" t="str">
            <v>15,43</v>
          </cell>
          <cell r="L6361" t="str">
            <v>CAIXA REFERENCIAL</v>
          </cell>
        </row>
        <row r="6362">
          <cell r="A6362">
            <v>101472</v>
          </cell>
          <cell r="B6362" t="str">
            <v>TRANPORTES, CARGAS E DESCARGAS</v>
          </cell>
          <cell r="C6362" t="str">
            <v>TRAN</v>
          </cell>
          <cell r="D6362" t="str">
            <v>CARGA, MANOBRA E DESCARGA (MECANICA)</v>
          </cell>
          <cell r="E6362" t="str">
            <v>0335</v>
          </cell>
          <cell r="F6362" t="str">
            <v/>
          </cell>
          <cell r="G6362" t="str">
            <v/>
          </cell>
          <cell r="H6362" t="str">
            <v>CARGA, MANOBRA E DESCARGA DE TUBOS METÁLICOS, DN 500 MM, EM CAMINHÃO CARROCERIA COM GUINDAUTO (MUNCK) 11,7 TM. AF_07/2020</v>
          </cell>
          <cell r="I6362" t="str">
            <v>T</v>
          </cell>
          <cell r="J6362" t="str">
            <v>ATRIBUÍDO SÃO PAULO</v>
          </cell>
          <cell r="K6362" t="str">
            <v>12,01</v>
          </cell>
          <cell r="L6362" t="str">
            <v>CAIXA REFERENCIAL</v>
          </cell>
        </row>
        <row r="6363">
          <cell r="A6363">
            <v>101473</v>
          </cell>
          <cell r="B6363" t="str">
            <v>TRANPORTES, CARGAS E DESCARGAS</v>
          </cell>
          <cell r="C6363" t="str">
            <v>TRAN</v>
          </cell>
          <cell r="D6363" t="str">
            <v>CARGA, MANOBRA E DESCARGA (MECANICA)</v>
          </cell>
          <cell r="E6363" t="str">
            <v>0335</v>
          </cell>
          <cell r="F6363" t="str">
            <v/>
          </cell>
          <cell r="G6363" t="str">
            <v/>
          </cell>
          <cell r="H6363" t="str">
            <v>CARGA, MANOBRA E DESCARGA DE TUBOS METÁLICOS, DN 600 MM, EM CAMINHÃO CARROCERIA COM GUINDAUTO (MUNCK) 11,7 TM. AF_07/2020</v>
          </cell>
          <cell r="I6363" t="str">
            <v>T</v>
          </cell>
          <cell r="J6363" t="str">
            <v>ATRIBUÍDO SÃO PAULO</v>
          </cell>
          <cell r="K6363" t="str">
            <v>17,30</v>
          </cell>
          <cell r="L6363" t="str">
            <v>CAIXA REFERENCIAL</v>
          </cell>
        </row>
        <row r="6364">
          <cell r="A6364">
            <v>101474</v>
          </cell>
          <cell r="B6364" t="str">
            <v>TRANPORTES, CARGAS E DESCARGAS</v>
          </cell>
          <cell r="C6364" t="str">
            <v>TRAN</v>
          </cell>
          <cell r="D6364" t="str">
            <v>CARGA, MANOBRA E DESCARGA (MECANICA)</v>
          </cell>
          <cell r="E6364" t="str">
            <v>0335</v>
          </cell>
          <cell r="F6364" t="str">
            <v/>
          </cell>
          <cell r="G6364" t="str">
            <v/>
          </cell>
          <cell r="H6364" t="str">
            <v>CARGA, MANOBRA E DESCARGA DE TUBOS METÁLICOS, DN 700 MM, EM CAMINHÃO CARROCERIA COM GUINDAUTO (MUNCK) 11,7 TM. AF_07/2020</v>
          </cell>
          <cell r="I6364" t="str">
            <v>T</v>
          </cell>
          <cell r="J6364" t="str">
            <v>ATRIBUÍDO SÃO PAULO</v>
          </cell>
          <cell r="K6364" t="str">
            <v>12,38</v>
          </cell>
          <cell r="L6364" t="str">
            <v>CAIXA REFERENCIAL</v>
          </cell>
        </row>
        <row r="6365">
          <cell r="A6365">
            <v>101475</v>
          </cell>
          <cell r="B6365" t="str">
            <v>TRANPORTES, CARGAS E DESCARGAS</v>
          </cell>
          <cell r="C6365" t="str">
            <v>TRAN</v>
          </cell>
          <cell r="D6365" t="str">
            <v>CARGA, MANOBRA E DESCARGA (MECANICA)</v>
          </cell>
          <cell r="E6365" t="str">
            <v>0335</v>
          </cell>
          <cell r="F6365" t="str">
            <v/>
          </cell>
          <cell r="G6365" t="str">
            <v/>
          </cell>
          <cell r="H6365" t="str">
            <v>CARGA, MANOBRA E DESCARGA DE TUBOS METÁLICOS, DN 800 MM, EM CAMINHÃO CARROCERIA COM GUINDAUTO (MUNCK) 11,7 TM. AF_07/2020</v>
          </cell>
          <cell r="I6365" t="str">
            <v>T</v>
          </cell>
          <cell r="J6365" t="str">
            <v>ATRIBUÍDO SÃO PAULO</v>
          </cell>
          <cell r="K6365" t="str">
            <v>10,97</v>
          </cell>
          <cell r="L6365" t="str">
            <v>CAIXA REFERENCIAL</v>
          </cell>
        </row>
        <row r="6366">
          <cell r="A6366">
            <v>101476</v>
          </cell>
          <cell r="B6366" t="str">
            <v>TRANPORTES, CARGAS E DESCARGAS</v>
          </cell>
          <cell r="C6366" t="str">
            <v>TRAN</v>
          </cell>
          <cell r="D6366" t="str">
            <v>CARGA, MANOBRA E DESCARGA (MECANICA)</v>
          </cell>
          <cell r="E6366" t="str">
            <v>0335</v>
          </cell>
          <cell r="F6366" t="str">
            <v/>
          </cell>
          <cell r="G6366" t="str">
            <v/>
          </cell>
          <cell r="H6366" t="str">
            <v>CARGA, MANOBRA E DESCARGA DE TUBOS METÁLICOS, DN 900 MM, EM CAMINHÃO CARROCERIA COM GUINDAUTO (MUNCK) 11,7 TM. AF_07/2020</v>
          </cell>
          <cell r="I6366" t="str">
            <v>T</v>
          </cell>
          <cell r="J6366" t="str">
            <v>ATRIBUÍDO SÃO PAULO</v>
          </cell>
          <cell r="K6366" t="str">
            <v>9,79</v>
          </cell>
          <cell r="L6366" t="str">
            <v>CAIXA REFERENCIAL</v>
          </cell>
        </row>
        <row r="6367">
          <cell r="A6367">
            <v>101477</v>
          </cell>
          <cell r="B6367" t="str">
            <v>TRANPORTES, CARGAS E DESCARGAS</v>
          </cell>
          <cell r="C6367" t="str">
            <v>TRAN</v>
          </cell>
          <cell r="D6367" t="str">
            <v>CARGA, MANOBRA E DESCARGA (MECANICA)</v>
          </cell>
          <cell r="E6367" t="str">
            <v>0335</v>
          </cell>
          <cell r="F6367" t="str">
            <v/>
          </cell>
          <cell r="G6367" t="str">
            <v/>
          </cell>
          <cell r="H6367" t="str">
            <v>CARGA, MANOBRA E DESCARGA DE TUBOS METÁLICOS, DN 1000 MM, EM CAMINHÃO CARROCERIA COM GUINDAUTO (MUNCK) 11,7 TM. AF_07/2020</v>
          </cell>
          <cell r="I6367" t="str">
            <v>T</v>
          </cell>
          <cell r="J6367" t="str">
            <v>ATRIBUÍDO SÃO PAULO</v>
          </cell>
          <cell r="K6367" t="str">
            <v>8,01</v>
          </cell>
          <cell r="L6367" t="str">
            <v>CAIXA REFERENCIAL</v>
          </cell>
        </row>
        <row r="6368">
          <cell r="A6368">
            <v>101478</v>
          </cell>
          <cell r="B6368" t="str">
            <v>TRANPORTES, CARGAS E DESCARGAS</v>
          </cell>
          <cell r="C6368" t="str">
            <v>TRAN</v>
          </cell>
          <cell r="D6368" t="str">
            <v>CARGA, MANOBRA E DESCARGA (MECANICA)</v>
          </cell>
          <cell r="E6368" t="str">
            <v>0335</v>
          </cell>
          <cell r="F6368" t="str">
            <v/>
          </cell>
          <cell r="G6368" t="str">
            <v/>
          </cell>
          <cell r="H6368" t="str">
            <v>CARGA, MANOBRA E DESCARGA DE TUBOS METÁLICOS, DN 1200 MM, EM CAMINHÃO CARROCERIA COM GUINDAUTO (MUNCK) 11,7 TM. AF_07/2020</v>
          </cell>
          <cell r="I6368" t="str">
            <v>T</v>
          </cell>
          <cell r="J6368" t="str">
            <v>ATRIBUÍDO SÃO PAULO</v>
          </cell>
          <cell r="K6368" t="str">
            <v>6,82</v>
          </cell>
          <cell r="L6368" t="str">
            <v>CAIXA REFERENCIAL</v>
          </cell>
        </row>
        <row r="6369">
          <cell r="A6369">
            <v>101480</v>
          </cell>
          <cell r="B6369" t="str">
            <v>TRANPORTES, CARGAS E DESCARGAS</v>
          </cell>
          <cell r="C6369" t="str">
            <v>TRAN</v>
          </cell>
          <cell r="D6369" t="str">
            <v>CARGA, MANOBRA E DESCARGA (MECANICA)</v>
          </cell>
          <cell r="E6369" t="str">
            <v>0335</v>
          </cell>
          <cell r="F6369" t="str">
            <v/>
          </cell>
          <cell r="G6369" t="str">
            <v/>
          </cell>
          <cell r="H6369" t="str">
            <v>CARGA, MANOBRA E DESCARGA DE TUBOS PLÁSTICOS, DN 250 MM, EM CAMINHÃO CARROCERIA COM GUINDAUTO (MUNCK) 11,7 TM. AF_07/2020</v>
          </cell>
          <cell r="I6369" t="str">
            <v>T</v>
          </cell>
          <cell r="J6369" t="str">
            <v>ATRIBUÍDO SÃO PAULO</v>
          </cell>
          <cell r="K6369" t="str">
            <v>40,55</v>
          </cell>
          <cell r="L6369" t="str">
            <v>CAIXA REFERENCIAL</v>
          </cell>
        </row>
        <row r="6370">
          <cell r="A6370">
            <v>101481</v>
          </cell>
          <cell r="B6370" t="str">
            <v>TRANPORTES, CARGAS E DESCARGAS</v>
          </cell>
          <cell r="C6370" t="str">
            <v>TRAN</v>
          </cell>
          <cell r="D6370" t="str">
            <v>CARGA, MANOBRA E DESCARGA (MECANICA)</v>
          </cell>
          <cell r="E6370" t="str">
            <v>0335</v>
          </cell>
          <cell r="F6370" t="str">
            <v/>
          </cell>
          <cell r="G6370" t="str">
            <v/>
          </cell>
          <cell r="H6370" t="str">
            <v>CARGA, MANOBRA E DESCARGA DE TUBOS PLÁSTICOS, DN 300 MM, EM CAMINHÃO CARROCERIA COM GUINDAUTO (MUNCK) 11,7 TM. AF_07/2020</v>
          </cell>
          <cell r="I6370" t="str">
            <v>T</v>
          </cell>
          <cell r="J6370" t="str">
            <v>ATRIBUÍDO SÃO PAULO</v>
          </cell>
          <cell r="K6370" t="str">
            <v>29,28</v>
          </cell>
          <cell r="L6370" t="str">
            <v>CAIXA REFERENCIAL</v>
          </cell>
        </row>
        <row r="6371">
          <cell r="A6371">
            <v>101482</v>
          </cell>
          <cell r="B6371" t="str">
            <v>TRANPORTES, CARGAS E DESCARGAS</v>
          </cell>
          <cell r="C6371" t="str">
            <v>TRAN</v>
          </cell>
          <cell r="D6371" t="str">
            <v>CARGA, MANOBRA E DESCARGA (MECANICA)</v>
          </cell>
          <cell r="E6371" t="str">
            <v>0335</v>
          </cell>
          <cell r="F6371" t="str">
            <v/>
          </cell>
          <cell r="G6371" t="str">
            <v/>
          </cell>
          <cell r="H6371" t="str">
            <v>CARGA, MANOBRA E DESCARGA DE TUBOS PLÁSTICOS, DN 400 MM, EM CAMINHÃO CARROCERIA COM GUINDAUTO (MUNCK) 11,7 TM. AF_07/20</v>
          </cell>
          <cell r="I6371" t="str">
            <v>T</v>
          </cell>
          <cell r="J6371" t="str">
            <v>ATRIBUÍDO SÃO PAULO</v>
          </cell>
          <cell r="K6371" t="str">
            <v>21,89</v>
          </cell>
          <cell r="L6371" t="str">
            <v>CAIXA REFERENCIAL</v>
          </cell>
        </row>
        <row r="6372">
          <cell r="A6372">
            <v>101483</v>
          </cell>
          <cell r="B6372" t="str">
            <v>TRANPORTES, CARGAS E DESCARGAS</v>
          </cell>
          <cell r="C6372" t="str">
            <v>TRAN</v>
          </cell>
          <cell r="D6372" t="str">
            <v>CARGA, MANOBRA E DESCARGA (MECANICA)</v>
          </cell>
          <cell r="E6372" t="str">
            <v>0335</v>
          </cell>
          <cell r="F6372" t="str">
            <v/>
          </cell>
          <cell r="G6372" t="str">
            <v/>
          </cell>
          <cell r="H6372" t="str">
            <v>CARGA, MANOBRA E DESCARGA DE TUBOS PLÁSTICOS, DN 500 MM, EM CAMINHÃO CARROCERIA COM GUINDAUTO (MUNCK) 11,7 TM. AF_07/2020</v>
          </cell>
          <cell r="I6372" t="str">
            <v>T</v>
          </cell>
          <cell r="J6372" t="str">
            <v>ATRIBUÍDO SÃO PAULO</v>
          </cell>
          <cell r="K6372" t="str">
            <v>22,72</v>
          </cell>
          <cell r="L6372" t="str">
            <v>CAIXA REFERENCIAL</v>
          </cell>
        </row>
        <row r="6373">
          <cell r="A6373">
            <v>101484</v>
          </cell>
          <cell r="B6373" t="str">
            <v>TRANPORTES, CARGAS E DESCARGAS</v>
          </cell>
          <cell r="C6373" t="str">
            <v>TRAN</v>
          </cell>
          <cell r="D6373" t="str">
            <v>CARGA, MANOBRA E DESCARGA (MECANICA)</v>
          </cell>
          <cell r="E6373" t="str">
            <v>0335</v>
          </cell>
          <cell r="F6373" t="str">
            <v/>
          </cell>
          <cell r="G6373" t="str">
            <v/>
          </cell>
          <cell r="H6373" t="str">
            <v>CARGA, MANOBRA E DESCARGA DE TUBOS PLÁSTICOS, DN 600 MM, EM CAMINHÃO CARROCERIA COM GUINDAUTO (MUNCK) 11,7 TM. AF_07/2020</v>
          </cell>
          <cell r="I6373" t="str">
            <v>T</v>
          </cell>
          <cell r="J6373" t="str">
            <v>ATRIBUÍDO SÃO PAULO</v>
          </cell>
          <cell r="K6373" t="str">
            <v>117,75</v>
          </cell>
          <cell r="L6373" t="str">
            <v>CAIXA REFERENCIAL</v>
          </cell>
        </row>
        <row r="6374">
          <cell r="A6374">
            <v>101485</v>
          </cell>
          <cell r="B6374" t="str">
            <v>TRANPORTES, CARGAS E DESCARGAS</v>
          </cell>
          <cell r="C6374" t="str">
            <v>TRAN</v>
          </cell>
          <cell r="D6374" t="str">
            <v>CARGA, MANOBRA E DESCARGA (MECANICA)</v>
          </cell>
          <cell r="E6374" t="str">
            <v>0335</v>
          </cell>
          <cell r="F6374" t="str">
            <v/>
          </cell>
          <cell r="G6374" t="str">
            <v/>
          </cell>
          <cell r="H6374" t="str">
            <v>CARGA, MANOBRA E DESCARGA DE TUBOS PLÁSTICOS, DN 750 MM, EM CAMINHÃO CARROCERIA COM GUINDAUTO (MUNCK) 11,7 TM. AF_07/2020</v>
          </cell>
          <cell r="I6374" t="str">
            <v>T</v>
          </cell>
          <cell r="J6374" t="str">
            <v>ATRIBUÍDO SÃO PAULO</v>
          </cell>
          <cell r="K6374" t="str">
            <v>90,38</v>
          </cell>
          <cell r="L6374" t="str">
            <v>CAIXA REFERENCIAL</v>
          </cell>
        </row>
        <row r="6375">
          <cell r="A6375">
            <v>101486</v>
          </cell>
          <cell r="B6375" t="str">
            <v>TRANPORTES, CARGAS E DESCARGAS</v>
          </cell>
          <cell r="C6375" t="str">
            <v>TRAN</v>
          </cell>
          <cell r="D6375" t="str">
            <v>CARGA, MANOBRA E DESCARGA (MECANICA)</v>
          </cell>
          <cell r="E6375" t="str">
            <v>0335</v>
          </cell>
          <cell r="F6375" t="str">
            <v/>
          </cell>
          <cell r="G6375" t="str">
            <v/>
          </cell>
          <cell r="H6375" t="str">
            <v>CARGA, MANOBRA E DESCARGA DE TUBOS PLÁSTICOS, DN 900 MM, EM CAMINHÃO CARROCERIA COM GUINDAUTO (MUNCK) 11,7 TM. AF_07/2020</v>
          </cell>
          <cell r="I6375" t="str">
            <v>T</v>
          </cell>
          <cell r="J6375" t="str">
            <v>ATRIBUÍDO SÃO PAULO</v>
          </cell>
          <cell r="K6375" t="str">
            <v>81,41</v>
          </cell>
          <cell r="L6375" t="str">
            <v>CAIXA REFERENCIAL</v>
          </cell>
        </row>
        <row r="6376">
          <cell r="A6376">
            <v>101487</v>
          </cell>
          <cell r="B6376" t="str">
            <v>TRANPORTES, CARGAS E DESCARGAS</v>
          </cell>
          <cell r="C6376" t="str">
            <v>TRAN</v>
          </cell>
          <cell r="D6376" t="str">
            <v>CARGA, MANOBRA E DESCARGA (MECANICA)</v>
          </cell>
          <cell r="E6376" t="str">
            <v>0335</v>
          </cell>
          <cell r="F6376" t="str">
            <v/>
          </cell>
          <cell r="G6376" t="str">
            <v/>
          </cell>
          <cell r="H6376" t="str">
            <v>CARGA, MANOBRA E DESCARGA DE TUBOS PLÁSTICOS, DN 1000 MM, EM CAMINHÃO CARROCERIA COM GUINDAUTO (MUNCK) 11,7 TM. AF_07/2020</v>
          </cell>
          <cell r="I6376" t="str">
            <v>T</v>
          </cell>
          <cell r="J6376" t="str">
            <v>ATRIBUÍDO SÃO PAULO</v>
          </cell>
          <cell r="K6376" t="str">
            <v>59,61</v>
          </cell>
          <cell r="L6376" t="str">
            <v>CAIXA REFERENCIAL</v>
          </cell>
        </row>
        <row r="6377">
          <cell r="A6377">
            <v>101488</v>
          </cell>
          <cell r="B6377" t="str">
            <v>TRANPORTES, CARGAS E DESCARGAS</v>
          </cell>
          <cell r="C6377" t="str">
            <v>TRAN</v>
          </cell>
          <cell r="D6377" t="str">
            <v>CARGA, MANOBRA E DESCARGA (MECANICA)</v>
          </cell>
          <cell r="E6377" t="str">
            <v>0335</v>
          </cell>
          <cell r="F6377" t="str">
            <v/>
          </cell>
          <cell r="G6377" t="str">
            <v/>
          </cell>
          <cell r="H6377" t="str">
            <v>CARGA, MANOBRA E DESCARGA DE TUBOS PLÁSTICOS, DN 1200 MM, EM CAMINHÃO CARROCERIA COM GUINDAUTO (MUNCK) 11,7 TM. AF_07/2020</v>
          </cell>
          <cell r="I6377" t="str">
            <v>T</v>
          </cell>
          <cell r="J6377" t="str">
            <v>ATRIBUÍDO SÃO PAULO</v>
          </cell>
          <cell r="K6377" t="str">
            <v>51,57</v>
          </cell>
          <cell r="L6377" t="str">
            <v>CAIXA REFERENCIAL</v>
          </cell>
        </row>
        <row r="6378">
          <cell r="A6378">
            <v>101188</v>
          </cell>
          <cell r="B6378" t="str">
            <v>URBANIZACAO</v>
          </cell>
          <cell r="C6378" t="str">
            <v>URBA</v>
          </cell>
          <cell r="D6378" t="str">
            <v>CERCA/PROTETORES</v>
          </cell>
          <cell r="E6378" t="str">
            <v>0202</v>
          </cell>
          <cell r="F6378" t="str">
            <v/>
          </cell>
          <cell r="G6378" t="str">
            <v/>
          </cell>
          <cell r="H6378" t="str">
            <v>RECOMPOSIÇÃO PARCIAL DE ARAME FARPADO Nº 14 CLASSE 250, FIXADO EM CERCA COM MOURÕES DE CONCRETO - FORNECIMENTO E INSTALAÇÃO. AF_05/2020</v>
          </cell>
          <cell r="I6378" t="str">
            <v>M</v>
          </cell>
          <cell r="J6378" t="str">
            <v>COEFICIENTE DE REPRESENTATIVIDADE</v>
          </cell>
          <cell r="K6378" t="str">
            <v>4,23</v>
          </cell>
          <cell r="L6378" t="str">
            <v>CAIXA REFERENCIAL</v>
          </cell>
        </row>
        <row r="6379">
          <cell r="A6379">
            <v>101189</v>
          </cell>
          <cell r="B6379" t="str">
            <v>URBANIZACAO</v>
          </cell>
          <cell r="C6379" t="str">
            <v>URBA</v>
          </cell>
          <cell r="D6379" t="str">
            <v>CERCA/PROTETORES</v>
          </cell>
          <cell r="E6379" t="str">
            <v>0202</v>
          </cell>
          <cell r="F6379" t="str">
            <v/>
          </cell>
          <cell r="G6379" t="str">
            <v/>
          </cell>
          <cell r="H6379" t="str">
            <v>CERCA COM MOURÕES DE CONCRETO, RETO, H=3,00 M, ESPAÇAMENTO DE 2,5 M, CRAVADOS 0,5 M, COM 4 FIOS DE ARAME FARPADO Nº 14 CLASSE 250 - FORNECIMENTO E INSTALAÇÃO. AF_05/2020</v>
          </cell>
          <cell r="I6379" t="str">
            <v>M</v>
          </cell>
          <cell r="J6379" t="str">
            <v>COEFICIENTE DE REPRESENTATIVIDADE</v>
          </cell>
          <cell r="K6379" t="str">
            <v>44,20</v>
          </cell>
          <cell r="L6379" t="str">
            <v>CAIXA REFERENCIAL</v>
          </cell>
        </row>
        <row r="6380">
          <cell r="A6380">
            <v>101190</v>
          </cell>
          <cell r="B6380" t="str">
            <v>URBANIZACAO</v>
          </cell>
          <cell r="C6380" t="str">
            <v>URBA</v>
          </cell>
          <cell r="D6380" t="str">
            <v>CERCA/PROTETORES</v>
          </cell>
          <cell r="E6380" t="str">
            <v>0202</v>
          </cell>
          <cell r="F6380" t="str">
            <v/>
          </cell>
          <cell r="G6380" t="str">
            <v/>
          </cell>
          <cell r="H6380" t="str">
            <v>CERCA COM MOURÕES DE CONCRETO, RETO, H=3,00 M, ESPAÇAMENTO DE 2,5 M, CRAVADOS 0,5 M, COM 4 FIOS DE ARAME DE AÇO OVALADO 15X17 - FORNECIMENTO E INSTALAÇÃO. AF_05/2020</v>
          </cell>
          <cell r="I6380" t="str">
            <v>M</v>
          </cell>
          <cell r="J6380" t="str">
            <v>COEFICIENTE DE REPRESENTATIVIDADE</v>
          </cell>
          <cell r="K6380" t="str">
            <v>43,64</v>
          </cell>
          <cell r="L6380" t="str">
            <v>CAIXA REFERENCIAL</v>
          </cell>
        </row>
        <row r="6381">
          <cell r="A6381">
            <v>101191</v>
          </cell>
          <cell r="B6381" t="str">
            <v>URBANIZACAO</v>
          </cell>
          <cell r="C6381" t="str">
            <v>URBA</v>
          </cell>
          <cell r="D6381" t="str">
            <v>CERCA/PROTETORES</v>
          </cell>
          <cell r="E6381" t="str">
            <v>0202</v>
          </cell>
          <cell r="F6381" t="str">
            <v/>
          </cell>
          <cell r="G6381" t="str">
            <v/>
          </cell>
          <cell r="H6381" t="str">
            <v>CERCA COM MOURÕES DE CONCRETO, RETO, H=3,00 M, ESPAÇAMENTO DE 2,5 M, CRAVADOS 0,5 M, COM 4 FIOS DE ARAME MISTO - FORNECIMENTO E INSTALAÇÃO. AF_05/2020</v>
          </cell>
          <cell r="I6381" t="str">
            <v>M</v>
          </cell>
          <cell r="J6381" t="str">
            <v>COEFICIENTE DE REPRESENTATIVIDADE</v>
          </cell>
          <cell r="K6381" t="str">
            <v>43,92</v>
          </cell>
          <cell r="L6381" t="str">
            <v>CAIXA REFERENCIAL</v>
          </cell>
        </row>
        <row r="6382">
          <cell r="A6382">
            <v>101192</v>
          </cell>
          <cell r="B6382" t="str">
            <v>URBANIZACAO</v>
          </cell>
          <cell r="C6382" t="str">
            <v>URBA</v>
          </cell>
          <cell r="D6382" t="str">
            <v>CERCA/PROTETORES</v>
          </cell>
          <cell r="E6382" t="str">
            <v>0202</v>
          </cell>
          <cell r="F6382" t="str">
            <v/>
          </cell>
          <cell r="G6382" t="str">
            <v/>
          </cell>
          <cell r="H6382" t="str">
            <v>CERCA COM MOURÕES DE CONCRETO, RETO, H=2,30 M, ESPAÇAMENTO DE 2,5 M, CRAVADOS 0,5 M, COM 4 FIOS DE ARAME FARPADO Nº 14 CLASSE 250 - FORNECIMENTO E INSTALAÇÃO. AF_05/2020</v>
          </cell>
          <cell r="I6382" t="str">
            <v>M</v>
          </cell>
          <cell r="J6382" t="str">
            <v>COEFICIENTE DE REPRESENTATIVIDADE</v>
          </cell>
          <cell r="K6382" t="str">
            <v>45,33</v>
          </cell>
          <cell r="L6382" t="str">
            <v>CAIXA REFERENCIAL</v>
          </cell>
        </row>
        <row r="6383">
          <cell r="A6383">
            <v>101193</v>
          </cell>
          <cell r="B6383" t="str">
            <v>URBANIZACAO</v>
          </cell>
          <cell r="C6383" t="str">
            <v>URBA</v>
          </cell>
          <cell r="D6383" t="str">
            <v>CERCA/PROTETORES</v>
          </cell>
          <cell r="E6383" t="str">
            <v>0202</v>
          </cell>
          <cell r="F6383" t="str">
            <v/>
          </cell>
          <cell r="G6383" t="str">
            <v/>
          </cell>
          <cell r="H6383" t="str">
            <v>CERCA COM MOURÕES DE CONCRETO, RETO, H=2,30 M, ESPAÇAMENTO DE 2,5 M, CRAVADOS 0,5 M, COM 4 FIOS DE ARAME DE AÇO OVALADO 15X17 - FORNECIMENTO E INSTALAÇÃO. AF_05/2020</v>
          </cell>
          <cell r="I6383" t="str">
            <v>M</v>
          </cell>
          <cell r="J6383" t="str">
            <v>COEFICIENTE DE REPRESENTATIVIDADE</v>
          </cell>
          <cell r="K6383" t="str">
            <v>40,06</v>
          </cell>
          <cell r="L6383" t="str">
            <v>CAIXA REFERENCIAL</v>
          </cell>
        </row>
        <row r="6384">
          <cell r="A6384">
            <v>101194</v>
          </cell>
          <cell r="B6384" t="str">
            <v>URBANIZACAO</v>
          </cell>
          <cell r="C6384" t="str">
            <v>URBA</v>
          </cell>
          <cell r="D6384" t="str">
            <v>CERCA/PROTETORES</v>
          </cell>
          <cell r="E6384" t="str">
            <v>0202</v>
          </cell>
          <cell r="F6384" t="str">
            <v/>
          </cell>
          <cell r="G6384" t="str">
            <v/>
          </cell>
          <cell r="H6384" t="str">
            <v>CERCA COM MOURÕES DE CONCRETO, RETO, H=2,30 M, ESPAÇAMENTO DE 2,5 M, CRAVADOS 0,5 M, COM 4 FIOS DE ARAME MISTO - FORNECIMENTO E INSTALAÇÃO. AF_05/2020</v>
          </cell>
          <cell r="I6384" t="str">
            <v>M</v>
          </cell>
          <cell r="J6384" t="str">
            <v>COEFICIENTE DE REPRESENTATIVIDADE</v>
          </cell>
          <cell r="K6384" t="str">
            <v>40,34</v>
          </cell>
          <cell r="L6384" t="str">
            <v>CAIXA REFERENCIAL</v>
          </cell>
        </row>
        <row r="6385">
          <cell r="A6385">
            <v>101197</v>
          </cell>
          <cell r="B6385" t="str">
            <v>URBANIZACAO</v>
          </cell>
          <cell r="C6385" t="str">
            <v>URBA</v>
          </cell>
          <cell r="D6385" t="str">
            <v>CERCA/PROTETORES</v>
          </cell>
          <cell r="E6385" t="str">
            <v>0202</v>
          </cell>
          <cell r="F6385" t="str">
            <v/>
          </cell>
          <cell r="G6385" t="str">
            <v/>
          </cell>
          <cell r="H6385" t="str">
            <v>CERCA COM MOURÕES DE CONCRETO, SEÇÃO "T" PONTA INCLINADA, 10X10 CM, ESPAÇAMENTO DE 2,5 M, CRAVADOS 0,5 M, COM 11 FIOS DE ARAME FARPADO Nº 14 - FORNECIMENTO E INSTALAÇÃO. AF_05/2020</v>
          </cell>
          <cell r="I6385" t="str">
            <v>M</v>
          </cell>
          <cell r="J6385" t="str">
            <v>COEFICIENTE DE REPRESENTATIVIDADE</v>
          </cell>
          <cell r="K6385" t="str">
            <v>84,16</v>
          </cell>
          <cell r="L6385" t="str">
            <v>CAIXA REFERENCIAL</v>
          </cell>
        </row>
        <row r="6386">
          <cell r="A6386">
            <v>101198</v>
          </cell>
          <cell r="B6386" t="str">
            <v>URBANIZACAO</v>
          </cell>
          <cell r="C6386" t="str">
            <v>URBA</v>
          </cell>
          <cell r="D6386" t="str">
            <v>CERCA/PROTETORES</v>
          </cell>
          <cell r="E6386" t="str">
            <v>0202</v>
          </cell>
          <cell r="F6386" t="str">
            <v/>
          </cell>
          <cell r="G6386" t="str">
            <v/>
          </cell>
          <cell r="H6386" t="str">
            <v>CERCA COM MOURÕES DE CONCRETO, SEÇÃO "T" PONTA INCLINADA, 10X10 CM, ESPAÇAMENTO DE 2,5 M, CRAVADOS 0,5 M, COM 11 FIOS DE ARAME DE AÇO OVALADO 15X17 - FORNECIMENTO E INSTALAÇÃO. AF_05/2020</v>
          </cell>
          <cell r="I6386" t="str">
            <v>M</v>
          </cell>
          <cell r="J6386" t="str">
            <v>COEFICIENTE DE REPRESENTATIVIDADE</v>
          </cell>
          <cell r="K6386" t="str">
            <v>61,37</v>
          </cell>
          <cell r="L6386" t="str">
            <v>CAIXA REFERENCIAL</v>
          </cell>
        </row>
        <row r="6387">
          <cell r="A6387">
            <v>101199</v>
          </cell>
          <cell r="B6387" t="str">
            <v>URBANIZACAO</v>
          </cell>
          <cell r="C6387" t="str">
            <v>URBA</v>
          </cell>
          <cell r="D6387" t="str">
            <v>CERCA/PROTETORES</v>
          </cell>
          <cell r="E6387" t="str">
            <v>0202</v>
          </cell>
          <cell r="F6387" t="str">
            <v/>
          </cell>
          <cell r="G6387" t="str">
            <v/>
          </cell>
          <cell r="H6387" t="str">
            <v>CERCA COM MOURÕES DE CONCRETO, SEÇÃO "T" PONTA INCLINADA, 10X10CM, ESPAÇAMENTO DE 2,5M, CRAVADOS 0,5M, COM 11 FIOS DE ARAME MISTO - FORNECIMENTO E INSTALAÇÃO. AF_05/2020</v>
          </cell>
          <cell r="I6387" t="str">
            <v>M</v>
          </cell>
          <cell r="J6387" t="str">
            <v>COEFICIENTE DE REPRESENTATIVIDADE</v>
          </cell>
          <cell r="K6387" t="str">
            <v>62,06</v>
          </cell>
          <cell r="L6387" t="str">
            <v>CAIXA REFERENCIAL</v>
          </cell>
        </row>
        <row r="6388">
          <cell r="A6388">
            <v>101200</v>
          </cell>
          <cell r="B6388" t="str">
            <v>URBANIZACAO</v>
          </cell>
          <cell r="C6388" t="str">
            <v>URBA</v>
          </cell>
          <cell r="D6388" t="str">
            <v>CERCA/PROTETORES</v>
          </cell>
          <cell r="E6388" t="str">
            <v>0202</v>
          </cell>
          <cell r="F6388" t="str">
            <v/>
          </cell>
          <cell r="G6388" t="str">
            <v/>
          </cell>
          <cell r="H6388" t="str">
            <v>CERCA COM MOURÕES DE MADEIRA, 7,5X7,5 CM, ESPAÇAMENTO DE 2,5 M, ALTURA LIVRE DE 2 M, CRAVADOS 0,5 M, COM 4 FIOS DE ARAME FARPADO Nº 14 CLASSE 250 - FORNECIMENTO E INSTALAÇÃO. AF_05/2020</v>
          </cell>
          <cell r="I6388" t="str">
            <v>M</v>
          </cell>
          <cell r="J6388" t="str">
            <v>COEFICIENTE DE REPRESENTATIVIDADE</v>
          </cell>
          <cell r="K6388" t="str">
            <v>37,66</v>
          </cell>
          <cell r="L6388" t="str">
            <v>CAIXA REFERENCIAL</v>
          </cell>
        </row>
        <row r="6389">
          <cell r="A6389">
            <v>101201</v>
          </cell>
          <cell r="B6389" t="str">
            <v>URBANIZACAO</v>
          </cell>
          <cell r="C6389" t="str">
            <v>URBA</v>
          </cell>
          <cell r="D6389" t="str">
            <v>CERCA/PROTETORES</v>
          </cell>
          <cell r="E6389" t="str">
            <v>0202</v>
          </cell>
          <cell r="F6389" t="str">
            <v/>
          </cell>
          <cell r="G6389" t="str">
            <v/>
          </cell>
          <cell r="H6389" t="str">
            <v>CERCA COM MOURÕES DE MADEIRA, 7,5X7,5 CM, ESPAÇAMENTO DE 2,5 M, ALTURA LIVRE DE 2 M, CRAVADOS 0,5 M, COM 8 FIOS DE ARAME FARPADO Nº 14 CLASSE 250 - FORNECIMENTO E INSTALAÇÃO. AF_05/2020</v>
          </cell>
          <cell r="I6389" t="str">
            <v>M</v>
          </cell>
          <cell r="J6389" t="str">
            <v>COEFICIENTE DE REPRESENTATIVIDADE</v>
          </cell>
          <cell r="K6389" t="str">
            <v>47,04</v>
          </cell>
          <cell r="L6389" t="str">
            <v>CAIXA REFERENCIAL</v>
          </cell>
        </row>
        <row r="6390">
          <cell r="A6390">
            <v>101202</v>
          </cell>
          <cell r="B6390" t="str">
            <v>URBANIZACAO</v>
          </cell>
          <cell r="C6390" t="str">
            <v>URBA</v>
          </cell>
          <cell r="D6390" t="str">
            <v>CERCA/PROTETORES</v>
          </cell>
          <cell r="E6390" t="str">
            <v>0202</v>
          </cell>
          <cell r="F6390" t="str">
            <v/>
          </cell>
          <cell r="G6390" t="str">
            <v/>
          </cell>
          <cell r="H6390" t="str">
            <v>CERCA COM MOURÕES DE MADEIRA ROLIÇA, DIÂMETRO 11 CM, ESPAÇAMENTO DE 2,5 M, ALTURA LIVRE DE 1,7 M, CRAVADOS 0,5 M, COM 5 FIOS DE ARAME FARPADO Nº 14 CLASSE 250 - FORNECIMENTO E INSTALAÇÃO. AF_05/2020</v>
          </cell>
          <cell r="I6390" t="str">
            <v>M</v>
          </cell>
          <cell r="J6390" t="str">
            <v>COEFICIENTE DE REPRESENTATIVIDADE</v>
          </cell>
          <cell r="K6390" t="str">
            <v>32,82</v>
          </cell>
          <cell r="L6390" t="str">
            <v>CAIXA REFERENCIAL</v>
          </cell>
        </row>
        <row r="6391">
          <cell r="A6391">
            <v>101203</v>
          </cell>
          <cell r="B6391" t="str">
            <v>URBANIZACAO</v>
          </cell>
          <cell r="C6391" t="str">
            <v>URBA</v>
          </cell>
          <cell r="D6391" t="str">
            <v>CERCA/PROTETORES</v>
          </cell>
          <cell r="E6391" t="str">
            <v>0202</v>
          </cell>
          <cell r="F6391" t="str">
            <v/>
          </cell>
          <cell r="G6391" t="str">
            <v/>
          </cell>
          <cell r="H6391" t="str">
            <v>CERCA COM MOURÕES DE MADEIRA ROLIÇA, DIÂMETRO 11 CM, ESPAÇAMENTO DE 2,5 M, ALTURA LIVRE DE 1,7 M, CRAVADOS 0,5 M, COM 5 FIOS DE ARAME DE AÇO OVALADO 15X17 - FORNECIMENTO E INSTALAÇÃO. AF_05/2020</v>
          </cell>
          <cell r="I6391" t="str">
            <v>M</v>
          </cell>
          <cell r="J6391" t="str">
            <v>COEFICIENTE DE REPRESENTATIVIDADE</v>
          </cell>
          <cell r="K6391" t="str">
            <v>32,12</v>
          </cell>
          <cell r="L6391" t="str">
            <v>CAIXA REFERENCIAL</v>
          </cell>
        </row>
        <row r="6392">
          <cell r="A6392">
            <v>101204</v>
          </cell>
          <cell r="B6392" t="str">
            <v>URBANIZACAO</v>
          </cell>
          <cell r="C6392" t="str">
            <v>URBA</v>
          </cell>
          <cell r="D6392" t="str">
            <v>CERCA/PROTETORES</v>
          </cell>
          <cell r="E6392" t="str">
            <v>0202</v>
          </cell>
          <cell r="F6392" t="str">
            <v/>
          </cell>
          <cell r="G6392" t="str">
            <v/>
          </cell>
          <cell r="H6392" t="str">
            <v>CERCA COM MOURÕES DE MADEIRA ROLIÇA, DIÂMETRO 11 CM, ESPAÇAMENTO DE 2,5 M, ALTURA LIVRE DE 1,7 M, CRAVADOS 0,5 M, COM 5 FIOS DE ARAME MISTO - FORNECIMENTO E INSTALAÇÃO. AF_05/2020</v>
          </cell>
          <cell r="I6392" t="str">
            <v>M</v>
          </cell>
          <cell r="J6392" t="str">
            <v>COEFICIENTE DE REPRESENTATIVIDADE</v>
          </cell>
          <cell r="K6392" t="str">
            <v>32,40</v>
          </cell>
          <cell r="L6392" t="str">
            <v>CAIXA REFERENCIAL</v>
          </cell>
        </row>
        <row r="6393">
          <cell r="A6393">
            <v>101205</v>
          </cell>
          <cell r="B6393" t="str">
            <v>URBANIZACAO</v>
          </cell>
          <cell r="C6393" t="str">
            <v>URBA</v>
          </cell>
          <cell r="D6393" t="str">
            <v>CERCA/PROTETORES</v>
          </cell>
          <cell r="E6393" t="str">
            <v>0202</v>
          </cell>
          <cell r="F6393" t="str">
            <v/>
          </cell>
          <cell r="G6393" t="str">
            <v/>
          </cell>
          <cell r="H6393" t="str">
            <v>PORTÃO COM MOURÕES DE MADEIRA ROLIÇA, DIÂMETRO 11 CM, COM 5 FIOS DE ARAME FARPADO Nº 14 CLASSE 250, SEM DOBRADIÇAS - FORNECIMENTO E INSTALAÇÃO. AF_05/2020</v>
          </cell>
          <cell r="I6393" t="str">
            <v>M</v>
          </cell>
          <cell r="J6393" t="str">
            <v>COEFICIENTE DE REPRESENTATIVIDADE</v>
          </cell>
          <cell r="K6393" t="str">
            <v>32,82</v>
          </cell>
          <cell r="L6393" t="str">
            <v>CAIXA REFERENCIAL</v>
          </cell>
        </row>
        <row r="6394">
          <cell r="A6394">
            <v>102362</v>
          </cell>
          <cell r="B6394" t="str">
            <v>URBANIZACAO</v>
          </cell>
          <cell r="C6394" t="str">
            <v>URBA</v>
          </cell>
          <cell r="D6394" t="str">
            <v>ALAMBRADO</v>
          </cell>
          <cell r="E6394" t="str">
            <v>0204</v>
          </cell>
          <cell r="F6394" t="str">
            <v/>
          </cell>
          <cell r="G6394" t="str">
            <v/>
          </cell>
          <cell r="H6394" t="str">
            <v>ALAMBRADO PARA QUADRA POLIESPORTIVA, ESTRUTURADO POR TUBOS DE ACO GALVANIZADO, (MONTANTES COM DIAMETRO 2", TRAVESSAS E ESCORAS COM DIÂMETRO 1 ¼), COM TELA DE ARAME GALVANIZADO, FIO 14 BWG E MALHA QUADRADA 5X5CM (EXCETO MURETA). AF_03/2021</v>
          </cell>
          <cell r="I6394" t="str">
            <v>M2</v>
          </cell>
          <cell r="J6394" t="str">
            <v>ATRIBUÍDO SÃO PAULO</v>
          </cell>
          <cell r="K6394" t="str">
            <v>146,45</v>
          </cell>
          <cell r="L6394" t="str">
            <v>CAIXA REFERENCIAL</v>
          </cell>
        </row>
        <row r="6395">
          <cell r="A6395">
            <v>102363</v>
          </cell>
          <cell r="B6395" t="str">
            <v>URBANIZACAO</v>
          </cell>
          <cell r="C6395" t="str">
            <v>URBA</v>
          </cell>
          <cell r="D6395" t="str">
            <v>ALAMBRADO</v>
          </cell>
          <cell r="E6395" t="str">
            <v>0204</v>
          </cell>
          <cell r="F6395" t="str">
            <v/>
          </cell>
          <cell r="G6395" t="str">
            <v/>
          </cell>
          <cell r="H6395" t="str">
            <v>ALAMBRADO PARA QUADRA POLIESPORTIVA, ESTRUTURADO POR TUBOS DE ACO GALVANIZADO, (MONTANTES COM DIAMETRO 2", TRAVESSAS E ESCORAS COM DIÂMETRO 1 ¼), COM TELA DE ARAME GALVANIZADO, FIO 12 BWG E MALHA QUADRADA 5X5CM (EXCETO MURETA). AF_03/2021</v>
          </cell>
          <cell r="I6395" t="str">
            <v>M2</v>
          </cell>
          <cell r="J6395" t="str">
            <v>ATRIBUÍDO SÃO PAULO</v>
          </cell>
          <cell r="K6395" t="str">
            <v>153,24</v>
          </cell>
          <cell r="L6395" t="str">
            <v>CAIXA REFERENCIAL</v>
          </cell>
        </row>
        <row r="6396">
          <cell r="A6396">
            <v>102364</v>
          </cell>
          <cell r="B6396" t="str">
            <v>URBANIZACAO</v>
          </cell>
          <cell r="C6396" t="str">
            <v>URBA</v>
          </cell>
          <cell r="D6396" t="str">
            <v>ALAMBRADO</v>
          </cell>
          <cell r="E6396" t="str">
            <v>0204</v>
          </cell>
          <cell r="F6396" t="str">
            <v/>
          </cell>
          <cell r="G6396" t="str">
            <v/>
          </cell>
          <cell r="H6396" t="str">
            <v>ALAMBRADO PARA QUADRA POLIESPORTIVA, ESTRUTURADO POR TUBOS DE ACO GALVANIZADO, (MONTANTES COM DIAMETRO 2", TRAVESSAS E ESCORAS COM DIÂMETRO 1 ¼), COM TELA DE ARAME GALVANIZADO, FIO 10 BWG E MALHA QUADRADA 5X5CM (EXCETO MURETA). AF_03/2021</v>
          </cell>
          <cell r="I6396" t="str">
            <v>M2</v>
          </cell>
          <cell r="J6396" t="str">
            <v>ATRIBUÍDO SÃO PAULO</v>
          </cell>
          <cell r="K6396" t="str">
            <v>165,72</v>
          </cell>
          <cell r="L6396" t="str">
            <v>CAIXA REFERENCIAL</v>
          </cell>
        </row>
        <row r="6397">
          <cell r="A6397">
            <v>98509</v>
          </cell>
          <cell r="B6397" t="str">
            <v>URBANIZACAO</v>
          </cell>
          <cell r="C6397" t="str">
            <v>URBA</v>
          </cell>
          <cell r="D6397" t="str">
            <v>ARBORIZACAO, INCLUSIVE PREPARO DO SOLO</v>
          </cell>
          <cell r="E6397" t="str">
            <v>0205</v>
          </cell>
          <cell r="F6397" t="str">
            <v/>
          </cell>
          <cell r="G6397" t="str">
            <v/>
          </cell>
          <cell r="H6397" t="str">
            <v>PLANTIO DE ARBUSTO OU  CERCA VIVA. AF_05/2018</v>
          </cell>
          <cell r="I6397" t="str">
            <v>UN</v>
          </cell>
          <cell r="J6397" t="str">
            <v>COEFICIENTE DE REPRESENTATIVIDADE</v>
          </cell>
          <cell r="K6397" t="str">
            <v>48,24</v>
          </cell>
          <cell r="L6397" t="str">
            <v>CAIXA REFERENCIAL</v>
          </cell>
        </row>
        <row r="6398">
          <cell r="A6398">
            <v>98510</v>
          </cell>
          <cell r="B6398" t="str">
            <v>URBANIZACAO</v>
          </cell>
          <cell r="C6398" t="str">
            <v>URBA</v>
          </cell>
          <cell r="D6398" t="str">
            <v>ARBORIZACAO, INCLUSIVE PREPARO DO SOLO</v>
          </cell>
          <cell r="E6398" t="str">
            <v>0205</v>
          </cell>
          <cell r="F6398" t="str">
            <v/>
          </cell>
          <cell r="G6398" t="str">
            <v/>
          </cell>
          <cell r="H6398" t="str">
            <v>PLANTIO DE ÁRVORE ORNAMENTAL COM ALTURA DE MUDA MENOR OU IGUAL A 2,00 M. AF_05/2018</v>
          </cell>
          <cell r="I6398" t="str">
            <v>UN</v>
          </cell>
          <cell r="J6398" t="str">
            <v>COEFICIENTE DE REPRESENTATIVIDADE</v>
          </cell>
          <cell r="K6398" t="str">
            <v>68,99</v>
          </cell>
          <cell r="L6398" t="str">
            <v>CAIXA REFERENCIAL</v>
          </cell>
        </row>
        <row r="6399">
          <cell r="A6399">
            <v>98511</v>
          </cell>
          <cell r="B6399" t="str">
            <v>URBANIZACAO</v>
          </cell>
          <cell r="C6399" t="str">
            <v>URBA</v>
          </cell>
          <cell r="D6399" t="str">
            <v>ARBORIZACAO, INCLUSIVE PREPARO DO SOLO</v>
          </cell>
          <cell r="E6399" t="str">
            <v>0205</v>
          </cell>
          <cell r="F6399" t="str">
            <v/>
          </cell>
          <cell r="G6399" t="str">
            <v/>
          </cell>
          <cell r="H6399" t="str">
            <v>PLANTIO DE ÁRVORE ORNAMENTAL COM ALTURA DE MUDA MAIOR QUE 2,00 M E MENOR OU IGUAL A 4,00 M. AF_05/2018</v>
          </cell>
          <cell r="I6399" t="str">
            <v>UN</v>
          </cell>
          <cell r="J6399" t="str">
            <v>COEFICIENTE DE REPRESENTATIVIDADE</v>
          </cell>
          <cell r="K6399" t="str">
            <v>133,18</v>
          </cell>
          <cell r="L6399" t="str">
            <v>CAIXA REFERENCIAL</v>
          </cell>
        </row>
        <row r="6400">
          <cell r="A6400">
            <v>98516</v>
          </cell>
          <cell r="B6400" t="str">
            <v>URBANIZACAO</v>
          </cell>
          <cell r="C6400" t="str">
            <v>URBA</v>
          </cell>
          <cell r="D6400" t="str">
            <v>ARBORIZACAO, INCLUSIVE PREPARO DO SOLO</v>
          </cell>
          <cell r="E6400" t="str">
            <v>0205</v>
          </cell>
          <cell r="F6400" t="str">
            <v/>
          </cell>
          <cell r="G6400" t="str">
            <v/>
          </cell>
          <cell r="H6400" t="str">
            <v>PLANTIO DE PALMEIRA COM ALTURA DE MUDA MENOR OU IGUAL A 2,00 M. AF_05/2018</v>
          </cell>
          <cell r="I6400" t="str">
            <v>UN</v>
          </cell>
          <cell r="J6400" t="str">
            <v>ATRIBUÍDO SÃO PAULO</v>
          </cell>
          <cell r="K6400" t="str">
            <v>279,21</v>
          </cell>
          <cell r="L6400" t="str">
            <v>CAIXA REFERENCIAL</v>
          </cell>
        </row>
        <row r="6401">
          <cell r="A6401">
            <v>98519</v>
          </cell>
          <cell r="B6401" t="str">
            <v>URBANIZACAO</v>
          </cell>
          <cell r="C6401" t="str">
            <v>URBA</v>
          </cell>
          <cell r="D6401" t="str">
            <v>ARBORIZACAO, INCLUSIVE PREPARO DO SOLO</v>
          </cell>
          <cell r="E6401" t="str">
            <v>0205</v>
          </cell>
          <cell r="F6401" t="str">
            <v/>
          </cell>
          <cell r="G6401" t="str">
            <v/>
          </cell>
          <cell r="H6401" t="str">
            <v>REVOLVIMENTO E LIMPEZA MANUAL DE SOLO. AF_05/2018</v>
          </cell>
          <cell r="I6401" t="str">
            <v>M2</v>
          </cell>
          <cell r="J6401" t="str">
            <v>COEFICIENTE DE REPRESENTATIVIDADE</v>
          </cell>
          <cell r="K6401" t="str">
            <v>1,42</v>
          </cell>
          <cell r="L6401" t="str">
            <v>CAIXA REFERENCIAL</v>
          </cell>
        </row>
        <row r="6402">
          <cell r="A6402">
            <v>98520</v>
          </cell>
          <cell r="B6402" t="str">
            <v>URBANIZACAO</v>
          </cell>
          <cell r="C6402" t="str">
            <v>URBA</v>
          </cell>
          <cell r="D6402" t="str">
            <v>ARBORIZACAO, INCLUSIVE PREPARO DO SOLO</v>
          </cell>
          <cell r="E6402" t="str">
            <v>0205</v>
          </cell>
          <cell r="F6402" t="str">
            <v/>
          </cell>
          <cell r="G6402" t="str">
            <v/>
          </cell>
          <cell r="H6402" t="str">
            <v>APLICAÇÃO DE ADUBO EM SOLO. AF_05/2018</v>
          </cell>
          <cell r="I6402" t="str">
            <v>M2</v>
          </cell>
          <cell r="J6402" t="str">
            <v>COEFICIENTE DE REPRESENTATIVIDADE</v>
          </cell>
          <cell r="K6402" t="str">
            <v>5,86</v>
          </cell>
          <cell r="L6402" t="str">
            <v>CAIXA REFERENCIAL</v>
          </cell>
        </row>
        <row r="6403">
          <cell r="A6403">
            <v>98521</v>
          </cell>
          <cell r="B6403" t="str">
            <v>URBANIZACAO</v>
          </cell>
          <cell r="C6403" t="str">
            <v>URBA</v>
          </cell>
          <cell r="D6403" t="str">
            <v>ARBORIZACAO, INCLUSIVE PREPARO DO SOLO</v>
          </cell>
          <cell r="E6403" t="str">
            <v>0205</v>
          </cell>
          <cell r="F6403" t="str">
            <v/>
          </cell>
          <cell r="G6403" t="str">
            <v/>
          </cell>
          <cell r="H6403" t="str">
            <v>APLICAÇÃO DE CALCÁRIO PARA CORREÇÃO DO PH DO SOLO. AF_05/2018</v>
          </cell>
          <cell r="I6403" t="str">
            <v>M2</v>
          </cell>
          <cell r="J6403" t="str">
            <v>COEFICIENTE DE REPRESENTATIVIDADE</v>
          </cell>
          <cell r="K6403" t="str">
            <v>0,25</v>
          </cell>
          <cell r="L6403" t="str">
            <v>CAIXA REFERENCIAL</v>
          </cell>
        </row>
        <row r="6404">
          <cell r="A6404">
            <v>98522</v>
          </cell>
          <cell r="B6404" t="str">
            <v>URBANIZACAO</v>
          </cell>
          <cell r="C6404" t="str">
            <v>URBA</v>
          </cell>
          <cell r="D6404" t="str">
            <v>ARBORIZACAO, INCLUSIVE PREPARO DO SOLO</v>
          </cell>
          <cell r="E6404" t="str">
            <v>0205</v>
          </cell>
          <cell r="F6404" t="str">
            <v/>
          </cell>
          <cell r="G6404" t="str">
            <v/>
          </cell>
          <cell r="H6404" t="str">
            <v>ALAMBRADO EM MOURÕES DE CONCRETO, COM TELA DE ARAME GALVANIZADO (INCLUSIVE MURETA EM CONCRETO). AF_05/2018</v>
          </cell>
          <cell r="I6404" t="str">
            <v>M</v>
          </cell>
          <cell r="J6404" t="str">
            <v>COEFICIENTE DE REPRESENTATIVIDADE</v>
          </cell>
          <cell r="K6404" t="str">
            <v>101,16</v>
          </cell>
          <cell r="L6404" t="str">
            <v>CAIXA REFERENCIAL</v>
          </cell>
        </row>
        <row r="6405">
          <cell r="A6405">
            <v>98524</v>
          </cell>
          <cell r="B6405" t="str">
            <v>URBANIZACAO</v>
          </cell>
          <cell r="C6405" t="str">
            <v>URBA</v>
          </cell>
          <cell r="D6405" t="str">
            <v>ARBORIZACAO, INCLUSIVE PREPARO DO SOLO</v>
          </cell>
          <cell r="E6405" t="str">
            <v>0205</v>
          </cell>
          <cell r="F6405" t="str">
            <v/>
          </cell>
          <cell r="G6405" t="str">
            <v/>
          </cell>
          <cell r="H6405" t="str">
            <v>LIMPEZA MANUAL DE VEGETAÇÃO EM TERRENO COM ENXADA.AF_05/2018</v>
          </cell>
          <cell r="I6405" t="str">
            <v>M2</v>
          </cell>
          <cell r="J6405" t="str">
            <v>COEFICIENTE DE REPRESENTATIVIDADE</v>
          </cell>
          <cell r="K6405" t="str">
            <v>2,27</v>
          </cell>
          <cell r="L6405" t="str">
            <v>CAIXA REFERENCIAL</v>
          </cell>
        </row>
        <row r="6406">
          <cell r="A6406">
            <v>98503</v>
          </cell>
          <cell r="B6406" t="str">
            <v>URBANIZACAO</v>
          </cell>
          <cell r="C6406" t="str">
            <v>URBA</v>
          </cell>
          <cell r="D6406" t="str">
            <v>GRAMA, INCLUSIVE PREPARO DO SOLO</v>
          </cell>
          <cell r="E6406" t="str">
            <v>0206</v>
          </cell>
          <cell r="F6406" t="str">
            <v/>
          </cell>
          <cell r="G6406" t="str">
            <v/>
          </cell>
          <cell r="H6406" t="str">
            <v>PLANTIO DE GRAMA EM PAVIMENTO CONCREGRAMA. AF_05/2018</v>
          </cell>
          <cell r="I6406" t="str">
            <v>M2</v>
          </cell>
          <cell r="J6406" t="str">
            <v>COEFICIENTE DE REPRESENTATIVIDADE</v>
          </cell>
          <cell r="K6406" t="str">
            <v>16,83</v>
          </cell>
          <cell r="L6406" t="str">
            <v>CAIXA REFERENCIAL</v>
          </cell>
        </row>
        <row r="6407">
          <cell r="A6407">
            <v>98504</v>
          </cell>
          <cell r="B6407" t="str">
            <v>URBANIZACAO</v>
          </cell>
          <cell r="C6407" t="str">
            <v>URBA</v>
          </cell>
          <cell r="D6407" t="str">
            <v>GRAMA, INCLUSIVE PREPARO DO SOLO</v>
          </cell>
          <cell r="E6407" t="str">
            <v>0206</v>
          </cell>
          <cell r="F6407" t="str">
            <v/>
          </cell>
          <cell r="G6407" t="str">
            <v/>
          </cell>
          <cell r="H6407" t="str">
            <v>PLANTIO DE GRAMA EM PLACAS. AF_05/2018</v>
          </cell>
          <cell r="I6407" t="str">
            <v>M2</v>
          </cell>
          <cell r="J6407" t="str">
            <v>COEFICIENTE DE REPRESENTATIVIDADE</v>
          </cell>
          <cell r="K6407" t="str">
            <v>6,51</v>
          </cell>
          <cell r="L6407" t="str">
            <v>CAIXA REFERENCIAL</v>
          </cell>
        </row>
        <row r="6408">
          <cell r="A6408">
            <v>98505</v>
          </cell>
          <cell r="B6408" t="str">
            <v>URBANIZACAO</v>
          </cell>
          <cell r="C6408" t="str">
            <v>URBA</v>
          </cell>
          <cell r="D6408" t="str">
            <v>GRAMA, INCLUSIVE PREPARO DO SOLO</v>
          </cell>
          <cell r="E6408" t="str">
            <v>0206</v>
          </cell>
          <cell r="F6408" t="str">
            <v/>
          </cell>
          <cell r="G6408" t="str">
            <v/>
          </cell>
          <cell r="H6408" t="str">
            <v>PLANTIO DE FORRAÇÃO. AF_05/2018</v>
          </cell>
          <cell r="I6408" t="str">
            <v>M2</v>
          </cell>
          <cell r="J6408" t="str">
            <v>COEFICIENTE DE REPRESENTATIVIDADE</v>
          </cell>
          <cell r="K6408" t="str">
            <v>68,98</v>
          </cell>
          <cell r="L6408" t="str">
            <v>CAIXA REFERENCIAL</v>
          </cell>
        </row>
        <row r="6409">
          <cell r="A6409">
            <v>98525</v>
          </cell>
          <cell r="B6409" t="str">
            <v>URBANIZACAO</v>
          </cell>
          <cell r="C6409" t="str">
            <v>URBA</v>
          </cell>
          <cell r="D6409" t="str">
            <v>MANUTENCAO E LIMPEZA DE AREAS VERDES</v>
          </cell>
          <cell r="E6409" t="str">
            <v>0277</v>
          </cell>
          <cell r="F6409" t="str">
            <v/>
          </cell>
          <cell r="G6409" t="str">
            <v/>
          </cell>
          <cell r="H6409" t="str">
            <v>LIMPEZA MECANIZADA DE CAMADA VEGETAL, VEGETAÇÃO E PEQUENAS ÁRVORES (DIÂMETRO DE TRONCO MENOR QUE 0,20 M), COM TRATOR DE ESTEIRAS.AF_05/2018</v>
          </cell>
          <cell r="I6409" t="str">
            <v>M2</v>
          </cell>
          <cell r="J6409" t="str">
            <v>COEFICIENTE DE REPRESENTATIVIDADE</v>
          </cell>
          <cell r="K6409" t="str">
            <v>0,26</v>
          </cell>
          <cell r="L6409" t="str">
            <v>CAIXA REFERENCIAL</v>
          </cell>
        </row>
        <row r="6410">
          <cell r="A6410">
            <v>98526</v>
          </cell>
          <cell r="B6410" t="str">
            <v>URBANIZACAO</v>
          </cell>
          <cell r="C6410" t="str">
            <v>URBA</v>
          </cell>
          <cell r="D6410" t="str">
            <v>MANUTENCAO E LIMPEZA DE AREAS VERDES</v>
          </cell>
          <cell r="E6410" t="str">
            <v>0277</v>
          </cell>
          <cell r="F6410" t="str">
            <v/>
          </cell>
          <cell r="G6410" t="str">
            <v/>
          </cell>
          <cell r="H6410" t="str">
            <v>REMOÇÃO DE RAÍZES REMANESCENTES DE TRONCO DE ÁRVORE COM DIÂMETRO MAIOR OU IGUAL A 0,20 M E MENOR QUE 0,40 M.AF_05/2018</v>
          </cell>
          <cell r="I6410" t="str">
            <v>UN</v>
          </cell>
          <cell r="J6410" t="str">
            <v>COEFICIENTE DE REPRESENTATIVIDADE</v>
          </cell>
          <cell r="K6410" t="str">
            <v>55,32</v>
          </cell>
          <cell r="L6410" t="str">
            <v>CAIXA REFERENCIAL</v>
          </cell>
        </row>
        <row r="6411">
          <cell r="A6411">
            <v>98527</v>
          </cell>
          <cell r="B6411" t="str">
            <v>URBANIZACAO</v>
          </cell>
          <cell r="C6411" t="str">
            <v>URBA</v>
          </cell>
          <cell r="D6411" t="str">
            <v>MANUTENCAO E LIMPEZA DE AREAS VERDES</v>
          </cell>
          <cell r="E6411" t="str">
            <v>0277</v>
          </cell>
          <cell r="F6411" t="str">
            <v/>
          </cell>
          <cell r="G6411" t="str">
            <v/>
          </cell>
          <cell r="H6411" t="str">
            <v>REMOÇÃO DE RAÍZES REMANESCENTES DE TRONCO DE ÁRVORE COM DIÂMETRO MAIOR OU IGUAL A 0,40 M E MENOR QUE 0,60 M.AF_05/2018</v>
          </cell>
          <cell r="I6411" t="str">
            <v>UN</v>
          </cell>
          <cell r="J6411" t="str">
            <v>COEFICIENTE DE REPRESENTATIVIDADE</v>
          </cell>
          <cell r="K6411" t="str">
            <v>119,14</v>
          </cell>
          <cell r="L6411" t="str">
            <v>CAIXA REFERENCIAL</v>
          </cell>
        </row>
        <row r="6412">
          <cell r="A6412">
            <v>98528</v>
          </cell>
          <cell r="B6412" t="str">
            <v>URBANIZACAO</v>
          </cell>
          <cell r="C6412" t="str">
            <v>URBA</v>
          </cell>
          <cell r="D6412" t="str">
            <v>MANUTENCAO E LIMPEZA DE AREAS VERDES</v>
          </cell>
          <cell r="E6412" t="str">
            <v>0277</v>
          </cell>
          <cell r="F6412" t="str">
            <v/>
          </cell>
          <cell r="G6412" t="str">
            <v/>
          </cell>
          <cell r="H6412" t="str">
            <v>REMOÇÃO DE RAÍZES REMANESCENTES DE TRONCO DE ÁRVORE COM DIÂMETRO MAIOR OU IGUAL A 0,60 M.AF_05/2018</v>
          </cell>
          <cell r="I6412" t="str">
            <v>UN</v>
          </cell>
          <cell r="J6412" t="str">
            <v>COEFICIENTE DE REPRESENTATIVIDADE</v>
          </cell>
          <cell r="K6412" t="str">
            <v>174,21</v>
          </cell>
          <cell r="L6412" t="str">
            <v>CAIXA REFERENCIAL</v>
          </cell>
        </row>
        <row r="6413">
          <cell r="A6413">
            <v>98529</v>
          </cell>
          <cell r="B6413" t="str">
            <v>URBANIZACAO</v>
          </cell>
          <cell r="C6413" t="str">
            <v>URBA</v>
          </cell>
          <cell r="D6413" t="str">
            <v>MANUTENCAO E LIMPEZA DE AREAS VERDES</v>
          </cell>
          <cell r="E6413" t="str">
            <v>0277</v>
          </cell>
          <cell r="F6413" t="str">
            <v/>
          </cell>
          <cell r="G6413" t="str">
            <v/>
          </cell>
          <cell r="H6413" t="str">
            <v>CORTE RASO E RECORTE DE ÁRVORE COM DIÂMETRO DE TRONCO MAIOR OU IGUAL A 0,20 M E MENOR QUE 0,40 M.AF_05/2018</v>
          </cell>
          <cell r="I6413" t="str">
            <v>UN</v>
          </cell>
          <cell r="J6413" t="str">
            <v>COEFICIENTE DE REPRESENTATIVIDADE</v>
          </cell>
          <cell r="K6413" t="str">
            <v>49,14</v>
          </cell>
          <cell r="L6413" t="str">
            <v>CAIXA REFERENCIAL</v>
          </cell>
        </row>
        <row r="6414">
          <cell r="A6414">
            <v>98530</v>
          </cell>
          <cell r="B6414" t="str">
            <v>URBANIZACAO</v>
          </cell>
          <cell r="C6414" t="str">
            <v>URBA</v>
          </cell>
          <cell r="D6414" t="str">
            <v>MANUTENCAO E LIMPEZA DE AREAS VERDES</v>
          </cell>
          <cell r="E6414" t="str">
            <v>0277</v>
          </cell>
          <cell r="F6414" t="str">
            <v/>
          </cell>
          <cell r="G6414" t="str">
            <v/>
          </cell>
          <cell r="H6414" t="str">
            <v>CORTE RASO E RECORTE DE ÁRVORE COM DIÂMETRO DE TRONCO MAIOR OU IGUAL A 0,40 M E MENOR QUE 0,60 M.AF_05/2018</v>
          </cell>
          <cell r="I6414" t="str">
            <v>UN</v>
          </cell>
          <cell r="J6414" t="str">
            <v>COEFICIENTE DE REPRESENTATIVIDADE</v>
          </cell>
          <cell r="K6414" t="str">
            <v>87,53</v>
          </cell>
          <cell r="L6414" t="str">
            <v>CAIXA REFERENCIAL</v>
          </cell>
        </row>
        <row r="6415">
          <cell r="A6415">
            <v>98531</v>
          </cell>
          <cell r="B6415" t="str">
            <v>URBANIZACAO</v>
          </cell>
          <cell r="C6415" t="str">
            <v>URBA</v>
          </cell>
          <cell r="D6415" t="str">
            <v>MANUTENCAO E LIMPEZA DE AREAS VERDES</v>
          </cell>
          <cell r="E6415" t="str">
            <v>0277</v>
          </cell>
          <cell r="F6415" t="str">
            <v/>
          </cell>
          <cell r="G6415" t="str">
            <v/>
          </cell>
          <cell r="H6415" t="str">
            <v>CORTE RASO E RECORTE DE ÁRVORE COM DIÂMETRO DE TRONCO MAIOR OU IGUAL A 0,60 M.AF_05/2018</v>
          </cell>
          <cell r="I6415" t="str">
            <v>UN</v>
          </cell>
          <cell r="J6415" t="str">
            <v>ATRIBUÍDO SÃO PAULO</v>
          </cell>
          <cell r="K6415" t="str">
            <v>187,40</v>
          </cell>
          <cell r="L6415" t="str">
            <v>CAIXA REFERENCIAL</v>
          </cell>
        </row>
        <row r="6416">
          <cell r="A6416">
            <v>98532</v>
          </cell>
          <cell r="B6416" t="str">
            <v>URBANIZACAO</v>
          </cell>
          <cell r="C6416" t="str">
            <v>URBA</v>
          </cell>
          <cell r="D6416" t="str">
            <v>MANUTENCAO E LIMPEZA DE AREAS VERDES</v>
          </cell>
          <cell r="E6416" t="str">
            <v>0277</v>
          </cell>
          <cell r="F6416" t="str">
            <v/>
          </cell>
          <cell r="G6416" t="str">
            <v/>
          </cell>
          <cell r="H6416" t="str">
            <v>PODA EM ALTURA DE ÁRVORE COM DIÂMETRO DE TRONCO MENOR QUE 0,20 M.AF_05/2018</v>
          </cell>
          <cell r="I6416" t="str">
            <v>UN</v>
          </cell>
          <cell r="J6416" t="str">
            <v>ATRIBUÍDO SÃO PAULO</v>
          </cell>
          <cell r="K6416" t="str">
            <v>73,10</v>
          </cell>
          <cell r="L6416" t="str">
            <v>CAIXA REFERENCIAL</v>
          </cell>
        </row>
        <row r="6417">
          <cell r="A6417">
            <v>98533</v>
          </cell>
          <cell r="B6417" t="str">
            <v>URBANIZACAO</v>
          </cell>
          <cell r="C6417" t="str">
            <v>URBA</v>
          </cell>
          <cell r="D6417" t="str">
            <v>MANUTENCAO E LIMPEZA DE AREAS VERDES</v>
          </cell>
          <cell r="E6417" t="str">
            <v>0277</v>
          </cell>
          <cell r="F6417" t="str">
            <v/>
          </cell>
          <cell r="G6417" t="str">
            <v/>
          </cell>
          <cell r="H6417" t="str">
            <v>PODA EM ALTURA DE ÁRVORE COM DIÂMETRO DE TRONCO MAIOR OU IGUAL A 0,20 M E MENOR QUE 0,40 M.AF_05/2018</v>
          </cell>
          <cell r="I6417" t="str">
            <v>UN</v>
          </cell>
          <cell r="J6417" t="str">
            <v>ATRIBUÍDO SÃO PAULO</v>
          </cell>
          <cell r="K6417" t="str">
            <v>197,21</v>
          </cell>
          <cell r="L6417" t="str">
            <v>CAIXA REFERENCIAL</v>
          </cell>
        </row>
        <row r="6418">
          <cell r="A6418">
            <v>98534</v>
          </cell>
          <cell r="B6418" t="str">
            <v>URBANIZACAO</v>
          </cell>
          <cell r="C6418" t="str">
            <v>URBA</v>
          </cell>
          <cell r="D6418" t="str">
            <v>MANUTENCAO E LIMPEZA DE AREAS VERDES</v>
          </cell>
          <cell r="E6418" t="str">
            <v>0277</v>
          </cell>
          <cell r="F6418" t="str">
            <v/>
          </cell>
          <cell r="G6418" t="str">
            <v/>
          </cell>
          <cell r="H6418" t="str">
            <v>PODA EM ALTURA DE ÁRVORE COM DIÂMETRO DE TRONCO MAIOR OU IGUAL A 0,40 M E MENOR QUE 0,60 M.AF_05/2018</v>
          </cell>
          <cell r="I6418" t="str">
            <v>UN</v>
          </cell>
          <cell r="J6418" t="str">
            <v>ATRIBUÍDO SÃO PAULO</v>
          </cell>
          <cell r="K6418" t="str">
            <v>508,81</v>
          </cell>
          <cell r="L6418" t="str">
            <v>CAIXA REFERENCIAL</v>
          </cell>
        </row>
        <row r="6419">
          <cell r="A6419">
            <v>98535</v>
          </cell>
          <cell r="B6419" t="str">
            <v>URBANIZACAO</v>
          </cell>
          <cell r="C6419" t="str">
            <v>URBA</v>
          </cell>
          <cell r="D6419" t="str">
            <v>MANUTENCAO E LIMPEZA DE AREAS VERDES</v>
          </cell>
          <cell r="E6419" t="str">
            <v>0277</v>
          </cell>
          <cell r="F6419" t="str">
            <v/>
          </cell>
          <cell r="G6419" t="str">
            <v/>
          </cell>
          <cell r="H6419" t="str">
            <v>PODA EM ALTURA DE ÁRVORE COM DIÂMETRO DE TRONCO MAIOR OU IGUAL A 0,60 M.AF_05/2018</v>
          </cell>
          <cell r="I6419" t="str">
            <v>UN</v>
          </cell>
          <cell r="J6419" t="str">
            <v>ATRIBUÍDO SÃO PAULO</v>
          </cell>
          <cell r="K6419" t="str">
            <v>799,29</v>
          </cell>
          <cell r="L6419" t="str">
            <v>CAIXA REFERENCIAL</v>
          </cell>
        </row>
        <row r="6420">
          <cell r="A6420">
            <v>88238</v>
          </cell>
          <cell r="B6420" t="str">
            <v>SERVICOS DIVERSOS</v>
          </cell>
          <cell r="C6420" t="str">
            <v>SEDI</v>
          </cell>
          <cell r="D6420" t="str">
            <v>OUTROS</v>
          </cell>
          <cell r="E6420" t="str">
            <v>0318</v>
          </cell>
          <cell r="F6420" t="str">
            <v/>
          </cell>
          <cell r="G6420" t="str">
            <v/>
          </cell>
          <cell r="H6420" t="str">
            <v>AJUDANTE DE ARMADOR COM ENCARGOS COMPLEMENTARES</v>
          </cell>
          <cell r="I6420" t="str">
            <v>H</v>
          </cell>
          <cell r="J6420" t="str">
            <v>COEFICIENTE DE REPRESENTATIVIDADE</v>
          </cell>
          <cell r="K6420" t="str">
            <v>13,99</v>
          </cell>
          <cell r="L6420" t="str">
            <v>ENCARGOS COMPLEMENTARES REFERENCIAL</v>
          </cell>
        </row>
        <row r="6421">
          <cell r="A6421">
            <v>88239</v>
          </cell>
          <cell r="B6421" t="str">
            <v>SERVICOS DIVERSOS</v>
          </cell>
          <cell r="C6421" t="str">
            <v>SEDI</v>
          </cell>
          <cell r="D6421" t="str">
            <v>OUTROS</v>
          </cell>
          <cell r="E6421" t="str">
            <v>0318</v>
          </cell>
          <cell r="F6421" t="str">
            <v/>
          </cell>
          <cell r="G6421" t="str">
            <v/>
          </cell>
          <cell r="H6421" t="str">
            <v>AJUDANTE DE CARPINTEIRO COM ENCARGOS COMPLEMENTARES</v>
          </cell>
          <cell r="I6421" t="str">
            <v>H</v>
          </cell>
          <cell r="J6421" t="str">
            <v>COEFICIENTE DE REPRESENTATIVIDADE</v>
          </cell>
          <cell r="K6421" t="str">
            <v>15,02</v>
          </cell>
          <cell r="L6421" t="str">
            <v>ENCARGOS COMPLEMENTARES REFERENCIAL</v>
          </cell>
        </row>
        <row r="6422">
          <cell r="A6422">
            <v>88240</v>
          </cell>
          <cell r="B6422" t="str">
            <v>SERVICOS DIVERSOS</v>
          </cell>
          <cell r="C6422" t="str">
            <v>SEDI</v>
          </cell>
          <cell r="D6422" t="str">
            <v>OUTROS</v>
          </cell>
          <cell r="E6422" t="str">
            <v>0318</v>
          </cell>
          <cell r="F6422" t="str">
            <v/>
          </cell>
          <cell r="G6422" t="str">
            <v/>
          </cell>
          <cell r="H6422" t="str">
            <v>AJUDANTE DE ESTRUTURA METÁLICA COM ENCARGOS COMPLEMENTARES</v>
          </cell>
          <cell r="I6422" t="str">
            <v>H</v>
          </cell>
          <cell r="J6422" t="str">
            <v>COEFICIENTE DE REPRESENTATIVIDADE</v>
          </cell>
          <cell r="K6422" t="str">
            <v>14,67</v>
          </cell>
          <cell r="L6422" t="str">
            <v>ENCARGOS COMPLEMENTARES REFERENCIAL</v>
          </cell>
        </row>
        <row r="6423">
          <cell r="A6423">
            <v>88241</v>
          </cell>
          <cell r="B6423" t="str">
            <v>SERVICOS DIVERSOS</v>
          </cell>
          <cell r="C6423" t="str">
            <v>SEDI</v>
          </cell>
          <cell r="D6423" t="str">
            <v>OUTROS</v>
          </cell>
          <cell r="E6423" t="str">
            <v>0318</v>
          </cell>
          <cell r="F6423" t="str">
            <v/>
          </cell>
          <cell r="G6423" t="str">
            <v/>
          </cell>
          <cell r="H6423" t="str">
            <v>AJUDANTE DE OPERAÇÃO EM GERAL COM ENCARGOS COMPLEMENTARES</v>
          </cell>
          <cell r="I6423" t="str">
            <v>H</v>
          </cell>
          <cell r="J6423" t="str">
            <v>COEFICIENTE DE REPRESENTATIVIDADE</v>
          </cell>
          <cell r="K6423" t="str">
            <v>14,28</v>
          </cell>
          <cell r="L6423" t="str">
            <v>ENCARGOS COMPLEMENTARES REFERENCIAL</v>
          </cell>
        </row>
        <row r="6424">
          <cell r="A6424">
            <v>88242</v>
          </cell>
          <cell r="B6424" t="str">
            <v>SERVICOS DIVERSOS</v>
          </cell>
          <cell r="C6424" t="str">
            <v>SEDI</v>
          </cell>
          <cell r="D6424" t="str">
            <v>OUTROS</v>
          </cell>
          <cell r="E6424" t="str">
            <v>0318</v>
          </cell>
          <cell r="F6424" t="str">
            <v/>
          </cell>
          <cell r="G6424" t="str">
            <v/>
          </cell>
          <cell r="H6424" t="str">
            <v>AJUDANTE DE PEDREIRO COM ENCARGOS COMPLEMENTARES</v>
          </cell>
          <cell r="I6424" t="str">
            <v>H</v>
          </cell>
          <cell r="J6424" t="str">
            <v>COEFICIENTE DE REPRESENTATIVIDADE</v>
          </cell>
          <cell r="K6424" t="str">
            <v>14,47</v>
          </cell>
          <cell r="L6424" t="str">
            <v>ENCARGOS COMPLEMENTARES REFERENCIAL</v>
          </cell>
        </row>
        <row r="6425">
          <cell r="A6425">
            <v>88243</v>
          </cell>
          <cell r="B6425" t="str">
            <v>SERVICOS DIVERSOS</v>
          </cell>
          <cell r="C6425" t="str">
            <v>SEDI</v>
          </cell>
          <cell r="D6425" t="str">
            <v>OUTROS</v>
          </cell>
          <cell r="E6425" t="str">
            <v>0318</v>
          </cell>
          <cell r="F6425" t="str">
            <v/>
          </cell>
          <cell r="G6425" t="str">
            <v/>
          </cell>
          <cell r="H6425" t="str">
            <v>AJUDANTE ESPECIALIZADO COM ENCARGOS COMPLEMENTARES</v>
          </cell>
          <cell r="I6425" t="str">
            <v>H</v>
          </cell>
          <cell r="J6425" t="str">
            <v>COEFICIENTE DE REPRESENTATIVIDADE</v>
          </cell>
          <cell r="K6425" t="str">
            <v>17,21</v>
          </cell>
          <cell r="L6425" t="str">
            <v>ENCARGOS COMPLEMENTARES REFERENCIAL</v>
          </cell>
        </row>
        <row r="6426">
          <cell r="A6426">
            <v>88245</v>
          </cell>
          <cell r="B6426" t="str">
            <v>SERVICOS DIVERSOS</v>
          </cell>
          <cell r="C6426" t="str">
            <v>SEDI</v>
          </cell>
          <cell r="D6426" t="str">
            <v>OUTROS</v>
          </cell>
          <cell r="E6426" t="str">
            <v>0318</v>
          </cell>
          <cell r="F6426" t="str">
            <v/>
          </cell>
          <cell r="G6426" t="str">
            <v/>
          </cell>
          <cell r="H6426" t="str">
            <v>ARMADOR COM ENCARGOS COMPLEMENTARES</v>
          </cell>
          <cell r="I6426" t="str">
            <v>H</v>
          </cell>
          <cell r="J6426" t="str">
            <v>COEFICIENTE DE REPRESENTATIVIDADE</v>
          </cell>
          <cell r="K6426" t="str">
            <v>17,74</v>
          </cell>
          <cell r="L6426" t="str">
            <v>ENCARGOS COMPLEMENTARES REFERENCIAL</v>
          </cell>
        </row>
        <row r="6427">
          <cell r="A6427">
            <v>88246</v>
          </cell>
          <cell r="B6427" t="str">
            <v>SERVICOS DIVERSOS</v>
          </cell>
          <cell r="C6427" t="str">
            <v>SEDI</v>
          </cell>
          <cell r="D6427" t="str">
            <v>OUTROS</v>
          </cell>
          <cell r="E6427" t="str">
            <v>0318</v>
          </cell>
          <cell r="F6427" t="str">
            <v/>
          </cell>
          <cell r="G6427" t="str">
            <v/>
          </cell>
          <cell r="H6427" t="str">
            <v>ASSENTADOR DE TUBOS COM ENCARGOS COMPLEMENTARES</v>
          </cell>
          <cell r="I6427" t="str">
            <v>H</v>
          </cell>
          <cell r="J6427" t="str">
            <v>COEFICIENTE DE REPRESENTATIVIDADE</v>
          </cell>
          <cell r="K6427" t="str">
            <v>21,07</v>
          </cell>
          <cell r="L6427" t="str">
            <v>ENCARGOS COMPLEMENTARES REFERENCIAL</v>
          </cell>
        </row>
        <row r="6428">
          <cell r="A6428">
            <v>88247</v>
          </cell>
          <cell r="B6428" t="str">
            <v>SERVICOS DIVERSOS</v>
          </cell>
          <cell r="C6428" t="str">
            <v>SEDI</v>
          </cell>
          <cell r="D6428" t="str">
            <v>OUTROS</v>
          </cell>
          <cell r="E6428" t="str">
            <v>0318</v>
          </cell>
          <cell r="F6428" t="str">
            <v/>
          </cell>
          <cell r="G6428" t="str">
            <v/>
          </cell>
          <cell r="H6428" t="str">
            <v>AUXILIAR DE ELETRICISTA COM ENCARGOS COMPLEMENTARES</v>
          </cell>
          <cell r="I6428" t="str">
            <v>H</v>
          </cell>
          <cell r="J6428" t="str">
            <v>COEFICIENTE DE REPRESENTATIVIDADE</v>
          </cell>
          <cell r="K6428" t="str">
            <v>15,40</v>
          </cell>
          <cell r="L6428" t="str">
            <v>ENCARGOS COMPLEMENTARES REFERENCIAL</v>
          </cell>
        </row>
        <row r="6429">
          <cell r="A6429">
            <v>88248</v>
          </cell>
          <cell r="B6429" t="str">
            <v>SERVICOS DIVERSOS</v>
          </cell>
          <cell r="C6429" t="str">
            <v>SEDI</v>
          </cell>
          <cell r="D6429" t="str">
            <v>OUTROS</v>
          </cell>
          <cell r="E6429" t="str">
            <v>0318</v>
          </cell>
          <cell r="F6429" t="str">
            <v/>
          </cell>
          <cell r="G6429" t="str">
            <v/>
          </cell>
          <cell r="H6429" t="str">
            <v>AUXILIAR DE ENCANADOR OU BOMBEIRO HIDRÁULICO COM ENCARGOS COMPLEMENTARES</v>
          </cell>
          <cell r="I6429" t="str">
            <v>H</v>
          </cell>
          <cell r="J6429" t="str">
            <v>COEFICIENTE DE REPRESENTATIVIDADE</v>
          </cell>
          <cell r="K6429" t="str">
            <v>13,89</v>
          </cell>
          <cell r="L6429" t="str">
            <v>ENCARGOS COMPLEMENTARES REFERENCIAL</v>
          </cell>
        </row>
        <row r="6430">
          <cell r="A6430">
            <v>88249</v>
          </cell>
          <cell r="B6430" t="str">
            <v>SERVICOS DIVERSOS</v>
          </cell>
          <cell r="C6430" t="str">
            <v>SEDI</v>
          </cell>
          <cell r="D6430" t="str">
            <v>OUTROS</v>
          </cell>
          <cell r="E6430" t="str">
            <v>0318</v>
          </cell>
          <cell r="F6430" t="str">
            <v/>
          </cell>
          <cell r="G6430" t="str">
            <v/>
          </cell>
          <cell r="H6430" t="str">
            <v>AUXILIAR DE LABORATÓRIO COM ENCARGOS COMPLEMENTARES</v>
          </cell>
          <cell r="I6430" t="str">
            <v>H</v>
          </cell>
          <cell r="J6430" t="str">
            <v>COEFICIENTE DE REPRESENTATIVIDADE</v>
          </cell>
          <cell r="K6430" t="str">
            <v>20,75</v>
          </cell>
          <cell r="L6430" t="str">
            <v>ENCARGOS COMPLEMENTARES REFERENCIAL</v>
          </cell>
        </row>
        <row r="6431">
          <cell r="A6431">
            <v>88250</v>
          </cell>
          <cell r="B6431" t="str">
            <v>SERVICOS DIVERSOS</v>
          </cell>
          <cell r="C6431" t="str">
            <v>SEDI</v>
          </cell>
          <cell r="D6431" t="str">
            <v>OUTROS</v>
          </cell>
          <cell r="E6431" t="str">
            <v>0318</v>
          </cell>
          <cell r="F6431" t="str">
            <v/>
          </cell>
          <cell r="G6431" t="str">
            <v/>
          </cell>
          <cell r="H6431" t="str">
            <v>AUXILIAR DE MECÂNICO COM ENCARGOS COMPLEMENTARES</v>
          </cell>
          <cell r="I6431" t="str">
            <v>H</v>
          </cell>
          <cell r="J6431" t="str">
            <v>COEFICIENTE DE REPRESENTATIVIDADE</v>
          </cell>
          <cell r="K6431" t="str">
            <v>14,89</v>
          </cell>
          <cell r="L6431" t="str">
            <v>ENCARGOS COMPLEMENTARES REFERENCIAL</v>
          </cell>
        </row>
        <row r="6432">
          <cell r="A6432">
            <v>88251</v>
          </cell>
          <cell r="B6432" t="str">
            <v>SERVICOS DIVERSOS</v>
          </cell>
          <cell r="C6432" t="str">
            <v>SEDI</v>
          </cell>
          <cell r="D6432" t="str">
            <v>OUTROS</v>
          </cell>
          <cell r="E6432" t="str">
            <v>0318</v>
          </cell>
          <cell r="F6432" t="str">
            <v/>
          </cell>
          <cell r="G6432" t="str">
            <v/>
          </cell>
          <cell r="H6432" t="str">
            <v>AUXILIAR DE SERRALHEIRO COM ENCARGOS COMPLEMENTARES</v>
          </cell>
          <cell r="I6432" t="str">
            <v>H</v>
          </cell>
          <cell r="J6432" t="str">
            <v>COEFICIENTE DE REPRESENTATIVIDADE</v>
          </cell>
          <cell r="K6432" t="str">
            <v>14,61</v>
          </cell>
          <cell r="L6432" t="str">
            <v>ENCARGOS COMPLEMENTARES REFERENCIAL</v>
          </cell>
        </row>
        <row r="6433">
          <cell r="A6433">
            <v>88252</v>
          </cell>
          <cell r="B6433" t="str">
            <v>SERVICOS DIVERSOS</v>
          </cell>
          <cell r="C6433" t="str">
            <v>SEDI</v>
          </cell>
          <cell r="D6433" t="str">
            <v>OUTROS</v>
          </cell>
          <cell r="E6433" t="str">
            <v>0318</v>
          </cell>
          <cell r="F6433" t="str">
            <v/>
          </cell>
          <cell r="G6433" t="str">
            <v/>
          </cell>
          <cell r="H6433" t="str">
            <v>AUXILIAR DE SERVIÇOS GERAIS COM ENCARGOS COMPLEMENTARES</v>
          </cell>
          <cell r="I6433" t="str">
            <v>H</v>
          </cell>
          <cell r="J6433" t="str">
            <v>COEFICIENTE DE REPRESENTATIVIDADE</v>
          </cell>
          <cell r="K6433" t="str">
            <v>15,19</v>
          </cell>
          <cell r="L6433" t="str">
            <v>ENCARGOS COMPLEMENTARES REFERENCIAL</v>
          </cell>
        </row>
        <row r="6434">
          <cell r="A6434">
            <v>88253</v>
          </cell>
          <cell r="B6434" t="str">
            <v>SERVICOS DIVERSOS</v>
          </cell>
          <cell r="C6434" t="str">
            <v>SEDI</v>
          </cell>
          <cell r="D6434" t="str">
            <v>OUTROS</v>
          </cell>
          <cell r="E6434" t="str">
            <v>0318</v>
          </cell>
          <cell r="F6434" t="str">
            <v/>
          </cell>
          <cell r="G6434" t="str">
            <v/>
          </cell>
          <cell r="H6434" t="str">
            <v>AUXILIAR DE TOPÓGRAFO COM ENCARGOS COMPLEMENTARES</v>
          </cell>
          <cell r="I6434" t="str">
            <v>H</v>
          </cell>
          <cell r="J6434" t="str">
            <v>COEFICIENTE DE REPRESENTATIVIDADE</v>
          </cell>
          <cell r="K6434" t="str">
            <v>8,40</v>
          </cell>
          <cell r="L6434" t="str">
            <v>ENCARGOS COMPLEMENTARES REFERENCIAL</v>
          </cell>
        </row>
        <row r="6435">
          <cell r="A6435">
            <v>88255</v>
          </cell>
          <cell r="B6435" t="str">
            <v>SERVICOS DIVERSOS</v>
          </cell>
          <cell r="C6435" t="str">
            <v>SEDI</v>
          </cell>
          <cell r="D6435" t="str">
            <v>OUTROS</v>
          </cell>
          <cell r="E6435" t="str">
            <v>0318</v>
          </cell>
          <cell r="F6435" t="str">
            <v/>
          </cell>
          <cell r="G6435" t="str">
            <v/>
          </cell>
          <cell r="H6435" t="str">
            <v>AUXILIAR TÉCNICO DE ENGENHARIA COM ENCARGOS COMPLEMENTARES</v>
          </cell>
          <cell r="I6435" t="str">
            <v>H</v>
          </cell>
          <cell r="J6435" t="str">
            <v>COEFICIENTE DE REPRESENTATIVIDADE</v>
          </cell>
          <cell r="K6435" t="str">
            <v>26,43</v>
          </cell>
          <cell r="L6435" t="str">
            <v>ENCARGOS COMPLEMENTARES REFERENCIAL</v>
          </cell>
        </row>
        <row r="6436">
          <cell r="A6436">
            <v>88256</v>
          </cell>
          <cell r="B6436" t="str">
            <v>SERVICOS DIVERSOS</v>
          </cell>
          <cell r="C6436" t="str">
            <v>SEDI</v>
          </cell>
          <cell r="D6436" t="str">
            <v>OUTROS</v>
          </cell>
          <cell r="E6436" t="str">
            <v>0318</v>
          </cell>
          <cell r="F6436" t="str">
            <v/>
          </cell>
          <cell r="G6436" t="str">
            <v/>
          </cell>
          <cell r="H6436" t="str">
            <v>AZULEJISTA OU LADRILHISTA COM ENCARGOS COMPLEMENTARES</v>
          </cell>
          <cell r="I6436" t="str">
            <v>H</v>
          </cell>
          <cell r="J6436" t="str">
            <v>COEFICIENTE DE REPRESENTATIVIDADE</v>
          </cell>
          <cell r="K6436" t="str">
            <v>17,76</v>
          </cell>
          <cell r="L6436" t="str">
            <v>ENCARGOS COMPLEMENTARES REFERENCIAL</v>
          </cell>
        </row>
        <row r="6437">
          <cell r="A6437">
            <v>88257</v>
          </cell>
          <cell r="B6437" t="str">
            <v>SERVICOS DIVERSOS</v>
          </cell>
          <cell r="C6437" t="str">
            <v>SEDI</v>
          </cell>
          <cell r="D6437" t="str">
            <v>OUTROS</v>
          </cell>
          <cell r="E6437" t="str">
            <v>0318</v>
          </cell>
          <cell r="F6437" t="str">
            <v/>
          </cell>
          <cell r="G6437" t="str">
            <v/>
          </cell>
          <cell r="H6437" t="str">
            <v>BLASTER, DINAMITADOR OU CABO DE FOGO COM ENCARGOS COMPLEMENTARES</v>
          </cell>
          <cell r="I6437" t="str">
            <v>H</v>
          </cell>
          <cell r="J6437" t="str">
            <v>COEFICIENTE DE REPRESENTATIVIDADE</v>
          </cell>
          <cell r="K6437" t="str">
            <v>18,11</v>
          </cell>
          <cell r="L6437" t="str">
            <v>ENCARGOS COMPLEMENTARES REFERENCIAL</v>
          </cell>
        </row>
        <row r="6438">
          <cell r="A6438">
            <v>88258</v>
          </cell>
          <cell r="B6438" t="str">
            <v>SERVICOS DIVERSOS</v>
          </cell>
          <cell r="C6438" t="str">
            <v>SEDI</v>
          </cell>
          <cell r="D6438" t="str">
            <v>OUTROS</v>
          </cell>
          <cell r="E6438" t="str">
            <v>0318</v>
          </cell>
          <cell r="F6438" t="str">
            <v/>
          </cell>
          <cell r="G6438" t="str">
            <v/>
          </cell>
          <cell r="H6438" t="str">
            <v>CADASTRISTA DE REDES DE AGUA E ESGOTO COM ENCARGOS COMPLEMENTARES</v>
          </cell>
          <cell r="I6438" t="str">
            <v>H</v>
          </cell>
          <cell r="J6438" t="str">
            <v>COEFICIENTE DE REPRESENTATIVIDADE</v>
          </cell>
          <cell r="K6438" t="str">
            <v>10,79</v>
          </cell>
          <cell r="L6438" t="str">
            <v>ENCARGOS COMPLEMENTARES REFERENCIAL</v>
          </cell>
        </row>
        <row r="6439">
          <cell r="A6439">
            <v>88260</v>
          </cell>
          <cell r="B6439" t="str">
            <v>SERVICOS DIVERSOS</v>
          </cell>
          <cell r="C6439" t="str">
            <v>SEDI</v>
          </cell>
          <cell r="D6439" t="str">
            <v>OUTROS</v>
          </cell>
          <cell r="E6439" t="str">
            <v>0318</v>
          </cell>
          <cell r="F6439" t="str">
            <v/>
          </cell>
          <cell r="G6439" t="str">
            <v/>
          </cell>
          <cell r="H6439" t="str">
            <v>CALCETEIRO COM ENCARGOS COMPLEMENTARES</v>
          </cell>
          <cell r="I6439" t="str">
            <v>H</v>
          </cell>
          <cell r="J6439" t="str">
            <v>COEFICIENTE DE REPRESENTATIVIDADE</v>
          </cell>
          <cell r="K6439" t="str">
            <v>18,74</v>
          </cell>
          <cell r="L6439" t="str">
            <v>ENCARGOS COMPLEMENTARES REFERENCIAL</v>
          </cell>
        </row>
        <row r="6440">
          <cell r="A6440">
            <v>88261</v>
          </cell>
          <cell r="B6440" t="str">
            <v>SERVICOS DIVERSOS</v>
          </cell>
          <cell r="C6440" t="str">
            <v>SEDI</v>
          </cell>
          <cell r="D6440" t="str">
            <v>OUTROS</v>
          </cell>
          <cell r="E6440" t="str">
            <v>0318</v>
          </cell>
          <cell r="F6440" t="str">
            <v/>
          </cell>
          <cell r="G6440" t="str">
            <v/>
          </cell>
          <cell r="H6440" t="str">
            <v>CARPINTEIRO DE ESQUADRIA COM ENCARGOS COMPLEMENTARES</v>
          </cell>
          <cell r="I6440" t="str">
            <v>H</v>
          </cell>
          <cell r="J6440" t="str">
            <v>COEFICIENTE DE REPRESENTATIVIDADE</v>
          </cell>
          <cell r="K6440" t="str">
            <v>18,79</v>
          </cell>
          <cell r="L6440" t="str">
            <v>ENCARGOS COMPLEMENTARES REFERENCIAL</v>
          </cell>
        </row>
        <row r="6441">
          <cell r="A6441">
            <v>88262</v>
          </cell>
          <cell r="B6441" t="str">
            <v>SERVICOS DIVERSOS</v>
          </cell>
          <cell r="C6441" t="str">
            <v>SEDI</v>
          </cell>
          <cell r="D6441" t="str">
            <v>OUTROS</v>
          </cell>
          <cell r="E6441" t="str">
            <v>0318</v>
          </cell>
          <cell r="F6441" t="str">
            <v/>
          </cell>
          <cell r="G6441" t="str">
            <v/>
          </cell>
          <cell r="H6441" t="str">
            <v>CARPINTEIRO DE FORMAS COM ENCARGOS COMPLEMENTARES</v>
          </cell>
          <cell r="I6441" t="str">
            <v>H</v>
          </cell>
          <cell r="J6441" t="str">
            <v>COLETADO</v>
          </cell>
          <cell r="K6441" t="str">
            <v>17,64</v>
          </cell>
          <cell r="L6441" t="str">
            <v>ENCARGOS COMPLEMENTARES REFERENCIAL</v>
          </cell>
        </row>
        <row r="6442">
          <cell r="A6442">
            <v>88263</v>
          </cell>
          <cell r="B6442" t="str">
            <v>SERVICOS DIVERSOS</v>
          </cell>
          <cell r="C6442" t="str">
            <v>SEDI</v>
          </cell>
          <cell r="D6442" t="str">
            <v>OUTROS</v>
          </cell>
          <cell r="E6442" t="str">
            <v>0318</v>
          </cell>
          <cell r="F6442" t="str">
            <v/>
          </cell>
          <cell r="G6442" t="str">
            <v/>
          </cell>
          <cell r="H6442" t="str">
            <v>CAVOUQUEIRO OU OPERADOR PERFURATRIZ/ROMPEDOR COM ENCARGOS COMPLEMENTARES</v>
          </cell>
          <cell r="I6442" t="str">
            <v>H</v>
          </cell>
          <cell r="J6442" t="str">
            <v>COEFICIENTE DE REPRESENTATIVIDADE</v>
          </cell>
          <cell r="K6442" t="str">
            <v>16,21</v>
          </cell>
          <cell r="L6442" t="str">
            <v>ENCARGOS COMPLEMENTARES REFERENCIAL</v>
          </cell>
        </row>
        <row r="6443">
          <cell r="A6443">
            <v>88264</v>
          </cell>
          <cell r="B6443" t="str">
            <v>SERVICOS DIVERSOS</v>
          </cell>
          <cell r="C6443" t="str">
            <v>SEDI</v>
          </cell>
          <cell r="D6443" t="str">
            <v>OUTROS</v>
          </cell>
          <cell r="E6443" t="str">
            <v>0318</v>
          </cell>
          <cell r="F6443" t="str">
            <v/>
          </cell>
          <cell r="G6443" t="str">
            <v/>
          </cell>
          <cell r="H6443" t="str">
            <v>ELETRICISTA COM ENCARGOS COMPLEMENTARES</v>
          </cell>
          <cell r="I6443" t="str">
            <v>H</v>
          </cell>
          <cell r="J6443" t="str">
            <v>COLETADO</v>
          </cell>
          <cell r="K6443" t="str">
            <v>19,64</v>
          </cell>
          <cell r="L6443" t="str">
            <v>ENCARGOS COMPLEMENTARES REFERENCIAL</v>
          </cell>
        </row>
        <row r="6444">
          <cell r="A6444">
            <v>88265</v>
          </cell>
          <cell r="B6444" t="str">
            <v>SERVICOS DIVERSOS</v>
          </cell>
          <cell r="C6444" t="str">
            <v>SEDI</v>
          </cell>
          <cell r="D6444" t="str">
            <v>OUTROS</v>
          </cell>
          <cell r="E6444" t="str">
            <v>0318</v>
          </cell>
          <cell r="F6444" t="str">
            <v/>
          </cell>
          <cell r="G6444" t="str">
            <v/>
          </cell>
          <cell r="H6444" t="str">
            <v>ELETRICISTA INDUSTRIAL COM ENCARGOS COMPLEMENTARES</v>
          </cell>
          <cell r="I6444" t="str">
            <v>H</v>
          </cell>
          <cell r="J6444" t="str">
            <v>COEFICIENTE DE REPRESENTATIVIDADE</v>
          </cell>
          <cell r="K6444" t="str">
            <v>18,87</v>
          </cell>
          <cell r="L6444" t="str">
            <v>ENCARGOS COMPLEMENTARES REFERENCIAL</v>
          </cell>
        </row>
        <row r="6445">
          <cell r="A6445">
            <v>88266</v>
          </cell>
          <cell r="B6445" t="str">
            <v>SERVICOS DIVERSOS</v>
          </cell>
          <cell r="C6445" t="str">
            <v>SEDI</v>
          </cell>
          <cell r="D6445" t="str">
            <v>OUTROS</v>
          </cell>
          <cell r="E6445" t="str">
            <v>0318</v>
          </cell>
          <cell r="F6445" t="str">
            <v/>
          </cell>
          <cell r="G6445" t="str">
            <v/>
          </cell>
          <cell r="H6445" t="str">
            <v>ELETROTÉCNICO COM ENCARGOS COMPLEMENTARES</v>
          </cell>
          <cell r="I6445" t="str">
            <v>H</v>
          </cell>
          <cell r="J6445" t="str">
            <v>COEFICIENTE DE REPRESENTATIVIDADE</v>
          </cell>
          <cell r="K6445" t="str">
            <v>28,56</v>
          </cell>
          <cell r="L6445" t="str">
            <v>ENCARGOS COMPLEMENTARES REFERENCIAL</v>
          </cell>
        </row>
        <row r="6446">
          <cell r="A6446">
            <v>88267</v>
          </cell>
          <cell r="B6446" t="str">
            <v>SERVICOS DIVERSOS</v>
          </cell>
          <cell r="C6446" t="str">
            <v>SEDI</v>
          </cell>
          <cell r="D6446" t="str">
            <v>OUTROS</v>
          </cell>
          <cell r="E6446" t="str">
            <v>0318</v>
          </cell>
          <cell r="F6446" t="str">
            <v/>
          </cell>
          <cell r="G6446" t="str">
            <v/>
          </cell>
          <cell r="H6446" t="str">
            <v>ENCANADOR OU BOMBEIRO HIDRÁULICO COM ENCARGOS COMPLEMENTARES</v>
          </cell>
          <cell r="I6446" t="str">
            <v>H</v>
          </cell>
          <cell r="J6446" t="str">
            <v>COLETADO</v>
          </cell>
          <cell r="K6446" t="str">
            <v>17,60</v>
          </cell>
          <cell r="L6446" t="str">
            <v>ENCARGOS COMPLEMENTARES REFERENCIAL</v>
          </cell>
        </row>
        <row r="6447">
          <cell r="A6447">
            <v>88269</v>
          </cell>
          <cell r="B6447" t="str">
            <v>SERVICOS DIVERSOS</v>
          </cell>
          <cell r="C6447" t="str">
            <v>SEDI</v>
          </cell>
          <cell r="D6447" t="str">
            <v>OUTROS</v>
          </cell>
          <cell r="E6447" t="str">
            <v>0318</v>
          </cell>
          <cell r="F6447" t="str">
            <v/>
          </cell>
          <cell r="G6447" t="str">
            <v/>
          </cell>
          <cell r="H6447" t="str">
            <v>GESSEIRO COM ENCARGOS COMPLEMENTARES</v>
          </cell>
          <cell r="I6447" t="str">
            <v>H</v>
          </cell>
          <cell r="J6447" t="str">
            <v>COEFICIENTE DE REPRESENTATIVIDADE</v>
          </cell>
          <cell r="K6447" t="str">
            <v>20,00</v>
          </cell>
          <cell r="L6447" t="str">
            <v>ENCARGOS COMPLEMENTARES REFERENCIAL</v>
          </cell>
        </row>
        <row r="6448">
          <cell r="A6448">
            <v>88270</v>
          </cell>
          <cell r="B6448" t="str">
            <v>SERVICOS DIVERSOS</v>
          </cell>
          <cell r="C6448" t="str">
            <v>SEDI</v>
          </cell>
          <cell r="D6448" t="str">
            <v>OUTROS</v>
          </cell>
          <cell r="E6448" t="str">
            <v>0318</v>
          </cell>
          <cell r="F6448" t="str">
            <v/>
          </cell>
          <cell r="G6448" t="str">
            <v/>
          </cell>
          <cell r="H6448" t="str">
            <v>IMPERMEABILIZADOR COM ENCARGOS COMPLEMENTARES</v>
          </cell>
          <cell r="I6448" t="str">
            <v>H</v>
          </cell>
          <cell r="J6448" t="str">
            <v>COEFICIENTE DE REPRESENTATIVIDADE</v>
          </cell>
          <cell r="K6448" t="str">
            <v>18,30</v>
          </cell>
          <cell r="L6448" t="str">
            <v>ENCARGOS COMPLEMENTARES REFERENCIAL</v>
          </cell>
        </row>
        <row r="6449">
          <cell r="A6449">
            <v>88272</v>
          </cell>
          <cell r="B6449" t="str">
            <v>SERVICOS DIVERSOS</v>
          </cell>
          <cell r="C6449" t="str">
            <v>SEDI</v>
          </cell>
          <cell r="D6449" t="str">
            <v>OUTROS</v>
          </cell>
          <cell r="E6449" t="str">
            <v>0318</v>
          </cell>
          <cell r="F6449" t="str">
            <v/>
          </cell>
          <cell r="G6449" t="str">
            <v/>
          </cell>
          <cell r="H6449" t="str">
            <v>MACARIQUEIRO COM ENCARGOS COMPLEMENTARES</v>
          </cell>
          <cell r="I6449" t="str">
            <v>H</v>
          </cell>
          <cell r="J6449" t="str">
            <v>COEFICIENTE DE REPRESENTATIVIDADE</v>
          </cell>
          <cell r="K6449" t="str">
            <v>19,48</v>
          </cell>
          <cell r="L6449" t="str">
            <v>ENCARGOS COMPLEMENTARES REFERENCIAL</v>
          </cell>
        </row>
        <row r="6450">
          <cell r="A6450">
            <v>88273</v>
          </cell>
          <cell r="B6450" t="str">
            <v>SERVICOS DIVERSOS</v>
          </cell>
          <cell r="C6450" t="str">
            <v>SEDI</v>
          </cell>
          <cell r="D6450" t="str">
            <v>OUTROS</v>
          </cell>
          <cell r="E6450" t="str">
            <v>0318</v>
          </cell>
          <cell r="F6450" t="str">
            <v/>
          </cell>
          <cell r="G6450" t="str">
            <v/>
          </cell>
          <cell r="H6450" t="str">
            <v>MARCENEIRO COM ENCARGOS COMPLEMENTARES</v>
          </cell>
          <cell r="I6450" t="str">
            <v>H</v>
          </cell>
          <cell r="J6450" t="str">
            <v>COEFICIENTE DE REPRESENTATIVIDADE</v>
          </cell>
          <cell r="K6450" t="str">
            <v>17,92</v>
          </cell>
          <cell r="L6450" t="str">
            <v>ENCARGOS COMPLEMENTARES REFERENCIAL</v>
          </cell>
        </row>
        <row r="6451">
          <cell r="A6451">
            <v>88274</v>
          </cell>
          <cell r="B6451" t="str">
            <v>SERVICOS DIVERSOS</v>
          </cell>
          <cell r="C6451" t="str">
            <v>SEDI</v>
          </cell>
          <cell r="D6451" t="str">
            <v>OUTROS</v>
          </cell>
          <cell r="E6451" t="str">
            <v>0318</v>
          </cell>
          <cell r="F6451" t="str">
            <v/>
          </cell>
          <cell r="G6451" t="str">
            <v/>
          </cell>
          <cell r="H6451" t="str">
            <v>MARMORISTA/GRANITEIRO COM ENCARGOS COMPLEMENTARES</v>
          </cell>
          <cell r="I6451" t="str">
            <v>H</v>
          </cell>
          <cell r="J6451" t="str">
            <v>COEFICIENTE DE REPRESENTATIVIDADE</v>
          </cell>
          <cell r="K6451" t="str">
            <v>19,24</v>
          </cell>
          <cell r="L6451" t="str">
            <v>ENCARGOS COMPLEMENTARES REFERENCIAL</v>
          </cell>
        </row>
        <row r="6452">
          <cell r="A6452">
            <v>88275</v>
          </cell>
          <cell r="B6452" t="str">
            <v>SERVICOS DIVERSOS</v>
          </cell>
          <cell r="C6452" t="str">
            <v>SEDI</v>
          </cell>
          <cell r="D6452" t="str">
            <v>OUTROS</v>
          </cell>
          <cell r="E6452" t="str">
            <v>0318</v>
          </cell>
          <cell r="F6452" t="str">
            <v/>
          </cell>
          <cell r="G6452" t="str">
            <v/>
          </cell>
          <cell r="H6452" t="str">
            <v>MECÃNICO DE EQUIPAMENTOS PESADOS COM ENCARGOS COMPLEMENTARES</v>
          </cell>
          <cell r="I6452" t="str">
            <v>H</v>
          </cell>
          <cell r="J6452" t="str">
            <v>COEFICIENTE DE REPRESENTATIVIDADE</v>
          </cell>
          <cell r="K6452" t="str">
            <v>22,65</v>
          </cell>
          <cell r="L6452" t="str">
            <v>ENCARGOS COMPLEMENTARES REFERENCIAL</v>
          </cell>
        </row>
        <row r="6453">
          <cell r="A6453">
            <v>88277</v>
          </cell>
          <cell r="B6453" t="str">
            <v>SERVICOS DIVERSOS</v>
          </cell>
          <cell r="C6453" t="str">
            <v>SEDI</v>
          </cell>
          <cell r="D6453" t="str">
            <v>OUTROS</v>
          </cell>
          <cell r="E6453" t="str">
            <v>0318</v>
          </cell>
          <cell r="F6453" t="str">
            <v/>
          </cell>
          <cell r="G6453" t="str">
            <v/>
          </cell>
          <cell r="H6453" t="str">
            <v>MONTADOR (TUBO AÇO/EQUIPAMENTOS) COM ENCARGOS COMPLEMENTARES</v>
          </cell>
          <cell r="I6453" t="str">
            <v>H</v>
          </cell>
          <cell r="J6453" t="str">
            <v>COEFICIENTE DE REPRESENTATIVIDADE</v>
          </cell>
          <cell r="K6453" t="str">
            <v>19,17</v>
          </cell>
          <cell r="L6453" t="str">
            <v>ENCARGOS COMPLEMENTARES REFERENCIAL</v>
          </cell>
        </row>
        <row r="6454">
          <cell r="A6454">
            <v>88278</v>
          </cell>
          <cell r="B6454" t="str">
            <v>SERVICOS DIVERSOS</v>
          </cell>
          <cell r="C6454" t="str">
            <v>SEDI</v>
          </cell>
          <cell r="D6454" t="str">
            <v>OUTROS</v>
          </cell>
          <cell r="E6454" t="str">
            <v>0318</v>
          </cell>
          <cell r="F6454" t="str">
            <v/>
          </cell>
          <cell r="G6454" t="str">
            <v/>
          </cell>
          <cell r="H6454" t="str">
            <v>MONTADOR DE ESTRUTURA METÁLICA COM ENCARGOS COMPLEMENTARES</v>
          </cell>
          <cell r="I6454" t="str">
            <v>H</v>
          </cell>
          <cell r="J6454" t="str">
            <v>COEFICIENTE DE REPRESENTATIVIDADE</v>
          </cell>
          <cell r="K6454" t="str">
            <v>17,25</v>
          </cell>
          <cell r="L6454" t="str">
            <v>ENCARGOS COMPLEMENTARES REFERENCIAL</v>
          </cell>
        </row>
        <row r="6455">
          <cell r="A6455">
            <v>88279</v>
          </cell>
          <cell r="B6455" t="str">
            <v>SERVICOS DIVERSOS</v>
          </cell>
          <cell r="C6455" t="str">
            <v>SEDI</v>
          </cell>
          <cell r="D6455" t="str">
            <v>OUTROS</v>
          </cell>
          <cell r="E6455" t="str">
            <v>0318</v>
          </cell>
          <cell r="F6455" t="str">
            <v/>
          </cell>
          <cell r="G6455" t="str">
            <v/>
          </cell>
          <cell r="H6455" t="str">
            <v>MONTADOR ELETROMECÃNICO COM ENCARGOS COMPLEMENTARES</v>
          </cell>
          <cell r="I6455" t="str">
            <v>H</v>
          </cell>
          <cell r="J6455" t="str">
            <v>COEFICIENTE DE REPRESENTATIVIDADE</v>
          </cell>
          <cell r="K6455" t="str">
            <v>21,94</v>
          </cell>
          <cell r="L6455" t="str">
            <v>ENCARGOS COMPLEMENTARES REFERENCIAL</v>
          </cell>
        </row>
        <row r="6456">
          <cell r="A6456">
            <v>88281</v>
          </cell>
          <cell r="B6456" t="str">
            <v>SERVICOS DIVERSOS</v>
          </cell>
          <cell r="C6456" t="str">
            <v>SEDI</v>
          </cell>
          <cell r="D6456" t="str">
            <v>OUTROS</v>
          </cell>
          <cell r="E6456" t="str">
            <v>0318</v>
          </cell>
          <cell r="F6456" t="str">
            <v/>
          </cell>
          <cell r="G6456" t="str">
            <v/>
          </cell>
          <cell r="H6456" t="str">
            <v>MOTORISTA DE BASCULANTE COM ENCARGOS COMPLEMENTARES</v>
          </cell>
          <cell r="I6456" t="str">
            <v>H</v>
          </cell>
          <cell r="J6456" t="str">
            <v>COEFICIENTE DE REPRESENTATIVIDADE</v>
          </cell>
          <cell r="K6456" t="str">
            <v>16,88</v>
          </cell>
          <cell r="L6456" t="str">
            <v>ENCARGOS COMPLEMENTARES REFERENCIAL</v>
          </cell>
        </row>
        <row r="6457">
          <cell r="A6457">
            <v>88282</v>
          </cell>
          <cell r="B6457" t="str">
            <v>SERVICOS DIVERSOS</v>
          </cell>
          <cell r="C6457" t="str">
            <v>SEDI</v>
          </cell>
          <cell r="D6457" t="str">
            <v>OUTROS</v>
          </cell>
          <cell r="E6457" t="str">
            <v>0318</v>
          </cell>
          <cell r="F6457" t="str">
            <v/>
          </cell>
          <cell r="G6457" t="str">
            <v/>
          </cell>
          <cell r="H6457" t="str">
            <v>MOTORISTA DE CAMINHÃO COM ENCARGOS COMPLEMENTARES</v>
          </cell>
          <cell r="I6457" t="str">
            <v>H</v>
          </cell>
          <cell r="J6457" t="str">
            <v>COEFICIENTE DE REPRESENTATIVIDADE</v>
          </cell>
          <cell r="K6457" t="str">
            <v>17,63</v>
          </cell>
          <cell r="L6457" t="str">
            <v>ENCARGOS COMPLEMENTARES REFERENCIAL</v>
          </cell>
        </row>
        <row r="6458">
          <cell r="A6458">
            <v>88283</v>
          </cell>
          <cell r="B6458" t="str">
            <v>SERVICOS DIVERSOS</v>
          </cell>
          <cell r="C6458" t="str">
            <v>SEDI</v>
          </cell>
          <cell r="D6458" t="str">
            <v>OUTROS</v>
          </cell>
          <cell r="E6458" t="str">
            <v>0318</v>
          </cell>
          <cell r="F6458" t="str">
            <v/>
          </cell>
          <cell r="G6458" t="str">
            <v/>
          </cell>
          <cell r="H6458" t="str">
            <v>MOTORISTA DE CAMINHÃO E CARRETA COM ENCARGOS COMPLEMENTARES</v>
          </cell>
          <cell r="I6458" t="str">
            <v>H</v>
          </cell>
          <cell r="J6458" t="str">
            <v>COEFICIENTE DE REPRESENTATIVIDADE</v>
          </cell>
          <cell r="K6458" t="str">
            <v>22,04</v>
          </cell>
          <cell r="L6458" t="str">
            <v>ENCARGOS COMPLEMENTARES REFERENCIAL</v>
          </cell>
        </row>
        <row r="6459">
          <cell r="A6459">
            <v>88284</v>
          </cell>
          <cell r="B6459" t="str">
            <v>SERVICOS DIVERSOS</v>
          </cell>
          <cell r="C6459" t="str">
            <v>SEDI</v>
          </cell>
          <cell r="D6459" t="str">
            <v>OUTROS</v>
          </cell>
          <cell r="E6459" t="str">
            <v>0318</v>
          </cell>
          <cell r="F6459" t="str">
            <v/>
          </cell>
          <cell r="G6459" t="str">
            <v/>
          </cell>
          <cell r="H6459" t="str">
            <v>MOTORISTA DE VEIÍCULO LEVE COM ENCARGOS COMPLEMENTARES</v>
          </cell>
          <cell r="I6459" t="str">
            <v>H</v>
          </cell>
          <cell r="J6459" t="str">
            <v>COEFICIENTE DE REPRESENTATIVIDADE</v>
          </cell>
          <cell r="K6459" t="str">
            <v>18,57</v>
          </cell>
          <cell r="L6459" t="str">
            <v>ENCARGOS COMPLEMENTARES REFERENCIAL</v>
          </cell>
        </row>
        <row r="6460">
          <cell r="A6460">
            <v>88285</v>
          </cell>
          <cell r="B6460" t="str">
            <v>SERVICOS DIVERSOS</v>
          </cell>
          <cell r="C6460" t="str">
            <v>SEDI</v>
          </cell>
          <cell r="D6460" t="str">
            <v>OUTROS</v>
          </cell>
          <cell r="E6460" t="str">
            <v>0318</v>
          </cell>
          <cell r="F6460" t="str">
            <v/>
          </cell>
          <cell r="G6460" t="str">
            <v/>
          </cell>
          <cell r="H6460" t="str">
            <v>MOTORISTA DE VEÍCULO PESADO COM ENCARGOS COMPLEMENTARES</v>
          </cell>
          <cell r="I6460" t="str">
            <v>H</v>
          </cell>
          <cell r="J6460" t="str">
            <v>COEFICIENTE DE REPRESENTATIVIDADE</v>
          </cell>
          <cell r="K6460" t="str">
            <v>21,51</v>
          </cell>
          <cell r="L6460" t="str">
            <v>ENCARGOS COMPLEMENTARES REFERENCIAL</v>
          </cell>
        </row>
        <row r="6461">
          <cell r="A6461">
            <v>88286</v>
          </cell>
          <cell r="B6461" t="str">
            <v>SERVICOS DIVERSOS</v>
          </cell>
          <cell r="C6461" t="str">
            <v>SEDI</v>
          </cell>
          <cell r="D6461" t="str">
            <v>OUTROS</v>
          </cell>
          <cell r="E6461" t="str">
            <v>0318</v>
          </cell>
          <cell r="F6461" t="str">
            <v/>
          </cell>
          <cell r="G6461" t="str">
            <v/>
          </cell>
          <cell r="H6461" t="str">
            <v>MOTORISTA OPERADOR DE MUNCK COM ENCARGOS COMPLEMENTARES</v>
          </cell>
          <cell r="I6461" t="str">
            <v>H</v>
          </cell>
          <cell r="J6461" t="str">
            <v>COEFICIENTE DE REPRESENTATIVIDADE</v>
          </cell>
          <cell r="K6461" t="str">
            <v>18,70</v>
          </cell>
          <cell r="L6461" t="str">
            <v>ENCARGOS COMPLEMENTARES REFERENCIAL</v>
          </cell>
        </row>
        <row r="6462">
          <cell r="A6462">
            <v>88288</v>
          </cell>
          <cell r="B6462" t="str">
            <v>SERVICOS DIVERSOS</v>
          </cell>
          <cell r="C6462" t="str">
            <v>SEDI</v>
          </cell>
          <cell r="D6462" t="str">
            <v>OUTROS</v>
          </cell>
          <cell r="E6462" t="str">
            <v>0318</v>
          </cell>
          <cell r="F6462" t="str">
            <v/>
          </cell>
          <cell r="G6462" t="str">
            <v/>
          </cell>
          <cell r="H6462" t="str">
            <v>NIVELADOR COM ENCARGOS COMPLEMENTARES</v>
          </cell>
          <cell r="I6462" t="str">
            <v>H</v>
          </cell>
          <cell r="J6462" t="str">
            <v>COEFICIENTE DE REPRESENTATIVIDADE</v>
          </cell>
          <cell r="K6462" t="str">
            <v>10,28</v>
          </cell>
          <cell r="L6462" t="str">
            <v>ENCARGOS COMPLEMENTARES REFERENCIAL</v>
          </cell>
        </row>
        <row r="6463">
          <cell r="A6463">
            <v>88291</v>
          </cell>
          <cell r="B6463" t="str">
            <v>SERVICOS DIVERSOS</v>
          </cell>
          <cell r="C6463" t="str">
            <v>SEDI</v>
          </cell>
          <cell r="D6463" t="str">
            <v>OUTROS</v>
          </cell>
          <cell r="E6463" t="str">
            <v>0318</v>
          </cell>
          <cell r="F6463" t="str">
            <v/>
          </cell>
          <cell r="G6463" t="str">
            <v/>
          </cell>
          <cell r="H6463" t="str">
            <v>OPERADOR DE BETONEIRA (CAMINHÃO) COM ENCARGOS COMPLEMENTARES</v>
          </cell>
          <cell r="I6463" t="str">
            <v>H</v>
          </cell>
          <cell r="J6463" t="str">
            <v>COEFICIENTE DE REPRESENTATIVIDADE</v>
          </cell>
          <cell r="K6463" t="str">
            <v>16,37</v>
          </cell>
          <cell r="L6463" t="str">
            <v>ENCARGOS COMPLEMENTARES REFERENCIAL</v>
          </cell>
        </row>
        <row r="6464">
          <cell r="A6464">
            <v>88292</v>
          </cell>
          <cell r="B6464" t="str">
            <v>SERVICOS DIVERSOS</v>
          </cell>
          <cell r="C6464" t="str">
            <v>SEDI</v>
          </cell>
          <cell r="D6464" t="str">
            <v>OUTROS</v>
          </cell>
          <cell r="E6464" t="str">
            <v>0318</v>
          </cell>
          <cell r="F6464" t="str">
            <v/>
          </cell>
          <cell r="G6464" t="str">
            <v/>
          </cell>
          <cell r="H6464" t="str">
            <v>OPERADOR DE COMPRESSOR OU COMPRESSORISTA COM ENCARGOS COMPLEMENTARES</v>
          </cell>
          <cell r="I6464" t="str">
            <v>H</v>
          </cell>
          <cell r="J6464" t="str">
            <v>COEFICIENTE DE REPRESENTATIVIDADE</v>
          </cell>
          <cell r="K6464" t="str">
            <v>19,31</v>
          </cell>
          <cell r="L6464" t="str">
            <v>ENCARGOS COMPLEMENTARES REFERENCIAL</v>
          </cell>
        </row>
        <row r="6465">
          <cell r="A6465">
            <v>88293</v>
          </cell>
          <cell r="B6465" t="str">
            <v>SERVICOS DIVERSOS</v>
          </cell>
          <cell r="C6465" t="str">
            <v>SEDI</v>
          </cell>
          <cell r="D6465" t="str">
            <v>OUTROS</v>
          </cell>
          <cell r="E6465" t="str">
            <v>0318</v>
          </cell>
          <cell r="F6465" t="str">
            <v/>
          </cell>
          <cell r="G6465" t="str">
            <v/>
          </cell>
          <cell r="H6465" t="str">
            <v>OPERADOR DE DEMARCADORA DE FAIXAS COM ENCARGOS COMPLEMENTARES</v>
          </cell>
          <cell r="I6465" t="str">
            <v>H</v>
          </cell>
          <cell r="J6465" t="str">
            <v>COEFICIENTE DE REPRESENTATIVIDADE</v>
          </cell>
          <cell r="K6465" t="str">
            <v>19,11</v>
          </cell>
          <cell r="L6465" t="str">
            <v>ENCARGOS COMPLEMENTARES REFERENCIAL</v>
          </cell>
        </row>
        <row r="6466">
          <cell r="A6466">
            <v>88294</v>
          </cell>
          <cell r="B6466" t="str">
            <v>SERVICOS DIVERSOS</v>
          </cell>
          <cell r="C6466" t="str">
            <v>SEDI</v>
          </cell>
          <cell r="D6466" t="str">
            <v>OUTROS</v>
          </cell>
          <cell r="E6466" t="str">
            <v>0318</v>
          </cell>
          <cell r="F6466" t="str">
            <v/>
          </cell>
          <cell r="G6466" t="str">
            <v/>
          </cell>
          <cell r="H6466" t="str">
            <v>OPERADOR DE ESCAVADEIRA COM ENCARGOS COMPLEMENTARES</v>
          </cell>
          <cell r="I6466" t="str">
            <v>H</v>
          </cell>
          <cell r="J6466" t="str">
            <v>COLETADO</v>
          </cell>
          <cell r="K6466" t="str">
            <v>20,55</v>
          </cell>
          <cell r="L6466" t="str">
            <v>ENCARGOS COMPLEMENTARES REFERENCIAL</v>
          </cell>
        </row>
        <row r="6467">
          <cell r="A6467">
            <v>88295</v>
          </cell>
          <cell r="B6467" t="str">
            <v>SERVICOS DIVERSOS</v>
          </cell>
          <cell r="C6467" t="str">
            <v>SEDI</v>
          </cell>
          <cell r="D6467" t="str">
            <v>OUTROS</v>
          </cell>
          <cell r="E6467" t="str">
            <v>0318</v>
          </cell>
          <cell r="F6467" t="str">
            <v/>
          </cell>
          <cell r="G6467" t="str">
            <v/>
          </cell>
          <cell r="H6467" t="str">
            <v>OPERADOR DE GUINCHO COM ENCARGOS COMPLEMENTARES</v>
          </cell>
          <cell r="I6467" t="str">
            <v>H</v>
          </cell>
          <cell r="J6467" t="str">
            <v>COEFICIENTE DE REPRESENTATIVIDADE</v>
          </cell>
          <cell r="K6467" t="str">
            <v>17,05</v>
          </cell>
          <cell r="L6467" t="str">
            <v>ENCARGOS COMPLEMENTARES REFERENCIAL</v>
          </cell>
        </row>
        <row r="6468">
          <cell r="A6468">
            <v>88296</v>
          </cell>
          <cell r="B6468" t="str">
            <v>SERVICOS DIVERSOS</v>
          </cell>
          <cell r="C6468" t="str">
            <v>SEDI</v>
          </cell>
          <cell r="D6468" t="str">
            <v>OUTROS</v>
          </cell>
          <cell r="E6468" t="str">
            <v>0318</v>
          </cell>
          <cell r="F6468" t="str">
            <v/>
          </cell>
          <cell r="G6468" t="str">
            <v/>
          </cell>
          <cell r="H6468" t="str">
            <v>OPERADOR DE GUINDASTE COM ENCARGOS COMPLEMENTARES</v>
          </cell>
          <cell r="I6468" t="str">
            <v>H</v>
          </cell>
          <cell r="J6468" t="str">
            <v>COEFICIENTE DE REPRESENTATIVIDADE</v>
          </cell>
          <cell r="K6468" t="str">
            <v>19,19</v>
          </cell>
          <cell r="L6468" t="str">
            <v>ENCARGOS COMPLEMENTARES REFERENCIAL</v>
          </cell>
        </row>
        <row r="6469">
          <cell r="A6469">
            <v>88297</v>
          </cell>
          <cell r="B6469" t="str">
            <v>SERVICOS DIVERSOS</v>
          </cell>
          <cell r="C6469" t="str">
            <v>SEDI</v>
          </cell>
          <cell r="D6469" t="str">
            <v>OUTROS</v>
          </cell>
          <cell r="E6469" t="str">
            <v>0318</v>
          </cell>
          <cell r="F6469" t="str">
            <v/>
          </cell>
          <cell r="G6469" t="str">
            <v/>
          </cell>
          <cell r="H6469" t="str">
            <v>OPERADOR DE MÁQUINAS E EQUIPAMENTOS COM ENCARGOS COMPLEMENTARES</v>
          </cell>
          <cell r="I6469" t="str">
            <v>H</v>
          </cell>
          <cell r="J6469" t="str">
            <v>COEFICIENTE DE REPRESENTATIVIDADE</v>
          </cell>
          <cell r="K6469" t="str">
            <v>18,63</v>
          </cell>
          <cell r="L6469" t="str">
            <v>ENCARGOS COMPLEMENTARES REFERENCIAL</v>
          </cell>
        </row>
        <row r="6470">
          <cell r="A6470">
            <v>88298</v>
          </cell>
          <cell r="B6470" t="str">
            <v>SERVICOS DIVERSOS</v>
          </cell>
          <cell r="C6470" t="str">
            <v>SEDI</v>
          </cell>
          <cell r="D6470" t="str">
            <v>OUTROS</v>
          </cell>
          <cell r="E6470" t="str">
            <v>0318</v>
          </cell>
          <cell r="F6470" t="str">
            <v/>
          </cell>
          <cell r="G6470" t="str">
            <v/>
          </cell>
          <cell r="H6470" t="str">
            <v>OPERADOR DE MARTELETE OU MARTELETEIRO COM ENCARGOS COMPLEMENTARES</v>
          </cell>
          <cell r="I6470" t="str">
            <v>H</v>
          </cell>
          <cell r="J6470" t="str">
            <v>COEFICIENTE DE REPRESENTATIVIDADE</v>
          </cell>
          <cell r="K6470" t="str">
            <v>19,50</v>
          </cell>
          <cell r="L6470" t="str">
            <v>ENCARGOS COMPLEMENTARES REFERENCIAL</v>
          </cell>
        </row>
        <row r="6471">
          <cell r="A6471">
            <v>88299</v>
          </cell>
          <cell r="B6471" t="str">
            <v>SERVICOS DIVERSOS</v>
          </cell>
          <cell r="C6471" t="str">
            <v>SEDI</v>
          </cell>
          <cell r="D6471" t="str">
            <v>OUTROS</v>
          </cell>
          <cell r="E6471" t="str">
            <v>0318</v>
          </cell>
          <cell r="F6471" t="str">
            <v/>
          </cell>
          <cell r="G6471" t="str">
            <v/>
          </cell>
          <cell r="H6471" t="str">
            <v>OPERADOR DE MOTO-ESCREIPER COM ENCARGOS COMPLEMENTARES</v>
          </cell>
          <cell r="I6471" t="str">
            <v>H</v>
          </cell>
          <cell r="J6471" t="str">
            <v>COEFICIENTE DE REPRESENTATIVIDADE</v>
          </cell>
          <cell r="K6471" t="str">
            <v>19,35</v>
          </cell>
          <cell r="L6471" t="str">
            <v>ENCARGOS COMPLEMENTARES REFERENCIAL</v>
          </cell>
        </row>
        <row r="6472">
          <cell r="A6472">
            <v>88300</v>
          </cell>
          <cell r="B6472" t="str">
            <v>SERVICOS DIVERSOS</v>
          </cell>
          <cell r="C6472" t="str">
            <v>SEDI</v>
          </cell>
          <cell r="D6472" t="str">
            <v>OUTROS</v>
          </cell>
          <cell r="E6472" t="str">
            <v>0318</v>
          </cell>
          <cell r="F6472" t="str">
            <v/>
          </cell>
          <cell r="G6472" t="str">
            <v/>
          </cell>
          <cell r="H6472" t="str">
            <v>OPERADOR DE MOTONIVELADORA COM ENCARGOS COMPLEMENTARES</v>
          </cell>
          <cell r="I6472" t="str">
            <v>H</v>
          </cell>
          <cell r="J6472" t="str">
            <v>COEFICIENTE DE REPRESENTATIVIDADE</v>
          </cell>
          <cell r="K6472" t="str">
            <v>22,74</v>
          </cell>
          <cell r="L6472" t="str">
            <v>ENCARGOS COMPLEMENTARES REFERENCIAL</v>
          </cell>
        </row>
        <row r="6473">
          <cell r="A6473">
            <v>88301</v>
          </cell>
          <cell r="B6473" t="str">
            <v>SERVICOS DIVERSOS</v>
          </cell>
          <cell r="C6473" t="str">
            <v>SEDI</v>
          </cell>
          <cell r="D6473" t="str">
            <v>OUTROS</v>
          </cell>
          <cell r="E6473" t="str">
            <v>0318</v>
          </cell>
          <cell r="F6473" t="str">
            <v/>
          </cell>
          <cell r="G6473" t="str">
            <v/>
          </cell>
          <cell r="H6473" t="str">
            <v>OPERADOR DE PÁ CARREGADEIRA COM ENCARGOS COMPLEMENTARES</v>
          </cell>
          <cell r="I6473" t="str">
            <v>H</v>
          </cell>
          <cell r="J6473" t="str">
            <v>COEFICIENTE DE REPRESENTATIVIDADE</v>
          </cell>
          <cell r="K6473" t="str">
            <v>18,60</v>
          </cell>
          <cell r="L6473" t="str">
            <v>ENCARGOS COMPLEMENTARES REFERENCIAL</v>
          </cell>
        </row>
        <row r="6474">
          <cell r="A6474">
            <v>88302</v>
          </cell>
          <cell r="B6474" t="str">
            <v>SERVICOS DIVERSOS</v>
          </cell>
          <cell r="C6474" t="str">
            <v>SEDI</v>
          </cell>
          <cell r="D6474" t="str">
            <v>OUTROS</v>
          </cell>
          <cell r="E6474" t="str">
            <v>0318</v>
          </cell>
          <cell r="F6474" t="str">
            <v/>
          </cell>
          <cell r="G6474" t="str">
            <v/>
          </cell>
          <cell r="H6474" t="str">
            <v>OPERADOR DE PAVIMENTADORA COM ENCARGOS COMPLEMENTARES</v>
          </cell>
          <cell r="I6474" t="str">
            <v>H</v>
          </cell>
          <cell r="J6474" t="str">
            <v>COEFICIENTE DE REPRESENTATIVIDADE</v>
          </cell>
          <cell r="K6474" t="str">
            <v>19,84</v>
          </cell>
          <cell r="L6474" t="str">
            <v>ENCARGOS COMPLEMENTARES REFERENCIAL</v>
          </cell>
        </row>
        <row r="6475">
          <cell r="A6475">
            <v>88303</v>
          </cell>
          <cell r="B6475" t="str">
            <v>SERVICOS DIVERSOS</v>
          </cell>
          <cell r="C6475" t="str">
            <v>SEDI</v>
          </cell>
          <cell r="D6475" t="str">
            <v>OUTROS</v>
          </cell>
          <cell r="E6475" t="str">
            <v>0318</v>
          </cell>
          <cell r="F6475" t="str">
            <v/>
          </cell>
          <cell r="G6475" t="str">
            <v/>
          </cell>
          <cell r="H6475" t="str">
            <v>OPERADOR DE ROLO COMPACTADOR COM ENCARGOS COMPLEMENTARES</v>
          </cell>
          <cell r="I6475" t="str">
            <v>H</v>
          </cell>
          <cell r="J6475" t="str">
            <v>COEFICIENTE DE REPRESENTATIVIDADE</v>
          </cell>
          <cell r="K6475" t="str">
            <v>18,34</v>
          </cell>
          <cell r="L6475" t="str">
            <v>ENCARGOS COMPLEMENTARES REFERENCIAL</v>
          </cell>
        </row>
        <row r="6476">
          <cell r="A6476">
            <v>88304</v>
          </cell>
          <cell r="B6476" t="str">
            <v>SERVICOS DIVERSOS</v>
          </cell>
          <cell r="C6476" t="str">
            <v>SEDI</v>
          </cell>
          <cell r="D6476" t="str">
            <v>OUTROS</v>
          </cell>
          <cell r="E6476" t="str">
            <v>0318</v>
          </cell>
          <cell r="F6476" t="str">
            <v/>
          </cell>
          <cell r="G6476" t="str">
            <v/>
          </cell>
          <cell r="H6476" t="str">
            <v>OPERADOR DE USINA DE ASFALTO, DE SOLOS OU DE CONCRETO COM ENCARGOS COMPLEMENTARES</v>
          </cell>
          <cell r="I6476" t="str">
            <v>H</v>
          </cell>
          <cell r="J6476" t="str">
            <v>COEFICIENTE DE REPRESENTATIVIDADE</v>
          </cell>
          <cell r="K6476" t="str">
            <v>17,66</v>
          </cell>
          <cell r="L6476" t="str">
            <v>ENCARGOS COMPLEMENTARES REFERENCIAL</v>
          </cell>
        </row>
        <row r="6477">
          <cell r="A6477">
            <v>88306</v>
          </cell>
          <cell r="B6477" t="str">
            <v>SERVICOS DIVERSOS</v>
          </cell>
          <cell r="C6477" t="str">
            <v>SEDI</v>
          </cell>
          <cell r="D6477" t="str">
            <v>OUTROS</v>
          </cell>
          <cell r="E6477" t="str">
            <v>0318</v>
          </cell>
          <cell r="F6477" t="str">
            <v/>
          </cell>
          <cell r="G6477" t="str">
            <v/>
          </cell>
          <cell r="H6477" t="str">
            <v>OPERADOR JATO DE AREIA OU JATISTA COM ENCARGOS COMPLEMENTARES</v>
          </cell>
          <cell r="I6477" t="str">
            <v>H</v>
          </cell>
          <cell r="J6477" t="str">
            <v>COEFICIENTE DE REPRESENTATIVIDADE</v>
          </cell>
          <cell r="K6477" t="str">
            <v>18,85</v>
          </cell>
          <cell r="L6477" t="str">
            <v>ENCARGOS COMPLEMENTARES REFERENCIAL</v>
          </cell>
        </row>
        <row r="6478">
          <cell r="A6478">
            <v>88307</v>
          </cell>
          <cell r="B6478" t="str">
            <v>SERVICOS DIVERSOS</v>
          </cell>
          <cell r="C6478" t="str">
            <v>SEDI</v>
          </cell>
          <cell r="D6478" t="str">
            <v>OUTROS</v>
          </cell>
          <cell r="E6478" t="str">
            <v>0318</v>
          </cell>
          <cell r="F6478" t="str">
            <v/>
          </cell>
          <cell r="G6478" t="str">
            <v/>
          </cell>
          <cell r="H6478" t="str">
            <v>OPERADOR PARA BATE ESTACAS COM ENCARGOS COMPLEMENTARES</v>
          </cell>
          <cell r="I6478" t="str">
            <v>H</v>
          </cell>
          <cell r="J6478" t="str">
            <v>COEFICIENTE DE REPRESENTATIVIDADE</v>
          </cell>
          <cell r="K6478" t="str">
            <v>20,94</v>
          </cell>
          <cell r="L6478" t="str">
            <v>ENCARGOS COMPLEMENTARES REFERENCIAL</v>
          </cell>
        </row>
        <row r="6479">
          <cell r="A6479">
            <v>88308</v>
          </cell>
          <cell r="B6479" t="str">
            <v>SERVICOS DIVERSOS</v>
          </cell>
          <cell r="C6479" t="str">
            <v>SEDI</v>
          </cell>
          <cell r="D6479" t="str">
            <v>OUTROS</v>
          </cell>
          <cell r="E6479" t="str">
            <v>0318</v>
          </cell>
          <cell r="F6479" t="str">
            <v/>
          </cell>
          <cell r="G6479" t="str">
            <v/>
          </cell>
          <cell r="H6479" t="str">
            <v>PASTILHEIRO COM ENCARGOS COMPLEMENTARES</v>
          </cell>
          <cell r="I6479" t="str">
            <v>H</v>
          </cell>
          <cell r="J6479" t="str">
            <v>COEFICIENTE DE REPRESENTATIVIDADE</v>
          </cell>
          <cell r="K6479" t="str">
            <v>21,18</v>
          </cell>
          <cell r="L6479" t="str">
            <v>ENCARGOS COMPLEMENTARES REFERENCIAL</v>
          </cell>
        </row>
        <row r="6480">
          <cell r="A6480">
            <v>88309</v>
          </cell>
          <cell r="B6480" t="str">
            <v>SERVICOS DIVERSOS</v>
          </cell>
          <cell r="C6480" t="str">
            <v>SEDI</v>
          </cell>
          <cell r="D6480" t="str">
            <v>OUTROS</v>
          </cell>
          <cell r="E6480" t="str">
            <v>0318</v>
          </cell>
          <cell r="F6480" t="str">
            <v/>
          </cell>
          <cell r="G6480" t="str">
            <v/>
          </cell>
          <cell r="H6480" t="str">
            <v>PEDREIRO COM ENCARGOS COMPLEMENTARES</v>
          </cell>
          <cell r="I6480" t="str">
            <v>H</v>
          </cell>
          <cell r="J6480" t="str">
            <v>COLETADO</v>
          </cell>
          <cell r="K6480" t="str">
            <v>17,82</v>
          </cell>
          <cell r="L6480" t="str">
            <v>ENCARGOS COMPLEMENTARES REFERENCIAL</v>
          </cell>
        </row>
        <row r="6481">
          <cell r="A6481">
            <v>88310</v>
          </cell>
          <cell r="B6481" t="str">
            <v>SERVICOS DIVERSOS</v>
          </cell>
          <cell r="C6481" t="str">
            <v>SEDI</v>
          </cell>
          <cell r="D6481" t="str">
            <v>OUTROS</v>
          </cell>
          <cell r="E6481" t="str">
            <v>0318</v>
          </cell>
          <cell r="F6481" t="str">
            <v/>
          </cell>
          <cell r="G6481" t="str">
            <v/>
          </cell>
          <cell r="H6481" t="str">
            <v>PINTOR COM ENCARGOS COMPLEMENTARES</v>
          </cell>
          <cell r="I6481" t="str">
            <v>H</v>
          </cell>
          <cell r="J6481" t="str">
            <v>COLETADO</v>
          </cell>
          <cell r="K6481" t="str">
            <v>18,83</v>
          </cell>
          <cell r="L6481" t="str">
            <v>ENCARGOS COMPLEMENTARES REFERENCIAL</v>
          </cell>
        </row>
        <row r="6482">
          <cell r="A6482">
            <v>88311</v>
          </cell>
          <cell r="B6482" t="str">
            <v>SERVICOS DIVERSOS</v>
          </cell>
          <cell r="C6482" t="str">
            <v>SEDI</v>
          </cell>
          <cell r="D6482" t="str">
            <v>OUTROS</v>
          </cell>
          <cell r="E6482" t="str">
            <v>0318</v>
          </cell>
          <cell r="F6482" t="str">
            <v/>
          </cell>
          <cell r="G6482" t="str">
            <v/>
          </cell>
          <cell r="H6482" t="str">
            <v>PINTOR DE LETREIROS COM ENCARGOS COMPLEMENTARES</v>
          </cell>
          <cell r="I6482" t="str">
            <v>H</v>
          </cell>
          <cell r="J6482" t="str">
            <v>COEFICIENTE DE REPRESENTATIVIDADE</v>
          </cell>
          <cell r="K6482" t="str">
            <v>22,07</v>
          </cell>
          <cell r="L6482" t="str">
            <v>ENCARGOS COMPLEMENTARES REFERENCIAL</v>
          </cell>
        </row>
        <row r="6483">
          <cell r="A6483">
            <v>88312</v>
          </cell>
          <cell r="B6483" t="str">
            <v>SERVICOS DIVERSOS</v>
          </cell>
          <cell r="C6483" t="str">
            <v>SEDI</v>
          </cell>
          <cell r="D6483" t="str">
            <v>OUTROS</v>
          </cell>
          <cell r="E6483" t="str">
            <v>0318</v>
          </cell>
          <cell r="F6483" t="str">
            <v/>
          </cell>
          <cell r="G6483" t="str">
            <v/>
          </cell>
          <cell r="H6483" t="str">
            <v>PINTOR PARA TINTA EPÓXI COM ENCARGOS COMPLEMENTARES</v>
          </cell>
          <cell r="I6483" t="str">
            <v>H</v>
          </cell>
          <cell r="J6483" t="str">
            <v>COEFICIENTE DE REPRESENTATIVIDADE</v>
          </cell>
          <cell r="K6483" t="str">
            <v>19,75</v>
          </cell>
          <cell r="L6483" t="str">
            <v>ENCARGOS COMPLEMENTARES REFERENCIAL</v>
          </cell>
        </row>
        <row r="6484">
          <cell r="A6484">
            <v>88313</v>
          </cell>
          <cell r="B6484" t="str">
            <v>SERVICOS DIVERSOS</v>
          </cell>
          <cell r="C6484" t="str">
            <v>SEDI</v>
          </cell>
          <cell r="D6484" t="str">
            <v>OUTROS</v>
          </cell>
          <cell r="E6484" t="str">
            <v>0318</v>
          </cell>
          <cell r="F6484" t="str">
            <v/>
          </cell>
          <cell r="G6484" t="str">
            <v/>
          </cell>
          <cell r="H6484" t="str">
            <v>POCEIRO COM ENCARGOS COMPLEMENTARES</v>
          </cell>
          <cell r="I6484" t="str">
            <v>H</v>
          </cell>
          <cell r="J6484" t="str">
            <v>COEFICIENTE DE REPRESENTATIVIDADE</v>
          </cell>
          <cell r="K6484" t="str">
            <v>18,28</v>
          </cell>
          <cell r="L6484" t="str">
            <v>ENCARGOS COMPLEMENTARES REFERENCIAL</v>
          </cell>
        </row>
        <row r="6485">
          <cell r="A6485">
            <v>88314</v>
          </cell>
          <cell r="B6485" t="str">
            <v>SERVICOS DIVERSOS</v>
          </cell>
          <cell r="C6485" t="str">
            <v>SEDI</v>
          </cell>
          <cell r="D6485" t="str">
            <v>OUTROS</v>
          </cell>
          <cell r="E6485" t="str">
            <v>0318</v>
          </cell>
          <cell r="F6485" t="str">
            <v/>
          </cell>
          <cell r="G6485" t="str">
            <v/>
          </cell>
          <cell r="H6485" t="str">
            <v>RASTELEIRO COM ENCARGOS COMPLEMENTARES</v>
          </cell>
          <cell r="I6485" t="str">
            <v>H</v>
          </cell>
          <cell r="J6485" t="str">
            <v>COEFICIENTE DE REPRESENTATIVIDADE</v>
          </cell>
          <cell r="K6485" t="str">
            <v>14,84</v>
          </cell>
          <cell r="L6485" t="str">
            <v>ENCARGOS COMPLEMENTARES REFERENCIAL</v>
          </cell>
        </row>
        <row r="6486">
          <cell r="A6486">
            <v>88315</v>
          </cell>
          <cell r="B6486" t="str">
            <v>SERVICOS DIVERSOS</v>
          </cell>
          <cell r="C6486" t="str">
            <v>SEDI</v>
          </cell>
          <cell r="D6486" t="str">
            <v>OUTROS</v>
          </cell>
          <cell r="E6486" t="str">
            <v>0318</v>
          </cell>
          <cell r="F6486" t="str">
            <v/>
          </cell>
          <cell r="G6486" t="str">
            <v/>
          </cell>
          <cell r="H6486" t="str">
            <v>SERRALHEIRO COM ENCARGOS COMPLEMENTARES</v>
          </cell>
          <cell r="I6486" t="str">
            <v>H</v>
          </cell>
          <cell r="J6486" t="str">
            <v>COEFICIENTE DE REPRESENTATIVIDADE</v>
          </cell>
          <cell r="K6486" t="str">
            <v>17,74</v>
          </cell>
          <cell r="L6486" t="str">
            <v>ENCARGOS COMPLEMENTARES REFERENCIAL</v>
          </cell>
        </row>
        <row r="6487">
          <cell r="A6487">
            <v>88316</v>
          </cell>
          <cell r="B6487" t="str">
            <v>SERVICOS DIVERSOS</v>
          </cell>
          <cell r="C6487" t="str">
            <v>SEDI</v>
          </cell>
          <cell r="D6487" t="str">
            <v>OUTROS</v>
          </cell>
          <cell r="E6487" t="str">
            <v>0318</v>
          </cell>
          <cell r="F6487" t="str">
            <v/>
          </cell>
          <cell r="G6487" t="str">
            <v/>
          </cell>
          <cell r="H6487" t="str">
            <v>SERVENTE COM ENCARGOS COMPLEMENTARES</v>
          </cell>
          <cell r="I6487" t="str">
            <v>H</v>
          </cell>
          <cell r="J6487" t="str">
            <v>COLETADO</v>
          </cell>
          <cell r="K6487" t="str">
            <v>14,55</v>
          </cell>
          <cell r="L6487" t="str">
            <v>ENCARGOS COMPLEMENTARES REFERENCIAL</v>
          </cell>
        </row>
        <row r="6488">
          <cell r="A6488">
            <v>88317</v>
          </cell>
          <cell r="B6488" t="str">
            <v>SERVICOS DIVERSOS</v>
          </cell>
          <cell r="C6488" t="str">
            <v>SEDI</v>
          </cell>
          <cell r="D6488" t="str">
            <v>OUTROS</v>
          </cell>
          <cell r="E6488" t="str">
            <v>0318</v>
          </cell>
          <cell r="F6488" t="str">
            <v/>
          </cell>
          <cell r="G6488" t="str">
            <v/>
          </cell>
          <cell r="H6488" t="str">
            <v>SOLDADOR COM ENCARGOS COMPLEMENTARES</v>
          </cell>
          <cell r="I6488" t="str">
            <v>H</v>
          </cell>
          <cell r="J6488" t="str">
            <v>COLETADO</v>
          </cell>
          <cell r="K6488" t="str">
            <v>18,40</v>
          </cell>
          <cell r="L6488" t="str">
            <v>ENCARGOS COMPLEMENTARES REFERENCIAL</v>
          </cell>
        </row>
        <row r="6489">
          <cell r="A6489">
            <v>88318</v>
          </cell>
          <cell r="B6489" t="str">
            <v>SERVICOS DIVERSOS</v>
          </cell>
          <cell r="C6489" t="str">
            <v>SEDI</v>
          </cell>
          <cell r="D6489" t="str">
            <v>OUTROS</v>
          </cell>
          <cell r="E6489" t="str">
            <v>0318</v>
          </cell>
          <cell r="F6489" t="str">
            <v/>
          </cell>
          <cell r="G6489" t="str">
            <v/>
          </cell>
          <cell r="H6489" t="str">
            <v>SOLDADOR A (PARA SOLDA A SER TESTADA COM RAIOS "X") COM ENCARGOS COMPLEMENTARES</v>
          </cell>
          <cell r="I6489" t="str">
            <v>H</v>
          </cell>
          <cell r="J6489" t="str">
            <v>COEFICIENTE DE REPRESENTATIVIDADE</v>
          </cell>
          <cell r="K6489" t="str">
            <v>23,78</v>
          </cell>
          <cell r="L6489" t="str">
            <v>ENCARGOS COMPLEMENTARES REFERENCIAL</v>
          </cell>
        </row>
        <row r="6490">
          <cell r="A6490">
            <v>88320</v>
          </cell>
          <cell r="B6490" t="str">
            <v>SERVICOS DIVERSOS</v>
          </cell>
          <cell r="C6490" t="str">
            <v>SEDI</v>
          </cell>
          <cell r="D6490" t="str">
            <v>OUTROS</v>
          </cell>
          <cell r="E6490" t="str">
            <v>0318</v>
          </cell>
          <cell r="F6490" t="str">
            <v/>
          </cell>
          <cell r="G6490" t="str">
            <v/>
          </cell>
          <cell r="H6490" t="str">
            <v>TAQUEADOR OU TAQUEIRO COM ENCARGOS COMPLEMENTARES</v>
          </cell>
          <cell r="I6490" t="str">
            <v>H</v>
          </cell>
          <cell r="J6490" t="str">
            <v>COEFICIENTE DE REPRESENTATIVIDADE</v>
          </cell>
          <cell r="K6490" t="str">
            <v>20,44</v>
          </cell>
          <cell r="L6490" t="str">
            <v>ENCARGOS COMPLEMENTARES REFERENCIAL</v>
          </cell>
        </row>
        <row r="6491">
          <cell r="A6491">
            <v>88321</v>
          </cell>
          <cell r="B6491" t="str">
            <v>SERVICOS DIVERSOS</v>
          </cell>
          <cell r="C6491" t="str">
            <v>SEDI</v>
          </cell>
          <cell r="D6491" t="str">
            <v>OUTROS</v>
          </cell>
          <cell r="E6491" t="str">
            <v>0318</v>
          </cell>
          <cell r="F6491" t="str">
            <v/>
          </cell>
          <cell r="G6491" t="str">
            <v/>
          </cell>
          <cell r="H6491" t="str">
            <v>TÉCNICO DE LABORATÓRIO COM ENCARGOS COMPLEMENTARES</v>
          </cell>
          <cell r="I6491" t="str">
            <v>H</v>
          </cell>
          <cell r="J6491" t="str">
            <v>COEFICIENTE DE REPRESENTATIVIDADE</v>
          </cell>
          <cell r="K6491" t="str">
            <v>25,63</v>
          </cell>
          <cell r="L6491" t="str">
            <v>ENCARGOS COMPLEMENTARES REFERENCIAL</v>
          </cell>
        </row>
        <row r="6492">
          <cell r="A6492">
            <v>88322</v>
          </cell>
          <cell r="B6492" t="str">
            <v>SERVICOS DIVERSOS</v>
          </cell>
          <cell r="C6492" t="str">
            <v>SEDI</v>
          </cell>
          <cell r="D6492" t="str">
            <v>OUTROS</v>
          </cell>
          <cell r="E6492" t="str">
            <v>0318</v>
          </cell>
          <cell r="F6492" t="str">
            <v/>
          </cell>
          <cell r="G6492" t="str">
            <v/>
          </cell>
          <cell r="H6492" t="str">
            <v>TÉCNICO DE SONDAGEM COM ENCARGOS COMPLEMENTARES</v>
          </cell>
          <cell r="I6492" t="str">
            <v>H</v>
          </cell>
          <cell r="J6492" t="str">
            <v>COEFICIENTE DE REPRESENTATIVIDADE</v>
          </cell>
          <cell r="K6492" t="str">
            <v>26,53</v>
          </cell>
          <cell r="L6492" t="str">
            <v>ENCARGOS COMPLEMENTARES REFERENCIAL</v>
          </cell>
        </row>
        <row r="6493">
          <cell r="A6493">
            <v>88323</v>
          </cell>
          <cell r="B6493" t="str">
            <v>SERVICOS DIVERSOS</v>
          </cell>
          <cell r="C6493" t="str">
            <v>SEDI</v>
          </cell>
          <cell r="D6493" t="str">
            <v>OUTROS</v>
          </cell>
          <cell r="E6493" t="str">
            <v>0318</v>
          </cell>
          <cell r="F6493" t="str">
            <v/>
          </cell>
          <cell r="G6493" t="str">
            <v/>
          </cell>
          <cell r="H6493" t="str">
            <v>TELHADISTA COM ENCARGOS COMPLEMENTARES</v>
          </cell>
          <cell r="I6493" t="str">
            <v>H</v>
          </cell>
          <cell r="J6493" t="str">
            <v>COEFICIENTE DE REPRESENTATIVIDADE</v>
          </cell>
          <cell r="K6493" t="str">
            <v>18,75</v>
          </cell>
          <cell r="L6493" t="str">
            <v>ENCARGOS COMPLEMENTARES REFERENCIAL</v>
          </cell>
        </row>
        <row r="6494">
          <cell r="A6494">
            <v>88324</v>
          </cell>
          <cell r="B6494" t="str">
            <v>SERVICOS DIVERSOS</v>
          </cell>
          <cell r="C6494" t="str">
            <v>SEDI</v>
          </cell>
          <cell r="D6494" t="str">
            <v>OUTROS</v>
          </cell>
          <cell r="E6494" t="str">
            <v>0318</v>
          </cell>
          <cell r="F6494" t="str">
            <v/>
          </cell>
          <cell r="G6494" t="str">
            <v/>
          </cell>
          <cell r="H6494" t="str">
            <v>TRATORISTA COM ENCARGOS COMPLEMENTARES</v>
          </cell>
          <cell r="I6494" t="str">
            <v>H</v>
          </cell>
          <cell r="J6494" t="str">
            <v>COEFICIENTE DE REPRESENTATIVIDADE</v>
          </cell>
          <cell r="K6494" t="str">
            <v>18,63</v>
          </cell>
          <cell r="L6494" t="str">
            <v>ENCARGOS COMPLEMENTARES REFERENCIAL</v>
          </cell>
        </row>
        <row r="6495">
          <cell r="A6495">
            <v>88325</v>
          </cell>
          <cell r="B6495" t="str">
            <v>SERVICOS DIVERSOS</v>
          </cell>
          <cell r="C6495" t="str">
            <v>SEDI</v>
          </cell>
          <cell r="D6495" t="str">
            <v>OUTROS</v>
          </cell>
          <cell r="E6495" t="str">
            <v>0318</v>
          </cell>
          <cell r="F6495" t="str">
            <v/>
          </cell>
          <cell r="G6495" t="str">
            <v/>
          </cell>
          <cell r="H6495" t="str">
            <v>VIDRACEIRO COM ENCARGOS COMPLEMENTARES</v>
          </cell>
          <cell r="I6495" t="str">
            <v>H</v>
          </cell>
          <cell r="J6495" t="str">
            <v>COEFICIENTE DE REPRESENTATIVIDADE</v>
          </cell>
          <cell r="K6495" t="str">
            <v>15,78</v>
          </cell>
          <cell r="L6495" t="str">
            <v>ENCARGOS COMPLEMENTARES REFERENCIAL</v>
          </cell>
        </row>
        <row r="6496">
          <cell r="A6496">
            <v>88326</v>
          </cell>
          <cell r="B6496" t="str">
            <v>SERVICOS DIVERSOS</v>
          </cell>
          <cell r="C6496" t="str">
            <v>SEDI</v>
          </cell>
          <cell r="D6496" t="str">
            <v>OUTROS</v>
          </cell>
          <cell r="E6496" t="str">
            <v>0318</v>
          </cell>
          <cell r="F6496" t="str">
            <v/>
          </cell>
          <cell r="G6496" t="str">
            <v/>
          </cell>
          <cell r="H6496" t="str">
            <v>VIGIA NOTURNO COM ENCARGOS COMPLEMENTARES</v>
          </cell>
          <cell r="I6496" t="str">
            <v>H</v>
          </cell>
          <cell r="J6496" t="str">
            <v>COEFICIENTE DE REPRESENTATIVIDADE</v>
          </cell>
          <cell r="K6496" t="str">
            <v>18,37</v>
          </cell>
          <cell r="L6496" t="str">
            <v>ENCARGOS COMPLEMENTARES REFERENCIAL</v>
          </cell>
        </row>
        <row r="6497">
          <cell r="A6497">
            <v>88377</v>
          </cell>
          <cell r="B6497" t="str">
            <v>SERVICOS DIVERSOS</v>
          </cell>
          <cell r="C6497" t="str">
            <v>SEDI</v>
          </cell>
          <cell r="D6497" t="str">
            <v>OUTROS</v>
          </cell>
          <cell r="E6497" t="str">
            <v>0318</v>
          </cell>
          <cell r="F6497" t="str">
            <v/>
          </cell>
          <cell r="G6497" t="str">
            <v/>
          </cell>
          <cell r="H6497" t="str">
            <v>OPERADOR DE BETONEIRA ESTACIONÁRIA/MISTURADOR COM ENCARGOS COMPLEMENTARES</v>
          </cell>
          <cell r="I6497" t="str">
            <v>H</v>
          </cell>
          <cell r="J6497" t="str">
            <v>COEFICIENTE DE REPRESENTATIVIDADE</v>
          </cell>
          <cell r="K6497" t="str">
            <v>15,95</v>
          </cell>
          <cell r="L6497" t="str">
            <v>ENCARGOS COMPLEMENTARES REFERENCIAL</v>
          </cell>
        </row>
        <row r="6498">
          <cell r="A6498">
            <v>88441</v>
          </cell>
          <cell r="B6498" t="str">
            <v>SERVICOS DIVERSOS</v>
          </cell>
          <cell r="C6498" t="str">
            <v>SEDI</v>
          </cell>
          <cell r="D6498" t="str">
            <v>OUTROS</v>
          </cell>
          <cell r="E6498" t="str">
            <v>0318</v>
          </cell>
          <cell r="F6498" t="str">
            <v/>
          </cell>
          <cell r="G6498" t="str">
            <v/>
          </cell>
          <cell r="H6498" t="str">
            <v>JARDINEIRO COM ENCARGOS COMPLEMENTARES</v>
          </cell>
          <cell r="I6498" t="str">
            <v>H</v>
          </cell>
          <cell r="J6498" t="str">
            <v>COEFICIENTE DE REPRESENTATIVIDADE</v>
          </cell>
          <cell r="K6498" t="str">
            <v>17,27</v>
          </cell>
          <cell r="L6498" t="str">
            <v>ENCARGOS COMPLEMENTARES REFERENCIAL</v>
          </cell>
        </row>
        <row r="6499">
          <cell r="A6499">
            <v>88597</v>
          </cell>
          <cell r="B6499" t="str">
            <v>SERVICOS DIVERSOS</v>
          </cell>
          <cell r="C6499" t="str">
            <v>SEDI</v>
          </cell>
          <cell r="D6499" t="str">
            <v>OUTROS</v>
          </cell>
          <cell r="E6499" t="str">
            <v>0318</v>
          </cell>
          <cell r="F6499" t="str">
            <v/>
          </cell>
          <cell r="G6499" t="str">
            <v/>
          </cell>
          <cell r="H6499" t="str">
            <v>DESENHISTA DETALHISTA COM ENCARGOS COMPLEMENTARES</v>
          </cell>
          <cell r="I6499" t="str">
            <v>H</v>
          </cell>
          <cell r="J6499" t="str">
            <v>COEFICIENTE DE REPRESENTATIVIDADE</v>
          </cell>
          <cell r="K6499" t="str">
            <v>27,46</v>
          </cell>
          <cell r="L6499" t="str">
            <v>ENCARGOS COMPLEMENTARES REFERENCIAL</v>
          </cell>
        </row>
        <row r="6500">
          <cell r="A6500">
            <v>90766</v>
          </cell>
          <cell r="B6500" t="str">
            <v>SERVICOS DIVERSOS</v>
          </cell>
          <cell r="C6500" t="str">
            <v>SEDI</v>
          </cell>
          <cell r="D6500" t="str">
            <v>OUTROS</v>
          </cell>
          <cell r="E6500" t="str">
            <v>0318</v>
          </cell>
          <cell r="F6500" t="str">
            <v/>
          </cell>
          <cell r="G6500" t="str">
            <v/>
          </cell>
          <cell r="H6500" t="str">
            <v>ALMOXARIFE COM ENCARGOS COMPLEMENTARES</v>
          </cell>
          <cell r="I6500" t="str">
            <v>H</v>
          </cell>
          <cell r="J6500" t="str">
            <v>COLETADO</v>
          </cell>
          <cell r="K6500" t="str">
            <v>14,83</v>
          </cell>
          <cell r="L6500" t="str">
            <v>ENCARGOS COMPLEMENTARES REFERENCIAL</v>
          </cell>
        </row>
        <row r="6501">
          <cell r="A6501">
            <v>90767</v>
          </cell>
          <cell r="B6501" t="str">
            <v>SERVICOS DIVERSOS</v>
          </cell>
          <cell r="C6501" t="str">
            <v>SEDI</v>
          </cell>
          <cell r="D6501" t="str">
            <v>OUTROS</v>
          </cell>
          <cell r="E6501" t="str">
            <v>0318</v>
          </cell>
          <cell r="F6501" t="str">
            <v/>
          </cell>
          <cell r="G6501" t="str">
            <v/>
          </cell>
          <cell r="H6501" t="str">
            <v>APONTADOR OU APROPRIADOR COM ENCARGOS COMPLEMENTARES</v>
          </cell>
          <cell r="I6501" t="str">
            <v>H</v>
          </cell>
          <cell r="J6501" t="str">
            <v>COEFICIENTE DE REPRESENTATIVIDADE</v>
          </cell>
          <cell r="K6501" t="str">
            <v>14,33</v>
          </cell>
          <cell r="L6501" t="str">
            <v>ENCARGOS COMPLEMENTARES REFERENCIAL</v>
          </cell>
        </row>
        <row r="6502">
          <cell r="A6502">
            <v>90768</v>
          </cell>
          <cell r="B6502" t="str">
            <v>SERVICOS DIVERSOS</v>
          </cell>
          <cell r="C6502" t="str">
            <v>SEDI</v>
          </cell>
          <cell r="D6502" t="str">
            <v>OUTROS</v>
          </cell>
          <cell r="E6502" t="str">
            <v>0318</v>
          </cell>
          <cell r="F6502" t="str">
            <v/>
          </cell>
          <cell r="G6502" t="str">
            <v/>
          </cell>
          <cell r="H6502" t="str">
            <v>ARQUITETO DE OBRA JUNIOR COM ENCARGOS COMPLEMENTARES</v>
          </cell>
          <cell r="I6502" t="str">
            <v>H</v>
          </cell>
          <cell r="J6502" t="str">
            <v>COEFICIENTE DE REPRESENTATIVIDADE</v>
          </cell>
          <cell r="K6502" t="str">
            <v>58,81</v>
          </cell>
          <cell r="L6502" t="str">
            <v>ENCARGOS COMPLEMENTARES REFERENCIAL</v>
          </cell>
        </row>
        <row r="6503">
          <cell r="A6503">
            <v>90769</v>
          </cell>
          <cell r="B6503" t="str">
            <v>SERVICOS DIVERSOS</v>
          </cell>
          <cell r="C6503" t="str">
            <v>SEDI</v>
          </cell>
          <cell r="D6503" t="str">
            <v>OUTROS</v>
          </cell>
          <cell r="E6503" t="str">
            <v>0318</v>
          </cell>
          <cell r="F6503" t="str">
            <v/>
          </cell>
          <cell r="G6503" t="str">
            <v/>
          </cell>
          <cell r="H6503" t="str">
            <v>ARQUITETO DE OBRA PLENO COM ENCARGOS COMPLEMENTARES</v>
          </cell>
          <cell r="I6503" t="str">
            <v>H</v>
          </cell>
          <cell r="J6503" t="str">
            <v>COEFICIENTE DE REPRESENTATIVIDADE</v>
          </cell>
          <cell r="K6503" t="str">
            <v>83,06</v>
          </cell>
          <cell r="L6503" t="str">
            <v>ENCARGOS COMPLEMENTARES REFERENCIAL</v>
          </cell>
        </row>
        <row r="6504">
          <cell r="A6504">
            <v>90770</v>
          </cell>
          <cell r="B6504" t="str">
            <v>SERVICOS DIVERSOS</v>
          </cell>
          <cell r="C6504" t="str">
            <v>SEDI</v>
          </cell>
          <cell r="D6504" t="str">
            <v>OUTROS</v>
          </cell>
          <cell r="E6504" t="str">
            <v>0318</v>
          </cell>
          <cell r="F6504" t="str">
            <v/>
          </cell>
          <cell r="G6504" t="str">
            <v/>
          </cell>
          <cell r="H6504" t="str">
            <v>ARQUITETO DE OBRA SENIOR COM ENCARGOS COMPLEMENTARES</v>
          </cell>
          <cell r="I6504" t="str">
            <v>H</v>
          </cell>
          <cell r="J6504" t="str">
            <v>COEFICIENTE DE REPRESENTATIVIDADE</v>
          </cell>
          <cell r="K6504" t="str">
            <v>109,44</v>
          </cell>
          <cell r="L6504" t="str">
            <v>ENCARGOS COMPLEMENTARES REFERENCIAL</v>
          </cell>
        </row>
        <row r="6505">
          <cell r="A6505">
            <v>90771</v>
          </cell>
          <cell r="B6505" t="str">
            <v>SERVICOS DIVERSOS</v>
          </cell>
          <cell r="C6505" t="str">
            <v>SEDI</v>
          </cell>
          <cell r="D6505" t="str">
            <v>OUTROS</v>
          </cell>
          <cell r="E6505" t="str">
            <v>0318</v>
          </cell>
          <cell r="F6505" t="str">
            <v/>
          </cell>
          <cell r="G6505" t="str">
            <v/>
          </cell>
          <cell r="H6505" t="str">
            <v>AUXILIAR DE DESENHISTA COM ENCARGOS COMPLEMENTARES</v>
          </cell>
          <cell r="I6505" t="str">
            <v>H</v>
          </cell>
          <cell r="J6505" t="str">
            <v>COEFICIENTE DE REPRESENTATIVIDADE</v>
          </cell>
          <cell r="K6505" t="str">
            <v>19,97</v>
          </cell>
          <cell r="L6505" t="str">
            <v>ENCARGOS COMPLEMENTARES REFERENCIAL</v>
          </cell>
        </row>
        <row r="6506">
          <cell r="A6506">
            <v>90772</v>
          </cell>
          <cell r="B6506" t="str">
            <v>SERVICOS DIVERSOS</v>
          </cell>
          <cell r="C6506" t="str">
            <v>SEDI</v>
          </cell>
          <cell r="D6506" t="str">
            <v>OUTROS</v>
          </cell>
          <cell r="E6506" t="str">
            <v>0318</v>
          </cell>
          <cell r="F6506" t="str">
            <v/>
          </cell>
          <cell r="G6506" t="str">
            <v/>
          </cell>
          <cell r="H6506" t="str">
            <v>AUXILIAR DE ESCRITORIO COM ENCARGOS COMPLEMENTARES</v>
          </cell>
          <cell r="I6506" t="str">
            <v>H</v>
          </cell>
          <cell r="J6506" t="str">
            <v>COEFICIENTE DE REPRESENTATIVIDADE</v>
          </cell>
          <cell r="K6506" t="str">
            <v>13,62</v>
          </cell>
          <cell r="L6506" t="str">
            <v>ENCARGOS COMPLEMENTARES REFERENCIAL</v>
          </cell>
        </row>
        <row r="6507">
          <cell r="A6507">
            <v>90773</v>
          </cell>
          <cell r="B6507" t="str">
            <v>SERVICOS DIVERSOS</v>
          </cell>
          <cell r="C6507" t="str">
            <v>SEDI</v>
          </cell>
          <cell r="D6507" t="str">
            <v>OUTROS</v>
          </cell>
          <cell r="E6507" t="str">
            <v>0318</v>
          </cell>
          <cell r="F6507" t="str">
            <v/>
          </cell>
          <cell r="G6507" t="str">
            <v/>
          </cell>
          <cell r="H6507" t="str">
            <v>DESENHISTA COPISTA COM ENCARGOS COMPLEMENTARES</v>
          </cell>
          <cell r="I6507" t="str">
            <v>H</v>
          </cell>
          <cell r="J6507" t="str">
            <v>COEFICIENTE DE REPRESENTATIVIDADE</v>
          </cell>
          <cell r="K6507" t="str">
            <v>21,00</v>
          </cell>
          <cell r="L6507" t="str">
            <v>ENCARGOS COMPLEMENTARES REFERENCIAL</v>
          </cell>
        </row>
        <row r="6508">
          <cell r="A6508">
            <v>90775</v>
          </cell>
          <cell r="B6508" t="str">
            <v>SERVICOS DIVERSOS</v>
          </cell>
          <cell r="C6508" t="str">
            <v>SEDI</v>
          </cell>
          <cell r="D6508" t="str">
            <v>OUTROS</v>
          </cell>
          <cell r="E6508" t="str">
            <v>0318</v>
          </cell>
          <cell r="F6508" t="str">
            <v/>
          </cell>
          <cell r="G6508" t="str">
            <v/>
          </cell>
          <cell r="H6508" t="str">
            <v>DESENHISTA PROJETISTA COM ENCARGOS COMPLEMENTARES</v>
          </cell>
          <cell r="I6508" t="str">
            <v>H</v>
          </cell>
          <cell r="J6508" t="str">
            <v>COEFICIENTE DE REPRESENTATIVIDADE</v>
          </cell>
          <cell r="K6508" t="str">
            <v>15,97</v>
          </cell>
          <cell r="L6508" t="str">
            <v>ENCARGOS COMPLEMENTARES REFERENCIAL</v>
          </cell>
        </row>
        <row r="6509">
          <cell r="A6509">
            <v>90776</v>
          </cell>
          <cell r="B6509" t="str">
            <v>SERVICOS DIVERSOS</v>
          </cell>
          <cell r="C6509" t="str">
            <v>SEDI</v>
          </cell>
          <cell r="D6509" t="str">
            <v>OUTROS</v>
          </cell>
          <cell r="E6509" t="str">
            <v>0318</v>
          </cell>
          <cell r="F6509" t="str">
            <v/>
          </cell>
          <cell r="G6509" t="str">
            <v/>
          </cell>
          <cell r="H6509" t="str">
            <v>ENCARREGADO GERAL COM ENCARGOS COMPLEMENTARES</v>
          </cell>
          <cell r="I6509" t="str">
            <v>H</v>
          </cell>
          <cell r="J6509" t="str">
            <v>COLETADO</v>
          </cell>
          <cell r="K6509" t="str">
            <v>15,94</v>
          </cell>
          <cell r="L6509" t="str">
            <v>ENCARGOS COMPLEMENTARES REFERENCIAL</v>
          </cell>
        </row>
        <row r="6510">
          <cell r="A6510">
            <v>90777</v>
          </cell>
          <cell r="B6510" t="str">
            <v>SERVICOS DIVERSOS</v>
          </cell>
          <cell r="C6510" t="str">
            <v>SEDI</v>
          </cell>
          <cell r="D6510" t="str">
            <v>OUTROS</v>
          </cell>
          <cell r="E6510" t="str">
            <v>0318</v>
          </cell>
          <cell r="F6510" t="str">
            <v/>
          </cell>
          <cell r="G6510" t="str">
            <v/>
          </cell>
          <cell r="H6510" t="str">
            <v>ENGENHEIRO CIVIL DE OBRA JUNIOR COM ENCARGOS COMPLEMENTARES</v>
          </cell>
          <cell r="I6510" t="str">
            <v>H</v>
          </cell>
          <cell r="J6510" t="str">
            <v>COLETADO</v>
          </cell>
          <cell r="K6510" t="str">
            <v>79,75</v>
          </cell>
          <cell r="L6510" t="str">
            <v>ENCARGOS COMPLEMENTARES REFERENCIAL</v>
          </cell>
        </row>
        <row r="6511">
          <cell r="A6511">
            <v>90778</v>
          </cell>
          <cell r="B6511" t="str">
            <v>SERVICOS DIVERSOS</v>
          </cell>
          <cell r="C6511" t="str">
            <v>SEDI</v>
          </cell>
          <cell r="D6511" t="str">
            <v>OUTROS</v>
          </cell>
          <cell r="E6511" t="str">
            <v>0318</v>
          </cell>
          <cell r="F6511" t="str">
            <v/>
          </cell>
          <cell r="G6511" t="str">
            <v/>
          </cell>
          <cell r="H6511" t="str">
            <v>ENGENHEIRO CIVIL DE OBRA PLENO COM ENCARGOS COMPLEMENTARES</v>
          </cell>
          <cell r="I6511" t="str">
            <v>H</v>
          </cell>
          <cell r="J6511" t="str">
            <v>COEFICIENTE DE REPRESENTATIVIDADE</v>
          </cell>
          <cell r="K6511" t="str">
            <v>90,60</v>
          </cell>
          <cell r="L6511" t="str">
            <v>ENCARGOS COMPLEMENTARES REFERENCIAL</v>
          </cell>
        </row>
        <row r="6512">
          <cell r="A6512">
            <v>90779</v>
          </cell>
          <cell r="B6512" t="str">
            <v>SERVICOS DIVERSOS</v>
          </cell>
          <cell r="C6512" t="str">
            <v>SEDI</v>
          </cell>
          <cell r="D6512" t="str">
            <v>OUTROS</v>
          </cell>
          <cell r="E6512" t="str">
            <v>0318</v>
          </cell>
          <cell r="F6512" t="str">
            <v/>
          </cell>
          <cell r="G6512" t="str">
            <v/>
          </cell>
          <cell r="H6512" t="str">
            <v>ENGENHEIRO CIVIL DE OBRA SENIOR COM ENCARGOS COMPLEMENTARES</v>
          </cell>
          <cell r="I6512" t="str">
            <v>H</v>
          </cell>
          <cell r="J6512" t="str">
            <v>COEFICIENTE DE REPRESENTATIVIDADE</v>
          </cell>
          <cell r="K6512" t="str">
            <v>123,43</v>
          </cell>
          <cell r="L6512" t="str">
            <v>ENCARGOS COMPLEMENTARES REFERENCIAL</v>
          </cell>
        </row>
        <row r="6513">
          <cell r="A6513">
            <v>90780</v>
          </cell>
          <cell r="B6513" t="str">
            <v>SERVICOS DIVERSOS</v>
          </cell>
          <cell r="C6513" t="str">
            <v>SEDI</v>
          </cell>
          <cell r="D6513" t="str">
            <v>OUTROS</v>
          </cell>
          <cell r="E6513" t="str">
            <v>0318</v>
          </cell>
          <cell r="F6513" t="str">
            <v/>
          </cell>
          <cell r="G6513" t="str">
            <v/>
          </cell>
          <cell r="H6513" t="str">
            <v>MESTRE DE OBRAS COM ENCARGOS COMPLEMENTARES</v>
          </cell>
          <cell r="I6513" t="str">
            <v>H</v>
          </cell>
          <cell r="J6513" t="str">
            <v>COEFICIENTE DE REPRESENTATIVIDADE</v>
          </cell>
          <cell r="K6513" t="str">
            <v>23,36</v>
          </cell>
          <cell r="L6513" t="str">
            <v>ENCARGOS COMPLEMENTARES REFERENCIAL</v>
          </cell>
        </row>
        <row r="6514">
          <cell r="A6514">
            <v>90781</v>
          </cell>
          <cell r="B6514" t="str">
            <v>SERVICOS DIVERSOS</v>
          </cell>
          <cell r="C6514" t="str">
            <v>SEDI</v>
          </cell>
          <cell r="D6514" t="str">
            <v>OUTROS</v>
          </cell>
          <cell r="E6514" t="str">
            <v>0318</v>
          </cell>
          <cell r="F6514" t="str">
            <v/>
          </cell>
          <cell r="G6514" t="str">
            <v/>
          </cell>
          <cell r="H6514" t="str">
            <v>TOPOGRAFO COM ENCARGOS COMPLEMENTARES</v>
          </cell>
          <cell r="I6514" t="str">
            <v>H</v>
          </cell>
          <cell r="J6514" t="str">
            <v>COLETADO</v>
          </cell>
          <cell r="K6514" t="str">
            <v>18,85</v>
          </cell>
          <cell r="L6514" t="str">
            <v>ENCARGOS COMPLEMENTARES REFERENCIAL</v>
          </cell>
        </row>
        <row r="6515">
          <cell r="A6515">
            <v>91677</v>
          </cell>
          <cell r="B6515" t="str">
            <v>SERVICOS DIVERSOS</v>
          </cell>
          <cell r="C6515" t="str">
            <v>SEDI</v>
          </cell>
          <cell r="D6515" t="str">
            <v>OUTROS</v>
          </cell>
          <cell r="E6515" t="str">
            <v>0318</v>
          </cell>
          <cell r="F6515" t="str">
            <v/>
          </cell>
          <cell r="G6515" t="str">
            <v/>
          </cell>
          <cell r="H6515" t="str">
            <v>ENGENHEIRO ELETRICISTA COM ENCARGOS COMPLEMENTARES</v>
          </cell>
          <cell r="I6515" t="str">
            <v>H</v>
          </cell>
          <cell r="J6515" t="str">
            <v>COEFICIENTE DE REPRESENTATIVIDADE</v>
          </cell>
          <cell r="K6515" t="str">
            <v>82,43</v>
          </cell>
          <cell r="L6515" t="str">
            <v>ENCARGOS COMPLEMENTARES REFERENCIAL</v>
          </cell>
        </row>
        <row r="6516">
          <cell r="A6516">
            <v>91678</v>
          </cell>
          <cell r="B6516" t="str">
            <v>SERVICOS DIVERSOS</v>
          </cell>
          <cell r="C6516" t="str">
            <v>SEDI</v>
          </cell>
          <cell r="D6516" t="str">
            <v>OUTROS</v>
          </cell>
          <cell r="E6516" t="str">
            <v>0318</v>
          </cell>
          <cell r="F6516" t="str">
            <v/>
          </cell>
          <cell r="G6516" t="str">
            <v/>
          </cell>
          <cell r="H6516" t="str">
            <v>ENGENHEIRO SANITARISTA COM ENCARGOS COMPLEMENTARES</v>
          </cell>
          <cell r="I6516" t="str">
            <v>H</v>
          </cell>
          <cell r="J6516" t="str">
            <v>COEFICIENTE DE REPRESENTATIVIDADE</v>
          </cell>
          <cell r="K6516" t="str">
            <v>80,01</v>
          </cell>
          <cell r="L6516" t="str">
            <v>ENCARGOS COMPLEMENTARES REFERENCIAL</v>
          </cell>
        </row>
        <row r="6517">
          <cell r="A6517">
            <v>93558</v>
          </cell>
          <cell r="B6517" t="str">
            <v>SERVICOS DIVERSOS</v>
          </cell>
          <cell r="C6517" t="str">
            <v>SEDI</v>
          </cell>
          <cell r="D6517" t="str">
            <v>OUTROS</v>
          </cell>
          <cell r="E6517" t="str">
            <v>0318</v>
          </cell>
          <cell r="F6517" t="str">
            <v/>
          </cell>
          <cell r="G6517" t="str">
            <v/>
          </cell>
          <cell r="H6517" t="str">
            <v>MOTORISTA DE CAMINHAO COM ENCARGOS COMPLEMENTARES</v>
          </cell>
          <cell r="I6517" t="str">
            <v>MES</v>
          </cell>
          <cell r="J6517" t="str">
            <v>COEFICIENTE DE REPRESENTATIVIDADE</v>
          </cell>
          <cell r="K6517" t="str">
            <v>3.161,03</v>
          </cell>
          <cell r="L6517" t="str">
            <v>ENCARGOS COMPLEMENTARES REFERENCIAL</v>
          </cell>
        </row>
        <row r="6518">
          <cell r="A6518">
            <v>93559</v>
          </cell>
          <cell r="B6518" t="str">
            <v>SERVICOS DIVERSOS</v>
          </cell>
          <cell r="C6518" t="str">
            <v>SEDI</v>
          </cell>
          <cell r="D6518" t="str">
            <v>OUTROS</v>
          </cell>
          <cell r="E6518" t="str">
            <v>0318</v>
          </cell>
          <cell r="F6518" t="str">
            <v/>
          </cell>
          <cell r="G6518" t="str">
            <v/>
          </cell>
          <cell r="H6518" t="str">
            <v>DESENHISTA DETALHISTA COM ENCARGOS COMPLEMENTARES</v>
          </cell>
          <cell r="I6518" t="str">
            <v>MES</v>
          </cell>
          <cell r="J6518" t="str">
            <v>COEFICIENTE DE REPRESENTATIVIDADE</v>
          </cell>
          <cell r="K6518" t="str">
            <v>4.849,27</v>
          </cell>
          <cell r="L6518" t="str">
            <v>ENCARGOS COMPLEMENTARES REFERENCIAL</v>
          </cell>
        </row>
        <row r="6519">
          <cell r="A6519">
            <v>93560</v>
          </cell>
          <cell r="B6519" t="str">
            <v>SERVICOS DIVERSOS</v>
          </cell>
          <cell r="C6519" t="str">
            <v>SEDI</v>
          </cell>
          <cell r="D6519" t="str">
            <v>OUTROS</v>
          </cell>
          <cell r="E6519" t="str">
            <v>0318</v>
          </cell>
          <cell r="F6519" t="str">
            <v/>
          </cell>
          <cell r="G6519" t="str">
            <v/>
          </cell>
          <cell r="H6519" t="str">
            <v>DESENHISTA COPISTA COM ENCARGOS COMPLEMENTARES</v>
          </cell>
          <cell r="I6519" t="str">
            <v>MES</v>
          </cell>
          <cell r="J6519" t="str">
            <v>COEFICIENTE DE REPRESENTATIVIDADE</v>
          </cell>
          <cell r="K6519" t="str">
            <v>3.712,73</v>
          </cell>
          <cell r="L6519" t="str">
            <v>ENCARGOS COMPLEMENTARES REFERENCIAL</v>
          </cell>
        </row>
        <row r="6520">
          <cell r="A6520">
            <v>93561</v>
          </cell>
          <cell r="B6520" t="str">
            <v>SERVICOS DIVERSOS</v>
          </cell>
          <cell r="C6520" t="str">
            <v>SEDI</v>
          </cell>
          <cell r="D6520" t="str">
            <v>OUTROS</v>
          </cell>
          <cell r="E6520" t="str">
            <v>0318</v>
          </cell>
          <cell r="F6520" t="str">
            <v/>
          </cell>
          <cell r="G6520" t="str">
            <v/>
          </cell>
          <cell r="H6520" t="str">
            <v>DESENHISTA PROJETISTA COM ENCARGOS COMPLEMENTARES</v>
          </cell>
          <cell r="I6520" t="str">
            <v>MES</v>
          </cell>
          <cell r="J6520" t="str">
            <v>COEFICIENTE DE REPRESENTATIVIDADE</v>
          </cell>
          <cell r="K6520" t="str">
            <v>2.825,45</v>
          </cell>
          <cell r="L6520" t="str">
            <v>ENCARGOS COMPLEMENTARES REFERENCIAL</v>
          </cell>
        </row>
        <row r="6521">
          <cell r="A6521">
            <v>93562</v>
          </cell>
          <cell r="B6521" t="str">
            <v>SERVICOS DIVERSOS</v>
          </cell>
          <cell r="C6521" t="str">
            <v>SEDI</v>
          </cell>
          <cell r="D6521" t="str">
            <v>OUTROS</v>
          </cell>
          <cell r="E6521" t="str">
            <v>0318</v>
          </cell>
          <cell r="F6521" t="str">
            <v/>
          </cell>
          <cell r="G6521" t="str">
            <v/>
          </cell>
          <cell r="H6521" t="str">
            <v>AUXILIAR DE DESENHISTA COM ENCARGOS COMPLEMENTARES</v>
          </cell>
          <cell r="I6521" t="str">
            <v>MES</v>
          </cell>
          <cell r="J6521" t="str">
            <v>COEFICIENTE DE REPRESENTATIVIDADE</v>
          </cell>
          <cell r="K6521" t="str">
            <v>3.533,10</v>
          </cell>
          <cell r="L6521" t="str">
            <v>ENCARGOS COMPLEMENTARES REFERENCIAL</v>
          </cell>
        </row>
        <row r="6522">
          <cell r="A6522">
            <v>93563</v>
          </cell>
          <cell r="B6522" t="str">
            <v>SERVICOS DIVERSOS</v>
          </cell>
          <cell r="C6522" t="str">
            <v>SEDI</v>
          </cell>
          <cell r="D6522" t="str">
            <v>OUTROS</v>
          </cell>
          <cell r="E6522" t="str">
            <v>0318</v>
          </cell>
          <cell r="F6522" t="str">
            <v/>
          </cell>
          <cell r="G6522" t="str">
            <v/>
          </cell>
          <cell r="H6522" t="str">
            <v>ALMOXARIFE COM ENCARGOS COMPLEMENTARES</v>
          </cell>
          <cell r="I6522" t="str">
            <v>MES</v>
          </cell>
          <cell r="J6522" t="str">
            <v>COEFICIENTE DE REPRESENTATIVIDADE</v>
          </cell>
          <cell r="K6522" t="str">
            <v>2.626,45</v>
          </cell>
          <cell r="L6522" t="str">
            <v>ENCARGOS COMPLEMENTARES REFERENCIAL</v>
          </cell>
        </row>
        <row r="6523">
          <cell r="A6523">
            <v>93564</v>
          </cell>
          <cell r="B6523" t="str">
            <v>SERVICOS DIVERSOS</v>
          </cell>
          <cell r="C6523" t="str">
            <v>SEDI</v>
          </cell>
          <cell r="D6523" t="str">
            <v>OUTROS</v>
          </cell>
          <cell r="E6523" t="str">
            <v>0318</v>
          </cell>
          <cell r="F6523" t="str">
            <v/>
          </cell>
          <cell r="G6523" t="str">
            <v/>
          </cell>
          <cell r="H6523" t="str">
            <v>APONTADOR OU APROPRIADOR COM ENCARGOS COMPLEMENTARES</v>
          </cell>
          <cell r="I6523" t="str">
            <v>MES</v>
          </cell>
          <cell r="J6523" t="str">
            <v>COEFICIENTE DE REPRESENTATIVIDADE</v>
          </cell>
          <cell r="K6523" t="str">
            <v>2.533,78</v>
          </cell>
          <cell r="L6523" t="str">
            <v>ENCARGOS COMPLEMENTARES REFERENCIAL</v>
          </cell>
        </row>
        <row r="6524">
          <cell r="A6524">
            <v>93565</v>
          </cell>
          <cell r="B6524" t="str">
            <v>SERVICOS DIVERSOS</v>
          </cell>
          <cell r="C6524" t="str">
            <v>SEDI</v>
          </cell>
          <cell r="D6524" t="str">
            <v>OUTROS</v>
          </cell>
          <cell r="E6524" t="str">
            <v>0318</v>
          </cell>
          <cell r="F6524" t="str">
            <v/>
          </cell>
          <cell r="G6524" t="str">
            <v/>
          </cell>
          <cell r="H6524" t="str">
            <v>ENGENHEIRO CIVIL DE OBRA JUNIOR COM ENCARGOS COMPLEMENTARES</v>
          </cell>
          <cell r="I6524" t="str">
            <v>MES</v>
          </cell>
          <cell r="J6524" t="str">
            <v>COEFICIENTE DE REPRESENTATIVIDADE</v>
          </cell>
          <cell r="K6524" t="str">
            <v>14.028,35</v>
          </cell>
          <cell r="L6524" t="str">
            <v>ENCARGOS COMPLEMENTARES REFERENCIAL</v>
          </cell>
        </row>
        <row r="6525">
          <cell r="A6525">
            <v>93566</v>
          </cell>
          <cell r="B6525" t="str">
            <v>SERVICOS DIVERSOS</v>
          </cell>
          <cell r="C6525" t="str">
            <v>SEDI</v>
          </cell>
          <cell r="D6525" t="str">
            <v>OUTROS</v>
          </cell>
          <cell r="E6525" t="str">
            <v>0318</v>
          </cell>
          <cell r="F6525" t="str">
            <v/>
          </cell>
          <cell r="G6525" t="str">
            <v/>
          </cell>
          <cell r="H6525" t="str">
            <v>AUXILIAR DE ESCRITORIO COM ENCARGOS COMPLEMENTARES</v>
          </cell>
          <cell r="I6525" t="str">
            <v>MES</v>
          </cell>
          <cell r="J6525" t="str">
            <v>COEFICIENTE DE REPRESENTATIVIDADE</v>
          </cell>
          <cell r="K6525" t="str">
            <v>2.414,18</v>
          </cell>
          <cell r="L6525" t="str">
            <v>ENCARGOS COMPLEMENTARES REFERENCIAL</v>
          </cell>
        </row>
        <row r="6526">
          <cell r="A6526">
            <v>93567</v>
          </cell>
          <cell r="B6526" t="str">
            <v>SERVICOS DIVERSOS</v>
          </cell>
          <cell r="C6526" t="str">
            <v>SEDI</v>
          </cell>
          <cell r="D6526" t="str">
            <v>OUTROS</v>
          </cell>
          <cell r="E6526" t="str">
            <v>0318</v>
          </cell>
          <cell r="F6526" t="str">
            <v/>
          </cell>
          <cell r="G6526" t="str">
            <v/>
          </cell>
          <cell r="H6526" t="str">
            <v>ENGENHEIRO CIVIL DE OBRA PLENO COM ENCARGOS COMPLEMENTARES</v>
          </cell>
          <cell r="I6526" t="str">
            <v>MES</v>
          </cell>
          <cell r="J6526" t="str">
            <v>COEFICIENTE DE REPRESENTATIVIDADE</v>
          </cell>
          <cell r="K6526" t="str">
            <v>15.936,78</v>
          </cell>
          <cell r="L6526" t="str">
            <v>ENCARGOS COMPLEMENTARES REFERENCIAL</v>
          </cell>
        </row>
        <row r="6527">
          <cell r="A6527">
            <v>93568</v>
          </cell>
          <cell r="B6527" t="str">
            <v>SERVICOS DIVERSOS</v>
          </cell>
          <cell r="C6527" t="str">
            <v>SEDI</v>
          </cell>
          <cell r="D6527" t="str">
            <v>OUTROS</v>
          </cell>
          <cell r="E6527" t="str">
            <v>0318</v>
          </cell>
          <cell r="F6527" t="str">
            <v/>
          </cell>
          <cell r="G6527" t="str">
            <v/>
          </cell>
          <cell r="H6527" t="str">
            <v>ENGENHEIRO CIVIL DE OBRA SENIOR COM ENCARGOS COMPLEMENTARES</v>
          </cell>
          <cell r="I6527" t="str">
            <v>MES</v>
          </cell>
          <cell r="J6527" t="str">
            <v>COEFICIENTE DE REPRESENTATIVIDADE</v>
          </cell>
          <cell r="K6527" t="str">
            <v>21.704,54</v>
          </cell>
          <cell r="L6527" t="str">
            <v>ENCARGOS COMPLEMENTARES REFERENCIAL</v>
          </cell>
        </row>
        <row r="6528">
          <cell r="A6528">
            <v>93569</v>
          </cell>
          <cell r="B6528" t="str">
            <v>SERVICOS DIVERSOS</v>
          </cell>
          <cell r="C6528" t="str">
            <v>SEDI</v>
          </cell>
          <cell r="D6528" t="str">
            <v>OUTROS</v>
          </cell>
          <cell r="E6528" t="str">
            <v>0318</v>
          </cell>
          <cell r="F6528" t="str">
            <v/>
          </cell>
          <cell r="G6528" t="str">
            <v/>
          </cell>
          <cell r="H6528" t="str">
            <v>ARQUITETO JUNIOR COM ENCARGOS COMPLEMENTARES</v>
          </cell>
          <cell r="I6528" t="str">
            <v>MES</v>
          </cell>
          <cell r="J6528" t="str">
            <v>COEFICIENTE DE REPRESENTATIVIDADE</v>
          </cell>
          <cell r="K6528" t="str">
            <v>10.362,70</v>
          </cell>
          <cell r="L6528" t="str">
            <v>ENCARGOS COMPLEMENTARES REFERENCIAL</v>
          </cell>
        </row>
        <row r="6529">
          <cell r="A6529">
            <v>93570</v>
          </cell>
          <cell r="B6529" t="str">
            <v>SERVICOS DIVERSOS</v>
          </cell>
          <cell r="C6529" t="str">
            <v>SEDI</v>
          </cell>
          <cell r="D6529" t="str">
            <v>OUTROS</v>
          </cell>
          <cell r="E6529" t="str">
            <v>0318</v>
          </cell>
          <cell r="F6529" t="str">
            <v/>
          </cell>
          <cell r="G6529" t="str">
            <v/>
          </cell>
          <cell r="H6529" t="str">
            <v>ARQUITETO PLENO COM ENCARGOS COMPLEMENTARES</v>
          </cell>
          <cell r="I6529" t="str">
            <v>MES</v>
          </cell>
          <cell r="J6529" t="str">
            <v>COEFICIENTE DE REPRESENTATIVIDADE</v>
          </cell>
          <cell r="K6529" t="str">
            <v>14.627,01</v>
          </cell>
          <cell r="L6529" t="str">
            <v>ENCARGOS COMPLEMENTARES REFERENCIAL</v>
          </cell>
        </row>
        <row r="6530">
          <cell r="A6530">
            <v>93571</v>
          </cell>
          <cell r="B6530" t="str">
            <v>SERVICOS DIVERSOS</v>
          </cell>
          <cell r="C6530" t="str">
            <v>SEDI</v>
          </cell>
          <cell r="D6530" t="str">
            <v>OUTROS</v>
          </cell>
          <cell r="E6530" t="str">
            <v>0318</v>
          </cell>
          <cell r="F6530" t="str">
            <v/>
          </cell>
          <cell r="G6530" t="str">
            <v/>
          </cell>
          <cell r="H6530" t="str">
            <v>ARQUITETO SENIOR COM ENCARGOS COMPLEMENTARES</v>
          </cell>
          <cell r="I6530" t="str">
            <v>MES</v>
          </cell>
          <cell r="J6530" t="str">
            <v>COEFICIENTE DE REPRESENTATIVIDADE</v>
          </cell>
          <cell r="K6530" t="str">
            <v>19.267,46</v>
          </cell>
          <cell r="L6530" t="str">
            <v>ENCARGOS COMPLEMENTARES REFERENCIAL</v>
          </cell>
        </row>
        <row r="6531">
          <cell r="A6531">
            <v>93572</v>
          </cell>
          <cell r="B6531" t="str">
            <v>SERVICOS DIVERSOS</v>
          </cell>
          <cell r="C6531" t="str">
            <v>SEDI</v>
          </cell>
          <cell r="D6531" t="str">
            <v>OUTROS</v>
          </cell>
          <cell r="E6531" t="str">
            <v>0318</v>
          </cell>
          <cell r="F6531" t="str">
            <v/>
          </cell>
          <cell r="G6531" t="str">
            <v/>
          </cell>
          <cell r="H6531" t="str">
            <v>ENCARREGADO GERAL DE OBRAS COM ENCARGOS COMPLEMENTARES</v>
          </cell>
          <cell r="I6531" t="str">
            <v>MES</v>
          </cell>
          <cell r="J6531" t="str">
            <v>COEFICIENTE DE REPRESENTATIVIDADE</v>
          </cell>
          <cell r="K6531" t="str">
            <v>2.820,79</v>
          </cell>
          <cell r="L6531" t="str">
            <v>ENCARGOS COMPLEMENTARES REFERENCIAL</v>
          </cell>
        </row>
        <row r="6532">
          <cell r="A6532">
            <v>94295</v>
          </cell>
          <cell r="B6532" t="str">
            <v>SERVICOS DIVERSOS</v>
          </cell>
          <cell r="C6532" t="str">
            <v>SEDI</v>
          </cell>
          <cell r="D6532" t="str">
            <v>OUTROS</v>
          </cell>
          <cell r="E6532" t="str">
            <v>0318</v>
          </cell>
          <cell r="F6532" t="str">
            <v/>
          </cell>
          <cell r="G6532" t="str">
            <v/>
          </cell>
          <cell r="H6532" t="str">
            <v>MESTRE DE OBRAS COM ENCARGOS COMPLEMENTARES</v>
          </cell>
          <cell r="I6532" t="str">
            <v>MES</v>
          </cell>
          <cell r="J6532" t="str">
            <v>COEFICIENTE DE REPRESENTATIVIDADE</v>
          </cell>
          <cell r="K6532" t="str">
            <v>4.122,27</v>
          </cell>
          <cell r="L6532" t="str">
            <v>ENCARGOS COMPLEMENTARES REFERENCIAL</v>
          </cell>
        </row>
        <row r="6533">
          <cell r="A6533">
            <v>94296</v>
          </cell>
          <cell r="B6533" t="str">
            <v>SERVICOS DIVERSOS</v>
          </cell>
          <cell r="C6533" t="str">
            <v>SEDI</v>
          </cell>
          <cell r="D6533" t="str">
            <v>OUTROS</v>
          </cell>
          <cell r="E6533" t="str">
            <v>0318</v>
          </cell>
          <cell r="F6533" t="str">
            <v/>
          </cell>
          <cell r="G6533" t="str">
            <v/>
          </cell>
          <cell r="H6533" t="str">
            <v>TOPOGRAFO COM ENCARGOS COMPLEMENTARES</v>
          </cell>
          <cell r="I6533" t="str">
            <v>MES</v>
          </cell>
          <cell r="J6533" t="str">
            <v>COEFICIENTE DE REPRESENTATIVIDADE</v>
          </cell>
          <cell r="K6533" t="str">
            <v>3.331,93</v>
          </cell>
          <cell r="L6533" t="str">
            <v>ENCARGOS COMPLEMENTARES REFERENCIAL</v>
          </cell>
        </row>
        <row r="6534">
          <cell r="A6534">
            <v>95308</v>
          </cell>
          <cell r="B6534" t="str">
            <v>SERVICOS DIVERSOS</v>
          </cell>
          <cell r="C6534" t="str">
            <v>SEDI</v>
          </cell>
          <cell r="D6534" t="str">
            <v>OUTROS</v>
          </cell>
          <cell r="E6534" t="str">
            <v>0318</v>
          </cell>
          <cell r="F6534" t="str">
            <v/>
          </cell>
          <cell r="G6534" t="str">
            <v/>
          </cell>
          <cell r="H6534" t="str">
            <v>CURSO DE CAPACITAÇÃO PARA AJUDANTE DE ARMADOR (ENCARGOS COMPLEMENTARES) - HORISTA</v>
          </cell>
          <cell r="I6534" t="str">
            <v>H</v>
          </cell>
          <cell r="J6534" t="str">
            <v>COEFICIENTE DE REPRESENTATIVIDADE</v>
          </cell>
          <cell r="K6534" t="str">
            <v>0,07</v>
          </cell>
          <cell r="L6534" t="str">
            <v>ENCARGOS COMPLEMENTARES REFERENCIAL</v>
          </cell>
        </row>
        <row r="6535">
          <cell r="A6535">
            <v>95309</v>
          </cell>
          <cell r="B6535" t="str">
            <v>SERVICOS DIVERSOS</v>
          </cell>
          <cell r="C6535" t="str">
            <v>SEDI</v>
          </cell>
          <cell r="D6535" t="str">
            <v>OUTROS</v>
          </cell>
          <cell r="E6535" t="str">
            <v>0318</v>
          </cell>
          <cell r="F6535" t="str">
            <v/>
          </cell>
          <cell r="G6535" t="str">
            <v/>
          </cell>
          <cell r="H6535" t="str">
            <v>CURSO DE CAPACITAÇÃO PARA AJUDANTE DE CARPINTEIRO (ENCARGOS COMPLEMENTARES) - HORISTA</v>
          </cell>
          <cell r="I6535" t="str">
            <v>H</v>
          </cell>
          <cell r="J6535" t="str">
            <v>COEFICIENTE DE REPRESENTATIVIDADE</v>
          </cell>
          <cell r="K6535" t="str">
            <v>0,10</v>
          </cell>
          <cell r="L6535" t="str">
            <v>ENCARGOS COMPLEMENTARES REFERENCIAL</v>
          </cell>
        </row>
        <row r="6536">
          <cell r="A6536">
            <v>95310</v>
          </cell>
          <cell r="B6536" t="str">
            <v>SERVICOS DIVERSOS</v>
          </cell>
          <cell r="C6536" t="str">
            <v>SEDI</v>
          </cell>
          <cell r="D6536" t="str">
            <v>OUTROS</v>
          </cell>
          <cell r="E6536" t="str">
            <v>0318</v>
          </cell>
          <cell r="F6536" t="str">
            <v/>
          </cell>
          <cell r="G6536" t="str">
            <v/>
          </cell>
          <cell r="H6536" t="str">
            <v>CURSO DE CAPACITAÇÃO PARA AJUDANTE DE ESTRUTURA METÁLICA (ENCARGOS COMPLEMENTARES) - HORISTA</v>
          </cell>
          <cell r="I6536" t="str">
            <v>H</v>
          </cell>
          <cell r="J6536" t="str">
            <v>COEFICIENTE DE REPRESENTATIVIDADE</v>
          </cell>
          <cell r="K6536" t="str">
            <v>0,08</v>
          </cell>
          <cell r="L6536" t="str">
            <v>ENCARGOS COMPLEMENTARES REFERENCIAL</v>
          </cell>
        </row>
        <row r="6537">
          <cell r="A6537">
            <v>95311</v>
          </cell>
          <cell r="B6537" t="str">
            <v>SERVICOS DIVERSOS</v>
          </cell>
          <cell r="C6537" t="str">
            <v>SEDI</v>
          </cell>
          <cell r="D6537" t="str">
            <v>OUTROS</v>
          </cell>
          <cell r="E6537" t="str">
            <v>0318</v>
          </cell>
          <cell r="F6537" t="str">
            <v/>
          </cell>
          <cell r="G6537" t="str">
            <v/>
          </cell>
          <cell r="H6537" t="str">
            <v>CURSO DE CAPACITAÇÃO PARA AJUDANTE DE OPERAÇÃO EM GERAL (ENCARGOS COMPLEMENTARES) - HORISTA</v>
          </cell>
          <cell r="I6537" t="str">
            <v>H</v>
          </cell>
          <cell r="J6537" t="str">
            <v>COEFICIENTE DE REPRESENTATIVIDADE</v>
          </cell>
          <cell r="K6537" t="str">
            <v>0,07</v>
          </cell>
          <cell r="L6537" t="str">
            <v>ENCARGOS COMPLEMENTARES REFERENCIAL</v>
          </cell>
        </row>
        <row r="6538">
          <cell r="A6538">
            <v>95312</v>
          </cell>
          <cell r="B6538" t="str">
            <v>SERVICOS DIVERSOS</v>
          </cell>
          <cell r="C6538" t="str">
            <v>SEDI</v>
          </cell>
          <cell r="D6538" t="str">
            <v>OUTROS</v>
          </cell>
          <cell r="E6538" t="str">
            <v>0318</v>
          </cell>
          <cell r="F6538" t="str">
            <v/>
          </cell>
          <cell r="G6538" t="str">
            <v/>
          </cell>
          <cell r="H6538" t="str">
            <v>CURSO DE CAPACITAÇÃO PARA AJUDANTE DE PEDREIRO (ENCARGOS COMPLEMENTARES) - HORISTA</v>
          </cell>
          <cell r="I6538" t="str">
            <v>H</v>
          </cell>
          <cell r="J6538" t="str">
            <v>COEFICIENTE DE REPRESENTATIVIDADE</v>
          </cell>
          <cell r="K6538" t="str">
            <v>0,09</v>
          </cell>
          <cell r="L6538" t="str">
            <v>ENCARGOS COMPLEMENTARES REFERENCIAL</v>
          </cell>
        </row>
        <row r="6539">
          <cell r="A6539">
            <v>95313</v>
          </cell>
          <cell r="B6539" t="str">
            <v>SERVICOS DIVERSOS</v>
          </cell>
          <cell r="C6539" t="str">
            <v>SEDI</v>
          </cell>
          <cell r="D6539" t="str">
            <v>OUTROS</v>
          </cell>
          <cell r="E6539" t="str">
            <v>0318</v>
          </cell>
          <cell r="F6539" t="str">
            <v/>
          </cell>
          <cell r="G6539" t="str">
            <v/>
          </cell>
          <cell r="H6539" t="str">
            <v>CURSO DE CAPACITAÇÃO PARA AJUDANTE ESPECIALIZADO (ENCARGOS COMPLEMENTARES) - HORISTA</v>
          </cell>
          <cell r="I6539" t="str">
            <v>H</v>
          </cell>
          <cell r="J6539" t="str">
            <v>COEFICIENTE DE REPRESENTATIVIDADE</v>
          </cell>
          <cell r="K6539" t="str">
            <v>0,09</v>
          </cell>
          <cell r="L6539" t="str">
            <v>ENCARGOS COMPLEMENTARES REFERENCIAL</v>
          </cell>
        </row>
        <row r="6540">
          <cell r="A6540">
            <v>95314</v>
          </cell>
          <cell r="B6540" t="str">
            <v>SERVICOS DIVERSOS</v>
          </cell>
          <cell r="C6540" t="str">
            <v>SEDI</v>
          </cell>
          <cell r="D6540" t="str">
            <v>OUTROS</v>
          </cell>
          <cell r="E6540" t="str">
            <v>0318</v>
          </cell>
          <cell r="F6540" t="str">
            <v/>
          </cell>
          <cell r="G6540" t="str">
            <v/>
          </cell>
          <cell r="H6540" t="str">
            <v>CURSO DE CAPACITAÇÃO PARA ARMADOR (ENCARGOS COMPLEMENTARES) - HORISTA</v>
          </cell>
          <cell r="I6540" t="str">
            <v>H</v>
          </cell>
          <cell r="J6540" t="str">
            <v>COEFICIENTE DE REPRESENTATIVIDADE</v>
          </cell>
          <cell r="K6540" t="str">
            <v>0,10</v>
          </cell>
          <cell r="L6540" t="str">
            <v>ENCARGOS COMPLEMENTARES REFERENCIAL</v>
          </cell>
        </row>
        <row r="6541">
          <cell r="A6541">
            <v>95315</v>
          </cell>
          <cell r="B6541" t="str">
            <v>SERVICOS DIVERSOS</v>
          </cell>
          <cell r="C6541" t="str">
            <v>SEDI</v>
          </cell>
          <cell r="D6541" t="str">
            <v>OUTROS</v>
          </cell>
          <cell r="E6541" t="str">
            <v>0318</v>
          </cell>
          <cell r="F6541" t="str">
            <v/>
          </cell>
          <cell r="G6541" t="str">
            <v/>
          </cell>
          <cell r="H6541" t="str">
            <v>CURSO DE CAPACITAÇÃO PARA ASSENTADOR DE TUBOS (ENCARGOS COMPLEMENTARES) - HORISTA</v>
          </cell>
          <cell r="I6541" t="str">
            <v>H</v>
          </cell>
          <cell r="J6541" t="str">
            <v>COEFICIENTE DE REPRESENTATIVIDADE</v>
          </cell>
          <cell r="K6541" t="str">
            <v>0,17</v>
          </cell>
          <cell r="L6541" t="str">
            <v>ENCARGOS COMPLEMENTARES REFERENCIAL</v>
          </cell>
        </row>
        <row r="6542">
          <cell r="A6542">
            <v>95316</v>
          </cell>
          <cell r="B6542" t="str">
            <v>SERVICOS DIVERSOS</v>
          </cell>
          <cell r="C6542" t="str">
            <v>SEDI</v>
          </cell>
          <cell r="D6542" t="str">
            <v>OUTROS</v>
          </cell>
          <cell r="E6542" t="str">
            <v>0318</v>
          </cell>
          <cell r="F6542" t="str">
            <v/>
          </cell>
          <cell r="G6542" t="str">
            <v/>
          </cell>
          <cell r="H6542" t="str">
            <v>CURSO DE CAPACITAÇÃO PARA AUXILIAR DE ELETRICISTA (ENCARGOS COMPLEMENTARES) - HORISTA</v>
          </cell>
          <cell r="I6542" t="str">
            <v>H</v>
          </cell>
          <cell r="J6542" t="str">
            <v>COEFICIENTE DE REPRESENTATIVIDADE</v>
          </cell>
          <cell r="K6542" t="str">
            <v>0,25</v>
          </cell>
          <cell r="L6542" t="str">
            <v>ENCARGOS COMPLEMENTARES REFERENCIAL</v>
          </cell>
        </row>
        <row r="6543">
          <cell r="A6543">
            <v>95317</v>
          </cell>
          <cell r="B6543" t="str">
            <v>SERVICOS DIVERSOS</v>
          </cell>
          <cell r="C6543" t="str">
            <v>SEDI</v>
          </cell>
          <cell r="D6543" t="str">
            <v>OUTROS</v>
          </cell>
          <cell r="E6543" t="str">
            <v>0318</v>
          </cell>
          <cell r="F6543" t="str">
            <v/>
          </cell>
          <cell r="G6543" t="str">
            <v/>
          </cell>
          <cell r="H6543" t="str">
            <v>CURSO DE CAPACITAÇÃO PARA AUXILIAR DE ENCANADOR OU BOMBEIRO HIDRÁULICO (ENCARGOS COMPLEMENTARES) - HORISTA</v>
          </cell>
          <cell r="I6543" t="str">
            <v>H</v>
          </cell>
          <cell r="J6543" t="str">
            <v>COEFICIENTE DE REPRESENTATIVIDADE</v>
          </cell>
          <cell r="K6543" t="str">
            <v>0,11</v>
          </cell>
          <cell r="L6543" t="str">
            <v>ENCARGOS COMPLEMENTARES REFERENCIAL</v>
          </cell>
        </row>
        <row r="6544">
          <cell r="A6544">
            <v>95318</v>
          </cell>
          <cell r="B6544" t="str">
            <v>SERVICOS DIVERSOS</v>
          </cell>
          <cell r="C6544" t="str">
            <v>SEDI</v>
          </cell>
          <cell r="D6544" t="str">
            <v>OUTROS</v>
          </cell>
          <cell r="E6544" t="str">
            <v>0318</v>
          </cell>
          <cell r="F6544" t="str">
            <v/>
          </cell>
          <cell r="G6544" t="str">
            <v/>
          </cell>
          <cell r="H6544" t="str">
            <v>CURSO DE CAPACITAÇÃO PARA AUXILIAR DE LABORATÓRIO (ENCARGOS COMPLEMENTARES) - HORISTA</v>
          </cell>
          <cell r="I6544" t="str">
            <v>H</v>
          </cell>
          <cell r="J6544" t="str">
            <v>COEFICIENTE DE REPRESENTATIVIDADE</v>
          </cell>
          <cell r="K6544" t="str">
            <v>0,11</v>
          </cell>
          <cell r="L6544" t="str">
            <v>ENCARGOS COMPLEMENTARES REFERENCIAL</v>
          </cell>
        </row>
        <row r="6545">
          <cell r="A6545">
            <v>95319</v>
          </cell>
          <cell r="B6545" t="str">
            <v>SERVICOS DIVERSOS</v>
          </cell>
          <cell r="C6545" t="str">
            <v>SEDI</v>
          </cell>
          <cell r="D6545" t="str">
            <v>OUTROS</v>
          </cell>
          <cell r="E6545" t="str">
            <v>0318</v>
          </cell>
          <cell r="F6545" t="str">
            <v/>
          </cell>
          <cell r="G6545" t="str">
            <v/>
          </cell>
          <cell r="H6545" t="str">
            <v>CURSO DE CAPACITAÇÃO PARA AUXILIAR DE MECÂNICO (ENCARGOS COMPLEMENTARES) - HORISTA</v>
          </cell>
          <cell r="I6545" t="str">
            <v>H</v>
          </cell>
          <cell r="J6545" t="str">
            <v>COEFICIENTE DE REPRESENTATIVIDADE</v>
          </cell>
          <cell r="K6545" t="str">
            <v>0,08</v>
          </cell>
          <cell r="L6545" t="str">
            <v>ENCARGOS COMPLEMENTARES REFERENCIAL</v>
          </cell>
        </row>
        <row r="6546">
          <cell r="A6546">
            <v>95320</v>
          </cell>
          <cell r="B6546" t="str">
            <v>SERVICOS DIVERSOS</v>
          </cell>
          <cell r="C6546" t="str">
            <v>SEDI</v>
          </cell>
          <cell r="D6546" t="str">
            <v>OUTROS</v>
          </cell>
          <cell r="E6546" t="str">
            <v>0318</v>
          </cell>
          <cell r="F6546" t="str">
            <v/>
          </cell>
          <cell r="G6546" t="str">
            <v/>
          </cell>
          <cell r="H6546" t="str">
            <v>CURSO DE CAPACITAÇÃO PARA AUXILIAR DE SERRALHEIRO (ENCARGOS COMPLEMENTARES) - HORISTA</v>
          </cell>
          <cell r="I6546" t="str">
            <v>H</v>
          </cell>
          <cell r="J6546" t="str">
            <v>COEFICIENTE DE REPRESENTATIVIDADE</v>
          </cell>
          <cell r="K6546" t="str">
            <v>0,07</v>
          </cell>
          <cell r="L6546" t="str">
            <v>ENCARGOS COMPLEMENTARES REFERENCIAL</v>
          </cell>
        </row>
        <row r="6547">
          <cell r="A6547">
            <v>95321</v>
          </cell>
          <cell r="B6547" t="str">
            <v>SERVICOS DIVERSOS</v>
          </cell>
          <cell r="C6547" t="str">
            <v>SEDI</v>
          </cell>
          <cell r="D6547" t="str">
            <v>OUTROS</v>
          </cell>
          <cell r="E6547" t="str">
            <v>0318</v>
          </cell>
          <cell r="F6547" t="str">
            <v/>
          </cell>
          <cell r="G6547" t="str">
            <v/>
          </cell>
          <cell r="H6547" t="str">
            <v>CURSO DE CAPACITAÇÃO PARA AUXILIAR DE SERVIÇOS GERAIS (ENCARGOS COMPLEMENTARES) - HORISTA</v>
          </cell>
          <cell r="I6547" t="str">
            <v>H</v>
          </cell>
          <cell r="J6547" t="str">
            <v>COEFICIENTE DE REPRESENTATIVIDADE</v>
          </cell>
          <cell r="K6547" t="str">
            <v>0,08</v>
          </cell>
          <cell r="L6547" t="str">
            <v>ENCARGOS COMPLEMENTARES REFERENCIAL</v>
          </cell>
        </row>
        <row r="6548">
          <cell r="A6548">
            <v>95322</v>
          </cell>
          <cell r="B6548" t="str">
            <v>SERVICOS DIVERSOS</v>
          </cell>
          <cell r="C6548" t="str">
            <v>SEDI</v>
          </cell>
          <cell r="D6548" t="str">
            <v>OUTROS</v>
          </cell>
          <cell r="E6548" t="str">
            <v>0318</v>
          </cell>
          <cell r="F6548" t="str">
            <v/>
          </cell>
          <cell r="G6548" t="str">
            <v/>
          </cell>
          <cell r="H6548" t="str">
            <v>CURSO DE CAPACITAÇÃO PARA AUXILIAR DE TOPÓGRAFO (ENCARGOS COMPLEMENTARES) - HORISTA</v>
          </cell>
          <cell r="I6548" t="str">
            <v>H</v>
          </cell>
          <cell r="J6548" t="str">
            <v>COEFICIENTE DE REPRESENTATIVIDADE</v>
          </cell>
          <cell r="K6548" t="str">
            <v>0,04</v>
          </cell>
          <cell r="L6548" t="str">
            <v>ENCARGOS COMPLEMENTARES REFERENCIAL</v>
          </cell>
        </row>
        <row r="6549">
          <cell r="A6549">
            <v>95323</v>
          </cell>
          <cell r="B6549" t="str">
            <v>SERVICOS DIVERSOS</v>
          </cell>
          <cell r="C6549" t="str">
            <v>SEDI</v>
          </cell>
          <cell r="D6549" t="str">
            <v>OUTROS</v>
          </cell>
          <cell r="E6549" t="str">
            <v>0318</v>
          </cell>
          <cell r="F6549" t="str">
            <v/>
          </cell>
          <cell r="G6549" t="str">
            <v/>
          </cell>
          <cell r="H6549" t="str">
            <v>CURSO DE CAPACITAÇÃO PARA AUXILIAR TÉCNICO DE ENGENHARIA (ENCARGOS COMPLEMENTARES) - HORISTA</v>
          </cell>
          <cell r="I6549" t="str">
            <v>H</v>
          </cell>
          <cell r="J6549" t="str">
            <v>COEFICIENTE DE REPRESENTATIVIDADE</v>
          </cell>
          <cell r="K6549" t="str">
            <v>0,14</v>
          </cell>
          <cell r="L6549" t="str">
            <v>ENCARGOS COMPLEMENTARES REFERENCIAL</v>
          </cell>
        </row>
        <row r="6550">
          <cell r="A6550">
            <v>95324</v>
          </cell>
          <cell r="B6550" t="str">
            <v>SERVICOS DIVERSOS</v>
          </cell>
          <cell r="C6550" t="str">
            <v>SEDI</v>
          </cell>
          <cell r="D6550" t="str">
            <v>OUTROS</v>
          </cell>
          <cell r="E6550" t="str">
            <v>0318</v>
          </cell>
          <cell r="F6550" t="str">
            <v/>
          </cell>
          <cell r="G6550" t="str">
            <v/>
          </cell>
          <cell r="H6550" t="str">
            <v>CURSO DE CAPACITAÇÃO PARA AZULEJISTA OU LADRILHISTA (ENCARGOS COMPLEMENTARES) - HORISTA</v>
          </cell>
          <cell r="I6550" t="str">
            <v>H</v>
          </cell>
          <cell r="J6550" t="str">
            <v>COEFICIENTE DE REPRESENTATIVIDADE</v>
          </cell>
          <cell r="K6550" t="str">
            <v>0,12</v>
          </cell>
          <cell r="L6550" t="str">
            <v>ENCARGOS COMPLEMENTARES REFERENCIAL</v>
          </cell>
        </row>
        <row r="6551">
          <cell r="A6551">
            <v>95325</v>
          </cell>
          <cell r="B6551" t="str">
            <v>SERVICOS DIVERSOS</v>
          </cell>
          <cell r="C6551" t="str">
            <v>SEDI</v>
          </cell>
          <cell r="D6551" t="str">
            <v>OUTROS</v>
          </cell>
          <cell r="E6551" t="str">
            <v>0318</v>
          </cell>
          <cell r="F6551" t="str">
            <v/>
          </cell>
          <cell r="G6551" t="str">
            <v/>
          </cell>
          <cell r="H6551" t="str">
            <v>CURSO DE CAPACITAÇÃO PARA BLASTER, DINAMITADOR OU CABO DE FOGO (ENCARGOS COMPLEMENTARES) - HORISTA</v>
          </cell>
          <cell r="I6551" t="str">
            <v>H</v>
          </cell>
          <cell r="J6551" t="str">
            <v>COEFICIENTE DE REPRESENTATIVIDADE</v>
          </cell>
          <cell r="K6551" t="str">
            <v>0,17</v>
          </cell>
          <cell r="L6551" t="str">
            <v>ENCARGOS COMPLEMENTARES REFERENCIAL</v>
          </cell>
        </row>
        <row r="6552">
          <cell r="A6552">
            <v>95326</v>
          </cell>
          <cell r="B6552" t="str">
            <v>SERVICOS DIVERSOS</v>
          </cell>
          <cell r="C6552" t="str">
            <v>SEDI</v>
          </cell>
          <cell r="D6552" t="str">
            <v>OUTROS</v>
          </cell>
          <cell r="E6552" t="str">
            <v>0318</v>
          </cell>
          <cell r="F6552" t="str">
            <v/>
          </cell>
          <cell r="G6552" t="str">
            <v/>
          </cell>
          <cell r="H6552" t="str">
            <v>CURSO DE CAPACITAÇÃO PARA CADASTRISTA DE REDES DE AGUA E ESGOTO (ENCARGOS COMPLEMENTARES) - HORISTA</v>
          </cell>
          <cell r="I6552" t="str">
            <v>H</v>
          </cell>
          <cell r="J6552" t="str">
            <v>COEFICIENTE DE REPRESENTATIVIDADE</v>
          </cell>
          <cell r="K6552" t="str">
            <v>0,03</v>
          </cell>
          <cell r="L6552" t="str">
            <v>ENCARGOS COMPLEMENTARES REFERENCIAL</v>
          </cell>
        </row>
        <row r="6553">
          <cell r="A6553">
            <v>95328</v>
          </cell>
          <cell r="B6553" t="str">
            <v>SERVICOS DIVERSOS</v>
          </cell>
          <cell r="C6553" t="str">
            <v>SEDI</v>
          </cell>
          <cell r="D6553" t="str">
            <v>OUTROS</v>
          </cell>
          <cell r="E6553" t="str">
            <v>0318</v>
          </cell>
          <cell r="F6553" t="str">
            <v/>
          </cell>
          <cell r="G6553" t="str">
            <v/>
          </cell>
          <cell r="H6553" t="str">
            <v>CURSO DE CAPACITAÇÃO PARA CALCETEIRO (ENCARGOS COMPLEMENTARES) - HORISTA</v>
          </cell>
          <cell r="I6553" t="str">
            <v>H</v>
          </cell>
          <cell r="J6553" t="str">
            <v>COEFICIENTE DE REPRESENTATIVIDADE</v>
          </cell>
          <cell r="K6553" t="str">
            <v>0,10</v>
          </cell>
          <cell r="L6553" t="str">
            <v>ENCARGOS COMPLEMENTARES REFERENCIAL</v>
          </cell>
        </row>
        <row r="6554">
          <cell r="A6554">
            <v>95329</v>
          </cell>
          <cell r="B6554" t="str">
            <v>SERVICOS DIVERSOS</v>
          </cell>
          <cell r="C6554" t="str">
            <v>SEDI</v>
          </cell>
          <cell r="D6554" t="str">
            <v>OUTROS</v>
          </cell>
          <cell r="E6554" t="str">
            <v>0318</v>
          </cell>
          <cell r="F6554" t="str">
            <v/>
          </cell>
          <cell r="G6554" t="str">
            <v/>
          </cell>
          <cell r="H6554" t="str">
            <v>CURSO DE CAPACITAÇÃO PARA CARPINTEIRO DE ESQUADRIA (ENCARGOS COMPLEMENTARES) - HORISTA</v>
          </cell>
          <cell r="I6554" t="str">
            <v>H</v>
          </cell>
          <cell r="J6554" t="str">
            <v>COEFICIENTE DE REPRESENTATIVIDADE</v>
          </cell>
          <cell r="K6554" t="str">
            <v>0,14</v>
          </cell>
          <cell r="L6554" t="str">
            <v>ENCARGOS COMPLEMENTARES REFERENCIAL</v>
          </cell>
        </row>
        <row r="6555">
          <cell r="A6555">
            <v>95330</v>
          </cell>
          <cell r="B6555" t="str">
            <v>SERVICOS DIVERSOS</v>
          </cell>
          <cell r="C6555" t="str">
            <v>SEDI</v>
          </cell>
          <cell r="D6555" t="str">
            <v>OUTROS</v>
          </cell>
          <cell r="E6555" t="str">
            <v>0318</v>
          </cell>
          <cell r="F6555" t="str">
            <v/>
          </cell>
          <cell r="G6555" t="str">
            <v/>
          </cell>
          <cell r="H6555" t="str">
            <v>CURSO DE CAPACITAÇÃO PARA CARPINTEIRO DE FÔRMAS (ENCARGOS COMPLEMENTARES) - HORISTA</v>
          </cell>
          <cell r="I6555" t="str">
            <v>H</v>
          </cell>
          <cell r="J6555" t="str">
            <v>COLETADO</v>
          </cell>
          <cell r="K6555" t="str">
            <v>0,10</v>
          </cell>
          <cell r="L6555" t="str">
            <v>ENCARGOS COMPLEMENTARES REFERENCIAL</v>
          </cell>
        </row>
        <row r="6556">
          <cell r="A6556">
            <v>95331</v>
          </cell>
          <cell r="B6556" t="str">
            <v>SERVICOS DIVERSOS</v>
          </cell>
          <cell r="C6556" t="str">
            <v>SEDI</v>
          </cell>
          <cell r="D6556" t="str">
            <v>OUTROS</v>
          </cell>
          <cell r="E6556" t="str">
            <v>0318</v>
          </cell>
          <cell r="F6556" t="str">
            <v/>
          </cell>
          <cell r="G6556" t="str">
            <v/>
          </cell>
          <cell r="H6556" t="str">
            <v>CURSO DE CAPACITAÇÃO PARA CAVOUQUEIRO OU OPERADOR PERFURATRIZ/ROMPEDOR (ENCARGOS COMPLEMENTARES) - HORISTA</v>
          </cell>
          <cell r="I6556" t="str">
            <v>H</v>
          </cell>
          <cell r="J6556" t="str">
            <v>COEFICIENTE DE REPRESENTATIVIDADE</v>
          </cell>
          <cell r="K6556" t="str">
            <v>0,09</v>
          </cell>
          <cell r="L6556" t="str">
            <v>ENCARGOS COMPLEMENTARES REFERENCIAL</v>
          </cell>
        </row>
        <row r="6557">
          <cell r="A6557">
            <v>95332</v>
          </cell>
          <cell r="B6557" t="str">
            <v>SERVICOS DIVERSOS</v>
          </cell>
          <cell r="C6557" t="str">
            <v>SEDI</v>
          </cell>
          <cell r="D6557" t="str">
            <v>OUTROS</v>
          </cell>
          <cell r="E6557" t="str">
            <v>0318</v>
          </cell>
          <cell r="F6557" t="str">
            <v/>
          </cell>
          <cell r="G6557" t="str">
            <v/>
          </cell>
          <cell r="H6557" t="str">
            <v>CURSO DE CAPACITAÇÃO PARA ELETRICISTA (ENCARGOS COMPLEMENTARES) - HORISTA</v>
          </cell>
          <cell r="I6557" t="str">
            <v>H</v>
          </cell>
          <cell r="J6557" t="str">
            <v>COLETADO</v>
          </cell>
          <cell r="K6557" t="str">
            <v>0,36</v>
          </cell>
          <cell r="L6557" t="str">
            <v>ENCARGOS COMPLEMENTARES REFERENCIAL</v>
          </cell>
        </row>
        <row r="6558">
          <cell r="A6558">
            <v>95333</v>
          </cell>
          <cell r="B6558" t="str">
            <v>SERVICOS DIVERSOS</v>
          </cell>
          <cell r="C6558" t="str">
            <v>SEDI</v>
          </cell>
          <cell r="D6558" t="str">
            <v>OUTROS</v>
          </cell>
          <cell r="E6558" t="str">
            <v>0318</v>
          </cell>
          <cell r="F6558" t="str">
            <v/>
          </cell>
          <cell r="G6558" t="str">
            <v/>
          </cell>
          <cell r="H6558" t="str">
            <v>CURSO DE CAPACITAÇÃO PARA ELETRICISTA INDUSTRIAL (ENCARGOS COMPLEMENTARES) - HORISTA</v>
          </cell>
          <cell r="I6558" t="str">
            <v>H</v>
          </cell>
          <cell r="J6558" t="str">
            <v>COEFICIENTE DE REPRESENTATIVIDADE</v>
          </cell>
          <cell r="K6558" t="str">
            <v>0,34</v>
          </cell>
          <cell r="L6558" t="str">
            <v>ENCARGOS COMPLEMENTARES REFERENCIAL</v>
          </cell>
        </row>
        <row r="6559">
          <cell r="A6559">
            <v>95334</v>
          </cell>
          <cell r="B6559" t="str">
            <v>SERVICOS DIVERSOS</v>
          </cell>
          <cell r="C6559" t="str">
            <v>SEDI</v>
          </cell>
          <cell r="D6559" t="str">
            <v>OUTROS</v>
          </cell>
          <cell r="E6559" t="str">
            <v>0318</v>
          </cell>
          <cell r="F6559" t="str">
            <v/>
          </cell>
          <cell r="G6559" t="str">
            <v/>
          </cell>
          <cell r="H6559" t="str">
            <v>CURSO DE CAPACITAÇÃO PARA ELETROTÉCNICO (ENCARGOS COMPLEMENTARES) - HORISTA</v>
          </cell>
          <cell r="I6559" t="str">
            <v>H</v>
          </cell>
          <cell r="J6559" t="str">
            <v>COEFICIENTE DE REPRESENTATIVIDADE</v>
          </cell>
          <cell r="K6559" t="str">
            <v>0,49</v>
          </cell>
          <cell r="L6559" t="str">
            <v>ENCARGOS COMPLEMENTARES REFERENCIAL</v>
          </cell>
        </row>
        <row r="6560">
          <cell r="A6560">
            <v>95335</v>
          </cell>
          <cell r="B6560" t="str">
            <v>SERVICOS DIVERSOS</v>
          </cell>
          <cell r="C6560" t="str">
            <v>SEDI</v>
          </cell>
          <cell r="D6560" t="str">
            <v>OUTROS</v>
          </cell>
          <cell r="E6560" t="str">
            <v>0318</v>
          </cell>
          <cell r="F6560" t="str">
            <v/>
          </cell>
          <cell r="G6560" t="str">
            <v/>
          </cell>
          <cell r="H6560" t="str">
            <v>CURSO DE CAPACITAÇÃO PARA ENCANADOR OU BOMBEIRO HIDRÁULICO (ENCARGOS COMPLEMENTARES) - HORISTA</v>
          </cell>
          <cell r="I6560" t="str">
            <v>H</v>
          </cell>
          <cell r="J6560" t="str">
            <v>COLETADO</v>
          </cell>
          <cell r="K6560" t="str">
            <v>0,16</v>
          </cell>
          <cell r="L6560" t="str">
            <v>ENCARGOS COMPLEMENTARES REFERENCIAL</v>
          </cell>
        </row>
        <row r="6561">
          <cell r="A6561">
            <v>95337</v>
          </cell>
          <cell r="B6561" t="str">
            <v>SERVICOS DIVERSOS</v>
          </cell>
          <cell r="C6561" t="str">
            <v>SEDI</v>
          </cell>
          <cell r="D6561" t="str">
            <v>OUTROS</v>
          </cell>
          <cell r="E6561" t="str">
            <v>0318</v>
          </cell>
          <cell r="F6561" t="str">
            <v/>
          </cell>
          <cell r="G6561" t="str">
            <v/>
          </cell>
          <cell r="H6561" t="str">
            <v>CURSO DE CAPACITAÇÃO PARA GESSEIRO (ENCARGOS COMPLEMENTARES) - HORISTA</v>
          </cell>
          <cell r="I6561" t="str">
            <v>H</v>
          </cell>
          <cell r="J6561" t="str">
            <v>COEFICIENTE DE REPRESENTATIVIDADE</v>
          </cell>
          <cell r="K6561" t="str">
            <v>0,11</v>
          </cell>
          <cell r="L6561" t="str">
            <v>ENCARGOS COMPLEMENTARES REFERENCIAL</v>
          </cell>
        </row>
        <row r="6562">
          <cell r="A6562">
            <v>95338</v>
          </cell>
          <cell r="B6562" t="str">
            <v>SERVICOS DIVERSOS</v>
          </cell>
          <cell r="C6562" t="str">
            <v>SEDI</v>
          </cell>
          <cell r="D6562" t="str">
            <v>OUTROS</v>
          </cell>
          <cell r="E6562" t="str">
            <v>0318</v>
          </cell>
          <cell r="F6562" t="str">
            <v/>
          </cell>
          <cell r="G6562" t="str">
            <v/>
          </cell>
          <cell r="H6562" t="str">
            <v>CURSO DE CAPACITAÇÃO PARA IMPERMEABILIZADOR (ENCARGOS COMPLEMENTARES) - HORISTA</v>
          </cell>
          <cell r="I6562" t="str">
            <v>H</v>
          </cell>
          <cell r="J6562" t="str">
            <v>COEFICIENTE DE REPRESENTATIVIDADE</v>
          </cell>
          <cell r="K6562" t="str">
            <v>0,19</v>
          </cell>
          <cell r="L6562" t="str">
            <v>ENCARGOS COMPLEMENTARES REFERENCIAL</v>
          </cell>
        </row>
        <row r="6563">
          <cell r="A6563">
            <v>95339</v>
          </cell>
          <cell r="B6563" t="str">
            <v>SERVICOS DIVERSOS</v>
          </cell>
          <cell r="C6563" t="str">
            <v>SEDI</v>
          </cell>
          <cell r="D6563" t="str">
            <v>OUTROS</v>
          </cell>
          <cell r="E6563" t="str">
            <v>0318</v>
          </cell>
          <cell r="F6563" t="str">
            <v/>
          </cell>
          <cell r="G6563" t="str">
            <v/>
          </cell>
          <cell r="H6563" t="str">
            <v>CURSO DE CAPACITAÇÃO PARA MAÇARIQUEIRO (ENCARGOS COMPLEMENTARES) - HORISTA</v>
          </cell>
          <cell r="I6563" t="str">
            <v>H</v>
          </cell>
          <cell r="J6563" t="str">
            <v>COEFICIENTE DE REPRESENTATIVIDADE</v>
          </cell>
          <cell r="K6563" t="str">
            <v>0,16</v>
          </cell>
          <cell r="L6563" t="str">
            <v>ENCARGOS COMPLEMENTARES REFERENCIAL</v>
          </cell>
        </row>
        <row r="6564">
          <cell r="A6564">
            <v>95340</v>
          </cell>
          <cell r="B6564" t="str">
            <v>SERVICOS DIVERSOS</v>
          </cell>
          <cell r="C6564" t="str">
            <v>SEDI</v>
          </cell>
          <cell r="D6564" t="str">
            <v>OUTROS</v>
          </cell>
          <cell r="E6564" t="str">
            <v>0318</v>
          </cell>
          <cell r="F6564" t="str">
            <v/>
          </cell>
          <cell r="G6564" t="str">
            <v/>
          </cell>
          <cell r="H6564" t="str">
            <v>CURSO DE CAPACITAÇÃO PARA MARCENEIRO (ENCARGOS COMPLEMENTARES) - HORISTA</v>
          </cell>
          <cell r="I6564" t="str">
            <v>H</v>
          </cell>
          <cell r="J6564" t="str">
            <v>COEFICIENTE DE REPRESENTATIVIDADE</v>
          </cell>
          <cell r="K6564" t="str">
            <v>0,13</v>
          </cell>
          <cell r="L6564" t="str">
            <v>ENCARGOS COMPLEMENTARES REFERENCIAL</v>
          </cell>
        </row>
        <row r="6565">
          <cell r="A6565">
            <v>95341</v>
          </cell>
          <cell r="B6565" t="str">
            <v>SERVICOS DIVERSOS</v>
          </cell>
          <cell r="C6565" t="str">
            <v>SEDI</v>
          </cell>
          <cell r="D6565" t="str">
            <v>OUTROS</v>
          </cell>
          <cell r="E6565" t="str">
            <v>0318</v>
          </cell>
          <cell r="F6565" t="str">
            <v/>
          </cell>
          <cell r="G6565" t="str">
            <v/>
          </cell>
          <cell r="H6565" t="str">
            <v>CURSO DE CAPACITAÇÃO PARA MARMORISTA/GRANITEIRO (ENCARGOS COMPLEMENTARES) - HORISTA</v>
          </cell>
          <cell r="I6565" t="str">
            <v>H</v>
          </cell>
          <cell r="J6565" t="str">
            <v>COEFICIENTE DE REPRESENTATIVIDADE</v>
          </cell>
          <cell r="K6565" t="str">
            <v>0,14</v>
          </cell>
          <cell r="L6565" t="str">
            <v>ENCARGOS COMPLEMENTARES REFERENCIAL</v>
          </cell>
        </row>
        <row r="6566">
          <cell r="A6566">
            <v>95342</v>
          </cell>
          <cell r="B6566" t="str">
            <v>SERVICOS DIVERSOS</v>
          </cell>
          <cell r="C6566" t="str">
            <v>SEDI</v>
          </cell>
          <cell r="D6566" t="str">
            <v>OUTROS</v>
          </cell>
          <cell r="E6566" t="str">
            <v>0318</v>
          </cell>
          <cell r="F6566" t="str">
            <v/>
          </cell>
          <cell r="G6566" t="str">
            <v/>
          </cell>
          <cell r="H6566" t="str">
            <v>CURSO DE CAPACITAÇÃO PARA MECÂNICO DE EQUIPAMENTOS PESADOS (ENCARGOS COMPLEMENTARES) - HORISTA</v>
          </cell>
          <cell r="I6566" t="str">
            <v>H</v>
          </cell>
          <cell r="J6566" t="str">
            <v>COEFICIENTE DE REPRESENTATIVIDADE</v>
          </cell>
          <cell r="K6566" t="str">
            <v>0,10</v>
          </cell>
          <cell r="L6566" t="str">
            <v>ENCARGOS COMPLEMENTARES REFERENCIAL</v>
          </cell>
        </row>
        <row r="6567">
          <cell r="A6567">
            <v>95343</v>
          </cell>
          <cell r="B6567" t="str">
            <v>SERVICOS DIVERSOS</v>
          </cell>
          <cell r="C6567" t="str">
            <v>SEDI</v>
          </cell>
          <cell r="D6567" t="str">
            <v>OUTROS</v>
          </cell>
          <cell r="E6567" t="str">
            <v>0318</v>
          </cell>
          <cell r="F6567" t="str">
            <v/>
          </cell>
          <cell r="G6567" t="str">
            <v/>
          </cell>
          <cell r="H6567" t="str">
            <v>CURSO DE CAPACITAÇÃO PARA MONTADOR  DE TUBO AÇO/EQUIPAMENTOS (ENCARGOS COMPLEMENTARES) - HORISTA</v>
          </cell>
          <cell r="I6567" t="str">
            <v>H</v>
          </cell>
          <cell r="J6567" t="str">
            <v>COEFICIENTE DE REPRESENTATIVIDADE</v>
          </cell>
          <cell r="K6567" t="str">
            <v>0,15</v>
          </cell>
          <cell r="L6567" t="str">
            <v>ENCARGOS COMPLEMENTARES REFERENCIAL</v>
          </cell>
        </row>
        <row r="6568">
          <cell r="A6568">
            <v>95344</v>
          </cell>
          <cell r="B6568" t="str">
            <v>SERVICOS DIVERSOS</v>
          </cell>
          <cell r="C6568" t="str">
            <v>SEDI</v>
          </cell>
          <cell r="D6568" t="str">
            <v>OUTROS</v>
          </cell>
          <cell r="E6568" t="str">
            <v>0318</v>
          </cell>
          <cell r="F6568" t="str">
            <v/>
          </cell>
          <cell r="G6568" t="str">
            <v/>
          </cell>
          <cell r="H6568" t="str">
            <v>CURSO DE CAPACITAÇÃO PARA MONTADOR DE ESTRUTURA METÁLICA (ENCARGOS COMPLEMENTARES) - HORISTA</v>
          </cell>
          <cell r="I6568" t="str">
            <v>H</v>
          </cell>
          <cell r="J6568" t="str">
            <v>COEFICIENTE DE REPRESENTATIVIDADE</v>
          </cell>
          <cell r="K6568" t="str">
            <v>0,10</v>
          </cell>
          <cell r="L6568" t="str">
            <v>ENCARGOS COMPLEMENTARES REFERENCIAL</v>
          </cell>
        </row>
        <row r="6569">
          <cell r="A6569">
            <v>95345</v>
          </cell>
          <cell r="B6569" t="str">
            <v>SERVICOS DIVERSOS</v>
          </cell>
          <cell r="C6569" t="str">
            <v>SEDI</v>
          </cell>
          <cell r="D6569" t="str">
            <v>OUTROS</v>
          </cell>
          <cell r="E6569" t="str">
            <v>0318</v>
          </cell>
          <cell r="F6569" t="str">
            <v/>
          </cell>
          <cell r="G6569" t="str">
            <v/>
          </cell>
          <cell r="H6569" t="str">
            <v>CURSO DE CAPACITAÇÃO PARA MONTADOR ELETROMECÂNICO (ENCARGOS COMPLEMENTARES) - HORISTA</v>
          </cell>
          <cell r="I6569" t="str">
            <v>H</v>
          </cell>
          <cell r="J6569" t="str">
            <v>COEFICIENTE DE REPRESENTATIVIDADE</v>
          </cell>
          <cell r="K6569" t="str">
            <v>0,35</v>
          </cell>
          <cell r="L6569" t="str">
            <v>ENCARGOS COMPLEMENTARES REFERENCIAL</v>
          </cell>
        </row>
        <row r="6570">
          <cell r="A6570">
            <v>95346</v>
          </cell>
          <cell r="B6570" t="str">
            <v>SERVICOS DIVERSOS</v>
          </cell>
          <cell r="C6570" t="str">
            <v>SEDI</v>
          </cell>
          <cell r="D6570" t="str">
            <v>OUTROS</v>
          </cell>
          <cell r="E6570" t="str">
            <v>0318</v>
          </cell>
          <cell r="F6570" t="str">
            <v/>
          </cell>
          <cell r="G6570" t="str">
            <v/>
          </cell>
          <cell r="H6570" t="str">
            <v>CURSO DE CAPACITAÇÃO PARA MOTORISTA DE BASCULANTE (ENCARGOS COMPLEMENTARES) - HORISTA</v>
          </cell>
          <cell r="I6570" t="str">
            <v>H</v>
          </cell>
          <cell r="J6570" t="str">
            <v>COEFICIENTE DE REPRESENTATIVIDADE</v>
          </cell>
          <cell r="K6570" t="str">
            <v>0,04</v>
          </cell>
          <cell r="L6570" t="str">
            <v>ENCARGOS COMPLEMENTARES REFERENCIAL</v>
          </cell>
        </row>
        <row r="6571">
          <cell r="A6571">
            <v>95347</v>
          </cell>
          <cell r="B6571" t="str">
            <v>SERVICOS DIVERSOS</v>
          </cell>
          <cell r="C6571" t="str">
            <v>SEDI</v>
          </cell>
          <cell r="D6571" t="str">
            <v>OUTROS</v>
          </cell>
          <cell r="E6571" t="str">
            <v>0318</v>
          </cell>
          <cell r="F6571" t="str">
            <v/>
          </cell>
          <cell r="G6571" t="str">
            <v/>
          </cell>
          <cell r="H6571" t="str">
            <v>CURSO DE CAPACITAÇÃO PARA MOTORISTA DE CAMINHÃO (ENCARGOS COMPLEMENTARES) - HORISTA</v>
          </cell>
          <cell r="I6571" t="str">
            <v>H</v>
          </cell>
          <cell r="J6571" t="str">
            <v>COEFICIENTE DE REPRESENTATIVIDADE</v>
          </cell>
          <cell r="K6571" t="str">
            <v>0,04</v>
          </cell>
          <cell r="L6571" t="str">
            <v>ENCARGOS COMPLEMENTARES REFERENCIAL</v>
          </cell>
        </row>
        <row r="6572">
          <cell r="A6572">
            <v>95348</v>
          </cell>
          <cell r="B6572" t="str">
            <v>SERVICOS DIVERSOS</v>
          </cell>
          <cell r="C6572" t="str">
            <v>SEDI</v>
          </cell>
          <cell r="D6572" t="str">
            <v>OUTROS</v>
          </cell>
          <cell r="E6572" t="str">
            <v>0318</v>
          </cell>
          <cell r="F6572" t="str">
            <v/>
          </cell>
          <cell r="G6572" t="str">
            <v/>
          </cell>
          <cell r="H6572" t="str">
            <v>CURSO DE CAPACITAÇÃO PARA MOTORISTA DE CAMINHÃO E CARRETA (ENCARGOS COMPLEMENTARES) - HORISTA</v>
          </cell>
          <cell r="I6572" t="str">
            <v>H</v>
          </cell>
          <cell r="J6572" t="str">
            <v>COEFICIENTE DE REPRESENTATIVIDADE</v>
          </cell>
          <cell r="K6572" t="str">
            <v>0,06</v>
          </cell>
          <cell r="L6572" t="str">
            <v>ENCARGOS COMPLEMENTARES REFERENCIAL</v>
          </cell>
        </row>
        <row r="6573">
          <cell r="A6573">
            <v>95349</v>
          </cell>
          <cell r="B6573" t="str">
            <v>SERVICOS DIVERSOS</v>
          </cell>
          <cell r="C6573" t="str">
            <v>SEDI</v>
          </cell>
          <cell r="D6573" t="str">
            <v>OUTROS</v>
          </cell>
          <cell r="E6573" t="str">
            <v>0318</v>
          </cell>
          <cell r="F6573" t="str">
            <v/>
          </cell>
          <cell r="G6573" t="str">
            <v/>
          </cell>
          <cell r="H6573" t="str">
            <v>CURSO DE CAPACITAÇÃO PARA MOTORISTA DE VEÍCULO LEVE (ENCARGOS COMPLEMENTARES) - HORISTA</v>
          </cell>
          <cell r="I6573" t="str">
            <v>H</v>
          </cell>
          <cell r="J6573" t="str">
            <v>COEFICIENTE DE REPRESENTATIVIDADE</v>
          </cell>
          <cell r="K6573" t="str">
            <v>0,05</v>
          </cell>
          <cell r="L6573" t="str">
            <v>ENCARGOS COMPLEMENTARES REFERENCIAL</v>
          </cell>
        </row>
        <row r="6574">
          <cell r="A6574">
            <v>95350</v>
          </cell>
          <cell r="B6574" t="str">
            <v>SERVICOS DIVERSOS</v>
          </cell>
          <cell r="C6574" t="str">
            <v>SEDI</v>
          </cell>
          <cell r="D6574" t="str">
            <v>OUTROS</v>
          </cell>
          <cell r="E6574" t="str">
            <v>0318</v>
          </cell>
          <cell r="F6574" t="str">
            <v/>
          </cell>
          <cell r="G6574" t="str">
            <v/>
          </cell>
          <cell r="H6574" t="str">
            <v>CURSO DE CAPACITAÇÃO PARA MOTORISTA DE VEÍCULO PESADO (ENCARGOS COMPLEMENTARES) - HORISTA</v>
          </cell>
          <cell r="I6574" t="str">
            <v>H</v>
          </cell>
          <cell r="J6574" t="str">
            <v>COEFICIENTE DE REPRESENTATIVIDADE</v>
          </cell>
          <cell r="K6574" t="str">
            <v>0,06</v>
          </cell>
          <cell r="L6574" t="str">
            <v>ENCARGOS COMPLEMENTARES REFERENCIAL</v>
          </cell>
        </row>
        <row r="6575">
          <cell r="A6575">
            <v>95351</v>
          </cell>
          <cell r="B6575" t="str">
            <v>SERVICOS DIVERSOS</v>
          </cell>
          <cell r="C6575" t="str">
            <v>SEDI</v>
          </cell>
          <cell r="D6575" t="str">
            <v>OUTROS</v>
          </cell>
          <cell r="E6575" t="str">
            <v>0318</v>
          </cell>
          <cell r="F6575" t="str">
            <v/>
          </cell>
          <cell r="G6575" t="str">
            <v/>
          </cell>
          <cell r="H6575" t="str">
            <v>CURSO DE CAPACITAÇÃO PARA MOTORISTA OPERADOR DE MUNCK (ENCARGOS COMPLEMENTARES) - HORISTA</v>
          </cell>
          <cell r="I6575" t="str">
            <v>H</v>
          </cell>
          <cell r="J6575" t="str">
            <v>COEFICIENTE DE REPRESENTATIVIDADE</v>
          </cell>
          <cell r="K6575" t="str">
            <v>0,16</v>
          </cell>
          <cell r="L6575" t="str">
            <v>ENCARGOS COMPLEMENTARES REFERENCIAL</v>
          </cell>
        </row>
        <row r="6576">
          <cell r="A6576">
            <v>95352</v>
          </cell>
          <cell r="B6576" t="str">
            <v>SERVICOS DIVERSOS</v>
          </cell>
          <cell r="C6576" t="str">
            <v>SEDI</v>
          </cell>
          <cell r="D6576" t="str">
            <v>OUTROS</v>
          </cell>
          <cell r="E6576" t="str">
            <v>0318</v>
          </cell>
          <cell r="F6576" t="str">
            <v/>
          </cell>
          <cell r="G6576" t="str">
            <v/>
          </cell>
          <cell r="H6576" t="str">
            <v>CURSO DE CAPACITAÇÃO PARA NIVELADOR (ENCARGOS COMPLEMENTARES) - HORISTA</v>
          </cell>
          <cell r="I6576" t="str">
            <v>H</v>
          </cell>
          <cell r="J6576" t="str">
            <v>COEFICIENTE DE REPRESENTATIVIDADE</v>
          </cell>
          <cell r="K6576" t="str">
            <v>0,05</v>
          </cell>
          <cell r="L6576" t="str">
            <v>ENCARGOS COMPLEMENTARES REFERENCIAL</v>
          </cell>
        </row>
        <row r="6577">
          <cell r="A6577">
            <v>95354</v>
          </cell>
          <cell r="B6577" t="str">
            <v>SERVICOS DIVERSOS</v>
          </cell>
          <cell r="C6577" t="str">
            <v>SEDI</v>
          </cell>
          <cell r="D6577" t="str">
            <v>OUTROS</v>
          </cell>
          <cell r="E6577" t="str">
            <v>0318</v>
          </cell>
          <cell r="F6577" t="str">
            <v/>
          </cell>
          <cell r="G6577" t="str">
            <v/>
          </cell>
          <cell r="H6577" t="str">
            <v>CURSO DE CAPACITAÇÃO PARA OPERADOR DE BETONEIRA (CAMINHÃO) (ENCARGOS COMPLEMENTARES) - HORISTA</v>
          </cell>
          <cell r="I6577" t="str">
            <v>H</v>
          </cell>
          <cell r="J6577" t="str">
            <v>COEFICIENTE DE REPRESENTATIVIDADE</v>
          </cell>
          <cell r="K6577" t="str">
            <v>0,06</v>
          </cell>
          <cell r="L6577" t="str">
            <v>ENCARGOS COMPLEMENTARES REFERENCIAL</v>
          </cell>
        </row>
        <row r="6578">
          <cell r="A6578">
            <v>95355</v>
          </cell>
          <cell r="B6578" t="str">
            <v>SERVICOS DIVERSOS</v>
          </cell>
          <cell r="C6578" t="str">
            <v>SEDI</v>
          </cell>
          <cell r="D6578" t="str">
            <v>OUTROS</v>
          </cell>
          <cell r="E6578" t="str">
            <v>0318</v>
          </cell>
          <cell r="F6578" t="str">
            <v/>
          </cell>
          <cell r="G6578" t="str">
            <v/>
          </cell>
          <cell r="H6578" t="str">
            <v>CURSO DE CAPACITAÇÃO PARA OPERADOR DE COMPRESSOR OU COMPRESSORISTA (ENCARGOS COMPLEMENTARES) - HORISTA</v>
          </cell>
          <cell r="I6578" t="str">
            <v>H</v>
          </cell>
          <cell r="J6578" t="str">
            <v>COEFICIENTE DE REPRESENTATIVIDADE</v>
          </cell>
          <cell r="K6578" t="str">
            <v>0,08</v>
          </cell>
          <cell r="L6578" t="str">
            <v>ENCARGOS COMPLEMENTARES REFERENCIAL</v>
          </cell>
        </row>
        <row r="6579">
          <cell r="A6579">
            <v>95356</v>
          </cell>
          <cell r="B6579" t="str">
            <v>SERVICOS DIVERSOS</v>
          </cell>
          <cell r="C6579" t="str">
            <v>SEDI</v>
          </cell>
          <cell r="D6579" t="str">
            <v>OUTROS</v>
          </cell>
          <cell r="E6579" t="str">
            <v>0318</v>
          </cell>
          <cell r="F6579" t="str">
            <v/>
          </cell>
          <cell r="G6579" t="str">
            <v/>
          </cell>
          <cell r="H6579" t="str">
            <v>CURSO DE CAPACITAÇÃO PARA OPERADOR DE DEMARCADORA DE FAIXAS (ENCARGOS COMPLEMENTARES) - HORISTA</v>
          </cell>
          <cell r="I6579" t="str">
            <v>H</v>
          </cell>
          <cell r="J6579" t="str">
            <v>COEFICIENTE DE REPRESENTATIVIDADE</v>
          </cell>
          <cell r="K6579" t="str">
            <v>0,08</v>
          </cell>
          <cell r="L6579" t="str">
            <v>ENCARGOS COMPLEMENTARES REFERENCIAL</v>
          </cell>
        </row>
        <row r="6580">
          <cell r="A6580">
            <v>95357</v>
          </cell>
          <cell r="B6580" t="str">
            <v>SERVICOS DIVERSOS</v>
          </cell>
          <cell r="C6580" t="str">
            <v>SEDI</v>
          </cell>
          <cell r="D6580" t="str">
            <v>OUTROS</v>
          </cell>
          <cell r="E6580" t="str">
            <v>0318</v>
          </cell>
          <cell r="F6580" t="str">
            <v/>
          </cell>
          <cell r="G6580" t="str">
            <v/>
          </cell>
          <cell r="H6580" t="str">
            <v>CURSO DE CAPACITAÇÃO PARA OPERADOR DE ESCAVADEIRA (ENCARGOS COMPLEMENTARES) - HORISTA</v>
          </cell>
          <cell r="I6580" t="str">
            <v>H</v>
          </cell>
          <cell r="J6580" t="str">
            <v>COLETADO</v>
          </cell>
          <cell r="K6580" t="str">
            <v>0,13</v>
          </cell>
          <cell r="L6580" t="str">
            <v>ENCARGOS COMPLEMENTARES REFERENCIAL</v>
          </cell>
        </row>
        <row r="6581">
          <cell r="A6581">
            <v>95358</v>
          </cell>
          <cell r="B6581" t="str">
            <v>SERVICOS DIVERSOS</v>
          </cell>
          <cell r="C6581" t="str">
            <v>SEDI</v>
          </cell>
          <cell r="D6581" t="str">
            <v>OUTROS</v>
          </cell>
          <cell r="E6581" t="str">
            <v>0318</v>
          </cell>
          <cell r="F6581" t="str">
            <v/>
          </cell>
          <cell r="G6581" t="str">
            <v/>
          </cell>
          <cell r="H6581" t="str">
            <v>CURSO DE CAPACITAÇÃO PARA OPERADOR DE GUINCHO (ENCARGOS COMPLEMENTARES) - HORISTA</v>
          </cell>
          <cell r="I6581" t="str">
            <v>H</v>
          </cell>
          <cell r="J6581" t="str">
            <v>COEFICIENTE DE REPRESENTATIVIDADE</v>
          </cell>
          <cell r="K6581" t="str">
            <v>0,14</v>
          </cell>
          <cell r="L6581" t="str">
            <v>ENCARGOS COMPLEMENTARES REFERENCIAL</v>
          </cell>
        </row>
        <row r="6582">
          <cell r="A6582">
            <v>95359</v>
          </cell>
          <cell r="B6582" t="str">
            <v>SERVICOS DIVERSOS</v>
          </cell>
          <cell r="C6582" t="str">
            <v>SEDI</v>
          </cell>
          <cell r="D6582" t="str">
            <v>OUTROS</v>
          </cell>
          <cell r="E6582" t="str">
            <v>0318</v>
          </cell>
          <cell r="F6582" t="str">
            <v/>
          </cell>
          <cell r="G6582" t="str">
            <v/>
          </cell>
          <cell r="H6582" t="str">
            <v>CURSO DE CAPACITAÇÃO PARA OPERADOR DE GUINDASTE (ENCARGOS COMPLEMENTARES) - HORISTA</v>
          </cell>
          <cell r="I6582" t="str">
            <v>H</v>
          </cell>
          <cell r="J6582" t="str">
            <v>COEFICIENTE DE REPRESENTATIVIDADE</v>
          </cell>
          <cell r="K6582" t="str">
            <v>0,17</v>
          </cell>
          <cell r="L6582" t="str">
            <v>ENCARGOS COMPLEMENTARES REFERENCIAL</v>
          </cell>
        </row>
        <row r="6583">
          <cell r="A6583">
            <v>95360</v>
          </cell>
          <cell r="B6583" t="str">
            <v>SERVICOS DIVERSOS</v>
          </cell>
          <cell r="C6583" t="str">
            <v>SEDI</v>
          </cell>
          <cell r="D6583" t="str">
            <v>OUTROS</v>
          </cell>
          <cell r="E6583" t="str">
            <v>0318</v>
          </cell>
          <cell r="F6583" t="str">
            <v/>
          </cell>
          <cell r="G6583" t="str">
            <v/>
          </cell>
          <cell r="H6583" t="str">
            <v>CURSO DE CAPACITAÇÃO PARA OPERADOR DE MÁQUINAS E EQUIPAMENTOS (ENCARGOS COMPLEMENTARES) - HORISTA</v>
          </cell>
          <cell r="I6583" t="str">
            <v>H</v>
          </cell>
          <cell r="J6583" t="str">
            <v>COEFICIENTE DE REPRESENTATIVIDADE</v>
          </cell>
          <cell r="K6583" t="str">
            <v>0,11</v>
          </cell>
          <cell r="L6583" t="str">
            <v>ENCARGOS COMPLEMENTARES REFERENCIAL</v>
          </cell>
        </row>
        <row r="6584">
          <cell r="A6584">
            <v>95361</v>
          </cell>
          <cell r="B6584" t="str">
            <v>SERVICOS DIVERSOS</v>
          </cell>
          <cell r="C6584" t="str">
            <v>SEDI</v>
          </cell>
          <cell r="D6584" t="str">
            <v>OUTROS</v>
          </cell>
          <cell r="E6584" t="str">
            <v>0318</v>
          </cell>
          <cell r="F6584" t="str">
            <v/>
          </cell>
          <cell r="G6584" t="str">
            <v/>
          </cell>
          <cell r="H6584" t="str">
            <v>CURSO DE CAPACITAÇÃO PARA OPERADOR DE MARTELETE OU MARTELETEIRO (ENCARGOS COMPLEMENTARES) - HORISTA</v>
          </cell>
          <cell r="I6584" t="str">
            <v>H</v>
          </cell>
          <cell r="J6584" t="str">
            <v>COEFICIENTE DE REPRESENTATIVIDADE</v>
          </cell>
          <cell r="K6584" t="str">
            <v>0,08</v>
          </cell>
          <cell r="L6584" t="str">
            <v>ENCARGOS COMPLEMENTARES REFERENCIAL</v>
          </cell>
        </row>
        <row r="6585">
          <cell r="A6585">
            <v>95362</v>
          </cell>
          <cell r="B6585" t="str">
            <v>SERVICOS DIVERSOS</v>
          </cell>
          <cell r="C6585" t="str">
            <v>SEDI</v>
          </cell>
          <cell r="D6585" t="str">
            <v>OUTROS</v>
          </cell>
          <cell r="E6585" t="str">
            <v>0318</v>
          </cell>
          <cell r="F6585" t="str">
            <v/>
          </cell>
          <cell r="G6585" t="str">
            <v/>
          </cell>
          <cell r="H6585" t="str">
            <v>CURSO DE CAPACITAÇÃO PARA OPERADOR DE MOTO-ESCREIPER (ENCARGOS COMPLEMENTARES) - HORISTA</v>
          </cell>
          <cell r="I6585" t="str">
            <v>H</v>
          </cell>
          <cell r="J6585" t="str">
            <v>COEFICIENTE DE REPRESENTATIVIDADE</v>
          </cell>
          <cell r="K6585" t="str">
            <v>0,08</v>
          </cell>
          <cell r="L6585" t="str">
            <v>ENCARGOS COMPLEMENTARES REFERENCIAL</v>
          </cell>
        </row>
        <row r="6586">
          <cell r="A6586">
            <v>95363</v>
          </cell>
          <cell r="B6586" t="str">
            <v>SERVICOS DIVERSOS</v>
          </cell>
          <cell r="C6586" t="str">
            <v>SEDI</v>
          </cell>
          <cell r="D6586" t="str">
            <v>OUTROS</v>
          </cell>
          <cell r="E6586" t="str">
            <v>0318</v>
          </cell>
          <cell r="F6586" t="str">
            <v/>
          </cell>
          <cell r="G6586" t="str">
            <v/>
          </cell>
          <cell r="H6586" t="str">
            <v>CURSO DE CAPACITAÇÃO PARA OPERADOR DE MOTONIVELADORA (ENCARGOS COMPLEMENTARES) - HORISTA</v>
          </cell>
          <cell r="I6586" t="str">
            <v>H</v>
          </cell>
          <cell r="J6586" t="str">
            <v>COEFICIENTE DE REPRESENTATIVIDADE</v>
          </cell>
          <cell r="K6586" t="str">
            <v>0,10</v>
          </cell>
          <cell r="L6586" t="str">
            <v>ENCARGOS COMPLEMENTARES REFERENCIAL</v>
          </cell>
        </row>
        <row r="6587">
          <cell r="A6587">
            <v>95364</v>
          </cell>
          <cell r="B6587" t="str">
            <v>SERVICOS DIVERSOS</v>
          </cell>
          <cell r="C6587" t="str">
            <v>SEDI</v>
          </cell>
          <cell r="D6587" t="str">
            <v>OUTROS</v>
          </cell>
          <cell r="E6587" t="str">
            <v>0318</v>
          </cell>
          <cell r="F6587" t="str">
            <v/>
          </cell>
          <cell r="G6587" t="str">
            <v/>
          </cell>
          <cell r="H6587" t="str">
            <v>CURSO DE CAPACITAÇÃO PARA OPERADOR DE PÁ CARREGADEIRA (ENCARGOS COMPLEMENTARES) - HORISTA</v>
          </cell>
          <cell r="I6587" t="str">
            <v>H</v>
          </cell>
          <cell r="J6587" t="str">
            <v>COEFICIENTE DE REPRESENTATIVIDADE</v>
          </cell>
          <cell r="K6587" t="str">
            <v>0,08</v>
          </cell>
          <cell r="L6587" t="str">
            <v>ENCARGOS COMPLEMENTARES REFERENCIAL</v>
          </cell>
        </row>
        <row r="6588">
          <cell r="A6588">
            <v>95365</v>
          </cell>
          <cell r="B6588" t="str">
            <v>SERVICOS DIVERSOS</v>
          </cell>
          <cell r="C6588" t="str">
            <v>SEDI</v>
          </cell>
          <cell r="D6588" t="str">
            <v>OUTROS</v>
          </cell>
          <cell r="E6588" t="str">
            <v>0318</v>
          </cell>
          <cell r="F6588" t="str">
            <v/>
          </cell>
          <cell r="G6588" t="str">
            <v/>
          </cell>
          <cell r="H6588" t="str">
            <v>CURSO DE CAPACITAÇÃO PARA OPERADOR DE PAVIMENTADORA (ENCARGOS COMPLEMENTARES) - HORISTA</v>
          </cell>
          <cell r="I6588" t="str">
            <v>H</v>
          </cell>
          <cell r="J6588" t="str">
            <v>COEFICIENTE DE REPRESENTATIVIDADE</v>
          </cell>
          <cell r="K6588" t="str">
            <v>0,09</v>
          </cell>
          <cell r="L6588" t="str">
            <v>ENCARGOS COMPLEMENTARES REFERENCIAL</v>
          </cell>
        </row>
        <row r="6589">
          <cell r="A6589">
            <v>95366</v>
          </cell>
          <cell r="B6589" t="str">
            <v>SERVICOS DIVERSOS</v>
          </cell>
          <cell r="C6589" t="str">
            <v>SEDI</v>
          </cell>
          <cell r="D6589" t="str">
            <v>OUTROS</v>
          </cell>
          <cell r="E6589" t="str">
            <v>0318</v>
          </cell>
          <cell r="F6589" t="str">
            <v/>
          </cell>
          <cell r="G6589" t="str">
            <v/>
          </cell>
          <cell r="H6589" t="str">
            <v>CURSO DE CAPACITAÇÃO PARA OPERADOR DE ROLO COMPACTADOR (ENCARGOS COMPLEMENTARES) - HORISTA</v>
          </cell>
          <cell r="I6589" t="str">
            <v>H</v>
          </cell>
          <cell r="J6589" t="str">
            <v>COEFICIENTE DE REPRESENTATIVIDADE</v>
          </cell>
          <cell r="K6589" t="str">
            <v>0,08</v>
          </cell>
          <cell r="L6589" t="str">
            <v>ENCARGOS COMPLEMENTARES REFERENCIAL</v>
          </cell>
        </row>
        <row r="6590">
          <cell r="A6590">
            <v>95367</v>
          </cell>
          <cell r="B6590" t="str">
            <v>SERVICOS DIVERSOS</v>
          </cell>
          <cell r="C6590" t="str">
            <v>SEDI</v>
          </cell>
          <cell r="D6590" t="str">
            <v>OUTROS</v>
          </cell>
          <cell r="E6590" t="str">
            <v>0318</v>
          </cell>
          <cell r="F6590" t="str">
            <v/>
          </cell>
          <cell r="G6590" t="str">
            <v/>
          </cell>
          <cell r="H6590" t="str">
            <v>CURSO DE CAPACITAÇÃO PARA OPERADOR DE USINA DE ASFALTO, DE SOLOS OU DE CONCRETO (ENCARGOS COMPLEMENTARES) - HORISTA</v>
          </cell>
          <cell r="I6590" t="str">
            <v>H</v>
          </cell>
          <cell r="J6590" t="str">
            <v>COEFICIENTE DE REPRESENTATIVIDADE</v>
          </cell>
          <cell r="K6590" t="str">
            <v>0,07</v>
          </cell>
          <cell r="L6590" t="str">
            <v>ENCARGOS COMPLEMENTARES REFERENCIAL</v>
          </cell>
        </row>
        <row r="6591">
          <cell r="A6591">
            <v>95368</v>
          </cell>
          <cell r="B6591" t="str">
            <v>SERVICOS DIVERSOS</v>
          </cell>
          <cell r="C6591" t="str">
            <v>SEDI</v>
          </cell>
          <cell r="D6591" t="str">
            <v>OUTROS</v>
          </cell>
          <cell r="E6591" t="str">
            <v>0318</v>
          </cell>
          <cell r="F6591" t="str">
            <v/>
          </cell>
          <cell r="G6591" t="str">
            <v/>
          </cell>
          <cell r="H6591" t="str">
            <v>CURSO DE CAPACITAÇÃO PARA OPERADOR JATO DE AREIA OU JATISTA (ENCARGOS COMPLEMENTARES) - HORISTA</v>
          </cell>
          <cell r="I6591" t="str">
            <v>H</v>
          </cell>
          <cell r="J6591" t="str">
            <v>COEFICIENTE DE REPRESENTATIVIDADE</v>
          </cell>
          <cell r="K6591" t="str">
            <v>0,11</v>
          </cell>
          <cell r="L6591" t="str">
            <v>ENCARGOS COMPLEMENTARES REFERENCIAL</v>
          </cell>
        </row>
        <row r="6592">
          <cell r="A6592">
            <v>95369</v>
          </cell>
          <cell r="B6592" t="str">
            <v>SERVICOS DIVERSOS</v>
          </cell>
          <cell r="C6592" t="str">
            <v>SEDI</v>
          </cell>
          <cell r="D6592" t="str">
            <v>OUTROS</v>
          </cell>
          <cell r="E6592" t="str">
            <v>0318</v>
          </cell>
          <cell r="F6592" t="str">
            <v/>
          </cell>
          <cell r="G6592" t="str">
            <v/>
          </cell>
          <cell r="H6592" t="str">
            <v>CURSO DE CAPACITAÇÃO PARA OPERADOR PARA BATE ESTACAS (ENCARGOS COMPLEMENTARES) - HORISTA</v>
          </cell>
          <cell r="I6592" t="str">
            <v>H</v>
          </cell>
          <cell r="J6592" t="str">
            <v>COEFICIENTE DE REPRESENTATIVIDADE</v>
          </cell>
          <cell r="K6592" t="str">
            <v>0,09</v>
          </cell>
          <cell r="L6592" t="str">
            <v>ENCARGOS COMPLEMENTARES REFERENCIAL</v>
          </cell>
        </row>
        <row r="6593">
          <cell r="A6593">
            <v>95370</v>
          </cell>
          <cell r="B6593" t="str">
            <v>SERVICOS DIVERSOS</v>
          </cell>
          <cell r="C6593" t="str">
            <v>SEDI</v>
          </cell>
          <cell r="D6593" t="str">
            <v>OUTROS</v>
          </cell>
          <cell r="E6593" t="str">
            <v>0318</v>
          </cell>
          <cell r="F6593" t="str">
            <v/>
          </cell>
          <cell r="G6593" t="str">
            <v/>
          </cell>
          <cell r="H6593" t="str">
            <v>CURSO DE CAPACITAÇÃO PARA PASTILHEIRO (ENCARGOS COMPLEMENTARES) - HORISTA</v>
          </cell>
          <cell r="I6593" t="str">
            <v>H</v>
          </cell>
          <cell r="J6593" t="str">
            <v>COEFICIENTE DE REPRESENTATIVIDADE</v>
          </cell>
          <cell r="K6593" t="str">
            <v>0,16</v>
          </cell>
          <cell r="L6593" t="str">
            <v>ENCARGOS COMPLEMENTARES REFERENCIAL</v>
          </cell>
        </row>
        <row r="6594">
          <cell r="A6594">
            <v>95371</v>
          </cell>
          <cell r="B6594" t="str">
            <v>SERVICOS DIVERSOS</v>
          </cell>
          <cell r="C6594" t="str">
            <v>SEDI</v>
          </cell>
          <cell r="D6594" t="str">
            <v>OUTROS</v>
          </cell>
          <cell r="E6594" t="str">
            <v>0318</v>
          </cell>
          <cell r="F6594" t="str">
            <v/>
          </cell>
          <cell r="G6594" t="str">
            <v/>
          </cell>
          <cell r="H6594" t="str">
            <v>CURSO DE CAPACITAÇÃO PARA PEDREIRO (ENCARGOS COMPLEMENTARES) - HORISTA</v>
          </cell>
          <cell r="I6594" t="str">
            <v>H</v>
          </cell>
          <cell r="J6594" t="str">
            <v>COLETADO</v>
          </cell>
          <cell r="K6594" t="str">
            <v>0,18</v>
          </cell>
          <cell r="L6594" t="str">
            <v>ENCARGOS COMPLEMENTARES REFERENCIAL</v>
          </cell>
        </row>
        <row r="6595">
          <cell r="A6595">
            <v>95372</v>
          </cell>
          <cell r="B6595" t="str">
            <v>SERVICOS DIVERSOS</v>
          </cell>
          <cell r="C6595" t="str">
            <v>SEDI</v>
          </cell>
          <cell r="D6595" t="str">
            <v>OUTROS</v>
          </cell>
          <cell r="E6595" t="str">
            <v>0318</v>
          </cell>
          <cell r="F6595" t="str">
            <v/>
          </cell>
          <cell r="G6595" t="str">
            <v/>
          </cell>
          <cell r="H6595" t="str">
            <v>CURSO DE CAPACITAÇÃO PARA PINTOR (ENCARGOS COMPLEMENTARES) - HORISTA</v>
          </cell>
          <cell r="I6595" t="str">
            <v>H</v>
          </cell>
          <cell r="J6595" t="str">
            <v>COLETADO</v>
          </cell>
          <cell r="K6595" t="str">
            <v>0,12</v>
          </cell>
          <cell r="L6595" t="str">
            <v>ENCARGOS COMPLEMENTARES REFERENCIAL</v>
          </cell>
        </row>
        <row r="6596">
          <cell r="A6596">
            <v>95373</v>
          </cell>
          <cell r="B6596" t="str">
            <v>SERVICOS DIVERSOS</v>
          </cell>
          <cell r="C6596" t="str">
            <v>SEDI</v>
          </cell>
          <cell r="D6596" t="str">
            <v>OUTROS</v>
          </cell>
          <cell r="E6596" t="str">
            <v>0318</v>
          </cell>
          <cell r="F6596" t="str">
            <v/>
          </cell>
          <cell r="G6596" t="str">
            <v/>
          </cell>
          <cell r="H6596" t="str">
            <v>CURSO DE CAPACITAÇÃO PARA PINTOR DE LETREIROS (ENCARGOS COMPLEMENTARES) - HORISTA</v>
          </cell>
          <cell r="I6596" t="str">
            <v>H</v>
          </cell>
          <cell r="J6596" t="str">
            <v>COEFICIENTE DE REPRESENTATIVIDADE</v>
          </cell>
          <cell r="K6596" t="str">
            <v>0,16</v>
          </cell>
          <cell r="L6596" t="str">
            <v>ENCARGOS COMPLEMENTARES REFERENCIAL</v>
          </cell>
        </row>
        <row r="6597">
          <cell r="A6597">
            <v>95374</v>
          </cell>
          <cell r="B6597" t="str">
            <v>SERVICOS DIVERSOS</v>
          </cell>
          <cell r="C6597" t="str">
            <v>SEDI</v>
          </cell>
          <cell r="D6597" t="str">
            <v>OUTROS</v>
          </cell>
          <cell r="E6597" t="str">
            <v>0318</v>
          </cell>
          <cell r="F6597" t="str">
            <v/>
          </cell>
          <cell r="G6597" t="str">
            <v/>
          </cell>
          <cell r="H6597" t="str">
            <v>CURSO DE CAPACITAÇÃO PARA PINTOR PARA TINTA EPÓXI (ENCARGOS COMPLEMENTARES) - HORISTA</v>
          </cell>
          <cell r="I6597" t="str">
            <v>H</v>
          </cell>
          <cell r="J6597" t="str">
            <v>COEFICIENTE DE REPRESENTATIVIDADE</v>
          </cell>
          <cell r="K6597" t="str">
            <v>0,13</v>
          </cell>
          <cell r="L6597" t="str">
            <v>ENCARGOS COMPLEMENTARES REFERENCIAL</v>
          </cell>
        </row>
        <row r="6598">
          <cell r="A6598">
            <v>95375</v>
          </cell>
          <cell r="B6598" t="str">
            <v>SERVICOS DIVERSOS</v>
          </cell>
          <cell r="C6598" t="str">
            <v>SEDI</v>
          </cell>
          <cell r="D6598" t="str">
            <v>OUTROS</v>
          </cell>
          <cell r="E6598" t="str">
            <v>0318</v>
          </cell>
          <cell r="F6598" t="str">
            <v/>
          </cell>
          <cell r="G6598" t="str">
            <v/>
          </cell>
          <cell r="H6598" t="str">
            <v>CURSO DE CAPACITAÇÃO PARA POCEIRO (ENCARGOS COMPLEMENTARES) - HORISTA</v>
          </cell>
          <cell r="I6598" t="str">
            <v>H</v>
          </cell>
          <cell r="J6598" t="str">
            <v>COEFICIENTE DE REPRESENTATIVIDADE</v>
          </cell>
          <cell r="K6598" t="str">
            <v>0,20</v>
          </cell>
          <cell r="L6598" t="str">
            <v>ENCARGOS COMPLEMENTARES REFERENCIAL</v>
          </cell>
        </row>
        <row r="6599">
          <cell r="A6599">
            <v>95376</v>
          </cell>
          <cell r="B6599" t="str">
            <v>SERVICOS DIVERSOS</v>
          </cell>
          <cell r="C6599" t="str">
            <v>SEDI</v>
          </cell>
          <cell r="D6599" t="str">
            <v>OUTROS</v>
          </cell>
          <cell r="E6599" t="str">
            <v>0318</v>
          </cell>
          <cell r="F6599" t="str">
            <v/>
          </cell>
          <cell r="G6599" t="str">
            <v/>
          </cell>
          <cell r="H6599" t="str">
            <v>CURSO DE CAPACITAÇÃO PARA RASTELEIRO (ENCARGOS COMPLEMENTARES) - HORISTA</v>
          </cell>
          <cell r="I6599" t="str">
            <v>H</v>
          </cell>
          <cell r="J6599" t="str">
            <v>COEFICIENTE DE REPRESENTATIVIDADE</v>
          </cell>
          <cell r="K6599" t="str">
            <v>0,03</v>
          </cell>
          <cell r="L6599" t="str">
            <v>ENCARGOS COMPLEMENTARES REFERENCIAL</v>
          </cell>
        </row>
        <row r="6600">
          <cell r="A6600">
            <v>95377</v>
          </cell>
          <cell r="B6600" t="str">
            <v>SERVICOS DIVERSOS</v>
          </cell>
          <cell r="C6600" t="str">
            <v>SEDI</v>
          </cell>
          <cell r="D6600" t="str">
            <v>OUTROS</v>
          </cell>
          <cell r="E6600" t="str">
            <v>0318</v>
          </cell>
          <cell r="F6600" t="str">
            <v/>
          </cell>
          <cell r="G6600" t="str">
            <v/>
          </cell>
          <cell r="H6600" t="str">
            <v>CURSO DE CAPACITAÇÃO PARA SERRALHEIRO (ENCARGOS COMPLEMENTARES) - HORISTA</v>
          </cell>
          <cell r="I6600" t="str">
            <v>H</v>
          </cell>
          <cell r="J6600" t="str">
            <v>COEFICIENTE DE REPRESENTATIVIDADE</v>
          </cell>
          <cell r="K6600" t="str">
            <v>0,10</v>
          </cell>
          <cell r="L6600" t="str">
            <v>ENCARGOS COMPLEMENTARES REFERENCIAL</v>
          </cell>
        </row>
        <row r="6601">
          <cell r="A6601">
            <v>95378</v>
          </cell>
          <cell r="B6601" t="str">
            <v>SERVICOS DIVERSOS</v>
          </cell>
          <cell r="C6601" t="str">
            <v>SEDI</v>
          </cell>
          <cell r="D6601" t="str">
            <v>OUTROS</v>
          </cell>
          <cell r="E6601" t="str">
            <v>0318</v>
          </cell>
          <cell r="F6601" t="str">
            <v/>
          </cell>
          <cell r="G6601" t="str">
            <v/>
          </cell>
          <cell r="H6601" t="str">
            <v>CURSO DE CAPACITAÇÃO PARA SERVENTE (ENCARGOS COMPLEMENTARES) - HORISTA</v>
          </cell>
          <cell r="I6601" t="str">
            <v>H</v>
          </cell>
          <cell r="J6601" t="str">
            <v>COLETADO</v>
          </cell>
          <cell r="K6601" t="str">
            <v>0,13</v>
          </cell>
          <cell r="L6601" t="str">
            <v>ENCARGOS COMPLEMENTARES REFERENCIAL</v>
          </cell>
        </row>
        <row r="6602">
          <cell r="A6602">
            <v>95379</v>
          </cell>
          <cell r="B6602" t="str">
            <v>SERVICOS DIVERSOS</v>
          </cell>
          <cell r="C6602" t="str">
            <v>SEDI</v>
          </cell>
          <cell r="D6602" t="str">
            <v>OUTROS</v>
          </cell>
          <cell r="E6602" t="str">
            <v>0318</v>
          </cell>
          <cell r="F6602" t="str">
            <v/>
          </cell>
          <cell r="G6602" t="str">
            <v/>
          </cell>
          <cell r="H6602" t="str">
            <v>CURSO DE CAPACITAÇÃO PARA SOLDADOR (ENCARGOS COMPLEMENTARES) - HORISTA</v>
          </cell>
          <cell r="I6602" t="str">
            <v>H</v>
          </cell>
          <cell r="J6602" t="str">
            <v>COLETADO</v>
          </cell>
          <cell r="K6602" t="str">
            <v>0,10</v>
          </cell>
          <cell r="L6602" t="str">
            <v>ENCARGOS COMPLEMENTARES REFERENCIAL</v>
          </cell>
        </row>
        <row r="6603">
          <cell r="A6603">
            <v>95380</v>
          </cell>
          <cell r="B6603" t="str">
            <v>SERVICOS DIVERSOS</v>
          </cell>
          <cell r="C6603" t="str">
            <v>SEDI</v>
          </cell>
          <cell r="D6603" t="str">
            <v>OUTROS</v>
          </cell>
          <cell r="E6603" t="str">
            <v>0318</v>
          </cell>
          <cell r="F6603" t="str">
            <v/>
          </cell>
          <cell r="G6603" t="str">
            <v/>
          </cell>
          <cell r="H6603" t="str">
            <v>CURSO DE CAPACITAÇÃO PARA SOLDADOR A (PARA SOLDA A SER TESTADA COM RAIOS  X ) (ENCARGOS COMPLEMENTARES) - HORISTA</v>
          </cell>
          <cell r="I6603" t="str">
            <v>H</v>
          </cell>
          <cell r="J6603" t="str">
            <v>COEFICIENTE DE REPRESENTATIVIDADE</v>
          </cell>
          <cell r="K6603" t="str">
            <v>0,14</v>
          </cell>
          <cell r="L6603" t="str">
            <v>ENCARGOS COMPLEMENTARES REFERENCIAL</v>
          </cell>
        </row>
        <row r="6604">
          <cell r="A6604">
            <v>95382</v>
          </cell>
          <cell r="B6604" t="str">
            <v>SERVICOS DIVERSOS</v>
          </cell>
          <cell r="C6604" t="str">
            <v>SEDI</v>
          </cell>
          <cell r="D6604" t="str">
            <v>OUTROS</v>
          </cell>
          <cell r="E6604" t="str">
            <v>0318</v>
          </cell>
          <cell r="F6604" t="str">
            <v/>
          </cell>
          <cell r="G6604" t="str">
            <v/>
          </cell>
          <cell r="H6604" t="str">
            <v>CURSO DE CAPACITAÇÃO PARA TAQUEADOR OU TAQUEIRO (ENCARGOS COMPLEMENTARES) - HORISTA</v>
          </cell>
          <cell r="I6604" t="str">
            <v>H</v>
          </cell>
          <cell r="J6604" t="str">
            <v>COEFICIENTE DE REPRESENTATIVIDADE</v>
          </cell>
          <cell r="K6604" t="str">
            <v>0,12</v>
          </cell>
          <cell r="L6604" t="str">
            <v>ENCARGOS COMPLEMENTARES REFERENCIAL</v>
          </cell>
        </row>
        <row r="6605">
          <cell r="A6605">
            <v>95383</v>
          </cell>
          <cell r="B6605" t="str">
            <v>SERVICOS DIVERSOS</v>
          </cell>
          <cell r="C6605" t="str">
            <v>SEDI</v>
          </cell>
          <cell r="D6605" t="str">
            <v>OUTROS</v>
          </cell>
          <cell r="E6605" t="str">
            <v>0318</v>
          </cell>
          <cell r="F6605" t="str">
            <v/>
          </cell>
          <cell r="G6605" t="str">
            <v/>
          </cell>
          <cell r="H6605" t="str">
            <v>CURSO DE CAPACITAÇÃO PARA TÉCNICO DE LABORATÓRIO (ENCARGOS COMPLEMENTARES) - HORISTA</v>
          </cell>
          <cell r="I6605" t="str">
            <v>H</v>
          </cell>
          <cell r="J6605" t="str">
            <v>COEFICIENTE DE REPRESENTATIVIDADE</v>
          </cell>
          <cell r="K6605" t="str">
            <v>0,14</v>
          </cell>
          <cell r="L6605" t="str">
            <v>ENCARGOS COMPLEMENTARES REFERENCIAL</v>
          </cell>
        </row>
        <row r="6606">
          <cell r="A6606">
            <v>95384</v>
          </cell>
          <cell r="B6606" t="str">
            <v>SERVICOS DIVERSOS</v>
          </cell>
          <cell r="C6606" t="str">
            <v>SEDI</v>
          </cell>
          <cell r="D6606" t="str">
            <v>OUTROS</v>
          </cell>
          <cell r="E6606" t="str">
            <v>0318</v>
          </cell>
          <cell r="F6606" t="str">
            <v/>
          </cell>
          <cell r="G6606" t="str">
            <v/>
          </cell>
          <cell r="H6606" t="str">
            <v>CURSO DE CAPACITAÇÃO PARA TÉCNICO DE SONDAGEM (ENCARGOS COMPLEMENTARES) - HORISTA</v>
          </cell>
          <cell r="I6606" t="str">
            <v>H</v>
          </cell>
          <cell r="J6606" t="str">
            <v>COEFICIENTE DE REPRESENTATIVIDADE</v>
          </cell>
          <cell r="K6606" t="str">
            <v>0,20</v>
          </cell>
          <cell r="L6606" t="str">
            <v>ENCARGOS COMPLEMENTARES REFERENCIAL</v>
          </cell>
        </row>
        <row r="6607">
          <cell r="A6607">
            <v>95385</v>
          </cell>
          <cell r="B6607" t="str">
            <v>SERVICOS DIVERSOS</v>
          </cell>
          <cell r="C6607" t="str">
            <v>SEDI</v>
          </cell>
          <cell r="D6607" t="str">
            <v>OUTROS</v>
          </cell>
          <cell r="E6607" t="str">
            <v>0318</v>
          </cell>
          <cell r="F6607" t="str">
            <v/>
          </cell>
          <cell r="G6607" t="str">
            <v/>
          </cell>
          <cell r="H6607" t="str">
            <v>CURSO DE CAPACITAÇÃO PARA TELHADISTA (ENCARGOS COMPLEMENTARES) - HORISTA</v>
          </cell>
          <cell r="I6607" t="str">
            <v>H</v>
          </cell>
          <cell r="J6607" t="str">
            <v>COEFICIENTE DE REPRESENTATIVIDADE</v>
          </cell>
          <cell r="K6607" t="str">
            <v>0,10</v>
          </cell>
          <cell r="L6607" t="str">
            <v>ENCARGOS COMPLEMENTARES REFERENCIAL</v>
          </cell>
        </row>
        <row r="6608">
          <cell r="A6608">
            <v>95386</v>
          </cell>
          <cell r="B6608" t="str">
            <v>SERVICOS DIVERSOS</v>
          </cell>
          <cell r="C6608" t="str">
            <v>SEDI</v>
          </cell>
          <cell r="D6608" t="str">
            <v>OUTROS</v>
          </cell>
          <cell r="E6608" t="str">
            <v>0318</v>
          </cell>
          <cell r="F6608" t="str">
            <v/>
          </cell>
          <cell r="G6608" t="str">
            <v/>
          </cell>
          <cell r="H6608" t="str">
            <v>CURSO DE CAPACITAÇÃO PARA TRATORISTA (ENCARGOS COMPLEMENTARES) - HORISTA</v>
          </cell>
          <cell r="I6608" t="str">
            <v>H</v>
          </cell>
          <cell r="J6608" t="str">
            <v>COEFICIENTE DE REPRESENTATIVIDADE</v>
          </cell>
          <cell r="K6608" t="str">
            <v>0,11</v>
          </cell>
          <cell r="L6608" t="str">
            <v>ENCARGOS COMPLEMENTARES REFERENCIAL</v>
          </cell>
        </row>
        <row r="6609">
          <cell r="A6609">
            <v>95387</v>
          </cell>
          <cell r="B6609" t="str">
            <v>SERVICOS DIVERSOS</v>
          </cell>
          <cell r="C6609" t="str">
            <v>SEDI</v>
          </cell>
          <cell r="D6609" t="str">
            <v>OUTROS</v>
          </cell>
          <cell r="E6609" t="str">
            <v>0318</v>
          </cell>
          <cell r="F6609" t="str">
            <v/>
          </cell>
          <cell r="G6609" t="str">
            <v/>
          </cell>
          <cell r="H6609" t="str">
            <v>CURSO DE CAPACITAÇÃO PARA VIDRACEIRO (ENCARGOS COMPLEMENTARES) - HORISTA</v>
          </cell>
          <cell r="I6609" t="str">
            <v>H</v>
          </cell>
          <cell r="J6609" t="str">
            <v>COEFICIENTE DE REPRESENTATIVIDADE</v>
          </cell>
          <cell r="K6609" t="str">
            <v>0,10</v>
          </cell>
          <cell r="L6609" t="str">
            <v>ENCARGOS COMPLEMENTARES REFERENCIAL</v>
          </cell>
        </row>
        <row r="6610">
          <cell r="A6610">
            <v>95388</v>
          </cell>
          <cell r="B6610" t="str">
            <v>SERVICOS DIVERSOS</v>
          </cell>
          <cell r="C6610" t="str">
            <v>SEDI</v>
          </cell>
          <cell r="D6610" t="str">
            <v>OUTROS</v>
          </cell>
          <cell r="E6610" t="str">
            <v>0318</v>
          </cell>
          <cell r="F6610" t="str">
            <v/>
          </cell>
          <cell r="G6610" t="str">
            <v/>
          </cell>
          <cell r="H6610" t="str">
            <v>CURSO DE CAPACITAÇÃO PARA VIGIA NOTURNO (ENCARGOS COMPLEMENTARES) - HORISTA</v>
          </cell>
          <cell r="I6610" t="str">
            <v>H</v>
          </cell>
          <cell r="J6610" t="str">
            <v>COEFICIENTE DE REPRESENTATIVIDADE</v>
          </cell>
          <cell r="K6610" t="str">
            <v>0,04</v>
          </cell>
          <cell r="L6610" t="str">
            <v>ENCARGOS COMPLEMENTARES REFERENCIAL</v>
          </cell>
        </row>
        <row r="6611">
          <cell r="A6611">
            <v>95389</v>
          </cell>
          <cell r="B6611" t="str">
            <v>SERVICOS DIVERSOS</v>
          </cell>
          <cell r="C6611" t="str">
            <v>SEDI</v>
          </cell>
          <cell r="D6611" t="str">
            <v>OUTROS</v>
          </cell>
          <cell r="E6611" t="str">
            <v>0318</v>
          </cell>
          <cell r="F6611" t="str">
            <v/>
          </cell>
          <cell r="G6611" t="str">
            <v/>
          </cell>
          <cell r="H6611" t="str">
            <v>CURSO DE CAPACITAÇÃO PARA OPERADOR DE BETONEIRA ESTACIONÁRIA/MISTURADOR (ENCARGOS COMPLEMENTARES) - HORISTA</v>
          </cell>
          <cell r="I6611" t="str">
            <v>H</v>
          </cell>
          <cell r="J6611" t="str">
            <v>COEFICIENTE DE REPRESENTATIVIDADE</v>
          </cell>
          <cell r="K6611" t="str">
            <v>0,06</v>
          </cell>
          <cell r="L6611" t="str">
            <v>ENCARGOS COMPLEMENTARES REFERENCIAL</v>
          </cell>
        </row>
        <row r="6612">
          <cell r="A6612">
            <v>95390</v>
          </cell>
          <cell r="B6612" t="str">
            <v>SERVICOS DIVERSOS</v>
          </cell>
          <cell r="C6612" t="str">
            <v>SEDI</v>
          </cell>
          <cell r="D6612" t="str">
            <v>OUTROS</v>
          </cell>
          <cell r="E6612" t="str">
            <v>0318</v>
          </cell>
          <cell r="F6612" t="str">
            <v/>
          </cell>
          <cell r="G6612" t="str">
            <v/>
          </cell>
          <cell r="H6612" t="str">
            <v>CURSO DE CAPACITAÇÃO PARA JARDINEIRO (ENCARGOS COMPLEMENTARES) - HORISTA</v>
          </cell>
          <cell r="I6612" t="str">
            <v>H</v>
          </cell>
          <cell r="J6612" t="str">
            <v>COEFICIENTE DE REPRESENTATIVIDADE</v>
          </cell>
          <cell r="K6612" t="str">
            <v>0,04</v>
          </cell>
          <cell r="L6612" t="str">
            <v>ENCARGOS COMPLEMENTARES REFERENCIAL</v>
          </cell>
        </row>
        <row r="6613">
          <cell r="A6613">
            <v>95391</v>
          </cell>
          <cell r="B6613" t="str">
            <v>SERVICOS DIVERSOS</v>
          </cell>
          <cell r="C6613" t="str">
            <v>SEDI</v>
          </cell>
          <cell r="D6613" t="str">
            <v>OUTROS</v>
          </cell>
          <cell r="E6613" t="str">
            <v>0318</v>
          </cell>
          <cell r="F6613" t="str">
            <v/>
          </cell>
          <cell r="G6613" t="str">
            <v/>
          </cell>
          <cell r="H6613" t="str">
            <v>CURSO DE CAPACITAÇÃO PARA DESENHISTA DETALHISTA (ENCARGOS COMPLEMENTARES) - HORISTA</v>
          </cell>
          <cell r="I6613" t="str">
            <v>H</v>
          </cell>
          <cell r="J6613" t="str">
            <v>COEFICIENTE DE REPRESENTATIVIDADE</v>
          </cell>
          <cell r="K6613" t="str">
            <v>0,09</v>
          </cell>
          <cell r="L6613" t="str">
            <v>ENCARGOS COMPLEMENTARES REFERENCIAL</v>
          </cell>
        </row>
        <row r="6614">
          <cell r="A6614">
            <v>95392</v>
          </cell>
          <cell r="B6614" t="str">
            <v>SERVICOS DIVERSOS</v>
          </cell>
          <cell r="C6614" t="str">
            <v>SEDI</v>
          </cell>
          <cell r="D6614" t="str">
            <v>OUTROS</v>
          </cell>
          <cell r="E6614" t="str">
            <v>0318</v>
          </cell>
          <cell r="F6614" t="str">
            <v/>
          </cell>
          <cell r="G6614" t="str">
            <v/>
          </cell>
          <cell r="H6614" t="str">
            <v>CURSO DE CAPACITAÇÃO PARA ALMOXARIFE (ENCARGOS COMPLEMENTARES) - HORISTA</v>
          </cell>
          <cell r="I6614" t="str">
            <v>H</v>
          </cell>
          <cell r="J6614" t="str">
            <v>COLETADO</v>
          </cell>
          <cell r="K6614" t="str">
            <v>0,04</v>
          </cell>
          <cell r="L6614" t="str">
            <v>ENCARGOS COMPLEMENTARES REFERENCIAL</v>
          </cell>
        </row>
        <row r="6615">
          <cell r="A6615">
            <v>95393</v>
          </cell>
          <cell r="B6615" t="str">
            <v>SERVICOS DIVERSOS</v>
          </cell>
          <cell r="C6615" t="str">
            <v>SEDI</v>
          </cell>
          <cell r="D6615" t="str">
            <v>OUTROS</v>
          </cell>
          <cell r="E6615" t="str">
            <v>0318</v>
          </cell>
          <cell r="F6615" t="str">
            <v/>
          </cell>
          <cell r="G6615" t="str">
            <v/>
          </cell>
          <cell r="H6615" t="str">
            <v>CURSO DE CAPACITAÇÃO PARA APONTADOR OU APROPRIADOR (ENCARGOS COMPLEMENTARES) - HORISTA</v>
          </cell>
          <cell r="I6615" t="str">
            <v>H</v>
          </cell>
          <cell r="J6615" t="str">
            <v>COEFICIENTE DE REPRESENTATIVIDADE</v>
          </cell>
          <cell r="K6615" t="str">
            <v>0,19</v>
          </cell>
          <cell r="L6615" t="str">
            <v>ENCARGOS COMPLEMENTARES REFERENCIAL</v>
          </cell>
        </row>
        <row r="6616">
          <cell r="A6616">
            <v>95394</v>
          </cell>
          <cell r="B6616" t="str">
            <v>SERVICOS DIVERSOS</v>
          </cell>
          <cell r="C6616" t="str">
            <v>SEDI</v>
          </cell>
          <cell r="D6616" t="str">
            <v>OUTROS</v>
          </cell>
          <cell r="E6616" t="str">
            <v>0318</v>
          </cell>
          <cell r="F6616" t="str">
            <v/>
          </cell>
          <cell r="G6616" t="str">
            <v/>
          </cell>
          <cell r="H6616" t="str">
            <v>CURSO DE CAPACITAÇÃO PARA ARQUITETO DE OBRA JÚNIOR (ENCARGOS COMPLEMENTARES) - HORISTA</v>
          </cell>
          <cell r="I6616" t="str">
            <v>H</v>
          </cell>
          <cell r="J6616" t="str">
            <v>COEFICIENTE DE REPRESENTATIVIDADE</v>
          </cell>
          <cell r="K6616" t="str">
            <v>0,33</v>
          </cell>
          <cell r="L6616" t="str">
            <v>ENCARGOS COMPLEMENTARES REFERENCIAL</v>
          </cell>
        </row>
        <row r="6617">
          <cell r="A6617">
            <v>95395</v>
          </cell>
          <cell r="B6617" t="str">
            <v>SERVICOS DIVERSOS</v>
          </cell>
          <cell r="C6617" t="str">
            <v>SEDI</v>
          </cell>
          <cell r="D6617" t="str">
            <v>OUTROS</v>
          </cell>
          <cell r="E6617" t="str">
            <v>0318</v>
          </cell>
          <cell r="F6617" t="str">
            <v/>
          </cell>
          <cell r="G6617" t="str">
            <v/>
          </cell>
          <cell r="H6617" t="str">
            <v>CURSO DE CAPACITAÇÃO PARA ARQUITETO DE OBRA PLENO (ENCARGOS COMPLEMENTARES) - HORISTA</v>
          </cell>
          <cell r="I6617" t="str">
            <v>H</v>
          </cell>
          <cell r="J6617" t="str">
            <v>COEFICIENTE DE REPRESENTATIVIDADE</v>
          </cell>
          <cell r="K6617" t="str">
            <v>0,48</v>
          </cell>
          <cell r="L6617" t="str">
            <v>ENCARGOS COMPLEMENTARES REFERENCIAL</v>
          </cell>
        </row>
        <row r="6618">
          <cell r="A6618">
            <v>95396</v>
          </cell>
          <cell r="B6618" t="str">
            <v>SERVICOS DIVERSOS</v>
          </cell>
          <cell r="C6618" t="str">
            <v>SEDI</v>
          </cell>
          <cell r="D6618" t="str">
            <v>OUTROS</v>
          </cell>
          <cell r="E6618" t="str">
            <v>0318</v>
          </cell>
          <cell r="F6618" t="str">
            <v/>
          </cell>
          <cell r="G6618" t="str">
            <v/>
          </cell>
          <cell r="H6618" t="str">
            <v>CURSO DE CAPACITAÇÃO PARA ARQUITETO DE OBRA SÊNIOR (ENCARGOS COMPLEMENTARES) - HORISTA</v>
          </cell>
          <cell r="I6618" t="str">
            <v>H</v>
          </cell>
          <cell r="J6618" t="str">
            <v>COEFICIENTE DE REPRESENTATIVIDADE</v>
          </cell>
          <cell r="K6618" t="str">
            <v>0,63</v>
          </cell>
          <cell r="L6618" t="str">
            <v>ENCARGOS COMPLEMENTARES REFERENCIAL</v>
          </cell>
        </row>
        <row r="6619">
          <cell r="A6619">
            <v>95397</v>
          </cell>
          <cell r="B6619" t="str">
            <v>SERVICOS DIVERSOS</v>
          </cell>
          <cell r="C6619" t="str">
            <v>SEDI</v>
          </cell>
          <cell r="D6619" t="str">
            <v>OUTROS</v>
          </cell>
          <cell r="E6619" t="str">
            <v>0318</v>
          </cell>
          <cell r="F6619" t="str">
            <v/>
          </cell>
          <cell r="G6619" t="str">
            <v/>
          </cell>
          <cell r="H6619" t="str">
            <v>CURSO DE CAPACITAÇÃO PARA AUXILIAR DE DESENHISTA (ENCARGOS COMPLEMENTARES) - HORISTA</v>
          </cell>
          <cell r="I6619" t="str">
            <v>H</v>
          </cell>
          <cell r="J6619" t="str">
            <v>COEFICIENTE DE REPRESENTATIVIDADE</v>
          </cell>
          <cell r="K6619" t="str">
            <v>0,06</v>
          </cell>
          <cell r="L6619" t="str">
            <v>ENCARGOS COMPLEMENTARES REFERENCIAL</v>
          </cell>
        </row>
        <row r="6620">
          <cell r="A6620">
            <v>95398</v>
          </cell>
          <cell r="B6620" t="str">
            <v>SERVICOS DIVERSOS</v>
          </cell>
          <cell r="C6620" t="str">
            <v>SEDI</v>
          </cell>
          <cell r="D6620" t="str">
            <v>OUTROS</v>
          </cell>
          <cell r="E6620" t="str">
            <v>0318</v>
          </cell>
          <cell r="F6620" t="str">
            <v/>
          </cell>
          <cell r="G6620" t="str">
            <v/>
          </cell>
          <cell r="H6620" t="str">
            <v>CURSO DE CAPACITAÇÃO PARA AUXILIAR DE ESCRITÓRIO (ENCARGOS COMPLEMENTARES) - HORISTA</v>
          </cell>
          <cell r="I6620" t="str">
            <v>H</v>
          </cell>
          <cell r="J6620" t="str">
            <v>COEFICIENTE DE REPRESENTATIVIDADE</v>
          </cell>
          <cell r="K6620" t="str">
            <v>0,04</v>
          </cell>
          <cell r="L6620" t="str">
            <v>ENCARGOS COMPLEMENTARES REFERENCIAL</v>
          </cell>
        </row>
        <row r="6621">
          <cell r="A6621">
            <v>95399</v>
          </cell>
          <cell r="B6621" t="str">
            <v>SERVICOS DIVERSOS</v>
          </cell>
          <cell r="C6621" t="str">
            <v>SEDI</v>
          </cell>
          <cell r="D6621" t="str">
            <v>OUTROS</v>
          </cell>
          <cell r="E6621" t="str">
            <v>0318</v>
          </cell>
          <cell r="F6621" t="str">
            <v/>
          </cell>
          <cell r="G6621" t="str">
            <v/>
          </cell>
          <cell r="H6621" t="str">
            <v>CURSO DE CAPACITAÇÃO PARA DESENHISTA COPISTA (ENCARGOS COMPLEMENTARES) - HORISTA</v>
          </cell>
          <cell r="I6621" t="str">
            <v>H</v>
          </cell>
          <cell r="J6621" t="str">
            <v>COEFICIENTE DE REPRESENTATIVIDADE</v>
          </cell>
          <cell r="K6621" t="str">
            <v>0,07</v>
          </cell>
          <cell r="L6621" t="str">
            <v>ENCARGOS COMPLEMENTARES REFERENCIAL</v>
          </cell>
        </row>
        <row r="6622">
          <cell r="A6622">
            <v>95400</v>
          </cell>
          <cell r="B6622" t="str">
            <v>SERVICOS DIVERSOS</v>
          </cell>
          <cell r="C6622" t="str">
            <v>SEDI</v>
          </cell>
          <cell r="D6622" t="str">
            <v>OUTROS</v>
          </cell>
          <cell r="E6622" t="str">
            <v>0318</v>
          </cell>
          <cell r="F6622" t="str">
            <v/>
          </cell>
          <cell r="G6622" t="str">
            <v/>
          </cell>
          <cell r="H6622" t="str">
            <v>CURSO DE CAPACITAÇÃO PARA DESENHISTA PROJETISTA (ENCARGOS COMPLEMENTARES) - HORISTA</v>
          </cell>
          <cell r="I6622" t="str">
            <v>H</v>
          </cell>
          <cell r="J6622" t="str">
            <v>COEFICIENTE DE REPRESENTATIVIDADE</v>
          </cell>
          <cell r="K6622" t="str">
            <v>0,05</v>
          </cell>
          <cell r="L6622" t="str">
            <v>ENCARGOS COMPLEMENTARES REFERENCIAL</v>
          </cell>
        </row>
        <row r="6623">
          <cell r="A6623">
            <v>95401</v>
          </cell>
          <cell r="B6623" t="str">
            <v>SERVICOS DIVERSOS</v>
          </cell>
          <cell r="C6623" t="str">
            <v>SEDI</v>
          </cell>
          <cell r="D6623" t="str">
            <v>OUTROS</v>
          </cell>
          <cell r="E6623" t="str">
            <v>0318</v>
          </cell>
          <cell r="F6623" t="str">
            <v/>
          </cell>
          <cell r="G6623" t="str">
            <v/>
          </cell>
          <cell r="H6623" t="str">
            <v>CURSO DE CAPACITAÇÃO PARA ENCARREGADO GERAL (ENCARGOS COMPLEMENTARES) - HORISTA</v>
          </cell>
          <cell r="I6623" t="str">
            <v>H</v>
          </cell>
          <cell r="J6623" t="str">
            <v>COLETADO</v>
          </cell>
          <cell r="K6623" t="str">
            <v>0,21</v>
          </cell>
          <cell r="L6623" t="str">
            <v>ENCARGOS COMPLEMENTARES REFERENCIAL</v>
          </cell>
        </row>
        <row r="6624">
          <cell r="A6624">
            <v>95402</v>
          </cell>
          <cell r="B6624" t="str">
            <v>SERVICOS DIVERSOS</v>
          </cell>
          <cell r="C6624" t="str">
            <v>SEDI</v>
          </cell>
          <cell r="D6624" t="str">
            <v>OUTROS</v>
          </cell>
          <cell r="E6624" t="str">
            <v>0318</v>
          </cell>
          <cell r="F6624" t="str">
            <v/>
          </cell>
          <cell r="G6624" t="str">
            <v/>
          </cell>
          <cell r="H6624" t="str">
            <v>CURSO DE CAPACITAÇÃO PARA ENGENHEIRO CIVIL DE OBRA JÚNIOR (ENCARGOS COMPLEMENTARES) - HORISTA</v>
          </cell>
          <cell r="I6624" t="str">
            <v>H</v>
          </cell>
          <cell r="J6624" t="str">
            <v>COLETADO</v>
          </cell>
          <cell r="K6624" t="str">
            <v>0,81</v>
          </cell>
          <cell r="L6624" t="str">
            <v>ENCARGOS COMPLEMENTARES REFERENCIAL</v>
          </cell>
        </row>
        <row r="6625">
          <cell r="A6625">
            <v>95403</v>
          </cell>
          <cell r="B6625" t="str">
            <v>SERVICOS DIVERSOS</v>
          </cell>
          <cell r="C6625" t="str">
            <v>SEDI</v>
          </cell>
          <cell r="D6625" t="str">
            <v>OUTROS</v>
          </cell>
          <cell r="E6625" t="str">
            <v>0318</v>
          </cell>
          <cell r="F6625" t="str">
            <v/>
          </cell>
          <cell r="G6625" t="str">
            <v/>
          </cell>
          <cell r="H6625" t="str">
            <v>CURSO DE CAPACITAÇÃO PARA ENGENHEIRO CIVIL DE OBRA PLENO (ENCARGOS COMPLEMENTARES) - HORISTA</v>
          </cell>
          <cell r="I6625" t="str">
            <v>H</v>
          </cell>
          <cell r="J6625" t="str">
            <v>COEFICIENTE DE REPRESENTATIVIDADE</v>
          </cell>
          <cell r="K6625" t="str">
            <v>0,92</v>
          </cell>
          <cell r="L6625" t="str">
            <v>ENCARGOS COMPLEMENTARES REFERENCIAL</v>
          </cell>
        </row>
        <row r="6626">
          <cell r="A6626">
            <v>95404</v>
          </cell>
          <cell r="B6626" t="str">
            <v>SERVICOS DIVERSOS</v>
          </cell>
          <cell r="C6626" t="str">
            <v>SEDI</v>
          </cell>
          <cell r="D6626" t="str">
            <v>OUTROS</v>
          </cell>
          <cell r="E6626" t="str">
            <v>0318</v>
          </cell>
          <cell r="F6626" t="str">
            <v/>
          </cell>
          <cell r="G6626" t="str">
            <v/>
          </cell>
          <cell r="H6626" t="str">
            <v>CURSO DE CAPACITAÇÃO PARA ENGENHEIRO CIVIL DE OBRA SÊNIOR (ENCARGOS COMPLEMENTARES) - HORISTA</v>
          </cell>
          <cell r="I6626" t="str">
            <v>H</v>
          </cell>
          <cell r="J6626" t="str">
            <v>COEFICIENTE DE REPRESENTATIVIDADE</v>
          </cell>
          <cell r="K6626" t="str">
            <v>1,27</v>
          </cell>
          <cell r="L6626" t="str">
            <v>ENCARGOS COMPLEMENTARES REFERENCIAL</v>
          </cell>
        </row>
        <row r="6627">
          <cell r="A6627">
            <v>95405</v>
          </cell>
          <cell r="B6627" t="str">
            <v>SERVICOS DIVERSOS</v>
          </cell>
          <cell r="C6627" t="str">
            <v>SEDI</v>
          </cell>
          <cell r="D6627" t="str">
            <v>OUTROS</v>
          </cell>
          <cell r="E6627" t="str">
            <v>0318</v>
          </cell>
          <cell r="F6627" t="str">
            <v/>
          </cell>
          <cell r="G6627" t="str">
            <v/>
          </cell>
          <cell r="H6627" t="str">
            <v>CURSO DE CAPACITAÇÃO PARA MESTRE DE OBRAS (ENCARGOS COMPLEMENTARES) - HORISTA</v>
          </cell>
          <cell r="I6627" t="str">
            <v>H</v>
          </cell>
          <cell r="J6627" t="str">
            <v>COEFICIENTE DE REPRESENTATIVIDADE</v>
          </cell>
          <cell r="K6627" t="str">
            <v>0,32</v>
          </cell>
          <cell r="L6627" t="str">
            <v>ENCARGOS COMPLEMENTARES REFERENCIAL</v>
          </cell>
        </row>
        <row r="6628">
          <cell r="A6628">
            <v>95406</v>
          </cell>
          <cell r="B6628" t="str">
            <v>SERVICOS DIVERSOS</v>
          </cell>
          <cell r="C6628" t="str">
            <v>SEDI</v>
          </cell>
          <cell r="D6628" t="str">
            <v>OUTROS</v>
          </cell>
          <cell r="E6628" t="str">
            <v>0318</v>
          </cell>
          <cell r="F6628" t="str">
            <v/>
          </cell>
          <cell r="G6628" t="str">
            <v/>
          </cell>
          <cell r="H6628" t="str">
            <v>CURSO DE CAPACITAÇÃO PARA TOPÓGRAFO (ENCARGOS COMPLEMENTARES) - HORISTA</v>
          </cell>
          <cell r="I6628" t="str">
            <v>H</v>
          </cell>
          <cell r="J6628" t="str">
            <v>COLETADO</v>
          </cell>
          <cell r="K6628" t="str">
            <v>0,10</v>
          </cell>
          <cell r="L6628" t="str">
            <v>ENCARGOS COMPLEMENTARES REFERENCIAL</v>
          </cell>
        </row>
        <row r="6629">
          <cell r="A6629">
            <v>95407</v>
          </cell>
          <cell r="B6629" t="str">
            <v>SERVICOS DIVERSOS</v>
          </cell>
          <cell r="C6629" t="str">
            <v>SEDI</v>
          </cell>
          <cell r="D6629" t="str">
            <v>OUTROS</v>
          </cell>
          <cell r="E6629" t="str">
            <v>0318</v>
          </cell>
          <cell r="F6629" t="str">
            <v/>
          </cell>
          <cell r="G6629" t="str">
            <v/>
          </cell>
          <cell r="H6629" t="str">
            <v>CURSO DE CAPACITAÇÃO PARA ENGENHEIRO ELETRICISTA (ENCARGOS COMPLEMENTARES) - HORISTA</v>
          </cell>
          <cell r="I6629" t="str">
            <v>H</v>
          </cell>
          <cell r="J6629" t="str">
            <v>COEFICIENTE DE REPRESENTATIVIDADE</v>
          </cell>
          <cell r="K6629" t="str">
            <v>1,92</v>
          </cell>
          <cell r="L6629" t="str">
            <v>ENCARGOS COMPLEMENTARES REFERENCIAL</v>
          </cell>
        </row>
        <row r="6630">
          <cell r="A6630">
            <v>95408</v>
          </cell>
          <cell r="B6630" t="str">
            <v>SERVICOS DIVERSOS</v>
          </cell>
          <cell r="C6630" t="str">
            <v>SEDI</v>
          </cell>
          <cell r="D6630" t="str">
            <v>OUTROS</v>
          </cell>
          <cell r="E6630" t="str">
            <v>0318</v>
          </cell>
          <cell r="F6630" t="str">
            <v/>
          </cell>
          <cell r="G6630" t="str">
            <v/>
          </cell>
          <cell r="H6630" t="str">
            <v>CURSO DE CAPACITAÇÃO  PARA MOTORISTA DE CAMINHÃO (ENCARGOS COMPLEMENTARES) - MENSALISTA</v>
          </cell>
          <cell r="I6630" t="str">
            <v>MES</v>
          </cell>
          <cell r="J6630" t="str">
            <v>COEFICIENTE DE REPRESENTATIVIDADE</v>
          </cell>
          <cell r="K6630" t="str">
            <v>6,46</v>
          </cell>
          <cell r="L6630" t="str">
            <v>ENCARGOS COMPLEMENTARES REFERENCIAL</v>
          </cell>
        </row>
        <row r="6631">
          <cell r="A6631">
            <v>95409</v>
          </cell>
          <cell r="B6631" t="str">
            <v>SERVICOS DIVERSOS</v>
          </cell>
          <cell r="C6631" t="str">
            <v>SEDI</v>
          </cell>
          <cell r="D6631" t="str">
            <v>OUTROS</v>
          </cell>
          <cell r="E6631" t="str">
            <v>0318</v>
          </cell>
          <cell r="F6631" t="str">
            <v/>
          </cell>
          <cell r="G6631" t="str">
            <v/>
          </cell>
          <cell r="H6631" t="str">
            <v>CURSO DE CAPACITAÇÃO PARA DESENHISTA DETALHISTA (ENCARGOS COMPLEMENTARES) - MENSALISTA</v>
          </cell>
          <cell r="I6631" t="str">
            <v>MES</v>
          </cell>
          <cell r="J6631" t="str">
            <v>COEFICIENTE DE REPRESENTATIVIDADE</v>
          </cell>
          <cell r="K6631" t="str">
            <v>12,91</v>
          </cell>
          <cell r="L6631" t="str">
            <v>ENCARGOS COMPLEMENTARES REFERENCIAL</v>
          </cell>
        </row>
        <row r="6632">
          <cell r="A6632">
            <v>95410</v>
          </cell>
          <cell r="B6632" t="str">
            <v>SERVICOS DIVERSOS</v>
          </cell>
          <cell r="C6632" t="str">
            <v>SEDI</v>
          </cell>
          <cell r="D6632" t="str">
            <v>OUTROS</v>
          </cell>
          <cell r="E6632" t="str">
            <v>0318</v>
          </cell>
          <cell r="F6632" t="str">
            <v/>
          </cell>
          <cell r="G6632" t="str">
            <v/>
          </cell>
          <cell r="H6632" t="str">
            <v>CURSO DE CAPACITAÇÃO PARA DESENHISTA COPISTA (ENCARGOS COMPLEMENTARES) - MENSALISTA</v>
          </cell>
          <cell r="I6632" t="str">
            <v>MES</v>
          </cell>
          <cell r="J6632" t="str">
            <v>COEFICIENTE DE REPRESENTATIVIDADE</v>
          </cell>
          <cell r="K6632" t="str">
            <v>9,74</v>
          </cell>
          <cell r="L6632" t="str">
            <v>ENCARGOS COMPLEMENTARES REFERENCIAL</v>
          </cell>
        </row>
        <row r="6633">
          <cell r="A6633">
            <v>95411</v>
          </cell>
          <cell r="B6633" t="str">
            <v>SERVICOS DIVERSOS</v>
          </cell>
          <cell r="C6633" t="str">
            <v>SEDI</v>
          </cell>
          <cell r="D6633" t="str">
            <v>OUTROS</v>
          </cell>
          <cell r="E6633" t="str">
            <v>0318</v>
          </cell>
          <cell r="F6633" t="str">
            <v/>
          </cell>
          <cell r="G6633" t="str">
            <v/>
          </cell>
          <cell r="H6633" t="str">
            <v>CURSO DE CAPACITAÇÃO PARA DESENHISTA PROJETISTA (ENCARGOS COMPLEMENTARES) - MENSALISTA</v>
          </cell>
          <cell r="I6633" t="str">
            <v>MES</v>
          </cell>
          <cell r="J6633" t="str">
            <v>COEFICIENTE DE REPRESENTATIVIDADE</v>
          </cell>
          <cell r="K6633" t="str">
            <v>7,26</v>
          </cell>
          <cell r="L6633" t="str">
            <v>ENCARGOS COMPLEMENTARES REFERENCIAL</v>
          </cell>
        </row>
        <row r="6634">
          <cell r="A6634">
            <v>95412</v>
          </cell>
          <cell r="B6634" t="str">
            <v>SERVICOS DIVERSOS</v>
          </cell>
          <cell r="C6634" t="str">
            <v>SEDI</v>
          </cell>
          <cell r="D6634" t="str">
            <v>OUTROS</v>
          </cell>
          <cell r="E6634" t="str">
            <v>0318</v>
          </cell>
          <cell r="F6634" t="str">
            <v/>
          </cell>
          <cell r="G6634" t="str">
            <v/>
          </cell>
          <cell r="H6634" t="str">
            <v>CURSO DE CAPACITAÇÃO PARA AUXILIAR DE DESENHISTA (ENCARGOS COMPLEMENTARES) - MENSALISTA</v>
          </cell>
          <cell r="I6634" t="str">
            <v>MES</v>
          </cell>
          <cell r="J6634" t="str">
            <v>COEFICIENTE DE REPRESENTATIVIDADE</v>
          </cell>
          <cell r="K6634" t="str">
            <v>9,24</v>
          </cell>
          <cell r="L6634" t="str">
            <v>ENCARGOS COMPLEMENTARES REFERENCIAL</v>
          </cell>
        </row>
        <row r="6635">
          <cell r="A6635">
            <v>95413</v>
          </cell>
          <cell r="B6635" t="str">
            <v>SERVICOS DIVERSOS</v>
          </cell>
          <cell r="C6635" t="str">
            <v>SEDI</v>
          </cell>
          <cell r="D6635" t="str">
            <v>OUTROS</v>
          </cell>
          <cell r="E6635" t="str">
            <v>0318</v>
          </cell>
          <cell r="F6635" t="str">
            <v/>
          </cell>
          <cell r="G6635" t="str">
            <v/>
          </cell>
          <cell r="H6635" t="str">
            <v>CURSO DE CAPACITAÇÃO PARA ALMOXARIFE (ENCARGOS COMPLEMENTARES) - MENSALISTA</v>
          </cell>
          <cell r="I6635" t="str">
            <v>MES</v>
          </cell>
          <cell r="J6635" t="str">
            <v>COEFICIENTE DE REPRESENTATIVIDADE</v>
          </cell>
          <cell r="K6635" t="str">
            <v>6,68</v>
          </cell>
          <cell r="L6635" t="str">
            <v>ENCARGOS COMPLEMENTARES REFERENCIAL</v>
          </cell>
        </row>
        <row r="6636">
          <cell r="A6636">
            <v>95414</v>
          </cell>
          <cell r="B6636" t="str">
            <v>SERVICOS DIVERSOS</v>
          </cell>
          <cell r="C6636" t="str">
            <v>SEDI</v>
          </cell>
          <cell r="D6636" t="str">
            <v>OUTROS</v>
          </cell>
          <cell r="E6636" t="str">
            <v>0318</v>
          </cell>
          <cell r="F6636" t="str">
            <v/>
          </cell>
          <cell r="G6636" t="str">
            <v/>
          </cell>
          <cell r="H6636" t="str">
            <v>CURSO DE CAPACITAÇÃO PARA APONTADOR OU APROPRIADOR (ENCARGOS COMPLEMENTARES) - MENSALISTA</v>
          </cell>
          <cell r="I6636" t="str">
            <v>MES</v>
          </cell>
          <cell r="J6636" t="str">
            <v>COEFICIENTE DE REPRESENTATIVIDADE</v>
          </cell>
          <cell r="K6636" t="str">
            <v>26,39</v>
          </cell>
          <cell r="L6636" t="str">
            <v>ENCARGOS COMPLEMENTARES REFERENCIAL</v>
          </cell>
        </row>
        <row r="6637">
          <cell r="A6637">
            <v>95415</v>
          </cell>
          <cell r="B6637" t="str">
            <v>SERVICOS DIVERSOS</v>
          </cell>
          <cell r="C6637" t="str">
            <v>SEDI</v>
          </cell>
          <cell r="D6637" t="str">
            <v>OUTROS</v>
          </cell>
          <cell r="E6637" t="str">
            <v>0318</v>
          </cell>
          <cell r="F6637" t="str">
            <v/>
          </cell>
          <cell r="G6637" t="str">
            <v/>
          </cell>
          <cell r="H6637" t="str">
            <v>CURSO DE CAPACITAÇÃO PARA ENGENHEIRO CIVIL DE OBRA JÚNIOR (ENCARGOS COMPLEMENTARES) - MENSALISTA</v>
          </cell>
          <cell r="I6637" t="str">
            <v>MES</v>
          </cell>
          <cell r="J6637" t="str">
            <v>COEFICIENTE DE REPRESENTATIVIDADE</v>
          </cell>
          <cell r="K6637" t="str">
            <v>110,95</v>
          </cell>
          <cell r="L6637" t="str">
            <v>ENCARGOS COMPLEMENTARES REFERENCIAL</v>
          </cell>
        </row>
        <row r="6638">
          <cell r="A6638">
            <v>95416</v>
          </cell>
          <cell r="B6638" t="str">
            <v>SERVICOS DIVERSOS</v>
          </cell>
          <cell r="C6638" t="str">
            <v>SEDI</v>
          </cell>
          <cell r="D6638" t="str">
            <v>OUTROS</v>
          </cell>
          <cell r="E6638" t="str">
            <v>0318</v>
          </cell>
          <cell r="F6638" t="str">
            <v/>
          </cell>
          <cell r="G6638" t="str">
            <v/>
          </cell>
          <cell r="H6638" t="str">
            <v>CURSO DE CAPACITAÇÃO PARA AUXILIAR DE ESCRITÓRIO (ENCARGOS COMPLEMENTARES) - MENSALISTA</v>
          </cell>
          <cell r="I6638" t="str">
            <v>MES</v>
          </cell>
          <cell r="J6638" t="str">
            <v>COEFICIENTE DE REPRESENTATIVIDADE</v>
          </cell>
          <cell r="K6638" t="str">
            <v>6,09</v>
          </cell>
          <cell r="L6638" t="str">
            <v>ENCARGOS COMPLEMENTARES REFERENCIAL</v>
          </cell>
        </row>
        <row r="6639">
          <cell r="A6639">
            <v>95417</v>
          </cell>
          <cell r="B6639" t="str">
            <v>SERVICOS DIVERSOS</v>
          </cell>
          <cell r="C6639" t="str">
            <v>SEDI</v>
          </cell>
          <cell r="D6639" t="str">
            <v>OUTROS</v>
          </cell>
          <cell r="E6639" t="str">
            <v>0318</v>
          </cell>
          <cell r="F6639" t="str">
            <v/>
          </cell>
          <cell r="G6639" t="str">
            <v/>
          </cell>
          <cell r="H6639" t="str">
            <v>CURSO DE CAPACITAÇÃO PARA ENGENHEIRO CIVIL DE OBRA PLENO (ENCARGOS COMPLEMENTARES) - MENSALISTA</v>
          </cell>
          <cell r="I6639" t="str">
            <v>MES</v>
          </cell>
          <cell r="J6639" t="str">
            <v>COEFICIENTE DE REPRESENTATIVIDADE</v>
          </cell>
          <cell r="K6639" t="str">
            <v>126,28</v>
          </cell>
          <cell r="L6639" t="str">
            <v>ENCARGOS COMPLEMENTARES REFERENCIAL</v>
          </cell>
        </row>
        <row r="6640">
          <cell r="A6640">
            <v>95418</v>
          </cell>
          <cell r="B6640" t="str">
            <v>SERVICOS DIVERSOS</v>
          </cell>
          <cell r="C6640" t="str">
            <v>SEDI</v>
          </cell>
          <cell r="D6640" t="str">
            <v>OUTROS</v>
          </cell>
          <cell r="E6640" t="str">
            <v>0318</v>
          </cell>
          <cell r="F6640" t="str">
            <v/>
          </cell>
          <cell r="G6640" t="str">
            <v/>
          </cell>
          <cell r="H6640" t="str">
            <v>CURSO DE CAPACITAÇÃO PARA ENGENHEIRO CIVIL DE OBRA SÊNIOR (ENCARGOS COMPLEMENTARES) - MENSALISTA</v>
          </cell>
          <cell r="I6640" t="str">
            <v>MES</v>
          </cell>
          <cell r="J6640" t="str">
            <v>COEFICIENTE DE REPRESENTATIVIDADE</v>
          </cell>
          <cell r="K6640" t="str">
            <v>172,62</v>
          </cell>
          <cell r="L6640" t="str">
            <v>ENCARGOS COMPLEMENTARES REFERENCIAL</v>
          </cell>
        </row>
        <row r="6641">
          <cell r="A6641">
            <v>95419</v>
          </cell>
          <cell r="B6641" t="str">
            <v>SERVICOS DIVERSOS</v>
          </cell>
          <cell r="C6641" t="str">
            <v>SEDI</v>
          </cell>
          <cell r="D6641" t="str">
            <v>OUTROS</v>
          </cell>
          <cell r="E6641" t="str">
            <v>0318</v>
          </cell>
          <cell r="F6641" t="str">
            <v/>
          </cell>
          <cell r="G6641" t="str">
            <v/>
          </cell>
          <cell r="H6641" t="str">
            <v>CURSO DE CAPACITAÇÃO PARA ARQUITETO JÚNIOR (ENCARGOS COMPLEMENTARES) - MENSALISTA</v>
          </cell>
          <cell r="I6641" t="str">
            <v>MES</v>
          </cell>
          <cell r="J6641" t="str">
            <v>COEFICIENTE DE REPRESENTATIVIDADE</v>
          </cell>
          <cell r="K6641" t="str">
            <v>46,44</v>
          </cell>
          <cell r="L6641" t="str">
            <v>ENCARGOS COMPLEMENTARES REFERENCIAL</v>
          </cell>
        </row>
        <row r="6642">
          <cell r="A6642">
            <v>95420</v>
          </cell>
          <cell r="B6642" t="str">
            <v>SERVICOS DIVERSOS</v>
          </cell>
          <cell r="C6642" t="str">
            <v>SEDI</v>
          </cell>
          <cell r="D6642" t="str">
            <v>OUTROS</v>
          </cell>
          <cell r="E6642" t="str">
            <v>0318</v>
          </cell>
          <cell r="F6642" t="str">
            <v/>
          </cell>
          <cell r="G6642" t="str">
            <v/>
          </cell>
          <cell r="H6642" t="str">
            <v>CURSO DE CAPACITAÇÃO PARA ARQUITETO PLENO (ENCARGOS COMPLEMENTARES) - MENSALISTA</v>
          </cell>
          <cell r="I6642" t="str">
            <v>MES</v>
          </cell>
          <cell r="J6642" t="str">
            <v>COEFICIENTE DE REPRESENTATIVIDADE</v>
          </cell>
          <cell r="K6642" t="str">
            <v>65,97</v>
          </cell>
          <cell r="L6642" t="str">
            <v>ENCARGOS COMPLEMENTARES REFERENCIAL</v>
          </cell>
        </row>
        <row r="6643">
          <cell r="A6643">
            <v>95421</v>
          </cell>
          <cell r="B6643" t="str">
            <v>SERVICOS DIVERSOS</v>
          </cell>
          <cell r="C6643" t="str">
            <v>SEDI</v>
          </cell>
          <cell r="D6643" t="str">
            <v>OUTROS</v>
          </cell>
          <cell r="E6643" t="str">
            <v>0318</v>
          </cell>
          <cell r="F6643" t="str">
            <v/>
          </cell>
          <cell r="G6643" t="str">
            <v/>
          </cell>
          <cell r="H6643" t="str">
            <v>CURSO DE CAPACITAÇÃO PARA ARQUITETO SÊNIOR (ENCARGOS COMPLEMENTARES) - MENSALISTA</v>
          </cell>
          <cell r="I6643" t="str">
            <v>MES</v>
          </cell>
          <cell r="J6643" t="str">
            <v>COEFICIENTE DE REPRESENTATIVIDADE</v>
          </cell>
          <cell r="K6643" t="str">
            <v>87,21</v>
          </cell>
          <cell r="L6643" t="str">
            <v>ENCARGOS COMPLEMENTARES REFERENCIAL</v>
          </cell>
        </row>
        <row r="6644">
          <cell r="A6644">
            <v>95422</v>
          </cell>
          <cell r="B6644" t="str">
            <v>SERVICOS DIVERSOS</v>
          </cell>
          <cell r="C6644" t="str">
            <v>SEDI</v>
          </cell>
          <cell r="D6644" t="str">
            <v>OUTROS</v>
          </cell>
          <cell r="E6644" t="str">
            <v>0318</v>
          </cell>
          <cell r="F6644" t="str">
            <v/>
          </cell>
          <cell r="G6644" t="str">
            <v/>
          </cell>
          <cell r="H6644" t="str">
            <v>CURSO DE CAPACITAÇÃO PARA ENCARREGADO GERAL DE OBRAS (ENCARGOS COMPLEMENTARES) - MENSALISTA</v>
          </cell>
          <cell r="I6644" t="str">
            <v>MES</v>
          </cell>
          <cell r="J6644" t="str">
            <v>COEFICIENTE DE REPRESENTATIVIDADE</v>
          </cell>
          <cell r="K6644" t="str">
            <v>28,82</v>
          </cell>
          <cell r="L6644" t="str">
            <v>ENCARGOS COMPLEMENTARES REFERENCIAL</v>
          </cell>
        </row>
        <row r="6645">
          <cell r="A6645">
            <v>95423</v>
          </cell>
          <cell r="B6645" t="str">
            <v>SERVICOS DIVERSOS</v>
          </cell>
          <cell r="C6645" t="str">
            <v>SEDI</v>
          </cell>
          <cell r="D6645" t="str">
            <v>OUTROS</v>
          </cell>
          <cell r="E6645" t="str">
            <v>0318</v>
          </cell>
          <cell r="F6645" t="str">
            <v/>
          </cell>
          <cell r="G6645" t="str">
            <v/>
          </cell>
          <cell r="H6645" t="str">
            <v>CURSO DE CAPACITAÇÃO PARA MESTRE DE OBRAS (ENCARGOS COMPLEMENTARES) - MENSALISTA</v>
          </cell>
          <cell r="I6645" t="str">
            <v>MES</v>
          </cell>
          <cell r="J6645" t="str">
            <v>COEFICIENTE DE REPRESENTATIVIDADE</v>
          </cell>
          <cell r="K6645" t="str">
            <v>43,74</v>
          </cell>
          <cell r="L6645" t="str">
            <v>ENCARGOS COMPLEMENTARES REFERENCIAL</v>
          </cell>
        </row>
        <row r="6646">
          <cell r="A6646">
            <v>95424</v>
          </cell>
          <cell r="B6646" t="str">
            <v>SERVICOS DIVERSOS</v>
          </cell>
          <cell r="C6646" t="str">
            <v>SEDI</v>
          </cell>
          <cell r="D6646" t="str">
            <v>OUTROS</v>
          </cell>
          <cell r="E6646" t="str">
            <v>0318</v>
          </cell>
          <cell r="F6646" t="str">
            <v/>
          </cell>
          <cell r="G6646" t="str">
            <v/>
          </cell>
          <cell r="H6646" t="str">
            <v>CURSO DE CAPACITAÇÃO PARA TOPÓGRAFO (ENCARGOS COMPLEMENTARES) - MENSALISTA</v>
          </cell>
          <cell r="I6646" t="str">
            <v>MES</v>
          </cell>
          <cell r="J6646" t="str">
            <v>COEFICIENTE DE REPRESENTATIVIDADE</v>
          </cell>
          <cell r="K6646" t="str">
            <v>14,23</v>
          </cell>
          <cell r="L6646" t="str">
            <v>ENCARGOS COMPLEMENTARES REFERENCIAL</v>
          </cell>
        </row>
        <row r="6647">
          <cell r="A6647">
            <v>100288</v>
          </cell>
          <cell r="B6647" t="str">
            <v>SERVICOS DIVERSOS</v>
          </cell>
          <cell r="C6647" t="str">
            <v>SEDI</v>
          </cell>
          <cell r="D6647" t="str">
            <v>OUTROS</v>
          </cell>
          <cell r="E6647" t="str">
            <v>0318</v>
          </cell>
          <cell r="F6647" t="str">
            <v/>
          </cell>
          <cell r="G6647" t="str">
            <v/>
          </cell>
          <cell r="H6647" t="str">
            <v>CURSO DE CAPACITAÇÃO PARA VIGIA DIURNO (ENCARGOS COMPLEMENTARES) - HORISTA</v>
          </cell>
          <cell r="I6647" t="str">
            <v>H</v>
          </cell>
          <cell r="J6647" t="str">
            <v>COEFICIENTE DE REPRESENTATIVIDADE</v>
          </cell>
          <cell r="K6647" t="str">
            <v>0,03</v>
          </cell>
          <cell r="L6647" t="str">
            <v>ENCARGOS COMPLEMENTARES REFERENCIAL</v>
          </cell>
        </row>
        <row r="6648">
          <cell r="A6648">
            <v>100289</v>
          </cell>
          <cell r="B6648" t="str">
            <v>SERVICOS DIVERSOS</v>
          </cell>
          <cell r="C6648" t="str">
            <v>SEDI</v>
          </cell>
          <cell r="D6648" t="str">
            <v>OUTROS</v>
          </cell>
          <cell r="E6648" t="str">
            <v>0318</v>
          </cell>
          <cell r="F6648" t="str">
            <v/>
          </cell>
          <cell r="G6648" t="str">
            <v/>
          </cell>
          <cell r="H6648" t="str">
            <v>VIGIA DIURNO COM ENCARGOS COMPLEMENTARES</v>
          </cell>
          <cell r="I6648" t="str">
            <v>H</v>
          </cell>
          <cell r="J6648" t="str">
            <v>COEFICIENTE DE REPRESENTATIVIDADE</v>
          </cell>
          <cell r="K6648" t="str">
            <v>14,83</v>
          </cell>
          <cell r="L6648" t="str">
            <v>ENCARGOS COMPLEMENTARES REFERENCIAL</v>
          </cell>
        </row>
        <row r="6649">
          <cell r="A6649">
            <v>100290</v>
          </cell>
          <cell r="B6649" t="str">
            <v>SERVICOS DIVERSOS</v>
          </cell>
          <cell r="C6649" t="str">
            <v>SEDI</v>
          </cell>
          <cell r="D6649" t="str">
            <v>OUTROS</v>
          </cell>
          <cell r="E6649" t="str">
            <v>0318</v>
          </cell>
          <cell r="F6649" t="str">
            <v/>
          </cell>
          <cell r="G6649" t="str">
            <v/>
          </cell>
          <cell r="H6649" t="str">
            <v>CURSO DE CAPACITAÇÃO PARA AUXILIAR DE ALMOXARIFE (ENCARGOS COMPLEMENTARES) - HORISTA</v>
          </cell>
          <cell r="I6649" t="str">
            <v>H</v>
          </cell>
          <cell r="J6649" t="str">
            <v>COEFICIENTE DE REPRESENTATIVIDADE</v>
          </cell>
          <cell r="K6649" t="str">
            <v>0,03</v>
          </cell>
          <cell r="L6649" t="str">
            <v>ENCARGOS COMPLEMENTARES REFERENCIAL</v>
          </cell>
        </row>
        <row r="6650">
          <cell r="A6650">
            <v>100291</v>
          </cell>
          <cell r="B6650" t="str">
            <v>SERVICOS DIVERSOS</v>
          </cell>
          <cell r="C6650" t="str">
            <v>SEDI</v>
          </cell>
          <cell r="D6650" t="str">
            <v>OUTROS</v>
          </cell>
          <cell r="E6650" t="str">
            <v>0318</v>
          </cell>
          <cell r="F6650" t="str">
            <v/>
          </cell>
          <cell r="G6650" t="str">
            <v/>
          </cell>
          <cell r="H6650" t="str">
            <v>CURSO DE CAPACITAÇÃO PARA AJUDANTE DE PINTOR (ENCARGOS COMPLEMENTARES) - HORISTA</v>
          </cell>
          <cell r="I6650" t="str">
            <v>H</v>
          </cell>
          <cell r="J6650" t="str">
            <v>COEFICIENTE DE REPRESENTATIVIDADE</v>
          </cell>
          <cell r="K6650" t="str">
            <v>0,09</v>
          </cell>
          <cell r="L6650" t="str">
            <v>ENCARGOS COMPLEMENTARES REFERENCIAL</v>
          </cell>
        </row>
        <row r="6651">
          <cell r="A6651">
            <v>100292</v>
          </cell>
          <cell r="B6651" t="str">
            <v>SERVICOS DIVERSOS</v>
          </cell>
          <cell r="C6651" t="str">
            <v>SEDI</v>
          </cell>
          <cell r="D6651" t="str">
            <v>OUTROS</v>
          </cell>
          <cell r="E6651" t="str">
            <v>0318</v>
          </cell>
          <cell r="F6651" t="str">
            <v/>
          </cell>
          <cell r="G6651" t="str">
            <v/>
          </cell>
          <cell r="H6651" t="str">
            <v>CURSO DE CAPACITAÇÃO PARA COORDENADOR/GERENTE DE OBRA (ENCARGOS COMPLEMENTARES) - HORISTA</v>
          </cell>
          <cell r="I6651" t="str">
            <v>H</v>
          </cell>
          <cell r="J6651" t="str">
            <v>COEFICIENTE DE REPRESENTATIVIDADE</v>
          </cell>
          <cell r="K6651" t="str">
            <v>0,41</v>
          </cell>
          <cell r="L6651" t="str">
            <v>ENCARGOS COMPLEMENTARES REFERENCIAL</v>
          </cell>
        </row>
        <row r="6652">
          <cell r="A6652">
            <v>100293</v>
          </cell>
          <cell r="B6652" t="str">
            <v>SERVICOS DIVERSOS</v>
          </cell>
          <cell r="C6652" t="str">
            <v>SEDI</v>
          </cell>
          <cell r="D6652" t="str">
            <v>OUTROS</v>
          </cell>
          <cell r="E6652" t="str">
            <v>0318</v>
          </cell>
          <cell r="F6652" t="str">
            <v/>
          </cell>
          <cell r="G6652" t="str">
            <v/>
          </cell>
          <cell r="H6652" t="str">
            <v>CURSO DE CAPACITAÇÃO PARA AUXILIAR DE AZULEJISTA (ENCARGOS COMPLEMENTARES) - HORISTA</v>
          </cell>
          <cell r="I6652" t="str">
            <v>H</v>
          </cell>
          <cell r="J6652" t="str">
            <v>COEFICIENTE DE REPRESENTATIVIDADE</v>
          </cell>
          <cell r="K6652" t="str">
            <v>0,09</v>
          </cell>
          <cell r="L6652" t="str">
            <v>ENCARGOS COMPLEMENTARES REFERENCIAL</v>
          </cell>
        </row>
        <row r="6653">
          <cell r="A6653">
            <v>100294</v>
          </cell>
          <cell r="B6653" t="str">
            <v>SERVICOS DIVERSOS</v>
          </cell>
          <cell r="C6653" t="str">
            <v>SEDI</v>
          </cell>
          <cell r="D6653" t="str">
            <v>OUTROS</v>
          </cell>
          <cell r="E6653" t="str">
            <v>0318</v>
          </cell>
          <cell r="F6653" t="str">
            <v/>
          </cell>
          <cell r="G6653" t="str">
            <v/>
          </cell>
          <cell r="H6653" t="str">
            <v>CURSO DE CAPACITAÇÃO PARA ARQUITETO PAISAGISTA (ENCARGOS COMPLEMENTARES) - HORISTA</v>
          </cell>
          <cell r="I6653" t="str">
            <v>H</v>
          </cell>
          <cell r="J6653" t="str">
            <v>COEFICIENTE DE REPRESENTATIVIDADE</v>
          </cell>
          <cell r="K6653" t="str">
            <v>0,20</v>
          </cell>
          <cell r="L6653" t="str">
            <v>ENCARGOS COMPLEMENTARES REFERENCIAL</v>
          </cell>
        </row>
        <row r="6654">
          <cell r="A6654">
            <v>100295</v>
          </cell>
          <cell r="B6654" t="str">
            <v>SERVICOS DIVERSOS</v>
          </cell>
          <cell r="C6654" t="str">
            <v>SEDI</v>
          </cell>
          <cell r="D6654" t="str">
            <v>OUTROS</v>
          </cell>
          <cell r="E6654" t="str">
            <v>0318</v>
          </cell>
          <cell r="F6654" t="str">
            <v/>
          </cell>
          <cell r="G6654" t="str">
            <v/>
          </cell>
          <cell r="H6654" t="str">
            <v>CURSO DE CAPACITAÇÃO PARA MONTADOR DE ELETROELETRONICOS (ENCARGOS COMPLEMENTARES) - HORISTA</v>
          </cell>
          <cell r="I6654" t="str">
            <v>H</v>
          </cell>
          <cell r="J6654" t="str">
            <v>COEFICIENTE DE REPRESENTATIVIDADE</v>
          </cell>
          <cell r="K6654" t="str">
            <v>0,31</v>
          </cell>
          <cell r="L6654" t="str">
            <v>ENCARGOS COMPLEMENTARES REFERENCIAL</v>
          </cell>
        </row>
        <row r="6655">
          <cell r="A6655">
            <v>100296</v>
          </cell>
          <cell r="B6655" t="str">
            <v>SERVICOS DIVERSOS</v>
          </cell>
          <cell r="C6655" t="str">
            <v>SEDI</v>
          </cell>
          <cell r="D6655" t="str">
            <v>OUTROS</v>
          </cell>
          <cell r="E6655" t="str">
            <v>0318</v>
          </cell>
          <cell r="F6655" t="str">
            <v/>
          </cell>
          <cell r="G6655" t="str">
            <v/>
          </cell>
          <cell r="H6655" t="str">
            <v>CURSO DE CAPACITAÇÃO PARA ENGENHEIRO CIVIL JUNIOR (ENCARGOS COMPLEMENTARES) - HORISTA</v>
          </cell>
          <cell r="I6655" t="str">
            <v>H</v>
          </cell>
          <cell r="J6655" t="str">
            <v>COEFICIENTE DE REPRESENTATIVIDADE</v>
          </cell>
          <cell r="K6655" t="str">
            <v>0,64</v>
          </cell>
          <cell r="L6655" t="str">
            <v>ENCARGOS COMPLEMENTARES REFERENCIAL</v>
          </cell>
        </row>
        <row r="6656">
          <cell r="A6656">
            <v>100297</v>
          </cell>
          <cell r="B6656" t="str">
            <v>SERVICOS DIVERSOS</v>
          </cell>
          <cell r="C6656" t="str">
            <v>SEDI</v>
          </cell>
          <cell r="D6656" t="str">
            <v>OUTROS</v>
          </cell>
          <cell r="E6656" t="str">
            <v>0318</v>
          </cell>
          <cell r="F6656" t="str">
            <v/>
          </cell>
          <cell r="G6656" t="str">
            <v/>
          </cell>
          <cell r="H6656" t="str">
            <v>CURSO DE CAPACITAÇÃO PARA ENGENHEIRO CIVIL PLENO (ENCARGOS COMPLEMENTARES) - HORISTA</v>
          </cell>
          <cell r="I6656" t="str">
            <v>H</v>
          </cell>
          <cell r="J6656" t="str">
            <v>COEFICIENTE DE REPRESENTATIVIDADE</v>
          </cell>
          <cell r="K6656" t="str">
            <v>0,72</v>
          </cell>
          <cell r="L6656" t="str">
            <v>ENCARGOS COMPLEMENTARES REFERENCIAL</v>
          </cell>
        </row>
        <row r="6657">
          <cell r="A6657">
            <v>100298</v>
          </cell>
          <cell r="B6657" t="str">
            <v>SERVICOS DIVERSOS</v>
          </cell>
          <cell r="C6657" t="str">
            <v>SEDI</v>
          </cell>
          <cell r="D6657" t="str">
            <v>OUTROS</v>
          </cell>
          <cell r="E6657" t="str">
            <v>0318</v>
          </cell>
          <cell r="F6657" t="str">
            <v/>
          </cell>
          <cell r="G6657" t="str">
            <v/>
          </cell>
          <cell r="H6657" t="str">
            <v>CURSO DE CAPACITAÇÃO PARA MECÂNICO DE REFRIGERAÇÃO (ENCARGOS COMPLEMENTARES) - HORISTA</v>
          </cell>
          <cell r="I6657" t="str">
            <v>H</v>
          </cell>
          <cell r="J6657" t="str">
            <v>COEFICIENTE DE REPRESENTATIVIDADE</v>
          </cell>
          <cell r="K6657" t="str">
            <v>0,26</v>
          </cell>
          <cell r="L6657" t="str">
            <v>ENCARGOS COMPLEMENTARES REFERENCIAL</v>
          </cell>
        </row>
        <row r="6658">
          <cell r="A6658">
            <v>100299</v>
          </cell>
          <cell r="B6658" t="str">
            <v>SERVICOS DIVERSOS</v>
          </cell>
          <cell r="C6658" t="str">
            <v>SEDI</v>
          </cell>
          <cell r="D6658" t="str">
            <v>OUTROS</v>
          </cell>
          <cell r="E6658" t="str">
            <v>0318</v>
          </cell>
          <cell r="F6658" t="str">
            <v/>
          </cell>
          <cell r="G6658" t="str">
            <v/>
          </cell>
          <cell r="H6658" t="str">
            <v>CURSO DE CAPACITAÇÃO PARA TÉCNICO EM SEGURANÇA DO TRABALHO (ENCARGOS COMPLEMENTARES) - HORISTA</v>
          </cell>
          <cell r="I6658" t="str">
            <v>H</v>
          </cell>
          <cell r="J6658" t="str">
            <v>COEFICIENTE DE REPRESENTATIVIDADE</v>
          </cell>
          <cell r="K6658" t="str">
            <v>0,27</v>
          </cell>
          <cell r="L6658" t="str">
            <v>ENCARGOS COMPLEMENTARES REFERENCIAL</v>
          </cell>
        </row>
        <row r="6659">
          <cell r="A6659">
            <v>100300</v>
          </cell>
          <cell r="B6659" t="str">
            <v>SERVICOS DIVERSOS</v>
          </cell>
          <cell r="C6659" t="str">
            <v>SEDI</v>
          </cell>
          <cell r="D6659" t="str">
            <v>OUTROS</v>
          </cell>
          <cell r="E6659" t="str">
            <v>0318</v>
          </cell>
          <cell r="F6659" t="str">
            <v/>
          </cell>
          <cell r="G6659" t="str">
            <v/>
          </cell>
          <cell r="H6659" t="str">
            <v>AUXILIAR DE ALMOXARIFE COM ENCARGOS COMPLEMENTARES</v>
          </cell>
          <cell r="I6659" t="str">
            <v>H</v>
          </cell>
          <cell r="J6659" t="str">
            <v>COEFICIENTE DE REPRESENTATIVIDADE</v>
          </cell>
          <cell r="K6659" t="str">
            <v>11,63</v>
          </cell>
          <cell r="L6659" t="str">
            <v>ENCARGOS COMPLEMENTARES REFERENCIAL</v>
          </cell>
        </row>
        <row r="6660">
          <cell r="A6660">
            <v>100301</v>
          </cell>
          <cell r="B6660" t="str">
            <v>SERVICOS DIVERSOS</v>
          </cell>
          <cell r="C6660" t="str">
            <v>SEDI</v>
          </cell>
          <cell r="D6660" t="str">
            <v>OUTROS</v>
          </cell>
          <cell r="E6660" t="str">
            <v>0318</v>
          </cell>
          <cell r="F6660" t="str">
            <v/>
          </cell>
          <cell r="G6660" t="str">
            <v/>
          </cell>
          <cell r="H6660" t="str">
            <v>AJUDANTE DE PINTOR COM ENCARGOS COMPLEMENTARES</v>
          </cell>
          <cell r="I6660" t="str">
            <v>H</v>
          </cell>
          <cell r="J6660" t="str">
            <v>COEFICIENTE DE REPRESENTATIVIDADE</v>
          </cell>
          <cell r="K6660" t="str">
            <v>15,37</v>
          </cell>
          <cell r="L6660" t="str">
            <v>ENCARGOS COMPLEMENTARES REFERENCIAL</v>
          </cell>
        </row>
        <row r="6661">
          <cell r="A6661">
            <v>100302</v>
          </cell>
          <cell r="B6661" t="str">
            <v>SERVICOS DIVERSOS</v>
          </cell>
          <cell r="C6661" t="str">
            <v>SEDI</v>
          </cell>
          <cell r="D6661" t="str">
            <v>OUTROS</v>
          </cell>
          <cell r="E6661" t="str">
            <v>0318</v>
          </cell>
          <cell r="F6661" t="str">
            <v/>
          </cell>
          <cell r="G6661" t="str">
            <v/>
          </cell>
          <cell r="H6661" t="str">
            <v>COORDENADOR/GERENTE DE OBRA COM ENCARGOS COMPLEMENTARES</v>
          </cell>
          <cell r="I6661" t="str">
            <v>H</v>
          </cell>
          <cell r="J6661" t="str">
            <v>COEFICIENTE DE REPRESENTATIVIDADE</v>
          </cell>
          <cell r="K6661" t="str">
            <v>115,58</v>
          </cell>
          <cell r="L6661" t="str">
            <v>ENCARGOS COMPLEMENTARES REFERENCIAL</v>
          </cell>
        </row>
        <row r="6662">
          <cell r="A6662">
            <v>100303</v>
          </cell>
          <cell r="B6662" t="str">
            <v>SERVICOS DIVERSOS</v>
          </cell>
          <cell r="C6662" t="str">
            <v>SEDI</v>
          </cell>
          <cell r="D6662" t="str">
            <v>OUTROS</v>
          </cell>
          <cell r="E6662" t="str">
            <v>0318</v>
          </cell>
          <cell r="F6662" t="str">
            <v/>
          </cell>
          <cell r="G6662" t="str">
            <v/>
          </cell>
          <cell r="H6662" t="str">
            <v>AUXILIAR DE AZULEJISTA COM ENCARGOS COMPLEMENTARES</v>
          </cell>
          <cell r="I6662" t="str">
            <v>H</v>
          </cell>
          <cell r="J6662" t="str">
            <v>COEFICIENTE DE REPRESENTATIVIDADE</v>
          </cell>
          <cell r="K6662" t="str">
            <v>14,40</v>
          </cell>
          <cell r="L6662" t="str">
            <v>ENCARGOS COMPLEMENTARES REFERENCIAL</v>
          </cell>
        </row>
        <row r="6663">
          <cell r="A6663">
            <v>100304</v>
          </cell>
          <cell r="B6663" t="str">
            <v>SERVICOS DIVERSOS</v>
          </cell>
          <cell r="C6663" t="str">
            <v>SEDI</v>
          </cell>
          <cell r="D6663" t="str">
            <v>OUTROS</v>
          </cell>
          <cell r="E6663" t="str">
            <v>0318</v>
          </cell>
          <cell r="F6663" t="str">
            <v/>
          </cell>
          <cell r="G6663" t="str">
            <v/>
          </cell>
          <cell r="H6663" t="str">
            <v>ARQUITETO PAISAGISTA COM ENCARGOS COMPLEMENTARES</v>
          </cell>
          <cell r="I6663" t="str">
            <v>H</v>
          </cell>
          <cell r="J6663" t="str">
            <v>COEFICIENTE DE REPRESENTATIVIDADE</v>
          </cell>
          <cell r="K6663" t="str">
            <v>59,27</v>
          </cell>
          <cell r="L6663" t="str">
            <v>ENCARGOS COMPLEMENTARES REFERENCIAL</v>
          </cell>
        </row>
        <row r="6664">
          <cell r="A6664">
            <v>100305</v>
          </cell>
          <cell r="B6664" t="str">
            <v>SERVICOS DIVERSOS</v>
          </cell>
          <cell r="C6664" t="str">
            <v>SEDI</v>
          </cell>
          <cell r="D6664" t="str">
            <v>OUTROS</v>
          </cell>
          <cell r="E6664" t="str">
            <v>0318</v>
          </cell>
          <cell r="F6664" t="str">
            <v/>
          </cell>
          <cell r="G6664" t="str">
            <v/>
          </cell>
          <cell r="H6664" t="str">
            <v>ENGENHEIRO CIVIL JUNIOR COM ENCARGOS COMPLEMENTARES</v>
          </cell>
          <cell r="I6664" t="str">
            <v>H</v>
          </cell>
          <cell r="J6664" t="str">
            <v>COEFICIENTE DE REPRESENTATIVIDADE</v>
          </cell>
          <cell r="K6664" t="str">
            <v>80,71</v>
          </cell>
          <cell r="L6664" t="str">
            <v>ENCARGOS COMPLEMENTARES REFERENCIAL</v>
          </cell>
        </row>
        <row r="6665">
          <cell r="A6665">
            <v>100306</v>
          </cell>
          <cell r="B6665" t="str">
            <v>SERVICOS DIVERSOS</v>
          </cell>
          <cell r="C6665" t="str">
            <v>SEDI</v>
          </cell>
          <cell r="D6665" t="str">
            <v>OUTROS</v>
          </cell>
          <cell r="E6665" t="str">
            <v>0318</v>
          </cell>
          <cell r="F6665" t="str">
            <v/>
          </cell>
          <cell r="G6665" t="str">
            <v/>
          </cell>
          <cell r="H6665" t="str">
            <v>ENGENHEIRO CIVIL PLENO COM ENCARGOS COMPLEMENTARES</v>
          </cell>
          <cell r="I6665" t="str">
            <v>H</v>
          </cell>
          <cell r="J6665" t="str">
            <v>COEFICIENTE DE REPRESENTATIVIDADE</v>
          </cell>
          <cell r="K6665" t="str">
            <v>90,90</v>
          </cell>
          <cell r="L6665" t="str">
            <v>ENCARGOS COMPLEMENTARES REFERENCIAL</v>
          </cell>
        </row>
        <row r="6666">
          <cell r="A6666">
            <v>100307</v>
          </cell>
          <cell r="B6666" t="str">
            <v>SERVICOS DIVERSOS</v>
          </cell>
          <cell r="C6666" t="str">
            <v>SEDI</v>
          </cell>
          <cell r="D6666" t="str">
            <v>OUTROS</v>
          </cell>
          <cell r="E6666" t="str">
            <v>0318</v>
          </cell>
          <cell r="F6666" t="str">
            <v/>
          </cell>
          <cell r="G6666" t="str">
            <v/>
          </cell>
          <cell r="H6666" t="str">
            <v>MONTADOR DE ELETROELETRÔNICOS COM ENCARGOS COMPLEMENTARES</v>
          </cell>
          <cell r="I6666" t="str">
            <v>H</v>
          </cell>
          <cell r="J6666" t="str">
            <v>COEFICIENTE DE REPRESENTATIVIDADE</v>
          </cell>
          <cell r="K6666" t="str">
            <v>20,23</v>
          </cell>
          <cell r="L6666" t="str">
            <v>ENCARGOS COMPLEMENTARES REFERENCIAL</v>
          </cell>
        </row>
        <row r="6667">
          <cell r="A6667">
            <v>100308</v>
          </cell>
          <cell r="B6667" t="str">
            <v>SERVICOS DIVERSOS</v>
          </cell>
          <cell r="C6667" t="str">
            <v>SEDI</v>
          </cell>
          <cell r="D6667" t="str">
            <v>OUTROS</v>
          </cell>
          <cell r="E6667" t="str">
            <v>0318</v>
          </cell>
          <cell r="F6667" t="str">
            <v/>
          </cell>
          <cell r="G6667" t="str">
            <v/>
          </cell>
          <cell r="H6667" t="str">
            <v>MECÂNICO DE REFRIGERAÇÃO COM ENCARGOS COMPLEMENTARES</v>
          </cell>
          <cell r="I6667" t="str">
            <v>H</v>
          </cell>
          <cell r="J6667" t="str">
            <v>COEFICIENTE DE REPRESENTATIVIDADE</v>
          </cell>
          <cell r="K6667" t="str">
            <v>18,88</v>
          </cell>
          <cell r="L6667" t="str">
            <v>ENCARGOS COMPLEMENTARES REFERENCIAL</v>
          </cell>
        </row>
        <row r="6668">
          <cell r="A6668">
            <v>100309</v>
          </cell>
          <cell r="B6668" t="str">
            <v>SERVICOS DIVERSOS</v>
          </cell>
          <cell r="C6668" t="str">
            <v>SEDI</v>
          </cell>
          <cell r="D6668" t="str">
            <v>OUTROS</v>
          </cell>
          <cell r="E6668" t="str">
            <v>0318</v>
          </cell>
          <cell r="F6668" t="str">
            <v/>
          </cell>
          <cell r="G6668" t="str">
            <v/>
          </cell>
          <cell r="H6668" t="str">
            <v>TÉCNICO EM SEGURANÇA DO TRABALHO COM ENCARGOS COMPLEMENTARES</v>
          </cell>
          <cell r="I6668" t="str">
            <v>H</v>
          </cell>
          <cell r="J6668" t="str">
            <v>COEFICIENTE DE REPRESENTATIVIDADE</v>
          </cell>
          <cell r="K6668" t="str">
            <v>22,91</v>
          </cell>
          <cell r="L6668" t="str">
            <v>ENCARGOS COMPLEMENTARES REFERENCIAL</v>
          </cell>
        </row>
        <row r="6669">
          <cell r="A6669">
            <v>100310</v>
          </cell>
          <cell r="B6669" t="str">
            <v>SERVICOS DIVERSOS</v>
          </cell>
          <cell r="C6669" t="str">
            <v>SEDI</v>
          </cell>
          <cell r="D6669" t="str">
            <v>OUTROS</v>
          </cell>
          <cell r="E6669" t="str">
            <v>0318</v>
          </cell>
          <cell r="F6669" t="str">
            <v/>
          </cell>
          <cell r="G6669" t="str">
            <v/>
          </cell>
          <cell r="H6669" t="str">
            <v>CURSO DE CAPACITAÇÃO PARA AUXILIAR DE ALMOXARIFE (ENCARGOS COMPLEMENTARES) - MENSALISTA</v>
          </cell>
          <cell r="I6669" t="str">
            <v>MES</v>
          </cell>
          <cell r="J6669" t="str">
            <v>COEFICIENTE DE REPRESENTATIVIDADE</v>
          </cell>
          <cell r="K6669" t="str">
            <v>5,12</v>
          </cell>
          <cell r="L6669" t="str">
            <v>ENCARGOS COMPLEMENTARES REFERENCIAL</v>
          </cell>
        </row>
        <row r="6670">
          <cell r="A6670">
            <v>100311</v>
          </cell>
          <cell r="B6670" t="str">
            <v>SERVICOS DIVERSOS</v>
          </cell>
          <cell r="C6670" t="str">
            <v>SEDI</v>
          </cell>
          <cell r="D6670" t="str">
            <v>OUTROS</v>
          </cell>
          <cell r="E6670" t="str">
            <v>0318</v>
          </cell>
          <cell r="F6670" t="str">
            <v/>
          </cell>
          <cell r="G6670" t="str">
            <v/>
          </cell>
          <cell r="H6670" t="str">
            <v>CURSO DE CAPACITAÇÃO PARA COORDENADOR/GERENTE DE OBRA (ENCARGOS COMPLEMENTARES) - MENSALISTA</v>
          </cell>
          <cell r="I6670" t="str">
            <v>MES</v>
          </cell>
          <cell r="J6670" t="str">
            <v>COEFICIENTE DE REPRESENTATIVIDADE</v>
          </cell>
          <cell r="K6670" t="str">
            <v>56,22</v>
          </cell>
          <cell r="L6670" t="str">
            <v>ENCARGOS COMPLEMENTARES REFERENCIAL</v>
          </cell>
        </row>
        <row r="6671">
          <cell r="A6671">
            <v>100312</v>
          </cell>
          <cell r="B6671" t="str">
            <v>SERVICOS DIVERSOS</v>
          </cell>
          <cell r="C6671" t="str">
            <v>SEDI</v>
          </cell>
          <cell r="D6671" t="str">
            <v>OUTROS</v>
          </cell>
          <cell r="E6671" t="str">
            <v>0318</v>
          </cell>
          <cell r="F6671" t="str">
            <v/>
          </cell>
          <cell r="G6671" t="str">
            <v/>
          </cell>
          <cell r="H6671" t="str">
            <v>CURSO DE CAPACITAÇÃO PARA ARQUITETO PAISAGISTA (ENCARGOS COMPLEMENTARES) - MENSALISTA</v>
          </cell>
          <cell r="I6671" t="str">
            <v>MES</v>
          </cell>
          <cell r="J6671" t="str">
            <v>COEFICIENTE DE REPRESENTATIVIDADE</v>
          </cell>
          <cell r="K6671" t="str">
            <v>73,42</v>
          </cell>
          <cell r="L6671" t="str">
            <v>ENCARGOS COMPLEMENTARES REFERENCIAL</v>
          </cell>
        </row>
        <row r="6672">
          <cell r="A6672">
            <v>100313</v>
          </cell>
          <cell r="B6672" t="str">
            <v>SERVICOS DIVERSOS</v>
          </cell>
          <cell r="C6672" t="str">
            <v>SEDI</v>
          </cell>
          <cell r="D6672" t="str">
            <v>OUTROS</v>
          </cell>
          <cell r="E6672" t="str">
            <v>0318</v>
          </cell>
          <cell r="F6672" t="str">
            <v/>
          </cell>
          <cell r="G6672" t="str">
            <v/>
          </cell>
          <cell r="H6672" t="str">
            <v>CURSO DE CAPACITAÇÃO PARA ENGENHEIRO CIVIL JUNIOR (ENCARGOS COMPLEMENTARES) - MENSALISTA</v>
          </cell>
          <cell r="I6672" t="str">
            <v>MES</v>
          </cell>
          <cell r="J6672" t="str">
            <v>COEFICIENTE DE REPRESENTATIVIDADE</v>
          </cell>
          <cell r="K6672" t="str">
            <v>87,55</v>
          </cell>
          <cell r="L6672" t="str">
            <v>ENCARGOS COMPLEMENTARES REFERENCIAL</v>
          </cell>
        </row>
        <row r="6673">
          <cell r="A6673">
            <v>100314</v>
          </cell>
          <cell r="B6673" t="str">
            <v>SERVICOS DIVERSOS</v>
          </cell>
          <cell r="C6673" t="str">
            <v>SEDI</v>
          </cell>
          <cell r="D6673" t="str">
            <v>OUTROS</v>
          </cell>
          <cell r="E6673" t="str">
            <v>0318</v>
          </cell>
          <cell r="F6673" t="str">
            <v/>
          </cell>
          <cell r="G6673" t="str">
            <v/>
          </cell>
          <cell r="H6673" t="str">
            <v>CURSO DE CAPACITAÇÃO PARA ENGENHEIRO CIVIL PLENO (ENCARGOS COMPLEMENTARES) - MENSALISTA</v>
          </cell>
          <cell r="I6673" t="str">
            <v>MES</v>
          </cell>
          <cell r="J6673" t="str">
            <v>COEFICIENTE DE REPRESENTATIVIDADE</v>
          </cell>
          <cell r="K6673" t="str">
            <v>98,77</v>
          </cell>
          <cell r="L6673" t="str">
            <v>ENCARGOS COMPLEMENTARES REFERENCIAL</v>
          </cell>
        </row>
        <row r="6674">
          <cell r="A6674">
            <v>100315</v>
          </cell>
          <cell r="B6674" t="str">
            <v>SERVICOS DIVERSOS</v>
          </cell>
          <cell r="C6674" t="str">
            <v>SEDI</v>
          </cell>
          <cell r="D6674" t="str">
            <v>OUTROS</v>
          </cell>
          <cell r="E6674" t="str">
            <v>0318</v>
          </cell>
          <cell r="F6674" t="str">
            <v/>
          </cell>
          <cell r="G6674" t="str">
            <v/>
          </cell>
          <cell r="H6674" t="str">
            <v>CURSO DE CAPACITAÇÃO PARA TÉCNICO EM SEGURANÇA DO TRABALHO (ENCARGOS COMPLEMENTARES) - MENSALISTA</v>
          </cell>
          <cell r="I6674" t="str">
            <v>MES</v>
          </cell>
          <cell r="J6674" t="str">
            <v>COEFICIENTE DE REPRESENTATIVIDADE</v>
          </cell>
          <cell r="K6674" t="str">
            <v>36,97</v>
          </cell>
          <cell r="L6674" t="str">
            <v>ENCARGOS COMPLEMENTARES REFERENCIAL</v>
          </cell>
        </row>
        <row r="6675">
          <cell r="A6675">
            <v>100316</v>
          </cell>
          <cell r="B6675" t="str">
            <v>SERVICOS DIVERSOS</v>
          </cell>
          <cell r="C6675" t="str">
            <v>SEDI</v>
          </cell>
          <cell r="D6675" t="str">
            <v>OUTROS</v>
          </cell>
          <cell r="E6675" t="str">
            <v>0318</v>
          </cell>
          <cell r="F6675" t="str">
            <v/>
          </cell>
          <cell r="G6675" t="str">
            <v/>
          </cell>
          <cell r="H6675" t="str">
            <v>AUXILIAR DE ALMOXARIFE COM ENCARGOS COMPLEMENTARES</v>
          </cell>
          <cell r="I6675" t="str">
            <v>MES</v>
          </cell>
          <cell r="J6675" t="str">
            <v>COEFICIENTE DE REPRESENTATIVIDADE</v>
          </cell>
          <cell r="K6675" t="str">
            <v>2.066,64</v>
          </cell>
          <cell r="L6675" t="str">
            <v>ENCARGOS COMPLEMENTARES REFERENCIAL</v>
          </cell>
        </row>
        <row r="6676">
          <cell r="A6676">
            <v>100317</v>
          </cell>
          <cell r="B6676" t="str">
            <v>SERVICOS DIVERSOS</v>
          </cell>
          <cell r="C6676" t="str">
            <v>SEDI</v>
          </cell>
          <cell r="D6676" t="str">
            <v>OUTROS</v>
          </cell>
          <cell r="E6676" t="str">
            <v>0318</v>
          </cell>
          <cell r="F6676" t="str">
            <v/>
          </cell>
          <cell r="G6676" t="str">
            <v/>
          </cell>
          <cell r="H6676" t="str">
            <v>COORDENADOR / GERENTE DE OBRA COM ENCARGOS COMPLEMENTARES</v>
          </cell>
          <cell r="I6676" t="str">
            <v>MES</v>
          </cell>
          <cell r="J6676" t="str">
            <v>COEFICIENTE DE REPRESENTATIVIDADE</v>
          </cell>
          <cell r="K6676" t="str">
            <v>20.355,52</v>
          </cell>
          <cell r="L6676" t="str">
            <v>ENCARGOS COMPLEMENTARES REFERENCIAL</v>
          </cell>
        </row>
        <row r="6677">
          <cell r="A6677">
            <v>100318</v>
          </cell>
          <cell r="B6677" t="str">
            <v>SERVICOS DIVERSOS</v>
          </cell>
          <cell r="C6677" t="str">
            <v>SEDI</v>
          </cell>
          <cell r="D6677" t="str">
            <v>OUTROS</v>
          </cell>
          <cell r="E6677" t="str">
            <v>0318</v>
          </cell>
          <cell r="F6677" t="str">
            <v/>
          </cell>
          <cell r="G6677" t="str">
            <v/>
          </cell>
          <cell r="H6677" t="str">
            <v>ARQUITETO PAISAGISTA COM ENCARGOS COMPLEMENTARES</v>
          </cell>
          <cell r="I6677" t="str">
            <v>MES</v>
          </cell>
          <cell r="J6677" t="str">
            <v>COEFICIENTE DE REPRESENTATIVIDADE</v>
          </cell>
          <cell r="K6677" t="str">
            <v>10.490,99</v>
          </cell>
          <cell r="L6677" t="str">
            <v>ENCARGOS COMPLEMENTARES REFERENCIAL</v>
          </cell>
        </row>
        <row r="6678">
          <cell r="A6678">
            <v>100319</v>
          </cell>
          <cell r="B6678" t="str">
            <v>SERVICOS DIVERSOS</v>
          </cell>
          <cell r="C6678" t="str">
            <v>SEDI</v>
          </cell>
          <cell r="D6678" t="str">
            <v>OUTROS</v>
          </cell>
          <cell r="E6678" t="str">
            <v>0318</v>
          </cell>
          <cell r="F6678" t="str">
            <v/>
          </cell>
          <cell r="G6678" t="str">
            <v/>
          </cell>
          <cell r="H6678" t="str">
            <v>ENGENHEIRO CIVIL JUNIOR COM ENCARGOS COMPLEMENTARES</v>
          </cell>
          <cell r="I6678" t="str">
            <v>MES</v>
          </cell>
          <cell r="J6678" t="str">
            <v>COEFICIENTE DE REPRESENTATIVIDADE</v>
          </cell>
          <cell r="K6678" t="str">
            <v>14.204,77</v>
          </cell>
          <cell r="L6678" t="str">
            <v>ENCARGOS COMPLEMENTARES REFERENCIAL</v>
          </cell>
        </row>
        <row r="6679">
          <cell r="A6679">
            <v>100320</v>
          </cell>
          <cell r="B6679" t="str">
            <v>SERVICOS DIVERSOS</v>
          </cell>
          <cell r="C6679" t="str">
            <v>SEDI</v>
          </cell>
          <cell r="D6679" t="str">
            <v>OUTROS</v>
          </cell>
          <cell r="E6679" t="str">
            <v>0318</v>
          </cell>
          <cell r="F6679" t="str">
            <v/>
          </cell>
          <cell r="G6679" t="str">
            <v/>
          </cell>
          <cell r="H6679" t="str">
            <v>ENGENHEIRO CIVIL PLENO COM ENCARGOS COMPLEMENTARES</v>
          </cell>
          <cell r="I6679" t="str">
            <v>MES</v>
          </cell>
          <cell r="J6679" t="str">
            <v>COEFICIENTE DE REPRESENTATIVIDADE</v>
          </cell>
          <cell r="K6679" t="str">
            <v>15.997,62</v>
          </cell>
          <cell r="L6679" t="str">
            <v>ENCARGOS COMPLEMENTARES REFERENCIAL</v>
          </cell>
        </row>
        <row r="6680">
          <cell r="A6680">
            <v>100321</v>
          </cell>
          <cell r="B6680" t="str">
            <v>SERVICOS DIVERSOS</v>
          </cell>
          <cell r="C6680" t="str">
            <v>SEDI</v>
          </cell>
          <cell r="D6680" t="str">
            <v>OUTROS</v>
          </cell>
          <cell r="E6680" t="str">
            <v>0318</v>
          </cell>
          <cell r="F6680" t="str">
            <v/>
          </cell>
          <cell r="G6680" t="str">
            <v/>
          </cell>
          <cell r="H6680" t="str">
            <v>TÉCNICO EM SEGURANÇA DO TRABALHO COM ENCARGOS COMPLEMENTARES</v>
          </cell>
          <cell r="I6680" t="str">
            <v>MES</v>
          </cell>
          <cell r="J6680" t="str">
            <v>COEFICIENTE DE REPRESENTATIVIDADE</v>
          </cell>
          <cell r="K6680" t="str">
            <v>4.041,12</v>
          </cell>
          <cell r="L6680" t="str">
            <v>ENCARGOS COMPLEMENTARES REFERENCIAL</v>
          </cell>
        </row>
        <row r="6681">
          <cell r="A6681">
            <v>100533</v>
          </cell>
          <cell r="B6681" t="str">
            <v>SERVICOS DIVERSOS</v>
          </cell>
          <cell r="C6681" t="str">
            <v>SEDI</v>
          </cell>
          <cell r="D6681" t="str">
            <v>OUTROS</v>
          </cell>
          <cell r="E6681" t="str">
            <v>0318</v>
          </cell>
          <cell r="F6681" t="str">
            <v/>
          </cell>
          <cell r="G6681" t="str">
            <v/>
          </cell>
          <cell r="H6681" t="str">
            <v>TECNICO DE EDIFICACOES COM ENCARGOS COMPLEMENTARES</v>
          </cell>
          <cell r="I6681" t="str">
            <v>H</v>
          </cell>
          <cell r="J6681" t="str">
            <v>COEFICIENTE DE REPRESENTATIVIDADE</v>
          </cell>
          <cell r="K6681" t="str">
            <v>18,14</v>
          </cell>
          <cell r="L6681" t="str">
            <v>ENCARGOS COMPLEMENTARES REFERENCIAL</v>
          </cell>
        </row>
        <row r="6682">
          <cell r="A6682">
            <v>100534</v>
          </cell>
          <cell r="B6682" t="str">
            <v>SERVICOS DIVERSOS</v>
          </cell>
          <cell r="C6682" t="str">
            <v>SEDI</v>
          </cell>
          <cell r="D6682" t="str">
            <v>OUTROS</v>
          </cell>
          <cell r="E6682" t="str">
            <v>0318</v>
          </cell>
          <cell r="F6682" t="str">
            <v/>
          </cell>
          <cell r="G6682" t="str">
            <v/>
          </cell>
          <cell r="H6682" t="str">
            <v>TECNICO DE EDIFICACOES COM ENCARGOS COMPLEMENTARES</v>
          </cell>
          <cell r="I6682" t="str">
            <v>MES</v>
          </cell>
          <cell r="J6682" t="str">
            <v>COEFICIENTE DE REPRESENTATIVIDADE</v>
          </cell>
          <cell r="K6682" t="str">
            <v>3.211,92</v>
          </cell>
          <cell r="L6682" t="str">
            <v>ENCARGOS COMPLEMENTARES REFERENCIAL</v>
          </cell>
        </row>
        <row r="6683">
          <cell r="A6683">
            <v>100535</v>
          </cell>
          <cell r="B6683" t="str">
            <v>SERVICOS DIVERSOS</v>
          </cell>
          <cell r="C6683" t="str">
            <v>SEDI</v>
          </cell>
          <cell r="D6683" t="str">
            <v>OUTROS</v>
          </cell>
          <cell r="E6683" t="str">
            <v>0318</v>
          </cell>
          <cell r="F6683" t="str">
            <v/>
          </cell>
          <cell r="G6683" t="str">
            <v/>
          </cell>
          <cell r="H6683" t="str">
            <v>CURSO DE CAPACITAÇÃO PARA TECNICO DE EDIFICACOES (ENCARGOS COMPLEMENTARES) - HORISTA</v>
          </cell>
          <cell r="I6683" t="str">
            <v>H</v>
          </cell>
          <cell r="J6683" t="str">
            <v>COEFICIENTE DE REPRESENTATIVIDADE</v>
          </cell>
          <cell r="K6683" t="str">
            <v>0,21</v>
          </cell>
          <cell r="L6683" t="str">
            <v>ENCARGOS COMPLEMENTARES REFERENCIAL</v>
          </cell>
        </row>
        <row r="6684">
          <cell r="A6684">
            <v>100536</v>
          </cell>
          <cell r="B6684" t="str">
            <v>SERVICOS DIVERSOS</v>
          </cell>
          <cell r="C6684" t="str">
            <v>SEDI</v>
          </cell>
          <cell r="D6684" t="str">
            <v>OUTROS</v>
          </cell>
          <cell r="E6684" t="str">
            <v>0318</v>
          </cell>
          <cell r="F6684" t="str">
            <v/>
          </cell>
          <cell r="G6684" t="str">
            <v/>
          </cell>
          <cell r="H6684" t="str">
            <v>CURSO DE CAPACITAÇÃO PARA TECNICO DE EDIFICACOES (ENCARGOS COMPLEMENTARES) - MENSALISTA</v>
          </cell>
          <cell r="I6684" t="str">
            <v>MES</v>
          </cell>
          <cell r="J6684" t="str">
            <v>COEFICIENTE DE REPRESENTATIVIDADE</v>
          </cell>
          <cell r="K6684" t="str">
            <v>28,92</v>
          </cell>
          <cell r="L6684" t="str">
            <v>ENCARGOS COMPLEMENTARES REFERENCIAL</v>
          </cell>
        </row>
        <row r="6685">
          <cell r="A6685">
            <v>101284</v>
          </cell>
          <cell r="B6685" t="str">
            <v>SERVICOS DIVERSOS</v>
          </cell>
          <cell r="C6685" t="str">
            <v>SEDI</v>
          </cell>
          <cell r="D6685" t="str">
            <v>OUTROS</v>
          </cell>
          <cell r="E6685" t="str">
            <v>0318</v>
          </cell>
          <cell r="F6685" t="str">
            <v/>
          </cell>
          <cell r="G6685" t="str">
            <v/>
          </cell>
          <cell r="H6685" t="str">
            <v>CURSO DE CAPACITAÇÃO PARA ENGENHEIRO CIVIL SENIOR (ENCARGOS COMPLEMENTARES) - HORISTA</v>
          </cell>
          <cell r="I6685" t="str">
            <v>H</v>
          </cell>
          <cell r="J6685" t="str">
            <v>COEFICIENTE DE REPRESENTATIVIDADE</v>
          </cell>
          <cell r="K6685" t="str">
            <v>1,00</v>
          </cell>
          <cell r="L6685" t="str">
            <v>ENCARGOS COMPLEMENTARES REFERENCIAL</v>
          </cell>
        </row>
        <row r="6686">
          <cell r="A6686">
            <v>101285</v>
          </cell>
          <cell r="B6686" t="str">
            <v>SERVICOS DIVERSOS</v>
          </cell>
          <cell r="C6686" t="str">
            <v>SEDI</v>
          </cell>
          <cell r="D6686" t="str">
            <v>OUTROS</v>
          </cell>
          <cell r="E6686" t="str">
            <v>0318</v>
          </cell>
          <cell r="F6686" t="str">
            <v/>
          </cell>
          <cell r="G6686" t="str">
            <v/>
          </cell>
          <cell r="H6686" t="str">
            <v>CURSO DE CAPACITAÇÃO PARA ENGENHEIRO SANITARISTA (ENCARGOS COMPLEMENTARES) - HORISTA</v>
          </cell>
          <cell r="I6686" t="str">
            <v>H</v>
          </cell>
          <cell r="J6686" t="str">
            <v>COEFICIENTE DE REPRESENTATIVIDADE</v>
          </cell>
          <cell r="K6686" t="str">
            <v>0,28</v>
          </cell>
          <cell r="L6686" t="str">
            <v>ENCARGOS COMPLEMENTARES REFERENCIAL</v>
          </cell>
        </row>
        <row r="6687">
          <cell r="A6687">
            <v>101286</v>
          </cell>
          <cell r="B6687" t="str">
            <v>SERVICOS DIVERSOS</v>
          </cell>
          <cell r="C6687" t="str">
            <v>SEDI</v>
          </cell>
          <cell r="D6687" t="str">
            <v>OUTROS</v>
          </cell>
          <cell r="E6687" t="str">
            <v>0318</v>
          </cell>
          <cell r="F6687" t="str">
            <v/>
          </cell>
          <cell r="G6687" t="str">
            <v/>
          </cell>
          <cell r="H6687" t="str">
            <v>CURSO DE CAPACITAÇÃO PARA AJUDANTE DE ARMADOR (ENCARGOS COMPLEMENTARES) - MENSALISTA</v>
          </cell>
          <cell r="I6687" t="str">
            <v>MES</v>
          </cell>
          <cell r="J6687" t="str">
            <v>COEFICIENTE DE REPRESENTATIVIDADE</v>
          </cell>
          <cell r="K6687" t="str">
            <v>9,48</v>
          </cell>
          <cell r="L6687" t="str">
            <v>ENCARGOS COMPLEMENTARES REFERENCIAL</v>
          </cell>
        </row>
        <row r="6688">
          <cell r="A6688">
            <v>101287</v>
          </cell>
          <cell r="B6688" t="str">
            <v>SERVICOS DIVERSOS</v>
          </cell>
          <cell r="C6688" t="str">
            <v>SEDI</v>
          </cell>
          <cell r="D6688" t="str">
            <v>OUTROS</v>
          </cell>
          <cell r="E6688" t="str">
            <v>0318</v>
          </cell>
          <cell r="F6688" t="str">
            <v/>
          </cell>
          <cell r="G6688" t="str">
            <v/>
          </cell>
          <cell r="H6688" t="str">
            <v>CURSO DE CAPACITAÇÃO PARA AJUDANTE DE ELETRICISTA (ENCARGOS COMPLEMENTARES) - MENSALISTA</v>
          </cell>
          <cell r="I6688" t="str">
            <v>MES</v>
          </cell>
          <cell r="J6688" t="str">
            <v>COEFICIENTE DE REPRESENTATIVIDADE</v>
          </cell>
          <cell r="K6688" t="str">
            <v>35,15</v>
          </cell>
          <cell r="L6688" t="str">
            <v>ENCARGOS COMPLEMENTARES REFERENCIAL</v>
          </cell>
        </row>
        <row r="6689">
          <cell r="A6689">
            <v>101288</v>
          </cell>
          <cell r="B6689" t="str">
            <v>SERVICOS DIVERSOS</v>
          </cell>
          <cell r="C6689" t="str">
            <v>SEDI</v>
          </cell>
          <cell r="D6689" t="str">
            <v>OUTROS</v>
          </cell>
          <cell r="E6689" t="str">
            <v>0318</v>
          </cell>
          <cell r="F6689" t="str">
            <v/>
          </cell>
          <cell r="G6689" t="str">
            <v/>
          </cell>
          <cell r="H6689" t="str">
            <v>CURSO DE CAPACITAÇÃO PARA AJUDANTE DE ESTRUTURAS METÁLICAS(ENCARGOS COMPLEMENTARES) - MENSALISTA</v>
          </cell>
          <cell r="I6689" t="str">
            <v>MES</v>
          </cell>
          <cell r="J6689" t="str">
            <v>COEFICIENTE DE REPRESENTATIVIDADE</v>
          </cell>
          <cell r="K6689" t="str">
            <v>11,22</v>
          </cell>
          <cell r="L6689" t="str">
            <v>ENCARGOS COMPLEMENTARES REFERENCIAL</v>
          </cell>
        </row>
        <row r="6690">
          <cell r="A6690">
            <v>101289</v>
          </cell>
          <cell r="B6690" t="str">
            <v>SERVICOS DIVERSOS</v>
          </cell>
          <cell r="C6690" t="str">
            <v>SEDI</v>
          </cell>
          <cell r="D6690" t="str">
            <v>OUTROS</v>
          </cell>
          <cell r="E6690" t="str">
            <v>0318</v>
          </cell>
          <cell r="F6690" t="str">
            <v/>
          </cell>
          <cell r="G6690" t="str">
            <v/>
          </cell>
          <cell r="H6690" t="str">
            <v>CURSO DE CAPACITAÇÃO PARA AJUDANTE DE OPERAÇÃO EM GERAL (ENCARGOS COMPLEMENTARES) - MENSALISTA</v>
          </cell>
          <cell r="I6690" t="str">
            <v>MES</v>
          </cell>
          <cell r="J6690" t="str">
            <v>COEFICIENTE DE REPRESENTATIVIDADE</v>
          </cell>
          <cell r="K6690" t="str">
            <v>9,81</v>
          </cell>
          <cell r="L6690" t="str">
            <v>ENCARGOS COMPLEMENTARES REFERENCIAL</v>
          </cell>
        </row>
        <row r="6691">
          <cell r="A6691">
            <v>101290</v>
          </cell>
          <cell r="B6691" t="str">
            <v>SERVICOS DIVERSOS</v>
          </cell>
          <cell r="C6691" t="str">
            <v>SEDI</v>
          </cell>
          <cell r="D6691" t="str">
            <v>OUTROS</v>
          </cell>
          <cell r="E6691" t="str">
            <v>0318</v>
          </cell>
          <cell r="F6691" t="str">
            <v/>
          </cell>
          <cell r="G6691" t="str">
            <v/>
          </cell>
          <cell r="H6691" t="str">
            <v>CURSO DE CAPACITAÇÃO PARA AJUDANTE DE PINTOR (ENCARGOS COMPLEMENTARES) - MENSALISTA</v>
          </cell>
          <cell r="I6691" t="str">
            <v>MES</v>
          </cell>
          <cell r="J6691" t="str">
            <v>COEFICIENTE DE REPRESENTATIVIDADE</v>
          </cell>
          <cell r="K6691" t="str">
            <v>12,62</v>
          </cell>
          <cell r="L6691" t="str">
            <v>ENCARGOS COMPLEMENTARES REFERENCIAL</v>
          </cell>
        </row>
        <row r="6692">
          <cell r="A6692">
            <v>101291</v>
          </cell>
          <cell r="B6692" t="str">
            <v>SERVICOS DIVERSOS</v>
          </cell>
          <cell r="C6692" t="str">
            <v>SEDI</v>
          </cell>
          <cell r="D6692" t="str">
            <v>OUTROS</v>
          </cell>
          <cell r="E6692" t="str">
            <v>0318</v>
          </cell>
          <cell r="F6692" t="str">
            <v/>
          </cell>
          <cell r="G6692" t="str">
            <v/>
          </cell>
          <cell r="H6692" t="str">
            <v>CURSO DE CAPACITAÇÃO PARA AJUDANTE DE SERRALHEIRO (ENCARGOS COMPLEMENTARES) - MENSALISTA</v>
          </cell>
          <cell r="I6692" t="str">
            <v>MES</v>
          </cell>
          <cell r="J6692" t="str">
            <v>COEFICIENTE DE REPRESENTATIVIDADE</v>
          </cell>
          <cell r="K6692" t="str">
            <v>10,17</v>
          </cell>
          <cell r="L6692" t="str">
            <v>ENCARGOS COMPLEMENTARES REFERENCIAL</v>
          </cell>
        </row>
        <row r="6693">
          <cell r="A6693">
            <v>101292</v>
          </cell>
          <cell r="B6693" t="str">
            <v>SERVICOS DIVERSOS</v>
          </cell>
          <cell r="C6693" t="str">
            <v>SEDI</v>
          </cell>
          <cell r="D6693" t="str">
            <v>OUTROS</v>
          </cell>
          <cell r="E6693" t="str">
            <v>0318</v>
          </cell>
          <cell r="F6693" t="str">
            <v/>
          </cell>
          <cell r="G6693" t="str">
            <v/>
          </cell>
          <cell r="H6693" t="str">
            <v>CURSO DE CAPACITAÇÃO PARA AJUDANTE ESPECIALIZADO (ENCARGOS COMPLEMENTARES) - MENSALISTA</v>
          </cell>
          <cell r="I6693" t="str">
            <v>MES</v>
          </cell>
          <cell r="J6693" t="str">
            <v>COEFICIENTE DE REPRESENTATIVIDADE</v>
          </cell>
          <cell r="K6693" t="str">
            <v>13,17</v>
          </cell>
          <cell r="L6693" t="str">
            <v>ENCARGOS COMPLEMENTARES REFERENCIAL</v>
          </cell>
        </row>
        <row r="6694">
          <cell r="A6694">
            <v>101293</v>
          </cell>
          <cell r="B6694" t="str">
            <v>SERVICOS DIVERSOS</v>
          </cell>
          <cell r="C6694" t="str">
            <v>SEDI</v>
          </cell>
          <cell r="D6694" t="str">
            <v>OUTROS</v>
          </cell>
          <cell r="E6694" t="str">
            <v>0318</v>
          </cell>
          <cell r="F6694" t="str">
            <v/>
          </cell>
          <cell r="G6694" t="str">
            <v/>
          </cell>
          <cell r="H6694" t="str">
            <v>CURSO DE CAPACITAÇÃO PARA ARMADOR (ENCARGOS COMPLEMENTARES) - MENSALISTA</v>
          </cell>
          <cell r="I6694" t="str">
            <v>MES</v>
          </cell>
          <cell r="J6694" t="str">
            <v>COEFICIENTE DE REPRESENTATIVIDADE</v>
          </cell>
          <cell r="K6694" t="str">
            <v>13,60</v>
          </cell>
          <cell r="L6694" t="str">
            <v>ENCARGOS COMPLEMENTARES REFERENCIAL</v>
          </cell>
        </row>
        <row r="6695">
          <cell r="A6695">
            <v>101294</v>
          </cell>
          <cell r="B6695" t="str">
            <v>SERVICOS DIVERSOS</v>
          </cell>
          <cell r="C6695" t="str">
            <v>SEDI</v>
          </cell>
          <cell r="D6695" t="str">
            <v>OUTROS</v>
          </cell>
          <cell r="E6695" t="str">
            <v>0318</v>
          </cell>
          <cell r="F6695" t="str">
            <v/>
          </cell>
          <cell r="G6695" t="str">
            <v/>
          </cell>
          <cell r="H6695" t="str">
            <v>CURSO DE CAPACITAÇÃO PARA ASSENTADOR DE MANILHA (ENCARGOS COMPLEMENTARES) - MENSALISTA</v>
          </cell>
          <cell r="I6695" t="str">
            <v>MES</v>
          </cell>
          <cell r="J6695" t="str">
            <v>COEFICIENTE DE REPRESENTATIVIDADE</v>
          </cell>
          <cell r="K6695" t="str">
            <v>23,44</v>
          </cell>
          <cell r="L6695" t="str">
            <v>ENCARGOS COMPLEMENTARES REFERENCIAL</v>
          </cell>
        </row>
        <row r="6696">
          <cell r="A6696">
            <v>101295</v>
          </cell>
          <cell r="B6696" t="str">
            <v>SERVICOS DIVERSOS</v>
          </cell>
          <cell r="C6696" t="str">
            <v>SEDI</v>
          </cell>
          <cell r="D6696" t="str">
            <v>OUTROS</v>
          </cell>
          <cell r="E6696" t="str">
            <v>0318</v>
          </cell>
          <cell r="F6696" t="str">
            <v/>
          </cell>
          <cell r="G6696" t="str">
            <v/>
          </cell>
          <cell r="H6696" t="str">
            <v>CURSO DE CAPACITAÇÃO PARA AUXILIAR DE AZULEJISTA (ENCARGOS COMPLEMENTARES) - MENSALISTA</v>
          </cell>
          <cell r="I6696" t="str">
            <v>MES</v>
          </cell>
          <cell r="J6696" t="str">
            <v>COEFICIENTE DE REPRESENTATIVIDADE</v>
          </cell>
          <cell r="K6696" t="str">
            <v>12,75</v>
          </cell>
          <cell r="L6696" t="str">
            <v>ENCARGOS COMPLEMENTARES REFERENCIAL</v>
          </cell>
        </row>
        <row r="6697">
          <cell r="A6697">
            <v>101296</v>
          </cell>
          <cell r="B6697" t="str">
            <v>SERVICOS DIVERSOS</v>
          </cell>
          <cell r="C6697" t="str">
            <v>SEDI</v>
          </cell>
          <cell r="D6697" t="str">
            <v>OUTROS</v>
          </cell>
          <cell r="E6697" t="str">
            <v>0318</v>
          </cell>
          <cell r="F6697" t="str">
            <v/>
          </cell>
          <cell r="G6697" t="str">
            <v/>
          </cell>
          <cell r="H6697" t="str">
            <v>CURSO DE CAPACITAÇÃO PARA AUXILIAR DE ENCANADOR OU BOMBEIRO HIDRÁULICO (ENCARGOS COMPLEMENTARES) - MENSALISTA</v>
          </cell>
          <cell r="I6697" t="str">
            <v>MES</v>
          </cell>
          <cell r="J6697" t="str">
            <v>COEFICIENTE DE REPRESENTATIVIDADE</v>
          </cell>
          <cell r="K6697" t="str">
            <v>15,31</v>
          </cell>
          <cell r="L6697" t="str">
            <v>ENCARGOS COMPLEMENTARES REFERENCIAL</v>
          </cell>
        </row>
        <row r="6698">
          <cell r="A6698">
            <v>101297</v>
          </cell>
          <cell r="B6698" t="str">
            <v>SERVICOS DIVERSOS</v>
          </cell>
          <cell r="C6698" t="str">
            <v>SEDI</v>
          </cell>
          <cell r="D6698" t="str">
            <v>OUTROS</v>
          </cell>
          <cell r="E6698" t="str">
            <v>0318</v>
          </cell>
          <cell r="F6698" t="str">
            <v/>
          </cell>
          <cell r="G6698" t="str">
            <v/>
          </cell>
          <cell r="H6698" t="str">
            <v>CURSO DE CAPACITAÇÃO PARA AUXILIAR DE LABORATORISTA (ENCARGOS COMPLEMENTARES) - MENSALISTA</v>
          </cell>
          <cell r="I6698" t="str">
            <v>MES</v>
          </cell>
          <cell r="J6698" t="str">
            <v>COEFICIENTE DE REPRESENTATIVIDADE</v>
          </cell>
          <cell r="K6698" t="str">
            <v>15,73</v>
          </cell>
          <cell r="L6698" t="str">
            <v>ENCARGOS COMPLEMENTARES REFERENCIAL</v>
          </cell>
        </row>
        <row r="6699">
          <cell r="A6699">
            <v>101298</v>
          </cell>
          <cell r="B6699" t="str">
            <v>SERVICOS DIVERSOS</v>
          </cell>
          <cell r="C6699" t="str">
            <v>SEDI</v>
          </cell>
          <cell r="D6699" t="str">
            <v>OUTROS</v>
          </cell>
          <cell r="E6699" t="str">
            <v>0318</v>
          </cell>
          <cell r="F6699" t="str">
            <v/>
          </cell>
          <cell r="G6699" t="str">
            <v/>
          </cell>
          <cell r="H6699" t="str">
            <v>CURSO DE CAPACITAÇÃO PARA AUXILIAR DE MECANICO (ENCARGOS COMPLEMENTARES) - MENSALISTA</v>
          </cell>
          <cell r="I6699" t="str">
            <v>MES</v>
          </cell>
          <cell r="J6699" t="str">
            <v>COEFICIENTE DE REPRESENTATIVIDADE</v>
          </cell>
          <cell r="K6699" t="str">
            <v>11,46</v>
          </cell>
          <cell r="L6699" t="str">
            <v>ENCARGOS COMPLEMENTARES REFERENCIAL</v>
          </cell>
        </row>
        <row r="6700">
          <cell r="A6700">
            <v>101299</v>
          </cell>
          <cell r="B6700" t="str">
            <v>SERVICOS DIVERSOS</v>
          </cell>
          <cell r="C6700" t="str">
            <v>SEDI</v>
          </cell>
          <cell r="D6700" t="str">
            <v>OUTROS</v>
          </cell>
          <cell r="E6700" t="str">
            <v>0318</v>
          </cell>
          <cell r="F6700" t="str">
            <v/>
          </cell>
          <cell r="G6700" t="str">
            <v/>
          </cell>
          <cell r="H6700" t="str">
            <v>CURSO DE CAPACITAÇÃO PARA AUXILIAR DE PEDREIRO (ENCARGOS COMPLEMENTARES) - MENSALISTA</v>
          </cell>
          <cell r="I6700" t="str">
            <v>MES</v>
          </cell>
          <cell r="J6700" t="str">
            <v>COEFICIENTE DE REPRESENTATIVIDADE</v>
          </cell>
          <cell r="K6700" t="str">
            <v>12,85</v>
          </cell>
          <cell r="L6700" t="str">
            <v>ENCARGOS COMPLEMENTARES REFERENCIAL</v>
          </cell>
        </row>
        <row r="6701">
          <cell r="A6701">
            <v>101300</v>
          </cell>
          <cell r="B6701" t="str">
            <v>SERVICOS DIVERSOS</v>
          </cell>
          <cell r="C6701" t="str">
            <v>SEDI</v>
          </cell>
          <cell r="D6701" t="str">
            <v>OUTROS</v>
          </cell>
          <cell r="E6701" t="str">
            <v>0318</v>
          </cell>
          <cell r="F6701" t="str">
            <v/>
          </cell>
          <cell r="G6701" t="str">
            <v/>
          </cell>
          <cell r="H6701" t="str">
            <v>CURSO DE CAPACITAÇÃO PARA AUXILIAR DE SERVIÇOS GERAIS (ENCARGOS COMPLEMENTARES) - MENSALISTA</v>
          </cell>
          <cell r="I6701" t="str">
            <v>MES</v>
          </cell>
          <cell r="J6701" t="str">
            <v>COEFICIENTE DE REPRESENTATIVIDADE</v>
          </cell>
          <cell r="K6701" t="str">
            <v>10,92</v>
          </cell>
          <cell r="L6701" t="str">
            <v>ENCARGOS COMPLEMENTARES REFERENCIAL</v>
          </cell>
        </row>
        <row r="6702">
          <cell r="A6702">
            <v>101301</v>
          </cell>
          <cell r="B6702" t="str">
            <v>SERVICOS DIVERSOS</v>
          </cell>
          <cell r="C6702" t="str">
            <v>SEDI</v>
          </cell>
          <cell r="D6702" t="str">
            <v>OUTROS</v>
          </cell>
          <cell r="E6702" t="str">
            <v>0318</v>
          </cell>
          <cell r="F6702" t="str">
            <v/>
          </cell>
          <cell r="G6702" t="str">
            <v/>
          </cell>
          <cell r="H6702" t="str">
            <v>CURSO DE CAPACITAÇÃO PARA AUXILIAR DE TOPÓGRAFO (ENCARGOS COMPLEMENTARES) - MENSALISTA</v>
          </cell>
          <cell r="I6702" t="str">
            <v>MES</v>
          </cell>
          <cell r="J6702" t="str">
            <v>COEFICIENTE DE REPRESENTATIVIDADE</v>
          </cell>
          <cell r="K6702" t="str">
            <v>5,81</v>
          </cell>
          <cell r="L6702" t="str">
            <v>ENCARGOS COMPLEMENTARES REFERENCIAL</v>
          </cell>
        </row>
        <row r="6703">
          <cell r="A6703">
            <v>101302</v>
          </cell>
          <cell r="B6703" t="str">
            <v>SERVICOS DIVERSOS</v>
          </cell>
          <cell r="C6703" t="str">
            <v>SEDI</v>
          </cell>
          <cell r="D6703" t="str">
            <v>OUTROS</v>
          </cell>
          <cell r="E6703" t="str">
            <v>0318</v>
          </cell>
          <cell r="F6703" t="str">
            <v/>
          </cell>
          <cell r="G6703" t="str">
            <v/>
          </cell>
          <cell r="H6703" t="str">
            <v>CURSO DE CAPACITAÇÃO PARA AUXILIAR TÉCNICO DE ENGENHARIA (ENCARGOS COMPLEMENTARES) - MENSALISTA</v>
          </cell>
          <cell r="I6703" t="str">
            <v>MES</v>
          </cell>
          <cell r="J6703" t="str">
            <v>COEFICIENTE DE REPRESENTATIVIDADE</v>
          </cell>
          <cell r="K6703" t="str">
            <v>20,36</v>
          </cell>
          <cell r="L6703" t="str">
            <v>ENCARGOS COMPLEMENTARES REFERENCIAL</v>
          </cell>
        </row>
        <row r="6704">
          <cell r="A6704">
            <v>101303</v>
          </cell>
          <cell r="B6704" t="str">
            <v>SERVICOS DIVERSOS</v>
          </cell>
          <cell r="C6704" t="str">
            <v>SEDI</v>
          </cell>
          <cell r="D6704" t="str">
            <v>OUTROS</v>
          </cell>
          <cell r="E6704" t="str">
            <v>0318</v>
          </cell>
          <cell r="F6704" t="str">
            <v/>
          </cell>
          <cell r="G6704" t="str">
            <v/>
          </cell>
          <cell r="H6704" t="str">
            <v>CURSO DE CAPACITAÇÃO PARA MONTADOR DE ELETROELETRONICOS(ENCARGOS COMPLEMENTARES) - MENSALISTA</v>
          </cell>
          <cell r="I6704" t="str">
            <v>MES</v>
          </cell>
          <cell r="J6704" t="str">
            <v>COEFICIENTE DE REPRESENTATIVIDADE</v>
          </cell>
          <cell r="K6704" t="str">
            <v>43,32</v>
          </cell>
          <cell r="L6704" t="str">
            <v>ENCARGOS COMPLEMENTARES REFERENCIAL</v>
          </cell>
        </row>
        <row r="6705">
          <cell r="A6705">
            <v>101304</v>
          </cell>
          <cell r="B6705" t="str">
            <v>SERVICOS DIVERSOS</v>
          </cell>
          <cell r="C6705" t="str">
            <v>SEDI</v>
          </cell>
          <cell r="D6705" t="str">
            <v>OUTROS</v>
          </cell>
          <cell r="E6705" t="str">
            <v>0318</v>
          </cell>
          <cell r="F6705" t="str">
            <v/>
          </cell>
          <cell r="G6705" t="str">
            <v/>
          </cell>
          <cell r="H6705" t="str">
            <v>CURSO DE CAPACITAÇÃO PARA AZULEJISTA OU LADRILHISTA (ENCARGOS COMPLEMENTARES) - MENSALISTA</v>
          </cell>
          <cell r="I6705" t="str">
            <v>MES</v>
          </cell>
          <cell r="J6705" t="str">
            <v>COEFICIENTE DE REPRESENTATIVIDADE</v>
          </cell>
          <cell r="K6705" t="str">
            <v>17,49</v>
          </cell>
          <cell r="L6705" t="str">
            <v>ENCARGOS COMPLEMENTARES REFERENCIAL</v>
          </cell>
        </row>
        <row r="6706">
          <cell r="A6706">
            <v>101305</v>
          </cell>
          <cell r="B6706" t="str">
            <v>SERVICOS DIVERSOS</v>
          </cell>
          <cell r="C6706" t="str">
            <v>SEDI</v>
          </cell>
          <cell r="D6706" t="str">
            <v>OUTROS</v>
          </cell>
          <cell r="E6706" t="str">
            <v>0318</v>
          </cell>
          <cell r="F6706" t="str">
            <v/>
          </cell>
          <cell r="G6706" t="str">
            <v/>
          </cell>
          <cell r="H6706" t="str">
            <v>CURSO DE CAPACITAÇÃO PARA BLASTER, DINAMITADOR OU CABO DE FORÇA (ENCARGOS COMPLEMENTARES) - MENSALISTA</v>
          </cell>
          <cell r="I6706" t="str">
            <v>MES</v>
          </cell>
          <cell r="J6706" t="str">
            <v>COEFICIENTE DE REPRESENTATIVIDADE</v>
          </cell>
          <cell r="K6706" t="str">
            <v>23,22</v>
          </cell>
          <cell r="L6706" t="str">
            <v>ENCARGOS COMPLEMENTARES REFERENCIAL</v>
          </cell>
        </row>
        <row r="6707">
          <cell r="A6707">
            <v>101307</v>
          </cell>
          <cell r="B6707" t="str">
            <v>SERVICOS DIVERSOS</v>
          </cell>
          <cell r="C6707" t="str">
            <v>SEDI</v>
          </cell>
          <cell r="D6707" t="str">
            <v>OUTROS</v>
          </cell>
          <cell r="E6707" t="str">
            <v>0318</v>
          </cell>
          <cell r="F6707" t="str">
            <v/>
          </cell>
          <cell r="G6707" t="str">
            <v/>
          </cell>
          <cell r="H6707" t="str">
            <v>CURSO DE CAPACITAÇÃO PARA CALCETEIRO (ENCARGOS COMPLEMENTARES) - MENSALISTA</v>
          </cell>
          <cell r="I6707" t="str">
            <v>MES</v>
          </cell>
          <cell r="J6707" t="str">
            <v>COEFICIENTE DE REPRESENTATIVIDADE</v>
          </cell>
          <cell r="K6707" t="str">
            <v>14,73</v>
          </cell>
          <cell r="L6707" t="str">
            <v>ENCARGOS COMPLEMENTARES REFERENCIAL</v>
          </cell>
        </row>
        <row r="6708">
          <cell r="A6708">
            <v>101308</v>
          </cell>
          <cell r="B6708" t="str">
            <v>SERVICOS DIVERSOS</v>
          </cell>
          <cell r="C6708" t="str">
            <v>SEDI</v>
          </cell>
          <cell r="D6708" t="str">
            <v>OUTROS</v>
          </cell>
          <cell r="E6708" t="str">
            <v>0318</v>
          </cell>
          <cell r="F6708" t="str">
            <v/>
          </cell>
          <cell r="G6708" t="str">
            <v/>
          </cell>
          <cell r="H6708" t="str">
            <v>CURSO DE CAPACITAÇÃO PARA MONTADOR DE ESTRUTURAS METALICAS (ENCARGOS COMPLEMENTARES) - MENSALISTA</v>
          </cell>
          <cell r="I6708" t="str">
            <v>MES</v>
          </cell>
          <cell r="J6708" t="str">
            <v>COEFICIENTE DE REPRESENTATIVIDADE</v>
          </cell>
          <cell r="K6708" t="str">
            <v>14,06</v>
          </cell>
          <cell r="L6708" t="str">
            <v>ENCARGOS COMPLEMENTARES REFERENCIAL</v>
          </cell>
        </row>
        <row r="6709">
          <cell r="A6709">
            <v>101309</v>
          </cell>
          <cell r="B6709" t="str">
            <v>SERVICOS DIVERSOS</v>
          </cell>
          <cell r="C6709" t="str">
            <v>SEDI</v>
          </cell>
          <cell r="D6709" t="str">
            <v>OUTROS</v>
          </cell>
          <cell r="E6709" t="str">
            <v>0318</v>
          </cell>
          <cell r="F6709" t="str">
            <v/>
          </cell>
          <cell r="G6709" t="str">
            <v/>
          </cell>
          <cell r="H6709" t="str">
            <v>CURSO DE CAPACITAÇÃO PARA CARPINTEIRO AUXILIAR (ENCARGOS COMPLEMENTARES) - MENSALISTA</v>
          </cell>
          <cell r="I6709" t="str">
            <v>MES</v>
          </cell>
          <cell r="J6709" t="str">
            <v>COEFICIENTE DE REPRESENTATIVIDADE</v>
          </cell>
          <cell r="K6709" t="str">
            <v>13,78</v>
          </cell>
          <cell r="L6709" t="str">
            <v>ENCARGOS COMPLEMENTARES REFERENCIAL</v>
          </cell>
        </row>
        <row r="6710">
          <cell r="A6710">
            <v>101310</v>
          </cell>
          <cell r="B6710" t="str">
            <v>SERVICOS DIVERSOS</v>
          </cell>
          <cell r="C6710" t="str">
            <v>SEDI</v>
          </cell>
          <cell r="D6710" t="str">
            <v>OUTROS</v>
          </cell>
          <cell r="E6710" t="str">
            <v>0318</v>
          </cell>
          <cell r="F6710" t="str">
            <v/>
          </cell>
          <cell r="G6710" t="str">
            <v/>
          </cell>
          <cell r="H6710" t="str">
            <v>CURSO DE CAPACITAÇÃO PARA CARPINTEIRO DE ESQUADRIAS (ENCARGOS COMPLEMENTARES) - MENSALISTA</v>
          </cell>
          <cell r="I6710" t="str">
            <v>MES</v>
          </cell>
          <cell r="J6710" t="str">
            <v>COEFICIENTE DE REPRESENTATIVIDADE</v>
          </cell>
          <cell r="K6710" t="str">
            <v>19,09</v>
          </cell>
          <cell r="L6710" t="str">
            <v>ENCARGOS COMPLEMENTARES REFERENCIAL</v>
          </cell>
        </row>
        <row r="6711">
          <cell r="A6711">
            <v>101311</v>
          </cell>
          <cell r="B6711" t="str">
            <v>SERVICOS DIVERSOS</v>
          </cell>
          <cell r="C6711" t="str">
            <v>SEDI</v>
          </cell>
          <cell r="D6711" t="str">
            <v>OUTROS</v>
          </cell>
          <cell r="E6711" t="str">
            <v>0318</v>
          </cell>
          <cell r="F6711" t="str">
            <v/>
          </cell>
          <cell r="G6711" t="str">
            <v/>
          </cell>
          <cell r="H6711" t="str">
            <v>CURSO DE CAPACITAÇÃO PARA CARPINTEIRO DE FORMAS (ENCARGOS COMPLEMENTARES) - MENSALISTA</v>
          </cell>
          <cell r="I6711" t="str">
            <v>MES</v>
          </cell>
          <cell r="J6711" t="str">
            <v>COEFICIENTE DE REPRESENTATIVIDADE</v>
          </cell>
          <cell r="K6711" t="str">
            <v>13,60</v>
          </cell>
          <cell r="L6711" t="str">
            <v>ENCARGOS COMPLEMENTARES REFERENCIAL</v>
          </cell>
        </row>
        <row r="6712">
          <cell r="A6712">
            <v>101312</v>
          </cell>
          <cell r="B6712" t="str">
            <v>SERVICOS DIVERSOS</v>
          </cell>
          <cell r="C6712" t="str">
            <v>SEDI</v>
          </cell>
          <cell r="D6712" t="str">
            <v>OUTROS</v>
          </cell>
          <cell r="E6712" t="str">
            <v>0318</v>
          </cell>
          <cell r="F6712" t="str">
            <v/>
          </cell>
          <cell r="G6712" t="str">
            <v/>
          </cell>
          <cell r="H6712" t="str">
            <v>CURSO DE CAPACITAÇÃO PARA CAVOUQUEIRO OU OPERADOR DE PERFURATRIZ (ENCARGOS COMPLEMENTARES) - MENSALISTA</v>
          </cell>
          <cell r="I6712" t="str">
            <v>MES</v>
          </cell>
          <cell r="J6712" t="str">
            <v>COEFICIENTE DE REPRESENTATIVIDADE</v>
          </cell>
          <cell r="K6712" t="str">
            <v>12,91</v>
          </cell>
          <cell r="L6712" t="str">
            <v>ENCARGOS COMPLEMENTARES REFERENCIAL</v>
          </cell>
        </row>
        <row r="6713">
          <cell r="A6713">
            <v>101313</v>
          </cell>
          <cell r="B6713" t="str">
            <v>SERVICOS DIVERSOS</v>
          </cell>
          <cell r="C6713" t="str">
            <v>SEDI</v>
          </cell>
          <cell r="D6713" t="str">
            <v>OUTROS</v>
          </cell>
          <cell r="E6713" t="str">
            <v>0318</v>
          </cell>
          <cell r="F6713" t="str">
            <v/>
          </cell>
          <cell r="G6713" t="str">
            <v/>
          </cell>
          <cell r="H6713" t="str">
            <v>CURSO DE CAPACITAÇÃO PARA ELETRICISTA (ENCARGOS COMPLEMENTARES) - MENSALISTA</v>
          </cell>
          <cell r="I6713" t="str">
            <v>MES</v>
          </cell>
          <cell r="J6713" t="str">
            <v>COEFICIENTE DE REPRESENTATIVIDADE</v>
          </cell>
          <cell r="K6713" t="str">
            <v>49,96</v>
          </cell>
          <cell r="L6713" t="str">
            <v>ENCARGOS COMPLEMENTARES REFERENCIAL</v>
          </cell>
        </row>
        <row r="6714">
          <cell r="A6714">
            <v>101314</v>
          </cell>
          <cell r="B6714" t="str">
            <v>SERVICOS DIVERSOS</v>
          </cell>
          <cell r="C6714" t="str">
            <v>SEDI</v>
          </cell>
          <cell r="D6714" t="str">
            <v>OUTROS</v>
          </cell>
          <cell r="E6714" t="str">
            <v>0318</v>
          </cell>
          <cell r="F6714" t="str">
            <v/>
          </cell>
          <cell r="G6714" t="str">
            <v/>
          </cell>
          <cell r="H6714" t="str">
            <v>CURSO DE CAPACITAÇÃO PARA ELETRICISTA DE MANUTENÇÃO INDUSTRIAL (ENCARGOS COMPLEMENTARES) - MENSALISTA</v>
          </cell>
          <cell r="I6714" t="str">
            <v>MES</v>
          </cell>
          <cell r="J6714" t="str">
            <v>COEFICIENTE DE REPRESENTATIVIDADE</v>
          </cell>
          <cell r="K6714" t="str">
            <v>47,29</v>
          </cell>
          <cell r="L6714" t="str">
            <v>ENCARGOS COMPLEMENTARES REFERENCIAL</v>
          </cell>
        </row>
        <row r="6715">
          <cell r="A6715">
            <v>101315</v>
          </cell>
          <cell r="B6715" t="str">
            <v>SERVICOS DIVERSOS</v>
          </cell>
          <cell r="C6715" t="str">
            <v>SEDI</v>
          </cell>
          <cell r="D6715" t="str">
            <v>OUTROS</v>
          </cell>
          <cell r="E6715" t="str">
            <v>0318</v>
          </cell>
          <cell r="F6715" t="str">
            <v/>
          </cell>
          <cell r="G6715" t="str">
            <v/>
          </cell>
          <cell r="H6715" t="str">
            <v>CURSO DE CAPACITAÇÃO PARA ELETROTÉCNICO (ENCARGOS COMPLEMENTARES) - MENSALISTA</v>
          </cell>
          <cell r="I6715" t="str">
            <v>MES</v>
          </cell>
          <cell r="J6715" t="str">
            <v>COEFICIENTE DE REPRESENTATIVIDADE</v>
          </cell>
          <cell r="K6715" t="str">
            <v>67,58</v>
          </cell>
          <cell r="L6715" t="str">
            <v>ENCARGOS COMPLEMENTARES REFERENCIAL</v>
          </cell>
        </row>
        <row r="6716">
          <cell r="A6716">
            <v>101316</v>
          </cell>
          <cell r="B6716" t="str">
            <v>SERVICOS DIVERSOS</v>
          </cell>
          <cell r="C6716" t="str">
            <v>SEDI</v>
          </cell>
          <cell r="D6716" t="str">
            <v>OUTROS</v>
          </cell>
          <cell r="E6716" t="str">
            <v>0318</v>
          </cell>
          <cell r="F6716" t="str">
            <v/>
          </cell>
          <cell r="G6716" t="str">
            <v/>
          </cell>
          <cell r="H6716" t="str">
            <v>CURSO DE CAPACITAÇÃO PARA ENCANADOR OU BOMBEIRO HIDRÁULICO (ENCARGOS COMPLEMENTARES) - MENSALISTA</v>
          </cell>
          <cell r="I6716" t="str">
            <v>MES</v>
          </cell>
          <cell r="J6716" t="str">
            <v>COEFICIENTE DE REPRESENTATIVIDADE</v>
          </cell>
          <cell r="K6716" t="str">
            <v>21,60</v>
          </cell>
          <cell r="L6716" t="str">
            <v>ENCARGOS COMPLEMENTARES REFERENCIAL</v>
          </cell>
        </row>
        <row r="6717">
          <cell r="A6717">
            <v>101317</v>
          </cell>
          <cell r="B6717" t="str">
            <v>SERVICOS DIVERSOS</v>
          </cell>
          <cell r="C6717" t="str">
            <v>SEDI</v>
          </cell>
          <cell r="D6717" t="str">
            <v>OUTROS</v>
          </cell>
          <cell r="E6717" t="str">
            <v>0318</v>
          </cell>
          <cell r="F6717" t="str">
            <v/>
          </cell>
          <cell r="G6717" t="str">
            <v/>
          </cell>
          <cell r="H6717" t="str">
            <v>CURSO DE CAPACITAÇÃO PARA ENGENHEIRO CIVIL SENIOR (ENCARGOS COMPLEMENTARES) - MENSALISTA</v>
          </cell>
          <cell r="I6717" t="str">
            <v>MES</v>
          </cell>
          <cell r="J6717" t="str">
            <v>COEFICIENTE DE REPRESENTATIVIDADE</v>
          </cell>
          <cell r="K6717" t="str">
            <v>135,36</v>
          </cell>
          <cell r="L6717" t="str">
            <v>ENCARGOS COMPLEMENTARES REFERENCIAL</v>
          </cell>
        </row>
        <row r="6718">
          <cell r="A6718">
            <v>101318</v>
          </cell>
          <cell r="B6718" t="str">
            <v>SERVICOS DIVERSOS</v>
          </cell>
          <cell r="C6718" t="str">
            <v>SEDI</v>
          </cell>
          <cell r="D6718" t="str">
            <v>OUTROS</v>
          </cell>
          <cell r="E6718" t="str">
            <v>0318</v>
          </cell>
          <cell r="F6718" t="str">
            <v/>
          </cell>
          <cell r="G6718" t="str">
            <v/>
          </cell>
          <cell r="H6718" t="str">
            <v>CURSO DE CAPACITAÇÃO PARA ENGENHEIRO ELETRICISTA (ENCARGOS COMPLEMENTARES) - MENSALISTA</v>
          </cell>
          <cell r="I6718" t="str">
            <v>MES</v>
          </cell>
          <cell r="J6718" t="str">
            <v>COEFICIENTE DE REPRESENTATIVIDADE</v>
          </cell>
          <cell r="K6718" t="str">
            <v>261,34</v>
          </cell>
          <cell r="L6718" t="str">
            <v>ENCARGOS COMPLEMENTARES REFERENCIAL</v>
          </cell>
        </row>
        <row r="6719">
          <cell r="A6719">
            <v>101319</v>
          </cell>
          <cell r="B6719" t="str">
            <v>SERVICOS DIVERSOS</v>
          </cell>
          <cell r="C6719" t="str">
            <v>SEDI</v>
          </cell>
          <cell r="D6719" t="str">
            <v>OUTROS</v>
          </cell>
          <cell r="E6719" t="str">
            <v>0318</v>
          </cell>
          <cell r="F6719" t="str">
            <v/>
          </cell>
          <cell r="G6719" t="str">
            <v/>
          </cell>
          <cell r="H6719" t="str">
            <v>CURSO DE CAPACITAÇÃO PARA ENGENHEIRO SANITARISTA (ENCARGOS COMPLEMENTARES) - MENSALISTA</v>
          </cell>
          <cell r="I6719" t="str">
            <v>MES</v>
          </cell>
          <cell r="J6719" t="str">
            <v>COEFICIENTE DE REPRESENTATIVIDADE</v>
          </cell>
          <cell r="K6719" t="str">
            <v>38,74</v>
          </cell>
          <cell r="L6719" t="str">
            <v>ENCARGOS COMPLEMENTARES REFERENCIAL</v>
          </cell>
        </row>
        <row r="6720">
          <cell r="A6720">
            <v>101320</v>
          </cell>
          <cell r="B6720" t="str">
            <v>SERVICOS DIVERSOS</v>
          </cell>
          <cell r="C6720" t="str">
            <v>SEDI</v>
          </cell>
          <cell r="D6720" t="str">
            <v>OUTROS</v>
          </cell>
          <cell r="E6720" t="str">
            <v>0318</v>
          </cell>
          <cell r="F6720" t="str">
            <v/>
          </cell>
          <cell r="G6720" t="str">
            <v/>
          </cell>
          <cell r="H6720" t="str">
            <v>CURSO DE CAPACITAÇÃO PARA MONTADOR DE MAQUINAS (ENCARGOS COMPLEMENTARES) - MENSALISTA</v>
          </cell>
          <cell r="I6720" t="str">
            <v>MES</v>
          </cell>
          <cell r="J6720" t="str">
            <v>COEFICIENTE DE REPRESENTATIVIDADE</v>
          </cell>
          <cell r="K6720" t="str">
            <v>13,14</v>
          </cell>
          <cell r="L6720" t="str">
            <v>ENCARGOS COMPLEMENTARES REFERENCIAL</v>
          </cell>
        </row>
        <row r="6721">
          <cell r="A6721">
            <v>101322</v>
          </cell>
          <cell r="B6721" t="str">
            <v>SERVICOS DIVERSOS</v>
          </cell>
          <cell r="C6721" t="str">
            <v>SEDI</v>
          </cell>
          <cell r="D6721" t="str">
            <v>OUTROS</v>
          </cell>
          <cell r="E6721" t="str">
            <v>0318</v>
          </cell>
          <cell r="F6721" t="str">
            <v/>
          </cell>
          <cell r="G6721" t="str">
            <v/>
          </cell>
          <cell r="H6721" t="str">
            <v>CURSO DE CAPACITAÇÃO PARA GESSEIRO (ENCARGOS COMPLEMENTARES) - MENSALISTA</v>
          </cell>
          <cell r="I6721" t="str">
            <v>MES</v>
          </cell>
          <cell r="J6721" t="str">
            <v>COEFICIENTE DE REPRESENTATIVIDADE</v>
          </cell>
          <cell r="K6721" t="str">
            <v>16,11</v>
          </cell>
          <cell r="L6721" t="str">
            <v>ENCARGOS COMPLEMENTARES REFERENCIAL</v>
          </cell>
        </row>
        <row r="6722">
          <cell r="A6722">
            <v>101323</v>
          </cell>
          <cell r="B6722" t="str">
            <v>SERVICOS DIVERSOS</v>
          </cell>
          <cell r="C6722" t="str">
            <v>SEDI</v>
          </cell>
          <cell r="D6722" t="str">
            <v>OUTROS</v>
          </cell>
          <cell r="E6722" t="str">
            <v>0318</v>
          </cell>
          <cell r="F6722" t="str">
            <v/>
          </cell>
          <cell r="G6722" t="str">
            <v/>
          </cell>
          <cell r="H6722" t="str">
            <v>CURSO DE CAPACITAÇÃO PARA IMPERMEABILIZADOR (ENCARGOS COMPLEMENTARES) - MENSALISTA</v>
          </cell>
          <cell r="I6722" t="str">
            <v>MES</v>
          </cell>
          <cell r="J6722" t="str">
            <v>COEFICIENTE DE REPRESENTATIVIDADE</v>
          </cell>
          <cell r="K6722" t="str">
            <v>26,05</v>
          </cell>
          <cell r="L6722" t="str">
            <v>ENCARGOS COMPLEMENTARES REFERENCIAL</v>
          </cell>
        </row>
        <row r="6723">
          <cell r="A6723">
            <v>101324</v>
          </cell>
          <cell r="B6723" t="str">
            <v>SERVICOS DIVERSOS</v>
          </cell>
          <cell r="C6723" t="str">
            <v>SEDI</v>
          </cell>
          <cell r="D6723" t="str">
            <v>OUTROS</v>
          </cell>
          <cell r="E6723" t="str">
            <v>0318</v>
          </cell>
          <cell r="F6723" t="str">
            <v/>
          </cell>
          <cell r="G6723" t="str">
            <v/>
          </cell>
          <cell r="H6723" t="str">
            <v>CURSO DE CAPACITAÇÃO PARA MOTORISTA DE CAMINHAO-BASCULANTE (ENCARGOS COMPLEMENTARES) - MENSALISTA</v>
          </cell>
          <cell r="I6723" t="str">
            <v>MES</v>
          </cell>
          <cell r="J6723" t="str">
            <v>COEFICIENTE DE REPRESENTATIVIDADE</v>
          </cell>
          <cell r="K6723" t="str">
            <v>6,09</v>
          </cell>
          <cell r="L6723" t="str">
            <v>ENCARGOS COMPLEMENTARES REFERENCIAL</v>
          </cell>
        </row>
        <row r="6724">
          <cell r="A6724">
            <v>101325</v>
          </cell>
          <cell r="B6724" t="str">
            <v>SERVICOS DIVERSOS</v>
          </cell>
          <cell r="C6724" t="str">
            <v>SEDI</v>
          </cell>
          <cell r="D6724" t="str">
            <v>OUTROS</v>
          </cell>
          <cell r="E6724" t="str">
            <v>0318</v>
          </cell>
          <cell r="F6724" t="str">
            <v/>
          </cell>
          <cell r="G6724" t="str">
            <v/>
          </cell>
          <cell r="H6724" t="str">
            <v>CURSO DE CAPACITAÇÃO PARA INSTALADOR DE TUBULAÇÕES (ENCARGOS COMPLEMENTARES) - MENSALISTA</v>
          </cell>
          <cell r="I6724" t="str">
            <v>MES</v>
          </cell>
          <cell r="J6724" t="str">
            <v>COEFICIENTE DE REPRESENTATIVIDADE</v>
          </cell>
          <cell r="K6724" t="str">
            <v>20,73</v>
          </cell>
          <cell r="L6724" t="str">
            <v>ENCARGOS COMPLEMENTARES REFERENCIAL</v>
          </cell>
        </row>
        <row r="6725">
          <cell r="A6725">
            <v>101326</v>
          </cell>
          <cell r="B6725" t="str">
            <v>SERVICOS DIVERSOS</v>
          </cell>
          <cell r="C6725" t="str">
            <v>SEDI</v>
          </cell>
          <cell r="D6725" t="str">
            <v>OUTROS</v>
          </cell>
          <cell r="E6725" t="str">
            <v>0318</v>
          </cell>
          <cell r="F6725" t="str">
            <v/>
          </cell>
          <cell r="G6725" t="str">
            <v/>
          </cell>
          <cell r="H6725" t="str">
            <v>CURSO DE CAPACITAÇÃO PARA JARDINEIRO (ENCARGOS COMPLEMENTARES) - MENSALISTA</v>
          </cell>
          <cell r="I6725" t="str">
            <v>MES</v>
          </cell>
          <cell r="J6725" t="str">
            <v>COEFICIENTE DE REPRESENTATIVIDADE</v>
          </cell>
          <cell r="K6725" t="str">
            <v>5,85</v>
          </cell>
          <cell r="L6725" t="str">
            <v>ENCARGOS COMPLEMENTARES REFERENCIAL</v>
          </cell>
        </row>
        <row r="6726">
          <cell r="A6726">
            <v>101327</v>
          </cell>
          <cell r="B6726" t="str">
            <v>SERVICOS DIVERSOS</v>
          </cell>
          <cell r="C6726" t="str">
            <v>SEDI</v>
          </cell>
          <cell r="D6726" t="str">
            <v>OUTROS</v>
          </cell>
          <cell r="E6726" t="str">
            <v>0318</v>
          </cell>
          <cell r="F6726" t="str">
            <v/>
          </cell>
          <cell r="G6726" t="str">
            <v/>
          </cell>
          <cell r="H6726" t="str">
            <v>CURSO DE CAPACITAÇÃO PARA LEITURISTA OU CADASTRISTA DE REDES DE ÁGUA (ENCARGOS COMPLEMENTARES) - MENSALISTA</v>
          </cell>
          <cell r="I6726" t="str">
            <v>MES</v>
          </cell>
          <cell r="J6726" t="str">
            <v>COEFICIENTE DE REPRESENTATIVIDADE</v>
          </cell>
          <cell r="K6726" t="str">
            <v>4,70</v>
          </cell>
          <cell r="L6726" t="str">
            <v>ENCARGOS COMPLEMENTARES REFERENCIAL</v>
          </cell>
        </row>
        <row r="6727">
          <cell r="A6727">
            <v>101328</v>
          </cell>
          <cell r="B6727" t="str">
            <v>SERVICOS DIVERSOS</v>
          </cell>
          <cell r="C6727" t="str">
            <v>SEDI</v>
          </cell>
          <cell r="D6727" t="str">
            <v>OUTROS</v>
          </cell>
          <cell r="E6727" t="str">
            <v>0318</v>
          </cell>
          <cell r="F6727" t="str">
            <v/>
          </cell>
          <cell r="G6727" t="str">
            <v/>
          </cell>
          <cell r="H6727" t="str">
            <v>CURSO DE CAPACITAÇÃO PARA MOTORISTA DE CAMINHAO-CARRETA (ENCARGOS COMPLEMENTARES) - MENSALISTA</v>
          </cell>
          <cell r="I6727" t="str">
            <v>MES</v>
          </cell>
          <cell r="J6727" t="str">
            <v>COEFICIENTE DE REPRESENTATIVIDADE</v>
          </cell>
          <cell r="K6727" t="str">
            <v>8,63</v>
          </cell>
          <cell r="L6727" t="str">
            <v>ENCARGOS COMPLEMENTARES REFERENCIAL</v>
          </cell>
        </row>
        <row r="6728">
          <cell r="A6728">
            <v>101329</v>
          </cell>
          <cell r="B6728" t="str">
            <v>SERVICOS DIVERSOS</v>
          </cell>
          <cell r="C6728" t="str">
            <v>SEDI</v>
          </cell>
          <cell r="D6728" t="str">
            <v>OUTROS</v>
          </cell>
          <cell r="E6728" t="str">
            <v>0318</v>
          </cell>
          <cell r="F6728" t="str">
            <v/>
          </cell>
          <cell r="G6728" t="str">
            <v/>
          </cell>
          <cell r="H6728" t="str">
            <v>CURSO DE CAPACITAÇÃO PARA MAÇARIQUEIRO (ENCARGOS COMPLEMENTARES) - MENSALISTA</v>
          </cell>
          <cell r="I6728" t="str">
            <v>MES</v>
          </cell>
          <cell r="J6728" t="str">
            <v>COEFICIENTE DE REPRESENTATIVIDADE</v>
          </cell>
          <cell r="K6728" t="str">
            <v>22,94</v>
          </cell>
          <cell r="L6728" t="str">
            <v>ENCARGOS COMPLEMENTARES REFERENCIAL</v>
          </cell>
        </row>
        <row r="6729">
          <cell r="A6729">
            <v>101330</v>
          </cell>
          <cell r="B6729" t="str">
            <v>SERVICOS DIVERSOS</v>
          </cell>
          <cell r="C6729" t="str">
            <v>SEDI</v>
          </cell>
          <cell r="D6729" t="str">
            <v>OUTROS</v>
          </cell>
          <cell r="E6729" t="str">
            <v>0318</v>
          </cell>
          <cell r="F6729" t="str">
            <v/>
          </cell>
          <cell r="G6729" t="str">
            <v/>
          </cell>
          <cell r="H6729" t="str">
            <v>CURSO DE CAPACITAÇÃO PARA MARCENEIRO (ENCARGOS COMPLEMENTARES) - MENSALISTA</v>
          </cell>
          <cell r="I6729" t="str">
            <v>MES</v>
          </cell>
          <cell r="J6729" t="str">
            <v>COEFICIENTE DE REPRESENTATIVIDADE</v>
          </cell>
          <cell r="K6729" t="str">
            <v>17,87</v>
          </cell>
          <cell r="L6729" t="str">
            <v>ENCARGOS COMPLEMENTARES REFERENCIAL</v>
          </cell>
        </row>
        <row r="6730">
          <cell r="A6730">
            <v>101331</v>
          </cell>
          <cell r="B6730" t="str">
            <v>SERVICOS DIVERSOS</v>
          </cell>
          <cell r="C6730" t="str">
            <v>SEDI</v>
          </cell>
          <cell r="D6730" t="str">
            <v>OUTROS</v>
          </cell>
          <cell r="E6730" t="str">
            <v>0318</v>
          </cell>
          <cell r="F6730" t="str">
            <v/>
          </cell>
          <cell r="G6730" t="str">
            <v/>
          </cell>
          <cell r="H6730" t="str">
            <v>CURSO DE CAPACITAÇÃO PARA MARMORISTA / GRANITEIRO (ENCARGOS COMPLEMENTARES) - MENSALISTA</v>
          </cell>
          <cell r="I6730" t="str">
            <v>MES</v>
          </cell>
          <cell r="J6730" t="str">
            <v>COEFICIENTE DE REPRESENTATIVIDADE</v>
          </cell>
          <cell r="K6730" t="str">
            <v>18,85</v>
          </cell>
          <cell r="L6730" t="str">
            <v>ENCARGOS COMPLEMENTARES REFERENCIAL</v>
          </cell>
        </row>
        <row r="6731">
          <cell r="A6731">
            <v>101332</v>
          </cell>
          <cell r="B6731" t="str">
            <v>SERVICOS DIVERSOS</v>
          </cell>
          <cell r="C6731" t="str">
            <v>SEDI</v>
          </cell>
          <cell r="D6731" t="str">
            <v>OUTROS</v>
          </cell>
          <cell r="E6731" t="str">
            <v>0318</v>
          </cell>
          <cell r="F6731" t="str">
            <v/>
          </cell>
          <cell r="G6731" t="str">
            <v/>
          </cell>
          <cell r="H6731" t="str">
            <v>CURSO DE CAPACITAÇÃO PARA MOTORISTA DE CARRO DE PASSEIO (ENCARGOS COMPLEMENTARES) - MENSALISTA</v>
          </cell>
          <cell r="I6731" t="str">
            <v>MES</v>
          </cell>
          <cell r="J6731" t="str">
            <v>COEFICIENTE DE REPRESENTATIVIDADE</v>
          </cell>
          <cell r="K6731" t="str">
            <v>6,92</v>
          </cell>
          <cell r="L6731" t="str">
            <v>ENCARGOS COMPLEMENTARES REFERENCIAL</v>
          </cell>
        </row>
        <row r="6732">
          <cell r="A6732">
            <v>101333</v>
          </cell>
          <cell r="B6732" t="str">
            <v>SERVICOS DIVERSOS</v>
          </cell>
          <cell r="C6732" t="str">
            <v>SEDI</v>
          </cell>
          <cell r="D6732" t="str">
            <v>OUTROS</v>
          </cell>
          <cell r="E6732" t="str">
            <v>0318</v>
          </cell>
          <cell r="F6732" t="str">
            <v/>
          </cell>
          <cell r="G6732" t="str">
            <v/>
          </cell>
          <cell r="H6732" t="str">
            <v>CURSO DE CAPACITAÇÃO PARA MECÂNICO DE EQUIPAMENTOS PESADOS (ENCARGOS COMPLEMENTARES) - MENSALISTA</v>
          </cell>
          <cell r="I6732" t="str">
            <v>MES</v>
          </cell>
          <cell r="J6732" t="str">
            <v>COEFICIENTE DE REPRESENTATIVIDADE</v>
          </cell>
          <cell r="K6732" t="str">
            <v>14,63</v>
          </cell>
          <cell r="L6732" t="str">
            <v>ENCARGOS COMPLEMENTARES REFERENCIAL</v>
          </cell>
        </row>
        <row r="6733">
          <cell r="A6733">
            <v>101334</v>
          </cell>
          <cell r="B6733" t="str">
            <v>SERVICOS DIVERSOS</v>
          </cell>
          <cell r="C6733" t="str">
            <v>SEDI</v>
          </cell>
          <cell r="D6733" t="str">
            <v>OUTROS</v>
          </cell>
          <cell r="E6733" t="str">
            <v>0318</v>
          </cell>
          <cell r="F6733" t="str">
            <v/>
          </cell>
          <cell r="G6733" t="str">
            <v/>
          </cell>
          <cell r="H6733" t="str">
            <v>CURSO DE CAPACITAÇÃO PARA MECÂNICO DE REFRIGERAÇÃO (ENCARGOS COMPLEMENTARES) - MENSALISTA</v>
          </cell>
          <cell r="I6733" t="str">
            <v>MES</v>
          </cell>
          <cell r="J6733" t="str">
            <v>COEFICIENTE DE REPRESENTATIVIDADE</v>
          </cell>
          <cell r="K6733" t="str">
            <v>35,27</v>
          </cell>
          <cell r="L6733" t="str">
            <v>ENCARGOS COMPLEMENTARES REFERENCIAL</v>
          </cell>
        </row>
        <row r="6734">
          <cell r="A6734">
            <v>101335</v>
          </cell>
          <cell r="B6734" t="str">
            <v>SERVICOS DIVERSOS</v>
          </cell>
          <cell r="C6734" t="str">
            <v>SEDI</v>
          </cell>
          <cell r="D6734" t="str">
            <v>OUTROS</v>
          </cell>
          <cell r="E6734" t="str">
            <v>0318</v>
          </cell>
          <cell r="F6734" t="str">
            <v/>
          </cell>
          <cell r="G6734" t="str">
            <v/>
          </cell>
          <cell r="H6734" t="str">
            <v>CURSO DE CAPACITAÇÃO PARA MOTORISTA DE ONIBUS / MICRO-ONIBUS (ENCARGOS COMPLEMENTARES) - MENSALISTA</v>
          </cell>
          <cell r="I6734" t="str">
            <v>MES</v>
          </cell>
          <cell r="J6734" t="str">
            <v>COEFICIENTE DE REPRESENTATIVIDADE</v>
          </cell>
          <cell r="K6734" t="str">
            <v>8,37</v>
          </cell>
          <cell r="L6734" t="str">
            <v>ENCARGOS COMPLEMENTARES REFERENCIAL</v>
          </cell>
        </row>
        <row r="6735">
          <cell r="A6735">
            <v>101336</v>
          </cell>
          <cell r="B6735" t="str">
            <v>SERVICOS DIVERSOS</v>
          </cell>
          <cell r="C6735" t="str">
            <v>SEDI</v>
          </cell>
          <cell r="D6735" t="str">
            <v>OUTROS</v>
          </cell>
          <cell r="E6735" t="str">
            <v>0318</v>
          </cell>
          <cell r="F6735" t="str">
            <v/>
          </cell>
          <cell r="G6735" t="str">
            <v/>
          </cell>
          <cell r="H6735" t="str">
            <v>CURSO DE CAPACITAÇÃO PARA MOTORISTA OPERADOR DE CAMINHAO COM MUNCK (ENCARGOS COMPLEMENTARES) - MENSALISTA</v>
          </cell>
          <cell r="I6735" t="str">
            <v>MES</v>
          </cell>
          <cell r="J6735" t="str">
            <v>COEFICIENTE DE REPRESENTATIVIDADE</v>
          </cell>
          <cell r="K6735" t="str">
            <v>22,29</v>
          </cell>
          <cell r="L6735" t="str">
            <v>ENCARGOS COMPLEMENTARES REFERENCIAL</v>
          </cell>
        </row>
        <row r="6736">
          <cell r="A6736">
            <v>101337</v>
          </cell>
          <cell r="B6736" t="str">
            <v>SERVICOS DIVERSOS</v>
          </cell>
          <cell r="C6736" t="str">
            <v>SEDI</v>
          </cell>
          <cell r="D6736" t="str">
            <v>OUTROS</v>
          </cell>
          <cell r="E6736" t="str">
            <v>0318</v>
          </cell>
          <cell r="F6736" t="str">
            <v/>
          </cell>
          <cell r="G6736" t="str">
            <v/>
          </cell>
          <cell r="H6736" t="str">
            <v>CURSO DE CAPACITAÇÃO PARA NIVELADOR (ENCARGOS COMPLEMENTARES) - MENSALISTA</v>
          </cell>
          <cell r="I6736" t="str">
            <v>MES</v>
          </cell>
          <cell r="J6736" t="str">
            <v>COEFICIENTE DE REPRESENTATIVIDADE</v>
          </cell>
          <cell r="K6736" t="str">
            <v>7,32</v>
          </cell>
          <cell r="L6736" t="str">
            <v>ENCARGOS COMPLEMENTARES REFERENCIAL</v>
          </cell>
        </row>
        <row r="6737">
          <cell r="A6737">
            <v>101338</v>
          </cell>
          <cell r="B6737" t="str">
            <v>SERVICOS DIVERSOS</v>
          </cell>
          <cell r="C6737" t="str">
            <v>SEDI</v>
          </cell>
          <cell r="D6737" t="str">
            <v>OUTROS</v>
          </cell>
          <cell r="E6737" t="str">
            <v>0318</v>
          </cell>
          <cell r="F6737" t="str">
            <v/>
          </cell>
          <cell r="G6737" t="str">
            <v/>
          </cell>
          <cell r="H6737" t="str">
            <v>CURSO DE CAPACITAÇÃO PARA OPERADOR DE BATE-ESTACAS (ENCARGOS COMPLEMENTARES) - MENSALISTA</v>
          </cell>
          <cell r="I6737" t="str">
            <v>MES</v>
          </cell>
          <cell r="J6737" t="str">
            <v>COEFICIENTE DE REPRESENTATIVIDADE</v>
          </cell>
          <cell r="K6737" t="str">
            <v>13,25</v>
          </cell>
          <cell r="L6737" t="str">
            <v>ENCARGOS COMPLEMENTARES REFERENCIAL</v>
          </cell>
        </row>
        <row r="6738">
          <cell r="A6738">
            <v>101339</v>
          </cell>
          <cell r="B6738" t="str">
            <v>SERVICOS DIVERSOS</v>
          </cell>
          <cell r="C6738" t="str">
            <v>SEDI</v>
          </cell>
          <cell r="D6738" t="str">
            <v>OUTROS</v>
          </cell>
          <cell r="E6738" t="str">
            <v>0318</v>
          </cell>
          <cell r="F6738" t="str">
            <v/>
          </cell>
          <cell r="G6738" t="str">
            <v/>
          </cell>
          <cell r="H6738" t="str">
            <v>CURSO DE CAPACITAÇÃO PARA OPERADOR DE BETONEIRA (ENCARGOS COMPLEMENTARES) - MENSALISTA</v>
          </cell>
          <cell r="I6738" t="str">
            <v>MES</v>
          </cell>
          <cell r="J6738" t="str">
            <v>COEFICIENTE DE REPRESENTATIVIDADE</v>
          </cell>
          <cell r="K6738" t="str">
            <v>9,57</v>
          </cell>
          <cell r="L6738" t="str">
            <v>ENCARGOS COMPLEMENTARES REFERENCIAL</v>
          </cell>
        </row>
        <row r="6739">
          <cell r="A6739">
            <v>101340</v>
          </cell>
          <cell r="B6739" t="str">
            <v>SERVICOS DIVERSOS</v>
          </cell>
          <cell r="C6739" t="str">
            <v>SEDI</v>
          </cell>
          <cell r="D6739" t="str">
            <v>OUTROS</v>
          </cell>
          <cell r="E6739" t="str">
            <v>0318</v>
          </cell>
          <cell r="F6739" t="str">
            <v/>
          </cell>
          <cell r="G6739" t="str">
            <v/>
          </cell>
          <cell r="H6739" t="str">
            <v>CURSO DE CAPACITAÇÃO PARA OPERADOR DE BETONEIRA ESTACIONARIA / MISTURADOR (ENCARGOS COMPLEMENTARES) - MENSALISTA</v>
          </cell>
          <cell r="I6739" t="str">
            <v>MES</v>
          </cell>
          <cell r="J6739" t="str">
            <v>COEFICIENTE DE REPRESENTATIVIDADE</v>
          </cell>
          <cell r="K6739" t="str">
            <v>9,24</v>
          </cell>
          <cell r="L6739" t="str">
            <v>ENCARGOS COMPLEMENTARES REFERENCIAL</v>
          </cell>
        </row>
        <row r="6740">
          <cell r="A6740">
            <v>101341</v>
          </cell>
          <cell r="B6740" t="str">
            <v>SERVICOS DIVERSOS</v>
          </cell>
          <cell r="C6740" t="str">
            <v>SEDI</v>
          </cell>
          <cell r="D6740" t="str">
            <v>OUTROS</v>
          </cell>
          <cell r="E6740" t="str">
            <v>0318</v>
          </cell>
          <cell r="F6740" t="str">
            <v/>
          </cell>
          <cell r="G6740" t="str">
            <v/>
          </cell>
          <cell r="H6740" t="str">
            <v>CURSO DE CAPACITAÇÃO PARA OPERADOR DE COMPRESSOR DE AR OU COMPRESSORISTA (ENCARGOS COMPLEMENTARES) - MENSALISTA</v>
          </cell>
          <cell r="I6740" t="str">
            <v>MES</v>
          </cell>
          <cell r="J6740" t="str">
            <v>COEFICIENTE DE REPRESENTATIVIDADE</v>
          </cell>
          <cell r="K6740" t="str">
            <v>11,95</v>
          </cell>
          <cell r="L6740" t="str">
            <v>ENCARGOS COMPLEMENTARES REFERENCIAL</v>
          </cell>
        </row>
        <row r="6741">
          <cell r="A6741">
            <v>101342</v>
          </cell>
          <cell r="B6741" t="str">
            <v>SERVICOS DIVERSOS</v>
          </cell>
          <cell r="C6741" t="str">
            <v>SEDI</v>
          </cell>
          <cell r="D6741" t="str">
            <v>OUTROS</v>
          </cell>
          <cell r="E6741" t="str">
            <v>0318</v>
          </cell>
          <cell r="F6741" t="str">
            <v/>
          </cell>
          <cell r="G6741" t="str">
            <v/>
          </cell>
          <cell r="H6741" t="str">
            <v>CURSO DE CAPACITAÇÃO PARA OPERADOR DE DEMARCADORA DE FAIXAS DE TRAFEGO (ENCARGOS COMPLEMENTARES) - MENSALISTA</v>
          </cell>
          <cell r="I6741" t="str">
            <v>MES</v>
          </cell>
          <cell r="J6741" t="str">
            <v>COEFICIENTE DE REPRESENTATIVIDADE</v>
          </cell>
          <cell r="K6741" t="str">
            <v>11,78</v>
          </cell>
          <cell r="L6741" t="str">
            <v>ENCARGOS COMPLEMENTARES REFERENCIAL</v>
          </cell>
        </row>
        <row r="6742">
          <cell r="A6742">
            <v>101343</v>
          </cell>
          <cell r="B6742" t="str">
            <v>SERVICOS DIVERSOS</v>
          </cell>
          <cell r="C6742" t="str">
            <v>SEDI</v>
          </cell>
          <cell r="D6742" t="str">
            <v>OUTROS</v>
          </cell>
          <cell r="E6742" t="str">
            <v>0318</v>
          </cell>
          <cell r="F6742" t="str">
            <v/>
          </cell>
          <cell r="G6742" t="str">
            <v/>
          </cell>
          <cell r="H6742" t="str">
            <v>CURSO DE CAPACITAÇÃO PARA OPERADOR DE ESCAVADEIRA (ENCARGOS COMPLEMENTARES) - MENSALISTA</v>
          </cell>
          <cell r="I6742" t="str">
            <v>MES</v>
          </cell>
          <cell r="J6742" t="str">
            <v>COEFICIENTE DE REPRESENTATIVIDADE</v>
          </cell>
          <cell r="K6742" t="str">
            <v>17,68</v>
          </cell>
          <cell r="L6742" t="str">
            <v>ENCARGOS COMPLEMENTARES REFERENCIAL</v>
          </cell>
        </row>
        <row r="6743">
          <cell r="A6743">
            <v>101344</v>
          </cell>
          <cell r="B6743" t="str">
            <v>SERVICOS DIVERSOS</v>
          </cell>
          <cell r="C6743" t="str">
            <v>SEDI</v>
          </cell>
          <cell r="D6743" t="str">
            <v>OUTROS</v>
          </cell>
          <cell r="E6743" t="str">
            <v>0318</v>
          </cell>
          <cell r="F6743" t="str">
            <v/>
          </cell>
          <cell r="G6743" t="str">
            <v/>
          </cell>
          <cell r="H6743" t="str">
            <v>CURSO DE CAPACITAÇÃO PARA OPERADOR DE GUINCHO OU GUINCHEIRO (ENCARGOS COMPLEMENTARES) - MENSALISTA</v>
          </cell>
          <cell r="I6743" t="str">
            <v>MES</v>
          </cell>
          <cell r="J6743" t="str">
            <v>COEFICIENTE DE REPRESENTATIVIDADE</v>
          </cell>
          <cell r="K6743" t="str">
            <v>19,71</v>
          </cell>
          <cell r="L6743" t="str">
            <v>ENCARGOS COMPLEMENTARES REFERENCIAL</v>
          </cell>
        </row>
        <row r="6744">
          <cell r="A6744">
            <v>101345</v>
          </cell>
          <cell r="B6744" t="str">
            <v>SERVICOS DIVERSOS</v>
          </cell>
          <cell r="C6744" t="str">
            <v>SEDI</v>
          </cell>
          <cell r="D6744" t="str">
            <v>OUTROS</v>
          </cell>
          <cell r="E6744" t="str">
            <v>0318</v>
          </cell>
          <cell r="F6744" t="str">
            <v/>
          </cell>
          <cell r="G6744" t="str">
            <v/>
          </cell>
          <cell r="H6744" t="str">
            <v>CURSO DE CAPACITAÇÃO PARA OPERADOR DE GUINDASTE (ENCARGOS COMPLEMENTARES) - MENSALISTA</v>
          </cell>
          <cell r="I6744" t="str">
            <v>MES</v>
          </cell>
          <cell r="J6744" t="str">
            <v>COEFICIENTE DE REPRESENTATIVIDADE</v>
          </cell>
          <cell r="K6744" t="str">
            <v>23,04</v>
          </cell>
          <cell r="L6744" t="str">
            <v>ENCARGOS COMPLEMENTARES REFERENCIAL</v>
          </cell>
        </row>
        <row r="6745">
          <cell r="A6745">
            <v>101346</v>
          </cell>
          <cell r="B6745" t="str">
            <v>SERVICOS DIVERSOS</v>
          </cell>
          <cell r="C6745" t="str">
            <v>SEDI</v>
          </cell>
          <cell r="D6745" t="str">
            <v>OUTROS</v>
          </cell>
          <cell r="E6745" t="str">
            <v>0318</v>
          </cell>
          <cell r="F6745" t="str">
            <v/>
          </cell>
          <cell r="G6745" t="str">
            <v/>
          </cell>
          <cell r="H6745" t="str">
            <v>CURSO DE CAPACITAÇÃO PARA OPERADOR DE JATO ABRASIVO OU JATISTA (ENCARGOS COMPLEMENTARES) - MENSALISTA</v>
          </cell>
          <cell r="I6745" t="str">
            <v>MES</v>
          </cell>
          <cell r="J6745" t="str">
            <v>COEFICIENTE DE REPRESENTATIVIDADE</v>
          </cell>
          <cell r="K6745" t="str">
            <v>15,83</v>
          </cell>
          <cell r="L6745" t="str">
            <v>ENCARGOS COMPLEMENTARES REFERENCIAL</v>
          </cell>
        </row>
        <row r="6746">
          <cell r="A6746">
            <v>101347</v>
          </cell>
          <cell r="B6746" t="str">
            <v>SERVICOS DIVERSOS</v>
          </cell>
          <cell r="C6746" t="str">
            <v>SEDI</v>
          </cell>
          <cell r="D6746" t="str">
            <v>OUTROS</v>
          </cell>
          <cell r="E6746" t="str">
            <v>0318</v>
          </cell>
          <cell r="F6746" t="str">
            <v/>
          </cell>
          <cell r="G6746" t="str">
            <v/>
          </cell>
          <cell r="H6746" t="str">
            <v>CURSO DE CAPACITAÇÃO PARA OPERADOR DE MAQUINAS E TRATORES DIVERSOS (ENCARGOS COMPLEMENTARES) - MENSALISTA</v>
          </cell>
          <cell r="I6746" t="str">
            <v>MES</v>
          </cell>
          <cell r="J6746" t="str">
            <v>COEFICIENTE DE REPRESENTATIVIDADE</v>
          </cell>
          <cell r="K6746" t="str">
            <v>15,57</v>
          </cell>
          <cell r="L6746" t="str">
            <v>ENCARGOS COMPLEMENTARES REFERENCIAL</v>
          </cell>
        </row>
        <row r="6747">
          <cell r="A6747">
            <v>101348</v>
          </cell>
          <cell r="B6747" t="str">
            <v>SERVICOS DIVERSOS</v>
          </cell>
          <cell r="C6747" t="str">
            <v>SEDI</v>
          </cell>
          <cell r="D6747" t="str">
            <v>OUTROS</v>
          </cell>
          <cell r="E6747" t="str">
            <v>0318</v>
          </cell>
          <cell r="F6747" t="str">
            <v/>
          </cell>
          <cell r="G6747" t="str">
            <v/>
          </cell>
          <cell r="H6747" t="str">
            <v>CURSO DE CAPACITAÇÃO PARA OPERADOR DE MARTELETE OU MARTELETEIRO (ENCARGOS COMPLEMENTARES) - MENSALISTA</v>
          </cell>
          <cell r="I6747" t="str">
            <v>MES</v>
          </cell>
          <cell r="J6747" t="str">
            <v>COEFICIENTE DE REPRESENTATIVIDADE</v>
          </cell>
          <cell r="K6747" t="str">
            <v>12,10</v>
          </cell>
          <cell r="L6747" t="str">
            <v>ENCARGOS COMPLEMENTARES REFERENCIAL</v>
          </cell>
        </row>
        <row r="6748">
          <cell r="A6748">
            <v>101349</v>
          </cell>
          <cell r="B6748" t="str">
            <v>SERVICOS DIVERSOS</v>
          </cell>
          <cell r="C6748" t="str">
            <v>SEDI</v>
          </cell>
          <cell r="D6748" t="str">
            <v>OUTROS</v>
          </cell>
          <cell r="E6748" t="str">
            <v>0318</v>
          </cell>
          <cell r="F6748" t="str">
            <v/>
          </cell>
          <cell r="G6748" t="str">
            <v/>
          </cell>
          <cell r="H6748" t="str">
            <v>CURSO DE CAPACITAÇÃO PARA OPERADOR DE MOTO SCRAPER (ENCARGOS COMPLEMENTARES) - MENSALISTA</v>
          </cell>
          <cell r="I6748" t="str">
            <v>MES</v>
          </cell>
          <cell r="J6748" t="str">
            <v>COEFICIENTE DE REPRESENTATIVIDADE</v>
          </cell>
          <cell r="K6748" t="str">
            <v>11,98</v>
          </cell>
          <cell r="L6748" t="str">
            <v>ENCARGOS COMPLEMENTARES REFERENCIAL</v>
          </cell>
        </row>
        <row r="6749">
          <cell r="A6749">
            <v>101350</v>
          </cell>
          <cell r="B6749" t="str">
            <v>SERVICOS DIVERSOS</v>
          </cell>
          <cell r="C6749" t="str">
            <v>SEDI</v>
          </cell>
          <cell r="D6749" t="str">
            <v>OUTROS</v>
          </cell>
          <cell r="E6749" t="str">
            <v>0318</v>
          </cell>
          <cell r="F6749" t="str">
            <v/>
          </cell>
          <cell r="G6749" t="str">
            <v/>
          </cell>
          <cell r="H6749" t="str">
            <v>CURSO DE CAPACITAÇÃO PARA OPERADOR DE MOTONIVELADORA (ENCARGOS COMPLEMENTARES) - MENSALISTA</v>
          </cell>
          <cell r="I6749" t="str">
            <v>MES</v>
          </cell>
          <cell r="J6749" t="str">
            <v>COEFICIENTE DE REPRESENTATIVIDADE</v>
          </cell>
          <cell r="K6749" t="str">
            <v>14,70</v>
          </cell>
          <cell r="L6749" t="str">
            <v>ENCARGOS COMPLEMENTARES REFERENCIAL</v>
          </cell>
        </row>
        <row r="6750">
          <cell r="A6750">
            <v>101351</v>
          </cell>
          <cell r="B6750" t="str">
            <v>SERVICOS DIVERSOS</v>
          </cell>
          <cell r="C6750" t="str">
            <v>SEDI</v>
          </cell>
          <cell r="D6750" t="str">
            <v>OUTROS</v>
          </cell>
          <cell r="E6750" t="str">
            <v>0318</v>
          </cell>
          <cell r="F6750" t="str">
            <v/>
          </cell>
          <cell r="G6750" t="str">
            <v/>
          </cell>
          <cell r="H6750" t="str">
            <v>CURSO DE CAPACITAÇÃO PARA OPERADOR DE PA CARREGADEIRA (ENCARGOS COMPLEMENTARES) - MENSALISTA</v>
          </cell>
          <cell r="I6750" t="str">
            <v>MES</v>
          </cell>
          <cell r="J6750" t="str">
            <v>COEFICIENTE DE REPRESENTATIVIDADE</v>
          </cell>
          <cell r="K6750" t="str">
            <v>11,37</v>
          </cell>
          <cell r="L6750" t="str">
            <v>ENCARGOS COMPLEMENTARES REFERENCIAL</v>
          </cell>
        </row>
        <row r="6751">
          <cell r="A6751">
            <v>101352</v>
          </cell>
          <cell r="B6751" t="str">
            <v>SERVICOS DIVERSOS</v>
          </cell>
          <cell r="C6751" t="str">
            <v>SEDI</v>
          </cell>
          <cell r="D6751" t="str">
            <v>OUTROS</v>
          </cell>
          <cell r="E6751" t="str">
            <v>0318</v>
          </cell>
          <cell r="F6751" t="str">
            <v/>
          </cell>
          <cell r="G6751" t="str">
            <v/>
          </cell>
          <cell r="H6751" t="str">
            <v>CURSO DE CAPACITAÇÃO PARA OPERADOR DE PAVIMENTADORA / MESA VIBROACABADORA (ENCARGOS COMPLEMENTARES) - MENSALISTA</v>
          </cell>
          <cell r="I6751" t="str">
            <v>MES</v>
          </cell>
          <cell r="J6751" t="str">
            <v>COEFICIENTE DE REPRESENTATIVIDADE</v>
          </cell>
          <cell r="K6751" t="str">
            <v>12,37</v>
          </cell>
          <cell r="L6751" t="str">
            <v>ENCARGOS COMPLEMENTARES REFERENCIAL</v>
          </cell>
        </row>
        <row r="6752">
          <cell r="A6752">
            <v>101353</v>
          </cell>
          <cell r="B6752" t="str">
            <v>SERVICOS DIVERSOS</v>
          </cell>
          <cell r="C6752" t="str">
            <v>SEDI</v>
          </cell>
          <cell r="D6752" t="str">
            <v>OUTROS</v>
          </cell>
          <cell r="E6752" t="str">
            <v>0318</v>
          </cell>
          <cell r="F6752" t="str">
            <v/>
          </cell>
          <cell r="G6752" t="str">
            <v/>
          </cell>
          <cell r="H6752" t="str">
            <v>CURSO DE CAPACITAÇÃO PARA OPERADOR DE ROLO COMPACTADOR (ENCARGOS COMPLEMENTARES) - MENSALISTA</v>
          </cell>
          <cell r="I6752" t="str">
            <v>MES</v>
          </cell>
          <cell r="J6752" t="str">
            <v>COEFICIENTE DE REPRESENTATIVIDADE</v>
          </cell>
          <cell r="K6752" t="str">
            <v>11,16</v>
          </cell>
          <cell r="L6752" t="str">
            <v>ENCARGOS COMPLEMENTARES REFERENCIAL</v>
          </cell>
        </row>
        <row r="6753">
          <cell r="A6753">
            <v>101354</v>
          </cell>
          <cell r="B6753" t="str">
            <v>SERVICOS DIVERSOS</v>
          </cell>
          <cell r="C6753" t="str">
            <v>SEDI</v>
          </cell>
          <cell r="D6753" t="str">
            <v>OUTROS</v>
          </cell>
          <cell r="E6753" t="str">
            <v>0318</v>
          </cell>
          <cell r="F6753" t="str">
            <v/>
          </cell>
          <cell r="G6753" t="str">
            <v/>
          </cell>
          <cell r="H6753" t="str">
            <v>CURSO DE CAPACITAÇÃO PARA OPERADOR DE TRATOR - EXCLUSIVE AGROPECUARIA (ENCARGOS COMPLEMENTARES) - MENSALISTA</v>
          </cell>
          <cell r="I6753" t="str">
            <v>MES</v>
          </cell>
          <cell r="J6753" t="str">
            <v>COEFICIENTE DE REPRESENTATIVIDADE</v>
          </cell>
          <cell r="K6753" t="str">
            <v>15,57</v>
          </cell>
          <cell r="L6753" t="str">
            <v>ENCARGOS COMPLEMENTARES REFERENCIAL</v>
          </cell>
        </row>
        <row r="6754">
          <cell r="A6754">
            <v>101355</v>
          </cell>
          <cell r="B6754" t="str">
            <v>SERVICOS DIVERSOS</v>
          </cell>
          <cell r="C6754" t="str">
            <v>SEDI</v>
          </cell>
          <cell r="D6754" t="str">
            <v>OUTROS</v>
          </cell>
          <cell r="E6754" t="str">
            <v>0318</v>
          </cell>
          <cell r="F6754" t="str">
            <v/>
          </cell>
          <cell r="G6754" t="str">
            <v/>
          </cell>
          <cell r="H6754" t="str">
            <v>CURSO DE CAPACITAÇÃO PARA OPERADOR DE USINA DE ASFALTO, DE SOLOS OU DE CONCRETO (ENCARGOS COMPLEMENTARES) - MENSALISTA</v>
          </cell>
          <cell r="I6754" t="str">
            <v>MES</v>
          </cell>
          <cell r="J6754" t="str">
            <v>COEFICIENTE DE REPRESENTATIVIDADE</v>
          </cell>
          <cell r="K6754" t="str">
            <v>10,62</v>
          </cell>
          <cell r="L6754" t="str">
            <v>ENCARGOS COMPLEMENTARES REFERENCIAL</v>
          </cell>
        </row>
        <row r="6755">
          <cell r="A6755">
            <v>101356</v>
          </cell>
          <cell r="B6755" t="str">
            <v>SERVICOS DIVERSOS</v>
          </cell>
          <cell r="C6755" t="str">
            <v>SEDI</v>
          </cell>
          <cell r="D6755" t="str">
            <v>OUTROS</v>
          </cell>
          <cell r="E6755" t="str">
            <v>0318</v>
          </cell>
          <cell r="F6755" t="str">
            <v/>
          </cell>
          <cell r="G6755" t="str">
            <v/>
          </cell>
          <cell r="H6755" t="str">
            <v>CURSO DE CAPACITAÇÃO PARA PASTILHEIRO (ENCARGOS COMPLEMENTARES) - MENSALISTA</v>
          </cell>
          <cell r="I6755" t="str">
            <v>MES</v>
          </cell>
          <cell r="J6755" t="str">
            <v>COEFICIENTE DE REPRESENTATIVIDADE</v>
          </cell>
          <cell r="K6755" t="str">
            <v>22,33</v>
          </cell>
          <cell r="L6755" t="str">
            <v>ENCARGOS COMPLEMENTARES REFERENCIAL</v>
          </cell>
        </row>
        <row r="6756">
          <cell r="A6756">
            <v>101357</v>
          </cell>
          <cell r="B6756" t="str">
            <v>SERVICOS DIVERSOS</v>
          </cell>
          <cell r="C6756" t="str">
            <v>SEDI</v>
          </cell>
          <cell r="D6756" t="str">
            <v>OUTROS</v>
          </cell>
          <cell r="E6756" t="str">
            <v>0318</v>
          </cell>
          <cell r="F6756" t="str">
            <v/>
          </cell>
          <cell r="G6756" t="str">
            <v/>
          </cell>
          <cell r="H6756" t="str">
            <v>CURSO DE CAPACITAÇÃO PARA PEDREIRO (ENCARGOS COMPLEMENTARES) - MENSALISTA</v>
          </cell>
          <cell r="I6756" t="str">
            <v>MES</v>
          </cell>
          <cell r="J6756" t="str">
            <v>COEFICIENTE DE REPRESENTATIVIDADE</v>
          </cell>
          <cell r="K6756" t="str">
            <v>25,04</v>
          </cell>
          <cell r="L6756" t="str">
            <v>ENCARGOS COMPLEMENTARES REFERENCIAL</v>
          </cell>
        </row>
        <row r="6757">
          <cell r="A6757">
            <v>101358</v>
          </cell>
          <cell r="B6757" t="str">
            <v>SERVICOS DIVERSOS</v>
          </cell>
          <cell r="C6757" t="str">
            <v>SEDI</v>
          </cell>
          <cell r="D6757" t="str">
            <v>OUTROS</v>
          </cell>
          <cell r="E6757" t="str">
            <v>0318</v>
          </cell>
          <cell r="F6757" t="str">
            <v/>
          </cell>
          <cell r="G6757" t="str">
            <v/>
          </cell>
          <cell r="H6757" t="str">
            <v>CURSO DE CAPACITAÇÃO PARA PINTOR (ENCARGOS COMPLEMENTARES) - MENSALISTA</v>
          </cell>
          <cell r="I6757" t="str">
            <v>MES</v>
          </cell>
          <cell r="J6757" t="str">
            <v>COEFICIENTE DE REPRESENTATIVIDADE</v>
          </cell>
          <cell r="K6757" t="str">
            <v>17,49</v>
          </cell>
          <cell r="L6757" t="str">
            <v>ENCARGOS COMPLEMENTARES REFERENCIAL</v>
          </cell>
        </row>
        <row r="6758">
          <cell r="A6758">
            <v>101359</v>
          </cell>
          <cell r="B6758" t="str">
            <v>SERVICOS DIVERSOS</v>
          </cell>
          <cell r="C6758" t="str">
            <v>SEDI</v>
          </cell>
          <cell r="D6758" t="str">
            <v>OUTROS</v>
          </cell>
          <cell r="E6758" t="str">
            <v>0318</v>
          </cell>
          <cell r="F6758" t="str">
            <v/>
          </cell>
          <cell r="G6758" t="str">
            <v/>
          </cell>
          <cell r="H6758" t="str">
            <v>CURSO DE CAPACITAÇÃO PARA PINTOR DE LETREIROS (ENCARGOS COMPLEMENTARES) - MENSALISTA</v>
          </cell>
          <cell r="I6758" t="str">
            <v>MES</v>
          </cell>
          <cell r="J6758" t="str">
            <v>COEFICIENTE DE REPRESENTATIVIDADE</v>
          </cell>
          <cell r="K6758" t="str">
            <v>22,07</v>
          </cell>
          <cell r="L6758" t="str">
            <v>ENCARGOS COMPLEMENTARES REFERENCIAL</v>
          </cell>
        </row>
        <row r="6759">
          <cell r="A6759">
            <v>101360</v>
          </cell>
          <cell r="B6759" t="str">
            <v>SERVICOS DIVERSOS</v>
          </cell>
          <cell r="C6759" t="str">
            <v>SEDI</v>
          </cell>
          <cell r="D6759" t="str">
            <v>OUTROS</v>
          </cell>
          <cell r="E6759" t="str">
            <v>0318</v>
          </cell>
          <cell r="F6759" t="str">
            <v/>
          </cell>
          <cell r="G6759" t="str">
            <v/>
          </cell>
          <cell r="H6759" t="str">
            <v>CURSO DE CAPACITAÇÃO PARA PINTOR PARA TINTA EPOXI (ENCARGOS COMPLEMENTARES) - MENSALISTA</v>
          </cell>
          <cell r="I6759" t="str">
            <v>MES</v>
          </cell>
          <cell r="J6759" t="str">
            <v>COEFICIENTE DE REPRESENTATIVIDADE</v>
          </cell>
          <cell r="K6759" t="str">
            <v>18,81</v>
          </cell>
          <cell r="L6759" t="str">
            <v>ENCARGOS COMPLEMENTARES REFERENCIAL</v>
          </cell>
        </row>
        <row r="6760">
          <cell r="A6760">
            <v>101361</v>
          </cell>
          <cell r="B6760" t="str">
            <v>SERVICOS DIVERSOS</v>
          </cell>
          <cell r="C6760" t="str">
            <v>SEDI</v>
          </cell>
          <cell r="D6760" t="str">
            <v>OUTROS</v>
          </cell>
          <cell r="E6760" t="str">
            <v>0318</v>
          </cell>
          <cell r="F6760" t="str">
            <v/>
          </cell>
          <cell r="G6760" t="str">
            <v/>
          </cell>
          <cell r="H6760" t="str">
            <v>CURSO DE CAPACITAÇÃO PARA POCEIRO / ESCAVADOR DE VALAS E TUBULOES (ENCARGOS COMPLEMENTARES) - MENSALISTA</v>
          </cell>
          <cell r="I6760" t="str">
            <v>MES</v>
          </cell>
          <cell r="J6760" t="str">
            <v>COEFICIENTE DE REPRESENTATIVIDADE</v>
          </cell>
          <cell r="K6760" t="str">
            <v>27,80</v>
          </cell>
          <cell r="L6760" t="str">
            <v>ENCARGOS COMPLEMENTARES REFERENCIAL</v>
          </cell>
        </row>
        <row r="6761">
          <cell r="A6761">
            <v>101362</v>
          </cell>
          <cell r="B6761" t="str">
            <v>SERVICOS DIVERSOS</v>
          </cell>
          <cell r="C6761" t="str">
            <v>SEDI</v>
          </cell>
          <cell r="D6761" t="str">
            <v>OUTROS</v>
          </cell>
          <cell r="E6761" t="str">
            <v>0318</v>
          </cell>
          <cell r="F6761" t="str">
            <v/>
          </cell>
          <cell r="G6761" t="str">
            <v/>
          </cell>
          <cell r="H6761" t="str">
            <v>CURSO DE CAPACITAÇÃO PARA RASTELEIRO (ENCARGOS COMPLEMENTARES) - MENSALISTA</v>
          </cell>
          <cell r="I6761" t="str">
            <v>MES</v>
          </cell>
          <cell r="J6761" t="str">
            <v>COEFICIENTE DE REPRESENTATIVIDADE</v>
          </cell>
          <cell r="K6761" t="str">
            <v>5,09</v>
          </cell>
          <cell r="L6761" t="str">
            <v>ENCARGOS COMPLEMENTARES REFERENCIAL</v>
          </cell>
        </row>
        <row r="6762">
          <cell r="A6762">
            <v>101363</v>
          </cell>
          <cell r="B6762" t="str">
            <v>SERVICOS DIVERSOS</v>
          </cell>
          <cell r="C6762" t="str">
            <v>SEDI</v>
          </cell>
          <cell r="D6762" t="str">
            <v>OUTROS</v>
          </cell>
          <cell r="E6762" t="str">
            <v>0318</v>
          </cell>
          <cell r="F6762" t="str">
            <v/>
          </cell>
          <cell r="G6762" t="str">
            <v/>
          </cell>
          <cell r="H6762" t="str">
            <v>CURSO DE CAPACITAÇÃO PARA SERRALHEIRO (ENCARGOS COMPLEMENTARES) - MENSALISTA</v>
          </cell>
          <cell r="I6762" t="str">
            <v>MES</v>
          </cell>
          <cell r="J6762" t="str">
            <v>COEFICIENTE DE REPRESENTATIVIDADE</v>
          </cell>
          <cell r="K6762" t="str">
            <v>13,60</v>
          </cell>
          <cell r="L6762" t="str">
            <v>ENCARGOS COMPLEMENTARES REFERENCIAL</v>
          </cell>
        </row>
        <row r="6763">
          <cell r="A6763">
            <v>101364</v>
          </cell>
          <cell r="B6763" t="str">
            <v>SERVICOS DIVERSOS</v>
          </cell>
          <cell r="C6763" t="str">
            <v>SEDI</v>
          </cell>
          <cell r="D6763" t="str">
            <v>OUTROS</v>
          </cell>
          <cell r="E6763" t="str">
            <v>0318</v>
          </cell>
          <cell r="F6763" t="str">
            <v/>
          </cell>
          <cell r="G6763" t="str">
            <v/>
          </cell>
          <cell r="H6763" t="str">
            <v>CURSO DE CAPACITAÇÃO PARA SERVENTE DE OBRAS (ENCARGOS COMPLEMENTARES) - MENSALISTA</v>
          </cell>
          <cell r="I6763" t="str">
            <v>MES</v>
          </cell>
          <cell r="J6763" t="str">
            <v>COEFICIENTE DE REPRESENTATIVIDADE</v>
          </cell>
          <cell r="K6763" t="str">
            <v>18,69</v>
          </cell>
          <cell r="L6763" t="str">
            <v>ENCARGOS COMPLEMENTARES REFERENCIAL</v>
          </cell>
        </row>
        <row r="6764">
          <cell r="A6764">
            <v>101365</v>
          </cell>
          <cell r="B6764" t="str">
            <v>SERVICOS DIVERSOS</v>
          </cell>
          <cell r="C6764" t="str">
            <v>SEDI</v>
          </cell>
          <cell r="D6764" t="str">
            <v>OUTROS</v>
          </cell>
          <cell r="E6764" t="str">
            <v>0318</v>
          </cell>
          <cell r="F6764" t="str">
            <v/>
          </cell>
          <cell r="G6764" t="str">
            <v/>
          </cell>
          <cell r="H6764" t="str">
            <v>CURSO DE CAPACITAÇÃO PARA SOLDADOR (ENCARGOS COMPLEMENTARES) - MENSALISTA</v>
          </cell>
          <cell r="I6764" t="str">
            <v>MES</v>
          </cell>
          <cell r="J6764" t="str">
            <v>COEFICIENTE DE REPRESENTATIVIDADE</v>
          </cell>
          <cell r="K6764" t="str">
            <v>13,60</v>
          </cell>
          <cell r="L6764" t="str">
            <v>ENCARGOS COMPLEMENTARES REFERENCIAL</v>
          </cell>
        </row>
        <row r="6765">
          <cell r="A6765">
            <v>101366</v>
          </cell>
          <cell r="B6765" t="str">
            <v>SERVICOS DIVERSOS</v>
          </cell>
          <cell r="C6765" t="str">
            <v>SEDI</v>
          </cell>
          <cell r="D6765" t="str">
            <v>OUTROS</v>
          </cell>
          <cell r="E6765" t="str">
            <v>0318</v>
          </cell>
          <cell r="F6765" t="str">
            <v/>
          </cell>
          <cell r="G6765" t="str">
            <v/>
          </cell>
          <cell r="H6765" t="str">
            <v>CURSO DE CAPACITAÇÃO PARA SOLDADOR ELETRICO (ENCARGOS COMPLEMENTARES) - MENSALISTA</v>
          </cell>
          <cell r="I6765" t="str">
            <v>MES</v>
          </cell>
          <cell r="J6765" t="str">
            <v>COEFICIENTE DE REPRESENTATIVIDADE</v>
          </cell>
          <cell r="K6765" t="str">
            <v>19,54</v>
          </cell>
          <cell r="L6765" t="str">
            <v>ENCARGOS COMPLEMENTARES REFERENCIAL</v>
          </cell>
        </row>
        <row r="6766">
          <cell r="A6766">
            <v>101367</v>
          </cell>
          <cell r="B6766" t="str">
            <v>SERVICOS DIVERSOS</v>
          </cell>
          <cell r="C6766" t="str">
            <v>SEDI</v>
          </cell>
          <cell r="D6766" t="str">
            <v>OUTROS</v>
          </cell>
          <cell r="E6766" t="str">
            <v>0318</v>
          </cell>
          <cell r="F6766" t="str">
            <v/>
          </cell>
          <cell r="G6766" t="str">
            <v/>
          </cell>
          <cell r="H6766" t="str">
            <v>CURSO DE CAPACITAÇÃO PARA TAQUEADOR OU TAQUEIRO (ENCARGOS COMPLEMENTARES) - MENSALISTA</v>
          </cell>
          <cell r="I6766" t="str">
            <v>MES</v>
          </cell>
          <cell r="J6766" t="str">
            <v>COEFICIENTE DE REPRESENTATIVIDADE</v>
          </cell>
          <cell r="K6766" t="str">
            <v>16,69</v>
          </cell>
          <cell r="L6766" t="str">
            <v>ENCARGOS COMPLEMENTARES REFERENCIAL</v>
          </cell>
        </row>
        <row r="6767">
          <cell r="A6767">
            <v>101368</v>
          </cell>
          <cell r="B6767" t="str">
            <v>SERVICOS DIVERSOS</v>
          </cell>
          <cell r="C6767" t="str">
            <v>SEDI</v>
          </cell>
          <cell r="D6767" t="str">
            <v>OUTROS</v>
          </cell>
          <cell r="E6767" t="str">
            <v>0318</v>
          </cell>
          <cell r="F6767" t="str">
            <v/>
          </cell>
          <cell r="G6767" t="str">
            <v/>
          </cell>
          <cell r="H6767" t="str">
            <v>CURSO DE CAPACITAÇÃO PARA TECNICO EM LABORATORIO E CAMPO DE CONSTRUCAO CIVIL (ENCARGOS COMPLEMENTARES) - MENSALISTA</v>
          </cell>
          <cell r="I6767" t="str">
            <v>MES</v>
          </cell>
          <cell r="J6767" t="str">
            <v>COEFICIENTE DE REPRESENTATIVIDADE</v>
          </cell>
          <cell r="K6767" t="str">
            <v>19,66</v>
          </cell>
          <cell r="L6767" t="str">
            <v>ENCARGOS COMPLEMENTARES REFERENCIAL</v>
          </cell>
        </row>
        <row r="6768">
          <cell r="A6768">
            <v>101369</v>
          </cell>
          <cell r="B6768" t="str">
            <v>SERVICOS DIVERSOS</v>
          </cell>
          <cell r="C6768" t="str">
            <v>SEDI</v>
          </cell>
          <cell r="D6768" t="str">
            <v>OUTROS</v>
          </cell>
          <cell r="E6768" t="str">
            <v>0318</v>
          </cell>
          <cell r="F6768" t="str">
            <v/>
          </cell>
          <cell r="G6768" t="str">
            <v/>
          </cell>
          <cell r="H6768" t="str">
            <v>CURSO DE CAPACITAÇÃO PARA TECNICO EM SONDAGEM (ENCARGOS COMPLEMENTARES) - MENSALISTA</v>
          </cell>
          <cell r="I6768" t="str">
            <v>MES</v>
          </cell>
          <cell r="J6768" t="str">
            <v>COEFICIENTE DE REPRESENTATIVIDADE</v>
          </cell>
          <cell r="K6768" t="str">
            <v>27,84</v>
          </cell>
          <cell r="L6768" t="str">
            <v>ENCARGOS COMPLEMENTARES REFERENCIAL</v>
          </cell>
        </row>
        <row r="6769">
          <cell r="A6769">
            <v>101370</v>
          </cell>
          <cell r="B6769" t="str">
            <v>SERVICOS DIVERSOS</v>
          </cell>
          <cell r="C6769" t="str">
            <v>SEDI</v>
          </cell>
          <cell r="D6769" t="str">
            <v>OUTROS</v>
          </cell>
          <cell r="E6769" t="str">
            <v>0318</v>
          </cell>
          <cell r="F6769" t="str">
            <v/>
          </cell>
          <cell r="G6769" t="str">
            <v/>
          </cell>
          <cell r="H6769" t="str">
            <v>CURSO DE CAPACITAÇÃO PARA TELHADOR (ENCARGOS COMPLEMENTARES) - MENSALISTA</v>
          </cell>
          <cell r="I6769" t="str">
            <v>MES</v>
          </cell>
          <cell r="J6769" t="str">
            <v>COEFICIENTE DE REPRESENTATIVIDADE</v>
          </cell>
          <cell r="K6769" t="str">
            <v>14,85</v>
          </cell>
          <cell r="L6769" t="str">
            <v>ENCARGOS COMPLEMENTARES REFERENCIAL</v>
          </cell>
        </row>
        <row r="6770">
          <cell r="A6770">
            <v>101371</v>
          </cell>
          <cell r="B6770" t="str">
            <v>SERVICOS DIVERSOS</v>
          </cell>
          <cell r="C6770" t="str">
            <v>SEDI</v>
          </cell>
          <cell r="D6770" t="str">
            <v>OUTROS</v>
          </cell>
          <cell r="E6770" t="str">
            <v>0318</v>
          </cell>
          <cell r="F6770" t="str">
            <v/>
          </cell>
          <cell r="G6770" t="str">
            <v/>
          </cell>
          <cell r="H6770" t="str">
            <v>CURSO DE CAPACITAÇÃO PARA VIDRACEIRO (ENCARGOS COMPLEMENTARES) - MENSALISTA</v>
          </cell>
          <cell r="I6770" t="str">
            <v>MES</v>
          </cell>
          <cell r="J6770" t="str">
            <v>COEFICIENTE DE REPRESENTATIVIDADE</v>
          </cell>
          <cell r="K6770" t="str">
            <v>14,70</v>
          </cell>
          <cell r="L6770" t="str">
            <v>ENCARGOS COMPLEMENTARES REFERENCIAL</v>
          </cell>
        </row>
        <row r="6771">
          <cell r="A6771">
            <v>101372</v>
          </cell>
          <cell r="B6771" t="str">
            <v>SERVICOS DIVERSOS</v>
          </cell>
          <cell r="C6771" t="str">
            <v>SEDI</v>
          </cell>
          <cell r="D6771" t="str">
            <v>OUTROS</v>
          </cell>
          <cell r="E6771" t="str">
            <v>0318</v>
          </cell>
          <cell r="F6771" t="str">
            <v/>
          </cell>
          <cell r="G6771" t="str">
            <v/>
          </cell>
          <cell r="H6771" t="str">
            <v>CURSO DE CAPACITAÇÃO PARA VIGIA DIURNO (ENCARGOS COMPLEMENTARES) - MENSALISTA</v>
          </cell>
          <cell r="I6771" t="str">
            <v>MES</v>
          </cell>
          <cell r="J6771" t="str">
            <v>COEFICIENTE DE REPRESENTATIVIDADE</v>
          </cell>
          <cell r="K6771" t="str">
            <v>4,70</v>
          </cell>
          <cell r="L6771" t="str">
            <v>ENCARGOS COMPLEMENTARES REFERENCIAL</v>
          </cell>
        </row>
        <row r="6772">
          <cell r="A6772">
            <v>101373</v>
          </cell>
          <cell r="B6772" t="str">
            <v>SERVICOS DIVERSOS</v>
          </cell>
          <cell r="C6772" t="str">
            <v>SEDI</v>
          </cell>
          <cell r="D6772" t="str">
            <v>OUTROS</v>
          </cell>
          <cell r="E6772" t="str">
            <v>0318</v>
          </cell>
          <cell r="F6772" t="str">
            <v/>
          </cell>
          <cell r="G6772" t="str">
            <v/>
          </cell>
          <cell r="H6772" t="str">
            <v>ENGENHEIRO CIVIL SENIOR COM ENCARGOS COMPLEMENTARES</v>
          </cell>
          <cell r="I6772" t="str">
            <v>H</v>
          </cell>
          <cell r="J6772" t="str">
            <v>COEFICIENTE DE REPRESENTATIVIDADE</v>
          </cell>
          <cell r="K6772" t="str">
            <v>124,15</v>
          </cell>
          <cell r="L6772" t="str">
            <v>ENCARGOS COMPLEMENTARES REFERENCIAL</v>
          </cell>
        </row>
        <row r="6773">
          <cell r="A6773">
            <v>101374</v>
          </cell>
          <cell r="B6773" t="str">
            <v>SERVICOS DIVERSOS</v>
          </cell>
          <cell r="C6773" t="str">
            <v>SEDI</v>
          </cell>
          <cell r="D6773" t="str">
            <v>OUTROS</v>
          </cell>
          <cell r="E6773" t="str">
            <v>0318</v>
          </cell>
          <cell r="F6773" t="str">
            <v/>
          </cell>
          <cell r="G6773" t="str">
            <v/>
          </cell>
          <cell r="H6773" t="str">
            <v>AJUDANTE DE ARMADOR COM ENCARGOS COMPLEMENTARES</v>
          </cell>
          <cell r="I6773" t="str">
            <v>MES</v>
          </cell>
          <cell r="J6773" t="str">
            <v>COEFICIENTE DE REPRESENTATIVIDADE</v>
          </cell>
          <cell r="K6773" t="str">
            <v>2.530,29</v>
          </cell>
          <cell r="L6773" t="str">
            <v>ENCARGOS COMPLEMENTARES REFERENCIAL</v>
          </cell>
        </row>
        <row r="6774">
          <cell r="A6774">
            <v>101375</v>
          </cell>
          <cell r="B6774" t="str">
            <v>SERVICOS DIVERSOS</v>
          </cell>
          <cell r="C6774" t="str">
            <v>SEDI</v>
          </cell>
          <cell r="D6774" t="str">
            <v>OUTROS</v>
          </cell>
          <cell r="E6774" t="str">
            <v>0318</v>
          </cell>
          <cell r="F6774" t="str">
            <v/>
          </cell>
          <cell r="G6774" t="str">
            <v/>
          </cell>
          <cell r="H6774" t="str">
            <v>AJUDANTE DE ELETRICISTA COM ENCARGOS COMPLEMENTARES</v>
          </cell>
          <cell r="I6774" t="str">
            <v>MES</v>
          </cell>
          <cell r="J6774" t="str">
            <v>COEFICIENTE DE REPRESENTATIVIDADE</v>
          </cell>
          <cell r="K6774" t="str">
            <v>2.773,28</v>
          </cell>
          <cell r="L6774" t="str">
            <v>ENCARGOS COMPLEMENTARES REFERENCIAL</v>
          </cell>
        </row>
        <row r="6775">
          <cell r="A6775">
            <v>101376</v>
          </cell>
          <cell r="B6775" t="str">
            <v>SERVICOS DIVERSOS</v>
          </cell>
          <cell r="C6775" t="str">
            <v>SEDI</v>
          </cell>
          <cell r="D6775" t="str">
            <v>OUTROS</v>
          </cell>
          <cell r="E6775" t="str">
            <v>0318</v>
          </cell>
          <cell r="F6775" t="str">
            <v/>
          </cell>
          <cell r="G6775" t="str">
            <v/>
          </cell>
          <cell r="H6775" t="str">
            <v>AJUDANTE DE ESTRUTURAS METÁLICAS COM ENCARGOS COMPLEMENTARES</v>
          </cell>
          <cell r="I6775" t="str">
            <v>MES</v>
          </cell>
          <cell r="J6775" t="str">
            <v>COEFICIENTE DE REPRESENTATIVIDADE</v>
          </cell>
          <cell r="K6775" t="str">
            <v>2.637,50</v>
          </cell>
          <cell r="L6775" t="str">
            <v>ENCARGOS COMPLEMENTARES REFERENCIAL</v>
          </cell>
        </row>
        <row r="6776">
          <cell r="A6776">
            <v>101377</v>
          </cell>
          <cell r="B6776" t="str">
            <v>SERVICOS DIVERSOS</v>
          </cell>
          <cell r="C6776" t="str">
            <v>SEDI</v>
          </cell>
          <cell r="D6776" t="str">
            <v>OUTROS</v>
          </cell>
          <cell r="E6776" t="str">
            <v>0318</v>
          </cell>
          <cell r="F6776" t="str">
            <v/>
          </cell>
          <cell r="G6776" t="str">
            <v/>
          </cell>
          <cell r="H6776" t="str">
            <v>AJUDANTE DE OPERAÇÃO EM GERAL COM ENCARGOS COMPLEMENTARES</v>
          </cell>
          <cell r="I6776" t="str">
            <v>MES</v>
          </cell>
          <cell r="J6776" t="str">
            <v>COEFICIENTE DE REPRESENTATIVIDADE</v>
          </cell>
          <cell r="K6776" t="str">
            <v>2.582,99</v>
          </cell>
          <cell r="L6776" t="str">
            <v>ENCARGOS COMPLEMENTARES REFERENCIAL</v>
          </cell>
        </row>
        <row r="6777">
          <cell r="A6777">
            <v>101378</v>
          </cell>
          <cell r="B6777" t="str">
            <v>SERVICOS DIVERSOS</v>
          </cell>
          <cell r="C6777" t="str">
            <v>SEDI</v>
          </cell>
          <cell r="D6777" t="str">
            <v>OUTROS</v>
          </cell>
          <cell r="E6777" t="str">
            <v>0318</v>
          </cell>
          <cell r="F6777" t="str">
            <v/>
          </cell>
          <cell r="G6777" t="str">
            <v/>
          </cell>
          <cell r="H6777" t="str">
            <v>AJUDANTE DE PINTOR COM ENCARGOS COMPLEMENTARES</v>
          </cell>
          <cell r="I6777" t="str">
            <v>MES</v>
          </cell>
          <cell r="J6777" t="str">
            <v>COEFICIENTE DE REPRESENTATIVIDADE</v>
          </cell>
          <cell r="K6777" t="str">
            <v>2.787,50</v>
          </cell>
          <cell r="L6777" t="str">
            <v>ENCARGOS COMPLEMENTARES REFERENCIAL</v>
          </cell>
        </row>
        <row r="6778">
          <cell r="A6778">
            <v>101379</v>
          </cell>
          <cell r="B6778" t="str">
            <v>SERVICOS DIVERSOS</v>
          </cell>
          <cell r="C6778" t="str">
            <v>SEDI</v>
          </cell>
          <cell r="D6778" t="str">
            <v>OUTROS</v>
          </cell>
          <cell r="E6778" t="str">
            <v>0318</v>
          </cell>
          <cell r="F6778" t="str">
            <v/>
          </cell>
          <cell r="G6778" t="str">
            <v/>
          </cell>
          <cell r="H6778" t="str">
            <v>AJUDANTE DE SERRALHEIRO COM ENCARGOS COMPLEMENTARES</v>
          </cell>
          <cell r="I6778" t="str">
            <v>MES</v>
          </cell>
          <cell r="J6778" t="str">
            <v>COEFICIENTE DE REPRESENTATIVIDADE</v>
          </cell>
          <cell r="K6778" t="str">
            <v>2.640,34</v>
          </cell>
          <cell r="L6778" t="str">
            <v>ENCARGOS COMPLEMENTARES REFERENCIAL</v>
          </cell>
        </row>
        <row r="6779">
          <cell r="A6779">
            <v>101380</v>
          </cell>
          <cell r="B6779" t="str">
            <v>SERVICOS DIVERSOS</v>
          </cell>
          <cell r="C6779" t="str">
            <v>SEDI</v>
          </cell>
          <cell r="D6779" t="str">
            <v>OUTROS</v>
          </cell>
          <cell r="E6779" t="str">
            <v>0318</v>
          </cell>
          <cell r="F6779" t="str">
            <v/>
          </cell>
          <cell r="G6779" t="str">
            <v/>
          </cell>
          <cell r="H6779" t="str">
            <v>AJUDANTE ESPECIALIZADO COM ENCARGOS COMPLEMENTARES</v>
          </cell>
          <cell r="I6779" t="str">
            <v>MES</v>
          </cell>
          <cell r="J6779" t="str">
            <v>COEFICIENTE DE REPRESENTATIVIDADE</v>
          </cell>
          <cell r="K6779" t="str">
            <v>3.098,70</v>
          </cell>
          <cell r="L6779" t="str">
            <v>ENCARGOS COMPLEMENTARES REFERENCIAL</v>
          </cell>
        </row>
        <row r="6780">
          <cell r="A6780">
            <v>101381</v>
          </cell>
          <cell r="B6780" t="str">
            <v>SERVICOS DIVERSOS</v>
          </cell>
          <cell r="C6780" t="str">
            <v>SEDI</v>
          </cell>
          <cell r="D6780" t="str">
            <v>OUTROS</v>
          </cell>
          <cell r="E6780" t="str">
            <v>0318</v>
          </cell>
          <cell r="F6780" t="str">
            <v/>
          </cell>
          <cell r="G6780" t="str">
            <v/>
          </cell>
          <cell r="H6780" t="str">
            <v>ARMADOR COM ENCARGOS COMPLEMENTARES</v>
          </cell>
          <cell r="I6780" t="str">
            <v>MES</v>
          </cell>
          <cell r="J6780" t="str">
            <v>COEFICIENTE DE REPRESENTATIVIDADE</v>
          </cell>
          <cell r="K6780" t="str">
            <v>3.187,48</v>
          </cell>
          <cell r="L6780" t="str">
            <v>ENCARGOS COMPLEMENTARES REFERENCIAL</v>
          </cell>
        </row>
        <row r="6781">
          <cell r="A6781">
            <v>101382</v>
          </cell>
          <cell r="B6781" t="str">
            <v>SERVICOS DIVERSOS</v>
          </cell>
          <cell r="C6781" t="str">
            <v>SEDI</v>
          </cell>
          <cell r="D6781" t="str">
            <v>OUTROS</v>
          </cell>
          <cell r="E6781" t="str">
            <v>0318</v>
          </cell>
          <cell r="F6781" t="str">
            <v/>
          </cell>
          <cell r="G6781" t="str">
            <v/>
          </cell>
          <cell r="H6781" t="str">
            <v>ASSENTADOR DE MANILHAS COM ENCARGOS COMPLEMENTARES</v>
          </cell>
          <cell r="I6781" t="str">
            <v>MES</v>
          </cell>
          <cell r="J6781" t="str">
            <v>COEFICIENTE DE REPRESENTATIVIDADE</v>
          </cell>
          <cell r="K6781" t="str">
            <v>3.762,82</v>
          </cell>
          <cell r="L6781" t="str">
            <v>ENCARGOS COMPLEMENTARES REFERENCIAL</v>
          </cell>
        </row>
        <row r="6782">
          <cell r="A6782">
            <v>101383</v>
          </cell>
          <cell r="B6782" t="str">
            <v>SERVICOS DIVERSOS</v>
          </cell>
          <cell r="C6782" t="str">
            <v>SEDI</v>
          </cell>
          <cell r="D6782" t="str">
            <v>OUTROS</v>
          </cell>
          <cell r="E6782" t="str">
            <v>0318</v>
          </cell>
          <cell r="F6782" t="str">
            <v/>
          </cell>
          <cell r="G6782" t="str">
            <v/>
          </cell>
          <cell r="H6782" t="str">
            <v>AUXILIAR DE AZULEJISTA COM ENCARGOS COMPLEMENTARES</v>
          </cell>
          <cell r="I6782" t="str">
            <v>MES</v>
          </cell>
          <cell r="J6782" t="str">
            <v>COEFICIENTE DE REPRESENTATIVIDADE</v>
          </cell>
          <cell r="K6782" t="str">
            <v>2.601,33</v>
          </cell>
          <cell r="L6782" t="str">
            <v>ENCARGOS COMPLEMENTARES REFERENCIAL</v>
          </cell>
        </row>
        <row r="6783">
          <cell r="A6783">
            <v>101384</v>
          </cell>
          <cell r="B6783" t="str">
            <v>SERVICOS DIVERSOS</v>
          </cell>
          <cell r="C6783" t="str">
            <v>SEDI</v>
          </cell>
          <cell r="D6783" t="str">
            <v>OUTROS</v>
          </cell>
          <cell r="E6783" t="str">
            <v>0318</v>
          </cell>
          <cell r="F6783" t="str">
            <v/>
          </cell>
          <cell r="G6783" t="str">
            <v/>
          </cell>
          <cell r="H6783" t="str">
            <v>AUXILIAR DE ENCANADOR OU BOMBEIRO HIDRÁULICO COM ENCARGOS COMPLEMENTARES</v>
          </cell>
          <cell r="I6783" t="str">
            <v>MES</v>
          </cell>
          <cell r="J6783" t="str">
            <v>COEFICIENTE DE REPRESENTATIVIDADE</v>
          </cell>
          <cell r="K6783" t="str">
            <v>2.508,74</v>
          </cell>
          <cell r="L6783" t="str">
            <v>ENCARGOS COMPLEMENTARES REFERENCIAL</v>
          </cell>
        </row>
        <row r="6784">
          <cell r="A6784">
            <v>101385</v>
          </cell>
          <cell r="B6784" t="str">
            <v>SERVICOS DIVERSOS</v>
          </cell>
          <cell r="C6784" t="str">
            <v>SEDI</v>
          </cell>
          <cell r="D6784" t="str">
            <v>OUTROS</v>
          </cell>
          <cell r="E6784" t="str">
            <v>0318</v>
          </cell>
          <cell r="F6784" t="str">
            <v/>
          </cell>
          <cell r="G6784" t="str">
            <v/>
          </cell>
          <cell r="H6784" t="str">
            <v>AUXILIAR DE LABORATORISTA DE SOLOS E DE CONCRETO COM ENCARGOS COMPLEMENTARES</v>
          </cell>
          <cell r="I6784" t="str">
            <v>MES</v>
          </cell>
          <cell r="J6784" t="str">
            <v>COEFICIENTE DE REPRESENTATIVIDADE</v>
          </cell>
          <cell r="K6784" t="str">
            <v>3.667,37</v>
          </cell>
          <cell r="L6784" t="str">
            <v>ENCARGOS COMPLEMENTARES REFERENCIAL</v>
          </cell>
        </row>
        <row r="6785">
          <cell r="A6785">
            <v>101386</v>
          </cell>
          <cell r="B6785" t="str">
            <v>SERVICOS DIVERSOS</v>
          </cell>
          <cell r="C6785" t="str">
            <v>SEDI</v>
          </cell>
          <cell r="D6785" t="str">
            <v>OUTROS</v>
          </cell>
          <cell r="E6785" t="str">
            <v>0318</v>
          </cell>
          <cell r="F6785" t="str">
            <v/>
          </cell>
          <cell r="G6785" t="str">
            <v/>
          </cell>
          <cell r="H6785" t="str">
            <v>AUXILIAR DE MECÂNICO COM ENCARGOS COMPLEMENTARES</v>
          </cell>
          <cell r="I6785" t="str">
            <v>MES</v>
          </cell>
          <cell r="J6785" t="str">
            <v>COEFICIENTE DE REPRESENTATIVIDADE</v>
          </cell>
          <cell r="K6785" t="str">
            <v>2.676,79</v>
          </cell>
          <cell r="L6785" t="str">
            <v>ENCARGOS COMPLEMENTARES REFERENCIAL</v>
          </cell>
        </row>
        <row r="6786">
          <cell r="A6786">
            <v>101387</v>
          </cell>
          <cell r="B6786" t="str">
            <v>SERVICOS DIVERSOS</v>
          </cell>
          <cell r="C6786" t="str">
            <v>SEDI</v>
          </cell>
          <cell r="D6786" t="str">
            <v>OUTROS</v>
          </cell>
          <cell r="E6786" t="str">
            <v>0318</v>
          </cell>
          <cell r="F6786" t="str">
            <v/>
          </cell>
          <cell r="G6786" t="str">
            <v/>
          </cell>
          <cell r="H6786" t="str">
            <v>AUXILIAR DE PEDREIRO COM ENCARGOS COMPLEMENTARES</v>
          </cell>
          <cell r="I6786" t="str">
            <v>MES</v>
          </cell>
          <cell r="J6786" t="str">
            <v>COEFICIENTE DE REPRESENTATIVIDADE</v>
          </cell>
          <cell r="K6786" t="str">
            <v>2.614,42</v>
          </cell>
          <cell r="L6786" t="str">
            <v>ENCARGOS COMPLEMENTARES REFERENCIAL</v>
          </cell>
        </row>
        <row r="6787">
          <cell r="A6787">
            <v>101388</v>
          </cell>
          <cell r="B6787" t="str">
            <v>SERVICOS DIVERSOS</v>
          </cell>
          <cell r="C6787" t="str">
            <v>SEDI</v>
          </cell>
          <cell r="D6787" t="str">
            <v>OUTROS</v>
          </cell>
          <cell r="E6787" t="str">
            <v>0318</v>
          </cell>
          <cell r="F6787" t="str">
            <v/>
          </cell>
          <cell r="G6787" t="str">
            <v/>
          </cell>
          <cell r="H6787" t="str">
            <v>AUXILIAR DE SERVIÇOS GERAIS COM ENCARGOS COMPLEMENTARES</v>
          </cell>
          <cell r="I6787" t="str">
            <v>MES</v>
          </cell>
          <cell r="J6787" t="str">
            <v>COEFICIENTE DE REPRESENTATIVIDADE</v>
          </cell>
          <cell r="K6787" t="str">
            <v>2.739,87</v>
          </cell>
          <cell r="L6787" t="str">
            <v>ENCARGOS COMPLEMENTARES REFERENCIAL</v>
          </cell>
        </row>
        <row r="6788">
          <cell r="A6788">
            <v>101389</v>
          </cell>
          <cell r="B6788" t="str">
            <v>SERVICOS DIVERSOS</v>
          </cell>
          <cell r="C6788" t="str">
            <v>SEDI</v>
          </cell>
          <cell r="D6788" t="str">
            <v>OUTROS</v>
          </cell>
          <cell r="E6788" t="str">
            <v>0318</v>
          </cell>
          <cell r="F6788" t="str">
            <v/>
          </cell>
          <cell r="G6788" t="str">
            <v/>
          </cell>
          <cell r="H6788" t="str">
            <v>AUXILIAR DE TOPÓGRAFO COM ENCARGOS COMPLEMENTARES</v>
          </cell>
          <cell r="I6788" t="str">
            <v>MES</v>
          </cell>
          <cell r="J6788" t="str">
            <v>COEFICIENTE DE REPRESENTATIVIDADE</v>
          </cell>
          <cell r="K6788" t="str">
            <v>1.493,31</v>
          </cell>
          <cell r="L6788" t="str">
            <v>ENCARGOS COMPLEMENTARES REFERENCIAL</v>
          </cell>
        </row>
        <row r="6789">
          <cell r="A6789">
            <v>101390</v>
          </cell>
          <cell r="B6789" t="str">
            <v>SERVICOS DIVERSOS</v>
          </cell>
          <cell r="C6789" t="str">
            <v>SEDI</v>
          </cell>
          <cell r="D6789" t="str">
            <v>OUTROS</v>
          </cell>
          <cell r="E6789" t="str">
            <v>0318</v>
          </cell>
          <cell r="F6789" t="str">
            <v/>
          </cell>
          <cell r="G6789" t="str">
            <v/>
          </cell>
          <cell r="H6789" t="str">
            <v>AUXILIAR TÉCNICO / ASSISTENTE DE ENGENHARIA COM ENCARGOS COMPLEMENTARES</v>
          </cell>
          <cell r="I6789" t="str">
            <v>MES</v>
          </cell>
          <cell r="J6789" t="str">
            <v>COEFICIENTE DE REPRESENTATIVIDADE</v>
          </cell>
          <cell r="K6789" t="str">
            <v>4.667,09</v>
          </cell>
          <cell r="L6789" t="str">
            <v>ENCARGOS COMPLEMENTARES REFERENCIAL</v>
          </cell>
        </row>
        <row r="6790">
          <cell r="A6790">
            <v>101391</v>
          </cell>
          <cell r="B6790" t="str">
            <v>SERVICOS DIVERSOS</v>
          </cell>
          <cell r="C6790" t="str">
            <v>SEDI</v>
          </cell>
          <cell r="D6790" t="str">
            <v>OUTROS</v>
          </cell>
          <cell r="E6790" t="str">
            <v>0318</v>
          </cell>
          <cell r="F6790" t="str">
            <v/>
          </cell>
          <cell r="G6790" t="str">
            <v/>
          </cell>
          <cell r="H6790" t="str">
            <v>AZULEJISTA OU LADRILHEIRO COM ENCARGOS COMPLEMENTARES</v>
          </cell>
          <cell r="I6790" t="str">
            <v>MES</v>
          </cell>
          <cell r="J6790" t="str">
            <v>COEFICIENTE DE REPRESENTATIVIDADE</v>
          </cell>
          <cell r="K6790" t="str">
            <v>3.191,37</v>
          </cell>
          <cell r="L6790" t="str">
            <v>ENCARGOS COMPLEMENTARES REFERENCIAL</v>
          </cell>
        </row>
        <row r="6791">
          <cell r="A6791">
            <v>101392</v>
          </cell>
          <cell r="B6791" t="str">
            <v>SERVICOS DIVERSOS</v>
          </cell>
          <cell r="C6791" t="str">
            <v>SEDI</v>
          </cell>
          <cell r="D6791" t="str">
            <v>OUTROS</v>
          </cell>
          <cell r="E6791" t="str">
            <v>0318</v>
          </cell>
          <cell r="F6791" t="str">
            <v/>
          </cell>
          <cell r="G6791" t="str">
            <v/>
          </cell>
          <cell r="H6791" t="str">
            <v>BLASTER, DINAMITADOR OU CABO DE FORÇA COM ENCARGOS COMPLEMENTARES</v>
          </cell>
          <cell r="I6791" t="str">
            <v>MES</v>
          </cell>
          <cell r="J6791" t="str">
            <v>COEFICIENTE DE REPRESENTATIVIDADE</v>
          </cell>
          <cell r="K6791" t="str">
            <v>3.238,81</v>
          </cell>
          <cell r="L6791" t="str">
            <v>ENCARGOS COMPLEMENTARES REFERENCIAL</v>
          </cell>
        </row>
        <row r="6792">
          <cell r="A6792">
            <v>101394</v>
          </cell>
          <cell r="B6792" t="str">
            <v>SERVICOS DIVERSOS</v>
          </cell>
          <cell r="C6792" t="str">
            <v>SEDI</v>
          </cell>
          <cell r="D6792" t="str">
            <v>OUTROS</v>
          </cell>
          <cell r="E6792" t="str">
            <v>0318</v>
          </cell>
          <cell r="F6792" t="str">
            <v/>
          </cell>
          <cell r="G6792" t="str">
            <v/>
          </cell>
          <cell r="H6792" t="str">
            <v>CALCETEIRO COM ENCARGOS COMPLEMENTARES</v>
          </cell>
          <cell r="I6792" t="str">
            <v>MES</v>
          </cell>
          <cell r="J6792" t="str">
            <v>COEFICIENTE DE REPRESENTATIVIDADE</v>
          </cell>
          <cell r="K6792" t="str">
            <v>3.367,34</v>
          </cell>
          <cell r="L6792" t="str">
            <v>ENCARGOS COMPLEMENTARES REFERENCIAL</v>
          </cell>
        </row>
        <row r="6793">
          <cell r="A6793">
            <v>101395</v>
          </cell>
          <cell r="B6793" t="str">
            <v>SERVICOS DIVERSOS</v>
          </cell>
          <cell r="C6793" t="str">
            <v>SEDI</v>
          </cell>
          <cell r="D6793" t="str">
            <v>OUTROS</v>
          </cell>
          <cell r="E6793" t="str">
            <v>0318</v>
          </cell>
          <cell r="F6793" t="str">
            <v/>
          </cell>
          <cell r="G6793" t="str">
            <v/>
          </cell>
          <cell r="H6793" t="str">
            <v>CARPINTEIRO AUXILIAR COM ENCARGOS COMPLEMENTARES</v>
          </cell>
          <cell r="I6793" t="str">
            <v>MES</v>
          </cell>
          <cell r="J6793" t="str">
            <v>COEFICIENTE DE REPRESENTATIVIDADE</v>
          </cell>
          <cell r="K6793" t="str">
            <v>2.709,47</v>
          </cell>
          <cell r="L6793" t="str">
            <v>ENCARGOS COMPLEMENTARES REFERENCIAL</v>
          </cell>
        </row>
        <row r="6794">
          <cell r="A6794">
            <v>101396</v>
          </cell>
          <cell r="B6794" t="str">
            <v>SERVICOS DIVERSOS</v>
          </cell>
          <cell r="C6794" t="str">
            <v>SEDI</v>
          </cell>
          <cell r="D6794" t="str">
            <v>OUTROS</v>
          </cell>
          <cell r="E6794" t="str">
            <v>0318</v>
          </cell>
          <cell r="F6794" t="str">
            <v/>
          </cell>
          <cell r="G6794" t="str">
            <v/>
          </cell>
          <cell r="H6794" t="str">
            <v>CARPINTEIRO DE ESQUADRIAS COM ENCARGOS COMPLEMENTARES</v>
          </cell>
          <cell r="I6794" t="str">
            <v>MES</v>
          </cell>
          <cell r="J6794" t="str">
            <v>COEFICIENTE DE REPRESENTATIVIDADE</v>
          </cell>
          <cell r="K6794" t="str">
            <v>3.371,36</v>
          </cell>
          <cell r="L6794" t="str">
            <v>ENCARGOS COMPLEMENTARES REFERENCIAL</v>
          </cell>
        </row>
        <row r="6795">
          <cell r="A6795">
            <v>101397</v>
          </cell>
          <cell r="B6795" t="str">
            <v>SERVICOS DIVERSOS</v>
          </cell>
          <cell r="C6795" t="str">
            <v>SEDI</v>
          </cell>
          <cell r="D6795" t="str">
            <v>OUTROS</v>
          </cell>
          <cell r="E6795" t="str">
            <v>0318</v>
          </cell>
          <cell r="F6795" t="str">
            <v/>
          </cell>
          <cell r="G6795" t="str">
            <v/>
          </cell>
          <cell r="H6795" t="str">
            <v>CARPINTEIRO DE FORMAS COM ENCARGOS COMPLEMENTARES</v>
          </cell>
          <cell r="I6795" t="str">
            <v>MES</v>
          </cell>
          <cell r="J6795" t="str">
            <v>COEFICIENTE DE REPRESENTATIVIDADE</v>
          </cell>
          <cell r="K6795" t="str">
            <v>3.167,40</v>
          </cell>
          <cell r="L6795" t="str">
            <v>ENCARGOS COMPLEMENTARES REFERENCIAL</v>
          </cell>
        </row>
        <row r="6796">
          <cell r="A6796">
            <v>101398</v>
          </cell>
          <cell r="B6796" t="str">
            <v>SERVICOS DIVERSOS</v>
          </cell>
          <cell r="C6796" t="str">
            <v>SEDI</v>
          </cell>
          <cell r="D6796" t="str">
            <v>OUTROS</v>
          </cell>
          <cell r="E6796" t="str">
            <v>0318</v>
          </cell>
          <cell r="F6796" t="str">
            <v/>
          </cell>
          <cell r="G6796" t="str">
            <v/>
          </cell>
          <cell r="H6796" t="str">
            <v>CAVOUQUEIRO OU OPERADOR DE PERFURATRIZ COM ENCARGOS COMPLEMENTARES</v>
          </cell>
          <cell r="I6796" t="str">
            <v>MES</v>
          </cell>
          <cell r="J6796" t="str">
            <v>COEFICIENTE DE REPRESENTATIVIDADE</v>
          </cell>
          <cell r="K6796" t="str">
            <v>2.909,00</v>
          </cell>
          <cell r="L6796" t="str">
            <v>ENCARGOS COMPLEMENTARES REFERENCIAL</v>
          </cell>
        </row>
        <row r="6797">
          <cell r="A6797">
            <v>101399</v>
          </cell>
          <cell r="B6797" t="str">
            <v>SERVICOS DIVERSOS</v>
          </cell>
          <cell r="C6797" t="str">
            <v>SEDI</v>
          </cell>
          <cell r="D6797" t="str">
            <v>OUTROS</v>
          </cell>
          <cell r="E6797" t="str">
            <v>0318</v>
          </cell>
          <cell r="F6797" t="str">
            <v/>
          </cell>
          <cell r="G6797" t="str">
            <v/>
          </cell>
          <cell r="H6797" t="str">
            <v>ELETRICISTA COM ENCARGOS COMPLEMENTARES</v>
          </cell>
          <cell r="I6797" t="str">
            <v>MES</v>
          </cell>
          <cell r="J6797" t="str">
            <v>COEFICIENTE DE REPRESENTATIVIDADE</v>
          </cell>
          <cell r="K6797" t="str">
            <v>3.514,50</v>
          </cell>
          <cell r="L6797" t="str">
            <v>ENCARGOS COMPLEMENTARES REFERENCIAL</v>
          </cell>
        </row>
        <row r="6798">
          <cell r="A6798">
            <v>101400</v>
          </cell>
          <cell r="B6798" t="str">
            <v>SERVICOS DIVERSOS</v>
          </cell>
          <cell r="C6798" t="str">
            <v>SEDI</v>
          </cell>
          <cell r="D6798" t="str">
            <v>OUTROS</v>
          </cell>
          <cell r="E6798" t="str">
            <v>0318</v>
          </cell>
          <cell r="F6798" t="str">
            <v/>
          </cell>
          <cell r="G6798" t="str">
            <v/>
          </cell>
          <cell r="H6798" t="str">
            <v>ELETRICISTA DE MANUTENÇÃO INDUSTRIAL COM ENCARGOS COMPLEMENTARES</v>
          </cell>
          <cell r="I6798" t="str">
            <v>MES</v>
          </cell>
          <cell r="J6798" t="str">
            <v>COEFICIENTE DE REPRESENTATIVIDADE</v>
          </cell>
          <cell r="K6798" t="str">
            <v>3.380,58</v>
          </cell>
          <cell r="L6798" t="str">
            <v>ENCARGOS COMPLEMENTARES REFERENCIAL</v>
          </cell>
        </row>
        <row r="6799">
          <cell r="A6799">
            <v>101401</v>
          </cell>
          <cell r="B6799" t="str">
            <v>SERVICOS DIVERSOS</v>
          </cell>
          <cell r="C6799" t="str">
            <v>SEDI</v>
          </cell>
          <cell r="D6799" t="str">
            <v>OUTROS</v>
          </cell>
          <cell r="E6799" t="str">
            <v>0318</v>
          </cell>
          <cell r="F6799" t="str">
            <v/>
          </cell>
          <cell r="G6799" t="str">
            <v/>
          </cell>
          <cell r="H6799" t="str">
            <v>ELETROTÉCNICO COM ENCARGOS COMPLEMENTARES</v>
          </cell>
          <cell r="I6799" t="str">
            <v>MES</v>
          </cell>
          <cell r="J6799" t="str">
            <v>COEFICIENTE DE REPRESENTATIVIDADE</v>
          </cell>
          <cell r="K6799" t="str">
            <v>5.081,78</v>
          </cell>
          <cell r="L6799" t="str">
            <v>ENCARGOS COMPLEMENTARES REFERENCIAL</v>
          </cell>
        </row>
        <row r="6800">
          <cell r="A6800">
            <v>101402</v>
          </cell>
          <cell r="B6800" t="str">
            <v>SERVICOS DIVERSOS</v>
          </cell>
          <cell r="C6800" t="str">
            <v>SEDI</v>
          </cell>
          <cell r="D6800" t="str">
            <v>OUTROS</v>
          </cell>
          <cell r="E6800" t="str">
            <v>0318</v>
          </cell>
          <cell r="F6800" t="str">
            <v/>
          </cell>
          <cell r="G6800" t="str">
            <v/>
          </cell>
          <cell r="H6800" t="str">
            <v>ENCANADOR OU BOMBEIRO HIDRÁULICO COM ENCARGOS COMPLEMENTARES</v>
          </cell>
          <cell r="I6800" t="str">
            <v>MES</v>
          </cell>
          <cell r="J6800" t="str">
            <v>COEFICIENTE DE REPRESENTATIVIDADE</v>
          </cell>
          <cell r="K6800" t="str">
            <v>3.156,59</v>
          </cell>
          <cell r="L6800" t="str">
            <v>ENCARGOS COMPLEMENTARES REFERENCIAL</v>
          </cell>
        </row>
        <row r="6801">
          <cell r="A6801">
            <v>101403</v>
          </cell>
          <cell r="B6801" t="str">
            <v>SERVICOS DIVERSOS</v>
          </cell>
          <cell r="C6801" t="str">
            <v>SEDI</v>
          </cell>
          <cell r="D6801" t="str">
            <v>OUTROS</v>
          </cell>
          <cell r="E6801" t="str">
            <v>0318</v>
          </cell>
          <cell r="F6801" t="str">
            <v/>
          </cell>
          <cell r="G6801" t="str">
            <v/>
          </cell>
          <cell r="H6801" t="str">
            <v>ENGENHEIRO CIVIL SENIOR COM ENCARGOS COMPLEMENTARES</v>
          </cell>
          <cell r="I6801" t="str">
            <v>MES</v>
          </cell>
          <cell r="J6801" t="str">
            <v>COEFICIENTE DE REPRESENTATIVIDADE</v>
          </cell>
          <cell r="K6801" t="str">
            <v>21.841,87</v>
          </cell>
          <cell r="L6801" t="str">
            <v>ENCARGOS COMPLEMENTARES REFERENCIAL</v>
          </cell>
        </row>
        <row r="6802">
          <cell r="A6802">
            <v>101404</v>
          </cell>
          <cell r="B6802" t="str">
            <v>SERVICOS DIVERSOS</v>
          </cell>
          <cell r="C6802" t="str">
            <v>SEDI</v>
          </cell>
          <cell r="D6802" t="str">
            <v>OUTROS</v>
          </cell>
          <cell r="E6802" t="str">
            <v>0318</v>
          </cell>
          <cell r="F6802" t="str">
            <v/>
          </cell>
          <cell r="G6802" t="str">
            <v/>
          </cell>
          <cell r="H6802" t="str">
            <v>ENGENHEIRO ELETRICISTA COM ENCARGOS COMPLEMENTARES</v>
          </cell>
          <cell r="I6802" t="str">
            <v>MES</v>
          </cell>
          <cell r="J6802" t="str">
            <v>COEFICIENTE DE REPRESENTATIVIDADE</v>
          </cell>
          <cell r="K6802" t="str">
            <v>14.456,76</v>
          </cell>
          <cell r="L6802" t="str">
            <v>ENCARGOS COMPLEMENTARES REFERENCIAL</v>
          </cell>
        </row>
        <row r="6803">
          <cell r="A6803">
            <v>101405</v>
          </cell>
          <cell r="B6803" t="str">
            <v>SERVICOS DIVERSOS</v>
          </cell>
          <cell r="C6803" t="str">
            <v>SEDI</v>
          </cell>
          <cell r="D6803" t="str">
            <v>OUTROS</v>
          </cell>
          <cell r="E6803" t="str">
            <v>0318</v>
          </cell>
          <cell r="F6803" t="str">
            <v/>
          </cell>
          <cell r="G6803" t="str">
            <v/>
          </cell>
          <cell r="H6803" t="str">
            <v>ENGENHEIRO SANITARISTA COM ENCARGOS COMPLEMENTARES</v>
          </cell>
          <cell r="I6803" t="str">
            <v>MES</v>
          </cell>
          <cell r="J6803" t="str">
            <v>COEFICIENTE DE REPRESENTATIVIDADE</v>
          </cell>
          <cell r="K6803" t="str">
            <v>14.096,53</v>
          </cell>
          <cell r="L6803" t="str">
            <v>ENCARGOS COMPLEMENTARES REFERENCIAL</v>
          </cell>
        </row>
        <row r="6804">
          <cell r="A6804">
            <v>101407</v>
          </cell>
          <cell r="B6804" t="str">
            <v>SERVICOS DIVERSOS</v>
          </cell>
          <cell r="C6804" t="str">
            <v>SEDI</v>
          </cell>
          <cell r="D6804" t="str">
            <v>OUTROS</v>
          </cell>
          <cell r="E6804" t="str">
            <v>0318</v>
          </cell>
          <cell r="F6804" t="str">
            <v/>
          </cell>
          <cell r="G6804" t="str">
            <v/>
          </cell>
          <cell r="H6804" t="str">
            <v>GESSEIRO COM ENCARGOS COMPLEMENTARES</v>
          </cell>
          <cell r="I6804" t="str">
            <v>MES</v>
          </cell>
          <cell r="J6804" t="str">
            <v>COEFICIENTE DE REPRESENTATIVIDADE</v>
          </cell>
          <cell r="K6804" t="str">
            <v>3.589,26</v>
          </cell>
          <cell r="L6804" t="str">
            <v>ENCARGOS COMPLEMENTARES REFERENCIAL</v>
          </cell>
        </row>
        <row r="6805">
          <cell r="A6805">
            <v>101408</v>
          </cell>
          <cell r="B6805" t="str">
            <v>SERVICOS DIVERSOS</v>
          </cell>
          <cell r="C6805" t="str">
            <v>SEDI</v>
          </cell>
          <cell r="D6805" t="str">
            <v>OUTROS</v>
          </cell>
          <cell r="E6805" t="str">
            <v>0318</v>
          </cell>
          <cell r="F6805" t="str">
            <v/>
          </cell>
          <cell r="G6805" t="str">
            <v/>
          </cell>
          <cell r="H6805" t="str">
            <v>IMPERMEABILIZADOR COM ENCARGOS COMPLEMENTARES</v>
          </cell>
          <cell r="I6805" t="str">
            <v>MES</v>
          </cell>
          <cell r="J6805" t="str">
            <v>COEFICIENTE DE REPRESENTATIVIDADE</v>
          </cell>
          <cell r="K6805" t="str">
            <v>3.286,65</v>
          </cell>
          <cell r="L6805" t="str">
            <v>ENCARGOS COMPLEMENTARES REFERENCIAL</v>
          </cell>
        </row>
        <row r="6806">
          <cell r="A6806">
            <v>101409</v>
          </cell>
          <cell r="B6806" t="str">
            <v>SERVICOS DIVERSOS</v>
          </cell>
          <cell r="C6806" t="str">
            <v>SEDI</v>
          </cell>
          <cell r="D6806" t="str">
            <v>OUTROS</v>
          </cell>
          <cell r="E6806" t="str">
            <v>0318</v>
          </cell>
          <cell r="F6806" t="str">
            <v/>
          </cell>
          <cell r="G6806" t="str">
            <v/>
          </cell>
          <cell r="H6806" t="str">
            <v>INSTALADOR DE TUBULAÇÕES COM ENCARGOS COMPLEMENTARES</v>
          </cell>
          <cell r="I6806" t="str">
            <v>MES</v>
          </cell>
          <cell r="J6806" t="str">
            <v>COEFICIENTE DE REPRESENTATIVIDADE</v>
          </cell>
          <cell r="K6806" t="str">
            <v>3.426,18</v>
          </cell>
          <cell r="L6806" t="str">
            <v>ENCARGOS COMPLEMENTARES REFERENCIAL</v>
          </cell>
        </row>
        <row r="6807">
          <cell r="A6807">
            <v>101410</v>
          </cell>
          <cell r="B6807" t="str">
            <v>SERVICOS DIVERSOS</v>
          </cell>
          <cell r="C6807" t="str">
            <v>SEDI</v>
          </cell>
          <cell r="D6807" t="str">
            <v>OUTROS</v>
          </cell>
          <cell r="E6807" t="str">
            <v>0318</v>
          </cell>
          <cell r="F6807" t="str">
            <v/>
          </cell>
          <cell r="G6807" t="str">
            <v/>
          </cell>
          <cell r="H6807" t="str">
            <v>JARDINEIRO COM ENCARGOS COMPLEMENTARES</v>
          </cell>
          <cell r="I6807" t="str">
            <v>MES</v>
          </cell>
          <cell r="J6807" t="str">
            <v>COEFICIENTE DE REPRESENTATIVIDADE</v>
          </cell>
          <cell r="K6807" t="str">
            <v>3.110,40</v>
          </cell>
          <cell r="L6807" t="str">
            <v>ENCARGOS COMPLEMENTARES REFERENCIAL</v>
          </cell>
        </row>
        <row r="6808">
          <cell r="A6808">
            <v>101411</v>
          </cell>
          <cell r="B6808" t="str">
            <v>SERVICOS DIVERSOS</v>
          </cell>
          <cell r="C6808" t="str">
            <v>SEDI</v>
          </cell>
          <cell r="D6808" t="str">
            <v>OUTROS</v>
          </cell>
          <cell r="E6808" t="str">
            <v>0318</v>
          </cell>
          <cell r="F6808" t="str">
            <v/>
          </cell>
          <cell r="G6808" t="str">
            <v/>
          </cell>
          <cell r="H6808" t="str">
            <v>LEITURISTA OU CADASTRISTA DE REDES DE ÁGUA COM ENCARGOS COMPLEMENTARES</v>
          </cell>
          <cell r="I6808" t="str">
            <v>MES</v>
          </cell>
          <cell r="J6808" t="str">
            <v>COEFICIENTE DE REPRESENTATIVIDADE</v>
          </cell>
          <cell r="K6808" t="str">
            <v>1.918,16</v>
          </cell>
          <cell r="L6808" t="str">
            <v>ENCARGOS COMPLEMENTARES REFERENCIAL</v>
          </cell>
        </row>
        <row r="6809">
          <cell r="A6809">
            <v>101412</v>
          </cell>
          <cell r="B6809" t="str">
            <v>SERVICOS DIVERSOS</v>
          </cell>
          <cell r="C6809" t="str">
            <v>SEDI</v>
          </cell>
          <cell r="D6809" t="str">
            <v>OUTROS</v>
          </cell>
          <cell r="E6809" t="str">
            <v>0318</v>
          </cell>
          <cell r="F6809" t="str">
            <v/>
          </cell>
          <cell r="G6809" t="str">
            <v/>
          </cell>
          <cell r="H6809" t="str">
            <v>MAÇARIQUEIRO COM ENCARGOS COMPLEMENTARES</v>
          </cell>
          <cell r="I6809" t="str">
            <v>MES</v>
          </cell>
          <cell r="J6809" t="str">
            <v>COEFICIENTE DE REPRESENTATIVIDADE</v>
          </cell>
          <cell r="K6809" t="str">
            <v>3.501,97</v>
          </cell>
          <cell r="L6809" t="str">
            <v>ENCARGOS COMPLEMENTARES REFERENCIAL</v>
          </cell>
        </row>
        <row r="6810">
          <cell r="A6810">
            <v>101413</v>
          </cell>
          <cell r="B6810" t="str">
            <v>SERVICOS DIVERSOS</v>
          </cell>
          <cell r="C6810" t="str">
            <v>SEDI</v>
          </cell>
          <cell r="D6810" t="str">
            <v>OUTROS</v>
          </cell>
          <cell r="E6810" t="str">
            <v>0318</v>
          </cell>
          <cell r="F6810" t="str">
            <v/>
          </cell>
          <cell r="G6810" t="str">
            <v/>
          </cell>
          <cell r="H6810" t="str">
            <v>MARCENEIRO COM ENCARGOS COMPLEMENTARES</v>
          </cell>
          <cell r="I6810" t="str">
            <v>MES</v>
          </cell>
          <cell r="J6810" t="str">
            <v>COEFICIENTE DE REPRESENTATIVIDADE</v>
          </cell>
          <cell r="K6810" t="str">
            <v>3.219,47</v>
          </cell>
          <cell r="L6810" t="str">
            <v>ENCARGOS COMPLEMENTARES REFERENCIAL</v>
          </cell>
        </row>
        <row r="6811">
          <cell r="A6811">
            <v>101414</v>
          </cell>
          <cell r="B6811" t="str">
            <v>SERVICOS DIVERSOS</v>
          </cell>
          <cell r="C6811" t="str">
            <v>SEDI</v>
          </cell>
          <cell r="D6811" t="str">
            <v>OUTROS</v>
          </cell>
          <cell r="E6811" t="str">
            <v>0318</v>
          </cell>
          <cell r="F6811" t="str">
            <v/>
          </cell>
          <cell r="G6811" t="str">
            <v/>
          </cell>
          <cell r="H6811" t="str">
            <v>MARMORISTA / GRANITEIRO COM ENCARGOS COMPLEMENTARES</v>
          </cell>
          <cell r="I6811" t="str">
            <v>MES</v>
          </cell>
          <cell r="J6811" t="str">
            <v>COEFICIENTE DE REPRESENTATIVIDADE</v>
          </cell>
          <cell r="K6811" t="str">
            <v>3.450,76</v>
          </cell>
          <cell r="L6811" t="str">
            <v>ENCARGOS COMPLEMENTARES REFERENCIAL</v>
          </cell>
        </row>
        <row r="6812">
          <cell r="A6812">
            <v>101415</v>
          </cell>
          <cell r="B6812" t="str">
            <v>SERVICOS DIVERSOS</v>
          </cell>
          <cell r="C6812" t="str">
            <v>SEDI</v>
          </cell>
          <cell r="D6812" t="str">
            <v>OUTROS</v>
          </cell>
          <cell r="E6812" t="str">
            <v>0318</v>
          </cell>
          <cell r="F6812" t="str">
            <v/>
          </cell>
          <cell r="G6812" t="str">
            <v/>
          </cell>
          <cell r="H6812" t="str">
            <v>MECÂNICO DE EQUIPAMENTOS PESADOS COM ENCARGOS COMPLEMENTARES</v>
          </cell>
          <cell r="I6812" t="str">
            <v>MES</v>
          </cell>
          <cell r="J6812" t="str">
            <v>COEFICIENTE DE REPRESENTATIVIDADE</v>
          </cell>
          <cell r="K6812" t="str">
            <v>4.041,36</v>
          </cell>
          <cell r="L6812" t="str">
            <v>ENCARGOS COMPLEMENTARES REFERENCIAL</v>
          </cell>
        </row>
        <row r="6813">
          <cell r="A6813">
            <v>101416</v>
          </cell>
          <cell r="B6813" t="str">
            <v>SERVICOS DIVERSOS</v>
          </cell>
          <cell r="C6813" t="str">
            <v>SEDI</v>
          </cell>
          <cell r="D6813" t="str">
            <v>OUTROS</v>
          </cell>
          <cell r="E6813" t="str">
            <v>0318</v>
          </cell>
          <cell r="F6813" t="str">
            <v/>
          </cell>
          <cell r="G6813" t="str">
            <v/>
          </cell>
          <cell r="H6813" t="str">
            <v>MECÂNICO DE REFRIGERAÇÃO COM ENCARGOS COMPLEMENTARES</v>
          </cell>
          <cell r="I6813" t="str">
            <v>MES</v>
          </cell>
          <cell r="J6813" t="str">
            <v>COEFICIENTE DE REPRESENTATIVIDADE</v>
          </cell>
          <cell r="K6813" t="str">
            <v>3.386,43</v>
          </cell>
          <cell r="L6813" t="str">
            <v>ENCARGOS COMPLEMENTARES REFERENCIAL</v>
          </cell>
        </row>
        <row r="6814">
          <cell r="A6814">
            <v>101417</v>
          </cell>
          <cell r="B6814" t="str">
            <v>SERVICOS DIVERSOS</v>
          </cell>
          <cell r="C6814" t="str">
            <v>SEDI</v>
          </cell>
          <cell r="D6814" t="str">
            <v>OUTROS</v>
          </cell>
          <cell r="E6814" t="str">
            <v>0318</v>
          </cell>
          <cell r="F6814" t="str">
            <v/>
          </cell>
          <cell r="G6814" t="str">
            <v/>
          </cell>
          <cell r="H6814" t="str">
            <v>MONTADOR DE ELETROELETRÔNICO COM ENCARGOS COMPLEMENTARES</v>
          </cell>
          <cell r="I6814" t="str">
            <v>MES</v>
          </cell>
          <cell r="J6814" t="str">
            <v>COEFICIENTE DE REPRESENTATIVIDADE</v>
          </cell>
          <cell r="K6814" t="str">
            <v>3.621,99</v>
          </cell>
          <cell r="L6814" t="str">
            <v>ENCARGOS COMPLEMENTARES REFERENCIAL</v>
          </cell>
        </row>
        <row r="6815">
          <cell r="A6815">
            <v>101418</v>
          </cell>
          <cell r="B6815" t="str">
            <v>SERVICOS DIVERSOS</v>
          </cell>
          <cell r="C6815" t="str">
            <v>SEDI</v>
          </cell>
          <cell r="D6815" t="str">
            <v>OUTROS</v>
          </cell>
          <cell r="E6815" t="str">
            <v>0318</v>
          </cell>
          <cell r="F6815" t="str">
            <v/>
          </cell>
          <cell r="G6815" t="str">
            <v/>
          </cell>
          <cell r="H6815" t="str">
            <v>MONTADOR DE ESTRUTURAS METÁLICAS COM ENCARGOS COMPLEMENTARES</v>
          </cell>
          <cell r="I6815" t="str">
            <v>MES</v>
          </cell>
          <cell r="J6815" t="str">
            <v>COEFICIENTE DE REPRESENTATIVIDADE</v>
          </cell>
          <cell r="K6815" t="str">
            <v>3.092,33</v>
          </cell>
          <cell r="L6815" t="str">
            <v>ENCARGOS COMPLEMENTARES REFERENCIAL</v>
          </cell>
        </row>
        <row r="6816">
          <cell r="A6816">
            <v>101419</v>
          </cell>
          <cell r="B6816" t="str">
            <v>SERVICOS DIVERSOS</v>
          </cell>
          <cell r="C6816" t="str">
            <v>SEDI</v>
          </cell>
          <cell r="D6816" t="str">
            <v>OUTROS</v>
          </cell>
          <cell r="E6816" t="str">
            <v>0318</v>
          </cell>
          <cell r="F6816" t="str">
            <v/>
          </cell>
          <cell r="G6816" t="str">
            <v/>
          </cell>
          <cell r="H6816" t="str">
            <v>MONTADOR DE MÁQUINAS COM ENCARGOS COMPLEMENTARES</v>
          </cell>
          <cell r="I6816" t="str">
            <v>MES</v>
          </cell>
          <cell r="J6816" t="str">
            <v>COEFICIENTE DE REPRESENTATIVIDADE</v>
          </cell>
          <cell r="K6816" t="str">
            <v>3.885,81</v>
          </cell>
          <cell r="L6816" t="str">
            <v>ENCARGOS COMPLEMENTARES REFERENCIAL</v>
          </cell>
        </row>
        <row r="6817">
          <cell r="A6817">
            <v>101420</v>
          </cell>
          <cell r="B6817" t="str">
            <v>SERVICOS DIVERSOS</v>
          </cell>
          <cell r="C6817" t="str">
            <v>SEDI</v>
          </cell>
          <cell r="D6817" t="str">
            <v>OUTROS</v>
          </cell>
          <cell r="E6817" t="str">
            <v>0318</v>
          </cell>
          <cell r="F6817" t="str">
            <v/>
          </cell>
          <cell r="G6817" t="str">
            <v/>
          </cell>
          <cell r="H6817" t="str">
            <v>MOTORISTA DE CAMINHÃO BASCULANTE COM ENCARGOS COMPLEMENTARES</v>
          </cell>
          <cell r="I6817" t="str">
            <v>MES</v>
          </cell>
          <cell r="J6817" t="str">
            <v>COEFICIENTE DE REPRESENTATIVIDADE</v>
          </cell>
          <cell r="K6817" t="str">
            <v>3.029,62</v>
          </cell>
          <cell r="L6817" t="str">
            <v>ENCARGOS COMPLEMENTARES REFERENCIAL</v>
          </cell>
        </row>
        <row r="6818">
          <cell r="A6818">
            <v>101421</v>
          </cell>
          <cell r="B6818" t="str">
            <v>SERVICOS DIVERSOS</v>
          </cell>
          <cell r="C6818" t="str">
            <v>SEDI</v>
          </cell>
          <cell r="D6818" t="str">
            <v>OUTROS</v>
          </cell>
          <cell r="E6818" t="str">
            <v>0318</v>
          </cell>
          <cell r="F6818" t="str">
            <v/>
          </cell>
          <cell r="G6818" t="str">
            <v/>
          </cell>
          <cell r="H6818" t="str">
            <v>MOTORISTA DE CAMINHÃO CARRETA COM ENCARGOS COMPLEMENTARES</v>
          </cell>
          <cell r="I6818" t="str">
            <v>MES</v>
          </cell>
          <cell r="J6818" t="str">
            <v>COEFICIENTE DE REPRESENTATIVIDADE</v>
          </cell>
          <cell r="K6818" t="str">
            <v>3.937,80</v>
          </cell>
          <cell r="L6818" t="str">
            <v>ENCARGOS COMPLEMENTARES REFERENCIAL</v>
          </cell>
        </row>
        <row r="6819">
          <cell r="A6819">
            <v>101422</v>
          </cell>
          <cell r="B6819" t="str">
            <v>SERVICOS DIVERSOS</v>
          </cell>
          <cell r="C6819" t="str">
            <v>SEDI</v>
          </cell>
          <cell r="D6819" t="str">
            <v>OUTROS</v>
          </cell>
          <cell r="E6819" t="str">
            <v>0318</v>
          </cell>
          <cell r="F6819" t="str">
            <v/>
          </cell>
          <cell r="G6819" t="str">
            <v/>
          </cell>
          <cell r="H6819" t="str">
            <v>MOTORISTA DE CARRO DE PASSEIO COM ENCARGOS COMPLEMENTARES</v>
          </cell>
          <cell r="I6819" t="str">
            <v>MES</v>
          </cell>
          <cell r="J6819" t="str">
            <v>COEFICIENTE DE REPRESENTATIVIDADE</v>
          </cell>
          <cell r="K6819" t="str">
            <v>3.324,68</v>
          </cell>
          <cell r="L6819" t="str">
            <v>ENCARGOS COMPLEMENTARES REFERENCIAL</v>
          </cell>
        </row>
        <row r="6820">
          <cell r="A6820">
            <v>101423</v>
          </cell>
          <cell r="B6820" t="str">
            <v>SERVICOS DIVERSOS</v>
          </cell>
          <cell r="C6820" t="str">
            <v>SEDI</v>
          </cell>
          <cell r="D6820" t="str">
            <v>OUTROS</v>
          </cell>
          <cell r="E6820" t="str">
            <v>0318</v>
          </cell>
          <cell r="F6820" t="str">
            <v/>
          </cell>
          <cell r="G6820" t="str">
            <v/>
          </cell>
          <cell r="H6820" t="str">
            <v>MOTORISTA DE ÔNIBUS / MICRO-ÔNIBUS COM ENCARGOS COMPLEMENTARES</v>
          </cell>
          <cell r="I6820" t="str">
            <v>MES</v>
          </cell>
          <cell r="J6820" t="str">
            <v>COEFICIENTE DE REPRESENTATIVIDADE</v>
          </cell>
          <cell r="K6820" t="str">
            <v>3.844,22</v>
          </cell>
          <cell r="L6820" t="str">
            <v>ENCARGOS COMPLEMENTARES REFERENCIAL</v>
          </cell>
        </row>
        <row r="6821">
          <cell r="A6821">
            <v>101424</v>
          </cell>
          <cell r="B6821" t="str">
            <v>SERVICOS DIVERSOS</v>
          </cell>
          <cell r="C6821" t="str">
            <v>SEDI</v>
          </cell>
          <cell r="D6821" t="str">
            <v>OUTROS</v>
          </cell>
          <cell r="E6821" t="str">
            <v>0318</v>
          </cell>
          <cell r="F6821" t="str">
            <v/>
          </cell>
          <cell r="G6821" t="str">
            <v/>
          </cell>
          <cell r="H6821" t="str">
            <v>MOTORISTA OPERADOR DE CAMINHÃO COM MUNCK COM ENCARGOS COMPLEMENTARES</v>
          </cell>
          <cell r="I6821" t="str">
            <v>MES</v>
          </cell>
          <cell r="J6821" t="str">
            <v>COEFICIENTE DE REPRESENTATIVIDADE</v>
          </cell>
          <cell r="K6821" t="str">
            <v>3.344,78</v>
          </cell>
          <cell r="L6821" t="str">
            <v>ENCARGOS COMPLEMENTARES REFERENCIAL</v>
          </cell>
        </row>
        <row r="6822">
          <cell r="A6822">
            <v>101425</v>
          </cell>
          <cell r="B6822" t="str">
            <v>SERVICOS DIVERSOS</v>
          </cell>
          <cell r="C6822" t="str">
            <v>SEDI</v>
          </cell>
          <cell r="D6822" t="str">
            <v>OUTROS</v>
          </cell>
          <cell r="E6822" t="str">
            <v>0318</v>
          </cell>
          <cell r="F6822" t="str">
            <v/>
          </cell>
          <cell r="G6822" t="str">
            <v/>
          </cell>
          <cell r="H6822" t="str">
            <v>NIVELADOR  COM ENCARGOS COMPLEMENTARES</v>
          </cell>
          <cell r="I6822" t="str">
            <v>MES</v>
          </cell>
          <cell r="J6822" t="str">
            <v>COEFICIENTE DE REPRESENTATIVIDADE</v>
          </cell>
          <cell r="K6822" t="str">
            <v>1.823,11</v>
          </cell>
          <cell r="L6822" t="str">
            <v>ENCARGOS COMPLEMENTARES REFERENCIAL</v>
          </cell>
        </row>
        <row r="6823">
          <cell r="A6823">
            <v>101426</v>
          </cell>
          <cell r="B6823" t="str">
            <v>SERVICOS DIVERSOS</v>
          </cell>
          <cell r="C6823" t="str">
            <v>SEDI</v>
          </cell>
          <cell r="D6823" t="str">
            <v>OUTROS</v>
          </cell>
          <cell r="E6823" t="str">
            <v>0318</v>
          </cell>
          <cell r="F6823" t="str">
            <v/>
          </cell>
          <cell r="G6823" t="str">
            <v/>
          </cell>
          <cell r="H6823" t="str">
            <v>OPERADOR DE BATE-ESTACA COM ENCARGOS COMPLEMENTARES</v>
          </cell>
          <cell r="I6823" t="str">
            <v>MES</v>
          </cell>
          <cell r="J6823" t="str">
            <v>COEFICIENTE DE REPRESENTATIVIDADE</v>
          </cell>
          <cell r="K6823" t="str">
            <v>3.740,39</v>
          </cell>
          <cell r="L6823" t="str">
            <v>ENCARGOS COMPLEMENTARES REFERENCIAL</v>
          </cell>
        </row>
        <row r="6824">
          <cell r="A6824">
            <v>101427</v>
          </cell>
          <cell r="B6824" t="str">
            <v>SERVICOS DIVERSOS</v>
          </cell>
          <cell r="C6824" t="str">
            <v>SEDI</v>
          </cell>
          <cell r="D6824" t="str">
            <v>OUTROS</v>
          </cell>
          <cell r="E6824" t="str">
            <v>0318</v>
          </cell>
          <cell r="F6824" t="str">
            <v/>
          </cell>
          <cell r="G6824" t="str">
            <v/>
          </cell>
          <cell r="H6824" t="str">
            <v>OPERADOR DE BETONEIRA (CAMINHÃO) COM ENCARGOS COMPLEMENTARES</v>
          </cell>
          <cell r="I6824" t="str">
            <v>MES</v>
          </cell>
          <cell r="J6824" t="str">
            <v>COEFICIENTE DE REPRESENTATIVIDADE</v>
          </cell>
          <cell r="K6824" t="str">
            <v>2.936,99</v>
          </cell>
          <cell r="L6824" t="str">
            <v>ENCARGOS COMPLEMENTARES REFERENCIAL</v>
          </cell>
        </row>
        <row r="6825">
          <cell r="A6825">
            <v>101428</v>
          </cell>
          <cell r="B6825" t="str">
            <v>SERVICOS DIVERSOS</v>
          </cell>
          <cell r="C6825" t="str">
            <v>SEDI</v>
          </cell>
          <cell r="D6825" t="str">
            <v>OUTROS</v>
          </cell>
          <cell r="E6825" t="str">
            <v>0318</v>
          </cell>
          <cell r="F6825" t="str">
            <v/>
          </cell>
          <cell r="G6825" t="str">
            <v/>
          </cell>
          <cell r="H6825" t="str">
            <v>OPERADOR DE BETONEIRA ESTACIONÁRIA COM ENCARGOS COMPLEMENTARES</v>
          </cell>
          <cell r="I6825" t="str">
            <v>MES</v>
          </cell>
          <cell r="J6825" t="str">
            <v>COEFICIENTE DE REPRESENTATIVIDADE</v>
          </cell>
          <cell r="K6825" t="str">
            <v>2.863,87</v>
          </cell>
          <cell r="L6825" t="str">
            <v>ENCARGOS COMPLEMENTARES REFERENCIAL</v>
          </cell>
        </row>
        <row r="6826">
          <cell r="A6826">
            <v>101429</v>
          </cell>
          <cell r="B6826" t="str">
            <v>SERVICOS DIVERSOS</v>
          </cell>
          <cell r="C6826" t="str">
            <v>SEDI</v>
          </cell>
          <cell r="D6826" t="str">
            <v>OUTROS</v>
          </cell>
          <cell r="E6826" t="str">
            <v>0318</v>
          </cell>
          <cell r="F6826" t="str">
            <v/>
          </cell>
          <cell r="G6826" t="str">
            <v/>
          </cell>
          <cell r="H6826" t="str">
            <v>OPERADOR DE COMPRESSOR DE AR OU COMPRESSORISTA COM ENCARGOS COMPLEMENTARES</v>
          </cell>
          <cell r="I6826" t="str">
            <v>MES</v>
          </cell>
          <cell r="J6826" t="str">
            <v>COEFICIENTE DE REPRESENTATIVIDADE</v>
          </cell>
          <cell r="K6826" t="str">
            <v>3.456,66</v>
          </cell>
          <cell r="L6826" t="str">
            <v>ENCARGOS COMPLEMENTARES REFERENCIAL</v>
          </cell>
        </row>
        <row r="6827">
          <cell r="A6827">
            <v>101430</v>
          </cell>
          <cell r="B6827" t="str">
            <v>SERVICOS DIVERSOS</v>
          </cell>
          <cell r="C6827" t="str">
            <v>SEDI</v>
          </cell>
          <cell r="D6827" t="str">
            <v>OUTROS</v>
          </cell>
          <cell r="E6827" t="str">
            <v>0318</v>
          </cell>
          <cell r="F6827" t="str">
            <v/>
          </cell>
          <cell r="G6827" t="str">
            <v/>
          </cell>
          <cell r="H6827" t="str">
            <v>OPERADOR DE DEMARCADORA DE FAIXAS DE TRÁFEGO COM ENCARGOS COMPLEMENTARES</v>
          </cell>
          <cell r="I6827" t="str">
            <v>MES</v>
          </cell>
          <cell r="J6827" t="str">
            <v>COEFICIENTE DE REPRESENTATIVIDADE</v>
          </cell>
          <cell r="K6827" t="str">
            <v>3.419,69</v>
          </cell>
          <cell r="L6827" t="str">
            <v>ENCARGOS COMPLEMENTARES REFERENCIAL</v>
          </cell>
        </row>
        <row r="6828">
          <cell r="A6828">
            <v>101431</v>
          </cell>
          <cell r="B6828" t="str">
            <v>SERVICOS DIVERSOS</v>
          </cell>
          <cell r="C6828" t="str">
            <v>SEDI</v>
          </cell>
          <cell r="D6828" t="str">
            <v>OUTROS</v>
          </cell>
          <cell r="E6828" t="str">
            <v>0318</v>
          </cell>
          <cell r="F6828" t="str">
            <v/>
          </cell>
          <cell r="G6828" t="str">
            <v/>
          </cell>
          <cell r="H6828" t="str">
            <v>OPERADOR DE ESCAVADEIRA COM ENCARGOS COMPLEMENTARES</v>
          </cell>
          <cell r="I6828" t="str">
            <v>MES</v>
          </cell>
          <cell r="J6828" t="str">
            <v>COEFICIENTE DE REPRESENTATIVIDADE</v>
          </cell>
          <cell r="K6828" t="str">
            <v>3.670,22</v>
          </cell>
          <cell r="L6828" t="str">
            <v>ENCARGOS COMPLEMENTARES REFERENCIAL</v>
          </cell>
        </row>
        <row r="6829">
          <cell r="A6829">
            <v>101432</v>
          </cell>
          <cell r="B6829" t="str">
            <v>SERVICOS DIVERSOS</v>
          </cell>
          <cell r="C6829" t="str">
            <v>SEDI</v>
          </cell>
          <cell r="D6829" t="str">
            <v>OUTROS</v>
          </cell>
          <cell r="E6829" t="str">
            <v>0318</v>
          </cell>
          <cell r="F6829" t="str">
            <v/>
          </cell>
          <cell r="G6829" t="str">
            <v/>
          </cell>
          <cell r="H6829" t="str">
            <v>OPERADOR DE GUINCHO OU GUINCHEIRO COM ENCARGOS COMPLEMENTARES</v>
          </cell>
          <cell r="I6829" t="str">
            <v>MES</v>
          </cell>
          <cell r="J6829" t="str">
            <v>COEFICIENTE DE REPRESENTATIVIDADE</v>
          </cell>
          <cell r="K6829" t="str">
            <v>3.055,82</v>
          </cell>
          <cell r="L6829" t="str">
            <v>ENCARGOS COMPLEMENTARES REFERENCIAL</v>
          </cell>
        </row>
        <row r="6830">
          <cell r="A6830">
            <v>101433</v>
          </cell>
          <cell r="B6830" t="str">
            <v>SERVICOS DIVERSOS</v>
          </cell>
          <cell r="C6830" t="str">
            <v>SEDI</v>
          </cell>
          <cell r="D6830" t="str">
            <v>OUTROS</v>
          </cell>
          <cell r="E6830" t="str">
            <v>0318</v>
          </cell>
          <cell r="F6830" t="str">
            <v/>
          </cell>
          <cell r="G6830" t="str">
            <v/>
          </cell>
          <cell r="H6830" t="str">
            <v>OPERADOR DE GUINDASTE COM ENCARGOS COMPLEMENTARES</v>
          </cell>
          <cell r="I6830" t="str">
            <v>MES</v>
          </cell>
          <cell r="J6830" t="str">
            <v>COEFICIENTE DE REPRESENTATIVIDADE</v>
          </cell>
          <cell r="K6830" t="str">
            <v>3.428,49</v>
          </cell>
          <cell r="L6830" t="str">
            <v>ENCARGOS COMPLEMENTARES REFERENCIAL</v>
          </cell>
        </row>
        <row r="6831">
          <cell r="A6831">
            <v>101434</v>
          </cell>
          <cell r="B6831" t="str">
            <v>SERVICOS DIVERSOS</v>
          </cell>
          <cell r="C6831" t="str">
            <v>SEDI</v>
          </cell>
          <cell r="D6831" t="str">
            <v>OUTROS</v>
          </cell>
          <cell r="E6831" t="str">
            <v>0318</v>
          </cell>
          <cell r="F6831" t="str">
            <v/>
          </cell>
          <cell r="G6831" t="str">
            <v/>
          </cell>
          <cell r="H6831" t="str">
            <v>OPERADOR DE JATO ABRASIVO OU JATISTA COM ENCARGOS COMPLEMENTARES</v>
          </cell>
          <cell r="I6831" t="str">
            <v>MES</v>
          </cell>
          <cell r="J6831" t="str">
            <v>COEFICIENTE DE REPRESENTATIVIDADE</v>
          </cell>
          <cell r="K6831" t="str">
            <v>3.374,24</v>
          </cell>
          <cell r="L6831" t="str">
            <v>ENCARGOS COMPLEMENTARES REFERENCIAL</v>
          </cell>
        </row>
        <row r="6832">
          <cell r="A6832">
            <v>101435</v>
          </cell>
          <cell r="B6832" t="str">
            <v>SERVICOS DIVERSOS</v>
          </cell>
          <cell r="C6832" t="str">
            <v>SEDI</v>
          </cell>
          <cell r="D6832" t="str">
            <v>OUTROS</v>
          </cell>
          <cell r="E6832" t="str">
            <v>0318</v>
          </cell>
          <cell r="F6832" t="str">
            <v/>
          </cell>
          <cell r="G6832" t="str">
            <v/>
          </cell>
          <cell r="H6832" t="str">
            <v>OPERADOR DE MÁQUINAS E TRATORES DIVERSOS COM ENCARGOS COMPLEMENTARES</v>
          </cell>
          <cell r="I6832" t="str">
            <v>MES</v>
          </cell>
          <cell r="J6832" t="str">
            <v>COEFICIENTE DE REPRESENTATIVIDADE</v>
          </cell>
          <cell r="K6832" t="str">
            <v>3.333,33</v>
          </cell>
          <cell r="L6832" t="str">
            <v>ENCARGOS COMPLEMENTARES REFERENCIAL</v>
          </cell>
        </row>
        <row r="6833">
          <cell r="A6833">
            <v>101436</v>
          </cell>
          <cell r="B6833" t="str">
            <v>SERVICOS DIVERSOS</v>
          </cell>
          <cell r="C6833" t="str">
            <v>SEDI</v>
          </cell>
          <cell r="D6833" t="str">
            <v>OUTROS</v>
          </cell>
          <cell r="E6833" t="str">
            <v>0318</v>
          </cell>
          <cell r="F6833" t="str">
            <v/>
          </cell>
          <cell r="G6833" t="str">
            <v/>
          </cell>
          <cell r="H6833" t="str">
            <v>OPERADOR DE MARTELETE OU MARTELETEIRO COM ENCARGOS COMPLEMENTARES</v>
          </cell>
          <cell r="I6833" t="str">
            <v>MES</v>
          </cell>
          <cell r="J6833" t="str">
            <v>COEFICIENTE DE REPRESENTATIVIDADE</v>
          </cell>
          <cell r="K6833" t="str">
            <v>3.488,05</v>
          </cell>
          <cell r="L6833" t="str">
            <v>ENCARGOS COMPLEMENTARES REFERENCIAL</v>
          </cell>
        </row>
        <row r="6834">
          <cell r="A6834">
            <v>101437</v>
          </cell>
          <cell r="B6834" t="str">
            <v>SERVICOS DIVERSOS</v>
          </cell>
          <cell r="C6834" t="str">
            <v>SEDI</v>
          </cell>
          <cell r="D6834" t="str">
            <v>OUTROS</v>
          </cell>
          <cell r="E6834" t="str">
            <v>0318</v>
          </cell>
          <cell r="F6834" t="str">
            <v/>
          </cell>
          <cell r="G6834" t="str">
            <v/>
          </cell>
          <cell r="H6834" t="str">
            <v>OPERADOR DE MOTO SCRAPER COM ENCARGOS COMPLEMENTARES</v>
          </cell>
          <cell r="I6834" t="str">
            <v>MES</v>
          </cell>
          <cell r="J6834" t="str">
            <v>COEFICIENTE DE REPRESENTATIVIDADE</v>
          </cell>
          <cell r="K6834" t="str">
            <v>3.463,58</v>
          </cell>
          <cell r="L6834" t="str">
            <v>ENCARGOS COMPLEMENTARES REFERENCIAL</v>
          </cell>
        </row>
        <row r="6835">
          <cell r="A6835">
            <v>101438</v>
          </cell>
          <cell r="B6835" t="str">
            <v>SERVICOS DIVERSOS</v>
          </cell>
          <cell r="C6835" t="str">
            <v>SEDI</v>
          </cell>
          <cell r="D6835" t="str">
            <v>OUTROS</v>
          </cell>
          <cell r="E6835" t="str">
            <v>0318</v>
          </cell>
          <cell r="F6835" t="str">
            <v/>
          </cell>
          <cell r="G6835" t="str">
            <v/>
          </cell>
          <cell r="H6835" t="str">
            <v>OPERADOR DE MOTONIVELADORA COM ENCARGOS COMPLEMENTARES</v>
          </cell>
          <cell r="I6835" t="str">
            <v>MES</v>
          </cell>
          <cell r="J6835" t="str">
            <v>COEFICIENTE DE REPRESENTATIVIDADE</v>
          </cell>
          <cell r="K6835" t="str">
            <v>4.057,44</v>
          </cell>
          <cell r="L6835" t="str">
            <v>ENCARGOS COMPLEMENTARES REFERENCIAL</v>
          </cell>
        </row>
        <row r="6836">
          <cell r="A6836">
            <v>101439</v>
          </cell>
          <cell r="B6836" t="str">
            <v>SERVICOS DIVERSOS</v>
          </cell>
          <cell r="C6836" t="str">
            <v>SEDI</v>
          </cell>
          <cell r="D6836" t="str">
            <v>OUTROS</v>
          </cell>
          <cell r="E6836" t="str">
            <v>0318</v>
          </cell>
          <cell r="F6836" t="str">
            <v/>
          </cell>
          <cell r="G6836" t="str">
            <v/>
          </cell>
          <cell r="H6836" t="str">
            <v>OPERADOR DE PÁ CARREGADEIRA COM ENCARGOS COMPLEMENTARES</v>
          </cell>
          <cell r="I6836" t="str">
            <v>MES</v>
          </cell>
          <cell r="J6836" t="str">
            <v>COEFICIENTE DE REPRESENTATIVIDADE</v>
          </cell>
          <cell r="K6836" t="str">
            <v>3.329,13</v>
          </cell>
          <cell r="L6836" t="str">
            <v>ENCARGOS COMPLEMENTARES REFERENCIAL</v>
          </cell>
        </row>
        <row r="6837">
          <cell r="A6837">
            <v>101440</v>
          </cell>
          <cell r="B6837" t="str">
            <v>SERVICOS DIVERSOS</v>
          </cell>
          <cell r="C6837" t="str">
            <v>SEDI</v>
          </cell>
          <cell r="D6837" t="str">
            <v>OUTROS</v>
          </cell>
          <cell r="E6837" t="str">
            <v>0318</v>
          </cell>
          <cell r="F6837" t="str">
            <v/>
          </cell>
          <cell r="G6837" t="str">
            <v/>
          </cell>
          <cell r="H6837" t="str">
            <v>OPERADOR DE PAVIMENTADORA / MESA VIBROACABADORA COM ENCARGOS COMPLEMENTARES</v>
          </cell>
          <cell r="I6837" t="str">
            <v>MES</v>
          </cell>
          <cell r="J6837" t="str">
            <v>COEFICIENTE DE REPRESENTATIVIDADE</v>
          </cell>
          <cell r="K6837" t="str">
            <v>3.548,41</v>
          </cell>
          <cell r="L6837" t="str">
            <v>ENCARGOS COMPLEMENTARES REFERENCIAL</v>
          </cell>
        </row>
        <row r="6838">
          <cell r="A6838">
            <v>101441</v>
          </cell>
          <cell r="B6838" t="str">
            <v>SERVICOS DIVERSOS</v>
          </cell>
          <cell r="C6838" t="str">
            <v>SEDI</v>
          </cell>
          <cell r="D6838" t="str">
            <v>OUTROS</v>
          </cell>
          <cell r="E6838" t="str">
            <v>0318</v>
          </cell>
          <cell r="F6838" t="str">
            <v/>
          </cell>
          <cell r="G6838" t="str">
            <v/>
          </cell>
          <cell r="H6838" t="str">
            <v>OPERADOR DE ROLO COMPACTADOR COM ENCARGOS COMPLEMENTARES</v>
          </cell>
          <cell r="I6838" t="str">
            <v>MES</v>
          </cell>
          <cell r="J6838" t="str">
            <v>COEFICIENTE DE REPRESENTATIVIDADE</v>
          </cell>
          <cell r="K6838" t="str">
            <v>3.283,76</v>
          </cell>
          <cell r="L6838" t="str">
            <v>ENCARGOS COMPLEMENTARES REFERENCIAL</v>
          </cell>
        </row>
        <row r="6839">
          <cell r="A6839">
            <v>101442</v>
          </cell>
          <cell r="B6839" t="str">
            <v>SERVICOS DIVERSOS</v>
          </cell>
          <cell r="C6839" t="str">
            <v>SEDI</v>
          </cell>
          <cell r="D6839" t="str">
            <v>OUTROS</v>
          </cell>
          <cell r="E6839" t="str">
            <v>0318</v>
          </cell>
          <cell r="F6839" t="str">
            <v/>
          </cell>
          <cell r="G6839" t="str">
            <v/>
          </cell>
          <cell r="H6839" t="str">
            <v>OPERADOR DE TRATOR - EXCLUSIVE AGROPECUÁRIA COM ENCARGOS COMPLEMENTARES</v>
          </cell>
          <cell r="I6839" t="str">
            <v>MES</v>
          </cell>
          <cell r="J6839" t="str">
            <v>COEFICIENTE DE REPRESENTATIVIDADE</v>
          </cell>
          <cell r="K6839" t="str">
            <v>3.333,33</v>
          </cell>
          <cell r="L6839" t="str">
            <v>ENCARGOS COMPLEMENTARES REFERENCIAL</v>
          </cell>
        </row>
        <row r="6840">
          <cell r="A6840">
            <v>101443</v>
          </cell>
          <cell r="B6840" t="str">
            <v>SERVICOS DIVERSOS</v>
          </cell>
          <cell r="C6840" t="str">
            <v>SEDI</v>
          </cell>
          <cell r="D6840" t="str">
            <v>OUTROS</v>
          </cell>
          <cell r="E6840" t="str">
            <v>0318</v>
          </cell>
          <cell r="F6840" t="str">
            <v/>
          </cell>
          <cell r="G6840" t="str">
            <v/>
          </cell>
          <cell r="H6840" t="str">
            <v>OPERADOR DE USINA DE ASFALTO, DE SOLOS OU DE CONCRETO COM ENCARGOS COMPLEMENTARES</v>
          </cell>
          <cell r="I6840" t="str">
            <v>MES</v>
          </cell>
          <cell r="J6840" t="str">
            <v>COEFICIENTE DE REPRESENTATIVIDADE</v>
          </cell>
          <cell r="K6840" t="str">
            <v>3.166,64</v>
          </cell>
          <cell r="L6840" t="str">
            <v>ENCARGOS COMPLEMENTARES REFERENCIAL</v>
          </cell>
        </row>
        <row r="6841">
          <cell r="A6841">
            <v>101444</v>
          </cell>
          <cell r="B6841" t="str">
            <v>SERVICOS DIVERSOS</v>
          </cell>
          <cell r="C6841" t="str">
            <v>SEDI</v>
          </cell>
          <cell r="D6841" t="str">
            <v>OUTROS</v>
          </cell>
          <cell r="E6841" t="str">
            <v>0318</v>
          </cell>
          <cell r="F6841" t="str">
            <v/>
          </cell>
          <cell r="G6841" t="str">
            <v/>
          </cell>
          <cell r="H6841" t="str">
            <v>PASTILHEIRO COM ENCARGOS COMPLEMENTARES</v>
          </cell>
          <cell r="I6841" t="str">
            <v>MES</v>
          </cell>
          <cell r="J6841" t="str">
            <v>COEFICIENTE DE REPRESENTATIVIDADE</v>
          </cell>
          <cell r="K6841" t="str">
            <v>3.794,32</v>
          </cell>
          <cell r="L6841" t="str">
            <v>ENCARGOS COMPLEMENTARES REFERENCIAL</v>
          </cell>
        </row>
        <row r="6842">
          <cell r="A6842">
            <v>101445</v>
          </cell>
          <cell r="B6842" t="str">
            <v>SERVICOS DIVERSOS</v>
          </cell>
          <cell r="C6842" t="str">
            <v>SEDI</v>
          </cell>
          <cell r="D6842" t="str">
            <v>OUTROS</v>
          </cell>
          <cell r="E6842" t="str">
            <v>0318</v>
          </cell>
          <cell r="F6842" t="str">
            <v/>
          </cell>
          <cell r="G6842" t="str">
            <v/>
          </cell>
          <cell r="H6842" t="str">
            <v>PEDREIRO COM ENCARGOS COMPLEMENTARES</v>
          </cell>
          <cell r="I6842" t="str">
            <v>MES</v>
          </cell>
          <cell r="J6842" t="str">
            <v>COEFICIENTE DE REPRESENTATIVIDADE</v>
          </cell>
          <cell r="K6842" t="str">
            <v>3.198,92</v>
          </cell>
          <cell r="L6842" t="str">
            <v>ENCARGOS COMPLEMENTARES REFERENCIAL</v>
          </cell>
        </row>
        <row r="6843">
          <cell r="A6843">
            <v>101446</v>
          </cell>
          <cell r="B6843" t="str">
            <v>SERVICOS DIVERSOS</v>
          </cell>
          <cell r="C6843" t="str">
            <v>SEDI</v>
          </cell>
          <cell r="D6843" t="str">
            <v>OUTROS</v>
          </cell>
          <cell r="E6843" t="str">
            <v>0318</v>
          </cell>
          <cell r="F6843" t="str">
            <v/>
          </cell>
          <cell r="G6843" t="str">
            <v/>
          </cell>
          <cell r="H6843" t="str">
            <v>PINTOR COM ENCARGOS COMPLEMENTARES</v>
          </cell>
          <cell r="I6843" t="str">
            <v>MES</v>
          </cell>
          <cell r="J6843" t="str">
            <v>COEFICIENTE DE REPRESENTATIVIDADE</v>
          </cell>
          <cell r="K6843" t="str">
            <v>3.393,07</v>
          </cell>
          <cell r="L6843" t="str">
            <v>ENCARGOS COMPLEMENTARES REFERENCIAL</v>
          </cell>
        </row>
        <row r="6844">
          <cell r="A6844">
            <v>101447</v>
          </cell>
          <cell r="B6844" t="str">
            <v>SERVICOS DIVERSOS</v>
          </cell>
          <cell r="C6844" t="str">
            <v>SEDI</v>
          </cell>
          <cell r="D6844" t="str">
            <v>OUTROS</v>
          </cell>
          <cell r="E6844" t="str">
            <v>0318</v>
          </cell>
          <cell r="F6844" t="str">
            <v/>
          </cell>
          <cell r="G6844" t="str">
            <v/>
          </cell>
          <cell r="H6844" t="str">
            <v>PINTOR DE LETREIROS COM ENCARGOS COMPLEMENTARES</v>
          </cell>
          <cell r="I6844" t="str">
            <v>MES</v>
          </cell>
          <cell r="J6844" t="str">
            <v>COEFICIENTE DE REPRESENTATIVIDADE</v>
          </cell>
          <cell r="K6844" t="str">
            <v>3.963,82</v>
          </cell>
          <cell r="L6844" t="str">
            <v>ENCARGOS COMPLEMENTARES REFERENCIAL</v>
          </cell>
        </row>
        <row r="6845">
          <cell r="A6845">
            <v>101448</v>
          </cell>
          <cell r="B6845" t="str">
            <v>SERVICOS DIVERSOS</v>
          </cell>
          <cell r="C6845" t="str">
            <v>SEDI</v>
          </cell>
          <cell r="D6845" t="str">
            <v>OUTROS</v>
          </cell>
          <cell r="E6845" t="str">
            <v>0318</v>
          </cell>
          <cell r="F6845" t="str">
            <v/>
          </cell>
          <cell r="G6845" t="str">
            <v/>
          </cell>
          <cell r="H6845" t="str">
            <v>PINTOR PARA TINTA EPÓXI COM ENCARGOS COMPLEMENTARES</v>
          </cell>
          <cell r="I6845" t="str">
            <v>MES</v>
          </cell>
          <cell r="J6845" t="str">
            <v>COEFICIENTE DE REPRESENTATIVIDADE</v>
          </cell>
          <cell r="K6845" t="str">
            <v>3.557,64</v>
          </cell>
          <cell r="L6845" t="str">
            <v>ENCARGOS COMPLEMENTARES REFERENCIAL</v>
          </cell>
        </row>
        <row r="6846">
          <cell r="A6846">
            <v>101449</v>
          </cell>
          <cell r="B6846" t="str">
            <v>SERVICOS DIVERSOS</v>
          </cell>
          <cell r="C6846" t="str">
            <v>SEDI</v>
          </cell>
          <cell r="D6846" t="str">
            <v>OUTROS</v>
          </cell>
          <cell r="E6846" t="str">
            <v>0318</v>
          </cell>
          <cell r="F6846" t="str">
            <v/>
          </cell>
          <cell r="G6846" t="str">
            <v/>
          </cell>
          <cell r="H6846" t="str">
            <v>POCEIRO / ESCAVADOR DE VALAS COM ENCARGOS COMPLEMENTARES</v>
          </cell>
          <cell r="I6846" t="str">
            <v>MES</v>
          </cell>
          <cell r="J6846" t="str">
            <v>COEFICIENTE DE REPRESENTATIVIDADE</v>
          </cell>
          <cell r="K6846" t="str">
            <v>3.269,99</v>
          </cell>
          <cell r="L6846" t="str">
            <v>ENCARGOS COMPLEMENTARES REFERENCIAL</v>
          </cell>
        </row>
        <row r="6847">
          <cell r="A6847">
            <v>101450</v>
          </cell>
          <cell r="B6847" t="str">
            <v>SERVICOS DIVERSOS</v>
          </cell>
          <cell r="C6847" t="str">
            <v>SEDI</v>
          </cell>
          <cell r="D6847" t="str">
            <v>OUTROS</v>
          </cell>
          <cell r="E6847" t="str">
            <v>0318</v>
          </cell>
          <cell r="F6847" t="str">
            <v/>
          </cell>
          <cell r="G6847" t="str">
            <v/>
          </cell>
          <cell r="H6847" t="str">
            <v>RASTELEIRO COM ENCARGOS COMPLEMENTARES</v>
          </cell>
          <cell r="I6847" t="str">
            <v>MES</v>
          </cell>
          <cell r="J6847" t="str">
            <v>COEFICIENTE DE REPRESENTATIVIDADE</v>
          </cell>
          <cell r="K6847" t="str">
            <v>2.670,42</v>
          </cell>
          <cell r="L6847" t="str">
            <v>ENCARGOS COMPLEMENTARES REFERENCIAL</v>
          </cell>
        </row>
        <row r="6848">
          <cell r="A6848">
            <v>101451</v>
          </cell>
          <cell r="B6848" t="str">
            <v>SERVICOS DIVERSOS</v>
          </cell>
          <cell r="C6848" t="str">
            <v>SEDI</v>
          </cell>
          <cell r="D6848" t="str">
            <v>OUTROS</v>
          </cell>
          <cell r="E6848" t="str">
            <v>0318</v>
          </cell>
          <cell r="F6848" t="str">
            <v/>
          </cell>
          <cell r="G6848" t="str">
            <v/>
          </cell>
          <cell r="H6848" t="str">
            <v>SERRALHEIRO COM ENCARGOS COMPLEMENTARES</v>
          </cell>
          <cell r="I6848" t="str">
            <v>MES</v>
          </cell>
          <cell r="J6848" t="str">
            <v>COEFICIENTE DE REPRESENTATIVIDADE</v>
          </cell>
          <cell r="K6848" t="str">
            <v>3.187,48</v>
          </cell>
          <cell r="L6848" t="str">
            <v>ENCARGOS COMPLEMENTARES REFERENCIAL</v>
          </cell>
        </row>
        <row r="6849">
          <cell r="A6849">
            <v>101452</v>
          </cell>
          <cell r="B6849" t="str">
            <v>SERVICOS DIVERSOS</v>
          </cell>
          <cell r="C6849" t="str">
            <v>SEDI</v>
          </cell>
          <cell r="D6849" t="str">
            <v>OUTROS</v>
          </cell>
          <cell r="E6849" t="str">
            <v>0318</v>
          </cell>
          <cell r="F6849" t="str">
            <v/>
          </cell>
          <cell r="G6849" t="str">
            <v/>
          </cell>
          <cell r="H6849" t="str">
            <v>SERVENTE DE OBRAS COM ENCARGOS COMPLEMENTARES</v>
          </cell>
          <cell r="I6849" t="str">
            <v>MES</v>
          </cell>
          <cell r="J6849" t="str">
            <v>COEFICIENTE DE REPRESENTATIVIDADE</v>
          </cell>
          <cell r="K6849" t="str">
            <v>2.624,22</v>
          </cell>
          <cell r="L6849" t="str">
            <v>ENCARGOS COMPLEMENTARES REFERENCIAL</v>
          </cell>
        </row>
        <row r="6850">
          <cell r="A6850">
            <v>101453</v>
          </cell>
          <cell r="B6850" t="str">
            <v>SERVICOS DIVERSOS</v>
          </cell>
          <cell r="C6850" t="str">
            <v>SEDI</v>
          </cell>
          <cell r="D6850" t="str">
            <v>OUTROS</v>
          </cell>
          <cell r="E6850" t="str">
            <v>0318</v>
          </cell>
          <cell r="F6850" t="str">
            <v/>
          </cell>
          <cell r="G6850" t="str">
            <v/>
          </cell>
          <cell r="H6850" t="str">
            <v>SOLDADOR COM ENCARGOS COMPLEMENTARES</v>
          </cell>
          <cell r="I6850" t="str">
            <v>MES</v>
          </cell>
          <cell r="J6850" t="str">
            <v>COEFICIENTE DE REPRESENTATIVIDADE</v>
          </cell>
          <cell r="K6850" t="str">
            <v>3.310,64</v>
          </cell>
          <cell r="L6850" t="str">
            <v>ENCARGOS COMPLEMENTARES REFERENCIAL</v>
          </cell>
        </row>
        <row r="6851">
          <cell r="A6851">
            <v>101454</v>
          </cell>
          <cell r="B6851" t="str">
            <v>SERVICOS DIVERSOS</v>
          </cell>
          <cell r="C6851" t="str">
            <v>SEDI</v>
          </cell>
          <cell r="D6851" t="str">
            <v>OUTROS</v>
          </cell>
          <cell r="E6851" t="str">
            <v>0318</v>
          </cell>
          <cell r="F6851" t="str">
            <v/>
          </cell>
          <cell r="G6851" t="str">
            <v/>
          </cell>
          <cell r="H6851" t="str">
            <v>SOLDADOR ELÉTRICO COM ENCARGOS COMPLEMENTARES</v>
          </cell>
          <cell r="I6851" t="str">
            <v>MES</v>
          </cell>
          <cell r="J6851" t="str">
            <v>COEFICIENTE DE REPRESENTATIVIDADE</v>
          </cell>
          <cell r="K6851" t="str">
            <v>4.258,85</v>
          </cell>
          <cell r="L6851" t="str">
            <v>ENCARGOS COMPLEMENTARES REFERENCIAL</v>
          </cell>
        </row>
        <row r="6852">
          <cell r="A6852">
            <v>101455</v>
          </cell>
          <cell r="B6852" t="str">
            <v>SERVICOS DIVERSOS</v>
          </cell>
          <cell r="C6852" t="str">
            <v>SEDI</v>
          </cell>
          <cell r="D6852" t="str">
            <v>OUTROS</v>
          </cell>
          <cell r="E6852" t="str">
            <v>0318</v>
          </cell>
          <cell r="F6852" t="str">
            <v/>
          </cell>
          <cell r="G6852" t="str">
            <v/>
          </cell>
          <cell r="H6852" t="str">
            <v>TAQUEADOR OU TAQUEIRO COM ENCARGOS COMPLEMENTARES</v>
          </cell>
          <cell r="I6852" t="str">
            <v>MES</v>
          </cell>
          <cell r="J6852" t="str">
            <v>COEFICIENTE DE REPRESENTATIVIDADE</v>
          </cell>
          <cell r="K6852" t="str">
            <v>3.660,97</v>
          </cell>
          <cell r="L6852" t="str">
            <v>ENCARGOS COMPLEMENTARES REFERENCIAL</v>
          </cell>
        </row>
        <row r="6853">
          <cell r="A6853">
            <v>101456</v>
          </cell>
          <cell r="B6853" t="str">
            <v>SERVICOS DIVERSOS</v>
          </cell>
          <cell r="C6853" t="str">
            <v>SEDI</v>
          </cell>
          <cell r="D6853" t="str">
            <v>OUTROS</v>
          </cell>
          <cell r="E6853" t="str">
            <v>0318</v>
          </cell>
          <cell r="F6853" t="str">
            <v/>
          </cell>
          <cell r="G6853" t="str">
            <v/>
          </cell>
          <cell r="H6853" t="str">
            <v>TÉCNICO DE LABORATÓRIO E CAMPO DE CONSTRUÇÃO COM ENCARGOS COMPLEMENTARES</v>
          </cell>
          <cell r="I6853" t="str">
            <v>MES</v>
          </cell>
          <cell r="J6853" t="str">
            <v>COEFICIENTE DE REPRESENTATIVIDADE</v>
          </cell>
          <cell r="K6853" t="str">
            <v>4.525,72</v>
          </cell>
          <cell r="L6853" t="str">
            <v>ENCARGOS COMPLEMENTARES REFERENCIAL</v>
          </cell>
        </row>
        <row r="6854">
          <cell r="A6854">
            <v>101457</v>
          </cell>
          <cell r="B6854" t="str">
            <v>SERVICOS DIVERSOS</v>
          </cell>
          <cell r="C6854" t="str">
            <v>SEDI</v>
          </cell>
          <cell r="D6854" t="str">
            <v>OUTROS</v>
          </cell>
          <cell r="E6854" t="str">
            <v>0318</v>
          </cell>
          <cell r="F6854" t="str">
            <v/>
          </cell>
          <cell r="G6854" t="str">
            <v/>
          </cell>
          <cell r="H6854" t="str">
            <v>TÉCNICO EM SONDAGEM COM ENCARGOS COMPLEMENTARES</v>
          </cell>
          <cell r="I6854" t="str">
            <v>MES</v>
          </cell>
          <cell r="J6854" t="str">
            <v>COEFICIENTE DE REPRESENTATIVIDADE</v>
          </cell>
          <cell r="K6854" t="str">
            <v>5.292,58</v>
          </cell>
          <cell r="L6854" t="str">
            <v>ENCARGOS COMPLEMENTARES REFERENCIAL</v>
          </cell>
        </row>
        <row r="6855">
          <cell r="A6855">
            <v>101458</v>
          </cell>
          <cell r="B6855" t="str">
            <v>SERVICOS DIVERSOS</v>
          </cell>
          <cell r="C6855" t="str">
            <v>SEDI</v>
          </cell>
          <cell r="D6855" t="str">
            <v>OUTROS</v>
          </cell>
          <cell r="E6855" t="str">
            <v>0318</v>
          </cell>
          <cell r="F6855" t="str">
            <v/>
          </cell>
          <cell r="G6855" t="str">
            <v/>
          </cell>
          <cell r="H6855" t="str">
            <v>TELHADOR COM ENCARGOS COMPLEMENTARES</v>
          </cell>
          <cell r="I6855" t="str">
            <v>MES</v>
          </cell>
          <cell r="J6855" t="str">
            <v>COEFICIENTE DE REPRESENTATIVIDADE</v>
          </cell>
          <cell r="K6855" t="str">
            <v>3.367,12</v>
          </cell>
          <cell r="L6855" t="str">
            <v>ENCARGOS COMPLEMENTARES REFERENCIAL</v>
          </cell>
        </row>
        <row r="6856">
          <cell r="A6856">
            <v>101459</v>
          </cell>
          <cell r="B6856" t="str">
            <v>SERVICOS DIVERSOS</v>
          </cell>
          <cell r="C6856" t="str">
            <v>SEDI</v>
          </cell>
          <cell r="D6856" t="str">
            <v>OUTROS</v>
          </cell>
          <cell r="E6856" t="str">
            <v>0318</v>
          </cell>
          <cell r="F6856" t="str">
            <v/>
          </cell>
          <cell r="G6856" t="str">
            <v/>
          </cell>
          <cell r="H6856" t="str">
            <v>VIDRACEIRO COM ENCARGOS COMPLEMENTARES</v>
          </cell>
          <cell r="I6856" t="str">
            <v>MES</v>
          </cell>
          <cell r="J6856" t="str">
            <v>COEFICIENTE DE REPRESENTATIVIDADE</v>
          </cell>
          <cell r="K6856" t="str">
            <v>2.844,20</v>
          </cell>
          <cell r="L6856" t="str">
            <v>ENCARGOS COMPLEMENTARES REFERENCIAL</v>
          </cell>
        </row>
        <row r="6857">
          <cell r="A6857">
            <v>101460</v>
          </cell>
          <cell r="B6857" t="str">
            <v>SERVICOS DIVERSOS</v>
          </cell>
          <cell r="C6857" t="str">
            <v>SEDI</v>
          </cell>
          <cell r="D6857" t="str">
            <v>OUTROS</v>
          </cell>
          <cell r="E6857" t="str">
            <v>0318</v>
          </cell>
          <cell r="F6857" t="str">
            <v/>
          </cell>
          <cell r="G6857" t="str">
            <v/>
          </cell>
          <cell r="H6857" t="str">
            <v>VIGIA DIURNO COM ENCARGOS COMPLEMENTARES</v>
          </cell>
          <cell r="I6857" t="str">
            <v>MES</v>
          </cell>
          <cell r="J6857" t="str">
            <v>COEFICIENTE DE REPRESENTATIVIDADE</v>
          </cell>
          <cell r="K6857" t="str">
            <v>2.678,79</v>
          </cell>
          <cell r="L6857" t="str">
            <v>ENCARGOS COMPLEMENTARES REFERENCIAL</v>
          </cell>
        </row>
      </sheetData>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EIRO_21"/>
    </sheetNames>
    <sheetDataSet>
      <sheetData sheetId="0">
        <row r="9">
          <cell r="A9">
            <v>101000101</v>
          </cell>
          <cell r="B9" t="str">
            <v>PLACA DE OBRA EM CHAPA GALVANIZADA N. 22, ADESIVADA /M2</v>
          </cell>
          <cell r="C9">
            <v>227.67</v>
          </cell>
          <cell r="D9">
            <v>46.74</v>
          </cell>
          <cell r="E9">
            <v>274.41000000000003</v>
          </cell>
        </row>
        <row r="10">
          <cell r="A10">
            <v>101000106</v>
          </cell>
          <cell r="B10" t="str">
            <v>CORTE DE CAPOEIRA FINA A FOICE /M2</v>
          </cell>
          <cell r="C10">
            <v>0</v>
          </cell>
          <cell r="D10">
            <v>1.1200000000000001</v>
          </cell>
          <cell r="E10">
            <v>1.1200000000000001</v>
          </cell>
        </row>
        <row r="11">
          <cell r="A11">
            <v>101000108</v>
          </cell>
          <cell r="B11" t="str">
            <v>SINAPI - 98524 - LIMPEZA MANUAL DE VEGETACAO EM TERRENO COM ENXADA.AF_05/2018 /M2</v>
          </cell>
          <cell r="E11">
            <v>2.27</v>
          </cell>
        </row>
        <row r="12">
          <cell r="A12">
            <v>101000110</v>
          </cell>
          <cell r="B12" t="str">
            <v>REGULARIZACAO DO SOLO COM IRREGULARIDADES ATE 0,20 M /M2</v>
          </cell>
          <cell r="C12">
            <v>0</v>
          </cell>
          <cell r="D12">
            <v>5.82</v>
          </cell>
          <cell r="E12">
            <v>5.82</v>
          </cell>
        </row>
        <row r="13">
          <cell r="A13">
            <v>101000111</v>
          </cell>
          <cell r="B13" t="str">
            <v>SINAPI - 100575 - REGULARIZACAO DE SUPERFICIES COM MOTONIVELADORA. AF_11/2019 /M2</v>
          </cell>
          <cell r="E13">
            <v>7.0000000000000007E-2</v>
          </cell>
        </row>
        <row r="14">
          <cell r="A14">
            <v>101000112</v>
          </cell>
          <cell r="B14" t="str">
            <v>LIMPEZA MECANIZADA DE TERRENO COM REMOCAO DE CAMADA VEGETAL, UTILIZANDO MOTONIVELADORA /M2</v>
          </cell>
          <cell r="C14">
            <v>0.44</v>
          </cell>
          <cell r="D14">
            <v>0.04</v>
          </cell>
          <cell r="E14">
            <v>0.48</v>
          </cell>
        </row>
        <row r="15">
          <cell r="A15">
            <v>101000113</v>
          </cell>
          <cell r="B15" t="str">
            <v>SINAPI - 95635 - KIT CAVALETE PARA MEDICAO DE AGUA - ENTRADA PRINCIPAL, EM PVC SOLDAVEL DN 25 (3/4")   FORNECIMENTO E INSTALACAO (EXCLUSIVE HIDROMETRO). AF_11/2016 /UN</v>
          </cell>
          <cell r="E15">
            <v>141.74</v>
          </cell>
        </row>
        <row r="16">
          <cell r="A16">
            <v>101000114</v>
          </cell>
          <cell r="B16" t="str">
            <v>INSTALACAO PROVISORIA DE AGUA E ESGOTO /UN</v>
          </cell>
          <cell r="C16">
            <v>483.24</v>
          </cell>
          <cell r="D16">
            <v>601.29999999999995</v>
          </cell>
          <cell r="E16">
            <v>1084.54</v>
          </cell>
        </row>
        <row r="17">
          <cell r="A17">
            <v>101000115</v>
          </cell>
          <cell r="B17" t="str">
            <v>PADRAO PROVISORIO TRIFASICO ATE 27 KW /UN</v>
          </cell>
          <cell r="C17">
            <v>3507.26</v>
          </cell>
          <cell r="D17">
            <v>1055.7</v>
          </cell>
          <cell r="E17">
            <v>4562.96</v>
          </cell>
        </row>
        <row r="18">
          <cell r="A18">
            <v>101000116</v>
          </cell>
          <cell r="B18" t="str">
            <v>PADRAO PROVISORIO TRIFASICO ATE 47 KW /UN</v>
          </cell>
          <cell r="C18">
            <v>5141.6499999999996</v>
          </cell>
          <cell r="D18">
            <v>1055.7</v>
          </cell>
          <cell r="E18">
            <v>6197.35</v>
          </cell>
        </row>
        <row r="19">
          <cell r="A19">
            <v>101000117</v>
          </cell>
          <cell r="B19" t="str">
            <v>INSTALACAO PROVISORIA DE LUZ (PADRAO MONTADO) /UN</v>
          </cell>
          <cell r="C19">
            <v>737.4</v>
          </cell>
          <cell r="D19">
            <v>281.52</v>
          </cell>
          <cell r="E19">
            <v>1018.92</v>
          </cell>
        </row>
        <row r="20">
          <cell r="A20">
            <v>101000118</v>
          </cell>
          <cell r="B20" t="str">
            <v>INSTALACAO PROVISORIA DE LUZ E FORCA /UN</v>
          </cell>
          <cell r="C20">
            <v>1325.13</v>
          </cell>
          <cell r="D20">
            <v>890.94</v>
          </cell>
          <cell r="E20">
            <v>2216.0700000000002</v>
          </cell>
        </row>
        <row r="21">
          <cell r="A21">
            <v>101000119</v>
          </cell>
          <cell r="B21" t="str">
            <v>PADRAO PROVISORIO TRIFASICO ATE 75 KW /UN</v>
          </cell>
          <cell r="C21">
            <v>6905.23</v>
          </cell>
          <cell r="D21">
            <v>1055.7</v>
          </cell>
          <cell r="E21">
            <v>7960.93</v>
          </cell>
        </row>
        <row r="22">
          <cell r="A22">
            <v>101000120</v>
          </cell>
          <cell r="B22" t="str">
            <v>SINAPI - 93207 - EXECUCAO DE ESCRITORIO EM CANTEIRO DE OBRA EM CHAPA DE MADEIRA COMPENSADA, NAO INCLUSO MOBILIARIO E EQUIPAMENTOS. AF_02/2016 /M2</v>
          </cell>
          <cell r="E22">
            <v>807.84</v>
          </cell>
        </row>
        <row r="23">
          <cell r="A23">
            <v>101000121</v>
          </cell>
          <cell r="B23" t="str">
            <v>SINAPI - 93584 - EXECUCAO DE DEPOSITO EM CANTEIRO DE OBRA EM CHAPA DE MADEIRA COMPENSADA, NAO INCLUSO MOBILIARIO. AF_04/2016 /M2</v>
          </cell>
          <cell r="E23">
            <v>632.09</v>
          </cell>
        </row>
        <row r="24">
          <cell r="A24">
            <v>101000122</v>
          </cell>
          <cell r="B24" t="str">
            <v>SINAPI - 99059 - LOCACAO CONVENCIONAL DE OBRA, UTILIZANDO GABARITO DE TABUAS CORRIDAS PONTALETADAS A CADA 2,00M -  2 UTILIZACOES. AF_10/2018 /M</v>
          </cell>
          <cell r="E24">
            <v>37.869999999999997</v>
          </cell>
        </row>
        <row r="25">
          <cell r="A25">
            <v>101000142</v>
          </cell>
          <cell r="B25" t="str">
            <v>SINAPI - 98458 - TAPUME COM COMPENSADO DE MADEIRA. AF_05/2018 /M2</v>
          </cell>
          <cell r="E25">
            <v>91.18</v>
          </cell>
        </row>
        <row r="26">
          <cell r="A26">
            <v>101000144</v>
          </cell>
          <cell r="B26" t="str">
            <v>SINAPI - 98459 - TAPUME COM TELHA METALICA. AF_05/2018 /M2</v>
          </cell>
          <cell r="E26">
            <v>91.04</v>
          </cell>
        </row>
        <row r="27">
          <cell r="A27">
            <v>101000146</v>
          </cell>
          <cell r="B27" t="str">
            <v>PORTAO PARA TAPUME COM TELHA TRAPEZOIDAL EM ACO GALVANIZADO,  ESP=0,5MM, EM ESTRUTURA DE MADEIRA, INCLUSIVE FERRAGENS /M2</v>
          </cell>
          <cell r="C27">
            <v>86.38</v>
          </cell>
          <cell r="D27">
            <v>21.77</v>
          </cell>
          <cell r="E27">
            <v>108.15</v>
          </cell>
        </row>
        <row r="28">
          <cell r="A28">
            <v>101000150</v>
          </cell>
          <cell r="B28" t="str">
            <v>SINAPI - 101197 - CERCA COM MOUROES DE CONCRETO, SECAO "T" PONTA INCLINADA, 10X10 CM, ESPACAMENTO DE 2,5 M, CRAVADOS 0,5 M, COM 11 FIOS DE ARAME FARPADO Nº 14 - FORNECIMENTO E INSTALACAO. AF_05/2020 /M</v>
          </cell>
          <cell r="E28">
            <v>80.02</v>
          </cell>
        </row>
        <row r="29">
          <cell r="A29">
            <v>101000152</v>
          </cell>
          <cell r="B29" t="str">
            <v>SINAPI - 101190 - CERCA COM MOUROES DE CONCRETO, RETO, H=3,00 M, ESPACAMENTO DE 2,5 M, CRAVADOS 0,5 M, COM 4 FIOS DE ARAME DE ACO OVALADO 15X17 - FORNECIMENTO E INSTALACAO. AF_05/2020 /M</v>
          </cell>
          <cell r="E29">
            <v>41.68</v>
          </cell>
        </row>
        <row r="30">
          <cell r="A30">
            <v>101000154</v>
          </cell>
          <cell r="B30" t="str">
            <v>SINAPI - 101201 - CERCA COM MOUROES DE MADEIRA, 7,5X7,5 CM, ESPACAMENTO DE 2,5 M, ALTURA LIVRE DE 2 M, CRAVADOS 0,5 M, COM 8 FIOS DE ARAME FARPADO Nº 14 CLASSE 250 - FORNECIMENTO E INSTALACAO. AF_05/2020 /M</v>
          </cell>
          <cell r="E30">
            <v>45.84</v>
          </cell>
        </row>
        <row r="31">
          <cell r="A31">
            <v>101000166</v>
          </cell>
          <cell r="B31" t="str">
            <v>SINAPI - 98525 - LIMPEZA MECANIZADA DE CAMADA VEGETAL, VEGETACAO E PEQUENAS ARVORES (DIAMETRO DE TRONCO MENOR QUE 0,20 M), COM TRATOR DE ESTEIRAS.AF_05/2018 /M2</v>
          </cell>
          <cell r="E31">
            <v>0.26</v>
          </cell>
        </row>
        <row r="32">
          <cell r="A32">
            <v>101000168</v>
          </cell>
          <cell r="B32" t="str">
            <v>RETIRADA DE TRONCO DE ARVORE E RAIZ COM MOTOSSERRA COM DIAMETRO MENOR QUE 30CM, INCLUSIVE BOTA FORA /UN</v>
          </cell>
          <cell r="C32">
            <v>368.03</v>
          </cell>
          <cell r="D32">
            <v>145.5</v>
          </cell>
          <cell r="E32">
            <v>513.53</v>
          </cell>
        </row>
        <row r="33">
          <cell r="A33">
            <v>101000169</v>
          </cell>
          <cell r="B33" t="str">
            <v>RETIRADA DE TRONCO DE ARVORE E RAIZ COM MOTOSSERRA COM DIAMETRO MAIOR QUE 30CM, INCLUSIVE BOTA FORA /UN</v>
          </cell>
          <cell r="C33">
            <v>479.45</v>
          </cell>
          <cell r="D33">
            <v>232.8</v>
          </cell>
          <cell r="E33">
            <v>712.25</v>
          </cell>
        </row>
        <row r="34">
          <cell r="A34">
            <v>101000200</v>
          </cell>
          <cell r="B34" t="str">
            <v>SINAPI - 93210 - EXECUCAO DE REFEITORIO EM CANTEIRO DE OBRA EM CHAPA DE MADEIRA COMPENSADA, NAO INCLUSO MOBILIARIO E EQUIPAMENTOS. AF_02/2016 /M2</v>
          </cell>
          <cell r="E34">
            <v>436.41</v>
          </cell>
        </row>
        <row r="35">
          <cell r="A35">
            <v>101000205</v>
          </cell>
          <cell r="B35" t="str">
            <v>SINAPI - 93212 - EXECUCAO DE SANITARIO E VESTIARIO EM CANTEIRO DE OBRA EM CHAPA DE MADEIRA COMPENSADA, NAO INCLUSO MOBILIARIO. AF_02/2016 /M2</v>
          </cell>
          <cell r="E35">
            <v>718.71</v>
          </cell>
        </row>
        <row r="36">
          <cell r="A36">
            <v>101000210</v>
          </cell>
          <cell r="B36" t="str">
            <v>LOCACAO DE CONTAINER PARA DEPOSITO DE (2,30 X 6,00)M, ALT. 2,50M, SEM DIVISORIAS INTERNAS E SEM SANITARIO, EXC TRANSP/CARGA/DESCARGA /MES</v>
          </cell>
          <cell r="C36">
            <v>425.78</v>
          </cell>
          <cell r="D36">
            <v>0</v>
          </cell>
          <cell r="E36">
            <v>425.78</v>
          </cell>
        </row>
        <row r="37">
          <cell r="A37">
            <v>101000215</v>
          </cell>
          <cell r="B37" t="str">
            <v>LOCACAO DE CONTAINER 2,30 X 6,00 M, ALT. 2,50 M, COM 1 SANITARIO, PARA ESCRITORIO, COMPLETO, SEM DIVISORIAS INTERNAS, EXCLUSIVE TRANSPORTE/CARGA/DESCARGA /MES</v>
          </cell>
          <cell r="C37">
            <v>545</v>
          </cell>
          <cell r="D37">
            <v>0</v>
          </cell>
          <cell r="E37">
            <v>545</v>
          </cell>
        </row>
        <row r="38">
          <cell r="A38">
            <v>101000220</v>
          </cell>
          <cell r="B38" t="str">
            <v>LOCACAO DE CONTAINER 2,30 X 4,30 M, ALT. 2,50 M, PARA SANITARIO, COM 3 BACIAS, 4 CHUVEIROS, 1 LAVATORIO E 1 MICTORIO, EXCLUSIVE TRANSPORTE/CARGA/DESCARGA /MES</v>
          </cell>
          <cell r="C38">
            <v>618.79999999999995</v>
          </cell>
          <cell r="D38">
            <v>0</v>
          </cell>
          <cell r="E38">
            <v>618.79999999999995</v>
          </cell>
        </row>
        <row r="39">
          <cell r="A39">
            <v>101000230</v>
          </cell>
          <cell r="B39" t="str">
            <v>BAIA DE RESIDUOS PARA ENTULHO CONSTRUCAO DESCOBERTA - MEDINDO (3,00X2,00)M - PAREDES EM CHAPA DE MADEIRA COMPENSADA 12MM H=1,10M, PISO EM TERRENO NATURAL FORTEMENTE APILOADO, PILARETE EM EUCALIPTO TRATADO 15CM, CONFORME PROJETO /UN</v>
          </cell>
          <cell r="C39">
            <v>1710.83</v>
          </cell>
          <cell r="D39">
            <v>218.11</v>
          </cell>
          <cell r="E39">
            <v>1928.94</v>
          </cell>
        </row>
        <row r="40">
          <cell r="A40">
            <v>101000235</v>
          </cell>
          <cell r="B40" t="str">
            <v>BAIA DE RESIDUOS P/ COLETA SELETIVA CONST. COBERTA-3 CELULAS - SENDO INTERNAMENTE 1,50X1,50M CADA CELULA -PAREDES EM CH. DE MADEIRA COMPENSADA 12MM H=1,10M, PISO EM TERRENO NATURAL FORTEMENTE APILOADO, PILARETE EM EUCALIPTO TRAT. 15CM, CONF. PROJ /UN</v>
          </cell>
          <cell r="C40">
            <v>3665.46</v>
          </cell>
          <cell r="D40">
            <v>516.48</v>
          </cell>
          <cell r="E40">
            <v>4181.9399999999996</v>
          </cell>
        </row>
        <row r="42">
          <cell r="B42" t="str">
            <v>DEMOLICOES E RETIRADAS</v>
          </cell>
        </row>
        <row r="44">
          <cell r="A44" t="str">
            <v>CODIGO</v>
          </cell>
          <cell r="B44" t="str">
            <v>S E R V I C O S</v>
          </cell>
          <cell r="C44" t="str">
            <v>MATERIAL</v>
          </cell>
          <cell r="D44" t="str">
            <v>MAO OBRA</v>
          </cell>
          <cell r="E44" t="str">
            <v>TOTAL</v>
          </cell>
        </row>
        <row r="46">
          <cell r="A46">
            <v>201002000</v>
          </cell>
          <cell r="B46" t="str">
            <v>SINAPI - 97624 - DEMOLICAO DE ALVENARIA DE TIJOLO MACICO, DE FORMA MANUAL, SEM REAPROVEITAMENTO. AF_12/2017 /M3</v>
          </cell>
          <cell r="E46">
            <v>71.12</v>
          </cell>
        </row>
        <row r="47">
          <cell r="A47">
            <v>201002002</v>
          </cell>
          <cell r="B47" t="str">
            <v>SINAPI - 97622 - DEMOLICAO DE ALVENARIA DE BLOCO FURADO, DE FORMA MANUAL, SEM REAPROVEITAMENTO. AF_12/2017 /M3</v>
          </cell>
          <cell r="E47">
            <v>37.82</v>
          </cell>
        </row>
        <row r="48">
          <cell r="A48">
            <v>201002006</v>
          </cell>
          <cell r="B48" t="str">
            <v>DEMOLICAO MANUAL DE CONCRETO SIMPLES /M3</v>
          </cell>
          <cell r="C48">
            <v>0</v>
          </cell>
          <cell r="D48">
            <v>212.31</v>
          </cell>
          <cell r="E48">
            <v>212.31</v>
          </cell>
        </row>
        <row r="49">
          <cell r="A49">
            <v>201002008</v>
          </cell>
          <cell r="B49" t="str">
            <v>SINAPI - 97629 - DEMOLICAO DE LAJES, DE FORMA MECANIZADA COM MARTELETE, SEM REAPROVEITAMENTO. AF_12/2017 /M3</v>
          </cell>
          <cell r="E49">
            <v>96.68</v>
          </cell>
        </row>
        <row r="50">
          <cell r="A50">
            <v>201002009</v>
          </cell>
          <cell r="B50" t="str">
            <v>SINAPI - 97627 - DEMOLICAO DE PILARES E VIGAS EM CONCRETO ARMADO, DE FORMA MECANIZADA COM MARTELETE, SEM REAPROVEITAMENTO. AF_12/2017 /M3</v>
          </cell>
          <cell r="E50">
            <v>215.89</v>
          </cell>
        </row>
        <row r="51">
          <cell r="A51">
            <v>201002010</v>
          </cell>
          <cell r="B51" t="str">
            <v>SINAPI - 97647 - REMOCAO DE TELHAS, DE FIBROCIMENTO, METALICA E CERAMICA, DE FORMA MANUAL, SEM REAPROVEITAMENTO. AF_12/2017 /M2</v>
          </cell>
          <cell r="E51">
            <v>2.33</v>
          </cell>
        </row>
        <row r="52">
          <cell r="A52">
            <v>201002012</v>
          </cell>
          <cell r="B52" t="str">
            <v>DEMOLICAO DE COBERTURA COM TELHAS DE FIBROCIMENTO /M2</v>
          </cell>
          <cell r="C52">
            <v>0</v>
          </cell>
          <cell r="D52">
            <v>4.09</v>
          </cell>
          <cell r="E52">
            <v>4.09</v>
          </cell>
        </row>
        <row r="53">
          <cell r="A53">
            <v>201002014</v>
          </cell>
          <cell r="B53" t="str">
            <v>DEMOLICAO DE CUMEEIRA OU ESPIGAO (SEM REAPROVEITAMENTO) /M</v>
          </cell>
          <cell r="C53">
            <v>0</v>
          </cell>
          <cell r="D53">
            <v>0.96</v>
          </cell>
          <cell r="E53">
            <v>0.96</v>
          </cell>
        </row>
        <row r="54">
          <cell r="A54">
            <v>201002016</v>
          </cell>
          <cell r="B54" t="str">
            <v>SINAPI - 97655 - REMOCAO DE TRAMA METALICA PARA COBERTURA, DE FORMA MANUAL, SEM REAPROVEITAMENTO. AF_12/2017 /M2</v>
          </cell>
          <cell r="E54">
            <v>14.89</v>
          </cell>
        </row>
        <row r="55">
          <cell r="A55">
            <v>201002028</v>
          </cell>
          <cell r="B55" t="str">
            <v>DEMOLICAO DE REVESTIMENTO DE LAMBRIS, INCLUSIVE ENTARUGAMENTO /M2</v>
          </cell>
          <cell r="C55">
            <v>0</v>
          </cell>
          <cell r="D55">
            <v>11.72</v>
          </cell>
          <cell r="E55">
            <v>11.72</v>
          </cell>
        </row>
        <row r="56">
          <cell r="A56">
            <v>201002031</v>
          </cell>
          <cell r="B56" t="str">
            <v>SINAPI - 97631 - DEMOLICAO DE ARGAMASSAS, DE FORMA MANUAL, SEM REAPROVEITAMENTO. AF_12/2017 /M2</v>
          </cell>
          <cell r="E56">
            <v>2.19</v>
          </cell>
        </row>
        <row r="57">
          <cell r="A57">
            <v>201002034</v>
          </cell>
          <cell r="B57" t="str">
            <v>DEMOLICAO DE PEITORIL /M</v>
          </cell>
          <cell r="C57">
            <v>0</v>
          </cell>
          <cell r="D57">
            <v>5.82</v>
          </cell>
          <cell r="E57">
            <v>5.82</v>
          </cell>
        </row>
        <row r="58">
          <cell r="A58">
            <v>201002035</v>
          </cell>
          <cell r="B58" t="str">
            <v>SINAPI - 97642 - REMOCAO DE TRAMA METALICA OU DE MADEIRA PARA FORRO, DE FORMA MANUAL, SEM REAPROVEITAMENTO. AF_12/2017 /M2</v>
          </cell>
          <cell r="E58">
            <v>2.1</v>
          </cell>
        </row>
        <row r="59">
          <cell r="A59">
            <v>201002036</v>
          </cell>
          <cell r="B59" t="str">
            <v>DEMOLICAO DE FORRO DE TABUAS DE PINHO /M2</v>
          </cell>
          <cell r="C59">
            <v>0</v>
          </cell>
          <cell r="D59">
            <v>5.0199999999999996</v>
          </cell>
          <cell r="E59">
            <v>5.0199999999999996</v>
          </cell>
        </row>
        <row r="60">
          <cell r="A60">
            <v>201002038</v>
          </cell>
          <cell r="B60" t="str">
            <v>DEMOLICAO DE FORRO DE ESTUQUE /M2</v>
          </cell>
          <cell r="C60">
            <v>0</v>
          </cell>
          <cell r="D60">
            <v>6.7</v>
          </cell>
          <cell r="E60">
            <v>6.7</v>
          </cell>
        </row>
        <row r="61">
          <cell r="A61">
            <v>201002039</v>
          </cell>
          <cell r="B61" t="str">
            <v>SINAPI - 97641 - REMOCAO DE FORRO DE GESSO, DE FORMA MANUAL, SEM REAPROVEITAMENTO. AF_12/2017 /M2</v>
          </cell>
          <cell r="E61">
            <v>3.45</v>
          </cell>
        </row>
        <row r="62">
          <cell r="A62">
            <v>201002040</v>
          </cell>
          <cell r="B62" t="str">
            <v>SINAPI - 97643 - REMOCAO DE PISO DE MADEIRA (ASSOALHO E BARROTE), DE FORMA MANUAL, SEM REAPROVEITAMENTO. AF_12/2017 /M2</v>
          </cell>
          <cell r="E62">
            <v>16.170000000000002</v>
          </cell>
        </row>
        <row r="63">
          <cell r="A63">
            <v>201002042</v>
          </cell>
          <cell r="B63" t="str">
            <v>DEMOLICAO DE PISO REVESTIDO COM TACOS /M2</v>
          </cell>
          <cell r="C63">
            <v>0</v>
          </cell>
          <cell r="D63">
            <v>20.13</v>
          </cell>
          <cell r="E63">
            <v>20.13</v>
          </cell>
        </row>
        <row r="64">
          <cell r="A64">
            <v>201002045</v>
          </cell>
          <cell r="B64" t="str">
            <v>DEMOLICAO DE PISO DE GRANILITE INCLUSIVE LASTRO /M2</v>
          </cell>
          <cell r="C64">
            <v>0</v>
          </cell>
          <cell r="D64">
            <v>20.37</v>
          </cell>
          <cell r="E64">
            <v>20.37</v>
          </cell>
        </row>
        <row r="65">
          <cell r="A65">
            <v>201002046</v>
          </cell>
          <cell r="B65" t="str">
            <v>DEMOLICAO DE PISO CIMENTADO, INCLUSIVE LASTRO DE CONCRETO /M3</v>
          </cell>
          <cell r="C65">
            <v>0</v>
          </cell>
          <cell r="D65">
            <v>160.05000000000001</v>
          </cell>
          <cell r="E65">
            <v>160.05000000000001</v>
          </cell>
        </row>
        <row r="66">
          <cell r="A66">
            <v>201002047</v>
          </cell>
          <cell r="B66" t="str">
            <v>DEMOLICAO DE PISO CIMENTADO, SOBRE LASTRO DE CONCRETO /M2</v>
          </cell>
          <cell r="C66">
            <v>0</v>
          </cell>
          <cell r="D66">
            <v>21.22</v>
          </cell>
          <cell r="E66">
            <v>21.22</v>
          </cell>
        </row>
        <row r="67">
          <cell r="A67">
            <v>201002050</v>
          </cell>
          <cell r="B67" t="str">
            <v>DEMOLICAO DE SOLEIRA /M</v>
          </cell>
          <cell r="C67">
            <v>0</v>
          </cell>
          <cell r="D67">
            <v>8</v>
          </cell>
          <cell r="E67">
            <v>8</v>
          </cell>
        </row>
        <row r="68">
          <cell r="A68">
            <v>201002051</v>
          </cell>
          <cell r="B68" t="str">
            <v>DEMOLICAO DE PISO CERAMICO /M2</v>
          </cell>
          <cell r="C68">
            <v>0</v>
          </cell>
          <cell r="D68">
            <v>11.42</v>
          </cell>
          <cell r="E68">
            <v>11.42</v>
          </cell>
        </row>
        <row r="69">
          <cell r="A69">
            <v>201002084</v>
          </cell>
          <cell r="B69" t="str">
            <v>RETIRADA DE DIVISORIAS EM CHAPAS DE MADEIRA, COM MONTANTES METALICOS /M2</v>
          </cell>
          <cell r="C69">
            <v>0</v>
          </cell>
          <cell r="D69">
            <v>22.54</v>
          </cell>
          <cell r="E69">
            <v>22.54</v>
          </cell>
        </row>
        <row r="70">
          <cell r="A70">
            <v>201002085</v>
          </cell>
          <cell r="B70" t="str">
            <v>SINAPI - 97640 - REMOCAO DE FORROS DE DRYWALL, PVC E FIBROMINERAL, DE FORMA MANUAL, SEM REAPROVEITAMENTO. AF_12/2017 /M2</v>
          </cell>
          <cell r="E70">
            <v>1.17</v>
          </cell>
        </row>
        <row r="71">
          <cell r="A71">
            <v>201002092</v>
          </cell>
          <cell r="B71" t="str">
            <v>RETIRADA DE CUMEEIRA NORMAL OU ARTICULADA DE FIBROCIMENTO /M</v>
          </cell>
          <cell r="C71">
            <v>0</v>
          </cell>
          <cell r="D71">
            <v>1.97</v>
          </cell>
          <cell r="E71">
            <v>1.97</v>
          </cell>
        </row>
        <row r="72">
          <cell r="A72">
            <v>201002096</v>
          </cell>
          <cell r="B72" t="str">
            <v>SINAPI - 97650 - REMOCAO DE TRAMA DE MADEIRA PARA COBERTURA, DE FORMA MANUAL, SEM REAPROVEITAMENTO. AF_12/2017 /M2</v>
          </cell>
          <cell r="E72">
            <v>5.0199999999999996</v>
          </cell>
        </row>
        <row r="73">
          <cell r="A73">
            <v>201002098</v>
          </cell>
          <cell r="B73" t="str">
            <v>RETIRADA DE ESTRUTURA DE MADEIRA PARA TELHADO /M2</v>
          </cell>
          <cell r="C73">
            <v>0</v>
          </cell>
          <cell r="D73">
            <v>21.81</v>
          </cell>
          <cell r="E73">
            <v>21.81</v>
          </cell>
        </row>
        <row r="74">
          <cell r="A74">
            <v>201002100</v>
          </cell>
          <cell r="B74" t="str">
            <v>REMOCAO DE ESQUADRIA DE MADEIRA, INCLUSIVE BATENTE /M2</v>
          </cell>
          <cell r="C74">
            <v>0</v>
          </cell>
          <cell r="D74">
            <v>13.06</v>
          </cell>
          <cell r="E74">
            <v>13.06</v>
          </cell>
        </row>
        <row r="75">
          <cell r="A75">
            <v>201002102</v>
          </cell>
          <cell r="B75" t="str">
            <v>REMOCAO DE ESQUADRIA METALICA SEM REAPROVEITAMENTO /M2</v>
          </cell>
          <cell r="C75">
            <v>0</v>
          </cell>
          <cell r="D75">
            <v>8.16</v>
          </cell>
          <cell r="E75">
            <v>8.16</v>
          </cell>
        </row>
        <row r="76">
          <cell r="A76">
            <v>201002106</v>
          </cell>
          <cell r="B76" t="str">
            <v>RETIRADA DE GUARNICOES /UN</v>
          </cell>
          <cell r="C76">
            <v>0</v>
          </cell>
          <cell r="D76">
            <v>1.23</v>
          </cell>
          <cell r="E76">
            <v>1.23</v>
          </cell>
        </row>
        <row r="77">
          <cell r="A77">
            <v>201002110</v>
          </cell>
          <cell r="B77" t="str">
            <v>RETIRADA DE FECHADURA /UN</v>
          </cell>
          <cell r="C77">
            <v>0</v>
          </cell>
          <cell r="D77">
            <v>7.59</v>
          </cell>
          <cell r="E77">
            <v>7.59</v>
          </cell>
        </row>
        <row r="78">
          <cell r="A78">
            <v>201002116</v>
          </cell>
          <cell r="B78" t="str">
            <v>RETIRADA DE ELETRODUTO COM BITOLA ATE 2" /M</v>
          </cell>
          <cell r="C78">
            <v>0</v>
          </cell>
          <cell r="D78">
            <v>8.7899999999999991</v>
          </cell>
          <cell r="E78">
            <v>8.7899999999999991</v>
          </cell>
        </row>
        <row r="79">
          <cell r="A79">
            <v>201002118</v>
          </cell>
          <cell r="B79" t="str">
            <v>RETIRADA DE ELETRODUTO COM BITOLA SUPERIOR A 2" /M</v>
          </cell>
          <cell r="C79">
            <v>0</v>
          </cell>
          <cell r="D79">
            <v>17.59</v>
          </cell>
          <cell r="E79">
            <v>17.59</v>
          </cell>
        </row>
        <row r="80">
          <cell r="A80">
            <v>201002123</v>
          </cell>
          <cell r="B80" t="str">
            <v>SINAPI - 97665 - REMOCAO DE LUMINARIAS, DE FORMA MANUAL, SEM REAPROVEITAMENTO. AF_12/2017 /UN</v>
          </cell>
          <cell r="E80">
            <v>0.88</v>
          </cell>
        </row>
        <row r="81">
          <cell r="A81">
            <v>201002128</v>
          </cell>
          <cell r="B81" t="str">
            <v>RETIRADA DE LUMINARIA INSTALADA EM POSTE /UN</v>
          </cell>
          <cell r="C81">
            <v>0</v>
          </cell>
          <cell r="D81">
            <v>52.78</v>
          </cell>
          <cell r="E81">
            <v>52.78</v>
          </cell>
        </row>
        <row r="82">
          <cell r="A82">
            <v>201002130</v>
          </cell>
          <cell r="B82" t="str">
            <v>RETIRADA DE QUADRO DE DISTRIBUICAO ATE 10 DISJUNTORES /UN</v>
          </cell>
          <cell r="C82">
            <v>0</v>
          </cell>
          <cell r="D82">
            <v>24.46</v>
          </cell>
          <cell r="E82">
            <v>24.46</v>
          </cell>
        </row>
        <row r="83">
          <cell r="A83">
            <v>201002132</v>
          </cell>
          <cell r="B83" t="str">
            <v>RETIRADA DE QUADRO DE DISTRIBUICAO COM 12 A 20 DISJUNTORES /UN</v>
          </cell>
          <cell r="C83">
            <v>0</v>
          </cell>
          <cell r="D83">
            <v>34.590000000000003</v>
          </cell>
          <cell r="E83">
            <v>34.590000000000003</v>
          </cell>
        </row>
        <row r="84">
          <cell r="A84">
            <v>201002134</v>
          </cell>
          <cell r="B84" t="str">
            <v>RETIRADA DE QUADRO DE DISTRIBUICAO COM 22 A 30 DISJUNTORES /UN</v>
          </cell>
          <cell r="C84">
            <v>0</v>
          </cell>
          <cell r="D84">
            <v>52.88</v>
          </cell>
          <cell r="E84">
            <v>52.88</v>
          </cell>
        </row>
        <row r="85">
          <cell r="A85">
            <v>201002136</v>
          </cell>
          <cell r="B85" t="str">
            <v>RETIRADA DE QUADRO DE DISTRIBUICAO COM 32 A 42 DISJUNTORES /UN</v>
          </cell>
          <cell r="C85">
            <v>0</v>
          </cell>
          <cell r="D85">
            <v>71.17</v>
          </cell>
          <cell r="E85">
            <v>71.17</v>
          </cell>
        </row>
        <row r="86">
          <cell r="A86">
            <v>201002138</v>
          </cell>
          <cell r="B86" t="str">
            <v>RETIRADA DE CAIXA DE DESCARGA /UN</v>
          </cell>
          <cell r="C86">
            <v>0</v>
          </cell>
          <cell r="D86">
            <v>13.17</v>
          </cell>
          <cell r="E86">
            <v>13.17</v>
          </cell>
        </row>
        <row r="87">
          <cell r="A87">
            <v>201002140</v>
          </cell>
          <cell r="B87" t="str">
            <v>SINAPI - 97663 - REMOCAO DE LOUCAS, DE FORMA MANUAL, SEM REAPROVEITAMENTO. AF_12/2017 /UN</v>
          </cell>
          <cell r="E87">
            <v>8.0500000000000007</v>
          </cell>
        </row>
        <row r="88">
          <cell r="A88">
            <v>201002142</v>
          </cell>
          <cell r="B88" t="str">
            <v>RETIRADA DE VALVULA DE DESCARGA /UN</v>
          </cell>
          <cell r="C88">
            <v>0</v>
          </cell>
          <cell r="D88">
            <v>25.93</v>
          </cell>
          <cell r="E88">
            <v>25.93</v>
          </cell>
        </row>
        <row r="89">
          <cell r="A89">
            <v>201002144</v>
          </cell>
          <cell r="B89" t="str">
            <v>SINAPI - 97666 - REMOCAO DE METAIS SANITARIOS, DE FORMA MANUAL, SEM REAPROVEITAMENTO. AF_12/2017 /UN</v>
          </cell>
          <cell r="E89">
            <v>5.86</v>
          </cell>
        </row>
        <row r="90">
          <cell r="A90">
            <v>201002152</v>
          </cell>
          <cell r="B90" t="str">
            <v>RETIRADA DE PINTURA ANTIGA A CAL /M2</v>
          </cell>
          <cell r="C90">
            <v>0</v>
          </cell>
          <cell r="D90">
            <v>2.91</v>
          </cell>
          <cell r="E90">
            <v>2.91</v>
          </cell>
        </row>
        <row r="91">
          <cell r="A91">
            <v>201002154</v>
          </cell>
          <cell r="B91" t="str">
            <v>RETIRADA DE PINTURA ANTIGA A TEMPERA /M2</v>
          </cell>
          <cell r="C91">
            <v>0</v>
          </cell>
          <cell r="D91">
            <v>4.3600000000000003</v>
          </cell>
          <cell r="E91">
            <v>4.3600000000000003</v>
          </cell>
        </row>
        <row r="92">
          <cell r="A92">
            <v>201002156</v>
          </cell>
          <cell r="B92" t="str">
            <v>RETIRADA DE PINTURA ANTIGA A OLEO OU ESMALTE /M2</v>
          </cell>
          <cell r="C92">
            <v>1.19</v>
          </cell>
          <cell r="D92">
            <v>7.27</v>
          </cell>
          <cell r="E92">
            <v>8.4600000000000009</v>
          </cell>
        </row>
        <row r="93">
          <cell r="A93">
            <v>201002158</v>
          </cell>
          <cell r="B93" t="str">
            <v>CARGA MANUAL DE ENTULHO EM CAMINHAO BASCULANTE 6 M3 /M3</v>
          </cell>
          <cell r="C93">
            <v>9.1199999999999992</v>
          </cell>
          <cell r="D93">
            <v>10.18</v>
          </cell>
          <cell r="E93">
            <v>19.3</v>
          </cell>
        </row>
        <row r="94">
          <cell r="A94">
            <v>201002161</v>
          </cell>
          <cell r="B94" t="str">
            <v>LOCACAO DE CACAMBA (4M3) (7 DIAS) /UN</v>
          </cell>
          <cell r="C94">
            <v>200</v>
          </cell>
          <cell r="D94">
            <v>0</v>
          </cell>
          <cell r="E94">
            <v>200</v>
          </cell>
        </row>
        <row r="95">
          <cell r="A95">
            <v>201002170</v>
          </cell>
          <cell r="B95" t="str">
            <v>SINAPI - 97662 - REMOCAO DE TUBULACOES (TUBOS E CONEXOES) DE AGUA FRIA, DE FORMA MANUAL, SEM REAPROVEITAMENTO. AF_12/2017 /M</v>
          </cell>
          <cell r="E95">
            <v>0.32</v>
          </cell>
        </row>
        <row r="96">
          <cell r="A96">
            <v>201002310</v>
          </cell>
          <cell r="B96" t="str">
            <v>REMOCAO DE CALHAS E CONDUTORES DE AGUAS PLUVIAIS /M</v>
          </cell>
          <cell r="C96">
            <v>0</v>
          </cell>
          <cell r="D96">
            <v>3.63</v>
          </cell>
          <cell r="E96">
            <v>3.63</v>
          </cell>
        </row>
        <row r="97">
          <cell r="A97">
            <v>201002313</v>
          </cell>
          <cell r="B97" t="str">
            <v>SINAPI - 102190 - REMOCAO DE VIDRO LISO COMUM DE ESQUADRIA COM BAGUETE DE MADEIRA. AF_01/2021 /M2</v>
          </cell>
          <cell r="E97">
            <v>11.99</v>
          </cell>
        </row>
        <row r="98">
          <cell r="A98">
            <v>201002314</v>
          </cell>
          <cell r="B98" t="str">
            <v>SINAPI - 102191 - REMOCAO DE VIDRO LISO COMUM DE ESQUADRIA COM BAGUETE DE ALUMINIO OU PVC. AF_01/2021 /M2</v>
          </cell>
          <cell r="E98">
            <v>14.57</v>
          </cell>
        </row>
        <row r="99">
          <cell r="A99">
            <v>201002316</v>
          </cell>
          <cell r="B99" t="str">
            <v>REMOCAO DE PISO EM CARPETE /M2</v>
          </cell>
          <cell r="C99">
            <v>0</v>
          </cell>
          <cell r="D99">
            <v>1.62</v>
          </cell>
          <cell r="E99">
            <v>1.62</v>
          </cell>
        </row>
        <row r="100">
          <cell r="A100">
            <v>201002319</v>
          </cell>
          <cell r="B100" t="str">
            <v>REMOCAO DE PISO EM PLACAS DE BORRACHA COLADA /M2</v>
          </cell>
          <cell r="C100">
            <v>0</v>
          </cell>
          <cell r="D100">
            <v>14.69</v>
          </cell>
          <cell r="E100">
            <v>14.69</v>
          </cell>
        </row>
        <row r="101">
          <cell r="A101">
            <v>201002322</v>
          </cell>
          <cell r="B101" t="str">
            <v>SINAPI - 97632 - DEMOLICAO DE RODAPE CERAMICO, DE FORMA MANUAL, SEM REAPROVEITAMENTO. AF_12/2017 /M</v>
          </cell>
          <cell r="E101">
            <v>1.72</v>
          </cell>
        </row>
        <row r="102">
          <cell r="A102">
            <v>201002325</v>
          </cell>
          <cell r="B102" t="str">
            <v>SINAPI - 97661 - REMOCAO DE CABOS ELETRICOS, DE FORMA MANUAL, SEM REAPROVEITAMENTO. AF_12/2017 /M</v>
          </cell>
          <cell r="E102">
            <v>0.45</v>
          </cell>
        </row>
        <row r="103">
          <cell r="A103">
            <v>201002328</v>
          </cell>
          <cell r="B103" t="str">
            <v>SINAPI - 97660 - REMOCAO DE INTERRUPTORES/TOMADAS ELETRICAS, DE FORMA MANUAL, SEM REAPROVEITAMENTO. AF_12/2017 /UN</v>
          </cell>
          <cell r="E103">
            <v>0.45</v>
          </cell>
        </row>
        <row r="104">
          <cell r="A104">
            <v>201002331</v>
          </cell>
          <cell r="B104" t="str">
            <v>SINAPI - 97633 - DEMOLICAO DE REVESTIMENTO CERAMICO, DE FORMA MANUAL, SEM REAPROVEITAMENTO. AF_12/2017 /M2</v>
          </cell>
          <cell r="E104">
            <v>14.99</v>
          </cell>
        </row>
        <row r="106">
          <cell r="B106" t="str">
            <v>FUNDACAO</v>
          </cell>
        </row>
        <row r="108">
          <cell r="A108" t="str">
            <v>CODIGO</v>
          </cell>
          <cell r="B108" t="str">
            <v>S E R V I C O S</v>
          </cell>
          <cell r="C108" t="str">
            <v>MATERIAL</v>
          </cell>
          <cell r="D108" t="str">
            <v>MAO OBRA</v>
          </cell>
          <cell r="E108" t="str">
            <v>TOTAL</v>
          </cell>
        </row>
        <row r="110">
          <cell r="A110">
            <v>301000100</v>
          </cell>
          <cell r="B110" t="str">
            <v>SONDAGEM A PERCUSSAO PARA RECONHECIMENTO DO TERRENO /M</v>
          </cell>
          <cell r="C110">
            <v>65</v>
          </cell>
          <cell r="D110">
            <v>0</v>
          </cell>
          <cell r="E110">
            <v>65</v>
          </cell>
        </row>
        <row r="111">
          <cell r="A111">
            <v>301000102</v>
          </cell>
          <cell r="B111" t="str">
            <v>TAXA DE MONTAGEM, DESMONTAGEM E AGUA POR FURO /UN</v>
          </cell>
          <cell r="C111">
            <v>350</v>
          </cell>
          <cell r="D111">
            <v>0</v>
          </cell>
          <cell r="E111">
            <v>350</v>
          </cell>
        </row>
        <row r="112">
          <cell r="A112">
            <v>301000104</v>
          </cell>
          <cell r="B112" t="str">
            <v>SINAPI - 101173 - ESTACA BROCA DE CONCRETO, DIAMETRO DE 20CM, ESCAVACAO MANUAL COM TRADO CONCHA, COM ARMADURA DE ARRANQUE. AF_05/2020 /M</v>
          </cell>
          <cell r="E112">
            <v>44.35</v>
          </cell>
        </row>
        <row r="113">
          <cell r="A113">
            <v>301000105</v>
          </cell>
          <cell r="B113" t="str">
            <v>SINAPI - 101174 - ESTACA BROCA DE CONCRETO, DIAMETRO DE 25CM, ESCAVACAO MANUAL COM TRADO CONCHA, COM ARMADURA DE ARRANQUE. AF_05/2020 /M</v>
          </cell>
          <cell r="E113">
            <v>60.49</v>
          </cell>
        </row>
        <row r="114">
          <cell r="A114">
            <v>301000107</v>
          </cell>
          <cell r="B114" t="str">
            <v>SINAPI - 101175 - ESTACA BROCA DE CONCRETO, DIAMETRO DE 30CM, ESCAVACAO MANUAL COM TRADO CONCHA, COM ARMADURA DE ARRANQUE. AF_05/2020 /M</v>
          </cell>
          <cell r="E114">
            <v>82.51</v>
          </cell>
        </row>
        <row r="115">
          <cell r="A115">
            <v>301000108</v>
          </cell>
          <cell r="B115" t="str">
            <v>SINAPI - 101176 - ESTACA BROCA DE CONCRETO, DIAMETRO DE 30CM, ESCAVACAO MANUAL COM TRADO CONCHA, INTEIRAMENTE ARMADA. AF_05/2020 /M</v>
          </cell>
          <cell r="E115">
            <v>110.92</v>
          </cell>
        </row>
        <row r="116">
          <cell r="A116">
            <v>301000110</v>
          </cell>
          <cell r="B116" t="str">
            <v>ESTACAS MOLDADAS IN-LOCO, TIPO STRAUSS, INCLUSIVE ENCAMISAMENTO, NO(S) DIAMETRO(S) E CARGA MAXIMA DE TRABALHO DE:- 25 CM (20 TON.) /M</v>
          </cell>
          <cell r="C116">
            <v>54.15</v>
          </cell>
          <cell r="D116">
            <v>13.03</v>
          </cell>
          <cell r="E116">
            <v>67.180000000000007</v>
          </cell>
        </row>
        <row r="117">
          <cell r="A117">
            <v>301000112</v>
          </cell>
          <cell r="B117" t="str">
            <v>- 32 CM (30 TON.) /M</v>
          </cell>
          <cell r="C117">
            <v>81.400000000000006</v>
          </cell>
          <cell r="D117">
            <v>21.23</v>
          </cell>
          <cell r="E117">
            <v>102.63</v>
          </cell>
        </row>
        <row r="118">
          <cell r="A118">
            <v>301000114</v>
          </cell>
          <cell r="B118" t="str">
            <v>- 38 CM (40 TON.) /M</v>
          </cell>
          <cell r="C118">
            <v>111.41</v>
          </cell>
          <cell r="D118">
            <v>29.93</v>
          </cell>
          <cell r="E118">
            <v>141.34</v>
          </cell>
        </row>
        <row r="119">
          <cell r="A119">
            <v>301000116</v>
          </cell>
          <cell r="B119" t="str">
            <v>CORTE E PREPARO EM CABECA DE ESTACA /UN</v>
          </cell>
          <cell r="C119">
            <v>0</v>
          </cell>
          <cell r="D119">
            <v>40.82</v>
          </cell>
          <cell r="E119">
            <v>40.82</v>
          </cell>
        </row>
        <row r="120">
          <cell r="A120">
            <v>301000118</v>
          </cell>
          <cell r="B120" t="str">
            <v>ALVENARIA DE EMBASAMENTO EM TIJOLOS CERAMICOS MACICOS 5X10X20, ASSENTADO COM ARGAMASSA TRACO 1:2:8 (CIMENTO, CAL E AREIA) /M3</v>
          </cell>
          <cell r="C120">
            <v>564.49</v>
          </cell>
          <cell r="D120">
            <v>226.59</v>
          </cell>
          <cell r="E120">
            <v>791.08</v>
          </cell>
        </row>
        <row r="121">
          <cell r="A121">
            <v>301000119</v>
          </cell>
          <cell r="B121" t="str">
            <v>SINAPI - 101166 - ALVENARIA DE EMBASAMENTO COM BLOCO ESTRUTURAL DE CERAMICA, DE 14X19X29CM E ARGAMASSA DE ASSENTAMENTO COM PREPARO EM BETONEIRA. AF_05/2020 /M3</v>
          </cell>
          <cell r="E121">
            <v>492.3</v>
          </cell>
        </row>
        <row r="122">
          <cell r="A122">
            <v>301000122</v>
          </cell>
          <cell r="B122" t="str">
            <v>SINAPI - 73361 - CONCRETO CICLOPICO FCK=10MPA 30% PEDRA DE MAO INCLUSIVE LANCAMENTO /M3</v>
          </cell>
          <cell r="E122">
            <v>344.11</v>
          </cell>
        </row>
        <row r="123">
          <cell r="A123">
            <v>301000130</v>
          </cell>
          <cell r="B123" t="str">
            <v>SINAPI - 100896 - ESTACA ESCAVADA MECANICAMENTE, SEM FLUIDO ESTABILIZANTE, COM 25CM DE DIAMETRO, CONCRETO LANCADO POR CAMINHAO BETONEIRA (EXCLUSIVE MOBILIZACAO E DESMOBILIZACAO). AF_01/2020 /M</v>
          </cell>
          <cell r="E123">
            <v>43.21</v>
          </cell>
        </row>
        <row r="124">
          <cell r="A124">
            <v>301000134</v>
          </cell>
          <cell r="B124" t="str">
            <v>SINAPI - 100897 - ESTACA ESCAVADA MECANICAMENTE, SEM FLUIDO ESTABILIZANTE, COM 40CM DE DIAMETRO, CONCRETO LANCADO POR CAMINHAO BETONEIRA (EXCLUSIVE MOBILIZACAO E DESMOBILIZACAO). AF_01/2020 /M</v>
          </cell>
          <cell r="E124">
            <v>82.94</v>
          </cell>
        </row>
        <row r="125">
          <cell r="A125">
            <v>301000137</v>
          </cell>
          <cell r="B125" t="str">
            <v>SINAPI - 100898 - ESTACA ESCAVADA MECANICAMENTE, SEM FLUIDO ESTABILIZANTE, COM 60CM DE DIAMETRO, CONCRETO LANCADO POR CAMINHAO BETONEIRA (EXCLUSIVE MOBILIZACAO E DESMOBILIZACAO). AF_01/2020 /M</v>
          </cell>
          <cell r="E125">
            <v>158.83000000000001</v>
          </cell>
        </row>
        <row r="126">
          <cell r="A126">
            <v>301000140</v>
          </cell>
          <cell r="B126" t="str">
            <v>SINAPI - 100899 - ESTACA ESCAVADA MECANICAMENTE, SEM FLUIDO ESTABILIZANTE, COM 25CM DE DIAMETRO, CONCRETO LANCADO MANUALMENTE (EXCLUSIVE MOBILIZACAO E DESMOBILIZACAO). AF_01/2020 /M</v>
          </cell>
          <cell r="E126">
            <v>59.73</v>
          </cell>
        </row>
        <row r="127">
          <cell r="A127">
            <v>301000145</v>
          </cell>
          <cell r="B127" t="str">
            <v>SINAPI - 100900 - ESTACA ESCAVADA MECANICAMENTE, SEM FLUIDO ESTABILIZANTE, COM 60CM DE DIAMETRO, CONCRETO LANCADO POR BOMBA LANCA (EXCLUSIVE MOBILIZACAO E DESMOBILIZACAO). AF_01/2020 /M</v>
          </cell>
          <cell r="E127">
            <v>181.36</v>
          </cell>
        </row>
        <row r="129">
          <cell r="B129" t="str">
            <v>SERVICOS EM TERRA</v>
          </cell>
        </row>
        <row r="131">
          <cell r="A131" t="str">
            <v>CODIGO</v>
          </cell>
          <cell r="B131" t="str">
            <v>S E R V I C O S</v>
          </cell>
          <cell r="C131" t="str">
            <v>MATERIAL</v>
          </cell>
          <cell r="D131" t="str">
            <v>MAO OBRA</v>
          </cell>
          <cell r="E131" t="str">
            <v>TOTAL</v>
          </cell>
        </row>
        <row r="134">
          <cell r="B134" t="str">
            <v>*  SERVICOS EM TERRA (MANUAL)</v>
          </cell>
        </row>
        <row r="135">
          <cell r="A135">
            <v>401001100</v>
          </cell>
          <cell r="B135" t="str">
            <v>ESCAVACAO DE VALAS EM SOLO DE QUALQUER CATEGORIA, NA(S) PROFUNDIDADE(S):- ATE 2,00 M (SEM PRESENCA DE AGUA) /M3</v>
          </cell>
          <cell r="C135">
            <v>0</v>
          </cell>
          <cell r="D135">
            <v>58.2</v>
          </cell>
          <cell r="E135">
            <v>58.2</v>
          </cell>
        </row>
        <row r="136">
          <cell r="A136">
            <v>401001101</v>
          </cell>
          <cell r="B136" t="str">
            <v>- ATE 2,00 M (COM PRESENCA DE AGUA) /M3</v>
          </cell>
          <cell r="C136">
            <v>0</v>
          </cell>
          <cell r="D136">
            <v>55.87</v>
          </cell>
          <cell r="E136">
            <v>55.87</v>
          </cell>
        </row>
        <row r="137">
          <cell r="A137">
            <v>401001109</v>
          </cell>
          <cell r="B137" t="str">
            <v>REGULARIZACAO E COMPACTACAO MANUAL DE TERRENO COM SOQUETE /M2</v>
          </cell>
          <cell r="C137">
            <v>0</v>
          </cell>
          <cell r="D137">
            <v>21.82</v>
          </cell>
          <cell r="E137">
            <v>21.82</v>
          </cell>
        </row>
        <row r="138">
          <cell r="A138">
            <v>401001111</v>
          </cell>
          <cell r="B138" t="str">
            <v>REGULARIZACAO E APILOAMENTO DE TERRENO PARA ASSENTAMENTO DE TUBULACAO /M2</v>
          </cell>
          <cell r="C138">
            <v>0</v>
          </cell>
          <cell r="D138">
            <v>21.82</v>
          </cell>
          <cell r="E138">
            <v>21.82</v>
          </cell>
        </row>
        <row r="139">
          <cell r="A139">
            <v>401001113</v>
          </cell>
          <cell r="B139" t="str">
            <v>SINAPI - 96995 - REATERRO MANUAL APILOADO COM SOQUETE. AF_10/2017 /M3</v>
          </cell>
          <cell r="E139">
            <v>34.89</v>
          </cell>
        </row>
        <row r="140">
          <cell r="A140">
            <v>401001114</v>
          </cell>
          <cell r="B140" t="str">
            <v>SINAPI - 93382 - REATERRO MANUAL DE VALAS COM COMPACTACAO MECANIZADA. AF_04/2016 /M3</v>
          </cell>
          <cell r="E140">
            <v>22.63</v>
          </cell>
        </row>
        <row r="141">
          <cell r="A141">
            <v>401001115</v>
          </cell>
          <cell r="B141" t="str">
            <v>CORTE E ATERRO COMPENSADO /M3</v>
          </cell>
          <cell r="C141">
            <v>5.14</v>
          </cell>
          <cell r="D141">
            <v>0</v>
          </cell>
          <cell r="E141">
            <v>5.14</v>
          </cell>
        </row>
        <row r="142">
          <cell r="A142">
            <v>401001117</v>
          </cell>
          <cell r="B142" t="str">
            <v>ESPALHAMENTO DE TERRA /M3</v>
          </cell>
          <cell r="C142">
            <v>0</v>
          </cell>
          <cell r="D142">
            <v>14.55</v>
          </cell>
          <cell r="E142">
            <v>14.55</v>
          </cell>
        </row>
        <row r="143">
          <cell r="A143">
            <v>401001122</v>
          </cell>
          <cell r="B143" t="str">
            <v>ATERRO EM CAMADAS DE 10 CM, UMEDECIDAS E FORTEMENTE APILOADAS, COM TERRA DISPONIVEL NA OBRA /M3</v>
          </cell>
          <cell r="C143">
            <v>0</v>
          </cell>
          <cell r="D143">
            <v>29.1</v>
          </cell>
          <cell r="E143">
            <v>29.1</v>
          </cell>
        </row>
        <row r="144">
          <cell r="A144">
            <v>401001124</v>
          </cell>
          <cell r="B144" t="str">
            <v>ATERRO EM CAMADAS DE 20 CM, UMEDECIDAS E FORTEMENTE APILOADAS, COM TERRA DISPONIVEL NA OBRA /M3</v>
          </cell>
          <cell r="C144">
            <v>0</v>
          </cell>
          <cell r="D144">
            <v>50.92</v>
          </cell>
          <cell r="E144">
            <v>50.92</v>
          </cell>
        </row>
        <row r="145">
          <cell r="A145">
            <v>401001126</v>
          </cell>
          <cell r="B145" t="str">
            <v>ATERRO MANUAL EM CAMADAS DE 20 CM, UMIDECIDAS E FORTEMENTE APILOADAS, COM AQUISICAO DE TERRA /M3</v>
          </cell>
          <cell r="C145">
            <v>30.19</v>
          </cell>
          <cell r="D145">
            <v>50.92</v>
          </cell>
          <cell r="E145">
            <v>81.11</v>
          </cell>
        </row>
        <row r="147">
          <cell r="B147" t="str">
            <v>*  SERVICOS EM TERRA (MECANIZADO)</v>
          </cell>
        </row>
        <row r="148">
          <cell r="A148">
            <v>401002000</v>
          </cell>
          <cell r="B148" t="str">
            <v>ATERRO MECANIZADO DE SOLO, COM AQUISICAO DE TERRA, INCLUSO COMPACTACAO COM ROLO COMPACTADOR DE PNEUS /M3</v>
          </cell>
          <cell r="C148">
            <v>58.78</v>
          </cell>
          <cell r="D148">
            <v>0.16</v>
          </cell>
          <cell r="E148">
            <v>58.94</v>
          </cell>
        </row>
        <row r="149">
          <cell r="A149">
            <v>401002003</v>
          </cell>
          <cell r="B149" t="str">
            <v>SINAPI - 100575 - REGULARIZACAO DE SUPERFICIES COM MOTONIVELADORA. AF_11/2019 /M2</v>
          </cell>
          <cell r="E149">
            <v>7.0000000000000007E-2</v>
          </cell>
        </row>
        <row r="150">
          <cell r="A150">
            <v>401002005</v>
          </cell>
          <cell r="B150" t="str">
            <v>SINAPI - 90082 - ESCAVACAO MECANIZADA DE VALA COM PROF. ATE 1,5 M (MEDIA ENTRE MONTANTE E JUSANTE/UMA COMPOSICAO POR TRECHO), COM ESCAVADEIRA HIDRAULICA (0,8 M3), LARG. DE 1,5 M A 2,5 M, EM SOLO DE 1A CATEGORIA, EM LOCAIS COM ALTO NIVEL DE INTERF. AF</v>
          </cell>
          <cell r="E150">
            <v>8.17</v>
          </cell>
        </row>
        <row r="151">
          <cell r="A151">
            <v>401002006</v>
          </cell>
          <cell r="B151" t="str">
            <v>SINAPI - 90085 - ESCAVACAO MECANIZADA DE VALA COM PROF. MAIOR QUE 1,5 M ATE 3,0 M (MEDIA ENTRE MONTANTE E JUSANTE/UMA COMPOS. POR TRECHO), C/ ESCAVADEIRA HIDRAULICA (0,8 M3/111HP), LARG. DE 1,5 M A 2,5 M, EM SOLO DE 1A CATEGORIA, EM LOCAIS COM ALTO N</v>
          </cell>
          <cell r="E151">
            <v>7.47</v>
          </cell>
        </row>
        <row r="152">
          <cell r="A152">
            <v>401002007</v>
          </cell>
          <cell r="B152" t="str">
            <v>SINAPI - 90090 - ESCAVACAO MECANIZADA DE VALA COM PROF. MAIOR QUE 4,5 M ATE 6,0 M(MEDIA ENTRE MONTANTE E JUSANTE/UMA COMP. POR TRECHO), C/ ESCAVADEIRA HIDRAULICA (1,2 M3/155HP), LARG. DE 1,5 M A 2,5 M, EM SOLO DE 1A CATEGORIA, EM LOCAIS COM ALTO NIVE</v>
          </cell>
          <cell r="E152">
            <v>6.35</v>
          </cell>
        </row>
        <row r="153">
          <cell r="A153">
            <v>401002013</v>
          </cell>
          <cell r="B153" t="str">
            <v>SINAPI - 101210 - ESCAVACAO VERTICAL A CEU ABERTO, EM OBRAS DE EDIF. INCLUINDO CARGA, DESC. E TRANSP., EM SOLO DE 1ª CATEGORIA COM ESCAVADEIRA HIDRAULICA (CACAMBA: 0,8 M3 / 111 HP), FROTA DE 4 CAMINHOES BASCULANTES DE 14 M3, DMT DE 1,5 KM E VELOC. ME</v>
          </cell>
          <cell r="E153">
            <v>11.08</v>
          </cell>
        </row>
        <row r="154">
          <cell r="A154">
            <v>401002018</v>
          </cell>
          <cell r="B154" t="str">
            <v>SINAPI - 93368 - REATERRO MECANIZADO DE VALA COM ESCAVADEIRA HIDRAULICA (CAPACIDADE DA CACAMBA: 0,8 M3 / POTENCIA: 111 HP), LARGURA ATE 1,5 M, PROFUNDIDADE DE 1,5 A 3,0 M, COM SOLO DE 1ª CATEGORIA EM LOCAIS COM BAIXO NIVEL DE INTERFERENCIA. AF_04/201</v>
          </cell>
          <cell r="E154">
            <v>11.51</v>
          </cell>
        </row>
        <row r="155">
          <cell r="A155">
            <v>401002019</v>
          </cell>
          <cell r="B155" t="str">
            <v>SINAPI - 100574 - ESPALHAMENTO DE MATERIAL COM TRATOR DE ESTEIRAS. AF_11/2019 /M3</v>
          </cell>
          <cell r="E155">
            <v>0.92</v>
          </cell>
        </row>
        <row r="156">
          <cell r="A156">
            <v>401002021</v>
          </cell>
          <cell r="B156" t="str">
            <v>REGULARIZACAO E COMPACTACAO DE ATERRO /M3</v>
          </cell>
          <cell r="C156">
            <v>1.36</v>
          </cell>
          <cell r="D156">
            <v>0</v>
          </cell>
          <cell r="E156">
            <v>1.36</v>
          </cell>
        </row>
        <row r="157">
          <cell r="A157">
            <v>401002022</v>
          </cell>
          <cell r="B157" t="str">
            <v>COMPACTACAO MECANICA, SEM CONTROLE DO GC (C/ COMPACTADOR PLACA 400 KG) /M3</v>
          </cell>
          <cell r="C157">
            <v>0.98</v>
          </cell>
          <cell r="D157">
            <v>3.63</v>
          </cell>
          <cell r="E157">
            <v>4.6100000000000003</v>
          </cell>
        </row>
        <row r="158">
          <cell r="A158">
            <v>401002023</v>
          </cell>
          <cell r="B158" t="str">
            <v>SINAPI - 100976 - CARGA, MANOBRA E DESCARGA DE SOLOS E MATERIAIS GRANULARES EM CAMINHAO BASCULANTE 18 M3 - CARGA COM PA CARREGADEIRA (CACAMBA DE 1,7 A 2,8 M3 / 128 HP) E DESCARGA LIVRE (UNIDADE: M3). AF_07/2020 /M3</v>
          </cell>
          <cell r="E158">
            <v>5.25</v>
          </cell>
        </row>
        <row r="159">
          <cell r="A159">
            <v>401002024</v>
          </cell>
          <cell r="B159" t="str">
            <v>SINAPI - 97083 - COMPACTACAO MECANICA DE SOLO PARA EXECUCAO DE RADIER, COM COMPACTADOR DE SOLOS A PERCUSSAO. AF_09/2017 /M2</v>
          </cell>
          <cell r="E159">
            <v>2.2599999999999998</v>
          </cell>
        </row>
        <row r="160">
          <cell r="A160">
            <v>401002025</v>
          </cell>
          <cell r="B160" t="str">
            <v>SINAPI - 97084 - COMPACTACAO MECANICA DE SOLO PARA EXECUCAO DE RADIER, COM COMPACTADOR DE SOLOS TIPO PLACA VIBRATORIA. AF_09/2017 /M2</v>
          </cell>
          <cell r="E160">
            <v>0.46</v>
          </cell>
        </row>
        <row r="161">
          <cell r="A161">
            <v>401002040</v>
          </cell>
          <cell r="B161" t="str">
            <v>SINAPI - 97913 - TRANSPORTE COM CAMINHAO BASCULANTE DE 6 M3, EM VIA URBANA EM REVESTIMENTO PRIMARIO (UNIDADE: M3XKM). AF_07/2020 /M3XKM</v>
          </cell>
          <cell r="E161">
            <v>1.96</v>
          </cell>
        </row>
        <row r="162">
          <cell r="A162">
            <v>401002045</v>
          </cell>
          <cell r="B162" t="str">
            <v>SINAPI - 97914 - TRANSPORTE COM CAMINHAO BASCULANTE DE 6 M3, EM VIA URBANA PAVIMENTADA, DMT ATE 30 KM (UNIDADE: M3XKM). AF_07/2020 /M3XKM</v>
          </cell>
          <cell r="E162">
            <v>1.79</v>
          </cell>
        </row>
        <row r="164">
          <cell r="B164" t="str">
            <v>DRENAGEM</v>
          </cell>
        </row>
        <row r="166">
          <cell r="A166" t="str">
            <v>CODIGO</v>
          </cell>
          <cell r="B166" t="str">
            <v>S E R V I C O S</v>
          </cell>
          <cell r="C166" t="str">
            <v>MATERIAL</v>
          </cell>
          <cell r="D166" t="str">
            <v>MAO OBRA</v>
          </cell>
          <cell r="E166" t="str">
            <v>TOTAL</v>
          </cell>
        </row>
        <row r="168">
          <cell r="A168">
            <v>501000100</v>
          </cell>
          <cell r="B168" t="str">
            <v>SINAPI - 92210 - TUBO DE CONCRETO PARA REDES COLETORAS DE AGUAS PLUVIAIS, DIAMETRO DE 400 MM, JUNTA RIGIDA, INSTALADO EM LOCAL COM BAIXO NIVEL DE INTERFERENCIAS - FORNECIMENTO E ASSENTAMENTO. AF_12/2015 /M</v>
          </cell>
          <cell r="E168">
            <v>116.05</v>
          </cell>
        </row>
        <row r="169">
          <cell r="A169">
            <v>501000102</v>
          </cell>
          <cell r="B169" t="str">
            <v>SINAPI - 92212 - TUBO DE CONCRETO PARA REDES COLETORAS DE AGUAS PLUVIAIS, DIAMETRO DE 600 MM, JUNTA RIGIDA, INSTALADO EM LOCAL COM BAIXO NIVEL DE INTERFERENCIAS - FORNECIMENTO E ASSENTAMENTO. AF_12/2015 /M</v>
          </cell>
          <cell r="E169">
            <v>206.48</v>
          </cell>
        </row>
        <row r="170">
          <cell r="A170">
            <v>501000104</v>
          </cell>
          <cell r="B170" t="str">
            <v>SINAPI - 92214 - TUBO DE CONCRETO PARA REDES COLETORAS DE AGUAS PLUVIAIS, DIAMETRO DE 800 MM, JUNTA RIGIDA, INSTALADO EM LOCAL COM BAIXO NIVEL DE INTERFERENCIAS - FORNECIMENTO E ASSENTAMENTO. AF_12/2015 /M</v>
          </cell>
          <cell r="E170">
            <v>326.2</v>
          </cell>
        </row>
        <row r="171">
          <cell r="A171">
            <v>501000106</v>
          </cell>
          <cell r="B171" t="str">
            <v>SINAPI - 92216 - TUBO DE CONCRETO PARA REDES COLETORAS DE AGUAS PLUVIAIS, DIAMETRO DE 1000 MM, JUNTA RIGIDA, INSTALADO EM LOCAL COM BAIXO NIVEL DE INTERFERENCIAS - FORNECIMENTO E ASSENTAMENTO. AF_12/2015 /M</v>
          </cell>
          <cell r="E171">
            <v>392.24</v>
          </cell>
        </row>
        <row r="172">
          <cell r="A172">
            <v>501000108</v>
          </cell>
          <cell r="B172" t="str">
            <v>SINAPI - 92816 - TUBO DE CONCRETO PARA REDES COLETORAS DE AGUAS PLUVIAIS, DIAMETRO DE 1200 MM, JUNTA RIGIDA, INSTALADO EM LOCAL COM BAIXO NIVEL DE INTERFERENCIAS - FORNECIMENTO E ASSENTAMENTO. AF_12/2015 /M</v>
          </cell>
          <cell r="E172">
            <v>562.80999999999995</v>
          </cell>
        </row>
        <row r="173">
          <cell r="A173">
            <v>501000110</v>
          </cell>
          <cell r="B173" t="str">
            <v>SINAPI - 92818 - TUBO DE CONCRETO PARA REDES COLETORAS DE AGUAS PLUVIAIS, DIAMETRO DE 1500 MM, JUNTA RIGIDA, INSTALADO EM LOCAL COM BAIXO NIVEL DE INTERFERENCIAS - FORNECIMENTO E ASSENTAMENTO. AF_12/2015 /M</v>
          </cell>
          <cell r="E173">
            <v>803.16</v>
          </cell>
        </row>
        <row r="174">
          <cell r="A174">
            <v>501000115</v>
          </cell>
          <cell r="B174" t="str">
            <v>TUBOS DE CONCRETO POROSOS, COM 200 MM DE DIAMETRO, PARA DRENOS, EM CONCRETO SIMPLES, MACHO-FEMEA /M</v>
          </cell>
          <cell r="C174">
            <v>24.27</v>
          </cell>
          <cell r="D174">
            <v>15.2</v>
          </cell>
          <cell r="E174">
            <v>39.47</v>
          </cell>
        </row>
        <row r="175">
          <cell r="A175">
            <v>501000117</v>
          </cell>
          <cell r="B175" t="str">
            <v>FORNECIMENTO E ASSENTAMENTO DE BRITA 2 - DRENOS E FILTROS /M3</v>
          </cell>
          <cell r="C175">
            <v>60.37</v>
          </cell>
          <cell r="D175">
            <v>14.55</v>
          </cell>
          <cell r="E175">
            <v>74.92</v>
          </cell>
        </row>
        <row r="176">
          <cell r="A176">
            <v>501000125</v>
          </cell>
          <cell r="B176" t="str">
            <v>SINAPI - 98546 - IMPERMEABILIZACAO DE SUPERFICIE COM MANTA ASFALTICA, UMA CAMADA, INCLUSIVE APLICACAO DE PRIMER ASFALTICO, E=3MM. AF_06/2018 /M2</v>
          </cell>
          <cell r="E176">
            <v>69.11</v>
          </cell>
        </row>
        <row r="177">
          <cell r="A177">
            <v>501000130</v>
          </cell>
          <cell r="B177" t="str">
            <v>TAMPAO DE FERRO FUNDIDO (T-170) PARA POCOS DE VISITA, ASSENTADO COM ARGAMASSA DE CIMENTO E AREIA NO TRACO 1:3 /UN</v>
          </cell>
          <cell r="C177">
            <v>613.54</v>
          </cell>
          <cell r="D177">
            <v>48.55</v>
          </cell>
          <cell r="E177">
            <v>662.09</v>
          </cell>
        </row>
        <row r="178">
          <cell r="A178">
            <v>501000135</v>
          </cell>
          <cell r="B178" t="str">
            <v>ESGOTAMENTO DE AGUA DE LENCOL FREATICO, COM BOMBA ELETRICA, DE 3" DE RECALQUE /M3</v>
          </cell>
          <cell r="C178">
            <v>0.08</v>
          </cell>
          <cell r="D178">
            <v>0</v>
          </cell>
          <cell r="E178">
            <v>0.08</v>
          </cell>
        </row>
        <row r="179">
          <cell r="A179">
            <v>501000137</v>
          </cell>
          <cell r="B179" t="str">
            <v>ENROCAMENTO COM PEDRA DE MAO, MEDIDO NO VOLUME ACABADO /M3</v>
          </cell>
          <cell r="C179">
            <v>59.13</v>
          </cell>
          <cell r="D179">
            <v>145.5</v>
          </cell>
          <cell r="E179">
            <v>204.63</v>
          </cell>
        </row>
        <row r="180">
          <cell r="A180">
            <v>501000139</v>
          </cell>
          <cell r="B180" t="str">
            <v>SINAPI - 73361 - CONCRETO CICLOPICO FCK=10MPA 30% PEDRA DE MAO INCLUSIVE LANCAMENTO /M3</v>
          </cell>
          <cell r="E180">
            <v>344.11</v>
          </cell>
        </row>
        <row r="181">
          <cell r="A181">
            <v>501000145</v>
          </cell>
          <cell r="B181" t="str">
            <v>EMBOCO OU MASSA UNICA EM ARGAMASSA TRACO 1:2:8, PREPARO MANUAL, ESP=25MM /M2</v>
          </cell>
          <cell r="C181">
            <v>15.37</v>
          </cell>
          <cell r="D181">
            <v>25.23</v>
          </cell>
          <cell r="E181">
            <v>40.6</v>
          </cell>
        </row>
        <row r="182">
          <cell r="A182">
            <v>501000147</v>
          </cell>
          <cell r="B182" t="str">
            <v>POCO DE VISITA COM CHAMINE DE ALTURA 1,00M DE ALTURA - ANEXO D-120, PARA OS TUBOS:- PV 400 MM /UN</v>
          </cell>
          <cell r="C182">
            <v>2660.26</v>
          </cell>
          <cell r="D182">
            <v>1950.22</v>
          </cell>
          <cell r="E182">
            <v>4610.4799999999996</v>
          </cell>
        </row>
        <row r="183">
          <cell r="A183">
            <v>501000148</v>
          </cell>
          <cell r="B183" t="str">
            <v>- PV 600 MM /UN</v>
          </cell>
          <cell r="C183">
            <v>2660.27</v>
          </cell>
          <cell r="D183">
            <v>1950.22</v>
          </cell>
          <cell r="E183">
            <v>4610.49</v>
          </cell>
        </row>
        <row r="184">
          <cell r="A184">
            <v>501000150</v>
          </cell>
          <cell r="B184" t="str">
            <v>- PV 800 MM /UN</v>
          </cell>
          <cell r="C184">
            <v>3410.89</v>
          </cell>
          <cell r="D184">
            <v>2567.9899999999998</v>
          </cell>
          <cell r="E184">
            <v>5978.88</v>
          </cell>
        </row>
        <row r="185">
          <cell r="A185">
            <v>501000151</v>
          </cell>
          <cell r="B185" t="str">
            <v>- PV 1000 MM /UN</v>
          </cell>
          <cell r="C185">
            <v>3608.09</v>
          </cell>
          <cell r="D185">
            <v>2730.94</v>
          </cell>
          <cell r="E185">
            <v>6339.03</v>
          </cell>
        </row>
        <row r="186">
          <cell r="A186">
            <v>501000152</v>
          </cell>
          <cell r="B186" t="str">
            <v>- PV 1200 MM /UN</v>
          </cell>
          <cell r="C186">
            <v>4263.1499999999996</v>
          </cell>
          <cell r="D186">
            <v>3348.38</v>
          </cell>
          <cell r="E186">
            <v>7611.53</v>
          </cell>
        </row>
        <row r="187">
          <cell r="A187">
            <v>501000153</v>
          </cell>
          <cell r="B187" t="str">
            <v>- PV 1500 MM /UN</v>
          </cell>
          <cell r="C187">
            <v>5117.2</v>
          </cell>
          <cell r="D187">
            <v>4144.82</v>
          </cell>
          <cell r="E187">
            <v>9262.02</v>
          </cell>
        </row>
        <row r="188">
          <cell r="A188">
            <v>501000160</v>
          </cell>
          <cell r="B188" t="str">
            <v>EXECUCAO DE BOCA DE LOBO, NO(S) TIPO(S):- BL-02 - ANEXO D-122 /UN</v>
          </cell>
          <cell r="C188">
            <v>1519.82</v>
          </cell>
          <cell r="D188">
            <v>2038.05</v>
          </cell>
          <cell r="E188">
            <v>3557.87</v>
          </cell>
        </row>
        <row r="189">
          <cell r="A189">
            <v>501000162</v>
          </cell>
          <cell r="B189" t="str">
            <v>- BL-04 - ANEXO D-124 /UN</v>
          </cell>
          <cell r="C189">
            <v>2308.98</v>
          </cell>
          <cell r="D189">
            <v>2920.03</v>
          </cell>
          <cell r="E189">
            <v>5229.01</v>
          </cell>
        </row>
        <row r="191">
          <cell r="B191" t="str">
            <v>ESTRUTURA DE CONCRETO</v>
          </cell>
        </row>
        <row r="193">
          <cell r="A193" t="str">
            <v>CODIGO</v>
          </cell>
          <cell r="B193" t="str">
            <v>S E R V I C O S</v>
          </cell>
          <cell r="C193" t="str">
            <v>MATERIAL</v>
          </cell>
          <cell r="D193" t="str">
            <v>MAO OBRA</v>
          </cell>
          <cell r="E193" t="str">
            <v>TOTAL</v>
          </cell>
        </row>
        <row r="196">
          <cell r="B196" t="str">
            <v>*  FORMAS</v>
          </cell>
        </row>
        <row r="197">
          <cell r="A197">
            <v>601001000</v>
          </cell>
          <cell r="B197" t="str">
            <v>FABRICACAO, MONTAGEM E DESMONTAGEM DE FORMA PARA FUNDACAO COM TABUAS E SARRAFOS, COM REAPROVEITAMENTO DE 2X /M2</v>
          </cell>
          <cell r="C197">
            <v>18.32</v>
          </cell>
          <cell r="D197">
            <v>46.57</v>
          </cell>
          <cell r="E197">
            <v>64.89</v>
          </cell>
        </row>
        <row r="198">
          <cell r="A198">
            <v>601001001</v>
          </cell>
          <cell r="B198" t="str">
            <v>FABRICACAO, MONTAGEM E DESMONTAGEM DE FORMA PARA FUNDACAO COM TABUAS E SARRAFOS, SEM REAPROVEITAMENTO /M2</v>
          </cell>
          <cell r="C198">
            <v>89</v>
          </cell>
          <cell r="D198">
            <v>68.489999999999995</v>
          </cell>
          <cell r="E198">
            <v>157.49</v>
          </cell>
        </row>
        <row r="199">
          <cell r="A199">
            <v>601001006</v>
          </cell>
          <cell r="B199" t="str">
            <v>FORMA CURVA, COM TABUAS DE CEDRINHO E CHAPAS DE MADEIRA COMPENSADA RESINADA DE 6 MM DE ESPESSURA, COM UTILIZACAO DE 2 VEZES, INCLUSIVE ESCORAMENTO /M2</v>
          </cell>
          <cell r="C199">
            <v>18.88</v>
          </cell>
          <cell r="D199">
            <v>78.55</v>
          </cell>
          <cell r="E199">
            <v>97.43</v>
          </cell>
        </row>
        <row r="200">
          <cell r="A200">
            <v>601001007</v>
          </cell>
          <cell r="B200" t="str">
            <v>FORMA EM CHAPA DE MADEIRA TIPO RESINADA DE 10MM DE ESPESSURA (5 FLS.), COM UTILIZACAO DE 3 VEZES APENAS DE UM LADO, INCLUSIVE ESCORAMENTO /M2</v>
          </cell>
          <cell r="C200">
            <v>31.88</v>
          </cell>
          <cell r="D200">
            <v>19.98</v>
          </cell>
          <cell r="E200">
            <v>51.86</v>
          </cell>
        </row>
        <row r="201">
          <cell r="A201">
            <v>601001010</v>
          </cell>
          <cell r="B201" t="str">
            <v>FORMA INTERNA, EM CHAPA DE MADEIRA TIPO RESINADA DE 10 MM DE ESPESSURA, PARA GALERIAS MOLDADAS "IN-LOCO", INCLUSIVE ESCORAMENTO /M2</v>
          </cell>
          <cell r="C201">
            <v>9.51</v>
          </cell>
          <cell r="D201">
            <v>39.18</v>
          </cell>
          <cell r="E201">
            <v>48.69</v>
          </cell>
        </row>
        <row r="202">
          <cell r="A202">
            <v>601001011</v>
          </cell>
          <cell r="B202" t="str">
            <v>FORMA EM CHAPA DE MADEIRA TIPO RESINADA DE 12 MM DE ESPESSURA (7 FLS), COM UTILIZACAO DE 3 VEZES APENAS DE UM LADO /M2</v>
          </cell>
          <cell r="C202">
            <v>34.159999999999997</v>
          </cell>
          <cell r="D202">
            <v>19.489999999999998</v>
          </cell>
          <cell r="E202">
            <v>53.65</v>
          </cell>
        </row>
        <row r="203">
          <cell r="A203">
            <v>601001012</v>
          </cell>
          <cell r="B203" t="str">
            <v>FORMA EM CHAPA DE MADEIRA TIPO PLASTIFICADA DE 12 MM DE ESPESSURA (7 FLS.), COM UTILIZACAO DE 3 VEZES, APENAS DE UM LADO, INCLUSIVE ESCORAMENTO /M2</v>
          </cell>
          <cell r="C203">
            <v>35.130000000000003</v>
          </cell>
          <cell r="D203">
            <v>19.489999999999998</v>
          </cell>
          <cell r="E203">
            <v>54.62</v>
          </cell>
        </row>
        <row r="204">
          <cell r="A204">
            <v>601001016</v>
          </cell>
          <cell r="B204" t="str">
            <v>CIMBRAMENTO DE MADEIRA PARA ALTURAS ATE 4M, ESTRUTURA LEVES - FORNECIMENTO E MONTAGEM /M3</v>
          </cell>
          <cell r="C204">
            <v>10.88</v>
          </cell>
          <cell r="D204">
            <v>23.84</v>
          </cell>
          <cell r="E204">
            <v>34.72</v>
          </cell>
        </row>
        <row r="205">
          <cell r="A205">
            <v>601001018</v>
          </cell>
          <cell r="B205" t="str">
            <v>CIMBRAMENTO PARA GALERIAS RETANGULARES /M3</v>
          </cell>
          <cell r="C205">
            <v>11.48</v>
          </cell>
          <cell r="D205">
            <v>30.36</v>
          </cell>
          <cell r="E205">
            <v>41.84</v>
          </cell>
        </row>
        <row r="207">
          <cell r="B207" t="str">
            <v>*  FERRAGEM</v>
          </cell>
        </row>
        <row r="208">
          <cell r="A208">
            <v>601002000</v>
          </cell>
          <cell r="B208" t="str">
            <v>ARMACAO DE ACO CA-60 DIAM. 3,4 A 6,0MM - FORNECIMENTO / CORTE (C/PERDA DE 10%) / DOBRA / COLOCACAO /KG</v>
          </cell>
          <cell r="C208">
            <v>9.0399999999999991</v>
          </cell>
          <cell r="D208">
            <v>2.95</v>
          </cell>
          <cell r="E208">
            <v>11.99</v>
          </cell>
        </row>
        <row r="209">
          <cell r="A209">
            <v>601002002</v>
          </cell>
          <cell r="B209" t="str">
            <v>ARMACAO ACO CA-50, GROSSA, DIAM.16,0 (5/8) A  25,0MM (1) - FORNECIMENTO / CORTE (PERDA DE 10%) / DOBRA / COLOCACAO /KG</v>
          </cell>
          <cell r="C209">
            <v>9.74</v>
          </cell>
          <cell r="D209">
            <v>5.55</v>
          </cell>
          <cell r="E209">
            <v>15.29</v>
          </cell>
        </row>
        <row r="210">
          <cell r="A210">
            <v>601002003</v>
          </cell>
          <cell r="B210" t="str">
            <v>ARMACAO ACO CA-50, MEDIA, DIAM. 6,3 (1/4) A 12,5MM(1/2) - FORNECIMENTO / CORTE (PERDA DE 10%) / DOBRA / COLOCACAO /KG</v>
          </cell>
          <cell r="C210">
            <v>9.61</v>
          </cell>
          <cell r="D210">
            <v>3.36</v>
          </cell>
          <cell r="E210">
            <v>12.97</v>
          </cell>
        </row>
        <row r="211">
          <cell r="A211">
            <v>601002010</v>
          </cell>
          <cell r="B211" t="str">
            <v>TELA DE ACO MALHA 15X15, 4,2MM REF. EAQ 92 DA TELCON - FORNECIMENTO E COLOCACAO /M2</v>
          </cell>
          <cell r="C211">
            <v>10.85</v>
          </cell>
          <cell r="D211">
            <v>0.9</v>
          </cell>
          <cell r="E211">
            <v>11.75</v>
          </cell>
        </row>
        <row r="212">
          <cell r="A212">
            <v>601002015</v>
          </cell>
          <cell r="B212" t="str">
            <v>ARMACAO EM TELA DE ACO SOLDADA NERVURADA Q-138, ACO CA-60, 4,2MM, MALHA 10X10CM /KG</v>
          </cell>
          <cell r="C212">
            <v>16.11</v>
          </cell>
          <cell r="D212">
            <v>0.52</v>
          </cell>
          <cell r="E212">
            <v>16.63</v>
          </cell>
        </row>
        <row r="214">
          <cell r="B214" t="str">
            <v>*  CONCRETO</v>
          </cell>
        </row>
        <row r="215">
          <cell r="A215">
            <v>601003000</v>
          </cell>
          <cell r="B215" t="str">
            <v>SINAPI - 96624 - LASTRO COM MATERIAL GRANULAR (PEDRA BRITADA N.2), APLICADO EM PISOS OU RADIERS, ESPESSURA DE *10 CM*. AF_08/2017 /M3</v>
          </cell>
          <cell r="E215">
            <v>88.57</v>
          </cell>
        </row>
        <row r="216">
          <cell r="A216">
            <v>601003004</v>
          </cell>
          <cell r="B216" t="str">
            <v>SINAPI - 94974 - CONCRETO MAGRO PARA LASTRO, TRACO 1:4,5:4,5 (CIMENTO/ AREIA MEDIA/ BRITA 1)  - PREPARO MANUAL. AF_07/2016 /M3</v>
          </cell>
          <cell r="E216">
            <v>343.24</v>
          </cell>
        </row>
        <row r="217">
          <cell r="A217">
            <v>601003006</v>
          </cell>
          <cell r="B217" t="str">
            <v>LANCAMENTO/APLICACAO MANUAL DE CONCRETO EM FUNDACOES /M3</v>
          </cell>
          <cell r="C217">
            <v>0.51</v>
          </cell>
          <cell r="D217">
            <v>94.87</v>
          </cell>
          <cell r="E217">
            <v>95.38</v>
          </cell>
        </row>
        <row r="218">
          <cell r="A218">
            <v>601003008</v>
          </cell>
          <cell r="B218" t="str">
            <v>LANCAMENTO/APLICACAO MANUAL DE CONCRETO EM ESTRUTURAS /M3</v>
          </cell>
          <cell r="C218">
            <v>1.1000000000000001</v>
          </cell>
          <cell r="D218">
            <v>94.87</v>
          </cell>
          <cell r="E218">
            <v>95.97</v>
          </cell>
        </row>
        <row r="219">
          <cell r="A219">
            <v>601003016</v>
          </cell>
          <cell r="B219" t="str">
            <v>SINAPI - 94963 - CONCRETO FCK = 15MPA, TRACO 1:3,4:3,5 (CIMENTO/ AREIA MEDIA/ BRITA 1)  - PREPARO MECANICO COM BETONEIRA 400 L. AF_07/2016 /M3</v>
          </cell>
          <cell r="E219">
            <v>282.92</v>
          </cell>
        </row>
        <row r="220">
          <cell r="A220">
            <v>601003019</v>
          </cell>
          <cell r="B220" t="str">
            <v>SINAPI - 94964 - CONCRETO FCK = 20MPA, TRACO 1:2,7:3 (CIMENTO/ AREIA MEDIA/ BRITA 1)  - PREPARO MECANICO COM BETONEIRA 400 L. AF_07/2016 /M3</v>
          </cell>
          <cell r="E220">
            <v>313.44</v>
          </cell>
        </row>
        <row r="221">
          <cell r="A221">
            <v>601003025</v>
          </cell>
          <cell r="B221" t="str">
            <v>SINAPI - 94965 - CONCRETO FCK = 25MPA, TRACO 1:2,3:2,7 (CIMENTO/ AREIA MEDIA/ BRITA 1)  - PREPARO MECANICO COM BETONEIRA 400 L. AF_07/2016 /M3</v>
          </cell>
          <cell r="E221">
            <v>328.36</v>
          </cell>
        </row>
        <row r="222">
          <cell r="A222">
            <v>601003050</v>
          </cell>
          <cell r="B222" t="str">
            <v>CONCRETO USINADO CONVENCIONAL, CONTROLE TIPO A, CONSISTENCIA NORMAL PARA VIBRACAO, BRITA 1, FCK=20,0 MPA (SEM LANCAMENTO E ADENSAMENTO) /M3</v>
          </cell>
          <cell r="C222">
            <v>335.53</v>
          </cell>
          <cell r="D222">
            <v>0</v>
          </cell>
          <cell r="E222">
            <v>335.53</v>
          </cell>
        </row>
        <row r="223">
          <cell r="A223">
            <v>601003054</v>
          </cell>
          <cell r="B223" t="str">
            <v>CONCRETO USINADO CONVENCIONAL, CONTROLE TIPO A, CONSISTENCIA NORMAL PARA VIBRACAO, BRITA 1, FCK=25,0 MPA (SEM LANCAMENTO E ADENSAMENTO) /M3</v>
          </cell>
          <cell r="C223">
            <v>344.99</v>
          </cell>
          <cell r="D223">
            <v>0</v>
          </cell>
          <cell r="E223">
            <v>344.99</v>
          </cell>
        </row>
        <row r="224">
          <cell r="A224">
            <v>601003058</v>
          </cell>
          <cell r="B224" t="str">
            <v>CONCRETO USINADO CONVENCIONAL, CONTROLE TIPO A, CONSISTENCIA NORMAL PARA VIBRACAO, BRITA 1, FCK=30,0 MPA (SEM LANCAMENTO E ADENSAMENTO) /M3</v>
          </cell>
          <cell r="C224">
            <v>356.49</v>
          </cell>
          <cell r="D224">
            <v>0</v>
          </cell>
          <cell r="E224">
            <v>356.49</v>
          </cell>
        </row>
        <row r="225">
          <cell r="A225">
            <v>601003105</v>
          </cell>
          <cell r="B225" t="str">
            <v>LAJE PRE-FABRICADA TRELICADA BETA 12 P/ FORRO, CAPA=5CM EM CONCRETO USINADO BOMBEADO FCK=20,0 MPA, CONTROLE A, CONS=0,062M3/M2, PREENCHIMENTO EPS/CERAMICA, INTEREIXO 42CM, SOBRECARGA=100KG/M2, VAOS ATE 5M, INCL. FERRAGEM E EXCL. ESCORAMENTO /M2</v>
          </cell>
          <cell r="C225">
            <v>75.150000000000006</v>
          </cell>
          <cell r="D225">
            <v>13.27</v>
          </cell>
          <cell r="E225">
            <v>88.42</v>
          </cell>
        </row>
        <row r="226">
          <cell r="A226">
            <v>601003108</v>
          </cell>
          <cell r="B226" t="str">
            <v>LAJE PRE-FABRICADA TRELICADA BETA 12 P/ PISO, CAPA=5CM EM CONCRETO USINADO BOMBEADO FCK=20,0 MPA, CONTROLE A, CONS=0,062M3/M2, PREENCHIMENTO EPS/CERAMICA, INTEREIXO 42CM, SOBRECARGA=200KG/M2, VAOS ATE 4,60M, INCL. FERRAGEM E EXCL. ESCORAMENTO /M2</v>
          </cell>
          <cell r="C226">
            <v>81.150000000000006</v>
          </cell>
          <cell r="D226">
            <v>13.27</v>
          </cell>
          <cell r="E226">
            <v>94.42</v>
          </cell>
        </row>
        <row r="227">
          <cell r="A227">
            <v>601003111</v>
          </cell>
          <cell r="B227" t="str">
            <v>LAJE PRE-FABRICADA TRELICADA BETA 16 P/ FORRO, CAPA=5CM EM CONCRETO USINADO BOMBEADO FCK=20,0 MPA, CONTROLE A, CONS=0,075M3/M2, PREENCHIMENTO EPS/CERAMICA, INTEREIXO 42CM, SOBRECARGA=100KG/M2, VAOS ATE 6M, INCL. FERRAGEM E EXCL. ESCORAMENTO /M2</v>
          </cell>
          <cell r="C227">
            <v>100.26</v>
          </cell>
          <cell r="D227">
            <v>12.35</v>
          </cell>
          <cell r="E227">
            <v>112.61</v>
          </cell>
        </row>
        <row r="228">
          <cell r="A228">
            <v>601003114</v>
          </cell>
          <cell r="B228" t="str">
            <v>LAJE PRE-FABRICADA TRELICADA BETA 16 P/ PISO, CAPA=5CM EM CONCRETO USINADO BOMBEADO FCK=20,0 MPA, CONTROLE A, CONS=0,065M3/M2, PREENCHIMENTO EPS/CERAMICA, INTEREIXO 49CM, SOBRECARGA=200KG/M2, VAOS ATE 5,60M, INCL. FERRAGEM E EXCL. ESCORAMENTO /M2</v>
          </cell>
          <cell r="C228">
            <v>102.33</v>
          </cell>
          <cell r="D228">
            <v>14.18</v>
          </cell>
          <cell r="E228">
            <v>116.51</v>
          </cell>
        </row>
        <row r="229">
          <cell r="A229">
            <v>601003117</v>
          </cell>
          <cell r="B229" t="str">
            <v>LAJE PRE-FABRICADA TRELICADA BETA 20 P/ PISO, CAPA=5CM EM CONCRETO USINADO BOMBEADO FCK=20,0 MPA, CONTROLE A, CONS=0,085M3/M2, PREENCHIMENTO EPS/CERAMICA, INTEREIXO 42CM, SOBRECARGA=200KG/M2, VAOS ATE 7,20M, INCL. FERRAGEM E EXCL. ESCORAMENTO /M2</v>
          </cell>
          <cell r="C229">
            <v>130.43</v>
          </cell>
          <cell r="D229">
            <v>11.99</v>
          </cell>
          <cell r="E229">
            <v>142.41999999999999</v>
          </cell>
        </row>
        <row r="230">
          <cell r="A230">
            <v>601003120</v>
          </cell>
          <cell r="B230" t="str">
            <v>LAJE PRE-FABRICADA TRELICADA BETA 20 P/ PISO, CAPA=5CM EM CONCRETO USINADO BOMBEADO FCK=20,0 MPA, CONTROLE A, CONS=0,085M3/M2, PREENCHIMENTO EPS/CERAMICA, INTEREIXO 42CM, SOBRECARGA=300KG/M2, VAOS ATE 6,80M, INCL. FERRAGEM E EXCL. ESCORAMENTO /M2</v>
          </cell>
          <cell r="C230">
            <v>140.65</v>
          </cell>
          <cell r="D230">
            <v>11.99</v>
          </cell>
          <cell r="E230">
            <v>152.63999999999999</v>
          </cell>
        </row>
        <row r="231">
          <cell r="A231">
            <v>601003123</v>
          </cell>
          <cell r="B231" t="str">
            <v>LAJE PRE-FABRICADA TRELICADA BETA 12 P/ FORRO, CAPA=5CM EM CONCRETO USINADO BOMBEADO FCK=25,0 MPA, CONTROLE A, CONS=0,062M3/M2, PREENCHIMENTO EPS/CERAMICA, INTEREIXO 42CM, SOBRECARGA=100KG/M2, VAOS ATE 5M, INCL. FERRAGEM E EXCL. ESCORAMENTO /M2</v>
          </cell>
          <cell r="C231">
            <v>75.73</v>
          </cell>
          <cell r="D231">
            <v>13.27</v>
          </cell>
          <cell r="E231">
            <v>89</v>
          </cell>
        </row>
        <row r="232">
          <cell r="A232">
            <v>601003126</v>
          </cell>
          <cell r="B232" t="str">
            <v>LAJE PRE-FABRICADA TRELICADA BETA 12 P/ PISO, CAPA=5CM EM CONCRETO USINADO BOMBEADO FCK=25,0 MPA, CONTROLE A, CONS=0,062M3/M2, PREENCHIMENTO EPS/CERAMICA, INTEREIXO 42CM, SOBRECARGA=200KG/M2, VAOS ATE 4,60M, INCL. FERRAGEM E EXCL. ESCORAMENTO /M2</v>
          </cell>
          <cell r="C232">
            <v>81.73</v>
          </cell>
          <cell r="D232">
            <v>13.27</v>
          </cell>
          <cell r="E232">
            <v>95</v>
          </cell>
        </row>
        <row r="233">
          <cell r="A233">
            <v>601003129</v>
          </cell>
          <cell r="B233" t="str">
            <v>LAJE PRE-FABRICADA TRELICADA BETA 16 P/ FORRO, CAPA=5CM EM CONCRETO USINADO BOMBEADO FCK=25,0 MPA, CONTROLE A, CONS=0,075M3/M2, PREENCHIMENTO EPS/CERAMICA, INTEREIXO 42CM, SOBRECARGA=100KG/M2, VAOS ATE 6M, INCL. FERRAGEM E EXCL. ESCORAMENTO /M2</v>
          </cell>
          <cell r="C233">
            <v>100.97</v>
          </cell>
          <cell r="D233">
            <v>12.35</v>
          </cell>
          <cell r="E233">
            <v>113.32</v>
          </cell>
        </row>
        <row r="234">
          <cell r="A234">
            <v>601003132</v>
          </cell>
          <cell r="B234" t="str">
            <v>LAJE PRE-FABRICADA TRELICADA BETA 16 P/ PISO, CAPA=5CM EM CONCRETO USINADO BOMBEADO FCK=25,0 MPA, CONTROLE A, CONS=0,065M3/M2, PREENCHIMENTO EPS/CERAMICA, INTEREIXO 49CM, SOBRECARGA=200KG/M2, VAOS ATE 5,60M, INCL. FERRAGEM E EXCL. ESCORAMENTO /M2</v>
          </cell>
          <cell r="C234">
            <v>102.95</v>
          </cell>
          <cell r="D234">
            <v>14.18</v>
          </cell>
          <cell r="E234">
            <v>117.13</v>
          </cell>
        </row>
        <row r="235">
          <cell r="A235">
            <v>601003135</v>
          </cell>
          <cell r="B235" t="str">
            <v>LAJE PRE-FABRICADA TRELICADA BETA 20 P/ PISO, CAPA=5CM EM CONCRETO USINADO BOMBEADO FCK=25,0 MPA, CONTROLE A, CONS=0,085M3/M2, PREENCHIMENTO EPS/CERAMICA, INTEREIXO 42CM, SOBRECARGA=200KG/M2, VAOS ATE 7,20M, INCL. FERRAGEM E EXCL. ESCORAMENTO /M2</v>
          </cell>
          <cell r="C235">
            <v>131.22999999999999</v>
          </cell>
          <cell r="D235">
            <v>11.99</v>
          </cell>
          <cell r="E235">
            <v>143.22</v>
          </cell>
        </row>
        <row r="236">
          <cell r="A236">
            <v>601003138</v>
          </cell>
          <cell r="B236" t="str">
            <v>LAJE PRE-FABRICADA TRELICADA BETA 20 P/ PISO, CAPA=5CM EM CONCRETO USINADO BOMBEADO FCK=25,0 MPA, CONTROLE A, CONS=0,085M3/M2, PREENCHIMENTO EPS/CERAMICA, INTEREIXO 42CM, SOBRECARGA=300KG/M2, VAOS ATE 6,80M, INCL. FERRAGEM E EXCL. ESCORAMENTO /M2</v>
          </cell>
          <cell r="C236">
            <v>141.44999999999999</v>
          </cell>
          <cell r="D236">
            <v>11.99</v>
          </cell>
          <cell r="E236">
            <v>153.44</v>
          </cell>
        </row>
        <row r="237">
          <cell r="A237">
            <v>601003141</v>
          </cell>
          <cell r="B237" t="str">
            <v>LAJE PRE-FABRICADA TRELICADA BETA 12 P/ FORRO, CAPA=5CM EM CONCRETO FCK=20,0 MPA, CONTROLE B, CONS=0,062M3/M2, PREENCHIMENTO EPS/CERAMICA, INTEREIXO 42CM, SOBRECARGA=100KG/M2, VAOS ATE 5M, INCL. FERRAGEM E EXCL. ESCORAMENTO /M2</v>
          </cell>
          <cell r="C237">
            <v>76.180000000000007</v>
          </cell>
          <cell r="D237">
            <v>13.27</v>
          </cell>
          <cell r="E237">
            <v>89.45</v>
          </cell>
        </row>
        <row r="238">
          <cell r="A238">
            <v>601003144</v>
          </cell>
          <cell r="B238" t="str">
            <v>LAJE PRE-FABRICADA TRELICADA BETA 12 P/ PISO, CAPA=5CM EM CONCRETO FCK=20,0 MPA, CONTROLE B, CONS=0,062M3/M2, PREENCHIMENTO EPS/CERAMICA, INTEREIXO 42CM, SOBRECARGA=200KG/M2, VAOS ATE 4,60M, INCL. FERRAGEM E EXCL. ESCORAMENTO /M2</v>
          </cell>
          <cell r="C238">
            <v>82.18</v>
          </cell>
          <cell r="D238">
            <v>13.27</v>
          </cell>
          <cell r="E238">
            <v>95.45</v>
          </cell>
        </row>
        <row r="239">
          <cell r="A239">
            <v>601003147</v>
          </cell>
          <cell r="B239" t="str">
            <v>LAJE PRE-FABRICADA TRELICADA BETA 16 P/ FORRO, CAPA=5CM EM CONCRETO FCK=20,0 MPA, CONTROLE B, CONS=0,075M3/M2, PREENCHIMENTO EPS/CERAMICA, INTEREIXO 42CM, SOBRECARGA=100KG/M2, VAOS ATE 6M, INCL. FERRAGEM E EXCL. ESCORAMENTO /M2</v>
          </cell>
          <cell r="C239">
            <v>101.49</v>
          </cell>
          <cell r="D239">
            <v>12.35</v>
          </cell>
          <cell r="E239">
            <v>113.84</v>
          </cell>
        </row>
        <row r="240">
          <cell r="A240">
            <v>601003150</v>
          </cell>
          <cell r="B240" t="str">
            <v>LAJE PRE-FABRICADA TRELICADA BETA 16 P/ PISO, CAPA=5CM EM CONCRETO FCK=20,0 MPA, CONTROLE B, CONS=0,065M3/M2, PREENCHIMENTO EPS/CERAMICA, INTEREIXO 49CM, SOBRECARGA=200KG/M2, VAOS ATE 5,60M, INCL. FERRAGEM E EXCL. ESCORAMENTO /M2</v>
          </cell>
          <cell r="C240">
            <v>103.4</v>
          </cell>
          <cell r="D240">
            <v>14.18</v>
          </cell>
          <cell r="E240">
            <v>117.58</v>
          </cell>
        </row>
        <row r="241">
          <cell r="A241">
            <v>601003153</v>
          </cell>
          <cell r="B241" t="str">
            <v>LAJE PRE-FABRICADA TRELICADA BETA 20 P/ PISO, CAPA=5CM EM CONCRETO FCK=20,0 MPA, CONTROLE B, CONS=0,085M3/M2, PREENCHIMENTO EPS/CERAMICA, INTEREIXO 42CM, SOBRECARGA=200KG/M2, VAOS ATE 7,20M, INCL. FERRAGEM E EXCL. ESCORAMENTO /M2</v>
          </cell>
          <cell r="C241">
            <v>131.83000000000001</v>
          </cell>
          <cell r="D241">
            <v>11.99</v>
          </cell>
          <cell r="E241">
            <v>143.82</v>
          </cell>
        </row>
        <row r="242">
          <cell r="A242">
            <v>601003156</v>
          </cell>
          <cell r="B242" t="str">
            <v>LAJE PRE-FABRICADA TRELICADA BETA 20 P/ PISO, CAPA=5CM EM CONCRETO FCK=20,0 MPA, CONTROLE B, CONS=0,085M3/M2, PREENCHIMENTO EPS/CERAMICA, INTEREIXO 42CM, SOBRECARGA=300KG/M2, VAOS ATE 6,80M, INCL. FERRAGEM E EXCL. ESCORAMENTO /M2</v>
          </cell>
          <cell r="C242">
            <v>142.05000000000001</v>
          </cell>
          <cell r="D242">
            <v>11.99</v>
          </cell>
          <cell r="E242">
            <v>154.04</v>
          </cell>
        </row>
        <row r="243">
          <cell r="A243">
            <v>601003159</v>
          </cell>
          <cell r="B243" t="str">
            <v>LAJE PRE-FABRICADA TRELICADA BETA 12 P/ FORRO, CAPA=5CM EM CONCRETO FCK=25,0 MPA, CONTROLE B, CONS=0,062M3/M2, PREENCHIMENTO EPS/CERAMICA, INTEREIXO 42CM, SOBRECARGA=100KG/M2, VAOS ATE 5M, INCL. FERRAGEM E EXCL. ESCORAMENTO /M2</v>
          </cell>
          <cell r="C243">
            <v>77.099999999999994</v>
          </cell>
          <cell r="D243">
            <v>13.27</v>
          </cell>
          <cell r="E243">
            <v>90.37</v>
          </cell>
        </row>
        <row r="244">
          <cell r="A244">
            <v>601003162</v>
          </cell>
          <cell r="B244" t="str">
            <v>LAJE PRE-FABRICADA TRELICADA BETA 12 P/ PISO, CAPA=5CM EM CONCRETO FCK=25,0 MPA, CONTROLE B, CONS=0,062M3/M2, PREENCHIMENTO EPS/CERAMICA, INTEREIXO 42CM, SOBRECARGA=200KG/M2, VAOS ATE 4,60M, INCL. FERRAGEM E EXCL. ESCORAMENTO /M2</v>
          </cell>
          <cell r="C244">
            <v>83.1</v>
          </cell>
          <cell r="D244">
            <v>13.27</v>
          </cell>
          <cell r="E244">
            <v>96.37</v>
          </cell>
        </row>
        <row r="245">
          <cell r="A245">
            <v>601003165</v>
          </cell>
          <cell r="B245" t="str">
            <v>LAJE PRE-FABRICADA TRELICADA BETA 16 P/ FORRO, CAPA=5CM EM CONCRETO FCK=25,0 MPA, CONTROLE B, CONS=0,075M3/M2, PREENCHIMENTO EPS/CERAMICA, INTEREIXO 42CM, SOBRECARGA=100KG/M2, VAOS ATE 6M, INCL. FERRAGEM E EXCL. ESCORAMENTO /M2</v>
          </cell>
          <cell r="C245">
            <v>102.61</v>
          </cell>
          <cell r="D245">
            <v>12.35</v>
          </cell>
          <cell r="E245">
            <v>114.96</v>
          </cell>
        </row>
        <row r="246">
          <cell r="A246">
            <v>601003168</v>
          </cell>
          <cell r="B246" t="str">
            <v>LAJE PRE-FABRICADA TRELICADA BETA 16 P/ PISO, CAPA=5CM EM CONCRETO FCK=25,0 MPA, CONTROLE B, CONS=0,065M3/M2, PREENCHIMENTO EPS/CERAMICA, INTEREIXO 49CM, SOBRECARGA=200KG/M2, VAOS ATE 5,60M, INCL. FERRAGEM E EXCL. ESCORAMENTO /M2</v>
          </cell>
          <cell r="C246">
            <v>104.37</v>
          </cell>
          <cell r="D246">
            <v>14.18</v>
          </cell>
          <cell r="E246">
            <v>118.55</v>
          </cell>
        </row>
        <row r="247">
          <cell r="A247">
            <v>601003171</v>
          </cell>
          <cell r="B247" t="str">
            <v>LAJE PRE-FABRICADA TRELICADA BETA 20 P/ PISO, CAPA=5CM EM CONCRETO FCK=25,0 MPA, CONTROLE B, CONS=0,085M3/M2, PREENCHIMENTO EPS/CERAMICA, INTEREIXO 42CM, SOBRECARGA=200KG/M2, VAOS ATE 7,20M, INCL. FERRAGEM E EXCL. ESCORAMENTO /M2</v>
          </cell>
          <cell r="C247">
            <v>133.1</v>
          </cell>
          <cell r="D247">
            <v>11.99</v>
          </cell>
          <cell r="E247">
            <v>145.09</v>
          </cell>
        </row>
        <row r="248">
          <cell r="A248">
            <v>601003174</v>
          </cell>
          <cell r="B248" t="str">
            <v>LAJE PRE-FABRICADA TRELICADA BETA 20 P/ PISO, CAPA=5CM EM CONCRETO FCK=25,0 MPA, CONTROLE B, CONS=0,085M3/M2, PREENCHIMENTO EPS/CERAMICA, INTEREIXO 42CM, SOBRECARGA=300KG/M2, VAOS ATE 6,80M, INCL. FERRAGEM E EXCL. ESCORAMENTO /M2</v>
          </cell>
          <cell r="C248">
            <v>143.32</v>
          </cell>
          <cell r="D248">
            <v>11.99</v>
          </cell>
          <cell r="E248">
            <v>155.31</v>
          </cell>
        </row>
        <row r="249">
          <cell r="A249">
            <v>601003200</v>
          </cell>
          <cell r="B249" t="str">
            <v>BOMBEAMENTO, ADENSAMENTO E ACABAMENTO DE CONCRETO /M3</v>
          </cell>
          <cell r="C249">
            <v>33.01</v>
          </cell>
          <cell r="D249">
            <v>24.39</v>
          </cell>
          <cell r="E249">
            <v>57.4</v>
          </cell>
        </row>
        <row r="250">
          <cell r="A250">
            <v>601003215</v>
          </cell>
          <cell r="B250" t="str">
            <v>ESCORAMENTO EM MADEIRA PARA LAJES DE EDIFICACOES COM PONTALETES /M2</v>
          </cell>
          <cell r="C250">
            <v>11.18</v>
          </cell>
          <cell r="D250">
            <v>5.61</v>
          </cell>
          <cell r="E250">
            <v>16.79</v>
          </cell>
        </row>
        <row r="252">
          <cell r="B252" t="str">
            <v>IMPERMEABILIZACAO</v>
          </cell>
        </row>
        <row r="254">
          <cell r="A254" t="str">
            <v>CODIGO</v>
          </cell>
          <cell r="B254" t="str">
            <v>S E R V I C O S</v>
          </cell>
          <cell r="C254" t="str">
            <v>MATERIAL</v>
          </cell>
          <cell r="D254" t="str">
            <v>MAO OBRA</v>
          </cell>
          <cell r="E254" t="str">
            <v>TOTAL</v>
          </cell>
        </row>
        <row r="256">
          <cell r="A256">
            <v>701000100</v>
          </cell>
          <cell r="B256" t="str">
            <v>SINAPI - 87878 - CHAPISCO APLICADO EM ALVENARIAS E ESTRUTURAS DE CONCRETO INTERNAS, COM COLHER DE PEDREIRO.  ARGAMASSA TRACO 1:3 COM PREPARO MANUAL. AF_06/2014 /M2</v>
          </cell>
          <cell r="E256">
            <v>3.16</v>
          </cell>
        </row>
        <row r="257">
          <cell r="A257">
            <v>701000102</v>
          </cell>
          <cell r="B257" t="str">
            <v>REGULARIZACAO DE SUPERFICIE, COM ARGAMASSA DE CIMENTO E AREIA NO TRACO 1:3, ESPESSURA 2 CM /M2</v>
          </cell>
          <cell r="C257">
            <v>4.24</v>
          </cell>
          <cell r="D257">
            <v>15.16</v>
          </cell>
          <cell r="E257">
            <v>19.399999999999999</v>
          </cell>
        </row>
        <row r="258">
          <cell r="A258">
            <v>701000104</v>
          </cell>
          <cell r="B258" t="str">
            <v>REGULARIZACAO DE SUPERFICIE, COM ARGAMASSA DE CIMENTO E AREIA NO TRACO 1:3, ESPESSURA 3 CM /M2</v>
          </cell>
          <cell r="C258">
            <v>6.37</v>
          </cell>
          <cell r="D258">
            <v>22.74</v>
          </cell>
          <cell r="E258">
            <v>29.11</v>
          </cell>
        </row>
        <row r="259">
          <cell r="A259">
            <v>701000106</v>
          </cell>
          <cell r="B259" t="str">
            <v>SINAPI - 98560 - IMPERMEABILIZACAO DE PISO COM ARGAMASSA DE CIMENTO E AREIA, COM ADITIVO IMPERMEABILIZANTE, E = 2CM. AF_06/2018 /M2</v>
          </cell>
          <cell r="E259">
            <v>32.950000000000003</v>
          </cell>
        </row>
        <row r="260">
          <cell r="A260">
            <v>701000107</v>
          </cell>
          <cell r="B260" t="str">
            <v>SINAPI - 98561 - IMPERMEABILIZACAO DE PAREDES COM ARGAMASSA DE CIMENTO E AREIA, COM ADITIVO IMPERMEABILIZANTE, E = 2CM. AF_06/2018 /M2</v>
          </cell>
          <cell r="E260">
            <v>29.99</v>
          </cell>
        </row>
        <row r="261">
          <cell r="A261">
            <v>701000108</v>
          </cell>
          <cell r="B261" t="str">
            <v>SINAPI - 98562 - IMPERMEABILIZACAO DE FLOREIRA OU VIGA BALDRAME COM ARGAMASSA DE CIMENTO E AREIA, COM ADITIVO IMPERMEABILIZANTE, E = 2 CM. AF_06/2018 /M2</v>
          </cell>
          <cell r="E261">
            <v>29.28</v>
          </cell>
        </row>
        <row r="262">
          <cell r="A262">
            <v>701000109</v>
          </cell>
          <cell r="B262" t="str">
            <v>IMPERMEABILIZACAO COM REVESTIMENTO SEMI-FLEXIVEL VIAPLUS 1000, VIAPOL OU SIMILAR, CONSUMO DE 2KG/M2 /M2</v>
          </cell>
          <cell r="C262">
            <v>4.5999999999999996</v>
          </cell>
          <cell r="D262">
            <v>10.029999999999999</v>
          </cell>
          <cell r="E262">
            <v>14.63</v>
          </cell>
        </row>
        <row r="263">
          <cell r="A263">
            <v>701000110</v>
          </cell>
          <cell r="B263" t="str">
            <v>SINAPI - 102234 - PINTURA IMUNIZANTE PARA MADEIRA, 2 DEMAOS. AF_01/2021 /M2</v>
          </cell>
          <cell r="E263">
            <v>15.22</v>
          </cell>
        </row>
        <row r="264">
          <cell r="A264">
            <v>701000111</v>
          </cell>
          <cell r="B264" t="str">
            <v>SINAPI - 98556 - IMPERMEABILIZACAO DE SUPERFICIE COM ARGAMASSA POLIMERICA / MEMBRANA ACRILICA, 4 DEMAOS, REFORCADA COM VEU DE POLIESTER (MAV). AF_06/2018 /M2</v>
          </cell>
          <cell r="E264">
            <v>35.06</v>
          </cell>
        </row>
        <row r="265">
          <cell r="A265">
            <v>701000112</v>
          </cell>
          <cell r="B265" t="str">
            <v>IMPERM. INT. DE RESERV.COMPOSTA: 1a. CAMADA C/ CHAPISCO DE ARG. DE CIM. E AREIA TRACO 1:2 C/ VEDACIT ESP. 0,5 CM; 2a.CAM. C/ ARG. DE CIM. E AREIA TRACO 1:3 C/ VEDACIT ESP. 1,5 CM; 3a.CAM.C/ CHAPISCO (IDEM 1a.CAM.);4a. CAM. C/ ARG. (IDEM 2a. CAM.) /M2</v>
          </cell>
          <cell r="C265">
            <v>11.51</v>
          </cell>
          <cell r="D265">
            <v>30.41</v>
          </cell>
          <cell r="E265">
            <v>41.92</v>
          </cell>
        </row>
        <row r="266">
          <cell r="A266">
            <v>701000113</v>
          </cell>
          <cell r="B266" t="str">
            <v>SINAPI - 98547 - IMPERMEABILIZACAO DE SUPERFICIE COM MANTA ASFALTICA, DUAS CAMADAS, INCLUSIVE APLICACAO DE PRIMER ASFALTICO, E=3MM E E=4MM. AF_06/2018 /M2</v>
          </cell>
          <cell r="E266">
            <v>128.6</v>
          </cell>
        </row>
        <row r="267">
          <cell r="A267">
            <v>701000115</v>
          </cell>
          <cell r="B267" t="str">
            <v>SINAPI - 98546 - IMPERMEABILIZACAO DE SUPERFICIE COM MANTA ASFALTICA, UMA CAMADA, INCLUSIVE APLICACAO DE PRIMER ASFALTICO, E=3MM. AF_06/2018 /M2</v>
          </cell>
          <cell r="E267">
            <v>69.11</v>
          </cell>
        </row>
        <row r="268">
          <cell r="A268">
            <v>701000117</v>
          </cell>
          <cell r="B268" t="str">
            <v>SINAPI - 98554 - IMPERMEABILIZACAO DE SUPERFICIE COM MEMBRANA A BASE DE RESINA ACRILICA, 3 DEMAOS. AF_06/2018 /M2</v>
          </cell>
          <cell r="E268">
            <v>32.020000000000003</v>
          </cell>
        </row>
        <row r="269">
          <cell r="A269">
            <v>701000119</v>
          </cell>
          <cell r="B269" t="str">
            <v>IMPERMEABILIZACAO DE LAJES E MARQUISES UTILIZANDO VIAPOL LAJE ALUMINIO 3MM DA VIAPOL OU SIMILAR E PINTURA ASFALTICA PRIMER (UMA DEMAO) - FORNECIMENTO E APLICACAO /M2</v>
          </cell>
          <cell r="C269">
            <v>49.77</v>
          </cell>
          <cell r="D269">
            <v>20.64</v>
          </cell>
          <cell r="E269">
            <v>70.41</v>
          </cell>
        </row>
        <row r="270">
          <cell r="A270">
            <v>701000121</v>
          </cell>
          <cell r="B270" t="str">
            <v>IMPERMEABILIZACAO DE FLOREIRAS UTILIZANDO MANTA TORODIN HIDRUS RAIZ DA VIAPOL OU SIMILAR, PINTURA ASFALTICA PRIMER (UMA DEMAO) E VEU DE POLIESTER - FORNECIMENTO E APLICACAO /M2</v>
          </cell>
          <cell r="C270">
            <v>67.11</v>
          </cell>
          <cell r="D270">
            <v>20.64</v>
          </cell>
          <cell r="E270">
            <v>87.75</v>
          </cell>
        </row>
        <row r="271">
          <cell r="A271">
            <v>701000124</v>
          </cell>
          <cell r="B271" t="str">
            <v>SINAPI - 98563 - PROTECAO MECANICA DE SUPERFICIE HORIZONTAL COM ARGAMASSA DE CIMENTO E AREIA, TRACO 1:3, E=2CM. AF_06/2018 /M2</v>
          </cell>
          <cell r="E271">
            <v>23.67</v>
          </cell>
        </row>
        <row r="272">
          <cell r="A272">
            <v>701000126</v>
          </cell>
          <cell r="B272" t="str">
            <v>SINAPI - 98567 - PROTECAO MECANICA DE SUPERFICIE HORIZONTAL COM ARGAMASSA DE CIMENTO E AREIA, TRACO 1:3, E=4CM. AF_06/2018 /M2</v>
          </cell>
          <cell r="E272">
            <v>43.96</v>
          </cell>
        </row>
        <row r="274">
          <cell r="B274" t="str">
            <v>ALVENARIA</v>
          </cell>
        </row>
        <row r="276">
          <cell r="A276" t="str">
            <v>CODIGO</v>
          </cell>
          <cell r="B276" t="str">
            <v>S E R V I C O S</v>
          </cell>
          <cell r="C276" t="str">
            <v>MATERIAL</v>
          </cell>
          <cell r="D276" t="str">
            <v>MAO OBRA</v>
          </cell>
          <cell r="E276" t="str">
            <v>TOTAL</v>
          </cell>
        </row>
        <row r="278">
          <cell r="A278">
            <v>801000100</v>
          </cell>
          <cell r="B278" t="str">
            <v>ALVENARIA DE ELEVACAO COM TIJOLO CERAMICO COMUM (5X10X20)CM, 1/4 VEZ (ESPESSURA DE 5CM), ASSENTADA COM ARGAMASSA MISTA DE CIMENTO, CAL HIDRATADA E AREIA SEM PENEIRAR, NO TRACO 1:2:8 /M2</v>
          </cell>
          <cell r="C278">
            <v>43.39</v>
          </cell>
          <cell r="D278">
            <v>25.53</v>
          </cell>
          <cell r="E278">
            <v>68.92</v>
          </cell>
        </row>
        <row r="279">
          <cell r="A279">
            <v>801000101</v>
          </cell>
          <cell r="B279" t="str">
            <v>SINAPI - 101159 - ALVENARIA DE VEDACAO DE BLOCOS CERAMICOS MACICOS DE 5X10X20CM (ESPESSURA 10CM) E ARGAMASSA DE ASSENTAMENTO COM PREPARO EM BETONEIRA. AF_05/2020 /M2</v>
          </cell>
          <cell r="E279">
            <v>101.96</v>
          </cell>
        </row>
        <row r="280">
          <cell r="A280">
            <v>801000102</v>
          </cell>
          <cell r="B280" t="str">
            <v>ALVENARIA DE ELEVACAO COM TIJOLO CERAMICO FURADO (9X19X19)CM, 1/2 VEZ (ESPESSURA DE 9CM), ASSENTADA COM ARGAMASSA MISTA DE CIMENTO, CAL HIDRATADA E AREIA SEM PENEIRAR, NO TRACO 1:2:8 /M2</v>
          </cell>
          <cell r="C280">
            <v>22.97</v>
          </cell>
          <cell r="D280">
            <v>16.920000000000002</v>
          </cell>
          <cell r="E280">
            <v>39.89</v>
          </cell>
        </row>
        <row r="281">
          <cell r="A281">
            <v>801000103</v>
          </cell>
          <cell r="B281" t="str">
            <v>ALVENARIA DE ELEVACAO COM TIJOLO CERAMICO COMUM (5X10X20)CM, 1 VEZ (ESPESSURA DE 20 CM), ASSENTADA COM ARGAMASSA MISTA DE CIMENTO, CAL HIDRATADA E AREIA SEM PENEIRAR, NO TRACO 1:2:8 /M2</v>
          </cell>
          <cell r="C281">
            <v>129.1</v>
          </cell>
          <cell r="D281">
            <v>69.45</v>
          </cell>
          <cell r="E281">
            <v>198.55</v>
          </cell>
        </row>
        <row r="282">
          <cell r="A282">
            <v>801000104</v>
          </cell>
          <cell r="B282" t="str">
            <v>ALVENARIA DE ELEVACAO COM TIJOLO CERAMICO FURADO (9X19X19)CM, 1 VEZ (ESPESSURA DE 19CM), ASSENTADA COM ARGAMASSA MISTA DE CIMENTO, CAL HIDRATADA E AREIA SEM PENEIRAR, NO TRACO 1:2:8 /M2</v>
          </cell>
          <cell r="C282">
            <v>46.53</v>
          </cell>
          <cell r="D282">
            <v>33.11</v>
          </cell>
          <cell r="E282">
            <v>79.64</v>
          </cell>
        </row>
        <row r="283">
          <cell r="A283">
            <v>801000105</v>
          </cell>
          <cell r="B283" t="str">
            <v>ALVENARIA DE ELEVACAO COM TIJOLO CERAMICO COMUM (5X10X20)CM, 1 1/2 VEZ (ESPESSURA DE 30CM), ASSENTADA COM ARGAMASSA MISTA DE CIMENTO, CAL HIDRATADA E AREIA SEM PENEIRAR, NO TRACO 1:2:8 /M2</v>
          </cell>
          <cell r="C283">
            <v>158.82</v>
          </cell>
          <cell r="D283">
            <v>102.34</v>
          </cell>
          <cell r="E283">
            <v>261.16000000000003</v>
          </cell>
        </row>
        <row r="284">
          <cell r="A284">
            <v>801000106</v>
          </cell>
          <cell r="B284" t="str">
            <v>ALVENARIA DE ELEVACAO COM TIJOLO CERAMICO FURADO (11,50X19X19)CM, 1/2 VEZ (ESPESSURA DE 11,50CM), ASSENTADA COM ARGAMASSA MISTA DE CIMENTO, CAL HIDRATADA E AREIA SEM PENEIRAR, NO TRACO 1:2:8 /M2</v>
          </cell>
          <cell r="C284">
            <v>38.200000000000003</v>
          </cell>
          <cell r="D284">
            <v>16.920000000000002</v>
          </cell>
          <cell r="E284">
            <v>55.12</v>
          </cell>
        </row>
        <row r="285">
          <cell r="A285">
            <v>801000108</v>
          </cell>
          <cell r="B285" t="str">
            <v>SINAPI - 87479 - ALVENARIA DE VEDACAO DE BLOCOS CERAMICOS FURADOS NA VERTICAL DE 14X19X39CM (ESPESSURA 14CM) DE PAREDES COM AREA LIQUIDA MAIOR OU IGUAL A 6M2 SEM VAOS E ARGAMASSA DE ASSENTAMENTO COM PREPARO EM BETONEIRA. AF_06/2014 /M2</v>
          </cell>
          <cell r="E285">
            <v>54.67</v>
          </cell>
        </row>
        <row r="286">
          <cell r="A286">
            <v>801000110</v>
          </cell>
          <cell r="B286" t="str">
            <v>ALVENARIA DE ELEVACAO COM TIJOLOS CERAMICOS LAMINADOS (5,5X11X23,5)CM, ESP=11CM, ASSENTADO COM ARGAMASSA MISTA NO TRACO 1:1:6 /M2</v>
          </cell>
          <cell r="C286">
            <v>110.83</v>
          </cell>
          <cell r="D286">
            <v>84.16</v>
          </cell>
          <cell r="E286">
            <v>194.99</v>
          </cell>
        </row>
        <row r="287">
          <cell r="A287">
            <v>801000112</v>
          </cell>
          <cell r="B287" t="str">
            <v>ALVENARIA DE ELEVACAO, UTILIZANDO ARGAMASSA MISA DE CIMENTO, CAL HIDRATADA E AREIA SEM PENEIRAR, NO TRACO 1:2:8, NA(S) SEGUINTE(S) ESPECIFICACAO(OES):- 1 VEZ, T. CERAMICO LAMINADO 21 FUROS (5,5 X 11 X 23,5)CM E ESP. 23,5 CM /M2</v>
          </cell>
          <cell r="C287">
            <v>242.12</v>
          </cell>
          <cell r="D287">
            <v>113.29</v>
          </cell>
          <cell r="E287">
            <v>355.41</v>
          </cell>
        </row>
        <row r="288">
          <cell r="A288">
            <v>801000114</v>
          </cell>
          <cell r="B288" t="str">
            <v>ALVENARIA DE BLOCOS DE CONCRETO ESTRUTURAL TIPO CANALETA 9X19X19CM, ASSENTADOS COM ARGAMASSA TRACO 1:0,25:4 (CIMENTO, CAL E AREIA) /M2</v>
          </cell>
          <cell r="C288">
            <v>35.799999999999997</v>
          </cell>
          <cell r="D288">
            <v>22.38</v>
          </cell>
          <cell r="E288">
            <v>58.18</v>
          </cell>
        </row>
        <row r="289">
          <cell r="A289">
            <v>801000115</v>
          </cell>
          <cell r="B289" t="str">
            <v>ALVENARIA DE VEDACAO DE BLOCOS VAZADOS DE CONCRETO DE 9X19X39CM (ESP=9CM), ASSENTADOS COM ARGAMASSA MISTA NO TRACO 1:2:8, PREPARO MANUAL /M2</v>
          </cell>
          <cell r="C289">
            <v>32.770000000000003</v>
          </cell>
          <cell r="D289">
            <v>18.899999999999999</v>
          </cell>
          <cell r="E289">
            <v>51.67</v>
          </cell>
        </row>
        <row r="290">
          <cell r="A290">
            <v>801000116</v>
          </cell>
          <cell r="B290" t="str">
            <v>SINAPI - 89456 - ALVENARIA DE BLOCOS DE CONCRETO ESTRUTURAL 14X19X39 CM, (ESPESSURA 14 CM) FBK = 14,0 MPA, PARA PAREDES COM AREA LIQUIDA MAIOR OU IGUAL A 6M2, SEM VAOS, UTILIZANDO PALHETA. AF_12/2014 /M2</v>
          </cell>
          <cell r="E290">
            <v>72.72</v>
          </cell>
        </row>
        <row r="291">
          <cell r="A291">
            <v>801000117</v>
          </cell>
          <cell r="B291" t="str">
            <v>ALVENARIA DE VEDACAO DE BLOCOS VAZADOS DE CONCRETO DE 19X19X39CM (ESP=19CM), ASSENTADOS COM ARGAMASSA MISTA NO TRACO 1:2:8, PREPARO MANUAL /M2</v>
          </cell>
          <cell r="C291">
            <v>53.76</v>
          </cell>
          <cell r="D291">
            <v>20.190000000000001</v>
          </cell>
          <cell r="E291">
            <v>73.95</v>
          </cell>
        </row>
        <row r="292">
          <cell r="A292">
            <v>801000120</v>
          </cell>
          <cell r="B292" t="str">
            <v>ALVENARIA DE ELEVACAO TIPO SANDUICHE - ANEXO A-017 (ALV.) /M2</v>
          </cell>
          <cell r="C292">
            <v>155.4</v>
          </cell>
          <cell r="D292">
            <v>134.1</v>
          </cell>
          <cell r="E292">
            <v>289.5</v>
          </cell>
        </row>
        <row r="293">
          <cell r="A293">
            <v>801000121</v>
          </cell>
          <cell r="B293" t="str">
            <v>REPAROS EM RACHADURAS /M</v>
          </cell>
          <cell r="C293">
            <v>3.85</v>
          </cell>
          <cell r="D293">
            <v>25.89</v>
          </cell>
          <cell r="E293">
            <v>29.74</v>
          </cell>
        </row>
        <row r="294">
          <cell r="A294">
            <v>801000125</v>
          </cell>
          <cell r="B294" t="str">
            <v>CONSTRUCAO E DEMOLICAO DE ANDAIME, PARA 1,00 M2 DE ALVENARIA, COM REAPROVEITAMENTO DE 6 VEZES /M2</v>
          </cell>
          <cell r="C294">
            <v>4.71</v>
          </cell>
          <cell r="D294">
            <v>3.66</v>
          </cell>
          <cell r="E294">
            <v>8.3699999999999992</v>
          </cell>
        </row>
        <row r="295">
          <cell r="A295">
            <v>801000127</v>
          </cell>
          <cell r="B295" t="str">
            <v>ANDAIME PARA USO INTERNO COMPOSTO DE PLATAFORMA DE TABUA COM 0,90M DE LARGURA SOBRE CAVALETES MOVEIS DE MADEIRA COM ELEVACAO DE ATE 1M /M2</v>
          </cell>
          <cell r="C295">
            <v>1.1000000000000001</v>
          </cell>
          <cell r="D295">
            <v>2.44</v>
          </cell>
          <cell r="E295">
            <v>3.54</v>
          </cell>
        </row>
        <row r="296">
          <cell r="A296">
            <v>801000129</v>
          </cell>
          <cell r="B296" t="str">
            <v>REFORMA DE ANDAIME, PARA 1,00 M2 DE REVESTIMENTO EXTERNO DE EDIFICIOS DE ATE 3 ANDARES ANDAIME /M2</v>
          </cell>
          <cell r="C296">
            <v>0</v>
          </cell>
          <cell r="D296">
            <v>4.9000000000000004</v>
          </cell>
          <cell r="E296">
            <v>4.9000000000000004</v>
          </cell>
        </row>
        <row r="297">
          <cell r="A297">
            <v>801000132</v>
          </cell>
          <cell r="B297" t="str">
            <v>SINAPI - 93202 - FIXACAO (ENCUNHAMENTO) DE ALVENARIA DE VEDACAO COM TIJOLO MACICO. AF_03/2016 /M</v>
          </cell>
          <cell r="E297">
            <v>19.34</v>
          </cell>
        </row>
        <row r="298">
          <cell r="A298">
            <v>801000134</v>
          </cell>
          <cell r="B298" t="str">
            <v>SINAPI - 93201 - FIXACAO (ENCUNHAMENTO) DE ALVENARIA DE VEDACAO COM ARGAMASSA APLICADA COM COLHER. AF_03/2016 /M</v>
          </cell>
          <cell r="E298">
            <v>4.4400000000000004</v>
          </cell>
        </row>
        <row r="299">
          <cell r="A299">
            <v>801000150</v>
          </cell>
          <cell r="B299" t="str">
            <v>VERGA RETA MOLDADA NO LOCAL COM FORMA DE MADEIRA, CONSIDERANDO CINCO REAPROVEITAMENTOS, CONCRETO ARMADO FCK=20MPa, CONTROLE TIPO "B" /M3</v>
          </cell>
          <cell r="C299">
            <v>1707.04</v>
          </cell>
          <cell r="D299">
            <v>822.07</v>
          </cell>
          <cell r="E299">
            <v>2529.11</v>
          </cell>
        </row>
        <row r="300">
          <cell r="A300">
            <v>801000155</v>
          </cell>
          <cell r="B300" t="str">
            <v>SINAPI - 93182 - VERGA PRE-MOLDADA PARA JANELAS COM ATE 1,5 M DE VAO. AF_03/2016 /M</v>
          </cell>
          <cell r="E300">
            <v>33.799999999999997</v>
          </cell>
        </row>
        <row r="301">
          <cell r="A301">
            <v>801000160</v>
          </cell>
          <cell r="B301" t="str">
            <v>SINAPI - 93183 - VERGA PRE-MOLDADA PARA JANELAS COM MAIS DE 1,5 M DE VAO. AF_03/2016 /M</v>
          </cell>
          <cell r="E301">
            <v>43.52</v>
          </cell>
        </row>
        <row r="302">
          <cell r="A302">
            <v>801000165</v>
          </cell>
          <cell r="B302" t="str">
            <v>SINAPI - 93184 - VERGA PRE-MOLDADA PARA PORTAS COM ATE 1,5 M DE VAO. AF_03/2016 /M</v>
          </cell>
          <cell r="E302">
            <v>24.98</v>
          </cell>
        </row>
        <row r="303">
          <cell r="A303">
            <v>801000170</v>
          </cell>
          <cell r="B303" t="str">
            <v>SINAPI - 93185 - VERGA PRE-MOLDADA PARA PORTAS COM MAIS DE 1,5 M DE VAO. AF_03/2016 /M</v>
          </cell>
          <cell r="E303">
            <v>42.89</v>
          </cell>
        </row>
        <row r="305">
          <cell r="B305" t="str">
            <v>ESTRUTURA DE COBERTURA</v>
          </cell>
        </row>
        <row r="307">
          <cell r="A307" t="str">
            <v>CODIGO</v>
          </cell>
          <cell r="B307" t="str">
            <v>S E R V I C O S</v>
          </cell>
          <cell r="C307" t="str">
            <v>MATERIAL</v>
          </cell>
          <cell r="D307" t="str">
            <v>MAO OBRA</v>
          </cell>
          <cell r="E307" t="str">
            <v>TOTAL</v>
          </cell>
        </row>
        <row r="309">
          <cell r="A309">
            <v>901000100</v>
          </cell>
          <cell r="B309" t="str">
            <v>ESTRUTURA DE MADEIRA COM TESOURA PARA COBERTURA COM TELHAS CERAMICAS, NO(S) VAO(S):- 3,00 A 7,00 M /M2</v>
          </cell>
          <cell r="C309">
            <v>39.39</v>
          </cell>
          <cell r="D309">
            <v>40.82</v>
          </cell>
          <cell r="E309">
            <v>80.209999999999994</v>
          </cell>
        </row>
        <row r="310">
          <cell r="A310">
            <v>901000101</v>
          </cell>
          <cell r="B310" t="str">
            <v>ESTRUTURA DE MADEIRA DE LEI PRIMEIRA QUALIDADE, SERRADA, NAO APARELHADA, PARA TELHAS CERAMICAS, VAOS DE 7M ATE 10M /M2</v>
          </cell>
          <cell r="C310">
            <v>50.71</v>
          </cell>
          <cell r="D310">
            <v>75.430000000000007</v>
          </cell>
          <cell r="E310">
            <v>126.14</v>
          </cell>
        </row>
        <row r="311">
          <cell r="A311">
            <v>901000102</v>
          </cell>
          <cell r="B311" t="str">
            <v>ESTRUTURA DE MADEIRA COM TESOURA PARA COBERTURA COM TELHAS CERAMICAS, NO(S) VAO(S):- 10,10 A 13,00 M /M2</v>
          </cell>
          <cell r="C311">
            <v>64.790000000000006</v>
          </cell>
          <cell r="D311">
            <v>115.28</v>
          </cell>
          <cell r="E311">
            <v>180.07</v>
          </cell>
        </row>
        <row r="312">
          <cell r="A312">
            <v>901000105</v>
          </cell>
          <cell r="B312" t="str">
            <v>ESTRUTURA DE MADEIRA PARA COBERTURA COM TELHAS ONDULADAS DE FIBROCIMENTO, ALUMINIO OU PLASTICAS, NO(S) VAO(S):- ATE 10,00 M /M2</v>
          </cell>
          <cell r="C312">
            <v>41.04</v>
          </cell>
          <cell r="D312">
            <v>57.8</v>
          </cell>
          <cell r="E312">
            <v>98.84</v>
          </cell>
        </row>
        <row r="313">
          <cell r="A313">
            <v>901000106</v>
          </cell>
          <cell r="B313" t="str">
            <v>ESTRUTURA DE MADEIRA PARA COBERTURA COM TELHAS ONDULADAS DE FIBROCIMENTO, ALUMINIO OU PLASTICAS, NO(S) VAO(S):- 10,10 A 15,00 M /M2</v>
          </cell>
          <cell r="C313">
            <v>47.56</v>
          </cell>
          <cell r="D313">
            <v>64.650000000000006</v>
          </cell>
          <cell r="E313">
            <v>112.21</v>
          </cell>
        </row>
        <row r="314">
          <cell r="A314">
            <v>901000107</v>
          </cell>
          <cell r="B314" t="str">
            <v>ESTRUTURA DE MADEIRA PARA COBERTURA COM TELHAS ONDULADAS DE FIBROCIMENTO, ALUMINIO OU PLASTICAS, NO(S) VAO(S):- 20,00 M /M2</v>
          </cell>
          <cell r="C314">
            <v>55.06</v>
          </cell>
          <cell r="D314">
            <v>78.040000000000006</v>
          </cell>
          <cell r="E314">
            <v>133.1</v>
          </cell>
        </row>
        <row r="315">
          <cell r="A315">
            <v>901000108</v>
          </cell>
          <cell r="B315" t="str">
            <v>ESTRIBO COM PARAFUSO EM CHAPA DE FERRO FUNDIDO DE 2" X 3/16" X 35 CM, SECAO "U", PARA MADEIRAMENTO DE TELHADO /UN</v>
          </cell>
          <cell r="C315">
            <v>16.260000000000002</v>
          </cell>
          <cell r="D315">
            <v>5.0199999999999996</v>
          </cell>
          <cell r="E315">
            <v>21.28</v>
          </cell>
        </row>
        <row r="316">
          <cell r="A316">
            <v>901000110</v>
          </cell>
          <cell r="B316" t="str">
            <v>ESTRUTURA DE MADEIRA PONTALETADA, APOIADA SOBRE PAREDES OU LAJES, PARA TELHAS CERAMICAS /M2</v>
          </cell>
          <cell r="C316">
            <v>25.63</v>
          </cell>
          <cell r="D316">
            <v>39.18</v>
          </cell>
          <cell r="E316">
            <v>64.81</v>
          </cell>
        </row>
        <row r="317">
          <cell r="A317">
            <v>901000112</v>
          </cell>
          <cell r="B317" t="str">
            <v>PARA TELHAS ONDULADAS DE FIBROCIMENTO, ALUMINIO OU PLASTICAS, COM ESTRUTURA PONTALETADA, APOIADA SOBRE PAREDES OU LAJES /M2</v>
          </cell>
          <cell r="C317">
            <v>12.49</v>
          </cell>
          <cell r="D317">
            <v>29.38</v>
          </cell>
          <cell r="E317">
            <v>41.87</v>
          </cell>
        </row>
        <row r="318">
          <cell r="A318">
            <v>901000114</v>
          </cell>
          <cell r="B318" t="str">
            <v>ESTRUTURA DE MADEIRA ANCORADA EM LAJES OU PAREDES, PARA TELHAS ESTRUTURAIS DE FIBROCIMENTO /M2</v>
          </cell>
          <cell r="C318">
            <v>9.14</v>
          </cell>
          <cell r="D318">
            <v>9.0500000000000007</v>
          </cell>
          <cell r="E318">
            <v>18.190000000000001</v>
          </cell>
        </row>
        <row r="319">
          <cell r="A319">
            <v>901000115</v>
          </cell>
          <cell r="B319" t="str">
            <v>MADEIRAMENTO, PARA COBERTURA, NA(S) ESPECIFICACAO(OES):- RIPAO (5,0 X 2,5) CM - CEDRINHO /M</v>
          </cell>
          <cell r="C319">
            <v>3.59</v>
          </cell>
          <cell r="D319">
            <v>0.97</v>
          </cell>
          <cell r="E319">
            <v>4.5599999999999996</v>
          </cell>
        </row>
        <row r="320">
          <cell r="A320">
            <v>901000117</v>
          </cell>
          <cell r="B320" t="str">
            <v>- CAIBRO (5,0 X 6,0) CM - PEROBA DO NORTE /M</v>
          </cell>
          <cell r="C320">
            <v>9.26</v>
          </cell>
          <cell r="D320">
            <v>3.91</v>
          </cell>
          <cell r="E320">
            <v>13.17</v>
          </cell>
        </row>
        <row r="321">
          <cell r="A321">
            <v>901000118</v>
          </cell>
          <cell r="B321" t="str">
            <v>- VIGA (6,0 X 12,0) CM - PEROBA DO NORTE /M</v>
          </cell>
          <cell r="C321">
            <v>17.899999999999999</v>
          </cell>
          <cell r="D321">
            <v>11.42</v>
          </cell>
          <cell r="E321">
            <v>29.32</v>
          </cell>
        </row>
        <row r="322">
          <cell r="A322">
            <v>901000119</v>
          </cell>
          <cell r="B322" t="str">
            <v>- VIGA (6,0 X 16,0) CM - PEROBA DO NORTE /M</v>
          </cell>
          <cell r="C322">
            <v>17.899999999999999</v>
          </cell>
          <cell r="D322">
            <v>13.7</v>
          </cell>
          <cell r="E322">
            <v>31.6</v>
          </cell>
        </row>
        <row r="323">
          <cell r="A323">
            <v>901000120</v>
          </cell>
          <cell r="B323" t="str">
            <v>BEIRAL EM TABUA APARELHADA, NAS DIMENSOES:- (15 X 2,5) CM /M</v>
          </cell>
          <cell r="C323">
            <v>2.64</v>
          </cell>
          <cell r="D323">
            <v>6.52</v>
          </cell>
          <cell r="E323">
            <v>9.16</v>
          </cell>
        </row>
        <row r="324">
          <cell r="A324">
            <v>901000121</v>
          </cell>
          <cell r="B324" t="str">
            <v>- (25 X 2,5) CM /M</v>
          </cell>
          <cell r="C324">
            <v>16.420000000000002</v>
          </cell>
          <cell r="D324">
            <v>6.52</v>
          </cell>
          <cell r="E324">
            <v>22.94</v>
          </cell>
        </row>
        <row r="325">
          <cell r="A325">
            <v>901000122</v>
          </cell>
          <cell r="B325" t="str">
            <v>- (30 X 2,5) CM /M</v>
          </cell>
          <cell r="C325">
            <v>21.91</v>
          </cell>
          <cell r="D325">
            <v>6.52</v>
          </cell>
          <cell r="E325">
            <v>28.43</v>
          </cell>
        </row>
        <row r="326">
          <cell r="A326">
            <v>901000124</v>
          </cell>
          <cell r="B326" t="str">
            <v>SUBSTITUICAO(OES) DE:- RIPAO (5,0 X 2,5) CM - CEDRINHO /M</v>
          </cell>
          <cell r="C326">
            <v>3.59</v>
          </cell>
          <cell r="D326">
            <v>1.3</v>
          </cell>
          <cell r="E326">
            <v>4.8899999999999997</v>
          </cell>
        </row>
        <row r="327">
          <cell r="A327">
            <v>901000126</v>
          </cell>
          <cell r="B327" t="str">
            <v>- CAIBRO (5,0 X 6,0) CM - PEROBA DO NORTE /M</v>
          </cell>
          <cell r="C327">
            <v>9.26</v>
          </cell>
          <cell r="D327">
            <v>5.22</v>
          </cell>
          <cell r="E327">
            <v>14.48</v>
          </cell>
        </row>
        <row r="328">
          <cell r="A328">
            <v>901000128</v>
          </cell>
          <cell r="B328" t="str">
            <v>- VIGA (6,0 X 12,0) CM - PEROBA DO NORTE /M</v>
          </cell>
          <cell r="C328">
            <v>17.899999999999999</v>
          </cell>
          <cell r="D328">
            <v>16.329999999999998</v>
          </cell>
          <cell r="E328">
            <v>34.229999999999997</v>
          </cell>
        </row>
        <row r="329">
          <cell r="A329">
            <v>901000130</v>
          </cell>
          <cell r="B329" t="str">
            <v>- VIGA (6,0 X 16,0) CM - PEROBA DO NORTE /M</v>
          </cell>
          <cell r="C329">
            <v>17.899999999999999</v>
          </cell>
          <cell r="D329">
            <v>19.59</v>
          </cell>
          <cell r="E329">
            <v>37.49</v>
          </cell>
        </row>
        <row r="330">
          <cell r="A330">
            <v>901000131</v>
          </cell>
          <cell r="B330" t="str">
            <v>MAO-DE-OBRA PARA EXECUCAO DE:- ESTRUTURA DE MADEIRA PARA TELHA CERAMICA (INCLUSIVE PREGOS) /M2</v>
          </cell>
          <cell r="C330">
            <v>2.93</v>
          </cell>
          <cell r="D330">
            <v>40.82</v>
          </cell>
          <cell r="E330">
            <v>43.75</v>
          </cell>
        </row>
        <row r="331">
          <cell r="A331">
            <v>901000132</v>
          </cell>
          <cell r="B331" t="str">
            <v>- ESTRUTURA DE MADEIRAMENTO PARA TELHA FIBROCIMENTO (INCLUSIVE PREGOS) /M2</v>
          </cell>
          <cell r="C331">
            <v>2.78</v>
          </cell>
          <cell r="D331">
            <v>57.8</v>
          </cell>
          <cell r="E331">
            <v>60.58</v>
          </cell>
        </row>
        <row r="332">
          <cell r="A332">
            <v>901000135</v>
          </cell>
          <cell r="B332" t="str">
            <v>FORNECIMENTO, MONTAGEM E INSTALACAO DE ESTRUTURA METALICA, INCLUSIVE PINTURA COM FUNDO ANTICORROSIVO /KG</v>
          </cell>
          <cell r="C332">
            <v>11.07</v>
          </cell>
          <cell r="D332">
            <v>5.64</v>
          </cell>
          <cell r="E332">
            <v>16.71</v>
          </cell>
        </row>
        <row r="333">
          <cell r="A333">
            <v>901000137</v>
          </cell>
          <cell r="B333" t="str">
            <v>FORNECIMENTO, MONTAGEM E INSTALACAO DE ESTRUTURA METALICA COM SISTEMA DE MULTIVIGAS, INCLUSIVE PINTURA COM FUNDO ANTICORROSIVO /KG</v>
          </cell>
          <cell r="C333">
            <v>11.07</v>
          </cell>
          <cell r="D333">
            <v>6.77</v>
          </cell>
          <cell r="E333">
            <v>17.84</v>
          </cell>
        </row>
        <row r="334">
          <cell r="A334">
            <v>901000138</v>
          </cell>
          <cell r="B334" t="str">
            <v>SINAPI - 100773 - ESTRUTURA TRELICADA DE COBERTURA, TIPO ARCO, COM LIGACOES SOLDADAS, INCLUSOS PERFIS METALICOS, CHAPAS METALICAS, MAO DE OBRA E TRANSPORTE COM GUINDASTE - FORNECIMENTO E INSTALACAO. AF_01/2020_P /KG</v>
          </cell>
          <cell r="E334">
            <v>14.3</v>
          </cell>
        </row>
        <row r="335">
          <cell r="A335">
            <v>901000139</v>
          </cell>
          <cell r="B335" t="str">
            <v>SINAPI - 100774 - ESTRUTURA TRELICADA DE COBERTURA, TIPO SHED, COM LIGACOES SOLDADAS, INCLUSOS PERFIS METALICOS, CHAPAS METALICAS, MAO DE OBRA E TRANSPORTE COM GUINDASTE - FORNECIMENTO E INSTALACAO. AF_01/2020_P /KG</v>
          </cell>
          <cell r="E335">
            <v>8.2799999999999994</v>
          </cell>
        </row>
        <row r="336">
          <cell r="A336">
            <v>901000140</v>
          </cell>
          <cell r="B336" t="str">
            <v>SINAPI - 100775 - ESTRUTURA TRELICADA DE COBERTURA, TIPO FINK, COM LIGACOES SOLDADAS, INCLUSOS PERFIS METALICOS, CHAPAS METALICAS, MAO DE OBRA E TRANSPORTE COM GUINDASTE - FORNECIMENTO E INSTALACAO. AF_01/2020_P /KG</v>
          </cell>
          <cell r="E336">
            <v>9.7899999999999991</v>
          </cell>
        </row>
        <row r="337">
          <cell r="A337">
            <v>901000141</v>
          </cell>
          <cell r="B337" t="str">
            <v>TESTEIRA EM CHAPA METALICA N. 14 SEM SUSTENTACAO (CONSIDERANDO DESENVOLVIMENTO TOTAL DA CHAPA) /M2</v>
          </cell>
          <cell r="C337">
            <v>171.65</v>
          </cell>
          <cell r="D337">
            <v>9.83</v>
          </cell>
          <cell r="E337">
            <v>181.48</v>
          </cell>
        </row>
        <row r="338">
          <cell r="A338">
            <v>901000142</v>
          </cell>
          <cell r="B338" t="str">
            <v>TESTEIRA EM CHAPA METALICA N. 16 SEM SUSTENTACAO (CONSIDERANDO DESENVOLVIMENTO TOTAL DA CHAPA) /M2</v>
          </cell>
          <cell r="C338">
            <v>142.12</v>
          </cell>
          <cell r="D338">
            <v>9.83</v>
          </cell>
          <cell r="E338">
            <v>151.94999999999999</v>
          </cell>
        </row>
        <row r="340">
          <cell r="B340" t="str">
            <v>COBERTURA</v>
          </cell>
        </row>
        <row r="342">
          <cell r="A342" t="str">
            <v>CODIGO</v>
          </cell>
          <cell r="B342" t="str">
            <v>S E R V I C O S</v>
          </cell>
          <cell r="C342" t="str">
            <v>MATERIAL</v>
          </cell>
          <cell r="D342" t="str">
            <v>MAO OBRA</v>
          </cell>
          <cell r="E342" t="str">
            <v>TOTAL</v>
          </cell>
        </row>
        <row r="344">
          <cell r="A344">
            <v>1001000100</v>
          </cell>
          <cell r="B344" t="str">
            <v>SINAPI - 94440 - TELHAMENTO COM TELHA CERAMICA DE ENCAIXE, TIPO FRANCESA, COM ATE 2 AGUAS, INCLUSO TRANSPORTE VERTICAL. AF_07/2019 /M2</v>
          </cell>
          <cell r="E344">
            <v>28.39</v>
          </cell>
        </row>
        <row r="345">
          <cell r="A345">
            <v>1001000101</v>
          </cell>
          <cell r="B345" t="str">
            <v>SINAPI - 94441 - TELHAMENTO COM TELHA CERAMICA DE ENCAIXE, TIPO FRANCESA, COM MAIS DE 2 AGUAS, INCLUSO TRANSPORTE VERTICAL. AF_07/2019 /M2</v>
          </cell>
          <cell r="E345">
            <v>30.76</v>
          </cell>
        </row>
        <row r="346">
          <cell r="A346">
            <v>1001000102</v>
          </cell>
          <cell r="B346" t="str">
            <v>SINAPI - 94442 - TELHAMENTO COM TELHA CERAMICA DE ENCAIXE, TIPO ROMANA, COM ATE 2 AGUAS, INCLUSO TRANSPORTE VERTICAL. AF_07/2019 /M2</v>
          </cell>
          <cell r="E346">
            <v>28.39</v>
          </cell>
        </row>
        <row r="347">
          <cell r="A347">
            <v>1001000103</v>
          </cell>
          <cell r="B347" t="str">
            <v>SINAPI - 94443 - TELHAMENTO COM TELHA CERAMICA DE ENCAIXE, TIPO ROMANA, COM MAIS DE 2 AGUAS, INCLUSO TRANSPORTE VERTICAL. AF_07/2019 /M2</v>
          </cell>
          <cell r="E347">
            <v>30.76</v>
          </cell>
        </row>
        <row r="348">
          <cell r="A348">
            <v>1001000112</v>
          </cell>
          <cell r="B348" t="str">
            <v>SINAPI - 94221 - CUMEEIRA PARA TELHA CERAMICA EMBOCADA COM ARGAMASSA TRACO 1:2:9 (CIMENTO, CAL E AREIA) PARA TELHADOS COM ATE 2 AGUAS, INCLUSO TRANSPORTE VERTICAL. AF_07/2019 /M</v>
          </cell>
          <cell r="E348">
            <v>19.54</v>
          </cell>
        </row>
        <row r="349">
          <cell r="A349">
            <v>1001000114</v>
          </cell>
          <cell r="B349" t="str">
            <v>SINAPI - 94219 - CUMEEIRA E ESPIGAO PARA TELHA CERAMICA EMBOCADA COM ARGAMASSA TRACO 1:2:9 (CIMENTO, CAL E AREIA), PARA TELHADOS COM MAIS DE 2 AGUAS, INCLUSO TRANSPORTE VERTICAL. AF_07/2019 /M</v>
          </cell>
          <cell r="E349">
            <v>24.23</v>
          </cell>
        </row>
        <row r="350">
          <cell r="A350">
            <v>1001000120</v>
          </cell>
          <cell r="B350" t="str">
            <v>SINAPI - 94207 - TELHAMENTO COM TELHA ONDULADA DE FIBROCIMENTO E = 6 MM, COM RECOBRIMENTO LATERAL DE 1/4 DE ONDA PARA TELHADO COM INCLINACAO MAIOR QUE 10°, COM ATE 2 AGUAS, INCLUSO ICAMENTO. AF_07/2019 /M2</v>
          </cell>
          <cell r="E350">
            <v>34.81</v>
          </cell>
        </row>
        <row r="351">
          <cell r="A351">
            <v>1001000128</v>
          </cell>
          <cell r="B351" t="str">
            <v>COBERTURA COM TELHA DE FIBROCIMENTO, PERFIL TRAPEZOIDAL, TIPO CANALETE 49, ESP=8MM, LARGURA NOMINAL 521MM, INCLINACAO DE 3% /M2</v>
          </cell>
          <cell r="C351">
            <v>71.489999999999995</v>
          </cell>
          <cell r="D351">
            <v>14.97</v>
          </cell>
          <cell r="E351">
            <v>86.46</v>
          </cell>
        </row>
        <row r="352">
          <cell r="A352">
            <v>1001000130</v>
          </cell>
          <cell r="B352" t="str">
            <v>COBERTURA COM TELHA DE FIBROCIMENTO, PERFIL TRAPEZOIDAL, TIPO CANALETE 90, ESP=8MM, LARGURA NOMINAL 1008MM, INCLINACAO DE 3% /M2</v>
          </cell>
          <cell r="C352">
            <v>64.89</v>
          </cell>
          <cell r="D352">
            <v>18.71</v>
          </cell>
          <cell r="E352">
            <v>83.6</v>
          </cell>
        </row>
        <row r="353">
          <cell r="A353">
            <v>1001000132</v>
          </cell>
          <cell r="B353" t="str">
            <v>SINAPI - 94213 - TELHAMENTO COM TELHA DE ACO/ALUMINIO E = 0,5 MM, COM ATE 2 AGUAS, INCLUSO ICAMENTO. AF_07/2019 /M2</v>
          </cell>
          <cell r="E353">
            <v>78.44</v>
          </cell>
        </row>
        <row r="354">
          <cell r="A354">
            <v>1001000135</v>
          </cell>
          <cell r="B354" t="str">
            <v>CUMEEIRA PARA TELHA GALVALUME TRAPEZOIDAL, ESPESSURA 0,5MM /M</v>
          </cell>
          <cell r="C354">
            <v>33.4</v>
          </cell>
          <cell r="D354">
            <v>3.73</v>
          </cell>
          <cell r="E354">
            <v>37.130000000000003</v>
          </cell>
        </row>
        <row r="355">
          <cell r="A355">
            <v>1001000136</v>
          </cell>
          <cell r="B355" t="str">
            <v>CUMEEIRA PARA TELHA GALVALUME ONDULADA ESPESSURA 0,5MM /M</v>
          </cell>
          <cell r="C355">
            <v>37.409999999999997</v>
          </cell>
          <cell r="D355">
            <v>3.73</v>
          </cell>
          <cell r="E355">
            <v>41.14</v>
          </cell>
        </row>
        <row r="356">
          <cell r="A356">
            <v>1001000140</v>
          </cell>
          <cell r="B356" t="str">
            <v>SINAPI - 94223 - CUMEEIRA PARA TELHA DE FIBROCIMENTO ONDULADA E = 6 MM, INCLUSO ACESSORIOS DE FIXACAO E ICAMENTO. AF_07/2019 /M</v>
          </cell>
          <cell r="E356">
            <v>42.73</v>
          </cell>
        </row>
        <row r="357">
          <cell r="A357">
            <v>1001000150</v>
          </cell>
          <cell r="B357" t="str">
            <v>SINAPI - 94451 - CUMEEIRA PARA TELHA DE FIBROCIMENTO ESTRUTURAL E = 6 MM, INCLUSO ACESSORIOS DE FIXACAO E ICAMENTO. AF_07/2019 /M</v>
          </cell>
          <cell r="E357">
            <v>100.43</v>
          </cell>
        </row>
        <row r="358">
          <cell r="A358">
            <v>1001000155</v>
          </cell>
          <cell r="B358" t="str">
            <v>FECHAMENTO LATERAL, COM TELHA ONDULADA DE FIBROCIMENTO (ESPESSURA 6 MM) /M2</v>
          </cell>
          <cell r="C358">
            <v>24.01</v>
          </cell>
          <cell r="D358">
            <v>9.5</v>
          </cell>
          <cell r="E358">
            <v>33.51</v>
          </cell>
        </row>
        <row r="359">
          <cell r="A359">
            <v>1001000157</v>
          </cell>
          <cell r="B359" t="str">
            <v>SINAPI - 100325 - CUMEEIRA SHED PARA TELHA ONDULADA DE FIBROCIMENTO, E = 6 MM, INCLUSO ACESSORIOS DE FIXACAO E ICAMENTO. AF_07/2019 /M</v>
          </cell>
          <cell r="E359">
            <v>41.04</v>
          </cell>
        </row>
        <row r="360">
          <cell r="A360">
            <v>1001000165</v>
          </cell>
          <cell r="B360" t="str">
            <v>ACESSORIO(S) PARA CANALETE 49:- TAMPAO, REF. 530611 /UN</v>
          </cell>
          <cell r="C360">
            <v>68.180000000000007</v>
          </cell>
          <cell r="D360">
            <v>5.08</v>
          </cell>
          <cell r="E360">
            <v>73.260000000000005</v>
          </cell>
        </row>
        <row r="361">
          <cell r="A361">
            <v>1001000180</v>
          </cell>
          <cell r="B361" t="str">
            <v>ACESSORIO(S) PARA CANALETE 90:- PINGADEIRA PLASTICA PARA TELHA DE FIBROCIMENTO CANALETE 49/KALHETA OU CANALETE 90/KALHETAO /UN</v>
          </cell>
          <cell r="C361">
            <v>0.84</v>
          </cell>
          <cell r="D361">
            <v>3.38</v>
          </cell>
          <cell r="E361">
            <v>4.22</v>
          </cell>
        </row>
        <row r="362">
          <cell r="A362">
            <v>1001000182</v>
          </cell>
          <cell r="B362" t="str">
            <v>- TIRANTE EM FERRO GALVANIZADO PARA CONTRAVENTAMENTO DE TELHA CANALETE 90, 1/4" X 400 MM /UN</v>
          </cell>
          <cell r="C362">
            <v>21.41</v>
          </cell>
          <cell r="D362">
            <v>3.38</v>
          </cell>
          <cell r="E362">
            <v>24.79</v>
          </cell>
        </row>
        <row r="363">
          <cell r="A363">
            <v>1001000183</v>
          </cell>
          <cell r="B363" t="str">
            <v>PLACA DE VENTILACAO PARA TELHA DE FIBROCIMENTO, CANALETE 90 OU KALHETAO /UN</v>
          </cell>
          <cell r="C363">
            <v>7</v>
          </cell>
          <cell r="D363">
            <v>3.38</v>
          </cell>
          <cell r="E363">
            <v>10.38</v>
          </cell>
        </row>
        <row r="364">
          <cell r="A364">
            <v>1001000190</v>
          </cell>
          <cell r="B364" t="str">
            <v>SINAPI - 94227 - CALHA EM CHAPA DE ACO GALVANIZADO NUMERO 24, DESENVOLVIMENTO DE 33 CM, INCLUSO TRANSPORTE VERTICAL. AF_07/2019 /M</v>
          </cell>
          <cell r="E364">
            <v>52.04</v>
          </cell>
        </row>
        <row r="365">
          <cell r="A365">
            <v>1001000191</v>
          </cell>
          <cell r="B365" t="str">
            <v>SINAPI - 94228 - CALHA EM CHAPA DE ACO GALVANIZADO NUMERO 24, DESENVOLVIMENTO DE 50 CM, INCLUSO TRANSPORTE VERTICAL. AF_07/2019 /M</v>
          </cell>
          <cell r="E365">
            <v>70.05</v>
          </cell>
        </row>
        <row r="366">
          <cell r="A366">
            <v>1001000192</v>
          </cell>
          <cell r="B366" t="str">
            <v>SINAPI - 94231 - RUFO EM CHAPA DE ACO GALVANIZADO NUMERO 24, CORTE DE 25 CM, INCLUSO TRANSPORTE VERTICAL. AF_07/2019 /M</v>
          </cell>
          <cell r="E366">
            <v>41.49</v>
          </cell>
        </row>
        <row r="367">
          <cell r="A367">
            <v>1001000193</v>
          </cell>
          <cell r="B367" t="str">
            <v>MAO-DE-OBRA PARA EXECUCAO DE:- COBERTURA COM TELHA CERAMICA /M2</v>
          </cell>
          <cell r="C367">
            <v>0</v>
          </cell>
          <cell r="D367">
            <v>7.79</v>
          </cell>
          <cell r="E367">
            <v>7.79</v>
          </cell>
        </row>
        <row r="368">
          <cell r="A368">
            <v>1001000195</v>
          </cell>
          <cell r="B368" t="str">
            <v>- COBERTURA COM TELHA DE FIBROCIMENTO /M2</v>
          </cell>
          <cell r="C368">
            <v>0</v>
          </cell>
          <cell r="D368">
            <v>7.46</v>
          </cell>
          <cell r="E368">
            <v>7.46</v>
          </cell>
        </row>
        <row r="369">
          <cell r="A369">
            <v>1001000197</v>
          </cell>
          <cell r="B369" t="str">
            <v>- COBERTURA COM TELHA ESTRUTURAL DE FIBROCIMENTO /M2</v>
          </cell>
          <cell r="C369">
            <v>0</v>
          </cell>
          <cell r="D369">
            <v>19.29</v>
          </cell>
          <cell r="E369">
            <v>19.29</v>
          </cell>
        </row>
        <row r="370">
          <cell r="A370">
            <v>1001000199</v>
          </cell>
          <cell r="B370" t="str">
            <v>MAO-DE-OBRA PARA ASSENTAMENTO DE:- CUMEEIRA NORMAL OU ARTICULADA DE FIBROCIMENTO /M</v>
          </cell>
          <cell r="C370">
            <v>0</v>
          </cell>
          <cell r="D370">
            <v>2.2799999999999998</v>
          </cell>
          <cell r="E370">
            <v>2.2799999999999998</v>
          </cell>
        </row>
        <row r="371">
          <cell r="A371">
            <v>1001000200</v>
          </cell>
          <cell r="B371" t="str">
            <v>- CUMEEIRA PARA TELHA CERAMICA /M</v>
          </cell>
          <cell r="C371">
            <v>0</v>
          </cell>
          <cell r="D371">
            <v>6.11</v>
          </cell>
          <cell r="E371">
            <v>6.11</v>
          </cell>
        </row>
        <row r="372">
          <cell r="A372">
            <v>1001000201</v>
          </cell>
          <cell r="B372" t="str">
            <v>- CALHAS OU RUFOS /M</v>
          </cell>
          <cell r="C372">
            <v>0</v>
          </cell>
          <cell r="D372">
            <v>10.98</v>
          </cell>
          <cell r="E372">
            <v>10.98</v>
          </cell>
        </row>
        <row r="374">
          <cell r="B374" t="str">
            <v>ESQUADRIAS E FERRAGENS</v>
          </cell>
        </row>
        <row r="376">
          <cell r="A376" t="str">
            <v>CODIGO</v>
          </cell>
          <cell r="B376" t="str">
            <v>S E R V I C O S</v>
          </cell>
          <cell r="C376" t="str">
            <v>MATERIAL</v>
          </cell>
          <cell r="D376" t="str">
            <v>MAO OBRA</v>
          </cell>
          <cell r="E376" t="str">
            <v>TOTAL</v>
          </cell>
        </row>
        <row r="379">
          <cell r="B379" t="str">
            <v>*  DE MADEIRA</v>
          </cell>
        </row>
        <row r="380">
          <cell r="A380">
            <v>1101001000</v>
          </cell>
          <cell r="B380" t="str">
            <v>SINAPI - 90847 - KIT DE PORTA DE MADEIRA PARA PINTURA, SEMI-OCA (LEVE OU MEDIA), PADRAO MEDIO, 60X210CM, ESPESSURA DE 3,5CM, ITENS INCLUSOS: DOBRADICAS, MONTAGEM E INSTALACAO DO BATENTE, SEM FECHADURA - FORNECIMENTO E INSTALACAO. AF_12/2019 /UN</v>
          </cell>
          <cell r="E380">
            <v>494.41</v>
          </cell>
        </row>
        <row r="381">
          <cell r="A381">
            <v>1101001001</v>
          </cell>
          <cell r="B381" t="str">
            <v>SINAPI - 90848 - KIT DE PORTA DE MADEIRA PARA PINTURA, SEMI-OCA (LEVE OU MEDIA), PADRAO MEDIO, 70X210CM, ESPESSURA DE 3,5CM, ITENS INCLUSOS: DOBRADICAS, MONTAGEM E INSTALACAO DO BATENTE, SEM FECHADURA - FORNECIMENTO E INSTALACAO. AF_12/2019 /UN</v>
          </cell>
          <cell r="E381">
            <v>500.17</v>
          </cell>
        </row>
        <row r="382">
          <cell r="A382">
            <v>1101001002</v>
          </cell>
          <cell r="B382" t="str">
            <v>SINAPI - 90849 - KIT DE PORTA DE MADEIRA PARA PINTURA, SEMI-OCA (LEVE OU MEDIA), PADRAO MEDIO, 80X210CM, ESPESSURA DE 3,5CM, ITENS INCLUSOS: DOBRADICAS, MONTAGEM E INSTALACAO DO BATENTE, SEM FECHADURA - FORNECIMENTO E INSTALACAO. AF_12/2019 /UN</v>
          </cell>
          <cell r="E382">
            <v>517.1</v>
          </cell>
        </row>
        <row r="383">
          <cell r="A383">
            <v>1101001003</v>
          </cell>
          <cell r="B383" t="str">
            <v>SINAPI - 90850 - KIT DE PORTA DE MADEIRA PARA PINTURA, SEMI-OCA (LEVE OU MEDIA), PADRAO MEDIO, 90X210CM, ESPESSURA DE 3,5CM, ITENS INCLUSOS: DOBRADICAS, MONTAGEM E INSTALACAO DO BATENTE, SEM FECHADURA - FORNECIMENTO E INSTALACAO. AF_12/2019 /UN</v>
          </cell>
          <cell r="E383">
            <v>570.80999999999995</v>
          </cell>
        </row>
        <row r="384">
          <cell r="A384">
            <v>1101001005</v>
          </cell>
          <cell r="B384" t="str">
            <v>SINAPI - 91013 - KIT DE PORTA DE MADEIRA PARA VERNIZ, SEMI-OCA (LEVE OU MEDIA), PADRAO MEDIO, 60X210CM, ESPESSURA DE 3,5CM, ITENS INCLUSOS: DOBRADICAS, MONTAGEM E INSTALACAO DO BATENTE, SEM FECHADURA - FORNECIMENTO E INSTALACAO. AF_12/2019 /UN</v>
          </cell>
          <cell r="E384">
            <v>501.78</v>
          </cell>
        </row>
        <row r="385">
          <cell r="A385">
            <v>1101001006</v>
          </cell>
          <cell r="B385" t="str">
            <v>SINAPI - 91014 - KIT DE PORTA DE MADEIRA PARA VERNIZ, SEMI-OCA (LEVE OU MEDIA), PADRAO MEDIO, 70X210CM, ESPESSURA DE 3,5CM, ITENS INCLUSOS: DOBRADICAS, MONTAGEM E INSTALACAO DO BATENTE, SEM FECHADURA - FORNECIMENTO E INSTALACAO. AF_12/2019 /UN</v>
          </cell>
          <cell r="E385">
            <v>507.88</v>
          </cell>
        </row>
        <row r="386">
          <cell r="A386">
            <v>1101001007</v>
          </cell>
          <cell r="B386" t="str">
            <v>SINAPI - 91015 - KIT DE PORTA DE MADEIRA PARA VERNIZ, SEMI-OCA (LEVE OU MEDIA), PADRAO MEDIO, 80X210CM, ESPESSURA DE 3,5CM, ITENS INCLUSOS: DOBRADICAS, MONTAGEM E INSTALACAO DO BATENTE, SEM FECHADURA - FORNECIMENTO E INSTALACAO. AF_12/2019 /UN</v>
          </cell>
          <cell r="E386">
            <v>546.99</v>
          </cell>
        </row>
        <row r="387">
          <cell r="A387">
            <v>1101001008</v>
          </cell>
          <cell r="B387" t="str">
            <v>SINAPI - 91016 - KIT DE PORTA DE MADEIRA PARA VERNIZ, SEMI-OCA (LEVE OU MEDIA), PADRAO MEDIO, 90X210CM, ESPESSURA DE 3,5CM, ITENS INCLUSOS: DOBRADICAS, MONTAGEM E INSTALACAO DO BATENTE, SEM FECHADURA - FORNECIMENTO E INSTALACAO. AF_12/2019 /UN</v>
          </cell>
          <cell r="E387">
            <v>577.33000000000004</v>
          </cell>
        </row>
        <row r="388">
          <cell r="A388">
            <v>1101001009</v>
          </cell>
          <cell r="B388" t="str">
            <v>PORTA LISA DE MADEIRA COMPENSADA PARA VERNIZ, INCLUSIVE BATENTE (15 X 3,5)CM E GUARNICOES (5 X 1)CM, NA DIMENSAO DE (1,00 X 2,10) M /UN</v>
          </cell>
          <cell r="C388">
            <v>374.18</v>
          </cell>
          <cell r="D388">
            <v>112.93</v>
          </cell>
          <cell r="E388">
            <v>487.11</v>
          </cell>
        </row>
        <row r="389">
          <cell r="A389">
            <v>1101001015</v>
          </cell>
          <cell r="B389" t="str">
            <v>SINAPI - 91009 - PORTA DE MADEIRA PARA VERNIZ, SEMI-OCA (LEVE OU MEDIA), 60X210CM, ESPESSURA DE 3,5CM, INCLUSO DOBRADICAS - FORNECIMENTO E INSTALACAO. AF_12/2019 /UN</v>
          </cell>
          <cell r="E389">
            <v>209.27</v>
          </cell>
        </row>
        <row r="390">
          <cell r="A390">
            <v>1101001016</v>
          </cell>
          <cell r="B390" t="str">
            <v>SINAPI - 91010 - PORTA DE MADEIRA PARA VERNIZ, SEMI-OCA (LEVE OU MEDIA), 70X210CM, ESPESSURA DE 3,5CM, INCLUSO DOBRADICAS - FORNECIMENTO E INSTALACAO. AF_12/2019 /UN</v>
          </cell>
          <cell r="E390">
            <v>214.26</v>
          </cell>
        </row>
        <row r="391">
          <cell r="A391">
            <v>1101001017</v>
          </cell>
          <cell r="B391" t="str">
            <v>SINAPI - 91011 - PORTA DE MADEIRA PARA VERNIZ, SEMI-OCA (LEVE OU MEDIA), 80X210CM, ESPESSURA DE 3,5CM, INCLUSO DOBRADICAS - FORNECIMENTO E INSTALACAO. AF_12/2019 /UN</v>
          </cell>
          <cell r="E391">
            <v>252.26</v>
          </cell>
        </row>
        <row r="392">
          <cell r="A392">
            <v>1101001018</v>
          </cell>
          <cell r="B392" t="str">
            <v>SINAPI - 91012 - PORTA DE MADEIRA PARA VERNIZ, SEMI-OCA (LEVE OU MEDIA), 90X210CM, ESPESSURA DE 3,5CM, INCLUSO DOBRADICAS - FORNECIMENTO E INSTALACAO. AF_12/2019 /UN</v>
          </cell>
          <cell r="E392">
            <v>281.5</v>
          </cell>
        </row>
        <row r="393">
          <cell r="A393">
            <v>1101001022</v>
          </cell>
          <cell r="B393" t="str">
            <v>SINAPI - 90801 - BATENTE PARA PORTA DE MADEIRA, PADRAO MEDIO - FORNECIMENTO E MONTAGEM. AF_12/2019 /UN</v>
          </cell>
          <cell r="E393">
            <v>176.77</v>
          </cell>
        </row>
        <row r="394">
          <cell r="A394">
            <v>1101001023</v>
          </cell>
          <cell r="B394" t="str">
            <v>SINAPI - 90806 - BATENTE PARA PORTA DE MADEIRA, FIXACAO COM ARGAMASSA, PADRAO MEDIO - FORNECIMENTO E INSTALACAO. AF_12/2019_P /UN</v>
          </cell>
          <cell r="E394">
            <v>239.43</v>
          </cell>
        </row>
        <row r="395">
          <cell r="A395">
            <v>1101001024</v>
          </cell>
          <cell r="B395" t="str">
            <v>SINAPI - 100659 - ALIZAR DE 5X1,5CM PARA PORTA FIXADO COM PREGOS, PADRAO MEDIO - FORNECIMENTO E INSTALACAO. AF_12/2019 /M</v>
          </cell>
          <cell r="E395">
            <v>5.53</v>
          </cell>
        </row>
        <row r="396">
          <cell r="A396">
            <v>1101001028</v>
          </cell>
          <cell r="B396" t="str">
            <v>MAO-DE-OBRA PARA ASSENTAMENTO DE:- BATENTE /UN</v>
          </cell>
          <cell r="C396">
            <v>0</v>
          </cell>
          <cell r="D396">
            <v>48.56</v>
          </cell>
          <cell r="E396">
            <v>48.56</v>
          </cell>
        </row>
        <row r="397">
          <cell r="A397">
            <v>1101001030</v>
          </cell>
          <cell r="B397" t="str">
            <v>- PORTA (FOLHA) /UN</v>
          </cell>
          <cell r="C397">
            <v>0</v>
          </cell>
          <cell r="D397">
            <v>40.28</v>
          </cell>
          <cell r="E397">
            <v>40.28</v>
          </cell>
        </row>
        <row r="398">
          <cell r="A398">
            <v>1101001032</v>
          </cell>
          <cell r="B398" t="str">
            <v>- GUARNICOES /CJ</v>
          </cell>
          <cell r="C398">
            <v>0</v>
          </cell>
          <cell r="D398">
            <v>1.76</v>
          </cell>
          <cell r="E398">
            <v>1.76</v>
          </cell>
        </row>
        <row r="399">
          <cell r="A399">
            <v>1101001034</v>
          </cell>
          <cell r="B399" t="str">
            <v>- PORTA (COMPLETA) /UN</v>
          </cell>
          <cell r="C399">
            <v>0</v>
          </cell>
          <cell r="D399">
            <v>164.77</v>
          </cell>
          <cell r="E399">
            <v>164.77</v>
          </cell>
        </row>
        <row r="400">
          <cell r="A400">
            <v>1101001054</v>
          </cell>
          <cell r="B400" t="str">
            <v>SINAPI - 100700 - PORTA DE MADEIRA COMPENSADA LISA PARA PINTURA, 120X210X3,5CM, 2 FOLHAS, INCLUSO ADUELA 2A, ALIZAR 2A E DOBRADICAS. AF_12/2019 /UN</v>
          </cell>
          <cell r="E400">
            <v>523.59</v>
          </cell>
        </row>
        <row r="402">
          <cell r="B402" t="str">
            <v>*  DE FERRO</v>
          </cell>
        </row>
        <row r="403">
          <cell r="A403">
            <v>1101002000</v>
          </cell>
          <cell r="B403" t="str">
            <v>SINAPI - 94559 - JANELA DE ACO TIPO BASCULANTE PARA VIDROS, COM BATENTE, FERRAGENS E PINTURA ANTICORROSIVA. EXCLUSIVE VIDROS, ACABAMENTO, ALIZAR E CONTRAMARCO. FORNECIMENTO E INSTALACAO. AF_12/2019 /M2</v>
          </cell>
          <cell r="E403">
            <v>533.36</v>
          </cell>
        </row>
        <row r="404">
          <cell r="A404">
            <v>1101002006</v>
          </cell>
          <cell r="B404" t="str">
            <v>SINAPI - 94562 - JANELA DE ACO DE CORRER COM 4 FOLHAS PARA VIDRO, COM BATENTE, FERRAGENS E PINTURA ANTICORROSIVA. EXCLUSIVE VIDROS, ALIZAR E CONTRAMARCO. FORNECIMENTO E INSTALACAO. AF_12/2019 /M2</v>
          </cell>
          <cell r="E404">
            <v>508.2</v>
          </cell>
        </row>
        <row r="405">
          <cell r="A405">
            <v>1101002008</v>
          </cell>
          <cell r="B405" t="str">
            <v>SINAPI - 94563 - JANELA DE ACO DE CORRER COM 6 FOLHAS (4 VENEZIANAS E 2 PARA VIDRO), COM VIDROS, BATENTE, FERRAGENS E PINTURAS ANTICORROSIVA E DE ACABAMENTO. EXCLUSIVE ALIZAR E CONTRAMARCO. FORNECIMENTO E INSTALACAO. AF_12/2019 /M2</v>
          </cell>
          <cell r="E405">
            <v>638.65</v>
          </cell>
        </row>
        <row r="406">
          <cell r="A406">
            <v>1101002010</v>
          </cell>
          <cell r="B406" t="str">
            <v>PORTA EM CHAPA VINCADA - 1 FOLHA, INCLUSIVE ACABAMENTO E FERRAGENS - ANEXO A-045 (ESQ.) /M2</v>
          </cell>
          <cell r="C406">
            <v>497.54</v>
          </cell>
          <cell r="D406">
            <v>274.62</v>
          </cell>
          <cell r="E406">
            <v>772.16</v>
          </cell>
        </row>
        <row r="407">
          <cell r="A407">
            <v>1101002012</v>
          </cell>
          <cell r="B407" t="str">
            <v>PORTA EM ACO DE ABRIR TIPO VENEZIANA COM BATENTE, FIXADA COM PARAFUSOS - FORNECIMENTO E INSTALACAO /M2</v>
          </cell>
          <cell r="C407">
            <v>283.29000000000002</v>
          </cell>
          <cell r="D407">
            <v>71.42</v>
          </cell>
          <cell r="E407">
            <v>354.71</v>
          </cell>
        </row>
        <row r="408">
          <cell r="A408">
            <v>1101002016</v>
          </cell>
          <cell r="B408" t="str">
            <v>PORTA EM PERFIL CHAPA DOBRADA N.18, INCLUSIVE FERRAGENS, CONFORME DETALHE:- DE CORRER (EXCLUSIVE VIDRO) ANEXO A-046 /M2</v>
          </cell>
          <cell r="C408">
            <v>246.19</v>
          </cell>
          <cell r="D408">
            <v>190.2</v>
          </cell>
          <cell r="E408">
            <v>436.39</v>
          </cell>
        </row>
        <row r="409">
          <cell r="A409">
            <v>1101002017</v>
          </cell>
          <cell r="B409" t="str">
            <v>- 1 FOLHA, CHAPA/VIDRO (EXCLUSIVE VIDRO) ANEXO A-046 /M2</v>
          </cell>
          <cell r="C409">
            <v>464.72</v>
          </cell>
          <cell r="D409">
            <v>264.37</v>
          </cell>
          <cell r="E409">
            <v>729.09</v>
          </cell>
        </row>
        <row r="410">
          <cell r="A410">
            <v>1101002018</v>
          </cell>
          <cell r="B410" t="str">
            <v>- DUAS FOLHAS, CHAPA/VIDRO (EXCLUSIVE VIDRO) ANEXO A-046 /M2</v>
          </cell>
          <cell r="C410">
            <v>255.02</v>
          </cell>
          <cell r="D410">
            <v>196.66</v>
          </cell>
          <cell r="E410">
            <v>451.68</v>
          </cell>
        </row>
        <row r="411">
          <cell r="A411">
            <v>1101002021</v>
          </cell>
          <cell r="B411" t="str">
            <v>PORTAO EM CHAPA FRISADA (LAMBRIL), INCLUSIVE FERRAGENS, NA(S) ESPECIFICACAO(OES):- 1 FOLHA - PARA PEDESTRES - ANEXO A-047 (ESQ.) /M2</v>
          </cell>
          <cell r="C411">
            <v>300.58</v>
          </cell>
          <cell r="D411">
            <v>163.01</v>
          </cell>
          <cell r="E411">
            <v>463.59</v>
          </cell>
        </row>
        <row r="412">
          <cell r="A412">
            <v>1101002023</v>
          </cell>
          <cell r="B412" t="str">
            <v>- 2 FOLHAS - PARA VEICULOS - ANEXO A-047 (ESQ.) /M2</v>
          </cell>
          <cell r="C412">
            <v>240.38</v>
          </cell>
          <cell r="D412">
            <v>143.71</v>
          </cell>
          <cell r="E412">
            <v>384.09</v>
          </cell>
        </row>
        <row r="413">
          <cell r="A413">
            <v>1101002026</v>
          </cell>
          <cell r="B413" t="str">
            <v>PORTAO EM CHAPA VINCADA, INCLUSIVE FERRAGENS, NA(S) ESPECIFICACAO(OES):- 1 FOLHA - PARA PEDESTRES - ANEXO A-048 (ESQ.) /M2</v>
          </cell>
          <cell r="C413">
            <v>356.71</v>
          </cell>
          <cell r="D413">
            <v>168.78</v>
          </cell>
          <cell r="E413">
            <v>525.49</v>
          </cell>
        </row>
        <row r="414">
          <cell r="A414">
            <v>1101002027</v>
          </cell>
          <cell r="B414" t="str">
            <v>- 2 FOLHAS - PARA VEICULOS - ANEXO A-048 (ESQ.) /M2</v>
          </cell>
          <cell r="C414">
            <v>348.86</v>
          </cell>
          <cell r="D414">
            <v>166.91</v>
          </cell>
          <cell r="E414">
            <v>515.77</v>
          </cell>
        </row>
        <row r="415">
          <cell r="A415">
            <v>1101002028</v>
          </cell>
          <cell r="B415" t="str">
            <v>SINAPI - 99861 - GRADIL EM FERRO FIXADO EM VAOS DE JANELAS, FORMADO POR BARRAS CHATAS DE 25X4,8 MM. AF_04/2019 /M2</v>
          </cell>
          <cell r="E415">
            <v>416.97</v>
          </cell>
        </row>
        <row r="416">
          <cell r="A416">
            <v>1101002030</v>
          </cell>
          <cell r="B416" t="str">
            <v>ALCAPAO EM FERRO 70X70CM, INCLUSO FERRAGENS /UN</v>
          </cell>
          <cell r="C416">
            <v>74.89</v>
          </cell>
          <cell r="D416">
            <v>28.75</v>
          </cell>
          <cell r="E416">
            <v>103.64</v>
          </cell>
        </row>
        <row r="417">
          <cell r="A417">
            <v>1101002032</v>
          </cell>
          <cell r="B417" t="str">
            <v>ESCADA MARINHEIRO SEM GUARDA CORPO  INCLUSIVE FUNDO ANTICORROSIVO 2 DEMAOS - ANEXO A-058 (ESQ.) /M</v>
          </cell>
          <cell r="C417">
            <v>192.81</v>
          </cell>
          <cell r="D417">
            <v>114.3</v>
          </cell>
          <cell r="E417">
            <v>307.11</v>
          </cell>
        </row>
        <row r="418">
          <cell r="A418">
            <v>1101002034</v>
          </cell>
          <cell r="B418" t="str">
            <v>GUARDA CORPO PARA ESCADA MARINHEIRO INCLUSIVE FUNDO ANTICORROSIVO 2 DEMAOS - ANEXO A-059 (ESQ.) /M</v>
          </cell>
          <cell r="C418">
            <v>398.95</v>
          </cell>
          <cell r="D418">
            <v>162.88999999999999</v>
          </cell>
          <cell r="E418">
            <v>561.84</v>
          </cell>
        </row>
        <row r="419">
          <cell r="A419">
            <v>1101002036</v>
          </cell>
          <cell r="B419" t="str">
            <v>ASSENTAMENTO DE ESQUADRIA DE FERRO (JANELA BASCULANTE - COM GRAPA/CHUMBADORES) INCLUSIVE ARGAMASSA 1:3 /M2</v>
          </cell>
          <cell r="C419">
            <v>1.95</v>
          </cell>
          <cell r="D419">
            <v>59.1</v>
          </cell>
          <cell r="E419">
            <v>61.05</v>
          </cell>
        </row>
        <row r="420">
          <cell r="A420">
            <v>1101002037</v>
          </cell>
          <cell r="B420" t="str">
            <v>ASSENTAMENTO DE ESQUADRIA DE FERRO (JANELA MAXIM-AR E CORRER - COM GRAPA/CHUMBADORES) INCLUSIVE ARGAMASSA 1:3 /M2</v>
          </cell>
          <cell r="C420">
            <v>1.19</v>
          </cell>
          <cell r="D420">
            <v>100.38</v>
          </cell>
          <cell r="E420">
            <v>101.57</v>
          </cell>
        </row>
        <row r="421">
          <cell r="A421">
            <v>1101002038</v>
          </cell>
          <cell r="B421" t="str">
            <v>ASSENTAMENTO DE ESQUADRIA DE FERRO (PORTA DE BATER - COM GRAPA/CHUMBADORES) INCLUSIVE ARGAMASSA 1:3 /M2</v>
          </cell>
          <cell r="C421">
            <v>1.51</v>
          </cell>
          <cell r="D421">
            <v>97.11</v>
          </cell>
          <cell r="E421">
            <v>98.62</v>
          </cell>
        </row>
        <row r="422">
          <cell r="A422">
            <v>1101002039</v>
          </cell>
          <cell r="B422" t="str">
            <v>ASSENTAMENTO DE ESQUADRIA DE FERRO (PORTA DE CORRER) INCLUSIVE ARGAMASSA 1:3 /M2</v>
          </cell>
          <cell r="C422">
            <v>0.78</v>
          </cell>
          <cell r="D422">
            <v>63.1</v>
          </cell>
          <cell r="E422">
            <v>63.88</v>
          </cell>
        </row>
        <row r="423">
          <cell r="A423">
            <v>1101002042</v>
          </cell>
          <cell r="B423" t="str">
            <v>GRADE DE FERRO FIXA (CELA), SAE 1045, COM QUADROS E BARRAS INTERMEDIARIAS EM FERRO CHATO 2" X 3/8", BARRAS EM ACO REDONDO 7/8" A CADA 12CM E CHUMBADORES DE FERRO CHATO 2" X 3/8" /M2</v>
          </cell>
          <cell r="C423">
            <v>864.41</v>
          </cell>
          <cell r="D423">
            <v>402.76</v>
          </cell>
          <cell r="E423">
            <v>1267.17</v>
          </cell>
        </row>
        <row r="424">
          <cell r="A424">
            <v>1101002043</v>
          </cell>
          <cell r="B424" t="str">
            <v>GRADE DE FERRO FIXA (CIRCULACAO), SAE 1045, COM QUADROS E BARRAS INTERMEDIARIAS EM FERRO CHATO 2" X 3/8", BARRAS EM ACO REDONDO 7/8" A CADA 12CM E CHUMBADORES DE FERRO CHATO 2" X 3/8" /M2</v>
          </cell>
          <cell r="C424">
            <v>248.77</v>
          </cell>
          <cell r="D424">
            <v>173.98</v>
          </cell>
          <cell r="E424">
            <v>422.75</v>
          </cell>
        </row>
        <row r="425">
          <cell r="A425">
            <v>1101002044</v>
          </cell>
          <cell r="B425" t="str">
            <v>GRADE FERRO FIXA SAE 1045 COM PORTA, QUADRO E BARRAS INTERMEDIARIAS EM FERRO CHATO 2" X 3/8", FERRO REDONDO 7/8" A CADA 12CM, BATENTE EM FERRO CANTONEIRA 2.1/2" X 3/8", CHUMBADORES EM FERRO CHATO 2" X 3/8" /M2</v>
          </cell>
          <cell r="C425">
            <v>739.51</v>
          </cell>
          <cell r="D425">
            <v>340.79</v>
          </cell>
          <cell r="E425">
            <v>1080.3</v>
          </cell>
        </row>
        <row r="426">
          <cell r="A426">
            <v>1101002046</v>
          </cell>
          <cell r="B426" t="str">
            <v>PORTA GRADE (FIXADA EM GRADE) EM FERRO SAE 1045, COM QUADROS E BARRAS INTERMEDIARIAS EM FERRO CHATO 2" X 3/8", BARRAS EM FERRO REDONDO 7/8", A CADA 12CM, BATENTE EM FERRO CANTONEIRA 2.1/2" X 3/8" /M2</v>
          </cell>
          <cell r="C426">
            <v>976.13</v>
          </cell>
          <cell r="D426">
            <v>421.29</v>
          </cell>
          <cell r="E426">
            <v>1397.42</v>
          </cell>
        </row>
        <row r="427">
          <cell r="A427">
            <v>1101002048</v>
          </cell>
          <cell r="B427" t="str">
            <v>PORTA GRADE (FIX. EM ALV.) DE FE SAE 1045, PARA CELA C/ BANDEIRA FIXA(PF1) (1,00X2,10)M, QD E BARRAS INTERMED. EM ACO CHATO 2"X3/8", BARRAS EM ACO RED.7/8" A CADA 12CM, BATENTE EM FE CANT. 2.1/2"X3/8", CHUMB. FE CHATO 2"X3/8", FERROLHO ENCAMISADO /M2</v>
          </cell>
          <cell r="C427">
            <v>989.96</v>
          </cell>
          <cell r="D427">
            <v>430.65</v>
          </cell>
          <cell r="E427">
            <v>1420.61</v>
          </cell>
        </row>
        <row r="428">
          <cell r="A428">
            <v>1101002049</v>
          </cell>
          <cell r="B428" t="str">
            <v>GUARDA CORPO EM TUBO IND. 2.1/2", 2 CORRIMAOS (H=0,70M E 0,92M) EM TUBO IND. 1.1/2" CH.18, FECHAMENTO EM TUBO IND.1" CH.18 A CADA 15CM E PILARETES EM TUBO IND. 2.1/2"CH 18, INCL.FUNDO E PINT.ESMALTE, CONF. DET. ANEXO (A-15.002) /M2</v>
          </cell>
          <cell r="C428">
            <v>330.98</v>
          </cell>
          <cell r="D428">
            <v>181.61</v>
          </cell>
          <cell r="E428">
            <v>512.59</v>
          </cell>
        </row>
        <row r="429">
          <cell r="A429">
            <v>1101002050</v>
          </cell>
          <cell r="B429" t="str">
            <v>GUARDA CORPO EM TUBO IND. 2.1/2" CH.18, FIXADO EM PILARETES DE TUBO IND. 2.1/2  CH 18, FECHAMENTO EM TUBO IND. 1" CH 18 A CADA 15CM, INCLUS. FUNDO E ESMALTE SINTETICO, AMBOS EM DUAS DEMAOS, CONF. DETALHE ANEXO (A-15.001) /M2</v>
          </cell>
          <cell r="C429">
            <v>253</v>
          </cell>
          <cell r="D429">
            <v>134.97999999999999</v>
          </cell>
          <cell r="E429">
            <v>387.98</v>
          </cell>
        </row>
        <row r="430">
          <cell r="A430">
            <v>1101002051</v>
          </cell>
          <cell r="B430" t="str">
            <v>CORRIMAO DUPLO CENTRAL COM ALTURAS DE H=0,70M E H=0,92M EM TUBO DE ACO IND. 1.1/2" CH 18, FIXADOS EM PILARETES EM TUBO IND. 2.1/2" CHAPA 18 LF, INCLUS. FUNDO E PINTURA ESMALTE, AMBOS EM 2 DEMAOS, CONFORME DETALHE ANEXO (A-15.005) /M</v>
          </cell>
          <cell r="C430">
            <v>195.69</v>
          </cell>
          <cell r="D430">
            <v>109.18</v>
          </cell>
          <cell r="E430">
            <v>304.87</v>
          </cell>
        </row>
        <row r="431">
          <cell r="A431">
            <v>1101002052</v>
          </cell>
          <cell r="B431" t="str">
            <v>CORRIMAO LATERAL COM H=0,92M E H=0,70M EM TUBO IND. 1.1/2" CH 18, FIXADOS EM PILARETES EM TUBO IND. 2.1/2" CH 18, INCLUSIVE FUNDO E PINTURA ESMALTE, AMBOS EM 2 DEMAOS, CONFORME DETALHE ANEXO (A-15.007) /M</v>
          </cell>
          <cell r="C431">
            <v>164.29</v>
          </cell>
          <cell r="D431">
            <v>70.09</v>
          </cell>
          <cell r="E431">
            <v>234.38</v>
          </cell>
        </row>
        <row r="432">
          <cell r="A432">
            <v>1101002058</v>
          </cell>
          <cell r="B432" t="str">
            <v>CORRIMAO DUPLO LATERAL EM TUBO INDUSTRIAL 1.1/2" CH 18, COM ALTURAS DE H=0.70M E H=0.92M EM TUBO DE ACO IND. 1.1/2" CH 18, FIXADOS EM PAREDE COM BUCHA S12, INCLUSIVE FUNDO E ESMALTE SINTETICO, AMBOS EM 2 DEMAOS, CONF. DET. ANEXO (A-15.006) /M</v>
          </cell>
          <cell r="C432">
            <v>92.26</v>
          </cell>
          <cell r="D432">
            <v>51.55</v>
          </cell>
          <cell r="E432">
            <v>143.81</v>
          </cell>
        </row>
        <row r="433">
          <cell r="A433">
            <v>1101002061</v>
          </cell>
          <cell r="B433" t="str">
            <v>GUARDA CORPO EM TUBO INDUSTRIAL DE 2.1/2" CH 18, FIXADO EM PILARETE DE TUBO INDUSTRIAL 2.1/2" CH 18, FECHAMENTO EM TELA ONDULADA MALHA 2", INCLUSIVE PINTURA FUNDO ANTICORROSIVO E PINTURA ESMALTE, AMBOS EM 2 DEMAOS, CONF. DET. ANEXO (A-15.003) /M2</v>
          </cell>
          <cell r="C433">
            <v>270.20999999999998</v>
          </cell>
          <cell r="D433">
            <v>119.18</v>
          </cell>
          <cell r="E433">
            <v>389.39</v>
          </cell>
        </row>
        <row r="434">
          <cell r="A434">
            <v>1101002064</v>
          </cell>
          <cell r="B434" t="str">
            <v>GUARDA CORPO EM TUBO IND.2.1/2" CH 18, 2 CORRIMAOS (H=0,70M E 0,92M) EM TUBO IND.1.1/2" CH 18, FIXADO EM PILARETE TUBO IND. 2.1/2" CH 18, FECHAMENTO TELA ONDULADA MALHA 2", INCLUS.FUNDO E PINTURA ESMALTE, CONF. DETALHE ANEXO (A-15.004) /M2</v>
          </cell>
          <cell r="C434">
            <v>438.3</v>
          </cell>
          <cell r="D434">
            <v>94.47</v>
          </cell>
          <cell r="E434">
            <v>532.77</v>
          </cell>
        </row>
        <row r="436">
          <cell r="B436" t="str">
            <v>*  FERRAGENS</v>
          </cell>
        </row>
        <row r="437">
          <cell r="A437">
            <v>1101003013</v>
          </cell>
          <cell r="B437" t="str">
            <v>FECHADURA TIPO BICO DE PAPAGAIO PARA PORTA DE CORRER EXTERNA, EM ACO INOX COM ACABAMENTO CROMADO, MAQUINA COM 45 MM, INCLUINDO CHAVE TIPO CILINDRO - FORNECIMENTO E INSTALACAO /UN</v>
          </cell>
          <cell r="C437">
            <v>58.23</v>
          </cell>
          <cell r="D437">
            <v>19.989999999999998</v>
          </cell>
          <cell r="E437">
            <v>78.22</v>
          </cell>
        </row>
        <row r="438">
          <cell r="A438">
            <v>1101003015</v>
          </cell>
          <cell r="B438" t="str">
            <v>SINAPI - 90830 - FECHADURA DE EMBUTIR COM CILINDRO, EXTERNA, COMPLETA, ACABAMENTO PADRAO MEDIO, INCLUSO EXECUCAO DE FURO - FORNECIMENTO E INSTALACAO. AF_12/2019 /UN</v>
          </cell>
          <cell r="E438">
            <v>105.24</v>
          </cell>
        </row>
        <row r="439">
          <cell r="A439">
            <v>1101003017</v>
          </cell>
          <cell r="B439" t="str">
            <v>SINAPI - 91304 - FECHADURA DE EMBUTIR COM CILINDRO, EXTERNA, COMPLETA, ACABAMENTO PADRAO POPULAR, INCLUSO EXECUCAO DE FURO - FORNECIMENTO E INSTALACAO. AF_12/2019 /UN</v>
          </cell>
          <cell r="E439">
            <v>66.099999999999994</v>
          </cell>
        </row>
        <row r="440">
          <cell r="A440">
            <v>1101003018</v>
          </cell>
          <cell r="B440" t="str">
            <v>SINAPI - 91306 - FECHADURA DE EMBUTIR PARA PORTAS INTERNAS, COMPLETA, ACABAMENTO PADRAO MEDIO, COM EXECUCAO DE FURO - FORNECIMENTO E INSTALACAO. AF_12/2019 /UN</v>
          </cell>
          <cell r="E440">
            <v>91.7</v>
          </cell>
        </row>
        <row r="441">
          <cell r="A441">
            <v>1101003019</v>
          </cell>
          <cell r="B441" t="str">
            <v>SINAPI - 91305 - FECHADURA DE EMBUTIR PARA PORTA DE BANHEIRO, COMPLETA, ACABAMENTO PADRAO POPULAR, INCLUSO EXECUCAO DE FURO - FORNECIMENTO E INSTALACAO. AF_12/2019 /UN</v>
          </cell>
          <cell r="E441">
            <v>64.77</v>
          </cell>
        </row>
        <row r="442">
          <cell r="A442">
            <v>1101003020</v>
          </cell>
          <cell r="B442" t="str">
            <v>SINAPI - 91307 - FECHADURA DE EMBUTIR PARA PORTAS INTERNAS, COMPLETA, ACABAMENTO PADRAO POPULAR, COM EXECUCAO DE FURO - FORNECIMENTO E INSTALACAO. AF_12/2019 /UN</v>
          </cell>
          <cell r="E442">
            <v>55.69</v>
          </cell>
        </row>
        <row r="443">
          <cell r="A443">
            <v>1101003021</v>
          </cell>
          <cell r="B443" t="str">
            <v>SINAPI - 90831 - FECHADURA DE EMBUTIR PARA PORTA DE BANHEIRO, COMPLETA, ACABAMENTO PADRAO MEDIO, INCLUSO EXECUCAO DE FURO - FORNECIMENTO E INSTALACAO. AF_12/2019 /UN</v>
          </cell>
          <cell r="E443">
            <v>91.7</v>
          </cell>
        </row>
        <row r="444">
          <cell r="A444">
            <v>1101003022</v>
          </cell>
          <cell r="B444" t="str">
            <v>SINAPI - 100709 - DOBRADICA EM ACO/FERRO, 3" X 21/2", E=1,9 A 2MM, SEN ANEL, CROMADO OU ZINCADO, TAMPA BOLA, COM PARAFUSOS. AF_12/2019 /UN</v>
          </cell>
          <cell r="E444">
            <v>30.1</v>
          </cell>
        </row>
        <row r="445">
          <cell r="A445">
            <v>1101003030</v>
          </cell>
          <cell r="B445" t="str">
            <v>SINAPI - 100705 - TARJETA TIPO LIVRE/OCUPADO PARA PORTA DE BANHEIRO. AF_12/2019 /UN</v>
          </cell>
          <cell r="E445">
            <v>60.44</v>
          </cell>
        </row>
        <row r="446">
          <cell r="A446">
            <v>1101003035</v>
          </cell>
          <cell r="B446" t="str">
            <v>CALCO/PRENDEDOR DE LATAO CROMADO PARA PORTA /UN</v>
          </cell>
          <cell r="C446">
            <v>24.9</v>
          </cell>
          <cell r="D446">
            <v>8.7200000000000006</v>
          </cell>
          <cell r="E446">
            <v>33.619999999999997</v>
          </cell>
        </row>
        <row r="447">
          <cell r="A447">
            <v>1101003038</v>
          </cell>
          <cell r="B447" t="str">
            <v>MAO-DE-OBRA PARA COLOCACAO DE:- DOBRADICA /UN</v>
          </cell>
          <cell r="C447">
            <v>0</v>
          </cell>
          <cell r="D447">
            <v>24.08</v>
          </cell>
          <cell r="E447">
            <v>24.08</v>
          </cell>
        </row>
        <row r="448">
          <cell r="A448">
            <v>1101003040</v>
          </cell>
          <cell r="B448" t="str">
            <v>- FECHADURA /UN</v>
          </cell>
          <cell r="C448">
            <v>0</v>
          </cell>
          <cell r="D448">
            <v>26.34</v>
          </cell>
          <cell r="E448">
            <v>26.34</v>
          </cell>
        </row>
        <row r="450">
          <cell r="B450" t="str">
            <v>*  ALUMINIO E INOX</v>
          </cell>
        </row>
        <row r="451">
          <cell r="A451">
            <v>1101004010</v>
          </cell>
          <cell r="B451" t="str">
            <v>SINAPI - 91341 - PORTA EM ALUMINIO DE ABRIR TIPO VENEZIANA COM GUARNICAO, FIXACAO COM PARAFUSOS - FORNECIMENTO E INSTALACAO. AF_12/2019 /M2</v>
          </cell>
          <cell r="E451">
            <v>589.76</v>
          </cell>
        </row>
        <row r="453">
          <cell r="B453" t="str">
            <v>INSTALACOES ELETRICAS</v>
          </cell>
        </row>
        <row r="455">
          <cell r="A455" t="str">
            <v>CODIGO</v>
          </cell>
          <cell r="B455" t="str">
            <v>S E R V I C O S</v>
          </cell>
          <cell r="C455" t="str">
            <v>MATERIAL</v>
          </cell>
          <cell r="D455" t="str">
            <v>MAO OBRA</v>
          </cell>
          <cell r="E455" t="str">
            <v>TOTAL</v>
          </cell>
        </row>
        <row r="458">
          <cell r="B458" t="str">
            <v>*  LUMINARIAS E ACESSORIOS</v>
          </cell>
        </row>
        <row r="459">
          <cell r="A459">
            <v>1201001002</v>
          </cell>
          <cell r="B459" t="str">
            <v>LUMINARIA TIPO PLAFON REDONDO COM VIDRO FOSCO, DIAMETRO DE 30 CM, INCLUSIVE DUAS LAMPADAS LED 10W - FORNECIMENTO E INSTALACAO /UN</v>
          </cell>
          <cell r="C459">
            <v>66.260000000000005</v>
          </cell>
          <cell r="D459">
            <v>18.100000000000001</v>
          </cell>
          <cell r="E459">
            <v>84.36</v>
          </cell>
        </row>
        <row r="460">
          <cell r="A460">
            <v>1201001004</v>
          </cell>
          <cell r="B460" t="str">
            <v>LUMINARIA SPOT DE SOBREPOR EM ALUMINIO COM ALETA PLASTICA, INCLUSIVE DUAS LAMPADAS LED 10W - FORNECIMENTO E INSTALACAO /UN</v>
          </cell>
          <cell r="C460">
            <v>69.13</v>
          </cell>
          <cell r="D460">
            <v>15.27</v>
          </cell>
          <cell r="E460">
            <v>84.4</v>
          </cell>
        </row>
        <row r="461">
          <cell r="A461">
            <v>1201001006</v>
          </cell>
          <cell r="B461" t="str">
            <v>SINAPI - 97607 - LUMINARIA ARANDELA TIPO TARTARUGA, DE SOBREPOR, COM 1 LAMPADA LED DE 6 W, SEM REATOR - FORNECIMENTO E INSTALACAO. AF_02/2020 /UN</v>
          </cell>
          <cell r="E461">
            <v>74.58</v>
          </cell>
        </row>
        <row r="462">
          <cell r="A462">
            <v>1201001007</v>
          </cell>
          <cell r="B462" t="str">
            <v>LUMINARIA LED DE EMBUTIR EM FORRO DE GESSO OU MODULADO, COM ALETAS E REFLETORES EM ALUMINIO ALTO BRILHO, REF. CAA01-E216 DA LUMICENTER OU SIMILAR, INCLUSO DUAS LAMPADAS T 8 DE 9W - FORNECIMENTO E INSTALACAO /CJ</v>
          </cell>
          <cell r="C462">
            <v>147.38</v>
          </cell>
          <cell r="D462">
            <v>8.09</v>
          </cell>
          <cell r="E462">
            <v>155.47</v>
          </cell>
        </row>
        <row r="463">
          <cell r="A463">
            <v>1201001008</v>
          </cell>
          <cell r="B463" t="str">
            <v>LUMINARIA LED DE EMBUTIR EM FORRO DE GESSO OU MODULADO, COM ALETAS E REFLETORES EM ALUMINIO ALTO BRILHO, REF. CAA01-E232 DA LUMICENTER OU SIMILAR, INCLUSO DUAS LAMPADAS T 8 DE 18W - FORNECIMENTO E INSTALACAO /CJ</v>
          </cell>
          <cell r="C463">
            <v>233.9</v>
          </cell>
          <cell r="D463">
            <v>8.09</v>
          </cell>
          <cell r="E463">
            <v>241.99</v>
          </cell>
        </row>
        <row r="464">
          <cell r="A464">
            <v>1201001104</v>
          </cell>
          <cell r="B464" t="str">
            <v>LUMINARIA TUBULAR LED, REF. CALHA SLIN (2X18W), 3.250LM, 120CM LINEAR, DA RCA OU SIMILAR - FORNECIMENTO E INSTALACAO /UN</v>
          </cell>
          <cell r="C464">
            <v>111.65</v>
          </cell>
          <cell r="D464">
            <v>12.32</v>
          </cell>
          <cell r="E464">
            <v>123.97</v>
          </cell>
        </row>
        <row r="465">
          <cell r="A465">
            <v>1201001113</v>
          </cell>
          <cell r="B465" t="str">
            <v>LUMINARIA LED DE SOBREPOR, COM ALETAS E REFLETORES EM ALUMINIO ALTO BRILHO, REF. CAA01-S216 DA LUMICENTER OU SIMILAR, INCLUSO DUAS LAMPADAS T 8 DE 9W - FORNECIMENTO E INSTALACAO /CJ</v>
          </cell>
          <cell r="C465">
            <v>176.62</v>
          </cell>
          <cell r="D465">
            <v>12.32</v>
          </cell>
          <cell r="E465">
            <v>188.94</v>
          </cell>
        </row>
        <row r="466">
          <cell r="A466">
            <v>1201001114</v>
          </cell>
          <cell r="B466" t="str">
            <v>LUMINARIA LED DE SOBREPOR, COM ALETAS E REFLETORES EM ALUMINIO ALTO BRILHO, REF. C06 DA ABALUX OU SIMILAR, INCLUSO DUAS LAMPADAS T 8 DE 18W - FORNECIMENTO E INSTALACAO /CJ</v>
          </cell>
          <cell r="C466">
            <v>269.38</v>
          </cell>
          <cell r="D466">
            <v>12.32</v>
          </cell>
          <cell r="E466">
            <v>281.7</v>
          </cell>
        </row>
        <row r="467">
          <cell r="A467">
            <v>1201001115</v>
          </cell>
          <cell r="B467" t="str">
            <v>SINAPI - 97585 - LUMINARIA TIPO CALHA, DE SOBREPOR, COM 2 LAMPADAS TUBULARES FLUORESCENTES DE 18 W, COM REATOR DE PARTIDA RAPIDA - FORNECIMENTO E INSTALACAO. AF_02/2020 /UN</v>
          </cell>
          <cell r="E467">
            <v>71.88</v>
          </cell>
        </row>
        <row r="468">
          <cell r="A468">
            <v>1201001116</v>
          </cell>
          <cell r="B468" t="str">
            <v>SINAPI - 97586 - LUMINARIA TIPO CALHA, DE SOBREPOR, COM 2 LAMPADAS TUBULARES FLUORESCENTES DE 36 W, COM REATOR DE PARTIDA RAPIDA - FORNECIMENTO E INSTALACAO. AF_02/2020 /UN</v>
          </cell>
          <cell r="E468">
            <v>97.17</v>
          </cell>
        </row>
        <row r="469">
          <cell r="A469">
            <v>1201001120</v>
          </cell>
          <cell r="B469" t="str">
            <v>SINAPI - 97599 - LUMINARIA DE EMERGENCIA, COM 30 LAMPADAS LED DE 2 W, SEM REATOR - FORNECIMENTO E INSTALACAO. AF_02/2020 /UN</v>
          </cell>
          <cell r="E469">
            <v>31.07</v>
          </cell>
        </row>
        <row r="470">
          <cell r="A470">
            <v>1201001127</v>
          </cell>
          <cell r="B470" t="str">
            <v>LUMINARIA REDONDA TIPO INDUSTRIAL LED, REF. UFO INDUSTRIAL HIGH BAY, 150W, 14.500LM DA RCA OU SIMILAR - FORNECIMENTO E INSTALACAO /UN</v>
          </cell>
          <cell r="C470">
            <v>401.61</v>
          </cell>
          <cell r="D470">
            <v>8.09</v>
          </cell>
          <cell r="E470">
            <v>409.7</v>
          </cell>
        </row>
        <row r="471">
          <cell r="A471">
            <v>1201001132</v>
          </cell>
          <cell r="B471" t="str">
            <v>SINAPI - 101666 - REFLETOR RETANGULAR FECHADO, COM LAMPADA VAPOR METALICO 400 W - FORNECIMENTO E INSTALACAO. AF_08/2020 /UN</v>
          </cell>
          <cell r="E471">
            <v>240.41</v>
          </cell>
        </row>
        <row r="472">
          <cell r="A472">
            <v>1201001133</v>
          </cell>
          <cell r="B472" t="str">
            <v>REFLETOR RETANGULAR FECHADO LED, REF. FLOOD LIGHT IP 68, 250W, 26.000LM, COM DOIS MODULOS DA RCA OU SIMILAR - FORNECIMENTO E INSTALACAO /UN</v>
          </cell>
          <cell r="C472">
            <v>441.84</v>
          </cell>
          <cell r="D472">
            <v>70.38</v>
          </cell>
          <cell r="E472">
            <v>512.22</v>
          </cell>
        </row>
        <row r="473">
          <cell r="A473">
            <v>1201001138</v>
          </cell>
          <cell r="B473" t="str">
            <v>LUMINARIA DECORATIVA MOD. SBD 216-GL COM POSTE FLANGEADO MOD. SBP-852B/1-20GF PINTADO E CHUMBADOR 1/2"X300MM AMBOS DA SHOMEI OU SIMILAR, INCLUSIVE LAMPADA LED DE 60/70W - FORNECIMENTO E INSTALACAO /CJ</v>
          </cell>
          <cell r="C473">
            <v>575.25</v>
          </cell>
          <cell r="D473">
            <v>44.85</v>
          </cell>
          <cell r="E473">
            <v>620.1</v>
          </cell>
        </row>
        <row r="474">
          <cell r="A474">
            <v>1201001146</v>
          </cell>
          <cell r="B474" t="str">
            <v>LUMINARIA PUBLICA FECHADA MOD. SB123/250 COM POSTE GALVANIZADO CURVO SIMPLES MOD. 810/060-3020-J-GF (H=6,00M), AMBOS DA SHOMEI OU SIMILAR, INCLUSIVE LAMPADA VAPOR DE SODIO DE 250W E REATOR - FORNECIMENTO E INSTALACAO /CJ</v>
          </cell>
          <cell r="C474">
            <v>1757.1</v>
          </cell>
          <cell r="D474">
            <v>44.85</v>
          </cell>
          <cell r="E474">
            <v>1801.95</v>
          </cell>
        </row>
        <row r="475">
          <cell r="A475">
            <v>1201001147</v>
          </cell>
          <cell r="B475" t="str">
            <v>LUMINARIA PUBLICA FECHADA MOD. SB123/250 COM POSTE GALVANIZADO CURVO DUPLO MOD. 820/060-3020-J-GF (H=6,00M), AMBOS DA SHOMEI OU SIMILAR, INCLUSIVE LAMPADA VAPOR DE SODIO DE 250W E REATOR - FORNECIMENTO E INSTALACAO /CJ</v>
          </cell>
          <cell r="C475">
            <v>2567.5700000000002</v>
          </cell>
          <cell r="D475">
            <v>65.12</v>
          </cell>
          <cell r="E475">
            <v>2632.69</v>
          </cell>
        </row>
        <row r="476">
          <cell r="A476">
            <v>1201001153</v>
          </cell>
          <cell r="B476" t="str">
            <v>LUMINARIA PUBLICA ABERTA MOD. 102/2 E-40, COM BRACO EM TUBO DE ACO GALVANIZADO MOD. 1/25-15 COMP=1500MM, AMBOS DA SHOMEI OU SIMILAR, INCLUSIVE LAMPADA VAPOR DE SODIO 250W E REATOR - FORNECIMENTO E INSTALACAO /CJ</v>
          </cell>
          <cell r="C476">
            <v>356.35</v>
          </cell>
          <cell r="D476">
            <v>70.38</v>
          </cell>
          <cell r="E476">
            <v>426.73</v>
          </cell>
        </row>
        <row r="477">
          <cell r="A477">
            <v>1201001155</v>
          </cell>
          <cell r="B477" t="str">
            <v>LUMINARIA DECORATIVA ANTIVANDALISMO, SBD-207/150 E-27 COM POSTE FLAGEADO SBP 850-B/1-25 E CHUMBADOR, AMBOS DA SHOMEI OU SIMILAR, INCLUSIVE LAMPADA VAPOR METALICO 150W E REATOR - FORNECIMENTO E INSTALACAO /UN</v>
          </cell>
          <cell r="C477">
            <v>1013.36</v>
          </cell>
          <cell r="D477">
            <v>44.85</v>
          </cell>
          <cell r="E477">
            <v>1058.21</v>
          </cell>
        </row>
        <row r="478">
          <cell r="A478">
            <v>1201001158</v>
          </cell>
          <cell r="B478" t="str">
            <v>SINAPI - 100620 - POSTE DE ACO CONICO CONTINUO CURVO SIMPLES, FLANGEADO, H=9M, INCLUSIVE LUMINARIA, SEM LAMPADA - FORNECIMENTO E INSTALACAO. AF_11/2019 /UN</v>
          </cell>
          <cell r="E478">
            <v>2321.27</v>
          </cell>
        </row>
        <row r="479">
          <cell r="A479">
            <v>1201001159</v>
          </cell>
          <cell r="B479" t="str">
            <v>SINAPI - 100621 - POSTE DE ACO CONICO CONTINUO CURVO DUPLO, FLANGEADO, H=9M, INCLUSIVE LUMINARIAS, SEM LAMPADAS - FORNECIMENTO E INSTALACAO. AF_11/2019 /UN</v>
          </cell>
          <cell r="E479">
            <v>2668.3</v>
          </cell>
        </row>
        <row r="480">
          <cell r="A480">
            <v>1201001161</v>
          </cell>
          <cell r="B480" t="str">
            <v>LAMPADA LED 15 W BIVOLT BRANCA, FORMATO TRADICIONAL (BASE E27) - FORNECIMENTO E INSTALACAO /UN</v>
          </cell>
          <cell r="C480">
            <v>21.56</v>
          </cell>
          <cell r="D480">
            <v>4.32</v>
          </cell>
          <cell r="E480">
            <v>25.88</v>
          </cell>
        </row>
        <row r="481">
          <cell r="A481">
            <v>1201001162</v>
          </cell>
          <cell r="B481" t="str">
            <v>SINAPI - 97610 - LAMPADA COMPACTA DE LED 10 W, BASE E27 - FORNECIMENTO E INSTALACAO. AF_02/2020 /UN</v>
          </cell>
          <cell r="E481">
            <v>17.48</v>
          </cell>
        </row>
        <row r="482">
          <cell r="A482">
            <v>1201001163</v>
          </cell>
          <cell r="B482" t="str">
            <v>SINAPI - 97611 - LAMPADA COMPACTA FLUORESCENTE DE 15 W, BASE E27 - FORNECIMENTO E INSTALACAO. AF_02/2020 /UN</v>
          </cell>
          <cell r="E482">
            <v>15.34</v>
          </cell>
        </row>
        <row r="483">
          <cell r="A483">
            <v>1201001165</v>
          </cell>
          <cell r="B483" t="str">
            <v>SINAPI - 97612 - LAMPADA COMPACTA FLUORESCENTE DE 20 W, BASE E27 - FORNECIMENTO E INSTALACAO. AF_02/2020 /UN</v>
          </cell>
          <cell r="E483">
            <v>16.52</v>
          </cell>
        </row>
        <row r="484">
          <cell r="A484">
            <v>1201001166</v>
          </cell>
          <cell r="B484" t="str">
            <v>SINAPI - 97615 - LAMPADA TUBULAR FLUORESCENTE T8 DE 16/18 W, BASE G13 - FORNECIMENTO E INSTALACAO. AF_02/2020_P /UN</v>
          </cell>
          <cell r="E484">
            <v>34.9</v>
          </cell>
        </row>
        <row r="485">
          <cell r="A485">
            <v>1201001167</v>
          </cell>
          <cell r="B485" t="str">
            <v>SINAPI - 97617 - LAMPADA TUBULAR FLUORESCENTE T10 DE 20/40 W, BASE G13 - FORNECIMENTO E INSTALACAO. AF_02/2020_P /UN</v>
          </cell>
          <cell r="E485">
            <v>39.53</v>
          </cell>
        </row>
        <row r="486">
          <cell r="A486">
            <v>1201001170</v>
          </cell>
          <cell r="B486" t="str">
            <v>SINAPI - 97616 - LAMPADA TUBULAR FLUORESCENTE T8 DE 32/36 W, BASE G13 - FORNECIMENTO E INSTALACAO. AF_02/2020_P /UN</v>
          </cell>
          <cell r="E486">
            <v>39.72</v>
          </cell>
        </row>
        <row r="487">
          <cell r="A487">
            <v>1201001171</v>
          </cell>
          <cell r="B487" t="str">
            <v>SINAPI - 101645 - LAMPADA MISTA 160 W - FORNECIMENTO E INSTALACAO. AF_08/2020 /UN</v>
          </cell>
          <cell r="E487">
            <v>16.059999999999999</v>
          </cell>
        </row>
        <row r="488">
          <cell r="A488">
            <v>1201001173</v>
          </cell>
          <cell r="B488" t="str">
            <v>SINAPI - 101646 - LAMPADA MISTA 250 W - FORNECIMENTO E INSTALACAO. AF_08/2020 /UN</v>
          </cell>
          <cell r="E488">
            <v>21.26</v>
          </cell>
        </row>
        <row r="489">
          <cell r="A489">
            <v>1201001175</v>
          </cell>
          <cell r="B489" t="str">
            <v>SINAPI - 101647 - LAMPADA MISTA 500 W - FORNECIMENTO E INSTALACAO. AF_08/2020 /UN</v>
          </cell>
          <cell r="E489">
            <v>38.89</v>
          </cell>
        </row>
        <row r="490">
          <cell r="A490">
            <v>1201001176</v>
          </cell>
          <cell r="B490" t="str">
            <v>SINAPI - 97614 - LAMPADA COMPACTA DE VAPOR METALICO OVOIDE 150 W, BASE E27 - FORNECIMENTO E INSTALACAO. AF_02/2020 /UN</v>
          </cell>
          <cell r="E490">
            <v>34.590000000000003</v>
          </cell>
        </row>
        <row r="491">
          <cell r="A491">
            <v>1201001177</v>
          </cell>
          <cell r="B491" t="str">
            <v>SINAPI - 101643 - LAMPADA VAPOR DE MERCÚRIO 250 W - FORNECIMENTO E INSTALACAO. AF_08/2020 /UN</v>
          </cell>
          <cell r="E491">
            <v>24.96</v>
          </cell>
        </row>
        <row r="492">
          <cell r="A492">
            <v>1201001178</v>
          </cell>
          <cell r="B492" t="str">
            <v>SINAPI - 101649 - LAMPADA VAPOR DE SODIO 250 W - FORNECIMENTO E INSTALACAO. AF_08/2020 /UN</v>
          </cell>
          <cell r="E492">
            <v>34.68</v>
          </cell>
        </row>
        <row r="493">
          <cell r="A493">
            <v>1201001179</v>
          </cell>
          <cell r="B493" t="str">
            <v>SINAPI - 101644 - LAMPADA VAPOR DE MERCÚRIO 400 W - FORNECIMENTO E INSTALACAO. AF_08/2020 /UN</v>
          </cell>
          <cell r="E493">
            <v>33.71</v>
          </cell>
        </row>
        <row r="494">
          <cell r="A494">
            <v>1201001181</v>
          </cell>
          <cell r="B494" t="str">
            <v>SINAPI - 101650 - LAMPADA VAPOR DE SODIO 400 W - FORNECIMENTO E INSTALACAO. AF_08/2020 /UN</v>
          </cell>
          <cell r="E494">
            <v>40.28</v>
          </cell>
        </row>
        <row r="495">
          <cell r="A495">
            <v>1201001182</v>
          </cell>
          <cell r="B495" t="str">
            <v>SINAPI - 101640 - LAMPADA VAPOR METALICO 400 W - FORNECIMENTO E INSTALACAO. AF_08/2020 /UN</v>
          </cell>
          <cell r="E495">
            <v>54.99</v>
          </cell>
        </row>
        <row r="496">
          <cell r="A496">
            <v>1201001183</v>
          </cell>
          <cell r="B496" t="str">
            <v>SOQUETE ANTIVIBRATORIO PANAN, INSOL OU SIMILAR PARA LAMPADA FLUORESCENTE /UN</v>
          </cell>
          <cell r="C496">
            <v>8.2799999999999994</v>
          </cell>
          <cell r="D496">
            <v>2.15</v>
          </cell>
          <cell r="E496">
            <v>10.43</v>
          </cell>
        </row>
        <row r="497">
          <cell r="A497">
            <v>1201001185</v>
          </cell>
          <cell r="B497" t="str">
            <v>REATOR PARTIDA RAPIDA 2X20W DA PHILIPS OU SIMILAR /UN</v>
          </cell>
          <cell r="C497">
            <v>23.79</v>
          </cell>
          <cell r="D497">
            <v>18.02</v>
          </cell>
          <cell r="E497">
            <v>41.81</v>
          </cell>
        </row>
        <row r="498">
          <cell r="A498">
            <v>1201001187</v>
          </cell>
          <cell r="B498" t="str">
            <v>SINAPI - 100921 - REATOR DE PARTIDA RAPIDA PARA LAMPADA FLUORESCENTE 2X40W - FORNECIMENTO E INSTALACAO. AF_02/2020 /UN</v>
          </cell>
          <cell r="E498">
            <v>42.61</v>
          </cell>
        </row>
        <row r="499">
          <cell r="A499">
            <v>1201001188</v>
          </cell>
          <cell r="B499" t="str">
            <v>REATOR DUPLO ELETRONICO ALTO FATOR PARA LAMPADA FLUORESCENTE 18/20 W, PHILIPS OU SIMILAR /UN</v>
          </cell>
          <cell r="C499">
            <v>23.79</v>
          </cell>
          <cell r="D499">
            <v>18.02</v>
          </cell>
          <cell r="E499">
            <v>41.81</v>
          </cell>
        </row>
        <row r="500">
          <cell r="A500">
            <v>1201001189</v>
          </cell>
          <cell r="B500" t="str">
            <v>REATOR DUPLO ELETRONICO ALTO FATOR PARA LAMPADA FLUORESCENTE 36/40 W, PHILIPS OU SIMILAR /UN</v>
          </cell>
          <cell r="C500">
            <v>24.59</v>
          </cell>
          <cell r="D500">
            <v>18.02</v>
          </cell>
          <cell r="E500">
            <v>42.61</v>
          </cell>
        </row>
        <row r="501">
          <cell r="A501">
            <v>1201001194</v>
          </cell>
          <cell r="B501" t="str">
            <v>REATOR PARA LAMPADA VAPOR METALICO DE 150W /UN</v>
          </cell>
          <cell r="C501">
            <v>67</v>
          </cell>
          <cell r="D501">
            <v>6.83</v>
          </cell>
          <cell r="E501">
            <v>73.83</v>
          </cell>
        </row>
        <row r="502">
          <cell r="A502">
            <v>1201001197</v>
          </cell>
          <cell r="B502" t="str">
            <v>SINAPI - 101626 - REATOR PARA LAMPADA VAPOR DE MERCÚRIO 400 W, USO EXTERNO - FORNECIMENTO E INSTALACAO. AF_08/2020 /UN</v>
          </cell>
          <cell r="E502">
            <v>104.25</v>
          </cell>
        </row>
        <row r="503">
          <cell r="A503">
            <v>1201001198</v>
          </cell>
          <cell r="B503" t="str">
            <v>SINAPI - 101627 - REATOR PARA LAMPADA VAPOR DE SODIO 250 W, USO EXTERNO - FORNECIMENTO E INSTALACAO. AF_08/2020 /UN</v>
          </cell>
          <cell r="E503">
            <v>161.52000000000001</v>
          </cell>
        </row>
        <row r="504">
          <cell r="A504">
            <v>1201001199</v>
          </cell>
          <cell r="B504" t="str">
            <v>REATOR PARA LAMPADA A VAPOR DE SODIO DE ALTA PRESSAO, COM IGNITOR, NA(S) ESPECIFICACAO(OES):- 400 W RVS 400 A-26 OC-IG - PHILIPS OU SIMILAR /UN</v>
          </cell>
          <cell r="C504">
            <v>82.79</v>
          </cell>
          <cell r="D504">
            <v>6.83</v>
          </cell>
          <cell r="E504">
            <v>89.62</v>
          </cell>
        </row>
        <row r="506">
          <cell r="B506" t="str">
            <v>*  INTERRUPTORES E TOMADAS</v>
          </cell>
        </row>
        <row r="507">
          <cell r="A507">
            <v>1201002000</v>
          </cell>
          <cell r="B507" t="str">
            <v>SINAPI - 91953 - INTERRUPTOR SIMPLES (1 MODULO), 10A/250V, INCLUINDO SUPORTE E PLACA - FORNECIMENTO E INSTALACAO. AF_12/2015 /UN</v>
          </cell>
          <cell r="E507">
            <v>21.27</v>
          </cell>
        </row>
        <row r="508">
          <cell r="A508">
            <v>1201002002</v>
          </cell>
          <cell r="B508" t="str">
            <v>SINAPI - 91959 - INTERRUPTOR SIMPLES (2 MODULOS), 10A/250V, INCLUINDO SUPORTE E PLACA - FORNECIMENTO E INSTALACAO. AF_12/2015 /UN</v>
          </cell>
          <cell r="E508">
            <v>33.729999999999997</v>
          </cell>
        </row>
        <row r="509">
          <cell r="A509">
            <v>1201002004</v>
          </cell>
          <cell r="B509" t="str">
            <v>SINAPI - 91967 - INTERRUPTOR SIMPLES (3 MODULOS), 10A/250V, INCLUINDO SUPORTE E PLACA - FORNECIMENTO E INSTALACAO. AF_12/2015 /UN</v>
          </cell>
          <cell r="E509">
            <v>46.2</v>
          </cell>
        </row>
        <row r="510">
          <cell r="A510">
            <v>1201002006</v>
          </cell>
          <cell r="B510" t="str">
            <v>SINAPI - 91954 - INTERRUPTOR PARALELO (1 MODULO), 10A/250V, SEM SUPORTE E SEM PLACA - FORNECIMENTO E INSTALACAO. AF_12/2015 /UN</v>
          </cell>
          <cell r="E510">
            <v>19.5</v>
          </cell>
        </row>
        <row r="511">
          <cell r="A511">
            <v>1201002010</v>
          </cell>
          <cell r="B511" t="str">
            <v>INTERRUPTOR BIPOLAR EMBUTIR 20A/250V COM PLACA, TIPO SILENTOQUE PIAL OU EQUIVALENTE - FORNECIMENTO E INSTALACAO /UN</v>
          </cell>
          <cell r="C511">
            <v>39.9</v>
          </cell>
          <cell r="D511">
            <v>16.16</v>
          </cell>
          <cell r="E511">
            <v>56.06</v>
          </cell>
        </row>
        <row r="512">
          <cell r="A512">
            <v>1201002012</v>
          </cell>
          <cell r="B512" t="str">
            <v>SINAPI - 91957 - INTERRUPTOR SIMPLES (1 MODULO) COM INTERRUPTOR PARALELO (1 MODULO), 10A/250V, INCLUINDO SUPORTE E PLACA - FORNECIMENTO E INSTALACAO. AF_12/2015 /UN</v>
          </cell>
          <cell r="E512">
            <v>38.64</v>
          </cell>
        </row>
        <row r="513">
          <cell r="A513">
            <v>1201002014</v>
          </cell>
          <cell r="B513" t="str">
            <v>SINAPI - 91961 - INTERRUPTOR PARALELO (2 MODULOS), 10A/250V, INCLUINDO SUPORTE E PLACA - FORNECIMENTO E INSTALACAO. AF_12/2015 /UN</v>
          </cell>
          <cell r="E513">
            <v>43.59</v>
          </cell>
        </row>
        <row r="514">
          <cell r="A514">
            <v>1201002016</v>
          </cell>
          <cell r="B514" t="str">
            <v>SINAPI - 91965 - INTERRUPTOR SIMPLES (2 MODULOS) COM INTERRUPTOR PARALELO (1 MODULO), 10A/250V, INCLUINDO SUPORTE E PLACA - FORNECIMENTO E INSTALACAO. AF_12/2015 /UN</v>
          </cell>
          <cell r="E514">
            <v>51.09</v>
          </cell>
        </row>
        <row r="515">
          <cell r="A515">
            <v>1201002018</v>
          </cell>
          <cell r="B515" t="str">
            <v>SINAPI - 92023 - INTERRUPTOR SIMPLES (1 MODULO) COM 1 TOMADA DE EMBUTIR 2P+T 10 A,  INCLUINDO SUPORTE E PLACA - FORNECIMENTO E INSTALACAO. AF_12/2015 /UN</v>
          </cell>
          <cell r="E515">
            <v>37.54</v>
          </cell>
        </row>
        <row r="516">
          <cell r="A516">
            <v>1201002020</v>
          </cell>
          <cell r="B516" t="str">
            <v>SINAPI - 91985 - INTERRUPTOR PULSADOR CAMPAINHA (1 MODULO), 10A/250V, INCLUINDO SUPORTE E PLACA - FORNECIMENTO E INSTALACAO. AF_09/2017 /UN</v>
          </cell>
          <cell r="E516">
            <v>20.190000000000001</v>
          </cell>
        </row>
        <row r="517">
          <cell r="A517">
            <v>1201002021</v>
          </cell>
          <cell r="B517" t="str">
            <v>SINAPI - 92029 - INTERRUPTOR PARALELO (1 MODULO) COM 1 TOMADA DE EMBUTIR 2P+T 10 A,  INCLUINDO SUPORTE E PLACA - FORNECIMENTO E INSTALACAO. AF_12/2015 /UN</v>
          </cell>
          <cell r="E517">
            <v>42.49</v>
          </cell>
        </row>
        <row r="518">
          <cell r="A518">
            <v>1201002022</v>
          </cell>
          <cell r="B518" t="str">
            <v>SINAPI - 92033 - INTERRUPTOR PARALELO (2 MODULOS) COM 1 TOMADA DE EMBUTIR 2P+T 10 A,  INCLUINDO SUPORTE E PLACA - FORNECIMENTO E INSTALACAO. AF_12/2015 /UN</v>
          </cell>
          <cell r="E518">
            <v>59.84</v>
          </cell>
        </row>
        <row r="519">
          <cell r="A519">
            <v>1201002023</v>
          </cell>
          <cell r="B519" t="str">
            <v>SINAPI - 92027 - INTERRUPTOR SIMPLES (2 MODULOS) COM 1 TOMADA DE EMBUTIR 2P+T 10 A,  INCLUINDO SUPORTE E PLACA - FORNECIMENTO E INSTALACAO. AF_12/2015 /UN</v>
          </cell>
          <cell r="E519">
            <v>49.99</v>
          </cell>
        </row>
        <row r="520">
          <cell r="A520">
            <v>1201002024</v>
          </cell>
          <cell r="B520" t="str">
            <v>SINAPI - 92035 - INTERRUPTOR SIMPLES (1 MODULO), INTERRUPTOR PARALELO (1 MODULO) E 1 TOMADA DE EMBUTIR 2P+T 10 A,  INCLUINDO SUPORTE E PLACA - FORNECIMENTO E INSTALACAO. AF_12/2015 /UN</v>
          </cell>
          <cell r="E520">
            <v>54.94</v>
          </cell>
        </row>
        <row r="521">
          <cell r="A521">
            <v>1201002028</v>
          </cell>
          <cell r="B521" t="str">
            <v>SINAPI - 91992 - TOMADA ALTA DE EMBUTIR (1 MODULO), 2P+T 10 A, INCLUINDO SUPORTE E PLACA - FORNECIMENTO E INSTALACAO. AF_12/2015 /UN</v>
          </cell>
          <cell r="E521">
            <v>31.73</v>
          </cell>
        </row>
        <row r="522">
          <cell r="A522">
            <v>1201002029</v>
          </cell>
          <cell r="B522" t="str">
            <v>SINAPI - 91996 - TOMADA MEDIA DE EMBUTIR (1 MODULO), 2P+T 10 A, INCLUINDO SUPORTE E PLACA - FORNECIMENTO E INSTALACAO. AF_12/2015 /UN</v>
          </cell>
          <cell r="E522">
            <v>25.12</v>
          </cell>
        </row>
        <row r="523">
          <cell r="A523">
            <v>1201002030</v>
          </cell>
          <cell r="B523" t="str">
            <v>SINAPI - 92000 - TOMADA BAIXA DE EMBUTIR (1 MODULO), 2P+T 10 A, INCLUINDO SUPORTE E PLACA - FORNECIMENTO E INSTALACAO. AF_12/2015 /UN</v>
          </cell>
          <cell r="E523">
            <v>22.55</v>
          </cell>
        </row>
        <row r="524">
          <cell r="A524">
            <v>1201002031</v>
          </cell>
          <cell r="B524" t="str">
            <v>SINAPI - 91997 - TOMADA MEDIA DE EMBUTIR (1 MODULO), 2P+T 20 A, INCLUINDO SUPORTE E PLACA - FORNECIMENTO E INSTALACAO. AF_12/2015 /UN</v>
          </cell>
          <cell r="E524">
            <v>27.24</v>
          </cell>
        </row>
        <row r="525">
          <cell r="A525">
            <v>1201002032</v>
          </cell>
          <cell r="B525" t="str">
            <v>SINAPI - 92004 - TOMADA MEDIA DE EMBUTIR (2 MODULOS), 2P+T 10 A, INCLUINDO SUPORTE E PLACA - FORNECIMENTO E INSTALACAO. AF_12/2015 /UN</v>
          </cell>
          <cell r="E525">
            <v>41.39</v>
          </cell>
        </row>
        <row r="526">
          <cell r="A526">
            <v>1201002033</v>
          </cell>
          <cell r="B526" t="str">
            <v>SINAPI - 92008 - TOMADA BAIXA DE EMBUTIR (2 MODULOS), 2P+T 10 A, INCLUINDO SUPORTE E PLACA - FORNECIMENTO E INSTALACAO. AF_12/2015 /UN</v>
          </cell>
          <cell r="E526">
            <v>36.24</v>
          </cell>
        </row>
        <row r="527">
          <cell r="A527">
            <v>1201002048</v>
          </cell>
          <cell r="B527" t="str">
            <v>SINAPI - 98307 - TOMADA DE REDE RJ45 - FORNECIMENTO E INSTALACAO. AF_11/2019 /UN</v>
          </cell>
          <cell r="E527">
            <v>41.86</v>
          </cell>
        </row>
        <row r="528">
          <cell r="A528">
            <v>1201002049</v>
          </cell>
          <cell r="B528" t="str">
            <v>SINAPI - 98308 - TOMADA PARA TELEFONE RJ11 - FORNECIMENTO E INSTALACAO. AF_11/2019 /UN</v>
          </cell>
          <cell r="E528">
            <v>26.86</v>
          </cell>
        </row>
        <row r="529">
          <cell r="A529">
            <v>1201002050</v>
          </cell>
          <cell r="B529" t="str">
            <v>ESPELHO, FABRICACAO PIAL OU SIMILAR, NA(S) ESPECIFICACAO(OES):- CEGO (4" X 2") REF. 8510 /UN</v>
          </cell>
          <cell r="C529">
            <v>2.35</v>
          </cell>
          <cell r="D529">
            <v>1.54</v>
          </cell>
          <cell r="E529">
            <v>3.89</v>
          </cell>
        </row>
        <row r="530">
          <cell r="A530">
            <v>1201002052</v>
          </cell>
          <cell r="B530" t="str">
            <v>ESPELHO, FABRICACAO PIAL OU SIMILAR, NA(S) ESPECIFICACAO(OES):- CEGO (4" X 4"), REF. 8500 /UN</v>
          </cell>
          <cell r="C530">
            <v>4.97</v>
          </cell>
          <cell r="D530">
            <v>1.54</v>
          </cell>
          <cell r="E530">
            <v>6.51</v>
          </cell>
        </row>
        <row r="531">
          <cell r="A531">
            <v>1201002053</v>
          </cell>
          <cell r="B531" t="str">
            <v>ESPELHO, FABRICACAO PIAL OU SIMILAR, NA(S) ESPECIFICACAO(OES):- 4" x 4", PARA 2 INTERRUPTOR BIPOLAR /UN</v>
          </cell>
          <cell r="C531">
            <v>5.34</v>
          </cell>
          <cell r="D531">
            <v>1.54</v>
          </cell>
          <cell r="E531">
            <v>6.88</v>
          </cell>
        </row>
        <row r="532">
          <cell r="A532">
            <v>1201002054</v>
          </cell>
          <cell r="B532" t="str">
            <v>- CEGO REDONDO 4", REF. 8540  /UN</v>
          </cell>
          <cell r="C532">
            <v>4.97</v>
          </cell>
          <cell r="D532">
            <v>1.54</v>
          </cell>
          <cell r="E532">
            <v>6.51</v>
          </cell>
        </row>
        <row r="533">
          <cell r="A533">
            <v>1201002056</v>
          </cell>
          <cell r="B533" t="str">
            <v>- COM 1 FURO  (4" X 2") REF. 8508 /UN</v>
          </cell>
          <cell r="C533">
            <v>2.35</v>
          </cell>
          <cell r="D533">
            <v>1.54</v>
          </cell>
          <cell r="E533">
            <v>3.89</v>
          </cell>
        </row>
        <row r="534">
          <cell r="A534">
            <v>1201002058</v>
          </cell>
          <cell r="B534" t="str">
            <v>- PARA 2 TOMADAS (4" X 4"), REF. 8555 /UN</v>
          </cell>
          <cell r="C534">
            <v>5.34</v>
          </cell>
          <cell r="D534">
            <v>1.54</v>
          </cell>
          <cell r="E534">
            <v>6.88</v>
          </cell>
        </row>
        <row r="535">
          <cell r="A535">
            <v>1201002080</v>
          </cell>
          <cell r="B535" t="str">
            <v>SIRENE BITONAL AUDIOVISUAL 24VOLTS, 120DB PARA ALARME DE INCENDIO /UN</v>
          </cell>
          <cell r="C535">
            <v>70</v>
          </cell>
          <cell r="D535">
            <v>10.199999999999999</v>
          </cell>
          <cell r="E535">
            <v>80.2</v>
          </cell>
        </row>
        <row r="536">
          <cell r="A536">
            <v>1201002082</v>
          </cell>
          <cell r="B536" t="str">
            <v>ACIONADOR MANUAL TIPO QUEBRA VIDRO PARA ALARME, DA ACERO OU SIMILAR /UN</v>
          </cell>
          <cell r="C536">
            <v>76.209999999999994</v>
          </cell>
          <cell r="D536">
            <v>10.199999999999999</v>
          </cell>
          <cell r="E536">
            <v>86.41</v>
          </cell>
        </row>
        <row r="537">
          <cell r="A537">
            <v>1201002083</v>
          </cell>
          <cell r="B537" t="str">
            <v>ACIONADOR MANUAL (QUEBRA-VIDRO) LIGA-DESLIGA PARA ACIONAMENTO DE BOMBA DE INCENDIO /UN</v>
          </cell>
          <cell r="C537">
            <v>55</v>
          </cell>
          <cell r="D537">
            <v>10.199999999999999</v>
          </cell>
          <cell r="E537">
            <v>65.2</v>
          </cell>
        </row>
        <row r="539">
          <cell r="B539" t="str">
            <v>*  FIOS E CABOS DE COBRE</v>
          </cell>
        </row>
        <row r="540">
          <cell r="A540">
            <v>1201003000</v>
          </cell>
          <cell r="B540" t="str">
            <v>FIO DE COBRE, ISOLAMENTO PARA 750 V, TIPO PIRASTIC ANTIFLAN DA PIRELLI OU SIMILAR, NA(S) BITOLA(S):- 2,5 MM2 /M</v>
          </cell>
          <cell r="C540">
            <v>1.81</v>
          </cell>
          <cell r="D540">
            <v>1.05</v>
          </cell>
          <cell r="E540">
            <v>2.86</v>
          </cell>
        </row>
        <row r="541">
          <cell r="A541">
            <v>1201003002</v>
          </cell>
          <cell r="B541" t="str">
            <v>- 4,0 MM2 /M</v>
          </cell>
          <cell r="C541">
            <v>3.06</v>
          </cell>
          <cell r="D541">
            <v>1.39</v>
          </cell>
          <cell r="E541">
            <v>4.45</v>
          </cell>
        </row>
        <row r="542">
          <cell r="A542">
            <v>1201003004</v>
          </cell>
          <cell r="B542" t="str">
            <v>- 6,0 MM2 /M</v>
          </cell>
          <cell r="C542">
            <v>4.21</v>
          </cell>
          <cell r="D542">
            <v>1.82</v>
          </cell>
          <cell r="E542">
            <v>6.03</v>
          </cell>
        </row>
        <row r="543">
          <cell r="A543">
            <v>1201003006</v>
          </cell>
          <cell r="B543" t="str">
            <v>- 10,0 MM2 /M</v>
          </cell>
          <cell r="C543">
            <v>6.85</v>
          </cell>
          <cell r="D543">
            <v>2.7</v>
          </cell>
          <cell r="E543">
            <v>9.5500000000000007</v>
          </cell>
        </row>
        <row r="544">
          <cell r="A544">
            <v>1201003007</v>
          </cell>
          <cell r="B544" t="str">
            <v>SINAPI - 91926 - CABO DE COBRE FLEXIVEL ISOLADO, 2,5 MM2, ANTI-CHAMA 450/750 V, PARA CIRCUITOS TERMINAIS - FORNECIMENTO E INSTALACAO. AF_12/2015 /M</v>
          </cell>
          <cell r="E544">
            <v>2.78</v>
          </cell>
        </row>
        <row r="545">
          <cell r="A545">
            <v>1201003009</v>
          </cell>
          <cell r="B545" t="str">
            <v>SINAPI - 91928 - CABO DE COBRE FLEXIVEL ISOLADO, 4 MM2, ANTI-CHAMA 450/750 V, PARA CIRCUITOS TERMINAIS - FORNECIMENTO E INSTALACAO. AF_12/2015 /M</v>
          </cell>
          <cell r="E545">
            <v>4.46</v>
          </cell>
        </row>
        <row r="546">
          <cell r="A546">
            <v>1201003010</v>
          </cell>
          <cell r="B546" t="str">
            <v>SINAPI - 91930 - CABO DE COBRE FLEXIVEL ISOLADO, 6 MM2, ANTI-CHAMA 450/750 V, PARA CIRCUITOS TERMINAIS - FORNECIMENTO E INSTALACAO. AF_12/2015 /M</v>
          </cell>
          <cell r="E546">
            <v>6.12</v>
          </cell>
        </row>
        <row r="547">
          <cell r="A547">
            <v>1201003012</v>
          </cell>
          <cell r="B547" t="str">
            <v>SINAPI - 91932 - CABO DE COBRE FLEXIVEL ISOLADO, 10 MM2, ANTI-CHAMA 450/750 V, PARA CIRCUITOS TERMINAIS - FORNECIMENTO E INSTALACAO. AF_12/2015 /M</v>
          </cell>
          <cell r="E547">
            <v>10.050000000000001</v>
          </cell>
        </row>
        <row r="548">
          <cell r="A548">
            <v>1201003014</v>
          </cell>
          <cell r="B548" t="str">
            <v>SINAPI - 91934 - CABO DE COBRE FLEXIVEL ISOLADO, 16 MM2, ANTI-CHAMA 450/750 V, PARA CIRCUITOS TERMINAIS - FORNECIMENTO E INSTALACAO. AF_12/2015 /M</v>
          </cell>
          <cell r="E548">
            <v>15.34</v>
          </cell>
        </row>
        <row r="549">
          <cell r="A549">
            <v>1201003016</v>
          </cell>
          <cell r="B549" t="str">
            <v>CABO DE COBRE FLEX. ISOLADO, 2,5 MM2, ANTICHAMA 450/750 V, ISOLACAO EM DUPLA CAMADA DE COMPOSTO TERMOPLASTICO LIVRE DE HALOGENIO, BAIXA EMISSAO DE FUMACA AFUMEX GREEN DA PRYSMIAN OU SIMILAR CONF. NBR 5410/13570, P/ CIRCUITOS TERMINAIS -FORN. INST. /M</v>
          </cell>
          <cell r="C549">
            <v>3.27</v>
          </cell>
          <cell r="D549">
            <v>1.05</v>
          </cell>
          <cell r="E549">
            <v>4.32</v>
          </cell>
        </row>
        <row r="550">
          <cell r="A550">
            <v>1201003018</v>
          </cell>
          <cell r="B550" t="str">
            <v>CABO DE COBRE FLEX. ISOLADO, 4,0 MM2, ANTICHAMA 450/750 V, ISOLACAO EM DUPLA CAMADA DE COMPOSTO TERMOPLASTICO LIVRE DE HALOGENIO, BAIXA EMISSAO DE FUMACA AFUMEX GREEN DA PRYSMIAN OU SIMILAR CONF. NBR 5410/13570, P/ CIRCUITOS TERMINAIS -FORN. INST. /M</v>
          </cell>
          <cell r="C550">
            <v>5.12</v>
          </cell>
          <cell r="D550">
            <v>1.39</v>
          </cell>
          <cell r="E550">
            <v>6.51</v>
          </cell>
        </row>
        <row r="551">
          <cell r="A551">
            <v>1201003020</v>
          </cell>
          <cell r="B551" t="str">
            <v>CABO DE COBRE FLEX. ISOLADO, 6,0 MM2, ANTICHAMA 450/750 V, ISOLACAO EM DUPLA CAMADA DE COMPOSTO TERMOPLASTICO LIVRE DE HALOGENIO, BAIXA EMISSAO DE FUMACA AFUMEX GREEN DA PRYSMIAN OU SIMILAR CONF. NBR 5410/13570, P/ CIRCUITOS TERMINAIS -FORN. INST. /M</v>
          </cell>
          <cell r="C551">
            <v>7.47</v>
          </cell>
          <cell r="D551">
            <v>1.82</v>
          </cell>
          <cell r="E551">
            <v>9.2899999999999991</v>
          </cell>
        </row>
        <row r="552">
          <cell r="A552">
            <v>1201003021</v>
          </cell>
          <cell r="B552" t="str">
            <v>CABO DE COBRE FLEX. ISOLADO, 10,0 MM2, ANTICHAMA 450/750 V, ISOLACAO EM DUPLA CAMADA DE COMPOSTO TERMOPLASTICO LIVRE DE HALOGENIO, BAIXA EMISSAO DE FUMACA AFUMEX GREEN DA PRYSMIAN OU SIMILAR CONF. NBR 5410/13570, P/ CIRCUITOS TERMINAIS-FORN. INST. /M</v>
          </cell>
          <cell r="C552">
            <v>12.51</v>
          </cell>
          <cell r="D552">
            <v>2.7</v>
          </cell>
          <cell r="E552">
            <v>15.21</v>
          </cell>
        </row>
        <row r="553">
          <cell r="A553">
            <v>1201003022</v>
          </cell>
          <cell r="B553" t="str">
            <v>CABO DE COBRE FLEX. ISOLADO, 16,0 MM2, ANTICHAMA 450/750 V, ISOLACAO EM DUPLA CAMADA DE COMPOSTO TERMOPLASTICO LIVRE DE HALOGENIO, BAIXA EMISSAO DE FUMACA AFUMEX GREEN DA PRYSMIAN OU SIMILAR CONF. NBR 5410/13570, P/ CIRCUITOS TERMINAIS-FORN. INST. /M</v>
          </cell>
          <cell r="C553">
            <v>19.54</v>
          </cell>
          <cell r="D553">
            <v>4.03</v>
          </cell>
          <cell r="E553">
            <v>23.57</v>
          </cell>
        </row>
        <row r="554">
          <cell r="A554">
            <v>1201003024</v>
          </cell>
          <cell r="B554" t="str">
            <v>CABO DE COBRE FLEX. ISOLADO, 3 CONDUTORES DE 6,0 MM2, ANTICHAMA 0,6/1 KV, ISOLACAO EM DUPLA CAMADA DE BORRACHA HEPR, LIVRE DE HALOGENIO, BAIXA EMISSAO DE FUMACA AFUMEX FLEX DA PRYSMIAN OU SIMILAR CONF. NBR 5410/13570, P/ DISTRIBUICAO - FORN. INST. /M</v>
          </cell>
          <cell r="C554">
            <v>22.35</v>
          </cell>
          <cell r="D554">
            <v>1.82</v>
          </cell>
          <cell r="E554">
            <v>24.17</v>
          </cell>
        </row>
        <row r="555">
          <cell r="A555">
            <v>1201003025</v>
          </cell>
          <cell r="B555" t="str">
            <v>CABO DE COBRE FLEX. ISOLADO, 3 CONDUTORES DE 10,0 MM2, ANTICHAMA 0,6/1 KV, ISOLACAO EM DUPLA CAMADA DE BORRACHA HEPR, LIVRE DE HALOGENIO, BAIXA EMISSAO DE FUMACA AFUMEX FLEX DA PRYSMIAN OU SIMILAR CONF. NBR 5410/13570, P/ DISTRIBUICAO -FORN. INST. /M</v>
          </cell>
          <cell r="C555">
            <v>36.380000000000003</v>
          </cell>
          <cell r="D555">
            <v>2.7</v>
          </cell>
          <cell r="E555">
            <v>39.08</v>
          </cell>
        </row>
        <row r="556">
          <cell r="A556">
            <v>1201003026</v>
          </cell>
          <cell r="B556" t="str">
            <v>CABO DE COBRE FLEX. ISOLADO, 3 CONDUTORES DE 16,0 MM2, ANTICHAMA 0,6/1 KV, ISOLACAO EM DUPLA CAMADA DE BORRACHA HEPR, LIVRE DE HALOGENIO, BAIXA EMISSAO DE FUMACA AFUMEX FLEX DA PRYSMIAN OU SIMILAR CONF. NBR 5410/13570, P/ DISTRIBUICAO -FORN. INST. /M</v>
          </cell>
          <cell r="C556">
            <v>58.62</v>
          </cell>
          <cell r="D556">
            <v>4.03</v>
          </cell>
          <cell r="E556">
            <v>62.65</v>
          </cell>
        </row>
        <row r="557">
          <cell r="A557">
            <v>1201003027</v>
          </cell>
          <cell r="B557" t="str">
            <v>CABO DE COBRE FLEX. ISOLADO, 3 CONDUTORES DE 25,0 MM2, ANTICHAMA 0,6/1 KV, ISOLACAO EM DUPLA CAMADA DE BORRACHA HEPR, LIVRE DE HALOGENIO, BAIXA EMISSAO DE FUMACA AFUMEX FLEX DA PRYSMIAN OU SIMILAR CONF. NBR 5410/13570, P/ DISTRIBUICAO -FORN. INST. /M</v>
          </cell>
          <cell r="C557">
            <v>87.04</v>
          </cell>
          <cell r="D557">
            <v>6.01</v>
          </cell>
          <cell r="E557">
            <v>93.05</v>
          </cell>
        </row>
        <row r="558">
          <cell r="A558">
            <v>1201003028</v>
          </cell>
          <cell r="B558" t="str">
            <v>CABO DE COBRE FLEX. ISOLADO, 3 CONDUTORES DE 35,0 MM2, ANTICHAMA 0,6/1 KV, ISOLACAO EM DUPLA CAMADA DE BORRACHA HEPR, LIVRE DE HALOGENIO, BAIXA EMISSAO DE FUMACA AFUMEX FLEX DA PRYSMIAN OU SIMILAR CONF. NBR 5410/13570, P/ DISTRIBUICAO -FORN. INST. /M</v>
          </cell>
          <cell r="C558">
            <v>120.8</v>
          </cell>
          <cell r="D558">
            <v>6.01</v>
          </cell>
          <cell r="E558">
            <v>126.81</v>
          </cell>
        </row>
        <row r="559">
          <cell r="A559">
            <v>1201003029</v>
          </cell>
          <cell r="B559" t="str">
            <v>CABO DE COBRE FLEX. ISOLADO, 3 CONDUTORES DE 50,0 MM2, ANTICHAMA 0,6/1 KV, ISOLACAO EM DUPLA CAMADA DE BORRACHA HEPR, LIVRE DE HALOGENIO, BAIXA EMISSAO DE FUMACA AFUMEX FLEX DA PRYSMIAN OU SIMILAR CONF. NBR 5410/13570, P/ DISTRIBUICAO -FORN. INST. /M</v>
          </cell>
          <cell r="C559">
            <v>172.06</v>
          </cell>
          <cell r="D559">
            <v>8.9499999999999993</v>
          </cell>
          <cell r="E559">
            <v>181.01</v>
          </cell>
        </row>
        <row r="560">
          <cell r="A560">
            <v>1201003030</v>
          </cell>
          <cell r="B560" t="str">
            <v>CABO DE COBRE FLEX. ISOLADO, 3 CONDUTORES DE 70,0 MM2, ANTICHAMA 0,6/1 KV, ISOLACAO EM DUPLA CAMADA DE BORRACHA HEPR, LIVRE DE HALOGENIO, BAIXA EMISSAO DE FUMACA AFUMEX FLEX DA PRYSMIAN OU SIMILAR CONF. NBR 5410/13570, P/ DISTRIBUICAO -FORN. INST. /M</v>
          </cell>
          <cell r="C560">
            <v>238.76</v>
          </cell>
          <cell r="D560">
            <v>8.9499999999999993</v>
          </cell>
          <cell r="E560">
            <v>247.71</v>
          </cell>
        </row>
        <row r="561">
          <cell r="A561">
            <v>1201003031</v>
          </cell>
          <cell r="B561" t="str">
            <v>CABO DE COBRE FLEX. ISOLADO, 3 CONDUTORES DE 95,0 MM2, ANTICHAMA 0,6/1 KV, ISOLACAO EM DUPLA CAMADA DE BORRACHA HEPR, LIVRE DE HALOGENIO, BAIXA EMISSAO DE FUMACA AFUMEX FLEX DA PRYSMIAN OU SIMILAR CONF. NBR 5410/13570, P/ DISTRIBUICAO -FORN. INST. /M</v>
          </cell>
          <cell r="C561">
            <v>311.52999999999997</v>
          </cell>
          <cell r="D561">
            <v>13.36</v>
          </cell>
          <cell r="E561">
            <v>324.89</v>
          </cell>
        </row>
        <row r="562">
          <cell r="A562">
            <v>1201003032</v>
          </cell>
          <cell r="B562" t="str">
            <v>FIO/CORDAO EM COBRE ISOLADO PARALELO OU TORCIDO 2 X 1,5 MM2, TIPO PLASTIFLEX, PIRELLI OU SIMILAR /M</v>
          </cell>
          <cell r="C562">
            <v>1.9</v>
          </cell>
          <cell r="D562">
            <v>3.51</v>
          </cell>
          <cell r="E562">
            <v>5.41</v>
          </cell>
        </row>
        <row r="563">
          <cell r="A563">
            <v>1201003033</v>
          </cell>
          <cell r="B563" t="str">
            <v>CABO CORDPLAST , 750V, NA(S) BITOLA(S):- 3 # 1,5 MM2 /M</v>
          </cell>
          <cell r="C563">
            <v>3.76</v>
          </cell>
          <cell r="D563">
            <v>3.51</v>
          </cell>
          <cell r="E563">
            <v>7.27</v>
          </cell>
        </row>
        <row r="564">
          <cell r="A564">
            <v>1201003034</v>
          </cell>
          <cell r="B564" t="str">
            <v>- 3 # 2,5 MM2 /M</v>
          </cell>
          <cell r="C564">
            <v>9.7200000000000006</v>
          </cell>
          <cell r="D564">
            <v>3.87</v>
          </cell>
          <cell r="E564">
            <v>13.59</v>
          </cell>
        </row>
        <row r="565">
          <cell r="A565">
            <v>1201003035</v>
          </cell>
          <cell r="B565" t="str">
            <v>- 3 # 4,0 MM2 /M</v>
          </cell>
          <cell r="C565">
            <v>8.74</v>
          </cell>
          <cell r="D565">
            <v>4.21</v>
          </cell>
          <cell r="E565">
            <v>12.95</v>
          </cell>
        </row>
        <row r="566">
          <cell r="A566">
            <v>1201003040</v>
          </cell>
          <cell r="B566" t="str">
            <v>SINAPI - 91929 - CABO DE COBRE FLEXIVEL ISOLADO, 4 MM2, ANTI-CHAMA 0,6/1,0 KV, PARA CIRCUITOS TERMINAIS - FORNECIMENTO E INSTALACAO. AF_12/2015 /M</v>
          </cell>
          <cell r="E566">
            <v>5.0599999999999996</v>
          </cell>
        </row>
        <row r="567">
          <cell r="A567">
            <v>1201003042</v>
          </cell>
          <cell r="B567" t="str">
            <v>SINAPI - 91931 - CABO DE COBRE FLEXIVEL ISOLADO, 6 MM2, ANTI-CHAMA 0,6/1,0 KV, PARA CIRCUITOS TERMINAIS - FORNECIMENTO E INSTALACAO. AF_12/2015 /M</v>
          </cell>
          <cell r="E567">
            <v>6.82</v>
          </cell>
        </row>
        <row r="568">
          <cell r="A568">
            <v>1201003044</v>
          </cell>
          <cell r="B568" t="str">
            <v>SINAPI - 91933 - CABO DE COBRE FLEXIVEL ISOLADO, 10 MM2, ANTI-CHAMA 0,6/1,0 KV, PARA CIRCUITOS TERMINAIS - FORNECIMENTO E INSTALACAO. AF_12/2015 /M</v>
          </cell>
          <cell r="E568">
            <v>10.7</v>
          </cell>
        </row>
        <row r="569">
          <cell r="A569">
            <v>1201003045</v>
          </cell>
          <cell r="B569" t="str">
            <v>SINAPI - 92980 - CABO DE COBRE FLEXIVEL ISOLADO, 10 MM2, ANTI-CHAMA 0,6/1,0 KV, PARA DISTRIBUICAO - FORNECIMENTO E INSTALACAO. AF_12/2015 /M</v>
          </cell>
          <cell r="E569">
            <v>7.21</v>
          </cell>
        </row>
        <row r="570">
          <cell r="A570">
            <v>1201003046</v>
          </cell>
          <cell r="B570" t="str">
            <v>SINAPI - 91935 - CABO DE COBRE FLEXIVEL ISOLADO, 16 MM2, ANTI-CHAMA 0,6/1,0 KV, PARA CIRCUITOS TERMINAIS - FORNECIMENTO E INSTALACAO. AF_12/2015 /M</v>
          </cell>
          <cell r="E570">
            <v>16.3</v>
          </cell>
        </row>
        <row r="571">
          <cell r="A571">
            <v>1201003047</v>
          </cell>
          <cell r="B571" t="str">
            <v>SINAPI - 92982 - CABO DE COBRE FLEXIVEL ISOLADO, 16 MM2, ANTI-CHAMA 0,6/1,0 KV, PARA DISTRIBUICAO - FORNECIMENTO E INSTALACAO. AF_12/2015 /M</v>
          </cell>
          <cell r="E571">
            <v>11.04</v>
          </cell>
        </row>
        <row r="572">
          <cell r="A572">
            <v>1201003048</v>
          </cell>
          <cell r="B572" t="str">
            <v>SINAPI - 92984 - CABO DE COBRE FLEXIVEL ISOLADO, 25 MM2, ANTI-CHAMA 0,6/1,0 KV, PARA DISTRIBUICAO - FORNECIMENTO E INSTALACAO. AF_12/2015 /M</v>
          </cell>
          <cell r="E572">
            <v>18.170000000000002</v>
          </cell>
        </row>
        <row r="573">
          <cell r="A573">
            <v>1201003050</v>
          </cell>
          <cell r="B573" t="str">
            <v>SINAPI - 92986 - CABO DE COBRE FLEXIVEL ISOLADO, 35 MM2, ANTI-CHAMA 0,6/1,0 KV, PARA DISTRIBUICAO - FORNECIMENTO E INSTALACAO. AF_12/2015 /M</v>
          </cell>
          <cell r="E573">
            <v>24.51</v>
          </cell>
        </row>
        <row r="574">
          <cell r="A574">
            <v>1201003052</v>
          </cell>
          <cell r="B574" t="str">
            <v>SINAPI - 92988 - CABO DE COBRE FLEXIVEL ISOLADO, 50 MM2, ANTI-CHAMA 0,6/1,0 KV, PARA DISTRIBUICAO - FORNECIMENTO E INSTALACAO. AF_12/2015 /M</v>
          </cell>
          <cell r="E574">
            <v>34.33</v>
          </cell>
        </row>
        <row r="575">
          <cell r="A575">
            <v>1201003054</v>
          </cell>
          <cell r="B575" t="str">
            <v>SINAPI - 92990 - CABO DE COBRE FLEXIVEL ISOLADO, 70 MM2, ANTI-CHAMA 0,6/1,0 KV, PARA DISTRIBUICAO - FORNECIMENTO E INSTALACAO. AF_12/2015 /M</v>
          </cell>
          <cell r="E575">
            <v>47.02</v>
          </cell>
        </row>
        <row r="576">
          <cell r="A576">
            <v>1201003056</v>
          </cell>
          <cell r="B576" t="str">
            <v>SINAPI - 92992 - CABO DE COBRE FLEXIVEL ISOLADO, 95 MM2, ANTI-CHAMA 0,6/1,0 KV, PARA DISTRIBUICAO - FORNECIMENTO E INSTALACAO. AF_12/2015 /M</v>
          </cell>
          <cell r="E576">
            <v>62.04</v>
          </cell>
        </row>
        <row r="577">
          <cell r="A577">
            <v>1201003058</v>
          </cell>
          <cell r="B577" t="str">
            <v>SINAPI - 92994 - CABO DE COBRE FLEXIVEL ISOLADO, 120 MM2, ANTI-CHAMA 0,6/1,0 KV, PARA DISTRIBUICAO - FORNECIMENTO E INSTALACAO. AF_12/2015 /M</v>
          </cell>
          <cell r="E577">
            <v>80.23</v>
          </cell>
        </row>
        <row r="578">
          <cell r="A578">
            <v>1201003060</v>
          </cell>
          <cell r="B578" t="str">
            <v>SINAPI - 92996 - CABO DE COBRE FLEXIVEL ISOLADO, 150 MM2, ANTI-CHAMA 0,6/1,0 KV, PARA DISTRIBUICAO - FORNECIMENTO E INSTALACAO. AF_12/2015 /M</v>
          </cell>
          <cell r="E578">
            <v>99.1</v>
          </cell>
        </row>
        <row r="579">
          <cell r="A579">
            <v>1201003062</v>
          </cell>
          <cell r="B579" t="str">
            <v>SINAPI - 92998 - CABO DE COBRE FLEXIVEL ISOLADO, 185 MM2, ANTI-CHAMA 0,6/1,0 KV, PARA DISTRIBUICAO - FORNECIMENTO E INSTALACAO. AF_12/2015 /M</v>
          </cell>
          <cell r="E579">
            <v>121.22</v>
          </cell>
        </row>
        <row r="580">
          <cell r="A580">
            <v>1201003064</v>
          </cell>
          <cell r="B580" t="str">
            <v>SINAPI - 93000 - CABO DE COBRE FLEXIVEL ISOLADO, 240 MM2, ANTI-CHAMA 0,6/1,0 KV, PARA DISTRIBUICAO - FORNECIMENTO E INSTALACAO. AF_12/2015 /M</v>
          </cell>
          <cell r="E580">
            <v>159.04</v>
          </cell>
        </row>
        <row r="581">
          <cell r="A581">
            <v>1201003070</v>
          </cell>
          <cell r="B581" t="str">
            <v>CABO DE COBRE, ISOLADO PARA 15.000 V (15 KV), TIPO EPROTENAX, FABRICACAO PIRELLI OU SIMILAR, NA(S) BITOLA(S):- 25,0 MM2 /M</v>
          </cell>
          <cell r="C581">
            <v>56.07</v>
          </cell>
          <cell r="D581">
            <v>20.05</v>
          </cell>
          <cell r="E581">
            <v>76.12</v>
          </cell>
        </row>
        <row r="582">
          <cell r="A582">
            <v>1201003072</v>
          </cell>
          <cell r="B582" t="str">
            <v>CABO DE COBRE UNIPOLAR 35 MM2, BLINDADO, ISOLACAO 1220 KV EPR, COBERTURA EM PVC - FORNECIMENTO E INSTALACAO /M</v>
          </cell>
          <cell r="C582">
            <v>48.74</v>
          </cell>
          <cell r="D582">
            <v>26.04</v>
          </cell>
          <cell r="E582">
            <v>74.78</v>
          </cell>
        </row>
        <row r="583">
          <cell r="A583">
            <v>1201003076</v>
          </cell>
          <cell r="B583" t="str">
            <v>FIO TELEFONICO INTERNO (FI) EM COBRE ESTANHADO, ISOLACAO EM PVC ANTICHAMA, 2 CONDUTORES DE 0,6 MM - FORNECIMENTO E INSTALACAO /M</v>
          </cell>
          <cell r="C583">
            <v>0.99</v>
          </cell>
          <cell r="D583">
            <v>0.85</v>
          </cell>
          <cell r="E583">
            <v>1.84</v>
          </cell>
        </row>
        <row r="584">
          <cell r="A584">
            <v>1201003077</v>
          </cell>
          <cell r="B584" t="str">
            <v>SINAPI - 98288 - CABO TELEFONICO CCI-50 2 PARES, SEM BLINDAGEM, INSTALADO EM DISTRIBUICAO DE EDIFICACAO INSTITUCIONAL - FORNECIMENTO E INSTALACAO. AF_11/2019 /M</v>
          </cell>
          <cell r="E584">
            <v>1.72</v>
          </cell>
        </row>
        <row r="585">
          <cell r="A585">
            <v>1201003078</v>
          </cell>
          <cell r="B585" t="str">
            <v>FIO PARA TELEFONE FI 2X22 AWG /M</v>
          </cell>
          <cell r="C585">
            <v>0.99</v>
          </cell>
          <cell r="D585">
            <v>0.87</v>
          </cell>
          <cell r="E585">
            <v>1.86</v>
          </cell>
        </row>
        <row r="586">
          <cell r="A586">
            <v>1201003079</v>
          </cell>
          <cell r="B586" t="str">
            <v>CABO DE COBRE NU 150MM2 - FORNECIMENTO E INSTALACAO /M</v>
          </cell>
          <cell r="C586">
            <v>104.18</v>
          </cell>
          <cell r="D586">
            <v>20.05</v>
          </cell>
          <cell r="E586">
            <v>124.23</v>
          </cell>
        </row>
        <row r="587">
          <cell r="A587">
            <v>1201003081</v>
          </cell>
          <cell r="B587" t="str">
            <v>CABO DE COBRE NU 185MM2 - FORNECIMENTO E INSTALACAO /M</v>
          </cell>
          <cell r="C587">
            <v>123.07</v>
          </cell>
          <cell r="D587">
            <v>26.04</v>
          </cell>
          <cell r="E587">
            <v>149.11000000000001</v>
          </cell>
        </row>
        <row r="588">
          <cell r="A588">
            <v>1201003082</v>
          </cell>
          <cell r="B588" t="str">
            <v>CABO DE COBRE NU 6 MM2 - FORNECIMENTO E INSTALACAO /M</v>
          </cell>
          <cell r="C588">
            <v>16.46</v>
          </cell>
          <cell r="D588">
            <v>2.6</v>
          </cell>
          <cell r="E588">
            <v>19.059999999999999</v>
          </cell>
        </row>
        <row r="589">
          <cell r="A589">
            <v>1201003083</v>
          </cell>
          <cell r="B589" t="str">
            <v>CABO DE COBRE NU 10 MM2 - FORNECIMENTO E INSTALACAO /M</v>
          </cell>
          <cell r="C589">
            <v>16.87</v>
          </cell>
          <cell r="D589">
            <v>2.9</v>
          </cell>
          <cell r="E589">
            <v>19.77</v>
          </cell>
        </row>
        <row r="590">
          <cell r="A590">
            <v>1201003084</v>
          </cell>
          <cell r="B590" t="str">
            <v>SINAPI - 96971 - CORDOALHA DE COBRE NU 16 MM2, NAO ENTERRADA, COM ISOLADOR - FORNECIMENTO E INSTALACAO. AF_12/2017 /M</v>
          </cell>
          <cell r="E590">
            <v>24.03</v>
          </cell>
        </row>
        <row r="591">
          <cell r="A591">
            <v>1201003085</v>
          </cell>
          <cell r="B591" t="str">
            <v>SINAPI - 96972 - CORDOALHA DE COBRE NU 25 MM2, NAO ENTERRADA, COM ISOLADOR - FORNECIMENTO E INSTALACAO. AF_12/2017 /M</v>
          </cell>
          <cell r="E591">
            <v>32.5</v>
          </cell>
        </row>
        <row r="592">
          <cell r="A592">
            <v>1201003086</v>
          </cell>
          <cell r="B592" t="str">
            <v>SINAPI - 96973 - CORDOALHA DE COBRE NU 35 MM2, NAO ENTERRADA, COM ISOLADOR - FORNECIMENTO E INSTALACAO. AF_12/2017 /M</v>
          </cell>
          <cell r="E592">
            <v>40.659999999999997</v>
          </cell>
        </row>
        <row r="593">
          <cell r="A593">
            <v>1201003087</v>
          </cell>
          <cell r="B593" t="str">
            <v>SINAPI - 96974 - CORDOALHA DE COBRE NU 50 MM2, NAO ENTERRADA, COM ISOLADOR - FORNECIMENTO E INSTALACAO. AF_12/2017 /M</v>
          </cell>
          <cell r="E593">
            <v>51.38</v>
          </cell>
        </row>
        <row r="594">
          <cell r="A594">
            <v>1201003088</v>
          </cell>
          <cell r="B594" t="str">
            <v>SINAPI - 96975 - CORDOALHA DE COBRE NU 70 MM2, NAO ENTERRADA, COM ISOLADOR - FORNECIMENTO E INSTALACAO. AF_12/2017 /M</v>
          </cell>
          <cell r="E594">
            <v>65.63</v>
          </cell>
        </row>
        <row r="595">
          <cell r="A595">
            <v>1201003089</v>
          </cell>
          <cell r="B595" t="str">
            <v>SINAPI - 96976 - CORDOALHA DE COBRE NU 95 MM2, NAO ENTERRADA, COM ISOLADOR - FORNECIMENTO E INSTALACAO. AF_12/2017 /M</v>
          </cell>
          <cell r="E595">
            <v>84.53</v>
          </cell>
        </row>
        <row r="596">
          <cell r="A596">
            <v>1201003090</v>
          </cell>
          <cell r="B596" t="str">
            <v>CABO DE COBRE NU 120 MM2 - FORNECIMENTO E INSTALACAO /M</v>
          </cell>
          <cell r="C596">
            <v>84.25</v>
          </cell>
          <cell r="D596">
            <v>18.48</v>
          </cell>
          <cell r="E596">
            <v>102.73</v>
          </cell>
        </row>
        <row r="597">
          <cell r="A597">
            <v>1201003200</v>
          </cell>
          <cell r="B597" t="str">
            <v>CABO DE COBRE ISOLADO COM EPR/XLPE 1KV (90G) 4MM2 - FORNECIMENTO E INSTALACAO /M</v>
          </cell>
          <cell r="C597">
            <v>4.63</v>
          </cell>
          <cell r="D597">
            <v>4.21</v>
          </cell>
          <cell r="E597">
            <v>8.84</v>
          </cell>
        </row>
        <row r="598">
          <cell r="A598">
            <v>1201003205</v>
          </cell>
          <cell r="B598" t="str">
            <v>CABO DE COBRE ISOLADO COM EPR/XLPE 1KV (90G) 6MM2 - FORNECIMENTO E INSTALACAO /M</v>
          </cell>
          <cell r="C598">
            <v>6.45</v>
          </cell>
          <cell r="D598">
            <v>4.5599999999999996</v>
          </cell>
          <cell r="E598">
            <v>11.01</v>
          </cell>
        </row>
        <row r="599">
          <cell r="A599">
            <v>1201003210</v>
          </cell>
          <cell r="B599" t="str">
            <v>CABO DE COBRE ISOLADO COM EPR/XLPE 1KV (90G) 10MM2 - FORNECIMENTO E INSTALACAO /M</v>
          </cell>
          <cell r="C599">
            <v>10.68</v>
          </cell>
          <cell r="D599">
            <v>4.92</v>
          </cell>
          <cell r="E599">
            <v>15.6</v>
          </cell>
        </row>
        <row r="600">
          <cell r="A600">
            <v>1201003215</v>
          </cell>
          <cell r="B600" t="str">
            <v>CABO DE COBRE ISOLADO COM EPR/XLPE 1KV (90G) 16MM2 - FORNECIMENTO E INSTALACAO /M</v>
          </cell>
          <cell r="C600">
            <v>17.07</v>
          </cell>
          <cell r="D600">
            <v>5.62</v>
          </cell>
          <cell r="E600">
            <v>22.69</v>
          </cell>
        </row>
        <row r="601">
          <cell r="A601">
            <v>1201003220</v>
          </cell>
          <cell r="B601" t="str">
            <v>CABO DE COBRE ISOLADO COM EPR/XLPE 1KV (90G) 25MM2 - FORNECIMENTO E INSTALACAO /M</v>
          </cell>
          <cell r="C601">
            <v>25.77</v>
          </cell>
          <cell r="D601">
            <v>5.97</v>
          </cell>
          <cell r="E601">
            <v>31.74</v>
          </cell>
        </row>
        <row r="602">
          <cell r="A602">
            <v>1201003225</v>
          </cell>
          <cell r="B602" t="str">
            <v>CABO DE COBRE ISOLADO COM EPR/XLPE 1KV (90G) 35MM2 - FORNECIMENTO E INSTALACAO /M</v>
          </cell>
          <cell r="C602">
            <v>35.42</v>
          </cell>
          <cell r="D602">
            <v>7.38</v>
          </cell>
          <cell r="E602">
            <v>42.8</v>
          </cell>
        </row>
        <row r="603">
          <cell r="A603">
            <v>1201003230</v>
          </cell>
          <cell r="B603" t="str">
            <v>CABO DE COBRE ISOLADO COM EPR/XLPE 1KV (90G) 50MM2 - FORNECIMENTO E INSTALACAO /M</v>
          </cell>
          <cell r="C603">
            <v>52.16</v>
          </cell>
          <cell r="D603">
            <v>10.9</v>
          </cell>
          <cell r="E603">
            <v>63.06</v>
          </cell>
        </row>
        <row r="604">
          <cell r="A604">
            <v>1201003235</v>
          </cell>
          <cell r="B604" t="str">
            <v>CABO DE COBRE ISOLADO COM EPR/XLPE 1KV (90G) 70MM2 - FORNECIMENTO E INSTALACAO /M</v>
          </cell>
          <cell r="C604">
            <v>71.069999999999993</v>
          </cell>
          <cell r="D604">
            <v>11.95</v>
          </cell>
          <cell r="E604">
            <v>83.02</v>
          </cell>
        </row>
        <row r="605">
          <cell r="A605">
            <v>1201003240</v>
          </cell>
          <cell r="B605" t="str">
            <v>CABO DE COBRE ISOLADO COM EPR/XLPE 1KV (90G) 95MM2 - FORNECIMENTO E INSTALACAO /M</v>
          </cell>
          <cell r="C605">
            <v>98.69</v>
          </cell>
          <cell r="D605">
            <v>12.66</v>
          </cell>
          <cell r="E605">
            <v>111.35</v>
          </cell>
        </row>
        <row r="606">
          <cell r="A606">
            <v>1201003245</v>
          </cell>
          <cell r="B606" t="str">
            <v>CABO DE COBRE ISOLADO COM EPR/XLPE 1KV (90G) 120MM2 - FORNECIMENTO E INSTALACAO /M</v>
          </cell>
          <cell r="C606">
            <v>119.12</v>
          </cell>
          <cell r="D606">
            <v>16.18</v>
          </cell>
          <cell r="E606">
            <v>135.30000000000001</v>
          </cell>
        </row>
        <row r="607">
          <cell r="A607">
            <v>1201003250</v>
          </cell>
          <cell r="B607" t="str">
            <v>CABO DE COBRE ISOLADO COM EPR/XLPE 1KV (90G) 150MM2 - FORNECIMENTO E INSTALACAO /M</v>
          </cell>
          <cell r="C607">
            <v>151.09</v>
          </cell>
          <cell r="D607">
            <v>20.05</v>
          </cell>
          <cell r="E607">
            <v>171.14</v>
          </cell>
        </row>
        <row r="608">
          <cell r="A608">
            <v>1201003255</v>
          </cell>
          <cell r="B608" t="str">
            <v>CABO DE COBRE ISOLADO COM EPR/XLPE 1KV (90G) 185MM2 - FORNECIMENTO E INSTALACAO /M</v>
          </cell>
          <cell r="C608">
            <v>187.83</v>
          </cell>
          <cell r="D608">
            <v>26.04</v>
          </cell>
          <cell r="E608">
            <v>213.87</v>
          </cell>
        </row>
        <row r="609">
          <cell r="A609">
            <v>1201003260</v>
          </cell>
          <cell r="B609" t="str">
            <v>CABO DE COBRE ISOLADO COM EPR/XLPE 1KV (90G) 240MM2 - FORNECIMENTO E INSTALACAO /M</v>
          </cell>
          <cell r="C609">
            <v>235.42</v>
          </cell>
          <cell r="D609">
            <v>32.369999999999997</v>
          </cell>
          <cell r="E609">
            <v>267.79000000000002</v>
          </cell>
        </row>
        <row r="610">
          <cell r="A610">
            <v>1201003265</v>
          </cell>
          <cell r="B610" t="str">
            <v>CABO DE COBRE ISOLADO COM EPR/XLPE 1KV (90G) 300MM2 - FORNECIMENTO E INSTALACAO /M</v>
          </cell>
          <cell r="C610">
            <v>318.79000000000002</v>
          </cell>
          <cell r="D610">
            <v>40.450000000000003</v>
          </cell>
          <cell r="E610">
            <v>359.24</v>
          </cell>
        </row>
        <row r="611">
          <cell r="A611">
            <v>1201003405</v>
          </cell>
          <cell r="B611" t="str">
            <v>SINAPI - 98295 - CABO ELETRONICO CATEGORIA 5E, INSTALADO EM EDIFICACAO INSTITUCIONAL - FORNECIMENTO E INSTALACAO. AF_11/2019 /M</v>
          </cell>
          <cell r="E611">
            <v>1.36</v>
          </cell>
        </row>
        <row r="612">
          <cell r="A612">
            <v>1201003410</v>
          </cell>
          <cell r="B612" t="str">
            <v>SINAPI - 98297 - CABO ELETRONICO CATEGORIA 6, INSTALADO EM EDIFICACAO INSTITUCIONAL - FORNECIMENTO E INSTALACAO. AF_11/2019 /M</v>
          </cell>
          <cell r="E612">
            <v>2.06</v>
          </cell>
        </row>
        <row r="614">
          <cell r="B614" t="str">
            <v>*  ELETRODUTOS</v>
          </cell>
        </row>
        <row r="615">
          <cell r="A615">
            <v>1201004000</v>
          </cell>
          <cell r="B615" t="str">
            <v>ELETRODUTO DE PVC RIGIDO ROSCAVEL DN 25MM (3/4"), INCL CONEXOES, FORNECIMENTO E INSTALACAO /M</v>
          </cell>
          <cell r="C615">
            <v>3.48</v>
          </cell>
          <cell r="D615">
            <v>10.54</v>
          </cell>
          <cell r="E615">
            <v>14.02</v>
          </cell>
        </row>
        <row r="616">
          <cell r="A616">
            <v>1201004002</v>
          </cell>
          <cell r="B616" t="str">
            <v>ELETRODUTO DE PVC RIGIDO ROSCAVEL DN 32MM (1"), INCL CONEXOES, FORNECIMENTO E INSTALACAO /M</v>
          </cell>
          <cell r="C616">
            <v>5.45</v>
          </cell>
          <cell r="D616">
            <v>10.54</v>
          </cell>
          <cell r="E616">
            <v>15.99</v>
          </cell>
        </row>
        <row r="617">
          <cell r="A617">
            <v>1201004003</v>
          </cell>
          <cell r="B617" t="str">
            <v>ELETRODUTO DE PVC RIGIDO ROSCAVEL DN 40MM (1 1/4"), INCL CONEXOES, FORNECIMENTO E INSTALACAO /M</v>
          </cell>
          <cell r="C617">
            <v>7.26</v>
          </cell>
          <cell r="D617">
            <v>15.82</v>
          </cell>
          <cell r="E617">
            <v>23.08</v>
          </cell>
        </row>
        <row r="618">
          <cell r="A618">
            <v>1201004004</v>
          </cell>
          <cell r="B618" t="str">
            <v>ELETRODUTO DE PVC RIGIDO ROSCAVEL DN 50MM (1 1/2"), INCL CONEXOES, FORNECIMENTO E INSTALACAO /M</v>
          </cell>
          <cell r="C618">
            <v>7.98</v>
          </cell>
          <cell r="D618">
            <v>15.82</v>
          </cell>
          <cell r="E618">
            <v>23.8</v>
          </cell>
        </row>
        <row r="619">
          <cell r="A619">
            <v>1201004006</v>
          </cell>
          <cell r="B619" t="str">
            <v>ELETRODUTO DE PVC RIGIDO ROSCAVEL DN 60MM (2"), INCL CONEXOES, FORNECIMENTO E INSTALACAO /M</v>
          </cell>
          <cell r="C619">
            <v>13.05</v>
          </cell>
          <cell r="D619">
            <v>15.82</v>
          </cell>
          <cell r="E619">
            <v>28.87</v>
          </cell>
        </row>
        <row r="620">
          <cell r="A620">
            <v>1201004008</v>
          </cell>
          <cell r="B620" t="str">
            <v>ELETRODUTO DE PVC RIGIDO ROSCAVEL DN 75MM (2 1/2"), INCL CONEXOES, FORNECIMENTO E INSTALACAO /M</v>
          </cell>
          <cell r="C620">
            <v>19.04</v>
          </cell>
          <cell r="D620">
            <v>21.1</v>
          </cell>
          <cell r="E620">
            <v>40.14</v>
          </cell>
        </row>
        <row r="621">
          <cell r="A621">
            <v>1201004010</v>
          </cell>
          <cell r="B621" t="str">
            <v>ELETRODUTO DE PVC RIGIDO ROSCAVEL DN 85MM (3"), INCL CONEXOES, FORNECIMENTO E ISNTALACAO /M</v>
          </cell>
          <cell r="C621">
            <v>23.88</v>
          </cell>
          <cell r="D621">
            <v>21.1</v>
          </cell>
          <cell r="E621">
            <v>44.98</v>
          </cell>
        </row>
        <row r="622">
          <cell r="A622">
            <v>1201004012</v>
          </cell>
          <cell r="B622" t="str">
            <v>ELETRODUTO DE PVC RIGIDO ROSCAVEL DN 110MM (4"), INCL CONEXOES, FORNECIMENTO E INSTALACAO /M</v>
          </cell>
          <cell r="C622">
            <v>37.630000000000003</v>
          </cell>
          <cell r="D622">
            <v>21.1</v>
          </cell>
          <cell r="E622">
            <v>58.73</v>
          </cell>
        </row>
        <row r="623">
          <cell r="A623">
            <v>1201004040</v>
          </cell>
          <cell r="B623" t="str">
            <v>SINAPI - 95749 - ELETRODUTO DE ACO GALVANIZADO, CLASSE LEVE, DN 20 MM (3/4"), APARENTE, INSTALADO EM PAREDE - FORNECIMENTO E INSTALACAO. AF_11/2016_P /M</v>
          </cell>
          <cell r="E623">
            <v>16.2</v>
          </cell>
        </row>
        <row r="624">
          <cell r="A624">
            <v>1201004042</v>
          </cell>
          <cell r="B624" t="str">
            <v>SINAPI - 95750 - ELETRODUTO DE ACO GALVANIZADO, CLASSE LEVE, DN 25 MM (1"), APARENTE, INSTALADO EM PAREDE - FORNECIMENTO E INSTALACAO. AF_11/2016_P /M</v>
          </cell>
          <cell r="E624">
            <v>18.59</v>
          </cell>
        </row>
        <row r="625">
          <cell r="A625">
            <v>1201004044</v>
          </cell>
          <cell r="B625" t="str">
            <v>SINAPI - 95752 - ELETRODUTO DE ACO GALVANIZADO, CLASSE SEMI PESADO, DN 40 MM (1 1/2"), APARENTE, INSTALADO EM PAREDE - FORNECIMENTO E INSTALACAO. AF_11/2016_P /M</v>
          </cell>
          <cell r="E625">
            <v>27.73</v>
          </cell>
        </row>
        <row r="626">
          <cell r="A626">
            <v>1201004046</v>
          </cell>
          <cell r="B626" t="str">
            <v>ELETRODUTO EM ACO GALVANIZADO PRE-ZINCADO, SEMI-PESADO, DIAMETRO 2", PAREDE DE 0,90 MM - FORNECIMENTO E INSTALACAO /M</v>
          </cell>
          <cell r="C626">
            <v>38.57</v>
          </cell>
          <cell r="D626">
            <v>16.95</v>
          </cell>
          <cell r="E626">
            <v>55.52</v>
          </cell>
        </row>
        <row r="627">
          <cell r="A627">
            <v>1201004048</v>
          </cell>
          <cell r="B627" t="str">
            <v>ELETRODUTO EM ACO GALVANIZADO PRE-ZINCADO, SEMI PESADO, DIAMETRO 2 1/2", PAREDE DE 1,20 MM - FORNECIMENTO E INSTALACAO /M</v>
          </cell>
          <cell r="C627">
            <v>59.06</v>
          </cell>
          <cell r="D627">
            <v>21.53</v>
          </cell>
          <cell r="E627">
            <v>80.59</v>
          </cell>
        </row>
        <row r="628">
          <cell r="A628">
            <v>1201004050</v>
          </cell>
          <cell r="B628" t="str">
            <v>ELETRODUTO EM ACO GALVANIZADO PRE-ZINCADO, SEMI PESADO, DIAMETRO 3", PAREDE DE 1,50 MM - FORNECIMENTO E INSTALACAO /M</v>
          </cell>
          <cell r="C628">
            <v>83.54</v>
          </cell>
          <cell r="D628">
            <v>28.77</v>
          </cell>
          <cell r="E628">
            <v>112.31</v>
          </cell>
        </row>
        <row r="629">
          <cell r="A629">
            <v>1201004053</v>
          </cell>
          <cell r="B629" t="str">
            <v>ELETRODUTO EM ACO GALVANIZADO PRE-ZINCADO, SEMI-PESADO, DIAMETRO 4", PAREDE DE 3,75 MM - FORNECIMENTO E INSTALACAO /M</v>
          </cell>
          <cell r="C629">
            <v>185.27</v>
          </cell>
          <cell r="D629">
            <v>37.69</v>
          </cell>
          <cell r="E629">
            <v>222.96</v>
          </cell>
        </row>
        <row r="630">
          <cell r="A630">
            <v>1201004061</v>
          </cell>
          <cell r="B630" t="str">
            <v>BUCHA E ARRUELA ALUMINIO FUNDIDO P/ ELETRODUTO 20MM (3/4") - FORNECIMENTO E INSTALACAO /CJ</v>
          </cell>
          <cell r="C630">
            <v>1.32</v>
          </cell>
          <cell r="D630">
            <v>0.34</v>
          </cell>
          <cell r="E630">
            <v>1.66</v>
          </cell>
        </row>
        <row r="631">
          <cell r="A631">
            <v>1201004062</v>
          </cell>
          <cell r="B631" t="str">
            <v>BUCHA E ARRUELA ALUMINIO FUNDIDO P/ ELETRODUTO 25MM (1") - FORNECIMENTO E INSTALACAO /CJ</v>
          </cell>
          <cell r="C631">
            <v>1.63</v>
          </cell>
          <cell r="D631">
            <v>0.34</v>
          </cell>
          <cell r="E631">
            <v>1.97</v>
          </cell>
        </row>
        <row r="632">
          <cell r="A632">
            <v>1201004063</v>
          </cell>
          <cell r="B632" t="str">
            <v>BUCHA E ARRUELA ALUMINIO FUNDIDO P/ ELETRODUTO 32MM (1.1/4") - FORNECIMENTO E INSTALACAO /CJ</v>
          </cell>
          <cell r="C632">
            <v>2.68</v>
          </cell>
          <cell r="D632">
            <v>0.34</v>
          </cell>
          <cell r="E632">
            <v>3.02</v>
          </cell>
        </row>
        <row r="633">
          <cell r="A633">
            <v>1201004064</v>
          </cell>
          <cell r="B633" t="str">
            <v>BUCHA E ARRUELA ALUMINIO FUNDIDO P/ ELETRODUTO 40MM (1.1/2") - FORNECIMENTO E INSTALACAO /CJ</v>
          </cell>
          <cell r="C633">
            <v>2.97</v>
          </cell>
          <cell r="D633">
            <v>0.34</v>
          </cell>
          <cell r="E633">
            <v>3.31</v>
          </cell>
        </row>
        <row r="634">
          <cell r="A634">
            <v>1201004065</v>
          </cell>
          <cell r="B634" t="str">
            <v>BUCHA E ARRUELA ALUMINIO FUNDIDO P/ ELETRODUTO 50MM (2") - FORNECIMENTO E INSTALACAO /CJ</v>
          </cell>
          <cell r="C634">
            <v>5.62</v>
          </cell>
          <cell r="D634">
            <v>0.34</v>
          </cell>
          <cell r="E634">
            <v>5.96</v>
          </cell>
        </row>
        <row r="635">
          <cell r="A635">
            <v>1201004066</v>
          </cell>
          <cell r="B635" t="str">
            <v>BUCHA E ARRUELA ALUMINIO FUNDIDO P/ ELETRODUTO 60MM (2.1/2") - FORNECIMENTO E INSTALACAO /CJ</v>
          </cell>
          <cell r="C635">
            <v>6.86</v>
          </cell>
          <cell r="D635">
            <v>0.34</v>
          </cell>
          <cell r="E635">
            <v>7.2</v>
          </cell>
        </row>
        <row r="636">
          <cell r="A636">
            <v>1201004067</v>
          </cell>
          <cell r="B636" t="str">
            <v>BUCHA E ARRUELA ALUMINIO FUNDIDO P/ ELETRODUTO 75MM (3") - FORNECIMENTO E INSTALACAO /CJ</v>
          </cell>
          <cell r="C636">
            <v>10.45</v>
          </cell>
          <cell r="D636">
            <v>0.34</v>
          </cell>
          <cell r="E636">
            <v>10.79</v>
          </cell>
        </row>
        <row r="637">
          <cell r="A637">
            <v>1201004068</v>
          </cell>
          <cell r="B637" t="str">
            <v>BUCHA E ARRUELA ALUMINIO FUNDIDO P/ ELETRODUTO 100MM (4") - FORNECIMENTO E INSTALACAO /CJ</v>
          </cell>
          <cell r="C637">
            <v>14.65</v>
          </cell>
          <cell r="D637">
            <v>0.34</v>
          </cell>
          <cell r="E637">
            <v>14.99</v>
          </cell>
        </row>
        <row r="638">
          <cell r="A638">
            <v>1201004100</v>
          </cell>
          <cell r="B638" t="str">
            <v>ELETROCALHA PERFURADA 100X100MM, EM CHAPA DE ACO GALVANIZADA CH. 24, SEM TAMPA, INCLUSIVE CONEXOES /M</v>
          </cell>
          <cell r="C638">
            <v>60.02</v>
          </cell>
          <cell r="D638">
            <v>21.1</v>
          </cell>
          <cell r="E638">
            <v>81.12</v>
          </cell>
        </row>
        <row r="639">
          <cell r="A639">
            <v>1201004110</v>
          </cell>
          <cell r="B639" t="str">
            <v>ELETROCALHA PERFURADA 100X200MM, EM CHAPA DE ACO GALVANIZADA CH. 24, SEM TAMPA, INCLUSIVE CONEXOES /M</v>
          </cell>
          <cell r="C639">
            <v>73.709999999999994</v>
          </cell>
          <cell r="D639">
            <v>23.22</v>
          </cell>
          <cell r="E639">
            <v>96.93</v>
          </cell>
        </row>
        <row r="641">
          <cell r="B641" t="str">
            <v>*  QUADROS, DISJUNTORES E CAIXAS</v>
          </cell>
        </row>
        <row r="642">
          <cell r="A642">
            <v>1201005000</v>
          </cell>
          <cell r="B642" t="str">
            <v>SINAPI - 101877 - QUADRO DE DISTRIBUICAO DE ENERGIA EM PVC, DE EMBUTIR, SEM BARRAMENTO, PARA 3 DISJUNTORES - FORNECIMENTO E INSTALACAO. AF_10/2020 /UN</v>
          </cell>
          <cell r="E642">
            <v>38.03</v>
          </cell>
        </row>
        <row r="643">
          <cell r="A643">
            <v>1201005003</v>
          </cell>
          <cell r="B643" t="str">
            <v>QUADRO DE DISTRIBUICAO DE ENERGIA DE EMBUTIR, BARRAMENTO TRIFASICO DE 100A, CAPACIDADE PARA 12 MODULOS DIN DA CEMAR OU SIMILAR - FORNECIMENTO E INSTALACAO /UN</v>
          </cell>
          <cell r="C643">
            <v>331.2</v>
          </cell>
          <cell r="D643">
            <v>87.97</v>
          </cell>
          <cell r="E643">
            <v>419.17</v>
          </cell>
        </row>
        <row r="644">
          <cell r="A644">
            <v>1201005005</v>
          </cell>
          <cell r="B644" t="str">
            <v>QUADRO DE DISTRIBUICAO DE ENERGIA DE EMBUTIR, BARRAMENTO TRIFASICO DE 100A, CAPACIDADE PARA 24 MODULOS DIN DA CEMAR OU SIMILAR - FORNECIMENTO E INSTALACAO /UN</v>
          </cell>
          <cell r="C644">
            <v>487.76</v>
          </cell>
          <cell r="D644">
            <v>105.57</v>
          </cell>
          <cell r="E644">
            <v>593.33000000000004</v>
          </cell>
        </row>
        <row r="645">
          <cell r="A645">
            <v>1201005007</v>
          </cell>
          <cell r="B645" t="str">
            <v>QUADRO DE DISTRIBUICAO DE ENERGIA DE EMBUTIR, BARRAMENTO TRIFASICO DE 100A, CAPACIDADE PARA 30 MODULOS DIN DA CEMAR OU SIMILAR - FORNECIMENTO E INSTALACAO /UN</v>
          </cell>
          <cell r="C645">
            <v>685.03</v>
          </cell>
          <cell r="D645">
            <v>105.57</v>
          </cell>
          <cell r="E645">
            <v>790.6</v>
          </cell>
        </row>
        <row r="646">
          <cell r="A646">
            <v>1201005008</v>
          </cell>
          <cell r="B646" t="str">
            <v>QUADRO DE DISTRIBUICAO DE ENERGIA DE EMBUTIR, BARRAMENTO TRIFASICO DE 100A, CAPACIDADE PARA 36 MODULOS DIN DA CEMAR OU SIMILAR - FORNECIMENTO E INSTALACAO /UN</v>
          </cell>
          <cell r="C646">
            <v>562.19000000000005</v>
          </cell>
          <cell r="D646">
            <v>123.16</v>
          </cell>
          <cell r="E646">
            <v>685.35</v>
          </cell>
        </row>
        <row r="647">
          <cell r="A647">
            <v>1201005009</v>
          </cell>
          <cell r="B647" t="str">
            <v>QUADRO DE DISTRIBUICAO DE ENRGIA DE EMBUTIR, BARRAMENTO TRIFASICO DE 100A, CAPACIDADE PARA 48 MODULOS DIN DA CEMAR OU SIMILAR - FORNECIMENTO E INSTALACAO /UN</v>
          </cell>
          <cell r="C647">
            <v>960.62</v>
          </cell>
          <cell r="D647">
            <v>211.14</v>
          </cell>
          <cell r="E647">
            <v>1171.76</v>
          </cell>
        </row>
        <row r="648">
          <cell r="A648">
            <v>1201005010</v>
          </cell>
          <cell r="B648" t="str">
            <v>QUADRO DE DISTRIBUICAO DE ENERGIA DE EMBUTIR, BARRAMENTO TRIFASICO 150A, CAPACIDADE PARA 16 MODULOS DIN DA CEMAR OU SIMILAR - FORNECIMENTO E INSTALACAO /UN</v>
          </cell>
          <cell r="C648">
            <v>732.01</v>
          </cell>
          <cell r="D648">
            <v>87.97</v>
          </cell>
          <cell r="E648">
            <v>819.98</v>
          </cell>
        </row>
        <row r="649">
          <cell r="A649">
            <v>1201005011</v>
          </cell>
          <cell r="B649" t="str">
            <v>QUADRO DE DISTRIBUICAO DE ENERGIA DE EMBUTIR, BARRAMENTO TRIFASICO DE 150A, CAPACIDADE PARA 30 MODULOS DIN DA CEMAR OU SIMILAR - FORNECIMENTO E INSTALACAO /UN</v>
          </cell>
          <cell r="C649">
            <v>559.37</v>
          </cell>
          <cell r="D649">
            <v>123.16</v>
          </cell>
          <cell r="E649">
            <v>682.53</v>
          </cell>
        </row>
        <row r="650">
          <cell r="A650">
            <v>1201005013</v>
          </cell>
          <cell r="B650" t="str">
            <v>QUADRO DE DISTRIBUICAO DE ENERGIA DE EMBUTIR, BARRAMENTO TRIFASICO DE 150A, CAPACIDADE PAR 34 MODULOS DIN DA CEMAR OU SIMILAR - FORNECIMENTO E INSTALACAO /UN</v>
          </cell>
          <cell r="C650">
            <v>641.35</v>
          </cell>
          <cell r="D650">
            <v>123.16</v>
          </cell>
          <cell r="E650">
            <v>764.51</v>
          </cell>
        </row>
        <row r="651">
          <cell r="A651">
            <v>1201005014</v>
          </cell>
          <cell r="B651" t="str">
            <v>QUADRO DE DISTRIBUICAO DE ENERGIA DE EMBUTIR, BARRAMENTO TRIFASICO DE 150A, CAPACIDADE PARA 42 MODULOS DIN DA CEMAR OU SIMILAR - FORNECIMENTO E INSTALACAO /UN</v>
          </cell>
          <cell r="C651">
            <v>801.11</v>
          </cell>
          <cell r="D651">
            <v>140.76</v>
          </cell>
          <cell r="E651">
            <v>941.87</v>
          </cell>
        </row>
        <row r="652">
          <cell r="A652">
            <v>1201005017</v>
          </cell>
          <cell r="B652" t="str">
            <v>QUADRO DE DISTRIBUICAO DE ENERGIA DE EMBUTIR, BARRAMENTO TRIFASICO 225A, CAPACIDADE PARA 70 MODULOS DIN DA CEMAR OU SIMILAR - FORNECIMENTO E INSTALACAO /UN</v>
          </cell>
          <cell r="C652">
            <v>1310.8</v>
          </cell>
          <cell r="D652">
            <v>281.52</v>
          </cell>
          <cell r="E652">
            <v>1592.32</v>
          </cell>
        </row>
        <row r="653">
          <cell r="A653">
            <v>1201005018</v>
          </cell>
          <cell r="B653" t="str">
            <v>QUADRO DE DISTRIBUICAO DE ENERGIA DE EMBUTIR, BARRAMENTO TRIFASICO DE 225A, CAPACIDADE PARA 56 MODULOS DIN DA CEMAR OU SIMILAR - FORNECIMENTO E INSTALACAO /UN</v>
          </cell>
          <cell r="C653">
            <v>1155.5</v>
          </cell>
          <cell r="D653">
            <v>211.14</v>
          </cell>
          <cell r="E653">
            <v>1366.64</v>
          </cell>
        </row>
        <row r="654">
          <cell r="A654">
            <v>1201005032</v>
          </cell>
          <cell r="B654" t="str">
            <v>CAIXA PARA MONTAGEM DE QUADRO CE (40 X 30 X 20)CM, CEMAR OU SIMILAR /UN</v>
          </cell>
          <cell r="C654">
            <v>173.26</v>
          </cell>
          <cell r="D654">
            <v>14.07</v>
          </cell>
          <cell r="E654">
            <v>187.33</v>
          </cell>
        </row>
        <row r="655">
          <cell r="A655">
            <v>1201005037</v>
          </cell>
          <cell r="B655" t="str">
            <v>SINAPI - 93654 - DISJUNTOR MONOPOLAR TIPO DIN, CORRENTE NOMINAL DE 16A - FORNECIMENTO E INSTALACAO. AF_10/2020 /UN</v>
          </cell>
          <cell r="E655">
            <v>11.66</v>
          </cell>
        </row>
        <row r="656">
          <cell r="A656">
            <v>1201005038</v>
          </cell>
          <cell r="B656" t="str">
            <v>SINAPI - 93655 - DISJUNTOR MONOPOLAR TIPO DIN, CORRENTE NOMINAL DE 20A - FORNECIMENTO E INSTALACAO. AF_10/2020 /UN</v>
          </cell>
          <cell r="E656">
            <v>12.57</v>
          </cell>
        </row>
        <row r="657">
          <cell r="A657">
            <v>1201005039</v>
          </cell>
          <cell r="B657" t="str">
            <v>SINAPI - 93656 - DISJUNTOR MONOPOLAR TIPO DIN, CORRENTE NOMINAL DE 25A - FORNECIMENTO E INSTALACAO. AF_10/2020 /UN</v>
          </cell>
          <cell r="E657">
            <v>12.57</v>
          </cell>
        </row>
        <row r="658">
          <cell r="A658">
            <v>1201005040</v>
          </cell>
          <cell r="B658" t="str">
            <v>SINAPI - 101890 - DISJUNTOR MONOPOLAR TIPO NEMA, CORRENTE NOMINAL DE 10 ATE 30A - FORNECIMENTO E INSTALACAO. AF_10/2020 /UN</v>
          </cell>
          <cell r="E658">
            <v>15.28</v>
          </cell>
        </row>
        <row r="659">
          <cell r="A659">
            <v>1201005056</v>
          </cell>
          <cell r="B659" t="str">
            <v>SINAPI - 93661 - DISJUNTOR BIPOLAR TIPO DIN, CORRENTE NOMINAL DE 16A - FORNECIMENTO E INSTALACAO. AF_10/2020 /UN</v>
          </cell>
          <cell r="E659">
            <v>57.63</v>
          </cell>
        </row>
        <row r="660">
          <cell r="A660">
            <v>1201005057</v>
          </cell>
          <cell r="B660" t="str">
            <v>SINAPI - 93662 - DISJUNTOR BIPOLAR TIPO DIN, CORRENTE NOMINAL DE 20A - FORNECIMENTO E INSTALACAO. AF_10/2020 /UN</v>
          </cell>
          <cell r="E660">
            <v>59.44</v>
          </cell>
        </row>
        <row r="661">
          <cell r="A661">
            <v>1201005058</v>
          </cell>
          <cell r="B661" t="str">
            <v>SINAPI - 93663 - DISJUNTOR BIPOLAR TIPO DIN, CORRENTE NOMINAL DE 25A - FORNECIMENTO E INSTALACAO. AF_10/2020 /UN</v>
          </cell>
          <cell r="E661">
            <v>59.44</v>
          </cell>
        </row>
        <row r="662">
          <cell r="A662">
            <v>1201005059</v>
          </cell>
          <cell r="B662" t="str">
            <v>SINAPI - 93664 - DISJUNTOR BIPOLAR TIPO DIN, CORRENTE NOMINAL DE 32A - FORNECIMENTO E INSTALACAO. AF_10/2020 /UN</v>
          </cell>
          <cell r="E662">
            <v>61.59</v>
          </cell>
        </row>
        <row r="663">
          <cell r="A663">
            <v>1201005060</v>
          </cell>
          <cell r="B663" t="str">
            <v>SINAPI - 101892 - DISJUNTOR BIPOLAR TIPO NEMA, CORRENTE NOMINAL DE 10 ATE 50A - FORNECIMENTO E INSTALACAO. AF_10/2020 /UN</v>
          </cell>
          <cell r="E663">
            <v>70.81</v>
          </cell>
        </row>
        <row r="664">
          <cell r="A664">
            <v>1201005078</v>
          </cell>
          <cell r="B664" t="str">
            <v>DISJUNTOR TIPO NEMA, BIPOLAR 60 ATE 100A, TENSAO MAXIMA 415 V - FORNECIMENTO E INSTALACAO /UN</v>
          </cell>
          <cell r="C664">
            <v>98.24</v>
          </cell>
          <cell r="D664">
            <v>2.95</v>
          </cell>
          <cell r="E664">
            <v>101.19</v>
          </cell>
        </row>
        <row r="665">
          <cell r="A665">
            <v>1201005084</v>
          </cell>
          <cell r="B665" t="str">
            <v>SINAPI - 93668 - DISJUNTOR TRIPOLAR TIPO DIN, CORRENTE NOMINAL DE 16A - FORNECIMENTO E INSTALACAO. AF_10/2020 /UN</v>
          </cell>
          <cell r="E665">
            <v>71.97</v>
          </cell>
        </row>
        <row r="666">
          <cell r="A666">
            <v>1201005085</v>
          </cell>
          <cell r="B666" t="str">
            <v>SINAPI - 93669 - DISJUNTOR TRIPOLAR TIPO DIN, CORRENTE NOMINAL DE 20A - FORNECIMENTO E INSTALACAO. AF_10/2020 /UN</v>
          </cell>
          <cell r="E666">
            <v>74.7</v>
          </cell>
        </row>
        <row r="667">
          <cell r="A667">
            <v>1201005086</v>
          </cell>
          <cell r="B667" t="str">
            <v>SINAPI - 93670 - DISJUNTOR TRIPOLAR TIPO DIN, CORRENTE NOMINAL DE 25A - FORNECIMENTO E INSTALACAO. AF_10/2020 /UN</v>
          </cell>
          <cell r="E667">
            <v>74.7</v>
          </cell>
        </row>
        <row r="668">
          <cell r="A668">
            <v>1201005087</v>
          </cell>
          <cell r="B668" t="str">
            <v>SINAPI - 93673 - DISJUNTOR TRIPOLAR TIPO DIN, CORRENTE NOMINAL DE 50A - FORNECIMENTO E INSTALACAO. AF_10/2020 /UN</v>
          </cell>
          <cell r="E668">
            <v>89.36</v>
          </cell>
        </row>
        <row r="669">
          <cell r="A669">
            <v>1201005088</v>
          </cell>
          <cell r="B669" t="str">
            <v>DISJUNTOR NORMA DIN CURVA C 3P (TRIPOLAR) DE 70A STECK, SIEMENS OU SIMILAR /UN</v>
          </cell>
          <cell r="C669">
            <v>87.21</v>
          </cell>
          <cell r="D669">
            <v>31.66</v>
          </cell>
          <cell r="E669">
            <v>118.87</v>
          </cell>
        </row>
        <row r="670">
          <cell r="A670">
            <v>1201005089</v>
          </cell>
          <cell r="B670" t="str">
            <v>DISJUNTOR NORMA DIN CURVA C 3P (TRIPOLAR) DE 80A STECK, SIEMENS OU SIMILAR /UN</v>
          </cell>
          <cell r="C670">
            <v>190.92</v>
          </cell>
          <cell r="D670">
            <v>31.66</v>
          </cell>
          <cell r="E670">
            <v>222.58</v>
          </cell>
        </row>
        <row r="671">
          <cell r="A671">
            <v>1201005090</v>
          </cell>
          <cell r="B671" t="str">
            <v>SINAPI - 101893 - DISJUNTOR TRIPOLAR TIPO NEMA, CORRENTE NOMINAL DE 10 ATE 50A - FORNECIMENTO E INSTALACAO. AF_10/2020 /UN</v>
          </cell>
          <cell r="E671">
            <v>90.05</v>
          </cell>
        </row>
        <row r="672">
          <cell r="A672">
            <v>1201005098</v>
          </cell>
          <cell r="B672" t="str">
            <v>SINAPI - 101894 - DISJUNTOR TRIPOLAR TIPO NEMA, CORRENTE NOMINAL DE 60 ATE 100A - FORNECIMENTO E INSTALACAO. AF_10/2020 /UN</v>
          </cell>
          <cell r="E672">
            <v>146.81</v>
          </cell>
        </row>
        <row r="673">
          <cell r="A673">
            <v>1201005120</v>
          </cell>
          <cell r="B673" t="str">
            <v>SINAPI - 101895 - DISJUNTOR TERMOMAGNETICO TRIPOLAR , CORRENTE NOMINAL DE 125A - FORNECIMENTO E INSTALACAO. AF_10/2020 /UN</v>
          </cell>
          <cell r="E673">
            <v>411.69</v>
          </cell>
        </row>
        <row r="674">
          <cell r="A674">
            <v>1201005122</v>
          </cell>
          <cell r="B674" t="str">
            <v>SINAPI - 101896 - DISJUNTOR TERMOMAGNETICO TRIPOLAR , CORRENTE NOMINAL DE 200A - FORNECIMENTO E INSTALACAO. AF_10/2020 /UN</v>
          </cell>
          <cell r="E674">
            <v>627.12</v>
          </cell>
        </row>
        <row r="675">
          <cell r="A675">
            <v>1201005126</v>
          </cell>
          <cell r="B675" t="str">
            <v>SINAPI - 101897 - DISJUNTOR TERMOMAGNETICO TRIPOLAR , CORRENTE NOMINAL DE 250A - FORNECIMENTO E INSTALACAO. AF_10/2020 /UN</v>
          </cell>
          <cell r="E675">
            <v>1013.39</v>
          </cell>
        </row>
        <row r="676">
          <cell r="A676">
            <v>1201005128</v>
          </cell>
          <cell r="B676" t="str">
            <v>SINAPI - 101898 - DISJUNTOR TERMOMAGNETICO TRIPOLAR , CORRENTE NOMINAL DE 400A - FORNECIMENTO E INSTALACAO. AF_10/2020 /UN</v>
          </cell>
          <cell r="E676">
            <v>1364.02</v>
          </cell>
        </row>
        <row r="677">
          <cell r="A677">
            <v>1201005130</v>
          </cell>
          <cell r="B677" t="str">
            <v>SINAPI - 101899 - DISJUNTOR TERMOMAGNETICO TRIPOLAR , CORRENTE NOMINAL DE 600A - FORNECIMENTO E INSTALACAO. AF_10/2020 /UN</v>
          </cell>
          <cell r="E677">
            <v>2198.04</v>
          </cell>
        </row>
        <row r="678">
          <cell r="A678">
            <v>1201005132</v>
          </cell>
          <cell r="B678" t="str">
            <v>DISPOSITIVO DPS CLASSE II, 1 POLO, TENSAO MAXIMA DE 175 V, CORRENTE MAXIMA DE *20* KA (TIPO AC) /UN</v>
          </cell>
          <cell r="C678">
            <v>68.75</v>
          </cell>
          <cell r="D678">
            <v>8.7899999999999991</v>
          </cell>
          <cell r="E678">
            <v>77.540000000000006</v>
          </cell>
        </row>
        <row r="679">
          <cell r="A679">
            <v>1201005200</v>
          </cell>
          <cell r="B679" t="str">
            <v>INTERRUPTOR DE TECLA TRIPOLAR DE 30A CS-101 - SEM CAIXA (BOTOEIRA BLINDADA), TIPO LIGA-DESLIGA DA MARGIRUS /UN</v>
          </cell>
          <cell r="C679">
            <v>76.97</v>
          </cell>
          <cell r="D679">
            <v>10.54</v>
          </cell>
          <cell r="E679">
            <v>87.51</v>
          </cell>
        </row>
        <row r="680">
          <cell r="A680">
            <v>1201005300</v>
          </cell>
          <cell r="B680" t="str">
            <v>CHAVE DE ALAVANCA METALICA TRIPOLAR, REF. 14323, DA MARGIRUS OU SIMILAR /UN</v>
          </cell>
          <cell r="C680">
            <v>76.650000000000006</v>
          </cell>
          <cell r="D680">
            <v>13.02</v>
          </cell>
          <cell r="E680">
            <v>89.67</v>
          </cell>
        </row>
        <row r="681">
          <cell r="A681">
            <v>1201005302</v>
          </cell>
          <cell r="B681" t="str">
            <v>CHAVE DE ALAVANCA MONOPOLAR, REF.14123 DA MARGIRUS OU SIMILAR /UN</v>
          </cell>
          <cell r="C681">
            <v>42.38</v>
          </cell>
          <cell r="D681">
            <v>7.38</v>
          </cell>
          <cell r="E681">
            <v>49.76</v>
          </cell>
        </row>
        <row r="682">
          <cell r="A682">
            <v>1201005304</v>
          </cell>
          <cell r="B682" t="str">
            <v>CHAVE DE ALAVANCA METALICA INVERSORA (VENTILADOR), REF. 14103 DA MARGIRUS OU SIMILAR /UN</v>
          </cell>
          <cell r="C682">
            <v>48</v>
          </cell>
          <cell r="D682">
            <v>13.02</v>
          </cell>
          <cell r="E682">
            <v>61.02</v>
          </cell>
        </row>
        <row r="683">
          <cell r="A683">
            <v>1201005320</v>
          </cell>
          <cell r="B683" t="str">
            <v>CHAVE BLINDADA COM ALAVANCA FRONTAL, CONFORME NORMA ABNT-NEMA 1, FABRICACAO BEGHIM OU SIMILAR,  NA(S) ESPECIFICACAO(OES):- 200 A /UN</v>
          </cell>
          <cell r="C683">
            <v>1951.59</v>
          </cell>
          <cell r="D683">
            <v>73.89</v>
          </cell>
          <cell r="E683">
            <v>2025.48</v>
          </cell>
        </row>
        <row r="684">
          <cell r="A684">
            <v>1201005330</v>
          </cell>
          <cell r="B684" t="str">
            <v>- 400 A /UN</v>
          </cell>
          <cell r="C684">
            <v>2373.87</v>
          </cell>
          <cell r="D684">
            <v>73.89</v>
          </cell>
          <cell r="E684">
            <v>2447.7600000000002</v>
          </cell>
        </row>
        <row r="685">
          <cell r="A685">
            <v>1201005340</v>
          </cell>
          <cell r="B685" t="str">
            <v>- 600 A /UN</v>
          </cell>
          <cell r="C685">
            <v>3245.76</v>
          </cell>
          <cell r="D685">
            <v>73.89</v>
          </cell>
          <cell r="E685">
            <v>3319.65</v>
          </cell>
        </row>
        <row r="686">
          <cell r="A686">
            <v>1201005345</v>
          </cell>
          <cell r="B686" t="str">
            <v>CAIXA DE PASSAGEM METALICA DE SOBREPOR COM TAMPA PARAFUSADA, DIMENSOES 15 X 15 X 10 CM - FORNECIMENTO E INSTALACAO /UN</v>
          </cell>
          <cell r="C686">
            <v>20.82</v>
          </cell>
          <cell r="D686">
            <v>10.54</v>
          </cell>
          <cell r="E686">
            <v>31.36</v>
          </cell>
        </row>
        <row r="687">
          <cell r="A687">
            <v>1201005346</v>
          </cell>
          <cell r="B687" t="str">
            <v>CAIXA DE PASSAGEM METALICA DE SOBREPOR COM TAMPA PARAFUSADA, DIMENSOES 40 X 40 15 CM - FORNECIMENTO E INSTALACAO /UN</v>
          </cell>
          <cell r="C687">
            <v>93.83</v>
          </cell>
          <cell r="D687">
            <v>10.54</v>
          </cell>
          <cell r="E687">
            <v>104.37</v>
          </cell>
        </row>
        <row r="688">
          <cell r="A688">
            <v>1201005348</v>
          </cell>
          <cell r="B688" t="str">
            <v>CAIXA DE PASSAGEM METALICA DE SOBREPOR COM TAMPA PARAFUSADA, DIMENSOES 25 X 25 X 10 CM - FORNECIMENTO E INSTALACAO /UN</v>
          </cell>
          <cell r="C688">
            <v>53.82</v>
          </cell>
          <cell r="D688">
            <v>10.54</v>
          </cell>
          <cell r="E688">
            <v>64.36</v>
          </cell>
        </row>
        <row r="689">
          <cell r="A689">
            <v>1201005350</v>
          </cell>
          <cell r="B689" t="str">
            <v>CAIXA DE PASSAGEM METALICA DE SOBREPOR COM TAMPA PARAFUSADA, DIMENSOES 35 X 35 X 10 CM - FORNECIMENTO E INSTALACAO /UN</v>
          </cell>
          <cell r="C689">
            <v>68.39</v>
          </cell>
          <cell r="D689">
            <v>10.54</v>
          </cell>
          <cell r="E689">
            <v>78.930000000000007</v>
          </cell>
        </row>
        <row r="690">
          <cell r="A690">
            <v>1201005398</v>
          </cell>
          <cell r="B690" t="str">
            <v>SINAPI - 92867 - CAIXA RETANGULAR 4" X 2" ALTA (2,00 M DO PISO), METALICA, INSTALADA EM PAREDE - FORNECIMENTO E INSTALACAO. AF_12/2015 /UN</v>
          </cell>
          <cell r="E690">
            <v>20.11</v>
          </cell>
        </row>
        <row r="691">
          <cell r="A691">
            <v>1201005399</v>
          </cell>
          <cell r="B691" t="str">
            <v>SINAPI - 92868 - CAIXA RETANGULAR 4" X 2" MEDIA (1,30 M DO PISO), METALICA, INSTALADA EM PAREDE - FORNECIMENTO E INSTALACAO. AF_12/2015 /UN</v>
          </cell>
          <cell r="E691">
            <v>10.54</v>
          </cell>
        </row>
        <row r="692">
          <cell r="A692">
            <v>1201005400</v>
          </cell>
          <cell r="B692" t="str">
            <v>SINAPI - 92869 - CAIXA RETANGULAR 4" X 2" BAIXA (0,30 M DO PISO), METALICA, INSTALADA EM PAREDE - FORNECIMENTO E INSTALACAO. AF_12/2015 /UN</v>
          </cell>
          <cell r="E692">
            <v>6.96</v>
          </cell>
        </row>
        <row r="693">
          <cell r="A693">
            <v>1201005401</v>
          </cell>
          <cell r="B693" t="str">
            <v>SINAPI - 92870 - CAIXA RETANGULAR 4" X 4" ALTA (2,00 M DO PISO), METALICA, INSTALADA EM PAREDE - FORNECIMENTO E INSTALACAO. AF_12/2015 /UN</v>
          </cell>
          <cell r="E693">
            <v>24.58</v>
          </cell>
        </row>
        <row r="694">
          <cell r="A694">
            <v>1201005402</v>
          </cell>
          <cell r="B694" t="str">
            <v>SINAPI - 92871 - CAIXA RETANGULAR 4" X 4" MEDIA (1,30 M DO PISO), METALICA, INSTALADA EM PAREDE - FORNECIMENTO E INSTALACAO. AF_12/2015 /UN</v>
          </cell>
          <cell r="E694">
            <v>13.57</v>
          </cell>
        </row>
        <row r="695">
          <cell r="A695">
            <v>1201005403</v>
          </cell>
          <cell r="B695" t="str">
            <v>SINAPI - 92872 - CAIXA RETANGULAR 4" X 4" BAIXA (0,30 M DO PISO), METALICA, INSTALADA EM PAREDE - FORNECIMENTO E INSTALACAO. AF_12/2015 /UN</v>
          </cell>
          <cell r="E695">
            <v>9.4499999999999993</v>
          </cell>
        </row>
        <row r="696">
          <cell r="A696">
            <v>1201005404</v>
          </cell>
          <cell r="B696" t="str">
            <v>SINAPI - 92865 - CAIXA OCTOGONAL 4" X 4", METALICA, INSTALADA EM LAJE - FORNECIMENTO E INSTALACAO. AF_12/2015 /UN</v>
          </cell>
          <cell r="E696">
            <v>8.1199999999999992</v>
          </cell>
        </row>
        <row r="697">
          <cell r="A697">
            <v>1201005408</v>
          </cell>
          <cell r="B697" t="str">
            <v>SINAPI - 100560 - QUADRO DE DISTRIBUICAO PARA TELEFONE N.2, 20X20X12CM EM CHAPA METALICA, DE EMBUTIR, SEM ACESSORIOS, PADRAO TELEBRAS, FORNECIMENTO E INSTALACAO. AF_11/2019 /UN</v>
          </cell>
          <cell r="E697">
            <v>89.62</v>
          </cell>
        </row>
        <row r="698">
          <cell r="A698">
            <v>1201005410</v>
          </cell>
          <cell r="B698" t="str">
            <v>SINAPI - 100561 - QUADRO DE DISTRIBUICAO PARA TELEFONE N.3, 40X40X12CM EM CHAPA METALICA, DE EMBUTIR, SEM ACESSORIOS, PADRAO TELEBRAS, FORNECIMENTO E INSTALACAO. AF_11/2019 /UN</v>
          </cell>
          <cell r="E698">
            <v>166.03</v>
          </cell>
        </row>
        <row r="699">
          <cell r="A699">
            <v>1201005412</v>
          </cell>
          <cell r="B699" t="str">
            <v>SINAPI - 100562 - QUADRO DE DISTRIBUICAO PARA TELEFONE N.4, 60X60X12CM EM CHAPA METALICA, DE EMBUTIR, SEM ACESSORIOS, PADRAO TELEBRAS, FORNECIMENTO E INSTALACAO. AF_11/2019 /UN</v>
          </cell>
          <cell r="E699">
            <v>258.39999999999998</v>
          </cell>
        </row>
        <row r="700">
          <cell r="A700">
            <v>1201005414</v>
          </cell>
          <cell r="B700" t="str">
            <v>SINAPI - 100557 - CAIXA DE PASSAGEM PARA TELEFONE 80X80X15CM (SOBREPOR) FORNECIMENTO E INSTALACAO. AF_11/2019 /UN</v>
          </cell>
          <cell r="E700">
            <v>425.51</v>
          </cell>
        </row>
        <row r="701">
          <cell r="A701">
            <v>1201005416</v>
          </cell>
          <cell r="B701" t="str">
            <v>CAIXA DE PASSAGEM/ LUZ / TELEFONIA, DE EMBUTIR, EM CHAPA DE ACO GALVANIZADO, DIMENSOES 120 X 120 X *12* CM (PADRAO CONCESSIONARIA LOCAL) /UN</v>
          </cell>
          <cell r="C701">
            <v>624.94000000000005</v>
          </cell>
          <cell r="D701">
            <v>52.78</v>
          </cell>
          <cell r="E701">
            <v>677.72</v>
          </cell>
        </row>
        <row r="702">
          <cell r="A702">
            <v>1201005418</v>
          </cell>
          <cell r="B702" t="str">
            <v>SINAPI - 100556 - CAIXA DE PASSAGEM PARA TELEFONE 15X15X10CM (SOBREPOR), FORNECIMENTO E INSTALACAO. AF_11/2019 /UN</v>
          </cell>
          <cell r="E702">
            <v>32.979999999999997</v>
          </cell>
        </row>
        <row r="703">
          <cell r="A703">
            <v>1201005420</v>
          </cell>
          <cell r="B703" t="str">
            <v>CAIXA DE PASSAGEM/ LUZ/ TELEFONIA, DE EMBUTIR, EM CHAPA DE ACO GALVANIZADO, DIMENSOES 200 X 200 X 20 CM (PADRAO CONCESSIONARIA LOCAL) /UN</v>
          </cell>
          <cell r="C703">
            <v>2568.69</v>
          </cell>
          <cell r="D703">
            <v>52.78</v>
          </cell>
          <cell r="E703">
            <v>2621.47</v>
          </cell>
        </row>
        <row r="704">
          <cell r="A704">
            <v>1201005424</v>
          </cell>
          <cell r="B704" t="str">
            <v>SINAPI - 97886 - CAIXA ENTERRADA ELETRICA RETANGULAR, EM ALVENARIA COM TIJOLOS CERAMICOS MACICOS, FUNDO COM BRITA, DIMENSOES INTERNAS: 0,3X0,3X0,3 M. AF_12/2020 /UN</v>
          </cell>
          <cell r="E704">
            <v>130.69999999999999</v>
          </cell>
        </row>
        <row r="705">
          <cell r="A705">
            <v>1201005426</v>
          </cell>
          <cell r="B705" t="str">
            <v>SINAPI - 97887 - CAIXA ENTERRADA ELETRICA RETANGULAR, EM ALVENARIA COM TIJOLOS CERAMICOS MACICOS, FUNDO COM BRITA, DIMENSOES INTERNAS: 0,4X0,4X0,4 M. AF_12/2020 /UN</v>
          </cell>
          <cell r="E705">
            <v>207.02</v>
          </cell>
        </row>
        <row r="706">
          <cell r="A706">
            <v>1201005428</v>
          </cell>
          <cell r="B706" t="str">
            <v>SINAPI - 97888 - CAIXA ENTERRADA ELETRICA RETANGULAR, EM ALVENARIA COM TIJOLOS CERAMICOS MACICOS, FUNDO COM BRITA, DIMENSOES INTERNAS: 0,6X0,6X0,6 M. AF_12/2020 /UN</v>
          </cell>
          <cell r="E706">
            <v>403.34</v>
          </cell>
        </row>
        <row r="707">
          <cell r="A707">
            <v>1201005438</v>
          </cell>
          <cell r="B707" t="str">
            <v>SINAPI - 97889 - CAIXA ENTERRADA ELETRICA RETANGULAR, EM ALVENARIA COM TIJOLOS CERAMICOS MACICOS, FUNDO COM BRITA, DIMENSOES INTERNAS: 0,8X0,8X0,6 M. AF_12/2020 /UN</v>
          </cell>
          <cell r="E707">
            <v>535.70000000000005</v>
          </cell>
        </row>
        <row r="708">
          <cell r="A708">
            <v>1201005440</v>
          </cell>
          <cell r="B708" t="str">
            <v>SINAPI - 97890 - CAIXA ENTERRADA ELETRICA RETANGULAR, EM ALVENARIA COM TIJOLOS CERAMICOS MACICOS, FUNDO COM BRITA, DIMENSOES INTERNAS: 1X1X0,6 M. AF_12/2020 /UN</v>
          </cell>
          <cell r="E708">
            <v>621.11</v>
          </cell>
        </row>
        <row r="709">
          <cell r="A709">
            <v>1201005442</v>
          </cell>
          <cell r="B709" t="str">
            <v>CAIXA ENTERRADA PARA INSTALACOES TELEFONICAS TIPO R1, EM ALVENARIA COM BLOCOS DE CONCRETO, DIMENSOES INTERNAS: 0,35X0,60X0,60 M, INCLUSIVE TAMPAO /UN</v>
          </cell>
          <cell r="C709">
            <v>674.39</v>
          </cell>
          <cell r="D709">
            <v>0</v>
          </cell>
          <cell r="E709">
            <v>674.39</v>
          </cell>
        </row>
        <row r="710">
          <cell r="A710">
            <v>1201005444</v>
          </cell>
          <cell r="B710" t="str">
            <v>CAIXA ENTERRADA PARA INSTALACOES TELEFONICAS TIPO R2 1,07X0,52X0,50M EM BLOCOS DE CONCRETO ESTRUTURAL, INCLUSIVE TAMPAO /UN</v>
          </cell>
          <cell r="C710">
            <v>1007.61</v>
          </cell>
          <cell r="D710">
            <v>53.37</v>
          </cell>
          <cell r="E710">
            <v>1060.98</v>
          </cell>
        </row>
        <row r="711">
          <cell r="A711">
            <v>1201005458</v>
          </cell>
          <cell r="B711" t="str">
            <v>SINAPI - 95787 - CONDULETE DE ALUMINIO, TIPO LR, PARA ELETRODUTO DE ACO GALVANIZADO DN 20 MM (3/4''), APARENTE - FORNECIMENTO E INSTALACAO. AF_11/2016_P /UN</v>
          </cell>
          <cell r="E711">
            <v>21.96</v>
          </cell>
        </row>
        <row r="712">
          <cell r="A712">
            <v>1201005459</v>
          </cell>
          <cell r="B712" t="str">
            <v>SINAPI - 95789 - CONDULETE DE ALUMINIO, TIPO LR, PARA ELETRODUTO DE ACO GALVANIZADO DN 25 MM (1''), APARENTE - FORNECIMENTO E INSTALACAO. AF_11/2016_P /UN</v>
          </cell>
          <cell r="E712">
            <v>27.52</v>
          </cell>
        </row>
        <row r="713">
          <cell r="A713">
            <v>1201005460</v>
          </cell>
          <cell r="B713" t="str">
            <v>SINAPI - 95801 - CONDULETE DE ALUMINIO, TIPO X, PARA ELETRODUTO DE ACO GALVANIZADO DN 20 MM (3/4''), APARENTE - FORNECIMENTO E INSTALACAO. AF_11/2016_P /UN</v>
          </cell>
          <cell r="E713">
            <v>30.58</v>
          </cell>
        </row>
        <row r="714">
          <cell r="A714">
            <v>1201005461</v>
          </cell>
          <cell r="B714" t="str">
            <v>SINAPI - 95802 - CONDULETE DE ALUMINIO, TIPO X, PARA ELETRODUTO DE ACO GALVANIZADO DN 25 MM (1''), APARENTE - FORNECIMENTO E INSTALACAO. AF_11/2016_P /UN</v>
          </cell>
          <cell r="E714">
            <v>34.21</v>
          </cell>
        </row>
        <row r="716">
          <cell r="B716" t="str">
            <v>*  PARA-RAIO</v>
          </cell>
        </row>
        <row r="717">
          <cell r="A717">
            <v>1201006000</v>
          </cell>
          <cell r="B717" t="str">
            <v>CONECTOR METALICO TIPO PARAFUSO FENDIDO (SPLIT BOLT), COM SEPARADOR DE CABOS BIMETALICOS, PARA CABOS ATE 70 MM2 - FORNECIMENTO E INSTALACAO /UN</v>
          </cell>
          <cell r="C717">
            <v>17.350000000000001</v>
          </cell>
          <cell r="D717">
            <v>7.03</v>
          </cell>
          <cell r="E717">
            <v>24.38</v>
          </cell>
        </row>
        <row r="718">
          <cell r="A718">
            <v>1201006002</v>
          </cell>
          <cell r="B718" t="str">
            <v>ELETRODUTO DE PVC RIGIDO ROSCAVEL DE 1 1/2 " X 3M, SEM LUVA PARA PROTECAO DO CABO DO PARA RAIO - FORNECIEMNTO E INSTALACAO /UN</v>
          </cell>
          <cell r="C718">
            <v>20.82</v>
          </cell>
          <cell r="D718">
            <v>17.59</v>
          </cell>
          <cell r="E718">
            <v>38.409999999999997</v>
          </cell>
        </row>
        <row r="719">
          <cell r="A719">
            <v>1201006004</v>
          </cell>
          <cell r="B719" t="str">
            <v>SINALIZADOR DE TOPO SIMPLES COM RELE FOTOELETRICO, REF. TEL 0590 YT DA TERMOTECNICA OU SIMILAR, INCLUSIVE LAMPADA DE LED 10 W - FORNECIMENTO E INSTALACAO /UN</v>
          </cell>
          <cell r="C719">
            <v>321.19</v>
          </cell>
          <cell r="D719">
            <v>10.54</v>
          </cell>
          <cell r="E719">
            <v>331.73</v>
          </cell>
        </row>
        <row r="720">
          <cell r="A720">
            <v>1201006006</v>
          </cell>
          <cell r="B720" t="str">
            <v>SINAPI - 96988 - MASTRO 1 ½  PARA SPDA - FORNECIMENTO E INSTALACAO. AF_12/2017 /UN</v>
          </cell>
          <cell r="E720">
            <v>191.02</v>
          </cell>
        </row>
        <row r="721">
          <cell r="A721">
            <v>1201006008</v>
          </cell>
          <cell r="B721" t="str">
            <v>CONECTOR REFORCADO, CABO X HASTE EM BRONZE NATURAL PARA CABO DE 16-70MM2, REF.585 DA TERMOTECNICA OU SIMILAR /UN</v>
          </cell>
          <cell r="C721">
            <v>58.4</v>
          </cell>
          <cell r="D721">
            <v>7.03</v>
          </cell>
          <cell r="E721">
            <v>65.430000000000007</v>
          </cell>
        </row>
        <row r="722">
          <cell r="A722">
            <v>1201006010</v>
          </cell>
          <cell r="B722" t="str">
            <v>SINAPI - 96985 - HASTE DE ATERRAMENTO 5/8  PARA SPDA - FORNECIMENTO E INSTALACAO. AF_12/2017 /UN</v>
          </cell>
          <cell r="E722">
            <v>54.34</v>
          </cell>
        </row>
        <row r="723">
          <cell r="A723">
            <v>1201006014</v>
          </cell>
          <cell r="B723" t="str">
            <v>SUPORTE ISOLADOR REFORCADO PARA FIXACAO EM CANTO 90o. REF. PRT 218 DA PARATEC OU SIMILAR /UN</v>
          </cell>
          <cell r="C723">
            <v>17.510000000000002</v>
          </cell>
          <cell r="D723">
            <v>17.59</v>
          </cell>
          <cell r="E723">
            <v>35.1</v>
          </cell>
        </row>
        <row r="724">
          <cell r="A724">
            <v>1201006016</v>
          </cell>
          <cell r="B724" t="str">
            <v>SINAPI - 96989 - CAPTOR TIPO FRANKLIN PARA SPDA - FORNECIMENTO E INSTALACAO. AF_12/2017 /UN</v>
          </cell>
          <cell r="E724">
            <v>125.5</v>
          </cell>
        </row>
        <row r="725">
          <cell r="A725">
            <v>1201006018</v>
          </cell>
          <cell r="B725" t="str">
            <v>SINAPI - 98463 - SUPORTE ISOLADOR PARA CORDOALHA DE COBRE - FORNECIMENTO E INSTALACAO. AF_12/2017 /UN</v>
          </cell>
          <cell r="E725">
            <v>21.83</v>
          </cell>
        </row>
        <row r="726">
          <cell r="A726">
            <v>1201006020</v>
          </cell>
          <cell r="B726" t="str">
            <v>SUPORTE ISOLADOR REFORCADO DIAMETRO NOMINAL DIAMETRO NOMINAL DE 5/16" COM ROSCA SOBERBA E BUCHA /UN</v>
          </cell>
          <cell r="C726">
            <v>10.46</v>
          </cell>
          <cell r="D726">
            <v>17.59</v>
          </cell>
          <cell r="E726">
            <v>28.05</v>
          </cell>
        </row>
        <row r="727">
          <cell r="A727">
            <v>1201006022</v>
          </cell>
          <cell r="B727" t="str">
            <v>BRACADEIRA PARA FIXACAO DE MASTRO OU TUBO DE PVC DE 1 1/2", REF. TEL-100 DA TERMOTECNICA OU SIMILAR /UN</v>
          </cell>
          <cell r="C727">
            <v>33.21</v>
          </cell>
          <cell r="D727">
            <v>4.37</v>
          </cell>
          <cell r="E727">
            <v>37.58</v>
          </cell>
        </row>
        <row r="728">
          <cell r="A728">
            <v>1201006026</v>
          </cell>
          <cell r="B728" t="str">
            <v>BRACADEIRA COM ROLDANA PARA MASTRO DE 1 1/2", REF. TEL-340 DA TERMOTECNICA OU SIMILAR /UN</v>
          </cell>
          <cell r="C728">
            <v>42.7</v>
          </cell>
          <cell r="D728">
            <v>4.37</v>
          </cell>
          <cell r="E728">
            <v>47.07</v>
          </cell>
        </row>
        <row r="729">
          <cell r="A729">
            <v>1201006028</v>
          </cell>
          <cell r="B729" t="str">
            <v>SINAPI - 96987 - BASE METALICA PARA MASTRO 1 1/2 PARA SPDA - FORNECIMENTO E INSTALACAO. AF_12/2017 /UN</v>
          </cell>
          <cell r="E729">
            <v>120.78</v>
          </cell>
        </row>
        <row r="730">
          <cell r="A730">
            <v>1201006030</v>
          </cell>
          <cell r="B730" t="str">
            <v>CONJUNTO DE ESTAIS COM CORDOALHAS E ESTICADORES, TEL-400 DA TERMOTECNICA OU SIMILAR /UN</v>
          </cell>
          <cell r="C730">
            <v>222.65</v>
          </cell>
          <cell r="D730">
            <v>70.38</v>
          </cell>
          <cell r="E730">
            <v>293.02999999999997</v>
          </cell>
        </row>
        <row r="731">
          <cell r="A731">
            <v>1201006032</v>
          </cell>
          <cell r="B731" t="str">
            <v>ESTICADOR PARA CABO DE COBRE (70 MM2), CONECTOR TIPO PARAFUSO FENDIDO (SPLIT-BOLT) /UN</v>
          </cell>
          <cell r="C731">
            <v>17.350000000000001</v>
          </cell>
          <cell r="D731">
            <v>4.21</v>
          </cell>
          <cell r="E731">
            <v>21.56</v>
          </cell>
        </row>
        <row r="732">
          <cell r="A732">
            <v>1201006033</v>
          </cell>
          <cell r="B732" t="str">
            <v>TERMINAL AEREO EM ACO GALVANIZADO COM BASE DE FIXACAO H=30CM /UN</v>
          </cell>
          <cell r="C732">
            <v>12.75</v>
          </cell>
          <cell r="D732">
            <v>17.59</v>
          </cell>
          <cell r="E732">
            <v>30.34</v>
          </cell>
        </row>
        <row r="733">
          <cell r="A733">
            <v>1201006035</v>
          </cell>
          <cell r="B733" t="str">
            <v>CONEXAO ATRAVES DE SOLDA EXOTERMICA, INCLUSO MOLDE, PALITO IGNITOR E ALICATE - FORNECIMENTO E INSTALACAO /UN</v>
          </cell>
          <cell r="C733">
            <v>19.350000000000001</v>
          </cell>
          <cell r="D733">
            <v>17.59</v>
          </cell>
          <cell r="E733">
            <v>36.94</v>
          </cell>
        </row>
        <row r="735">
          <cell r="B735" t="str">
            <v>*  DIVERSOS</v>
          </cell>
        </row>
        <row r="736">
          <cell r="A736">
            <v>1201007004</v>
          </cell>
          <cell r="B736" t="str">
            <v>FITA ISOLANTE 3M OU SIMILAR /M</v>
          </cell>
          <cell r="C736">
            <v>0.28999999999999998</v>
          </cell>
          <cell r="D736">
            <v>0.3</v>
          </cell>
          <cell r="E736">
            <v>0.59</v>
          </cell>
        </row>
        <row r="737">
          <cell r="A737">
            <v>1201007005</v>
          </cell>
          <cell r="B737" t="str">
            <v>FITA ISOLANTE AUTO FUSAO 3M OU SIMILAR /M</v>
          </cell>
          <cell r="C737">
            <v>0.81</v>
          </cell>
          <cell r="D737">
            <v>0.3</v>
          </cell>
          <cell r="E737">
            <v>1.1100000000000001</v>
          </cell>
        </row>
        <row r="738">
          <cell r="A738">
            <v>1201007006</v>
          </cell>
          <cell r="B738" t="str">
            <v>ARAME GALVANIZADO No. 14 BWG /M</v>
          </cell>
          <cell r="C738">
            <v>0.43</v>
          </cell>
          <cell r="D738">
            <v>0.12</v>
          </cell>
          <cell r="E738">
            <v>0.55000000000000004</v>
          </cell>
        </row>
        <row r="739">
          <cell r="A739">
            <v>1201007008</v>
          </cell>
          <cell r="B739" t="str">
            <v>SIRENE ELETROMAGNETICA UNIDIRECIONAL 110DB, 127V, REF. RT-10 DA ROTAN OU SIMILAR - FORNECIMENTO E INSTALACAO /UN</v>
          </cell>
          <cell r="C739">
            <v>568.37</v>
          </cell>
          <cell r="D739">
            <v>21.46</v>
          </cell>
          <cell r="E739">
            <v>589.83000000000004</v>
          </cell>
        </row>
        <row r="740">
          <cell r="A740">
            <v>1201007010</v>
          </cell>
          <cell r="B740" t="str">
            <v>RELE FOTOELETRICO INTERNO E EXTERNO BIVOLT 1000W, DE CONECTOR, COM BASE - FORNECIMENTO E INSTALACAO /UN</v>
          </cell>
          <cell r="C740">
            <v>35.21</v>
          </cell>
          <cell r="D740">
            <v>28.14</v>
          </cell>
          <cell r="E740">
            <v>63.35</v>
          </cell>
        </row>
        <row r="741">
          <cell r="A741">
            <v>1201007012</v>
          </cell>
          <cell r="B741" t="str">
            <v>KIT DE PROTECAO ARSTOP PARA AR CONDICIONADO, TOMADA PADRAO 2P+T 20 A, COM DISJUNTOR UNIPOLAR DIN 20A - FORNECIMENTO E INSTALACAO /CJ</v>
          </cell>
          <cell r="C741">
            <v>21.91</v>
          </cell>
          <cell r="D741">
            <v>13.02</v>
          </cell>
          <cell r="E741">
            <v>34.93</v>
          </cell>
        </row>
        <row r="742">
          <cell r="A742">
            <v>1201007020</v>
          </cell>
          <cell r="B742" t="str">
            <v>CANALETA (20 X 10 X 2.200)MM, COM TAMPA SEPARADA (REF.30801) SISTEMA X DA PIAL OU SIMILAR /M</v>
          </cell>
          <cell r="C742">
            <v>7.3</v>
          </cell>
          <cell r="D742">
            <v>5.97</v>
          </cell>
          <cell r="E742">
            <v>13.27</v>
          </cell>
        </row>
        <row r="743">
          <cell r="A743">
            <v>1201007022</v>
          </cell>
          <cell r="B743" t="str">
            <v>MATA-JUNTAS, TIPO COTOVELO 90o. (REF.30990) SISTEMA X DA PIAL OU SIMILAR /UN</v>
          </cell>
          <cell r="C743">
            <v>2.19</v>
          </cell>
          <cell r="D743">
            <v>5.97</v>
          </cell>
          <cell r="E743">
            <v>8.16</v>
          </cell>
        </row>
        <row r="744">
          <cell r="A744">
            <v>1201007024</v>
          </cell>
          <cell r="B744" t="str">
            <v>CAIXA DE SOBREPOR (75 X 75 X 31)MM REF.89148, SISTEMA X DA PIAL OU SIMILAR /UN</v>
          </cell>
          <cell r="C744">
            <v>8.15</v>
          </cell>
          <cell r="D744">
            <v>5.97</v>
          </cell>
          <cell r="E744">
            <v>14.12</v>
          </cell>
        </row>
        <row r="745">
          <cell r="A745">
            <v>1201007026</v>
          </cell>
          <cell r="B745" t="str">
            <v>INTERRUPTOR, SISTEMA X DA PIAL OU SIMILAR, NA(S) ESPECIFICACAO(OES):- 01 TECLA SIMPLES (REF.675000) /UN</v>
          </cell>
          <cell r="C745">
            <v>19.88</v>
          </cell>
          <cell r="D745">
            <v>13.36</v>
          </cell>
          <cell r="E745">
            <v>33.24</v>
          </cell>
        </row>
        <row r="746">
          <cell r="A746">
            <v>1201007028</v>
          </cell>
          <cell r="B746" t="str">
            <v>- 02 TECLAS SIMPLES (REF.675020) /UN</v>
          </cell>
          <cell r="C746">
            <v>41.42</v>
          </cell>
          <cell r="D746">
            <v>13.36</v>
          </cell>
          <cell r="E746">
            <v>54.78</v>
          </cell>
        </row>
        <row r="747">
          <cell r="A747">
            <v>1201007030</v>
          </cell>
          <cell r="B747" t="str">
            <v>TOMADA SISTEMA X DA PIAL OU SIMILAR, NA(S) ESPECIFICACAO(OES):- 2P+T (10A) REF. 675060 /UN</v>
          </cell>
          <cell r="C747">
            <v>24.03</v>
          </cell>
          <cell r="D747">
            <v>13.36</v>
          </cell>
          <cell r="E747">
            <v>37.39</v>
          </cell>
        </row>
        <row r="748">
          <cell r="A748">
            <v>1201007032</v>
          </cell>
          <cell r="B748" t="str">
            <v>- PARA TELEFONE RJ-11 REF. 675017 /UN</v>
          </cell>
          <cell r="C748">
            <v>48.37</v>
          </cell>
          <cell r="D748">
            <v>13.36</v>
          </cell>
          <cell r="E748">
            <v>61.73</v>
          </cell>
        </row>
        <row r="749">
          <cell r="A749">
            <v>1201007034</v>
          </cell>
          <cell r="B749" t="str">
            <v>VENTILADOR DE TETO, TIPO COMERCIAL, COM TRES PAS METALICAS, FABRICACAO VENTI-DELTA OU SIMILAR /UN</v>
          </cell>
          <cell r="C749">
            <v>202.78</v>
          </cell>
          <cell r="D749">
            <v>28.14</v>
          </cell>
          <cell r="E749">
            <v>230.92</v>
          </cell>
        </row>
        <row r="750">
          <cell r="A750">
            <v>1201007036</v>
          </cell>
          <cell r="B750" t="str">
            <v>EXAUSTOR DE PAREDE DIAMETRO 30CM /UN</v>
          </cell>
          <cell r="C750">
            <v>225.03</v>
          </cell>
          <cell r="D750">
            <v>35.19</v>
          </cell>
          <cell r="E750">
            <v>260.22000000000003</v>
          </cell>
        </row>
        <row r="751">
          <cell r="A751">
            <v>1201007038</v>
          </cell>
          <cell r="B751" t="str">
            <v>EXAUSTOR DE PAREDE DIAMETRO 40CM /UN</v>
          </cell>
          <cell r="C751">
            <v>253.09</v>
          </cell>
          <cell r="D751">
            <v>35.19</v>
          </cell>
          <cell r="E751">
            <v>288.27999999999997</v>
          </cell>
        </row>
        <row r="752">
          <cell r="A752">
            <v>1201007040</v>
          </cell>
          <cell r="B752" t="str">
            <v>CONECTOR PARALELO DE ALUMINIO BIMETALICO, PARA CABOS NA(S) BITOLA(S):- 4 AWG /UN</v>
          </cell>
          <cell r="C752">
            <v>4.5999999999999996</v>
          </cell>
          <cell r="D752">
            <v>7.03</v>
          </cell>
          <cell r="E752">
            <v>11.63</v>
          </cell>
        </row>
        <row r="753">
          <cell r="A753">
            <v>1201007042</v>
          </cell>
          <cell r="B753" t="str">
            <v>- 2 AWG /UN</v>
          </cell>
          <cell r="C753">
            <v>5.8</v>
          </cell>
          <cell r="D753">
            <v>7.03</v>
          </cell>
          <cell r="E753">
            <v>12.83</v>
          </cell>
        </row>
        <row r="754">
          <cell r="A754">
            <v>1201007044</v>
          </cell>
          <cell r="B754" t="str">
            <v>- 1/0 AWG /UN</v>
          </cell>
          <cell r="C754">
            <v>5.8</v>
          </cell>
          <cell r="D754">
            <v>7.03</v>
          </cell>
          <cell r="E754">
            <v>12.83</v>
          </cell>
        </row>
        <row r="755">
          <cell r="A755">
            <v>1201007050</v>
          </cell>
          <cell r="B755" t="str">
            <v>CONECTOR PARAFUSO FENDIDO SPLIT BOLT - PARA CABO DE 16MM2 - FORNECIMENTO E INSTALACAO /UN</v>
          </cell>
          <cell r="C755">
            <v>6.28</v>
          </cell>
          <cell r="D755">
            <v>7.03</v>
          </cell>
          <cell r="E755">
            <v>13.31</v>
          </cell>
        </row>
        <row r="756">
          <cell r="A756">
            <v>1201007052</v>
          </cell>
          <cell r="B756" t="str">
            <v>CONECTOR METALICO TIPO PARAFUSO FENDIDO (SPLIT BOLT), PARA CABO ATE 25MM2 - FORNECIMENTO E INSTALACAO /UN</v>
          </cell>
          <cell r="C756">
            <v>6.63</v>
          </cell>
          <cell r="D756">
            <v>7.03</v>
          </cell>
          <cell r="E756">
            <v>13.66</v>
          </cell>
        </row>
        <row r="757">
          <cell r="A757">
            <v>1201007054</v>
          </cell>
          <cell r="B757" t="str">
            <v>CONECTOR METALICO TIPO PARAFUSO FENDIDO (SPLIT BOLT), PARA CABOS ATE 35MM2 - FORNECIMENTO E INSTALACAO /UN</v>
          </cell>
          <cell r="C757">
            <v>8.2899999999999991</v>
          </cell>
          <cell r="D757">
            <v>7.03</v>
          </cell>
          <cell r="E757">
            <v>15.32</v>
          </cell>
        </row>
        <row r="758">
          <cell r="A758">
            <v>1201007056</v>
          </cell>
          <cell r="B758" t="str">
            <v>CONECTOR METALICO TIPO PARAFUSO FENDIDO (SPLIT BOLT), PARA CABOS ATE 50 MM2 - FORNECIMENTO E INSTALACAO /UN</v>
          </cell>
          <cell r="C758">
            <v>11.62</v>
          </cell>
          <cell r="D758">
            <v>7.03</v>
          </cell>
          <cell r="E758">
            <v>18.649999999999999</v>
          </cell>
        </row>
        <row r="759">
          <cell r="A759">
            <v>1201007058</v>
          </cell>
          <cell r="B759" t="str">
            <v>CONECTOR METALICO TIPO PARAFUSO FENDIDO (SPLIT BOLT), PARA CABOS ATE 70 MM2 - FORNECIMENTO E INSTALACAO /UN</v>
          </cell>
          <cell r="C759">
            <v>17.350000000000001</v>
          </cell>
          <cell r="D759">
            <v>7.03</v>
          </cell>
          <cell r="E759">
            <v>24.38</v>
          </cell>
        </row>
        <row r="760">
          <cell r="A760">
            <v>1201007074</v>
          </cell>
          <cell r="B760" t="str">
            <v>SINAPI - 90447 - RASGO EM ALVENARIA PARA ELETRODUTOS COM DIAMETROS MENORES OU IGUAIS A 40 MM. AF_05/2015 /M</v>
          </cell>
          <cell r="E760">
            <v>4.78</v>
          </cell>
        </row>
        <row r="761">
          <cell r="A761">
            <v>1201007106</v>
          </cell>
          <cell r="B761" t="str">
            <v>CONJUNTO PINO DE ACO COM FURO E FINCA PINO CURTO PARA CONCRETO - FORNECIMENTO E INSTALACAO /UN</v>
          </cell>
          <cell r="C761">
            <v>0.79</v>
          </cell>
          <cell r="D761">
            <v>7.03</v>
          </cell>
          <cell r="E761">
            <v>7.82</v>
          </cell>
        </row>
        <row r="762">
          <cell r="A762">
            <v>1201007108</v>
          </cell>
          <cell r="B762" t="str">
            <v>PINO DE ACO COM FURO, HASTE = 27 MM (ACAO DIRETA) - FORNECIMENTO E INSTALACAO /UN</v>
          </cell>
          <cell r="C762">
            <v>0.38</v>
          </cell>
          <cell r="D762">
            <v>7.03</v>
          </cell>
          <cell r="E762">
            <v>7.41</v>
          </cell>
        </row>
        <row r="763">
          <cell r="A763">
            <v>1201007110</v>
          </cell>
          <cell r="B763" t="str">
            <v>PINO DE ACO COM ROSCA 1/4", COMPRIMENTO DA HASTE = 30 MM E ROSCA = 20 MM (ACAO DIRETA) - FORNECIMENTO E INSTALACAO /UN</v>
          </cell>
          <cell r="C763">
            <v>0.51</v>
          </cell>
          <cell r="D763">
            <v>7.03</v>
          </cell>
          <cell r="E763">
            <v>7.54</v>
          </cell>
        </row>
        <row r="764">
          <cell r="A764">
            <v>1201007111</v>
          </cell>
          <cell r="B764" t="str">
            <v>TERMINAL OU CONECTOR DE PRESSAO - PARA CABO 10MM2 - FORNECIMENTO E INSTALACAO /UN</v>
          </cell>
          <cell r="C764">
            <v>4.47</v>
          </cell>
          <cell r="D764">
            <v>7.03</v>
          </cell>
          <cell r="E764">
            <v>11.5</v>
          </cell>
        </row>
        <row r="765">
          <cell r="A765">
            <v>1201007112</v>
          </cell>
          <cell r="B765" t="str">
            <v>TERMINAL OU CONECTOR DE PRESSAO - PARA CABO 50MM2 - FORNECIMENTO E INSTALACAO /UN</v>
          </cell>
          <cell r="C765">
            <v>7.75</v>
          </cell>
          <cell r="D765">
            <v>14.07</v>
          </cell>
          <cell r="E765">
            <v>21.82</v>
          </cell>
        </row>
        <row r="766">
          <cell r="A766">
            <v>1201007113</v>
          </cell>
          <cell r="B766" t="str">
            <v>TERMINAL OU CONECTOR DE PRESSAO - PARA CABO 70MM2 - FORNECIMENTO E INSTALACAO /UN</v>
          </cell>
          <cell r="C766">
            <v>8</v>
          </cell>
          <cell r="D766">
            <v>14.07</v>
          </cell>
          <cell r="E766">
            <v>22.07</v>
          </cell>
        </row>
        <row r="767">
          <cell r="A767">
            <v>1201007114</v>
          </cell>
          <cell r="B767" t="str">
            <v>TERMINAL OU CONECTOR DE PRESSAO - PARA CABO 185MM2 - FORNECIMENTO E INSTALACAO /UN</v>
          </cell>
          <cell r="C767">
            <v>23.29</v>
          </cell>
          <cell r="D767">
            <v>17.59</v>
          </cell>
          <cell r="E767">
            <v>40.880000000000003</v>
          </cell>
        </row>
        <row r="768">
          <cell r="A768">
            <v>1201007115</v>
          </cell>
          <cell r="B768" t="str">
            <v>TERMINAL OU CONECTOR DE PRESSAO - PARA CABO 240MM2 - FORNECIMENTO E INSTALACAO /UN</v>
          </cell>
          <cell r="C768">
            <v>30.74</v>
          </cell>
          <cell r="D768">
            <v>17.59</v>
          </cell>
          <cell r="E768">
            <v>48.33</v>
          </cell>
        </row>
        <row r="769">
          <cell r="A769">
            <v>1201007116</v>
          </cell>
          <cell r="B769" t="str">
            <v>TERMINAL OU CONECTOR DE PRESSAO - PARA CABO 300MM2 - FORNECIMENTO E INSTALACAO /UN</v>
          </cell>
          <cell r="C769">
            <v>44.72</v>
          </cell>
          <cell r="D769">
            <v>17.59</v>
          </cell>
          <cell r="E769">
            <v>62.31</v>
          </cell>
        </row>
        <row r="770">
          <cell r="A770">
            <v>1201007121</v>
          </cell>
          <cell r="B770" t="str">
            <v>QUADRO DE COMANDO (EXCLUSIVE BOMBA) PARA BOMBA DE RECALQUE COM MOTOR DE:- 1 CV /UN</v>
          </cell>
          <cell r="C770">
            <v>757.24</v>
          </cell>
          <cell r="D770">
            <v>207.05</v>
          </cell>
          <cell r="E770">
            <v>964.29</v>
          </cell>
        </row>
        <row r="771">
          <cell r="A771">
            <v>1201007123</v>
          </cell>
          <cell r="B771" t="str">
            <v>- 1,5 CV /UN</v>
          </cell>
          <cell r="C771">
            <v>757.24</v>
          </cell>
          <cell r="D771">
            <v>207.05</v>
          </cell>
          <cell r="E771">
            <v>964.29</v>
          </cell>
        </row>
        <row r="772">
          <cell r="A772">
            <v>1201007126</v>
          </cell>
          <cell r="B772" t="str">
            <v>- 2 CV /UN</v>
          </cell>
          <cell r="C772">
            <v>752.01</v>
          </cell>
          <cell r="D772">
            <v>207.05</v>
          </cell>
          <cell r="E772">
            <v>959.06</v>
          </cell>
        </row>
        <row r="773">
          <cell r="A773">
            <v>1201007129</v>
          </cell>
          <cell r="B773" t="str">
            <v>- 3 CV /UN</v>
          </cell>
          <cell r="C773">
            <v>752.01</v>
          </cell>
          <cell r="D773">
            <v>207.05</v>
          </cell>
          <cell r="E773">
            <v>959.06</v>
          </cell>
        </row>
        <row r="774">
          <cell r="A774">
            <v>1201007131</v>
          </cell>
          <cell r="B774" t="str">
            <v>QUADRO DE COMANDO PARA BOMBA DE INCENDIO COM MOTOR DE:- 5 CV /UN</v>
          </cell>
          <cell r="C774">
            <v>775.23</v>
          </cell>
          <cell r="D774">
            <v>207.05</v>
          </cell>
          <cell r="E774">
            <v>982.28</v>
          </cell>
        </row>
        <row r="775">
          <cell r="A775">
            <v>1201007134</v>
          </cell>
          <cell r="B775" t="str">
            <v>- 7,5 CV /UN</v>
          </cell>
          <cell r="C775">
            <v>816.99</v>
          </cell>
          <cell r="D775">
            <v>214.09</v>
          </cell>
          <cell r="E775">
            <v>1031.08</v>
          </cell>
        </row>
        <row r="776">
          <cell r="A776">
            <v>1201007136</v>
          </cell>
          <cell r="B776" t="str">
            <v>- 10 CV /UN</v>
          </cell>
          <cell r="C776">
            <v>952.18</v>
          </cell>
          <cell r="D776">
            <v>214.09</v>
          </cell>
          <cell r="E776">
            <v>1166.27</v>
          </cell>
        </row>
        <row r="777">
          <cell r="A777">
            <v>1201007138</v>
          </cell>
          <cell r="B777" t="str">
            <v>- 12 CV /UN</v>
          </cell>
          <cell r="C777">
            <v>1049.32</v>
          </cell>
          <cell r="D777">
            <v>214.09</v>
          </cell>
          <cell r="E777">
            <v>1263.4100000000001</v>
          </cell>
        </row>
        <row r="778">
          <cell r="A778">
            <v>1201007140</v>
          </cell>
          <cell r="B778" t="str">
            <v>MAO-DE-OBRA PARA INSTALACAO DE:- REATOR DUPLO, PARA LAMPADAS FLUORESCENTES /UN</v>
          </cell>
          <cell r="C778">
            <v>0</v>
          </cell>
          <cell r="D778">
            <v>7.03</v>
          </cell>
          <cell r="E778">
            <v>7.03</v>
          </cell>
        </row>
        <row r="779">
          <cell r="A779">
            <v>1201007142</v>
          </cell>
          <cell r="B779" t="str">
            <v>- QUADRO DE DISTRIBUICAO ATE 10 DISJUNTORES /UN</v>
          </cell>
          <cell r="C779">
            <v>0</v>
          </cell>
          <cell r="D779">
            <v>70.38</v>
          </cell>
          <cell r="E779">
            <v>70.38</v>
          </cell>
        </row>
        <row r="780">
          <cell r="A780">
            <v>1201007144</v>
          </cell>
          <cell r="B780" t="str">
            <v>- QUADRO DE DISTRIBUICAO COM 12 A 20 DISJUNTORES /UN</v>
          </cell>
          <cell r="C780">
            <v>0</v>
          </cell>
          <cell r="D780">
            <v>87.97</v>
          </cell>
          <cell r="E780">
            <v>87.97</v>
          </cell>
        </row>
        <row r="781">
          <cell r="A781">
            <v>1201007146</v>
          </cell>
          <cell r="B781" t="str">
            <v>- QUADRO DE DISTRIBUICAO COM 32 A 42 DISJUNTORES /UN</v>
          </cell>
          <cell r="C781">
            <v>0</v>
          </cell>
          <cell r="D781">
            <v>140.76</v>
          </cell>
          <cell r="E781">
            <v>140.76</v>
          </cell>
        </row>
        <row r="782">
          <cell r="A782">
            <v>1201007148</v>
          </cell>
          <cell r="B782" t="str">
            <v>- INTERRUPTORES, TOMADAS, CAMPAINHAS, ETC (INCLUSIVE CAIXAS) /UN</v>
          </cell>
          <cell r="C782">
            <v>0</v>
          </cell>
          <cell r="D782">
            <v>7.03</v>
          </cell>
          <cell r="E782">
            <v>7.03</v>
          </cell>
        </row>
        <row r="783">
          <cell r="A783">
            <v>1201007150</v>
          </cell>
          <cell r="B783" t="str">
            <v>- APARELHOS FLUORESCENTES /UN</v>
          </cell>
          <cell r="C783">
            <v>0</v>
          </cell>
          <cell r="D783">
            <v>7.03</v>
          </cell>
          <cell r="E783">
            <v>7.03</v>
          </cell>
        </row>
        <row r="784">
          <cell r="A784">
            <v>1201007152</v>
          </cell>
          <cell r="B784" t="str">
            <v>- APARELHOS INCANDESCENTES /UN</v>
          </cell>
          <cell r="C784">
            <v>0</v>
          </cell>
          <cell r="D784">
            <v>7.03</v>
          </cell>
          <cell r="E784">
            <v>7.03</v>
          </cell>
        </row>
        <row r="785">
          <cell r="A785">
            <v>1201007154</v>
          </cell>
          <cell r="B785" t="str">
            <v>- LUMINARIA INSTALADA EM POSTE /UN</v>
          </cell>
          <cell r="C785">
            <v>0</v>
          </cell>
          <cell r="D785">
            <v>42.22</v>
          </cell>
          <cell r="E785">
            <v>42.22</v>
          </cell>
        </row>
        <row r="786">
          <cell r="A786">
            <v>1201007156</v>
          </cell>
          <cell r="B786" t="str">
            <v>- FIACAO (2,5 A 6,0)MM2 /M</v>
          </cell>
          <cell r="C786">
            <v>0</v>
          </cell>
          <cell r="D786">
            <v>4.21</v>
          </cell>
          <cell r="E786">
            <v>4.21</v>
          </cell>
        </row>
        <row r="787">
          <cell r="A787">
            <v>1201007158</v>
          </cell>
          <cell r="B787" t="str">
            <v>- FIACAO (10,0 A 16,0)MM2 /M</v>
          </cell>
          <cell r="C787">
            <v>0</v>
          </cell>
          <cell r="D787">
            <v>5.26</v>
          </cell>
          <cell r="E787">
            <v>5.26</v>
          </cell>
        </row>
        <row r="788">
          <cell r="A788">
            <v>1201007160</v>
          </cell>
          <cell r="B788" t="str">
            <v>- CABOS (25 A 50)MM2 /M</v>
          </cell>
          <cell r="C788">
            <v>0</v>
          </cell>
          <cell r="D788">
            <v>8.7899999999999991</v>
          </cell>
          <cell r="E788">
            <v>8.7899999999999991</v>
          </cell>
        </row>
        <row r="789">
          <cell r="A789">
            <v>1201007162</v>
          </cell>
          <cell r="B789" t="str">
            <v>- LAMPADAS /UN</v>
          </cell>
          <cell r="C789">
            <v>0</v>
          </cell>
          <cell r="D789">
            <v>1.75</v>
          </cell>
          <cell r="E789">
            <v>1.75</v>
          </cell>
        </row>
        <row r="791">
          <cell r="B791" t="str">
            <v>*  SUBSTACAO E ACESSORIOS</v>
          </cell>
        </row>
        <row r="792">
          <cell r="A792">
            <v>1201008000</v>
          </cell>
          <cell r="B792" t="str">
            <v>POSTO C/ TRANSF. TRIF. WEG, TRAFO OU SIM., EM POSTE DUPLO T-10/600KGF, C/ CX. DE MED. DE DEM. E REAT., CX.P/ TC E CHAVE BLIND. EM MURETA DE ALV. (1 1/2 VEZ), MED.(2,00 X 2,00)M, CONF. PADRAO ENERGISA, NAS ESPECIFICACOES: 150 KVA-15KV /UN</v>
          </cell>
          <cell r="C792">
            <v>13357.54</v>
          </cell>
          <cell r="D792">
            <v>3203</v>
          </cell>
          <cell r="E792">
            <v>16560.54</v>
          </cell>
        </row>
        <row r="793">
          <cell r="A793">
            <v>1201008010</v>
          </cell>
          <cell r="B793" t="str">
            <v>POSTO C/ TRANSF. TRIF. WEG, TRAFO OU SIM., EM POSTE DUPLO T-10/600KGF, C/ CX. DE MED. DE DEM. E REAT., CX. P/ TC E CHAVE BLIND. EM MURETA DE ALV.(1 1/2 VEZ), MED.(2,00 X 2,00)M, CONF. PADRAO ENERGISA, NA(S) ESPECIFICACOES: 45 KVA-15KV /UN</v>
          </cell>
          <cell r="C793">
            <v>17009.02</v>
          </cell>
          <cell r="D793">
            <v>3203</v>
          </cell>
          <cell r="E793">
            <v>20212.02</v>
          </cell>
        </row>
        <row r="794">
          <cell r="A794">
            <v>1201008012</v>
          </cell>
          <cell r="B794" t="str">
            <v>POSTO C/ TRANSF. TRIF. WEG, TRAFO OU SIM.,EM POSTE DUPLO T-10/600KGF, C/ CX. DE MED. DE DEM. E REAT., CX. P/ TC E CHAVE BLIND. EM MURETA DE ALV. (1 1/2 VEZ), MED. (2,00 X 2,00)M, CONF. PADRAO ENERGISA, NAS ESPECIFICACOES: 75 KVA-15KV /UN</v>
          </cell>
          <cell r="C794">
            <v>19390.86</v>
          </cell>
          <cell r="D794">
            <v>3749.56</v>
          </cell>
          <cell r="E794">
            <v>23140.42</v>
          </cell>
        </row>
        <row r="795">
          <cell r="A795">
            <v>1201008014</v>
          </cell>
          <cell r="B795" t="str">
            <v>POSTO C/ TRANSF. TRIF. WEG, TRAFO OU SIM., EM POSTE DUPLO T-10/600KGF, C/ CX. DE MED. DE DEM. E REAT., CX. P/ TC E CHAVE BLIND. EM MURETA DE ALV. (1 1/2 VEZ), MED. (2,00 X 2,00)M, CONF. PADRAO ENERGISA, NAS ESPECIFICACOES: 112,50 KVA-15KV /UN</v>
          </cell>
          <cell r="C795">
            <v>23364.080000000002</v>
          </cell>
          <cell r="D795">
            <v>3941.23</v>
          </cell>
          <cell r="E795">
            <v>27305.31</v>
          </cell>
        </row>
        <row r="796">
          <cell r="A796">
            <v>1201008030</v>
          </cell>
          <cell r="B796" t="str">
            <v>POSTO C/ TRANSF. TRIF. WEG, TRAFO OU SIM., DE 150KVA-15KV, EM 01 POSTE DUPLO T (ESTR. H) DE 10/600KGF, C/ CX. DE MED. DE DEMANDO E REATIVA, CX. P/ TC E CHAVE BLIND., EM MURETA DE ALV. (1 1/2VEZ), MED.(2,00X2,00)M, CONFORME PADRAO ENERGISA /UN</v>
          </cell>
          <cell r="C796">
            <v>27375.49</v>
          </cell>
          <cell r="D796">
            <v>5219.03</v>
          </cell>
          <cell r="E796">
            <v>32594.52</v>
          </cell>
        </row>
        <row r="797">
          <cell r="A797">
            <v>1201008032</v>
          </cell>
          <cell r="B797" t="str">
            <v>POSTO C/ TRANSF. TRIF. WEG, TRAFO OU SIM., DE 225KVA - 15KV, EM 02 POSTES DUPLO T (ESTR. H) DE 10/600KGF, C/ CX. DE MED. DE DEMANDO E REATIVA, CX P/ TC E CHAVE BLIND., EM MURETA DE ALV. (1 1/2VEZ), MED. (2,00 X 2,00)M, CONFORME PADRAO ENERGISA /UN</v>
          </cell>
          <cell r="C797">
            <v>38474.22</v>
          </cell>
          <cell r="D797">
            <v>6496.83</v>
          </cell>
          <cell r="E797">
            <v>44971.05</v>
          </cell>
        </row>
        <row r="798">
          <cell r="A798">
            <v>1201008034</v>
          </cell>
          <cell r="B798" t="str">
            <v>DERIVACAO DE ALTA TENSAO /UN</v>
          </cell>
          <cell r="C798">
            <v>4284.87</v>
          </cell>
          <cell r="D798">
            <v>4003.54</v>
          </cell>
          <cell r="E798">
            <v>8288.41</v>
          </cell>
        </row>
        <row r="799">
          <cell r="A799">
            <v>1201008046</v>
          </cell>
          <cell r="B799" t="str">
            <v>POSTE DE CONCRETO SECAO CIRCULAR COMPRIMENTO = 10M, CARGA NOMINAL NO TOPO 150 KGF, INCLUSIVE ESCAVACAO, TRANSPORTE, FORNECIMENTO E INSTALACAO /UN</v>
          </cell>
          <cell r="C799">
            <v>1075.49</v>
          </cell>
          <cell r="D799">
            <v>87.3</v>
          </cell>
          <cell r="E799">
            <v>1162.79</v>
          </cell>
        </row>
        <row r="800">
          <cell r="A800">
            <v>1201008050</v>
          </cell>
          <cell r="B800" t="str">
            <v>POSTE DE CONCRETO SECAO CIRCULAR COMPRIMENTO = 10M, CARGA NOMINAL NO TOPO 600 KGF, INCLUSIVE ESCAVACAO, TRANSPORTE, FORNECIMENTO E INSTALACAO /UN</v>
          </cell>
          <cell r="C800">
            <v>1712.86</v>
          </cell>
          <cell r="D800">
            <v>87.3</v>
          </cell>
          <cell r="E800">
            <v>1800.16</v>
          </cell>
        </row>
        <row r="801">
          <cell r="A801">
            <v>1201008060</v>
          </cell>
          <cell r="B801" t="str">
            <v>POSTE DE CONCRETO SECAO CIRCULAR COMPRIMENTO = 11M, CARGA NOMINAL NO TOPO 300 KGF, INCLUSIVE ESCAVACAO, TRANSPORTE, FORNECIMENTO E INSTALACAO /UN</v>
          </cell>
          <cell r="C801">
            <v>1375.22</v>
          </cell>
          <cell r="D801">
            <v>87.3</v>
          </cell>
          <cell r="E801">
            <v>1462.52</v>
          </cell>
        </row>
        <row r="802">
          <cell r="A802">
            <v>1201008062</v>
          </cell>
          <cell r="B802" t="str">
            <v>POSTE DE CONCRETO SECAO CIRCULAR COMPRIMENTO = 11M, CARGA NOMINAL NO TOPO 400 KGF, INCLUSIVE ESCAVACAO, TRANSPORTE, FORNECIMENTO E INSTALACAO /UN</v>
          </cell>
          <cell r="C802">
            <v>1621.69</v>
          </cell>
          <cell r="D802">
            <v>87.3</v>
          </cell>
          <cell r="E802">
            <v>1708.99</v>
          </cell>
        </row>
        <row r="803">
          <cell r="A803">
            <v>1201008100</v>
          </cell>
          <cell r="B803" t="str">
            <v>POSTE DE CONCRETO SECAO DUPLO T COMPRIMENTO = 9M, CARGA NOMINAL NO TOPO 200 KGF, INCLUSIVE ESCAVACAO, TRANSPORTE, FORNECIMENTO E INSTALACAO /UN</v>
          </cell>
          <cell r="C803">
            <v>908.85</v>
          </cell>
          <cell r="D803">
            <v>87.3</v>
          </cell>
          <cell r="E803">
            <v>996.15</v>
          </cell>
        </row>
        <row r="804">
          <cell r="A804">
            <v>1201008104</v>
          </cell>
          <cell r="B804" t="str">
            <v>POSTE DE CONCRETO SECAO DUPLO T COMPRIMENTO = 10M, CARGA NOMINAL NO TOPO 150 KGF, INCLUSIVE ESCAVACAO, TRANSPORTE, FORNECIMENTO E INSTALACAO /UN</v>
          </cell>
          <cell r="C804">
            <v>978.06</v>
          </cell>
          <cell r="D804">
            <v>87.3</v>
          </cell>
          <cell r="E804">
            <v>1065.3599999999999</v>
          </cell>
        </row>
        <row r="805">
          <cell r="A805">
            <v>1201008107</v>
          </cell>
          <cell r="B805" t="str">
            <v>POSTE DE CONCRETO SECAO DUPLO T COMPRIMENTO = 10M, CARGA NOMINAL NO TOPO 600 KGF, INCLUSIVE ESCAVACAO, TRANSPORTE, FORNECIMENTO E INSTALACAO /UN</v>
          </cell>
          <cell r="C805">
            <v>1707.89</v>
          </cell>
          <cell r="D805">
            <v>87.3</v>
          </cell>
          <cell r="E805">
            <v>1795.19</v>
          </cell>
        </row>
        <row r="806">
          <cell r="A806">
            <v>1201008109</v>
          </cell>
          <cell r="B806" t="str">
            <v>POSTE DE CONCRETO SECAO DUPLO T COMPRIMENTO = 11M, CARGA NOMINAL NO TOPO 300 KGF, INCLUSIVE ESCAVACAO, TRANSPORTE, FORNECIMENTO E INSTALACAO /UN</v>
          </cell>
          <cell r="C806">
            <v>1430.89</v>
          </cell>
          <cell r="D806">
            <v>87.3</v>
          </cell>
          <cell r="E806">
            <v>1518.19</v>
          </cell>
        </row>
        <row r="807">
          <cell r="A807">
            <v>1201008111</v>
          </cell>
          <cell r="B807" t="str">
            <v>POSTE DE CONCRETO SECAO DUPLO T COMPRIMENTO = 11M, CARGA NOMINAL NO TOPO 600 KGF, INCLUSIVE ESCAVACAO, TRANSPORTE, FORNECIMENTO E INSTALACAO /UN</v>
          </cell>
          <cell r="C807">
            <v>1886.89</v>
          </cell>
          <cell r="D807">
            <v>87.3</v>
          </cell>
          <cell r="E807">
            <v>1974.19</v>
          </cell>
        </row>
        <row r="808">
          <cell r="A808">
            <v>1201008113</v>
          </cell>
          <cell r="B808" t="str">
            <v>TRANSFORMADOR DISTRIBUICAO 1000KVA TRIFASICO 60HZ CLASE 15KV IMERSO EM OLEO MINERAL FORNECIMENTO E INSTALACAO /UN</v>
          </cell>
          <cell r="C808">
            <v>62043.72</v>
          </cell>
          <cell r="D808">
            <v>188.53</v>
          </cell>
          <cell r="E808">
            <v>62232.25</v>
          </cell>
        </row>
        <row r="809">
          <cell r="A809">
            <v>1201008114</v>
          </cell>
          <cell r="B809" t="str">
            <v>TRANSFORMADOR DE DISTRIBUICAO TRIFASICO, CLASSE 15 KV, MARCA WEG, TRAFO OU SIMILAR COM POTENCIA DE:- 15 KVA /UN</v>
          </cell>
          <cell r="C809">
            <v>4399.37</v>
          </cell>
          <cell r="D809">
            <v>34.28</v>
          </cell>
          <cell r="E809">
            <v>4433.6499999999996</v>
          </cell>
        </row>
        <row r="810">
          <cell r="A810">
            <v>1201008116</v>
          </cell>
          <cell r="B810" t="str">
            <v>SINAPI - 102102 - TRANSFORMADOR DE DISTRIBUICAO, 30 KVA, TRIFASICO, 60 HZ, CLASSE 15 KV, IMERSO EM OLEO MINERAL, INSTALACAO EM POSTE (NAO INCLUSO SUPORTE) - FORNECIMENTO E INSTALACAO. AF_12/2020 /UN</v>
          </cell>
          <cell r="E810">
            <v>5703.98</v>
          </cell>
        </row>
        <row r="811">
          <cell r="A811">
            <v>1201008118</v>
          </cell>
          <cell r="B811" t="str">
            <v>SINAPI - 102103 - TRANSFORMADOR DE DISTRIBUICAO, 45 KVA, TRIFASICO, 60 HZ, CLASSE 15 KV, IMERSO EM OLEO MINERAL, INSTALACAO EM POSTE (NAO INCLUSO SUPORTE) - FORNECIMENTO E INSTALACAO. AF_12/2020 /UN</v>
          </cell>
          <cell r="E811">
            <v>6340.81</v>
          </cell>
        </row>
        <row r="812">
          <cell r="A812">
            <v>1201008119</v>
          </cell>
          <cell r="B812" t="str">
            <v>SINAPI - 102108 - TRANSFORMADOR DE DISTRIBUICAO, 300 KVA, TRIFASICO, 60 HZ, CLASSE 15 KV, IMERSO EM OLEO MINERAL, INSTALACAO EM POSTE (NAO INCLUSO SUPORTE) - FORNECIMENTO E INSTALACAO. AF_12/2020 /UN</v>
          </cell>
          <cell r="E812">
            <v>20222.79</v>
          </cell>
        </row>
        <row r="813">
          <cell r="A813">
            <v>1201008120</v>
          </cell>
          <cell r="B813" t="str">
            <v>SINAPI - 102104 - TRANSFORMADOR DE DISTRIBUICAO, 75 KVA, TRIFASICO, 60 HZ, CLASSE 15 KV, IMERSO EM OLEO MINERAL, INSTALACAO EM POSTE (NAO INCLUSO SUPORTE) - FORNECIMENTO E INSTALACAO. AF_12/2020 /UN</v>
          </cell>
          <cell r="E813">
            <v>8114.81</v>
          </cell>
        </row>
        <row r="814">
          <cell r="A814">
            <v>1201008121</v>
          </cell>
          <cell r="B814" t="str">
            <v>TRANSFORMADOR DISTRIBUICAO 500KVA TRIFASICO 60HZ CLASSE 15KV IMERSO EM OLEO MINERAL FORNECIMENTO E INSTALACAO /UN</v>
          </cell>
          <cell r="C814">
            <v>32305.84</v>
          </cell>
          <cell r="D814">
            <v>154.25</v>
          </cell>
          <cell r="E814">
            <v>32460.09</v>
          </cell>
        </row>
        <row r="815">
          <cell r="A815">
            <v>1201008122</v>
          </cell>
          <cell r="B815" t="str">
            <v>SINAPI - 102105 - TRANSFORMADOR DE DISTRIBUICAO, 112,5 KVA, TRIFASICO, 60 HZ, CLASSE 15 KV, IMERSO EM OLEO MINERAL, INSTALACAO EM POSTE (NAO INCLUSO SUPORTE) - FORNECIMENTO E INSTALACAO. AF_12/2020 /UN</v>
          </cell>
          <cell r="E815">
            <v>9957.9699999999993</v>
          </cell>
        </row>
        <row r="816">
          <cell r="A816">
            <v>1201008123</v>
          </cell>
          <cell r="B816" t="str">
            <v>SINAPI - 102106 - TRANSFORMADOR DE DISTRIBUICAO, 150 KVA, TRIFASICO, 60 HZ, CLASSE 15 KV, IMERSO EM OLEO MINERAL, INSTALACAO EM POSTE (NAO INCLUSO SUPORTE) - FORNECIMENTO E INSTALACAO. AF_12/2020 /UN</v>
          </cell>
          <cell r="E816">
            <v>12471.74</v>
          </cell>
        </row>
        <row r="817">
          <cell r="A817">
            <v>1201008124</v>
          </cell>
          <cell r="B817" t="str">
            <v>SINAPI - 102107 - TRANSFORMADOR DE DISTRIBUICAO, 225 KVA, TRIFASICO, 60 HZ, CLASSE 15 KV, IMERSO EM OLEO MINERAL, INSTALACAO EM POSTE (NAO INCLUSO SUPORTE) - FORNECIMENTO E INSTALACAO. AF_12/2020 /UN</v>
          </cell>
          <cell r="E817">
            <v>17375.59</v>
          </cell>
        </row>
        <row r="818">
          <cell r="A818">
            <v>1201008125</v>
          </cell>
          <cell r="B818" t="str">
            <v>TRANSFORMADOR DISTRIBUICAO 750KVA TRIFASICO 60HZ CLASSE 15KV IMERSO EM OLEO MINERAL FORNECIMENTO E INSTALACAO /UN</v>
          </cell>
          <cell r="C818">
            <v>44312.99</v>
          </cell>
          <cell r="D818">
            <v>171.4</v>
          </cell>
          <cell r="E818">
            <v>44484.39</v>
          </cell>
        </row>
        <row r="819">
          <cell r="A819">
            <v>1201008126</v>
          </cell>
          <cell r="B819" t="str">
            <v>CRUZETA DE MADEIRA DE LEI (2400 X 115 X 90) MM PADRAO ENERGISA /UN</v>
          </cell>
          <cell r="C819">
            <v>162.59</v>
          </cell>
          <cell r="D819">
            <v>10.54</v>
          </cell>
          <cell r="E819">
            <v>173.13</v>
          </cell>
        </row>
        <row r="820">
          <cell r="A820">
            <v>1201008127</v>
          </cell>
          <cell r="B820" t="str">
            <v>CRUZETA DE CONCRETO RETANGULAR 250DAN /UN</v>
          </cell>
          <cell r="C820">
            <v>128.52000000000001</v>
          </cell>
          <cell r="D820">
            <v>10.54</v>
          </cell>
          <cell r="E820">
            <v>139.06</v>
          </cell>
        </row>
        <row r="821">
          <cell r="A821">
            <v>1201008128</v>
          </cell>
          <cell r="B821" t="str">
            <v>MAO FRANCESA NORMAL DE 726 MM /UN</v>
          </cell>
          <cell r="C821">
            <v>18.98</v>
          </cell>
          <cell r="D821">
            <v>3.51</v>
          </cell>
          <cell r="E821">
            <v>22.49</v>
          </cell>
        </row>
        <row r="822">
          <cell r="A822">
            <v>1201008129</v>
          </cell>
          <cell r="B822" t="str">
            <v>MAO FRANCESA PARA BECO /UN</v>
          </cell>
          <cell r="C822">
            <v>73.760000000000005</v>
          </cell>
          <cell r="D822">
            <v>3.51</v>
          </cell>
          <cell r="E822">
            <v>77.27</v>
          </cell>
        </row>
        <row r="823">
          <cell r="A823">
            <v>1201008130</v>
          </cell>
          <cell r="B823" t="str">
            <v>ISOLADOR DE PORCELANA, TIPO PINO MONOCORPO, PARA TENSAO DE *15* KV, COM PINO ROSCA EXTERNA - FORNECIMENTO E INSTALACAO /UN</v>
          </cell>
          <cell r="C823">
            <v>52.4</v>
          </cell>
          <cell r="D823">
            <v>7.03</v>
          </cell>
          <cell r="E823">
            <v>59.43</v>
          </cell>
        </row>
        <row r="824">
          <cell r="A824">
            <v>1201008131</v>
          </cell>
          <cell r="B824" t="str">
            <v>ISOLADOR TIPO PILAR CLASSE 15 KV COM PINO ROSCA EXTERNA - FORNECIMENTO E INSTALACAO /UN</v>
          </cell>
          <cell r="C824">
            <v>137.65</v>
          </cell>
          <cell r="D824">
            <v>7.03</v>
          </cell>
          <cell r="E824">
            <v>144.68</v>
          </cell>
        </row>
        <row r="825">
          <cell r="A825">
            <v>1201008133</v>
          </cell>
          <cell r="B825" t="str">
            <v>ISOLADOR SUSPENSAO POLIMERICO, CLASSE 15 KV /UN</v>
          </cell>
          <cell r="C825">
            <v>53.87</v>
          </cell>
          <cell r="D825">
            <v>10.54</v>
          </cell>
          <cell r="E825">
            <v>64.41</v>
          </cell>
        </row>
        <row r="826">
          <cell r="A826">
            <v>1201008134</v>
          </cell>
          <cell r="B826" t="str">
            <v>GANCHO OLHAL EM ACO GALVANIZADO, ESPESSURA 16MM, ABERTURA 21MM /UN</v>
          </cell>
          <cell r="C826">
            <v>15.35</v>
          </cell>
          <cell r="D826">
            <v>0.39</v>
          </cell>
          <cell r="E826">
            <v>15.74</v>
          </cell>
        </row>
        <row r="827">
          <cell r="A827">
            <v>1201008135</v>
          </cell>
          <cell r="B827" t="str">
            <v>CRUZETA DE CONCRETO RETANGULAR 400DAN /UN</v>
          </cell>
          <cell r="C827">
            <v>181.67</v>
          </cell>
          <cell r="D827">
            <v>14.07</v>
          </cell>
          <cell r="E827">
            <v>195.74</v>
          </cell>
        </row>
        <row r="828">
          <cell r="A828">
            <v>1201008136</v>
          </cell>
          <cell r="B828" t="str">
            <v>MANILHA SAPATILHA /UN</v>
          </cell>
          <cell r="C828">
            <v>17.989999999999998</v>
          </cell>
          <cell r="D828">
            <v>0.69</v>
          </cell>
          <cell r="E828">
            <v>18.68</v>
          </cell>
        </row>
        <row r="829">
          <cell r="A829">
            <v>1201008140</v>
          </cell>
          <cell r="B829" t="str">
            <v>PARA-RAIOS DE DISTRIBUICAO, TENSAO NOMINAL 15 KV, CORRENTE NOMINAL DE DESCARGA 5 KA - FORNECIMENTO E INSTALACAO /UN</v>
          </cell>
          <cell r="C829">
            <v>314.27999999999997</v>
          </cell>
          <cell r="D829">
            <v>4.4400000000000004</v>
          </cell>
          <cell r="E829">
            <v>318.72000000000003</v>
          </cell>
        </row>
        <row r="830">
          <cell r="A830">
            <v>1201008141</v>
          </cell>
          <cell r="B830" t="str">
            <v>PARA RAIO POLIMERICO, CLASSE 12 KV /UN</v>
          </cell>
          <cell r="C830">
            <v>193.68</v>
          </cell>
          <cell r="D830">
            <v>4.4400000000000004</v>
          </cell>
          <cell r="E830">
            <v>198.12</v>
          </cell>
        </row>
        <row r="831">
          <cell r="A831">
            <v>1201008142</v>
          </cell>
          <cell r="B831" t="str">
            <v>CHAVE FUSIVEL TIPO XS - 100 A, CLASSE 15 KV, LORENZETTI OU SIMILAR /UN</v>
          </cell>
          <cell r="C831">
            <v>330.99</v>
          </cell>
          <cell r="D831">
            <v>93.6</v>
          </cell>
          <cell r="E831">
            <v>424.59</v>
          </cell>
        </row>
        <row r="832">
          <cell r="A832">
            <v>1201008143</v>
          </cell>
          <cell r="B832" t="str">
            <v>LACO PREFORMADO PARA CABO 2 AWG /UN</v>
          </cell>
          <cell r="C832">
            <v>6.61</v>
          </cell>
          <cell r="D832">
            <v>2.76</v>
          </cell>
          <cell r="E832">
            <v>9.3699999999999992</v>
          </cell>
        </row>
        <row r="833">
          <cell r="A833">
            <v>1201008144</v>
          </cell>
          <cell r="B833" t="str">
            <v>SUPORTE EM ACO GALVANIZADO PARA TRANSFORMADOR PARA POSTE DUPLO T 185 X 95 MM, CHAPA DE 5/16" - FORNECIMENTO E INSTALACAO /UN</v>
          </cell>
          <cell r="C833">
            <v>179.03</v>
          </cell>
          <cell r="D833">
            <v>10.54</v>
          </cell>
          <cell r="E833">
            <v>189.57</v>
          </cell>
        </row>
        <row r="834">
          <cell r="A834">
            <v>1201008145</v>
          </cell>
          <cell r="B834" t="str">
            <v>LACO PREFORMADO PARA CABO 1/0 AWG /UN</v>
          </cell>
          <cell r="C834">
            <v>6.5</v>
          </cell>
          <cell r="D834">
            <v>2.76</v>
          </cell>
          <cell r="E834">
            <v>9.26</v>
          </cell>
        </row>
        <row r="835">
          <cell r="A835">
            <v>1201008146</v>
          </cell>
          <cell r="B835" t="str">
            <v>FIO DE ALUMINIO PARA ARMACAO DE ISOLADOR DE TOPO /M</v>
          </cell>
          <cell r="C835">
            <v>2.59</v>
          </cell>
          <cell r="D835">
            <v>1.05</v>
          </cell>
          <cell r="E835">
            <v>3.64</v>
          </cell>
        </row>
        <row r="836">
          <cell r="A836">
            <v>1201008148</v>
          </cell>
          <cell r="B836" t="str">
            <v>FITA DE ALUMINIO PARA PROTECAO DE ISOLADOR DE TOPO /M</v>
          </cell>
          <cell r="C836">
            <v>1.59</v>
          </cell>
          <cell r="D836">
            <v>1.05</v>
          </cell>
          <cell r="E836">
            <v>2.64</v>
          </cell>
        </row>
        <row r="837">
          <cell r="A837">
            <v>1201008149</v>
          </cell>
          <cell r="B837" t="str">
            <v>ALCA PREFORMADA PARA ESTAI DE ANCORA /UN</v>
          </cell>
          <cell r="C837">
            <v>12.13</v>
          </cell>
          <cell r="D837">
            <v>2.76</v>
          </cell>
          <cell r="E837">
            <v>14.89</v>
          </cell>
        </row>
        <row r="838">
          <cell r="A838">
            <v>1201008150</v>
          </cell>
          <cell r="B838" t="str">
            <v>SINAPI - 101555 - ALCA PREFORMADA DE DISTRIBUICAO, EM  ACO GALVANIZADO, AWG 4 - FORNECIMENTO E INSTALACAO. AF_07/2020 /UN</v>
          </cell>
          <cell r="E838">
            <v>6.29</v>
          </cell>
        </row>
        <row r="839">
          <cell r="A839">
            <v>1201008151</v>
          </cell>
          <cell r="B839" t="str">
            <v>ALCA PREFORMADA DE DISTRIBUICAO PARA CABO 1/0 AWG /UN</v>
          </cell>
          <cell r="C839">
            <v>12.13</v>
          </cell>
          <cell r="D839">
            <v>2.76</v>
          </cell>
          <cell r="E839">
            <v>14.89</v>
          </cell>
        </row>
        <row r="840">
          <cell r="A840">
            <v>1201008152</v>
          </cell>
          <cell r="B840" t="str">
            <v>ELO FUSIVEL, PARA PROTECAO DE TRANSFORMADOR DE:- 3 H /UN</v>
          </cell>
          <cell r="C840">
            <v>2.6</v>
          </cell>
          <cell r="D840">
            <v>0.69</v>
          </cell>
          <cell r="E840">
            <v>3.29</v>
          </cell>
        </row>
        <row r="841">
          <cell r="A841">
            <v>1201008153</v>
          </cell>
          <cell r="B841" t="str">
            <v>- 2 H /UN</v>
          </cell>
          <cell r="C841">
            <v>2.52</v>
          </cell>
          <cell r="D841">
            <v>0.69</v>
          </cell>
          <cell r="E841">
            <v>3.21</v>
          </cell>
        </row>
        <row r="842">
          <cell r="A842">
            <v>1201008154</v>
          </cell>
          <cell r="B842" t="str">
            <v>- 5 H /UN</v>
          </cell>
          <cell r="C842">
            <v>2.6</v>
          </cell>
          <cell r="D842">
            <v>0.69</v>
          </cell>
          <cell r="E842">
            <v>3.29</v>
          </cell>
        </row>
        <row r="843">
          <cell r="A843">
            <v>1201008156</v>
          </cell>
          <cell r="B843" t="str">
            <v>- 6 K /UN</v>
          </cell>
          <cell r="C843">
            <v>2.6</v>
          </cell>
          <cell r="D843">
            <v>0.69</v>
          </cell>
          <cell r="E843">
            <v>3.29</v>
          </cell>
        </row>
        <row r="844">
          <cell r="A844">
            <v>1201008157</v>
          </cell>
          <cell r="B844" t="str">
            <v>- 10K /UN</v>
          </cell>
          <cell r="C844">
            <v>2.52</v>
          </cell>
          <cell r="D844">
            <v>0.69</v>
          </cell>
          <cell r="E844">
            <v>3.21</v>
          </cell>
        </row>
        <row r="845">
          <cell r="A845">
            <v>1201008158</v>
          </cell>
          <cell r="B845" t="str">
            <v>- 15 K /UN</v>
          </cell>
          <cell r="C845">
            <v>3.36</v>
          </cell>
          <cell r="D845">
            <v>0.69</v>
          </cell>
          <cell r="E845">
            <v>4.05</v>
          </cell>
        </row>
        <row r="846">
          <cell r="A846">
            <v>1201008160</v>
          </cell>
          <cell r="B846" t="str">
            <v>- 25 K /UN</v>
          </cell>
          <cell r="C846">
            <v>3.2</v>
          </cell>
          <cell r="D846">
            <v>0.69</v>
          </cell>
          <cell r="E846">
            <v>3.89</v>
          </cell>
        </row>
        <row r="847">
          <cell r="A847">
            <v>1201008162</v>
          </cell>
          <cell r="B847" t="str">
            <v>CABO DE ALUMINIO, SEM ALMA DE ACO, NA(S) BITOLA(S):- 4 AWG /M</v>
          </cell>
          <cell r="C847">
            <v>1.3</v>
          </cell>
          <cell r="D847">
            <v>10.9</v>
          </cell>
          <cell r="E847">
            <v>12.2</v>
          </cell>
        </row>
        <row r="848">
          <cell r="A848">
            <v>1201008164</v>
          </cell>
          <cell r="B848" t="str">
            <v>- 2 AWG /M</v>
          </cell>
          <cell r="C848">
            <v>1.96</v>
          </cell>
          <cell r="D848">
            <v>10.9</v>
          </cell>
          <cell r="E848">
            <v>12.86</v>
          </cell>
        </row>
        <row r="849">
          <cell r="A849">
            <v>1201008166</v>
          </cell>
          <cell r="B849" t="str">
            <v>- 1/0 AWG /M</v>
          </cell>
          <cell r="C849">
            <v>2.92</v>
          </cell>
          <cell r="D849">
            <v>10.9</v>
          </cell>
          <cell r="E849">
            <v>13.82</v>
          </cell>
        </row>
        <row r="850">
          <cell r="A850">
            <v>1201008167</v>
          </cell>
          <cell r="B850" t="str">
            <v>- 4/0 AWG /UN</v>
          </cell>
          <cell r="C850">
            <v>22.32</v>
          </cell>
          <cell r="D850">
            <v>14.18</v>
          </cell>
          <cell r="E850">
            <v>36.5</v>
          </cell>
        </row>
        <row r="851">
          <cell r="A851">
            <v>1201008168</v>
          </cell>
          <cell r="B851" t="str">
            <v>PARAFUSO, COM PORCA, NA(S) ESPECIFICACAO(OES):- MAQUINA (16 X 125)MM /UN</v>
          </cell>
          <cell r="C851">
            <v>5.58</v>
          </cell>
          <cell r="D851">
            <v>3.51</v>
          </cell>
          <cell r="E851">
            <v>9.09</v>
          </cell>
        </row>
        <row r="852">
          <cell r="A852">
            <v>1201008170</v>
          </cell>
          <cell r="B852" t="str">
            <v>- CABECA QUADRADA (16 X 150)MM /UN</v>
          </cell>
          <cell r="C852">
            <v>6.15</v>
          </cell>
          <cell r="D852">
            <v>3.51</v>
          </cell>
          <cell r="E852">
            <v>9.66</v>
          </cell>
        </row>
        <row r="853">
          <cell r="A853">
            <v>1201008172</v>
          </cell>
          <cell r="B853" t="str">
            <v>- CABECA QUADRADA (16 X 250)MM /UN</v>
          </cell>
          <cell r="C853">
            <v>8.19</v>
          </cell>
          <cell r="D853">
            <v>3.51</v>
          </cell>
          <cell r="E853">
            <v>11.7</v>
          </cell>
        </row>
        <row r="854">
          <cell r="A854">
            <v>1201008174</v>
          </cell>
          <cell r="B854" t="str">
            <v>- ROSCA DUPLA (PASSANTE) - (16 X 450)MM /UN</v>
          </cell>
          <cell r="C854">
            <v>21.23</v>
          </cell>
          <cell r="D854">
            <v>3.51</v>
          </cell>
          <cell r="E854">
            <v>24.74</v>
          </cell>
        </row>
        <row r="855">
          <cell r="A855">
            <v>1201008176</v>
          </cell>
          <cell r="B855" t="str">
            <v>- FRANCES (16 X 45)MM /UN</v>
          </cell>
          <cell r="C855">
            <v>3.69</v>
          </cell>
          <cell r="D855">
            <v>3.51</v>
          </cell>
          <cell r="E855">
            <v>7.2</v>
          </cell>
        </row>
        <row r="856">
          <cell r="A856">
            <v>1201008178</v>
          </cell>
          <cell r="B856" t="str">
            <v>- FRANCES (16 X 150)MM /UN</v>
          </cell>
          <cell r="C856">
            <v>6.24</v>
          </cell>
          <cell r="D856">
            <v>3.51</v>
          </cell>
          <cell r="E856">
            <v>9.75</v>
          </cell>
        </row>
        <row r="857">
          <cell r="A857">
            <v>1201008180</v>
          </cell>
          <cell r="B857" t="str">
            <v>ARRUELA QUADRADA FURO DE 18 MM /UN</v>
          </cell>
          <cell r="C857">
            <v>0.74</v>
          </cell>
          <cell r="D857">
            <v>0.69</v>
          </cell>
          <cell r="E857">
            <v>1.43</v>
          </cell>
        </row>
        <row r="858">
          <cell r="A858">
            <v>1201008182</v>
          </cell>
          <cell r="B858" t="str">
            <v>ARRUELA DE PRESSAO PARA PARAFUSO DE 16 MM /UN</v>
          </cell>
          <cell r="C858">
            <v>0.6</v>
          </cell>
          <cell r="D858">
            <v>0.69</v>
          </cell>
          <cell r="E858">
            <v>1.29</v>
          </cell>
        </row>
        <row r="859">
          <cell r="A859">
            <v>1201008183</v>
          </cell>
          <cell r="B859" t="str">
            <v>DISJUNTOR, A VACUO 630A, MOD. MAF-15-630, CAPACIDADE 350MVA, COM PROTECAO DE CURTO, SOBRECARGA E FALTA DE FASE, PROTECAO SECUNDARIA DA BEGHIN OU SIMILAR /UN</v>
          </cell>
          <cell r="C859">
            <v>34704.93</v>
          </cell>
          <cell r="D859">
            <v>219.68</v>
          </cell>
          <cell r="E859">
            <v>34924.61</v>
          </cell>
        </row>
        <row r="860">
          <cell r="A860">
            <v>1201008185</v>
          </cell>
          <cell r="B860" t="str">
            <v>ALAVANCA DE MANOBRA PARA CHAVE SECCIONADORA DE 400A /UN</v>
          </cell>
          <cell r="C860">
            <v>590.46</v>
          </cell>
          <cell r="D860">
            <v>22.08</v>
          </cell>
          <cell r="E860">
            <v>612.54</v>
          </cell>
        </row>
        <row r="861">
          <cell r="A861">
            <v>1201008186</v>
          </cell>
          <cell r="B861" t="str">
            <v>CHAVE SECCIONADORA TRIPOLAR PARA MEDIA TENSAO 400A/15KV COM COMANDO MANUAL SIMULTANEO NAS TRES FASE ATRAVES DE PUNHO /UN</v>
          </cell>
          <cell r="C861">
            <v>1936.14</v>
          </cell>
          <cell r="D861">
            <v>171.68</v>
          </cell>
          <cell r="E861">
            <v>2107.8200000000002</v>
          </cell>
        </row>
        <row r="862">
          <cell r="A862">
            <v>1201008187</v>
          </cell>
          <cell r="B862" t="str">
            <v>PORTA COM TELA MALHA 20MM COM DISPOSITIVO PARA LACRE DE (0,80 X 2,10)M, INCLUSIVE FUNDO ANTICORROSIVO 2 DEMAOS /UN</v>
          </cell>
          <cell r="C862">
            <v>718.18</v>
          </cell>
          <cell r="D862">
            <v>417.44</v>
          </cell>
          <cell r="E862">
            <v>1135.6199999999999</v>
          </cell>
        </row>
        <row r="863">
          <cell r="A863">
            <v>1201008188</v>
          </cell>
          <cell r="B863" t="str">
            <v>PORTA DE AA 2 FOLHAS TIPO VENEZIANA EM CHAPA DOBRADA No.18 DE (1,40 X 2,10)M, INCLUSIVE FUNDO ANTICORROSIVO 2 DEMAOS - ANEXO A-042 /UN</v>
          </cell>
          <cell r="C863">
            <v>1689.79</v>
          </cell>
          <cell r="D863">
            <v>1020.76</v>
          </cell>
          <cell r="E863">
            <v>2710.55</v>
          </cell>
        </row>
        <row r="864">
          <cell r="A864">
            <v>1201008189</v>
          </cell>
          <cell r="B864" t="str">
            <v>PORTA TIPO VENEZIANA EM CHAPA DOBRADA No. 18, INCLUSIVE FUNDO ANTICORROSIVO 2 DEMAOS, DE:- (0,80 X 2,10)M /UN</v>
          </cell>
          <cell r="C864">
            <v>959.44</v>
          </cell>
          <cell r="D864">
            <v>510.81</v>
          </cell>
          <cell r="E864">
            <v>1470.25</v>
          </cell>
        </row>
        <row r="865">
          <cell r="A865">
            <v>1201008190</v>
          </cell>
          <cell r="B865" t="str">
            <v>ISOLADOR DE PORCELANA, TIPO BUCHA, PARA TENSAO DE 15KV - FORNECIMENTO E INSTALACAO /UN</v>
          </cell>
          <cell r="C865">
            <v>379.4</v>
          </cell>
          <cell r="D865">
            <v>21.1</v>
          </cell>
          <cell r="E865">
            <v>400.5</v>
          </cell>
        </row>
        <row r="866">
          <cell r="A866">
            <v>1201008192</v>
          </cell>
          <cell r="B866" t="str">
            <v>- INTERNO-INTERNO /UN</v>
          </cell>
          <cell r="C866">
            <v>385.4</v>
          </cell>
          <cell r="D866">
            <v>88.32</v>
          </cell>
          <cell r="E866">
            <v>473.72</v>
          </cell>
        </row>
        <row r="867">
          <cell r="A867">
            <v>1201008194</v>
          </cell>
          <cell r="B867" t="str">
            <v>- PEDESTAL /UN</v>
          </cell>
          <cell r="C867">
            <v>107.25</v>
          </cell>
          <cell r="D867">
            <v>21.1</v>
          </cell>
          <cell r="E867">
            <v>128.35</v>
          </cell>
        </row>
        <row r="868">
          <cell r="A868">
            <v>1201008196</v>
          </cell>
          <cell r="B868" t="str">
            <v>PRATELEIRA PARA INSTALACAO DE TC E TP (PADRAO ENERGISA) /UN</v>
          </cell>
          <cell r="C868">
            <v>1176.73</v>
          </cell>
          <cell r="D868">
            <v>140.76</v>
          </cell>
          <cell r="E868">
            <v>1317.49</v>
          </cell>
        </row>
        <row r="869">
          <cell r="A869">
            <v>1201008197</v>
          </cell>
          <cell r="B869" t="str">
            <v>SUPORTE PARA TRANSFORMADOR EM POSTE DE CONCRETO CIRCULAR ATE 270MM /UN</v>
          </cell>
          <cell r="C869">
            <v>154.66</v>
          </cell>
          <cell r="D869">
            <v>66.239999999999995</v>
          </cell>
          <cell r="E869">
            <v>220.9</v>
          </cell>
        </row>
        <row r="870">
          <cell r="A870">
            <v>1201008198</v>
          </cell>
          <cell r="B870" t="str">
            <v>SUPORTE PARA TRANSFORMADOR EM POSTE DE CONCRETO DUPLO T 195/100 /UN</v>
          </cell>
          <cell r="C870">
            <v>154.83000000000001</v>
          </cell>
          <cell r="D870">
            <v>66.239999999999995</v>
          </cell>
          <cell r="E870">
            <v>221.07</v>
          </cell>
        </row>
        <row r="871">
          <cell r="A871">
            <v>1201008299</v>
          </cell>
          <cell r="B871" t="str">
            <v>*ACESSORIOS PARA CABINE DE TRANSFORMADOR:</v>
          </cell>
          <cell r="C871">
            <v>0</v>
          </cell>
          <cell r="D871">
            <v>0</v>
          </cell>
          <cell r="E871">
            <v>0</v>
          </cell>
        </row>
        <row r="872">
          <cell r="A872">
            <v>1201008300</v>
          </cell>
          <cell r="B872" t="str">
            <v>JANELA FIXA COM VIDRO PARA ILUMINACAO NATURAL DE (1,00 X 0,50)M, INCLUSIVE FUNDO ANTICORROSIVO 2 DEMAOS -  ANEXO A-025 (ESQ.) (EXCLUSIVE VIDRO) /UN</v>
          </cell>
          <cell r="C872">
            <v>206.25</v>
          </cell>
          <cell r="D872">
            <v>126.25</v>
          </cell>
          <cell r="E872">
            <v>332.5</v>
          </cell>
        </row>
        <row r="873">
          <cell r="A873">
            <v>1201008301</v>
          </cell>
          <cell r="B873" t="str">
            <v>JANELA MISTA (VIDRO/VENEZIANA) PARA ILUMINACAO E VENTILACAO NATURAL (1,20 X 0,60)M, INCLUSIVE FUNDO ANTICORROSIVO 2 DEMAOS - ANEXO A-027 (EXCLUSIVE VIDRO) /UN</v>
          </cell>
          <cell r="C873">
            <v>331.53</v>
          </cell>
          <cell r="D873">
            <v>230.41</v>
          </cell>
          <cell r="E873">
            <v>561.94000000000005</v>
          </cell>
        </row>
        <row r="874">
          <cell r="A874">
            <v>1201008302</v>
          </cell>
          <cell r="B874" t="str">
            <v>TELA DE PROTECAO PARA JANELA DE (1,00 X 0,75)M, INCLUSIVE FUNDO ANTICORROSIVO 2 DEMAOS - ANEXO A-026 (ESQ.) /UN</v>
          </cell>
          <cell r="C874">
            <v>256.2</v>
          </cell>
          <cell r="D874">
            <v>64.7</v>
          </cell>
          <cell r="E874">
            <v>320.89999999999998</v>
          </cell>
        </row>
        <row r="875">
          <cell r="A875">
            <v>1201008304</v>
          </cell>
          <cell r="B875" t="str">
            <v>JANELA VENEZIANA PARA VENTILACAO NATURAL DE (1,00 X 0,50)M, INCLUSIVE FUNDO ANTICORROSIVO 2 DEMAOS - ANEXO A-024 (ESQ.) /UN</v>
          </cell>
          <cell r="C875">
            <v>223.66</v>
          </cell>
          <cell r="D875">
            <v>133.04</v>
          </cell>
          <cell r="E875">
            <v>356.7</v>
          </cell>
        </row>
        <row r="876">
          <cell r="A876">
            <v>1201008306</v>
          </cell>
          <cell r="B876" t="str">
            <v>GRADE DE PROTECAO REMOVIVEL (2,00 X 2,00)M, INCLUSIVE FUNDO ANTICORROSIVO 2 DEMAOS - ANEXO A-028 (ESQ.) /UN</v>
          </cell>
          <cell r="C876">
            <v>341.97</v>
          </cell>
          <cell r="D876">
            <v>527.66</v>
          </cell>
          <cell r="E876">
            <v>869.63</v>
          </cell>
        </row>
        <row r="877">
          <cell r="A877">
            <v>1201008308</v>
          </cell>
          <cell r="B877" t="str">
            <v>BARRAMENTO DE COBRE, PARA 13,8 KV, TIPO VERGALHAO, REDONDO E DIAMETRO 1/4" /M</v>
          </cell>
          <cell r="C877">
            <v>15.54</v>
          </cell>
          <cell r="D877">
            <v>10.9</v>
          </cell>
          <cell r="E877">
            <v>26.44</v>
          </cell>
        </row>
        <row r="878">
          <cell r="A878">
            <v>1201008309</v>
          </cell>
          <cell r="B878" t="str">
            <v>BARRAMENTO DE COBRE, PARA 15KV, TIPO VERGALHAO, REDONDO E DIAMETRO 3/8" /M</v>
          </cell>
          <cell r="C878">
            <v>87.09</v>
          </cell>
          <cell r="D878">
            <v>10.9</v>
          </cell>
          <cell r="E878">
            <v>97.99</v>
          </cell>
        </row>
        <row r="879">
          <cell r="A879">
            <v>1201008316</v>
          </cell>
          <cell r="B879" t="str">
            <v>BORNE CONCENTRICO DE 3/8" NO(S) TIPO(S):- TERMINAL CENTRAL /UN</v>
          </cell>
          <cell r="C879">
            <v>17.350000000000001</v>
          </cell>
          <cell r="D879">
            <v>5.26</v>
          </cell>
          <cell r="E879">
            <v>22.61</v>
          </cell>
        </row>
        <row r="880">
          <cell r="A880">
            <v>1201008318</v>
          </cell>
          <cell r="B880" t="str">
            <v>- TERMINAL ANGULAR /UN</v>
          </cell>
          <cell r="C880">
            <v>15.16</v>
          </cell>
          <cell r="D880">
            <v>5.26</v>
          </cell>
          <cell r="E880">
            <v>20.420000000000002</v>
          </cell>
        </row>
        <row r="881">
          <cell r="A881">
            <v>1201008320</v>
          </cell>
          <cell r="B881" t="str">
            <v>- DERIVACAO T /UN</v>
          </cell>
          <cell r="C881">
            <v>15.73</v>
          </cell>
          <cell r="D881">
            <v>5.26</v>
          </cell>
          <cell r="E881">
            <v>20.99</v>
          </cell>
        </row>
        <row r="882">
          <cell r="A882">
            <v>1201008330</v>
          </cell>
          <cell r="B882" t="str">
            <v>MUFLA TERMINAL PRIMARIA UNIPOLAR USO INTERNO PARA CABO 35/120MM2, ISOLACAO 15/25KV EM EPR - BORRACHA DE SILICONE. FORNECIMENTO E INSTALACAO /UN</v>
          </cell>
          <cell r="C882">
            <v>260.7</v>
          </cell>
          <cell r="D882">
            <v>68.56</v>
          </cell>
          <cell r="E882">
            <v>329.26</v>
          </cell>
        </row>
        <row r="883">
          <cell r="A883">
            <v>1201008332</v>
          </cell>
          <cell r="B883" t="str">
            <v>MUFLA TERMINAL PRIMARIA UNIOLAR USO EXTERNO PARA CABO 25/70MM2 ISOL, 3,6/6KV EM EPR - BORRACHA SILICONE - FORNECIMENTO E INSTALACAO /UN</v>
          </cell>
          <cell r="C883">
            <v>202.04</v>
          </cell>
          <cell r="D883">
            <v>70.38</v>
          </cell>
          <cell r="E883">
            <v>272.42</v>
          </cell>
        </row>
        <row r="884">
          <cell r="A884">
            <v>1201008334</v>
          </cell>
          <cell r="B884" t="str">
            <v>SUPORTE PARA SECCIONADORA 15 KV EM FERRO L 1 1/2"X 3/16" COM 4 CHUMBADORES, INCLUSIVE FUNDO ANTICORROSIVO 2 DEMAOS /UN</v>
          </cell>
          <cell r="C884">
            <v>136.86000000000001</v>
          </cell>
          <cell r="D884">
            <v>42.05</v>
          </cell>
          <cell r="E884">
            <v>178.91</v>
          </cell>
        </row>
        <row r="885">
          <cell r="A885">
            <v>1201008336</v>
          </cell>
          <cell r="B885" t="str">
            <v>SUPORTE PARA MUFLA EM CANTONEIRA 2"X 3/16" COM 4 FUROS 5/8", INCLUSIVE FUNDO ANTICORROSIVO 2 DEMAOS /UN</v>
          </cell>
          <cell r="C885">
            <v>125.28</v>
          </cell>
          <cell r="D885">
            <v>42.05</v>
          </cell>
          <cell r="E885">
            <v>167.33</v>
          </cell>
        </row>
        <row r="886">
          <cell r="A886">
            <v>1201008338</v>
          </cell>
          <cell r="B886" t="str">
            <v>SUPORTE EM CANTONEIRA 50 X 50 X 5MM, PARA ISOLADOR PEDESTRAL 30 X 120 X 30CM, INCLUSIVE FUNDO ANTICORROSIVO 2 DEMAOS /UN</v>
          </cell>
          <cell r="C886">
            <v>161.18</v>
          </cell>
          <cell r="D886">
            <v>42.05</v>
          </cell>
          <cell r="E886">
            <v>203.23</v>
          </cell>
        </row>
        <row r="887">
          <cell r="A887">
            <v>1201008340</v>
          </cell>
          <cell r="B887" t="str">
            <v>SUPORTE PARA ALAVANCA DE MANOBRA DA CHAVE SECCIONADORA, INCLUSIVE FUNDO ANTICORROSIVO 2 DEMAOS /UN</v>
          </cell>
          <cell r="C887">
            <v>69.239999999999995</v>
          </cell>
          <cell r="D887">
            <v>19.399999999999999</v>
          </cell>
          <cell r="E887">
            <v>88.64</v>
          </cell>
        </row>
        <row r="888">
          <cell r="A888">
            <v>1201008342</v>
          </cell>
          <cell r="B888" t="str">
            <v>CHAPA DE FERRO GALVANIZADO DE 3,5 X 700 X 1700MM PARA 3 BUCHAS DE PASSAGEM, INCLUSIVE FUNDO ANTICORROSIVO 2 DEMAOS /UN</v>
          </cell>
          <cell r="C888">
            <v>299.62</v>
          </cell>
          <cell r="D888">
            <v>97.05</v>
          </cell>
          <cell r="E888">
            <v>396.67</v>
          </cell>
        </row>
        <row r="889">
          <cell r="A889">
            <v>1201008344</v>
          </cell>
          <cell r="B889" t="str">
            <v>CAIXA DE PROTECAO  PARA TRANSFORMADOR CORRENTE, EM CHAPA DE ACO 18 USG (PADRAO DA CONCESSIONARIA LOCAL) - FORNECIMENTO E INSTALACAO /UN</v>
          </cell>
          <cell r="C889">
            <v>782.01</v>
          </cell>
          <cell r="D889">
            <v>5.97</v>
          </cell>
          <cell r="E889">
            <v>787.98</v>
          </cell>
        </row>
        <row r="890">
          <cell r="A890">
            <v>1201008346</v>
          </cell>
          <cell r="B890" t="str">
            <v>PLACA DE ADVERTENCIA EM PVC 2MM, COM OS DIZERES:- ESTA CHAVE NAO DEVE SER MANOBRADA /UN</v>
          </cell>
          <cell r="C890">
            <v>30</v>
          </cell>
          <cell r="D890">
            <v>1.23</v>
          </cell>
          <cell r="E890">
            <v>31.23</v>
          </cell>
        </row>
        <row r="891">
          <cell r="A891">
            <v>1201008348</v>
          </cell>
          <cell r="B891" t="str">
            <v>- PERIGO DE MORTE /UN</v>
          </cell>
          <cell r="C891">
            <v>30</v>
          </cell>
          <cell r="D891">
            <v>1.21</v>
          </cell>
          <cell r="E891">
            <v>31.21</v>
          </cell>
        </row>
        <row r="892">
          <cell r="A892">
            <v>1201008352</v>
          </cell>
          <cell r="B892" t="str">
            <v>PARAFUSO DE FERRO C/PORCA, 2 ARRUELAS LISAS E 1 ARRUELA DE PRESSAO DE:- 3/8" X 1 1/2"/UN</v>
          </cell>
          <cell r="C892">
            <v>1.64</v>
          </cell>
          <cell r="D892">
            <v>3.51</v>
          </cell>
          <cell r="E892">
            <v>5.15</v>
          </cell>
        </row>
        <row r="893">
          <cell r="A893">
            <v>1201008354</v>
          </cell>
          <cell r="B893" t="str">
            <v>- 5/8" X 1 1/2"/UN</v>
          </cell>
          <cell r="C893">
            <v>5.15</v>
          </cell>
          <cell r="D893">
            <v>3.51</v>
          </cell>
          <cell r="E893">
            <v>8.66</v>
          </cell>
        </row>
        <row r="894">
          <cell r="A894">
            <v>1201008356</v>
          </cell>
          <cell r="B894" t="str">
            <v>PARAFUSO LATONADO C/PORCA, 2 ARRUELAS LISAS E 1  ARRUELA DE PRESSAO DE:- 3/8" X 1 1/2"/UN</v>
          </cell>
          <cell r="C894">
            <v>9.18</v>
          </cell>
          <cell r="D894">
            <v>3.51</v>
          </cell>
          <cell r="E894">
            <v>12.69</v>
          </cell>
        </row>
        <row r="895">
          <cell r="A895">
            <v>1201008358</v>
          </cell>
          <cell r="B895" t="str">
            <v>- 1/2"X 1 1/2"/UN</v>
          </cell>
          <cell r="C895">
            <v>23.05</v>
          </cell>
          <cell r="D895">
            <v>3.51</v>
          </cell>
          <cell r="E895">
            <v>26.56</v>
          </cell>
        </row>
        <row r="896">
          <cell r="A896">
            <v>1201008359</v>
          </cell>
          <cell r="B896" t="str">
            <v>CANALETA EM ALVENARIA (35X35)CM COM TAMPA ANTIDERRAPANTE, INCLUSIVE FUNDO ANTICORROSIVO /M</v>
          </cell>
          <cell r="C896">
            <v>197.49</v>
          </cell>
          <cell r="D896">
            <v>125.43</v>
          </cell>
          <cell r="E896">
            <v>322.92</v>
          </cell>
        </row>
        <row r="897">
          <cell r="A897">
            <v>1201008360</v>
          </cell>
          <cell r="B897" t="str">
            <v>CANALETA EM ALVENARIA (40X40)CM COM TAMPA ANTIDERRAPANTE, INCLUSIVE FUNDO ANTICORROSIVO /M</v>
          </cell>
          <cell r="C897">
            <v>213.45</v>
          </cell>
          <cell r="D897">
            <v>131.21</v>
          </cell>
          <cell r="E897">
            <v>344.66</v>
          </cell>
        </row>
        <row r="898">
          <cell r="A898">
            <v>1201008361</v>
          </cell>
          <cell r="B898" t="str">
            <v>CANALETA EM ALVENARIA (20X20)CM COM TAMPA ANTIDERRAPANTE, INCLUSIVE FUNDO ANTICORROSIVO /M</v>
          </cell>
          <cell r="C898">
            <v>130.52000000000001</v>
          </cell>
          <cell r="D898">
            <v>98.96</v>
          </cell>
          <cell r="E898">
            <v>229.48</v>
          </cell>
        </row>
        <row r="899">
          <cell r="A899">
            <v>1201008362</v>
          </cell>
          <cell r="B899" t="str">
            <v>CONECTOR CUNHA PARA CABO 2 AWG /UN</v>
          </cell>
          <cell r="C899">
            <v>6</v>
          </cell>
          <cell r="D899">
            <v>7.03</v>
          </cell>
          <cell r="E899">
            <v>13.03</v>
          </cell>
        </row>
        <row r="900">
          <cell r="A900">
            <v>1201008364</v>
          </cell>
          <cell r="B900" t="str">
            <v>CONECTOR CUNHA ESTRIBO PARA CABO 2 AWG /UN</v>
          </cell>
          <cell r="C900">
            <v>21.92</v>
          </cell>
          <cell r="D900">
            <v>7.03</v>
          </cell>
          <cell r="E900">
            <v>28.95</v>
          </cell>
        </row>
        <row r="901">
          <cell r="A901">
            <v>1201008366</v>
          </cell>
          <cell r="B901" t="str">
            <v>CARTUCHO VERMELHO PARA CONECTOR CUNHA /UN</v>
          </cell>
          <cell r="C901">
            <v>1.22</v>
          </cell>
          <cell r="D901">
            <v>7.03</v>
          </cell>
          <cell r="E901">
            <v>8.25</v>
          </cell>
        </row>
        <row r="902">
          <cell r="A902">
            <v>1201008370</v>
          </cell>
          <cell r="B902" t="str">
            <v>CABO DE ALUMINIO COM ALMA, NA(S) BITOLA(S):- 4 AWG /M</v>
          </cell>
          <cell r="C902">
            <v>1.55</v>
          </cell>
          <cell r="D902">
            <v>7.03</v>
          </cell>
          <cell r="E902">
            <v>8.58</v>
          </cell>
        </row>
        <row r="903">
          <cell r="A903">
            <v>1201008372</v>
          </cell>
          <cell r="B903" t="str">
            <v>- 2 AWG /M</v>
          </cell>
          <cell r="C903">
            <v>2.42</v>
          </cell>
          <cell r="D903">
            <v>7.03</v>
          </cell>
          <cell r="E903">
            <v>9.4499999999999993</v>
          </cell>
        </row>
        <row r="904">
          <cell r="A904">
            <v>1201008374</v>
          </cell>
          <cell r="B904" t="str">
            <v>- 1/0 AWG /M</v>
          </cell>
          <cell r="C904">
            <v>3.82</v>
          </cell>
          <cell r="D904">
            <v>10.9</v>
          </cell>
          <cell r="E904">
            <v>14.72</v>
          </cell>
        </row>
        <row r="905">
          <cell r="A905">
            <v>1201008376</v>
          </cell>
          <cell r="B905" t="str">
            <v>- 4/0 AWG /M</v>
          </cell>
          <cell r="C905">
            <v>29.4</v>
          </cell>
          <cell r="D905">
            <v>14.18</v>
          </cell>
          <cell r="E905">
            <v>43.58</v>
          </cell>
        </row>
        <row r="906">
          <cell r="A906">
            <v>1201008380</v>
          </cell>
          <cell r="B906" t="str">
            <v>CABO MULTIPLEXADO DE ALUMINIO CA/CAL 3X1X35+35MM2 /M</v>
          </cell>
          <cell r="C906">
            <v>21.39</v>
          </cell>
          <cell r="D906">
            <v>4.21</v>
          </cell>
          <cell r="E906">
            <v>25.6</v>
          </cell>
        </row>
        <row r="907">
          <cell r="A907">
            <v>1201008382</v>
          </cell>
          <cell r="B907" t="str">
            <v>CABO MULTIPLEXADO DE ALUMINIO CA/CAL 3X1X70+70MM2 /M</v>
          </cell>
          <cell r="C907">
            <v>40.03</v>
          </cell>
          <cell r="D907">
            <v>5.62</v>
          </cell>
          <cell r="E907">
            <v>45.65</v>
          </cell>
        </row>
        <row r="908">
          <cell r="A908">
            <v>1201008384</v>
          </cell>
          <cell r="B908" t="str">
            <v>CABO MULTIPLEXADO DE ALUMINIO CA/CAL 3X1X120+70MM2 /M</v>
          </cell>
          <cell r="C908">
            <v>70.13</v>
          </cell>
          <cell r="D908">
            <v>7.03</v>
          </cell>
          <cell r="E908">
            <v>77.16</v>
          </cell>
        </row>
        <row r="909">
          <cell r="A909">
            <v>1201008386</v>
          </cell>
          <cell r="B909" t="str">
            <v>TERMINAL CONTRATIL PINO MACICO LONGO PARA CABO 70MM2 /UN</v>
          </cell>
          <cell r="C909">
            <v>21.92</v>
          </cell>
          <cell r="D909">
            <v>70.38</v>
          </cell>
          <cell r="E909">
            <v>92.3</v>
          </cell>
        </row>
        <row r="910">
          <cell r="A910">
            <v>1201008388</v>
          </cell>
          <cell r="B910" t="str">
            <v>CABO DE ALUMINIO CA, PROTEGIDO 15KV - 50MM2 /M</v>
          </cell>
          <cell r="C910">
            <v>10.77</v>
          </cell>
          <cell r="D910">
            <v>21.81</v>
          </cell>
          <cell r="E910">
            <v>32.58</v>
          </cell>
        </row>
        <row r="911">
          <cell r="A911">
            <v>1201008390</v>
          </cell>
          <cell r="B911" t="str">
            <v>CABO DE ACO ZINCADO 3/8" (9,5MM) - CLASSE B /M</v>
          </cell>
          <cell r="C911">
            <v>11.17</v>
          </cell>
          <cell r="D911">
            <v>10.9</v>
          </cell>
          <cell r="E911">
            <v>22.07</v>
          </cell>
        </row>
        <row r="912">
          <cell r="A912">
            <v>1201008392</v>
          </cell>
          <cell r="B912" t="str">
            <v>ANEL ESPACADOR LOSANGULAR DE 15/35 KV /UN</v>
          </cell>
          <cell r="C912">
            <v>30.02</v>
          </cell>
          <cell r="D912">
            <v>10.54</v>
          </cell>
          <cell r="E912">
            <v>40.56</v>
          </cell>
        </row>
        <row r="913">
          <cell r="A913">
            <v>1201008394</v>
          </cell>
          <cell r="B913" t="str">
            <v>SAPATILHA EM ACO GALVANIZADO PARA CABOS COM DIAMETRO NOMINAL ATE 5/8" - FORNECIMENTO E INSTALACAO /UN</v>
          </cell>
          <cell r="C913">
            <v>4.3600000000000003</v>
          </cell>
          <cell r="D913">
            <v>0.69</v>
          </cell>
          <cell r="E913">
            <v>5.05</v>
          </cell>
        </row>
        <row r="914">
          <cell r="A914">
            <v>1201008398</v>
          </cell>
          <cell r="B914" t="str">
            <v>ABRACADEIRA PARA POSTE DE CONCRETO CIRCULAR DIAMETRO 150MM /UN</v>
          </cell>
          <cell r="C914">
            <v>34.47</v>
          </cell>
          <cell r="D914">
            <v>10.54</v>
          </cell>
          <cell r="E914">
            <v>45.01</v>
          </cell>
        </row>
        <row r="915">
          <cell r="A915">
            <v>1201008400</v>
          </cell>
          <cell r="B915" t="str">
            <v>ABRACADEIRA PARA POSTE DE CONCRETO CIRCULAR DIAMETRO 160MM /UN</v>
          </cell>
          <cell r="C915">
            <v>24.88</v>
          </cell>
          <cell r="D915">
            <v>10.54</v>
          </cell>
          <cell r="E915">
            <v>35.42</v>
          </cell>
        </row>
        <row r="916">
          <cell r="A916">
            <v>1201008402</v>
          </cell>
          <cell r="B916" t="str">
            <v>ABRACADEIRA PARA POSTE DE CONCRETO CIRCULAR DIAMETRO 200MM /UN</v>
          </cell>
          <cell r="C916">
            <v>38.04</v>
          </cell>
          <cell r="D916">
            <v>10.54</v>
          </cell>
          <cell r="E916">
            <v>48.58</v>
          </cell>
        </row>
        <row r="917">
          <cell r="A917">
            <v>1201008404</v>
          </cell>
          <cell r="B917" t="str">
            <v>ABRACADEIRA PARA POSTE DE CONCRETO CIRCULAR DIAMETRO 210MM /UN</v>
          </cell>
          <cell r="C917">
            <v>41.06</v>
          </cell>
          <cell r="D917">
            <v>13.24</v>
          </cell>
          <cell r="E917">
            <v>54.3</v>
          </cell>
        </row>
        <row r="918">
          <cell r="A918">
            <v>1201008406</v>
          </cell>
          <cell r="B918" t="str">
            <v>ABRACADEIRA PARA POSTE DE CONCRETO CIRCULAR DIAMETRO 220MM /UN</v>
          </cell>
          <cell r="C918">
            <v>41.82</v>
          </cell>
          <cell r="D918">
            <v>10.54</v>
          </cell>
          <cell r="E918">
            <v>52.36</v>
          </cell>
        </row>
        <row r="919">
          <cell r="A919">
            <v>1201008408</v>
          </cell>
          <cell r="B919" t="str">
            <v>ABRACADEIRA PARA POSTE DE CONCRETO CIRCULAR DIAMETRO 240MM /UN</v>
          </cell>
          <cell r="C919">
            <v>35.049999999999997</v>
          </cell>
          <cell r="D919">
            <v>10.54</v>
          </cell>
          <cell r="E919">
            <v>45.59</v>
          </cell>
        </row>
        <row r="920">
          <cell r="A920">
            <v>1201008410</v>
          </cell>
          <cell r="B920" t="str">
            <v>ABRACADEIRA PARA POSTE DE CONCRETO CIRCULAR DIAMETRO 250MM /UN</v>
          </cell>
          <cell r="C920">
            <v>43.99</v>
          </cell>
          <cell r="D920">
            <v>10.54</v>
          </cell>
          <cell r="E920">
            <v>54.53</v>
          </cell>
        </row>
        <row r="921">
          <cell r="A921">
            <v>1201008412</v>
          </cell>
          <cell r="B921" t="str">
            <v>ABRACADEIRA PARA POSTE DE CONCRETO CIRCULAR DIAMETRO 290MM /UN</v>
          </cell>
          <cell r="C921">
            <v>43.28</v>
          </cell>
          <cell r="D921">
            <v>10.54</v>
          </cell>
          <cell r="E921">
            <v>53.82</v>
          </cell>
        </row>
        <row r="922">
          <cell r="A922">
            <v>1201008414</v>
          </cell>
          <cell r="B922" t="str">
            <v>CAPA PROTETORA 15 KV CONECTOR CUNHA COM ESTRIBO 4-2 AWG / 25-50MM2 /UN</v>
          </cell>
          <cell r="C922">
            <v>31.04</v>
          </cell>
          <cell r="D922">
            <v>7.03</v>
          </cell>
          <cell r="E922">
            <v>38.07</v>
          </cell>
        </row>
        <row r="923">
          <cell r="A923">
            <v>1201008416</v>
          </cell>
          <cell r="B923" t="str">
            <v>CONECTOR PARA LINHA VIVA /UN</v>
          </cell>
          <cell r="C923">
            <v>46.32</v>
          </cell>
          <cell r="D923">
            <v>14.07</v>
          </cell>
          <cell r="E923">
            <v>60.39</v>
          </cell>
        </row>
        <row r="924">
          <cell r="A924">
            <v>1201008418</v>
          </cell>
          <cell r="B924" t="str">
            <v>CONECTOR CUNHA ESTRIBO PARA CABO 50MM2 /UN</v>
          </cell>
          <cell r="C924">
            <v>39.700000000000003</v>
          </cell>
          <cell r="D924">
            <v>7.03</v>
          </cell>
          <cell r="E924">
            <v>46.73</v>
          </cell>
        </row>
        <row r="925">
          <cell r="A925">
            <v>1201008420</v>
          </cell>
          <cell r="B925" t="str">
            <v>CONECTOR CUNHA ESTRIBO PARA CABO 70MM2 /UN</v>
          </cell>
          <cell r="C925">
            <v>22.05</v>
          </cell>
          <cell r="D925">
            <v>7.03</v>
          </cell>
          <cell r="E925">
            <v>29.08</v>
          </cell>
        </row>
        <row r="926">
          <cell r="A926">
            <v>1201008422</v>
          </cell>
          <cell r="B926" t="str">
            <v>CONECTOR PERFURANTE ISOLADO - PRINC. 240-240MM2 / DERIV. 70-240MM2 /UN</v>
          </cell>
          <cell r="C926">
            <v>29.78</v>
          </cell>
          <cell r="D926">
            <v>14.07</v>
          </cell>
          <cell r="E926">
            <v>43.85</v>
          </cell>
        </row>
        <row r="927">
          <cell r="A927">
            <v>1201008424</v>
          </cell>
          <cell r="B927" t="str">
            <v>CONECTOR PERFURANTE ISOLADO - PRINC. 120-240MM2 / DERIV. 50-120MM2 /UN</v>
          </cell>
          <cell r="C927">
            <v>27.17</v>
          </cell>
          <cell r="D927">
            <v>10.98</v>
          </cell>
          <cell r="E927">
            <v>38.15</v>
          </cell>
        </row>
        <row r="928">
          <cell r="A928">
            <v>1201008426</v>
          </cell>
          <cell r="B928" t="str">
            <v>ESPACADOR LOSANGULAR 15 KV - 50MM2 /UN</v>
          </cell>
          <cell r="C928">
            <v>26.65</v>
          </cell>
          <cell r="D928">
            <v>14.07</v>
          </cell>
          <cell r="E928">
            <v>40.72</v>
          </cell>
        </row>
        <row r="929">
          <cell r="A929">
            <v>1201008428</v>
          </cell>
          <cell r="B929" t="str">
            <v>BRACO SUPORTE TIPO L /UN</v>
          </cell>
          <cell r="C929">
            <v>61.35</v>
          </cell>
          <cell r="D929">
            <v>10.54</v>
          </cell>
          <cell r="E929">
            <v>71.89</v>
          </cell>
        </row>
        <row r="930">
          <cell r="A930">
            <v>1201008430</v>
          </cell>
          <cell r="B930" t="str">
            <v>BRACO SUPORTE TIPO C /UN</v>
          </cell>
          <cell r="C930">
            <v>107.8</v>
          </cell>
          <cell r="D930">
            <v>10.54</v>
          </cell>
          <cell r="E930">
            <v>118.34</v>
          </cell>
        </row>
        <row r="931">
          <cell r="A931">
            <v>1201008432</v>
          </cell>
          <cell r="B931" t="str">
            <v>SUPORTE COMPACTO TIPO Z /UN</v>
          </cell>
          <cell r="C931">
            <v>18.03</v>
          </cell>
          <cell r="D931">
            <v>10.54</v>
          </cell>
          <cell r="E931">
            <v>28.57</v>
          </cell>
        </row>
        <row r="932">
          <cell r="A932">
            <v>1201008434</v>
          </cell>
          <cell r="B932" t="str">
            <v>SUPORTE COMPACTO TIPO T, 13,8 KV /UN</v>
          </cell>
          <cell r="C932">
            <v>60.12</v>
          </cell>
          <cell r="D932">
            <v>10.54</v>
          </cell>
          <cell r="E932">
            <v>70.66</v>
          </cell>
        </row>
        <row r="933">
          <cell r="A933">
            <v>1201008436</v>
          </cell>
          <cell r="B933" t="str">
            <v>ALCA PREFORMADA PARA CABO DE ACO 3/8" /UN</v>
          </cell>
          <cell r="C933">
            <v>3.91</v>
          </cell>
          <cell r="D933">
            <v>10.54</v>
          </cell>
          <cell r="E933">
            <v>14.45</v>
          </cell>
        </row>
        <row r="934">
          <cell r="A934">
            <v>1201008438</v>
          </cell>
          <cell r="B934" t="str">
            <v>PINO ISOLADOR POLIMERICO 15 KV, 3/8" X 180MM /UN</v>
          </cell>
          <cell r="C934">
            <v>22.68</v>
          </cell>
          <cell r="D934">
            <v>7.03</v>
          </cell>
          <cell r="E934">
            <v>29.71</v>
          </cell>
        </row>
        <row r="935">
          <cell r="A935">
            <v>1201008440</v>
          </cell>
          <cell r="B935" t="str">
            <v>GRAMPO DE SUSPENSAO PARA MENSAGEIRO 35MM2 /UN</v>
          </cell>
          <cell r="C935">
            <v>40</v>
          </cell>
          <cell r="D935">
            <v>10.54</v>
          </cell>
          <cell r="E935">
            <v>50.54</v>
          </cell>
        </row>
        <row r="936">
          <cell r="A936">
            <v>1201008442</v>
          </cell>
          <cell r="B936" t="str">
            <v>GRAMPO DE SUSPENSAO PARA MENSAGEIRO  70MM2 /UN</v>
          </cell>
          <cell r="C936">
            <v>40</v>
          </cell>
          <cell r="D936">
            <v>10.54</v>
          </cell>
          <cell r="E936">
            <v>50.54</v>
          </cell>
        </row>
        <row r="937">
          <cell r="A937">
            <v>1201008444</v>
          </cell>
          <cell r="B937" t="str">
            <v>GRAMPO DE ANCORAGEM DIELETRICO 16-50MM /UN</v>
          </cell>
          <cell r="C937">
            <v>41.57</v>
          </cell>
          <cell r="D937">
            <v>10.54</v>
          </cell>
          <cell r="E937">
            <v>52.11</v>
          </cell>
        </row>
        <row r="938">
          <cell r="A938">
            <v>1201008470</v>
          </cell>
          <cell r="B938" t="str">
            <v>MAO DE OBRA EM SERVICOS DE ILUMINACAO PUBLICA ORNAMENTAL EM POSTE DE ATE 12M /UN</v>
          </cell>
          <cell r="D938">
            <v>188.8</v>
          </cell>
          <cell r="E938">
            <v>188.8</v>
          </cell>
        </row>
        <row r="939">
          <cell r="A939">
            <v>1201008472</v>
          </cell>
          <cell r="B939" t="str">
            <v>MAO DE OBRA EM SERVICOS DE ILUMINACAO PUBLICA ORNAMENTAL EM POSTE DE ATE 13 A 19M /UN</v>
          </cell>
          <cell r="D939">
            <v>283.19</v>
          </cell>
          <cell r="E939">
            <v>283.19</v>
          </cell>
        </row>
        <row r="941">
          <cell r="B941" t="str">
            <v>*  PADRAO E ACESSORIOS</v>
          </cell>
        </row>
        <row r="942">
          <cell r="A942">
            <v>1201009001</v>
          </cell>
          <cell r="B942" t="str">
            <v>ENTRADA DE SERVICO, EM BAIXA TENSAO, COM CAIXA DE MEDICAO INSTALADA EM MURETA DE ALVENARIA (1 1/2 VEZ), MEDINDO (1,20 X 2,10)M, CONFORME PADRAO ENERGISA, NA(S) ESPECIFICACAO(OES):- MONOFASICO - 0 A 3,8 KW /UN</v>
          </cell>
          <cell r="C942">
            <v>3404.34</v>
          </cell>
          <cell r="D942">
            <v>271.77999999999997</v>
          </cell>
          <cell r="E942">
            <v>3676.12</v>
          </cell>
        </row>
        <row r="943">
          <cell r="A943">
            <v>1201009003</v>
          </cell>
          <cell r="B943" t="str">
            <v>- MONOFASICO DE 3,9 A 6,3 KW /UN</v>
          </cell>
          <cell r="C943">
            <v>3523.08</v>
          </cell>
          <cell r="D943">
            <v>271.77999999999997</v>
          </cell>
          <cell r="E943">
            <v>3794.86</v>
          </cell>
        </row>
        <row r="944">
          <cell r="A944">
            <v>1201009005</v>
          </cell>
          <cell r="B944" t="str">
            <v>- MONOFASICO DE 6,4 A 8,8 KW /UN</v>
          </cell>
          <cell r="C944">
            <v>3726.11</v>
          </cell>
          <cell r="D944">
            <v>271.77999999999997</v>
          </cell>
          <cell r="E944">
            <v>3997.89</v>
          </cell>
        </row>
        <row r="945">
          <cell r="A945">
            <v>1201009009</v>
          </cell>
          <cell r="B945" t="str">
            <v>- BIFASICO 0 A 10,1 KW /UN</v>
          </cell>
          <cell r="C945">
            <v>3565.96</v>
          </cell>
          <cell r="D945">
            <v>277.27</v>
          </cell>
          <cell r="E945">
            <v>3843.23</v>
          </cell>
        </row>
        <row r="946">
          <cell r="A946">
            <v>1201009010</v>
          </cell>
          <cell r="B946" t="str">
            <v>- BIFASICO DE 10,2 A 12,7 KW /UN</v>
          </cell>
          <cell r="C946">
            <v>3739.8</v>
          </cell>
          <cell r="D946">
            <v>277.27</v>
          </cell>
          <cell r="E946">
            <v>4017.07</v>
          </cell>
        </row>
        <row r="947">
          <cell r="A947">
            <v>1201009011</v>
          </cell>
          <cell r="B947" t="str">
            <v>- BIFASICO DE 12,8 A 17,7 KW /UN</v>
          </cell>
          <cell r="C947">
            <v>3965.72</v>
          </cell>
          <cell r="D947">
            <v>277.27</v>
          </cell>
          <cell r="E947">
            <v>4242.99</v>
          </cell>
        </row>
        <row r="948">
          <cell r="A948">
            <v>1201009013</v>
          </cell>
          <cell r="B948" t="str">
            <v>- TRIFASICO 0 A 14,00 KW /UN</v>
          </cell>
          <cell r="C948">
            <v>4105.8100000000004</v>
          </cell>
          <cell r="D948">
            <v>283.04000000000002</v>
          </cell>
          <cell r="E948">
            <v>4388.8500000000004</v>
          </cell>
        </row>
        <row r="949">
          <cell r="A949">
            <v>1201009014</v>
          </cell>
          <cell r="B949" t="str">
            <v>- TRIFASICO DE 14,01 A 17,28 KW /UN</v>
          </cell>
          <cell r="C949">
            <v>4187.93</v>
          </cell>
          <cell r="D949">
            <v>283.04000000000002</v>
          </cell>
          <cell r="E949">
            <v>4470.97</v>
          </cell>
        </row>
        <row r="950">
          <cell r="A950">
            <v>1201009015</v>
          </cell>
          <cell r="B950" t="str">
            <v>- TRIFASICO DE 17,29 A 24,47 KW /UN</v>
          </cell>
          <cell r="C950">
            <v>4518.26</v>
          </cell>
          <cell r="D950">
            <v>283.04000000000002</v>
          </cell>
          <cell r="E950">
            <v>4801.3</v>
          </cell>
        </row>
        <row r="951">
          <cell r="A951">
            <v>1201009016</v>
          </cell>
          <cell r="B951" t="str">
            <v>- TRIFASICO DE 24,48 A 35,05 KW /UN</v>
          </cell>
          <cell r="C951">
            <v>4886.38</v>
          </cell>
          <cell r="D951">
            <v>283.04000000000002</v>
          </cell>
          <cell r="E951">
            <v>5169.42</v>
          </cell>
        </row>
        <row r="952">
          <cell r="A952">
            <v>1201009017</v>
          </cell>
          <cell r="B952" t="str">
            <v>- TRIFASICO DE 35,06 A 52,23 KW /UN</v>
          </cell>
          <cell r="C952">
            <v>7656.59</v>
          </cell>
          <cell r="D952">
            <v>283.04000000000002</v>
          </cell>
          <cell r="E952">
            <v>7939.63</v>
          </cell>
        </row>
        <row r="953">
          <cell r="A953">
            <v>1201009018</v>
          </cell>
          <cell r="B953" t="str">
            <v>- TRIFASICO DE 52,24 A 75,0 KW /UN</v>
          </cell>
          <cell r="C953">
            <v>9292.64</v>
          </cell>
          <cell r="D953">
            <v>283.04000000000002</v>
          </cell>
          <cell r="E953">
            <v>9575.68</v>
          </cell>
        </row>
        <row r="954">
          <cell r="A954">
            <v>1201009020</v>
          </cell>
          <cell r="B954" t="str">
            <v>ENTR. DE SERV. EM BAIXA TENSAO, C/ CX. DE MEDICAO INDIRETA E CAIXA P/DISJUNTOR PADRAO ENERGISA, INSTALADA EM MURETA DE ALV. (1 1/2 VEZ), MED.(2,20 X 2,00)M, NA(S) ESPECIFICACAO(OES):- TRIFASICO (27 A 38)KW - ANEXO E-30(PADRAO) /UN</v>
          </cell>
          <cell r="C954">
            <v>4061.42</v>
          </cell>
          <cell r="D954">
            <v>1787.43</v>
          </cell>
          <cell r="E954">
            <v>5848.85</v>
          </cell>
        </row>
        <row r="955">
          <cell r="A955">
            <v>1201009022</v>
          </cell>
          <cell r="B955" t="str">
            <v>- TRIFASICO (38,1 a 47)KW - ANEXO E-031 (PADRAO) /UN</v>
          </cell>
          <cell r="C955">
            <v>4745.1899999999996</v>
          </cell>
          <cell r="D955">
            <v>1788.84</v>
          </cell>
          <cell r="E955">
            <v>6534.03</v>
          </cell>
        </row>
        <row r="956">
          <cell r="A956">
            <v>1201009023</v>
          </cell>
          <cell r="B956" t="str">
            <v>- TRIFASICO (47,1 A 60)KW - ANEXO E-032 (PADRAO) /UN</v>
          </cell>
          <cell r="C956">
            <v>5435.97</v>
          </cell>
          <cell r="D956">
            <v>1788.84</v>
          </cell>
          <cell r="E956">
            <v>7224.81</v>
          </cell>
        </row>
        <row r="957">
          <cell r="A957">
            <v>1201009024</v>
          </cell>
          <cell r="B957" t="str">
            <v>- TRIFASICO (60,1 A 75)KW - ANEXO E-033 /UN</v>
          </cell>
          <cell r="C957">
            <v>6096.57</v>
          </cell>
          <cell r="D957">
            <v>1788.84</v>
          </cell>
          <cell r="E957">
            <v>7885.41</v>
          </cell>
        </row>
        <row r="958">
          <cell r="A958">
            <v>1201009050</v>
          </cell>
          <cell r="B958" t="str">
            <v>CAIXA DE MEDICAO MONOFASICA EM POLICARBONATO OU NORYL (285X326X165)MM, PADRAO ENERGISA /UN</v>
          </cell>
          <cell r="C958">
            <v>75.25</v>
          </cell>
          <cell r="D958">
            <v>19.350000000000001</v>
          </cell>
          <cell r="E958">
            <v>94.6</v>
          </cell>
        </row>
        <row r="959">
          <cell r="A959">
            <v>1201009052</v>
          </cell>
          <cell r="B959" t="str">
            <v>CAIXA DE MEDICAO POLIFASICA EM POLICARBONATO OU NORYL (377X476X213)MM, PADRAO ENERGISA /UN</v>
          </cell>
          <cell r="C959">
            <v>178.05</v>
          </cell>
          <cell r="D959">
            <v>19.350000000000001</v>
          </cell>
          <cell r="E959">
            <v>197.4</v>
          </cell>
        </row>
        <row r="960">
          <cell r="A960">
            <v>1201009054</v>
          </cell>
          <cell r="B960" t="str">
            <v>CAIXA PARA MEDICAO DIRETA ATE 200A (600X1000X200)MM, PADRAO ENERGISA /UN</v>
          </cell>
          <cell r="C960">
            <v>915.99</v>
          </cell>
          <cell r="D960">
            <v>19.350000000000001</v>
          </cell>
          <cell r="E960">
            <v>935.34</v>
          </cell>
        </row>
        <row r="961">
          <cell r="A961">
            <v>1201009056</v>
          </cell>
          <cell r="B961" t="str">
            <v>CAIXA PARA MEDIDOR DE DEMANDA E ENERGIA REATIVA, PADRAO ENERGISA /UN</v>
          </cell>
          <cell r="C961">
            <v>800</v>
          </cell>
          <cell r="D961">
            <v>46.54</v>
          </cell>
          <cell r="E961">
            <v>846.54</v>
          </cell>
        </row>
        <row r="962">
          <cell r="A962">
            <v>1201009058</v>
          </cell>
          <cell r="B962" t="str">
            <v>CAIXA PARA TC, PADRAO ENERGISA /UN</v>
          </cell>
          <cell r="C962">
            <v>782.01</v>
          </cell>
          <cell r="D962">
            <v>46.54</v>
          </cell>
          <cell r="E962">
            <v>828.55</v>
          </cell>
        </row>
        <row r="963">
          <cell r="A963">
            <v>1201009060</v>
          </cell>
          <cell r="B963" t="str">
            <v>ISOLADOR DE ROLDANA, PARA BAIXA TENSAO /UN</v>
          </cell>
          <cell r="C963">
            <v>4.41</v>
          </cell>
          <cell r="D963">
            <v>3.51</v>
          </cell>
          <cell r="E963">
            <v>7.92</v>
          </cell>
        </row>
        <row r="964">
          <cell r="A964">
            <v>1201009062</v>
          </cell>
          <cell r="B964" t="str">
            <v>ARMACAO SECUNDARIA, COM HASTE, NA(S) ESPECIFICACAO(OES):- 1 ESTRIBO /UN</v>
          </cell>
          <cell r="C964">
            <v>23.11</v>
          </cell>
          <cell r="D964">
            <v>26.38</v>
          </cell>
          <cell r="E964">
            <v>49.49</v>
          </cell>
        </row>
        <row r="965">
          <cell r="A965">
            <v>1201009064</v>
          </cell>
          <cell r="B965" t="str">
            <v>SINAPI - 101539 - ARMACAO SECUNDARIA, COM 2 ESTRIBOS E 2 ISOLADORES - FORNECIMENTO E INSTALACAO. AF_07/2020 /UN</v>
          </cell>
          <cell r="E965">
            <v>69.58</v>
          </cell>
        </row>
        <row r="966">
          <cell r="A966">
            <v>1201009065</v>
          </cell>
          <cell r="B966" t="str">
            <v>SINAPI - 101540 - ARMACAO SECUNDARIA, COM 3 ESTRIBOS E 3 ISOLADORES - FORNECIMENTO E INSTALACAO. AF_07/2020 /UN</v>
          </cell>
          <cell r="E966">
            <v>119.45</v>
          </cell>
        </row>
        <row r="967">
          <cell r="A967">
            <v>1201009066</v>
          </cell>
          <cell r="B967" t="str">
            <v>SINAPI - 101541 - ARMACAO SECUNDARIA, COM 4 ESTRIBOS E 4 ISOLADORES - FORNECIMENTO E INSTALACAO. AF_07/2020 /UN</v>
          </cell>
          <cell r="E967">
            <v>155.29</v>
          </cell>
        </row>
        <row r="968">
          <cell r="A968">
            <v>1201009080</v>
          </cell>
          <cell r="B968" t="str">
            <v>CABO DE ALUMINIO TRANCADO TRIPLEX:- 6 AWG /M</v>
          </cell>
          <cell r="C968">
            <v>5.5</v>
          </cell>
          <cell r="D968">
            <v>14.07</v>
          </cell>
          <cell r="E968">
            <v>19.57</v>
          </cell>
        </row>
        <row r="969">
          <cell r="A969">
            <v>1201009082</v>
          </cell>
          <cell r="B969" t="str">
            <v>- 4 AWG /M</v>
          </cell>
          <cell r="C969">
            <v>7.14</v>
          </cell>
          <cell r="D969">
            <v>14.07</v>
          </cell>
          <cell r="E969">
            <v>21.21</v>
          </cell>
        </row>
        <row r="970">
          <cell r="A970">
            <v>1201009084</v>
          </cell>
          <cell r="B970" t="str">
            <v>- 2 AWG /M</v>
          </cell>
          <cell r="C970">
            <v>10.91</v>
          </cell>
          <cell r="D970">
            <v>14.07</v>
          </cell>
          <cell r="E970">
            <v>24.98</v>
          </cell>
        </row>
        <row r="971">
          <cell r="A971">
            <v>1201009090</v>
          </cell>
          <cell r="B971" t="str">
            <v>CABO DE ALUMINIO TRANCADO QUADRUPLEX :- 6 AWG /M</v>
          </cell>
          <cell r="C971">
            <v>6.71</v>
          </cell>
          <cell r="D971">
            <v>14.07</v>
          </cell>
          <cell r="E971">
            <v>20.78</v>
          </cell>
        </row>
        <row r="972">
          <cell r="A972">
            <v>1201009092</v>
          </cell>
          <cell r="B972" t="str">
            <v>- 4 AWG /M</v>
          </cell>
          <cell r="C972">
            <v>9.7899999999999991</v>
          </cell>
          <cell r="D972">
            <v>14.07</v>
          </cell>
          <cell r="E972">
            <v>23.86</v>
          </cell>
        </row>
        <row r="973">
          <cell r="A973">
            <v>1201009094</v>
          </cell>
          <cell r="B973" t="str">
            <v>- 2 AWG /M</v>
          </cell>
          <cell r="C973">
            <v>13.73</v>
          </cell>
          <cell r="D973">
            <v>14.07</v>
          </cell>
          <cell r="E973">
            <v>27.8</v>
          </cell>
        </row>
        <row r="975">
          <cell r="B975" t="str">
            <v>INSTALACOES HIDRO-SANITARIA E AGUAS PLUVIAIS</v>
          </cell>
        </row>
        <row r="977">
          <cell r="A977" t="str">
            <v>CODIGO</v>
          </cell>
          <cell r="B977" t="str">
            <v>S E R V I C O S</v>
          </cell>
          <cell r="C977" t="str">
            <v>MATERIAL</v>
          </cell>
          <cell r="D977" t="str">
            <v>MAO OBRA</v>
          </cell>
          <cell r="E977" t="str">
            <v>TOTAL</v>
          </cell>
        </row>
        <row r="979">
          <cell r="B979" t="str">
            <v>*  AGUA FRIA</v>
          </cell>
        </row>
        <row r="980">
          <cell r="A980">
            <v>1301001000</v>
          </cell>
          <cell r="B980" t="str">
            <v>SINAPI - 90443 - RASGO EM ALVENARIA PARA RAMAIS/ DISTRIBUICAO COM DIAMETROS MENORES OU IGUAIS A 40 MM. AF_05/2015 /M</v>
          </cell>
          <cell r="E980">
            <v>8.74</v>
          </cell>
        </row>
        <row r="981">
          <cell r="A981">
            <v>1301001050</v>
          </cell>
          <cell r="B981" t="str">
            <v>ADAPTADOR COM ROSCA E FLANGES DE PVC (DA TIGRE, FORTILIT OU SIMILAR), PARA CAIXA D'AGUA DE FIBROCIMENTO, NO(S) DIAMETRO(S):- 3/4" /UN</v>
          </cell>
          <cell r="C981">
            <v>15.39</v>
          </cell>
          <cell r="D981">
            <v>2.79</v>
          </cell>
          <cell r="E981">
            <v>18.18</v>
          </cell>
        </row>
        <row r="982">
          <cell r="A982">
            <v>1301001052</v>
          </cell>
          <cell r="B982" t="str">
            <v>- 1" /UN</v>
          </cell>
          <cell r="C982">
            <v>20.59</v>
          </cell>
          <cell r="D982">
            <v>2.79</v>
          </cell>
          <cell r="E982">
            <v>23.38</v>
          </cell>
        </row>
        <row r="983">
          <cell r="A983">
            <v>1301001053</v>
          </cell>
          <cell r="B983" t="str">
            <v>- 1 1/4" /UN</v>
          </cell>
          <cell r="C983">
            <v>29.12</v>
          </cell>
          <cell r="D983">
            <v>4.34</v>
          </cell>
          <cell r="E983">
            <v>33.46</v>
          </cell>
        </row>
        <row r="984">
          <cell r="A984">
            <v>1301001054</v>
          </cell>
          <cell r="B984" t="str">
            <v>- 1 1/2" /UN</v>
          </cell>
          <cell r="C984">
            <v>34.86</v>
          </cell>
          <cell r="D984">
            <v>4.34</v>
          </cell>
          <cell r="E984">
            <v>39.200000000000003</v>
          </cell>
        </row>
        <row r="985">
          <cell r="A985">
            <v>1301001056</v>
          </cell>
          <cell r="B985" t="str">
            <v>- 2" /UN</v>
          </cell>
          <cell r="C985">
            <v>42.3</v>
          </cell>
          <cell r="D985">
            <v>4.34</v>
          </cell>
          <cell r="E985">
            <v>46.64</v>
          </cell>
        </row>
        <row r="986">
          <cell r="A986">
            <v>1301001060</v>
          </cell>
          <cell r="B986" t="str">
            <v>TUBO PVC SOLDAVEL AGUA FRIA DN 25MM, INCLUSIVE CONEXOES - FORNECIMENTO E INSTALACAO /M</v>
          </cell>
          <cell r="C986">
            <v>4.28</v>
          </cell>
          <cell r="D986">
            <v>11.73</v>
          </cell>
          <cell r="E986">
            <v>16.010000000000002</v>
          </cell>
        </row>
        <row r="987">
          <cell r="A987">
            <v>1301001062</v>
          </cell>
          <cell r="B987" t="str">
            <v>TUBO PVC SOLDAVEL AGUA FRIA DN 32MM, INCLUSIVE CONEXOES - FORNECIMENTO E INSTALACAO /M</v>
          </cell>
          <cell r="C987">
            <v>9.57</v>
          </cell>
          <cell r="D987">
            <v>12.2</v>
          </cell>
          <cell r="E987">
            <v>21.77</v>
          </cell>
        </row>
        <row r="988">
          <cell r="A988">
            <v>1301001063</v>
          </cell>
          <cell r="B988" t="str">
            <v>TUBO PVC SOLDAVEL AGUA FRIA DN 40MM, INCLUSIVE CONEXOES- FORNECIMENTO E INSTALACAO /M</v>
          </cell>
          <cell r="C988">
            <v>13.9</v>
          </cell>
          <cell r="D988">
            <v>15.26</v>
          </cell>
          <cell r="E988">
            <v>29.16</v>
          </cell>
        </row>
        <row r="989">
          <cell r="A989">
            <v>1301001064</v>
          </cell>
          <cell r="B989" t="str">
            <v>TUBO PVC SOLDAVEL AGUA FRIA DN 50MM, INCLUSIVE CONEXOES - FORNECIMENTO E INSTALACAO /M</v>
          </cell>
          <cell r="C989">
            <v>15.94</v>
          </cell>
          <cell r="D989">
            <v>18.63</v>
          </cell>
          <cell r="E989">
            <v>34.57</v>
          </cell>
        </row>
        <row r="990">
          <cell r="A990">
            <v>1301001065</v>
          </cell>
          <cell r="B990" t="str">
            <v>TUBO PVC SOLDAVEL AGUA FRIA DN 60MM, INCLUSIVE CONEXOES - FORNECIMENTO E INSTALACAO /M</v>
          </cell>
          <cell r="C990">
            <v>26.83</v>
          </cell>
          <cell r="D990">
            <v>21.74</v>
          </cell>
          <cell r="E990">
            <v>48.57</v>
          </cell>
        </row>
        <row r="991">
          <cell r="A991">
            <v>1301001066</v>
          </cell>
          <cell r="B991" t="str">
            <v>TUBO PVC SOLDAVEL AGUA FRIA DN 75MM, INCLUSIVE CONEXOES - FORNECIMENTO E INSTALACAO /M</v>
          </cell>
          <cell r="C991">
            <v>44.91</v>
          </cell>
          <cell r="D991">
            <v>28.45</v>
          </cell>
          <cell r="E991">
            <v>73.36</v>
          </cell>
        </row>
        <row r="992">
          <cell r="A992">
            <v>1301001067</v>
          </cell>
          <cell r="B992" t="str">
            <v>TUBO PVC SOLDAVEL AGUA FRIA DN 85MM, INCLUSIVE CONEXOES - FORNECIMENTO E INSTALACAO /M</v>
          </cell>
          <cell r="C992">
            <v>56.1</v>
          </cell>
          <cell r="D992">
            <v>31.07</v>
          </cell>
          <cell r="E992">
            <v>87.17</v>
          </cell>
        </row>
        <row r="993">
          <cell r="A993">
            <v>1301001068</v>
          </cell>
          <cell r="B993" t="str">
            <v>TUBO PVC SOLDAVEL AGUA FRIA DN 110MM, INCLUSIVE CONEXOES - FORNECIMENTO E INSTALACAO /M</v>
          </cell>
          <cell r="C993">
            <v>90.01</v>
          </cell>
          <cell r="D993">
            <v>34.17</v>
          </cell>
          <cell r="E993">
            <v>124.18</v>
          </cell>
        </row>
        <row r="994">
          <cell r="A994">
            <v>1301001069</v>
          </cell>
          <cell r="B994" t="str">
            <v>ESCAVACAO (MANUAL) DE VALAS, PARA ASSENTAMENTO DE TUBOS, COM DIAMETRO DE 2 1/2" (75 MM) A 4" (110 MM) /M</v>
          </cell>
          <cell r="C994">
            <v>0</v>
          </cell>
          <cell r="D994">
            <v>3.97</v>
          </cell>
          <cell r="E994">
            <v>3.97</v>
          </cell>
        </row>
        <row r="995">
          <cell r="A995">
            <v>1301001070</v>
          </cell>
          <cell r="B995" t="str">
            <v>REATERRO (MANUAL) DE VALAS /M</v>
          </cell>
          <cell r="C995">
            <v>0</v>
          </cell>
          <cell r="D995">
            <v>3.88</v>
          </cell>
          <cell r="E995">
            <v>3.88</v>
          </cell>
        </row>
        <row r="996">
          <cell r="A996">
            <v>1301001072</v>
          </cell>
          <cell r="B996" t="str">
            <v>SINAPI - 89366 - JOELHO 90 GRAUS COM BUCHA DE LATAO, PVC, SOLDAVEL, DN 25MM, X 3/4" INSTALADO EM RAMAL OU SUB-RAMAL DE AGUA - FORNECIMENTO E INSTALACAO. AF_12/2014 /UN</v>
          </cell>
          <cell r="E996">
            <v>12.9</v>
          </cell>
        </row>
        <row r="997">
          <cell r="A997">
            <v>1301001074</v>
          </cell>
          <cell r="B997" t="str">
            <v>SINAPI - 90373 - JOELHO 90 GRAUS COM BUCHA DE LATAO, PVC, SOLDAVEL, DN 25MM, X 1/2" INSTALADO EM RAMAL OU SUB-RAMAL DE AGUA - FORNECIMENTO E INSTALACAO. AF_12/2014 /UN</v>
          </cell>
          <cell r="E997">
            <v>11.78</v>
          </cell>
        </row>
        <row r="998">
          <cell r="A998">
            <v>1301001076</v>
          </cell>
          <cell r="B998" t="str">
            <v>- JOELHO DE REDUCAO (32 X 3/4)  MM X POL. /UN</v>
          </cell>
          <cell r="C998">
            <v>18.690000000000001</v>
          </cell>
          <cell r="D998">
            <v>6.2</v>
          </cell>
          <cell r="E998">
            <v>24.89</v>
          </cell>
        </row>
        <row r="999">
          <cell r="A999">
            <v>1301001078</v>
          </cell>
          <cell r="B999" t="str">
            <v>SINAPI - 89378 - LUVA, PVC, SOLDAVEL, DN 25MM, INSTALADO EM RAMAL OU SUB-RAMAL DE AGUA - FORNECIMENTO E INSTALACAO. AF_12/2014 /UN</v>
          </cell>
          <cell r="E999">
            <v>4.96</v>
          </cell>
        </row>
        <row r="1000">
          <cell r="A1000">
            <v>1301001080</v>
          </cell>
          <cell r="B1000" t="str">
            <v>- LUVA DE REDUCAO (25 X 1/2) MM X POL. /UN</v>
          </cell>
          <cell r="C1000">
            <v>6.46</v>
          </cell>
          <cell r="D1000">
            <v>3.1</v>
          </cell>
          <cell r="E1000">
            <v>9.56</v>
          </cell>
        </row>
        <row r="1001">
          <cell r="A1001">
            <v>1301001082</v>
          </cell>
          <cell r="B1001" t="str">
            <v>- TEE 90o. (25 X 3/4) MM X POL.  /UN</v>
          </cell>
          <cell r="C1001">
            <v>12.54</v>
          </cell>
          <cell r="D1001">
            <v>6.2</v>
          </cell>
          <cell r="E1001">
            <v>18.739999999999998</v>
          </cell>
        </row>
        <row r="1002">
          <cell r="A1002">
            <v>1301001084</v>
          </cell>
          <cell r="B1002" t="str">
            <v>SINAPI - 89396 - TE COM BUCHA DE LATAO NA BOLSA CENTRAL, PVC, SOLDAVEL, DN 25MM X 1/2", INSTALADO EM RAMAL OU SUB-RAMAL DE AGUA - FORNECIMENTO E INSTALACAO. AF_12/2014 /UN</v>
          </cell>
          <cell r="E1002">
            <v>16.559999999999999</v>
          </cell>
        </row>
        <row r="1003">
          <cell r="A1003">
            <v>1301001086</v>
          </cell>
          <cell r="B1003" t="str">
            <v>SINAPI - 89399 - TE COM BUCHA DE LATAO NA BOLSA CENTRAL, PVC, SOLDAVEL, DN 32MM X 3/4", INSTALADO EM RAMAL OU SUB-RAMAL DE AGUA - FORNECIMENTO E INSTALACAO. AF_12/2014 /UN</v>
          </cell>
          <cell r="E1003">
            <v>26.36</v>
          </cell>
        </row>
        <row r="1004">
          <cell r="A1004">
            <v>1301001090</v>
          </cell>
          <cell r="B1004" t="str">
            <v>SINAPI - 94708 - ADAPTADOR COM FLANGES LIVRES, PVC, SOLDAVEL, DN  25 MM X 3/4 , INSTALADO EM RESERVACAO DE AGUA DE EDIFICACAO QUE POSSUA RESERVATORIO DE FIBRA/FIBROCIMENTO   FORNECIMENTO E INSTALACAO. AF_06/2016 /UN</v>
          </cell>
          <cell r="E1004">
            <v>21.34</v>
          </cell>
        </row>
        <row r="1005">
          <cell r="A1005">
            <v>1301001092</v>
          </cell>
          <cell r="B1005" t="str">
            <v>SINAPI - 94709 - ADAPTADOR COM FLANGES LIVRES, PVC, SOLDAVEL, DN 32 MM X 1 , INSTALADO EM RESERVACAO DE AGUA DE EDIFICACAO QUE POSSUA RESERVATORIO DE FIBRA/FIBROCIMENTO   FORNECIMENTO E INSTALACAO. AF_06/2016 /UN</v>
          </cell>
          <cell r="E1005">
            <v>27.89</v>
          </cell>
        </row>
        <row r="1006">
          <cell r="A1006">
            <v>1301001093</v>
          </cell>
          <cell r="B1006" t="str">
            <v>SINAPI - 94710 - ADAPTADOR COM FLANGES LIVRES, PVC, SOLDAVEL, DN 40 MM X 1 1/4 , INSTALADO EM RESERVACAO DE AGUA DE EDIFICACAO QUE POSSUA RESERVATORIO DE FIBRA/FIBROCIMENTO   FORNECIMENTO E INSTALACAO. AF_06/2016 /UN</v>
          </cell>
          <cell r="E1006">
            <v>44.17</v>
          </cell>
        </row>
        <row r="1007">
          <cell r="A1007">
            <v>1301001094</v>
          </cell>
          <cell r="B1007" t="str">
            <v>SINAPI - 94711 - ADAPTADOR COM FLANGES LIVRES, PVC, SOLDAVEL, DN 50 MM X 1 1/2 , INSTALADO EM RESERVACAO DE AGUA DE EDIFICACAO QUE POSSUA RESERVATORIO DE FIBRA/FIBROCIMENTO   FORNECIMENTO E INSTALACAO. AF_06/2016 /UN</v>
          </cell>
          <cell r="E1007">
            <v>52.66</v>
          </cell>
        </row>
        <row r="1008">
          <cell r="A1008">
            <v>1301001096</v>
          </cell>
          <cell r="B1008" t="str">
            <v>SINAPI - 94712 - ADAPTADOR COM FLANGES LIVRES, PVC, SOLDAVEL, DN 60 MM X 2 , INSTALADO EM RESERVACAO DE AGUA DE EDIFICACAO QUE POSSUA RESERVATORIO DE FIBRA/FIBROCIMENTO   FORNECIMENTO E INSTALACAO. AF_06/2016 /UN</v>
          </cell>
          <cell r="E1008">
            <v>71.34</v>
          </cell>
        </row>
        <row r="1009">
          <cell r="A1009">
            <v>1301001098</v>
          </cell>
          <cell r="B1009" t="str">
            <v>SINAPI - 94713 - ADAPTADOR COM FLANGES LIVRES, PVC, SOLDAVEL, DN 75 MM X 2 1/2 , INSTALADO EM RESERVACAO DE AGUA DE EDIFICACAO QUE POSSUA RESERVATORIO DE FIBRA/FIBROCIMENTO   FORNECIMENTO E INSTALACAO. AF_06/2016 /UN</v>
          </cell>
          <cell r="E1009">
            <v>189.86</v>
          </cell>
        </row>
        <row r="1010">
          <cell r="A1010">
            <v>1301001099</v>
          </cell>
          <cell r="B1010" t="str">
            <v>SINAPI - 89383 - ADAPTADOR CURTO COM BOLSA E ROSCA PARA REGISTRO, PVC, SOLDAVEL, DN 25MM X 3/4", INSTALADO EM RAMAL OU SUB-RAMAL DE AGUA - FORNECIMENTO E INSTALACAO. AF_12/2014 /UN</v>
          </cell>
          <cell r="E1010">
            <v>5.0599999999999996</v>
          </cell>
        </row>
        <row r="1011">
          <cell r="A1011">
            <v>1301001100</v>
          </cell>
          <cell r="B1011" t="str">
            <v>SINAPI - 89436 - ADAPTADOR CURTO COM BOLSA E ROSCA PARA REGISTRO, PVC, SOLDAVEL, DN 32MM X 1", INSTALADO EM RAMAL DE DISTRIBUICAO DE AGUA - FORNECIMENTO E INSTALACAO. AF_12/2014 /UN</v>
          </cell>
          <cell r="E1011">
            <v>5.4</v>
          </cell>
        </row>
        <row r="1012">
          <cell r="A1012">
            <v>1301001101</v>
          </cell>
          <cell r="B1012" t="str">
            <v>SINAPI - 89596 - ADAPTADOR CURTO COM BOLSA E ROSCA PARA REGISTRO, PVC, SOLDAVEL, DN 50MM X 1.1/2", INSTALADO EM PRUMADA DE AGUA - FORNECIMENTO E INSTALACAO. AF_12/2014 /UN</v>
          </cell>
          <cell r="E1012">
            <v>9.3000000000000007</v>
          </cell>
        </row>
        <row r="1013">
          <cell r="A1013">
            <v>1301001102</v>
          </cell>
          <cell r="B1013" t="str">
            <v>SINAPI - 89385 - LUVA SOLDAVEL E COM ROSCA, PVC, SOLDAVEL, DN 25MM X 3/4", INSTALADO EM RAMAL OU SUB-RAMAL DE AGUA - FORNECIMENTO E INSTALACAO. AF_12/2014 /UN</v>
          </cell>
          <cell r="E1013">
            <v>5.8</v>
          </cell>
        </row>
        <row r="1014">
          <cell r="A1014">
            <v>1301001105</v>
          </cell>
          <cell r="B1014" t="str">
            <v>SINAPI - 99620 - VALVULA DE RETENCAO HORIZONTAL, DE BRONZE, ROSCAVEL, 1" - FORNECIMENTO E INSTALACAO. AF_01/2019 /UN</v>
          </cell>
          <cell r="E1014">
            <v>108.95</v>
          </cell>
        </row>
        <row r="1015">
          <cell r="A1015">
            <v>1301001107</v>
          </cell>
          <cell r="B1015" t="str">
            <v>SINAPI - 99621 - VALVULA DE RETENCAO HORIZONTAL, DE BRONZE, ROSCAVEL, 1 1/4" - FORNECIMENTO E INSTALACAO. AF_01/2019 /UN</v>
          </cell>
          <cell r="E1015">
            <v>151.68</v>
          </cell>
        </row>
        <row r="1016">
          <cell r="A1016">
            <v>1301001108</v>
          </cell>
          <cell r="B1016" t="str">
            <v>SINAPI - 99622 - VALVULA DE RETENCAO HORIZONTAL, DE BRONZE, ROSCAVEL, 1 1/2"  - FORNECIMENTO E INSTALACAO. AF_01/2019 /UN</v>
          </cell>
          <cell r="E1016">
            <v>166.6</v>
          </cell>
        </row>
        <row r="1017">
          <cell r="A1017">
            <v>1301001109</v>
          </cell>
          <cell r="B1017" t="str">
            <v>SINAPI - 99623 - VALVULA DE RETENCAO HORIZONTAL, DE BRONZE, ROSCAVEL, 2"  - FORNECIMENTO E INSTALACAO. AF_01/2019 /UN</v>
          </cell>
          <cell r="E1017">
            <v>224.66</v>
          </cell>
        </row>
        <row r="1018">
          <cell r="A1018">
            <v>1301001110</v>
          </cell>
          <cell r="B1018" t="str">
            <v>SINAPI - 99624 - VALVULA DE RETENCAO HORIZONTAL, DE BRONZE, ROSCAVEL, 2 1/2" - FORNECIMENTO E INSTALACAO. AF_01/2019 /UN</v>
          </cell>
          <cell r="E1018">
            <v>310.10000000000002</v>
          </cell>
        </row>
        <row r="1019">
          <cell r="A1019">
            <v>1301001111</v>
          </cell>
          <cell r="B1019" t="str">
            <v>SINAPI - 99625 - VALVULA DE RETENCAO HORIZONTAL, DE BRONZE, ROSCAVEL, 3" - FORNECIMENTO E INSTALACAO. AF_01/2019 /UN</v>
          </cell>
          <cell r="E1019">
            <v>419.59</v>
          </cell>
        </row>
        <row r="1020">
          <cell r="A1020">
            <v>1301001115</v>
          </cell>
          <cell r="B1020" t="str">
            <v>SINAPI - 89610 - ADAPTADOR CURTO COM BOLSA E ROSCA PARA REGISTRO, PVC, SOLDAVEL, DN 60MM X 2", INSTALADO EM PRUMADA DE AGUA - FORNECIMENTO E INSTALACAO. AF_12/2014 /UN</v>
          </cell>
          <cell r="E1020">
            <v>18.14</v>
          </cell>
        </row>
        <row r="1021">
          <cell r="A1021">
            <v>1301001116</v>
          </cell>
          <cell r="B1021" t="str">
            <v>SINAPI - 89613 - ADAPTADOR CURTO COM BOLSA E ROSCA PARA REGISTRO, PVC, SOLDAVEL, DN 75MM X 2.1/2", INSTALADO EM PRUMADA DE AGUA - FORNECIMENTO E INSTALACAO. AF_12/2014 /UN</v>
          </cell>
          <cell r="E1021">
            <v>26.67</v>
          </cell>
        </row>
        <row r="1022">
          <cell r="A1022">
            <v>1301001117</v>
          </cell>
          <cell r="B1022" t="str">
            <v>SINAPI - 89616 - ADAPTADOR CURTO COM BOLSA E ROSCA PARA REGISTRO, PVC, SOLDAVEL, DN 85MM X 3", INSTALADO EM PRUMADA DE AGUA - FORNECIMENTO E INSTALACAO. AF_12/2014 /UN</v>
          </cell>
          <cell r="E1022">
            <v>39.14</v>
          </cell>
        </row>
        <row r="1023">
          <cell r="A1023">
            <v>1301001118</v>
          </cell>
          <cell r="B1023" t="str">
            <v>SINAPI - 94670 - ADAPTADOR CURTO COM BOLSA E ROSCA PARA REGISTRO, PVC, SOLDAVEL, DN 110 MM X 4 , INSTALADO EM RESERVACAO DE AGUA DE EDIFICACAO QUE POSSUA RESERVATORIO DE FIBRA/FIBROCIMENTO   FORNECIMENTO E INSTALACAO. AF_06/2016 /UN</v>
          </cell>
          <cell r="E1023">
            <v>66.52</v>
          </cell>
        </row>
        <row r="1024">
          <cell r="A1024">
            <v>1301001120</v>
          </cell>
          <cell r="B1024" t="str">
            <v>SINAPI - 99629 - VALVULA DE RETENCAO VERTICAL, DE BRONZE, ROSCAVEL, 1" - FORNECIMENTO E INSTALACAO. AF_01/2019 /UN</v>
          </cell>
          <cell r="E1024">
            <v>67.87</v>
          </cell>
        </row>
        <row r="1025">
          <cell r="A1025">
            <v>1301001121</v>
          </cell>
          <cell r="B1025" t="str">
            <v>SINAPI - 99630 - VALVULA DE RETENCAO VERTICAL, DE BRONZE, ROSCAVEL, 1 1/4" - FORNECIMENTO E INSTALACAO. AF_01/2019 /UN</v>
          </cell>
          <cell r="E1025">
            <v>90.32</v>
          </cell>
        </row>
        <row r="1026">
          <cell r="A1026">
            <v>1301001122</v>
          </cell>
          <cell r="B1026" t="str">
            <v>SINAPI - 99631 - VALVULA DE RETENCAO VERTICAL, DE BRONZE, ROSCAVEL, 1 1/2" - FORNECIMENTO E INSTALACAO. AF_01/2019 /UN</v>
          </cell>
          <cell r="E1026">
            <v>100.29</v>
          </cell>
        </row>
        <row r="1027">
          <cell r="A1027">
            <v>1301001123</v>
          </cell>
          <cell r="B1027" t="str">
            <v>SINAPI - 99632 - VALVULA DE RETENCAO VERTICAL, DE BRONZE, ROSCAVEL, 2" - FORNECIMENTO E INSTALACAO. AF_01/2019 /UN</v>
          </cell>
          <cell r="E1027">
            <v>135.97999999999999</v>
          </cell>
        </row>
        <row r="1028">
          <cell r="A1028">
            <v>1301001124</v>
          </cell>
          <cell r="B1028" t="str">
            <v>- 2 1/2" /UN</v>
          </cell>
          <cell r="C1028">
            <v>176.84</v>
          </cell>
          <cell r="D1028">
            <v>25.41</v>
          </cell>
          <cell r="E1028">
            <v>202.25</v>
          </cell>
        </row>
        <row r="1029">
          <cell r="A1029">
            <v>1301001125</v>
          </cell>
          <cell r="B1029" t="str">
            <v>SINAPI - 99633 - VALVULA DE RETENCAO VERTICAL, DE BRONZE, ROSCAVEL, 3" - FORNECIMENTO E INSTALACAO. AF_01/2019 /UN</v>
          </cell>
          <cell r="E1029">
            <v>267.87</v>
          </cell>
        </row>
        <row r="1030">
          <cell r="A1030">
            <v>1301001130</v>
          </cell>
          <cell r="B1030" t="str">
            <v>CAIXA D'AGUA DE 15.000 LITROS - ANEXO H.S.-001 (A.F.) /UN</v>
          </cell>
          <cell r="C1030">
            <v>20057.18</v>
          </cell>
          <cell r="D1030">
            <v>10966.34</v>
          </cell>
          <cell r="E1030">
            <v>31023.52</v>
          </cell>
        </row>
        <row r="1031">
          <cell r="A1031">
            <v>1301001132</v>
          </cell>
          <cell r="B1031" t="str">
            <v>ALGIBE DE 8.500 LITROS - ANEXO H.S.-003 (A.F.) /UN</v>
          </cell>
          <cell r="C1031">
            <v>4509.22</v>
          </cell>
          <cell r="D1031">
            <v>6654.2</v>
          </cell>
          <cell r="E1031">
            <v>11163.42</v>
          </cell>
        </row>
        <row r="1032">
          <cell r="A1032">
            <v>1301001134</v>
          </cell>
          <cell r="B1032" t="str">
            <v>ALGIBE DE 15.000 LITROS - ANEXO H.S.-005 (A.F) /UN</v>
          </cell>
          <cell r="C1032">
            <v>7007.01</v>
          </cell>
          <cell r="D1032">
            <v>9168.57</v>
          </cell>
          <cell r="E1032">
            <v>16175.58</v>
          </cell>
        </row>
        <row r="1033">
          <cell r="A1033">
            <v>1301001136</v>
          </cell>
          <cell r="B1033" t="str">
            <v>ALGIBE DE 30.000 LITROS - ANEXO H.S.-006 (A.F.) /UN</v>
          </cell>
          <cell r="C1033">
            <v>14164.84</v>
          </cell>
          <cell r="D1033">
            <v>16866.23</v>
          </cell>
          <cell r="E1033">
            <v>31031.07</v>
          </cell>
        </row>
        <row r="1034">
          <cell r="A1034">
            <v>1301001138</v>
          </cell>
          <cell r="B1034" t="str">
            <v>ALGIBE DE 80.000 LITROS - (PADRAO  AGESUL), SEM IMPERMEABILIZACAO /UN</v>
          </cell>
          <cell r="C1034">
            <v>51376.33</v>
          </cell>
          <cell r="D1034">
            <v>39696.69</v>
          </cell>
          <cell r="E1034">
            <v>91073.02</v>
          </cell>
        </row>
        <row r="1035">
          <cell r="A1035">
            <v>1301001140</v>
          </cell>
          <cell r="B1035" t="str">
            <v>RESERVATORIO METALICO ELEVADO TIPO TACA, COLUNA SECA, ANEXO H.S.-012 (A.F.), NA(S) CAPACIDADE(S):- 5.000 LITROS E H=4,50 M /UN</v>
          </cell>
          <cell r="C1035">
            <v>17000</v>
          </cell>
          <cell r="D1035">
            <v>0</v>
          </cell>
          <cell r="E1035">
            <v>17000</v>
          </cell>
        </row>
        <row r="1036">
          <cell r="A1036">
            <v>1301001144</v>
          </cell>
          <cell r="B1036" t="str">
            <v>- 10.000 LITROS E H=6,00 M /UN</v>
          </cell>
          <cell r="C1036">
            <v>23000</v>
          </cell>
          <cell r="D1036">
            <v>0</v>
          </cell>
          <cell r="E1036">
            <v>23000</v>
          </cell>
        </row>
        <row r="1037">
          <cell r="A1037">
            <v>1301001146</v>
          </cell>
          <cell r="B1037" t="str">
            <v>- 15.000 LITROS E H=6,00 M /UN</v>
          </cell>
          <cell r="C1037">
            <v>27000</v>
          </cell>
          <cell r="D1037">
            <v>0</v>
          </cell>
          <cell r="E1037">
            <v>27000</v>
          </cell>
        </row>
        <row r="1038">
          <cell r="A1038">
            <v>1301001148</v>
          </cell>
          <cell r="B1038" t="str">
            <v>- 20.000 LITROS E H=7,50 M /UN</v>
          </cell>
          <cell r="C1038">
            <v>34000</v>
          </cell>
          <cell r="D1038">
            <v>0</v>
          </cell>
          <cell r="E1038">
            <v>34000</v>
          </cell>
        </row>
        <row r="1039">
          <cell r="A1039">
            <v>1301001160</v>
          </cell>
          <cell r="B1039" t="str">
            <v>BASE EM CONCRETO ARMADO, PARA RESERVATORIO METALICO, NA(S) ESPECIFICACAO(OES):-  5 M3 E H=4,50 M (CONFIRMAR COM PROJETISTA APOS SONDAGEM) /UN</v>
          </cell>
          <cell r="C1039">
            <v>1880.92</v>
          </cell>
          <cell r="D1039">
            <v>3134.28</v>
          </cell>
          <cell r="E1039">
            <v>5015.2</v>
          </cell>
        </row>
        <row r="1040">
          <cell r="A1040">
            <v>1301001164</v>
          </cell>
          <cell r="B1040" t="str">
            <v>- 10 M3 E H=6,00 M (CONFIRMAR COM PROJETISTA APOS SONDAGEM) /UN</v>
          </cell>
          <cell r="C1040">
            <v>2538.9499999999998</v>
          </cell>
          <cell r="D1040">
            <v>1698.8</v>
          </cell>
          <cell r="E1040">
            <v>4237.75</v>
          </cell>
        </row>
        <row r="1041">
          <cell r="A1041">
            <v>1301001165</v>
          </cell>
          <cell r="B1041" t="str">
            <v>- 10 M3 E H=6,00 M (CONFIRMAR COM PROJETISTA APOS SONDAGEM) /UN</v>
          </cell>
          <cell r="C1041">
            <v>2369.29</v>
          </cell>
          <cell r="D1041">
            <v>1774.79</v>
          </cell>
          <cell r="E1041">
            <v>4144.08</v>
          </cell>
        </row>
        <row r="1042">
          <cell r="A1042">
            <v>1301001166</v>
          </cell>
          <cell r="B1042" t="str">
            <v>- 15 M3 E H=6,00 M (CONFIRMAR COM PROJETISTA APOS SONDAGEM) /UN</v>
          </cell>
          <cell r="C1042">
            <v>2499.4699999999998</v>
          </cell>
          <cell r="D1042">
            <v>1857.58</v>
          </cell>
          <cell r="E1042">
            <v>4357.05</v>
          </cell>
        </row>
        <row r="1043">
          <cell r="A1043">
            <v>1301001168</v>
          </cell>
          <cell r="B1043" t="str">
            <v>- 20 M3 E H=7,50 M (CONFIRMAR COM PROJETISTA APOS SONDAGEM) /UN</v>
          </cell>
          <cell r="C1043">
            <v>3792.1</v>
          </cell>
          <cell r="D1043">
            <v>2833.12</v>
          </cell>
          <cell r="E1043">
            <v>6625.22</v>
          </cell>
        </row>
        <row r="1044">
          <cell r="A1044">
            <v>1301001180</v>
          </cell>
          <cell r="B1044" t="str">
            <v>SINAPI - 88504 - CAIXA D´AGUA EM POLIETILENO, 500 LITROS, COM ACESSORIOS /UN</v>
          </cell>
          <cell r="E1044">
            <v>610.29999999999995</v>
          </cell>
        </row>
        <row r="1045">
          <cell r="A1045">
            <v>1301001184</v>
          </cell>
          <cell r="B1045" t="str">
            <v>SINAPI - 88503 - CAIXA D´AGUA EM POLIETILENO, 1000 LITROS, COM ACESSORIOS /UN</v>
          </cell>
          <cell r="E1045">
            <v>774.02</v>
          </cell>
        </row>
        <row r="1046">
          <cell r="A1046">
            <v>1301001190</v>
          </cell>
          <cell r="B1046" t="str">
            <v>CASA DE BOMBA - ANEXO H.S.-030 (A.F.) /UN</v>
          </cell>
          <cell r="C1046">
            <v>478.34</v>
          </cell>
          <cell r="D1046">
            <v>342.55</v>
          </cell>
          <cell r="E1046">
            <v>820.89</v>
          </cell>
        </row>
        <row r="1047">
          <cell r="A1047">
            <v>1301001195</v>
          </cell>
          <cell r="B1047" t="str">
            <v>MOTO-BOMBA TRIFASICO - CENTRIFUGA (DANCOR OU SIMILAR), NA(S) POTENCIA(S):- 3/4 HP, MOD. 240 /UN</v>
          </cell>
          <cell r="C1047">
            <v>1172.95</v>
          </cell>
          <cell r="D1047">
            <v>248.56</v>
          </cell>
          <cell r="E1047">
            <v>1421.51</v>
          </cell>
        </row>
        <row r="1048">
          <cell r="A1048">
            <v>1301001196</v>
          </cell>
          <cell r="B1048" t="str">
            <v>- 1 HP, MOD. 250 /UN</v>
          </cell>
          <cell r="C1048">
            <v>1157.2</v>
          </cell>
          <cell r="D1048">
            <v>248.56</v>
          </cell>
          <cell r="E1048">
            <v>1405.76</v>
          </cell>
        </row>
        <row r="1049">
          <cell r="A1049">
            <v>1301001197</v>
          </cell>
          <cell r="B1049" t="str">
            <v>- 1 1/2 HP, MOD.260 /UN</v>
          </cell>
          <cell r="C1049">
            <v>1240.44</v>
          </cell>
          <cell r="D1049">
            <v>248.56</v>
          </cell>
          <cell r="E1049">
            <v>1489</v>
          </cell>
        </row>
        <row r="1050">
          <cell r="A1050">
            <v>1301001210</v>
          </cell>
          <cell r="B1050" t="str">
            <v>SINAPI - 794796 - TORNEIRA DE BOIA, ROSCAVEL, 3/4" , FORNECIDA E INSTALADA EM RESERVACAO DE AGUA. AF_06/2016 /UN</v>
          </cell>
          <cell r="E1050">
            <v>32.14</v>
          </cell>
        </row>
        <row r="1051">
          <cell r="A1051">
            <v>1301001211</v>
          </cell>
          <cell r="B1051" t="str">
            <v>SINAPI - 94797 - TORNEIRA DE BOIA, ROSCAVEL, 1", FORNECIDA E INSTALADA EM RESERVACAO DE AGUA. AF_06/2016 /UN</v>
          </cell>
          <cell r="E1051">
            <v>49.39</v>
          </cell>
        </row>
        <row r="1052">
          <cell r="A1052">
            <v>1301001212</v>
          </cell>
          <cell r="B1052" t="str">
            <v>SINAPI - 102137 - CHAVE DE BOIA AUTOMATICA SUPERIOR/INFERIOR 15A/250V - FORNECIMENTO E INSTALACAO. AF_12/2020 /UN</v>
          </cell>
          <cell r="E1052">
            <v>62.16</v>
          </cell>
        </row>
        <row r="1053">
          <cell r="A1053">
            <v>1301001220</v>
          </cell>
          <cell r="B1053" t="str">
            <v>VALVULA DE SUCCAO METAL, PE COM CRIVO DE BRONZE, (MIPEL OU SIMILAR), NO(S) DIAMETRO(S):- 1" /UN</v>
          </cell>
          <cell r="C1053">
            <v>43.5</v>
          </cell>
          <cell r="D1053">
            <v>16.77</v>
          </cell>
          <cell r="E1053">
            <v>60.27</v>
          </cell>
        </row>
        <row r="1054">
          <cell r="A1054">
            <v>1301001221</v>
          </cell>
          <cell r="B1054" t="str">
            <v>- 1 1/4" /UN</v>
          </cell>
          <cell r="C1054">
            <v>68.94</v>
          </cell>
          <cell r="D1054">
            <v>26.4</v>
          </cell>
          <cell r="E1054">
            <v>95.34</v>
          </cell>
        </row>
        <row r="1055">
          <cell r="A1055">
            <v>1301001222</v>
          </cell>
          <cell r="B1055" t="str">
            <v>- 1 1/2" /UN</v>
          </cell>
          <cell r="C1055">
            <v>73.66</v>
          </cell>
          <cell r="D1055">
            <v>26.4</v>
          </cell>
          <cell r="E1055">
            <v>100.06</v>
          </cell>
        </row>
        <row r="1056">
          <cell r="A1056">
            <v>1301001223</v>
          </cell>
          <cell r="B1056" t="str">
            <v>- 2" /UN</v>
          </cell>
          <cell r="C1056">
            <v>111.39</v>
          </cell>
          <cell r="D1056">
            <v>26.4</v>
          </cell>
          <cell r="E1056">
            <v>137.79</v>
          </cell>
        </row>
        <row r="1057">
          <cell r="A1057">
            <v>1301001224</v>
          </cell>
          <cell r="B1057" t="str">
            <v>- 2 1/2" /UN</v>
          </cell>
          <cell r="C1057">
            <v>198.7</v>
          </cell>
          <cell r="D1057">
            <v>35.72</v>
          </cell>
          <cell r="E1057">
            <v>234.42</v>
          </cell>
        </row>
        <row r="1058">
          <cell r="A1058">
            <v>1301001226</v>
          </cell>
          <cell r="B1058" t="str">
            <v>- 3" /UN</v>
          </cell>
          <cell r="C1058">
            <v>272.2</v>
          </cell>
          <cell r="D1058">
            <v>35.72</v>
          </cell>
          <cell r="E1058">
            <v>307.92</v>
          </cell>
        </row>
        <row r="1060">
          <cell r="B1060" t="str">
            <v>*  LOUCAS</v>
          </cell>
        </row>
        <row r="1061">
          <cell r="A1061">
            <v>1301002000</v>
          </cell>
          <cell r="B1061" t="str">
            <v>BACIA SANITARIA SIFONADA DE LOUCA BRANCA, LINHA RAVENA, REF. P 9.17 DA DECA OU SIMILAR, INCLUSIVE PERTENCES, COM TUBO DE LIGACAO E COBERTURA DE BOLSA CROMADOS (ESTEVES OU SIMILAR) /UN</v>
          </cell>
          <cell r="C1061">
            <v>320.60000000000002</v>
          </cell>
          <cell r="D1061">
            <v>13.4</v>
          </cell>
          <cell r="E1061">
            <v>334</v>
          </cell>
        </row>
        <row r="1062">
          <cell r="A1062">
            <v>1301002001</v>
          </cell>
          <cell r="B1062" t="str">
            <v>SINAPI - 100848 - VASO SANITARIO INFANTIL LOUCA BRANCA - FORNECIMENTO E INSTALACAO. AF_01/2020 /UN</v>
          </cell>
          <cell r="E1062">
            <v>346.02</v>
          </cell>
        </row>
        <row r="1063">
          <cell r="A1063">
            <v>1301002002</v>
          </cell>
          <cell r="B1063" t="str">
            <v>SINAPI - 86932 - VASO SANITARIO SIFONADO COM CAIXA ACOPLADA LOUCA BRANCA - PADRAO MEDIO, INCLUSO ENGATE FLEXIVEL EM METAL CROMADO, 1/2  X 40CM - FORNECIMENTO E INSTALACAO. AF_01/2020 /UN</v>
          </cell>
          <cell r="E1063">
            <v>457.32</v>
          </cell>
        </row>
        <row r="1064">
          <cell r="A1064">
            <v>1301002003</v>
          </cell>
          <cell r="B1064" t="str">
            <v>BACIA SANITARIA SIFONADA DE LOUCA BRANCA STUDIO KIDS, REF.PI.16.17, DECA OU SIMILAR, INCLUSIVE PERTENCES, COM TUBO DE LIGACAO E COBERTURA DE BOLSA, CROMADOS /UN</v>
          </cell>
          <cell r="C1064">
            <v>605.6</v>
          </cell>
          <cell r="D1064">
            <v>13.4</v>
          </cell>
          <cell r="E1064">
            <v>619</v>
          </cell>
        </row>
        <row r="1065">
          <cell r="A1065">
            <v>1301002004</v>
          </cell>
          <cell r="B1065" t="str">
            <v>ASSENTO SANITARIO PARA BACIA RAVENA REF. AP 01.17 DA DECA OU SIMILAR  /UN</v>
          </cell>
          <cell r="C1065">
            <v>54.9</v>
          </cell>
          <cell r="D1065">
            <v>2.1</v>
          </cell>
          <cell r="E1065">
            <v>57</v>
          </cell>
        </row>
        <row r="1066">
          <cell r="A1066">
            <v>1301002006</v>
          </cell>
          <cell r="B1066" t="str">
            <v>SINAPI - 100849 - ASSENTO SANITARIO CONVENCIONAL - FORNECIMENTO E INSTALACAO. AF_01/2020 /UN</v>
          </cell>
          <cell r="E1066">
            <v>32.26</v>
          </cell>
        </row>
        <row r="1067">
          <cell r="A1067">
            <v>1301002007</v>
          </cell>
          <cell r="B1067" t="str">
            <v>ASSENTO SANITARIO PARA BACIA INFANTIL STUDIO KIDS REF. API 166.17 DA DECA OU SIMILAR /UN</v>
          </cell>
          <cell r="C1067">
            <v>223.75</v>
          </cell>
          <cell r="D1067">
            <v>2.1</v>
          </cell>
          <cell r="E1067">
            <v>225.85</v>
          </cell>
        </row>
        <row r="1068">
          <cell r="A1068">
            <v>1301002008</v>
          </cell>
          <cell r="B1068" t="str">
            <v>SINAPI - 100851 - ASSENTO SANITARIO INFANTIL - FORNECIMENTO E INSTALACAO. AF_01/2020 /UN</v>
          </cell>
          <cell r="E1068">
            <v>64.86</v>
          </cell>
        </row>
        <row r="1069">
          <cell r="A1069">
            <v>1301002013</v>
          </cell>
          <cell r="B1069" t="str">
            <v>SINAPI - 100858 - MICTORIO SIFONADO LOUCA BRANCA PADRAO MEDIO FORNECIMENTO E INSTALACAO. AF_01/2020 /UN</v>
          </cell>
          <cell r="E1069">
            <v>484.84</v>
          </cell>
        </row>
        <row r="1070">
          <cell r="A1070">
            <v>1301002014</v>
          </cell>
          <cell r="B1070" t="str">
            <v>MICTORIO SIFONADO DE LOUCA BRANCA, DA CELITE OU SIMILAR, COM PERTENCES, INCLUSIVE VALVULA C/ FECHAMENTO AUTOMATICO, L.C., ANTIVANDALISMO PRESSMATIC MICTORIO COD. 17015006 DA DOCOL OU SIMILAR /UN</v>
          </cell>
          <cell r="C1070">
            <v>937.53</v>
          </cell>
          <cell r="D1070">
            <v>21.85</v>
          </cell>
          <cell r="E1070">
            <v>959.38</v>
          </cell>
        </row>
        <row r="1071">
          <cell r="A1071">
            <v>1301002018</v>
          </cell>
          <cell r="B1071" t="str">
            <v>LAVATORIO DE LOUCA BRANCA REF. L 91.17, COM COLUNA REF. C 9.17, AMBOS DA LINHA RAVENA, DA DECA OU SIMILAR, INCLUSIVE PERTENCES (VALVULA, SIFAO E ENGATE CROMADOS) /UN</v>
          </cell>
          <cell r="C1071">
            <v>488.28</v>
          </cell>
          <cell r="D1071">
            <v>34.369999999999997</v>
          </cell>
          <cell r="E1071">
            <v>522.65</v>
          </cell>
        </row>
        <row r="1072">
          <cell r="A1072">
            <v>1301002019</v>
          </cell>
          <cell r="B1072" t="str">
            <v>SINAPI - 86943 - LAVATORIO LOUCA BRANCA SUSPENSO, 29,5 X 39CM OU EQUIVALENTE, PADRAO POPULAR, INCLUSO SIFAO FLEXIVEL EM PVC, VALVULA E ENGATE FLEXIVEL 30CM EM PLASTICO E TORNEIRA CROMADA DE MESA, PADRAO POPULAR - FORNECIMENTO E INSTALACAO. AF_01/2020</v>
          </cell>
          <cell r="E1072">
            <v>181.16</v>
          </cell>
        </row>
        <row r="1073">
          <cell r="A1073">
            <v>1301002022</v>
          </cell>
          <cell r="B1073" t="str">
            <v>SINAPI - 86938 - CUBA DE EMBUTIR OVAL EM LOUCA BRANCA, 35 X 50CM OU EQUIVALENTE, INCLUSO VALVULA E SIFAO TIPO GARRAFA EM METAL CROMADO - FORNECIMENTO E INSTALACAO. AF_01/2020 /UN</v>
          </cell>
          <cell r="E1073">
            <v>335.27</v>
          </cell>
        </row>
        <row r="1074">
          <cell r="A1074">
            <v>1301002024</v>
          </cell>
          <cell r="B1074" t="str">
            <v>SINAPI - 86919 - TANQUE DE LOUCA BRANCA COM COLUNA, 30L OU EQUIVALENTE, INCLUSO SIFAO FLEXIVEL EM PVC, VALVULA METALICA E TORNEIRA DE METAL CROMADO PADRAO MEDIO - FORNECIMENTO E INSTALACAO. AF_01/2020 /UN</v>
          </cell>
          <cell r="E1074">
            <v>747.55</v>
          </cell>
        </row>
        <row r="1075">
          <cell r="A1075">
            <v>1301002026</v>
          </cell>
          <cell r="B1075" t="str">
            <v>SINAPI - 100855 - SABONETEIRA DE PAREDE EM PLASTICO ABS COM ACABAMENTO CROMADO E ACRILICO, INCLUSO FIXACAO. AF_01/2020 /UN</v>
          </cell>
          <cell r="E1075">
            <v>29.42</v>
          </cell>
        </row>
        <row r="1076">
          <cell r="A1076">
            <v>1301002029</v>
          </cell>
          <cell r="B1076" t="str">
            <v>SINAPI - 95544 - PAPELEIRA DE PAREDE EM METAL CROMADO SEM TAMPA, INCLUSO FIXACAO. AF_01/2020 /UN</v>
          </cell>
          <cell r="E1076">
            <v>30</v>
          </cell>
        </row>
        <row r="1077">
          <cell r="A1077">
            <v>1301002030</v>
          </cell>
          <cell r="B1077" t="str">
            <v>PAPELEIRA PLASTICA TIPO DISPENSER PARA PAPEL HIGIENICO ROLAO - FORNECIMENTO E INSTALACAO /UN</v>
          </cell>
          <cell r="C1077">
            <v>49.35</v>
          </cell>
          <cell r="D1077">
            <v>6.92</v>
          </cell>
          <cell r="E1077">
            <v>56.27</v>
          </cell>
        </row>
        <row r="1078">
          <cell r="A1078">
            <v>1301002033</v>
          </cell>
          <cell r="B1078" t="str">
            <v>SINAPI - 95543 - PORTA TOALHA BANHO EM METAL CROMADO, TIPO BARRA, INCLUSO FIXACAO. AF_01/2020 /UN</v>
          </cell>
          <cell r="E1078">
            <v>41.3</v>
          </cell>
        </row>
        <row r="1080">
          <cell r="B1080" t="str">
            <v>*  TORNEIRAS E REGISTROS</v>
          </cell>
        </row>
        <row r="1081">
          <cell r="A1081">
            <v>1301003000</v>
          </cell>
          <cell r="B1081" t="str">
            <v>SINAPI - 86906 - TORNEIRA CROMADA DE MESA, 1/2ö OU 3/4ö, PARA LAVATORIO, PADRAO POPULAR - FORNECIMENTO E INSTALACAO. AF_01/2020 /UN</v>
          </cell>
          <cell r="E1081">
            <v>44.13</v>
          </cell>
        </row>
        <row r="1082">
          <cell r="A1082">
            <v>1301003004</v>
          </cell>
          <cell r="B1082" t="str">
            <v>SINAPI - 86915 - TORNEIRA CROMADA DE MESA, 1/2" OU 3/4", PARA LAVATORIO, PADRAO MEDIO - FORNECIMENTO E INSTALACAO. AF_01/2020 /UN</v>
          </cell>
          <cell r="E1082">
            <v>74.349999999999994</v>
          </cell>
        </row>
        <row r="1083">
          <cell r="A1083">
            <v>1301003011</v>
          </cell>
          <cell r="B1083" t="str">
            <v>TORNEIRA PRESSMATIC DE MESA PARA DEFICIENTE FISICO BENEFI REF. 00490706 1/2" DA DOCOL OU SIMILAR /UN</v>
          </cell>
          <cell r="C1083">
            <v>790.57</v>
          </cell>
          <cell r="D1083">
            <v>11.19</v>
          </cell>
          <cell r="E1083">
            <v>801.76</v>
          </cell>
        </row>
        <row r="1084">
          <cell r="A1084">
            <v>1301003015</v>
          </cell>
          <cell r="B1084" t="str">
            <v>TORNEIRA CROMADA COM BICO PARA JARDIM/TANQUE 1/2" OU 3/4" (REF 1153) /UN</v>
          </cell>
          <cell r="C1084">
            <v>49.92</v>
          </cell>
          <cell r="D1084">
            <v>2.5099999999999998</v>
          </cell>
          <cell r="E1084">
            <v>52.43</v>
          </cell>
        </row>
        <row r="1085">
          <cell r="A1085">
            <v>1301003026</v>
          </cell>
          <cell r="B1085" t="str">
            <v>SINAPI - 86909 - TORNEIRA CROMADA TUBO MOVEL, DE MESA, 1/2 OU 3/4, PARA PIA DE COZINHA, PADRAO ALTO - FORNECIMENTO E INSTALACAO. AF_01/2020 /UN</v>
          </cell>
          <cell r="E1085">
            <v>88.31</v>
          </cell>
        </row>
        <row r="1086">
          <cell r="A1086">
            <v>1301003030</v>
          </cell>
          <cell r="B1086" t="str">
            <v>SINAPI - 86910 - TORNEIRA CROMADA TUBO MOVEL, DE PAREDE, 1/2 OU 3/4, PARA PIA DE COZINHA, PADRAO MEDIO - FORNECIMENTO E INSTALACAO. AF_01/2020 /UN</v>
          </cell>
          <cell r="E1086">
            <v>83.37</v>
          </cell>
        </row>
        <row r="1087">
          <cell r="A1087">
            <v>1301003050</v>
          </cell>
          <cell r="B1087" t="str">
            <v>SINAPI - 86914 - TORNEIRA CROMADA 1/2 OU 3/4 PARA TANQUE, PADRAO MEDIO - FORNECIMENTO E INSTALACAO. AF_01/2020 /UN</v>
          </cell>
          <cell r="E1087">
            <v>34.049999999999997</v>
          </cell>
        </row>
        <row r="1088">
          <cell r="A1088">
            <v>1301003052</v>
          </cell>
          <cell r="B1088" t="str">
            <v>TORNEIRA AMARELA PARA JARDIM COM BICO DE 3/4", REF.1128, DA PEVILON OU SIMILAR /UN</v>
          </cell>
          <cell r="C1088">
            <v>13.23</v>
          </cell>
          <cell r="D1088">
            <v>3.3</v>
          </cell>
          <cell r="E1088">
            <v>16.53</v>
          </cell>
        </row>
        <row r="1089">
          <cell r="A1089">
            <v>1301003058</v>
          </cell>
          <cell r="B1089" t="str">
            <v>TORNEIRA PARA USO GERAL/JARDIM REF.1130 LINHA PERTUTTI COD. 00903706 DA DOCOL OU SIMILAR /UN</v>
          </cell>
          <cell r="C1089">
            <v>68.8</v>
          </cell>
          <cell r="D1089">
            <v>3.3</v>
          </cell>
          <cell r="E1089">
            <v>72.099999999999994</v>
          </cell>
        </row>
        <row r="1090">
          <cell r="A1090">
            <v>1301003062</v>
          </cell>
          <cell r="B1090" t="str">
            <v>TORNEIRA PARA LAVATORIO DE MESA DOCOL ELETRIC COD. 00396706 (TS) DA DOCOL OU SIMILAR /UN</v>
          </cell>
          <cell r="C1090">
            <v>2059.5700000000002</v>
          </cell>
          <cell r="D1090">
            <v>26.12</v>
          </cell>
          <cell r="E1090">
            <v>2085.69</v>
          </cell>
        </row>
        <row r="1091">
          <cell r="A1091">
            <v>1301003063</v>
          </cell>
          <cell r="B1091" t="str">
            <v>TORNEIRA PARA LAVATORIO DE MESA PRESSMATIC 110 COD. 17160806 DA DOCOL OU SIMILAR /UN</v>
          </cell>
          <cell r="C1091">
            <v>471.39</v>
          </cell>
          <cell r="D1091">
            <v>11.92</v>
          </cell>
          <cell r="E1091">
            <v>483.31</v>
          </cell>
        </row>
        <row r="1092">
          <cell r="A1092">
            <v>1301003064</v>
          </cell>
          <cell r="B1092" t="str">
            <v>TORNEIRA PARA PIA DE ACIONAMENTO HIDROMECANICO, C/FECHAMENTO AUTOMATICO, ACABAMENTO L.C., PRESSMATIC 120 DE PAREDE, REF. 17160706 1/2" E 3/4" DA DOCOL OU SIMILAR /UN</v>
          </cell>
          <cell r="C1092">
            <v>463.84</v>
          </cell>
          <cell r="D1092">
            <v>12.06</v>
          </cell>
          <cell r="E1092">
            <v>475.9</v>
          </cell>
        </row>
        <row r="1093">
          <cell r="A1093">
            <v>1301003066</v>
          </cell>
          <cell r="B1093" t="str">
            <v>TORNEIRA PARA LAVATORIO DE ACIONAMENTO HIDROMECANICO, FECHAMENTO AUTOMATICO, ACABAMENTO L.C., PRESSMATIC MESA COMPACT, REF.17160606, 1/2" DA DOCOL OU SIMILAR /UN</v>
          </cell>
          <cell r="C1093">
            <v>208.07</v>
          </cell>
          <cell r="D1093">
            <v>12.06</v>
          </cell>
          <cell r="E1093">
            <v>220.13</v>
          </cell>
        </row>
        <row r="1094">
          <cell r="A1094">
            <v>1301003068</v>
          </cell>
          <cell r="B1094" t="str">
            <v>TORNEIRA DE PAREDE PRESSMATIC ANTIVANDALISMO 135MM CICLO FIXO DE 3/4", REF. 00633206, DA DOCOL OU SIMILAR /UN</v>
          </cell>
          <cell r="C1094">
            <v>532.75</v>
          </cell>
          <cell r="D1094">
            <v>25.17</v>
          </cell>
          <cell r="E1094">
            <v>557.91999999999996</v>
          </cell>
        </row>
        <row r="1095">
          <cell r="A1095">
            <v>1301003200</v>
          </cell>
          <cell r="B1095" t="str">
            <v>SINAPI - 89351 - REGISTRO DE PRESSAO BRUTO, LATAO,  ROSCAVEL, 3/4", FORNECIDO E INSTALADO EM RAMAL DE AGUA. AF_12/2014 /UN</v>
          </cell>
          <cell r="E1095">
            <v>24.26</v>
          </cell>
        </row>
        <row r="1096">
          <cell r="A1096">
            <v>1301003209</v>
          </cell>
          <cell r="B1096" t="str">
            <v>SINAPI - 89984 - REGISTRO DE PRESSAO BRUTO, LATAO, ROSCAVEL, 1/2", COM ACABAMENTO E CANOPLA CROMADOS. FORNECIDO E INSTALADO EM RAMAL DE AGUA. AF_12/2014 /UN</v>
          </cell>
          <cell r="E1096">
            <v>58.15</v>
          </cell>
        </row>
        <row r="1097">
          <cell r="A1097">
            <v>1301003220</v>
          </cell>
          <cell r="B1097" t="str">
            <v>SINAPI - 89985 - REGISTRO DE PRESSAO BRUTO, LATAO, ROSCAVEL, 3/4", COM ACABAMENTO E CANOPLA CROMADOS. FORNECIDO E INSTALADO EM RAMAL DE AGUA. AF_12/2014 /UN</v>
          </cell>
          <cell r="E1097">
            <v>59.82</v>
          </cell>
        </row>
        <row r="1098">
          <cell r="A1098">
            <v>1301003230</v>
          </cell>
          <cell r="B1098" t="str">
            <v>SINAPI - 89987 - REGISTRO DE GAVETA BRUTO, LATAO, ROSCAVEL, 3/4", COM ACABAMENTO E CANOPLA CROMADOS. FORNECIDO E INSTALADO EM RAMAL DE AGUA. AF_12/2014 /UN</v>
          </cell>
          <cell r="E1098">
            <v>62.91</v>
          </cell>
        </row>
        <row r="1099">
          <cell r="A1099">
            <v>1301003240</v>
          </cell>
          <cell r="B1099" t="str">
            <v>SINAPI - 94792 - REGISTRO DE GAVETA BRUTO, LATAO, ROSCAVEL, 1", COM ACABAMENTO E CANOPLA CROMADOS, INSTALADO EM RESERVACAO DE AGUA DE EDIFICACAO QUE POSSUA RESERVATORIO DE FIBRA/FIBROCIMENTO û FORNECIMENTO E INSTALACAO. AF_06/2016 /UN</v>
          </cell>
          <cell r="E1099">
            <v>90.74</v>
          </cell>
        </row>
        <row r="1100">
          <cell r="A1100">
            <v>1301003249</v>
          </cell>
          <cell r="B1100" t="str">
            <v>SINAPI - 94793 - REGISTRO DE GAVETA BRUTO, LATAO, ROSCAVEL, 1 1/4ö, COM ACABAMENTO E CANOPLA CROMADOS, INSTALADO EM RESERVACAO DE AGUA DE EDIFICACAO QUE POSSUA RESERVATORIO DE FIBRA/FIBROCIMENTO û FORNECIMENTO E INSTALACAO. AF_06/2016 /UN</v>
          </cell>
          <cell r="E1100">
            <v>117.32</v>
          </cell>
        </row>
        <row r="1101">
          <cell r="A1101">
            <v>1301003260</v>
          </cell>
          <cell r="B1101" t="str">
            <v>SINAPI - 94794 - REGISTRO DE GAVETA BRUTO, LATAO, ROSCAVEL, 1 1/2ö, COM ACABAMENTO E CANOPLA CROMADOS, INSTALADO EM RESERVACAO DE AGUA DE EDIFICACAO QUE POSSUA RESERVATORIO DE FIBRA/FIBROCIMENTO û FORNECIMENTO E INSTALACAO. AF_06/2016 /UN</v>
          </cell>
          <cell r="E1101">
            <v>121.57</v>
          </cell>
        </row>
        <row r="1102">
          <cell r="A1102">
            <v>1301003270</v>
          </cell>
          <cell r="B1102" t="str">
            <v>SINAPI - 94494 - REGISTRO DE GAVETA BRUTO, LATAO, ROSCAVEL, 3/4", INSTALADO EM RESERVACAO DE AGUA DE EDIFICACAO QUE POSSUA RESERVATORIO DE FIBRA/FIBROCIMENTO û FORNECIMENTO E INSTALACAO. AF_06/2016 /UN</v>
          </cell>
          <cell r="E1102">
            <v>46.47</v>
          </cell>
        </row>
        <row r="1103">
          <cell r="A1103">
            <v>1301003276</v>
          </cell>
          <cell r="B1103" t="str">
            <v>SINAPI - 94495 - REGISTRO DE GAVETA BRUTO, LATAO, ROSCAVEL, 1", INSTALADO EM RESERVACAO DE AGUA DE EDIFICACAO QUE POSSUA RESERVATORIO DE FIBRA/FIBROCIMENTO û FORNECIMENTO E INSTALACAO. AF_06/2016 /UN</v>
          </cell>
          <cell r="E1103">
            <v>59.37</v>
          </cell>
        </row>
        <row r="1104">
          <cell r="A1104">
            <v>1301003282</v>
          </cell>
          <cell r="B1104" t="str">
            <v>SINAPI - 94496 - REGISTRO DE GAVETA BRUTO, LATAO, ROSCAVEL, 1 1/4", INSTALADO EM RESERVACAO DE AGUA DE EDIFICACAO QUE POSSUA RESERVATORIO DE FIBRA/FIBROCIMENTO û FORNECIMENTO E INSTALACAO. AF_06/2016 /UN</v>
          </cell>
          <cell r="E1104">
            <v>72.73</v>
          </cell>
        </row>
        <row r="1105">
          <cell r="A1105">
            <v>1301003288</v>
          </cell>
          <cell r="B1105" t="str">
            <v>SINAPI - 94497 - REGISTRO DE GAVETA BRUTO, LATAO, ROSCAVEL, 1 1/2", INSTALADO EM RESERVACAO DE AGUA DE EDIFICACAO QUE POSSUA RESERVATORIO DE FIBRA/FIBROCIMENTO û FORNECIMENTO E INSTALACAO. AF_06/2016 /UN</v>
          </cell>
          <cell r="E1105">
            <v>85.32</v>
          </cell>
        </row>
        <row r="1106">
          <cell r="A1106">
            <v>1301003294</v>
          </cell>
          <cell r="B1106" t="str">
            <v>SINAPI - 94498 - REGISTRO DE GAVETA BRUTO, LATAO, ROSCAVEL, 2", INSTALADO EM RESERVACAO DE AGUA DE EDIFICACAO QUE POSSUA RESERVATORIO DE FIBRA/FIBROCIMENTO û FORNECIMENTO E INSTALACAO. AF_06/2016 /UN</v>
          </cell>
          <cell r="E1106">
            <v>110.28</v>
          </cell>
        </row>
        <row r="1107">
          <cell r="A1107">
            <v>1301003300</v>
          </cell>
          <cell r="B1107" t="str">
            <v>SINAPI - 94499 - REGISTRO DE GAVETA BRUTO, LATAO, ROSCAVEL, 2 1/2", INSTALADO EM RESERVACAO DE AGUA DE EDIFICACAO QUE POSSUA RESERVATORIO DE FIBRA/FIBROCIMENTO û FORNECIMENTO E INSTALACAO. AF_06/2016 /UN</v>
          </cell>
          <cell r="E1107">
            <v>200.82</v>
          </cell>
        </row>
        <row r="1108">
          <cell r="A1108">
            <v>1301003304</v>
          </cell>
          <cell r="B1108" t="str">
            <v>SINAPI - 94500 - REGISTRO DE GAVETA BRUTO, LATAO, ROSCAVEL, 3", INSTALADO EM RESERVACAO DE AGUA DE EDIFICACAO QUE POSSUA RESERVATORIO DE FIBRA/FIBROCIMENTO û FORNECIMENTO E INSTALACAO. AF_06/2016 /UN</v>
          </cell>
          <cell r="E1108">
            <v>238.84</v>
          </cell>
        </row>
        <row r="1109">
          <cell r="A1109">
            <v>1301003308</v>
          </cell>
          <cell r="B1109" t="str">
            <v>SINAPI - 94501 - REGISTRO DE GAVETA BRUTO, LATAO, ROSCAVEL, 4", INSTALADO EM RESERVACAO DE AGUA DE EDIFICACAO QUE POSSUA RESERVATORIO DE FIBRA/FIBROCIMENTO û FORNECIMENTO E INSTALACAO. AF_06/2016 /UN</v>
          </cell>
          <cell r="E1109">
            <v>468.23</v>
          </cell>
        </row>
        <row r="1110">
          <cell r="A1110">
            <v>1301003500</v>
          </cell>
          <cell r="B1110" t="str">
            <v>SINAPI - 95249 - VALVULA DE ESFERA BRUTA, BRONZE, ROSCAVEL, 3/4'', INSTALADO EM RESERVACAO DE AGUA DE EDIFICACAO QUE POSSUA RESERVATORIO DE FIBRA/FIBROCIMENTO - FORNECIMENTO E INSTALACAO. AF_06/2016 /UN</v>
          </cell>
          <cell r="E1110">
            <v>60.75</v>
          </cell>
        </row>
        <row r="1111">
          <cell r="A1111">
            <v>1301003502</v>
          </cell>
          <cell r="B1111" t="str">
            <v>SINAPI - 95250 - VALVULA DE ESFERA BRUTA, BRONZE, ROSCAVEL, 1'', INSTALADO EM RESERVACAO DE AGUA DE EDIFICACAO QUE POSSUA RESERVATORIO DE FIBRA/FIBROCIMENTO -   FORNECIMENTO E INSTALACAO. AF_06/2016 /UN</v>
          </cell>
          <cell r="E1111">
            <v>73.540000000000006</v>
          </cell>
        </row>
        <row r="1112">
          <cell r="A1112">
            <v>1301003504</v>
          </cell>
          <cell r="B1112" t="str">
            <v>SINAPI - 95252 - VALVULA DE ESFERA BRUTA, BRONZE, ROSCAVEL, 1 1/2'', INSTALADO EM RESERVACAO DE AGUA DE EDIFICACAO QUE POSSUA RESERVATORIO DE FIBRA/FIBROCIMENTO -   FORNECIMENTO E INSTALACAO. AF_06/2016 /UN</v>
          </cell>
          <cell r="E1112">
            <v>113.43</v>
          </cell>
        </row>
        <row r="1113">
          <cell r="A1113">
            <v>1301003506</v>
          </cell>
          <cell r="B1113" t="str">
            <v>SINAPI - 95253 - VALVULA DE ESFERA BRUTA, BRONZE, ROSCAVEL, 2'', INSTALADO EM RESERVACAO DE AGUA DE EDIFICACAO QUE POSSUA RESERVATORIO DE FIBRA/FIBROCIMENTO - FORNECIMENTO E INSTALACAO. AF_06/2016 /UN</v>
          </cell>
          <cell r="E1113">
            <v>162.66999999999999</v>
          </cell>
        </row>
        <row r="1114">
          <cell r="A1114">
            <v>1301003520</v>
          </cell>
          <cell r="B1114" t="str">
            <v>DUCHA HIGIENICA COM REGISTRO E GATILHO, REF. 00455706, LINHA PERTUTTI DA DOCOL OU SIMILAR /UN</v>
          </cell>
          <cell r="C1114">
            <v>192.66</v>
          </cell>
          <cell r="D1114">
            <v>15.53</v>
          </cell>
          <cell r="E1114">
            <v>208.19</v>
          </cell>
        </row>
        <row r="1116">
          <cell r="B1116" t="str">
            <v>*  DIVERSOS</v>
          </cell>
        </row>
        <row r="1117">
          <cell r="A1117">
            <v>1301004001</v>
          </cell>
          <cell r="B1117" t="str">
            <v>TROCA DE REPARO DE VALVULA /UN</v>
          </cell>
          <cell r="C1117">
            <v>60.69</v>
          </cell>
          <cell r="D1117">
            <v>13.68</v>
          </cell>
          <cell r="E1117">
            <v>74.37</v>
          </cell>
        </row>
        <row r="1118">
          <cell r="A1118">
            <v>1301004004</v>
          </cell>
          <cell r="B1118" t="str">
            <v>SINAPI - 99635 - VALVULA DE DESCARGA METALICA, BASE 1 1/2 ", ACABAMENTO METALICO CROMADO - FORNECIMENTO E INSTALACAO. AF_01/2019 /UN</v>
          </cell>
          <cell r="E1118">
            <v>180.99</v>
          </cell>
        </row>
        <row r="1119">
          <cell r="A1119">
            <v>1301004008</v>
          </cell>
          <cell r="B1119" t="str">
            <v>ACABAMENTO ANTIVANDALISMO PARA VALVULA DE DESCARGA, DOCOL OU SIMILAR /UN</v>
          </cell>
          <cell r="C1119">
            <v>282.22000000000003</v>
          </cell>
          <cell r="D1119">
            <v>2.33</v>
          </cell>
          <cell r="E1119">
            <v>284.55</v>
          </cell>
        </row>
        <row r="1120">
          <cell r="A1120">
            <v>1301004009</v>
          </cell>
          <cell r="B1120" t="str">
            <v>VALVULA DE DESCARGA 1 1/2" SEM ACABAMENTO (BASE), DOCOL OU SIMILAR /UN</v>
          </cell>
          <cell r="C1120">
            <v>107.77</v>
          </cell>
          <cell r="D1120">
            <v>24.51</v>
          </cell>
          <cell r="E1120">
            <v>132.28</v>
          </cell>
        </row>
        <row r="1121">
          <cell r="A1121">
            <v>1301004011</v>
          </cell>
          <cell r="B1121" t="str">
            <v>CAIXA DE DESCARGA DE PLASTICO, EXTERNA, DE 9L, PUXADOR FIO DE NYLON, NAO INCLUSO CANO, BOLSA, ENGATE /UN</v>
          </cell>
          <cell r="C1121">
            <v>32</v>
          </cell>
          <cell r="D1121">
            <v>80.77</v>
          </cell>
          <cell r="E1121">
            <v>112.77</v>
          </cell>
        </row>
        <row r="1122">
          <cell r="A1122">
            <v>1301004012</v>
          </cell>
          <cell r="B1122" t="str">
            <v>TUBO DE DESCARGA DE PVC, PARA VALVULA DE DESCARGA (TUBO PONTA AZUL) /UN</v>
          </cell>
          <cell r="C1122">
            <v>14.9</v>
          </cell>
          <cell r="D1122">
            <v>9.31</v>
          </cell>
          <cell r="E1122">
            <v>24.21</v>
          </cell>
        </row>
        <row r="1123">
          <cell r="A1123">
            <v>1301004016</v>
          </cell>
          <cell r="B1123" t="str">
            <v>BEBEDOURO ELETRICO DE PRESSAO EM ACO INOX, REF. PDF300 2T DA IBBL OU SIMILAR, CAPACIDADE DE 3 LITROS /UN</v>
          </cell>
          <cell r="C1123">
            <v>2104.37</v>
          </cell>
          <cell r="D1123">
            <v>17.34</v>
          </cell>
          <cell r="E1123">
            <v>2121.71</v>
          </cell>
        </row>
        <row r="1124">
          <cell r="A1124">
            <v>1301004024</v>
          </cell>
          <cell r="B1124" t="str">
            <v>VALVULA E SIFAO CROMADOS (ESTEVES OU SIMILAR) PARA BEBEDOURO /CJ</v>
          </cell>
          <cell r="C1124">
            <v>211.79</v>
          </cell>
          <cell r="D1124">
            <v>12.13</v>
          </cell>
          <cell r="E1124">
            <v>223.92</v>
          </cell>
        </row>
        <row r="1125">
          <cell r="A1125">
            <v>1301004032</v>
          </cell>
          <cell r="B1125" t="str">
            <v>VALVULA E SIFAO CROMADOS (ESTEVES OU SIMILAR) PARA LAVATORIO /CJ</v>
          </cell>
          <cell r="C1125">
            <v>211.79</v>
          </cell>
          <cell r="D1125">
            <v>12.13</v>
          </cell>
          <cell r="E1125">
            <v>223.92</v>
          </cell>
        </row>
        <row r="1126">
          <cell r="A1126">
            <v>1301004042</v>
          </cell>
          <cell r="B1126" t="str">
            <v>VALVULA E SIFAO CROMADO (ESTEVES OU SIMILAR) PARA MICTORIO /CJ</v>
          </cell>
          <cell r="C1126">
            <v>211.79</v>
          </cell>
          <cell r="D1126">
            <v>12.13</v>
          </cell>
          <cell r="E1126">
            <v>223.92</v>
          </cell>
        </row>
        <row r="1127">
          <cell r="A1127">
            <v>1301004044</v>
          </cell>
          <cell r="B1127" t="str">
            <v>SINAPI - 86882 - SIFAO DO TIPO GARRAFA/COPO EM PVC 1.1/4  X 1.1/2 - FORNECIMENTO E INSTALACAO. AF_01/2020 /UN</v>
          </cell>
          <cell r="E1127">
            <v>16.95</v>
          </cell>
        </row>
        <row r="1128">
          <cell r="A1128">
            <v>1301004045</v>
          </cell>
          <cell r="B1128" t="str">
            <v>SINAPI - 86881 - SIFAO DO TIPO GARRAFA EM METAL CROMADO 1 X 1.1/2ö - FORNECIMENTO E INSTALACAO. AF_01/2020 /UN</v>
          </cell>
          <cell r="E1128">
            <v>188.86</v>
          </cell>
        </row>
        <row r="1129">
          <cell r="A1129">
            <v>1301004050</v>
          </cell>
          <cell r="B1129" t="str">
            <v>SINAPI - 86936 - CUBA DE EMBUTIR DE ACO INOXIDAVEL MEDIA, INCLUSO VALVULA TIPO AMERICANA E SIFAO TIPO GARRAFA EM METAL CROMADO - FORNECIMENTO E INSTALACAO. AF_01/2020 /UN</v>
          </cell>
          <cell r="E1129">
            <v>419.75</v>
          </cell>
        </row>
        <row r="1130">
          <cell r="A1130">
            <v>1301004052</v>
          </cell>
          <cell r="B1130" t="str">
            <v>CUBA DE ACO INOX N.304 INDUSTRIAL DE (60 X 50 X 40) CM, COM VALVULA AMERICANA E SIFAO TIPO GARRAFA EM METRAL CROMADO (ESTEVES OU SIMILAR) - FORNECIMENTO E INSTALACAO /CJ</v>
          </cell>
          <cell r="C1130">
            <v>1085.5899999999999</v>
          </cell>
          <cell r="D1130">
            <v>16.93</v>
          </cell>
          <cell r="E1130">
            <v>1102.52</v>
          </cell>
        </row>
        <row r="1131">
          <cell r="A1131">
            <v>1301004053</v>
          </cell>
          <cell r="B1131" t="str">
            <v>SINAPI - 86878 - VALVULA EM METAL CROMADO TIPO AMERICANA 3.1/2ö X 1.1/2ö PARA PIA - FORNECIMENTO E INSTALACAO. AF_01/2020 /UN</v>
          </cell>
          <cell r="E1131">
            <v>66.400000000000006</v>
          </cell>
        </row>
        <row r="1132">
          <cell r="A1132">
            <v>1301004054</v>
          </cell>
          <cell r="B1132" t="str">
            <v>CUBA DUPLA DE ACO INOX (70 X 40 X 15)CM, DA STRAKE OU SIMILAR, INCLUSIVE VALVULA AMERICANA E SIFAO CROMADOS (ESTEVES OU SIMILAR) - FORNECIMENTO E INSTALACAO /CJ</v>
          </cell>
          <cell r="C1132">
            <v>1351.22</v>
          </cell>
          <cell r="D1132">
            <v>37.75</v>
          </cell>
          <cell r="E1132">
            <v>1388.97</v>
          </cell>
        </row>
        <row r="1133">
          <cell r="A1133">
            <v>1301004060</v>
          </cell>
          <cell r="B1133" t="str">
            <v>SINAPI - 86929 - TANQUE DE MARMORE SINTETICO SUSPENSO, 22L OU EQUIVALENTE, INCLUSO SIFAO FLEXIVEL EM PVC, VALVULA PLASTICA E TORNEIRA DE METAL CROMADO PADRAO POPULAR - FORNECIMENTO E INSTALACAO. AF_01/2020 /UN</v>
          </cell>
          <cell r="E1133">
            <v>249.25</v>
          </cell>
        </row>
        <row r="1134">
          <cell r="A1134">
            <v>1301004064</v>
          </cell>
          <cell r="B1134" t="str">
            <v>TOALHEIRO PLASTICO TIPO DISPENSER PARA PAPEL TOALHA INTERFOLHADO /UN</v>
          </cell>
          <cell r="C1134">
            <v>49.35</v>
          </cell>
          <cell r="D1134">
            <v>6.92</v>
          </cell>
          <cell r="E1134">
            <v>56.27</v>
          </cell>
        </row>
        <row r="1135">
          <cell r="A1135">
            <v>1301004065</v>
          </cell>
          <cell r="B1135" t="str">
            <v>SINAPI - 95547 - SABONETEIRA PLASTICA TIPO DISPENSER PARA SABONETE LIQUIDO COM RESERVATORIO 800 A 1500 ML, INCLUSO FIXACAO. AF_01/2020 /UN</v>
          </cell>
          <cell r="E1135">
            <v>54.32</v>
          </cell>
        </row>
        <row r="1136">
          <cell r="A1136">
            <v>1301004070</v>
          </cell>
          <cell r="B1136" t="str">
            <v>SINAPI - 100860 - CHUVEIRO ELETRICO COMUM CORPO PLASTICO, TIPO DUCHA FORNECIMENTO E INSTALACAO. AF_01/2020 /UN</v>
          </cell>
          <cell r="E1136">
            <v>69.760000000000005</v>
          </cell>
        </row>
        <row r="1137">
          <cell r="A1137">
            <v>1301004072</v>
          </cell>
          <cell r="B1137" t="str">
            <v>CHUVEIRO PLASTICO BRANCO SIMPLES 5" - (AGUA FRIA) PARA ACOPLAR EM HASTE 1/2" - FORNECIMENTO E INSTALACAO /UN</v>
          </cell>
          <cell r="C1137">
            <v>4.72</v>
          </cell>
          <cell r="D1137">
            <v>4.33</v>
          </cell>
          <cell r="E1137">
            <v>9.0500000000000007</v>
          </cell>
        </row>
        <row r="1138">
          <cell r="A1138">
            <v>1301004074</v>
          </cell>
          <cell r="B1138" t="str">
            <v>CHUVEIRO COMUM EM PLASTICO BRANCO, COM CANO, 3 TEMPERATURAS, 5500 W (110/220 V) - FORNECIMENTO E INSTALACAO /UN</v>
          </cell>
          <cell r="C1138">
            <v>59.98</v>
          </cell>
          <cell r="D1138">
            <v>9.9700000000000006</v>
          </cell>
          <cell r="E1138">
            <v>69.95</v>
          </cell>
        </row>
        <row r="1139">
          <cell r="A1139">
            <v>1301004078</v>
          </cell>
          <cell r="B1139" t="str">
            <v>CHUVEIRO PRESSMATIC ANTIVANDALISMO - 3/4" REF 17125006 COM VALVULA DE ACIONAMENTO DA DOCOL OU SIMILAR - FORNECIMENTO E INSTALACAO /UN</v>
          </cell>
          <cell r="C1139">
            <v>1754.88</v>
          </cell>
          <cell r="D1139">
            <v>16.260000000000002</v>
          </cell>
          <cell r="E1139">
            <v>1771.14</v>
          </cell>
        </row>
        <row r="1140">
          <cell r="A1140">
            <v>1301004079</v>
          </cell>
          <cell r="B1140" t="str">
            <v>BRACO OU HASTE COM CANOPLA METAL CROMADO 1/2" PARA CHUVEIRO SIMPLES - FORNECIMENTO E INSTALACAO /UN</v>
          </cell>
          <cell r="C1140">
            <v>29.63</v>
          </cell>
          <cell r="D1140">
            <v>1.54</v>
          </cell>
          <cell r="E1140">
            <v>31.17</v>
          </cell>
        </row>
        <row r="1141">
          <cell r="A1141">
            <v>1301004080</v>
          </cell>
          <cell r="B1141" t="str">
            <v>CAIXA PARA ABRIGO DE TORNEIRA DE JARDIM - ANEXO H.S.-043 (D) /UN</v>
          </cell>
          <cell r="C1141">
            <v>64.8</v>
          </cell>
          <cell r="D1141">
            <v>85.13</v>
          </cell>
          <cell r="E1141">
            <v>149.93</v>
          </cell>
        </row>
        <row r="1142">
          <cell r="A1142">
            <v>1301004090</v>
          </cell>
          <cell r="B1142" t="str">
            <v>SUPORTE DE TORNEIRA - ANEXO H.S.050 (D) /UN</v>
          </cell>
          <cell r="C1142">
            <v>29.92</v>
          </cell>
          <cell r="D1142">
            <v>10.55</v>
          </cell>
          <cell r="E1142">
            <v>40.47</v>
          </cell>
        </row>
        <row r="1143">
          <cell r="A1143">
            <v>1301004092</v>
          </cell>
          <cell r="B1143" t="str">
            <v>DESENTUPIMENTO DE ESGOTO /M</v>
          </cell>
          <cell r="C1143">
            <v>0</v>
          </cell>
          <cell r="D1143">
            <v>6.89</v>
          </cell>
          <cell r="E1143">
            <v>6.89</v>
          </cell>
        </row>
        <row r="1144">
          <cell r="A1144">
            <v>1301004094</v>
          </cell>
          <cell r="B1144" t="str">
            <v>MAO-DE-OBRA PARA INSTALACAO DE:- CAIXA DE DESCARGA /UN</v>
          </cell>
          <cell r="C1144">
            <v>0</v>
          </cell>
          <cell r="D1144">
            <v>80.77</v>
          </cell>
          <cell r="E1144">
            <v>80.77</v>
          </cell>
        </row>
        <row r="1145">
          <cell r="A1145">
            <v>1301004096</v>
          </cell>
          <cell r="B1145" t="str">
            <v>- APARELHOS SANITARIOS /UN</v>
          </cell>
          <cell r="C1145">
            <v>0</v>
          </cell>
          <cell r="D1145">
            <v>22.4</v>
          </cell>
          <cell r="E1145">
            <v>22.4</v>
          </cell>
        </row>
        <row r="1146">
          <cell r="A1146">
            <v>1301004098</v>
          </cell>
          <cell r="B1146" t="str">
            <v>- VALVULA HIDRA OU SIMILAR /UN</v>
          </cell>
          <cell r="C1146">
            <v>0</v>
          </cell>
          <cell r="D1146">
            <v>24.51</v>
          </cell>
          <cell r="E1146">
            <v>24.51</v>
          </cell>
        </row>
        <row r="1147">
          <cell r="A1147">
            <v>1301004100</v>
          </cell>
          <cell r="B1147" t="str">
            <v>- REGISTROS (GAVETA OU PRESSAO) DE 2" /UN</v>
          </cell>
          <cell r="C1147">
            <v>0</v>
          </cell>
          <cell r="D1147">
            <v>25.41</v>
          </cell>
          <cell r="E1147">
            <v>25.41</v>
          </cell>
        </row>
        <row r="1149">
          <cell r="B1149" t="str">
            <v>*  ESGOTO</v>
          </cell>
        </row>
        <row r="1150">
          <cell r="A1150">
            <v>1301005000</v>
          </cell>
          <cell r="B1150" t="str">
            <v>TUBO PVC ESGOTO PREDIAL DN 40MM, INCLUSIVE CONEXOES - FORNECIMENTO E INSTALACAO /M</v>
          </cell>
          <cell r="C1150">
            <v>5.52</v>
          </cell>
          <cell r="D1150">
            <v>14.91</v>
          </cell>
          <cell r="E1150">
            <v>20.43</v>
          </cell>
        </row>
        <row r="1151">
          <cell r="A1151">
            <v>1301005001</v>
          </cell>
          <cell r="B1151" t="str">
            <v>TUBO PVC ESGOTO PREDIAL DN 50MM, INCLUSIVE CONEXOES - FORNECIMENTO E INSTALACAO /M</v>
          </cell>
          <cell r="C1151">
            <v>8.4</v>
          </cell>
          <cell r="D1151">
            <v>18.63</v>
          </cell>
          <cell r="E1151">
            <v>27.03</v>
          </cell>
        </row>
        <row r="1152">
          <cell r="A1152">
            <v>1301005002</v>
          </cell>
          <cell r="B1152" t="str">
            <v>TUBO PVC ESGOTO PREDIAL DN 75MM, INCLUSIVE CONEXOES - FORNECIMENTO E INSTALACAO /M</v>
          </cell>
          <cell r="C1152">
            <v>12.48</v>
          </cell>
          <cell r="D1152">
            <v>29.82</v>
          </cell>
          <cell r="E1152">
            <v>42.3</v>
          </cell>
        </row>
        <row r="1153">
          <cell r="A1153">
            <v>1301005003</v>
          </cell>
          <cell r="B1153" t="str">
            <v>TUBO PVC ESGOTO PREDIAL DN 100MM, INCLUSIVE CONEXOES - FORNECIMENTO E INSTALACAO /M</v>
          </cell>
          <cell r="C1153">
            <v>14.41</v>
          </cell>
          <cell r="D1153">
            <v>32.299999999999997</v>
          </cell>
          <cell r="E1153">
            <v>46.71</v>
          </cell>
        </row>
        <row r="1154">
          <cell r="A1154">
            <v>1301005004</v>
          </cell>
          <cell r="B1154" t="str">
            <v>TUBO PVC ESGOTO PREDIAL DN 150MM, INCLUSIVE CONEXOES - FORNECIMENTO E INSTALACAO /M</v>
          </cell>
          <cell r="C1154">
            <v>33.630000000000003</v>
          </cell>
          <cell r="D1154">
            <v>34.79</v>
          </cell>
          <cell r="E1154">
            <v>68.42</v>
          </cell>
        </row>
        <row r="1155">
          <cell r="A1155">
            <v>1301005007</v>
          </cell>
          <cell r="B1155" t="str">
            <v>ESCAVACAO (MANUAL) DE VALAS, PARA ASSENTAMENTO DE TUBOS, COM DIAMETROS DE (100 A 150)MM /M</v>
          </cell>
          <cell r="C1155">
            <v>0</v>
          </cell>
          <cell r="D1155">
            <v>3.97</v>
          </cell>
          <cell r="E1155">
            <v>3.97</v>
          </cell>
        </row>
        <row r="1156">
          <cell r="A1156">
            <v>1301005008</v>
          </cell>
          <cell r="B1156" t="str">
            <v>REATERRO (MANUAL) DE VALAS /M</v>
          </cell>
          <cell r="C1156">
            <v>0</v>
          </cell>
          <cell r="D1156">
            <v>3.88</v>
          </cell>
          <cell r="E1156">
            <v>3.88</v>
          </cell>
        </row>
        <row r="1157">
          <cell r="A1157">
            <v>1301005013</v>
          </cell>
          <cell r="B1157" t="str">
            <v>SINAPI - 89728 - CURVA CURTA 90 GRAUS, PVC, SERIE NORMAL, ESGOTO PREDIAL, DN 40 MM, JUNTA SOLDAVEL, FORNECIDO E INSTALADO EM RAMAL DE DESCARGA OU RAMAL DE ESGOTO SANITARIO. AF_12/2014 /UN</v>
          </cell>
          <cell r="E1157">
            <v>8.11</v>
          </cell>
        </row>
        <row r="1158">
          <cell r="A1158">
            <v>1301005014</v>
          </cell>
          <cell r="B1158" t="str">
            <v>SINAPI - 89730 - CURVA LONGA 90 GRAUS, PVC, SERIE NORMAL, ESGOTO PREDIAL, DN 40 MM, JUNTA SOLDAVEL, FORNECIDO E INSTALADO EM RAMAL DE DESCARGA OU RAMAL DE ESGOTO SANITARIO. AF_12/2014 /UN</v>
          </cell>
          <cell r="E1158">
            <v>8.77</v>
          </cell>
        </row>
        <row r="1159">
          <cell r="A1159">
            <v>1301005015</v>
          </cell>
          <cell r="B1159" t="str">
            <v>SINAPI - 89726 - JOELHO 45 GRAUS, PVC, SERIE NORMAL, ESGOTO PREDIAL, DN 40 MM, JUNTA SOLDAVEL, FORNECIDO E INSTALADO EM RAMAL DE DESCARGA OU RAMAL DE ESGOTO SANITARIO. AF_12/2014 /UN</v>
          </cell>
          <cell r="E1159">
            <v>5.59</v>
          </cell>
        </row>
        <row r="1160">
          <cell r="A1160">
            <v>1301005016</v>
          </cell>
          <cell r="B1160" t="str">
            <v>SINAPI - 89724 - JOELHO 90 GRAUS, PVC, SERIE NORMAL, ESGOTO PREDIAL, DN 40 MM, JUNTA SOLDAVEL, FORNECIDO E INSTALADO EM RAMAL DE DESCARGA OU RAMAL DE ESGOTO SANITARIO. AF_12/2014 /UN</v>
          </cell>
          <cell r="E1160">
            <v>7.61</v>
          </cell>
        </row>
        <row r="1161">
          <cell r="A1161">
            <v>1301005017</v>
          </cell>
          <cell r="B1161" t="str">
            <v>SINAPI - 89783 - JUNCAO SIMPLES, PVC, SERIE NORMAL, ESGOTO PREDIAL, DN 40 MM, JUNTA SOLDAVEL, FORNECIDO E INSTALADO EM RAMAL DE DESCARGA OU RAMAL DE ESGOTO SANITARIO. AF_12/2014 /UN</v>
          </cell>
          <cell r="E1161">
            <v>9.26</v>
          </cell>
        </row>
        <row r="1162">
          <cell r="A1162">
            <v>1301005018</v>
          </cell>
          <cell r="B1162" t="str">
            <v>SINAPI - 89752 - LUVA SIMPLES, PVC, SERIE NORMAL, ESGOTO PREDIAL, DN 40 MM, JUNTA SOLDAVEL, FORNECIDO E INSTALADO EM RAMAL DE DESCARGA OU RAMAL DE ESGOTO SANITARIO. AF_12/2014 /UN</v>
          </cell>
          <cell r="E1162">
            <v>4.8499999999999996</v>
          </cell>
        </row>
        <row r="1163">
          <cell r="A1163">
            <v>1301005020</v>
          </cell>
          <cell r="B1163" t="str">
            <v>SINAPI - 89782 - TE, PVC, SERIE NORMAL, ESGOTO PREDIAL, DN 40 X 40 MM, JUNTA SOLDAVEL, FORNECIDO E INSTALADO EM RAMAL DE DESCARGA OU RAMAL DE ESGOTO SANITARIO. AF_12/2014 /UN</v>
          </cell>
          <cell r="E1163">
            <v>9.0500000000000007</v>
          </cell>
        </row>
        <row r="1164">
          <cell r="A1164">
            <v>1301005022</v>
          </cell>
          <cell r="B1164" t="str">
            <v>SINAPI - 89784 - TE, PVC, SERIE NORMAL, ESGOTO PREDIAL, DN 50 X 50 MM, JUNTA ELASTICA, FORNECIDO E INSTALADO EM RAMAL DE DESCARGA OU RAMAL DE ESGOTO SANITARIO. AF_12/2014 /UN</v>
          </cell>
          <cell r="E1164">
            <v>15.75</v>
          </cell>
        </row>
        <row r="1165">
          <cell r="A1165">
            <v>1301005024</v>
          </cell>
          <cell r="B1165" t="str">
            <v>JOELHO PVC, COM BOLSA E ANEL, 90 GRAUS, DN 40 X *38* MM, SERIE NORMAL, PARA ESGOTO PREDIAL - FORNECIMENTO E INSTALACAO /UN</v>
          </cell>
          <cell r="C1165">
            <v>3.98</v>
          </cell>
          <cell r="D1165">
            <v>8.69</v>
          </cell>
          <cell r="E1165">
            <v>12.67</v>
          </cell>
        </row>
        <row r="1166">
          <cell r="A1166">
            <v>1301005034</v>
          </cell>
          <cell r="B1166" t="str">
            <v>SINAPI - 89572 - ADAPTADOR CURTO COM BOLSA E ROSCA PARA REGISTRO, PVC, SOLDAVEL, DN 40MM X 1.1/4ö, INSTALADO EM PRUMADA DE AGUA - FORNECIMENTO E INSTALACAO. AF_12/2014 /UN</v>
          </cell>
          <cell r="E1166">
            <v>7.02</v>
          </cell>
        </row>
        <row r="1167">
          <cell r="A1167">
            <v>1301005038</v>
          </cell>
          <cell r="B1167" t="str">
            <v>- BUCHA DE REDUCAO (1 1/4" X 3/4") /UN</v>
          </cell>
          <cell r="C1167">
            <v>5.49</v>
          </cell>
          <cell r="D1167">
            <v>3.1</v>
          </cell>
          <cell r="E1167">
            <v>8.59</v>
          </cell>
        </row>
        <row r="1168">
          <cell r="A1168">
            <v>1301005040</v>
          </cell>
          <cell r="B1168" t="str">
            <v>ADAPTADOR PVC PARA SIFAO METALICO, SOLDAVEL, COM ANEL BORRACHA (JE), 40 MM X 1 1/2" - FORNECIMENTO E INSTALACAO /UN</v>
          </cell>
          <cell r="C1168">
            <v>1.87</v>
          </cell>
          <cell r="D1168">
            <v>4.34</v>
          </cell>
          <cell r="E1168">
            <v>6.21</v>
          </cell>
        </row>
        <row r="1169">
          <cell r="A1169">
            <v>1301005048</v>
          </cell>
          <cell r="B1169" t="str">
            <v>CONEXOES DE PVC (DA TIGRE,FORTILIT OU SIMILAR),PARA ESGOTO PRIMARIO E VENTILACAO, NA(S) ESPECIFICACAO(OES):- VEDACAO PARA SAIDA DE VASO SANITARIO EG-27 /UN</v>
          </cell>
          <cell r="C1169">
            <v>2.58</v>
          </cell>
          <cell r="D1169">
            <v>13.97</v>
          </cell>
          <cell r="E1169">
            <v>16.55</v>
          </cell>
        </row>
        <row r="1170">
          <cell r="A1170">
            <v>1301005057</v>
          </cell>
          <cell r="B1170" t="str">
            <v>SINAPI - 89803 - CURVA CURTA 90 GRAUS, PVC, SERIE NORMAL, ESGOTO PREDIAL, DN 50 MM, JUNTA ELASTICA, FORNECIDO E INSTALADO EM PRUMADA DE ESGOTO SANITARIO OU VENTILACAO. AF_12/2014 /UN</v>
          </cell>
          <cell r="E1170">
            <v>11.29</v>
          </cell>
        </row>
        <row r="1171">
          <cell r="A1171">
            <v>1301005058</v>
          </cell>
          <cell r="B1171" t="str">
            <v>SINAPI - 89807 - CURVA CURTA 90 GRAUS, PVC, SERIE NORMAL, ESGOTO PREDIAL, DN 75 MM, JUNTA ELASTICA, FORNECIDO E INSTALADO EM PRUMADA DE ESGOTO SANITARIO OU VENTILACAO. AF_12/2014 /UN</v>
          </cell>
          <cell r="E1171">
            <v>20.86</v>
          </cell>
        </row>
        <row r="1172">
          <cell r="A1172">
            <v>1301005059</v>
          </cell>
          <cell r="B1172" t="str">
            <v>SINAPI - 89748 - CURVA CURTA 90 GRAUS, PVC, SERIE NORMAL, ESGOTO PREDIAL, DN 100 MM, JUNTA ELASTICA, FORNECIDO E INSTALADO EM RAMAL DE DESCARGA OU RAMAL DE ESGOTO SANITARIO. AF_12/2014 /UN</v>
          </cell>
          <cell r="E1172">
            <v>29.51</v>
          </cell>
        </row>
        <row r="1173">
          <cell r="A1173">
            <v>1301005060</v>
          </cell>
          <cell r="B1173" t="str">
            <v>SINAPI - 89804 - CURVA LONGA 90 GRAUS, PVC, SERIE NORMAL, ESGOTO PREDIAL, DN 50 MM, JUNTA ELASTICA, FORNECIDO E INSTALADO EM PRUMADA DE ESGOTO SANITARIO OU VENTILACAO. AF_12/2014 /UN</v>
          </cell>
          <cell r="E1173">
            <v>12.08</v>
          </cell>
        </row>
        <row r="1174">
          <cell r="A1174">
            <v>1301005061</v>
          </cell>
          <cell r="B1174" t="str">
            <v>SINAPI - 89808 - CURVA LONGA 90 GRAUS, PVC, SERIE NORMAL, ESGOTO PREDIAL, DN 75 MM, JUNTA ELASTICA, FORNECIDO E INSTALADO EM PRUMADA DE ESGOTO SANITARIO OU VENTILACAO. AF_12/2014 /UN</v>
          </cell>
          <cell r="E1174">
            <v>30.64</v>
          </cell>
        </row>
        <row r="1175">
          <cell r="A1175">
            <v>1301005062</v>
          </cell>
          <cell r="B1175" t="str">
            <v>SINAPI - 89750 - CURVA LONGA 90 GRAUS, PVC, SERIE NORMAL, ESGOTO PREDIAL, DN 100 MM, JUNTA ELASTICA, FORNECIDO E INSTALADO EM RAMAL DE DESCARGA OU RAMAL DE ESGOTO SANITARIO. AF_12/2014 /UN</v>
          </cell>
          <cell r="E1175">
            <v>48.32</v>
          </cell>
        </row>
        <row r="1176">
          <cell r="A1176">
            <v>1301005065</v>
          </cell>
          <cell r="B1176" t="str">
            <v>SINAPI - 89802 - JOELHO 45 GRAUS, PVC, SERIE NORMAL, ESGOTO PREDIAL, DN 50 MM, JUNTA ELASTICA, FORNECIDO E INSTALADO EM PRUMADA DE ESGOTO SANITARIO OU VENTILACAO. AF_12/2014 /UN</v>
          </cell>
          <cell r="E1176">
            <v>6.14</v>
          </cell>
        </row>
        <row r="1177">
          <cell r="A1177">
            <v>1301005066</v>
          </cell>
          <cell r="B1177" t="str">
            <v>SINAPI - 89806 - JOELHO 45 GRAUS, PVC, SERIE NORMAL, ESGOTO PREDIAL, DN 75 MM, JUNTA ELASTICA, FORNECIDO E INSTALADO EM PRUMADA DE ESGOTO SANITARIO OU VENTILACAO. AF_12/2014 /UN</v>
          </cell>
          <cell r="E1177">
            <v>11.79</v>
          </cell>
        </row>
        <row r="1178">
          <cell r="A1178">
            <v>1301005067</v>
          </cell>
          <cell r="B1178" t="str">
            <v>SINAPI - 89746 - JOELHO 45 GRAUS, PVC, SERIE NORMAL, ESGOTO PREDIAL, DN 100 MM, JUNTA ELASTICA, FORNECIDO E INSTALADO EM RAMAL DE DESCARGA OU RAMAL DE ESGOTO SANITARIO. AF_12/2014 /UN</v>
          </cell>
          <cell r="E1178">
            <v>18.86</v>
          </cell>
        </row>
        <row r="1179">
          <cell r="A1179">
            <v>1301005069</v>
          </cell>
          <cell r="B1179" t="str">
            <v>SINAPI - 89801 - JOELHO 90 GRAUS, PVC, SERIE NORMAL, ESGOTO PREDIAL, DN 50 MM, JUNTA ELASTICA, FORNECIDO E INSTALADO EM PRUMADA DE ESGOTO SANITARIO OU VENTILACAO. AF_12/2014 /UN</v>
          </cell>
          <cell r="E1179">
            <v>5.66</v>
          </cell>
        </row>
        <row r="1180">
          <cell r="A1180">
            <v>1301005070</v>
          </cell>
          <cell r="B1180" t="str">
            <v>SINAPI - 89805 - JOELHO 90 GRAUS, PVC, SERIE NORMAL, ESGOTO PREDIAL, DN 75 MM, JUNTA ELASTICA, FORNECIDO E INSTALADO EM PRUMADA DE ESGOTO SANITARIO OU VENTILACAO. AF_12/2014 /UN</v>
          </cell>
          <cell r="E1180">
            <v>11.11</v>
          </cell>
        </row>
        <row r="1181">
          <cell r="A1181">
            <v>1301005071</v>
          </cell>
          <cell r="B1181" t="str">
            <v>SINAPI - 89744 - JOELHO 90 GRAUS, PVC, SERIE NORMAL, ESGOTO PREDIAL, DN 100 MM, JUNTA ELASTICA, FORNECIDO E INSTALADO EM RAMAL DE DESCARGA OU RAMAL DE ESGOTO SANITARIO. AF_12/2014 /UN</v>
          </cell>
          <cell r="E1181">
            <v>18.899999999999999</v>
          </cell>
        </row>
        <row r="1182">
          <cell r="A1182">
            <v>1301005074</v>
          </cell>
          <cell r="B1182" t="str">
            <v>SINAPI - 89813 - LUVA SIMPLES, PVC, SERIE NORMAL, ESGOTO PREDIAL, DN 50 MM, JUNTA ELASTICA, FORNECIDO E INSTALADO EM PRUMADA DE ESGOTO SANITARIO OU VENTILACAO. AF_12/2014 /UN</v>
          </cell>
          <cell r="E1182">
            <v>5.65</v>
          </cell>
        </row>
        <row r="1183">
          <cell r="A1183">
            <v>1301005075</v>
          </cell>
          <cell r="B1183" t="str">
            <v>SINAPI - 89817 - LUVA SIMPLES, PVC, SERIE NORMAL, ESGOTO PREDIAL, DN 75 MM, JUNTA ELASTICA, FORNECIDO E INSTALADO EM PRUMADA DE ESGOTO SANITARIO OU VENTILACAO. AF_12/2014 /UN</v>
          </cell>
          <cell r="E1183">
            <v>9.67</v>
          </cell>
        </row>
        <row r="1184">
          <cell r="A1184">
            <v>1301005076</v>
          </cell>
          <cell r="B1184" t="str">
            <v>SINAPI - 89778 - LUVA SIMPLES, PVC, SERIE NORMAL, ESGOTO PREDIAL, DN 100 MM, JUNTA ELASTICA, FORNECIDO E INSTALADO EM RAMAL DE DESCARGA OU RAMAL DE ESGOTO SANITARIO. AF_12/2014 /UN</v>
          </cell>
          <cell r="E1184">
            <v>14.88</v>
          </cell>
        </row>
        <row r="1185">
          <cell r="A1185">
            <v>1301005090</v>
          </cell>
          <cell r="B1185" t="str">
            <v>SINAPI - 89827 - JUNCAO SIMPLES, PVC, SERIE NORMAL, ESGOTO PREDIAL, DN 50 X 50 MM, JUNTA ELASTICA, FORNECIDO E INSTALADO EM PRUMADA DE ESGOTO SANITARIO OU VENTILACAO. AF_12/2014 /UN</v>
          </cell>
          <cell r="E1185">
            <v>13.7</v>
          </cell>
        </row>
        <row r="1186">
          <cell r="A1186">
            <v>1301005091</v>
          </cell>
          <cell r="B1186" t="str">
            <v>SINAPI - 89830 - JUNCAO SIMPLES, PVC, SERIE NORMAL, ESGOTO PREDIAL, DN 75 X 75 MM, JUNTA ELASTICA, FORNECIDO E INSTALADO EM PRUMADA DE ESGOTO SANITARIO OU VENTILACAO. AF_12/2014 /UN</v>
          </cell>
          <cell r="E1186">
            <v>23.4</v>
          </cell>
        </row>
        <row r="1187">
          <cell r="A1187">
            <v>1301005092</v>
          </cell>
          <cell r="B1187" t="str">
            <v>SINAPI - 89797 - JUNCAO SIMPLES, PVC, SERIE NORMAL, ESGOTO PREDIAL, DN 100 X 100 MM, JUNTA ELASTICA, FORNECIDO E INSTALADO EM RAMAL DE DESCARGA OU RAMAL DE ESGOTO SANITARIO. AF_12/2014 /UN</v>
          </cell>
          <cell r="E1187">
            <v>36.42</v>
          </cell>
        </row>
        <row r="1188">
          <cell r="A1188">
            <v>1301005093</v>
          </cell>
          <cell r="B1188" t="str">
            <v>CONEXOES DE PVC (DA TIGRE, FORTILIT OU SIMILAR), PARA ESGOTO PRIMARIO E VENTILACAO, NA(S) ESPECIFICACAO(OES):- JUNCAO SIMPLES COM REDUCAO (75 X 50) MM /UN</v>
          </cell>
          <cell r="C1188">
            <v>18.66</v>
          </cell>
          <cell r="D1188">
            <v>3.41</v>
          </cell>
          <cell r="E1188">
            <v>22.07</v>
          </cell>
        </row>
        <row r="1189">
          <cell r="A1189">
            <v>1301005094</v>
          </cell>
          <cell r="B1189" t="str">
            <v>- JUNCAO SIMPLES COM REDUCAO (100 X 50) MM /UN</v>
          </cell>
          <cell r="C1189">
            <v>22.01</v>
          </cell>
          <cell r="D1189">
            <v>4.96</v>
          </cell>
          <cell r="E1189">
            <v>26.97</v>
          </cell>
        </row>
        <row r="1190">
          <cell r="A1190">
            <v>1301005095</v>
          </cell>
          <cell r="B1190" t="str">
            <v>- JUNCAO SIMPLES COM REDUCAO (100 X 75) MM /UN</v>
          </cell>
          <cell r="C1190">
            <v>27.57</v>
          </cell>
          <cell r="D1190">
            <v>4.96</v>
          </cell>
          <cell r="E1190">
            <v>32.53</v>
          </cell>
        </row>
        <row r="1191">
          <cell r="A1191">
            <v>1301005098</v>
          </cell>
          <cell r="B1191" t="str">
            <v>SINAPI - 89825 - TE, PVC, SERIE NORMAL, ESGOTO PREDIAL, DN 50 X 50 MM, JUNTA ELASTICA, FORNECIDO E INSTALADO EM PRUMADA DE ESGOTO SANITARIO OU VENTILACAO. AF_12/2014 /UN</v>
          </cell>
          <cell r="E1191">
            <v>12.34</v>
          </cell>
        </row>
        <row r="1192">
          <cell r="A1192">
            <v>1301005099</v>
          </cell>
          <cell r="B1192" t="str">
            <v>SINAPI - 89829 - TE, PVC, SERIE NORMAL, ESGOTO PREDIAL, DN 75 X 75 MM, JUNTA ELASTICA, FORNECIDO E INSTALADO EM PRUMADA DE ESGOTO SANITARIO OU VENTILACAO. AF_12/2014 /UN</v>
          </cell>
          <cell r="E1192">
            <v>21.53</v>
          </cell>
        </row>
        <row r="1193">
          <cell r="A1193">
            <v>1301005100</v>
          </cell>
          <cell r="B1193" t="str">
            <v>SINAPI - 89796 - TE, PVC, SERIE NORMAL, ESGOTO PREDIAL, DN 100 X 100 MM, JUNTA ELASTICA, FORNECIDO E INSTALADO EM RAMAL DE DESCARGA OU RAMAL DE ESGOTO SANITARIO. AF_12/2014 /UN</v>
          </cell>
          <cell r="E1193">
            <v>32.04</v>
          </cell>
        </row>
        <row r="1194">
          <cell r="A1194">
            <v>1301005104</v>
          </cell>
          <cell r="B1194" t="str">
            <v>TE SANITARIO 75X50MM, COM ANEIS - FORNECIMENTO E INSTALACAO /UN</v>
          </cell>
          <cell r="C1194">
            <v>17.100000000000001</v>
          </cell>
          <cell r="D1194">
            <v>3.5</v>
          </cell>
          <cell r="E1194">
            <v>20.6</v>
          </cell>
        </row>
        <row r="1195">
          <cell r="A1195">
            <v>1301005105</v>
          </cell>
          <cell r="B1195" t="str">
            <v>TE SANITARIO 100X50MM, COM ANEIS - FORNECIMENTO E INSTALACAO /UN</v>
          </cell>
          <cell r="C1195">
            <v>19.71</v>
          </cell>
          <cell r="D1195">
            <v>10.52</v>
          </cell>
          <cell r="E1195">
            <v>30.23</v>
          </cell>
        </row>
        <row r="1196">
          <cell r="A1196">
            <v>1301005106</v>
          </cell>
          <cell r="B1196" t="str">
            <v>TE SANITARIO 100X75MM, COM ANEIS - FORNECIMENTO E INSTALACAO /UN</v>
          </cell>
          <cell r="C1196">
            <v>21.07</v>
          </cell>
          <cell r="D1196">
            <v>10.52</v>
          </cell>
          <cell r="E1196">
            <v>31.59</v>
          </cell>
        </row>
        <row r="1197">
          <cell r="A1197">
            <v>1301005110</v>
          </cell>
          <cell r="B1197" t="str">
            <v>SINAPI - 89711 - TUBO PVC, SERIE NORMAL, ESGOTO PREDIAL, DN 40 MM, FORNECIDO E INSTALADO EM RAMAL DE DESCARGA OU RAMAL DE ESGOTO SANITARIO. AF_12/2014 /M</v>
          </cell>
          <cell r="E1197">
            <v>13.77</v>
          </cell>
        </row>
        <row r="1198">
          <cell r="A1198">
            <v>1301005111</v>
          </cell>
          <cell r="B1198" t="str">
            <v>SINAPI - 89712 - TUBO PVC, SERIE NORMAL, ESGOTO PREDIAL, DN 50 MM, FORNECIDO E INSTALADO EM RAMAL DE DESCARGA OU RAMAL DE ESGOTO SANITARIO. AF_12/2014 /M</v>
          </cell>
          <cell r="E1198">
            <v>21.1</v>
          </cell>
        </row>
        <row r="1199">
          <cell r="A1199">
            <v>1301005112</v>
          </cell>
          <cell r="B1199" t="str">
            <v>SINAPI - 89713 - TUBO PVC, SERIE NORMAL, ESGOTO PREDIAL, DN 75 MM, FORNECIDO E INSTALADO EM RAMAL DE DESCARGA OU RAMAL DE ESGOTO SANITARIO. AF_12/2014 /M</v>
          </cell>
          <cell r="E1199">
            <v>32.44</v>
          </cell>
        </row>
        <row r="1200">
          <cell r="A1200">
            <v>1301005113</v>
          </cell>
          <cell r="B1200" t="str">
            <v>SINAPI - 89714 - TUBO PVC, SERIE NORMAL, ESGOTO PREDIAL, DN 100 MM, FORNECIDO E INSTALADO EM RAMAL DE DESCARGA OU RAMAL DE ESGOTO SANITARIO. AF_12/2014 /M</v>
          </cell>
          <cell r="E1200">
            <v>41.65</v>
          </cell>
        </row>
        <row r="1201">
          <cell r="A1201">
            <v>1301005114</v>
          </cell>
          <cell r="B1201" t="str">
            <v>SINAPI - 89849 - TUBO PVC, SERIE NORMAL, ESGOTO PREDIAL, DN 150 MM, FORNECIDO E INSTALADO EM SUBCOLETOR AEREO DE ESGOTO SANITARIO. AF_12/2014 /M</v>
          </cell>
          <cell r="E1201">
            <v>45.11</v>
          </cell>
        </row>
        <row r="1202">
          <cell r="A1202">
            <v>1301005156</v>
          </cell>
          <cell r="B1202" t="str">
            <v>SINAPI - 89707 - CAIXA SIFONADA, PVC, DN 100 X 100 X 50 MM, JUNTA ELASTICA, FORNECIDA E INSTALADA EM RAMAL DE DESCARGA OU EM RAMAL DE ESGOTO SANITARIO. AF_12/2014 /UN</v>
          </cell>
          <cell r="E1202">
            <v>24.42</v>
          </cell>
        </row>
        <row r="1203">
          <cell r="A1203">
            <v>1301005159</v>
          </cell>
          <cell r="B1203" t="str">
            <v>CAIXA SIFONADA (TIGRE, FORTILIT OU SIMILAR) COM PORTA GRELHA DE PVC NAS DIMENSOES DE (150 X 150 X 50)MM /UN</v>
          </cell>
          <cell r="C1203">
            <v>34.6</v>
          </cell>
          <cell r="D1203">
            <v>11.79</v>
          </cell>
          <cell r="E1203">
            <v>46.39</v>
          </cell>
        </row>
        <row r="1204">
          <cell r="A1204">
            <v>1301005164</v>
          </cell>
          <cell r="B1204" t="str">
            <v>SINAPI - 89708 - CAIXA SIFONADA, PVC, DN 150 X 185 X 75 MM, JUNTA ELASTICA, FORNECIDA E INSTALADA EM RAMAL DE DESCARGA OU EM RAMAL DE ESGOTO SANITARIO. AF_12/2014 /UN</v>
          </cell>
          <cell r="E1204">
            <v>54.43</v>
          </cell>
        </row>
        <row r="1205">
          <cell r="A1205">
            <v>1301005170</v>
          </cell>
          <cell r="B1205" t="str">
            <v>CAIXA SIFONADA PVC, 250 X 230 X 75 MM, COM TAMPA E PORTA TAMPA QUADRADA BRANCA - FORNECIMENTO E INSTALACAO /UN</v>
          </cell>
          <cell r="C1205">
            <v>81.62</v>
          </cell>
          <cell r="D1205">
            <v>11.79</v>
          </cell>
          <cell r="E1205">
            <v>93.41</v>
          </cell>
        </row>
        <row r="1206">
          <cell r="A1206">
            <v>1301005179</v>
          </cell>
          <cell r="B1206" t="str">
            <v>PROLONGAMENTO DE CAIXA SIFONADA NO(S) DIAMETRO(S):- 100MM X 15CM /UN</v>
          </cell>
          <cell r="C1206">
            <v>3</v>
          </cell>
          <cell r="D1206">
            <v>3.1</v>
          </cell>
          <cell r="E1206">
            <v>6.1</v>
          </cell>
        </row>
        <row r="1207">
          <cell r="A1207">
            <v>1301005180</v>
          </cell>
          <cell r="B1207" t="str">
            <v>- 150MM X 15CM /UN</v>
          </cell>
          <cell r="C1207">
            <v>5.31</v>
          </cell>
          <cell r="D1207">
            <v>3.1</v>
          </cell>
          <cell r="E1207">
            <v>8.41</v>
          </cell>
        </row>
        <row r="1208">
          <cell r="A1208">
            <v>1301005181</v>
          </cell>
          <cell r="B1208" t="str">
            <v>CONJUNTO DE PORTA GRELHA E GRELHA EM PVC CROMADO, NA(S) ESPECIFICACAO(OES):- 100 MM (REDONDO) /UN</v>
          </cell>
          <cell r="C1208">
            <v>18.97</v>
          </cell>
          <cell r="D1208">
            <v>2.42</v>
          </cell>
          <cell r="E1208">
            <v>21.39</v>
          </cell>
        </row>
        <row r="1209">
          <cell r="A1209">
            <v>1301005182</v>
          </cell>
          <cell r="B1209" t="str">
            <v>- 150 MM (REDONDA) /UN</v>
          </cell>
          <cell r="C1209">
            <v>22.09</v>
          </cell>
          <cell r="D1209">
            <v>2.42</v>
          </cell>
          <cell r="E1209">
            <v>24.51</v>
          </cell>
        </row>
        <row r="1210">
          <cell r="A1210">
            <v>1301005183</v>
          </cell>
          <cell r="B1210" t="str">
            <v>- 150 MM (QUADRADA) /UN</v>
          </cell>
          <cell r="C1210">
            <v>38</v>
          </cell>
          <cell r="D1210">
            <v>2.42</v>
          </cell>
          <cell r="E1210">
            <v>40.42</v>
          </cell>
        </row>
        <row r="1211">
          <cell r="A1211">
            <v>1301005185</v>
          </cell>
          <cell r="B1211" t="str">
            <v>RALO SECO PVC QUADRADO, 100 X 100 X 53 MM, SAIDA 40 MM, COM GRELHA BRANCA - FORNECIMENTO E INSTALACAO /UN</v>
          </cell>
          <cell r="C1211">
            <v>8.1999999999999993</v>
          </cell>
          <cell r="D1211">
            <v>12.42</v>
          </cell>
          <cell r="E1211">
            <v>20.62</v>
          </cell>
        </row>
        <row r="1212">
          <cell r="A1212">
            <v>1301005191</v>
          </cell>
          <cell r="B1212" t="str">
            <v>SINAPI - 97900 - CAIXA ENTERRADA HIDRAULICA RETANGULAR EM ALVENARIA COM TIJOLOS CERAMICOS MACICOS, DIMENSOES INTERNAS: 0,3X0,3X0,3 M PARA REDE DE ESGOTO. AF_12/2020 /UN</v>
          </cell>
          <cell r="E1212">
            <v>143.55000000000001</v>
          </cell>
        </row>
        <row r="1213">
          <cell r="A1213">
            <v>1301005194</v>
          </cell>
          <cell r="B1213" t="str">
            <v>SINAPI - 97901 - CAIXA ENTERRADA HIDRAULICA RETANGULAR EM ALVENARIA COM TIJOLOS CERAMICOS MACICOS, DIMENSOES INTERNAS: 0,4X0,4X0,4 M PARA REDE DE ESGOTO. AF_12/2020 /UN</v>
          </cell>
          <cell r="E1213">
            <v>228.41</v>
          </cell>
        </row>
        <row r="1214">
          <cell r="A1214">
            <v>1301005206</v>
          </cell>
          <cell r="B1214" t="str">
            <v>SINAPI - 97902 - CAIXA ENTERRADA HIDRAULICA RETANGULAR EM ALVENARIA COM TIJOLOS CERAMICOS MACICOS, DIMENSOES INTERNAS: 0,6X0,6X0,6 M PARA REDE DE ESGOTO. AF_12/2020 /UN</v>
          </cell>
          <cell r="E1214">
            <v>453.76</v>
          </cell>
        </row>
        <row r="1215">
          <cell r="A1215">
            <v>1301005212</v>
          </cell>
          <cell r="B1215" t="str">
            <v>SINAPI - 97903 - CAIXA ENTERRADA HIDRAULICA RETANGULAR EM ALVENARIA COM TIJOLOS CERAMICOS MACICOS, DIMENSOES INTERNAS: 0,8X0,8X0,6 M PARA REDE DE ESGOTO. AF_12/2020 /UN</v>
          </cell>
          <cell r="E1215">
            <v>623.6</v>
          </cell>
        </row>
        <row r="1216">
          <cell r="A1216">
            <v>1301005214</v>
          </cell>
          <cell r="B1216" t="str">
            <v>SINAPI - 97904 - CAIXA ENTERRADA HIDRAULICA RETANGULAR EM ALVENARIA COM TIJOLOS CERAMICOS MACICOS, DIMENSOES INTERNAS: 1X1X0,6 M PARA REDE DE ESGOTO. AF_12/2020 /UN</v>
          </cell>
          <cell r="E1216">
            <v>741.91</v>
          </cell>
        </row>
        <row r="1217">
          <cell r="A1217">
            <v>1301005220</v>
          </cell>
          <cell r="B1217" t="str">
            <v>CAIXA DE GORDURA - ANEXO H.S.-053 (E) /UN</v>
          </cell>
          <cell r="C1217">
            <v>604.51</v>
          </cell>
          <cell r="D1217">
            <v>586.83000000000004</v>
          </cell>
          <cell r="E1217">
            <v>1191.3399999999999</v>
          </cell>
        </row>
        <row r="1218">
          <cell r="A1218">
            <v>1301005221</v>
          </cell>
          <cell r="B1218" t="str">
            <v>SINAPI - 98105 - CAIXA DE GORDURA DUPLA (CAPACIDADE: 126 L), RETANGULAR, EM ALVENARIA COM TIJOLOS CERAMICOS MACICOS, DIMENSOES INTERNAS = 0,4X0,7 M, ALTURA INTERNA = 0,8 M. AF_12/2020 /UN</v>
          </cell>
          <cell r="E1218">
            <v>530.36</v>
          </cell>
        </row>
        <row r="1219">
          <cell r="A1219">
            <v>1301005227</v>
          </cell>
          <cell r="B1219" t="str">
            <v>CAIXA DE GORDURA 700L - 500 REFEICOES - ANEXO H.S. -054 (E) /UN</v>
          </cell>
          <cell r="C1219">
            <v>922.38</v>
          </cell>
          <cell r="D1219">
            <v>1086.17</v>
          </cell>
          <cell r="E1219">
            <v>2008.55</v>
          </cell>
        </row>
        <row r="1220">
          <cell r="A1220">
            <v>1301005230</v>
          </cell>
          <cell r="B1220" t="str">
            <v>FOSSA SEPTICA NA(S) DIMENSAO(OES):- V=1,92 M3 (TIPO 1) - ANEXO H.S.-058 (E) /UN</v>
          </cell>
          <cell r="C1220">
            <v>1370.32</v>
          </cell>
          <cell r="D1220">
            <v>1686.79</v>
          </cell>
          <cell r="E1220">
            <v>3057.11</v>
          </cell>
        </row>
        <row r="1221">
          <cell r="A1221">
            <v>1301005233</v>
          </cell>
          <cell r="B1221" t="str">
            <v>- V=6,00 M3 (TIPO 2) - ANEXO H.S.-062 (E) /UN</v>
          </cell>
          <cell r="C1221">
            <v>3301.23</v>
          </cell>
          <cell r="D1221">
            <v>5174.32</v>
          </cell>
          <cell r="E1221">
            <v>8475.5499999999993</v>
          </cell>
        </row>
        <row r="1222">
          <cell r="A1222">
            <v>1301005235</v>
          </cell>
          <cell r="B1222" t="str">
            <v>- V=12,00 M3 (TIPO 2) - ANEXO H.S.-066 (E) /UN</v>
          </cell>
          <cell r="C1222">
            <v>5540.72</v>
          </cell>
          <cell r="D1222">
            <v>8255.74</v>
          </cell>
          <cell r="E1222">
            <v>13796.46</v>
          </cell>
        </row>
        <row r="1223">
          <cell r="A1223">
            <v>1301005239</v>
          </cell>
          <cell r="B1223" t="str">
            <v>- V=18,00 M3 (TIPO 2) - ANEXO H.S.-070 (E) /UN</v>
          </cell>
          <cell r="C1223">
            <v>7215.01</v>
          </cell>
          <cell r="D1223">
            <v>12867.66</v>
          </cell>
          <cell r="E1223">
            <v>20082.669999999998</v>
          </cell>
        </row>
        <row r="1224">
          <cell r="A1224">
            <v>1301005250</v>
          </cell>
          <cell r="B1224" t="str">
            <v>CAIXA DE DISTRIBUICAO - ANEXO H.S.-055 (E), COM TAMPA DE CONCRETO, NA(S) DIMENSAO(OES):- (60X60X100)CM /UN</v>
          </cell>
          <cell r="C1224">
            <v>305.66000000000003</v>
          </cell>
          <cell r="D1224">
            <v>392.31</v>
          </cell>
          <cell r="E1224">
            <v>697.97</v>
          </cell>
        </row>
        <row r="1225">
          <cell r="A1225">
            <v>1301005260</v>
          </cell>
          <cell r="B1225" t="str">
            <v>SUMIDOURO, NO(S) DIAMETRO(S):- 1,50 M - ANEXO H.S.-072 (E) /M</v>
          </cell>
          <cell r="C1225">
            <v>230.04</v>
          </cell>
          <cell r="D1225">
            <v>460.61</v>
          </cell>
          <cell r="E1225">
            <v>690.65</v>
          </cell>
        </row>
        <row r="1226">
          <cell r="A1226">
            <v>1301005262</v>
          </cell>
          <cell r="B1226" t="str">
            <v>- 2.00 M - ANEXO H.S.-072 (E) /M</v>
          </cell>
          <cell r="C1226">
            <v>315.63</v>
          </cell>
          <cell r="D1226">
            <v>724.24</v>
          </cell>
          <cell r="E1226">
            <v>1039.8699999999999</v>
          </cell>
        </row>
        <row r="1227">
          <cell r="A1227">
            <v>1301005270</v>
          </cell>
          <cell r="B1227" t="str">
            <v>FILTRO ANAEROBIO - ANEXO H.S.-078 (E) /UN</v>
          </cell>
          <cell r="C1227">
            <v>4822.87</v>
          </cell>
          <cell r="D1227">
            <v>7040.19</v>
          </cell>
          <cell r="E1227">
            <v>11863.06</v>
          </cell>
        </row>
        <row r="1228">
          <cell r="A1228">
            <v>1301005275</v>
          </cell>
          <cell r="B1228" t="str">
            <v>VALA DE FILTRACAO COM TUBO 100MM, MANTA GEOTEXTIL E LONA PRETA, CONFORME DETALHE /M</v>
          </cell>
          <cell r="C1228">
            <v>51.72</v>
          </cell>
          <cell r="D1228">
            <v>43.23</v>
          </cell>
          <cell r="E1228">
            <v>94.95</v>
          </cell>
        </row>
        <row r="1229">
          <cell r="A1229">
            <v>1301005406</v>
          </cell>
          <cell r="B1229" t="str">
            <v>POCO DE INSPECAO E VISITA COM ANEL DE CONCRETO ARMADO PONTA E BOLSA O=0,60M, PROFUNDIDADE ATE 1,00M COM TAMPAO DE FERRO FUNDIDO T-137, ARTICULADO E COM TRAVA /UN</v>
          </cell>
          <cell r="C1229">
            <v>859.96</v>
          </cell>
          <cell r="D1229">
            <v>136.46</v>
          </cell>
          <cell r="E1229">
            <v>996.42</v>
          </cell>
        </row>
        <row r="1230">
          <cell r="A1230">
            <v>1301005409</v>
          </cell>
          <cell r="B1230" t="str">
            <v>POCO DE INSPECAO E VISITA COM ANEL DE CONCRETO ARMADO PONTA E BOLSA O=0,60M, PROFUNDIDADE DE 1,01M A 1,50M, COM TAMPAO DE FERRO FUNDIDO T-137, ARTICULADO E COM TRAVA /UN</v>
          </cell>
          <cell r="C1230">
            <v>957.34</v>
          </cell>
          <cell r="D1230">
            <v>166.67</v>
          </cell>
          <cell r="E1230">
            <v>1124.01</v>
          </cell>
        </row>
        <row r="1231">
          <cell r="A1231">
            <v>1301005412</v>
          </cell>
          <cell r="B1231" t="str">
            <v>POCO DE INSPECAO E VISITA COM ANEL DE CONCRETO ARMADO PONTA E BOLSA O=0,80M, PROFUNDIDADE DE 1,51M A 2,00M, COM TAMPAO DE FERRO FUNDIDO T-137, ARTICULADO E COM TRAVA /UN</v>
          </cell>
          <cell r="C1231">
            <v>1404.92</v>
          </cell>
          <cell r="D1231">
            <v>497.43</v>
          </cell>
          <cell r="E1231">
            <v>1902.35</v>
          </cell>
        </row>
        <row r="1232">
          <cell r="A1232">
            <v>1301005415</v>
          </cell>
          <cell r="B1232" t="str">
            <v>POCO DE INSPECAO E VISITA COM ANEL DE CONCRETO ARMADO PONTA E BOLSA O=0,80M, PROFUNDIDADE DE 2,01M A 2,50M, COM TAMPAO DE FERRO FUNDIDO T-137, ARTICULADO E COM TRAVA /UN</v>
          </cell>
          <cell r="C1232">
            <v>1534.12</v>
          </cell>
          <cell r="D1232">
            <v>571.79</v>
          </cell>
          <cell r="E1232">
            <v>2105.91</v>
          </cell>
        </row>
        <row r="1233">
          <cell r="A1233">
            <v>1301005418</v>
          </cell>
          <cell r="B1233" t="str">
            <v>POCO DE INSPECAO E VISITA COM ANEL DE CONCRETO ARMADO PONTA E BOLSA O=0,80M, PROFUNDIDADE DE 2,51M A 3,00M, COM TAMPAO DE FERRO FUNDIDO T-137, ARTICULADO E COM TRAVA /UN</v>
          </cell>
          <cell r="C1233">
            <v>1663.31</v>
          </cell>
          <cell r="D1233">
            <v>646.16</v>
          </cell>
          <cell r="E1233">
            <v>2309.4699999999998</v>
          </cell>
        </row>
        <row r="1234">
          <cell r="A1234">
            <v>1301005421</v>
          </cell>
          <cell r="B1234" t="str">
            <v>POCO DE INSPECAO E VISITA COM ANEL DE CONCRETO ARMADO PONTA E BOLSA O=1,00M, PROFUNDIDADE DE 2,51M A 3,00M, COM TAMPAO DE FERRO FUNDIDO T-137, ARTICULADO E COM TRAVA /UN</v>
          </cell>
          <cell r="C1234">
            <v>1904.41</v>
          </cell>
          <cell r="D1234">
            <v>517.32000000000005</v>
          </cell>
          <cell r="E1234">
            <v>2421.73</v>
          </cell>
        </row>
        <row r="1235">
          <cell r="A1235">
            <v>1301005424</v>
          </cell>
          <cell r="B1235" t="str">
            <v>POCO DE INSPECAO E VISITA COM ANEL DE CONCRETO ARMADO PONTA E BOLSA O=1,00M, PROFUNDIDADE DE 3,01M A 3,50M, COM TAMPAO DE FERRO FUNDIDO T-137, ARTICULADO E COM TRAVA /UN</v>
          </cell>
          <cell r="C1235">
            <v>2074.54</v>
          </cell>
          <cell r="D1235">
            <v>568.95000000000005</v>
          </cell>
          <cell r="E1235">
            <v>2643.49</v>
          </cell>
        </row>
        <row r="1236">
          <cell r="A1236">
            <v>1301005427</v>
          </cell>
          <cell r="B1236" t="str">
            <v>POCO DE INSPECAO E VISITA COM ANEL DE CONCRETO ARMADO PONTA E BOLSA O=1,00M, PROFUNDIDADE DE 3,51M A 4,00M, COM TAMPAO DE FERRO FUNDIDO T-137, ARTICULADO E COM TRAVA /UN</v>
          </cell>
          <cell r="C1236">
            <v>2252.36</v>
          </cell>
          <cell r="D1236">
            <v>620.57000000000005</v>
          </cell>
          <cell r="E1236">
            <v>2872.93</v>
          </cell>
        </row>
        <row r="1238">
          <cell r="B1238" t="str">
            <v>*  AGUAS PLUVIAIS</v>
          </cell>
        </row>
        <row r="1239">
          <cell r="A1239">
            <v>1301006000</v>
          </cell>
          <cell r="B1239" t="str">
            <v>SINAPI - 89576 - TUBO PVC, SERIE R, AGUA PLUVIAL, DN 75 MM, FORNECIDO E INSTALADO EM CONDUTORES VERTICAIS DE AGUAS PLUVIAIS. AF_12/2014 /M</v>
          </cell>
          <cell r="E1239">
            <v>19.34</v>
          </cell>
        </row>
        <row r="1240">
          <cell r="A1240">
            <v>1301006002</v>
          </cell>
          <cell r="B1240" t="str">
            <v>SINAPI - 89578 - TUBO PVC, SERIE R, AGUA PLUVIAL, DN 100 MM, FORNECIDO E INSTALADO EM CONDUTORES VERTICAIS DE AGUAS PLUVIAIS. AF_12/2014 /M</v>
          </cell>
          <cell r="E1240">
            <v>33.36</v>
          </cell>
        </row>
        <row r="1241">
          <cell r="A1241">
            <v>1301006012</v>
          </cell>
          <cell r="B1241" t="str">
            <v>- CURVA 45o - 100 MM /UN</v>
          </cell>
          <cell r="C1241">
            <v>24.85</v>
          </cell>
          <cell r="D1241">
            <v>13.97</v>
          </cell>
          <cell r="E1241">
            <v>38.82</v>
          </cell>
        </row>
        <row r="1242">
          <cell r="A1242">
            <v>1301006014</v>
          </cell>
          <cell r="B1242" t="str">
            <v>- CURVA 90o - 75 MM /UN</v>
          </cell>
          <cell r="C1242">
            <v>15.56</v>
          </cell>
          <cell r="D1242">
            <v>11.18</v>
          </cell>
          <cell r="E1242">
            <v>26.74</v>
          </cell>
        </row>
        <row r="1243">
          <cell r="A1243">
            <v>1301006016</v>
          </cell>
          <cell r="B1243" t="str">
            <v>- CURVA 90o - 100 MM /UN</v>
          </cell>
          <cell r="C1243">
            <v>17.79</v>
          </cell>
          <cell r="D1243">
            <v>13.97</v>
          </cell>
          <cell r="E1243">
            <v>31.76</v>
          </cell>
        </row>
        <row r="1244">
          <cell r="A1244">
            <v>1301006018</v>
          </cell>
          <cell r="B1244" t="str">
            <v>- JUNCAO SIMPLES - 75 MM /UN</v>
          </cell>
          <cell r="C1244">
            <v>15.1</v>
          </cell>
          <cell r="D1244">
            <v>11.49</v>
          </cell>
          <cell r="E1244">
            <v>26.59</v>
          </cell>
        </row>
        <row r="1245">
          <cell r="A1245">
            <v>1301006020</v>
          </cell>
          <cell r="B1245" t="str">
            <v>- JUNCAO SIMPLES - 100 MM /UN</v>
          </cell>
          <cell r="C1245">
            <v>19.010000000000002</v>
          </cell>
          <cell r="D1245">
            <v>14.28</v>
          </cell>
          <cell r="E1245">
            <v>33.29</v>
          </cell>
        </row>
        <row r="1246">
          <cell r="A1246">
            <v>1301006025</v>
          </cell>
          <cell r="B1246" t="str">
            <v>SINAPI - 89511 - TUBO PVC, SERIE R, AGUA PLUVIAL, DN 75 MM, FORNECIDO E INSTALADO EM RAMAL DE ENCAMINHAMENTO. AF_12/2014 /M</v>
          </cell>
          <cell r="E1246">
            <v>31.82</v>
          </cell>
        </row>
        <row r="1247">
          <cell r="A1247">
            <v>1301006027</v>
          </cell>
          <cell r="B1247" t="str">
            <v>SINAPI - 89512 - TUBO PVC, SERIE R, AGUA PLUVIAL, DN 100 MM, FORNECIDO E INSTALADO EM RAMAL DE ENCAMINHAMENTO. AF_12/2014 /M</v>
          </cell>
          <cell r="E1247">
            <v>50.59</v>
          </cell>
        </row>
        <row r="1248">
          <cell r="A1248">
            <v>1301006030</v>
          </cell>
          <cell r="B1248" t="str">
            <v>SINAPI - 89582 - JOELHO 45 GRAUS, PVC, SERIE R, AGUA PLUVIAL, DN 75 MM, JUNTA ELASTICA, FORNECIDO E INSTALADO EM CONDUTORES VERTICAIS DE AGUAS PLUVIAIS. AF_12/2014 /UN</v>
          </cell>
          <cell r="E1248">
            <v>18.66</v>
          </cell>
        </row>
        <row r="1249">
          <cell r="A1249">
            <v>1301006032</v>
          </cell>
          <cell r="B1249" t="str">
            <v>SINAPI - 89531 - JOELHO 45 GRAUS, PVC, SERIE R, AGUA PLUVIAL, DN 100 MM, JUNTA ELASTICA, FORNECIDO E INSTALADO EM RAMAL DE ENCAMINHAMENTO. AF_12/2014 /UN</v>
          </cell>
          <cell r="E1249">
            <v>26.9</v>
          </cell>
        </row>
        <row r="1250">
          <cell r="A1250">
            <v>1301006034</v>
          </cell>
          <cell r="B1250" t="str">
            <v>SINAPI - 89522 - JOELHO 90 GRAUS, PVC, SERIE R, AGUA PLUVIAL, DN 75 MM, JUNTA ELASTICA, FORNECIDO E INSTALADO EM RAMAL DE ENCAMINHAMENTO. AF_12/2014 /UN</v>
          </cell>
          <cell r="E1250">
            <v>22.46</v>
          </cell>
        </row>
        <row r="1251">
          <cell r="A1251">
            <v>1301006036</v>
          </cell>
          <cell r="B1251" t="str">
            <v>SINAPI - 89529 - JOELHO 90 GRAUS, PVC, SERIE R, AGUA PLUVIAL, DN 100 MM, JUNTA ELASTICA, FORNECIDO E INSTALADO EM RAMAL DE ENCAMINHAMENTO. AF_12/2014 /UN</v>
          </cell>
          <cell r="E1251">
            <v>33.14</v>
          </cell>
        </row>
        <row r="1252">
          <cell r="A1252">
            <v>1301006038</v>
          </cell>
          <cell r="B1252" t="str">
            <v>SINAPI - 89565 - JUNCAO SIMPLES, PVC, SERIE R, AGUA PLUVIAL, DN 75 X 75 MM, JUNTA ELASTICA, FORNECIDO E INSTALADO EM RAMAL DE ENCAMINHAMENTO. AF_12/2014 /UN</v>
          </cell>
          <cell r="E1252">
            <v>41.16</v>
          </cell>
        </row>
        <row r="1253">
          <cell r="A1253">
            <v>1301006040</v>
          </cell>
          <cell r="B1253" t="str">
            <v>SINAPI - 89567 - JUNCAO SIMPLES, PVC, SERIE R, AGUA PLUVIAL, DN 100 X 100 MM, JUNTA ELASTICA, FORNECIDO E INSTALADO EM RAMAL DE ENCAMINHAMENTO. AF_12/2014 /UN</v>
          </cell>
          <cell r="E1253">
            <v>60.56</v>
          </cell>
        </row>
        <row r="1254">
          <cell r="A1254">
            <v>1301006050</v>
          </cell>
          <cell r="B1254" t="str">
            <v>TUBO DE PVC RIGIDO, (DA TIGRE, FORTILIT OU SIMILAR), NO(S) DIAMETRO(S):- 75 MM /M</v>
          </cell>
          <cell r="C1254">
            <v>10.38</v>
          </cell>
          <cell r="D1254">
            <v>14.91</v>
          </cell>
          <cell r="E1254">
            <v>25.29</v>
          </cell>
        </row>
        <row r="1255">
          <cell r="A1255">
            <v>1301006052</v>
          </cell>
          <cell r="B1255" t="str">
            <v>- 100 MM /M</v>
          </cell>
          <cell r="C1255">
            <v>27.72</v>
          </cell>
          <cell r="D1255">
            <v>16.14</v>
          </cell>
          <cell r="E1255">
            <v>43.86</v>
          </cell>
        </row>
        <row r="1256">
          <cell r="A1256">
            <v>1301006054</v>
          </cell>
          <cell r="B1256" t="str">
            <v>- 150 MM /M</v>
          </cell>
          <cell r="C1256">
            <v>59.56</v>
          </cell>
          <cell r="D1256">
            <v>17.079999999999998</v>
          </cell>
          <cell r="E1256">
            <v>76.64</v>
          </cell>
        </row>
        <row r="1257">
          <cell r="A1257">
            <v>1301006056</v>
          </cell>
          <cell r="B1257" t="str">
            <v>- 200 MM /M</v>
          </cell>
          <cell r="C1257">
            <v>94.01</v>
          </cell>
          <cell r="D1257">
            <v>18.940000000000001</v>
          </cell>
          <cell r="E1257">
            <v>112.95</v>
          </cell>
        </row>
        <row r="1258">
          <cell r="A1258">
            <v>1301006058</v>
          </cell>
          <cell r="B1258" t="str">
            <v>- 250 MM /M</v>
          </cell>
          <cell r="C1258">
            <v>152.26</v>
          </cell>
          <cell r="D1258">
            <v>20.5</v>
          </cell>
          <cell r="E1258">
            <v>172.76</v>
          </cell>
        </row>
        <row r="1259">
          <cell r="A1259">
            <v>1301006060</v>
          </cell>
          <cell r="B1259" t="str">
            <v>- 300 MM /M</v>
          </cell>
          <cell r="C1259">
            <v>245.67</v>
          </cell>
          <cell r="D1259">
            <v>22.05</v>
          </cell>
          <cell r="E1259">
            <v>267.72000000000003</v>
          </cell>
        </row>
        <row r="1260">
          <cell r="A1260">
            <v>1301006064</v>
          </cell>
          <cell r="B1260" t="str">
            <v>ESCAVACAO (MANUAL) DE VALAS, PARA ASSENTAMENTO DE TUBOS, NO(S) DIAMETRO(S):- (100 A 150)MM /M</v>
          </cell>
          <cell r="C1260">
            <v>0</v>
          </cell>
          <cell r="D1260">
            <v>3.97</v>
          </cell>
          <cell r="E1260">
            <v>3.97</v>
          </cell>
        </row>
        <row r="1261">
          <cell r="A1261">
            <v>1301006065</v>
          </cell>
          <cell r="B1261" t="str">
            <v>- (200 A 300)MM /M</v>
          </cell>
          <cell r="C1261">
            <v>0</v>
          </cell>
          <cell r="D1261">
            <v>12.65</v>
          </cell>
          <cell r="E1261">
            <v>12.65</v>
          </cell>
        </row>
        <row r="1262">
          <cell r="A1262">
            <v>1301006067</v>
          </cell>
          <cell r="B1262" t="str">
            <v>REATERRO (MANUAL) DE VALAS, COM TUBOS ASSENTADOS, NO(S) DIAMETRO(S):- (100 A 150)MM /M</v>
          </cell>
          <cell r="C1262">
            <v>0</v>
          </cell>
          <cell r="D1262">
            <v>3.88</v>
          </cell>
          <cell r="E1262">
            <v>3.88</v>
          </cell>
        </row>
        <row r="1263">
          <cell r="A1263">
            <v>1301006068</v>
          </cell>
          <cell r="B1263" t="str">
            <v>- (200 A 300)MM /M</v>
          </cell>
          <cell r="C1263">
            <v>0</v>
          </cell>
          <cell r="D1263">
            <v>12.01</v>
          </cell>
          <cell r="E1263">
            <v>12.01</v>
          </cell>
        </row>
        <row r="1264">
          <cell r="A1264">
            <v>1301006070</v>
          </cell>
          <cell r="B1264" t="str">
            <v>SINAPI - 99250 - CAIXA ENTERRADA HIDRAULICA RETANGULAR EM ALVENARIA COM TIJOLOS CERAMICOS MACICOS, DIMENSOES INTERNAS: 0,3X0,3X0,3 M PARA REDE DE DRENAGEM. AF_12/2020 /UN</v>
          </cell>
          <cell r="E1264">
            <v>140.4</v>
          </cell>
        </row>
        <row r="1265">
          <cell r="A1265">
            <v>1301006074</v>
          </cell>
          <cell r="B1265" t="str">
            <v>SINAPI - 99251 - CAIXA ENTERRADA HIDRAULICA RETANGULAR EM ALVENARIA COM TIJOLOS CERAMICOS MACICOS, DIMENSOES INTERNAS: 0,4X0,4X0,4 M PARA REDE DE DRENAGEM. AF_12/2020 /UN</v>
          </cell>
          <cell r="E1265">
            <v>223.01</v>
          </cell>
        </row>
        <row r="1266">
          <cell r="A1266">
            <v>1301006082</v>
          </cell>
          <cell r="B1266" t="str">
            <v>SINAPI - 99253 - CAIXA ENTERRADA HIDRAULICA RETANGULAR EM ALVENARIA COM TIJOLOS CERAMICOS MACICOS, DIMENSOES INTERNAS: 0,6X0,6X0,6 M PARA REDE DE DRENAGEM. AF_12/2020 /UN</v>
          </cell>
          <cell r="E1266">
            <v>441.63</v>
          </cell>
        </row>
        <row r="1267">
          <cell r="A1267">
            <v>1301006086</v>
          </cell>
          <cell r="B1267" t="str">
            <v>SINAPI - 99255 - CAIXA ENTERRADA HIDRAULICA RETANGULAR EM ALVENARIA COM TIJOLOS CERAMICOS MACICOS, DIMENSOES INTERNAS: 0,8X0,8X0,6 M PARA REDE DE DRENAGEM. AF_12/2020 /UN</v>
          </cell>
          <cell r="E1267">
            <v>606.96</v>
          </cell>
        </row>
        <row r="1268">
          <cell r="A1268">
            <v>1301006088</v>
          </cell>
          <cell r="B1268" t="str">
            <v>SINAPI - 99257 - CAIXA ENTERRADA HIDRAULICA RETANGULAR EM ALVENARIA COM TIJOLOS CERAMICOS MACICOS, DIMENSOES INTERNAS: 1X1X0,6 M PARA REDE DE DRENAGEM. AF_12/2020 /UN</v>
          </cell>
          <cell r="E1268">
            <v>720.39</v>
          </cell>
        </row>
        <row r="1269">
          <cell r="A1269">
            <v>1301006094</v>
          </cell>
          <cell r="B1269" t="str">
            <v>GRELHA EM FERRO REMOVIVEL, CONTORNO EM FERRO CANTONEIRA DE 3/4" X 1/8" E FERRO PERFIL LAMINADO "T" 3/4" X 1/8", MODULO (0,40 X 1,00)M, INCLUSIVE FUNDO ANTICORROSIVO - ANEXO H-090 /M</v>
          </cell>
          <cell r="C1269">
            <v>237.95</v>
          </cell>
          <cell r="D1269">
            <v>83.6</v>
          </cell>
          <cell r="E1269">
            <v>321.55</v>
          </cell>
        </row>
        <row r="1270">
          <cell r="A1270">
            <v>1301006095</v>
          </cell>
          <cell r="B1270" t="str">
            <v>CANALETA A CEU ABERTO EM ALVENARIA DE TIJOLO MACICO DE 1/2 VEZ COM LARGURA DE 30CM E PROFUNDIDADE DE 30CM - ANEXO H.S.-087 (A.P.) /M</v>
          </cell>
          <cell r="C1270">
            <v>162.87</v>
          </cell>
          <cell r="D1270">
            <v>0</v>
          </cell>
          <cell r="E1270">
            <v>162.87</v>
          </cell>
        </row>
        <row r="1271">
          <cell r="A1271">
            <v>1301006096</v>
          </cell>
          <cell r="B1271" t="str">
            <v>GRELHA EM FERRO REMOVIVEL, CONTORNO EM FERRO CANTONEIRA DE 7/8" X 1/8" E FERRO CHATO DE 3/4" X 1/8", ESPACADOS A CADA 1,00CM, COM PORTA GRELHA EM FERRO CANTONEIRA DE 1" X 3/16", MODULO DE (0,40 X 1,00)M, INCL. FUNDO ANTICORROSIVO - ANEXO HS-090 /M</v>
          </cell>
          <cell r="C1271">
            <v>457.11</v>
          </cell>
          <cell r="D1271">
            <v>120.07</v>
          </cell>
          <cell r="E1271">
            <v>577.17999999999995</v>
          </cell>
        </row>
        <row r="1272">
          <cell r="A1272">
            <v>1301006097</v>
          </cell>
          <cell r="B1272" t="str">
            <v>CANALETA EM ALVENARIA FECHADO COM LAJE DE CONCRETO - ANEXO H.S.-100 (A.P.) /M</v>
          </cell>
          <cell r="C1272">
            <v>129.99</v>
          </cell>
          <cell r="D1272">
            <v>186.22</v>
          </cell>
          <cell r="E1272">
            <v>316.20999999999998</v>
          </cell>
        </row>
        <row r="1274">
          <cell r="B1274" t="str">
            <v>INSTALACOES PREVENTIVAS DE INCENDIO</v>
          </cell>
        </row>
        <row r="1276">
          <cell r="A1276" t="str">
            <v>CODIGO</v>
          </cell>
          <cell r="B1276" t="str">
            <v>S E R V I C O S</v>
          </cell>
          <cell r="C1276" t="str">
            <v>MATERIAL</v>
          </cell>
          <cell r="D1276" t="str">
            <v>MAO OBRA</v>
          </cell>
          <cell r="E1276" t="str">
            <v>TOTAL</v>
          </cell>
        </row>
        <row r="1278">
          <cell r="A1278">
            <v>1401000050</v>
          </cell>
          <cell r="B1278" t="str">
            <v>SINAPI - 90443 - RASGO EM ALVENARIA PARA RAMAIS/ DISTRIBUICAO COM DIAMETROS MENORES OU IGUAIS A 40 MM. AF_05/2015 /M</v>
          </cell>
          <cell r="E1278">
            <v>8.74</v>
          </cell>
        </row>
        <row r="1279">
          <cell r="A1279">
            <v>1401000102</v>
          </cell>
          <cell r="B1279" t="str">
            <v>SINAPI - 92342 - TUBO DE ACO GALVANIZADO COM COSTURA, CLASSE MEDIA, DN 65 (2 1/2"), CONEXAO ROSQUEADA, INSTALADO EM PRUMADAS - FORNECIMENTO E INSTALACAO. AF_10/2020 /M</v>
          </cell>
          <cell r="E1279">
            <v>107.71</v>
          </cell>
        </row>
        <row r="1280">
          <cell r="A1280">
            <v>1401000104</v>
          </cell>
          <cell r="B1280" t="str">
            <v>SINAPI - 92343 - TUBO DE ACO GALVANIZADO COM COSTURA, CLASSE MEDIA, DN 80 (3"), CONEXAO ROSQUEADA, INSTALADO EM PRUMADAS - FORNECIMENTO E INSTALACAO. AF_10/2020 /M</v>
          </cell>
          <cell r="E1280">
            <v>140.68</v>
          </cell>
        </row>
        <row r="1281">
          <cell r="A1281">
            <v>1401000106</v>
          </cell>
          <cell r="B1281" t="str">
            <v>- 4" /M</v>
          </cell>
          <cell r="C1281">
            <v>155.41999999999999</v>
          </cell>
          <cell r="D1281">
            <v>34.479999999999997</v>
          </cell>
          <cell r="E1281">
            <v>189.9</v>
          </cell>
        </row>
        <row r="1282">
          <cell r="A1282">
            <v>1401000108</v>
          </cell>
          <cell r="B1282" t="str">
            <v>ESCAVACAO (MANUAL) DE VALAS, PARA ASSENTAMENTO DE TUBOS, COM DIAMETROS ATE 4" /M</v>
          </cell>
          <cell r="C1282">
            <v>0</v>
          </cell>
          <cell r="D1282">
            <v>3.97</v>
          </cell>
          <cell r="E1282">
            <v>3.97</v>
          </cell>
        </row>
        <row r="1283">
          <cell r="A1283">
            <v>1401000109</v>
          </cell>
          <cell r="B1283" t="str">
            <v>REATERRO (MANUAL) DE VALAS /M</v>
          </cell>
          <cell r="C1283">
            <v>0</v>
          </cell>
          <cell r="D1283">
            <v>3.88</v>
          </cell>
          <cell r="E1283">
            <v>3.88</v>
          </cell>
        </row>
        <row r="1284">
          <cell r="A1284">
            <v>1401000110</v>
          </cell>
          <cell r="B1284" t="str">
            <v>SINAPI - 101913 - CAIXA DE INCENDIO 45X75X17CM - FORNECIMENTO E INSTALACAO. AF_10/2020 /UN</v>
          </cell>
          <cell r="E1284">
            <v>436.85</v>
          </cell>
        </row>
        <row r="1285">
          <cell r="A1285">
            <v>1401000112</v>
          </cell>
          <cell r="B1285" t="str">
            <v>SINAPI - 101914 - CAIXA DE INCENDIO 60X90X17CM - FORNECIMENTO E INSTALACAO. AF_10/2020 /UN</v>
          </cell>
          <cell r="E1285">
            <v>394.65</v>
          </cell>
        </row>
        <row r="1286">
          <cell r="A1286">
            <v>1401000115</v>
          </cell>
          <cell r="B1286" t="str">
            <v>MANGUEIRA DE INCENDIO, TIPO 2, DE 1 1/2", TECIDO EM FIO DE POLIESTER E TUBO INTERNO EM BORRACHA SINTETICA, COM UNIOES ENGATE RAPIDO, NO(S) COMPRIMENTO(S):- 15,00 M /CJ</v>
          </cell>
          <cell r="C1286">
            <v>444.05</v>
          </cell>
          <cell r="D1286">
            <v>2.6</v>
          </cell>
          <cell r="E1286">
            <v>446.65</v>
          </cell>
        </row>
        <row r="1287">
          <cell r="A1287">
            <v>1401000117</v>
          </cell>
          <cell r="B1287" t="str">
            <v>- 30,00 M /CJ</v>
          </cell>
          <cell r="C1287">
            <v>698.01</v>
          </cell>
          <cell r="D1287">
            <v>2.6</v>
          </cell>
          <cell r="E1287">
            <v>700.61</v>
          </cell>
        </row>
        <row r="1288">
          <cell r="A1288">
            <v>1401000119</v>
          </cell>
          <cell r="B1288" t="str">
            <v>ABRIGO P/ HIDRANTE, 90X60X17CM, C/ REG. GLOBO ANGULAR 45G 2.1/2", ADAP.STORZ 2.1/2"X1.1/2",2 MANGUEIRAS INCENDIO 1.1/2", TIPO 2, 15M CADA,ESGUINCHO LATAO 1.1/2",CH DUPLA P/ CONEXOES TIPO STORZ,TAMPAO C/ CORRENTE, EM LATAO,ENGATE RAPIDO-FORN. INST /UN</v>
          </cell>
          <cell r="C1288">
            <v>1655.37</v>
          </cell>
          <cell r="D1288">
            <v>148.28</v>
          </cell>
          <cell r="E1288">
            <v>1803.65</v>
          </cell>
        </row>
        <row r="1289">
          <cell r="A1289">
            <v>1401000120</v>
          </cell>
          <cell r="B1289" t="str">
            <v>CAIXA EM ALVENARIA PARA HIDRANTE DE PASSEIO, INCLUSIVE REQUADRO E TAMPA DE FERRO FUNDIDO COM INSCRICAO "INCENDIO" - ANEXO H.S.-112 (I) /UN</v>
          </cell>
          <cell r="C1289">
            <v>366.75</v>
          </cell>
          <cell r="D1289">
            <v>136.31</v>
          </cell>
          <cell r="E1289">
            <v>503.06</v>
          </cell>
        </row>
        <row r="1290">
          <cell r="A1290">
            <v>1401000125</v>
          </cell>
          <cell r="B1290" t="str">
            <v>REGISTRO TIPO GLOBO ANGULAR 45o, 2 1/2", BUCKA SPIERO, NLF, PIRABRONZE OU SIMILAR, INCLUSIVE TAMPAO CEGO E CORRENTE, DE LATAO, COM ADAPTADOR STORZ (ROSCA 2 1/2"X STORZ 2 1/2") /CJ</v>
          </cell>
          <cell r="C1290">
            <v>280.95999999999998</v>
          </cell>
          <cell r="D1290">
            <v>35.72</v>
          </cell>
          <cell r="E1290">
            <v>316.68</v>
          </cell>
        </row>
        <row r="1291">
          <cell r="A1291">
            <v>1401000127</v>
          </cell>
          <cell r="B1291" t="str">
            <v>REGISTRO TIPO GLOBO ANGULAR 45o 2 1/2", BUCKA SPIERO, NLF, PIRABRONZE OU SIMILAR, INCLUSIVE ADAPTADOR STORZ (ROSCA 2 1/2" X STORZ 1 1/2") /UN</v>
          </cell>
          <cell r="C1291">
            <v>192.44</v>
          </cell>
          <cell r="D1291">
            <v>35.72</v>
          </cell>
          <cell r="E1291">
            <v>228.16</v>
          </cell>
        </row>
        <row r="1292">
          <cell r="A1292">
            <v>1401000135</v>
          </cell>
          <cell r="B1292" t="str">
            <v>VALVULA DE RETENCAO VERTICAL, COM PORTINHOLA PARA SISTEMA HIDRAULICO DE INCENDIO, MARCA MIPEL, DOCOL OU SIMILAR, NO(S) DIAMETRO(S):- 2 1/2" /UN</v>
          </cell>
          <cell r="C1292">
            <v>176.69</v>
          </cell>
          <cell r="D1292">
            <v>35.72</v>
          </cell>
          <cell r="E1292">
            <v>212.41</v>
          </cell>
        </row>
        <row r="1293">
          <cell r="A1293">
            <v>1401000136</v>
          </cell>
          <cell r="B1293" t="str">
            <v>- 3" /UN</v>
          </cell>
          <cell r="C1293">
            <v>241.19</v>
          </cell>
          <cell r="D1293">
            <v>35.72</v>
          </cell>
          <cell r="E1293">
            <v>276.91000000000003</v>
          </cell>
        </row>
        <row r="1294">
          <cell r="A1294">
            <v>1401000140</v>
          </cell>
          <cell r="B1294" t="str">
            <v>CHAVE DE FLUXO DE 1" CFP-92 DA MARCA EICA OU SIMILAR /UN</v>
          </cell>
          <cell r="C1294">
            <v>395.3</v>
          </cell>
          <cell r="D1294">
            <v>6.2</v>
          </cell>
          <cell r="E1294">
            <v>401.5</v>
          </cell>
        </row>
        <row r="1295">
          <cell r="A1295">
            <v>1401000142</v>
          </cell>
          <cell r="B1295" t="str">
            <v>CONJUNTO MOTO-BOMBA SCHNEIDER OU SIMILAR, BPI-92SJ/3,0 CV TR /UN</v>
          </cell>
          <cell r="C1295">
            <v>3672.99</v>
          </cell>
          <cell r="D1295">
            <v>155.35</v>
          </cell>
          <cell r="E1295">
            <v>3828.34</v>
          </cell>
        </row>
        <row r="1296">
          <cell r="A1296">
            <v>1401000144</v>
          </cell>
          <cell r="B1296" t="str">
            <v>CONJUNTO MOTO-BOMBA SCHNEIDER OU SIMILAR, BPI-21R/5,0 CV TR 220V /UN</v>
          </cell>
          <cell r="C1296">
            <v>6750.99</v>
          </cell>
          <cell r="D1296">
            <v>155.35</v>
          </cell>
          <cell r="E1296">
            <v>6906.34</v>
          </cell>
        </row>
        <row r="1297">
          <cell r="A1297">
            <v>1401000146</v>
          </cell>
          <cell r="B1297" t="str">
            <v>CONJUNTO MOTO-BOMBA SCHNEIDER OU SIMILAR, BPI-22R/7,5 CV TR 220V /UN</v>
          </cell>
          <cell r="C1297">
            <v>8482.99</v>
          </cell>
          <cell r="D1297">
            <v>155.35</v>
          </cell>
          <cell r="E1297">
            <v>8638.34</v>
          </cell>
        </row>
        <row r="1298">
          <cell r="A1298">
            <v>1401000148</v>
          </cell>
          <cell r="B1298" t="str">
            <v>CONJUNTO MOTO-BOMBA SCHNEIDER OU SIMILAR, BPI-22R/10 CV TR 220V /UN</v>
          </cell>
          <cell r="C1298">
            <v>11200.99</v>
          </cell>
          <cell r="D1298">
            <v>155.35</v>
          </cell>
          <cell r="E1298">
            <v>11356.34</v>
          </cell>
        </row>
        <row r="1299">
          <cell r="A1299">
            <v>1401000150</v>
          </cell>
          <cell r="B1299" t="str">
            <v>SINAPI - 101905 - EXTINTOR DE INCENDIO PORTATIL COM CARGA DE AGUA PRESSURIZADA DE 10 L, CLASSE A - FORNECIMENTO E INSTALACAO. AF_10/2020_P /UN</v>
          </cell>
          <cell r="E1299">
            <v>157.71</v>
          </cell>
        </row>
        <row r="1300">
          <cell r="A1300">
            <v>1401000154</v>
          </cell>
          <cell r="B1300" t="str">
            <v>SINAPI - 101906 - EXTINTOR DE INCENDIO PORTATIL COM CARGA DE CO2 DE 4 KG, CLASSE BC - FORNECIMENTO E INSTALACAO. AF_10/2020_P /UN</v>
          </cell>
          <cell r="E1300">
            <v>467.11</v>
          </cell>
        </row>
        <row r="1301">
          <cell r="A1301">
            <v>1401000155</v>
          </cell>
          <cell r="B1301" t="str">
            <v>SINAPI - 101907 - EXTINTOR DE INCENDIO PORTATIL COM CARGA DE CO2 DE 6 KG, CLASSE BC - FORNECIMENTO E INSTALACAO. AF_10/2020_P /UN</v>
          </cell>
          <cell r="E1301">
            <v>504.81</v>
          </cell>
        </row>
        <row r="1302">
          <cell r="A1302">
            <v>1401000156</v>
          </cell>
          <cell r="B1302" t="str">
            <v>SINAPI - 101908 - EXTINTOR DE INCENDIO PORTATIL COM CARGA DE PQS DE 4 KG, CLASSE BC - FORNECIMENTO E INSTALACAO. AF_10/2020_P /UN</v>
          </cell>
          <cell r="E1302">
            <v>153</v>
          </cell>
        </row>
        <row r="1303">
          <cell r="A1303">
            <v>1401000157</v>
          </cell>
          <cell r="B1303" t="str">
            <v>SINAPI - 101909 - EXTINTOR DE INCENDIO PORTATIL COM CARGA DE PQS DE 6 KG, CLASSE BC - FORNECIMENTO E INSTALACAO. AF_10/2020_P /UN</v>
          </cell>
          <cell r="E1303">
            <v>178.13</v>
          </cell>
        </row>
        <row r="1304">
          <cell r="A1304">
            <v>1401000158</v>
          </cell>
          <cell r="B1304" t="str">
            <v>SINAPI - 101910 - EXTINTOR DE INCENDIO PORTATIL COM CARGA DE PQS DE 8 KG, CLASSE BC - FORNECIMENTO E INSTALACAO. AF_10/2020_P /UN</v>
          </cell>
          <cell r="E1304">
            <v>209.54</v>
          </cell>
        </row>
        <row r="1305">
          <cell r="A1305">
            <v>1401000159</v>
          </cell>
          <cell r="B1305" t="str">
            <v>SINAPI - 101911 - EXTINTOR DE INCENDIO PORTATIL COM CARGA DE PQS DE 12 KG, CLASSE BC - FORNECIMENTO E INSTALACAO. AF_10/2020_P /UN</v>
          </cell>
          <cell r="E1305">
            <v>240.95</v>
          </cell>
        </row>
        <row r="1306">
          <cell r="A1306">
            <v>1401000160</v>
          </cell>
          <cell r="B1306" t="str">
            <v>BLOCO AUTONOMO DE ILUMINACAO DE EMERGENCIA COM INSCRICAO DE SAIDA OU BALIZAMENTO, SISTEMA NAO PERMANENTE, COM UMA LAMPADA COMPACTA DE 9W (600 LUMENS) E BATERIA DE 6V-4AH, REF. BLOKITO D9-BALIZAMENTO DA AUREON OU SIMILAR /CJ</v>
          </cell>
          <cell r="C1306">
            <v>242</v>
          </cell>
          <cell r="D1306">
            <v>4.6900000000000004</v>
          </cell>
          <cell r="E1306">
            <v>246.69</v>
          </cell>
        </row>
        <row r="1307">
          <cell r="A1307">
            <v>1401000162</v>
          </cell>
          <cell r="B1307" t="str">
            <v>BLOCO AUTONOMO DE ILUMINACAO DE EMERGENCIA DE ACLARAMENTO, SISTEMA NAO PERMANENTE, COM UMA LAMPADA COMPACTAS DE 9W (600 LUMENS) E BATERIA DE 6V-4AH, REF. BLOKITO D9 - ACLARAMENTO DA AUREON OU SIMILAR /CJ</v>
          </cell>
          <cell r="C1307">
            <v>241.83</v>
          </cell>
          <cell r="D1307">
            <v>4.6900000000000004</v>
          </cell>
          <cell r="E1307">
            <v>246.52</v>
          </cell>
        </row>
        <row r="1308">
          <cell r="A1308">
            <v>1401000164</v>
          </cell>
          <cell r="B1308" t="str">
            <v>PLACA DE SINALIZACAO DE ALERTA, SIMBOLO TRIANGULAR, FUNDO AMARELO, PICTOGRAMA PRETO, FAIXA TRIANGULAR PRETA, EM PVC, 2MM ANTI-CHAMAS, NAS DIMENSOES (14X14)CM /UN</v>
          </cell>
          <cell r="C1308">
            <v>44.11</v>
          </cell>
          <cell r="D1308">
            <v>2.87</v>
          </cell>
          <cell r="E1308">
            <v>46.98</v>
          </cell>
        </row>
        <row r="1309">
          <cell r="A1309">
            <v>1401000167</v>
          </cell>
          <cell r="B1309" t="str">
            <v>PLACA DE SINALIZACAO DE PROIBICAO, SIMBOLO CIRCULAR, FUNDO BRANCO, PICTOGRAMA PRETO, FAIXA CIRCULAR E BARRA DIAMETRAL VERMELHA, EM PVC, 2MM ANTI-CHAMAS /UN</v>
          </cell>
          <cell r="C1309">
            <v>20</v>
          </cell>
          <cell r="D1309">
            <v>2.87</v>
          </cell>
          <cell r="E1309">
            <v>22.87</v>
          </cell>
        </row>
        <row r="1310">
          <cell r="A1310">
            <v>1401000170</v>
          </cell>
          <cell r="B1310" t="str">
            <v>PLACA DE SINALIZACAO DE ORIENTACAO E SALVAMENTO, SIMBOLO RETANGULAR, FUNDO VERDE, PICTOGRAMA FOTOLUMINESCENTE, EM PVC, 2MM ANTI-CHAMAS, NAS DIMENSOES (13X26)CM /UN</v>
          </cell>
          <cell r="C1310">
            <v>22.41</v>
          </cell>
          <cell r="D1310">
            <v>2.87</v>
          </cell>
          <cell r="E1310">
            <v>25.28</v>
          </cell>
        </row>
        <row r="1311">
          <cell r="A1311">
            <v>1401000173</v>
          </cell>
          <cell r="B1311" t="str">
            <v>PLACA DE EQUIPAMENTOS DE COMBATE A INCENDIO E ALARME, SIMBOLO QUADRADO, FUNDO VERMELHO, PICTOGRAMA FOTOLUMINESCENTE, EM PVC, 2MM ANTI-CHAMAS, NAS DIMENSOES (21X21)CM /UN</v>
          </cell>
          <cell r="C1311">
            <v>25.92</v>
          </cell>
          <cell r="D1311">
            <v>2.87</v>
          </cell>
          <cell r="E1311">
            <v>28.79</v>
          </cell>
        </row>
        <row r="1312">
          <cell r="A1312">
            <v>1401000176</v>
          </cell>
          <cell r="B1312" t="str">
            <v>PLACA DE INDICACAO CONTINUADA DE ROTAS DE FUGA "DIRECAO DE ROTA DE SAIDA", SIMBOLO RETANGULAR, FUNDO VERDE, PICTOGRAMA FOTOLUMINESCENTE, EM PVC, 2MM ANTI-CHAMAS, NAS DIMENSOES (7X20)CM /UN</v>
          </cell>
          <cell r="C1312">
            <v>15</v>
          </cell>
          <cell r="D1312">
            <v>2.87</v>
          </cell>
          <cell r="E1312">
            <v>17.87</v>
          </cell>
        </row>
        <row r="1314">
          <cell r="B1314" t="str">
            <v>REVESTIMENTO DE PAREDES</v>
          </cell>
        </row>
        <row r="1316">
          <cell r="A1316" t="str">
            <v>CODIGO</v>
          </cell>
          <cell r="B1316" t="str">
            <v>S E R V I C O S</v>
          </cell>
          <cell r="C1316" t="str">
            <v>MATERIAL</v>
          </cell>
          <cell r="D1316" t="str">
            <v>MAO OBRA</v>
          </cell>
          <cell r="E1316" t="str">
            <v>TOTAL</v>
          </cell>
        </row>
        <row r="1318">
          <cell r="A1318">
            <v>1501000080</v>
          </cell>
          <cell r="B1318" t="str">
            <v>SINAPI - 87879 - CHAPISCO APLICADO EM ALVENARIAS E ESTRUTURAS DE CONCRETO INTERNAS, COM COLHER DE PEDREIRO.  ARGAMASSA TRACO 1:3 COM PREPARO EM BETONEIRA 400L. AF_06/2014 /M2</v>
          </cell>
          <cell r="E1318">
            <v>2.8</v>
          </cell>
        </row>
        <row r="1319">
          <cell r="A1319">
            <v>1501000085</v>
          </cell>
          <cell r="B1319" t="str">
            <v>SINAPI - 87894 - CHAPISCO APLICADO EM ALVENARIA (SEM PRESENCA DE VAOS) E ESTRUTURAS DE CONCRETO DE FACHADA, COM COLHER DE PEDREIRO.  ARGAMASSA TRACO 1:3 COM PREPARO EM BETONEIRA 400L. AF_06/2014 /M2</v>
          </cell>
          <cell r="E1319">
            <v>4.5599999999999996</v>
          </cell>
        </row>
        <row r="1320">
          <cell r="A1320">
            <v>1501000100</v>
          </cell>
          <cell r="B1320" t="str">
            <v>CHAPISCO PARA PAREDES EXTERNAS E INTERNAS COM ARGAMASSA DE CIMENTO E AREIA NO TRACO 1:3 /M2</v>
          </cell>
          <cell r="C1320">
            <v>1.74</v>
          </cell>
          <cell r="D1320">
            <v>3.23</v>
          </cell>
          <cell r="E1320">
            <v>4.97</v>
          </cell>
        </row>
        <row r="1321">
          <cell r="A1321">
            <v>1501000102</v>
          </cell>
          <cell r="B1321" t="str">
            <v>SINAPI - 87775 - EMBOCO OU MASSA ÚNICA EM ARGAMASSA TRACO 1:2:8, PREPARO MECANICO COM BETONEIRA 400 L, APLICADA MANUALMENTE EM PANOS DE FACHADA COM PRESENCA DE VAOS, ESPESSURA DE 25 MM. AF_06/2014 /M2</v>
          </cell>
          <cell r="E1321">
            <v>40.03</v>
          </cell>
        </row>
        <row r="1322">
          <cell r="A1322">
            <v>1501000104</v>
          </cell>
          <cell r="B1322" t="str">
            <v>SINAPI - 87531 - EMBOCO, PARA RECEBIMENTO DE CERAMICA, EM ARGAMASSA TRACO 1:2:8, PREPARO MECANICO COM BETONEIRA 400L, APLICADO MANUALMENTE EM FACES INTERNAS DE PAREDES, PARA AMBIENTE COM AREA ENTRE 5M2 E 10M2, ESPESSURA DE 20MM, COM EXEC. DE TALISCAS</v>
          </cell>
          <cell r="E1322">
            <v>25.29</v>
          </cell>
        </row>
        <row r="1323">
          <cell r="A1323">
            <v>1501000105</v>
          </cell>
          <cell r="B1323" t="str">
            <v>SINAPI - 87792 - EMBOCO OU MASSA ÚNICA EM ARGAMASSA TRACO 1:2:8, PREPARO MECANICO COM BETONEIRA 400 L, APLICADA MANUALMENTE EM PANOS CEGOS DE FACHADA (SEM PRESENCA DE VAOS), ESPESSURA DE 25 MM. AF_06/2014 /M2</v>
          </cell>
          <cell r="E1323">
            <v>27.16</v>
          </cell>
        </row>
        <row r="1324">
          <cell r="A1324">
            <v>1501000108</v>
          </cell>
          <cell r="B1324" t="str">
            <v>REVESTIMENTO DE PAREDE CERAMICO, PLACAS DE (30 X 60)CM, LINHA WHITE PLAIN, BORDA BOLD DA PORTINARI OU SIMILAR, ASSENTADO COM ARGAMASSA COLANTE EM PO (CIMENTCOLA, QUARTZOLIT OU SIMILAR), INCL. REJUNTE L FLEX DA PORTOCOL OU SIMILAR /M2</v>
          </cell>
          <cell r="C1324">
            <v>56.49</v>
          </cell>
          <cell r="D1324">
            <v>17.23</v>
          </cell>
          <cell r="E1324">
            <v>73.72</v>
          </cell>
        </row>
        <row r="1325">
          <cell r="A1325">
            <v>1501000109</v>
          </cell>
          <cell r="B1325" t="str">
            <v>SINAPI - 87273 - REVESTIMENTO CERAMICO PARA PAREDES INTERNAS COM PLACAS TIPO ESMALTADA EXTRA DE DIMENSOES 33X45 CM APLICADAS EM AMBIENTES DE AREA MAIOR QUE 5 M2 NA ALTURA INTEIRA DAS PAREDES. AF_06/2014 /M2</v>
          </cell>
          <cell r="E1325">
            <v>47.3</v>
          </cell>
        </row>
        <row r="1326">
          <cell r="A1326">
            <v>1501000113</v>
          </cell>
          <cell r="B1326" t="str">
            <v>SINAPI - 87242 - REVESTIMENTO CERAMICO PARA PAREDES EXTERNAS EM PASTILHAS DE PORCELANA 5 X 5 CM (PLACAS DE 30 X 30 CM), ALINHADAS A PRUMO, APLICADO EM PANOS COM VAOS. AF_06/2014 /M2</v>
          </cell>
          <cell r="E1326">
            <v>175.48</v>
          </cell>
        </row>
        <row r="1327">
          <cell r="A1327">
            <v>1501000114</v>
          </cell>
          <cell r="B1327" t="str">
            <v>CANTONEIRA DE ALUMINIO ABAS IGUAIS 1", E = 3/16", PARA PROTECAO DE QUINA DE PAREDE /M</v>
          </cell>
          <cell r="C1327">
            <v>22.14</v>
          </cell>
          <cell r="D1327">
            <v>16.47</v>
          </cell>
          <cell r="E1327">
            <v>38.61</v>
          </cell>
        </row>
        <row r="1329">
          <cell r="B1329" t="str">
            <v>REVESTIMENTO DE FORROS</v>
          </cell>
        </row>
        <row r="1331">
          <cell r="A1331" t="str">
            <v>CODIGO</v>
          </cell>
          <cell r="B1331" t="str">
            <v>S E R V I C O S</v>
          </cell>
          <cell r="C1331" t="str">
            <v>MATERIAL</v>
          </cell>
          <cell r="D1331" t="str">
            <v>MAO OBRA</v>
          </cell>
          <cell r="E1331" t="str">
            <v>TOTAL</v>
          </cell>
        </row>
        <row r="1333">
          <cell r="A1333">
            <v>1601000095</v>
          </cell>
          <cell r="B1333" t="str">
            <v>SINAPI - 87881 - CHAPISCO APLICADO NO TETO, COM ROLO PARA TEXTURA ACRILICA. ARGAMASSA TRACO 1:4 E EMULSAO POLIMERICA (ADESIVO) COM PREPARO MANUAL. AF_06/2014 /M2</v>
          </cell>
          <cell r="E1333">
            <v>4.3499999999999996</v>
          </cell>
        </row>
        <row r="1334">
          <cell r="A1334">
            <v>1601000097</v>
          </cell>
          <cell r="B1334" t="str">
            <v>SINAPI - 87885 - CHAPISCO APLICADO NO TETO, COM ROLO PARA TEXTURA ACRILICA. ARGAMASSA INDUSTRIALIZADA COM PREPARO EM MISTURADOR 300 KG. AF_06/2014 /M2</v>
          </cell>
          <cell r="E1334">
            <v>6.1</v>
          </cell>
        </row>
        <row r="1335">
          <cell r="A1335">
            <v>1601000100</v>
          </cell>
          <cell r="B1335" t="str">
            <v>CHAPISCO PARA TETO COM ARGAMASSA DE CIMENTO E AREIA NO TRACO 1:3 /M2</v>
          </cell>
          <cell r="C1335">
            <v>1.74</v>
          </cell>
          <cell r="D1335">
            <v>8.08</v>
          </cell>
          <cell r="E1335">
            <v>9.82</v>
          </cell>
        </row>
        <row r="1336">
          <cell r="A1336">
            <v>1601000101</v>
          </cell>
          <cell r="B1336" t="str">
            <v>EMBOCO PARA FORRO, EMPREGANDO ARGAMASSA MISTA DE CIMENTO, CAL E AREIA NO TRACO 1:2:9, ESPESSURA DE 2 CM /M2</v>
          </cell>
          <cell r="C1336">
            <v>6.12</v>
          </cell>
          <cell r="D1336">
            <v>25.56</v>
          </cell>
          <cell r="E1336">
            <v>31.68</v>
          </cell>
        </row>
        <row r="1337">
          <cell r="A1337">
            <v>1601000102</v>
          </cell>
          <cell r="B1337" t="str">
            <v>SINAPI - 96117 - FORRO EM MADEIRA PINUS, PARA AMBIENTES COMERCIAIS, INCLUSIVE ESTRUTURA DE FIXACAO. AF_05/2017 /M2</v>
          </cell>
          <cell r="E1337">
            <v>118.41</v>
          </cell>
        </row>
        <row r="1338">
          <cell r="A1338">
            <v>1601000108</v>
          </cell>
          <cell r="B1338" t="str">
            <v>SINAPI - 96122 - ACABAMENTOS PARA FORRO (RODA-FORRO EM MADEIRA PINUS). AF_05/2017 /M</v>
          </cell>
          <cell r="E1338">
            <v>28.32</v>
          </cell>
        </row>
        <row r="1339">
          <cell r="A1339">
            <v>1601000110</v>
          </cell>
          <cell r="B1339" t="str">
            <v>SINAPI - 96113 - FORRO EM PLACAS DE GESSO, PARA AMBIENTES COMERCIAIS. AF_05/2017_P /M2</v>
          </cell>
          <cell r="E1339">
            <v>27.23</v>
          </cell>
        </row>
        <row r="1340">
          <cell r="A1340">
            <v>1601000111</v>
          </cell>
          <cell r="B1340" t="str">
            <v>SINAPI - 96114 - FORRO EM DRYWALL, PARA AMBIENTES COMERCIAIS, INCLUSIVE ESTRUTURA DE FIXACAO. AF_05/2017_P /M2</v>
          </cell>
          <cell r="E1340">
            <v>50.42</v>
          </cell>
        </row>
        <row r="1341">
          <cell r="A1341">
            <v>1601000112</v>
          </cell>
          <cell r="B1341" t="str">
            <v>MOLDURA DE GESSO (4X8)CM - FORNECIMENTO E INSTALACAO /M</v>
          </cell>
          <cell r="C1341">
            <v>10.17</v>
          </cell>
          <cell r="D1341">
            <v>4</v>
          </cell>
          <cell r="E1341">
            <v>14.17</v>
          </cell>
        </row>
        <row r="1342">
          <cell r="A1342">
            <v>1601000115</v>
          </cell>
          <cell r="B1342" t="str">
            <v>SINAPI - 96116 - FORRO EM REGUAS DE PVC, FRISADO, PARA AMBIENTES COMERCIAIS, INCLUSIVE ESTRUTURA DE FIXACAO. AF_05/2017_P /M2</v>
          </cell>
          <cell r="E1342">
            <v>57.12</v>
          </cell>
        </row>
        <row r="1343">
          <cell r="A1343">
            <v>1601000120</v>
          </cell>
          <cell r="B1343" t="str">
            <v>ANDAIME PARA USO INTERNO COMPOSTO DE PLATAFORMA DE TABUA COM 0,90M DE LARGURA SOBRE CAVALETES MOVEIS DE MADEIRA COM ELEVACAO DE ATE 1M /M2</v>
          </cell>
          <cell r="C1343">
            <v>1.1000000000000001</v>
          </cell>
          <cell r="D1343">
            <v>2.44</v>
          </cell>
          <cell r="E1343">
            <v>3.54</v>
          </cell>
        </row>
        <row r="1345">
          <cell r="B1345" t="str">
            <v>REVESTIMENTO DE PISOS</v>
          </cell>
        </row>
        <row r="1347">
          <cell r="A1347" t="str">
            <v>CODIGO</v>
          </cell>
          <cell r="B1347" t="str">
            <v>S E R V I C O S</v>
          </cell>
          <cell r="C1347" t="str">
            <v>MATERIAL</v>
          </cell>
          <cell r="D1347" t="str">
            <v>MAO OBRA</v>
          </cell>
          <cell r="E1347" t="str">
            <v>TOTAL</v>
          </cell>
        </row>
        <row r="1349">
          <cell r="A1349">
            <v>1701000100</v>
          </cell>
          <cell r="B1349" t="str">
            <v>APILOAMENTO DE SOLO, PARA RECEBIMENTO DE LASTRO, COM MACO DE 30 KG /M2</v>
          </cell>
          <cell r="C1349">
            <v>0</v>
          </cell>
          <cell r="D1349">
            <v>10.91</v>
          </cell>
          <cell r="E1349">
            <v>10.91</v>
          </cell>
        </row>
        <row r="1350">
          <cell r="A1350">
            <v>1701000101</v>
          </cell>
          <cell r="B1350" t="str">
            <v>SINAPI - 95240 - LASTRO DE CONCRETO MAGRO, APLICADO EM PISOS OU RADIERS, ESPESSURA DE 3 CM. AF_07/2016 /M2</v>
          </cell>
          <cell r="E1350">
            <v>11.96</v>
          </cell>
        </row>
        <row r="1351">
          <cell r="A1351">
            <v>1701000102</v>
          </cell>
          <cell r="B1351" t="str">
            <v>CONTRAPISO EM CONCRETO FCK=15MPa, TRACO 1:3,4:3,5 (CIMENTO, AREIA MEDIA E BRITA 1), ESPESSURA DE 5CM /M2</v>
          </cell>
          <cell r="C1351">
            <v>15.98</v>
          </cell>
          <cell r="D1351">
            <v>5.91</v>
          </cell>
          <cell r="E1351">
            <v>21.89</v>
          </cell>
        </row>
        <row r="1352">
          <cell r="A1352">
            <v>1701000106</v>
          </cell>
          <cell r="B1352" t="str">
            <v>PISO TIPO PORCELANATO ESMALTADO ACETINADO PARA AREAS INTERNAS, PLACAS DE (60 X 60)CM, TIPO A, LINHA YORK, BORDA BOLD DA PORTINARI OU SIMILAR, EMPREGANDO ARGAMASSA COLANTE EM PO, QUARTZOLIT OU SIMILAR, INCLUSIVE REJUNTE /M2</v>
          </cell>
          <cell r="C1352">
            <v>86.65</v>
          </cell>
          <cell r="D1352">
            <v>10.72</v>
          </cell>
          <cell r="E1352">
            <v>97.37</v>
          </cell>
        </row>
        <row r="1353">
          <cell r="A1353">
            <v>1701000107</v>
          </cell>
          <cell r="B1353" t="str">
            <v>RODAPE TIPO PORCELANATO ESMALTADO ACETINADO, LINHA YORK, BORDA BOLD, H=11CM DA PORTINARI OU SIMILAR, ASSENTADO COM ARGAMASSA IDEM AO PISO /M</v>
          </cell>
          <cell r="C1353">
            <v>22.34</v>
          </cell>
          <cell r="D1353">
            <v>8.23</v>
          </cell>
          <cell r="E1353">
            <v>30.57</v>
          </cell>
        </row>
        <row r="1354">
          <cell r="A1354">
            <v>1701000108</v>
          </cell>
          <cell r="B1354" t="str">
            <v>PISO TIPO PORCELANATO NATURAL PARA AREAS EXTERNAS, PLACAS DE (60 X 60)CM, TIPO A, LINHA YORK, BORDA BOLD DA PORTINARI OU SIMILAR, EMPREGANDO ARGAMASSA COLANTE EM PO, QUARTZOLIT OU SIMILAR, INCLUSIVE REJUNTE /M2</v>
          </cell>
          <cell r="C1354">
            <v>86.65</v>
          </cell>
          <cell r="D1354">
            <v>10.72</v>
          </cell>
          <cell r="E1354">
            <v>97.37</v>
          </cell>
        </row>
        <row r="1355">
          <cell r="A1355">
            <v>1701000109</v>
          </cell>
          <cell r="B1355" t="str">
            <v>RODAPE TIPO PORCELANATO NATURAL, LINHA YORK, BORDA BOLD, H=11CM DA PORTINARI OU SIMILAR, ASSENTADO COM ARGAMASSA IDEM AO PISO /M</v>
          </cell>
          <cell r="C1355">
            <v>22.34</v>
          </cell>
          <cell r="D1355">
            <v>8.23</v>
          </cell>
          <cell r="E1355">
            <v>30.57</v>
          </cell>
        </row>
        <row r="1356">
          <cell r="A1356">
            <v>1701000110</v>
          </cell>
          <cell r="B1356" t="str">
            <v>SINAPI - 87257 - REVESTIMENTO CERAMICO PARA PISO COM PLACAS TIPO ESMALTADA EXTRA DE DIMENSOES 60X60 CM APLICADA EM AMBIENTES DE AREA MAIOR QUE 10 M2. AF_06/2014 /M2</v>
          </cell>
          <cell r="E1356">
            <v>57</v>
          </cell>
        </row>
        <row r="1357">
          <cell r="A1357">
            <v>1701000111</v>
          </cell>
          <cell r="B1357" t="str">
            <v>SINAPI - 88650 - RODAPE CERAMICO DE 7CM DE ALTURA COM PLACAS TIPO ESMALTADA EXTRA DE DIMENSOES 60X60CM. AF_06/2014 /M</v>
          </cell>
          <cell r="E1357">
            <v>10.25</v>
          </cell>
        </row>
        <row r="1358">
          <cell r="A1358">
            <v>1701000116</v>
          </cell>
          <cell r="B1358" t="str">
            <v>REGULARIZACAO SARRAFEADA PARA REVESTIMENTO DE PISO COM ARGAMASSA DE CIMENTO E AREIA NO TRACO 1:3, NA(S) ESPESSURA(S):- 2 CM /M2</v>
          </cell>
          <cell r="C1358">
            <v>10.86</v>
          </cell>
          <cell r="D1358">
            <v>8.08</v>
          </cell>
          <cell r="E1358">
            <v>18.940000000000001</v>
          </cell>
        </row>
        <row r="1359">
          <cell r="A1359">
            <v>1701000117</v>
          </cell>
          <cell r="B1359" t="str">
            <v>- 3 CM /M2</v>
          </cell>
          <cell r="C1359">
            <v>16.29</v>
          </cell>
          <cell r="D1359">
            <v>8.08</v>
          </cell>
          <cell r="E1359">
            <v>24.37</v>
          </cell>
        </row>
        <row r="1360">
          <cell r="A1360">
            <v>1701000118</v>
          </cell>
          <cell r="B1360" t="str">
            <v>SINAPI - 98673 - PISO VINILICO SEMI-FLEXIVEL EM PLACAS, PADRAO LISO, ESPESSURA 3,2 MM, FIXADO COM COLA. AF_06/2018 /M2</v>
          </cell>
          <cell r="E1360">
            <v>154.54</v>
          </cell>
        </row>
        <row r="1361">
          <cell r="A1361">
            <v>1701000119</v>
          </cell>
          <cell r="B1361" t="str">
            <v>SINAPI - 98688 - RODAPE EM POLIESTIRENO, ALTURA 5 CM. AF_09/2020 /M</v>
          </cell>
          <cell r="E1361">
            <v>45.96</v>
          </cell>
        </row>
        <row r="1362">
          <cell r="A1362">
            <v>1701000120</v>
          </cell>
          <cell r="B1362" t="str">
            <v>SINAPI - 101752 - PISO EM GRANILITE, MARMORITE OU GRANITINA EM AMBIENTES INTERNOS. AF_09/2020 /M2</v>
          </cell>
          <cell r="E1362">
            <v>36.32</v>
          </cell>
        </row>
        <row r="1363">
          <cell r="A1363">
            <v>1701000124</v>
          </cell>
          <cell r="B1363" t="str">
            <v>RODAPE PRE-MOLDADO DE GRANILITE, MARMORITE OU GRANITINA L=10 CM, ASSENTADA COM ARGAMASSA DE CIMENTO E AREIA TRACO 1:4 - FORNECIMENTO E INSTALACAO /M</v>
          </cell>
          <cell r="C1363">
            <v>31.55</v>
          </cell>
          <cell r="D1363">
            <v>23.1</v>
          </cell>
          <cell r="E1363">
            <v>54.65</v>
          </cell>
        </row>
        <row r="1364">
          <cell r="A1364">
            <v>1701000125</v>
          </cell>
          <cell r="B1364" t="str">
            <v>SOLEIRA PRE-MOLDADA EM GRANILITE, MARMORITE OU GRANITINA, L=15CM, ASSENTADA COM ARGAMASSA DE CIMENTO E AREIA NO TRACO 1:4 /M</v>
          </cell>
          <cell r="C1364">
            <v>85.6</v>
          </cell>
          <cell r="D1364">
            <v>14.09</v>
          </cell>
          <cell r="E1364">
            <v>99.69</v>
          </cell>
        </row>
        <row r="1365">
          <cell r="A1365">
            <v>1701000126</v>
          </cell>
          <cell r="B1365" t="str">
            <v>APLICACAO DE CERA INCOLOR LIQUIDA (BRILHO VAX OU SIMILAR), EM DUAS DEMAOS, SOBRE SUPERFICIE DE GRANILITE /M2</v>
          </cell>
          <cell r="C1365">
            <v>0.34</v>
          </cell>
          <cell r="D1365">
            <v>1.1599999999999999</v>
          </cell>
          <cell r="E1365">
            <v>1.5</v>
          </cell>
        </row>
        <row r="1366">
          <cell r="A1366">
            <v>1701000127</v>
          </cell>
          <cell r="B1366" t="str">
            <v>APLICACAO DE RESINA ACRILICA (HIDRONORTH OU SIMILAR), EM DUAS DEMAOS, SOBRE SUPERFICIE DE GRANILITE /M2</v>
          </cell>
          <cell r="C1366">
            <v>5.28</v>
          </cell>
          <cell r="D1366">
            <v>9.64</v>
          </cell>
          <cell r="E1366">
            <v>14.92</v>
          </cell>
        </row>
        <row r="1367">
          <cell r="A1367">
            <v>1701000128</v>
          </cell>
          <cell r="B1367" t="str">
            <v>PEITORIL DE GRANILITE PRE-MOLDADO DE 15 CM DE LARGURA, ASSENTADOS COM ARGAMASSA DE CIMENTO E AREIA NO TRACO 1:4 /M</v>
          </cell>
          <cell r="C1367">
            <v>12.9</v>
          </cell>
          <cell r="D1367">
            <v>14.09</v>
          </cell>
          <cell r="E1367">
            <v>26.99</v>
          </cell>
        </row>
        <row r="1368">
          <cell r="A1368">
            <v>1701000130</v>
          </cell>
          <cell r="B1368" t="str">
            <v>SINAPI - 94994 - EXECUCAO DE PASSEIO (CALCADA) OU PISO DE CONCRETO COM CONCRETO MOLDADO IN LOCO, FEITO EM OBRA, ACABAMENTO CONVENCIONAL, ESPESSURA 8 CM, ARMADO. AF_07/2016 /M2</v>
          </cell>
          <cell r="E1368">
            <v>73.069999999999993</v>
          </cell>
        </row>
        <row r="1369">
          <cell r="A1369">
            <v>1701000131</v>
          </cell>
          <cell r="B1369" t="str">
            <v>SINAPI - 94997 - EXECUCAO DE PASSEIO (CALCADA) OU PISO DE CONCRETO COM CONCRETO MOLDADO IN LOCO, USINADO, ACABAMENTO CONVENCIONAL, ESPESSURA 10 CM, ARMADO. AF_07/2016 /M2</v>
          </cell>
          <cell r="E1369">
            <v>79.08</v>
          </cell>
        </row>
        <row r="1370">
          <cell r="A1370">
            <v>1701000132</v>
          </cell>
          <cell r="B1370" t="str">
            <v>SINAPI - 101747 - PISO EM CONCRETO 20 MPA PREPARO MECANICO, ESPESSURA 7CM. AF_09/2020 /M2</v>
          </cell>
          <cell r="E1370">
            <v>53.48</v>
          </cell>
        </row>
        <row r="1371">
          <cell r="A1371">
            <v>1701000142</v>
          </cell>
          <cell r="B1371" t="str">
            <v>SINAPI - 94990 - EXECUCAO DE PASSEIO (CALCADA) OU PISO DE CONCRETO COM CONCRETO MOLDADO IN LOCO, FEITO EM OBRA, ACABAMENTO CONVENCIONAL, NAO ARMADO. AF_07/2016 /M3</v>
          </cell>
          <cell r="E1371">
            <v>535.59</v>
          </cell>
        </row>
        <row r="1372">
          <cell r="A1372">
            <v>1701000146</v>
          </cell>
          <cell r="B1372" t="str">
            <v>PISO DE CONCRETO FCK=20 MPA, VIBRADO EM OBRA, CONTROLE B,  ESPESSURA 7CM, ARMADO, ACABAMENTO POLIDO COM ACABADORA DE SUPERFICIE, JUNTA SERRADA /M2</v>
          </cell>
          <cell r="C1372">
            <v>55.83</v>
          </cell>
          <cell r="D1372">
            <v>16.149999999999999</v>
          </cell>
          <cell r="E1372">
            <v>71.98</v>
          </cell>
        </row>
        <row r="1373">
          <cell r="A1373">
            <v>1701000148</v>
          </cell>
          <cell r="B1373" t="str">
            <v>PISO DE CONCRETO FCK=20 MPA, VIBRADO EM OBRA, CONTROLE B, ESPESSURA 10CM, ARMADO, ACABAMENTO POLIDO COM ACABADORA DE SUPERFICIE, JUNTA SERRADA /M2</v>
          </cell>
          <cell r="C1373">
            <v>67.239999999999995</v>
          </cell>
          <cell r="D1373">
            <v>21.07</v>
          </cell>
          <cell r="E1373">
            <v>88.31</v>
          </cell>
        </row>
        <row r="1374">
          <cell r="A1374">
            <v>1701000150</v>
          </cell>
          <cell r="B1374" t="str">
            <v>SINAPI - 98679 - PISO CIMENTADO, TRACO 1:3 (CIMENTO E AREIA), ACABAMENTO LISO, ESPESSURA 2,0 CM, PREPARO MECANICO DA ARGAMASSA. AF_09/2020 /M2</v>
          </cell>
          <cell r="E1374">
            <v>24.64</v>
          </cell>
        </row>
        <row r="1375">
          <cell r="A1375">
            <v>1701000152</v>
          </cell>
          <cell r="B1375" t="str">
            <v>SINAPI - 98680 - PISO CIMENTADO, TRACO 1:3 (CIMENTO E AREIA), ACABAMENTO LISO, ESPESSURA 3,0 CM, PREPARO MECANICO DA ARGAMASSA. AF_09/2020 /M2</v>
          </cell>
          <cell r="E1375">
            <v>31.01</v>
          </cell>
        </row>
        <row r="1376">
          <cell r="A1376">
            <v>1701000156</v>
          </cell>
          <cell r="B1376" t="str">
            <v>SINAPI - 98681 - PISO CIMENTADO, TRACO 1:3 (CIMENTO E AREIA), ACABAMENTO RUSTICO, ESPESSURA 2,0 CM, PREPARO MECANICO DA ARGAMASSA. AF_09/2020 /M2</v>
          </cell>
          <cell r="E1376">
            <v>22.97</v>
          </cell>
        </row>
        <row r="1377">
          <cell r="A1377">
            <v>1701000160</v>
          </cell>
          <cell r="B1377" t="str">
            <v>RODAPE EM CIMENTADO DESEMPENADO E ALISADO COM ALTURA DE 7CM /M</v>
          </cell>
          <cell r="C1377">
            <v>1.19</v>
          </cell>
          <cell r="D1377">
            <v>17.05</v>
          </cell>
          <cell r="E1377">
            <v>18.239999999999998</v>
          </cell>
        </row>
        <row r="1378">
          <cell r="A1378">
            <v>1701000162</v>
          </cell>
          <cell r="B1378" t="str">
            <v>RODAPE EM CIMENTADO DESEMPENADO E ALISADO COM ALTURA DE 10CM /M</v>
          </cell>
          <cell r="C1378">
            <v>1.36</v>
          </cell>
          <cell r="D1378">
            <v>17.05</v>
          </cell>
          <cell r="E1378">
            <v>18.41</v>
          </cell>
        </row>
        <row r="1379">
          <cell r="A1379">
            <v>1701000165</v>
          </cell>
          <cell r="B1379" t="str">
            <v>SINAPI - 98689 - SOLEIRA EM GRANITO, LARGURA 15 CM, ESPESSURA 2,0 CM. AF_09/2020 /M</v>
          </cell>
          <cell r="E1379">
            <v>82.99</v>
          </cell>
        </row>
        <row r="1380">
          <cell r="A1380">
            <v>1701000167</v>
          </cell>
          <cell r="B1380" t="str">
            <v>PEITORIL DE GRANITO CINZA ANDORINHA DE 15 CM DE LARGURA, ASSENTADO COM ARGAMASSA DE CIMENTO E AREIA MEDIA NO TRACO 1:3 /M</v>
          </cell>
          <cell r="C1380">
            <v>73.430000000000007</v>
          </cell>
          <cell r="D1380">
            <v>12.94</v>
          </cell>
          <cell r="E1380">
            <v>86.37</v>
          </cell>
        </row>
        <row r="1381">
          <cell r="A1381">
            <v>1701000197</v>
          </cell>
          <cell r="B1381" t="str">
            <v>RASPAGEM DE ASSOALHO DE MADEIRA, COM PALHA DE ACO, PARA REMOCAO DE ENCERAMENTOS /M2</v>
          </cell>
          <cell r="C1381">
            <v>0.41</v>
          </cell>
          <cell r="D1381">
            <v>6.54</v>
          </cell>
          <cell r="E1381">
            <v>6.95</v>
          </cell>
        </row>
        <row r="1383">
          <cell r="B1383" t="str">
            <v>VIDROS</v>
          </cell>
        </row>
        <row r="1385">
          <cell r="A1385" t="str">
            <v>CODIGO</v>
          </cell>
          <cell r="B1385" t="str">
            <v>S E R V I C O S</v>
          </cell>
          <cell r="C1385" t="str">
            <v>MATERIAL</v>
          </cell>
          <cell r="D1385" t="str">
            <v>MAO OBRA</v>
          </cell>
          <cell r="E1385" t="str">
            <v>TOTAL</v>
          </cell>
        </row>
        <row r="1387">
          <cell r="A1387">
            <v>1801000080</v>
          </cell>
          <cell r="B1387" t="str">
            <v>SINAPI - 102151 - INSTALACAO DE VIDRO LISO INCOLOR, E = 3 MM, EM ESQUADRIA DE MADEIRA, FIXADO COM BAGUETE. AF_01/2021 /M2</v>
          </cell>
          <cell r="E1387">
            <v>123.83</v>
          </cell>
        </row>
        <row r="1388">
          <cell r="A1388">
            <v>1801000085</v>
          </cell>
          <cell r="B1388" t="str">
            <v>SINAPI - 102161 - INSTALACAO DE VIDRO LISO INCOLOR, E = 3 MM, EM ESQUADRIA DE ALUMINIO OU PVC, FIXADO COM BAGUETE. AF_01/2021_P /M2</v>
          </cell>
          <cell r="E1388">
            <v>194.21</v>
          </cell>
        </row>
        <row r="1389">
          <cell r="A1389">
            <v>1801000090</v>
          </cell>
          <cell r="B1389" t="str">
            <v>SINAPI - 102152 - INSTALACAO DE VIDRO LISO, E = 4 MM, EM ESQUADRIA DE MADEIRA, FIXADO COM BAGUETE. AF_01/2021 /M2</v>
          </cell>
          <cell r="E1389">
            <v>155.49</v>
          </cell>
        </row>
        <row r="1390">
          <cell r="A1390">
            <v>1801000095</v>
          </cell>
          <cell r="B1390" t="str">
            <v>SINAPI - 102162 - INSTALACAO DE VIDRO LISO INCOLOR, E = 4 MM, EM ESQUADRIA DE ALUMINIO OU PVC, FIXADO COM BAGUETE. AF_01/2021_P /M2</v>
          </cell>
          <cell r="E1390">
            <v>225.87</v>
          </cell>
        </row>
        <row r="1391">
          <cell r="A1391">
            <v>1801000102</v>
          </cell>
          <cell r="B1391" t="str">
            <v>INSTALACAO DE VIDRO CANELADO OU MARTELADO LISO, E = 4 MM, EM ESQUADRIA DE MADEIRA, FIXADO COM BAGUETE. AF_01/2021 /M2</v>
          </cell>
          <cell r="C1391">
            <v>115.06</v>
          </cell>
          <cell r="D1391">
            <v>19.32</v>
          </cell>
          <cell r="E1391">
            <v>134.38</v>
          </cell>
        </row>
        <row r="1392">
          <cell r="A1392">
            <v>1801000104</v>
          </cell>
          <cell r="B1392" t="str">
            <v>INSTALACAO DE VIDRO CANELADO OU MARTELADO LISO, E = 4 MM, EM ESQUADRIA DE ALUMINIO OU PVC, FIXADO COM BAGUETE. AF_01/2021 /M2</v>
          </cell>
          <cell r="C1392">
            <v>181.34</v>
          </cell>
          <cell r="D1392">
            <v>23.42</v>
          </cell>
          <cell r="E1392">
            <v>204.76</v>
          </cell>
        </row>
        <row r="1393">
          <cell r="A1393">
            <v>1801000105</v>
          </cell>
          <cell r="B1393" t="str">
            <v>SINAPI - 102153 - INSTALACAO DE VIDRO LISO FUME, E = 4 MM, EM ESQUADRIA DE MADEIRA, FIXADO COM BAGUETE. AF_01/2021 /M2</v>
          </cell>
          <cell r="E1393">
            <v>197.71</v>
          </cell>
        </row>
        <row r="1394">
          <cell r="A1394">
            <v>1801000106</v>
          </cell>
          <cell r="B1394" t="str">
            <v>SINAPI - 102163 - INSTALACAO DE VIDRO LISO FUME, E = 4 MM, EM ESQUADRIA DE ALUMINIO OU PVC, FIXADO COM BAGUETE. AF_01/2021_P /M2</v>
          </cell>
          <cell r="E1394">
            <v>268.08999999999997</v>
          </cell>
        </row>
        <row r="1395">
          <cell r="A1395">
            <v>1801000108</v>
          </cell>
          <cell r="B1395" t="str">
            <v>SINAPI - 102172 - INSTALACAO DE VIDRO ARAMADO, E = 7 MM, EM ESQUADRIA DE ALUMINIO OU PVC, FIXADO COM BAGUETE. AF_01/2021_P /M2</v>
          </cell>
          <cell r="E1395">
            <v>389.48</v>
          </cell>
        </row>
        <row r="1396">
          <cell r="A1396">
            <v>1801000110</v>
          </cell>
          <cell r="B1396" t="str">
            <v>SINAPI - 102179 - INSTALACAO DE VIDRO TEMPERADO, E = 6 MM, ENCAIXADO EM PERFIL U. AF_01/2021_P /M2</v>
          </cell>
          <cell r="E1396">
            <v>265.54000000000002</v>
          </cell>
        </row>
        <row r="1397">
          <cell r="A1397">
            <v>1801000112</v>
          </cell>
          <cell r="B1397" t="str">
            <v>SINAPI - 102180 - INSTALACAO DE VIDRO TEMPERADO, E = 8 MM, ENCAIXADO EM PERFIL U. AF_01/2021_P /M2</v>
          </cell>
          <cell r="E1397">
            <v>306.24</v>
          </cell>
        </row>
        <row r="1398">
          <cell r="A1398">
            <v>1801000114</v>
          </cell>
          <cell r="B1398" t="str">
            <v>SINAPI - 102181 - INSTALACAO DE VIDRO TEMPERADO, E = 10 MM, ENCAIXADO EM PERFIL U. AF_01/2021_P /M2</v>
          </cell>
          <cell r="E1398">
            <v>362.01</v>
          </cell>
        </row>
        <row r="1399">
          <cell r="A1399">
            <v>1801000120</v>
          </cell>
          <cell r="B1399" t="str">
            <v>ESPELHO CRISTAL, ESPESSURA 4MM FIXADO COM BOTAO FRANCES DE PLASTICO CROMADO, PARAFUSO E BUCHA, SEM MOLDURA - FORNECIMENTO E INSTALACAO /M2</v>
          </cell>
          <cell r="C1399">
            <v>375.11</v>
          </cell>
          <cell r="D1399">
            <v>37.380000000000003</v>
          </cell>
          <cell r="E1399">
            <v>412.49</v>
          </cell>
        </row>
        <row r="1400">
          <cell r="A1400">
            <v>1801000130</v>
          </cell>
          <cell r="B1400" t="str">
            <v>SINAPI - 101164 - ALVENARIA DE VEDACAO COM BLOCO DE VIDRO, TIPO CANELADO, DE 8X19X19CM E ARGAMASSA DE ASSENTAMENTO COM PREPARO EM BETONEIRA. AF_05/2020 /M2</v>
          </cell>
          <cell r="E1400">
            <v>589.12</v>
          </cell>
        </row>
        <row r="1401">
          <cell r="A1401">
            <v>1801000132</v>
          </cell>
          <cell r="B1401" t="str">
            <v>SINAPI - 101163 - ALVENARIA DE VEDACAO COM BLOCO DE VIDRO VAZADO, TIPO VENEZIANA, DE 6X20X20CM E ARGAMASSA DE ASSENTAMENTO COM PREPARO EM BETONEIRA. AF_05/2020 /M2</v>
          </cell>
          <cell r="E1401">
            <v>817.64</v>
          </cell>
        </row>
        <row r="1403">
          <cell r="B1403" t="str">
            <v>PINTURA</v>
          </cell>
        </row>
        <row r="1405">
          <cell r="A1405" t="str">
            <v>CODIGO</v>
          </cell>
          <cell r="B1405" t="str">
            <v>S E R V I C O S</v>
          </cell>
          <cell r="C1405" t="str">
            <v>MATERIAL</v>
          </cell>
          <cell r="D1405" t="str">
            <v>MAO OBRA</v>
          </cell>
          <cell r="E1405" t="str">
            <v>TOTAL</v>
          </cell>
        </row>
        <row r="1408">
          <cell r="A1408">
            <v>1901003010</v>
          </cell>
          <cell r="B1408" t="str">
            <v>PINTURA COM FUNDO PREPARADOR EM PAREDES E TETOS (SUPERFICIES VELHAS) EM 1(UMA) DEMAO /M2</v>
          </cell>
          <cell r="C1408">
            <v>0.5</v>
          </cell>
          <cell r="D1408">
            <v>1.23</v>
          </cell>
          <cell r="E1408">
            <v>1.73</v>
          </cell>
        </row>
        <row r="1409">
          <cell r="A1409">
            <v>1901003016</v>
          </cell>
          <cell r="B1409" t="str">
            <v>SINAPI - 88484 - APLICACAO DE FUNDO SELADOR ACRILICO EM TETO, UMA DEMAO. AF_06/2014 /M2</v>
          </cell>
          <cell r="E1409">
            <v>2.31</v>
          </cell>
        </row>
        <row r="1410">
          <cell r="A1410">
            <v>1901003017</v>
          </cell>
          <cell r="B1410" t="str">
            <v>SINAPI - 88485 - APLICACAO DE FUNDO SELADOR ACRILICO EM PAREDES, UMA DEMAO. AF_06/2014 /M2</v>
          </cell>
          <cell r="E1410">
            <v>2.0099999999999998</v>
          </cell>
        </row>
        <row r="1411">
          <cell r="A1411">
            <v>1901003020</v>
          </cell>
          <cell r="B1411" t="str">
            <v>SINAPI - 100719 - PINTURA COM TINTA ALQUIDICA DE FUNDO (TIPO ZARCAO) PULVERIZADA SOBRE PERFIL METALICO EXECUTADO EM FABRICA (POR DEMAO). AF_01/2020 /M2</v>
          </cell>
          <cell r="E1411">
            <v>6.96</v>
          </cell>
        </row>
        <row r="1412">
          <cell r="A1412">
            <v>1901003025</v>
          </cell>
          <cell r="B1412" t="str">
            <v>SINAPI - 88497 - APLICACAO E LIXAMENTO DE MASSA LATEX EM PAREDES, DUAS DEMAOS. AF_06/2014 /M2</v>
          </cell>
          <cell r="E1412">
            <v>11.65</v>
          </cell>
        </row>
        <row r="1413">
          <cell r="A1413">
            <v>1901003030</v>
          </cell>
          <cell r="B1413" t="str">
            <v>SINAPI - 88496 - APLICACAO E LIXAMENTO DE MASSA LATEX EM TETO, DUAS DEMAOS. AF_06/2014 /M2</v>
          </cell>
          <cell r="E1413">
            <v>20.37</v>
          </cell>
        </row>
        <row r="1414">
          <cell r="A1414">
            <v>1901003033</v>
          </cell>
          <cell r="B1414" t="str">
            <v>APLICACAO E LIXAMENTO DE MASSA ACRILICA EM PAREDES EM DUAS DEMAOS /M2</v>
          </cell>
          <cell r="C1414">
            <v>8.1999999999999993</v>
          </cell>
          <cell r="D1414">
            <v>12.83</v>
          </cell>
          <cell r="E1414">
            <v>21.03</v>
          </cell>
        </row>
        <row r="1415">
          <cell r="A1415">
            <v>1901003035</v>
          </cell>
          <cell r="B1415" t="str">
            <v>EMASSAMENTO EM ESQUADRIAS DE MADEIRA, COM 1(UMA) MAO DE MASSA A OLEO /M2</v>
          </cell>
          <cell r="C1415">
            <v>5.9</v>
          </cell>
          <cell r="D1415">
            <v>10.95</v>
          </cell>
          <cell r="E1415">
            <v>16.850000000000001</v>
          </cell>
        </row>
        <row r="1416">
          <cell r="A1416">
            <v>1901003110</v>
          </cell>
          <cell r="B1416" t="str">
            <v>SINAPI - 88487 - APLICACAO MANUAL DE PINTURA COM TINTA LATEX PVA EM PAREDES, DUAS DEMAOS. AF_06/2014 /M2</v>
          </cell>
          <cell r="E1416">
            <v>9.32</v>
          </cell>
        </row>
        <row r="1417">
          <cell r="A1417">
            <v>1901003115</v>
          </cell>
          <cell r="B1417" t="str">
            <v>SINAPI - 88486 - APLICACAO MANUAL DE PINTURA COM TINTA LATEX PVA EM TETO, DUAS DEMAOS. AF_06/2014 /M2</v>
          </cell>
          <cell r="E1417">
            <v>10.29</v>
          </cell>
        </row>
        <row r="1418">
          <cell r="A1418">
            <v>1901003120</v>
          </cell>
          <cell r="B1418" t="str">
            <v>SINAPI - 88489 - APLICACAO MANUAL DE PINTURA COM TINTA LATEX ACRILICA EM PAREDES, DUAS DEMAOS. AF_06/2014 /M2</v>
          </cell>
          <cell r="E1418">
            <v>11.68</v>
          </cell>
        </row>
        <row r="1419">
          <cell r="A1419">
            <v>1901003135</v>
          </cell>
          <cell r="B1419" t="str">
            <v>PINTURA LATEX ACRILICO EM PLACAS OU TELHAS DE FIBROCIMENTO /M2</v>
          </cell>
          <cell r="C1419">
            <v>2.83</v>
          </cell>
          <cell r="D1419">
            <v>15.23</v>
          </cell>
          <cell r="E1419">
            <v>18.059999999999999</v>
          </cell>
        </row>
        <row r="1420">
          <cell r="A1420">
            <v>1901003140</v>
          </cell>
          <cell r="B1420" t="str">
            <v>SINAPI - 74245/001 - PINTURA ACRILICA EM PISO CIMENTADO DUAS DEMAOS /M2</v>
          </cell>
          <cell r="E1420">
            <v>12.68</v>
          </cell>
        </row>
        <row r="1421">
          <cell r="A1421">
            <v>1901003190</v>
          </cell>
          <cell r="B1421" t="str">
            <v>SINAPI - 100758 - PINTURA COM TINTA ALQUIDICA DE ACABAMENTO (ESMALTE SINTETICO ACETINADO) APLICADA A ROLO OU PINCEL SOBRE SUPERFICIES METALICAS (EXCETO PERFIL) EXECUTADO EM OBRA (02 DEMAOS). AF_01/2020 /M2</v>
          </cell>
          <cell r="E1421">
            <v>32.33</v>
          </cell>
        </row>
        <row r="1422">
          <cell r="A1422">
            <v>1901003193</v>
          </cell>
          <cell r="B1422" t="str">
            <v>SINAPI - 100759 - PINTURA COM TINTA ALQUIDICA DE ACABAMENTO (ESMALTE SINTETICO BRILHANTE) PULVERIZADA SOBRE SUPERFICIES METALICAS (EXCETO PERFIL) EXECUTADO EM OBRA (02 DEMAOS). AF_01/2020 /M2</v>
          </cell>
          <cell r="E1422">
            <v>32.03</v>
          </cell>
        </row>
        <row r="1423">
          <cell r="A1423">
            <v>1901003205</v>
          </cell>
          <cell r="B1423" t="str">
            <v>PINTURA ESMALTE EM PAREDES EM 1(UMA) DEMAO /M2</v>
          </cell>
          <cell r="C1423">
            <v>2.99</v>
          </cell>
          <cell r="D1423">
            <v>10</v>
          </cell>
          <cell r="E1423">
            <v>12.99</v>
          </cell>
        </row>
        <row r="1424">
          <cell r="A1424">
            <v>1901003210</v>
          </cell>
          <cell r="B1424" t="str">
            <v>PINTURA ESMALTE EM PAREDES INTERNAS/EXTERNAS EM 2(DUAS) DEMAOS /M2</v>
          </cell>
          <cell r="C1424">
            <v>5.05</v>
          </cell>
          <cell r="D1424">
            <v>12.84</v>
          </cell>
          <cell r="E1424">
            <v>17.89</v>
          </cell>
        </row>
        <row r="1425">
          <cell r="A1425">
            <v>1901003215</v>
          </cell>
          <cell r="B1425" t="str">
            <v>SINAPI - 102219 - PINTURA TINTA DE ACABAMENTO (PIGMENTADA) ESMALTE SINTETICO ACETINADO EM MADEIRA, 2 DEMAOS. AF_01/2021 /M2</v>
          </cell>
          <cell r="E1425">
            <v>10.9</v>
          </cell>
        </row>
        <row r="1426">
          <cell r="A1426">
            <v>1901003220</v>
          </cell>
          <cell r="B1426" t="str">
            <v>SINAPI - 102220 - PINTURA TINTA DE ACABAMENTO (PIGMENTADA) ESMALTE SINTETICO BRILHANTE EM MADEIRA, 2 DEMAOS. AF_01/2021 /M2</v>
          </cell>
          <cell r="E1426">
            <v>10.39</v>
          </cell>
        </row>
        <row r="1427">
          <cell r="A1427">
            <v>1901003225</v>
          </cell>
          <cell r="B1427" t="str">
            <v>SINAPI - 100746 - PINTURA COM TINTA ALQUIDICA DE ACABAMENTO (ESMALTE SINTETICO BRILHANTE) APLICADA A ROLO OU PINCEL SOBRE SUPERFICIES METALICAS (EXCETO PERFIL) EXECUTADO EM OBRA (POR DEMAO). AF_01/2020 /M2</v>
          </cell>
          <cell r="E1427">
            <v>16.05</v>
          </cell>
        </row>
        <row r="1428">
          <cell r="A1428">
            <v>1901003235</v>
          </cell>
          <cell r="B1428" t="str">
            <v>SINAPI - 100726 - PINTURA COM TINTA ALQUIDICA DE FUNDO E ACABAMENTO (ESMALTE SINTETICO GRAFITE) APLICADA A ROLO OU PINCEL SOBRE SUPERFICIES METALICAS (EXCETO PERFIL) EXECUTADO EM OBRA (POR DEMAO). AF_01/2020 /M2</v>
          </cell>
          <cell r="E1428">
            <v>17.82</v>
          </cell>
        </row>
        <row r="1429">
          <cell r="A1429">
            <v>1901003240</v>
          </cell>
          <cell r="B1429" t="str">
            <v>SINAPI - 100762 - PINTURA COM TINTA ALQUIDICA DE ACABAMENTO (ESMALTE SINTETICO FOSCO) APLICADA A ROLO OU PINCEL SOBRE SUPERFICIES METALICAS (EXCETO PERFIL) EXECUTADO EM OBRA (02 DEMAOS). AF_01/2020 /M2</v>
          </cell>
          <cell r="E1429">
            <v>32.21</v>
          </cell>
        </row>
        <row r="1430">
          <cell r="A1430">
            <v>1901003245</v>
          </cell>
          <cell r="B1430" t="str">
            <v>SINAPI - 41595 - PINTURA ACRILICA DE FAIXAS DE DEMARCACAO EM QUADRA POLIESPORTIVA, 5 CM DE LARGURA /M</v>
          </cell>
          <cell r="E1430">
            <v>9.7200000000000006</v>
          </cell>
        </row>
        <row r="1431">
          <cell r="A1431">
            <v>1901003305</v>
          </cell>
          <cell r="B1431" t="str">
            <v>PINTURA VERNIZ EM ESQUADRIAS DE MADEIRA EM 1(UMA) DEMAO /M2</v>
          </cell>
          <cell r="C1431">
            <v>5.05</v>
          </cell>
          <cell r="D1431">
            <v>7.72</v>
          </cell>
          <cell r="E1431">
            <v>12.77</v>
          </cell>
        </row>
        <row r="1432">
          <cell r="A1432">
            <v>1901003310</v>
          </cell>
          <cell r="B1432" t="str">
            <v>SINAPI - 102223 - PINTURA VERNIZ (INCOLOR) ALQUIDICO EM MADEIRA, USO INTERNO E EXTERNO, 3 DEMAOS. AF_01/2021 /M2</v>
          </cell>
          <cell r="E1432">
            <v>22.3</v>
          </cell>
        </row>
        <row r="1433">
          <cell r="A1433">
            <v>1901003315</v>
          </cell>
          <cell r="B1433" t="str">
            <v>PINTURA VERNIZ EM FORRO DE MADEIRA EM 1(UMA) DEMAO /M2</v>
          </cell>
          <cell r="C1433">
            <v>4.51</v>
          </cell>
          <cell r="D1433">
            <v>7.72</v>
          </cell>
          <cell r="E1433">
            <v>12.23</v>
          </cell>
        </row>
        <row r="1434">
          <cell r="A1434">
            <v>1901003320</v>
          </cell>
          <cell r="B1434" t="str">
            <v>SINAPI - 102213 - PINTURA VERNIZ (INCOLOR) ALQUIDICO EM MADEIRA, USO INTERNO E EXTERNO, 2 DEMAOS. AF_01/2021 /M2</v>
          </cell>
          <cell r="E1434">
            <v>14.86</v>
          </cell>
        </row>
        <row r="1435">
          <cell r="A1435">
            <v>1901003335</v>
          </cell>
          <cell r="B1435" t="str">
            <v>PINTURA HIDROFUGANTE SOBRE SUPERFICIES DE TIJOLO A VISTA OU CONCRETO APARENTE, COM UMA DEMAO /M2</v>
          </cell>
          <cell r="C1435">
            <v>5.65</v>
          </cell>
          <cell r="D1435">
            <v>10</v>
          </cell>
          <cell r="E1435">
            <v>15.65</v>
          </cell>
        </row>
        <row r="1436">
          <cell r="A1436">
            <v>1901003505</v>
          </cell>
          <cell r="B1436" t="str">
            <v>REVESTIMENTO DE ACABAMENTO ARRANHADO, COR INORGANICA, APLICADO COM DESEMPENADEIRA MALHA MEDIA, INCLUSIVE FUNDO PREPARADOR /M2</v>
          </cell>
          <cell r="C1436">
            <v>14.07</v>
          </cell>
          <cell r="D1436">
            <v>14.21</v>
          </cell>
          <cell r="E1436">
            <v>28.28</v>
          </cell>
        </row>
        <row r="1437">
          <cell r="A1437">
            <v>1901003510</v>
          </cell>
          <cell r="B1437" t="str">
            <v>REVESTIMENTO DE ACABAMENTO ARRANHADO, COR ORGANICA, APLICADO COM DESEMPENADEIRA, MALHA MEDIA, INCLUSIVE FUNDO PREPARADOR /M2</v>
          </cell>
          <cell r="C1437">
            <v>14.07</v>
          </cell>
          <cell r="D1437">
            <v>14.21</v>
          </cell>
          <cell r="E1437">
            <v>28.28</v>
          </cell>
        </row>
        <row r="1438">
          <cell r="A1438">
            <v>1901003515</v>
          </cell>
          <cell r="B1438" t="str">
            <v>REVESTIMENTO TEXTURIZADO, COR INORGANICA, APLICADO COM ROLO, INCLUSIVE FUNDO PREPARADOR /M2</v>
          </cell>
          <cell r="C1438">
            <v>5.84</v>
          </cell>
          <cell r="D1438">
            <v>14.21</v>
          </cell>
          <cell r="E1438">
            <v>20.05</v>
          </cell>
        </row>
        <row r="1439">
          <cell r="A1439">
            <v>1901003520</v>
          </cell>
          <cell r="B1439" t="str">
            <v>REVESTIMENTO ACABAMENTO TEXTURIZADO, COR ORGANICA, APLICADO COM ROLO, INCLUSIVE FUNDO PREPARADOR /M2</v>
          </cell>
          <cell r="C1439">
            <v>5.84</v>
          </cell>
          <cell r="D1439">
            <v>14.21</v>
          </cell>
          <cell r="E1439">
            <v>20.05</v>
          </cell>
        </row>
        <row r="1441">
          <cell r="B1441" t="str">
            <v>ACESSIBILIDADE</v>
          </cell>
        </row>
        <row r="1443">
          <cell r="A1443" t="str">
            <v>CODIGO</v>
          </cell>
          <cell r="B1443" t="str">
            <v>S E R V I C O S</v>
          </cell>
          <cell r="C1443" t="str">
            <v>MATERIAL</v>
          </cell>
          <cell r="D1443" t="str">
            <v>MAO OBRA</v>
          </cell>
          <cell r="E1443" t="str">
            <v>TOTAL</v>
          </cell>
        </row>
        <row r="1446">
          <cell r="B1446" t="str">
            <v>*  LOUCAS</v>
          </cell>
        </row>
        <row r="1447">
          <cell r="A1447">
            <v>2401001000</v>
          </cell>
          <cell r="B1447" t="str">
            <v>ASSENTO UNIVERSAL PARA BACIA SANITARIA, EM POLIPROPILENO LINHA EVOLUTION SOFT CLOSE DA TUPAN OU SIMILAR /UN</v>
          </cell>
          <cell r="C1447">
            <v>169.9</v>
          </cell>
          <cell r="D1447">
            <v>3.36</v>
          </cell>
          <cell r="E1447">
            <v>173.26</v>
          </cell>
        </row>
        <row r="1448">
          <cell r="A1448">
            <v>2401001005</v>
          </cell>
          <cell r="B1448" t="str">
            <v>SINAPI - 95472 - VASO SANITARIO SIFONADO CONVENCIONAL PARA PCD SEM FURO FRONTAL COM LOUCA BRANCA SEM ASSENTO, INCLUSO CONJUNTO DE LIGACAO PARA BACIA SANITARIA AJUSTAVEL - FORNECIMENTO E INSTALACAO. AF_01/2020 /UN</v>
          </cell>
          <cell r="E1448">
            <v>734.73</v>
          </cell>
        </row>
        <row r="1449">
          <cell r="A1449">
            <v>2401001007</v>
          </cell>
          <cell r="B1449" t="str">
            <v>VASO SANITARIO REF. 89033931 COM CAIXA ACOPLADA SAIDA VERTICAL REF. 89101775, AMBOS DA LINHA VOGUE PLUS CONFORTO BRANCA DA DECA OU SIMILAR, INCLUSIVE PERTENCES /UN</v>
          </cell>
          <cell r="C1449">
            <v>1207.72</v>
          </cell>
          <cell r="D1449">
            <v>19.809999999999999</v>
          </cell>
          <cell r="E1449">
            <v>1227.53</v>
          </cell>
        </row>
        <row r="1450">
          <cell r="A1450">
            <v>2401001010</v>
          </cell>
          <cell r="B1450" t="str">
            <v>LAVATORIO DE LOUCA BRANCA REF. L.510.17 COM COLUNA SUSPENSA REF. C.510.17, AMBOS DECA VOGUE PLUS OU SIMILAR PARA P.N.E., INCLUSIVE PERTENCES, COM VALVULA, SIFAO, ENGATES CROMADOS /UN</v>
          </cell>
          <cell r="C1450">
            <v>981.87</v>
          </cell>
          <cell r="D1450">
            <v>48.11</v>
          </cell>
          <cell r="E1450">
            <v>1029.98</v>
          </cell>
        </row>
        <row r="1451">
          <cell r="A1451">
            <v>2401001015</v>
          </cell>
          <cell r="B1451" t="str">
            <v>ACABAMENTO PARA VALVULA DE DESCARGA PARA DEFICIENTE FISICO VD BENEFIT COD 00184906 DA DOCOL OU SIMILAR /UN</v>
          </cell>
          <cell r="C1451">
            <v>720.99</v>
          </cell>
          <cell r="D1451">
            <v>2.33</v>
          </cell>
          <cell r="E1451">
            <v>723.32</v>
          </cell>
        </row>
        <row r="1452">
          <cell r="A1452">
            <v>2401001020</v>
          </cell>
          <cell r="B1452" t="str">
            <v>LAVATORIO DE CANTO LOUCA BRANCA SUSPENSO *40 X 30* CM, FORNECIMENTO E INSTALACAO /UN</v>
          </cell>
          <cell r="C1452">
            <v>153.4</v>
          </cell>
          <cell r="D1452">
            <v>9.4499999999999993</v>
          </cell>
          <cell r="E1452">
            <v>162.85</v>
          </cell>
        </row>
        <row r="1454">
          <cell r="B1454" t="str">
            <v>*  ACESSORIOS</v>
          </cell>
        </row>
        <row r="1455">
          <cell r="A1455">
            <v>2401002000</v>
          </cell>
          <cell r="B1455" t="str">
            <v>SINAPI - 100868 - BARRA DE APOIO RETA, EM ACO INOX POLIDO, COMPRIMENTO 80 CM,  FIXADA NA PAREDE - FORNECIMENTO E INSTALACAO. AF_01/2020 /UN</v>
          </cell>
          <cell r="E1455">
            <v>248.4</v>
          </cell>
        </row>
        <row r="1456">
          <cell r="A1456">
            <v>2401002005</v>
          </cell>
          <cell r="B1456" t="str">
            <v>SINAPI - 100867 - BARRA DE APOIO RETA, EM ACO INOX POLIDO, COMPRIMENTO 70 CM,  FIXADA NA PAREDE - FORNECIMENTO E INSTALACAO. AF_01/2020 /UN</v>
          </cell>
          <cell r="E1456">
            <v>237.13</v>
          </cell>
        </row>
        <row r="1457">
          <cell r="A1457">
            <v>2401002010</v>
          </cell>
          <cell r="B1457" t="str">
            <v>BARRA DE APOIO RETA, EM ACO INOX POLIDO, COMPRIMENTO DE 40CM, DIAMETRO MINIMO DE 3CM /UN</v>
          </cell>
          <cell r="C1457">
            <v>185.54</v>
          </cell>
          <cell r="D1457">
            <v>21.22</v>
          </cell>
          <cell r="E1457">
            <v>206.76</v>
          </cell>
        </row>
        <row r="1458">
          <cell r="A1458">
            <v>2401002012</v>
          </cell>
          <cell r="B1458" t="str">
            <v>BARRA DE APOIO DE 25X25CM, EM ACO INOX POLIDO, DIAMETRO DE 3,8CM, CHAPA 18CM /UN</v>
          </cell>
          <cell r="C1458">
            <v>175.29</v>
          </cell>
          <cell r="D1458">
            <v>20.78</v>
          </cell>
          <cell r="E1458">
            <v>196.07</v>
          </cell>
        </row>
        <row r="1459">
          <cell r="A1459">
            <v>2401002015</v>
          </cell>
          <cell r="B1459" t="str">
            <v>SINAPI - 100865 - BARRA DE APOIO LATERAL ARTICULADA, COM TRAVA, EM ACO INOX POLIDO, FIXADA NA PAREDE - FORNECIMENTO E INSTALACAO. AF_01/2020 /UN</v>
          </cell>
          <cell r="E1459">
            <v>476.74</v>
          </cell>
        </row>
        <row r="1460">
          <cell r="A1460">
            <v>2401002020</v>
          </cell>
          <cell r="B1460" t="str">
            <v>SINAPI - 100866 - BARRA DE APOIO RETA, EM ACO INOX POLIDO, COMPRIMENTO 60CM, FIXADA NA PAREDE - FORNECIMENTO E INSTALACAO. AF_01/2020 /UN</v>
          </cell>
          <cell r="E1460">
            <v>220.18</v>
          </cell>
        </row>
        <row r="1461">
          <cell r="A1461">
            <v>2401002025</v>
          </cell>
          <cell r="B1461" t="str">
            <v>SINAPI - 100863 - BARRA DE APOIO EM "L", EM ACO INOX POLIDO 70 X 70 CM, FIXADA NA PAREDE - FORNECIMENTO E INSTALACAO. AF_01/2020 /UN</v>
          </cell>
          <cell r="E1461">
            <v>448.47</v>
          </cell>
        </row>
        <row r="1462">
          <cell r="A1462">
            <v>2401002030</v>
          </cell>
          <cell r="B1462" t="str">
            <v>SINAPI - 100875 - BANCO ARTICULADO, EM ACO INOX, PARA PCD, FIXADO NA PAREDE - FORNECIMENTO E INSTALACAO. AF_01/2020 /UN</v>
          </cell>
          <cell r="E1462">
            <v>874.94</v>
          </cell>
        </row>
        <row r="1463">
          <cell r="A1463">
            <v>2401002035</v>
          </cell>
          <cell r="B1463" t="str">
            <v>RAMPA PORTATIL PARA ADEQUACAO DE ACESSO DE CADEIRANTES DE 80 X 90CM, REF. TB-79 DA TOTAL ACESSIBILIDADE OU SIMILAR /UN</v>
          </cell>
          <cell r="C1463">
            <v>1463.5</v>
          </cell>
          <cell r="D1463">
            <v>5.35</v>
          </cell>
          <cell r="E1463">
            <v>1468.85</v>
          </cell>
        </row>
        <row r="1464">
          <cell r="A1464">
            <v>2401002040</v>
          </cell>
          <cell r="B1464" t="str">
            <v>FITA ANTIDERRAPANTE AUTOADESIVA (PRETA OU INCOLOR) 50MMX30M REF. TB-84 DA TOTAL WALK ACESSIBILIDADE OU SIMILAR /M</v>
          </cell>
          <cell r="C1464">
            <v>10.33</v>
          </cell>
          <cell r="D1464">
            <v>2.87</v>
          </cell>
          <cell r="E1464">
            <v>13.2</v>
          </cell>
        </row>
        <row r="1465">
          <cell r="A1465">
            <v>2401002045</v>
          </cell>
          <cell r="B1465" t="str">
            <v>FITA ANTIDERRAPANTE FOTOLUMINESCENTE AUTOADESIVA (VERDE CLARO) 50MMX30M REF. TB-86 DA TOTAL ACESSIBILIDADE OU SIMILAR /M</v>
          </cell>
          <cell r="C1465">
            <v>18.899999999999999</v>
          </cell>
          <cell r="D1465">
            <v>2.87</v>
          </cell>
          <cell r="E1465">
            <v>21.77</v>
          </cell>
        </row>
        <row r="1466">
          <cell r="A1466">
            <v>2401002050</v>
          </cell>
          <cell r="B1466" t="str">
            <v>PROTETOR DE IMPACTO EM ACO INOX POLIDO 304 SHIELD, ALTURA DE 40CM, LARGURA DE 80CM OU 90CM, REF. TB-65 DA TOTAL ACESSIBILIDADE OU SIMILAR /UN</v>
          </cell>
          <cell r="C1466">
            <v>229.18</v>
          </cell>
          <cell r="D1466">
            <v>8.1300000000000008</v>
          </cell>
          <cell r="E1466">
            <v>237.31</v>
          </cell>
        </row>
        <row r="1467">
          <cell r="A1467">
            <v>2401002052</v>
          </cell>
          <cell r="B1467" t="str">
            <v>PLACA TATIL EM ACRILICO COM LETRAS EM ALTO RELEVO E BRAILLE (20X15)CM PARA SINALIZACAO DE PORTAS DIVERSAS (EX. SANIT. MASCULINO/SANIT. FEMININO), FIXADAS POR ADESIVOS DUPLA FACE, TO-29 DA TOTAL ACESSIBILIDADE OU SIMILAR /UN</v>
          </cell>
          <cell r="C1467">
            <v>76.900000000000006</v>
          </cell>
          <cell r="D1467">
            <v>2.87</v>
          </cell>
          <cell r="E1467">
            <v>79.77</v>
          </cell>
        </row>
        <row r="1468">
          <cell r="A1468">
            <v>2401002053</v>
          </cell>
          <cell r="B1468" t="str">
            <v>PLACA TATIL EM ACRILICO COM LETRAS EM ALTO RELEVO E BRAILLE (20X20)CM PARA SINALIZACAO DE PORTAS DIVERSAS (EX. SANIT. UNISSEX ACESSIVEL), FIXADAS POR ADESIVOS DUPLA FACE, TB-30 DA TOTAL ACESSIBILIDADE OU SIMILAR /UN</v>
          </cell>
          <cell r="C1468">
            <v>86.9</v>
          </cell>
          <cell r="D1468">
            <v>2.87</v>
          </cell>
          <cell r="E1468">
            <v>89.77</v>
          </cell>
        </row>
        <row r="1469">
          <cell r="A1469">
            <v>2401002055</v>
          </cell>
          <cell r="B1469" t="str">
            <v>PLACA TATIL PARA CORRIMAO EM ALUMINIO DE 10 X 3CM COM LETRA E PONTO DE ALUMINIO, REF. TB-30/31 DA TOTAL ACESSIBILIDADE OU SIMILAR /UN</v>
          </cell>
          <cell r="C1469">
            <v>18.7</v>
          </cell>
          <cell r="D1469">
            <v>2.87</v>
          </cell>
          <cell r="E1469">
            <v>21.57</v>
          </cell>
        </row>
        <row r="1470">
          <cell r="A1470">
            <v>2401002057</v>
          </cell>
          <cell r="B1470" t="str">
            <v>PLACA TATIL EM ACRILICO COM LETRA EM ALTO RELEVO E BRAILLE (30X9)CM PARA SINALIZACAO DE PORTAS, FIXADAS POR ADESIVOS DUPLA FACE, TB-26 DA TOTAL ACESSIBILIDADE OU SIMILAR /UN</v>
          </cell>
          <cell r="C1470">
            <v>67.2</v>
          </cell>
          <cell r="D1470">
            <v>2.87</v>
          </cell>
          <cell r="E1470">
            <v>70.069999999999993</v>
          </cell>
        </row>
        <row r="1471">
          <cell r="A1471">
            <v>2401002058</v>
          </cell>
          <cell r="B1471" t="str">
            <v>PLACA TATIL EM ACRILICO COM LETRAS EM ALTO RELEVO E BRAILLE (30X14)CM PARA SINALIZACAO DE PORTAS, FIXADAS POR ADESIVOS DUPLA FACE, TB-25 DA TOTAL ACESSIBILIDADE OU SIMILAR /UN</v>
          </cell>
          <cell r="C1471">
            <v>102.9</v>
          </cell>
          <cell r="D1471">
            <v>2.87</v>
          </cell>
          <cell r="E1471">
            <v>105.77</v>
          </cell>
        </row>
        <row r="1472">
          <cell r="A1472">
            <v>2401002060</v>
          </cell>
          <cell r="B1472" t="str">
            <v>PINTURA E DEMARCACAO NO PISO PARA SINALIZAR VAGA DE ESTACIONAMENTO, USO INTERNO OU EXTERNO, COM O SIMBOLO "CADEIRANTE", NA MEDIDA DE (1,20 X 1,20)M /UN</v>
          </cell>
          <cell r="C1472">
            <v>14.05</v>
          </cell>
          <cell r="D1472">
            <v>41.36</v>
          </cell>
          <cell r="E1472">
            <v>55.41</v>
          </cell>
        </row>
        <row r="1473">
          <cell r="A1473">
            <v>2401002061</v>
          </cell>
          <cell r="B1473" t="str">
            <v>PINTURA E DEMARCACAO NO PISO PARA SINALIZAR VAGA DE ESTACIONAMENTO, USO INTERNO OU EXTERNO, COM O SIMBOLO "IDOSO", NA MEDIDA DE (1,50 X 0,40)M /UN</v>
          </cell>
          <cell r="C1473">
            <v>11.58</v>
          </cell>
          <cell r="D1473">
            <v>20.67</v>
          </cell>
          <cell r="E1473">
            <v>32.25</v>
          </cell>
        </row>
        <row r="1474">
          <cell r="A1474">
            <v>2401002063</v>
          </cell>
          <cell r="B1474" t="str">
            <v>PINTURA E DEMARCACAO NO PISO PARA COMPLEMENTAR A VAGA DE ESTACIONAMENTO ACESSIVEL, NA MEDIDA DE (5,20 X 1,20)M /UN</v>
          </cell>
          <cell r="C1474">
            <v>45.34</v>
          </cell>
          <cell r="D1474">
            <v>82.72</v>
          </cell>
          <cell r="E1474">
            <v>128.06</v>
          </cell>
        </row>
        <row r="1475">
          <cell r="A1475">
            <v>2401002065</v>
          </cell>
          <cell r="B1475" t="str">
            <v>SINALIZACAO VISUAL VERTICAL DE VAGAS CADEIRANTES/IDOSO/GESTANTE COM PLACA EM ACO INOX 180 COM TAMANHO DE (50X70)CM COM ADESIVO REFLETIVO E SIMBOLO REF. TB-55 E POSTE DE ACO GALV. C/3M ALT. E 2" DIAM. REF.TB-56 AMBOS DA TOTAL ACESSIBILIDADE OU SIM /CJ</v>
          </cell>
          <cell r="C1475">
            <v>1269.27</v>
          </cell>
          <cell r="D1475">
            <v>25.89</v>
          </cell>
          <cell r="E1475">
            <v>1295.1600000000001</v>
          </cell>
        </row>
        <row r="1476">
          <cell r="A1476">
            <v>2401002070</v>
          </cell>
          <cell r="B1476" t="str">
            <v>ALARME AUDIOVISUAL DE EMERGENCIA, MODELO BIVOLT 110/220V - 50/60HZ, FUNCIONAMENTO POR RADIOFREQUENCIA, ALCANCE ATE 25M, ILUMINACAO LED AUTO BRILHO, PRESSAO SONORA 100DB, INCL PLACA ALTO RELEVO E BRAILLE, REF. TB-66, TOTAL ACESSIBILIDADE OU SIM. /UN</v>
          </cell>
          <cell r="C1476">
            <v>277.20999999999998</v>
          </cell>
          <cell r="D1476">
            <v>18.64</v>
          </cell>
          <cell r="E1476">
            <v>295.85000000000002</v>
          </cell>
        </row>
        <row r="1477">
          <cell r="A1477">
            <v>2401002075</v>
          </cell>
          <cell r="B1477" t="str">
            <v>ALARME AUDIO VISUAL DE EMERGENCIA, MOD. A PILHA (3 PILHAS ALCALINAS 1,5V AA), FUNC. POR RADIO FREQUENCIA, ALCANCE ATE 25M, ILUMINACAO LED AUTO BRILHO, 100DB, INCL. PLACA ALTO RELEVO E BRAILLE, REF. TB-67 DA TOTAL ACESSIBILIDADE OU SIMILAR /UN</v>
          </cell>
          <cell r="C1477">
            <v>204.75</v>
          </cell>
          <cell r="D1477">
            <v>18.64</v>
          </cell>
          <cell r="E1477">
            <v>223.39</v>
          </cell>
        </row>
        <row r="1478">
          <cell r="A1478">
            <v>2401002080</v>
          </cell>
          <cell r="B1478" t="str">
            <v>ADESIVO EM VINIL IMPRESSO COM SIMBOLO S.I.A (CADEIRANTE) MEDINDO (1,20 X 0,80)M COM LAMINACAO TRANSPARENTE - FORNECIMENTO E INSTALACAO /UN</v>
          </cell>
          <cell r="C1478">
            <v>165</v>
          </cell>
          <cell r="D1478">
            <v>51.63</v>
          </cell>
          <cell r="E1478">
            <v>216.63</v>
          </cell>
        </row>
        <row r="1479">
          <cell r="A1479">
            <v>2401002085</v>
          </cell>
          <cell r="B1479" t="str">
            <v>MAPA TATIL PARA SINALIZACAO E LOCALIZACAO DOS AMBIENTES, EM ACRILICO NA COR CINZA COM LETRAS EM ALTO RELEVO E BRAILLE, REF. TB-35 (40X80)CM E PEDESTAL EM ACO COM PINTURA ELETROTASTICA TB-40 AMBOS DA TOTAL ACESSIBILIDADE OU SIMILAR- FORNEC E INST. /CJ</v>
          </cell>
          <cell r="C1479">
            <v>3480</v>
          </cell>
          <cell r="D1479">
            <v>5.73</v>
          </cell>
          <cell r="E1479">
            <v>3485.73</v>
          </cell>
        </row>
        <row r="1481">
          <cell r="B1481" t="str">
            <v>*  REVESTIMENTO DE PISOS</v>
          </cell>
        </row>
        <row r="1482">
          <cell r="A1482">
            <v>2401003000</v>
          </cell>
          <cell r="B1482" t="str">
            <v>PISO TATIL, ALERTA EM PLACA CIMENTICIA 25X25X2,5CM, ASSENTADO COM ARGAMASSA TRACO 1:3 JUNTA 0,5M COM TRACO 1:4 /UN</v>
          </cell>
          <cell r="C1482">
            <v>6.19</v>
          </cell>
          <cell r="D1482">
            <v>2.73</v>
          </cell>
          <cell r="E1482">
            <v>8.92</v>
          </cell>
        </row>
        <row r="1483">
          <cell r="A1483">
            <v>2401003005</v>
          </cell>
          <cell r="B1483" t="str">
            <v>PISO TATIL, DIRECIONAL EM PLACA CIMENTICIA 25X25X2,5CM, ASSENTADO COM ARGAMASSA TRACO 1:3 JUNTA 0,5CM COM TRACO 1:4 /M</v>
          </cell>
          <cell r="C1483">
            <v>25.29</v>
          </cell>
          <cell r="D1483">
            <v>10.95</v>
          </cell>
          <cell r="E1483">
            <v>36.24</v>
          </cell>
        </row>
        <row r="1484">
          <cell r="A1484">
            <v>2401003010</v>
          </cell>
          <cell r="B1484" t="str">
            <v>PISO TATIL, ALERTA EM PLACA CIMENTICIA 40X40X2,5CM, ASSENTADO COM ARGAMASSA TRACO 1:3 JUNTA 0,5CM COM TRACO 1:4 /UN</v>
          </cell>
          <cell r="C1484">
            <v>9.18</v>
          </cell>
          <cell r="D1484">
            <v>7</v>
          </cell>
          <cell r="E1484">
            <v>16.18</v>
          </cell>
        </row>
        <row r="1485">
          <cell r="A1485">
            <v>2401003015</v>
          </cell>
          <cell r="B1485" t="str">
            <v>PISO TATIL, DIRECIONAL EM PLACA CIMENTICIA 40X40X2,5CM, ASSENTADO COM ARGAMASSA TRACO 1:3 JUNTA 0,5CM COM TRACO 1:4 /M</v>
          </cell>
          <cell r="C1485">
            <v>22.99</v>
          </cell>
          <cell r="D1485">
            <v>17.52</v>
          </cell>
          <cell r="E1485">
            <v>40.51</v>
          </cell>
        </row>
        <row r="1486">
          <cell r="A1486">
            <v>2401003020</v>
          </cell>
          <cell r="B1486" t="str">
            <v>PISO TATIL ALERTA EM PLACAS DE BORRACHAS SINTETICA FLEXIVEL DE 25 X 25 X 5MM, ASSENTADO SOBRE AREAS INTERNAS COLADO SOBRE PISO EXISTENTE /UN</v>
          </cell>
          <cell r="C1486">
            <v>12.21</v>
          </cell>
          <cell r="D1486">
            <v>2.73</v>
          </cell>
          <cell r="E1486">
            <v>14.94</v>
          </cell>
        </row>
        <row r="1487">
          <cell r="A1487">
            <v>2401003025</v>
          </cell>
          <cell r="B1487" t="str">
            <v>PISO TATIL DIRECIONAL EM PLACAS DE BORRACHA SINTETICA FLEXIVEL DE 25 X 25 X 5MM, ASSENTADO SOBRE AREAS INTERNAS COLADO SOBRE PISO EXISTENTE /M</v>
          </cell>
          <cell r="C1487">
            <v>48.87</v>
          </cell>
          <cell r="D1487">
            <v>10.95</v>
          </cell>
          <cell r="E1487">
            <v>59.82</v>
          </cell>
        </row>
        <row r="1488">
          <cell r="A1488">
            <v>2401003030</v>
          </cell>
          <cell r="B1488" t="str">
            <v>PISO TATIL ALERTA EM PLACAS DE BORRACHA SINTETICA FLEXIVEL DE 25 X 25 X 12MM, ASSENTADO SOBRE AREAS EXTERNAS, COM ARGAMASSA /UN</v>
          </cell>
          <cell r="C1488">
            <v>29.25</v>
          </cell>
          <cell r="D1488">
            <v>2.73</v>
          </cell>
          <cell r="E1488">
            <v>31.98</v>
          </cell>
        </row>
        <row r="1489">
          <cell r="A1489">
            <v>2401003035</v>
          </cell>
          <cell r="B1489" t="str">
            <v>PISO TATIL DIRECIONAL EM PLACAS DE BORRACHA SINTETICA FLEXIVEL DE 25 X 25 X 12MM, ASSENTADO SOBRE AREAS EXTERNAS, COM ARGAMASSA /M</v>
          </cell>
          <cell r="C1489">
            <v>116.94</v>
          </cell>
          <cell r="D1489">
            <v>10.95</v>
          </cell>
          <cell r="E1489">
            <v>127.89</v>
          </cell>
        </row>
        <row r="1491">
          <cell r="B1491" t="str">
            <v>SERVICOS COMPLEMENTARES</v>
          </cell>
        </row>
        <row r="1493">
          <cell r="A1493" t="str">
            <v>CODIGO</v>
          </cell>
          <cell r="B1493" t="str">
            <v>S E R V I C O S</v>
          </cell>
          <cell r="C1493" t="str">
            <v>MATERIAL</v>
          </cell>
          <cell r="D1493" t="str">
            <v>MAO OBRA</v>
          </cell>
          <cell r="E1493" t="str">
            <v>TOTAL</v>
          </cell>
        </row>
        <row r="1495">
          <cell r="A1495">
            <v>2001001040</v>
          </cell>
          <cell r="B1495" t="str">
            <v>SINAPI - 74244/001 - ALAMBRADO PARA QUADRA POLIESPORTIVA, ESTRUTURADO POR TUBOS DE ACO GALVANIZADO, COM COSTURA, DIN 2440, DIAMETRO 2", COM TELA DE ARAME GALVANIZADO, FIO 14 BWG E MALHA QUADRADA 5X5CM /M2</v>
          </cell>
          <cell r="E1495">
            <v>163.11000000000001</v>
          </cell>
        </row>
        <row r="1496">
          <cell r="A1496">
            <v>2001001045</v>
          </cell>
          <cell r="B1496" t="str">
            <v>SINAPI - 98522 - ALAMBRADO EM MOUROES DE CONCRETO, COM TELA DE ARAME GALVANIZADO (INCLUSIVE MURETA EM CONCRETO). AF_05/2018 /M</v>
          </cell>
          <cell r="E1496">
            <v>101.83</v>
          </cell>
        </row>
        <row r="1497">
          <cell r="A1497">
            <v>2001001200</v>
          </cell>
          <cell r="B1497" t="str">
            <v>SINAPI - 96361 - PAREDE COM PLACAS DE GESSO ACARTONADO (DRYWALL), PARA USO INTERNO, COM DUAS FACES SIMPLES E ESTRUTURA METALICA COM GUIAS DUPLAS, COM VAOS. AF_06/2017_P /M2</v>
          </cell>
          <cell r="E1497">
            <v>105.16</v>
          </cell>
        </row>
        <row r="1498">
          <cell r="A1498">
            <v>2001003000</v>
          </cell>
          <cell r="B1498" t="str">
            <v>DIVISORIA NAVAL SIMPLIFICADA, INCLUSIVE FERRAGENS /M2</v>
          </cell>
          <cell r="C1498">
            <v>90.5</v>
          </cell>
          <cell r="D1498">
            <v>7.93</v>
          </cell>
          <cell r="E1498">
            <v>98.43</v>
          </cell>
        </row>
        <row r="1499">
          <cell r="A1499">
            <v>2001003002</v>
          </cell>
          <cell r="B1499" t="str">
            <v>PORTA PARA DIVISORIA NAVAL SIMPLIFICADA, INCLUSIVE FERRAGENS /M2</v>
          </cell>
          <cell r="C1499">
            <v>300</v>
          </cell>
          <cell r="D1499">
            <v>15.87</v>
          </cell>
          <cell r="E1499">
            <v>315.87</v>
          </cell>
        </row>
        <row r="1500">
          <cell r="A1500">
            <v>2001003003</v>
          </cell>
          <cell r="B1500" t="str">
            <v>MAO DE OBRA PARA MONTAGEM DE DIVISORIA NAVAL /M2</v>
          </cell>
          <cell r="C1500">
            <v>2.74</v>
          </cell>
          <cell r="D1500">
            <v>26.67</v>
          </cell>
          <cell r="E1500">
            <v>29.41</v>
          </cell>
        </row>
        <row r="1501">
          <cell r="A1501">
            <v>2001003004</v>
          </cell>
          <cell r="B1501" t="str">
            <v>SINAPI - 102257 - DIVISORIA SANITARIA, TIPO CABINE, EM PAINEL DE GRANILITE, ESP = 3CM, ASSENTADO COM ARGAMASSA COLANTE AC III-E, EXCLUSIVE FERRAGENS. AF_01/2021 /M2</v>
          </cell>
          <cell r="E1501">
            <v>252.79</v>
          </cell>
        </row>
        <row r="1502">
          <cell r="A1502">
            <v>2001003005</v>
          </cell>
          <cell r="B1502" t="str">
            <v>SINAPI - 102253 - DIVISORIA SANITARIA, TIPO CABINE, EM GRANITO CINZA POLIDO, ESP = 3CM, ASSENTADO COM ARGAMASSA COLANTE AC III-E, EXCLUSIVE FERRAGENS. AF_01/2021 /M2</v>
          </cell>
          <cell r="E1502">
            <v>635.80999999999995</v>
          </cell>
        </row>
        <row r="1503">
          <cell r="A1503">
            <v>2001003012</v>
          </cell>
          <cell r="B1503" t="str">
            <v>MURO (H=2,00M) REVESTIDO E PINTADO - ANEXO A-118 (S.C.) - PLANILHA PADRAO 000566 /M</v>
          </cell>
          <cell r="E1503">
            <v>567.89</v>
          </cell>
        </row>
        <row r="1504">
          <cell r="A1504">
            <v>2001003013</v>
          </cell>
          <cell r="B1504" t="str">
            <v>MURO (H=2,00 M) - ANEXO A-118 (S.C.) - SIMPLIFICADO(CHAPISCADO/REGULARIZADO/CHAPISCADO DESEMPENADO) - PLANILHA PADRAO 000567 /M</v>
          </cell>
          <cell r="E1504">
            <v>511.08</v>
          </cell>
        </row>
        <row r="1505">
          <cell r="A1505">
            <v>2001003014</v>
          </cell>
          <cell r="B1505" t="str">
            <v>CERCA DE MOUROES DE CONCRETO, SECAO "T" PONTA INCLINADA, 10X10 CM, ESPACAMENTO DE 2,5 M, CRAVADOS 0,6 M, COM TELA DE ARAME GALVANIZADA FIO 2,77MM MALHA 5X5CM E 3 FIADAS DE ARAME FARPADO No 14 - FORNECIMENTO E INSTALACAO - ANEXO A-120 /M</v>
          </cell>
          <cell r="C1505">
            <v>85.12</v>
          </cell>
          <cell r="D1505">
            <v>27.57</v>
          </cell>
          <cell r="E1505">
            <v>112.69</v>
          </cell>
        </row>
        <row r="1506">
          <cell r="A1506">
            <v>2001003015</v>
          </cell>
          <cell r="B1506" t="str">
            <v>CERCA DE FECHAMENTO COM TELA E MURETA, INCLUSO CAIACAO - ANEXO A-121 /M</v>
          </cell>
          <cell r="C1506">
            <v>153.94999999999999</v>
          </cell>
          <cell r="D1506">
            <v>61.09</v>
          </cell>
          <cell r="E1506">
            <v>215.04</v>
          </cell>
        </row>
        <row r="1507">
          <cell r="A1507">
            <v>2001003016</v>
          </cell>
          <cell r="B1507" t="str">
            <v>SINAPI - 92393 - EXECUCAO DE PAVIMENTO EM PISO INTERTRAVADO, COM BLOCO SEXTAVADO DE 25 X 25 CM, ESPESSURA 6 CM. AF_12/2015 /M2</v>
          </cell>
          <cell r="E1507">
            <v>38.64</v>
          </cell>
        </row>
        <row r="1508">
          <cell r="A1508">
            <v>2001003018</v>
          </cell>
          <cell r="B1508" t="str">
            <v>SINAPI - 92397 - EXECUCAO DE PATIO/ESTACIONAMENTO EM PISO INTERTRAVADO, COM BLOCO RETANGULAR COR NATURAL DE 20 X 10 CM, ESPESSURA 6 CM. AF_12/2015 /M2</v>
          </cell>
          <cell r="E1508">
            <v>38.979999999999997</v>
          </cell>
        </row>
        <row r="1509">
          <cell r="A1509">
            <v>2001003022</v>
          </cell>
          <cell r="B1509" t="str">
            <v>SINAPI - 86934 - BANCADA DE MARMORE SINTETICO 120 X 60CM, COM CUBA INTEGRADA, INCLUSO SIFAO TIPO FLEXIVEL EM PVC, VALVULA EM PLASTICO CROMADO TIPO AMERICANA E TORNEIRA CROMADA LONGA, DE PAREDE, PADRAO POPULAR - FORNECIMENTO E INSTALACAO. AF_01/2020 /</v>
          </cell>
          <cell r="E1509">
            <v>299.02999999999997</v>
          </cell>
        </row>
        <row r="1510">
          <cell r="A1510">
            <v>2001003023</v>
          </cell>
          <cell r="B1510" t="str">
            <v>BANCADA DE GRANITO CINZA ANDORINHA, ESPESSURA DE 2,5CM /M2</v>
          </cell>
          <cell r="C1510">
            <v>479.11</v>
          </cell>
          <cell r="D1510">
            <v>64.739999999999995</v>
          </cell>
          <cell r="E1510">
            <v>543.85</v>
          </cell>
        </row>
        <row r="1511">
          <cell r="A1511">
            <v>2001003026</v>
          </cell>
          <cell r="B1511" t="str">
            <v>FRONTAO/ESPELHO EM GRANITO CINZA ANDORINHA COM H=10CM, ESP=2CM /M</v>
          </cell>
          <cell r="C1511">
            <v>48.68</v>
          </cell>
          <cell r="D1511">
            <v>7.93</v>
          </cell>
          <cell r="E1511">
            <v>56.61</v>
          </cell>
        </row>
        <row r="1512">
          <cell r="A1512">
            <v>2001003028</v>
          </cell>
          <cell r="B1512" t="str">
            <v>ARMARIO SOB BANCADA COM H=66CM EM MDF BRANCO ESPESSURA 18MM - ANEXO A-133 /M2</v>
          </cell>
          <cell r="C1512">
            <v>204.82</v>
          </cell>
          <cell r="D1512">
            <v>331.1</v>
          </cell>
          <cell r="E1512">
            <v>535.91999999999996</v>
          </cell>
        </row>
        <row r="1513">
          <cell r="A1513">
            <v>2001003032</v>
          </cell>
          <cell r="B1513" t="str">
            <v>CONJUNTO DE CINCO PRATELEIRAS C/ C=150CM, L=40CM, ESP=8CM,CONCRETO MOLDADO IN LOCO FCK=20MPA, ARMADA C/ TELA SOLDADA Q-238 FIO 6.0MM, ENGASTADA EM ALV. DE TIJ. COMUM 1/2 VEZ, REV. E PINTADA C/ LATEX ACRILICO, PRAT.ACAB. SILICONNE-ANEXO A-142(S.C.) /M</v>
          </cell>
          <cell r="C1513">
            <v>597.79</v>
          </cell>
          <cell r="D1513">
            <v>0</v>
          </cell>
          <cell r="E1513">
            <v>597.79</v>
          </cell>
        </row>
        <row r="1514">
          <cell r="A1514">
            <v>2001003040</v>
          </cell>
          <cell r="B1514" t="str">
            <v>BANCO DE CONCRETO C=193CM, L=40CM E H=40CM EM CONCRETO MOLDADO IN LOCO FCK=20MPA, ARMADA COM TELA SOLDADA Q-238 FIO 6,0MM, MALHA DUPLA, COM PES DE ALVENARIA DE TIJOLO COMUM 1/2 VEZ, CONFORME DETALHE ANEXO A-147 /UN</v>
          </cell>
          <cell r="C1514">
            <v>214.24</v>
          </cell>
          <cell r="D1514">
            <v>0</v>
          </cell>
          <cell r="E1514">
            <v>214.24</v>
          </cell>
        </row>
        <row r="1515">
          <cell r="A1515">
            <v>2001003044</v>
          </cell>
          <cell r="B1515" t="str">
            <v>PLACA DE SINALIZACAO EM ACRILICO ATE 240 CM2 COM 10 LETRAS, PARA PORTAS /UN</v>
          </cell>
          <cell r="C1515">
            <v>46.24</v>
          </cell>
          <cell r="D1515">
            <v>2.87</v>
          </cell>
          <cell r="E1515">
            <v>49.11</v>
          </cell>
        </row>
        <row r="1516">
          <cell r="A1516">
            <v>2001003046</v>
          </cell>
          <cell r="B1516" t="str">
            <v>MASTRO TRIPLICE - ANEXO A-155 (S.C.) /UN</v>
          </cell>
          <cell r="C1516">
            <v>2824.75</v>
          </cell>
          <cell r="D1516">
            <v>984.03</v>
          </cell>
          <cell r="E1516">
            <v>3808.78</v>
          </cell>
        </row>
        <row r="1517">
          <cell r="A1517">
            <v>2001003150</v>
          </cell>
          <cell r="B1517" t="str">
            <v>SINAPI - 94267 - GUIA (MEIO-FIO) E SARJETA CONJUGADOS DE CONCRETO, MOLDADA  IN LOCO  EM TRECHO RETO COM EXTRUSORA, 45 CM BASE (15 CM BASE DA GUIA + 30 CM BASE DA SARJETA) X 22 CM ALTURA. AF_06/2016 /M</v>
          </cell>
          <cell r="E1517">
            <v>35.96</v>
          </cell>
        </row>
        <row r="1518">
          <cell r="A1518">
            <v>2001003155</v>
          </cell>
          <cell r="B1518" t="str">
            <v>SINAPI - 94268 - GUIA (MEIO-FIO) E SARJETA CONJUGADOS DE CONCRETO, MOLDADA  IN LOCO  EM TRECHO CURVO COM EXTRUSORA, 45 CM BASE (15 CM BASE DA GUIA + 30 CM BASE DA SARJETA) X 22 CM ALTURA. AF_06/2016 /M</v>
          </cell>
          <cell r="E1518">
            <v>39.22</v>
          </cell>
        </row>
        <row r="1519">
          <cell r="A1519">
            <v>2001003160</v>
          </cell>
          <cell r="B1519" t="str">
            <v>SINAPI - 94263 - GUIA (MEIO-FIO) CONCRETO, MOLDADA  IN LOCO  EM TRECHO RETO COM EXTRUSORA, 13 CM BASE X 22 CM ALTURA. AF_06/2016 /M</v>
          </cell>
          <cell r="E1519">
            <v>23.03</v>
          </cell>
        </row>
        <row r="1520">
          <cell r="A1520">
            <v>2001003165</v>
          </cell>
          <cell r="B1520" t="str">
            <v>SINAPI - 94264 - GUIA (MEIO-FIO) CONCRETO, MOLDADA  IN LOCO  EM TRECHO CURVO COM EXTRUSORA, 13 CM BASE X 22 CM ALTURA. AF_06/2016 /M</v>
          </cell>
          <cell r="E1520">
            <v>25.61</v>
          </cell>
        </row>
        <row r="1521">
          <cell r="A1521">
            <v>2001003990</v>
          </cell>
          <cell r="B1521" t="str">
            <v>ABRIGO PARA GAS, EM TIJOLO COMUM INTERTRAVADO E LAJE EM CONCRETO ARMADO, REVESTIDO E PINTADO MEDINDO:- (2,00 X 0,95)M, H=2,27M - PARA 2 CILINDROS DE 45KG /UN</v>
          </cell>
          <cell r="C1521">
            <v>1595.64</v>
          </cell>
          <cell r="D1521">
            <v>1660.97</v>
          </cell>
          <cell r="E1521">
            <v>3256.61</v>
          </cell>
        </row>
        <row r="1522">
          <cell r="A1522">
            <v>2001003992</v>
          </cell>
          <cell r="B1522" t="str">
            <v>- (2,70 X 0,95)M, H=2,27M - PARA 4 CILINDROS DE 45KG /UN</v>
          </cell>
          <cell r="C1522">
            <v>1965.64</v>
          </cell>
          <cell r="D1522">
            <v>2386.73</v>
          </cell>
          <cell r="E1522">
            <v>4352.37</v>
          </cell>
        </row>
        <row r="1523">
          <cell r="A1523">
            <v>2001003995</v>
          </cell>
          <cell r="B1523" t="str">
            <v>ABRIGO PARA RESIDUOS SOLIDOS, TIPO B, 2 CELULAS (2,85 X 1,70)M, CONFORME DETALHE DE PROJETO - ANEXO A-159 - PLANILHA PADRAO 000564 /UN</v>
          </cell>
          <cell r="E1523">
            <v>13522.08</v>
          </cell>
        </row>
        <row r="1524">
          <cell r="A1524">
            <v>2001003997</v>
          </cell>
          <cell r="B1524" t="str">
            <v>ALUGUEL CAMINHAO MUNCK, TIPO TOCO, MODELO 12/18 6M ATE 5T /DIA</v>
          </cell>
          <cell r="C1524">
            <v>1751.92</v>
          </cell>
          <cell r="D1524">
            <v>0</v>
          </cell>
          <cell r="E1524">
            <v>1751.92</v>
          </cell>
        </row>
        <row r="1525">
          <cell r="A1525">
            <v>2001003998</v>
          </cell>
          <cell r="B1525" t="str">
            <v>ALUGUEL CAMINHAO MUNCK, TIPO TOCO, MODELO 12/18 6M ATE 5T /H</v>
          </cell>
          <cell r="C1525">
            <v>153.61000000000001</v>
          </cell>
          <cell r="D1525">
            <v>0</v>
          </cell>
          <cell r="E1525">
            <v>153.61000000000001</v>
          </cell>
        </row>
        <row r="1526">
          <cell r="A1526">
            <v>2001004000</v>
          </cell>
          <cell r="B1526" t="str">
            <v>LOCACAO MENSAL DE ANDAIME TIPO FACHADEIRO, CONTENDO PLATAFORMA, SAPATAS AJUSTAVEIS, RODAPES, ESCADA MARINHEIRO E GUARDA CORPO, CONFORME AS NORMAS NBR 6494 E NR 18, INCLUSIVE PRIMEIRA MONTAGEM /M2</v>
          </cell>
          <cell r="C1526">
            <v>6.47</v>
          </cell>
          <cell r="D1526">
            <v>5.94</v>
          </cell>
          <cell r="E1526">
            <v>12.41</v>
          </cell>
        </row>
        <row r="1527">
          <cell r="A1527">
            <v>2001004001</v>
          </cell>
          <cell r="B1527" t="str">
            <v>SINAPI - 97063 - MONTAGEM E DESMONTAGEM DE ANDAIME MODULAR FACHADEIRO, COM PISO METALICO, PARA EDIFICACOES COM MÚLTIPLOS PAVIMENTOS (EXCLUSIVE ANDAIME E LIMPEZA). AF_11/2017 /M2</v>
          </cell>
          <cell r="E1527">
            <v>7.42</v>
          </cell>
        </row>
        <row r="1528">
          <cell r="A1528">
            <v>2001004006</v>
          </cell>
          <cell r="B1528" t="str">
            <v>LOCACAO MENSAL DE ANDAIME TUBULAR METALICO TIPO TORRE, COM LARGURA DE 1,00 ATE 1,50M E H=1,00M, INCLUSO MONTAGEM E DESMONTAGEM /M</v>
          </cell>
          <cell r="C1528">
            <v>18.57</v>
          </cell>
          <cell r="D1528">
            <v>8.3800000000000008</v>
          </cell>
          <cell r="E1528">
            <v>26.95</v>
          </cell>
        </row>
        <row r="1529">
          <cell r="A1529">
            <v>2001004007</v>
          </cell>
          <cell r="B1529" t="str">
            <v>SINAPI - 97064 - MONTAGEM E DESMONTAGEM DE ANDAIME TUBULAR TIPO TORRE (EXCLUSIVE ANDAIME E LIMPEZA). AF_11/2017 /M</v>
          </cell>
          <cell r="E1529">
            <v>13.64</v>
          </cell>
        </row>
        <row r="1530">
          <cell r="A1530">
            <v>2001004030</v>
          </cell>
          <cell r="B1530" t="str">
            <v>PINTURA DE FAIXAS DE DEMARCACAO COM TINTA ACRILICA, L=10CM, APLICADA COM TRINCHA /M</v>
          </cell>
          <cell r="C1530">
            <v>3.38</v>
          </cell>
          <cell r="D1530">
            <v>4.34</v>
          </cell>
          <cell r="E1530">
            <v>7.72</v>
          </cell>
        </row>
        <row r="1531">
          <cell r="A1531">
            <v>2001004032</v>
          </cell>
          <cell r="B1531" t="str">
            <v>PINTURA DE FAIXAS DE DEMARCACAO COM TINTA ACRILICA, L=20CM, APLICADA COM TRINCHA /M</v>
          </cell>
          <cell r="C1531">
            <v>1.87</v>
          </cell>
          <cell r="D1531">
            <v>16.45</v>
          </cell>
          <cell r="E1531">
            <v>18.32</v>
          </cell>
        </row>
        <row r="1532">
          <cell r="A1532">
            <v>2001004035</v>
          </cell>
          <cell r="B1532" t="str">
            <v>SINAPI - 84665 - PINTURA ACRILICA PARA SINALIZACAO HORIZONTAL EM PISO CIMENTADO /M2</v>
          </cell>
          <cell r="E1532">
            <v>18.57</v>
          </cell>
        </row>
        <row r="1533">
          <cell r="A1533">
            <v>2001004040</v>
          </cell>
          <cell r="B1533" t="str">
            <v>BARREIRA DE PROTECAO HELICOIDAL (CONCERTINA) SIMPLES EM ACO GALVANIZADO CORTANTE, DIAMETRO DE 300MM, INCLUSIVE ACESSORIOS DE FIXACAO /M</v>
          </cell>
          <cell r="C1533">
            <v>11.82</v>
          </cell>
          <cell r="D1533">
            <v>26.41</v>
          </cell>
          <cell r="E1533">
            <v>38.229999999999997</v>
          </cell>
        </row>
        <row r="1534">
          <cell r="A1534">
            <v>2001004041</v>
          </cell>
          <cell r="B1534" t="str">
            <v>GRADIL EM METALON, H=2,00M, INCLUSIVE BROCA DE 25CM (0,80M), PINTURA EM FUNDO ANTICORROSIVO (2 DEMAOS) E ESMALTE EM 2 DEMAOS /M</v>
          </cell>
          <cell r="C1534">
            <v>407.41</v>
          </cell>
          <cell r="D1534">
            <v>173.45</v>
          </cell>
          <cell r="E1534">
            <v>580.86</v>
          </cell>
        </row>
        <row r="1535">
          <cell r="A1535">
            <v>2001004042</v>
          </cell>
          <cell r="B1535" t="str">
            <v>GRADIL EM METALON, H=1,80M, INCLUSIVE BROCA DE 25CM (0,80M), PINTURA EM FUNDO ANTICORROSIVO (2 DEMAOS) E ESMALTE EM 2 DEMAOS - ANEXO A-061 (S.C.) /M</v>
          </cell>
          <cell r="C1535">
            <v>378.71</v>
          </cell>
          <cell r="D1535">
            <v>159.55000000000001</v>
          </cell>
          <cell r="E1535">
            <v>538.26</v>
          </cell>
        </row>
        <row r="1536">
          <cell r="A1536">
            <v>2001004043</v>
          </cell>
          <cell r="B1536" t="str">
            <v>GRADIL EM METALON SOBRE MURETA DE CONCRETO H=1,80M, SENDO H=1,30M DE GRADIL E MURETA H=0,50M, REVESTIDO E PINTADO COM FUNDO ANTICORROSIVO E ESMALTE SINTETICO EM 2 DEMAOS ANEXO A-062 (S.C.) /M</v>
          </cell>
          <cell r="C1536">
            <v>491.78</v>
          </cell>
          <cell r="D1536">
            <v>336.15</v>
          </cell>
          <cell r="E1536">
            <v>827.93</v>
          </cell>
        </row>
        <row r="1537">
          <cell r="A1537">
            <v>2001004044</v>
          </cell>
          <cell r="B1537" t="str">
            <v>GRADIL EM METALON SOBRE MURETA DE CONCRETO H=2,00M, SENDO H=1,50M DE GRADIL E MURETA H=0,50M, REVESTIDO E PINTADO COM FUNDO ANTICORROSIVO E ESMALTE SINTETICO EM 2 DEMAOS ANEXO A-062 (S.C.) /M</v>
          </cell>
          <cell r="C1537">
            <v>510.55</v>
          </cell>
          <cell r="D1537">
            <v>347.79</v>
          </cell>
          <cell r="E1537">
            <v>858.34</v>
          </cell>
        </row>
        <row r="1538">
          <cell r="A1538">
            <v>2001004045</v>
          </cell>
          <cell r="B1538" t="str">
            <v>PORTAO EM METALON - 1 FOLHA - PARA PEDESTRES, INCLUSIVE 2 BROCAS DE 25CM (0,80M), PINTURA EM FUNDO ANTICORROSIVO (2 DEMAOS) E ESMALTE EM 2 DEMAOS - ANEXO A-060 (S.C.) /M2</v>
          </cell>
          <cell r="C1538">
            <v>416.43</v>
          </cell>
          <cell r="D1538">
            <v>187.51</v>
          </cell>
          <cell r="E1538">
            <v>603.94000000000005</v>
          </cell>
        </row>
        <row r="1539">
          <cell r="A1539">
            <v>2001004046</v>
          </cell>
          <cell r="B1539" t="str">
            <v>PORTAO EM METALON - 2 FOLHAS - PARA VEICULOS, INCLUSIVE 2 BROCAS DE 25CM (0,80M), PINTURA EM FUNDO ANTICORROSIVO (2 DEMAOS) E ESMALTE EM 2 DEMAOS - ANEXO A-060 (S.C.) /M2</v>
          </cell>
          <cell r="C1539">
            <v>269</v>
          </cell>
          <cell r="D1539">
            <v>113.04</v>
          </cell>
          <cell r="E1539">
            <v>382.04</v>
          </cell>
        </row>
        <row r="1540">
          <cell r="A1540">
            <v>2001004047</v>
          </cell>
          <cell r="B1540" t="str">
            <v>GRADIL EM METALON, SOBRE MURETA DE ALVENARIA H=1,80M, SENDO H=1,30M DE GRADIL E MURETA H=0,50M, INCLUSIVE PINTURA C/FUNDO ANTICORROSIVO (2 DEMAOS), ESMALTE (2 DEMAOS) NO GRADIL, NA MURETA REVESTIMENTO, SELADOR E LATEX (2 DEMAOS), ANEXO A-062(S.C.) /M</v>
          </cell>
          <cell r="C1540">
            <v>359.47</v>
          </cell>
          <cell r="D1540">
            <v>283.62</v>
          </cell>
          <cell r="E1540">
            <v>643.09</v>
          </cell>
        </row>
        <row r="1541">
          <cell r="A1541">
            <v>2001004048</v>
          </cell>
          <cell r="B1541" t="str">
            <v>GRADIL EM METALON, SOBRE MURETA DE ALVENARIA H=2,00M, SENDO H=1,50M DE GRADIL E MURETA H=0,50M, INCLUSIVE PINTURA C/FUNDO ANTICORROSIVO (2 DEMAOS), ESMALTE (2 DEMAOS) NO GRADIL, NA MURETA REVESTIMENTO, SELADOR E LATEX (2 DEMAOS), ANEXO A-062(S.C.) /M</v>
          </cell>
          <cell r="C1541">
            <v>394.07</v>
          </cell>
          <cell r="D1541">
            <v>305.01</v>
          </cell>
          <cell r="E1541">
            <v>699.08</v>
          </cell>
        </row>
        <row r="1543">
          <cell r="B1543" t="str">
            <v>URBANIZACAO</v>
          </cell>
        </row>
        <row r="1545">
          <cell r="A1545" t="str">
            <v>CODIGO</v>
          </cell>
          <cell r="B1545" t="str">
            <v>S E R V I C O S</v>
          </cell>
          <cell r="C1545" t="str">
            <v>MATERIAL</v>
          </cell>
          <cell r="D1545" t="str">
            <v>MAO OBRA</v>
          </cell>
          <cell r="E1545" t="str">
            <v>TOTAL</v>
          </cell>
        </row>
        <row r="1547">
          <cell r="A1547">
            <v>2101000101</v>
          </cell>
          <cell r="B1547" t="str">
            <v>SINAPI - 98504 - PLANTIO DE GRAMA EM PLACAS. AF_05/2018 /M2</v>
          </cell>
          <cell r="E1547">
            <v>6.51</v>
          </cell>
        </row>
        <row r="1548">
          <cell r="A1548">
            <v>2101000102</v>
          </cell>
          <cell r="B1548" t="str">
            <v>SINAPI - 98509 - PLANTIO DE ARBUSTO OU  CERCA VIVA. AF_05/2018 /UN</v>
          </cell>
          <cell r="E1548">
            <v>43.43</v>
          </cell>
        </row>
        <row r="1549">
          <cell r="A1549">
            <v>2101000103</v>
          </cell>
          <cell r="B1549" t="str">
            <v>SINAPI - 98510 - PLANTIO DE ARVORE ORNAMENTAL COM ALTURA DE MUDA MENOR OU IGUAL A 2,00 M. AF_05/2018 /UN</v>
          </cell>
          <cell r="E1549">
            <v>63.25</v>
          </cell>
        </row>
        <row r="1550">
          <cell r="A1550">
            <v>2101000104</v>
          </cell>
          <cell r="B1550" t="str">
            <v>SINAPI - 98511 - PLANTIO DE ARVORE ORNAMENTAL COM ALTURA DE MUDA MAIOR QUE 2,00 M E MENOR OU IGUAL A 4,00 M. AF_05/2018 /UN</v>
          </cell>
          <cell r="E1550">
            <v>121.39</v>
          </cell>
        </row>
        <row r="1552">
          <cell r="B1552" t="str">
            <v>LIMPEZA</v>
          </cell>
        </row>
        <row r="1554">
          <cell r="A1554" t="str">
            <v>CODIGO</v>
          </cell>
          <cell r="B1554" t="str">
            <v>S E R V I C O S</v>
          </cell>
          <cell r="C1554" t="str">
            <v>MATERIAL</v>
          </cell>
          <cell r="D1554" t="str">
            <v>MAO OBRA</v>
          </cell>
          <cell r="E1554" t="str">
            <v>TOTAL</v>
          </cell>
        </row>
        <row r="1556">
          <cell r="A1556">
            <v>2201000010</v>
          </cell>
          <cell r="B1556" t="str">
            <v>LIMPEZA FINAL DA OBRA /M2</v>
          </cell>
          <cell r="C1556">
            <v>0.24</v>
          </cell>
          <cell r="D1556">
            <v>2.0299999999999998</v>
          </cell>
          <cell r="E1556">
            <v>2.27</v>
          </cell>
        </row>
        <row r="1557">
          <cell r="A1557">
            <v>2201000012</v>
          </cell>
          <cell r="B1557" t="str">
            <v>SINAPI - 99803 - LIMPEZA DE PISO CERAMICO OU PORCELANATO COM PANO UMIDO. AF_04/2019 /M2</v>
          </cell>
          <cell r="E1557">
            <v>1.41</v>
          </cell>
        </row>
        <row r="1558">
          <cell r="A1558">
            <v>2201000014</v>
          </cell>
          <cell r="B1558" t="str">
            <v>SINAPI - 99814 - LIMPEZA DE SUPERFICIE COM JATO DE ALTA PRESSAO. AF_04/2019 /M2</v>
          </cell>
          <cell r="E1558">
            <v>1.3</v>
          </cell>
        </row>
        <row r="1559">
          <cell r="A1559">
            <v>2201000016</v>
          </cell>
          <cell r="B1559" t="str">
            <v>LIMPEZA VIDROS COMUM /M2</v>
          </cell>
          <cell r="C1559">
            <v>2.4500000000000002</v>
          </cell>
          <cell r="D1559">
            <v>8.73</v>
          </cell>
          <cell r="E1559">
            <v>11.18</v>
          </cell>
        </row>
        <row r="1560">
          <cell r="A1560">
            <v>2201000018</v>
          </cell>
          <cell r="B1560" t="str">
            <v>LIMPEZA DE LOUCAS E METAIS /UN</v>
          </cell>
          <cell r="C1560">
            <v>5.48</v>
          </cell>
          <cell r="D1560">
            <v>18.91</v>
          </cell>
          <cell r="E1560">
            <v>24.39</v>
          </cell>
        </row>
        <row r="1561">
          <cell r="A1561">
            <v>2201000020</v>
          </cell>
          <cell r="B1561" t="str">
            <v>LAVAGEM DE PISOS CERAMICOS /M2</v>
          </cell>
          <cell r="C1561">
            <v>0.65</v>
          </cell>
          <cell r="D1561">
            <v>4.3600000000000003</v>
          </cell>
          <cell r="E1561">
            <v>5.01</v>
          </cell>
        </row>
        <row r="1563">
          <cell r="B1563" t="str">
            <v>ADMINISTRACAO LOCAL</v>
          </cell>
        </row>
        <row r="1565">
          <cell r="A1565" t="str">
            <v>CODIGO</v>
          </cell>
          <cell r="B1565" t="str">
            <v>S E R V I C O S</v>
          </cell>
          <cell r="C1565" t="str">
            <v>MATERIAL</v>
          </cell>
          <cell r="D1565" t="str">
            <v>MAO OBRA</v>
          </cell>
          <cell r="E1565" t="str">
            <v>TOTAL</v>
          </cell>
        </row>
        <row r="1567">
          <cell r="A1567">
            <v>2301000100</v>
          </cell>
          <cell r="B1567" t="str">
            <v>MAO DE OBRA:- SERVENTE COM ENCARGOS COMPLEMENTARES /H</v>
          </cell>
          <cell r="D1567">
            <v>14.55</v>
          </cell>
          <cell r="E1567">
            <v>14.55</v>
          </cell>
        </row>
        <row r="1568">
          <cell r="A1568">
            <v>2301000101</v>
          </cell>
          <cell r="B1568" t="str">
            <v>- JARDINEIRO COM ENCARGOS COMPLEMENTARES /H</v>
          </cell>
          <cell r="D1568">
            <v>17.27</v>
          </cell>
          <cell r="E1568">
            <v>17.27</v>
          </cell>
        </row>
        <row r="1569">
          <cell r="A1569">
            <v>2301000104</v>
          </cell>
          <cell r="B1569" t="str">
            <v>- AUXILIAR DE SERVICOS GERAIS COM ENCARGOS COMPLEMENTARES /H</v>
          </cell>
          <cell r="D1569">
            <v>15.19</v>
          </cell>
          <cell r="E1569">
            <v>15.19</v>
          </cell>
        </row>
        <row r="1570">
          <cell r="A1570">
            <v>2301000105</v>
          </cell>
          <cell r="B1570" t="str">
            <v>- BLASTER, DINAMITADOR OU CABO DE FOGO COM ENCARGOS COMPLEMENTARES /H</v>
          </cell>
          <cell r="D1570">
            <v>18.11</v>
          </cell>
          <cell r="E1570">
            <v>18.11</v>
          </cell>
        </row>
        <row r="1571">
          <cell r="A1571">
            <v>2301000106</v>
          </cell>
          <cell r="B1571" t="str">
            <v>- POCEIRO COM ENCARGOS COMPLEMENTARES /H</v>
          </cell>
          <cell r="D1571">
            <v>18.28</v>
          </cell>
          <cell r="E1571">
            <v>18.28</v>
          </cell>
        </row>
        <row r="1572">
          <cell r="A1572">
            <v>2301000108</v>
          </cell>
          <cell r="B1572" t="str">
            <v>- ARMADOR COM ENCARGOS COMPLEMENTARES /H</v>
          </cell>
          <cell r="D1572">
            <v>17.739999999999998</v>
          </cell>
          <cell r="E1572">
            <v>17.739999999999998</v>
          </cell>
        </row>
        <row r="1573">
          <cell r="A1573">
            <v>2301000109</v>
          </cell>
          <cell r="B1573" t="str">
            <v>- CARPINTEIRO DE FORMAS COM ENCARGOS COMPLEMENTARES /H</v>
          </cell>
          <cell r="D1573">
            <v>17.64</v>
          </cell>
          <cell r="E1573">
            <v>17.64</v>
          </cell>
        </row>
        <row r="1574">
          <cell r="A1574">
            <v>2301000110</v>
          </cell>
          <cell r="B1574" t="str">
            <v>- CALCETEIRO COM ENCARGOS COMPLEMENTARES /H</v>
          </cell>
          <cell r="D1574">
            <v>18.739999999999998</v>
          </cell>
          <cell r="E1574">
            <v>18.739999999999998</v>
          </cell>
        </row>
        <row r="1575">
          <cell r="A1575">
            <v>2301000111</v>
          </cell>
          <cell r="B1575" t="str">
            <v>- AZULEJISTA OU LADRILHISTA COM ENCARGOS COMPLEMENTARES /H</v>
          </cell>
          <cell r="D1575">
            <v>17.760000000000002</v>
          </cell>
          <cell r="E1575">
            <v>17.760000000000002</v>
          </cell>
        </row>
        <row r="1576">
          <cell r="A1576">
            <v>2301000112</v>
          </cell>
          <cell r="B1576" t="str">
            <v>- PEDREIRO COM ENCARGOS COMPLEMENTARES /H</v>
          </cell>
          <cell r="D1576">
            <v>17.82</v>
          </cell>
          <cell r="E1576">
            <v>17.82</v>
          </cell>
        </row>
        <row r="1577">
          <cell r="A1577">
            <v>2301000113</v>
          </cell>
          <cell r="B1577" t="str">
            <v>- TAQUEADOR OU TAQUEIRO COM ENCARGOS COMPLEMENTARES /H</v>
          </cell>
          <cell r="D1577">
            <v>20.440000000000001</v>
          </cell>
          <cell r="E1577">
            <v>20.440000000000001</v>
          </cell>
        </row>
        <row r="1578">
          <cell r="A1578">
            <v>2301000114</v>
          </cell>
          <cell r="B1578" t="str">
            <v>- TELHADISTA COM ENCARGOS COMPLEMENTARES /H</v>
          </cell>
          <cell r="D1578">
            <v>18.75</v>
          </cell>
          <cell r="E1578">
            <v>18.75</v>
          </cell>
        </row>
        <row r="1579">
          <cell r="A1579">
            <v>2301000119</v>
          </cell>
          <cell r="B1579" t="str">
            <v>- ELETRICISTA COM ENCARGOS COMPLEMENTARES /H</v>
          </cell>
          <cell r="D1579">
            <v>19.73</v>
          </cell>
          <cell r="E1579">
            <v>19.73</v>
          </cell>
        </row>
        <row r="1580">
          <cell r="A1580">
            <v>2301000120</v>
          </cell>
          <cell r="B1580" t="str">
            <v>- ENCANADOR COM ENCARGOS COMPLEMENTARES /H</v>
          </cell>
          <cell r="D1580">
            <v>17.34</v>
          </cell>
          <cell r="E1580">
            <v>17.34</v>
          </cell>
        </row>
        <row r="1581">
          <cell r="A1581">
            <v>2301000121</v>
          </cell>
          <cell r="B1581" t="str">
            <v>- PINTOR COM ENCARGOS COMPLEMENTARES /H</v>
          </cell>
          <cell r="D1581">
            <v>18.829999999999998</v>
          </cell>
          <cell r="E1581">
            <v>18.829999999999998</v>
          </cell>
        </row>
        <row r="1582">
          <cell r="A1582">
            <v>2301000126</v>
          </cell>
          <cell r="B1582" t="str">
            <v>SINAPI - 90781 - TOPOGRAFO COM ENCARGOS COMPLEMENTARES /H</v>
          </cell>
          <cell r="D1582">
            <v>18.850000000000001</v>
          </cell>
          <cell r="E1582">
            <v>18.850000000000001</v>
          </cell>
        </row>
        <row r="1583">
          <cell r="A1583">
            <v>2301000130</v>
          </cell>
          <cell r="B1583" t="str">
            <v>SINAPI - 90766 - ALMOXARIFE COM ENCARGOS COMPLEMENTARES /H</v>
          </cell>
          <cell r="D1583">
            <v>14.2</v>
          </cell>
          <cell r="E1583">
            <v>14.2</v>
          </cell>
        </row>
        <row r="1584">
          <cell r="A1584">
            <v>2301000132</v>
          </cell>
          <cell r="B1584" t="str">
            <v>SINAPI - 90767 - APONTADOR OU APROPRIADOR COM ENCARGOS COMPLEMENTARES /H</v>
          </cell>
          <cell r="D1584">
            <v>13.72</v>
          </cell>
          <cell r="E1584">
            <v>13.72</v>
          </cell>
        </row>
        <row r="1585">
          <cell r="A1585">
            <v>2301000134</v>
          </cell>
          <cell r="B1585" t="str">
            <v>SINAPI - 88253 - AUXILIAR DE TOPOGRAFO COM ENCARGOS COMPLEMENTARES /H</v>
          </cell>
          <cell r="D1585">
            <v>8.4</v>
          </cell>
          <cell r="E1585">
            <v>8.4</v>
          </cell>
        </row>
        <row r="1586">
          <cell r="A1586">
            <v>2301000136</v>
          </cell>
          <cell r="B1586" t="str">
            <v>SINAPI - 90776 - ENCARREGADO GERAL COM ENCARGOS COMPLEMENTARES /H</v>
          </cell>
          <cell r="D1586">
            <v>15.94</v>
          </cell>
          <cell r="E1586">
            <v>15.94</v>
          </cell>
        </row>
        <row r="1587">
          <cell r="A1587">
            <v>2301000138</v>
          </cell>
          <cell r="B1587" t="str">
            <v>SINAPI - 90777 - ENGENHEIRO CIVIL DE OBRA JUNIOR COM ENCARGOS COMPLEMENTARES /H</v>
          </cell>
          <cell r="D1587">
            <v>79.75</v>
          </cell>
          <cell r="E1587">
            <v>79.75</v>
          </cell>
        </row>
        <row r="1588">
          <cell r="A1588">
            <v>2301000140</v>
          </cell>
          <cell r="B1588" t="str">
            <v>SINAPI - 90778 - ENGENHEIRO CIVIL DE OBRA PLENO COM ENCARGOS COMPLEMENTARES /H</v>
          </cell>
          <cell r="D1588">
            <v>90.6</v>
          </cell>
          <cell r="E1588">
            <v>90.6</v>
          </cell>
        </row>
        <row r="1589">
          <cell r="A1589">
            <v>2301000142</v>
          </cell>
          <cell r="B1589" t="str">
            <v>SINAPI - 90779 - ENGENHEIRO CIVIL DE OBRA SENIOR COM ENCARGOS COMPLEMENTARES /H</v>
          </cell>
          <cell r="D1589">
            <v>123.43</v>
          </cell>
          <cell r="E1589">
            <v>123.43</v>
          </cell>
        </row>
        <row r="1590">
          <cell r="A1590">
            <v>2301000144</v>
          </cell>
          <cell r="B1590" t="str">
            <v>SINAPI - 90780 - MESTRE DE OBRAS COM ENCARGOS COMPLEMENTARES /H</v>
          </cell>
          <cell r="D1590">
            <v>23.36</v>
          </cell>
          <cell r="E1590">
            <v>23.36</v>
          </cell>
        </row>
        <row r="1591">
          <cell r="A1591">
            <v>2301000146</v>
          </cell>
          <cell r="B1591" t="str">
            <v>SINAPI - 88296 - OPERADOR DE GUINDASTE COM ENCARGHOS COMPLEMENTARES /H</v>
          </cell>
          <cell r="D1591">
            <v>19.190000000000001</v>
          </cell>
          <cell r="E1591">
            <v>19.190000000000001</v>
          </cell>
        </row>
        <row r="1592">
          <cell r="A1592">
            <v>2301000148</v>
          </cell>
          <cell r="B1592" t="str">
            <v>SINAPI - 88326 - VIGIA NOTURNO COM ENCARGOS COMPLEMENTARES /H</v>
          </cell>
          <cell r="D1592">
            <v>18.37</v>
          </cell>
          <cell r="E1592">
            <v>18.37</v>
          </cell>
        </row>
        <row r="1593">
          <cell r="A1593">
            <v>2301000500</v>
          </cell>
          <cell r="B1593" t="str">
            <v>OBRA(S) PADRAO(OES):- ESCOLA (12 SALAS DE AULA) /M2</v>
          </cell>
          <cell r="C1593">
            <v>678.63</v>
          </cell>
          <cell r="D1593">
            <v>970.74</v>
          </cell>
          <cell r="E1593">
            <v>1649.37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9">
          <cell r="A9">
            <v>1363</v>
          </cell>
          <cell r="B9" t="str">
            <v>!EM PROCESSO DE DESATIVACAO! CHAPA DE MADEIRA COMPENSADA DE PINUS, VIROLA OU EQUIVALENTE, DE *2,2 X 1,6* M, E = 6 MM</v>
          </cell>
          <cell r="C9" t="str">
            <v>M2</v>
          </cell>
          <cell r="D9" t="str">
            <v>C</v>
          </cell>
          <cell r="E9" t="str">
            <v>16,76</v>
          </cell>
        </row>
        <row r="10">
          <cell r="A10">
            <v>1344</v>
          </cell>
          <cell r="B10" t="str">
            <v>!EM PROCESSO DE DESATIVACAO! CHAPA DE MADEIRA COMPENSADA PLASTIFICADA PARA FORMA DE CONCRETO, DE 2,20 x 1,10 M, E = 6 MM</v>
          </cell>
          <cell r="C10" t="str">
            <v>UN</v>
          </cell>
          <cell r="D10" t="str">
            <v>CR</v>
          </cell>
          <cell r="E10" t="str">
            <v>42,11</v>
          </cell>
        </row>
        <row r="11">
          <cell r="A11">
            <v>1342</v>
          </cell>
          <cell r="B11" t="str">
            <v>!EM PROCESSO DE DESATIVACAO! CHAPA DE MADEIRA COMPENSADA PLASTIFICADA PARA FORMA DE CONCRETO, DE 2,20 X 1,10 m, E = 14 MM</v>
          </cell>
          <cell r="C11" t="str">
            <v>UN</v>
          </cell>
          <cell r="D11" t="str">
            <v>CR</v>
          </cell>
          <cell r="E11" t="str">
            <v>74,44</v>
          </cell>
        </row>
        <row r="12">
          <cell r="A12">
            <v>1349</v>
          </cell>
          <cell r="B12" t="str">
            <v>!EM PROCESSO DE DESATIVACAO! CHAPA DE MADEIRA COMPENSADA PLASTIFICADA PARA FORMA DE CONCRETO, DE 2,20 X 1,10 M, E = 20 MM</v>
          </cell>
          <cell r="C12" t="str">
            <v>UN</v>
          </cell>
          <cell r="D12" t="str">
            <v>CR</v>
          </cell>
          <cell r="E12" t="str">
            <v>106,17</v>
          </cell>
        </row>
        <row r="13">
          <cell r="A13">
            <v>1350</v>
          </cell>
          <cell r="B13" t="str">
            <v>!EM PROCESSO DE DESATIVACAO! CHAPA DE MADEIRA COMPENSADA RESINADA PARA FORMA DE CONCRETO, DE *2,2 X 1,1* M, E = 10 MM</v>
          </cell>
          <cell r="C13" t="str">
            <v>UN</v>
          </cell>
          <cell r="D13" t="str">
            <v>C</v>
          </cell>
          <cell r="E13" t="str">
            <v>48,15</v>
          </cell>
        </row>
        <row r="14">
          <cell r="A14">
            <v>1359</v>
          </cell>
          <cell r="B14" t="str">
            <v>!EM PROCESSO DE DESATIVACAO! CHAPA DE MADEIRA COMPENSADA RESINADA PARA FORMA DE CONCRETO, DE *2,2 X 1,1* M, E = 20 MM</v>
          </cell>
          <cell r="C14" t="str">
            <v>UN</v>
          </cell>
          <cell r="D14" t="str">
            <v>CR</v>
          </cell>
          <cell r="E14" t="str">
            <v>94,76</v>
          </cell>
        </row>
        <row r="15">
          <cell r="A15">
            <v>1351</v>
          </cell>
          <cell r="B15" t="str">
            <v>!EM PROCESSO DE DESATIVACAO! CHAPA DE MADEIRA COMPENSADA RESINADA PARA FORMA DE CONCRETO, DE *2,2 X 1,1* M, E = 6 MM</v>
          </cell>
          <cell r="C15" t="str">
            <v>UN</v>
          </cell>
          <cell r="D15" t="str">
            <v>CR</v>
          </cell>
          <cell r="E15" t="str">
            <v>30,53</v>
          </cell>
        </row>
        <row r="16">
          <cell r="A16">
            <v>2404</v>
          </cell>
          <cell r="B16" t="str">
            <v>!EM PROCESSO DE DESATIVACAO! DIVISORIA COLMEIA CEGA COM MONTANTE E RODAPE DE ALUMINIO ANODIZADO SIMPLES (SEM COLOCACAO)</v>
          </cell>
          <cell r="C16" t="str">
            <v>M2</v>
          </cell>
          <cell r="D16" t="str">
            <v>AS</v>
          </cell>
          <cell r="E16" t="str">
            <v>90,50</v>
          </cell>
        </row>
        <row r="17">
          <cell r="A17">
            <v>2418</v>
          </cell>
          <cell r="B17" t="str">
            <v>!EM PROCESSO DE DESATIVACAO! DOBRADICA EM ACO/FERRO, 3" X 2 1/2", E= 1,2 A 1,8 MM, SEM ANEL,  CROMADO OU ZINCADO, TAMPA BOLA, COM PARAFUSOS</v>
          </cell>
          <cell r="C17" t="str">
            <v>UN</v>
          </cell>
          <cell r="D17" t="str">
            <v>C</v>
          </cell>
          <cell r="E17" t="str">
            <v>5,00</v>
          </cell>
        </row>
        <row r="18">
          <cell r="A18">
            <v>6086</v>
          </cell>
          <cell r="B18" t="str">
            <v>!EM PROCESSO DE DESATIVACAO! FUNDO SINTETICO NIVELADOR BRANCO FOSCO PARA MADEIRA</v>
          </cell>
          <cell r="C18" t="str">
            <v>GL</v>
          </cell>
          <cell r="D18" t="str">
            <v>CR</v>
          </cell>
          <cell r="E18" t="str">
            <v>80,95</v>
          </cell>
        </row>
        <row r="19">
          <cell r="A19">
            <v>3378</v>
          </cell>
          <cell r="B19" t="str">
            <v>!EM PROCESSO DE DESATIVACAO! HASTE DE ATERRAMENTO EM ACO COM 3,00 M DE COMPRIMENTO E DN = 3/4", REVESTIDA COM BAIXA CAMADA DE COBRE, SEM CONECTOR</v>
          </cell>
          <cell r="C19" t="str">
            <v>UN</v>
          </cell>
          <cell r="D19" t="str">
            <v>CR</v>
          </cell>
          <cell r="E19" t="str">
            <v>67,24</v>
          </cell>
        </row>
        <row r="20">
          <cell r="A20">
            <v>3380</v>
          </cell>
          <cell r="B20" t="str">
            <v>!EM PROCESSO DE DESATIVACAO! HASTE DE ATERRAMENTO EM ACO COM 3,00 M DE COMPRIMENTO E DN = 5/8", REVESTIDA COM BAIXA CAMADA DE COBRE, COM CONECTOR TIPO GRAMPO</v>
          </cell>
          <cell r="C20" t="str">
            <v>UN</v>
          </cell>
          <cell r="D20" t="str">
            <v>C</v>
          </cell>
          <cell r="E20" t="str">
            <v>47,07</v>
          </cell>
        </row>
        <row r="21">
          <cell r="A21">
            <v>3379</v>
          </cell>
          <cell r="B21" t="str">
            <v>!EM PROCESSO DE DESATIVACAO! HASTE DE ATERRAMENTO EM ACO COM 3,00 M DE COMPRIMENTO E DN = 5/8", REVESTIDA COM BAIXA CAMADA DE COBRE, SEM CONECTOR</v>
          </cell>
          <cell r="C21" t="str">
            <v>UN</v>
          </cell>
          <cell r="D21" t="str">
            <v>CR</v>
          </cell>
          <cell r="E21" t="str">
            <v>45,44</v>
          </cell>
        </row>
        <row r="22">
          <cell r="A22">
            <v>615</v>
          </cell>
          <cell r="B22" t="str">
            <v>!EM PROCESSO DE DESATIVACAO! JANELA BASCULANTE, ACO, COM BATENTE/REQUADRO, 60 X 80 CM (SEM VIDROS)</v>
          </cell>
          <cell r="C22" t="str">
            <v>M2</v>
          </cell>
          <cell r="D22" t="str">
            <v>AS</v>
          </cell>
          <cell r="E22" t="str">
            <v>387,12</v>
          </cell>
        </row>
        <row r="23">
          <cell r="A23">
            <v>606</v>
          </cell>
          <cell r="B23" t="str">
            <v>!EM PROCESSO DE DESATIVACAO! JANELA DE CORRER, ACO, BATENTE/REQUADRO DE 6 A 14 CM, QUADRICULADA, PINTURA ANTICORROSIVA, SEM VIDRO, BANDEIRA COM BASCULA, 4 FLS, 120  X 150 CM (A X L)</v>
          </cell>
          <cell r="C23" t="str">
            <v>M2</v>
          </cell>
          <cell r="D23" t="str">
            <v>AS</v>
          </cell>
          <cell r="E23" t="str">
            <v>608,12</v>
          </cell>
        </row>
        <row r="24">
          <cell r="A24">
            <v>11193</v>
          </cell>
          <cell r="B24" t="str">
            <v>!EM PROCESSO DE DESATIVACAO! JANELA DE CORRER, ACO, BATENTE/REQUADRO DE 6 A 14 CM, VENEZIANA, PINT ANTICORROSIVA, PINT ACABAMENTO, COM VIDRO, 6 FLS, 120  X 150 CM (A X L)</v>
          </cell>
          <cell r="C24" t="str">
            <v>M2</v>
          </cell>
          <cell r="D24" t="str">
            <v>AS</v>
          </cell>
          <cell r="E24" t="str">
            <v>616,58</v>
          </cell>
        </row>
        <row r="25">
          <cell r="A25">
            <v>11197</v>
          </cell>
          <cell r="B25" t="str">
            <v>!EM PROCESSO DE DESATIVACAO! JANELA DE CORRER, ACO, COM BATENTE/REQUADRO DE 6 A 14 CM, SEM DIVISAO, PINT ANTICORROSIVA, PINT ACABAMENTO, COM VIDRO, SEM BANDEIRA, 2 FLS, 120  X 150 CM (A X L)</v>
          </cell>
          <cell r="C25" t="str">
            <v>UN</v>
          </cell>
          <cell r="D25" t="str">
            <v>AS</v>
          </cell>
          <cell r="E25" t="str">
            <v>844,41</v>
          </cell>
        </row>
        <row r="26">
          <cell r="A26">
            <v>13382</v>
          </cell>
          <cell r="B26" t="str">
            <v>!EM PROCESSO DE DESATIVACAO! LUMINARIA FECHADA P/ ILUMINACAO PUBLICA, TIPO ABL 50/F OU EQUIV, P/ LAMPADA A VAPOR DE MERCURIO 400W</v>
          </cell>
          <cell r="C26" t="str">
            <v>UN</v>
          </cell>
          <cell r="D26" t="str">
            <v>AS</v>
          </cell>
          <cell r="E26" t="str">
            <v>276,22</v>
          </cell>
        </row>
        <row r="27">
          <cell r="A27">
            <v>4047</v>
          </cell>
          <cell r="B27" t="str">
            <v>!EM PROCESSO DE DESATIVACAO! MASSA CORRIDA PVA PARA PAREDES INTERNAS</v>
          </cell>
          <cell r="C27" t="str">
            <v>GL</v>
          </cell>
          <cell r="D27" t="str">
            <v>C</v>
          </cell>
          <cell r="E27" t="str">
            <v>16,38</v>
          </cell>
        </row>
        <row r="28">
          <cell r="A28">
            <v>7344</v>
          </cell>
          <cell r="B28" t="str">
            <v>!EM PROCESSO DE DESATIVACAO! TINTA LATEX PVA PREMIUM, COR BRANCA</v>
          </cell>
          <cell r="C28" t="str">
            <v>GL</v>
          </cell>
          <cell r="D28" t="str">
            <v>C</v>
          </cell>
          <cell r="E28" t="str">
            <v>71,19</v>
          </cell>
        </row>
        <row r="29">
          <cell r="A29">
            <v>40514</v>
          </cell>
          <cell r="B29" t="str">
            <v>!EM PROCESSO DE DESATIVACAO! VERNIZ POLIURETANO BRILHANTE PARA MADEIRA, SEM FILTRO SOLAR, USO INTERNO E EXTERNO</v>
          </cell>
          <cell r="C29" t="str">
            <v>L</v>
          </cell>
          <cell r="D29" t="str">
            <v>C</v>
          </cell>
          <cell r="E29" t="str">
            <v>29,56</v>
          </cell>
        </row>
        <row r="30">
          <cell r="A30">
            <v>11199</v>
          </cell>
          <cell r="B30" t="str">
            <v>!EM PROCESSO DE DESATIVACAO!JANELA DE CORRER, ACO, BATENTE/REQUADRO DE 6 A 14 CM,  COM DIVISAO HORIZ , PINT ANTICORROSIVA, SEM VIDRO, BANDEIRA COM BASCULA, 4 FLS, 120  X 150 CM (A X L)</v>
          </cell>
          <cell r="C30" t="str">
            <v>UN</v>
          </cell>
          <cell r="D30" t="str">
            <v>AS</v>
          </cell>
          <cell r="E30" t="str">
            <v>872,60</v>
          </cell>
        </row>
        <row r="31">
          <cell r="A31">
            <v>4053</v>
          </cell>
          <cell r="B31" t="str">
            <v>!EM PROCESSO DE DESATIVACAO!MASSA A OLEO PARA MADEIRA</v>
          </cell>
          <cell r="C31" t="str">
            <v>GL</v>
          </cell>
          <cell r="D31" t="str">
            <v>CR</v>
          </cell>
          <cell r="E31" t="str">
            <v>62,39</v>
          </cell>
        </row>
        <row r="32">
          <cell r="A32">
            <v>4056</v>
          </cell>
          <cell r="B32" t="str">
            <v>!EM PROCESSO DE DESATIVACAO!MASSA ACRILICA PARA PAREDES INTERIOR/EXTERIOR</v>
          </cell>
          <cell r="C32" t="str">
            <v>GL</v>
          </cell>
          <cell r="D32" t="str">
            <v>CR</v>
          </cell>
          <cell r="E32" t="str">
            <v>32,81</v>
          </cell>
        </row>
        <row r="33">
          <cell r="A33">
            <v>21136</v>
          </cell>
          <cell r="B33" t="str">
            <v>!EM PROCESSO DESATIVACAO! ELETRODUTO EM ACO GALVANIZADO ELETROLITICO, LEVE, DIAMETRO 1", PAREDE DE 0,90 MM</v>
          </cell>
          <cell r="C33" t="str">
            <v>M</v>
          </cell>
          <cell r="D33" t="str">
            <v>CR</v>
          </cell>
          <cell r="E33" t="str">
            <v>5,60</v>
          </cell>
        </row>
        <row r="34">
          <cell r="A34">
            <v>21128</v>
          </cell>
          <cell r="B34" t="str">
            <v>!EM PROCESSO DESATIVACAO! ELETRODUTO EM ACO GALVANIZADO ELETROLITICO, LEVE, DIAMETRO 3/4", PAREDE DE 0,90 MM</v>
          </cell>
          <cell r="C34" t="str">
            <v>M</v>
          </cell>
          <cell r="D34" t="str">
            <v>C</v>
          </cell>
          <cell r="E34" t="str">
            <v>4,34</v>
          </cell>
        </row>
        <row r="35">
          <cell r="A35">
            <v>21130</v>
          </cell>
          <cell r="B35" t="str">
            <v>!EM PROCESSO DESATIVACAO! ELETRODUTO EM ACO GALVANIZADO ELETROLITICO, SEMI-PESADO, DIAMETRO 1 1/2", PAREDE DE 1,20 MM</v>
          </cell>
          <cell r="C35" t="str">
            <v>M</v>
          </cell>
          <cell r="D35" t="str">
            <v>CR</v>
          </cell>
          <cell r="E35" t="str">
            <v>10,96</v>
          </cell>
        </row>
        <row r="36">
          <cell r="A36">
            <v>21135</v>
          </cell>
          <cell r="B36" t="str">
            <v>!EM PROCESSO DESATIVACAO! ELETRODUTO EM ACO GALVANIZADO ELETROLITICO, SEMI-PESADO, DIAMETRO 1 1/4", PAREDE DE 1,20 MM</v>
          </cell>
          <cell r="C36" t="str">
            <v>M</v>
          </cell>
          <cell r="D36" t="str">
            <v>CR</v>
          </cell>
          <cell r="E36" t="str">
            <v>10,79</v>
          </cell>
        </row>
        <row r="37">
          <cell r="A37">
            <v>38605</v>
          </cell>
          <cell r="B37" t="str">
            <v>ABERTURA PARA ENCAIXE DE CUBA OU LAVATORIO EM BANCADA DE MARMORE/ GRANITO OU OUTRO TIPO DE PEDRA NATURAL</v>
          </cell>
          <cell r="C37" t="str">
            <v>UN</v>
          </cell>
          <cell r="D37" t="str">
            <v>CR</v>
          </cell>
          <cell r="E37" t="str">
            <v>142,15</v>
          </cell>
        </row>
        <row r="38">
          <cell r="A38">
            <v>11270</v>
          </cell>
          <cell r="B38" t="str">
            <v>ABRACADEIRA DE LATAO PARA FIXACAO DE CABO PARA-RAIO, DIMENSOES 32 X 24 X 24 MM</v>
          </cell>
          <cell r="C38" t="str">
            <v>UN</v>
          </cell>
          <cell r="D38" t="str">
            <v>AS</v>
          </cell>
          <cell r="E38" t="str">
            <v>1,33</v>
          </cell>
        </row>
        <row r="39">
          <cell r="A39">
            <v>412</v>
          </cell>
          <cell r="B39" t="str">
            <v>ABRACADEIRA DE NYLON PARA AMARRACAO DE CABOS, COMPRIMENTO DE *230* X *7,6* MM</v>
          </cell>
          <cell r="C39" t="str">
            <v>UN</v>
          </cell>
          <cell r="D39" t="str">
            <v>CR</v>
          </cell>
          <cell r="E39" t="str">
            <v>0,72</v>
          </cell>
        </row>
        <row r="40">
          <cell r="A40">
            <v>414</v>
          </cell>
          <cell r="B40" t="str">
            <v>ABRACADEIRA DE NYLON PARA AMARRACAO DE CABOS, COMPRIMENTO DE 100 X 2,5 MM</v>
          </cell>
          <cell r="C40" t="str">
            <v>UN</v>
          </cell>
          <cell r="D40" t="str">
            <v>CR</v>
          </cell>
          <cell r="E40" t="str">
            <v>0,04</v>
          </cell>
        </row>
        <row r="41">
          <cell r="A41">
            <v>410</v>
          </cell>
          <cell r="B41" t="str">
            <v>ABRACADEIRA DE NYLON PARA AMARRACAO DE CABOS, COMPRIMENTO DE 150 X *3,6* MM</v>
          </cell>
          <cell r="C41" t="str">
            <v>UN</v>
          </cell>
          <cell r="D41" t="str">
            <v>CR</v>
          </cell>
          <cell r="E41" t="str">
            <v>0,11</v>
          </cell>
        </row>
        <row r="42">
          <cell r="A42">
            <v>411</v>
          </cell>
          <cell r="B42" t="str">
            <v>ABRACADEIRA DE NYLON PARA AMARRACAO DE CABOS, COMPRIMENTO DE 200 X *4,6* MM</v>
          </cell>
          <cell r="C42" t="str">
            <v>UN</v>
          </cell>
          <cell r="D42" t="str">
            <v>C</v>
          </cell>
          <cell r="E42" t="str">
            <v>0,14</v>
          </cell>
        </row>
        <row r="43">
          <cell r="A43">
            <v>408</v>
          </cell>
          <cell r="B43" t="str">
            <v>ABRACADEIRA DE NYLON PARA AMARRACAO DE CABOS, COMPRIMENTO DE 390 X *4,6* MM</v>
          </cell>
          <cell r="C43" t="str">
            <v>UN</v>
          </cell>
          <cell r="D43" t="str">
            <v>CR</v>
          </cell>
          <cell r="E43" t="str">
            <v>0,69</v>
          </cell>
        </row>
        <row r="44">
          <cell r="A44">
            <v>39131</v>
          </cell>
          <cell r="B44" t="str">
            <v>ABRACADEIRA EM ACO PARA AMARRACAO DE ELETRODUTOS, TIPO D, COM 1 1/2" E CUNHA DE FIXACAO</v>
          </cell>
          <cell r="C44" t="str">
            <v>UN</v>
          </cell>
          <cell r="D44" t="str">
            <v>CR</v>
          </cell>
          <cell r="E44" t="str">
            <v>3,38</v>
          </cell>
        </row>
        <row r="45">
          <cell r="A45">
            <v>394</v>
          </cell>
          <cell r="B45" t="str">
            <v>ABRACADEIRA EM ACO PARA AMARRACAO DE ELETRODUTOS, TIPO D, COM 1 1/2" E PARAFUSO DE FIXACAO</v>
          </cell>
          <cell r="C45" t="str">
            <v>UN</v>
          </cell>
          <cell r="D45" t="str">
            <v>CR</v>
          </cell>
          <cell r="E45" t="str">
            <v>3,42</v>
          </cell>
        </row>
        <row r="46">
          <cell r="A46">
            <v>39130</v>
          </cell>
          <cell r="B46" t="str">
            <v>ABRACADEIRA EM ACO PARA AMARRACAO DE ELETRODUTOS, TIPO D, COM 1 1/4" E CUNHA DE FIXACAO</v>
          </cell>
          <cell r="C46" t="str">
            <v>UN</v>
          </cell>
          <cell r="D46" t="str">
            <v>CR</v>
          </cell>
          <cell r="E46" t="str">
            <v>3,09</v>
          </cell>
        </row>
        <row r="47">
          <cell r="A47">
            <v>395</v>
          </cell>
          <cell r="B47" t="str">
            <v>ABRACADEIRA EM ACO PARA AMARRACAO DE ELETRODUTOS, TIPO D, COM 1 1/4" E PARAFUSO DE FIXACAO</v>
          </cell>
          <cell r="C47" t="str">
            <v>UN</v>
          </cell>
          <cell r="D47" t="str">
            <v>CR</v>
          </cell>
          <cell r="E47" t="str">
            <v>3,30</v>
          </cell>
        </row>
        <row r="48">
          <cell r="A48">
            <v>39127</v>
          </cell>
          <cell r="B48" t="str">
            <v>ABRACADEIRA EM ACO PARA AMARRACAO DE ELETRODUTOS, TIPO D, COM 1/2" E CUNHA DE FIXACAO</v>
          </cell>
          <cell r="C48" t="str">
            <v>UN</v>
          </cell>
          <cell r="D48" t="str">
            <v>CR</v>
          </cell>
          <cell r="E48" t="str">
            <v>1,63</v>
          </cell>
        </row>
        <row r="49">
          <cell r="A49">
            <v>392</v>
          </cell>
          <cell r="B49" t="str">
            <v>ABRACADEIRA EM ACO PARA AMARRACAO DE ELETRODUTOS, TIPO D, COM 1/2" E PARAFUSO DE FIXACAO</v>
          </cell>
          <cell r="C49" t="str">
            <v>UN</v>
          </cell>
          <cell r="D49" t="str">
            <v>CR</v>
          </cell>
          <cell r="E49" t="str">
            <v>1,67</v>
          </cell>
        </row>
        <row r="50">
          <cell r="A50">
            <v>39129</v>
          </cell>
          <cell r="B50" t="str">
            <v>ABRACADEIRA EM ACO PARA AMARRACAO DE ELETRODUTOS, TIPO D, COM 1" E CUNHA DE FIXACAO</v>
          </cell>
          <cell r="C50" t="str">
            <v>UN</v>
          </cell>
          <cell r="D50" t="str">
            <v>CR</v>
          </cell>
          <cell r="E50" t="str">
            <v>1,90</v>
          </cell>
        </row>
        <row r="51">
          <cell r="A51">
            <v>393</v>
          </cell>
          <cell r="B51" t="str">
            <v>ABRACADEIRA EM ACO PARA AMARRACAO DE ELETRODUTOS, TIPO D, COM 1" E PARAFUSO DE FIXACAO</v>
          </cell>
          <cell r="C51" t="str">
            <v>UN</v>
          </cell>
          <cell r="D51" t="str">
            <v>C</v>
          </cell>
          <cell r="E51" t="str">
            <v>1,99</v>
          </cell>
        </row>
        <row r="52">
          <cell r="A52">
            <v>39133</v>
          </cell>
          <cell r="B52" t="str">
            <v>ABRACADEIRA EM ACO PARA AMARRACAO DE ELETRODUTOS, TIPO D, COM 2 1/2" E CUNHA DE FIXACAO</v>
          </cell>
          <cell r="C52" t="str">
            <v>UN</v>
          </cell>
          <cell r="D52" t="str">
            <v>CR</v>
          </cell>
          <cell r="E52" t="str">
            <v>4,44</v>
          </cell>
        </row>
        <row r="53">
          <cell r="A53">
            <v>397</v>
          </cell>
          <cell r="B53" t="str">
            <v>ABRACADEIRA EM ACO PARA AMARRACAO DE ELETRODUTOS, TIPO D, COM 2 1/2" E PARAFUSO DE FIXACAO</v>
          </cell>
          <cell r="C53" t="str">
            <v>UN</v>
          </cell>
          <cell r="D53" t="str">
            <v>CR</v>
          </cell>
          <cell r="E53" t="str">
            <v>4,91</v>
          </cell>
        </row>
        <row r="54">
          <cell r="A54">
            <v>39132</v>
          </cell>
          <cell r="B54" t="str">
            <v>ABRACADEIRA EM ACO PARA AMARRACAO DE ELETRODUTOS, TIPO D, COM 2" E CUNHA DE FIXACAO</v>
          </cell>
          <cell r="C54" t="str">
            <v>UN</v>
          </cell>
          <cell r="D54" t="str">
            <v>CR</v>
          </cell>
          <cell r="E54" t="str">
            <v>3,55</v>
          </cell>
        </row>
        <row r="55">
          <cell r="A55">
            <v>396</v>
          </cell>
          <cell r="B55" t="str">
            <v>ABRACADEIRA EM ACO PARA AMARRACAO DE ELETRODUTOS, TIPO D, COM 2" E PARAFUSO DE FIXACAO</v>
          </cell>
          <cell r="C55" t="str">
            <v>UN</v>
          </cell>
          <cell r="D55" t="str">
            <v>CR</v>
          </cell>
          <cell r="E55" t="str">
            <v>3,81</v>
          </cell>
        </row>
        <row r="56">
          <cell r="A56">
            <v>39135</v>
          </cell>
          <cell r="B56" t="str">
            <v>ABRACADEIRA EM ACO PARA AMARRACAO DE ELETRODUTOS, TIPO D, COM 3 1/2" E CUNHA DE FIXACAO</v>
          </cell>
          <cell r="C56" t="str">
            <v>UN</v>
          </cell>
          <cell r="D56" t="str">
            <v>CR</v>
          </cell>
          <cell r="E56" t="str">
            <v>7,11</v>
          </cell>
        </row>
        <row r="57">
          <cell r="A57">
            <v>39128</v>
          </cell>
          <cell r="B57" t="str">
            <v>ABRACADEIRA EM ACO PARA AMARRACAO DE ELETRODUTOS, TIPO D, COM 3/4" E CUNHA DE FIXACAO</v>
          </cell>
          <cell r="C57" t="str">
            <v>UN</v>
          </cell>
          <cell r="D57" t="str">
            <v>CR</v>
          </cell>
          <cell r="E57" t="str">
            <v>1,77</v>
          </cell>
        </row>
        <row r="58">
          <cell r="A58">
            <v>400</v>
          </cell>
          <cell r="B58" t="str">
            <v>ABRACADEIRA EM ACO PARA AMARRACAO DE ELETRODUTOS, TIPO D, COM 3/4" E PARAFUSO DE FIXACAO</v>
          </cell>
          <cell r="C58" t="str">
            <v>UN</v>
          </cell>
          <cell r="D58" t="str">
            <v>CR</v>
          </cell>
          <cell r="E58" t="str">
            <v>1,73</v>
          </cell>
        </row>
        <row r="59">
          <cell r="A59">
            <v>39125</v>
          </cell>
          <cell r="B59" t="str">
            <v>ABRACADEIRA EM ACO PARA AMARRACAO DE ELETRODUTOS, TIPO D, COM 3/8" E PARAFUSO DE FIXACAO</v>
          </cell>
          <cell r="C59" t="str">
            <v>UN</v>
          </cell>
          <cell r="D59" t="str">
            <v>CR</v>
          </cell>
          <cell r="E59" t="str">
            <v>1,77</v>
          </cell>
        </row>
        <row r="60">
          <cell r="A60">
            <v>39134</v>
          </cell>
          <cell r="B60" t="str">
            <v>ABRACADEIRA EM ACO PARA AMARRACAO DE ELETRODUTOS, TIPO D, COM 3" E CUNHA DE FIXACAO</v>
          </cell>
          <cell r="C60" t="str">
            <v>UN</v>
          </cell>
          <cell r="D60" t="str">
            <v>CR</v>
          </cell>
          <cell r="E60" t="str">
            <v>5,92</v>
          </cell>
        </row>
        <row r="61">
          <cell r="A61">
            <v>398</v>
          </cell>
          <cell r="B61" t="str">
            <v>ABRACADEIRA EM ACO PARA AMARRACAO DE ELETRODUTOS, TIPO D, COM 3" E PARAFUSO DE FIXACAO</v>
          </cell>
          <cell r="C61" t="str">
            <v>UN</v>
          </cell>
          <cell r="D61" t="str">
            <v>CR</v>
          </cell>
          <cell r="E61" t="str">
            <v>5,46</v>
          </cell>
        </row>
        <row r="62">
          <cell r="A62">
            <v>39126</v>
          </cell>
          <cell r="B62" t="str">
            <v>ABRACADEIRA EM ACO PARA AMARRACAO DE ELETRODUTOS, TIPO D, COM 4" E CUNHA DE FIXACAO</v>
          </cell>
          <cell r="C62" t="str">
            <v>UN</v>
          </cell>
          <cell r="D62" t="str">
            <v>CR</v>
          </cell>
          <cell r="E62" t="str">
            <v>8,00</v>
          </cell>
        </row>
        <row r="63">
          <cell r="A63">
            <v>399</v>
          </cell>
          <cell r="B63" t="str">
            <v>ABRACADEIRA EM ACO PARA AMARRACAO DE ELETRODUTOS, TIPO D, COM 4" E PARAFUSO DE FIXACAO</v>
          </cell>
          <cell r="C63" t="str">
            <v>UN</v>
          </cell>
          <cell r="D63" t="str">
            <v>CR</v>
          </cell>
          <cell r="E63" t="str">
            <v>7,04</v>
          </cell>
        </row>
        <row r="64">
          <cell r="A64">
            <v>39158</v>
          </cell>
          <cell r="B64" t="str">
            <v>ABRACADEIRA EM ACO PARA AMARRACAO DE ELETRODUTOS, TIPO ECONOMICA (GOTA), COM 8"</v>
          </cell>
          <cell r="C64" t="str">
            <v>UN</v>
          </cell>
          <cell r="D64" t="str">
            <v>CR</v>
          </cell>
          <cell r="E64" t="str">
            <v>18,92</v>
          </cell>
        </row>
        <row r="65">
          <cell r="A65">
            <v>39141</v>
          </cell>
          <cell r="B65" t="str">
            <v>ABRACADEIRA EM ACO PARA AMARRACAO DE ELETRODUTOS, TIPO U SIMPLES, COM 1 1/2"</v>
          </cell>
          <cell r="C65" t="str">
            <v>UN</v>
          </cell>
          <cell r="D65" t="str">
            <v>CR</v>
          </cell>
          <cell r="E65" t="str">
            <v>1,37</v>
          </cell>
        </row>
        <row r="66">
          <cell r="A66">
            <v>39140</v>
          </cell>
          <cell r="B66" t="str">
            <v>ABRACADEIRA EM ACO PARA AMARRACAO DE ELETRODUTOS, TIPO U SIMPLES, COM 1 1/4"</v>
          </cell>
          <cell r="C66" t="str">
            <v>UN</v>
          </cell>
          <cell r="D66" t="str">
            <v>CR</v>
          </cell>
          <cell r="E66" t="str">
            <v>1,24</v>
          </cell>
        </row>
        <row r="67">
          <cell r="A67">
            <v>39137</v>
          </cell>
          <cell r="B67" t="str">
            <v>ABRACADEIRA EM ACO PARA AMARRACAO DE ELETRODUTOS, TIPO U SIMPLES, COM 1/2"</v>
          </cell>
          <cell r="C67" t="str">
            <v>UN</v>
          </cell>
          <cell r="D67" t="str">
            <v>CR</v>
          </cell>
          <cell r="E67" t="str">
            <v>0,71</v>
          </cell>
        </row>
        <row r="68">
          <cell r="A68">
            <v>39139</v>
          </cell>
          <cell r="B68" t="str">
            <v>ABRACADEIRA EM ACO PARA AMARRACAO DE ELETRODUTOS, TIPO U SIMPLES, COM 1"</v>
          </cell>
          <cell r="C68" t="str">
            <v>UN</v>
          </cell>
          <cell r="D68" t="str">
            <v>CR</v>
          </cell>
          <cell r="E68" t="str">
            <v>1,03</v>
          </cell>
        </row>
        <row r="69">
          <cell r="A69">
            <v>39143</v>
          </cell>
          <cell r="B69" t="str">
            <v>ABRACADEIRA EM ACO PARA AMARRACAO DE ELETRODUTOS, TIPO U SIMPLES, COM 2 1/2"</v>
          </cell>
          <cell r="C69" t="str">
            <v>UN</v>
          </cell>
          <cell r="D69" t="str">
            <v>CR</v>
          </cell>
          <cell r="E69" t="str">
            <v>2,83</v>
          </cell>
        </row>
        <row r="70">
          <cell r="A70">
            <v>39142</v>
          </cell>
          <cell r="B70" t="str">
            <v>ABRACADEIRA EM ACO PARA AMARRACAO DE ELETRODUTOS, TIPO U SIMPLES, COM 2"</v>
          </cell>
          <cell r="C70" t="str">
            <v>UN</v>
          </cell>
          <cell r="D70" t="str">
            <v>CR</v>
          </cell>
          <cell r="E70" t="str">
            <v>2,03</v>
          </cell>
        </row>
        <row r="71">
          <cell r="A71">
            <v>39138</v>
          </cell>
          <cell r="B71" t="str">
            <v>ABRACADEIRA EM ACO PARA AMARRACAO DE ELETRODUTOS, TIPO U SIMPLES, COM 3/4"</v>
          </cell>
          <cell r="C71" t="str">
            <v>UN</v>
          </cell>
          <cell r="D71" t="str">
            <v>CR</v>
          </cell>
          <cell r="E71" t="str">
            <v>0,76</v>
          </cell>
        </row>
        <row r="72">
          <cell r="A72">
            <v>39136</v>
          </cell>
          <cell r="B72" t="str">
            <v>ABRACADEIRA EM ACO PARA AMARRACAO DE ELETRODUTOS, TIPO U SIMPLES, COM 3/8"</v>
          </cell>
          <cell r="C72" t="str">
            <v>UN</v>
          </cell>
          <cell r="D72" t="str">
            <v>CR</v>
          </cell>
          <cell r="E72" t="str">
            <v>0,50</v>
          </cell>
        </row>
        <row r="73">
          <cell r="A73">
            <v>39144</v>
          </cell>
          <cell r="B73" t="str">
            <v>ABRACADEIRA EM ACO PARA AMARRACAO DE ELETRODUTOS, TIPO U SIMPLES, COM 3"</v>
          </cell>
          <cell r="C73" t="str">
            <v>UN</v>
          </cell>
          <cell r="D73" t="str">
            <v>CR</v>
          </cell>
          <cell r="E73" t="str">
            <v>3,30</v>
          </cell>
        </row>
        <row r="74">
          <cell r="A74">
            <v>39145</v>
          </cell>
          <cell r="B74" t="str">
            <v>ABRACADEIRA EM ACO PARA AMARRACAO DE ELETRODUTOS, TIPO U SIMPLES, COM 4"</v>
          </cell>
          <cell r="C74" t="str">
            <v>UN</v>
          </cell>
          <cell r="D74" t="str">
            <v>CR</v>
          </cell>
          <cell r="E74" t="str">
            <v>5,44</v>
          </cell>
        </row>
        <row r="75">
          <cell r="A75">
            <v>12615</v>
          </cell>
          <cell r="B75" t="str">
            <v>ABRACADEIRA PVC, PARA CALHA PLUVIAL, DIAMETRO ENTRE 80 E 100 MM, PARA DRENAGEM PREDIAL</v>
          </cell>
          <cell r="C75" t="str">
            <v>UN</v>
          </cell>
          <cell r="D75" t="str">
            <v>AS</v>
          </cell>
          <cell r="E75" t="str">
            <v>3,99</v>
          </cell>
        </row>
        <row r="76">
          <cell r="A76">
            <v>11927</v>
          </cell>
          <cell r="B76" t="str">
            <v>ABRACADEIRA, GALVANIZADA/ZINCADA, ROSCA SEM FIM, PARAFUSO INOX, LARGURA  FITA *12,6 A *14 MM, D = 2" A 2 1/2"</v>
          </cell>
          <cell r="C76" t="str">
            <v>UN</v>
          </cell>
          <cell r="D76" t="str">
            <v>AS</v>
          </cell>
          <cell r="E76" t="str">
            <v>3,97</v>
          </cell>
        </row>
        <row r="77">
          <cell r="A77">
            <v>11928</v>
          </cell>
          <cell r="B77" t="str">
            <v>ABRACADEIRA, GALVANIZADA/ZINCADA, ROSCA SEM FIM, PARAFUSO INOX, LARGURA  FITA *12,6 A *14 MM, D = 3" A 3 3/4"</v>
          </cell>
          <cell r="C77" t="str">
            <v>UN</v>
          </cell>
          <cell r="D77" t="str">
            <v>AS</v>
          </cell>
          <cell r="E77" t="str">
            <v>4,55</v>
          </cell>
        </row>
        <row r="78">
          <cell r="A78">
            <v>11929</v>
          </cell>
          <cell r="B78" t="str">
            <v>ABRACADEIRA, GALVANIZADA/ZINCADA, ROSCA SEM FIM, PARAFUSO INOX, LARGURA  FITA *12,6 A *14 MM, D = 4" A 4 3/4"</v>
          </cell>
          <cell r="C78" t="str">
            <v>UN</v>
          </cell>
          <cell r="D78" t="str">
            <v>AS</v>
          </cell>
          <cell r="E78" t="str">
            <v>7,04</v>
          </cell>
        </row>
        <row r="79">
          <cell r="A79">
            <v>36801</v>
          </cell>
          <cell r="B79" t="str">
            <v>ACABAMENTO CROMADO PARA REGISTRO PEQUENO, 1/2 " OU 3/4 "</v>
          </cell>
          <cell r="C79" t="str">
            <v>UN</v>
          </cell>
          <cell r="D79" t="str">
            <v>CR</v>
          </cell>
          <cell r="E79" t="str">
            <v>18,94</v>
          </cell>
        </row>
        <row r="80">
          <cell r="A80">
            <v>36246</v>
          </cell>
          <cell r="B80" t="str">
            <v>ACABAMENTO SIMPLES/CONVENCIONAL PARA FORRO PVC, TIPO "U" OU "C", COR BRANCA, COMPRIMENTO 6 M</v>
          </cell>
          <cell r="C80" t="str">
            <v>M</v>
          </cell>
          <cell r="D80" t="str">
            <v>CR</v>
          </cell>
          <cell r="E80" t="str">
            <v>4,34</v>
          </cell>
        </row>
        <row r="81">
          <cell r="A81">
            <v>37600</v>
          </cell>
          <cell r="B81" t="str">
            <v>ACESSORIO DE LIGACAO NAO ELETRICO PARA CARGAS EXPLOSIVAS, TUBO DE 6 M</v>
          </cell>
          <cell r="C81" t="str">
            <v>UN</v>
          </cell>
          <cell r="D81" t="str">
            <v>AS</v>
          </cell>
          <cell r="E81" t="str">
            <v>62,83</v>
          </cell>
        </row>
        <row r="82">
          <cell r="A82">
            <v>37599</v>
          </cell>
          <cell r="B82" t="str">
            <v>ACESSORIO INICIADOR NAO ELETRICO, TUBO DE 6 M, TEMPO DE RETARDO DE *160* MS</v>
          </cell>
          <cell r="C82" t="str">
            <v>UN</v>
          </cell>
          <cell r="D82" t="str">
            <v>AS</v>
          </cell>
          <cell r="E82" t="str">
            <v>58,48</v>
          </cell>
        </row>
        <row r="83">
          <cell r="A83">
            <v>1</v>
          </cell>
          <cell r="B83" t="str">
            <v>ACETILENO (RECARGA PARA CILINDRO DE CONJUNTO OXICORTE GRANDE)</v>
          </cell>
          <cell r="C83" t="str">
            <v>KG</v>
          </cell>
          <cell r="D83" t="str">
            <v>C</v>
          </cell>
          <cell r="E83" t="str">
            <v>45,00</v>
          </cell>
        </row>
        <row r="84">
          <cell r="A84">
            <v>3</v>
          </cell>
          <cell r="B84" t="str">
            <v>ACIDO MURIATICO, DILUICAO 10% A 12% PARA USO EM LIMPEZA</v>
          </cell>
          <cell r="C84" t="str">
            <v>L</v>
          </cell>
          <cell r="D84" t="str">
            <v>CR</v>
          </cell>
          <cell r="E84" t="str">
            <v>4,82</v>
          </cell>
        </row>
        <row r="85">
          <cell r="A85">
            <v>43054</v>
          </cell>
          <cell r="B85" t="str">
            <v>ACO CA-25, 10,0 MM, OU 12,5 MM, OU 16,0 MM, OU 20,0 MM, OU 25,0 MM, VERGALHAO</v>
          </cell>
          <cell r="C85" t="str">
            <v>KG</v>
          </cell>
          <cell r="D85" t="str">
            <v>CR</v>
          </cell>
          <cell r="E85" t="str">
            <v>9,16</v>
          </cell>
        </row>
        <row r="86">
          <cell r="A86">
            <v>42402</v>
          </cell>
          <cell r="B86" t="str">
            <v>ACO CA-25, 16,0 MM, BARRA DE TRANSFERENCIA</v>
          </cell>
          <cell r="C86" t="str">
            <v>KG</v>
          </cell>
          <cell r="D86" t="str">
            <v>CR</v>
          </cell>
          <cell r="E86" t="str">
            <v>8,76</v>
          </cell>
        </row>
        <row r="87">
          <cell r="A87">
            <v>42403</v>
          </cell>
          <cell r="B87" t="str">
            <v>ACO CA-25, 20,0 MM, BARRA DE TRANSFERENCIA</v>
          </cell>
          <cell r="C87" t="str">
            <v>KG</v>
          </cell>
          <cell r="D87" t="str">
            <v>CR</v>
          </cell>
          <cell r="E87" t="str">
            <v>11,24</v>
          </cell>
        </row>
        <row r="88">
          <cell r="A88">
            <v>42404</v>
          </cell>
          <cell r="B88" t="str">
            <v>ACO CA-25, 25,0 MM, BARRA DE TRANSFERENCIA</v>
          </cell>
          <cell r="C88" t="str">
            <v>KG</v>
          </cell>
          <cell r="D88" t="str">
            <v>CR</v>
          </cell>
          <cell r="E88" t="str">
            <v>11,17</v>
          </cell>
        </row>
        <row r="89">
          <cell r="A89">
            <v>42405</v>
          </cell>
          <cell r="B89" t="str">
            <v>ACO CA-25, 32,0 MM, BARRA DE TRANSFERENCIA</v>
          </cell>
          <cell r="C89" t="str">
            <v>KG</v>
          </cell>
          <cell r="D89" t="str">
            <v>CR</v>
          </cell>
          <cell r="E89" t="str">
            <v>11,90</v>
          </cell>
        </row>
        <row r="90">
          <cell r="A90">
            <v>34341</v>
          </cell>
          <cell r="B90" t="str">
            <v>ACO CA-25, 32,0 MM, VERGALHAO</v>
          </cell>
          <cell r="C90" t="str">
            <v>KG</v>
          </cell>
          <cell r="D90" t="str">
            <v>CR</v>
          </cell>
          <cell r="E90" t="str">
            <v>10,33</v>
          </cell>
        </row>
        <row r="91">
          <cell r="A91">
            <v>43053</v>
          </cell>
          <cell r="B91" t="str">
            <v>ACO CA-25, 6,3 MM OU 8,0 MM, VERGALHAO</v>
          </cell>
          <cell r="C91" t="str">
            <v>KG</v>
          </cell>
          <cell r="D91" t="str">
            <v>CR</v>
          </cell>
          <cell r="E91" t="str">
            <v>8,19</v>
          </cell>
        </row>
        <row r="92">
          <cell r="A92">
            <v>43058</v>
          </cell>
          <cell r="B92" t="str">
            <v>ACO CA-50, 10,0 MM, OU 12,5 MM, OU 16,0 MM, OU 20,0 MM, DOBRADO E CORTADO</v>
          </cell>
          <cell r="C92" t="str">
            <v>KG</v>
          </cell>
          <cell r="D92" t="str">
            <v>CR</v>
          </cell>
          <cell r="E92" t="str">
            <v>8,49</v>
          </cell>
        </row>
        <row r="93">
          <cell r="A93">
            <v>34</v>
          </cell>
          <cell r="B93" t="str">
            <v>ACO CA-50, 10,0 MM, VERGALHAO</v>
          </cell>
          <cell r="C93" t="str">
            <v>KG</v>
          </cell>
          <cell r="D93" t="str">
            <v>CR</v>
          </cell>
          <cell r="E93" t="str">
            <v>8,53</v>
          </cell>
        </row>
        <row r="94">
          <cell r="A94">
            <v>43055</v>
          </cell>
          <cell r="B94" t="str">
            <v>ACO CA-50, 12,5 MM OU 16,0 MM, VERGALHAO</v>
          </cell>
          <cell r="C94" t="str">
            <v>KG</v>
          </cell>
          <cell r="D94" t="str">
            <v>C</v>
          </cell>
          <cell r="E94" t="str">
            <v>7,39</v>
          </cell>
        </row>
        <row r="95">
          <cell r="A95">
            <v>43056</v>
          </cell>
          <cell r="B95" t="str">
            <v>ACO CA-50, 20,0 MM OU 25,0 MM, VERGALHAO</v>
          </cell>
          <cell r="C95" t="str">
            <v>KG</v>
          </cell>
          <cell r="D95" t="str">
            <v>CR</v>
          </cell>
          <cell r="E95" t="str">
            <v>8,52</v>
          </cell>
        </row>
        <row r="96">
          <cell r="A96">
            <v>43057</v>
          </cell>
          <cell r="B96" t="str">
            <v>ACO CA-50, 32,0 MM, VERGALHAO</v>
          </cell>
          <cell r="C96" t="str">
            <v>KG</v>
          </cell>
          <cell r="D96" t="str">
            <v>CR</v>
          </cell>
          <cell r="E96" t="str">
            <v>9,36</v>
          </cell>
        </row>
        <row r="97">
          <cell r="A97">
            <v>34449</v>
          </cell>
          <cell r="B97" t="str">
            <v>ACO CA-50, 6,3 MM, DOBRADO E CORTADO</v>
          </cell>
          <cell r="C97" t="str">
            <v>KG</v>
          </cell>
          <cell r="D97" t="str">
            <v>CR</v>
          </cell>
          <cell r="E97" t="str">
            <v>10,01</v>
          </cell>
        </row>
        <row r="98">
          <cell r="A98">
            <v>32</v>
          </cell>
          <cell r="B98" t="str">
            <v>ACO CA-50, 6,3 MM, VERGALHAO</v>
          </cell>
          <cell r="C98" t="str">
            <v>KG</v>
          </cell>
          <cell r="D98" t="str">
            <v>CR</v>
          </cell>
          <cell r="E98" t="str">
            <v>9,00</v>
          </cell>
        </row>
        <row r="99">
          <cell r="A99">
            <v>33</v>
          </cell>
          <cell r="B99" t="str">
            <v>ACO CA-50, 8,0 MM, VERGALHAO</v>
          </cell>
          <cell r="C99" t="str">
            <v>KG</v>
          </cell>
          <cell r="D99" t="str">
            <v>CR</v>
          </cell>
          <cell r="E99" t="str">
            <v>9,05</v>
          </cell>
        </row>
        <row r="100">
          <cell r="A100">
            <v>43061</v>
          </cell>
          <cell r="B100" t="str">
            <v>ACO CA-60, 4,2 MM OU 5,0 MM, DOBRADO E CORTADO</v>
          </cell>
          <cell r="C100" t="str">
            <v>KG</v>
          </cell>
          <cell r="D100" t="str">
            <v>CR</v>
          </cell>
          <cell r="E100" t="str">
            <v>8,46</v>
          </cell>
        </row>
        <row r="101">
          <cell r="A101">
            <v>43059</v>
          </cell>
          <cell r="B101" t="str">
            <v>ACO CA-60, 4,2 MM, OU 5,0 MM, OU 6,0 MM, OU 7,0 MM, VERGALHAO</v>
          </cell>
          <cell r="C101" t="str">
            <v>KG</v>
          </cell>
          <cell r="D101" t="str">
            <v>CR</v>
          </cell>
          <cell r="E101" t="str">
            <v>8,07</v>
          </cell>
        </row>
        <row r="102">
          <cell r="A102">
            <v>43062</v>
          </cell>
          <cell r="B102" t="str">
            <v>ACO CA-60, 6,0 MM OU 7,0 MM, DOBRADO E CORTADO</v>
          </cell>
          <cell r="C102" t="str">
            <v>KG</v>
          </cell>
          <cell r="D102" t="str">
            <v>CR</v>
          </cell>
          <cell r="E102" t="str">
            <v>8,95</v>
          </cell>
        </row>
        <row r="103">
          <cell r="A103">
            <v>43060</v>
          </cell>
          <cell r="B103" t="str">
            <v>ACO CA-60, 8,0 MM OU 9,5 MM, VERGALHAO</v>
          </cell>
          <cell r="C103" t="str">
            <v>KG</v>
          </cell>
          <cell r="D103" t="str">
            <v>CR</v>
          </cell>
          <cell r="E103" t="str">
            <v>7,03</v>
          </cell>
        </row>
        <row r="104">
          <cell r="A104">
            <v>20063</v>
          </cell>
          <cell r="B104" t="str">
            <v>ACOPLAMENTO DE CONDUTOR PLUVIAL, EM PVC, DIAMETRO ENTRE 80 E 100 MM, PARA DRENAGEM PREDIAL</v>
          </cell>
          <cell r="C104" t="str">
            <v>UN</v>
          </cell>
          <cell r="D104" t="str">
            <v>AS</v>
          </cell>
          <cell r="E104" t="str">
            <v>3,97</v>
          </cell>
        </row>
        <row r="105">
          <cell r="A105">
            <v>40410</v>
          </cell>
          <cell r="B105" t="str">
            <v>ACOPLAMENTO RIGIDO EM FERRO FUNDIDO PARA SISTEMA DE TUBULACAO RANHURADA, DN 50 MM (2")</v>
          </cell>
          <cell r="C105" t="str">
            <v>UN</v>
          </cell>
          <cell r="D105" t="str">
            <v>AS</v>
          </cell>
          <cell r="E105" t="str">
            <v>23,66</v>
          </cell>
        </row>
        <row r="106">
          <cell r="A106">
            <v>40411</v>
          </cell>
          <cell r="B106" t="str">
            <v>ACOPLAMENTO RIGIDO EM FERRO FUNDIDO PARA SISTEMA DE TUBULACAO RANHURADA, DN 65 MM (2 1/2")</v>
          </cell>
          <cell r="C106" t="str">
            <v>UN</v>
          </cell>
          <cell r="D106" t="str">
            <v>AS</v>
          </cell>
          <cell r="E106" t="str">
            <v>25,67</v>
          </cell>
        </row>
        <row r="107">
          <cell r="A107">
            <v>40412</v>
          </cell>
          <cell r="B107" t="str">
            <v>ACOPLAMENTO RIGIDO EM FERRO FUNDIDO PARA SISTEMA DE TUBULACAO RANHURADA, DN 80 MM (3")</v>
          </cell>
          <cell r="C107" t="str">
            <v>UN</v>
          </cell>
          <cell r="D107" t="str">
            <v>AS</v>
          </cell>
          <cell r="E107" t="str">
            <v>28,82</v>
          </cell>
        </row>
        <row r="108">
          <cell r="A108">
            <v>38838</v>
          </cell>
          <cell r="B108" t="str">
            <v>ADAPTADOR DE COBRE PARA TUBULACAO PEX, DN 16 X 15 MM</v>
          </cell>
          <cell r="C108" t="str">
            <v>UN</v>
          </cell>
          <cell r="D108" t="str">
            <v>AS</v>
          </cell>
          <cell r="E108" t="str">
            <v>9,66</v>
          </cell>
        </row>
        <row r="109">
          <cell r="A109">
            <v>38839</v>
          </cell>
          <cell r="B109" t="str">
            <v>ADAPTADOR DE COBRE PARA TUBULACAO PEX, DN 20 X 22 MM</v>
          </cell>
          <cell r="C109" t="str">
            <v>UN</v>
          </cell>
          <cell r="D109" t="str">
            <v>AS</v>
          </cell>
          <cell r="E109" t="str">
            <v>11,37</v>
          </cell>
        </row>
        <row r="110">
          <cell r="A110">
            <v>55</v>
          </cell>
          <cell r="B110" t="str">
            <v>ADAPTADOR DE COMPRESSAO EM POLIPROPILENO (PP), PARA TUBO EM PEAD, 20 MM X 1/2", PARA LIGACAO PREDIAL DE AGUA (NTS 179)</v>
          </cell>
          <cell r="C110" t="str">
            <v>UN</v>
          </cell>
          <cell r="D110" t="str">
            <v>AS</v>
          </cell>
          <cell r="E110" t="str">
            <v>4,20</v>
          </cell>
        </row>
        <row r="111">
          <cell r="A111">
            <v>61</v>
          </cell>
          <cell r="B111" t="str">
            <v>ADAPTADOR DE COMPRESSAO EM POLIPROPILENO (PP), PARA TUBO EM PEAD, 20 MM X 3/4", PARA LIGACAO PREDIAL DE AGUA (NTS 179)</v>
          </cell>
          <cell r="C111" t="str">
            <v>UN</v>
          </cell>
          <cell r="D111" t="str">
            <v>AS</v>
          </cell>
          <cell r="E111" t="str">
            <v>3,97</v>
          </cell>
        </row>
        <row r="112">
          <cell r="A112">
            <v>62</v>
          </cell>
          <cell r="B112" t="str">
            <v>ADAPTADOR DE COMPRESSAO EM POLIPROPILENO (PP), PARA TUBO EM PEAD, 32 MM X 1", PARA LIGACAO PREDIAL DE AGUA (NTS 179)</v>
          </cell>
          <cell r="C112" t="str">
            <v>UN</v>
          </cell>
          <cell r="D112" t="str">
            <v>AS</v>
          </cell>
          <cell r="E112" t="str">
            <v>8,23</v>
          </cell>
        </row>
        <row r="113">
          <cell r="A113">
            <v>77</v>
          </cell>
          <cell r="B113" t="str">
            <v>ADAPTADOR PVC PARA SIFAO METALICO, SOLDAVEL, COM ANEL BORRACHA (JE), 40 MM X 1 1/2"</v>
          </cell>
          <cell r="C113" t="str">
            <v>UN</v>
          </cell>
          <cell r="D113" t="str">
            <v>CR</v>
          </cell>
          <cell r="E113" t="str">
            <v>1,20</v>
          </cell>
        </row>
        <row r="114">
          <cell r="A114">
            <v>76</v>
          </cell>
          <cell r="B114" t="str">
            <v>ADAPTADOR PVC PARA SIFAO, ROSCAVEL, 40 MM X 1 1/4"</v>
          </cell>
          <cell r="C114" t="str">
            <v>UN</v>
          </cell>
          <cell r="D114" t="str">
            <v>CR</v>
          </cell>
          <cell r="E114" t="str">
            <v>1,22</v>
          </cell>
        </row>
        <row r="115">
          <cell r="A115">
            <v>67</v>
          </cell>
          <cell r="B115" t="str">
            <v>ADAPTADOR PVC ROSCAVEL, COM FLANGES E ANEL DE VEDACAO, 1/2", PARA CAIXA D' AGUA</v>
          </cell>
          <cell r="C115" t="str">
            <v>UN</v>
          </cell>
          <cell r="D115" t="str">
            <v>CR</v>
          </cell>
          <cell r="E115" t="str">
            <v>11,76</v>
          </cell>
        </row>
        <row r="116">
          <cell r="A116">
            <v>71</v>
          </cell>
          <cell r="B116" t="str">
            <v>ADAPTADOR PVC ROSCAVEL, COM FLANGES E ANEL DE VEDACAO, 1", PARA CAIXA D' AGUA</v>
          </cell>
          <cell r="C116" t="str">
            <v>UN</v>
          </cell>
          <cell r="D116" t="str">
            <v>CR</v>
          </cell>
          <cell r="E116" t="str">
            <v>21,61</v>
          </cell>
        </row>
        <row r="117">
          <cell r="A117">
            <v>73</v>
          </cell>
          <cell r="B117" t="str">
            <v>ADAPTADOR PVC ROSCAVEL, COM FLANGES E ANEL DE VEDACAO, 3/4", PARA CAIXA D' AGUA</v>
          </cell>
          <cell r="C117" t="str">
            <v>UN</v>
          </cell>
          <cell r="D117" t="str">
            <v>CR</v>
          </cell>
          <cell r="E117" t="str">
            <v>16,14</v>
          </cell>
        </row>
        <row r="118">
          <cell r="A118">
            <v>103</v>
          </cell>
          <cell r="B118" t="str">
            <v>ADAPTADOR PVC SOLDAVEL CURTO COM BOLSA E ROSCA, 110 MM X 4", PARA AGUA FRIA</v>
          </cell>
          <cell r="C118" t="str">
            <v>UN</v>
          </cell>
          <cell r="D118" t="str">
            <v>CR</v>
          </cell>
          <cell r="E118" t="str">
            <v>48,01</v>
          </cell>
        </row>
        <row r="119">
          <cell r="A119">
            <v>107</v>
          </cell>
          <cell r="B119" t="str">
            <v>ADAPTADOR PVC SOLDAVEL CURTO COM BOLSA E ROSCA, 20 MM X 1/2", PARA AGUA FRIA</v>
          </cell>
          <cell r="C119" t="str">
            <v>UN</v>
          </cell>
          <cell r="D119" t="str">
            <v>CR</v>
          </cell>
          <cell r="E119" t="str">
            <v>0,75</v>
          </cell>
        </row>
        <row r="120">
          <cell r="A120">
            <v>65</v>
          </cell>
          <cell r="B120" t="str">
            <v>ADAPTADOR PVC SOLDAVEL CURTO COM BOLSA E ROSCA, 25 MM X 3/4", PARA AGUA FRIA</v>
          </cell>
          <cell r="C120" t="str">
            <v>UN</v>
          </cell>
          <cell r="D120" t="str">
            <v>CR</v>
          </cell>
          <cell r="E120" t="str">
            <v>0,92</v>
          </cell>
        </row>
        <row r="121">
          <cell r="A121">
            <v>108</v>
          </cell>
          <cell r="B121" t="str">
            <v>ADAPTADOR PVC SOLDAVEL CURTO COM BOLSA E ROSCA, 32 MM X 1", PARA AGUA FRIA</v>
          </cell>
          <cell r="C121" t="str">
            <v>UN</v>
          </cell>
          <cell r="D121" t="str">
            <v>CR</v>
          </cell>
          <cell r="E121" t="str">
            <v>1,92</v>
          </cell>
        </row>
        <row r="122">
          <cell r="A122">
            <v>110</v>
          </cell>
          <cell r="B122" t="str">
            <v>ADAPTADOR PVC SOLDAVEL CURTO COM BOLSA E ROSCA, 40 MM X 1 1/2", PARA AGUA FRIA</v>
          </cell>
          <cell r="C122" t="str">
            <v>UN</v>
          </cell>
          <cell r="D122" t="str">
            <v>CR</v>
          </cell>
          <cell r="E122" t="str">
            <v>7,41</v>
          </cell>
        </row>
        <row r="123">
          <cell r="A123">
            <v>109</v>
          </cell>
          <cell r="B123" t="str">
            <v>ADAPTADOR PVC SOLDAVEL CURTO COM BOLSA E ROSCA, 40 MM X 1 1/4", PARA AGUA FRIA</v>
          </cell>
          <cell r="C123" t="str">
            <v>UN</v>
          </cell>
          <cell r="D123" t="str">
            <v>CR</v>
          </cell>
          <cell r="E123" t="str">
            <v>3,65</v>
          </cell>
        </row>
        <row r="124">
          <cell r="A124">
            <v>111</v>
          </cell>
          <cell r="B124" t="str">
            <v>ADAPTADOR PVC SOLDAVEL CURTO COM BOLSA E ROSCA, 50 MM X 1 1/4", PARA AGUA FRIA</v>
          </cell>
          <cell r="C124" t="str">
            <v>UN</v>
          </cell>
          <cell r="D124" t="str">
            <v>CR</v>
          </cell>
          <cell r="E124" t="str">
            <v>8,55</v>
          </cell>
        </row>
        <row r="125">
          <cell r="A125">
            <v>112</v>
          </cell>
          <cell r="B125" t="str">
            <v>ADAPTADOR PVC SOLDAVEL CURTO COM BOLSA E ROSCA, 50 MM X1 1/2", PARA AGUA FRIA</v>
          </cell>
          <cell r="C125" t="str">
            <v>UN</v>
          </cell>
          <cell r="D125" t="str">
            <v>CR</v>
          </cell>
          <cell r="E125" t="str">
            <v>4,65</v>
          </cell>
        </row>
        <row r="126">
          <cell r="A126">
            <v>113</v>
          </cell>
          <cell r="B126" t="str">
            <v>ADAPTADOR PVC SOLDAVEL CURTO COM BOLSA E ROSCA, 60 MM X 2", PARA AGUA FRIA</v>
          </cell>
          <cell r="C126" t="str">
            <v>UN</v>
          </cell>
          <cell r="D126" t="str">
            <v>CR</v>
          </cell>
          <cell r="E126" t="str">
            <v>12,63</v>
          </cell>
        </row>
        <row r="127">
          <cell r="A127">
            <v>104</v>
          </cell>
          <cell r="B127" t="str">
            <v>ADAPTADOR PVC SOLDAVEL CURTO COM BOLSA E ROSCA, 75 MM X 2 1/2", PARA AGUA FRIA</v>
          </cell>
          <cell r="C127" t="str">
            <v>UN</v>
          </cell>
          <cell r="D127" t="str">
            <v>CR</v>
          </cell>
          <cell r="E127" t="str">
            <v>18,36</v>
          </cell>
        </row>
        <row r="128">
          <cell r="A128">
            <v>102</v>
          </cell>
          <cell r="B128" t="str">
            <v>ADAPTADOR PVC SOLDAVEL CURTO COM BOLSA E ROSCA, 85 MM X 3", PARA AGUA FRIA</v>
          </cell>
          <cell r="C128" t="str">
            <v>UN</v>
          </cell>
          <cell r="D128" t="str">
            <v>CR</v>
          </cell>
          <cell r="E128" t="str">
            <v>30,15</v>
          </cell>
        </row>
        <row r="129">
          <cell r="A129">
            <v>95</v>
          </cell>
          <cell r="B129" t="str">
            <v>ADAPTADOR PVC SOLDAVEL, COM FLANGE E ANEL DE VEDACAO, 20 MM X 1/2", PARA CAIXA D'AGUA</v>
          </cell>
          <cell r="C129" t="str">
            <v>UN</v>
          </cell>
          <cell r="D129" t="str">
            <v>CR</v>
          </cell>
          <cell r="E129" t="str">
            <v>10,21</v>
          </cell>
        </row>
        <row r="130">
          <cell r="A130">
            <v>96</v>
          </cell>
          <cell r="B130" t="str">
            <v>ADAPTADOR PVC SOLDAVEL, COM FLANGE E ANEL DE VEDACAO, 25 MM X 3/4", PARA CAIXA D'AGUA</v>
          </cell>
          <cell r="C130" t="str">
            <v>UN</v>
          </cell>
          <cell r="D130" t="str">
            <v>CR</v>
          </cell>
          <cell r="E130" t="str">
            <v>11,73</v>
          </cell>
        </row>
        <row r="131">
          <cell r="A131">
            <v>97</v>
          </cell>
          <cell r="B131" t="str">
            <v>ADAPTADOR PVC SOLDAVEL, COM FLANGE E ANEL DE VEDACAO, 32 MM X 1", PARA CAIXA D'AGUA</v>
          </cell>
          <cell r="C131" t="str">
            <v>UN</v>
          </cell>
          <cell r="D131" t="str">
            <v>CR</v>
          </cell>
          <cell r="E131" t="str">
            <v>15,24</v>
          </cell>
        </row>
        <row r="132">
          <cell r="A132">
            <v>98</v>
          </cell>
          <cell r="B132" t="str">
            <v>ADAPTADOR PVC SOLDAVEL, COM FLANGE E ANEL DE VEDACAO, 40 MM X 1 1/4", PARA CAIXA D'AGUA</v>
          </cell>
          <cell r="C132" t="str">
            <v>UN</v>
          </cell>
          <cell r="D132" t="str">
            <v>CR</v>
          </cell>
          <cell r="E132" t="str">
            <v>20,54</v>
          </cell>
        </row>
        <row r="133">
          <cell r="A133">
            <v>99</v>
          </cell>
          <cell r="B133" t="str">
            <v>ADAPTADOR PVC SOLDAVEL, COM FLANGE E ANEL DE VEDACAO, 50 MM X 1 1/2", PARA CAIXA D'AGUA</v>
          </cell>
          <cell r="C133" t="str">
            <v>UN</v>
          </cell>
          <cell r="D133" t="str">
            <v>CR</v>
          </cell>
          <cell r="E133" t="str">
            <v>24,91</v>
          </cell>
        </row>
        <row r="134">
          <cell r="A134">
            <v>100</v>
          </cell>
          <cell r="B134" t="str">
            <v>ADAPTADOR PVC SOLDAVEL, COM FLANGES E ANEL DE VEDACAO, 60 MM X 2", PARA CAIXA D' AGUA</v>
          </cell>
          <cell r="C134" t="str">
            <v>UN</v>
          </cell>
          <cell r="D134" t="str">
            <v>CR</v>
          </cell>
          <cell r="E134" t="str">
            <v>34,76</v>
          </cell>
        </row>
        <row r="135">
          <cell r="A135">
            <v>75</v>
          </cell>
          <cell r="B135" t="str">
            <v>ADAPTADOR PVC SOLDAVEL, COM FLANGES LIVRES, 110 MM X 4", PARA CAIXA D' AGUA</v>
          </cell>
          <cell r="C135" t="str">
            <v>UN</v>
          </cell>
          <cell r="D135" t="str">
            <v>CR</v>
          </cell>
          <cell r="E135" t="str">
            <v>362,25</v>
          </cell>
        </row>
        <row r="136">
          <cell r="A136">
            <v>114</v>
          </cell>
          <cell r="B136" t="str">
            <v>ADAPTADOR PVC SOLDAVEL, COM FLANGES LIVRES, 25 MM X 3/4", PARA CAIXA D' AGUA</v>
          </cell>
          <cell r="C136" t="str">
            <v>UN</v>
          </cell>
          <cell r="D136" t="str">
            <v>CR</v>
          </cell>
          <cell r="E136" t="str">
            <v>13,20</v>
          </cell>
        </row>
        <row r="137">
          <cell r="A137">
            <v>68</v>
          </cell>
          <cell r="B137" t="str">
            <v>ADAPTADOR PVC SOLDAVEL, COM FLANGES LIVRES, 32 MM X 1", PARA CAIXA D' AGUA</v>
          </cell>
          <cell r="C137" t="str">
            <v>UN</v>
          </cell>
          <cell r="D137" t="str">
            <v>CR</v>
          </cell>
          <cell r="E137" t="str">
            <v>20,18</v>
          </cell>
        </row>
        <row r="138">
          <cell r="A138">
            <v>86</v>
          </cell>
          <cell r="B138" t="str">
            <v>ADAPTADOR PVC SOLDAVEL, COM FLANGES LIVRES, 40 MM X 1  1/4", PARA CAIXA D' AGUA</v>
          </cell>
          <cell r="C138" t="str">
            <v>UN</v>
          </cell>
          <cell r="D138" t="str">
            <v>CR</v>
          </cell>
          <cell r="E138" t="str">
            <v>37,52</v>
          </cell>
        </row>
        <row r="139">
          <cell r="A139">
            <v>66</v>
          </cell>
          <cell r="B139" t="str">
            <v>ADAPTADOR PVC SOLDAVEL, COM FLANGES LIVRES, 50 MM X 1  1/2", PARA CAIXA D' AGUA</v>
          </cell>
          <cell r="C139" t="str">
            <v>UN</v>
          </cell>
          <cell r="D139" t="str">
            <v>CR</v>
          </cell>
          <cell r="E139" t="str">
            <v>37,66</v>
          </cell>
        </row>
        <row r="140">
          <cell r="A140">
            <v>69</v>
          </cell>
          <cell r="B140" t="str">
            <v>ADAPTADOR PVC SOLDAVEL, COM FLANGES LIVRES, 60 MM X 2", PARA CAIXA D' AGUA</v>
          </cell>
          <cell r="C140" t="str">
            <v>UN</v>
          </cell>
          <cell r="D140" t="str">
            <v>CR</v>
          </cell>
          <cell r="E140" t="str">
            <v>57,56</v>
          </cell>
        </row>
        <row r="141">
          <cell r="A141">
            <v>83</v>
          </cell>
          <cell r="B141" t="str">
            <v>ADAPTADOR PVC SOLDAVEL, COM FLANGES LIVRES, 75 MM X 2  1/2", PARA CAIXA D' AGUA</v>
          </cell>
          <cell r="C141" t="str">
            <v>UN</v>
          </cell>
          <cell r="D141" t="str">
            <v>CR</v>
          </cell>
          <cell r="E141" t="str">
            <v>183,84</v>
          </cell>
        </row>
        <row r="142">
          <cell r="A142">
            <v>74</v>
          </cell>
          <cell r="B142" t="str">
            <v>ADAPTADOR PVC SOLDAVEL, COM FLANGES LIVRES, 85 MM X 3", PARA CAIXA D' AGUA</v>
          </cell>
          <cell r="C142" t="str">
            <v>UN</v>
          </cell>
          <cell r="D142" t="str">
            <v>CR</v>
          </cell>
          <cell r="E142" t="str">
            <v>256,66</v>
          </cell>
        </row>
        <row r="143">
          <cell r="A143">
            <v>106</v>
          </cell>
          <cell r="B143" t="str">
            <v>ADAPTADOR PVC SOLDAVEL, LONGO, COM FLANGE LIVRE,  110 MM X 4", PARA CAIXA D' AGUA</v>
          </cell>
          <cell r="C143" t="str">
            <v>UN</v>
          </cell>
          <cell r="D143" t="str">
            <v>CR</v>
          </cell>
          <cell r="E143" t="str">
            <v>389,90</v>
          </cell>
        </row>
        <row r="144">
          <cell r="A144">
            <v>87</v>
          </cell>
          <cell r="B144" t="str">
            <v>ADAPTADOR PVC SOLDAVEL, LONGO, COM FLANGE LIVRE,  25 MM X 3/4", PARA CAIXA D' AGUA</v>
          </cell>
          <cell r="C144" t="str">
            <v>UN</v>
          </cell>
          <cell r="D144" t="str">
            <v>CR</v>
          </cell>
          <cell r="E144" t="str">
            <v>18,53</v>
          </cell>
        </row>
        <row r="145">
          <cell r="A145">
            <v>88</v>
          </cell>
          <cell r="B145" t="str">
            <v>ADAPTADOR PVC SOLDAVEL, LONGO, COM FLANGE LIVRE,  32 MM X 1", PARA CAIXA D' AGUA</v>
          </cell>
          <cell r="C145" t="str">
            <v>UN</v>
          </cell>
          <cell r="D145" t="str">
            <v>CR</v>
          </cell>
          <cell r="E145" t="str">
            <v>20,68</v>
          </cell>
        </row>
        <row r="146">
          <cell r="A146">
            <v>89</v>
          </cell>
          <cell r="B146" t="str">
            <v>ADAPTADOR PVC SOLDAVEL, LONGO, COM FLANGE LIVRE,  40 MM X 1 1/4", PARA CAIXA D' AGUA</v>
          </cell>
          <cell r="C146" t="str">
            <v>UN</v>
          </cell>
          <cell r="D146" t="str">
            <v>CR</v>
          </cell>
          <cell r="E146" t="str">
            <v>30,58</v>
          </cell>
        </row>
        <row r="147">
          <cell r="A147">
            <v>90</v>
          </cell>
          <cell r="B147" t="str">
            <v>ADAPTADOR PVC SOLDAVEL, LONGO, COM FLANGE LIVRE,  50 MM X 1 1/2", PARA CAIXA D' AGUA</v>
          </cell>
          <cell r="C147" t="str">
            <v>UN</v>
          </cell>
          <cell r="D147" t="str">
            <v>CR</v>
          </cell>
          <cell r="E147" t="str">
            <v>35,04</v>
          </cell>
        </row>
        <row r="148">
          <cell r="A148">
            <v>81</v>
          </cell>
          <cell r="B148" t="str">
            <v>ADAPTADOR PVC SOLDAVEL, LONGO, COM FLANGE LIVRE,  60 MM X 2", PARA CAIXA D' AGUA</v>
          </cell>
          <cell r="C148" t="str">
            <v>UN</v>
          </cell>
          <cell r="D148" t="str">
            <v>CR</v>
          </cell>
          <cell r="E148" t="str">
            <v>59,93</v>
          </cell>
        </row>
        <row r="149">
          <cell r="A149">
            <v>82</v>
          </cell>
          <cell r="B149" t="str">
            <v>ADAPTADOR PVC SOLDAVEL, LONGO, COM FLANGE LIVRE,  75 MM X 2 1/2", PARA CAIXA D' AGUA</v>
          </cell>
          <cell r="C149" t="str">
            <v>UN</v>
          </cell>
          <cell r="D149" t="str">
            <v>CR</v>
          </cell>
          <cell r="E149" t="str">
            <v>232,64</v>
          </cell>
        </row>
        <row r="150">
          <cell r="A150">
            <v>105</v>
          </cell>
          <cell r="B150" t="str">
            <v>ADAPTADOR PVC SOLDAVEL, LONGO, COM FLANGE LIVRE,  85 MM X 3", PARA CAIXA D' AGUA</v>
          </cell>
          <cell r="C150" t="str">
            <v>UN</v>
          </cell>
          <cell r="D150" t="str">
            <v>CR</v>
          </cell>
          <cell r="E150" t="str">
            <v>272,37</v>
          </cell>
        </row>
        <row r="151">
          <cell r="A151">
            <v>60</v>
          </cell>
          <cell r="B151" t="str">
            <v>ADAPTADOR PVC, COM REGISTRO, PARA PEAD, 20 MM X 3/4", PARA LIGACAO PREDIAL DE AGUA</v>
          </cell>
          <cell r="C151" t="str">
            <v>UN</v>
          </cell>
          <cell r="D151" t="str">
            <v>AS</v>
          </cell>
          <cell r="E151" t="str">
            <v>5,45</v>
          </cell>
        </row>
        <row r="152">
          <cell r="A152">
            <v>72</v>
          </cell>
          <cell r="B152" t="str">
            <v>ADAPTADOR PVC, ROSCAVEL, COM FLANGES E ANEL DE VEDACAO, 1 1/2", PARA CAIXA D'AGUA</v>
          </cell>
          <cell r="C152" t="str">
            <v>UN</v>
          </cell>
          <cell r="D152" t="str">
            <v>CR</v>
          </cell>
          <cell r="E152" t="str">
            <v>36,63</v>
          </cell>
        </row>
        <row r="153">
          <cell r="A153">
            <v>70</v>
          </cell>
          <cell r="B153" t="str">
            <v>ADAPTADOR PVC, ROSCAVEL, COM FLANGES E ANEL DE VEDACAO, 1 1/4", PARA CAIXA D' AGUA</v>
          </cell>
          <cell r="C153" t="str">
            <v>UN</v>
          </cell>
          <cell r="D153" t="str">
            <v>CR</v>
          </cell>
          <cell r="E153" t="str">
            <v>30,64</v>
          </cell>
        </row>
        <row r="154">
          <cell r="A154">
            <v>85</v>
          </cell>
          <cell r="B154" t="str">
            <v>ADAPTADOR PVC, ROSCAVEL, COM FLANGES E ANEL DE VEDACAO, 2", PARA CAIXA D' AGUA</v>
          </cell>
          <cell r="C154" t="str">
            <v>UN</v>
          </cell>
          <cell r="D154" t="str">
            <v>CR</v>
          </cell>
          <cell r="E154" t="str">
            <v>44,46</v>
          </cell>
        </row>
        <row r="155">
          <cell r="A155">
            <v>84</v>
          </cell>
          <cell r="B155" t="str">
            <v>ADAPTADOR PVC, ROSCAVEL, PARA VALVULA PIA OU LAVATORIO, 40 MM</v>
          </cell>
          <cell r="C155" t="str">
            <v>UN</v>
          </cell>
          <cell r="D155" t="str">
            <v>CR</v>
          </cell>
          <cell r="E155" t="str">
            <v>0,51</v>
          </cell>
        </row>
        <row r="156">
          <cell r="A156">
            <v>37997</v>
          </cell>
          <cell r="B156" t="str">
            <v>ADAPTADOR, CPVC, SOLDAVEL, 15 MM, PARA AGUA QUENTE</v>
          </cell>
          <cell r="C156" t="str">
            <v>UN</v>
          </cell>
          <cell r="D156" t="str">
            <v>CR</v>
          </cell>
          <cell r="E156" t="str">
            <v>5,78</v>
          </cell>
        </row>
        <row r="157">
          <cell r="A157">
            <v>37998</v>
          </cell>
          <cell r="B157" t="str">
            <v>ADAPTADOR, CPVC, SOLDAVEL, 22 MM, PARA AGUA QUENTE</v>
          </cell>
          <cell r="C157" t="str">
            <v>UN</v>
          </cell>
          <cell r="D157" t="str">
            <v>CR</v>
          </cell>
          <cell r="E157" t="str">
            <v>5,99</v>
          </cell>
        </row>
        <row r="158">
          <cell r="A158">
            <v>10899</v>
          </cell>
          <cell r="B158" t="str">
            <v>ADAPTADOR, EM LATAO, ENGATE RAPIDO 2 1/2" X ROSCA INTERNA 5 FIOS 2 1/2",  PARA INSTALACAO PREDIAL DE COMBATE A INCENDIO</v>
          </cell>
          <cell r="C158" t="str">
            <v>UN</v>
          </cell>
          <cell r="D158" t="str">
            <v>CR</v>
          </cell>
          <cell r="E158" t="str">
            <v>65,71</v>
          </cell>
        </row>
        <row r="159">
          <cell r="A159">
            <v>10900</v>
          </cell>
          <cell r="B159" t="str">
            <v>ADAPTADOR, EM LATAO, ENGATE RAPIDO1 1/2" X ROSCA INTERNA 5 FIOS 2 1/2",  PARA INSTALACAO PREDIAL DE COMBATE A INCENDIO</v>
          </cell>
          <cell r="C159" t="str">
            <v>UN</v>
          </cell>
          <cell r="D159" t="str">
            <v>CR</v>
          </cell>
          <cell r="E159" t="str">
            <v>51,42</v>
          </cell>
        </row>
        <row r="160">
          <cell r="A160">
            <v>46</v>
          </cell>
          <cell r="B160" t="str">
            <v>ADAPTADOR, PVC PBA,  BOLSA/ROSCA, JE, DN 75 / DE  85 MM</v>
          </cell>
          <cell r="C160" t="str">
            <v>UN</v>
          </cell>
          <cell r="D160" t="str">
            <v>AS</v>
          </cell>
          <cell r="E160" t="str">
            <v>46,01</v>
          </cell>
        </row>
        <row r="161">
          <cell r="A161">
            <v>51</v>
          </cell>
          <cell r="B161" t="str">
            <v>ADAPTADOR, PVC PBA, A BOLSA DEFOFO, JE, DN 100 / DE 110 MM</v>
          </cell>
          <cell r="C161" t="str">
            <v>UN</v>
          </cell>
          <cell r="D161" t="str">
            <v>AS</v>
          </cell>
          <cell r="E161" t="str">
            <v>126,93</v>
          </cell>
        </row>
        <row r="162">
          <cell r="A162">
            <v>12863</v>
          </cell>
          <cell r="B162" t="str">
            <v>ADAPTADOR, PVC PBA, A BOLSA DEFOFO, JE, DN 50 / DE 60 MM</v>
          </cell>
          <cell r="C162" t="str">
            <v>UN</v>
          </cell>
          <cell r="D162" t="str">
            <v>AS</v>
          </cell>
          <cell r="E162" t="str">
            <v>29,24</v>
          </cell>
        </row>
        <row r="163">
          <cell r="A163">
            <v>50</v>
          </cell>
          <cell r="B163" t="str">
            <v>ADAPTADOR, PVC PBA, A BOLSA DEFOFO, JE, DN 75 / DE  85 MM</v>
          </cell>
          <cell r="C163" t="str">
            <v>UN</v>
          </cell>
          <cell r="D163" t="str">
            <v>AS</v>
          </cell>
          <cell r="E163" t="str">
            <v>66,28</v>
          </cell>
        </row>
        <row r="164">
          <cell r="A164">
            <v>47</v>
          </cell>
          <cell r="B164" t="str">
            <v>ADAPTADOR, PVC PBA, BOLSA/ROSCA, JE, DN 100 / DE 110 MM</v>
          </cell>
          <cell r="C164" t="str">
            <v>UN</v>
          </cell>
          <cell r="D164" t="str">
            <v>AS</v>
          </cell>
          <cell r="E164" t="str">
            <v>78,67</v>
          </cell>
        </row>
        <row r="165">
          <cell r="A165">
            <v>48</v>
          </cell>
          <cell r="B165" t="str">
            <v>ADAPTADOR, PVC PBA, BOLSA/ROSCA, JE, DN 50 / DE 60 MM</v>
          </cell>
          <cell r="C165" t="str">
            <v>UN</v>
          </cell>
          <cell r="D165" t="str">
            <v>AS</v>
          </cell>
          <cell r="E165" t="str">
            <v>20,52</v>
          </cell>
        </row>
        <row r="166">
          <cell r="A166">
            <v>52</v>
          </cell>
          <cell r="B166" t="str">
            <v>ADAPTADOR, PVC PBA, PONTA/ROSCA, JE, DN 50 / DE  60 MM</v>
          </cell>
          <cell r="C166" t="str">
            <v>UN</v>
          </cell>
          <cell r="D166" t="str">
            <v>AS</v>
          </cell>
          <cell r="E166" t="str">
            <v>15,59</v>
          </cell>
        </row>
        <row r="167">
          <cell r="A167">
            <v>43</v>
          </cell>
          <cell r="B167" t="str">
            <v>ADAPTADOR, PVC PBA, PONTA/ROSCA, JE, DN 75 / DE  85 MM</v>
          </cell>
          <cell r="C167" t="str">
            <v>UN</v>
          </cell>
          <cell r="D167" t="str">
            <v>AS</v>
          </cell>
          <cell r="E167" t="str">
            <v>52,62</v>
          </cell>
        </row>
        <row r="168">
          <cell r="A168">
            <v>4791</v>
          </cell>
          <cell r="B168" t="str">
            <v>ADESIVO ACRILICO/COLA DE CONTATO</v>
          </cell>
          <cell r="C168" t="str">
            <v>KG</v>
          </cell>
          <cell r="D168" t="str">
            <v>CR</v>
          </cell>
          <cell r="E168" t="str">
            <v>21,93</v>
          </cell>
        </row>
        <row r="169">
          <cell r="A169">
            <v>157</v>
          </cell>
          <cell r="B169" t="str">
            <v>ADESIVO ESTRUTURAL A BASE DE RESINA EPOXI PARA INJECAO EM TRINCAS, BICOMPONENTE, BAIXA VISCOSIDADE</v>
          </cell>
          <cell r="C169" t="str">
            <v>KG</v>
          </cell>
          <cell r="D169" t="str">
            <v>CR</v>
          </cell>
          <cell r="E169" t="str">
            <v>110,74</v>
          </cell>
        </row>
        <row r="170">
          <cell r="A170">
            <v>156</v>
          </cell>
          <cell r="B170" t="str">
            <v>ADESIVO ESTRUTURAL A BASE DE RESINA EPOXI, BICOMPONENTE, FLUIDO</v>
          </cell>
          <cell r="C170" t="str">
            <v>KG</v>
          </cell>
          <cell r="D170" t="str">
            <v>CR</v>
          </cell>
          <cell r="E170" t="str">
            <v>39,43</v>
          </cell>
        </row>
        <row r="171">
          <cell r="A171">
            <v>131</v>
          </cell>
          <cell r="B171" t="str">
            <v>ADESIVO ESTRUTURAL A BASE DE RESINA EPOXI, BICOMPONENTE, PASTOSO (TIXOTROPICO)</v>
          </cell>
          <cell r="C171" t="str">
            <v>KG</v>
          </cell>
          <cell r="D171" t="str">
            <v>CR</v>
          </cell>
          <cell r="E171" t="str">
            <v>33,72</v>
          </cell>
        </row>
        <row r="172">
          <cell r="A172">
            <v>39719</v>
          </cell>
          <cell r="B172" t="str">
            <v>ADESIVO LIQUIDO A BASE DE RESINAS PARA COLAGEM DE ESPUMA DE ISOLAMENTO TERMICO FLEXIVEL</v>
          </cell>
          <cell r="C172" t="str">
            <v>L</v>
          </cell>
          <cell r="D172" t="str">
            <v>CR</v>
          </cell>
          <cell r="E172" t="str">
            <v>91,68</v>
          </cell>
        </row>
        <row r="173">
          <cell r="A173">
            <v>21114</v>
          </cell>
          <cell r="B173" t="str">
            <v>ADESIVO PARA TUBOS CPVC, *75* G</v>
          </cell>
          <cell r="C173" t="str">
            <v>UN</v>
          </cell>
          <cell r="D173" t="str">
            <v>CR</v>
          </cell>
          <cell r="E173" t="str">
            <v>19,64</v>
          </cell>
        </row>
        <row r="174">
          <cell r="A174">
            <v>119</v>
          </cell>
          <cell r="B174" t="str">
            <v>ADESIVO PLASTICO PARA PVC, BISNAGA COM 75 GR</v>
          </cell>
          <cell r="C174" t="str">
            <v>UN</v>
          </cell>
          <cell r="D174" t="str">
            <v>C</v>
          </cell>
          <cell r="E174" t="str">
            <v>7,75</v>
          </cell>
        </row>
        <row r="175">
          <cell r="A175">
            <v>20080</v>
          </cell>
          <cell r="B175" t="str">
            <v>ADESIVO PLASTICO PARA PVC, FRASCO COM 175 GR</v>
          </cell>
          <cell r="C175" t="str">
            <v>UN</v>
          </cell>
          <cell r="D175" t="str">
            <v>CR</v>
          </cell>
          <cell r="E175" t="str">
            <v>22,22</v>
          </cell>
        </row>
        <row r="176">
          <cell r="A176">
            <v>122</v>
          </cell>
          <cell r="B176" t="str">
            <v>ADESIVO PLASTICO PARA PVC, FRASCO COM 850 GR</v>
          </cell>
          <cell r="C176" t="str">
            <v>UN</v>
          </cell>
          <cell r="D176" t="str">
            <v>CR</v>
          </cell>
          <cell r="E176" t="str">
            <v>70,01</v>
          </cell>
        </row>
        <row r="177">
          <cell r="A177">
            <v>3410</v>
          </cell>
          <cell r="B177" t="str">
            <v>ADESIVO/COLA PARA EPS (ISOPOR) E OUTROS MATERIAIS</v>
          </cell>
          <cell r="C177" t="str">
            <v>KG</v>
          </cell>
          <cell r="D177" t="str">
            <v>AS</v>
          </cell>
          <cell r="E177" t="str">
            <v>27,22</v>
          </cell>
        </row>
        <row r="178">
          <cell r="A178">
            <v>124</v>
          </cell>
          <cell r="B178" t="str">
            <v>ADITIVO ACELERADOR DE PEGA E ENDURECIMENTO PARA ARGAMASSAS E CONCRETOS, LIQUIDO E ISENTO DE CLORETOS</v>
          </cell>
          <cell r="C178" t="str">
            <v>L</v>
          </cell>
          <cell r="D178" t="str">
            <v>CR</v>
          </cell>
          <cell r="E178" t="str">
            <v>13,00</v>
          </cell>
        </row>
        <row r="179">
          <cell r="A179">
            <v>7334</v>
          </cell>
          <cell r="B179" t="str">
            <v>ADITIVO ADESIVO LIQUIDO PARA ARGAMASSAS DE REVESTIMENTOS CIMENTICIOS</v>
          </cell>
          <cell r="C179" t="str">
            <v>L</v>
          </cell>
          <cell r="D179" t="str">
            <v>CR</v>
          </cell>
          <cell r="E179" t="str">
            <v>11,69</v>
          </cell>
        </row>
        <row r="180">
          <cell r="A180">
            <v>123</v>
          </cell>
          <cell r="B180" t="str">
            <v>ADITIVO IMPERMEABILIZANTE DE PEGA NORMAL PARA ARGAMASSAS E CONCRETOS SEM ARMACAO, LIQUIDO E ISENTO DE CLORETOS</v>
          </cell>
          <cell r="C180" t="str">
            <v>L</v>
          </cell>
          <cell r="D180" t="str">
            <v>C</v>
          </cell>
          <cell r="E180" t="str">
            <v>5,32</v>
          </cell>
        </row>
        <row r="181">
          <cell r="A181">
            <v>127</v>
          </cell>
          <cell r="B181" t="str">
            <v>ADITIVO IMPERMEABILIZANTE DE PEGA ULTRARRAPIDA, LIQUIDO E ISENTO DE CLORETOS</v>
          </cell>
          <cell r="C181" t="str">
            <v>L</v>
          </cell>
          <cell r="D181" t="str">
            <v>CR</v>
          </cell>
          <cell r="E181" t="str">
            <v>12,70</v>
          </cell>
        </row>
        <row r="182">
          <cell r="A182">
            <v>41373</v>
          </cell>
          <cell r="B182" t="str">
            <v>ADITIVO LIQUIDO IMPERMEABILIZANTE CRISTALIZANTE</v>
          </cell>
          <cell r="C182" t="str">
            <v>L</v>
          </cell>
          <cell r="D182" t="str">
            <v>CR</v>
          </cell>
          <cell r="E182" t="str">
            <v>17,69</v>
          </cell>
        </row>
        <row r="183">
          <cell r="A183">
            <v>133</v>
          </cell>
          <cell r="B183" t="str">
            <v>ADITIVO LIQUIDO INCORPORADOR DE AR PARA CONCRETO E ARGAMASSA, LIQUIDO E ISENTO DE CLORETOS</v>
          </cell>
          <cell r="C183" t="str">
            <v>L</v>
          </cell>
          <cell r="D183" t="str">
            <v>CR</v>
          </cell>
          <cell r="E183" t="str">
            <v>5,27</v>
          </cell>
        </row>
        <row r="184">
          <cell r="A184">
            <v>43617</v>
          </cell>
          <cell r="B184" t="str">
            <v>ADITIVO PLASTIFICANTE E ESTABILIZADOR PARA ARGAMASSAS DE ASSENTAMENTO E REBOCO, LIQUIDO E ISENTO DE CLORETOS</v>
          </cell>
          <cell r="C184" t="str">
            <v>L</v>
          </cell>
          <cell r="D184" t="str">
            <v>CR</v>
          </cell>
          <cell r="E184" t="str">
            <v>5,89</v>
          </cell>
        </row>
        <row r="185">
          <cell r="A185">
            <v>132</v>
          </cell>
          <cell r="B185" t="str">
            <v>ADITIVO PLASTIFICANTE RETARDADOR DE PEGA E REDUTOR DE AGUA PARA CONCRETO, LIQUIDO E ISENTO DE CLORETOS</v>
          </cell>
          <cell r="C185" t="str">
            <v>L</v>
          </cell>
          <cell r="D185" t="str">
            <v>CR</v>
          </cell>
          <cell r="E185" t="str">
            <v>5,47</v>
          </cell>
        </row>
        <row r="186">
          <cell r="A186">
            <v>43618</v>
          </cell>
          <cell r="B186" t="str">
            <v>ADITIVO SUPERPLASTIFICANTE DE PEGA NORMAL PARA CONCRETO, LIQUIDO E ISENTO DE CLORETOS</v>
          </cell>
          <cell r="C186" t="str">
            <v>KG</v>
          </cell>
          <cell r="D186" t="str">
            <v>CR</v>
          </cell>
          <cell r="E186" t="str">
            <v>13,76</v>
          </cell>
        </row>
        <row r="187">
          <cell r="A187">
            <v>37476</v>
          </cell>
          <cell r="B187" t="str">
            <v>ADUELA/ GALERIA PRÃ-MOLDADA DE CONCRETO ARMADO, SEÃÃO RETANGULAR INTERNA DE 1,50 X 1,50 M (L X A), MÃSULA DE 20X20CM, C = 1.00 M, EMÃN = 15 CM, TB-45 E FCK DO CONCRETO = 30 MPA.</v>
          </cell>
          <cell r="C187" t="str">
            <v>UN</v>
          </cell>
          <cell r="D187" t="str">
            <v>CR</v>
          </cell>
          <cell r="E187" t="str">
            <v>2.603,94</v>
          </cell>
        </row>
        <row r="188">
          <cell r="A188">
            <v>37478</v>
          </cell>
          <cell r="B188" t="str">
            <v>ADUELA/ GALERIA PRÃ-MOLDADA DE CONCRETO ARMADO, SEÃÃO RETANGULAR INTERNA DE 2,00 X 2,00 M (L X A), MÃSULA DE 20X20CM, C = 1.00 M, EMÃN = 15 CM, TB-45 E FCK DO CONCRETO = 30 MPA.</v>
          </cell>
          <cell r="C188" t="str">
            <v>UN</v>
          </cell>
          <cell r="D188" t="str">
            <v>CR</v>
          </cell>
          <cell r="E188" t="str">
            <v>3.261,51</v>
          </cell>
        </row>
        <row r="189">
          <cell r="A189">
            <v>37477</v>
          </cell>
          <cell r="B189" t="str">
            <v>ADUELA/ GALERIA PRÃ-MOLDADA DE CONCRETO ARMADO, SEÃÃO RETANGULAR INTERNA DE 2,50 X 2,50 M (L X A), MÃSULA DE 20X20CM, C = 1.00 M, EMÃN = 15 CM, TB-45 E FCK DO CONCRETO = 30 MPA.</v>
          </cell>
          <cell r="C189" t="str">
            <v>UN</v>
          </cell>
          <cell r="D189" t="str">
            <v>CR</v>
          </cell>
          <cell r="E189" t="str">
            <v>4.418,82</v>
          </cell>
        </row>
        <row r="190">
          <cell r="A190">
            <v>37479</v>
          </cell>
          <cell r="B190" t="str">
            <v>ADUELA/ GALERIA PRÃ-MOLDADA DE CONCRETO ARMADO, SEÃÃO RETANGULAR INTERNA DE 3,00 X 3,00 M (L X A), MÃSULA DE 20X20CM, C = 1.00 M, EMÃN = 20 CM, TB-45 E FCK DO CONCRETO = 30 MPA.</v>
          </cell>
          <cell r="C190" t="str">
            <v>UN</v>
          </cell>
          <cell r="D190" t="str">
            <v>CR</v>
          </cell>
          <cell r="E190" t="str">
            <v>5.240,77</v>
          </cell>
        </row>
        <row r="191">
          <cell r="A191">
            <v>41632</v>
          </cell>
          <cell r="B191" t="str">
            <v>ADUELA/GALERIA DE CONCRETO ARMADO, SECAO RETANGULAR 2.00 X 1.00 M (L X A), C = 1.00 M, E = 20 CM</v>
          </cell>
          <cell r="C191" t="str">
            <v>UN</v>
          </cell>
          <cell r="D191" t="str">
            <v>CR</v>
          </cell>
          <cell r="E191" t="str">
            <v>2.847,24</v>
          </cell>
        </row>
        <row r="192">
          <cell r="A192">
            <v>41634</v>
          </cell>
          <cell r="B192" t="str">
            <v>ADUELA/GALERIA DE CONCRETO ARMADO, SECAO RETANGULAR 2.00 X 1.50 M (L X A), C = 1.00 M, E = 20 CM</v>
          </cell>
          <cell r="C192" t="str">
            <v>UN</v>
          </cell>
          <cell r="D192" t="str">
            <v>CR</v>
          </cell>
          <cell r="E192" t="str">
            <v>3.116,11</v>
          </cell>
        </row>
        <row r="193">
          <cell r="A193">
            <v>41633</v>
          </cell>
          <cell r="B193" t="str">
            <v>ADUELA/GALERIA DE CONCRETO ARMADO, SECAO RETANGULAR 2.50 X 1.00 M (L X A), C = 1.00 M, E = 20 CM</v>
          </cell>
          <cell r="C193" t="str">
            <v>UN</v>
          </cell>
          <cell r="D193" t="str">
            <v>CR</v>
          </cell>
          <cell r="E193" t="str">
            <v>3.343,70</v>
          </cell>
        </row>
        <row r="194">
          <cell r="A194">
            <v>41635</v>
          </cell>
          <cell r="B194" t="str">
            <v>ADUELA/GALERIA DE CONCRETO ARMADO, SECAO RETANGULAR 2.50 X 1.50 M (L X A), C = 1.00 M, E = 20 CM</v>
          </cell>
          <cell r="C194" t="str">
            <v>UN</v>
          </cell>
          <cell r="D194" t="str">
            <v>CR</v>
          </cell>
          <cell r="E194" t="str">
            <v>3.751,39</v>
          </cell>
        </row>
        <row r="195">
          <cell r="A195">
            <v>4319</v>
          </cell>
          <cell r="B195" t="str">
            <v>AFASTADOR PARA TELHA DE FIBROCIMENTO CANALETE 90 OU KALHETAO</v>
          </cell>
          <cell r="C195" t="str">
            <v>UN</v>
          </cell>
          <cell r="D195" t="str">
            <v>CR</v>
          </cell>
          <cell r="E195" t="str">
            <v>1,04</v>
          </cell>
        </row>
        <row r="196">
          <cell r="A196">
            <v>42409</v>
          </cell>
          <cell r="B196" t="str">
            <v>AGENTE DE CURA, PROTETOR DA EVAPORACAO DA AGUA DE HIDRATACAO DO CONCRETO</v>
          </cell>
          <cell r="C196" t="str">
            <v>KG</v>
          </cell>
          <cell r="D196" t="str">
            <v>CR</v>
          </cell>
          <cell r="E196" t="str">
            <v>8,67</v>
          </cell>
        </row>
        <row r="197">
          <cell r="A197">
            <v>40553</v>
          </cell>
          <cell r="B197" t="str">
            <v>AGREGADO RECICLADO, TIPO RACHAO RECICLADO CINZA, CLASSE A</v>
          </cell>
          <cell r="C197" t="str">
            <v>M3</v>
          </cell>
          <cell r="D197" t="str">
            <v>AS</v>
          </cell>
          <cell r="E197" t="str">
            <v>35,70</v>
          </cell>
        </row>
        <row r="198">
          <cell r="A198">
            <v>6114</v>
          </cell>
          <cell r="B198" t="str">
            <v>AJUDANTE DE ARMADOR</v>
          </cell>
          <cell r="C198" t="str">
            <v>H</v>
          </cell>
          <cell r="D198" t="str">
            <v>CR</v>
          </cell>
          <cell r="E198" t="str">
            <v>8,54</v>
          </cell>
        </row>
        <row r="199">
          <cell r="A199">
            <v>40912</v>
          </cell>
          <cell r="B199" t="str">
            <v>AJUDANTE DE ARMADOR (MENSALISTA)</v>
          </cell>
          <cell r="C199" t="str">
            <v>MES</v>
          </cell>
          <cell r="D199" t="str">
            <v>CR</v>
          </cell>
          <cell r="E199" t="str">
            <v>1.506,34</v>
          </cell>
        </row>
        <row r="200">
          <cell r="A200">
            <v>247</v>
          </cell>
          <cell r="B200" t="str">
            <v>AJUDANTE DE ELETRICISTA</v>
          </cell>
          <cell r="C200" t="str">
            <v>H</v>
          </cell>
          <cell r="D200" t="str">
            <v>CR</v>
          </cell>
          <cell r="E200" t="str">
            <v>9,77</v>
          </cell>
        </row>
        <row r="201">
          <cell r="A201">
            <v>40919</v>
          </cell>
          <cell r="B201" t="str">
            <v>AJUDANTE DE ELETRICISTA (MENSALISTA)</v>
          </cell>
          <cell r="C201" t="str">
            <v>MES</v>
          </cell>
          <cell r="D201" t="str">
            <v>CR</v>
          </cell>
          <cell r="E201" t="str">
            <v>1.723,07</v>
          </cell>
        </row>
        <row r="202">
          <cell r="A202">
            <v>25958</v>
          </cell>
          <cell r="B202" t="str">
            <v>AJUDANTE DE ESTRUTURAS METALICAS</v>
          </cell>
          <cell r="C202" t="str">
            <v>H</v>
          </cell>
          <cell r="D202" t="str">
            <v>CR</v>
          </cell>
          <cell r="E202" t="str">
            <v>10,10</v>
          </cell>
        </row>
        <row r="203">
          <cell r="A203">
            <v>40984</v>
          </cell>
          <cell r="B203" t="str">
            <v>AJUDANTE DE ESTRUTURAS METALICAS (MENSALISTA)</v>
          </cell>
          <cell r="C203" t="str">
            <v>MES</v>
          </cell>
          <cell r="D203" t="str">
            <v>CR</v>
          </cell>
          <cell r="E203" t="str">
            <v>1.780,97</v>
          </cell>
        </row>
        <row r="204">
          <cell r="A204">
            <v>248</v>
          </cell>
          <cell r="B204" t="str">
            <v>AJUDANTE DE OPERACAO EM GERAL</v>
          </cell>
          <cell r="C204" t="str">
            <v>H</v>
          </cell>
          <cell r="D204" t="str">
            <v>CR</v>
          </cell>
          <cell r="E204" t="str">
            <v>8,83</v>
          </cell>
        </row>
        <row r="205">
          <cell r="A205">
            <v>41086</v>
          </cell>
          <cell r="B205" t="str">
            <v>AJUDANTE DE OPERACAO EM GERAL (MENSALISTA)</v>
          </cell>
          <cell r="C205" t="str">
            <v>MES</v>
          </cell>
          <cell r="D205" t="str">
            <v>CR</v>
          </cell>
          <cell r="E205" t="str">
            <v>1.558,71</v>
          </cell>
        </row>
        <row r="206">
          <cell r="A206">
            <v>34466</v>
          </cell>
          <cell r="B206" t="str">
            <v>AJUDANTE DE PINTOR</v>
          </cell>
          <cell r="C206" t="str">
            <v>H</v>
          </cell>
          <cell r="D206" t="str">
            <v>CR</v>
          </cell>
          <cell r="E206" t="str">
            <v>8,83</v>
          </cell>
        </row>
        <row r="207">
          <cell r="A207">
            <v>41083</v>
          </cell>
          <cell r="B207" t="str">
            <v>AJUDANTE DE PINTOR (MENSALISTA)</v>
          </cell>
          <cell r="C207" t="str">
            <v>MES</v>
          </cell>
          <cell r="D207" t="str">
            <v>CR</v>
          </cell>
          <cell r="E207" t="str">
            <v>1.558,71</v>
          </cell>
        </row>
        <row r="208">
          <cell r="A208">
            <v>252</v>
          </cell>
          <cell r="B208" t="str">
            <v>AJUDANTE DE SERRALHEIRO</v>
          </cell>
          <cell r="C208" t="str">
            <v>H</v>
          </cell>
          <cell r="D208" t="str">
            <v>CR</v>
          </cell>
          <cell r="E208" t="str">
            <v>9,16</v>
          </cell>
        </row>
        <row r="209">
          <cell r="A209">
            <v>40909</v>
          </cell>
          <cell r="B209" t="str">
            <v>AJUDANTE DE SERRALHEIRO (MENSALISTA)</v>
          </cell>
          <cell r="C209" t="str">
            <v>MES</v>
          </cell>
          <cell r="D209" t="str">
            <v>CR</v>
          </cell>
          <cell r="E209" t="str">
            <v>1.615,70</v>
          </cell>
        </row>
        <row r="210">
          <cell r="A210">
            <v>242</v>
          </cell>
          <cell r="B210" t="str">
            <v>AJUDANTE ESPECIALIZADO</v>
          </cell>
          <cell r="C210" t="str">
            <v>H</v>
          </cell>
          <cell r="D210" t="str">
            <v>CR</v>
          </cell>
          <cell r="E210" t="str">
            <v>11,85</v>
          </cell>
        </row>
        <row r="211">
          <cell r="A211">
            <v>41085</v>
          </cell>
          <cell r="B211" t="str">
            <v>AJUDANTE ESPECIALIZADO (MENSALISTA)</v>
          </cell>
          <cell r="C211" t="str">
            <v>MES</v>
          </cell>
          <cell r="D211" t="str">
            <v>CR</v>
          </cell>
          <cell r="E211" t="str">
            <v>2.091,50</v>
          </cell>
        </row>
        <row r="212">
          <cell r="A212">
            <v>427</v>
          </cell>
          <cell r="B212" t="str">
            <v>ALCA PREFORMADA DE CONTRA POSTE, EM ACO GALVANIZADO, PARA CABO 3/16", COMPRIMENTO *860* MM</v>
          </cell>
          <cell r="C212" t="str">
            <v>UN</v>
          </cell>
          <cell r="D212" t="str">
            <v>CR</v>
          </cell>
          <cell r="E212" t="str">
            <v>8,29</v>
          </cell>
        </row>
        <row r="213">
          <cell r="A213">
            <v>417</v>
          </cell>
          <cell r="B213" t="str">
            <v>ALCA PREFORMADA DE DISTRIBUICAO, EM ACO GALVANIZADO, PARA CABO DE ALUMINIO DIAMETRO 16 A 25 MM</v>
          </cell>
          <cell r="C213" t="str">
            <v>UN</v>
          </cell>
          <cell r="D213" t="str">
            <v>CR</v>
          </cell>
          <cell r="E213" t="str">
            <v>3,91</v>
          </cell>
        </row>
        <row r="214">
          <cell r="A214">
            <v>11273</v>
          </cell>
          <cell r="B214" t="str">
            <v>ALCA PREFORMADA DE DISTRIBUICAO, EM ACO GALVANIZADO, PARA CONDUTORES DE ALUMINIO AWG 1/0 (CAA 6/1 OU CA 7 FIOS)</v>
          </cell>
          <cell r="C214" t="str">
            <v>UN</v>
          </cell>
          <cell r="D214" t="str">
            <v>CR</v>
          </cell>
          <cell r="E214" t="str">
            <v>12,13</v>
          </cell>
        </row>
        <row r="215">
          <cell r="A215">
            <v>11272</v>
          </cell>
          <cell r="B215" t="str">
            <v>ALCA PREFORMADA DE DISTRIBUICAO, EM ACO GALVANIZADO, PARA CONDUTORES DE ALUMINIO AWG 2 (CAA 6/1 OU CA 7 FIOS)</v>
          </cell>
          <cell r="C215" t="str">
            <v>UN</v>
          </cell>
          <cell r="D215" t="str">
            <v>CR</v>
          </cell>
          <cell r="E215" t="str">
            <v>7,32</v>
          </cell>
        </row>
        <row r="216">
          <cell r="A216">
            <v>11275</v>
          </cell>
          <cell r="B216" t="str">
            <v>ALCA PREFORMADA DE SERVICO, EM ACO GALVANIZADO, PARA CONDUTORES DE ALUMINIO AWG 4 (CAA 6/1)</v>
          </cell>
          <cell r="C216" t="str">
            <v>UN</v>
          </cell>
          <cell r="D216" t="str">
            <v>CR</v>
          </cell>
          <cell r="E216" t="str">
            <v>2,94</v>
          </cell>
        </row>
        <row r="217">
          <cell r="A217">
            <v>11274</v>
          </cell>
          <cell r="B217" t="str">
            <v>ALCA PREFORMADA DE SERVICO, EM ACO GALVANIZADO, PARA CONDUTORES DE ALUMINIO AWG 6 (CAA 6/1)</v>
          </cell>
          <cell r="C217" t="str">
            <v>UN</v>
          </cell>
          <cell r="D217" t="str">
            <v>CR</v>
          </cell>
          <cell r="E217" t="str">
            <v>2,24</v>
          </cell>
        </row>
        <row r="218">
          <cell r="A218">
            <v>38470</v>
          </cell>
          <cell r="B218" t="str">
            <v>ALICATE DE CORTE DIAGONAL 6 " COM ISOLAMENTO</v>
          </cell>
          <cell r="C218" t="str">
            <v>UN</v>
          </cell>
          <cell r="D218" t="str">
            <v>C</v>
          </cell>
          <cell r="E218" t="str">
            <v>30,00</v>
          </cell>
        </row>
        <row r="219">
          <cell r="A219">
            <v>38547</v>
          </cell>
          <cell r="B219" t="str">
            <v>ALICATE DE CRIMPAR RJ11, RJ12 E RJ45</v>
          </cell>
          <cell r="C219" t="str">
            <v>UN</v>
          </cell>
          <cell r="D219" t="str">
            <v>CR</v>
          </cell>
          <cell r="E219" t="str">
            <v>81,86</v>
          </cell>
        </row>
        <row r="220">
          <cell r="A220">
            <v>38469</v>
          </cell>
          <cell r="B220" t="str">
            <v>ALICATE DE PRESSAO PARA SOLDA DE CHAPA 18 "</v>
          </cell>
          <cell r="C220" t="str">
            <v>UN</v>
          </cell>
          <cell r="D220" t="str">
            <v>CR</v>
          </cell>
          <cell r="E220" t="str">
            <v>88,02</v>
          </cell>
        </row>
        <row r="221">
          <cell r="A221">
            <v>38467</v>
          </cell>
          <cell r="B221" t="str">
            <v>ALICATE DE PRESSAO 11 " PARA SOLDA, TIPO C</v>
          </cell>
          <cell r="C221" t="str">
            <v>UN</v>
          </cell>
          <cell r="D221" t="str">
            <v>CR</v>
          </cell>
          <cell r="E221" t="str">
            <v>49,53</v>
          </cell>
        </row>
        <row r="222">
          <cell r="A222">
            <v>38468</v>
          </cell>
          <cell r="B222" t="str">
            <v>ALICATE DE PRESSAO 11 " PARA SOLDA, TIPO U</v>
          </cell>
          <cell r="C222" t="str">
            <v>UN</v>
          </cell>
          <cell r="D222" t="str">
            <v>CR</v>
          </cell>
          <cell r="E222" t="str">
            <v>54,50</v>
          </cell>
        </row>
        <row r="223">
          <cell r="A223">
            <v>38471</v>
          </cell>
          <cell r="B223" t="str">
            <v>ALICATE PARA ANEIS DE PISTAO, CAPACIDADE 50 A 100 MM</v>
          </cell>
          <cell r="C223" t="str">
            <v>UN</v>
          </cell>
          <cell r="D223" t="str">
            <v>CR</v>
          </cell>
          <cell r="E223" t="str">
            <v>70,78</v>
          </cell>
        </row>
        <row r="224">
          <cell r="A224">
            <v>37370</v>
          </cell>
          <cell r="B224" t="str">
            <v>ALIMENTACAO - HORISTA (COLETADO CAIXA)</v>
          </cell>
          <cell r="C224" t="str">
            <v>H</v>
          </cell>
          <cell r="D224" t="str">
            <v>C</v>
          </cell>
          <cell r="E224" t="str">
            <v>2,32</v>
          </cell>
        </row>
        <row r="225">
          <cell r="A225">
            <v>40862</v>
          </cell>
          <cell r="B225" t="str">
            <v>ALIMENTACAO - MENSALISTA (COLETADO CAIXA)</v>
          </cell>
          <cell r="C225" t="str">
            <v>MES</v>
          </cell>
          <cell r="D225" t="str">
            <v>C</v>
          </cell>
          <cell r="E225" t="str">
            <v>437,34</v>
          </cell>
        </row>
        <row r="226">
          <cell r="A226">
            <v>10658</v>
          </cell>
          <cell r="B226" t="str">
            <v>ALISADORA DE CONCRETO COM MOTOR A GASOLINA DE 5,5 HP, PESO COM MOTOR DE 78 KG, 4 PAS</v>
          </cell>
          <cell r="C226" t="str">
            <v>UN</v>
          </cell>
          <cell r="D226" t="str">
            <v>AS</v>
          </cell>
          <cell r="E226" t="str">
            <v>6.880,00</v>
          </cell>
        </row>
        <row r="227">
          <cell r="A227">
            <v>253</v>
          </cell>
          <cell r="B227" t="str">
            <v>ALMOXARIFE</v>
          </cell>
          <cell r="C227" t="str">
            <v>H</v>
          </cell>
          <cell r="D227" t="str">
            <v>C</v>
          </cell>
          <cell r="E227" t="str">
            <v>13,56</v>
          </cell>
        </row>
        <row r="228">
          <cell r="A228">
            <v>40809</v>
          </cell>
          <cell r="B228" t="str">
            <v>ALMOXARIFE (MENSALISTA)</v>
          </cell>
          <cell r="C228" t="str">
            <v>MES</v>
          </cell>
          <cell r="D228" t="str">
            <v>CR</v>
          </cell>
          <cell r="E228" t="str">
            <v>2.388,24</v>
          </cell>
        </row>
        <row r="229">
          <cell r="A229">
            <v>42428</v>
          </cell>
          <cell r="B229" t="str">
            <v>ALONGADOR COM TRES ALTURAS, EM TUBO DE ACO CARBONO, PINTURA NO PROCESSO ELETROSTATICO - EQUIPAMENTO DE GINASTICA PARA ACADEMIA AO AR LIVRE / ACADEMIA DA TERCEIRA IDADE - ATI</v>
          </cell>
          <cell r="C229" t="str">
            <v>UN</v>
          </cell>
          <cell r="D229" t="str">
            <v>AS</v>
          </cell>
          <cell r="E229" t="str">
            <v>1.800,00</v>
          </cell>
        </row>
        <row r="230">
          <cell r="A230">
            <v>583</v>
          </cell>
          <cell r="B230" t="str">
            <v>ALUMINIO ANODIZADO</v>
          </cell>
          <cell r="C230" t="str">
            <v>KG</v>
          </cell>
          <cell r="D230" t="str">
            <v>CR</v>
          </cell>
          <cell r="E230" t="str">
            <v>41,66</v>
          </cell>
        </row>
        <row r="231">
          <cell r="A231">
            <v>299</v>
          </cell>
          <cell r="B231" t="str">
            <v>ANEL BORRACHA DN 100 MM, PARA TUBO SERIE REFORCADA ESGOTO PREDIAL</v>
          </cell>
          <cell r="C231" t="str">
            <v>UN</v>
          </cell>
          <cell r="D231" t="str">
            <v>CR</v>
          </cell>
          <cell r="E231" t="str">
            <v>3,18</v>
          </cell>
        </row>
        <row r="232">
          <cell r="A232">
            <v>298</v>
          </cell>
          <cell r="B232" t="str">
            <v>ANEL BORRACHA DN 75 MM, PARA TUBO SERIE REFORCADA ESGOTO PREDIAL</v>
          </cell>
          <cell r="C232" t="str">
            <v>UN</v>
          </cell>
          <cell r="D232" t="str">
            <v>CR</v>
          </cell>
          <cell r="E232" t="str">
            <v>3,19</v>
          </cell>
        </row>
        <row r="233">
          <cell r="A233">
            <v>295</v>
          </cell>
          <cell r="B233" t="str">
            <v>ANEL BORRACHA PARA TUBO ESGOTO PREDIAL DN 40 MM (NBR 5688)</v>
          </cell>
          <cell r="C233" t="str">
            <v>UN</v>
          </cell>
          <cell r="D233" t="str">
            <v>CR</v>
          </cell>
          <cell r="E233" t="str">
            <v>1,90</v>
          </cell>
        </row>
        <row r="234">
          <cell r="A234">
            <v>296</v>
          </cell>
          <cell r="B234" t="str">
            <v>ANEL BORRACHA PARA TUBO ESGOTO PREDIAL DN 50 MM (NBR 5688)</v>
          </cell>
          <cell r="C234" t="str">
            <v>UN</v>
          </cell>
          <cell r="D234" t="str">
            <v>CR</v>
          </cell>
          <cell r="E234" t="str">
            <v>1,97</v>
          </cell>
        </row>
        <row r="235">
          <cell r="A235">
            <v>297</v>
          </cell>
          <cell r="B235" t="str">
            <v>ANEL BORRACHA PARA TUBO ESGOTO PREDIAL DN 75 MM (NBR 5688)</v>
          </cell>
          <cell r="C235" t="str">
            <v>UN</v>
          </cell>
          <cell r="D235" t="str">
            <v>CR</v>
          </cell>
          <cell r="E235" t="str">
            <v>2,79</v>
          </cell>
        </row>
        <row r="236">
          <cell r="A236">
            <v>301</v>
          </cell>
          <cell r="B236" t="str">
            <v>ANEL BORRACHA PARA TUBO ESGOTO PREDIAL, DN 100 MM (NBR 5688)</v>
          </cell>
          <cell r="C236" t="str">
            <v>UN</v>
          </cell>
          <cell r="D236" t="str">
            <v>C</v>
          </cell>
          <cell r="E236" t="str">
            <v>3,50</v>
          </cell>
        </row>
        <row r="237">
          <cell r="A237">
            <v>300</v>
          </cell>
          <cell r="B237" t="str">
            <v>ANEL BORRACHA, DN 150 MM, PARA TUBO SERIE REFORCADA ESGOTO PREDIAL</v>
          </cell>
          <cell r="C237" t="str">
            <v>UN</v>
          </cell>
          <cell r="D237" t="str">
            <v>CR</v>
          </cell>
          <cell r="E237" t="str">
            <v>14,70</v>
          </cell>
        </row>
        <row r="238">
          <cell r="A238">
            <v>20084</v>
          </cell>
          <cell r="B238" t="str">
            <v>ANEL BORRACHA, DN 40 MM, PARA TUBO SERIE REFORCADA ESGOTO PREDIAL</v>
          </cell>
          <cell r="C238" t="str">
            <v>UN</v>
          </cell>
          <cell r="D238" t="str">
            <v>CR</v>
          </cell>
          <cell r="E238" t="str">
            <v>1,90</v>
          </cell>
        </row>
        <row r="239">
          <cell r="A239">
            <v>20085</v>
          </cell>
          <cell r="B239" t="str">
            <v>ANEL BORRACHA, DN 50 MM, PARA TUBO SERIE REFORCADA ESGOTO PREDIAL</v>
          </cell>
          <cell r="C239" t="str">
            <v>UN</v>
          </cell>
          <cell r="D239" t="str">
            <v>CR</v>
          </cell>
          <cell r="E239" t="str">
            <v>1,76</v>
          </cell>
        </row>
        <row r="240">
          <cell r="A240">
            <v>311</v>
          </cell>
          <cell r="B240" t="str">
            <v>ANEL BORRACHA, PARA TUBO PVC DEFOFO, DN 100 MM (NBR 7665)</v>
          </cell>
          <cell r="C240" t="str">
            <v>UN</v>
          </cell>
          <cell r="D240" t="str">
            <v>CR</v>
          </cell>
          <cell r="E240" t="str">
            <v>11,38</v>
          </cell>
        </row>
        <row r="241">
          <cell r="A241">
            <v>318</v>
          </cell>
          <cell r="B241" t="str">
            <v>ANEL BORRACHA, PARA TUBO PVC DEFOFO, DN 150 MM (NBR 7665)</v>
          </cell>
          <cell r="C241" t="str">
            <v>UN</v>
          </cell>
          <cell r="D241" t="str">
            <v>CR</v>
          </cell>
          <cell r="E241" t="str">
            <v>19,93</v>
          </cell>
        </row>
        <row r="242">
          <cell r="A242">
            <v>319</v>
          </cell>
          <cell r="B242" t="str">
            <v>ANEL BORRACHA, PARA TUBO PVC DEFOFO, DN 200 MM (NBR 7665)</v>
          </cell>
          <cell r="C242" t="str">
            <v>UN</v>
          </cell>
          <cell r="D242" t="str">
            <v>CR</v>
          </cell>
          <cell r="E242" t="str">
            <v>37,65</v>
          </cell>
        </row>
        <row r="243">
          <cell r="A243">
            <v>320</v>
          </cell>
          <cell r="B243" t="str">
            <v>ANEL BORRACHA, PARA TUBO PVC DEFOFO, DN 250 MM (NBR 7665)</v>
          </cell>
          <cell r="C243" t="str">
            <v>UN</v>
          </cell>
          <cell r="D243" t="str">
            <v>CR</v>
          </cell>
          <cell r="E243" t="str">
            <v>119,68</v>
          </cell>
        </row>
        <row r="244">
          <cell r="A244">
            <v>314</v>
          </cell>
          <cell r="B244" t="str">
            <v>ANEL BORRACHA, PARA TUBO PVC DEFOFO, DN 300 MM (NBR 7665)</v>
          </cell>
          <cell r="C244" t="str">
            <v>UN</v>
          </cell>
          <cell r="D244" t="str">
            <v>CR</v>
          </cell>
          <cell r="E244" t="str">
            <v>183,83</v>
          </cell>
        </row>
        <row r="245">
          <cell r="A245">
            <v>303</v>
          </cell>
          <cell r="B245" t="str">
            <v>ANEL BORRACHA, PARA TUBO PVC, REDE COLETOR ESGOTO, DN 100 MM (NBR 7362)</v>
          </cell>
          <cell r="C245" t="str">
            <v>UN</v>
          </cell>
          <cell r="D245" t="str">
            <v>CR</v>
          </cell>
          <cell r="E245" t="str">
            <v>4,77</v>
          </cell>
        </row>
        <row r="246">
          <cell r="A246">
            <v>305</v>
          </cell>
          <cell r="B246" t="str">
            <v>ANEL BORRACHA, PARA TUBO PVC, REDE COLETOR ESGOTO, DN 150 MM (NBR 7362)</v>
          </cell>
          <cell r="C246" t="str">
            <v>UN</v>
          </cell>
          <cell r="D246" t="str">
            <v>CR</v>
          </cell>
          <cell r="E246" t="str">
            <v>12,44</v>
          </cell>
        </row>
        <row r="247">
          <cell r="A247">
            <v>306</v>
          </cell>
          <cell r="B247" t="str">
            <v>ANEL BORRACHA, PARA TUBO PVC, REDE COLETOR ESGOTO, DN 200 MM (NBR 7362)</v>
          </cell>
          <cell r="C247" t="str">
            <v>UN</v>
          </cell>
          <cell r="D247" t="str">
            <v>CR</v>
          </cell>
          <cell r="E247" t="str">
            <v>14,95</v>
          </cell>
        </row>
        <row r="248">
          <cell r="A248">
            <v>307</v>
          </cell>
          <cell r="B248" t="str">
            <v>ANEL BORRACHA, PARA TUBO PVC, REDE COLETOR ESGOTO, DN 250 MM (NBR 7362)</v>
          </cell>
          <cell r="C248" t="str">
            <v>UN</v>
          </cell>
          <cell r="D248" t="str">
            <v>CR</v>
          </cell>
          <cell r="E248" t="str">
            <v>29,52</v>
          </cell>
        </row>
        <row r="249">
          <cell r="A249">
            <v>309</v>
          </cell>
          <cell r="B249" t="str">
            <v>ANEL BORRACHA, PARA TUBO PVC, REDE COLETOR ESGOTO, DN 350 MM (NBR 7362)</v>
          </cell>
          <cell r="C249" t="str">
            <v>UN</v>
          </cell>
          <cell r="D249" t="str">
            <v>CR</v>
          </cell>
          <cell r="E249" t="str">
            <v>60,48</v>
          </cell>
        </row>
        <row r="250">
          <cell r="A250">
            <v>310</v>
          </cell>
          <cell r="B250" t="str">
            <v>ANEL BORRACHA, PARA TUBO PVC, REDE COLETOR ESGOTO, DN 400 MM (NBR 7362)</v>
          </cell>
          <cell r="C250" t="str">
            <v>UN</v>
          </cell>
          <cell r="D250" t="str">
            <v>CR</v>
          </cell>
          <cell r="E250" t="str">
            <v>76,71</v>
          </cell>
        </row>
        <row r="251">
          <cell r="A251">
            <v>328</v>
          </cell>
          <cell r="B251" t="str">
            <v>ANEL BORRACHA, PARA TUBO/CONEXAO PVC PBA, DN 100 MM, PARA REDE AGUA</v>
          </cell>
          <cell r="C251" t="str">
            <v>UN</v>
          </cell>
          <cell r="D251" t="str">
            <v>CR</v>
          </cell>
          <cell r="E251" t="str">
            <v>9,15</v>
          </cell>
        </row>
        <row r="252">
          <cell r="A252">
            <v>325</v>
          </cell>
          <cell r="B252" t="str">
            <v>ANEL BORRACHA, PARA TUBO/CONEXAO PVC PBA, DN 50 MM, PARA REDE AGUA</v>
          </cell>
          <cell r="C252" t="str">
            <v>UN</v>
          </cell>
          <cell r="D252" t="str">
            <v>CR</v>
          </cell>
          <cell r="E252" t="str">
            <v>3,55</v>
          </cell>
        </row>
        <row r="253">
          <cell r="A253">
            <v>20326</v>
          </cell>
          <cell r="B253" t="str">
            <v>ANEL BORRACHA, PARA TUBO/CONEXAO PVC PBA, DN 60 MM, PARA REDE AGUA</v>
          </cell>
          <cell r="C253" t="str">
            <v>UN</v>
          </cell>
          <cell r="D253" t="str">
            <v>CR</v>
          </cell>
          <cell r="E253" t="str">
            <v>9,51</v>
          </cell>
        </row>
        <row r="254">
          <cell r="A254">
            <v>329</v>
          </cell>
          <cell r="B254" t="str">
            <v>ANEL BORRACHA, PARA TUBO/CONEXAO PVC PBA, DN 75 MM, PARA REDE AGUA</v>
          </cell>
          <cell r="C254" t="str">
            <v>UN</v>
          </cell>
          <cell r="D254" t="str">
            <v>CR</v>
          </cell>
          <cell r="E254" t="str">
            <v>11,70</v>
          </cell>
        </row>
        <row r="255">
          <cell r="A255">
            <v>308</v>
          </cell>
          <cell r="B255" t="str">
            <v>ANEL BORRACHA, PARA TUBO, PVC REDE COLETOR ESGOTO, DN 300 MM (NBR 7362)</v>
          </cell>
          <cell r="C255" t="str">
            <v>UN</v>
          </cell>
          <cell r="D255" t="str">
            <v>CR</v>
          </cell>
          <cell r="E255" t="str">
            <v>39,41</v>
          </cell>
        </row>
        <row r="256">
          <cell r="A256">
            <v>39642</v>
          </cell>
          <cell r="B256" t="str">
            <v>ANEL DE BORRACHA PARA VEDACAO DE DUTO PEAD CORRUGADO PARA ELETRICA, DN 1 1/2"</v>
          </cell>
          <cell r="C256" t="str">
            <v>UN</v>
          </cell>
          <cell r="D256" t="str">
            <v>CR</v>
          </cell>
          <cell r="E256" t="str">
            <v>2,39</v>
          </cell>
        </row>
        <row r="257">
          <cell r="A257">
            <v>39641</v>
          </cell>
          <cell r="B257" t="str">
            <v>ANEL DE BORRACHA PARA VEDACAO DE DUTO PEAD CORRUGADO PARA ELETRICA, DN 1 1/4"</v>
          </cell>
          <cell r="C257" t="str">
            <v>UN</v>
          </cell>
          <cell r="D257" t="str">
            <v>CR</v>
          </cell>
          <cell r="E257" t="str">
            <v>1,66</v>
          </cell>
        </row>
        <row r="258">
          <cell r="A258">
            <v>39643</v>
          </cell>
          <cell r="B258" t="str">
            <v>ANEL DE BORRACHA PARA VEDACAO DE DUTO PEAD CORRUGADO PARA ELETRICA, DN 2"</v>
          </cell>
          <cell r="C258" t="str">
            <v>UN</v>
          </cell>
          <cell r="D258" t="str">
            <v>CR</v>
          </cell>
          <cell r="E258" t="str">
            <v>6,65</v>
          </cell>
        </row>
        <row r="259">
          <cell r="A259">
            <v>39644</v>
          </cell>
          <cell r="B259" t="str">
            <v>ANEL DE BORRACHA PARA VEDACAO DE DUTO PEAD CORRUGADO PARA ELETRICA, DN 3"</v>
          </cell>
          <cell r="C259" t="str">
            <v>UN</v>
          </cell>
          <cell r="D259" t="str">
            <v>CR</v>
          </cell>
          <cell r="E259" t="str">
            <v>8,58</v>
          </cell>
        </row>
        <row r="260">
          <cell r="A260">
            <v>39645</v>
          </cell>
          <cell r="B260" t="str">
            <v>ANEL DE BORRACHA PARA VEDACAO DE DUTO PEAD CORRUGADO PARA ELETRICA, DN 4"</v>
          </cell>
          <cell r="C260" t="str">
            <v>UN</v>
          </cell>
          <cell r="D260" t="str">
            <v>CR</v>
          </cell>
          <cell r="E260" t="str">
            <v>11,09</v>
          </cell>
        </row>
        <row r="261">
          <cell r="A261">
            <v>41610</v>
          </cell>
          <cell r="B261" t="str">
            <v>ANEL DE CONCRETO ARMADO COM FUNDO, PARA FOSSA E POCO 1,50 X *0,50* M</v>
          </cell>
          <cell r="C261" t="str">
            <v>UN</v>
          </cell>
          <cell r="D261" t="str">
            <v>CR</v>
          </cell>
          <cell r="E261" t="str">
            <v>483,09</v>
          </cell>
        </row>
        <row r="262">
          <cell r="A262">
            <v>41611</v>
          </cell>
          <cell r="B262" t="str">
            <v>ANEL DE CONCRETO ARMADO COM FUNDO, PARA FOSSA E POCO 2,00 X *0,50* M</v>
          </cell>
          <cell r="C262" t="str">
            <v>UN</v>
          </cell>
          <cell r="D262" t="str">
            <v>CR</v>
          </cell>
          <cell r="E262" t="str">
            <v>761,45</v>
          </cell>
        </row>
        <row r="263">
          <cell r="A263">
            <v>41612</v>
          </cell>
          <cell r="B263" t="str">
            <v>ANEL DE CONCRETO ARMADO COM FUNDO, PARA FOSSA E POCO 2,50 X *0,50* M</v>
          </cell>
          <cell r="C263" t="str">
            <v>UN</v>
          </cell>
          <cell r="D263" t="str">
            <v>CR</v>
          </cell>
          <cell r="E263" t="str">
            <v>1.069,19</v>
          </cell>
        </row>
        <row r="264">
          <cell r="A264">
            <v>41637</v>
          </cell>
          <cell r="B264" t="str">
            <v>ANEL DE CONCRETO ARMADO, COM FUROS/DRENO PARA SUMIDOURO, D = 0,80 M, H = 0,50 M</v>
          </cell>
          <cell r="C264" t="str">
            <v>UN</v>
          </cell>
          <cell r="D264" t="str">
            <v>CR</v>
          </cell>
          <cell r="E264" t="str">
            <v>99,94</v>
          </cell>
        </row>
        <row r="265">
          <cell r="A265">
            <v>41638</v>
          </cell>
          <cell r="B265" t="str">
            <v>ANEL DE CONCRETO ARMADO, COM FUROS/DRENO PARA SUMIDOURO, D = 1,00 M, H = 0,50M</v>
          </cell>
          <cell r="C265" t="str">
            <v>UN</v>
          </cell>
          <cell r="D265" t="str">
            <v>CR</v>
          </cell>
          <cell r="E265" t="str">
            <v>130,19</v>
          </cell>
        </row>
        <row r="266">
          <cell r="A266">
            <v>41639</v>
          </cell>
          <cell r="B266" t="str">
            <v>ANEL DE CONCRETO ARMADO, COM FUROS/DRENO PARA SUMIDOURO, D = 1,50 M, H = 0,50 M</v>
          </cell>
          <cell r="C266" t="str">
            <v>UN</v>
          </cell>
          <cell r="D266" t="str">
            <v>CR</v>
          </cell>
          <cell r="E266" t="str">
            <v>314,97</v>
          </cell>
        </row>
        <row r="267">
          <cell r="A267">
            <v>11789</v>
          </cell>
          <cell r="B267" t="str">
            <v>ANEL DE DISTRIBUICAO EM ACO GALVANIZADO PARA FIO FE-160</v>
          </cell>
          <cell r="C267" t="str">
            <v>UN</v>
          </cell>
          <cell r="D267" t="str">
            <v>CR</v>
          </cell>
          <cell r="E267" t="str">
            <v>1,10</v>
          </cell>
        </row>
        <row r="268">
          <cell r="A268">
            <v>20975</v>
          </cell>
          <cell r="B268" t="str">
            <v>ANEL DE EXPANSAO EM COBRE, ENGATE RAPIDO 1 1/2", PARA EMPATACAO MANGUEIRA DE COMBATE A INCENDIO PREDIAL</v>
          </cell>
          <cell r="C268" t="str">
            <v>UN</v>
          </cell>
          <cell r="D268" t="str">
            <v>CR</v>
          </cell>
          <cell r="E268" t="str">
            <v>10,30</v>
          </cell>
        </row>
        <row r="269">
          <cell r="A269">
            <v>20976</v>
          </cell>
          <cell r="B269" t="str">
            <v>ANEL DE EXPANSAO EM COBRE, ENGATE RAPIDO 2 1/2", PARA EMPATACAO MANGUEIRA DE COMBATE A INCENDIO PREDIAL</v>
          </cell>
          <cell r="C269" t="str">
            <v>UN</v>
          </cell>
          <cell r="D269" t="str">
            <v>CR</v>
          </cell>
          <cell r="E269" t="str">
            <v>15,57</v>
          </cell>
        </row>
        <row r="270">
          <cell r="A270">
            <v>40340</v>
          </cell>
          <cell r="B270" t="str">
            <v>ANEL DE VEDACAO/JUNTA ELASTICA, H = *16* MM, PARA TUBO DE CONCRETO DN 300 MM</v>
          </cell>
          <cell r="C270" t="str">
            <v>UN</v>
          </cell>
          <cell r="D270" t="str">
            <v>CR</v>
          </cell>
          <cell r="E270" t="str">
            <v>92,69</v>
          </cell>
        </row>
        <row r="271">
          <cell r="A271">
            <v>40341</v>
          </cell>
          <cell r="B271" t="str">
            <v>ANEL DE VEDACAO/JUNTA ELASTICA, H = *16* MM, PARA TUBO DE CONCRETO DN 400 MM</v>
          </cell>
          <cell r="C271" t="str">
            <v>UN</v>
          </cell>
          <cell r="D271" t="str">
            <v>CR</v>
          </cell>
          <cell r="E271" t="str">
            <v>109,75</v>
          </cell>
        </row>
        <row r="272">
          <cell r="A272">
            <v>40342</v>
          </cell>
          <cell r="B272" t="str">
            <v>ANEL DE VEDACAO/JUNTA ELASTICA, H = *16* MM, PARA TUBO DE CONCRETO DN 500 MM</v>
          </cell>
          <cell r="C272" t="str">
            <v>UN</v>
          </cell>
          <cell r="D272" t="str">
            <v>CR</v>
          </cell>
          <cell r="E272" t="str">
            <v>139,13</v>
          </cell>
        </row>
        <row r="273">
          <cell r="A273">
            <v>40343</v>
          </cell>
          <cell r="B273" t="str">
            <v>ANEL DE VEDACAO/JUNTA ELASTICA, H = *16* MM, PARA TUBO DE CONCRETO DN 600 MM</v>
          </cell>
          <cell r="C273" t="str">
            <v>UN</v>
          </cell>
          <cell r="D273" t="str">
            <v>CR</v>
          </cell>
          <cell r="E273" t="str">
            <v>170,69</v>
          </cell>
        </row>
        <row r="274">
          <cell r="A274">
            <v>40344</v>
          </cell>
          <cell r="B274" t="str">
            <v>ANEL DE VEDACAO/JUNTA ELASTICA, H = *18* MM, PARA TUBO DE CONCRETO DN 700 MM</v>
          </cell>
          <cell r="C274" t="str">
            <v>UN</v>
          </cell>
          <cell r="D274" t="str">
            <v>CR</v>
          </cell>
          <cell r="E274" t="str">
            <v>180,48</v>
          </cell>
        </row>
        <row r="275">
          <cell r="A275">
            <v>40345</v>
          </cell>
          <cell r="B275" t="str">
            <v>ANEL DE VEDACAO/JUNTA ELASTICA, H = *19* MM, PARA TUBO DE CONCRETO DN 800 MM</v>
          </cell>
          <cell r="C275" t="str">
            <v>UN</v>
          </cell>
          <cell r="D275" t="str">
            <v>CR</v>
          </cell>
          <cell r="E275" t="str">
            <v>225,34</v>
          </cell>
        </row>
        <row r="276">
          <cell r="A276">
            <v>40346</v>
          </cell>
          <cell r="B276" t="str">
            <v>ANEL DE VEDACAO/JUNTA ELASTICA, H = *19* MM, PARA TUBO DE CONCRETO DN 900 MM</v>
          </cell>
          <cell r="C276" t="str">
            <v>UN</v>
          </cell>
          <cell r="D276" t="str">
            <v>CR</v>
          </cell>
          <cell r="E276" t="str">
            <v>211,98</v>
          </cell>
        </row>
        <row r="277">
          <cell r="A277">
            <v>40347</v>
          </cell>
          <cell r="B277" t="str">
            <v>ANEL DE VEDACAO/JUNTA ELASTICA, H = *21* MM, PARA TUBO DE CONCRETO DN 1000 MM</v>
          </cell>
          <cell r="C277" t="str">
            <v>UN</v>
          </cell>
          <cell r="D277" t="str">
            <v>CR</v>
          </cell>
          <cell r="E277" t="str">
            <v>262,10</v>
          </cell>
        </row>
        <row r="278">
          <cell r="A278">
            <v>38840</v>
          </cell>
          <cell r="B278" t="str">
            <v>ANEL DESLIZANTE / TRADICIONAL, METALICO, PARA TUBO PEX, DN 16 MM</v>
          </cell>
          <cell r="C278" t="str">
            <v>UN</v>
          </cell>
          <cell r="D278" t="str">
            <v>AS</v>
          </cell>
          <cell r="E278" t="str">
            <v>2,70</v>
          </cell>
        </row>
        <row r="279">
          <cell r="A279">
            <v>38841</v>
          </cell>
          <cell r="B279" t="str">
            <v>ANEL DESLIZANTE / TRADICIONAL, METALICO, PARA TUBO PEX, DN 20 MM</v>
          </cell>
          <cell r="C279" t="str">
            <v>UN</v>
          </cell>
          <cell r="D279" t="str">
            <v>AS</v>
          </cell>
          <cell r="E279" t="str">
            <v>3,00</v>
          </cell>
        </row>
        <row r="280">
          <cell r="A280">
            <v>38842</v>
          </cell>
          <cell r="B280" t="str">
            <v>ANEL DESLIZANTE / TRADICIONAL, METALICO, PARA TUBO PEX, DN 25 MM</v>
          </cell>
          <cell r="C280" t="str">
            <v>UN</v>
          </cell>
          <cell r="D280" t="str">
            <v>AS</v>
          </cell>
          <cell r="E280" t="str">
            <v>5,93</v>
          </cell>
        </row>
        <row r="281">
          <cell r="A281">
            <v>38843</v>
          </cell>
          <cell r="B281" t="str">
            <v>ANEL DESLIZANTE / TRADICIONAL, METALICO, PARA TUBO PEX, DN 32 MM</v>
          </cell>
          <cell r="C281" t="str">
            <v>UN</v>
          </cell>
          <cell r="D281" t="str">
            <v>AS</v>
          </cell>
          <cell r="E281" t="str">
            <v>9,26</v>
          </cell>
        </row>
        <row r="282">
          <cell r="A282">
            <v>43424</v>
          </cell>
          <cell r="B282" t="str">
            <v>ANEL EM CONCRETO ARMADO, LISO,  PARA FOSSAS SEPTICAS E SUMIDOUROS, COM FUNDO, DIAMETRO INTERNO DE 1,20 M E ALTURA DE 0,50 M</v>
          </cell>
          <cell r="C282" t="str">
            <v>UN</v>
          </cell>
          <cell r="D282" t="str">
            <v>CR</v>
          </cell>
          <cell r="E282" t="str">
            <v>404,75</v>
          </cell>
        </row>
        <row r="283">
          <cell r="A283">
            <v>43426</v>
          </cell>
          <cell r="B283" t="str">
            <v>ANEL EM CONCRETO ARMADO, LISO, PARA FOSSAS SEPTICAS E SUMIDOUROS, COM FUNDO, DIAMETRO INTERNO DE 3,00 M E ALTURA DE 0,50 M</v>
          </cell>
          <cell r="C283" t="str">
            <v>UN</v>
          </cell>
          <cell r="D283" t="str">
            <v>CR</v>
          </cell>
          <cell r="E283" t="str">
            <v>1.396,00</v>
          </cell>
        </row>
        <row r="284">
          <cell r="A284">
            <v>12565</v>
          </cell>
          <cell r="B284" t="str">
            <v>ANEL EM CONCRETO ARMADO, LISO, PARA FOSSAS SEPTICAS E SUMIDOUROS, SEM FUNDO, DIAMETRO INTERNO DE 2,00 M E ALTURA DE 0,50 M</v>
          </cell>
          <cell r="C284" t="str">
            <v>UN</v>
          </cell>
          <cell r="D284" t="str">
            <v>CR</v>
          </cell>
          <cell r="E284" t="str">
            <v>489,56</v>
          </cell>
        </row>
        <row r="285">
          <cell r="A285">
            <v>12567</v>
          </cell>
          <cell r="B285" t="str">
            <v>ANEL EM CONCRETO ARMADO, LISO, PARA FOSSAS SEPTICAS E SUMIDOUROS, SEM FUNDO, DIAMETRO INTERNO DE 2,50 M E ALTURA DE 0,50 M</v>
          </cell>
          <cell r="C285" t="str">
            <v>UN</v>
          </cell>
          <cell r="D285" t="str">
            <v>CR</v>
          </cell>
          <cell r="E285" t="str">
            <v>657,56</v>
          </cell>
        </row>
        <row r="286">
          <cell r="A286">
            <v>12568</v>
          </cell>
          <cell r="B286" t="str">
            <v>ANEL EM CONCRETO ARMADO, LISO, PARA FOSSAS SEPTICAS E SUMIDOUROS, SEM FUNDO, DIAMETRO INTERNO DE 3,00 M E ALTURA DE 0,50 M</v>
          </cell>
          <cell r="C286" t="str">
            <v>UN</v>
          </cell>
          <cell r="D286" t="str">
            <v>CR</v>
          </cell>
          <cell r="E286" t="str">
            <v>920,58</v>
          </cell>
        </row>
        <row r="287">
          <cell r="A287">
            <v>43441</v>
          </cell>
          <cell r="B287" t="str">
            <v>ANEL EM CONCRETO ARMADO, LISO, PARA POCOS DE INSPECAO, COM FUNDO, DIAMETRO INTERNO DE 0,60 M E ALTURA DE 0,50 M</v>
          </cell>
          <cell r="C287" t="str">
            <v>UN</v>
          </cell>
          <cell r="D287" t="str">
            <v>CR</v>
          </cell>
          <cell r="E287" t="str">
            <v>118,36</v>
          </cell>
        </row>
        <row r="288">
          <cell r="A288">
            <v>43423</v>
          </cell>
          <cell r="B288" t="str">
            <v>ANEL EM CONCRETO ARMADO, LISO, PARA POCOS DE INSPECAO, SEM FUNDO, DIAMETRO INTERNO DE 0,60 M E ALTURA DE 0,20 M</v>
          </cell>
          <cell r="C288" t="str">
            <v>UN</v>
          </cell>
          <cell r="D288" t="str">
            <v>CR</v>
          </cell>
          <cell r="E288" t="str">
            <v>55,23</v>
          </cell>
        </row>
        <row r="289">
          <cell r="A289">
            <v>12532</v>
          </cell>
          <cell r="B289" t="str">
            <v>ANEL EM CONCRETO ARMADO, LISO, PARA POCOS DE INSPECAO, SEM FUNDO, DIAMETRO INTERNO DE 0,60 M E ALTURA DE 0,50 M</v>
          </cell>
          <cell r="C289" t="str">
            <v>UN</v>
          </cell>
          <cell r="D289" t="str">
            <v>CR</v>
          </cell>
          <cell r="E289" t="str">
            <v>85,18</v>
          </cell>
        </row>
        <row r="290">
          <cell r="A290">
            <v>43444</v>
          </cell>
          <cell r="B290" t="str">
            <v>ANEL EM CONCRETO ARMADO, LISO, PARA POCOS DE VISITA, POCOS DE INSPECAO, FOSSAS SEPTICAS E SUMIDOUROS, COM FUNDO, DIAMETRO INTERNO DE 1,20 M E ALTURA DE 0,75 M</v>
          </cell>
          <cell r="C290" t="str">
            <v>UN</v>
          </cell>
          <cell r="D290" t="str">
            <v>CR</v>
          </cell>
          <cell r="E290" t="str">
            <v>286,03</v>
          </cell>
        </row>
        <row r="291">
          <cell r="A291">
            <v>12551</v>
          </cell>
          <cell r="B291" t="str">
            <v>ANEL EM CONCRETO ARMADO, LISO, PARA POCOS DE VISITA, POCOS DE INSPECAO, FOSSAS SEPTICAS E SUMIDOUROS, SEM FUNDO, DIAMETRO INTERNO DE 1,20 M E ALTURA DE 0,50 M</v>
          </cell>
          <cell r="C291" t="str">
            <v>UN</v>
          </cell>
          <cell r="D291" t="str">
            <v>CR</v>
          </cell>
          <cell r="E291" t="str">
            <v>204,08</v>
          </cell>
        </row>
        <row r="292">
          <cell r="A292">
            <v>43442</v>
          </cell>
          <cell r="B292" t="str">
            <v>ANEL EM CONCRETO ARMADO, LISO, PARA POCOS DE VISITAS, POCOS DE INSPECAO, FOSSAS SEPTICAS E SUMIDOUROS, COM FUNDO, DIAMETRO INTERNO DE 0,80 M E ALTURA DE 0,50 M</v>
          </cell>
          <cell r="C292" t="str">
            <v>UN</v>
          </cell>
          <cell r="D292" t="str">
            <v>CR</v>
          </cell>
          <cell r="E292" t="str">
            <v>157,81</v>
          </cell>
        </row>
        <row r="293">
          <cell r="A293">
            <v>43443</v>
          </cell>
          <cell r="B293" t="str">
            <v>ANEL EM CONCRETO ARMADO, LISO, PARA POCOS DE VISITAS, POCOS DE INSPECAO, FOSSAS SEPTICAS E SUMIDOUROS, COM FUNDO, DIAMETRO INTERNO DE 1,00 M E ALTURA DE 0,50 M</v>
          </cell>
          <cell r="C293" t="str">
            <v>UN</v>
          </cell>
          <cell r="D293" t="str">
            <v>CR</v>
          </cell>
          <cell r="E293" t="str">
            <v>207,13</v>
          </cell>
        </row>
        <row r="294">
          <cell r="A294">
            <v>12544</v>
          </cell>
          <cell r="B294" t="str">
            <v>ANEL EM CONCRETO ARMADO, LISO, PARA POCOS DE VISITAS, POCOS DE INSPECAO, FOSSAS SEPTICAS E SUMIDOUROS, SEM FUNDO, DIAMETRO INTERNO DE 0,80 M E ALTURA DE 0,50 M</v>
          </cell>
          <cell r="C294" t="str">
            <v>UN</v>
          </cell>
          <cell r="D294" t="str">
            <v>CR</v>
          </cell>
          <cell r="E294" t="str">
            <v>111,78</v>
          </cell>
        </row>
        <row r="295">
          <cell r="A295">
            <v>12547</v>
          </cell>
          <cell r="B295" t="str">
            <v>ANEL EM CONCRETO ARMADO, LISO, PARA POCOS DE VISITAS, POCOS DE INSPECAO, FOSSAS SEPTICAS E SUMIDOUROS, SEM FUNDO, DIAMETRO INTERNO DE 1,00 M E ALTURA DE 0,50 M</v>
          </cell>
          <cell r="C295" t="str">
            <v>UN</v>
          </cell>
          <cell r="D295" t="str">
            <v>CR</v>
          </cell>
          <cell r="E295" t="str">
            <v>150,34</v>
          </cell>
        </row>
        <row r="296">
          <cell r="A296">
            <v>43445</v>
          </cell>
          <cell r="B296" t="str">
            <v>ANEL EM CONCRETO ARMADO, LISO, PARA, POCOS DE VISITA, POCOS DE INSPECAO, FOSSAS SEPTICAS E SUMIDOUROS, COM FUNDO, DIAMETRO INTERNO DE 1,50 M E ALTURA DE 1,00 M</v>
          </cell>
          <cell r="C296" t="str">
            <v>UN</v>
          </cell>
          <cell r="D296" t="str">
            <v>CR</v>
          </cell>
          <cell r="E296" t="str">
            <v>394,53</v>
          </cell>
        </row>
        <row r="297">
          <cell r="A297">
            <v>12563</v>
          </cell>
          <cell r="B297" t="str">
            <v>ANEL EM CONCRETO ARMADO, LISO, PARA, POCOS DE VISITA, POCOS DE INSPECAO, FOSSAS SEPTICAS E SUMIDOUROS, SEM FUNDO, DIAMETRO INTERNO DE 1,50 M E ALTURA DE 0,50 M</v>
          </cell>
          <cell r="C297" t="str">
            <v>UN</v>
          </cell>
          <cell r="D297" t="str">
            <v>CR</v>
          </cell>
          <cell r="E297" t="str">
            <v>282,27</v>
          </cell>
        </row>
        <row r="298">
          <cell r="A298">
            <v>43425</v>
          </cell>
          <cell r="B298" t="str">
            <v>ANEL EM CONCRETO ARMADO, PERFURADO,  PARA FOSSAS SEPTICAS E SUMIDOUROS, SEM FUNDO, DIAMETRO INTERNO DE 1,20 M E ALTURA DE 0,50 M</v>
          </cell>
          <cell r="C298" t="str">
            <v>UN</v>
          </cell>
          <cell r="D298" t="str">
            <v>CR</v>
          </cell>
          <cell r="E298" t="str">
            <v>177,54</v>
          </cell>
        </row>
        <row r="299">
          <cell r="A299">
            <v>43446</v>
          </cell>
          <cell r="B299" t="str">
            <v>ANEL EM CONCRETO ARMADO, PERFURADO, PARA FOSSAS SEPTICAS E SUMIDOUROS, SEM FUNDO, DIAMETRO INTERNO DE 2,00 M E ALTURA DE 0,50 M</v>
          </cell>
          <cell r="C299" t="str">
            <v>UN</v>
          </cell>
          <cell r="D299" t="str">
            <v>CR</v>
          </cell>
          <cell r="E299" t="str">
            <v>374,81</v>
          </cell>
        </row>
        <row r="300">
          <cell r="A300">
            <v>43447</v>
          </cell>
          <cell r="B300" t="str">
            <v>ANEL EM CONCRETO ARMADO, PERFURADO, PARA FOSSAS SEPTICAS E SUMIDOUROS, SEM FUNDO, DIAMETRO INTERNO DE 2,50 M E ALTURA DE 0,50 M</v>
          </cell>
          <cell r="C300" t="str">
            <v>UN</v>
          </cell>
          <cell r="D300" t="str">
            <v>CR</v>
          </cell>
          <cell r="E300" t="str">
            <v>460,29</v>
          </cell>
        </row>
        <row r="301">
          <cell r="A301">
            <v>43448</v>
          </cell>
          <cell r="B301" t="str">
            <v>ANEL EM CONCRETO ARMADO, PERFURADO, PARA FOSSAS SEPTICAS E SUMIDOUROS, SEM FUNDO, DIAMETRO INTERNO DE 3,00 M E ALTURA DE 0,50 M</v>
          </cell>
          <cell r="C301" t="str">
            <v>UN</v>
          </cell>
          <cell r="D301" t="str">
            <v>CR</v>
          </cell>
          <cell r="E301" t="str">
            <v>644,41</v>
          </cell>
        </row>
        <row r="302">
          <cell r="A302">
            <v>13761</v>
          </cell>
          <cell r="B302" t="str">
            <v>APARELHO CORTE OXI-ACETILENO PARA SOLDA E CORTE CONTENDO MACARICO SOLDA, BICO DE CORTE, CILINDROS, REGULADORES, MANGUEIRAS E CARRINHO</v>
          </cell>
          <cell r="C302" t="str">
            <v>UN</v>
          </cell>
          <cell r="D302" t="str">
            <v>CR</v>
          </cell>
          <cell r="E302" t="str">
            <v>2.886,44</v>
          </cell>
        </row>
        <row r="303">
          <cell r="A303">
            <v>12888</v>
          </cell>
          <cell r="B303" t="str">
            <v>APARELHO DE APOIO DE NEOPRENE FRETADO, 60 X 45 X 7,6 CM, COM FRETAGEM DE ACO DE 4 MM INTERCALADAS COM ELASTOMERO DE 11 MM E REVESTIMENTO FINAL COM ELASTOMERO DE 6 MM</v>
          </cell>
          <cell r="C303" t="str">
            <v>DM3</v>
          </cell>
          <cell r="D303" t="str">
            <v>AS</v>
          </cell>
          <cell r="E303" t="str">
            <v>96,72</v>
          </cell>
        </row>
        <row r="304">
          <cell r="A304">
            <v>12889</v>
          </cell>
          <cell r="B304" t="str">
            <v>APARELHO DE APOIO DE NEOPRENE SIMPLES/ NAO FRETADO, 100 X 100 CM, ESPESSURA 6,3 MM</v>
          </cell>
          <cell r="C304" t="str">
            <v>DM3</v>
          </cell>
          <cell r="D304" t="str">
            <v>AS</v>
          </cell>
          <cell r="E304" t="str">
            <v>63,16</v>
          </cell>
        </row>
        <row r="305">
          <cell r="A305">
            <v>4814</v>
          </cell>
          <cell r="B305" t="str">
            <v>APARELHO SINALIZADOR LUMINOSO COM LED, PARA SAIDA GARAGEM, COM 2 LENTES EM POLICARBONATO, BIVOLT (INCLUI SUPORTE DE FIXACAO)</v>
          </cell>
          <cell r="C305" t="str">
            <v>UN</v>
          </cell>
          <cell r="D305" t="str">
            <v>CR</v>
          </cell>
          <cell r="E305" t="str">
            <v>107,23</v>
          </cell>
        </row>
        <row r="306">
          <cell r="A306">
            <v>25967</v>
          </cell>
          <cell r="B306" t="str">
            <v>APOIO DO PORTA DENTE PARA FRESADORA DE ASFALTO</v>
          </cell>
          <cell r="C306" t="str">
            <v>UN</v>
          </cell>
          <cell r="D306" t="str">
            <v>AS</v>
          </cell>
          <cell r="E306" t="str">
            <v>1.691,85</v>
          </cell>
        </row>
        <row r="307">
          <cell r="A307">
            <v>6122</v>
          </cell>
          <cell r="B307" t="str">
            <v>APONTADOR OU APROPRIADOR DE MAO DE OBRA</v>
          </cell>
          <cell r="C307" t="str">
            <v>H</v>
          </cell>
          <cell r="D307" t="str">
            <v>CR</v>
          </cell>
          <cell r="E307" t="str">
            <v>12,91</v>
          </cell>
        </row>
        <row r="308">
          <cell r="A308">
            <v>40810</v>
          </cell>
          <cell r="B308" t="str">
            <v>APONTADOR OU APROPRIADOR DE MAO DE OBRA (MENSALISTA)</v>
          </cell>
          <cell r="C308" t="str">
            <v>MES</v>
          </cell>
          <cell r="D308" t="str">
            <v>CR</v>
          </cell>
          <cell r="E308" t="str">
            <v>2.275,86</v>
          </cell>
        </row>
        <row r="309">
          <cell r="A309">
            <v>21100</v>
          </cell>
          <cell r="B309" t="str">
            <v>AQUECEDOR DE AGUA A GAS GLP/GN COM CAPACIDADE DE ARMAZENAMENTO DE 50 A 80 L</v>
          </cell>
          <cell r="C309" t="str">
            <v>UN</v>
          </cell>
          <cell r="D309" t="str">
            <v>AS</v>
          </cell>
          <cell r="E309" t="str">
            <v>2.485,25</v>
          </cell>
        </row>
        <row r="310">
          <cell r="A310">
            <v>11816</v>
          </cell>
          <cell r="B310" t="str">
            <v>AQUECEDOR DE AGUA ELETRICO  RESERVATORIO DE 100 L CILINDRICO EM COBRE, REFORCADO COM ACO CARBONO, MONOFASICO, TENSAO NOMINAL 220 V</v>
          </cell>
          <cell r="C310" t="str">
            <v>UN</v>
          </cell>
          <cell r="D310" t="str">
            <v>AS</v>
          </cell>
          <cell r="E310" t="str">
            <v>2.650,00</v>
          </cell>
        </row>
        <row r="311">
          <cell r="A311">
            <v>11814</v>
          </cell>
          <cell r="B311" t="str">
            <v>AQUECEDOR DE AGUA ELETRICO  RESERVATORIO DE 500 L CILINDRICO EM COBRE, REFORCADO COM ACO CARBONO, MONOFASICO, TENSAO NOMINAL 220 V</v>
          </cell>
          <cell r="C311" t="str">
            <v>UN</v>
          </cell>
          <cell r="D311" t="str">
            <v>AS</v>
          </cell>
          <cell r="E311" t="str">
            <v>5.768,38</v>
          </cell>
        </row>
        <row r="312">
          <cell r="A312">
            <v>14186</v>
          </cell>
          <cell r="B312" t="str">
            <v>AQUECEDOR DE AGUA ELETRICO  RESERVATORIO DE 500 L CILINDRICO EM COBRE, REFORCADO COM ACO CARBONO, TRIFASICO, TENSAO NOMINAL 220/380/400 V, POTENCIA 24 KW</v>
          </cell>
          <cell r="C312" t="str">
            <v>UN</v>
          </cell>
          <cell r="D312" t="str">
            <v>AS</v>
          </cell>
          <cell r="E312" t="str">
            <v>7.242,98</v>
          </cell>
        </row>
        <row r="313">
          <cell r="A313">
            <v>14185</v>
          </cell>
          <cell r="B313" t="str">
            <v>AQUECEDOR DE AGUA ELETRICO  RESERVATORIO DE 700 L CILINDRICO EM COBRE, REFORCADO COM ACO CARBONO, MONOFASICO, TENSAO NOMINAL 220 V</v>
          </cell>
          <cell r="C313" t="str">
            <v>UN</v>
          </cell>
          <cell r="D313" t="str">
            <v>AS</v>
          </cell>
          <cell r="E313" t="str">
            <v>9.382,49</v>
          </cell>
        </row>
        <row r="314">
          <cell r="A314">
            <v>11811</v>
          </cell>
          <cell r="B314" t="str">
            <v>AQUECEDOR DE AGUA ELETRICO HORIZONTAL, RESERVATORIO DE 200 L CILINDRICO EM COBRE, REFORCADO COM ACO CARBONO, MONOFASICO, TENSAO NOMINAL 220 V</v>
          </cell>
          <cell r="C314" t="str">
            <v>UN</v>
          </cell>
          <cell r="D314" t="str">
            <v>AS</v>
          </cell>
          <cell r="E314" t="str">
            <v>3.587,51</v>
          </cell>
        </row>
        <row r="315">
          <cell r="A315">
            <v>26038</v>
          </cell>
          <cell r="B315" t="str">
            <v>AQUECEDOR DE OLEO BPF (FLUIDO) TERMICO, CAPACIDADE DE 300.000 KCAL/H</v>
          </cell>
          <cell r="C315" t="str">
            <v>UN</v>
          </cell>
          <cell r="D315" t="str">
            <v>AS</v>
          </cell>
          <cell r="E315" t="str">
            <v>229.600,99</v>
          </cell>
        </row>
        <row r="316">
          <cell r="A316">
            <v>34482</v>
          </cell>
          <cell r="B316" t="str">
            <v>AQUECEDOR SOLAR  CAPACIDADE DO RESERVATORIO 800 L, INCLUI 8 PLACAS COLETORAS DE 1,42 M2</v>
          </cell>
          <cell r="C316" t="str">
            <v>UN</v>
          </cell>
          <cell r="D316" t="str">
            <v>AS</v>
          </cell>
          <cell r="E316" t="str">
            <v>5.147,87</v>
          </cell>
        </row>
        <row r="317">
          <cell r="A317">
            <v>34469</v>
          </cell>
          <cell r="B317" t="str">
            <v>AQUECEDOR SOLAR CAPACIDADE DO RESERVATORIO 1000 L, INCLUI 10 PLACAS COLETORAS DE 1,42 M2</v>
          </cell>
          <cell r="C317" t="str">
            <v>UN</v>
          </cell>
          <cell r="D317" t="str">
            <v>AS</v>
          </cell>
          <cell r="E317" t="str">
            <v>7.963,11</v>
          </cell>
        </row>
        <row r="318">
          <cell r="A318">
            <v>34472</v>
          </cell>
          <cell r="B318" t="str">
            <v>AQUECEDOR SOLAR CAPACIDADE DO RESERVATORIO 200 L, INCLUI 2 PLACAS COLETORAS DE 1,42 M2</v>
          </cell>
          <cell r="C318" t="str">
            <v>UN</v>
          </cell>
          <cell r="D318" t="str">
            <v>AS</v>
          </cell>
          <cell r="E318" t="str">
            <v>2.450,00</v>
          </cell>
        </row>
        <row r="319">
          <cell r="A319">
            <v>34476</v>
          </cell>
          <cell r="B319" t="str">
            <v>AQUECEDOR SOLAR CAPACIDADE DO RESERVATORIO 400L, INCLUI 4 PLACAS COLETORAS DE 1,42 M2</v>
          </cell>
          <cell r="C319" t="str">
            <v>UN</v>
          </cell>
          <cell r="D319" t="str">
            <v>AS</v>
          </cell>
          <cell r="E319" t="str">
            <v>4.153,09</v>
          </cell>
        </row>
        <row r="320">
          <cell r="A320">
            <v>34477</v>
          </cell>
          <cell r="B320" t="str">
            <v>AQUECEDOR SOLAR CAPACIDADE DO RESERVATORIO 600 L, INCLUI 6 PLACAS COLETORAS DE 1,42 M2</v>
          </cell>
          <cell r="C320" t="str">
            <v>UN</v>
          </cell>
          <cell r="D320" t="str">
            <v>AS</v>
          </cell>
          <cell r="E320" t="str">
            <v>5.511,96</v>
          </cell>
        </row>
        <row r="321">
          <cell r="A321">
            <v>42425</v>
          </cell>
          <cell r="B321" t="str">
            <v>AR CONDICIONADO SPLIT INVERTER, HI-WALL (PAREDE), 12000 BTU/H, CICLO FRIO, 60HZ, CLASSIFICACAO A (SELO PROCEL), GAS HFC, CONTROLE S/FIO</v>
          </cell>
          <cell r="C321" t="str">
            <v>UN</v>
          </cell>
          <cell r="D321" t="str">
            <v>AS</v>
          </cell>
          <cell r="E321" t="str">
            <v>2.006,02</v>
          </cell>
        </row>
        <row r="322">
          <cell r="A322">
            <v>42422</v>
          </cell>
          <cell r="B322" t="str">
            <v>AR CONDICIONADO SPLIT INVERTER, HI-WALL (PAREDE), 18000 BTU/H, CICLO FRIO, 60HZ, CLASSIFICACAO A (SELO PROCEL), GAS HFC, CONTROLE S/FIO</v>
          </cell>
          <cell r="C322" t="str">
            <v>UN</v>
          </cell>
          <cell r="D322" t="str">
            <v>AS</v>
          </cell>
          <cell r="E322" t="str">
            <v>2.978,00</v>
          </cell>
        </row>
        <row r="323">
          <cell r="A323">
            <v>43184</v>
          </cell>
          <cell r="B323" t="str">
            <v>AR CONDICIONADO SPLIT INVERTER, HI-WALL (PAREDE), 24000 BTU/H, CICLO FRIO, 60HZ, CLASSIFICACAO A - SELO PROCEL, GAS HFC, CONTROLE S/FIO</v>
          </cell>
          <cell r="C323" t="str">
            <v>UN</v>
          </cell>
          <cell r="D323" t="str">
            <v>AS</v>
          </cell>
          <cell r="E323" t="str">
            <v>4.115,88</v>
          </cell>
        </row>
        <row r="324">
          <cell r="A324">
            <v>42424</v>
          </cell>
          <cell r="B324" t="str">
            <v>AR CONDICIONADO SPLIT INVERTER, HI-WALL (PAREDE), 9000 BTU/H, CICLO FRIO, 60HZ, CLASSIFICACAO A (SELO PROCEL), GAS HFC, CONTROLE S/FIO</v>
          </cell>
          <cell r="C324" t="str">
            <v>UN</v>
          </cell>
          <cell r="D324" t="str">
            <v>AS</v>
          </cell>
          <cell r="E324" t="str">
            <v>1.791,55</v>
          </cell>
        </row>
        <row r="325">
          <cell r="A325">
            <v>42421</v>
          </cell>
          <cell r="B325" t="str">
            <v>AR CONDICIONADO SPLIT INVERTER, PISO TETO, APRESENTANDO ENTRE 54000 E 58000 BTU/H, CICLO FRIO, 60HZ, CLASSIFICACAO ENERGETICA A OU B (SELO PROCEL), GAS HFC, CONTROLE S/FIO</v>
          </cell>
          <cell r="C325" t="str">
            <v>UN</v>
          </cell>
          <cell r="D325" t="str">
            <v>AS</v>
          </cell>
          <cell r="E325" t="str">
            <v>16.311,85</v>
          </cell>
        </row>
        <row r="326">
          <cell r="A326">
            <v>42416</v>
          </cell>
          <cell r="B326" t="str">
            <v>AR CONDICIONADO SPLIT INVERTER, PISO TETO, 18000 BTU/H, CICLO FRIO, 60HZ, CLASSIFICACAO ENERGETICA A OU B (SELO PROCEL), GAS HFC, CONTROLE S/FIO</v>
          </cell>
          <cell r="C326" t="str">
            <v>UN</v>
          </cell>
          <cell r="D326" t="str">
            <v>AS</v>
          </cell>
          <cell r="E326" t="str">
            <v>7.723,16</v>
          </cell>
        </row>
        <row r="327">
          <cell r="A327">
            <v>42417</v>
          </cell>
          <cell r="B327" t="str">
            <v>AR CONDICIONADO SPLIT INVERTER, PISO TETO, 24000 BTU/H, CICLO FRIO, 60HZ, CLASSIFICACAO ENERGETICA A OU B (SELO PROCEL), GAS HFC, CONTROLE S/FIO</v>
          </cell>
          <cell r="C327" t="str">
            <v>UN</v>
          </cell>
          <cell r="D327" t="str">
            <v>AS</v>
          </cell>
          <cell r="E327" t="str">
            <v>8.658,29</v>
          </cell>
        </row>
        <row r="328">
          <cell r="A328">
            <v>42419</v>
          </cell>
          <cell r="B328" t="str">
            <v>AR CONDICIONADO SPLIT INVERTER, PISO TETO, 36000 BTU/H, CICLO FRIO, 60HZ, CLASSIFICACAO ENERGETICA A OU B (SELO PROCEL), GAS HFC, CONTROLE S/FIO</v>
          </cell>
          <cell r="C328" t="str">
            <v>UN</v>
          </cell>
          <cell r="D328" t="str">
            <v>AS</v>
          </cell>
          <cell r="E328" t="str">
            <v>9.782,03</v>
          </cell>
        </row>
        <row r="329">
          <cell r="A329">
            <v>42420</v>
          </cell>
          <cell r="B329" t="str">
            <v>AR CONDICIONADO SPLIT INVERTER, PISO TETO, 48000 BTU/H, CICLO FRIO, 60HZ, CLASSIFICACAO ENERGETICA A OU B (SELO PROCEL), GAS HFC, CONTROLE S/FIO</v>
          </cell>
          <cell r="C329" t="str">
            <v>UN</v>
          </cell>
          <cell r="D329" t="str">
            <v>AS</v>
          </cell>
          <cell r="E329" t="str">
            <v>13.444,68</v>
          </cell>
        </row>
        <row r="330">
          <cell r="A330">
            <v>43195</v>
          </cell>
          <cell r="B330" t="str">
            <v>AR CONDICIONADO SPLIT ON/OFF, CASSETE (TETO), FRIO 4 VIAS 18000 BTUS/H, CLASSIFICACAO ENERGETICA C - SELO PROCEL, GAS HFC, CONTROLE S/ FIO</v>
          </cell>
          <cell r="C330" t="str">
            <v>UN</v>
          </cell>
          <cell r="D330" t="str">
            <v>AS</v>
          </cell>
          <cell r="E330" t="str">
            <v>4.734,06</v>
          </cell>
        </row>
        <row r="331">
          <cell r="A331">
            <v>43196</v>
          </cell>
          <cell r="B331" t="str">
            <v>AR CONDICIONADO SPLIT ON/OFF, CASSETE (TETO), FRIO 4 VIAS 24000 BTUS/H, CLASSIFICACAO ENERGETICA C - SELO PROCEL, GAS HFC, CONTROLE S/ FIO</v>
          </cell>
          <cell r="C331" t="str">
            <v>UN</v>
          </cell>
          <cell r="D331" t="str">
            <v>AS</v>
          </cell>
          <cell r="E331" t="str">
            <v>5.867,19</v>
          </cell>
        </row>
        <row r="332">
          <cell r="A332">
            <v>43198</v>
          </cell>
          <cell r="B332" t="str">
            <v>AR CONDICIONADO SPLIT ON/OFF, CASSETE (TETO), FRIO 4 VIAS 36000 BTUS/H, CLASSIFICACAO ENERGETICA C - SELO PROCEL, GAS HFC, CONTROLE S/ FIO</v>
          </cell>
          <cell r="C332" t="str">
            <v>UN</v>
          </cell>
          <cell r="D332" t="str">
            <v>AS</v>
          </cell>
          <cell r="E332" t="str">
            <v>8.718,50</v>
          </cell>
        </row>
        <row r="333">
          <cell r="A333">
            <v>43199</v>
          </cell>
          <cell r="B333" t="str">
            <v>AR CONDICIONADO SPLIT ON/OFF, CASSETE (TETO), FRIO 4 VIAS 48000 BTUS/H, CLASSIFICACAO ENERGETICA C - SELO PROCEL, GAS HFC, CONTROLE S/ FIO</v>
          </cell>
          <cell r="C333" t="str">
            <v>UN</v>
          </cell>
          <cell r="D333" t="str">
            <v>AS</v>
          </cell>
          <cell r="E333" t="str">
            <v>9.037,98</v>
          </cell>
        </row>
        <row r="334">
          <cell r="A334">
            <v>43200</v>
          </cell>
          <cell r="B334" t="str">
            <v>AR CONDICIONADO SPLIT ON/OFF, CASSETE (TETO), FRIO 4 VIAS 60000 BTUS/H, CLASSIFICACAO ENERGETICA C - SELO PROCEL, GAS HFC, CONTROLE S/ FIO</v>
          </cell>
          <cell r="C334" t="str">
            <v>UN</v>
          </cell>
          <cell r="D334" t="str">
            <v>AS</v>
          </cell>
          <cell r="E334" t="str">
            <v>10.371,74</v>
          </cell>
        </row>
        <row r="335">
          <cell r="A335">
            <v>39556</v>
          </cell>
          <cell r="B335" t="str">
            <v>AR CONDICIONADO SPLIT ON/OFF, CASSETE (TETO), 18000 BTUS/H, CICLO QUENTE/FRIO, 60 HZ, CLASSIFICACAO ENERGETICA C - SELO PROCEL, GAS HFC, CONTROLE S/ FIO</v>
          </cell>
          <cell r="C335" t="str">
            <v>UN</v>
          </cell>
          <cell r="D335" t="str">
            <v>AS</v>
          </cell>
          <cell r="E335" t="str">
            <v>5.664,74</v>
          </cell>
        </row>
        <row r="336">
          <cell r="A336">
            <v>39557</v>
          </cell>
          <cell r="B336" t="str">
            <v>AR CONDICIONADO SPLIT ON/OFF, CASSETE (TETO), 24000 BTUS/H, CICLO QUENTE/FRIO, 60 HZ, CLASSIFICACAO ENERGETICA C - SELO PROCEL, GAS HFC, CONTROLE S/ FIO</v>
          </cell>
          <cell r="C336" t="str">
            <v>UN</v>
          </cell>
          <cell r="D336" t="str">
            <v>AS</v>
          </cell>
          <cell r="E336" t="str">
            <v>6.099,69</v>
          </cell>
        </row>
        <row r="337">
          <cell r="A337">
            <v>39559</v>
          </cell>
          <cell r="B337" t="str">
            <v>AR CONDICIONADO SPLIT ON/OFF, CASSETE (TETO), 36000 BTUS/H, CICLO QUENTE/FRIO, 60 HZ, CLASSIFICACAO ENERGETICA A - SELO PROCEL, GAS HFC, CONTROLE S/ FIO</v>
          </cell>
          <cell r="C337" t="str">
            <v>UN</v>
          </cell>
          <cell r="D337" t="str">
            <v>AS</v>
          </cell>
          <cell r="E337" t="str">
            <v>9.014,16</v>
          </cell>
        </row>
        <row r="338">
          <cell r="A338">
            <v>39560</v>
          </cell>
          <cell r="B338" t="str">
            <v>AR CONDICIONADO SPLIT ON/OFF, CASSETE (TETO), 48000 BTUS/H, CICLO QUENTE/FRIO, 60 HZ, CLASSIFICACAO ENERGETICA A - SELO PROCEL, GAS HFC, CONTROLE S/ FIO</v>
          </cell>
          <cell r="C338" t="str">
            <v>UN</v>
          </cell>
          <cell r="D338" t="str">
            <v>AS</v>
          </cell>
          <cell r="E338" t="str">
            <v>10.428,51</v>
          </cell>
        </row>
        <row r="339">
          <cell r="A339">
            <v>39561</v>
          </cell>
          <cell r="B339" t="str">
            <v>AR CONDICIONADO SPLIT ON/OFF, CASSETE (TETO), 60000 BTUS/H, CICLO QUENTE/FRIO, 60 HZ, CLASSIFICACAO ENERGETICA A - SELO PROCEL, GAS HFC, CONTROLE S/ FIO</v>
          </cell>
          <cell r="C339" t="str">
            <v>UN</v>
          </cell>
          <cell r="D339" t="str">
            <v>AS</v>
          </cell>
          <cell r="E339" t="str">
            <v>10.909,55</v>
          </cell>
        </row>
        <row r="340">
          <cell r="A340">
            <v>43190</v>
          </cell>
          <cell r="B340" t="str">
            <v>AR CONDICIONADO SPLIT ON/OFF, HI-WALL (PAREDE), 12000 BTUS/H, CICLO FRIO, 60 HZ, CLASSIFICACAO ENERGETICA A - SELO PROCEL, GAS HFC, CONTROLE S/ FIO</v>
          </cell>
          <cell r="C340" t="str">
            <v>UN</v>
          </cell>
          <cell r="D340" t="str">
            <v>AS</v>
          </cell>
          <cell r="E340" t="str">
            <v>1.609,96</v>
          </cell>
        </row>
        <row r="341">
          <cell r="A341">
            <v>39555</v>
          </cell>
          <cell r="B341" t="str">
            <v>AR CONDICIONADO SPLIT ON/OFF, HI-WALL (PAREDE), 12000 BTUS/H, CICLO QUENTE/FRIO, 60 HZ, CLASSIFICACAO ENERGETICA A - SELO PROCEL, GAS HFC, CONTROLE S/ FIO</v>
          </cell>
          <cell r="C341" t="str">
            <v>UN</v>
          </cell>
          <cell r="D341" t="str">
            <v>AS</v>
          </cell>
          <cell r="E341" t="str">
            <v>1.741,56</v>
          </cell>
        </row>
        <row r="342">
          <cell r="A342">
            <v>43191</v>
          </cell>
          <cell r="B342" t="str">
            <v>AR CONDICIONADO SPLIT ON/OFF, HI-WALL (PAREDE), 18000 BTUS/H, CICLO FRIO, 60 HZ, CLASSIFICACAO ENERGETICA A - SELO PROCEL, GAS HFC, CONTROLE S/ FIO</v>
          </cell>
          <cell r="C342" t="str">
            <v>UN</v>
          </cell>
          <cell r="D342" t="str">
            <v>AS</v>
          </cell>
          <cell r="E342" t="str">
            <v>2.316,52</v>
          </cell>
        </row>
        <row r="343">
          <cell r="A343">
            <v>39548</v>
          </cell>
          <cell r="B343" t="str">
            <v>AR CONDICIONADO SPLIT ON/OFF, HI-WALL (PAREDE), 18000 BTUS/H, CICLO QUENTE/FRIO, 60 HZ, CLASSIFICACAO ENERGETICA A - SELO PROCEL, GAS HFC, CONTROLE S/ FIO</v>
          </cell>
          <cell r="C343" t="str">
            <v>UN</v>
          </cell>
          <cell r="D343" t="str">
            <v>AS</v>
          </cell>
          <cell r="E343" t="str">
            <v>2.583,27</v>
          </cell>
        </row>
        <row r="344">
          <cell r="A344">
            <v>43192</v>
          </cell>
          <cell r="B344" t="str">
            <v>AR CONDICIONADO SPLIT ON/OFF, HI-WALL (PAREDE), 24000 BTUS/H, CICLO FRIO, 60 HZ, CLASSIFICACAO ENERGETICA A - SELO PROCEL, GAS HFC, CONTROLE S/ FIO</v>
          </cell>
          <cell r="C344" t="str">
            <v>UN</v>
          </cell>
          <cell r="D344" t="str">
            <v>AS</v>
          </cell>
          <cell r="E344" t="str">
            <v>3.034,43</v>
          </cell>
        </row>
        <row r="345">
          <cell r="A345">
            <v>39554</v>
          </cell>
          <cell r="B345" t="str">
            <v>AR CONDICIONADO SPLIT ON/OFF, HI-WALL (PAREDE), 24000 BTUS/H, CICLO QUENTE/FRIO, 60 HZ, CLASSIFICACAO ENERGETICA A - SELO PROCEL, GAS HFC, CONTROLE S/ FIO</v>
          </cell>
          <cell r="C345" t="str">
            <v>UN</v>
          </cell>
          <cell r="D345" t="str">
            <v>AS</v>
          </cell>
          <cell r="E345" t="str">
            <v>3.415,99</v>
          </cell>
        </row>
        <row r="346">
          <cell r="A346">
            <v>43194</v>
          </cell>
          <cell r="B346" t="str">
            <v>AR CONDICIONADO SPLIT ON/OFF, HI-WALL (PAREDE), 9000 BTUS/H, CICLO FRIO, 60 HZ, CLASSIFICACAO ENERGETICA A - SELO PROCEL, GAS HFC, CONTROLE S/ FIO</v>
          </cell>
          <cell r="C346" t="str">
            <v>UN</v>
          </cell>
          <cell r="D346" t="str">
            <v>AS</v>
          </cell>
          <cell r="E346" t="str">
            <v>1.379,20</v>
          </cell>
        </row>
        <row r="347">
          <cell r="A347">
            <v>39551</v>
          </cell>
          <cell r="B347" t="str">
            <v>AR CONDICIONADO SPLIT ON/OFF, HI-WALL (PAREDE), 9000 BTUS/H, CICLO QUENTE/FRIO, 60 HZ, CLASSIFICACAO ENERGETICA A - SELO PROCEL, GAS HFC, CONTROLE S/ FIO</v>
          </cell>
          <cell r="C347" t="str">
            <v>UN</v>
          </cell>
          <cell r="D347" t="str">
            <v>AS</v>
          </cell>
          <cell r="E347" t="str">
            <v>1.518,65</v>
          </cell>
        </row>
        <row r="348">
          <cell r="A348">
            <v>43185</v>
          </cell>
          <cell r="B348" t="str">
            <v>AR CONDICIONADO SPLIT ON/OFF, PISO TETO, 18.000 BTU/H, CICLO FRIO, 60HZ, CLASSIFICACAO ENERGETICA C - SELO PROCEL, GAS HFC, CONTROLE S/FIO</v>
          </cell>
          <cell r="C348" t="str">
            <v>UN</v>
          </cell>
          <cell r="D348" t="str">
            <v>AS</v>
          </cell>
          <cell r="E348" t="str">
            <v>4.315,74</v>
          </cell>
        </row>
        <row r="349">
          <cell r="A349">
            <v>43186</v>
          </cell>
          <cell r="B349" t="str">
            <v>AR CONDICIONADO SPLIT ON/OFF, PISO TETO, 24.000 BTU/H, CICLO FRIO, 60HZ, CLASSIFICACAO ENERGETICA C - SELO PROCEL, GAS HFC, CONTROLE S/FIO</v>
          </cell>
          <cell r="C349" t="str">
            <v>UN</v>
          </cell>
          <cell r="D349" t="str">
            <v>AS</v>
          </cell>
          <cell r="E349" t="str">
            <v>4.552,23</v>
          </cell>
        </row>
        <row r="350">
          <cell r="A350">
            <v>43187</v>
          </cell>
          <cell r="B350" t="str">
            <v>AR CONDICIONADO SPLIT ON/OFF, PISO TETO, 36.000 BTU/H, CICLO FRIO, 60HZ, CLASSIFICACAO ENERGETICA C - SELO PROCEL, GAS HFC, CONTROLE S/FIO</v>
          </cell>
          <cell r="C350" t="str">
            <v>UN</v>
          </cell>
          <cell r="D350" t="str">
            <v>AS</v>
          </cell>
          <cell r="E350" t="str">
            <v>6.040,86</v>
          </cell>
        </row>
        <row r="351">
          <cell r="A351">
            <v>43188</v>
          </cell>
          <cell r="B351" t="str">
            <v>AR CONDICIONADO SPLIT ON/OFF, PISO TETO, 48.000 BTU/H, CICLO FRIO, 60HZ, CLASSIFICACAO ENERGETICA C - SELO PROCEL, GAS HFC, CONTROLE S/FIO</v>
          </cell>
          <cell r="C351" t="str">
            <v>UN</v>
          </cell>
          <cell r="D351" t="str">
            <v>AS</v>
          </cell>
          <cell r="E351" t="str">
            <v>7.319,30</v>
          </cell>
        </row>
        <row r="352">
          <cell r="A352">
            <v>43189</v>
          </cell>
          <cell r="B352" t="str">
            <v>AR CONDICIONADO SPLIT ON/OFF, PISO TETO, 60.000 BTU/H, CICLO FRIO, 60HZ, CLASSIFICACAO ENERGETICA C - SELO PROCEL, GAS HFC, CONTROLE S/FIO</v>
          </cell>
          <cell r="C352" t="str">
            <v>UN</v>
          </cell>
          <cell r="D352" t="str">
            <v>AS</v>
          </cell>
          <cell r="E352" t="str">
            <v>8.232,99</v>
          </cell>
        </row>
        <row r="353">
          <cell r="A353">
            <v>39580</v>
          </cell>
          <cell r="B353" t="str">
            <v>AR-CONDICIONADO FRIO SPLITAO INVERTER 30 TR</v>
          </cell>
          <cell r="C353" t="str">
            <v>UN</v>
          </cell>
          <cell r="D353" t="str">
            <v>AS</v>
          </cell>
          <cell r="E353" t="str">
            <v>64.879,36</v>
          </cell>
        </row>
        <row r="354">
          <cell r="A354">
            <v>39577</v>
          </cell>
          <cell r="B354" t="str">
            <v>AR-CONDICIONADO FRIO SPLITAO MODULAR 10 TR</v>
          </cell>
          <cell r="C354" t="str">
            <v>UN</v>
          </cell>
          <cell r="D354" t="str">
            <v>AS</v>
          </cell>
          <cell r="E354" t="str">
            <v>20.307,10</v>
          </cell>
        </row>
        <row r="355">
          <cell r="A355">
            <v>39578</v>
          </cell>
          <cell r="B355" t="str">
            <v>AR-CONDICIONADO FRIO SPLITAO MODULAR 15 TR</v>
          </cell>
          <cell r="C355" t="str">
            <v>UN</v>
          </cell>
          <cell r="D355" t="str">
            <v>AS</v>
          </cell>
          <cell r="E355" t="str">
            <v>26.206,71</v>
          </cell>
        </row>
        <row r="356">
          <cell r="A356">
            <v>39579</v>
          </cell>
          <cell r="B356" t="str">
            <v>AR-CONDICIONADO FRIO SPLITAO MODULAR 20 TR</v>
          </cell>
          <cell r="C356" t="str">
            <v>UN</v>
          </cell>
          <cell r="D356" t="str">
            <v>AS</v>
          </cell>
          <cell r="E356" t="str">
            <v>38.128,72</v>
          </cell>
        </row>
        <row r="357">
          <cell r="A357">
            <v>39826</v>
          </cell>
          <cell r="B357" t="str">
            <v>AR-CONDICIONADO SPLIT INVERTER, PISO TETO, 24000 BTU/H, QUENTE/FRIO, 60HZ, CLASSIFICACAO ENERGETICA A - SELO PROCEL, GAS HFC, CONTROLE S/FIO</v>
          </cell>
          <cell r="C357" t="str">
            <v>UN</v>
          </cell>
          <cell r="D357" t="str">
            <v>AS</v>
          </cell>
          <cell r="E357" t="str">
            <v>4.682,90</v>
          </cell>
        </row>
        <row r="358">
          <cell r="A358">
            <v>10700</v>
          </cell>
          <cell r="B358" t="str">
            <v>ARADO REVERSIVEL COM 3 DISCOS DE 26" X 6MM REBOCAVEL</v>
          </cell>
          <cell r="C358" t="str">
            <v>UN</v>
          </cell>
          <cell r="D358" t="str">
            <v>AS</v>
          </cell>
          <cell r="E358" t="str">
            <v>15.740,60</v>
          </cell>
        </row>
        <row r="359">
          <cell r="A359">
            <v>346</v>
          </cell>
          <cell r="B359" t="str">
            <v>ARAME DE ACO OVALADO 15 X 17 ( 45,7 KG, 700 KGF), ROLO 1000 M</v>
          </cell>
          <cell r="C359" t="str">
            <v>KG</v>
          </cell>
          <cell r="D359" t="str">
            <v>CR</v>
          </cell>
          <cell r="E359" t="str">
            <v>21,59</v>
          </cell>
        </row>
        <row r="360">
          <cell r="A360">
            <v>3312</v>
          </cell>
          <cell r="B360" t="str">
            <v>ARAME DE AMARRACAO PARA GABIAO GALVANIZADO, DIAMETRO 2,2 MM</v>
          </cell>
          <cell r="C360" t="str">
            <v>KG</v>
          </cell>
          <cell r="D360" t="str">
            <v>AS</v>
          </cell>
          <cell r="E360" t="str">
            <v>21,12</v>
          </cell>
        </row>
        <row r="361">
          <cell r="A361">
            <v>339</v>
          </cell>
          <cell r="B361" t="str">
            <v>ARAME FARPADO GALVANIZADO, 14 BWG (2,11 MM), CLASSE 250</v>
          </cell>
          <cell r="C361" t="str">
            <v>M</v>
          </cell>
          <cell r="D361" t="str">
            <v>CR</v>
          </cell>
          <cell r="E361" t="str">
            <v>1,11</v>
          </cell>
        </row>
        <row r="362">
          <cell r="A362">
            <v>340</v>
          </cell>
          <cell r="B362" t="str">
            <v>ARAME FARPADO GALVANIZADO, 16 BWG (1,65 MM), CLASSE 250</v>
          </cell>
          <cell r="C362" t="str">
            <v>M</v>
          </cell>
          <cell r="D362" t="str">
            <v>CR</v>
          </cell>
          <cell r="E362" t="str">
            <v>1,00</v>
          </cell>
        </row>
        <row r="363">
          <cell r="A363">
            <v>43130</v>
          </cell>
          <cell r="B363" t="str">
            <v>ARAME GALVANIZADO 12 BWG, D = 2,76 MM (0,048 KG/M) OU 14 BWG, D = 2,11 MM (0,026 KG/M)</v>
          </cell>
          <cell r="C363" t="str">
            <v>KG</v>
          </cell>
          <cell r="D363" t="str">
            <v>C</v>
          </cell>
          <cell r="E363" t="str">
            <v>18,23</v>
          </cell>
        </row>
        <row r="364">
          <cell r="A364">
            <v>344</v>
          </cell>
          <cell r="B364" t="str">
            <v>ARAME GALVANIZADO 16 BWG, D = 1,65MM (0,0166 KG/M)</v>
          </cell>
          <cell r="C364" t="str">
            <v>KG</v>
          </cell>
          <cell r="D364" t="str">
            <v>CR</v>
          </cell>
          <cell r="E364" t="str">
            <v>23,96</v>
          </cell>
        </row>
        <row r="365">
          <cell r="A365">
            <v>345</v>
          </cell>
          <cell r="B365" t="str">
            <v>ARAME GALVANIZADO 18 BWG, D = 1,24MM (0,009 KG/M)</v>
          </cell>
          <cell r="C365" t="str">
            <v>KG</v>
          </cell>
          <cell r="D365" t="str">
            <v>CR</v>
          </cell>
          <cell r="E365" t="str">
            <v>26,00</v>
          </cell>
        </row>
        <row r="366">
          <cell r="A366">
            <v>43131</v>
          </cell>
          <cell r="B366" t="str">
            <v>ARAME GALVANIZADO 6 BWG, D = 5,16 MM (0,157 KG/M), OU 8 BWG, D = 4,19 MM (0,101 KG/M), OU 10 BWG, D = 3,40 MM (0,0713 KG/M)</v>
          </cell>
          <cell r="C366" t="str">
            <v>KG</v>
          </cell>
          <cell r="D366" t="str">
            <v>CR</v>
          </cell>
          <cell r="E366" t="str">
            <v>21,17</v>
          </cell>
        </row>
        <row r="367">
          <cell r="A367">
            <v>3313</v>
          </cell>
          <cell r="B367" t="str">
            <v>ARAME PROTEGIDO COM POLIMERO PARA GABIAO, DIAMETRO 2,2 MM</v>
          </cell>
          <cell r="C367" t="str">
            <v>KG</v>
          </cell>
          <cell r="D367" t="str">
            <v>AS</v>
          </cell>
          <cell r="E367" t="str">
            <v>27,18</v>
          </cell>
        </row>
        <row r="368">
          <cell r="A368">
            <v>43132</v>
          </cell>
          <cell r="B368" t="str">
            <v>ARAME RECOZIDO 16 BWG, D = 1,65 MM (0,016 KG/M) OU 18 BWG, D = 1,25 MM (0,01 KG/M)</v>
          </cell>
          <cell r="C368" t="str">
            <v>KG</v>
          </cell>
          <cell r="D368" t="str">
            <v>CR</v>
          </cell>
          <cell r="E368" t="str">
            <v>18,23</v>
          </cell>
        </row>
        <row r="369">
          <cell r="A369">
            <v>369</v>
          </cell>
          <cell r="B369" t="str">
            <v>AREIA AMARELA, AREIA BARRADA OU ARENOSO (RETIRADA NO AREAL, SEM TRANSPORTE)</v>
          </cell>
          <cell r="C369" t="str">
            <v>M3</v>
          </cell>
          <cell r="D369" t="str">
            <v>CR</v>
          </cell>
          <cell r="E369" t="str">
            <v>69,65</v>
          </cell>
        </row>
        <row r="370">
          <cell r="A370">
            <v>366</v>
          </cell>
          <cell r="B370" t="str">
            <v>AREIA FINA - POSTO JAZIDA/FORNECEDOR (RETIRADO NA JAZIDA, SEM TRANSPORTE)</v>
          </cell>
          <cell r="C370" t="str">
            <v>M3</v>
          </cell>
          <cell r="D370" t="str">
            <v>C</v>
          </cell>
          <cell r="E370" t="str">
            <v>56,50</v>
          </cell>
        </row>
        <row r="371">
          <cell r="A371">
            <v>367</v>
          </cell>
          <cell r="B371" t="str">
            <v>AREIA GROSSA - POSTO JAZIDA/FORNECEDOR (RETIRADO NA JAZIDA, SEM TRANSPORTE)</v>
          </cell>
          <cell r="C371" t="str">
            <v>M3</v>
          </cell>
          <cell r="D371" t="str">
            <v>C</v>
          </cell>
          <cell r="E371" t="str">
            <v>45,50</v>
          </cell>
        </row>
        <row r="372">
          <cell r="A372">
            <v>370</v>
          </cell>
          <cell r="B372" t="str">
            <v>AREIA MEDIA - POSTO JAZIDA/FORNECEDOR (RETIRADO NA JAZIDA, SEM TRANSPORTE)</v>
          </cell>
          <cell r="C372" t="str">
            <v>M3</v>
          </cell>
          <cell r="D372" t="str">
            <v>C</v>
          </cell>
          <cell r="E372" t="str">
            <v>52,40</v>
          </cell>
        </row>
        <row r="373">
          <cell r="A373">
            <v>368</v>
          </cell>
          <cell r="B373" t="str">
            <v>AREIA PARA ATERRO - POSTO JAZIDA/FORNECEDOR (RETIRADO NA JAZIDA, SEM TRANSPORTE)</v>
          </cell>
          <cell r="C373" t="str">
            <v>M3</v>
          </cell>
          <cell r="D373" t="str">
            <v>CR</v>
          </cell>
          <cell r="E373" t="str">
            <v>34,12</v>
          </cell>
        </row>
        <row r="374">
          <cell r="A374">
            <v>11075</v>
          </cell>
          <cell r="B374" t="str">
            <v>AREIA PARA LEITO FILTRANTE (0,42 A 1,68 MM) - POSTO JAZIDA/FORNECEDOR (RETIRADO NA JAZIDA, SEM TRANSPORTE)</v>
          </cell>
          <cell r="C374" t="str">
            <v>M3</v>
          </cell>
          <cell r="D374" t="str">
            <v>CR</v>
          </cell>
          <cell r="E374" t="str">
            <v>745,06</v>
          </cell>
        </row>
        <row r="375">
          <cell r="A375">
            <v>1381</v>
          </cell>
          <cell r="B375" t="str">
            <v>ARGAMASSA COLANTE AC I PARA CERAMICAS</v>
          </cell>
          <cell r="C375" t="str">
            <v>KG</v>
          </cell>
          <cell r="D375" t="str">
            <v>C</v>
          </cell>
          <cell r="E375" t="str">
            <v>0,55</v>
          </cell>
        </row>
        <row r="376">
          <cell r="A376">
            <v>34353</v>
          </cell>
          <cell r="B376" t="str">
            <v>ARGAMASSA COLANTE AC II</v>
          </cell>
          <cell r="C376" t="str">
            <v>KG</v>
          </cell>
          <cell r="D376" t="str">
            <v>CR</v>
          </cell>
          <cell r="E376" t="str">
            <v>1,02</v>
          </cell>
        </row>
        <row r="377">
          <cell r="A377">
            <v>37595</v>
          </cell>
          <cell r="B377" t="str">
            <v>ARGAMASSA COLANTE TIPO AC III</v>
          </cell>
          <cell r="C377" t="str">
            <v>KG</v>
          </cell>
          <cell r="D377" t="str">
            <v>CR</v>
          </cell>
          <cell r="E377" t="str">
            <v>1,69</v>
          </cell>
        </row>
        <row r="378">
          <cell r="A378">
            <v>37596</v>
          </cell>
          <cell r="B378" t="str">
            <v>ARGAMASSA COLANTE TIPO AC III E</v>
          </cell>
          <cell r="C378" t="str">
            <v>KG</v>
          </cell>
          <cell r="D378" t="str">
            <v>CR</v>
          </cell>
          <cell r="E378" t="str">
            <v>1,94</v>
          </cell>
        </row>
        <row r="379">
          <cell r="A379">
            <v>371</v>
          </cell>
          <cell r="B379" t="str">
            <v>ARGAMASSA INDUSTRIALIZADA MULTIUSO, PARA REVESTIMENTO INTERNO E EXTERNO E ASSENTAMENTO DE BLOCOS DIVERSOS</v>
          </cell>
          <cell r="C379" t="str">
            <v>KG</v>
          </cell>
          <cell r="D379" t="str">
            <v>CR</v>
          </cell>
          <cell r="E379" t="str">
            <v>0,60</v>
          </cell>
        </row>
        <row r="380">
          <cell r="A380">
            <v>37553</v>
          </cell>
          <cell r="B380" t="str">
            <v>ARGAMASSA INDUSTRIALIZADA PARA CHAPISCO COLANTE</v>
          </cell>
          <cell r="C380" t="str">
            <v>KG</v>
          </cell>
          <cell r="D380" t="str">
            <v>CR</v>
          </cell>
          <cell r="E380" t="str">
            <v>1,12</v>
          </cell>
        </row>
        <row r="381">
          <cell r="A381">
            <v>37552</v>
          </cell>
          <cell r="B381" t="str">
            <v>ARGAMASSA INDUSTRIALIZADA PARA CHAPISCO ROLADO</v>
          </cell>
          <cell r="C381" t="str">
            <v>KG</v>
          </cell>
          <cell r="D381" t="str">
            <v>CR</v>
          </cell>
          <cell r="E381" t="str">
            <v>1,80</v>
          </cell>
        </row>
        <row r="382">
          <cell r="A382">
            <v>36880</v>
          </cell>
          <cell r="B382" t="str">
            <v>ARGAMASSA PARA REVESTIMENTO DECORATIVO MONOCAMADA</v>
          </cell>
          <cell r="C382" t="str">
            <v>KG</v>
          </cell>
          <cell r="D382" t="str">
            <v>CR</v>
          </cell>
          <cell r="E382" t="str">
            <v>1,83</v>
          </cell>
        </row>
        <row r="383">
          <cell r="A383">
            <v>34355</v>
          </cell>
          <cell r="B383" t="str">
            <v>ARGAMASSA PISO SOBRE PISO</v>
          </cell>
          <cell r="C383" t="str">
            <v>KG</v>
          </cell>
          <cell r="D383" t="str">
            <v>CR</v>
          </cell>
          <cell r="E383" t="str">
            <v>1,58</v>
          </cell>
        </row>
        <row r="384">
          <cell r="A384">
            <v>130</v>
          </cell>
          <cell r="B384" t="str">
            <v>ARGAMASSA POLIMERICA DE REPARO ESTRUTURAL, BICOMPONENTE</v>
          </cell>
          <cell r="C384" t="str">
            <v>KG</v>
          </cell>
          <cell r="D384" t="str">
            <v>CR</v>
          </cell>
          <cell r="E384" t="str">
            <v>3,03</v>
          </cell>
        </row>
        <row r="385">
          <cell r="A385">
            <v>135</v>
          </cell>
          <cell r="B385" t="str">
            <v>ARGAMASSA POLIMERICA IMPERMEABILIZANTE SEMIFLEXIVEL, BICOMPONENTE (MEMBRANA IMPERMEABILIZANTE ACRILICA)</v>
          </cell>
          <cell r="C385" t="str">
            <v>KG</v>
          </cell>
          <cell r="D385" t="str">
            <v>CR</v>
          </cell>
          <cell r="E385" t="str">
            <v>2,44</v>
          </cell>
        </row>
        <row r="386">
          <cell r="A386">
            <v>36886</v>
          </cell>
          <cell r="B386" t="str">
            <v>ARGAMASSA PRONTA PARA CONTRAPISO</v>
          </cell>
          <cell r="C386" t="str">
            <v>KG</v>
          </cell>
          <cell r="D386" t="str">
            <v>CR</v>
          </cell>
          <cell r="E386" t="str">
            <v>0,57</v>
          </cell>
        </row>
        <row r="387">
          <cell r="A387">
            <v>38546</v>
          </cell>
          <cell r="B387" t="str">
            <v>ARGAMASSA USINADA AUTOADENSAVEL E AUTONIVELANTE PARA CONTRAPISO, INCLUI BOMBEAMENTO</v>
          </cell>
          <cell r="C387" t="str">
            <v>M3</v>
          </cell>
          <cell r="D387" t="str">
            <v>CR</v>
          </cell>
          <cell r="E387" t="str">
            <v>348,69</v>
          </cell>
        </row>
        <row r="388">
          <cell r="A388">
            <v>34549</v>
          </cell>
          <cell r="B388" t="str">
            <v>ARGILA EXPANDIDA, GRANULOMETRIA 2215</v>
          </cell>
          <cell r="C388" t="str">
            <v>M3</v>
          </cell>
          <cell r="D388" t="str">
            <v>CR</v>
          </cell>
          <cell r="E388" t="str">
            <v>208,95</v>
          </cell>
        </row>
        <row r="389">
          <cell r="A389">
            <v>6081</v>
          </cell>
          <cell r="B389" t="str">
            <v>ARGILA OU BARRO PARA ATERRO/REATERRO (COM TRANSPORTE ATE 10 KM)</v>
          </cell>
          <cell r="C389" t="str">
            <v>M3</v>
          </cell>
          <cell r="D389" t="str">
            <v>CR</v>
          </cell>
          <cell r="E389" t="str">
            <v>29,60</v>
          </cell>
        </row>
        <row r="390">
          <cell r="A390">
            <v>6077</v>
          </cell>
          <cell r="B390" t="str">
            <v>ARGILA OU BARRO PARA ATERRO/REATERRO (RETIRADO NA JAZIDA, SEM TRANSPORTE)</v>
          </cell>
          <cell r="C390" t="str">
            <v>M3</v>
          </cell>
          <cell r="D390" t="str">
            <v>CR</v>
          </cell>
          <cell r="E390" t="str">
            <v>17,06</v>
          </cell>
        </row>
        <row r="391">
          <cell r="A391">
            <v>6079</v>
          </cell>
          <cell r="B391" t="str">
            <v>ARGILA, ARGILA VERMELHA OU ARGILA ARENOSA (RETIRADA NA JAZIDA, SEM TRANSPORTE)</v>
          </cell>
          <cell r="C391" t="str">
            <v>M3</v>
          </cell>
          <cell r="D391" t="str">
            <v>CR</v>
          </cell>
          <cell r="E391" t="str">
            <v>9,75</v>
          </cell>
        </row>
        <row r="392">
          <cell r="A392">
            <v>1091</v>
          </cell>
          <cell r="B392" t="str">
            <v>ARMACAO VERTICAL COM HASTE E CONTRA-PINO, EM CHAPA DE ACO GALVANIZADO 3/16", COM 1 ESTRIBO E 1 ISOLADOR</v>
          </cell>
          <cell r="C392" t="str">
            <v>UN</v>
          </cell>
          <cell r="D392" t="str">
            <v>CR</v>
          </cell>
          <cell r="E392" t="str">
            <v>33,05</v>
          </cell>
        </row>
        <row r="393">
          <cell r="A393">
            <v>1094</v>
          </cell>
          <cell r="B393" t="str">
            <v>ARMACAO VERTICAL COM HASTE E CONTRA-PINO, EM CHAPA DE ACO GALVANIZADO 3/16", COM 1 ESTRIBO, SEM ISOLADOR</v>
          </cell>
          <cell r="C393" t="str">
            <v>UN</v>
          </cell>
          <cell r="D393" t="str">
            <v>CR</v>
          </cell>
          <cell r="E393" t="str">
            <v>23,11</v>
          </cell>
        </row>
        <row r="394">
          <cell r="A394">
            <v>1095</v>
          </cell>
          <cell r="B394" t="str">
            <v>ARMACAO VERTICAL COM HASTE E CONTRA-PINO, EM CHAPA DE ACO GALVANIZADO 3/16", COM 2 ESTRIBOS, E 2 ISOLADORES</v>
          </cell>
          <cell r="C394" t="str">
            <v>UN</v>
          </cell>
          <cell r="D394" t="str">
            <v>CR</v>
          </cell>
          <cell r="E394" t="str">
            <v>49,12</v>
          </cell>
        </row>
        <row r="395">
          <cell r="A395">
            <v>1092</v>
          </cell>
          <cell r="B395" t="str">
            <v>ARMACAO VERTICAL COM HASTE E CONTRA-PINO, EM CHAPA DE ACO GALVANIZADO 3/16", COM 2 ESTRIBOS, SEM ISOLADOR</v>
          </cell>
          <cell r="C395" t="str">
            <v>UN</v>
          </cell>
          <cell r="D395" t="str">
            <v>C</v>
          </cell>
          <cell r="E395" t="str">
            <v>38,01</v>
          </cell>
        </row>
        <row r="396">
          <cell r="A396">
            <v>1093</v>
          </cell>
          <cell r="B396" t="str">
            <v>ARMACAO VERTICAL COM HASTE E CONTRA-PINO, EM CHAPA DE ACO GALVANIZADO 3/16", COM 3 ESTRIBOS E 3 ISOLADORES</v>
          </cell>
          <cell r="C396" t="str">
            <v>UN</v>
          </cell>
          <cell r="D396" t="str">
            <v>CR</v>
          </cell>
          <cell r="E396" t="str">
            <v>88,76</v>
          </cell>
        </row>
        <row r="397">
          <cell r="A397">
            <v>1090</v>
          </cell>
          <cell r="B397" t="str">
            <v>ARMACAO VERTICAL COM HASTE E CONTRA-PINO, EM CHAPA DE ACO GALVANIZADO 3/16", COM 3 ESTRIBOS, SEM ISOLADOR</v>
          </cell>
          <cell r="C397" t="str">
            <v>UN</v>
          </cell>
          <cell r="D397" t="str">
            <v>CR</v>
          </cell>
          <cell r="E397" t="str">
            <v>63,55</v>
          </cell>
        </row>
        <row r="398">
          <cell r="A398">
            <v>1096</v>
          </cell>
          <cell r="B398" t="str">
            <v>ARMACAO VERTICAL COM HASTE E CONTRA-PINO, EM CHAPA DE ACO GALVANIZADO 3/16", COM 4 ESTRIBOS E 4 ISOLADORES</v>
          </cell>
          <cell r="C398" t="str">
            <v>UN</v>
          </cell>
          <cell r="D398" t="str">
            <v>CR</v>
          </cell>
          <cell r="E398" t="str">
            <v>114,37</v>
          </cell>
        </row>
        <row r="399">
          <cell r="A399">
            <v>1097</v>
          </cell>
          <cell r="B399" t="str">
            <v>ARMACAO VERTICAL COM HASTE E CONTRA-PINO, EM CHAPA DE ACO GALVANIZADO 3/16", COM 4 ESTRIBOS, SEM ISOLADOR</v>
          </cell>
          <cell r="C399" t="str">
            <v>UN</v>
          </cell>
          <cell r="D399" t="str">
            <v>CR</v>
          </cell>
          <cell r="E399" t="str">
            <v>97,09</v>
          </cell>
        </row>
        <row r="400">
          <cell r="A400">
            <v>378</v>
          </cell>
          <cell r="B400" t="str">
            <v>ARMADOR</v>
          </cell>
          <cell r="C400" t="str">
            <v>H</v>
          </cell>
          <cell r="D400" t="str">
            <v>CR</v>
          </cell>
          <cell r="E400" t="str">
            <v>12,26</v>
          </cell>
        </row>
        <row r="401">
          <cell r="A401">
            <v>40911</v>
          </cell>
          <cell r="B401" t="str">
            <v>ARMADOR (MENSALISTA)</v>
          </cell>
          <cell r="C401" t="str">
            <v>MES</v>
          </cell>
          <cell r="D401" t="str">
            <v>CR</v>
          </cell>
          <cell r="E401" t="str">
            <v>2.159,41</v>
          </cell>
        </row>
        <row r="402">
          <cell r="A402">
            <v>33939</v>
          </cell>
          <cell r="B402" t="str">
            <v>ARQUITETO JUNIOR</v>
          </cell>
          <cell r="C402" t="str">
            <v>H</v>
          </cell>
          <cell r="D402" t="str">
            <v>CR</v>
          </cell>
          <cell r="E402" t="str">
            <v>57,31</v>
          </cell>
        </row>
        <row r="403">
          <cell r="A403">
            <v>40815</v>
          </cell>
          <cell r="B403" t="str">
            <v>ARQUITETO JUNIOR (MENSALISTA)</v>
          </cell>
          <cell r="C403" t="str">
            <v>MES</v>
          </cell>
          <cell r="D403" t="str">
            <v>CR</v>
          </cell>
          <cell r="E403" t="str">
            <v>10.096,61</v>
          </cell>
        </row>
        <row r="404">
          <cell r="A404">
            <v>34760</v>
          </cell>
          <cell r="B404" t="str">
            <v>ARQUITETO PAISAGISTA</v>
          </cell>
          <cell r="C404" t="str">
            <v>H</v>
          </cell>
          <cell r="D404" t="str">
            <v>CR</v>
          </cell>
          <cell r="E404" t="str">
            <v>57,90</v>
          </cell>
        </row>
        <row r="405">
          <cell r="A405">
            <v>40935</v>
          </cell>
          <cell r="B405" t="str">
            <v>ARQUITETO PAISAGISTA (MENSALISTA)</v>
          </cell>
          <cell r="C405" t="str">
            <v>MES</v>
          </cell>
          <cell r="D405" t="str">
            <v>CR</v>
          </cell>
          <cell r="E405" t="str">
            <v>10.197,92</v>
          </cell>
        </row>
        <row r="406">
          <cell r="A406">
            <v>33952</v>
          </cell>
          <cell r="B406" t="str">
            <v>ARQUITETO PLENO</v>
          </cell>
          <cell r="C406" t="str">
            <v>H</v>
          </cell>
          <cell r="D406" t="str">
            <v>CR</v>
          </cell>
          <cell r="E406" t="str">
            <v>81,41</v>
          </cell>
        </row>
        <row r="407">
          <cell r="A407">
            <v>40816</v>
          </cell>
          <cell r="B407" t="str">
            <v>ARQUITETO PLENO (MENSALISTA)</v>
          </cell>
          <cell r="C407" t="str">
            <v>MES</v>
          </cell>
          <cell r="D407" t="str">
            <v>CR</v>
          </cell>
          <cell r="E407" t="str">
            <v>14.341,39</v>
          </cell>
        </row>
        <row r="408">
          <cell r="A408">
            <v>33953</v>
          </cell>
          <cell r="B408" t="str">
            <v>ARQUITETO SENIOR</v>
          </cell>
          <cell r="C408" t="str">
            <v>H</v>
          </cell>
          <cell r="D408" t="str">
            <v>CR</v>
          </cell>
          <cell r="E408" t="str">
            <v>107,64</v>
          </cell>
        </row>
        <row r="409">
          <cell r="A409">
            <v>40817</v>
          </cell>
          <cell r="B409" t="str">
            <v>ARQUITETO SENIOR (MENSALISTA)</v>
          </cell>
          <cell r="C409" t="str">
            <v>MES</v>
          </cell>
          <cell r="D409" t="str">
            <v>CR</v>
          </cell>
          <cell r="E409" t="str">
            <v>18.960,60</v>
          </cell>
        </row>
        <row r="410">
          <cell r="A410">
            <v>13348</v>
          </cell>
          <cell r="B410" t="str">
            <v>ARRUELA  EM ACO GALVANIZADO, DIAMETRO EXTERNO = 35MM, ESPESSURA = 3MM, DIAMETRO DO FURO= 18MM</v>
          </cell>
          <cell r="C410" t="str">
            <v>UN</v>
          </cell>
          <cell r="D410" t="str">
            <v>AS</v>
          </cell>
          <cell r="E410" t="str">
            <v>0,90</v>
          </cell>
        </row>
        <row r="411">
          <cell r="A411">
            <v>39211</v>
          </cell>
          <cell r="B411" t="str">
            <v>ARRUELA EM ALUMINIO, COM ROSCA, DE  1 1/4", PARA ELETRODUTO</v>
          </cell>
          <cell r="C411" t="str">
            <v>UN</v>
          </cell>
          <cell r="D411" t="str">
            <v>AS</v>
          </cell>
          <cell r="E411" t="str">
            <v>1,24</v>
          </cell>
        </row>
        <row r="412">
          <cell r="A412">
            <v>39212</v>
          </cell>
          <cell r="B412" t="str">
            <v>ARRUELA EM ALUMINIO, COM ROSCA, DE 1 1/2", PARA ELETRODUTO</v>
          </cell>
          <cell r="C412" t="str">
            <v>UN</v>
          </cell>
          <cell r="D412" t="str">
            <v>AS</v>
          </cell>
          <cell r="E412" t="str">
            <v>1,38</v>
          </cell>
        </row>
        <row r="413">
          <cell r="A413">
            <v>39208</v>
          </cell>
          <cell r="B413" t="str">
            <v>ARRUELA EM ALUMINIO, COM ROSCA, DE 1/2", PARA ELETRODUTO</v>
          </cell>
          <cell r="C413" t="str">
            <v>UN</v>
          </cell>
          <cell r="D413" t="str">
            <v>AS</v>
          </cell>
          <cell r="E413" t="str">
            <v>0,37</v>
          </cell>
        </row>
        <row r="414">
          <cell r="A414">
            <v>39210</v>
          </cell>
          <cell r="B414" t="str">
            <v>ARRUELA EM ALUMINIO, COM ROSCA, DE 1", PARA ELETRODUTO</v>
          </cell>
          <cell r="C414" t="str">
            <v>UN</v>
          </cell>
          <cell r="D414" t="str">
            <v>AS</v>
          </cell>
          <cell r="E414" t="str">
            <v>0,69</v>
          </cell>
        </row>
        <row r="415">
          <cell r="A415">
            <v>39214</v>
          </cell>
          <cell r="B415" t="str">
            <v>ARRUELA EM ALUMINIO, COM ROSCA, DE 2 1/2", PARA ELETRODUTO</v>
          </cell>
          <cell r="C415" t="str">
            <v>UN</v>
          </cell>
          <cell r="D415" t="str">
            <v>AS</v>
          </cell>
          <cell r="E415" t="str">
            <v>2,55</v>
          </cell>
        </row>
        <row r="416">
          <cell r="A416">
            <v>39213</v>
          </cell>
          <cell r="B416" t="str">
            <v>ARRUELA EM ALUMINIO, COM ROSCA, DE 2", PARA ELETRODUTO</v>
          </cell>
          <cell r="C416" t="str">
            <v>UN</v>
          </cell>
          <cell r="D416" t="str">
            <v>AS</v>
          </cell>
          <cell r="E416" t="str">
            <v>1,80</v>
          </cell>
        </row>
        <row r="417">
          <cell r="A417">
            <v>39209</v>
          </cell>
          <cell r="B417" t="str">
            <v>ARRUELA EM ALUMINIO, COM ROSCA, DE 3/4", PARA ELETRODUTO</v>
          </cell>
          <cell r="C417" t="str">
            <v>UN</v>
          </cell>
          <cell r="D417" t="str">
            <v>AS</v>
          </cell>
          <cell r="E417" t="str">
            <v>0,45</v>
          </cell>
        </row>
        <row r="418">
          <cell r="A418">
            <v>39207</v>
          </cell>
          <cell r="B418" t="str">
            <v>ARRUELA EM ALUMINIO, COM ROSCA, DE 3/8", PARA ELETRODUTO</v>
          </cell>
          <cell r="C418" t="str">
            <v>UN</v>
          </cell>
          <cell r="D418" t="str">
            <v>AS</v>
          </cell>
          <cell r="E418" t="str">
            <v>0,69</v>
          </cell>
        </row>
        <row r="419">
          <cell r="A419">
            <v>39215</v>
          </cell>
          <cell r="B419" t="str">
            <v>ARRUELA EM ALUMINIO, COM ROSCA, DE 3", PARA ELETRODUTO</v>
          </cell>
          <cell r="C419" t="str">
            <v>UN</v>
          </cell>
          <cell r="D419" t="str">
            <v>AS</v>
          </cell>
          <cell r="E419" t="str">
            <v>4,66</v>
          </cell>
        </row>
        <row r="420">
          <cell r="A420">
            <v>39216</v>
          </cell>
          <cell r="B420" t="str">
            <v>ARRUELA EM ALUMINIO, COM ROSCA, DE 4", PARA ELETRODUTO</v>
          </cell>
          <cell r="C420" t="str">
            <v>UN</v>
          </cell>
          <cell r="D420" t="str">
            <v>AS</v>
          </cell>
          <cell r="E420" t="str">
            <v>6,50</v>
          </cell>
        </row>
        <row r="421">
          <cell r="A421">
            <v>11267</v>
          </cell>
          <cell r="B421" t="str">
            <v>ARRUELA LISA, REDONDA, DE LATAO POLIDO, DIAMETRO NOMINAL 5/8", DIAMETRO EXTERNO = 34 MM, DIAMETRO DO FURO = 17 MM, ESPESSURA = *2,5* MM</v>
          </cell>
          <cell r="C421" t="str">
            <v>UN</v>
          </cell>
          <cell r="D421" t="str">
            <v>AS</v>
          </cell>
          <cell r="E421" t="str">
            <v>0,79</v>
          </cell>
        </row>
        <row r="422">
          <cell r="A422">
            <v>379</v>
          </cell>
          <cell r="B422" t="str">
            <v>ARRUELA QUADRADA EM ACO GALVANIZADO, DIMENSAO = 38 MM, ESPESSURA = 3MM, DIAMETRO DO FURO= 18 MM</v>
          </cell>
          <cell r="C422" t="str">
            <v>UN</v>
          </cell>
          <cell r="D422" t="str">
            <v>AS</v>
          </cell>
          <cell r="E422" t="str">
            <v>0,79</v>
          </cell>
        </row>
        <row r="423">
          <cell r="A423">
            <v>41901</v>
          </cell>
          <cell r="B423" t="str">
            <v>ASFALTO DILUIDO DE PETROLEO CM-30 (COLETADO CAIXA NA ANP ACRESCIDO DE ICMS)</v>
          </cell>
          <cell r="C423" t="str">
            <v>KG</v>
          </cell>
          <cell r="D423" t="str">
            <v>AS</v>
          </cell>
          <cell r="E423" t="str">
            <v>4,87</v>
          </cell>
        </row>
        <row r="424">
          <cell r="A424">
            <v>510</v>
          </cell>
          <cell r="B424" t="str">
            <v>ASFALTO MODIFICADO TIPO I - NBR 9910 (ASFALTO OXIDADO PARA IMPERMEABILIZACAO, COEFICIENTE DE PENETRACAO 25-40)</v>
          </cell>
          <cell r="C424" t="str">
            <v>KG</v>
          </cell>
          <cell r="D424" t="str">
            <v>CR</v>
          </cell>
          <cell r="E424" t="str">
            <v>8,51</v>
          </cell>
        </row>
        <row r="425">
          <cell r="A425">
            <v>516</v>
          </cell>
          <cell r="B425" t="str">
            <v>ASFALTO MODIFICADO TIPO II - NBR 9910 (ASFALTO OXIDADO PARA IMPERMEABILIZACAO, COEFICIENTE DE PENETRACAO 20-35)</v>
          </cell>
          <cell r="C425" t="str">
            <v>KG</v>
          </cell>
          <cell r="D425" t="str">
            <v>CR</v>
          </cell>
          <cell r="E425" t="str">
            <v>10,08</v>
          </cell>
        </row>
        <row r="426">
          <cell r="A426">
            <v>509</v>
          </cell>
          <cell r="B426" t="str">
            <v>ASFALTO MODIFICADO TIPO III - NBR 9910 (ASFALTO OXIDADO PARA IMPERMEABILIZACAO, COEFICIENTE DE PENETRACAO 15-25)</v>
          </cell>
          <cell r="C426" t="str">
            <v>KG</v>
          </cell>
          <cell r="D426" t="str">
            <v>CR</v>
          </cell>
          <cell r="E426" t="str">
            <v>11,31</v>
          </cell>
        </row>
        <row r="427">
          <cell r="A427">
            <v>40331</v>
          </cell>
          <cell r="B427" t="str">
            <v>ASSENTADOR DE MANILHAS</v>
          </cell>
          <cell r="C427" t="str">
            <v>H</v>
          </cell>
          <cell r="D427" t="str">
            <v>CR</v>
          </cell>
          <cell r="E427" t="str">
            <v>16,41</v>
          </cell>
        </row>
        <row r="428">
          <cell r="A428">
            <v>40930</v>
          </cell>
          <cell r="B428" t="str">
            <v>ASSENTADOR DE MANILHAS (MENSALISTA)</v>
          </cell>
          <cell r="C428" t="str">
            <v>MES</v>
          </cell>
          <cell r="D428" t="str">
            <v>CR</v>
          </cell>
          <cell r="E428" t="str">
            <v>2.894,07</v>
          </cell>
        </row>
        <row r="429">
          <cell r="A429">
            <v>11761</v>
          </cell>
          <cell r="B429" t="str">
            <v>ASSENTO  VASO SANITARIO INFANTIL EM PLASTICO BRANCO</v>
          </cell>
          <cell r="C429" t="str">
            <v>UN</v>
          </cell>
          <cell r="D429" t="str">
            <v>CR</v>
          </cell>
          <cell r="E429" t="str">
            <v>62,14</v>
          </cell>
        </row>
        <row r="430">
          <cell r="A430">
            <v>377</v>
          </cell>
          <cell r="B430" t="str">
            <v>ASSENTO SANITARIO DE PLASTICO, TIPO CONVENCIONAL</v>
          </cell>
          <cell r="C430" t="str">
            <v>UN</v>
          </cell>
          <cell r="D430" t="str">
            <v>C</v>
          </cell>
          <cell r="E430" t="str">
            <v>29,20</v>
          </cell>
        </row>
        <row r="431">
          <cell r="A431">
            <v>7588</v>
          </cell>
          <cell r="B431" t="str">
            <v>AUTOMATICO DE BOIA SUPERIOR / INFERIOR, *15* A / 250 V</v>
          </cell>
          <cell r="C431" t="str">
            <v>UN</v>
          </cell>
          <cell r="D431" t="str">
            <v>C</v>
          </cell>
          <cell r="E431" t="str">
            <v>39,90</v>
          </cell>
        </row>
        <row r="432">
          <cell r="A432">
            <v>34392</v>
          </cell>
          <cell r="B432" t="str">
            <v>AUXILIAR  DE ALMOXARIFE</v>
          </cell>
          <cell r="C432" t="str">
            <v>H</v>
          </cell>
          <cell r="D432" t="str">
            <v>CR</v>
          </cell>
          <cell r="E432" t="str">
            <v>10,37</v>
          </cell>
        </row>
        <row r="433">
          <cell r="A433">
            <v>40908</v>
          </cell>
          <cell r="B433" t="str">
            <v>AUXILIAR DE ALMOXARIFE (MENSALISTA)</v>
          </cell>
          <cell r="C433" t="str">
            <v>MES</v>
          </cell>
          <cell r="D433" t="str">
            <v>CR</v>
          </cell>
          <cell r="E433" t="str">
            <v>1.829,99</v>
          </cell>
        </row>
        <row r="434">
          <cell r="A434">
            <v>34551</v>
          </cell>
          <cell r="B434" t="str">
            <v>AUXILIAR DE AZULEJISTA</v>
          </cell>
          <cell r="C434" t="str">
            <v>H</v>
          </cell>
          <cell r="D434" t="str">
            <v>CR</v>
          </cell>
          <cell r="E434" t="str">
            <v>8,93</v>
          </cell>
        </row>
        <row r="435">
          <cell r="A435">
            <v>41078</v>
          </cell>
          <cell r="B435" t="str">
            <v>AUXILIAR DE AZULEJISTA (MENSALISTA)</v>
          </cell>
          <cell r="C435" t="str">
            <v>MES</v>
          </cell>
          <cell r="D435" t="str">
            <v>CR</v>
          </cell>
          <cell r="E435" t="str">
            <v>1.574,11</v>
          </cell>
        </row>
        <row r="436">
          <cell r="A436">
            <v>246</v>
          </cell>
          <cell r="B436" t="str">
            <v>AUXILIAR DE ENCANADOR OU BOMBEIRO HIDRAULICO</v>
          </cell>
          <cell r="C436" t="str">
            <v>H</v>
          </cell>
          <cell r="D436" t="str">
            <v>CR</v>
          </cell>
          <cell r="E436" t="str">
            <v>8,85</v>
          </cell>
        </row>
        <row r="437">
          <cell r="A437">
            <v>40927</v>
          </cell>
          <cell r="B437" t="str">
            <v>AUXILIAR DE ENCANADOR OU BOMBEIRO HIDRAULICO (MENSALISTA)</v>
          </cell>
          <cell r="C437" t="str">
            <v>MES</v>
          </cell>
          <cell r="D437" t="str">
            <v>CR</v>
          </cell>
          <cell r="E437" t="str">
            <v>1.562,97</v>
          </cell>
        </row>
        <row r="438">
          <cell r="A438">
            <v>2350</v>
          </cell>
          <cell r="B438" t="str">
            <v>AUXILIAR DE ESCRITORIO</v>
          </cell>
          <cell r="C438" t="str">
            <v>H</v>
          </cell>
          <cell r="D438" t="str">
            <v>CR</v>
          </cell>
          <cell r="E438" t="str">
            <v>12,35</v>
          </cell>
        </row>
        <row r="439">
          <cell r="A439">
            <v>40812</v>
          </cell>
          <cell r="B439" t="str">
            <v>AUXILIAR DE ESCRITORIO (MENSALISTA)</v>
          </cell>
          <cell r="C439" t="str">
            <v>MES</v>
          </cell>
          <cell r="D439" t="str">
            <v>CR</v>
          </cell>
          <cell r="E439" t="str">
            <v>2.176,56</v>
          </cell>
        </row>
        <row r="440">
          <cell r="A440">
            <v>245</v>
          </cell>
          <cell r="B440" t="str">
            <v>AUXILIAR DE LABORATORISTA DE SOLOS E DE CONCRETO</v>
          </cell>
          <cell r="C440" t="str">
            <v>H</v>
          </cell>
          <cell r="D440" t="str">
            <v>CR</v>
          </cell>
          <cell r="E440" t="str">
            <v>19,41</v>
          </cell>
        </row>
        <row r="441">
          <cell r="A441">
            <v>41090</v>
          </cell>
          <cell r="B441" t="str">
            <v>AUXILIAR DE LABORATORISTA DE SOLOS E DE CONCRETO (MENSALISTA)</v>
          </cell>
          <cell r="C441" t="str">
            <v>MES</v>
          </cell>
          <cell r="D441" t="str">
            <v>CR</v>
          </cell>
          <cell r="E441" t="str">
            <v>3.420,11</v>
          </cell>
        </row>
        <row r="442">
          <cell r="A442">
            <v>251</v>
          </cell>
          <cell r="B442" t="str">
            <v>AUXILIAR DE MECANICO</v>
          </cell>
          <cell r="C442" t="str">
            <v>H</v>
          </cell>
          <cell r="D442" t="str">
            <v>CR</v>
          </cell>
          <cell r="E442" t="str">
            <v>10,32</v>
          </cell>
        </row>
        <row r="443">
          <cell r="A443">
            <v>40975</v>
          </cell>
          <cell r="B443" t="str">
            <v>AUXILIAR DE MECANICO (MENSALISTA)</v>
          </cell>
          <cell r="C443" t="str">
            <v>MES</v>
          </cell>
          <cell r="D443" t="str">
            <v>CR</v>
          </cell>
          <cell r="E443" t="str">
            <v>1.820,02</v>
          </cell>
        </row>
        <row r="444">
          <cell r="A444">
            <v>6127</v>
          </cell>
          <cell r="B444" t="str">
            <v>AUXILIAR DE PEDREIRO</v>
          </cell>
          <cell r="C444" t="str">
            <v>H</v>
          </cell>
          <cell r="D444" t="str">
            <v>CR</v>
          </cell>
          <cell r="E444" t="str">
            <v>9,00</v>
          </cell>
        </row>
        <row r="445">
          <cell r="A445">
            <v>41072</v>
          </cell>
          <cell r="B445" t="str">
            <v>AUXILIAR DE PEDREIRO (MENSALISTA)</v>
          </cell>
          <cell r="C445" t="str">
            <v>MES</v>
          </cell>
          <cell r="D445" t="str">
            <v>CR</v>
          </cell>
          <cell r="E445" t="str">
            <v>1.587,10</v>
          </cell>
        </row>
        <row r="446">
          <cell r="A446">
            <v>6121</v>
          </cell>
          <cell r="B446" t="str">
            <v>AUXILIAR DE SERVICOS GERAIS</v>
          </cell>
          <cell r="C446" t="str">
            <v>H</v>
          </cell>
          <cell r="D446" t="str">
            <v>CR</v>
          </cell>
          <cell r="E446" t="str">
            <v>9,84</v>
          </cell>
        </row>
        <row r="447">
          <cell r="A447">
            <v>41071</v>
          </cell>
          <cell r="B447" t="str">
            <v>AUXILIAR DE SERVICOS GERAIS (MENSALISTA)</v>
          </cell>
          <cell r="C447" t="str">
            <v>MES</v>
          </cell>
          <cell r="D447" t="str">
            <v>CR</v>
          </cell>
          <cell r="E447" t="str">
            <v>1.734,92</v>
          </cell>
        </row>
        <row r="448">
          <cell r="A448">
            <v>244</v>
          </cell>
          <cell r="B448" t="str">
            <v>AUXILIAR DE TOPOGRAFO</v>
          </cell>
          <cell r="C448" t="str">
            <v>H</v>
          </cell>
          <cell r="D448" t="str">
            <v>CR</v>
          </cell>
          <cell r="E448" t="str">
            <v>7,17</v>
          </cell>
        </row>
        <row r="449">
          <cell r="A449">
            <v>41093</v>
          </cell>
          <cell r="B449" t="str">
            <v>AUXILIAR DE TOPOGRAFO (MENSALISTA)</v>
          </cell>
          <cell r="C449" t="str">
            <v>MES</v>
          </cell>
          <cell r="D449" t="str">
            <v>CR</v>
          </cell>
          <cell r="E449" t="str">
            <v>1.263,88</v>
          </cell>
        </row>
        <row r="450">
          <cell r="A450">
            <v>532</v>
          </cell>
          <cell r="B450" t="str">
            <v>AUXILIAR TECNICO / ASSISTENTE DE ENGENHARIA</v>
          </cell>
          <cell r="C450" t="str">
            <v>H</v>
          </cell>
          <cell r="D450" t="str">
            <v>CR</v>
          </cell>
          <cell r="E450" t="str">
            <v>25,12</v>
          </cell>
        </row>
        <row r="451">
          <cell r="A451">
            <v>40931</v>
          </cell>
          <cell r="B451" t="str">
            <v>AUXILIAR TECNICO / ASSISTENTE DE ENGENHARIA (MENSALISTA)</v>
          </cell>
          <cell r="C451" t="str">
            <v>MES</v>
          </cell>
          <cell r="D451" t="str">
            <v>CR</v>
          </cell>
          <cell r="E451" t="str">
            <v>4.427,08</v>
          </cell>
        </row>
        <row r="452">
          <cell r="A452">
            <v>36150</v>
          </cell>
          <cell r="B452" t="str">
            <v>AVENTAL DE SEGURANCA DE RASPA DE COURO 1,00 X 0,60 M</v>
          </cell>
          <cell r="C452" t="str">
            <v>UN</v>
          </cell>
          <cell r="D452" t="str">
            <v>CR</v>
          </cell>
          <cell r="E452" t="str">
            <v>36,76</v>
          </cell>
        </row>
        <row r="453">
          <cell r="A453">
            <v>4760</v>
          </cell>
          <cell r="B453" t="str">
            <v>AZULEJISTA OU LADRILHEIRO</v>
          </cell>
          <cell r="C453" t="str">
            <v>H</v>
          </cell>
          <cell r="D453" t="str">
            <v>CR</v>
          </cell>
          <cell r="E453" t="str">
            <v>12,26</v>
          </cell>
        </row>
        <row r="454">
          <cell r="A454">
            <v>41069</v>
          </cell>
          <cell r="B454" t="str">
            <v>AZULEJISTA OU LADRILHEIRO (MENSALISTA)</v>
          </cell>
          <cell r="C454" t="str">
            <v>MES</v>
          </cell>
          <cell r="D454" t="str">
            <v>CR</v>
          </cell>
          <cell r="E454" t="str">
            <v>2.159,41</v>
          </cell>
        </row>
        <row r="455">
          <cell r="A455">
            <v>10422</v>
          </cell>
          <cell r="B455" t="str">
            <v>BACIA SANITARIA (VASO) COM CAIXA ACOPLADA, DE LOUCA BRANCA</v>
          </cell>
          <cell r="C455" t="str">
            <v>UN</v>
          </cell>
          <cell r="D455" t="str">
            <v>CR</v>
          </cell>
          <cell r="E455" t="str">
            <v>346,35</v>
          </cell>
        </row>
        <row r="456">
          <cell r="A456">
            <v>10420</v>
          </cell>
          <cell r="B456" t="str">
            <v>BACIA SANITARIA (VASO) CONVENCIONAL DE LOUCA BRANCA</v>
          </cell>
          <cell r="C456" t="str">
            <v>UN</v>
          </cell>
          <cell r="D456" t="str">
            <v>C</v>
          </cell>
          <cell r="E456" t="str">
            <v>129,90</v>
          </cell>
        </row>
        <row r="457">
          <cell r="A457">
            <v>10421</v>
          </cell>
          <cell r="B457" t="str">
            <v>BACIA SANITARIA (VASO) CONVENCIONAL DE LOUCA COR</v>
          </cell>
          <cell r="C457" t="str">
            <v>UN</v>
          </cell>
          <cell r="D457" t="str">
            <v>CR</v>
          </cell>
          <cell r="E457" t="str">
            <v>173,85</v>
          </cell>
        </row>
        <row r="458">
          <cell r="A458">
            <v>36520</v>
          </cell>
          <cell r="B458" t="str">
            <v>BACIA SANITARIA (VASO) CONVENCIONAL PARA PCD SEM FURO FRONTAL, DE LOUCA BRANCA, SEM ASSENTO</v>
          </cell>
          <cell r="C458" t="str">
            <v>UN</v>
          </cell>
          <cell r="D458" t="str">
            <v>CR</v>
          </cell>
          <cell r="E458" t="str">
            <v>647,18</v>
          </cell>
        </row>
        <row r="459">
          <cell r="A459">
            <v>10</v>
          </cell>
          <cell r="B459" t="str">
            <v>BALDE PLASTICO CAPACIDADE *10* L</v>
          </cell>
          <cell r="C459" t="str">
            <v>UN</v>
          </cell>
          <cell r="D459" t="str">
            <v>CR</v>
          </cell>
          <cell r="E459" t="str">
            <v>12,18</v>
          </cell>
        </row>
        <row r="460">
          <cell r="A460">
            <v>4815</v>
          </cell>
          <cell r="B460" t="str">
            <v>BALDE VERMELHO PARA SINALIZACAO DE VIAS</v>
          </cell>
          <cell r="C460" t="str">
            <v>UN</v>
          </cell>
          <cell r="D460" t="str">
            <v>CR</v>
          </cell>
          <cell r="E460" t="str">
            <v>5,19</v>
          </cell>
        </row>
        <row r="461">
          <cell r="A461">
            <v>541</v>
          </cell>
          <cell r="B461" t="str">
            <v>BANCADA DE MARMORE SINTETICO COM UMA CUBA, 120 X *60* CM</v>
          </cell>
          <cell r="C461" t="str">
            <v>UN</v>
          </cell>
          <cell r="D461" t="str">
            <v>C</v>
          </cell>
          <cell r="E461" t="str">
            <v>199,00</v>
          </cell>
        </row>
        <row r="462">
          <cell r="A462">
            <v>542</v>
          </cell>
          <cell r="B462" t="str">
            <v>BANCADA DE MARMORE SINTETICO COM UMA CUBA, 150 X *60* CM</v>
          </cell>
          <cell r="C462" t="str">
            <v>UN</v>
          </cell>
          <cell r="D462" t="str">
            <v>CR</v>
          </cell>
          <cell r="E462" t="str">
            <v>249,45</v>
          </cell>
        </row>
        <row r="463">
          <cell r="A463">
            <v>540</v>
          </cell>
          <cell r="B463" t="str">
            <v>BANCADA DE MARMORE SINTETICO COM UMA CUBA, 200 X *60* CM</v>
          </cell>
          <cell r="C463" t="str">
            <v>UN</v>
          </cell>
          <cell r="D463" t="str">
            <v>CR</v>
          </cell>
          <cell r="E463" t="str">
            <v>562,13</v>
          </cell>
        </row>
        <row r="464">
          <cell r="A464">
            <v>38364</v>
          </cell>
          <cell r="B464" t="str">
            <v>BANCADA/ BANCA EM GRANITO, POLIDO, TIPO ANDORINHA/ QUARTZ/ CASTELO/ CORUMBA OU OUTROS EQUIVALENTES DA REGIAO, COM CUBA INOX, FORMATO *120 X 60* CM, E=  *2* CM</v>
          </cell>
          <cell r="C464" t="str">
            <v>UN</v>
          </cell>
          <cell r="D464" t="str">
            <v>CR</v>
          </cell>
          <cell r="E464" t="str">
            <v>670,85</v>
          </cell>
        </row>
        <row r="465">
          <cell r="A465">
            <v>11692</v>
          </cell>
          <cell r="B465" t="str">
            <v>BANCADA/ BANCA EM MARMORE, POLIDO, BRANCO COMUM, E=  *3* CM</v>
          </cell>
          <cell r="C465" t="str">
            <v>M2</v>
          </cell>
          <cell r="D465" t="str">
            <v>CR</v>
          </cell>
          <cell r="E465" t="str">
            <v>481,13</v>
          </cell>
        </row>
        <row r="466">
          <cell r="A466">
            <v>1746</v>
          </cell>
          <cell r="B466" t="str">
            <v>BANCADA/BANCA/PIA DE ACO INOXIDAVEL (AISI 430) COM 1 CUBA CENTRAL, COM VALVULA, ESCORREDOR DUPLO, DE *0,55 X 1,20* M</v>
          </cell>
          <cell r="C466" t="str">
            <v>UN</v>
          </cell>
          <cell r="D466" t="str">
            <v>C</v>
          </cell>
          <cell r="E466" t="str">
            <v>199,00</v>
          </cell>
        </row>
        <row r="467">
          <cell r="A467">
            <v>1748</v>
          </cell>
          <cell r="B467" t="str">
            <v>BANCADA/BANCA/PIA DE ACO INOXIDAVEL (AISI 430) COM 1 CUBA CENTRAL, COM VALVULA, ESCORREDOR DUPLO, DE *0,55 X 1,40* M</v>
          </cell>
          <cell r="C467" t="str">
            <v>UN</v>
          </cell>
          <cell r="D467" t="str">
            <v>CR</v>
          </cell>
          <cell r="E467" t="str">
            <v>264,62</v>
          </cell>
        </row>
        <row r="468">
          <cell r="A468">
            <v>1749</v>
          </cell>
          <cell r="B468" t="str">
            <v>BANCADA/BANCA/PIA DE ACO INOXIDAVEL (AISI 430) COM 1 CUBA CENTRAL, COM VALVULA, ESCORREDOR DUPLO, DE *0,55 X 1,80* M</v>
          </cell>
          <cell r="C468" t="str">
            <v>UN</v>
          </cell>
          <cell r="D468" t="str">
            <v>CR</v>
          </cell>
          <cell r="E468" t="str">
            <v>383,39</v>
          </cell>
        </row>
        <row r="469">
          <cell r="A469">
            <v>37412</v>
          </cell>
          <cell r="B469" t="str">
            <v>BANCADA/BANCA/PIA DE ACO INOXIDAVEL (AISI 430) COM 1 CUBA CENTRAL, COM VALVULA, LISA (SEM ESCORREDOR), DE *0,55 X 1,20* M</v>
          </cell>
          <cell r="C469" t="str">
            <v>UN</v>
          </cell>
          <cell r="D469" t="str">
            <v>CR</v>
          </cell>
          <cell r="E469" t="str">
            <v>194,52</v>
          </cell>
        </row>
        <row r="470">
          <cell r="A470">
            <v>1745</v>
          </cell>
          <cell r="B470" t="str">
            <v>BANCADA/BANCA/PIA DE ACO INOXIDAVEL (AISI 430) COM 1 CUBA CENTRAL, SEM VALVULA, ESCORREDOR DUPLO, DE *0,55 X 1,60* M</v>
          </cell>
          <cell r="C470" t="str">
            <v>UN</v>
          </cell>
          <cell r="D470" t="str">
            <v>CR</v>
          </cell>
          <cell r="E470" t="str">
            <v>231,31</v>
          </cell>
        </row>
        <row r="471">
          <cell r="A471">
            <v>1750</v>
          </cell>
          <cell r="B471" t="str">
            <v>BANCADA/BANCA/PIA DE ACO INOXIDAVEL (AISI 430) COM 2 CUBAS, COM VALVULAS, ESCORREDOR DUPLO, DE *0,55 X 2,00* M</v>
          </cell>
          <cell r="C471" t="str">
            <v>UN</v>
          </cell>
          <cell r="D471" t="str">
            <v>CR</v>
          </cell>
          <cell r="E471" t="str">
            <v>540,54</v>
          </cell>
        </row>
        <row r="472">
          <cell r="A472">
            <v>11687</v>
          </cell>
          <cell r="B472" t="str">
            <v>BANCADA/TAMPO ACO INOX (AISI 304), LARGURA 60 CM, COM RODABANCA (NAO INCLUI PES DE APOIO)</v>
          </cell>
          <cell r="C472" t="str">
            <v>M</v>
          </cell>
          <cell r="D472" t="str">
            <v>CR</v>
          </cell>
          <cell r="E472" t="str">
            <v>861,25</v>
          </cell>
        </row>
        <row r="473">
          <cell r="A473">
            <v>11689</v>
          </cell>
          <cell r="B473" t="str">
            <v>BANCADA/TAMPO ACO INOX (AISI 304), LARGURA 70 CM, COM RODABANCA (NAO INCLUI PES DE APOIO)</v>
          </cell>
          <cell r="C473" t="str">
            <v>M</v>
          </cell>
          <cell r="D473" t="str">
            <v>CR</v>
          </cell>
          <cell r="E473" t="str">
            <v>1.079,09</v>
          </cell>
        </row>
        <row r="474">
          <cell r="A474">
            <v>11693</v>
          </cell>
          <cell r="B474" t="str">
            <v>BANCADA/TAMPO LISO (SEM CUBA) EM MARMORE SINTETICO</v>
          </cell>
          <cell r="C474" t="str">
            <v>M2</v>
          </cell>
          <cell r="D474" t="str">
            <v>CR</v>
          </cell>
          <cell r="E474" t="str">
            <v>220,65</v>
          </cell>
        </row>
        <row r="475">
          <cell r="A475">
            <v>36215</v>
          </cell>
          <cell r="B475" t="str">
            <v>BANCO ARTICULADO PARA BANHO, EM ACO INOX POLIDO, 70* CM X 45* CM</v>
          </cell>
          <cell r="C475" t="str">
            <v>UN</v>
          </cell>
          <cell r="D475" t="str">
            <v>CR</v>
          </cell>
          <cell r="E475" t="str">
            <v>785,63</v>
          </cell>
        </row>
        <row r="476">
          <cell r="A476">
            <v>42439</v>
          </cell>
          <cell r="B476" t="str">
            <v>BANCO COM ENCOSTO, 1,60M* DE COMPRIMENTO, EM TUBO DE ACO CARBONO E PINTURA NO PROCESSO ELETROSTATICO - PARA ACADEMIA AO AR LIVRE / ACADEMIA DA TERCEIRA IDADE - ATI</v>
          </cell>
          <cell r="C476" t="str">
            <v>UN</v>
          </cell>
          <cell r="D476" t="str">
            <v>AS</v>
          </cell>
          <cell r="E476" t="str">
            <v>957,34</v>
          </cell>
        </row>
        <row r="477">
          <cell r="A477">
            <v>38381</v>
          </cell>
          <cell r="B477" t="str">
            <v>BANDEJA DE PINTURA PARA ROLO 23 CM</v>
          </cell>
          <cell r="C477" t="str">
            <v>UN</v>
          </cell>
          <cell r="D477" t="str">
            <v>CR</v>
          </cell>
          <cell r="E477" t="str">
            <v>8,24</v>
          </cell>
        </row>
        <row r="478">
          <cell r="A478">
            <v>39621</v>
          </cell>
          <cell r="B478" t="str">
            <v>BARRA ANTIPANICO DUPLA, CEGA EM LADO OPOSTO, COR CINZA</v>
          </cell>
          <cell r="C478" t="str">
            <v>PAR</v>
          </cell>
          <cell r="D478" t="str">
            <v>CR</v>
          </cell>
          <cell r="E478" t="str">
            <v>694,86</v>
          </cell>
        </row>
        <row r="479">
          <cell r="A479">
            <v>39624</v>
          </cell>
          <cell r="B479" t="str">
            <v>BARRA ANTIPANICO DUPLA, PARA PORTA DE VIDRO, COR CINZA</v>
          </cell>
          <cell r="C479" t="str">
            <v>PAR</v>
          </cell>
          <cell r="D479" t="str">
            <v>CR</v>
          </cell>
          <cell r="E479" t="str">
            <v>766,51</v>
          </cell>
        </row>
        <row r="480">
          <cell r="A480">
            <v>39615</v>
          </cell>
          <cell r="B480" t="str">
            <v>BARRA ANTIPANICO SIMPLES, CEGA EM LADO OPOSTO, COR CINZA</v>
          </cell>
          <cell r="C480" t="str">
            <v>UN</v>
          </cell>
          <cell r="D480" t="str">
            <v>CR</v>
          </cell>
          <cell r="E480" t="str">
            <v>309,74</v>
          </cell>
        </row>
        <row r="481">
          <cell r="A481">
            <v>39620</v>
          </cell>
          <cell r="B481" t="str">
            <v>BARRA ANTIPANICO SIMPLES, COM FECHADURA LADO OPOSTO, COR CINZA</v>
          </cell>
          <cell r="C481" t="str">
            <v>UN</v>
          </cell>
          <cell r="D481" t="str">
            <v>CR</v>
          </cell>
          <cell r="E481" t="str">
            <v>473,05</v>
          </cell>
        </row>
        <row r="482">
          <cell r="A482">
            <v>39623</v>
          </cell>
          <cell r="B482" t="str">
            <v>BARRA ANTIPANICO SIMPLES, PARA PORTA DE VIDRO, COR CINZA</v>
          </cell>
          <cell r="C482" t="str">
            <v>UN</v>
          </cell>
          <cell r="D482" t="str">
            <v>CR</v>
          </cell>
          <cell r="E482" t="str">
            <v>506,68</v>
          </cell>
        </row>
        <row r="483">
          <cell r="A483">
            <v>36207</v>
          </cell>
          <cell r="B483" t="str">
            <v>BARRA DE APOIO EM "L", EM ACO INOX POLIDO 70 X 70 CM, DIAMETRO MINIMO 3 CM</v>
          </cell>
          <cell r="C483" t="str">
            <v>UN</v>
          </cell>
          <cell r="D483" t="str">
            <v>CR</v>
          </cell>
          <cell r="E483" t="str">
            <v>347,98</v>
          </cell>
        </row>
        <row r="484">
          <cell r="A484">
            <v>36209</v>
          </cell>
          <cell r="B484" t="str">
            <v>BARRA DE APOIO EM "L", EM ACO INOX POLIDO 80 X 80 CM, DIAMETRO MINIMO 3 CM</v>
          </cell>
          <cell r="C484" t="str">
            <v>UN</v>
          </cell>
          <cell r="D484" t="str">
            <v>CR</v>
          </cell>
          <cell r="E484" t="str">
            <v>399,36</v>
          </cell>
        </row>
        <row r="485">
          <cell r="A485">
            <v>36210</v>
          </cell>
          <cell r="B485" t="str">
            <v>BARRA DE APOIO LATERAL ARTICULADA, COM TRAVA, EM ACO INOX POLIDO, 70 CM, DIAMETRO MINIMO 3 CM</v>
          </cell>
          <cell r="C485" t="str">
            <v>UN</v>
          </cell>
          <cell r="D485" t="str">
            <v>CR</v>
          </cell>
          <cell r="E485" t="str">
            <v>432,09</v>
          </cell>
        </row>
        <row r="486">
          <cell r="A486">
            <v>36204</v>
          </cell>
          <cell r="B486" t="str">
            <v>BARRA DE APOIO RETA, EM ACO INOX POLIDO, COMPRIMENTO 60CM, DIAMETRO MINIMO 3 CM</v>
          </cell>
          <cell r="C486" t="str">
            <v>UN</v>
          </cell>
          <cell r="D486" t="str">
            <v>CR</v>
          </cell>
          <cell r="E486" t="str">
            <v>153,20</v>
          </cell>
        </row>
        <row r="487">
          <cell r="A487">
            <v>36205</v>
          </cell>
          <cell r="B487" t="str">
            <v>BARRA DE APOIO RETA, EM ACO INOX POLIDO, COMPRIMENTO 70CM, DIAMETRO MINIMO 3 CM</v>
          </cell>
          <cell r="C487" t="str">
            <v>UN</v>
          </cell>
          <cell r="D487" t="str">
            <v>CR</v>
          </cell>
          <cell r="E487" t="str">
            <v>170,15</v>
          </cell>
        </row>
        <row r="488">
          <cell r="A488">
            <v>36081</v>
          </cell>
          <cell r="B488" t="str">
            <v>BARRA DE APOIO RETA, EM ACO INOX POLIDO, COMPRIMENTO 80CM, DIAMETRO MINIMO 3 CM</v>
          </cell>
          <cell r="C488" t="str">
            <v>UN</v>
          </cell>
          <cell r="D488" t="str">
            <v>C</v>
          </cell>
          <cell r="E488" t="str">
            <v>181,42</v>
          </cell>
        </row>
        <row r="489">
          <cell r="A489">
            <v>36206</v>
          </cell>
          <cell r="B489" t="str">
            <v>BARRA DE APOIO RETA, EM ACO INOX POLIDO, COMPRIMENTO 90 CM, DIAMETRO MINIMO 3 CM</v>
          </cell>
          <cell r="C489" t="str">
            <v>UN</v>
          </cell>
          <cell r="D489" t="str">
            <v>CR</v>
          </cell>
          <cell r="E489" t="str">
            <v>190,07</v>
          </cell>
        </row>
        <row r="490">
          <cell r="A490">
            <v>36218</v>
          </cell>
          <cell r="B490" t="str">
            <v>BARRA DE APOIO RETA, EM ALUMINIO, COMPRIMENTO 60CM, DIAMETRO MINIMO 3 CM</v>
          </cell>
          <cell r="C490" t="str">
            <v>UN</v>
          </cell>
          <cell r="D490" t="str">
            <v>AS</v>
          </cell>
          <cell r="E490" t="str">
            <v>121,99</v>
          </cell>
        </row>
        <row r="491">
          <cell r="A491">
            <v>36220</v>
          </cell>
          <cell r="B491" t="str">
            <v>BARRA DE APOIO RETA, EM ALUMINIO, COMPRIMENTO 70CM, DIAMETRO MINIMO 3 CM</v>
          </cell>
          <cell r="C491" t="str">
            <v>UN</v>
          </cell>
          <cell r="D491" t="str">
            <v>AS</v>
          </cell>
          <cell r="E491" t="str">
            <v>139,89</v>
          </cell>
        </row>
        <row r="492">
          <cell r="A492">
            <v>36080</v>
          </cell>
          <cell r="B492" t="str">
            <v>BARRA DE APOIO RETA, EM ALUMINIO, COMPRIMENTO 80 CM, DIAMETRO MINIMO 3 CM</v>
          </cell>
          <cell r="C492" t="str">
            <v>UN</v>
          </cell>
          <cell r="D492" t="str">
            <v>AS</v>
          </cell>
          <cell r="E492" t="str">
            <v>151,31</v>
          </cell>
        </row>
        <row r="493">
          <cell r="A493">
            <v>36223</v>
          </cell>
          <cell r="B493" t="str">
            <v>BARRA DE APOIO RETA, EM ALUMINIO, COMPRIMENTO 90 CM, DIAMETRO MINIMO 3 CM</v>
          </cell>
          <cell r="C493" t="str">
            <v>UN</v>
          </cell>
          <cell r="D493" t="str">
            <v>AS</v>
          </cell>
          <cell r="E493" t="str">
            <v>158,44</v>
          </cell>
        </row>
        <row r="494">
          <cell r="A494">
            <v>546</v>
          </cell>
          <cell r="B494" t="str">
            <v>BARRA DE FERRO CHATA, RETANGULAR (QUALQUER BITOLA)</v>
          </cell>
          <cell r="C494" t="str">
            <v>KG</v>
          </cell>
          <cell r="D494" t="str">
            <v>C</v>
          </cell>
          <cell r="E494" t="str">
            <v>8,33</v>
          </cell>
        </row>
        <row r="495">
          <cell r="A495">
            <v>566</v>
          </cell>
          <cell r="B495" t="str">
            <v>BARRA DE FERRO CHATO, RETANGULAR, 19,05 MM X 3,17 MM (L X E), 0,47 KG/M</v>
          </cell>
          <cell r="C495" t="str">
            <v>M</v>
          </cell>
          <cell r="D495" t="str">
            <v>CR</v>
          </cell>
          <cell r="E495" t="str">
            <v>3,95</v>
          </cell>
        </row>
        <row r="496">
          <cell r="A496">
            <v>565</v>
          </cell>
          <cell r="B496" t="str">
            <v>BARRA DE FERRO CHATO, RETANGULAR, 25,4 MM X 4,76 MM (L X E), 1,73 KG/M</v>
          </cell>
          <cell r="C496" t="str">
            <v>M</v>
          </cell>
          <cell r="D496" t="str">
            <v>CR</v>
          </cell>
          <cell r="E496" t="str">
            <v>14,41</v>
          </cell>
        </row>
        <row r="497">
          <cell r="A497">
            <v>555</v>
          </cell>
          <cell r="B497" t="str">
            <v>BARRA DE FERRO CHATO, RETANGULAR, 25,4 MM X 6,35 MM (L X E), 1,2265 KG/M</v>
          </cell>
          <cell r="C497" t="str">
            <v>M</v>
          </cell>
          <cell r="D497" t="str">
            <v>CR</v>
          </cell>
          <cell r="E497" t="str">
            <v>10,21</v>
          </cell>
        </row>
        <row r="498">
          <cell r="A498">
            <v>557</v>
          </cell>
          <cell r="B498" t="str">
            <v>BARRA DE FERRO CHATO, RETANGULAR, 38,1 MM X 12,7 MM (L X E), 3,79 KG/M</v>
          </cell>
          <cell r="C498" t="str">
            <v>M</v>
          </cell>
          <cell r="D498" t="str">
            <v>CR</v>
          </cell>
          <cell r="E498" t="str">
            <v>32,05</v>
          </cell>
        </row>
        <row r="499">
          <cell r="A499">
            <v>552</v>
          </cell>
          <cell r="B499" t="str">
            <v>BARRA DE FERRO CHATO, RETANGULAR, 38,1 MM X 6,35 MM (L X E), 1,89 KG/M</v>
          </cell>
          <cell r="C499" t="str">
            <v>M</v>
          </cell>
          <cell r="D499" t="str">
            <v>CR</v>
          </cell>
          <cell r="E499" t="str">
            <v>15,90</v>
          </cell>
        </row>
        <row r="500">
          <cell r="A500">
            <v>563</v>
          </cell>
          <cell r="B500" t="str">
            <v>BARRA DE FERRO CHATO, RETANGULAR, 38,1 MM X 9,53 MM (L X E), 2,84 KG/M</v>
          </cell>
          <cell r="C500" t="str">
            <v>M</v>
          </cell>
          <cell r="D500" t="str">
            <v>CR</v>
          </cell>
          <cell r="E500" t="str">
            <v>23,89</v>
          </cell>
        </row>
        <row r="501">
          <cell r="A501">
            <v>549</v>
          </cell>
          <cell r="B501" t="str">
            <v>BARRA DE FERRO CHATO, RETANGULAR, 50,8 MM X 12,7 MM (L X E), 5,06 KG/M</v>
          </cell>
          <cell r="C501" t="str">
            <v>M</v>
          </cell>
          <cell r="D501" t="str">
            <v>CR</v>
          </cell>
          <cell r="E501" t="str">
            <v>43,00</v>
          </cell>
        </row>
        <row r="502">
          <cell r="A502">
            <v>551</v>
          </cell>
          <cell r="B502" t="str">
            <v>BARRA DE FERRO CHATO, RETANGULAR, 50,8 MM X 25,4 MM (L X E), 10,12 KG/M</v>
          </cell>
          <cell r="C502" t="str">
            <v>M</v>
          </cell>
          <cell r="D502" t="str">
            <v>CR</v>
          </cell>
          <cell r="E502" t="str">
            <v>85,15</v>
          </cell>
        </row>
        <row r="503">
          <cell r="A503">
            <v>559</v>
          </cell>
          <cell r="B503" t="str">
            <v>BARRA DE FERRO CHATO, RETANGULAR, 50,8 MM X 6,35 MM (L X E), 2,53 KG/M</v>
          </cell>
          <cell r="C503" t="str">
            <v>M</v>
          </cell>
          <cell r="D503" t="str">
            <v>CR</v>
          </cell>
          <cell r="E503" t="str">
            <v>21,28</v>
          </cell>
        </row>
        <row r="504">
          <cell r="A504">
            <v>560</v>
          </cell>
          <cell r="B504" t="str">
            <v>BARRA DE FERRO CHATO, RETANGULAR, 50,8 MM X 7,94 MM (L X E), 3,162 KG/M</v>
          </cell>
          <cell r="C504" t="str">
            <v>M</v>
          </cell>
          <cell r="D504" t="str">
            <v>CR</v>
          </cell>
          <cell r="E504" t="str">
            <v>26,63</v>
          </cell>
        </row>
        <row r="505">
          <cell r="A505">
            <v>547</v>
          </cell>
          <cell r="B505" t="str">
            <v>BARRA DE FERRO CHATO, RETANGULAR, 50,8 MM X 9,53 MM (L X E), 3,79KG/M</v>
          </cell>
          <cell r="C505" t="str">
            <v>M</v>
          </cell>
          <cell r="D505" t="str">
            <v>CR</v>
          </cell>
          <cell r="E505" t="str">
            <v>31,89</v>
          </cell>
        </row>
        <row r="506">
          <cell r="A506">
            <v>38127</v>
          </cell>
          <cell r="B506" t="str">
            <v>BASE DE MISTURADOR MONOCOMANDO PARA CHUVEIRO</v>
          </cell>
          <cell r="C506" t="str">
            <v>UN</v>
          </cell>
          <cell r="D506" t="str">
            <v>CR</v>
          </cell>
          <cell r="E506" t="str">
            <v>331,81</v>
          </cell>
        </row>
        <row r="507">
          <cell r="A507">
            <v>38060</v>
          </cell>
          <cell r="B507" t="str">
            <v>BASE PARA MASTRO DE PARA-RAIOS DIAMETRO NOMINAL 1 1/2"</v>
          </cell>
          <cell r="C507" t="str">
            <v>UN</v>
          </cell>
          <cell r="D507" t="str">
            <v>CR</v>
          </cell>
          <cell r="E507" t="str">
            <v>80,92</v>
          </cell>
        </row>
        <row r="508">
          <cell r="A508">
            <v>10956</v>
          </cell>
          <cell r="B508" t="str">
            <v>BASE PARA MASTRO DE PARA-RAIOS DIAMETRO NOMINAL 2"</v>
          </cell>
          <cell r="C508" t="str">
            <v>UN</v>
          </cell>
          <cell r="D508" t="str">
            <v>CR</v>
          </cell>
          <cell r="E508" t="str">
            <v>84,07</v>
          </cell>
        </row>
        <row r="509">
          <cell r="A509">
            <v>39380</v>
          </cell>
          <cell r="B509" t="str">
            <v>BASE PARA RELE COM SUPORTE METALICO</v>
          </cell>
          <cell r="C509" t="str">
            <v>UN</v>
          </cell>
          <cell r="D509" t="str">
            <v>AS</v>
          </cell>
          <cell r="E509" t="str">
            <v>14,37</v>
          </cell>
        </row>
        <row r="510">
          <cell r="A510">
            <v>13374</v>
          </cell>
          <cell r="B510" t="str">
            <v>BASE UNIPOLAR PARA FUSIVEL NH1, CORRENTE NOMINAL DE 250 A, SEM CAPA</v>
          </cell>
          <cell r="C510" t="str">
            <v>UN</v>
          </cell>
          <cell r="D510" t="str">
            <v>AS</v>
          </cell>
          <cell r="E510" t="str">
            <v>98,86</v>
          </cell>
        </row>
        <row r="511">
          <cell r="A511">
            <v>37597</v>
          </cell>
          <cell r="B511" t="str">
            <v>BATE-ESTACAS POR GRAVIDADE, POTENCIA160 HP, PESO DO MARTELO ATE 3 TONELADAS</v>
          </cell>
          <cell r="C511" t="str">
            <v>UN</v>
          </cell>
          <cell r="D511" t="str">
            <v>AS</v>
          </cell>
          <cell r="E511" t="str">
            <v>389.687,50</v>
          </cell>
        </row>
        <row r="512">
          <cell r="A512">
            <v>183</v>
          </cell>
          <cell r="B512" t="str">
            <v>BATENTE/ PORTAL/ ADUELA/ MARCO MACICO, E= *3 CM, L= *13 CM, *60 CM A 120* CM X *210 CM,  EM CEDRINHO/ ANGELIM COMERCIAL/ EUCALIPTO/ CURUPIXA/ PEROBA/ CUMARU OU EQUIVALENTE DA REGIAO (NAO INCLUI ALIZARES)</v>
          </cell>
          <cell r="C512" t="str">
            <v>JG</v>
          </cell>
          <cell r="D512" t="str">
            <v>C</v>
          </cell>
          <cell r="E512" t="str">
            <v>105,00</v>
          </cell>
        </row>
        <row r="513">
          <cell r="A513">
            <v>184</v>
          </cell>
          <cell r="B513" t="str">
            <v>BATENTE/ PORTAL/ ADUELA/ MARCO MACICO, E= *3* CM, L= *13* CM, *60 CM A 120* CM X *210* CM, EM PINUS/ TAUARI/ VIROLA OU EQUIVALENTE DA REGIAO (NAO INCLUI ALIZARES)</v>
          </cell>
          <cell r="C513" t="str">
            <v>JG</v>
          </cell>
          <cell r="D513" t="str">
            <v>CR</v>
          </cell>
          <cell r="E513" t="str">
            <v>69,40</v>
          </cell>
        </row>
        <row r="514">
          <cell r="A514">
            <v>195</v>
          </cell>
          <cell r="B514" t="str">
            <v>BATENTE/ PORTAL/ ADUELA/ MARCO MACICO, E= *3* CM, L= *7* CM, *60 CM A 120* CM X *210* CM,  EM CEDRINHO/ ANGELIM COMERCIAL/ EUCALIPTO/ CURUPIXA/ PEROBA/ CUMARU OU EQUIVALENTE DA REGIAO (NAO INCLUI ALIZARES)</v>
          </cell>
          <cell r="C514" t="str">
            <v>JG</v>
          </cell>
          <cell r="D514" t="str">
            <v>CR</v>
          </cell>
          <cell r="E514" t="str">
            <v>85,30</v>
          </cell>
        </row>
        <row r="515">
          <cell r="A515">
            <v>194</v>
          </cell>
          <cell r="B515" t="str">
            <v>BATENTE/ PORTAL/ ADUELA/ MARCO MACICO, E= *3* CM, L= *7* CM, *60 CM A 120* CM X *210* CM, EM PINUS/ TAUARI/ VIROLA OU EQUIVALENTE DA REGIAO (NAO INCLUI ALIZARES)</v>
          </cell>
          <cell r="C515" t="str">
            <v>JG</v>
          </cell>
          <cell r="D515" t="str">
            <v>CR</v>
          </cell>
          <cell r="E515" t="str">
            <v>46,36</v>
          </cell>
        </row>
        <row r="516">
          <cell r="A516">
            <v>20001</v>
          </cell>
          <cell r="B516" t="str">
            <v>BATENTE/ PORTAL/ ADUELA/MARCO MACICO, E= *3* CM, L= *15* CM, *60 CM A 120* CM  X *210* CM, EM PINUS/ TAUARI/ VIROLA OU EQUIVALENTE DA REGIAO</v>
          </cell>
          <cell r="C516" t="str">
            <v>JG</v>
          </cell>
          <cell r="D516" t="str">
            <v>CR</v>
          </cell>
          <cell r="E516" t="str">
            <v>84,99</v>
          </cell>
        </row>
        <row r="517">
          <cell r="A517">
            <v>181</v>
          </cell>
          <cell r="B517" t="str">
            <v>BATENTE/ PORTAL/ADUELA/ MARCO MACICO, E= *3* CM, L= *15* CM, *60 CM A 120* CM  X *210* CM,  EM CEDRINHO/ ANGELIM COMERCIAL/  EUCALIPTO/ CURUPIXA/ PEROBA/ CUMARU OU EQUIVALENTE DA REGIAO (NAO INCLUI ALIZARES)</v>
          </cell>
          <cell r="C517" t="str">
            <v>JG</v>
          </cell>
          <cell r="D517" t="str">
            <v>CR</v>
          </cell>
          <cell r="E517" t="str">
            <v>115,00</v>
          </cell>
        </row>
        <row r="518">
          <cell r="A518">
            <v>39837</v>
          </cell>
          <cell r="B518" t="str">
            <v>BATENTE/PORTAL/ADUELA/MARCO, EM MDF/PVC WOOD/POLIESTIRENO OU MADEIRA LAMINADA, L = *9,0* CM COM GUARNICAO REGULAVEL 2 FACES = *35* MM, PRIMER</v>
          </cell>
          <cell r="C518" t="str">
            <v>JG</v>
          </cell>
          <cell r="D518" t="str">
            <v>CR</v>
          </cell>
          <cell r="E518" t="str">
            <v>337,36</v>
          </cell>
        </row>
        <row r="519">
          <cell r="A519">
            <v>10535</v>
          </cell>
          <cell r="B519" t="str">
            <v>BETONEIRA CAPACIDADE NOMINAL 400 L, CAPACIDADE DE MISTURA  280 L, MOTOR ELETRICO TRIFASICO 220/380 V POTENCIA 2 CV, SEM CARREGADOR</v>
          </cell>
          <cell r="C519" t="str">
            <v>UN</v>
          </cell>
          <cell r="D519" t="str">
            <v>C</v>
          </cell>
          <cell r="E519" t="str">
            <v>3.950,00</v>
          </cell>
        </row>
        <row r="520">
          <cell r="A520">
            <v>10537</v>
          </cell>
          <cell r="B520" t="str">
            <v>BETONEIRA CAPACIDADE NOMINAL 400 L, CAPACIDADE DE MISTURA 310 L, MOTOR A DIESEL POTENCIA 5 CV, SEM CARREGADOR</v>
          </cell>
          <cell r="C520" t="str">
            <v>UN</v>
          </cell>
          <cell r="D520" t="str">
            <v>CR</v>
          </cell>
          <cell r="E520" t="str">
            <v>5.386,72</v>
          </cell>
        </row>
        <row r="521">
          <cell r="A521">
            <v>13891</v>
          </cell>
          <cell r="B521" t="str">
            <v>BETONEIRA CAPACIDADE NOMINAL 400 L, CAPACIDADE DE MISTURA 310 L, MOTOR A GASOLINA POTENCIA 5,5 CV, SEM CARREGADOR</v>
          </cell>
          <cell r="C521" t="str">
            <v>UN</v>
          </cell>
          <cell r="D521" t="str">
            <v>CR</v>
          </cell>
          <cell r="E521" t="str">
            <v>4.940,84</v>
          </cell>
        </row>
        <row r="522">
          <cell r="A522">
            <v>25975</v>
          </cell>
          <cell r="B522" t="str">
            <v>BETONEIRA CAPACIDADE NOMINAL 600 L, CAPACIDADE DE MISTURA 440 L, MOTOR A GASOLINA POTENCIA 10 HP, COM CARREGADOR</v>
          </cell>
          <cell r="C522" t="str">
            <v>UN</v>
          </cell>
          <cell r="D522" t="str">
            <v>CR</v>
          </cell>
          <cell r="E522" t="str">
            <v>21.490,67</v>
          </cell>
        </row>
        <row r="523">
          <cell r="A523">
            <v>36396</v>
          </cell>
          <cell r="B523" t="str">
            <v>BETONEIRA, CAPACIDADE NOMINAL 400 L, CAPACIDADE DE MISTURA 310L, MOTOR ELETRICO TRIFASICO 220/380V POTENCIA 2 CV, SEM CARREGADOR</v>
          </cell>
          <cell r="C523" t="str">
            <v>UN</v>
          </cell>
          <cell r="D523" t="str">
            <v>CR</v>
          </cell>
          <cell r="E523" t="str">
            <v>4.519,06</v>
          </cell>
        </row>
        <row r="524">
          <cell r="A524">
            <v>36397</v>
          </cell>
          <cell r="B524" t="str">
            <v>BETONEIRA, CAPACIDADE NOMINAL 600 L, CAPACIDADE DE MISTURA  360L, MOTOR ELETRICO TRIFASICO 220/380V, POTENCIA 4CV, EXCLUSO CARREGADOR</v>
          </cell>
          <cell r="C524" t="str">
            <v>UN</v>
          </cell>
          <cell r="D524" t="str">
            <v>CR</v>
          </cell>
          <cell r="E524" t="str">
            <v>16.067,79</v>
          </cell>
        </row>
        <row r="525">
          <cell r="A525">
            <v>36398</v>
          </cell>
          <cell r="B525" t="str">
            <v>BETONEIRA, CAPACIDADE NOMINAL 600 L, CAPACIDADE DE MISTURA 440 L, MOTOR A DIESEL POTENCIA 10 CV, COM CARREGADOR</v>
          </cell>
          <cell r="C525" t="str">
            <v>UN</v>
          </cell>
          <cell r="D525" t="str">
            <v>CR</v>
          </cell>
          <cell r="E525" t="str">
            <v>19.529,06</v>
          </cell>
        </row>
        <row r="526">
          <cell r="A526">
            <v>647</v>
          </cell>
          <cell r="B526" t="str">
            <v>BLASTER, DINAMITADOR OU CABO DE FOGO</v>
          </cell>
          <cell r="C526" t="str">
            <v>H</v>
          </cell>
          <cell r="D526" t="str">
            <v>CR</v>
          </cell>
          <cell r="E526" t="str">
            <v>13,45</v>
          </cell>
        </row>
        <row r="527">
          <cell r="A527">
            <v>40920</v>
          </cell>
          <cell r="B527" t="str">
            <v>BLASTER, DINAMITADOR OU CABO DE FOGO (MENSALISTA)</v>
          </cell>
          <cell r="C527" t="str">
            <v>MES</v>
          </cell>
          <cell r="D527" t="str">
            <v>CR</v>
          </cell>
          <cell r="E527" t="str">
            <v>2.370,28</v>
          </cell>
        </row>
        <row r="528">
          <cell r="A528">
            <v>38783</v>
          </cell>
          <cell r="B528" t="str">
            <v>BLOCO CERAMICO DE VEDACAO COM FUROS NA HORIZONTAL, 11,5 X 19 X 19 CM - 4,5 MPA (NBR 15270)</v>
          </cell>
          <cell r="C528" t="str">
            <v>UN</v>
          </cell>
          <cell r="D528" t="str">
            <v>CR</v>
          </cell>
          <cell r="E528" t="str">
            <v>1,26</v>
          </cell>
        </row>
        <row r="529">
          <cell r="A529">
            <v>37593</v>
          </cell>
          <cell r="B529" t="str">
            <v>BLOCO CERAMICO DE VEDACAO COM FUROS NA VERTICAL, 14 X 19 X 39 CM - 4,5 MPA (NBR 15270)</v>
          </cell>
          <cell r="C529" t="str">
            <v>UN</v>
          </cell>
          <cell r="D529" t="str">
            <v>CR</v>
          </cell>
          <cell r="E529" t="str">
            <v>3,10</v>
          </cell>
        </row>
        <row r="530">
          <cell r="A530">
            <v>37594</v>
          </cell>
          <cell r="B530" t="str">
            <v>BLOCO CERAMICO DE VEDACAO COM FUROS NA VERTICAL, 19 X 19 X 39 CM - 4,5 MPA (NBR 15270)</v>
          </cell>
          <cell r="C530" t="str">
            <v>UN</v>
          </cell>
          <cell r="D530" t="str">
            <v>CR</v>
          </cell>
          <cell r="E530" t="str">
            <v>3,86</v>
          </cell>
        </row>
        <row r="531">
          <cell r="A531">
            <v>37592</v>
          </cell>
          <cell r="B531" t="str">
            <v>BLOCO CERAMICO DE VEDACAO COM FUROS NA VERTICAL, 9 X 19 X 39 CM - 4,5 MPA (NBR 15270)</v>
          </cell>
          <cell r="C531" t="str">
            <v>UN</v>
          </cell>
          <cell r="D531" t="str">
            <v>CR</v>
          </cell>
          <cell r="E531" t="str">
            <v>2,45</v>
          </cell>
        </row>
        <row r="532">
          <cell r="A532">
            <v>7266</v>
          </cell>
          <cell r="B532" t="str">
            <v>BLOCO CERAMICO VAZADO PARA ALVENARIA DE VEDACAO, DE 9 X 19 X 19 CM (L X A X C)</v>
          </cell>
          <cell r="C532" t="str">
            <v>MIL</v>
          </cell>
          <cell r="D532" t="str">
            <v>C</v>
          </cell>
          <cell r="E532" t="str">
            <v>945,00</v>
          </cell>
        </row>
        <row r="533">
          <cell r="A533">
            <v>7270</v>
          </cell>
          <cell r="B533" t="str">
            <v>BLOCO CERAMICO VAZADO PARA ALVENARIA DE VEDACAO, 4 FUROS, DE 9 X 9 X 19 CM (L X A X C)</v>
          </cell>
          <cell r="C533" t="str">
            <v>UN</v>
          </cell>
          <cell r="D533" t="str">
            <v>CR</v>
          </cell>
          <cell r="E533" t="str">
            <v>1,09</v>
          </cell>
        </row>
        <row r="534">
          <cell r="A534">
            <v>7267</v>
          </cell>
          <cell r="B534" t="str">
            <v>BLOCO CERAMICO VAZADO PARA ALVENARIA DE VEDACAO, 6 FUROS, DE 9 X 14 X 19 CM (L X A X C)</v>
          </cell>
          <cell r="C534" t="str">
            <v>UN</v>
          </cell>
          <cell r="D534" t="str">
            <v>CR</v>
          </cell>
          <cell r="E534" t="str">
            <v>0,85</v>
          </cell>
        </row>
        <row r="535">
          <cell r="A535">
            <v>7269</v>
          </cell>
          <cell r="B535" t="str">
            <v>BLOCO CERAMICO VAZADO PARA ALVENARIA DE VEDACAO, 6 FUROS, DE 9 X 9 X 19 CM (L X A X C)</v>
          </cell>
          <cell r="C535" t="str">
            <v>UN</v>
          </cell>
          <cell r="D535" t="str">
            <v>CR</v>
          </cell>
          <cell r="E535" t="str">
            <v>0,87</v>
          </cell>
        </row>
        <row r="536">
          <cell r="A536">
            <v>7271</v>
          </cell>
          <cell r="B536" t="str">
            <v>BLOCO CERAMICO VAZADO PARA ALVENARIA DE VEDACAO, 8 FUROS, DE 9 X 19 X 19 CM (L XA X C)</v>
          </cell>
          <cell r="C536" t="str">
            <v>UN</v>
          </cell>
          <cell r="D536" t="str">
            <v>CR</v>
          </cell>
          <cell r="E536" t="str">
            <v>0,94</v>
          </cell>
        </row>
        <row r="537">
          <cell r="A537">
            <v>7268</v>
          </cell>
          <cell r="B537" t="str">
            <v>BLOCO CERAMICO VAZADO PARA ALVENARIA DE VEDACAO, 8 FUROS, DE 9 X 19 X 29 CM (L X A X C)</v>
          </cell>
          <cell r="C537" t="str">
            <v>UN</v>
          </cell>
          <cell r="D537" t="str">
            <v>CR</v>
          </cell>
          <cell r="E537" t="str">
            <v>1,31</v>
          </cell>
        </row>
        <row r="538">
          <cell r="A538">
            <v>34556</v>
          </cell>
          <cell r="B538" t="str">
            <v>BLOCO DE CONCRETO ESTRUTURAL 14 X 19 X 29 CM, FBK 10 MPA (NBR 6136)</v>
          </cell>
          <cell r="C538" t="str">
            <v>UN</v>
          </cell>
          <cell r="D538" t="str">
            <v>CR</v>
          </cell>
          <cell r="E538" t="str">
            <v>3,25</v>
          </cell>
        </row>
        <row r="539">
          <cell r="A539">
            <v>37873</v>
          </cell>
          <cell r="B539" t="str">
            <v>BLOCO DE CONCRETO ESTRUTURAL 14 X 19 X 29 CM, FBK 12 MPA (NBR 6136)</v>
          </cell>
          <cell r="C539" t="str">
            <v>UN</v>
          </cell>
          <cell r="D539" t="str">
            <v>CR</v>
          </cell>
          <cell r="E539" t="str">
            <v>3,31</v>
          </cell>
        </row>
        <row r="540">
          <cell r="A540">
            <v>34564</v>
          </cell>
          <cell r="B540" t="str">
            <v>BLOCO DE CONCRETO ESTRUTURAL 14 X 19 X 29 CM, FBK 14 MPA (NBR 6136)</v>
          </cell>
          <cell r="C540" t="str">
            <v>UN</v>
          </cell>
          <cell r="D540" t="str">
            <v>CR</v>
          </cell>
          <cell r="E540" t="str">
            <v>3,47</v>
          </cell>
        </row>
        <row r="541">
          <cell r="A541">
            <v>34565</v>
          </cell>
          <cell r="B541" t="str">
            <v>BLOCO DE CONCRETO ESTRUTURAL 14 X 19 X 29 CM, FBK 16 MPA (NBR 6136)</v>
          </cell>
          <cell r="C541" t="str">
            <v>UN</v>
          </cell>
          <cell r="D541" t="str">
            <v>CR</v>
          </cell>
          <cell r="E541" t="str">
            <v>3,67</v>
          </cell>
        </row>
        <row r="542">
          <cell r="A542">
            <v>38590</v>
          </cell>
          <cell r="B542" t="str">
            <v>BLOCO DE CONCRETO ESTRUTURAL 14 X 19 X 29 CM, FBK 4,5 MPA (NBR 6136)</v>
          </cell>
          <cell r="C542" t="str">
            <v>UN</v>
          </cell>
          <cell r="D542" t="str">
            <v>CR</v>
          </cell>
          <cell r="E542" t="str">
            <v>2,71</v>
          </cell>
        </row>
        <row r="543">
          <cell r="A543">
            <v>34566</v>
          </cell>
          <cell r="B543" t="str">
            <v>BLOCO DE CONCRETO ESTRUTURAL 14 X 19 X 29 CM, FBK 6 MPA (NBR 6136)</v>
          </cell>
          <cell r="C543" t="str">
            <v>UN</v>
          </cell>
          <cell r="D543" t="str">
            <v>CR</v>
          </cell>
          <cell r="E543" t="str">
            <v>2,85</v>
          </cell>
        </row>
        <row r="544">
          <cell r="A544">
            <v>34567</v>
          </cell>
          <cell r="B544" t="str">
            <v>BLOCO DE CONCRETO ESTRUTURAL 14 X 19 X 29 CM, FBK 8 MPA (NBR 6136)</v>
          </cell>
          <cell r="C544" t="str">
            <v>UN</v>
          </cell>
          <cell r="D544" t="str">
            <v>CR</v>
          </cell>
          <cell r="E544" t="str">
            <v>3,02</v>
          </cell>
        </row>
        <row r="545">
          <cell r="A545">
            <v>38591</v>
          </cell>
          <cell r="B545" t="str">
            <v>BLOCO DE CONCRETO ESTRUTURAL 14 X 19 X 34 CM, FBK 4,5 MPA (NBR 6136)</v>
          </cell>
          <cell r="C545" t="str">
            <v>UN</v>
          </cell>
          <cell r="D545" t="str">
            <v>CR</v>
          </cell>
          <cell r="E545" t="str">
            <v>2,74</v>
          </cell>
        </row>
        <row r="546">
          <cell r="A546">
            <v>34568</v>
          </cell>
          <cell r="B546" t="str">
            <v>BLOCO DE CONCRETO ESTRUTURAL 14 X 19 X 39 CM, FBK 10 MPA (NBR 6136)</v>
          </cell>
          <cell r="C546" t="str">
            <v>UN</v>
          </cell>
          <cell r="D546" t="str">
            <v>CR</v>
          </cell>
          <cell r="E546" t="str">
            <v>3,57</v>
          </cell>
        </row>
        <row r="547">
          <cell r="A547">
            <v>34569</v>
          </cell>
          <cell r="B547" t="str">
            <v>BLOCO DE CONCRETO ESTRUTURAL 14 X 19 X 39 CM, FBK 12 MPA (NBR 6136)</v>
          </cell>
          <cell r="C547" t="str">
            <v>UN</v>
          </cell>
          <cell r="D547" t="str">
            <v>CR</v>
          </cell>
          <cell r="E547" t="str">
            <v>3,67</v>
          </cell>
        </row>
        <row r="548">
          <cell r="A548">
            <v>34570</v>
          </cell>
          <cell r="B548" t="str">
            <v>BLOCO DE CONCRETO ESTRUTURAL 14 X 19 X 39 CM, FBK 14 MPA (NBR 6136)</v>
          </cell>
          <cell r="C548" t="str">
            <v>UN</v>
          </cell>
          <cell r="D548" t="str">
            <v>CR</v>
          </cell>
          <cell r="E548" t="str">
            <v>3,98</v>
          </cell>
        </row>
        <row r="549">
          <cell r="A549">
            <v>25070</v>
          </cell>
          <cell r="B549" t="str">
            <v>BLOCO DE CONCRETO ESTRUTURAL 14 X 19 X 39 CM, FBK 4,5 MPA (NBR 6136)</v>
          </cell>
          <cell r="C549" t="str">
            <v>UN</v>
          </cell>
          <cell r="D549" t="str">
            <v>CR</v>
          </cell>
          <cell r="E549" t="str">
            <v>2,99</v>
          </cell>
        </row>
        <row r="550">
          <cell r="A550">
            <v>34571</v>
          </cell>
          <cell r="B550" t="str">
            <v>BLOCO DE CONCRETO ESTRUTURAL 14 X 19 X 39 CM, FBK 6 MPA (NBR 6136)</v>
          </cell>
          <cell r="C550" t="str">
            <v>UN</v>
          </cell>
          <cell r="D550" t="str">
            <v>CR</v>
          </cell>
          <cell r="E550" t="str">
            <v>3,02</v>
          </cell>
        </row>
        <row r="551">
          <cell r="A551">
            <v>34573</v>
          </cell>
          <cell r="B551" t="str">
            <v>BLOCO DE CONCRETO ESTRUTURAL 14 X 19 X 39 CM, FBK 8 MPA (NBR 6136)</v>
          </cell>
          <cell r="C551" t="str">
            <v>UN</v>
          </cell>
          <cell r="D551" t="str">
            <v>CR</v>
          </cell>
          <cell r="E551" t="str">
            <v>3,18</v>
          </cell>
        </row>
        <row r="552">
          <cell r="A552">
            <v>37107</v>
          </cell>
          <cell r="B552" t="str">
            <v>BLOCO DE CONCRETO ESTRUTURAL 14 X 19 X 39, FCK 16 MPA (NBR 6136)</v>
          </cell>
          <cell r="C552" t="str">
            <v>UN</v>
          </cell>
          <cell r="D552" t="str">
            <v>CR</v>
          </cell>
          <cell r="E552" t="str">
            <v>4,20</v>
          </cell>
        </row>
        <row r="553">
          <cell r="A553">
            <v>34576</v>
          </cell>
          <cell r="B553" t="str">
            <v>BLOCO DE CONCRETO ESTRUTURAL 19 X 19 X 39 CM, FBK 10 MPA (NBR 6136)</v>
          </cell>
          <cell r="C553" t="str">
            <v>UN</v>
          </cell>
          <cell r="D553" t="str">
            <v>CR</v>
          </cell>
          <cell r="E553" t="str">
            <v>4,64</v>
          </cell>
        </row>
        <row r="554">
          <cell r="A554">
            <v>34577</v>
          </cell>
          <cell r="B554" t="str">
            <v>BLOCO DE CONCRETO ESTRUTURAL 19 X 19 X 39 CM, FBK 12 MPA (NBR 6136)</v>
          </cell>
          <cell r="C554" t="str">
            <v>UN</v>
          </cell>
          <cell r="D554" t="str">
            <v>CR</v>
          </cell>
          <cell r="E554" t="str">
            <v>4,84</v>
          </cell>
        </row>
        <row r="555">
          <cell r="A555">
            <v>34578</v>
          </cell>
          <cell r="B555" t="str">
            <v>BLOCO DE CONCRETO ESTRUTURAL 19 X 19 X 39 CM, FBK 14 MPA (NBR 6136)</v>
          </cell>
          <cell r="C555" t="str">
            <v>UN</v>
          </cell>
          <cell r="D555" t="str">
            <v>CR</v>
          </cell>
          <cell r="E555" t="str">
            <v>5,25</v>
          </cell>
        </row>
        <row r="556">
          <cell r="A556">
            <v>34579</v>
          </cell>
          <cell r="B556" t="str">
            <v>BLOCO DE CONCRETO ESTRUTURAL 19 X 19 X 39 CM, FBK 16 MPA (NBR 6136)</v>
          </cell>
          <cell r="C556" t="str">
            <v>UN</v>
          </cell>
          <cell r="D556" t="str">
            <v>CR</v>
          </cell>
          <cell r="E556" t="str">
            <v>5,60</v>
          </cell>
        </row>
        <row r="557">
          <cell r="A557">
            <v>25067</v>
          </cell>
          <cell r="B557" t="str">
            <v>BLOCO DE CONCRETO ESTRUTURAL 19 X 19 X 39 CM, FBK 4,5 MPA (NBR 6136)</v>
          </cell>
          <cell r="C557" t="str">
            <v>UN</v>
          </cell>
          <cell r="D557" t="str">
            <v>CR</v>
          </cell>
          <cell r="E557" t="str">
            <v>3,75</v>
          </cell>
        </row>
        <row r="558">
          <cell r="A558">
            <v>34580</v>
          </cell>
          <cell r="B558" t="str">
            <v>BLOCO DE CONCRETO ESTRUTURAL 19 X 19 X 39 CM, FBK 8 MPA (NBR 6136)</v>
          </cell>
          <cell r="C558" t="str">
            <v>UN</v>
          </cell>
          <cell r="D558" t="str">
            <v>CR</v>
          </cell>
          <cell r="E558" t="str">
            <v>4,18</v>
          </cell>
        </row>
        <row r="559">
          <cell r="A559">
            <v>25071</v>
          </cell>
          <cell r="B559" t="str">
            <v>BLOCO DE CONCRETO ESTRUTURAL 9 X 19 X 39 CM, FBK 4,5 MPA (NBR 6136)</v>
          </cell>
          <cell r="C559" t="str">
            <v>UN</v>
          </cell>
          <cell r="D559" t="str">
            <v>CR</v>
          </cell>
          <cell r="E559" t="str">
            <v>2,08</v>
          </cell>
        </row>
        <row r="560">
          <cell r="A560">
            <v>38395</v>
          </cell>
          <cell r="B560" t="str">
            <v>BLOCO DE ESPUMA MULTIUSO *23 X 13 X 8* CM</v>
          </cell>
          <cell r="C560" t="str">
            <v>UN</v>
          </cell>
          <cell r="D560" t="str">
            <v>CR</v>
          </cell>
          <cell r="E560" t="str">
            <v>6,88</v>
          </cell>
        </row>
        <row r="561">
          <cell r="A561">
            <v>34583</v>
          </cell>
          <cell r="B561" t="str">
            <v>BLOCO DE GESSO COMPACTO / MACICO, BRANCO, E = 10 CM, DIMENSOES *67 X 50* CM</v>
          </cell>
          <cell r="C561" t="str">
            <v>M2</v>
          </cell>
          <cell r="D561" t="str">
            <v>AS</v>
          </cell>
          <cell r="E561" t="str">
            <v>39,79</v>
          </cell>
        </row>
        <row r="562">
          <cell r="A562">
            <v>34584</v>
          </cell>
          <cell r="B562" t="str">
            <v>BLOCO DE GESSO VAZADO, BRANCO, E = *7* CM, DIMENSOES *67 X 50* CM</v>
          </cell>
          <cell r="C562" t="str">
            <v>M2</v>
          </cell>
          <cell r="D562" t="str">
            <v>AS</v>
          </cell>
          <cell r="E562" t="str">
            <v>22,27</v>
          </cell>
        </row>
        <row r="563">
          <cell r="A563">
            <v>709</v>
          </cell>
          <cell r="B563" t="str">
            <v>BLOCO DE POLIETILENO ALTA DENSIDADE, *27* X *30* X *100* CM, ACOMPANHADOS PLACAS  TERMINAIS  E LONGARINAS, PARA FUNDO DE FILTRO</v>
          </cell>
          <cell r="C563" t="str">
            <v>M2</v>
          </cell>
          <cell r="D563" t="str">
            <v>AS</v>
          </cell>
          <cell r="E563" t="str">
            <v>565,52</v>
          </cell>
        </row>
        <row r="564">
          <cell r="A564">
            <v>34599</v>
          </cell>
          <cell r="B564" t="str">
            <v>BLOCO DE VEDACAO CONCRETO APARENTE 9 X 19 X 39 CM (CLASSE C - NBR 6136)</v>
          </cell>
          <cell r="C564" t="str">
            <v>UN</v>
          </cell>
          <cell r="D564" t="str">
            <v>CR</v>
          </cell>
          <cell r="E564" t="str">
            <v>2,14</v>
          </cell>
        </row>
        <row r="565">
          <cell r="A565">
            <v>34592</v>
          </cell>
          <cell r="B565" t="str">
            <v>BLOCO DE VEDACAO CONCRETO 14 X 19 X 29 CM (CLASSE C - NBR 6136)</v>
          </cell>
          <cell r="C565" t="str">
            <v>UN</v>
          </cell>
          <cell r="D565" t="str">
            <v>CR</v>
          </cell>
          <cell r="E565" t="str">
            <v>2,38</v>
          </cell>
        </row>
        <row r="566">
          <cell r="A566">
            <v>37103</v>
          </cell>
          <cell r="B566" t="str">
            <v>BLOCO DE VEDACAO DE CONCRETO APARENTE 14 X 19 X 39 CM (CLASSE C - NBR 6136)</v>
          </cell>
          <cell r="C566" t="str">
            <v>UN</v>
          </cell>
          <cell r="D566" t="str">
            <v>CR</v>
          </cell>
          <cell r="E566" t="str">
            <v>2,72</v>
          </cell>
        </row>
        <row r="567">
          <cell r="A567">
            <v>34555</v>
          </cell>
          <cell r="B567" t="str">
            <v>BLOCO DE VEDACAO DE CONCRETO APARENTE 19 X 19 X 39 CM  (CLASSE C - NBR 6136)</v>
          </cell>
          <cell r="C567" t="str">
            <v>UN</v>
          </cell>
          <cell r="D567" t="str">
            <v>CR</v>
          </cell>
          <cell r="E567" t="str">
            <v>3,46</v>
          </cell>
        </row>
        <row r="568">
          <cell r="A568">
            <v>674</v>
          </cell>
          <cell r="B568" t="str">
            <v>BLOCO DE VEDACAO DE CONCRETO CELULAR AUTOCLAVADO 10 X 30 X 60 CM (E X A X C)</v>
          </cell>
          <cell r="C568" t="str">
            <v>M2</v>
          </cell>
          <cell r="D568" t="str">
            <v>AS</v>
          </cell>
          <cell r="E568" t="str">
            <v>55,52</v>
          </cell>
        </row>
        <row r="569">
          <cell r="A569">
            <v>34600</v>
          </cell>
          <cell r="B569" t="str">
            <v>BLOCO DE VEDACAO DE CONCRETO CELULAR AUTOCLAVADO 15 X 30 X 60 CM (E X A X C)</v>
          </cell>
          <cell r="C569" t="str">
            <v>M2</v>
          </cell>
          <cell r="D569" t="str">
            <v>AS</v>
          </cell>
          <cell r="E569" t="str">
            <v>81,55</v>
          </cell>
        </row>
        <row r="570">
          <cell r="A570">
            <v>652</v>
          </cell>
          <cell r="B570" t="str">
            <v>BLOCO DE VEDACAO DE CONCRETO CELULAR AUTOCLAVADO 20 X 30 X 60 CM (E X A X C)</v>
          </cell>
          <cell r="C570" t="str">
            <v>M2</v>
          </cell>
          <cell r="D570" t="str">
            <v>AS</v>
          </cell>
          <cell r="E570" t="str">
            <v>124,92</v>
          </cell>
        </row>
        <row r="571">
          <cell r="A571">
            <v>651</v>
          </cell>
          <cell r="B571" t="str">
            <v>BLOCO DE VEDACAO DE CONCRETO 14 X 19 X 39 CM (CLASSE C - NBR 6136)</v>
          </cell>
          <cell r="C571" t="str">
            <v>UN</v>
          </cell>
          <cell r="D571" t="str">
            <v>CR</v>
          </cell>
          <cell r="E571" t="str">
            <v>2,62</v>
          </cell>
        </row>
        <row r="572">
          <cell r="A572">
            <v>654</v>
          </cell>
          <cell r="B572" t="str">
            <v>BLOCO DE VEDACAO DE CONCRETO 19 X 19 X 39 CM (CLASSE C - NBR 6136)</v>
          </cell>
          <cell r="C572" t="str">
            <v>UN</v>
          </cell>
          <cell r="D572" t="str">
            <v>CR</v>
          </cell>
          <cell r="E572" t="str">
            <v>3,25</v>
          </cell>
        </row>
        <row r="573">
          <cell r="A573">
            <v>650</v>
          </cell>
          <cell r="B573" t="str">
            <v>BLOCO DE VEDACAO DE CONCRETO, 9 X 19 X 39 CM (CLASSE C - NBR 6136)</v>
          </cell>
          <cell r="C573" t="str">
            <v>UN</v>
          </cell>
          <cell r="D573" t="str">
            <v>C</v>
          </cell>
          <cell r="E573" t="str">
            <v>2,10</v>
          </cell>
        </row>
        <row r="574">
          <cell r="A574">
            <v>716</v>
          </cell>
          <cell r="B574" t="str">
            <v>BLOCO DE VIDRO INCOLOR XADREZ, DE *20 X 20 X 10* CM</v>
          </cell>
          <cell r="C574" t="str">
            <v>UN</v>
          </cell>
          <cell r="D574" t="str">
            <v>CR</v>
          </cell>
          <cell r="E574" t="str">
            <v>18,35</v>
          </cell>
        </row>
        <row r="575">
          <cell r="A575">
            <v>715</v>
          </cell>
          <cell r="B575" t="str">
            <v>BLOCO DE VIDRO INCOLOR, CANELADO, DE *19 X 19 X 8* CM</v>
          </cell>
          <cell r="C575" t="str">
            <v>UN</v>
          </cell>
          <cell r="D575" t="str">
            <v>C</v>
          </cell>
          <cell r="E575" t="str">
            <v>18,15</v>
          </cell>
        </row>
        <row r="576">
          <cell r="A576">
            <v>718</v>
          </cell>
          <cell r="B576" t="str">
            <v>BLOCO DE VIDRO/ELEMENTO VAZADO INCOLOR, VENEZIANA, DE *20 X 20 X 6* CM</v>
          </cell>
          <cell r="C576" t="str">
            <v>UN</v>
          </cell>
          <cell r="D576" t="str">
            <v>CR</v>
          </cell>
          <cell r="E576" t="str">
            <v>27,04</v>
          </cell>
        </row>
        <row r="577">
          <cell r="A577">
            <v>11981</v>
          </cell>
          <cell r="B577" t="str">
            <v>BLOCO DE VIDRO/ELEMENTO VAZADO, INCOLOR, VENEZIANA, *20 X 10 X 8* CM</v>
          </cell>
          <cell r="C577" t="str">
            <v>UN</v>
          </cell>
          <cell r="D577" t="str">
            <v>CR</v>
          </cell>
          <cell r="E577" t="str">
            <v>18,54</v>
          </cell>
        </row>
        <row r="578">
          <cell r="A578">
            <v>34586</v>
          </cell>
          <cell r="B578" t="str">
            <v>BLOCO ESTRUTURAL CERAMICO 14 X 19 X 29 CM, 6,0 MPA (NBR 15270)</v>
          </cell>
          <cell r="C578" t="str">
            <v>UN</v>
          </cell>
          <cell r="D578" t="str">
            <v>CR</v>
          </cell>
          <cell r="E578" t="str">
            <v>2,65</v>
          </cell>
        </row>
        <row r="579">
          <cell r="A579">
            <v>38603</v>
          </cell>
          <cell r="B579" t="str">
            <v>BLOCO ESTRUTURAL CERAMICO 14 X 19 X 34 CM, 6,0 MPA (NBR 15270)</v>
          </cell>
          <cell r="C579" t="str">
            <v>UN</v>
          </cell>
          <cell r="D579" t="str">
            <v>CR</v>
          </cell>
          <cell r="E579" t="str">
            <v>3,21</v>
          </cell>
        </row>
        <row r="580">
          <cell r="A580">
            <v>34588</v>
          </cell>
          <cell r="B580" t="str">
            <v>BLOCO ESTRUTURAL CERAMICO 14 X 19 X 39 CM, 6,0 MPA (NBR 15270)</v>
          </cell>
          <cell r="C580" t="str">
            <v>UN</v>
          </cell>
          <cell r="D580" t="str">
            <v>CR</v>
          </cell>
          <cell r="E580" t="str">
            <v>3,46</v>
          </cell>
        </row>
        <row r="581">
          <cell r="A581">
            <v>34590</v>
          </cell>
          <cell r="B581" t="str">
            <v>BLOCO ESTRUTURAL CERAMICO 19 X 19 X 29 CM, 6,0 MPA (NBR 15270)</v>
          </cell>
          <cell r="C581" t="str">
            <v>UN</v>
          </cell>
          <cell r="D581" t="str">
            <v>CR</v>
          </cell>
          <cell r="E581" t="str">
            <v>3,16</v>
          </cell>
        </row>
        <row r="582">
          <cell r="A582">
            <v>34591</v>
          </cell>
          <cell r="B582" t="str">
            <v>BLOCO ESTRUTURAL CERAMICO 19 X 19 X 39 CM, 6,0 MPA (NBR 15270)</v>
          </cell>
          <cell r="C582" t="str">
            <v>UN</v>
          </cell>
          <cell r="D582" t="str">
            <v>CR</v>
          </cell>
          <cell r="E582" t="str">
            <v>4,28</v>
          </cell>
        </row>
        <row r="583">
          <cell r="A583">
            <v>41372</v>
          </cell>
          <cell r="B583" t="str">
            <v>BLOCO VEDACAO CONCRETO CELULAR AUTOCLAVADO 12,5 X 30 X 60 CM (E X A X C)</v>
          </cell>
          <cell r="C583" t="str">
            <v>M2</v>
          </cell>
          <cell r="D583" t="str">
            <v>AS</v>
          </cell>
          <cell r="E583" t="str">
            <v>77,92</v>
          </cell>
        </row>
        <row r="584">
          <cell r="A584">
            <v>41371</v>
          </cell>
          <cell r="B584" t="str">
            <v>BLOCO VEDACAO CONCRETO CELULAR AUTOCLAVADO 7,5 X 30 X 60 CM (E X A X C)</v>
          </cell>
          <cell r="C584" t="str">
            <v>M2</v>
          </cell>
          <cell r="D584" t="str">
            <v>AS</v>
          </cell>
          <cell r="E584" t="str">
            <v>46,05</v>
          </cell>
        </row>
        <row r="585">
          <cell r="A585">
            <v>40517</v>
          </cell>
          <cell r="B585" t="str">
            <v>BLOQUETE/PISO DE CONCRETO - MODELO BLOCO PISOGRAMA/CONCREGRAMA 2 FUROS, DIMENSOES APROX. DE 35 CM X 15 CM E ESPESSURA DE 7 CM (+/- 1 CM), COR NATURAL</v>
          </cell>
          <cell r="C585" t="str">
            <v>M2</v>
          </cell>
          <cell r="D585" t="str">
            <v>CR</v>
          </cell>
          <cell r="E585" t="str">
            <v>31,94</v>
          </cell>
        </row>
        <row r="586">
          <cell r="A586">
            <v>40515</v>
          </cell>
          <cell r="B586" t="str">
            <v>BLOQUETE/PISO DE CONCRETO - MODELO PISOGRAMA/CONCREGRAMA/PAVI-GRADE/GRAMEIRO, DIMENSOES APROXIMADAS DE 60 CM X 45 CM E ESPESSURA DE 8 CM (+/- 1 CM), COR NATURAL</v>
          </cell>
          <cell r="C586" t="str">
            <v>M2</v>
          </cell>
          <cell r="D586" t="str">
            <v>CR</v>
          </cell>
          <cell r="E586" t="str">
            <v>71,87</v>
          </cell>
        </row>
        <row r="587">
          <cell r="A587">
            <v>40529</v>
          </cell>
          <cell r="B587" t="str">
            <v>BLOQUETE/PISO INTERTRAVADO DE CONCRETO - MODELO ONDA/16 FACES/RETANGULAR/TIJOLINHO/PAVER/HOLANDES/PARALELEPIPEDO, *22 CM X *11 CM, E = 10 CM, RESISTENCIA DE 50 MPA (NBR 9781), COR NATURAL</v>
          </cell>
          <cell r="C587" t="str">
            <v>M2</v>
          </cell>
          <cell r="D587" t="str">
            <v>CR</v>
          </cell>
          <cell r="E587" t="str">
            <v>45,92</v>
          </cell>
        </row>
        <row r="588">
          <cell r="A588">
            <v>36170</v>
          </cell>
          <cell r="B588" t="str">
            <v>BLOQUETE/PISO INTERTRAVADO DE CONCRETO - MODELO ONDA/16 FACES/RETANGULAR/TIJOLINHO/PAVER/HOLANDES/PARALELEPIPEDO, *22 CM X 11* CM, E = 8 CM, RESISTENCIA DE 35 MPA (NBR 9781), COR NATURAL</v>
          </cell>
          <cell r="C588" t="str">
            <v>M2</v>
          </cell>
          <cell r="D588" t="str">
            <v>C</v>
          </cell>
          <cell r="E588" t="str">
            <v>38,10</v>
          </cell>
        </row>
        <row r="589">
          <cell r="A589">
            <v>40524</v>
          </cell>
          <cell r="B589" t="str">
            <v>BLOQUETE/PISO INTERTRAVADO DE CONCRETO - MODELO ONDA/16 FACES/RETANGULAR/TIJOLINHO/PAVER/HOLANDES/PARALELEPIPEDO, 20 CM X 10 CM, E = 10 CM, RESISTENCIA DE 35 MPA (NBR 9781), COR NATURAL</v>
          </cell>
          <cell r="C589" t="str">
            <v>M2</v>
          </cell>
          <cell r="D589" t="str">
            <v>CR</v>
          </cell>
          <cell r="E589" t="str">
            <v>44,92</v>
          </cell>
        </row>
        <row r="590">
          <cell r="A590">
            <v>36156</v>
          </cell>
          <cell r="B590" t="str">
            <v>BLOQUETE/PISO INTERTRAVADO DE CONCRETO - MODELO ONDA/16 FACES/RETANGULAR/TIJOLINHO/PAVER/HOLANDES/PARALELEPIPEDO, 20 CM X 10 CM, E = 6 CM, RESISTENCIA DE 35 MPA (NBR 9781), COLORIDO</v>
          </cell>
          <cell r="C590" t="str">
            <v>M2</v>
          </cell>
          <cell r="D590" t="str">
            <v>CR</v>
          </cell>
          <cell r="E590" t="str">
            <v>34,94</v>
          </cell>
        </row>
        <row r="591">
          <cell r="A591">
            <v>36155</v>
          </cell>
          <cell r="B591" t="str">
            <v>BLOQUETE/PISO INTERTRAVADO DE CONCRETO - MODELO ONDA/16 FACES/RETANGULAR/TIJOLINHO/PAVER/HOLANDES/PARALELEPIPEDO, 20 CM X 10 CM, E = 6 CM, RESISTENCIA DE 35 MPA (NBR 9781), COR NATURAL</v>
          </cell>
          <cell r="C591" t="str">
            <v>M2</v>
          </cell>
          <cell r="D591" t="str">
            <v>CR</v>
          </cell>
          <cell r="E591" t="str">
            <v>30,16</v>
          </cell>
        </row>
        <row r="592">
          <cell r="A592">
            <v>36154</v>
          </cell>
          <cell r="B592" t="str">
            <v>BLOQUETE/PISO INTERTRAVADO DE CONCRETO - MODELO ONDA/16 FACES/RETANGULAR/TIJOLINHO/PAVER/HOLANDES/PARALELEPIPEDO, 20 CM X 10 CM, E = 8 CM, RESISTENCIA DE 35 MPA (NBR 9781), COLORIDO</v>
          </cell>
          <cell r="C592" t="str">
            <v>M2</v>
          </cell>
          <cell r="D592" t="str">
            <v>CR</v>
          </cell>
          <cell r="E592" t="str">
            <v>41,92</v>
          </cell>
        </row>
        <row r="593">
          <cell r="A593">
            <v>695</v>
          </cell>
          <cell r="B593" t="str">
            <v>BLOQUETE/PISO INTERTRAVADO DE CONCRETO - MODELO RAQUETE, *22 CM X 13,5* CM, E = 6 CM, RESISTENCIA DE 35 MPA (NBR 9781), COR NATURAL</v>
          </cell>
          <cell r="C593" t="str">
            <v>M2</v>
          </cell>
          <cell r="D593" t="str">
            <v>CR</v>
          </cell>
          <cell r="E593" t="str">
            <v>30,79</v>
          </cell>
        </row>
        <row r="594">
          <cell r="A594">
            <v>679</v>
          </cell>
          <cell r="B594" t="str">
            <v>BLOQUETE/PISO INTERTRAVADO DE CONCRETO - MODELO SEXTAVADO / HEXAGONAL, 25 CM X 25 CM, E = 10 CM, RESISTENCIA DE 35 MPA (NBR 9781), COR NATURAL</v>
          </cell>
          <cell r="C594" t="str">
            <v>M2</v>
          </cell>
          <cell r="D594" t="str">
            <v>CR</v>
          </cell>
          <cell r="E594" t="str">
            <v>45,92</v>
          </cell>
        </row>
        <row r="595">
          <cell r="A595">
            <v>711</v>
          </cell>
          <cell r="B595" t="str">
            <v>BLOQUETE/PISO INTERTRAVADO DE CONCRETO - MODELO SEXTAVADO / HEXAGONAL, 25 CM X 25 CM, E = 6 CM, RESISTENCIA DE 35 MPA (NBR 9781), COR NATURAL</v>
          </cell>
          <cell r="C595" t="str">
            <v>M2</v>
          </cell>
          <cell r="D595" t="str">
            <v>CR</v>
          </cell>
          <cell r="E595" t="str">
            <v>30,37</v>
          </cell>
        </row>
        <row r="596">
          <cell r="A596">
            <v>712</v>
          </cell>
          <cell r="B596" t="str">
            <v>BLOQUETE/PISO INTERTRAVADO DE CONCRETO - MODELO SEXTAVADO / HEXAGONAL, 25 CM X 25 CM, E = 8 CM, RESISTENCIA DE 35 MPA (NBR 9781), COR NATURAL</v>
          </cell>
          <cell r="C596" t="str">
            <v>M2</v>
          </cell>
          <cell r="D596" t="str">
            <v>CR</v>
          </cell>
          <cell r="E596" t="str">
            <v>38,26</v>
          </cell>
        </row>
        <row r="597">
          <cell r="A597">
            <v>12614</v>
          </cell>
          <cell r="B597" t="str">
            <v>BOCAL PVC, PARA CALHA PLUVIAL, DIAMETRO DA SAIDA ENTRE 80 E 100 MM, PARA DRENAGEM PREDIAL</v>
          </cell>
          <cell r="C597" t="str">
            <v>UN</v>
          </cell>
          <cell r="D597" t="str">
            <v>AS</v>
          </cell>
          <cell r="E597" t="str">
            <v>18,56</v>
          </cell>
        </row>
        <row r="598">
          <cell r="A598">
            <v>6140</v>
          </cell>
          <cell r="B598" t="str">
            <v>BOLSA DE LIGACAO EM PVC FLEXIVEL PARA VASO SANITARIO 1.1/2 " (40 MM)</v>
          </cell>
          <cell r="C598" t="str">
            <v>UN</v>
          </cell>
          <cell r="D598" t="str">
            <v>CR</v>
          </cell>
          <cell r="E598" t="str">
            <v>2,74</v>
          </cell>
        </row>
        <row r="599">
          <cell r="A599">
            <v>38399</v>
          </cell>
          <cell r="B599" t="str">
            <v>BOLSA DE LONA PARA FERRAMENTAS *50 X 35 X 25* CM</v>
          </cell>
          <cell r="C599" t="str">
            <v>UN</v>
          </cell>
          <cell r="D599" t="str">
            <v>CR</v>
          </cell>
          <cell r="E599" t="str">
            <v>197,70</v>
          </cell>
        </row>
        <row r="600">
          <cell r="A600">
            <v>735</v>
          </cell>
          <cell r="B600" t="str">
            <v>BOMBA CENTRIFUGA  MOTOR ELETRICO TRIFASICO 1,48HP  DIAMETRO DE SUCCAO X ELEVACAO 1" X 1", 4 ESTAGIOS, DIAMETRO DOS ROTORES 3 X 107 MM + 1 X 100 MM, HM/Q: 10 M / 5,3 M3/H A 70 M / 1,8 M3/H</v>
          </cell>
          <cell r="C600" t="str">
            <v>UN</v>
          </cell>
          <cell r="D600" t="str">
            <v>CR</v>
          </cell>
          <cell r="E600" t="str">
            <v>2.056,83</v>
          </cell>
        </row>
        <row r="601">
          <cell r="A601">
            <v>736</v>
          </cell>
          <cell r="B601" t="str">
            <v>BOMBA CENTRIFUGA  MOTOR ELETRICO TRIFASICO 2,96HP, DIAMETRO DE SUCCAO X ELEVACAO 1 1/2" X 1 1/4", DIAMETRO DO ROTOR 148 MM, HM/Q: 34 M / 14,80 M3/H A 40 M / 8,60 M3/H</v>
          </cell>
          <cell r="C601" t="str">
            <v>UN</v>
          </cell>
          <cell r="D601" t="str">
            <v>CR</v>
          </cell>
          <cell r="E601" t="str">
            <v>1.729,42</v>
          </cell>
        </row>
        <row r="602">
          <cell r="A602">
            <v>729</v>
          </cell>
          <cell r="B602" t="str">
            <v>BOMBA CENTRIFUGA COM MOTOR ELETRICO MONOFASICO, POTENCIA 0,33 HP,  BOCAIS 1" X 3/4", DIAMETRO DO ROTOR 99 MM, HM/Q = 4 MCA / 8,5 M3/H A 18 MCA / 0,90 M3/H</v>
          </cell>
          <cell r="C602" t="str">
            <v>UN</v>
          </cell>
          <cell r="D602" t="str">
            <v>C</v>
          </cell>
          <cell r="E602" t="str">
            <v>704,76</v>
          </cell>
        </row>
        <row r="603">
          <cell r="A603">
            <v>39925</v>
          </cell>
          <cell r="B603" t="str">
            <v>BOMBA CENTRIFUGA MONOESTAGIO COM MOTOR ELETRICO MONOFASICO, POTENCIA 15 HP,  DIAMETRO DO ROTOR *173* MM, HM/Q = *30* MCA / *90* M3/H A *45* MCA / *55* M3/H</v>
          </cell>
          <cell r="C603" t="str">
            <v>UN</v>
          </cell>
          <cell r="D603" t="str">
            <v>CR</v>
          </cell>
          <cell r="E603" t="str">
            <v>10.183,72</v>
          </cell>
        </row>
        <row r="604">
          <cell r="A604">
            <v>731</v>
          </cell>
          <cell r="B604" t="str">
            <v>BOMBA CENTRIFUGA MOTOR ELETRICO MONOFASICO 0,49 HP  BOCAIS 1" X 3/4", DIAMETRO DO ROTOR 110 MM, HM/Q: 6 M / 8,3 M3/H A 20 M / 1,2 M3/H</v>
          </cell>
          <cell r="C604" t="str">
            <v>UN</v>
          </cell>
          <cell r="D604" t="str">
            <v>CR</v>
          </cell>
          <cell r="E604" t="str">
            <v>685,90</v>
          </cell>
        </row>
        <row r="605">
          <cell r="A605">
            <v>10575</v>
          </cell>
          <cell r="B605" t="str">
            <v>BOMBA CENTRIFUGA MOTOR ELETRICO MONOFASICO 0,50 CV DIAMETRO DE SUCCAO X ELEVACAO 3/4" X 3/4", MONOESTAGIO, DIAMETRO DOS ROTORES 114 MM, HM/Q: 2 M / 2,99 M3/H A 24 M / 0,71 M3/H</v>
          </cell>
          <cell r="C605" t="str">
            <v>UN</v>
          </cell>
          <cell r="D605" t="str">
            <v>CR</v>
          </cell>
          <cell r="E605" t="str">
            <v>1.070,40</v>
          </cell>
        </row>
        <row r="606">
          <cell r="A606">
            <v>733</v>
          </cell>
          <cell r="B606" t="str">
            <v>BOMBA CENTRIFUGA MOTOR ELETRICO MONOFASICO 0,74HP  DIAMETRO DE SUCCAO X ELEVACAO 1 1/4" X 1", DIAMETRO DO ROTOR 120 MM, HM/Q: 8 M / 7,70 M3/H A 24 M / 2,80 M3/H</v>
          </cell>
          <cell r="C606" t="str">
            <v>UN</v>
          </cell>
          <cell r="D606" t="str">
            <v>CR</v>
          </cell>
          <cell r="E606" t="str">
            <v>1.171,96</v>
          </cell>
        </row>
        <row r="607">
          <cell r="A607">
            <v>732</v>
          </cell>
          <cell r="B607" t="str">
            <v>BOMBA CENTRIFUGA MOTOR ELETRICO TRIFASICO 0,99HP  DIAMETRO DE SUCCAO X ELEVACAO 1" X 1", DIAMETRO DO ROTOR 145 MM, HM/Q: 14 M / 8,4 M3/H A 40 M / 0,60 M3/H</v>
          </cell>
          <cell r="C607" t="str">
            <v>UN</v>
          </cell>
          <cell r="D607" t="str">
            <v>CR</v>
          </cell>
          <cell r="E607" t="str">
            <v>1.156,21</v>
          </cell>
        </row>
        <row r="608">
          <cell r="A608">
            <v>737</v>
          </cell>
          <cell r="B608" t="str">
            <v>BOMBA CENTRIFUGA MOTOR ELETRICO TRIFASICO 14,8 HP, DIAMETRO DE SUCCAO X ELEVACAO 2 1/2" X 2", DIAMETRO DO ROTOR 195 MM, HM/Q: 62 M / 55,5 M3/H A 80 M / 31,50 M3/H</v>
          </cell>
          <cell r="C608" t="str">
            <v>UN</v>
          </cell>
          <cell r="D608" t="str">
            <v>CR</v>
          </cell>
          <cell r="E608" t="str">
            <v>6.483,67</v>
          </cell>
        </row>
        <row r="609">
          <cell r="A609">
            <v>738</v>
          </cell>
          <cell r="B609" t="str">
            <v>BOMBA CENTRIFUGA MOTOR ELETRICO TRIFASICO 5HP, DIAMETRO DE SUCCAO X ELEVACAO 2" X 1 1/2", DIAMETRO DO ROTOR 155 MM, HM/Q: 40 M / 20,40 M3/H A 46 M / 9,20 M3/H</v>
          </cell>
          <cell r="C609" t="str">
            <v>UN</v>
          </cell>
          <cell r="D609" t="str">
            <v>CR</v>
          </cell>
          <cell r="E609" t="str">
            <v>3.006,43</v>
          </cell>
        </row>
        <row r="610">
          <cell r="A610">
            <v>740</v>
          </cell>
          <cell r="B610" t="str">
            <v>BOMBA CENTRIFUGA MOTOR ELETRICO TRIFASICO 9,86 DIAMETRO DE SUCCAO X ELEVACAO 1" X 1", 4 ESTAGIOS, DIAMETRO DOS ROTORES 4 X 146 MM, HM/Q: 85 M / 14,9 M3/H A 140 M / 4,2 M3/H</v>
          </cell>
          <cell r="C610" t="str">
            <v>UN</v>
          </cell>
          <cell r="D610" t="str">
            <v>CR</v>
          </cell>
          <cell r="E610" t="str">
            <v>6.099,43</v>
          </cell>
        </row>
        <row r="611">
          <cell r="A611">
            <v>734</v>
          </cell>
          <cell r="B611" t="str">
            <v>BOMBA CENTRIFUGA,  MOTOR ELETRICO TRIFASICO 1,48HP  DIAMETRO DE SUCCAO X ELEVACAO 1 1/2" X 1", DIAMETRO DO ROTOR 117 MM, HM/Q: 10 M / 21,9 M3/H A 24 M / 6,1 M3/H</v>
          </cell>
          <cell r="C611" t="str">
            <v>UN</v>
          </cell>
          <cell r="D611" t="str">
            <v>CR</v>
          </cell>
          <cell r="E611" t="str">
            <v>1.239,45</v>
          </cell>
        </row>
        <row r="612">
          <cell r="A612">
            <v>39008</v>
          </cell>
          <cell r="B612" t="str">
            <v>BOMBA DE PROJECAO DE CONCRETO SECO, POTENCIA 10 CV, VAZAO 3 M3/H</v>
          </cell>
          <cell r="C612" t="str">
            <v>UN</v>
          </cell>
          <cell r="D612" t="str">
            <v>CR</v>
          </cell>
          <cell r="E612" t="str">
            <v>48.151,70</v>
          </cell>
        </row>
        <row r="613">
          <cell r="A613">
            <v>39009</v>
          </cell>
          <cell r="B613" t="str">
            <v>BOMBA DE PROJECAO DE CONCRETO SECO, POTENCIA 10 CV, VAZAO 6 M3/H</v>
          </cell>
          <cell r="C613" t="str">
            <v>UN</v>
          </cell>
          <cell r="D613" t="str">
            <v>CR</v>
          </cell>
          <cell r="E613" t="str">
            <v>51.588,58</v>
          </cell>
        </row>
        <row r="614">
          <cell r="A614">
            <v>10587</v>
          </cell>
          <cell r="B614" t="str">
            <v>BOMBA SUBMERSA PARA POCOS TUBULARES PROFUNDOS DIAMETRO DE 4 POLEGADAS, ELETRICA, MONOFASICA, POTENCIA 0,49 HP, 13 ESTAGIOS, BOCAL DE DESCARGA DIAMETRO DE UMA POLEGADA E MEIA, HM/Q = 18 M / 1,90 M3/H A 85 M / 0,60 M3/H</v>
          </cell>
          <cell r="C614" t="str">
            <v>UN</v>
          </cell>
          <cell r="D614" t="str">
            <v>AS</v>
          </cell>
          <cell r="E614" t="str">
            <v>2.990,62</v>
          </cell>
        </row>
        <row r="615">
          <cell r="A615">
            <v>759</v>
          </cell>
          <cell r="B615" t="str">
            <v>BOMBA SUBMERSA PARA POCOS TUBULARES PROFUNDOS DIAMETRO DE 4 POLEGADAS, ELETRICA, TRIFASICA, POTENCIA 1,97 HP, 20 ESTAGIOS, BOCAL DE DESCARGA DIAMETRO DE UMA POLEGADA E MEIA, HM/Q = 18 M / 5,40 M3/H A 164 M / 0,80 M3/H</v>
          </cell>
          <cell r="C615" t="str">
            <v>UN</v>
          </cell>
          <cell r="D615" t="str">
            <v>AS</v>
          </cell>
          <cell r="E615" t="str">
            <v>4.299,92</v>
          </cell>
        </row>
        <row r="616">
          <cell r="A616">
            <v>761</v>
          </cell>
          <cell r="B616" t="str">
            <v>BOMBA SUBMERSA PARA POCOS TUBULARES PROFUNDOS DIAMETRO DE 4 POLEGADAS, ELETRICA, TRIFASICA, POTENCIA 5,42 HP, 15 ESTAGIOS, BOCAL DE DESCARGA DIAMETRO DE 2 POLEGADAS, HM/Q = 18 M / 18,10 M3/H A 121 M / 2,90 M3/H</v>
          </cell>
          <cell r="C616" t="str">
            <v>UN</v>
          </cell>
          <cell r="D616" t="str">
            <v>AS</v>
          </cell>
          <cell r="E616" t="str">
            <v>7.288,73</v>
          </cell>
        </row>
        <row r="617">
          <cell r="A617">
            <v>750</v>
          </cell>
          <cell r="B617" t="str">
            <v>BOMBA SUBMERSA PARA POCOS TUBULARES PROFUNDOS DIAMETRO DE 4 POLEGADAS, ELETRICA, TRIFASICA, POTENCIA 5,42 HP, 29 ESTAGIOS, BOCAL DE DESCARGA DE UMA POLEGADA E MEIA, HM/Q = 18 M / 8,10 M3/H A 201 M / 3,2 M3/H</v>
          </cell>
          <cell r="C617" t="str">
            <v>UN</v>
          </cell>
          <cell r="D617" t="str">
            <v>AS</v>
          </cell>
          <cell r="E617" t="str">
            <v>6.920,07</v>
          </cell>
        </row>
        <row r="618">
          <cell r="A618">
            <v>755</v>
          </cell>
          <cell r="B618" t="str">
            <v>BOMBA SUBMERSA PARA POCOS TUBULARES PROFUNDOS DIAMETRO DE 6 POLEGADAS, ELETRICA, TRIFASICA, POTENCIA 27,12 HP, 7 ESTAGIOS, BOCAL DE DESCARGA DIAMETRO DE 4 POLEGADAS, HM/Q = 13,9 M / 90 M3/H A 44,0 M / 25,0 M3/H</v>
          </cell>
          <cell r="C618" t="str">
            <v>UN</v>
          </cell>
          <cell r="D618" t="str">
            <v>AS</v>
          </cell>
          <cell r="E618" t="str">
            <v>28.396,61</v>
          </cell>
        </row>
        <row r="619">
          <cell r="A619">
            <v>749</v>
          </cell>
          <cell r="B619" t="str">
            <v>BOMBA SUBMERSA PARA POCOS TUBULARES PROFUNDOS DIAMETRO DE 6 POLEGADAS, ELETRICA, TRIFASICA, POTENCIA 3,45 HP, 5 ESTAGIOS, BOCAL DE DESCARGA DIAMETRO DE 2 POLEGADAS, HM/Q = 68,5 M / 6,12 M3/H A 39,5 M / 14,04 M3/H</v>
          </cell>
          <cell r="C619" t="str">
            <v>UN</v>
          </cell>
          <cell r="D619" t="str">
            <v>AS</v>
          </cell>
          <cell r="E619" t="str">
            <v>10.443,75</v>
          </cell>
        </row>
        <row r="620">
          <cell r="A620">
            <v>756</v>
          </cell>
          <cell r="B620" t="str">
            <v>BOMBA SUBMERSA PARA POCOS TUBULARES PROFUNDOS DIAMETRO DE 6 POLEGADAS, ELETRICA, TRIFASICA, POTENCIA 32 HP, 9 ESTAGIOS, BOCAL DE DESCARGA DIAMETRO DE 4 POLEGADAS, HM/Q = 114,0 M / 13,9 M3/H A 57,0 M / 25,0 M3/H</v>
          </cell>
          <cell r="C620" t="str">
            <v>UN</v>
          </cell>
          <cell r="D620" t="str">
            <v>AS</v>
          </cell>
          <cell r="E620" t="str">
            <v>30.970,31</v>
          </cell>
        </row>
        <row r="621">
          <cell r="A621">
            <v>757</v>
          </cell>
          <cell r="B621" t="str">
            <v>BOMBA SUBMERSIVEL,  ELETRICA, TRIFASICA, POTENCIA 6 HP, DIAMETRO DO ROTOR 127 MM, BOCAL DE SAIDA DIAMETRO DE 3 POLEGADAS, HM/Q = 7 M / 66,90 M3/H A 26 M / 2,88 M3/H</v>
          </cell>
          <cell r="C621" t="str">
            <v>UN</v>
          </cell>
          <cell r="D621" t="str">
            <v>AS</v>
          </cell>
          <cell r="E621" t="str">
            <v>14.062,50</v>
          </cell>
        </row>
        <row r="622">
          <cell r="A622">
            <v>10588</v>
          </cell>
          <cell r="B622" t="str">
            <v>BOMBA SUBMERSIVEL, ELETRICA, TRIFASICA, POTENCIA 0,98 HP, DIAMETRO DO ROTOR 142 MM SEMIABERTO, BOCAL DE SAIDA DIAMETRO DE 2 POLEGADAS, HM/Q = 2 M / 32 M3/H A 8 M / 16 M3/H</v>
          </cell>
          <cell r="C622" t="str">
            <v>UN</v>
          </cell>
          <cell r="D622" t="str">
            <v>AS</v>
          </cell>
          <cell r="E622" t="str">
            <v>3.104,64</v>
          </cell>
        </row>
        <row r="623">
          <cell r="A623">
            <v>10592</v>
          </cell>
          <cell r="B623" t="str">
            <v>BOMBA SUBMERSIVEL, ELETRICA, TRIFASICA, POTENCIA 0,99 HP, DIAMETRO ROTOR 98 MM SEMIABERTO, BOCAL DE SAIDA DIAMETRO 2 POLEGADAS, HM/Q = 2 M / 28,90 M3/H A 14 M / 7 M3/H</v>
          </cell>
          <cell r="C623" t="str">
            <v>UN</v>
          </cell>
          <cell r="D623" t="str">
            <v>AS</v>
          </cell>
          <cell r="E623" t="str">
            <v>3.750,00</v>
          </cell>
        </row>
        <row r="624">
          <cell r="A624">
            <v>10589</v>
          </cell>
          <cell r="B624" t="str">
            <v>BOMBA SUBMERSIVEL, ELETRICA, TRIFASICA, POTENCIA 1,97 HP, DIAMETRO DO ROTOR 144 MM SEMIABERTO, BOCAL DE SAIDA DIAMETRO DE 2 POLEGADAS, HM/Q = 2 M / 26,8 M3/H A 28 M / 4,6 M3/H</v>
          </cell>
          <cell r="C624" t="str">
            <v>UN</v>
          </cell>
          <cell r="D624" t="str">
            <v>AS</v>
          </cell>
          <cell r="E624" t="str">
            <v>5.037,89</v>
          </cell>
        </row>
        <row r="625">
          <cell r="A625">
            <v>760</v>
          </cell>
          <cell r="B625" t="str">
            <v>BOMBA SUBMERSIVEL, ELETRICA, TRIFASICA, POTENCIA 13 HP, DIAMETRO DO ROTOR 170 MM, BOCAL DE SAIDA DIAMETRO DE 3 POLEGADAS, HM/Q = 11 M / 68,40 M3/H A 72 M / 3,6 M3/H</v>
          </cell>
          <cell r="C625" t="str">
            <v>UN</v>
          </cell>
          <cell r="D625" t="str">
            <v>AS</v>
          </cell>
          <cell r="E625" t="str">
            <v>28.125,00</v>
          </cell>
        </row>
        <row r="626">
          <cell r="A626">
            <v>751</v>
          </cell>
          <cell r="B626" t="str">
            <v>BOMBA SUBMERSIVEL, ELETRICA, TRIFASICA, POTENCIA 2,96 HP, DIAMETRO DO ROTOR 144 MM SEMIABERTO, BOCAL DE SAIDA DIAMETRO DE DUAS POLEGADAS, HM/Q = 2 M / 38,8 M3/H A 28 M / 5 M3/H</v>
          </cell>
          <cell r="C626" t="str">
            <v>UN</v>
          </cell>
          <cell r="D626" t="str">
            <v>AS</v>
          </cell>
          <cell r="E626" t="str">
            <v>4.429,68</v>
          </cell>
        </row>
        <row r="627">
          <cell r="A627">
            <v>754</v>
          </cell>
          <cell r="B627" t="str">
            <v>BOMBA SUBMERSIVEL, ELETRICA, TRIFASICA, POTENCIA 3,75 HP, DIAMETRO DO ROTOR 90 MM SEMIABERTO, BOCAL DE SAIDA DIAMETRO DE 2 POLEGADAS, HM/Q = 5 M / 61,2 M3/H A 25,5 M / 3,6 M3/H</v>
          </cell>
          <cell r="C627" t="str">
            <v>UN</v>
          </cell>
          <cell r="D627" t="str">
            <v>AS</v>
          </cell>
          <cell r="E627" t="str">
            <v>7.031,25</v>
          </cell>
        </row>
        <row r="628">
          <cell r="A628">
            <v>14013</v>
          </cell>
          <cell r="B628" t="str">
            <v>BOMBA TRIPLEX COM MOTOR A DIESEL, NACIONAL, DIAMETRO DE SUCCAO DE 2 1/2''</v>
          </cell>
          <cell r="C628" t="str">
            <v>UN</v>
          </cell>
          <cell r="D628" t="str">
            <v>CR</v>
          </cell>
          <cell r="E628" t="str">
            <v>175.203,02</v>
          </cell>
        </row>
        <row r="629">
          <cell r="A629">
            <v>39917</v>
          </cell>
          <cell r="B629" t="str">
            <v>BOMBA TRIPLEX, PARA INJECAO DE CALDA DE CIMENTO, VAZAO MAXIMA DE *100* LITROS/MINUTO, PRESSAO MAXIMA DE *70* BAR, POTENCIA DE 15 CV</v>
          </cell>
          <cell r="C629" t="str">
            <v>UN</v>
          </cell>
          <cell r="D629" t="str">
            <v>CR</v>
          </cell>
          <cell r="E629" t="str">
            <v>73.964,49</v>
          </cell>
        </row>
        <row r="630">
          <cell r="A630">
            <v>38167</v>
          </cell>
          <cell r="B630" t="str">
            <v>BORBOLETA PARA JANELA TIPO GUILHOTINA, EM ZAMAC CROMADO</v>
          </cell>
          <cell r="C630" t="str">
            <v>PAR</v>
          </cell>
          <cell r="D630" t="str">
            <v>CR</v>
          </cell>
          <cell r="E630" t="str">
            <v>22,16</v>
          </cell>
        </row>
        <row r="631">
          <cell r="A631">
            <v>36145</v>
          </cell>
          <cell r="B631" t="str">
            <v>BOTA DE PVC PRETA, CANO MEDIO, SEM FORRO</v>
          </cell>
          <cell r="C631" t="str">
            <v>PAR</v>
          </cell>
          <cell r="D631" t="str">
            <v>CR</v>
          </cell>
          <cell r="E631" t="str">
            <v>35,65</v>
          </cell>
        </row>
        <row r="632">
          <cell r="A632">
            <v>12893</v>
          </cell>
          <cell r="B632" t="str">
            <v>BOTA DE SEGURANCA COM BIQUEIRA DE ACO E COLARINHO ACOLCHOADO</v>
          </cell>
          <cell r="C632" t="str">
            <v>PAR</v>
          </cell>
          <cell r="D632" t="str">
            <v>CR</v>
          </cell>
          <cell r="E632" t="str">
            <v>59,42</v>
          </cell>
        </row>
        <row r="633">
          <cell r="A633">
            <v>11685</v>
          </cell>
          <cell r="B633" t="str">
            <v>BRACO / CANO PARA CHUVEIRO ELETRICO, EM ALUMINIO, 30 CM X 1/2 "</v>
          </cell>
          <cell r="C633" t="str">
            <v>UN</v>
          </cell>
          <cell r="D633" t="str">
            <v>CR</v>
          </cell>
          <cell r="E633" t="str">
            <v>29,53</v>
          </cell>
        </row>
        <row r="634">
          <cell r="A634">
            <v>11679</v>
          </cell>
          <cell r="B634" t="str">
            <v>BRACO OU HASTE COM CANOPLA PLASTICA, 1/2 ", PARA CHUVEIRO ELETRICO</v>
          </cell>
          <cell r="C634" t="str">
            <v>UN</v>
          </cell>
          <cell r="D634" t="str">
            <v>CR</v>
          </cell>
          <cell r="E634" t="str">
            <v>7,76</v>
          </cell>
        </row>
        <row r="635">
          <cell r="A635">
            <v>11680</v>
          </cell>
          <cell r="B635" t="str">
            <v>BRACO OU HASTE COM CANOPLA PLASTICA, 1/2 ", PARA CHUVEIRO SIMPLES</v>
          </cell>
          <cell r="C635" t="str">
            <v>UN</v>
          </cell>
          <cell r="D635" t="str">
            <v>CR</v>
          </cell>
          <cell r="E635" t="str">
            <v>6,40</v>
          </cell>
        </row>
        <row r="636">
          <cell r="A636">
            <v>2512</v>
          </cell>
          <cell r="B636" t="str">
            <v>BRACO P/ LUMINARIA PUBLICA 1 X 1,50M ROMAGNOLE OU EQUIV</v>
          </cell>
          <cell r="C636" t="str">
            <v>UN</v>
          </cell>
          <cell r="D636" t="str">
            <v>AS</v>
          </cell>
          <cell r="E636" t="str">
            <v>27,62</v>
          </cell>
        </row>
        <row r="637">
          <cell r="A637">
            <v>4374</v>
          </cell>
          <cell r="B637" t="str">
            <v>BUCHA DE NYLON SEM ABA S10</v>
          </cell>
          <cell r="C637" t="str">
            <v>UN</v>
          </cell>
          <cell r="D637" t="str">
            <v>CR</v>
          </cell>
          <cell r="E637" t="str">
            <v>0,25</v>
          </cell>
        </row>
        <row r="638">
          <cell r="A638">
            <v>7568</v>
          </cell>
          <cell r="B638" t="str">
            <v>BUCHA DE NYLON SEM ABA S10, COM PARAFUSO DE 6,10 X 65 MM EM ACO ZINCADO COM ROSCA SOBERBA, CABECA CHATA E FENDA PHILLIPS</v>
          </cell>
          <cell r="C638" t="str">
            <v>UN</v>
          </cell>
          <cell r="D638" t="str">
            <v>CR</v>
          </cell>
          <cell r="E638" t="str">
            <v>0,43</v>
          </cell>
        </row>
        <row r="639">
          <cell r="A639">
            <v>7584</v>
          </cell>
          <cell r="B639" t="str">
            <v>BUCHA DE NYLON SEM ABA S12, COM PARAFUSO DE 5/16" X 80 MM EM ACO ZINCADO COM ROSCA SOBERBA E CABECA SEXTAVADA</v>
          </cell>
          <cell r="C639" t="str">
            <v>UN</v>
          </cell>
          <cell r="D639" t="str">
            <v>CR</v>
          </cell>
          <cell r="E639" t="str">
            <v>0,65</v>
          </cell>
        </row>
        <row r="640">
          <cell r="A640">
            <v>11945</v>
          </cell>
          <cell r="B640" t="str">
            <v>BUCHA DE NYLON SEM ABA S4</v>
          </cell>
          <cell r="C640" t="str">
            <v>UN</v>
          </cell>
          <cell r="D640" t="str">
            <v>CR</v>
          </cell>
          <cell r="E640" t="str">
            <v>0,04</v>
          </cell>
        </row>
        <row r="641">
          <cell r="A641">
            <v>11946</v>
          </cell>
          <cell r="B641" t="str">
            <v>BUCHA DE NYLON SEM ABA S5</v>
          </cell>
          <cell r="C641" t="str">
            <v>UN</v>
          </cell>
          <cell r="D641" t="str">
            <v>CR</v>
          </cell>
          <cell r="E641" t="str">
            <v>0,04</v>
          </cell>
        </row>
        <row r="642">
          <cell r="A642">
            <v>4375</v>
          </cell>
          <cell r="B642" t="str">
            <v>BUCHA DE NYLON SEM ABA S6</v>
          </cell>
          <cell r="C642" t="str">
            <v>UN</v>
          </cell>
          <cell r="D642" t="str">
            <v>C</v>
          </cell>
          <cell r="E642" t="str">
            <v>0,07</v>
          </cell>
        </row>
        <row r="643">
          <cell r="A643">
            <v>11950</v>
          </cell>
          <cell r="B643" t="str">
            <v>BUCHA DE NYLON SEM ABA S6, COM PARAFUSO DE 4,20 X 40 MM EM ACO ZINCADO COM ROSCA SOBERBA, CABECA CHATA E FENDA PHILLIPS</v>
          </cell>
          <cell r="C643" t="str">
            <v>UN</v>
          </cell>
          <cell r="D643" t="str">
            <v>CR</v>
          </cell>
          <cell r="E643" t="str">
            <v>0,14</v>
          </cell>
        </row>
        <row r="644">
          <cell r="A644">
            <v>4376</v>
          </cell>
          <cell r="B644" t="str">
            <v>BUCHA DE NYLON SEM ABA S8</v>
          </cell>
          <cell r="C644" t="str">
            <v>UN</v>
          </cell>
          <cell r="D644" t="str">
            <v>CR</v>
          </cell>
          <cell r="E644" t="str">
            <v>0,13</v>
          </cell>
        </row>
        <row r="645">
          <cell r="A645">
            <v>7583</v>
          </cell>
          <cell r="B645" t="str">
            <v>BUCHA DE NYLON SEM ABA S8, COM PARAFUSO DE 4,80 X 50 MM EM ACO ZINCADO COM ROSCA SOBERBA, CABECA CHATA E FENDA PHILLIPS</v>
          </cell>
          <cell r="C645" t="str">
            <v>UN</v>
          </cell>
          <cell r="D645" t="str">
            <v>CR</v>
          </cell>
          <cell r="E645" t="str">
            <v>0,29</v>
          </cell>
        </row>
        <row r="646">
          <cell r="A646">
            <v>4350</v>
          </cell>
          <cell r="B646" t="str">
            <v>BUCHA DE NYLON, DIAMETRO DO FURO 8 MM, COMPRIMENTO 40 MM, COM PARAFUSO DE ROSCA SOBERBA, CABECA CHATA, FENDA SIMPLES, 4,8 X 50 MM</v>
          </cell>
          <cell r="C646" t="str">
            <v>UN</v>
          </cell>
          <cell r="D646" t="str">
            <v>AS</v>
          </cell>
          <cell r="E646" t="str">
            <v>0,32</v>
          </cell>
        </row>
        <row r="647">
          <cell r="A647">
            <v>39886</v>
          </cell>
          <cell r="B647" t="str">
            <v>BUCHA DE REDUCAO DE COBRE (REF 600-2) SEM ANEL DE SOLDA, PONTA X BOLSA, 22 X 15 MM</v>
          </cell>
          <cell r="C647" t="str">
            <v>UN</v>
          </cell>
          <cell r="D647" t="str">
            <v>CR</v>
          </cell>
          <cell r="E647" t="str">
            <v>4,01</v>
          </cell>
        </row>
        <row r="648">
          <cell r="A648">
            <v>39887</v>
          </cell>
          <cell r="B648" t="str">
            <v>BUCHA DE REDUCAO DE COBRE (REF 600-2) SEM ANEL DE SOLDA, PONTA X BOLSA, 28 X 22 MM</v>
          </cell>
          <cell r="C648" t="str">
            <v>UN</v>
          </cell>
          <cell r="D648" t="str">
            <v>CR</v>
          </cell>
          <cell r="E648" t="str">
            <v>6,02</v>
          </cell>
        </row>
        <row r="649">
          <cell r="A649">
            <v>39888</v>
          </cell>
          <cell r="B649" t="str">
            <v>BUCHA DE REDUCAO DE COBRE (REF 600-2) SEM ANEL DE SOLDA, PONTA X BOLSA, 35 X 28 MM</v>
          </cell>
          <cell r="C649" t="str">
            <v>UN</v>
          </cell>
          <cell r="D649" t="str">
            <v>CR</v>
          </cell>
          <cell r="E649" t="str">
            <v>13,77</v>
          </cell>
        </row>
        <row r="650">
          <cell r="A650">
            <v>39890</v>
          </cell>
          <cell r="B650" t="str">
            <v>BUCHA DE REDUCAO DE COBRE (REF 600-2) SEM ANEL DE SOLDA, PONTA X BOLSA, 42 X 35 MM</v>
          </cell>
          <cell r="C650" t="str">
            <v>UN</v>
          </cell>
          <cell r="D650" t="str">
            <v>CR</v>
          </cell>
          <cell r="E650" t="str">
            <v>23,51</v>
          </cell>
        </row>
        <row r="651">
          <cell r="A651">
            <v>39891</v>
          </cell>
          <cell r="B651" t="str">
            <v>BUCHA DE REDUCAO DE COBRE (REF 600-2) SEM ANEL DE SOLDA, PONTA X BOLSA, 54 X 42 MM</v>
          </cell>
          <cell r="C651" t="str">
            <v>UN</v>
          </cell>
          <cell r="D651" t="str">
            <v>CR</v>
          </cell>
          <cell r="E651" t="str">
            <v>33,14</v>
          </cell>
        </row>
        <row r="652">
          <cell r="A652">
            <v>39892</v>
          </cell>
          <cell r="B652" t="str">
            <v>BUCHA DE REDUCAO DE COBRE (REF 600-2) SEM ANEL DE SOLDA, PONTA X BOLSA, 66 X 54 MM</v>
          </cell>
          <cell r="C652" t="str">
            <v>UN</v>
          </cell>
          <cell r="D652" t="str">
            <v>CR</v>
          </cell>
          <cell r="E652" t="str">
            <v>103,32</v>
          </cell>
        </row>
        <row r="653">
          <cell r="A653">
            <v>790</v>
          </cell>
          <cell r="B653" t="str">
            <v>BUCHA DE REDUCAO DE FERRO GALVANIZADO, COM ROSCA BSP, DE 1 1/2" X 1 1/4"</v>
          </cell>
          <cell r="C653" t="str">
            <v>UN</v>
          </cell>
          <cell r="D653" t="str">
            <v>CR</v>
          </cell>
          <cell r="E653" t="str">
            <v>11,98</v>
          </cell>
        </row>
        <row r="654">
          <cell r="A654">
            <v>766</v>
          </cell>
          <cell r="B654" t="str">
            <v>BUCHA DE REDUCAO DE FERRO GALVANIZADO, COM ROSCA BSP, DE 1 1/2" X 1/2"</v>
          </cell>
          <cell r="C654" t="str">
            <v>UN</v>
          </cell>
          <cell r="D654" t="str">
            <v>CR</v>
          </cell>
          <cell r="E654" t="str">
            <v>11,98</v>
          </cell>
        </row>
        <row r="655">
          <cell r="A655">
            <v>791</v>
          </cell>
          <cell r="B655" t="str">
            <v>BUCHA DE REDUCAO DE FERRO GALVANIZADO, COM ROSCA BSP, DE 1 1/2" X 1"</v>
          </cell>
          <cell r="C655" t="str">
            <v>UN</v>
          </cell>
          <cell r="D655" t="str">
            <v>CR</v>
          </cell>
          <cell r="E655" t="str">
            <v>11,98</v>
          </cell>
        </row>
        <row r="656">
          <cell r="A656">
            <v>767</v>
          </cell>
          <cell r="B656" t="str">
            <v>BUCHA DE REDUCAO DE FERRO GALVANIZADO, COM ROSCA BSP, DE 1 1/2" X 3/4"</v>
          </cell>
          <cell r="C656" t="str">
            <v>UN</v>
          </cell>
          <cell r="D656" t="str">
            <v>CR</v>
          </cell>
          <cell r="E656" t="str">
            <v>11,98</v>
          </cell>
        </row>
        <row r="657">
          <cell r="A657">
            <v>768</v>
          </cell>
          <cell r="B657" t="str">
            <v>BUCHA DE REDUCAO DE FERRO GALVANIZADO, COM ROSCA BSP, DE 1 1/4" X 1/2"</v>
          </cell>
          <cell r="C657" t="str">
            <v>UN</v>
          </cell>
          <cell r="D657" t="str">
            <v>CR</v>
          </cell>
          <cell r="E657" t="str">
            <v>9,40</v>
          </cell>
        </row>
        <row r="658">
          <cell r="A658">
            <v>789</v>
          </cell>
          <cell r="B658" t="str">
            <v>BUCHA DE REDUCAO DE FERRO GALVANIZADO, COM ROSCA BSP, DE 1 1/4" X 1"</v>
          </cell>
          <cell r="C658" t="str">
            <v>UN</v>
          </cell>
          <cell r="D658" t="str">
            <v>CR</v>
          </cell>
          <cell r="E658" t="str">
            <v>9,20</v>
          </cell>
        </row>
        <row r="659">
          <cell r="A659">
            <v>769</v>
          </cell>
          <cell r="B659" t="str">
            <v>BUCHA DE REDUCAO DE FERRO GALVANIZADO, COM ROSCA BSP, DE 1 1/4" X 3/4"</v>
          </cell>
          <cell r="C659" t="str">
            <v>UN</v>
          </cell>
          <cell r="D659" t="str">
            <v>CR</v>
          </cell>
          <cell r="E659" t="str">
            <v>9,40</v>
          </cell>
        </row>
        <row r="660">
          <cell r="A660">
            <v>770</v>
          </cell>
          <cell r="B660" t="str">
            <v>BUCHA DE REDUCAO DE FERRO GALVANIZADO, COM ROSCA BSP, DE 1/2" X 1/4"</v>
          </cell>
          <cell r="C660" t="str">
            <v>UN</v>
          </cell>
          <cell r="D660" t="str">
            <v>CR</v>
          </cell>
          <cell r="E660" t="str">
            <v>3,32</v>
          </cell>
        </row>
        <row r="661">
          <cell r="A661">
            <v>12394</v>
          </cell>
          <cell r="B661" t="str">
            <v>BUCHA DE REDUCAO DE FERRO GALVANIZADO, COM ROSCA BSP, DE 1/2" X 3/8"</v>
          </cell>
          <cell r="C661" t="str">
            <v>UN</v>
          </cell>
          <cell r="D661" t="str">
            <v>CR</v>
          </cell>
          <cell r="E661" t="str">
            <v>3,32</v>
          </cell>
        </row>
        <row r="662">
          <cell r="A662">
            <v>764</v>
          </cell>
          <cell r="B662" t="str">
            <v>BUCHA DE REDUCAO DE FERRO GALVANIZADO, COM ROSCA BSP, DE 1" X 1/2"</v>
          </cell>
          <cell r="C662" t="str">
            <v>UN</v>
          </cell>
          <cell r="D662" t="str">
            <v>C</v>
          </cell>
          <cell r="E662" t="str">
            <v>5,79</v>
          </cell>
        </row>
        <row r="663">
          <cell r="A663">
            <v>765</v>
          </cell>
          <cell r="B663" t="str">
            <v>BUCHA DE REDUCAO DE FERRO GALVANIZADO, COM ROSCA BSP, DE 1" X 3/4"</v>
          </cell>
          <cell r="C663" t="str">
            <v>UN</v>
          </cell>
          <cell r="D663" t="str">
            <v>CR</v>
          </cell>
          <cell r="E663" t="str">
            <v>5,79</v>
          </cell>
        </row>
        <row r="664">
          <cell r="A664">
            <v>787</v>
          </cell>
          <cell r="B664" t="str">
            <v>BUCHA DE REDUCAO DE FERRO GALVANIZADO, COM ROSCA BSP, DE 2 1/2" X 1 1/2"</v>
          </cell>
          <cell r="C664" t="str">
            <v>UN</v>
          </cell>
          <cell r="D664" t="str">
            <v>CR</v>
          </cell>
          <cell r="E664" t="str">
            <v>25,86</v>
          </cell>
        </row>
        <row r="665">
          <cell r="A665">
            <v>774</v>
          </cell>
          <cell r="B665" t="str">
            <v>BUCHA DE REDUCAO DE FERRO GALVANIZADO, COM ROSCA BSP, DE 2 1/2" X 1 1/4"</v>
          </cell>
          <cell r="C665" t="str">
            <v>UN</v>
          </cell>
          <cell r="D665" t="str">
            <v>CR</v>
          </cell>
          <cell r="E665" t="str">
            <v>25,86</v>
          </cell>
        </row>
        <row r="666">
          <cell r="A666">
            <v>773</v>
          </cell>
          <cell r="B666" t="str">
            <v>BUCHA DE REDUCAO DE FERRO GALVANIZADO, COM ROSCA BSP, DE 2 1/2" X 1"</v>
          </cell>
          <cell r="C666" t="str">
            <v>UN</v>
          </cell>
          <cell r="D666" t="str">
            <v>CR</v>
          </cell>
          <cell r="E666" t="str">
            <v>25,86</v>
          </cell>
        </row>
        <row r="667">
          <cell r="A667">
            <v>775</v>
          </cell>
          <cell r="B667" t="str">
            <v>BUCHA DE REDUCAO DE FERRO GALVANIZADO, COM ROSCA BSP, DE 2 1/2" X 2"</v>
          </cell>
          <cell r="C667" t="str">
            <v>UN</v>
          </cell>
          <cell r="D667" t="str">
            <v>CR</v>
          </cell>
          <cell r="E667" t="str">
            <v>25,86</v>
          </cell>
        </row>
        <row r="668">
          <cell r="A668">
            <v>788</v>
          </cell>
          <cell r="B668" t="str">
            <v>BUCHA DE REDUCAO DE FERRO GALVANIZADO, COM ROSCA BSP, DE 2" X 1 1/2"</v>
          </cell>
          <cell r="C668" t="str">
            <v>UN</v>
          </cell>
          <cell r="D668" t="str">
            <v>CR</v>
          </cell>
          <cell r="E668" t="str">
            <v>16,07</v>
          </cell>
        </row>
        <row r="669">
          <cell r="A669">
            <v>772</v>
          </cell>
          <cell r="B669" t="str">
            <v>BUCHA DE REDUCAO DE FERRO GALVANIZADO, COM ROSCA BSP, DE 2" X 1 1/4"</v>
          </cell>
          <cell r="C669" t="str">
            <v>UN</v>
          </cell>
          <cell r="D669" t="str">
            <v>CR</v>
          </cell>
          <cell r="E669" t="str">
            <v>16,07</v>
          </cell>
        </row>
        <row r="670">
          <cell r="A670">
            <v>771</v>
          </cell>
          <cell r="B670" t="str">
            <v>BUCHA DE REDUCAO DE FERRO GALVANIZADO, COM ROSCA BSP, DE 2" X 1"</v>
          </cell>
          <cell r="C670" t="str">
            <v>UN</v>
          </cell>
          <cell r="D670" t="str">
            <v>CR</v>
          </cell>
          <cell r="E670" t="str">
            <v>16,07</v>
          </cell>
        </row>
        <row r="671">
          <cell r="A671">
            <v>779</v>
          </cell>
          <cell r="B671" t="str">
            <v>BUCHA DE REDUCAO DE FERRO GALVANIZADO, COM ROSCA BSP, DE 3/4" X 1/2"</v>
          </cell>
          <cell r="C671" t="str">
            <v>UN</v>
          </cell>
          <cell r="D671" t="str">
            <v>CR</v>
          </cell>
          <cell r="E671" t="str">
            <v>3,99</v>
          </cell>
        </row>
        <row r="672">
          <cell r="A672">
            <v>776</v>
          </cell>
          <cell r="B672" t="str">
            <v>BUCHA DE REDUCAO DE FERRO GALVANIZADO, COM ROSCA BSP, DE 3" X 1 1/2"</v>
          </cell>
          <cell r="C672" t="str">
            <v>UN</v>
          </cell>
          <cell r="D672" t="str">
            <v>CR</v>
          </cell>
          <cell r="E672" t="str">
            <v>38,12</v>
          </cell>
        </row>
        <row r="673">
          <cell r="A673">
            <v>777</v>
          </cell>
          <cell r="B673" t="str">
            <v>BUCHA DE REDUCAO DE FERRO GALVANIZADO, COM ROSCA BSP, DE 3" X 1 1/4"</v>
          </cell>
          <cell r="C673" t="str">
            <v>UN</v>
          </cell>
          <cell r="D673" t="str">
            <v>CR</v>
          </cell>
          <cell r="E673" t="str">
            <v>37,06</v>
          </cell>
        </row>
        <row r="674">
          <cell r="A674">
            <v>780</v>
          </cell>
          <cell r="B674" t="str">
            <v>BUCHA DE REDUCAO DE FERRO GALVANIZADO, COM ROSCA BSP, DE 3" X 2 1/2"</v>
          </cell>
          <cell r="C674" t="str">
            <v>UN</v>
          </cell>
          <cell r="D674" t="str">
            <v>CR</v>
          </cell>
          <cell r="E674" t="str">
            <v>37,25</v>
          </cell>
        </row>
        <row r="675">
          <cell r="A675">
            <v>778</v>
          </cell>
          <cell r="B675" t="str">
            <v>BUCHA DE REDUCAO DE FERRO GALVANIZADO, COM ROSCA BSP, DE 3" X 2"</v>
          </cell>
          <cell r="C675" t="str">
            <v>UN</v>
          </cell>
          <cell r="D675" t="str">
            <v>CR</v>
          </cell>
          <cell r="E675" t="str">
            <v>38,12</v>
          </cell>
        </row>
        <row r="676">
          <cell r="A676">
            <v>781</v>
          </cell>
          <cell r="B676" t="str">
            <v>BUCHA DE REDUCAO DE FERRO GALVANIZADO, COM ROSCA BSP, DE 4" X 2 1/2"</v>
          </cell>
          <cell r="C676" t="str">
            <v>UN</v>
          </cell>
          <cell r="D676" t="str">
            <v>CR</v>
          </cell>
          <cell r="E676" t="str">
            <v>70,44</v>
          </cell>
        </row>
        <row r="677">
          <cell r="A677">
            <v>786</v>
          </cell>
          <cell r="B677" t="str">
            <v>BUCHA DE REDUCAO DE FERRO GALVANIZADO, COM ROSCA BSP, DE 4" X 2"</v>
          </cell>
          <cell r="C677" t="str">
            <v>UN</v>
          </cell>
          <cell r="D677" t="str">
            <v>CR</v>
          </cell>
          <cell r="E677" t="str">
            <v>70,44</v>
          </cell>
        </row>
        <row r="678">
          <cell r="A678">
            <v>782</v>
          </cell>
          <cell r="B678" t="str">
            <v>BUCHA DE REDUCAO DE FERRO GALVANIZADO, COM ROSCA BSP, DE 4" X 3"</v>
          </cell>
          <cell r="C678" t="str">
            <v>UN</v>
          </cell>
          <cell r="D678" t="str">
            <v>CR</v>
          </cell>
          <cell r="E678" t="str">
            <v>70,44</v>
          </cell>
        </row>
        <row r="679">
          <cell r="A679">
            <v>783</v>
          </cell>
          <cell r="B679" t="str">
            <v>BUCHA DE REDUCAO DE FERRO GALVANIZADO, COM ROSCA BSP, DE 5" X 4"</v>
          </cell>
          <cell r="C679" t="str">
            <v>UN</v>
          </cell>
          <cell r="D679" t="str">
            <v>CR</v>
          </cell>
          <cell r="E679" t="str">
            <v>192,80</v>
          </cell>
        </row>
        <row r="680">
          <cell r="A680">
            <v>785</v>
          </cell>
          <cell r="B680" t="str">
            <v>BUCHA DE REDUCAO DE FERRO GALVANIZADO, COM ROSCA BSP, DE 6" X 4"</v>
          </cell>
          <cell r="C680" t="str">
            <v>UN</v>
          </cell>
          <cell r="D680" t="str">
            <v>CR</v>
          </cell>
          <cell r="E680" t="str">
            <v>203,71</v>
          </cell>
        </row>
        <row r="681">
          <cell r="A681">
            <v>784</v>
          </cell>
          <cell r="B681" t="str">
            <v>BUCHA DE REDUCAO DE FERRO GALVANIZADO, COM ROSCA BSP, DE 6" X 5"</v>
          </cell>
          <cell r="C681" t="str">
            <v>UN</v>
          </cell>
          <cell r="D681" t="str">
            <v>CR</v>
          </cell>
          <cell r="E681" t="str">
            <v>218,53</v>
          </cell>
        </row>
        <row r="682">
          <cell r="A682">
            <v>831</v>
          </cell>
          <cell r="B682" t="str">
            <v>BUCHA DE REDUCAO DE PVC, SOLDAVEL, CURTA, COM 110 X 85 MM, PARA AGUA FRIA PREDIAL</v>
          </cell>
          <cell r="C682" t="str">
            <v>UN</v>
          </cell>
          <cell r="D682" t="str">
            <v>CR</v>
          </cell>
          <cell r="E682" t="str">
            <v>78,57</v>
          </cell>
        </row>
        <row r="683">
          <cell r="A683">
            <v>828</v>
          </cell>
          <cell r="B683" t="str">
            <v>BUCHA DE REDUCAO DE PVC, SOLDAVEL, CURTA, COM 25 X 20 MM, PARA AGUA FRIA PREDIAL</v>
          </cell>
          <cell r="C683" t="str">
            <v>UN</v>
          </cell>
          <cell r="D683" t="str">
            <v>CR</v>
          </cell>
          <cell r="E683" t="str">
            <v>0,45</v>
          </cell>
        </row>
        <row r="684">
          <cell r="A684">
            <v>829</v>
          </cell>
          <cell r="B684" t="str">
            <v>BUCHA DE REDUCAO DE PVC, SOLDAVEL, CURTA, COM 32 X 25 MM, PARA AGUA FRIA PREDIAL</v>
          </cell>
          <cell r="C684" t="str">
            <v>UN</v>
          </cell>
          <cell r="D684" t="str">
            <v>CR</v>
          </cell>
          <cell r="E684" t="str">
            <v>0,95</v>
          </cell>
        </row>
        <row r="685">
          <cell r="A685">
            <v>812</v>
          </cell>
          <cell r="B685" t="str">
            <v>BUCHA DE REDUCAO DE PVC, SOLDAVEL, CURTA, COM 40 X 32 MM, PARA AGUA FRIA PREDIAL</v>
          </cell>
          <cell r="C685" t="str">
            <v>UN</v>
          </cell>
          <cell r="D685" t="str">
            <v>CR</v>
          </cell>
          <cell r="E685" t="str">
            <v>2,06</v>
          </cell>
        </row>
        <row r="686">
          <cell r="A686">
            <v>819</v>
          </cell>
          <cell r="B686" t="str">
            <v>BUCHA DE REDUCAO DE PVC, SOLDAVEL, CURTA, COM 50 X 40 MM, PARA AGUA FRIA PREDIAL</v>
          </cell>
          <cell r="C686" t="str">
            <v>UN</v>
          </cell>
          <cell r="D686" t="str">
            <v>CR</v>
          </cell>
          <cell r="E686" t="str">
            <v>3,39</v>
          </cell>
        </row>
        <row r="687">
          <cell r="A687">
            <v>818</v>
          </cell>
          <cell r="B687" t="str">
            <v>BUCHA DE REDUCAO DE PVC, SOLDAVEL, CURTA, COM 60 X 50 MM, PARA AGUA FRIA PREDIAL</v>
          </cell>
          <cell r="C687" t="str">
            <v>UN</v>
          </cell>
          <cell r="D687" t="str">
            <v>CR</v>
          </cell>
          <cell r="E687" t="str">
            <v>5,70</v>
          </cell>
        </row>
        <row r="688">
          <cell r="A688">
            <v>823</v>
          </cell>
          <cell r="B688" t="str">
            <v>BUCHA DE REDUCAO DE PVC, SOLDAVEL, CURTA, COM 75 X 60 MM, PARA AGUA FRIA PREDIAL</v>
          </cell>
          <cell r="C688" t="str">
            <v>UN</v>
          </cell>
          <cell r="D688" t="str">
            <v>CR</v>
          </cell>
          <cell r="E688" t="str">
            <v>17,19</v>
          </cell>
        </row>
        <row r="689">
          <cell r="A689">
            <v>830</v>
          </cell>
          <cell r="B689" t="str">
            <v>BUCHA DE REDUCAO DE PVC, SOLDAVEL, CURTA, COM 85 X 75 MM, PARA AGUA FRIA PREDIAL</v>
          </cell>
          <cell r="C689" t="str">
            <v>UN</v>
          </cell>
          <cell r="D689" t="str">
            <v>CR</v>
          </cell>
          <cell r="E689" t="str">
            <v>14,16</v>
          </cell>
        </row>
        <row r="690">
          <cell r="A690">
            <v>826</v>
          </cell>
          <cell r="B690" t="str">
            <v>BUCHA DE REDUCAO DE PVC, SOLDAVEL, LONGA, COM 110 X 60 MM, PARA AGUA FRIA PREDIAL</v>
          </cell>
          <cell r="C690" t="str">
            <v>UN</v>
          </cell>
          <cell r="D690" t="str">
            <v>CR</v>
          </cell>
          <cell r="E690" t="str">
            <v>44,06</v>
          </cell>
        </row>
        <row r="691">
          <cell r="A691">
            <v>827</v>
          </cell>
          <cell r="B691" t="str">
            <v>BUCHA DE REDUCAO DE PVC, SOLDAVEL, LONGA, COM 110 X 75 MM, PARA AGUA FRIA PREDIAL</v>
          </cell>
          <cell r="C691" t="str">
            <v>UN</v>
          </cell>
          <cell r="D691" t="str">
            <v>CR</v>
          </cell>
          <cell r="E691" t="str">
            <v>37,23</v>
          </cell>
        </row>
        <row r="692">
          <cell r="A692">
            <v>832</v>
          </cell>
          <cell r="B692" t="str">
            <v>BUCHA DE REDUCAO DE PVC, SOLDAVEL, LONGA, COM 32 X 20 MM, PARA AGUA FRIA PREDIAL</v>
          </cell>
          <cell r="C692" t="str">
            <v>UN</v>
          </cell>
          <cell r="D692" t="str">
            <v>CR</v>
          </cell>
          <cell r="E692" t="str">
            <v>2,57</v>
          </cell>
        </row>
        <row r="693">
          <cell r="A693">
            <v>833</v>
          </cell>
          <cell r="B693" t="str">
            <v>BUCHA DE REDUCAO DE PVC, SOLDAVEL, LONGA, COM 40 X 20 MM, PARA AGUA FRIA PREDIAL</v>
          </cell>
          <cell r="C693" t="str">
            <v>UN</v>
          </cell>
          <cell r="D693" t="str">
            <v>CR</v>
          </cell>
          <cell r="E693" t="str">
            <v>3,65</v>
          </cell>
        </row>
        <row r="694">
          <cell r="A694">
            <v>834</v>
          </cell>
          <cell r="B694" t="str">
            <v>BUCHA DE REDUCAO DE PVC, SOLDAVEL, LONGA, COM 40 X 25 MM, PARA AGUA FRIA PREDIAL</v>
          </cell>
          <cell r="C694" t="str">
            <v>UN</v>
          </cell>
          <cell r="D694" t="str">
            <v>CR</v>
          </cell>
          <cell r="E694" t="str">
            <v>4,00</v>
          </cell>
        </row>
        <row r="695">
          <cell r="A695">
            <v>825</v>
          </cell>
          <cell r="B695" t="str">
            <v>BUCHA DE REDUCAO DE PVC, SOLDAVEL, LONGA, COM 50 X 20 MM, PARA AGUA FRIA PREDIAL</v>
          </cell>
          <cell r="C695" t="str">
            <v>UN</v>
          </cell>
          <cell r="D695" t="str">
            <v>CR</v>
          </cell>
          <cell r="E695" t="str">
            <v>4,47</v>
          </cell>
        </row>
        <row r="696">
          <cell r="A696">
            <v>813</v>
          </cell>
          <cell r="B696" t="str">
            <v>BUCHA DE REDUCAO DE PVC, SOLDAVEL, LONGA, COM 50 X 25 MM, PARA AGUA FRIA PREDIAL</v>
          </cell>
          <cell r="C696" t="str">
            <v>UN</v>
          </cell>
          <cell r="D696" t="str">
            <v>CR</v>
          </cell>
          <cell r="E696" t="str">
            <v>4,39</v>
          </cell>
        </row>
        <row r="697">
          <cell r="A697">
            <v>820</v>
          </cell>
          <cell r="B697" t="str">
            <v>BUCHA DE REDUCAO DE PVC, SOLDAVEL, LONGA, COM 50 X 32 MM, PARA AGUA FRIA PREDIAL</v>
          </cell>
          <cell r="C697" t="str">
            <v>UN</v>
          </cell>
          <cell r="D697" t="str">
            <v>CR</v>
          </cell>
          <cell r="E697" t="str">
            <v>5,57</v>
          </cell>
        </row>
        <row r="698">
          <cell r="A698">
            <v>816</v>
          </cell>
          <cell r="B698" t="str">
            <v>BUCHA DE REDUCAO DE PVC, SOLDAVEL, LONGA, COM 60 X 25 MM, PARA AGUA FRIA PREDIAL</v>
          </cell>
          <cell r="C698" t="str">
            <v>UN</v>
          </cell>
          <cell r="D698" t="str">
            <v>CR</v>
          </cell>
          <cell r="E698" t="str">
            <v>9,48</v>
          </cell>
        </row>
        <row r="699">
          <cell r="A699">
            <v>814</v>
          </cell>
          <cell r="B699" t="str">
            <v>BUCHA DE REDUCAO DE PVC, SOLDAVEL, LONGA, COM 60 X 32 MM, PARA AGUA FRIA PREDIAL</v>
          </cell>
          <cell r="C699" t="str">
            <v>UN</v>
          </cell>
          <cell r="D699" t="str">
            <v>CR</v>
          </cell>
          <cell r="E699" t="str">
            <v>11,46</v>
          </cell>
        </row>
        <row r="700">
          <cell r="A700">
            <v>815</v>
          </cell>
          <cell r="B700" t="str">
            <v>BUCHA DE REDUCAO DE PVC, SOLDAVEL, LONGA, COM 60 X 40 MM, PARA AGUA FRIA PREDIAL</v>
          </cell>
          <cell r="C700" t="str">
            <v>UN</v>
          </cell>
          <cell r="D700" t="str">
            <v>CR</v>
          </cell>
          <cell r="E700" t="str">
            <v>12,38</v>
          </cell>
        </row>
        <row r="701">
          <cell r="A701">
            <v>822</v>
          </cell>
          <cell r="B701" t="str">
            <v>BUCHA DE REDUCAO DE PVC, SOLDAVEL, LONGA, COM 60 X 50 MM, PARA AGUA FRIA PREDIAL</v>
          </cell>
          <cell r="C701" t="str">
            <v>UN</v>
          </cell>
          <cell r="D701" t="str">
            <v>CR</v>
          </cell>
          <cell r="E701" t="str">
            <v>15,08</v>
          </cell>
        </row>
        <row r="702">
          <cell r="A702">
            <v>821</v>
          </cell>
          <cell r="B702" t="str">
            <v>BUCHA DE REDUCAO DE PVC, SOLDAVEL, LONGA, COM 75 X 50 MM, PARA AGUA FRIA PREDIAL</v>
          </cell>
          <cell r="C702" t="str">
            <v>UN</v>
          </cell>
          <cell r="D702" t="str">
            <v>CR</v>
          </cell>
          <cell r="E702" t="str">
            <v>17,63</v>
          </cell>
        </row>
        <row r="703">
          <cell r="A703">
            <v>817</v>
          </cell>
          <cell r="B703" t="str">
            <v>BUCHA DE REDUCAO DE PVC, SOLDAVEL, LONGA, COM 85 X 60 MM, PARA AGUA FRIA PREDIAL</v>
          </cell>
          <cell r="C703" t="str">
            <v>UN</v>
          </cell>
          <cell r="D703" t="str">
            <v>CR</v>
          </cell>
          <cell r="E703" t="str">
            <v>20,96</v>
          </cell>
        </row>
        <row r="704">
          <cell r="A704">
            <v>20086</v>
          </cell>
          <cell r="B704" t="str">
            <v>BUCHA DE REDUCAO DE PVC, SOLDAVEL, LONGA, 50 X 40 MM, PARA ESGOTO PREDIAL</v>
          </cell>
          <cell r="C704" t="str">
            <v>UN</v>
          </cell>
          <cell r="D704" t="str">
            <v>CR</v>
          </cell>
          <cell r="E704" t="str">
            <v>1,89</v>
          </cell>
        </row>
        <row r="705">
          <cell r="A705">
            <v>39191</v>
          </cell>
          <cell r="B705" t="str">
            <v>BUCHA DE REDUCAO EM ALUMINIO, COM ROSCA, DE 1 1/2" X 1 1/4", PARA ELETRODUTO</v>
          </cell>
          <cell r="C705" t="str">
            <v>UN</v>
          </cell>
          <cell r="D705" t="str">
            <v>AS</v>
          </cell>
          <cell r="E705" t="str">
            <v>14,51</v>
          </cell>
        </row>
        <row r="706">
          <cell r="A706">
            <v>39190</v>
          </cell>
          <cell r="B706" t="str">
            <v>BUCHA DE REDUCAO EM ALUMINIO, COM ROSCA, DE 1 1/2" X 1", PARA ELETRODUTO</v>
          </cell>
          <cell r="C706" t="str">
            <v>UN</v>
          </cell>
          <cell r="D706" t="str">
            <v>AS</v>
          </cell>
          <cell r="E706" t="str">
            <v>15,16</v>
          </cell>
        </row>
        <row r="707">
          <cell r="A707">
            <v>39189</v>
          </cell>
          <cell r="B707" t="str">
            <v>BUCHA DE REDUCAO EM ALUMINIO, COM ROSCA, DE 1 1/2" X 3/4", PARA ELETRODUTO</v>
          </cell>
          <cell r="C707" t="str">
            <v>UN</v>
          </cell>
          <cell r="D707" t="str">
            <v>AS</v>
          </cell>
          <cell r="E707" t="str">
            <v>16,05</v>
          </cell>
        </row>
        <row r="708">
          <cell r="A708">
            <v>39186</v>
          </cell>
          <cell r="B708" t="str">
            <v>BUCHA DE REDUCAO EM ALUMINIO, COM ROSCA, DE 1 1/4" X 1/2", PARA ELETRODUTO</v>
          </cell>
          <cell r="C708" t="str">
            <v>UN</v>
          </cell>
          <cell r="D708" t="str">
            <v>AS</v>
          </cell>
          <cell r="E708" t="str">
            <v>14,36</v>
          </cell>
        </row>
        <row r="709">
          <cell r="A709">
            <v>39188</v>
          </cell>
          <cell r="B709" t="str">
            <v>BUCHA DE REDUCAO EM ALUMINIO, COM ROSCA, DE 1 1/4" X 1", PARA ELETRODUTO</v>
          </cell>
          <cell r="C709" t="str">
            <v>UN</v>
          </cell>
          <cell r="D709" t="str">
            <v>AS</v>
          </cell>
          <cell r="E709" t="str">
            <v>11,81</v>
          </cell>
        </row>
        <row r="710">
          <cell r="A710">
            <v>39187</v>
          </cell>
          <cell r="B710" t="str">
            <v>BUCHA DE REDUCAO EM ALUMINIO, COM ROSCA, DE 1 1/4" X 3/4", PARA ELETRODUTO</v>
          </cell>
          <cell r="C710" t="str">
            <v>UN</v>
          </cell>
          <cell r="D710" t="str">
            <v>AS</v>
          </cell>
          <cell r="E710" t="str">
            <v>12,38</v>
          </cell>
        </row>
        <row r="711">
          <cell r="A711">
            <v>39184</v>
          </cell>
          <cell r="B711" t="str">
            <v>BUCHA DE REDUCAO EM ALUMINIO, COM ROSCA, DE 1" X 1/2", PARA ELETRODUTO</v>
          </cell>
          <cell r="C711" t="str">
            <v>UN</v>
          </cell>
          <cell r="D711" t="str">
            <v>AS</v>
          </cell>
          <cell r="E711" t="str">
            <v>4,66</v>
          </cell>
        </row>
        <row r="712">
          <cell r="A712">
            <v>39185</v>
          </cell>
          <cell r="B712" t="str">
            <v>BUCHA DE REDUCAO EM ALUMINIO, COM ROSCA, DE 1" X 3/4", PARA ELETRODUTO</v>
          </cell>
          <cell r="C712" t="str">
            <v>UN</v>
          </cell>
          <cell r="D712" t="str">
            <v>AS</v>
          </cell>
          <cell r="E712" t="str">
            <v>4,24</v>
          </cell>
        </row>
        <row r="713">
          <cell r="A713">
            <v>39198</v>
          </cell>
          <cell r="B713" t="str">
            <v>BUCHA DE REDUCAO EM ALUMINIO, COM ROSCA, DE 2 1/2" X 1 1/2", PARA ELETRODUTO</v>
          </cell>
          <cell r="C713" t="str">
            <v>UN</v>
          </cell>
          <cell r="D713" t="str">
            <v>AS</v>
          </cell>
          <cell r="E713" t="str">
            <v>47,62</v>
          </cell>
        </row>
        <row r="714">
          <cell r="A714">
            <v>39197</v>
          </cell>
          <cell r="B714" t="str">
            <v>BUCHA DE REDUCAO EM ALUMINIO, COM ROSCA, DE 2 1/2" X 1 1/4", PARA ELETRODUTO</v>
          </cell>
          <cell r="C714" t="str">
            <v>UN</v>
          </cell>
          <cell r="D714" t="str">
            <v>AS</v>
          </cell>
          <cell r="E714" t="str">
            <v>49,74</v>
          </cell>
        </row>
        <row r="715">
          <cell r="A715">
            <v>39196</v>
          </cell>
          <cell r="B715" t="str">
            <v>BUCHA DE REDUCAO EM ALUMINIO, COM ROSCA, DE 2 1/2" X 1", PARA ELETRODUTO</v>
          </cell>
          <cell r="C715" t="str">
            <v>UN</v>
          </cell>
          <cell r="D715" t="str">
            <v>AS</v>
          </cell>
          <cell r="E715" t="str">
            <v>51,30</v>
          </cell>
        </row>
        <row r="716">
          <cell r="A716">
            <v>39199</v>
          </cell>
          <cell r="B716" t="str">
            <v>BUCHA DE REDUCAO EM ALUMINIO, COM ROSCA, DE 2 1/2" X 2", PARA ELETRODUTO</v>
          </cell>
          <cell r="C716" t="str">
            <v>UN</v>
          </cell>
          <cell r="D716" t="str">
            <v>AS</v>
          </cell>
          <cell r="E716" t="str">
            <v>45,82</v>
          </cell>
        </row>
        <row r="717">
          <cell r="A717">
            <v>39195</v>
          </cell>
          <cell r="B717" t="str">
            <v>BUCHA DE REDUCAO EM ALUMINIO, COM ROSCA, DE 2" X 1 1/2", PARA ELETRODUTO</v>
          </cell>
          <cell r="C717" t="str">
            <v>UN</v>
          </cell>
          <cell r="D717" t="str">
            <v>AS</v>
          </cell>
          <cell r="E717" t="str">
            <v>26,45</v>
          </cell>
        </row>
        <row r="718">
          <cell r="A718">
            <v>39194</v>
          </cell>
          <cell r="B718" t="str">
            <v>BUCHA DE REDUCAO EM ALUMINIO, COM ROSCA, DE 2" X 1 1/4", PARA ELETRODUTO</v>
          </cell>
          <cell r="C718" t="str">
            <v>UN</v>
          </cell>
          <cell r="D718" t="str">
            <v>AS</v>
          </cell>
          <cell r="E718" t="str">
            <v>28,30</v>
          </cell>
        </row>
        <row r="719">
          <cell r="A719">
            <v>39193</v>
          </cell>
          <cell r="B719" t="str">
            <v>BUCHA DE REDUCAO EM ALUMINIO, COM ROSCA, DE 2" X 1", PARA ELETRODUTO</v>
          </cell>
          <cell r="C719" t="str">
            <v>UN</v>
          </cell>
          <cell r="D719" t="str">
            <v>AS</v>
          </cell>
          <cell r="E719" t="str">
            <v>31,02</v>
          </cell>
        </row>
        <row r="720">
          <cell r="A720">
            <v>39192</v>
          </cell>
          <cell r="B720" t="str">
            <v>BUCHA DE REDUCAO EM ALUMINIO, COM ROSCA, DE 2" X 3/4", PARA ELETRODUTO</v>
          </cell>
          <cell r="C720" t="str">
            <v>UN</v>
          </cell>
          <cell r="D720" t="str">
            <v>AS</v>
          </cell>
          <cell r="E720" t="str">
            <v>32,27</v>
          </cell>
        </row>
        <row r="721">
          <cell r="A721">
            <v>39920</v>
          </cell>
          <cell r="B721" t="str">
            <v>BUCHA DE REDUCAO EM ALUMINIO, COM ROSCA, DE 3/4" X 1/2",  PARA ELETRODUTO</v>
          </cell>
          <cell r="C721" t="str">
            <v>UN</v>
          </cell>
          <cell r="D721" t="str">
            <v>AS</v>
          </cell>
          <cell r="E721" t="str">
            <v>3,90</v>
          </cell>
        </row>
        <row r="722">
          <cell r="A722">
            <v>39201</v>
          </cell>
          <cell r="B722" t="str">
            <v>BUCHA DE REDUCAO EM ALUMINIO, COM ROSCA, DE 3" X 1 1/2", PARA ELETRODUTO</v>
          </cell>
          <cell r="C722" t="str">
            <v>UN</v>
          </cell>
          <cell r="D722" t="str">
            <v>AS</v>
          </cell>
          <cell r="E722" t="str">
            <v>56,93</v>
          </cell>
        </row>
        <row r="723">
          <cell r="A723">
            <v>39200</v>
          </cell>
          <cell r="B723" t="str">
            <v>BUCHA DE REDUCAO EM ALUMINIO, COM ROSCA, DE 3" X 1 1/4", PARA ELETRODUTO</v>
          </cell>
          <cell r="C723" t="str">
            <v>UN</v>
          </cell>
          <cell r="D723" t="str">
            <v>AS</v>
          </cell>
          <cell r="E723" t="str">
            <v>57,39</v>
          </cell>
        </row>
        <row r="724">
          <cell r="A724">
            <v>39203</v>
          </cell>
          <cell r="B724" t="str">
            <v>BUCHA DE REDUCAO EM ALUMINIO, COM ROSCA, DE 3" X 2 1/2", PARA ELETRODUTO</v>
          </cell>
          <cell r="C724" t="str">
            <v>UN</v>
          </cell>
          <cell r="D724" t="str">
            <v>AS</v>
          </cell>
          <cell r="E724" t="str">
            <v>46,34</v>
          </cell>
        </row>
        <row r="725">
          <cell r="A725">
            <v>39202</v>
          </cell>
          <cell r="B725" t="str">
            <v>BUCHA DE REDUCAO EM ALUMINIO, COM ROSCA, DE 3" X 2", PARA ELETRODUTO</v>
          </cell>
          <cell r="C725" t="str">
            <v>UN</v>
          </cell>
          <cell r="D725" t="str">
            <v>AS</v>
          </cell>
          <cell r="E725" t="str">
            <v>54,43</v>
          </cell>
        </row>
        <row r="726">
          <cell r="A726">
            <v>39205</v>
          </cell>
          <cell r="B726" t="str">
            <v>BUCHA DE REDUCAO EM ALUMINIO, COM ROSCA, DE 4" X 2 1/2", PARA ELETRODUTO</v>
          </cell>
          <cell r="C726" t="str">
            <v>UN</v>
          </cell>
          <cell r="D726" t="str">
            <v>AS</v>
          </cell>
          <cell r="E726" t="str">
            <v>90,82</v>
          </cell>
        </row>
        <row r="727">
          <cell r="A727">
            <v>39204</v>
          </cell>
          <cell r="B727" t="str">
            <v>BUCHA DE REDUCAO EM ALUMINIO, COM ROSCA, DE 4" X 2", PARA ELETRODUTO</v>
          </cell>
          <cell r="C727" t="str">
            <v>UN</v>
          </cell>
          <cell r="D727" t="str">
            <v>AS</v>
          </cell>
          <cell r="E727" t="str">
            <v>93,01</v>
          </cell>
        </row>
        <row r="728">
          <cell r="A728">
            <v>39206</v>
          </cell>
          <cell r="B728" t="str">
            <v>BUCHA DE REDUCAO EM ALUMINIO, COM ROSCA, DE 4" X 3", PARA ELETRODUTO</v>
          </cell>
          <cell r="C728" t="str">
            <v>UN</v>
          </cell>
          <cell r="D728" t="str">
            <v>AS</v>
          </cell>
          <cell r="E728" t="str">
            <v>88,24</v>
          </cell>
        </row>
        <row r="729">
          <cell r="A729">
            <v>797</v>
          </cell>
          <cell r="B729" t="str">
            <v>BUCHA DE REDUCAO PVC ROSCAVEL 1 1/2" X 1"</v>
          </cell>
          <cell r="C729" t="str">
            <v>UN</v>
          </cell>
          <cell r="D729" t="str">
            <v>CR</v>
          </cell>
          <cell r="E729" t="str">
            <v>8,20</v>
          </cell>
        </row>
        <row r="730">
          <cell r="A730">
            <v>798</v>
          </cell>
          <cell r="B730" t="str">
            <v>BUCHA DE REDUCAO PVC ROSCAVEL 3/4" X 1/2"</v>
          </cell>
          <cell r="C730" t="str">
            <v>UN</v>
          </cell>
          <cell r="D730" t="str">
            <v>CR</v>
          </cell>
          <cell r="E730" t="str">
            <v>1,12</v>
          </cell>
        </row>
        <row r="731">
          <cell r="A731">
            <v>796</v>
          </cell>
          <cell r="B731" t="str">
            <v>BUCHA DE REDUCAO PVC ROSCAVEL, 1 1/2" X 3/4"</v>
          </cell>
          <cell r="C731" t="str">
            <v>UN</v>
          </cell>
          <cell r="D731" t="str">
            <v>CR</v>
          </cell>
          <cell r="E731" t="str">
            <v>7,85</v>
          </cell>
        </row>
        <row r="732">
          <cell r="A732">
            <v>799</v>
          </cell>
          <cell r="B732" t="str">
            <v>BUCHA DE REDUCAO PVC ROSCAVEL, 1" X 1/2"</v>
          </cell>
          <cell r="C732" t="str">
            <v>UN</v>
          </cell>
          <cell r="D732" t="str">
            <v>CR</v>
          </cell>
          <cell r="E732" t="str">
            <v>3,69</v>
          </cell>
        </row>
        <row r="733">
          <cell r="A733">
            <v>792</v>
          </cell>
          <cell r="B733" t="str">
            <v>BUCHA DE REDUCAO PVC ROSCAVEL, 1" X 3/4"</v>
          </cell>
          <cell r="C733" t="str">
            <v>UN</v>
          </cell>
          <cell r="D733" t="str">
            <v>CR</v>
          </cell>
          <cell r="E733" t="str">
            <v>3,75</v>
          </cell>
        </row>
        <row r="734">
          <cell r="A734">
            <v>804</v>
          </cell>
          <cell r="B734" t="str">
            <v>BUCHA DE REDUCAO PVC, ROSCAVEL,  2"  X 1 1/2 "</v>
          </cell>
          <cell r="C734" t="str">
            <v>UN</v>
          </cell>
          <cell r="D734" t="str">
            <v>CR</v>
          </cell>
          <cell r="E734" t="str">
            <v>18,62</v>
          </cell>
        </row>
        <row r="735">
          <cell r="A735">
            <v>793</v>
          </cell>
          <cell r="B735" t="str">
            <v>BUCHA DE REDUCAO PVC, ROSCAVEL, 1 1/2"  X1 1/4 "</v>
          </cell>
          <cell r="C735" t="str">
            <v>UN</v>
          </cell>
          <cell r="D735" t="str">
            <v>CR</v>
          </cell>
          <cell r="E735" t="str">
            <v>7,99</v>
          </cell>
        </row>
        <row r="736">
          <cell r="A736">
            <v>801</v>
          </cell>
          <cell r="B736" t="str">
            <v>BUCHA DE REDUCAO PVC, ROSCAVEL, 1 1/4"  X 3/4 "</v>
          </cell>
          <cell r="C736" t="str">
            <v>UN</v>
          </cell>
          <cell r="D736" t="str">
            <v>CR</v>
          </cell>
          <cell r="E736" t="str">
            <v>5,70</v>
          </cell>
        </row>
        <row r="737">
          <cell r="A737">
            <v>794</v>
          </cell>
          <cell r="B737" t="str">
            <v>BUCHA DE REDUCAO PVC, ROSCAVEL, 1 1/4" X 1 "</v>
          </cell>
          <cell r="C737" t="str">
            <v>UN</v>
          </cell>
          <cell r="D737" t="str">
            <v>CR</v>
          </cell>
          <cell r="E737" t="str">
            <v>5,89</v>
          </cell>
        </row>
        <row r="738">
          <cell r="A738">
            <v>802</v>
          </cell>
          <cell r="B738" t="str">
            <v>BUCHA DE REDUCAO PVC, ROSCAVEL, 2"  X 1 "</v>
          </cell>
          <cell r="C738" t="str">
            <v>UN</v>
          </cell>
          <cell r="D738" t="str">
            <v>CR</v>
          </cell>
          <cell r="E738" t="str">
            <v>16,42</v>
          </cell>
        </row>
        <row r="739">
          <cell r="A739">
            <v>803</v>
          </cell>
          <cell r="B739" t="str">
            <v>BUCHA DE REDUCAO PVC, ROSCAVEL, 2"  X 1 1/4 "</v>
          </cell>
          <cell r="C739" t="str">
            <v>UN</v>
          </cell>
          <cell r="D739" t="str">
            <v>CR</v>
          </cell>
          <cell r="E739" t="str">
            <v>14,32</v>
          </cell>
        </row>
        <row r="740">
          <cell r="A740">
            <v>38001</v>
          </cell>
          <cell r="B740" t="str">
            <v>BUCHA DE REDUCAO, CPVC, SOLDAVEL, 22 X 15 MM, PARA AGUA QUENTE</v>
          </cell>
          <cell r="C740" t="str">
            <v>UN</v>
          </cell>
          <cell r="D740" t="str">
            <v>CR</v>
          </cell>
          <cell r="E740" t="str">
            <v>0,95</v>
          </cell>
        </row>
        <row r="741">
          <cell r="A741">
            <v>38002</v>
          </cell>
          <cell r="B741" t="str">
            <v>BUCHA DE REDUCAO, CPVC, SOLDAVEL, 28 X 22 MM, PARA AGUA QUENTE</v>
          </cell>
          <cell r="C741" t="str">
            <v>UN</v>
          </cell>
          <cell r="D741" t="str">
            <v>CR</v>
          </cell>
          <cell r="E741" t="str">
            <v>1,76</v>
          </cell>
        </row>
        <row r="742">
          <cell r="A742">
            <v>38003</v>
          </cell>
          <cell r="B742" t="str">
            <v>BUCHA DE REDUCAO, CPVC, SOLDAVEL, 35 X 28 MM, PARA AGUA QUENTE</v>
          </cell>
          <cell r="C742" t="str">
            <v>UN</v>
          </cell>
          <cell r="D742" t="str">
            <v>CR</v>
          </cell>
          <cell r="E742" t="str">
            <v>21,17</v>
          </cell>
        </row>
        <row r="743">
          <cell r="A743">
            <v>38004</v>
          </cell>
          <cell r="B743" t="str">
            <v>BUCHA DE REDUCAO, CPVC, SOLDAVEL, 42 X 22 MM, PARA AGUA QUENTE</v>
          </cell>
          <cell r="C743" t="str">
            <v>UN</v>
          </cell>
          <cell r="D743" t="str">
            <v>CR</v>
          </cell>
          <cell r="E743" t="str">
            <v>28,31</v>
          </cell>
        </row>
        <row r="744">
          <cell r="A744">
            <v>36327</v>
          </cell>
          <cell r="B744" t="str">
            <v>BUCHA DE REDUCAO, PPR, DN 25 X 20 MM, PARA AGUA QUENTE PREDIAL</v>
          </cell>
          <cell r="C744" t="str">
            <v>UN</v>
          </cell>
          <cell r="D744" t="str">
            <v>AS</v>
          </cell>
          <cell r="E744" t="str">
            <v>2,21</v>
          </cell>
        </row>
        <row r="745">
          <cell r="A745">
            <v>38992</v>
          </cell>
          <cell r="B745" t="str">
            <v>BUCHA DE REDUCAO, PPR, DN 32 X 25 MM, PARA AGUA QUENTE E FRIA PREDIAL</v>
          </cell>
          <cell r="C745" t="str">
            <v>UN</v>
          </cell>
          <cell r="D745" t="str">
            <v>AS</v>
          </cell>
          <cell r="E745" t="str">
            <v>3,54</v>
          </cell>
        </row>
        <row r="746">
          <cell r="A746">
            <v>38993</v>
          </cell>
          <cell r="B746" t="str">
            <v>BUCHA DE REDUCAO, PPR, DN 40 X 25 MM, PARA AGUA QUENTE E FRIA PREDIAL</v>
          </cell>
          <cell r="C746" t="str">
            <v>UN</v>
          </cell>
          <cell r="D746" t="str">
            <v>AS</v>
          </cell>
          <cell r="E746" t="str">
            <v>10,10</v>
          </cell>
        </row>
        <row r="747">
          <cell r="A747">
            <v>38418</v>
          </cell>
          <cell r="B747" t="str">
            <v>BUCHA DE REDUCAO, PVC, LONGA, SERIE R, DN 50 X 40 MM, PARA ESGOTO OU AGUAS PLUVIAIS PREDIAIS</v>
          </cell>
          <cell r="C747" t="str">
            <v>UN</v>
          </cell>
          <cell r="D747" t="str">
            <v>CR</v>
          </cell>
          <cell r="E747" t="str">
            <v>5,48</v>
          </cell>
        </row>
        <row r="748">
          <cell r="A748">
            <v>39178</v>
          </cell>
          <cell r="B748" t="str">
            <v>BUCHA EM ALUMINIO, COM ROSCA, DE  1 1/2", PARA ELETRODUTO</v>
          </cell>
          <cell r="C748" t="str">
            <v>UN</v>
          </cell>
          <cell r="D748" t="str">
            <v>AS</v>
          </cell>
          <cell r="E748" t="str">
            <v>1,57</v>
          </cell>
        </row>
        <row r="749">
          <cell r="A749">
            <v>39177</v>
          </cell>
          <cell r="B749" t="str">
            <v>BUCHA EM ALUMINIO, COM ROSCA, DE 1 1/4", PARA ELETRODUTO</v>
          </cell>
          <cell r="C749" t="str">
            <v>UN</v>
          </cell>
          <cell r="D749" t="str">
            <v>AS</v>
          </cell>
          <cell r="E749" t="str">
            <v>1,42</v>
          </cell>
        </row>
        <row r="750">
          <cell r="A750">
            <v>39174</v>
          </cell>
          <cell r="B750" t="str">
            <v>BUCHA EM ALUMINIO, COM ROSCA, DE 1/2", PARA ELETRODUTO</v>
          </cell>
          <cell r="C750" t="str">
            <v>UN</v>
          </cell>
          <cell r="D750" t="str">
            <v>AS</v>
          </cell>
          <cell r="E750" t="str">
            <v>0,71</v>
          </cell>
        </row>
        <row r="751">
          <cell r="A751">
            <v>39176</v>
          </cell>
          <cell r="B751" t="str">
            <v>BUCHA EM ALUMINIO, COM ROSCA, DE 1", PARA ELETRODUTO</v>
          </cell>
          <cell r="C751" t="str">
            <v>UN</v>
          </cell>
          <cell r="D751" t="str">
            <v>AS</v>
          </cell>
          <cell r="E751" t="str">
            <v>0,93</v>
          </cell>
        </row>
        <row r="752">
          <cell r="A752">
            <v>39180</v>
          </cell>
          <cell r="B752" t="str">
            <v>BUCHA EM ALUMINIO, COM ROSCA, DE 2 1/2", PARA ELETRODUTO</v>
          </cell>
          <cell r="C752" t="str">
            <v>UN</v>
          </cell>
          <cell r="D752" t="str">
            <v>AS</v>
          </cell>
          <cell r="E752" t="str">
            <v>4,26</v>
          </cell>
        </row>
        <row r="753">
          <cell r="A753">
            <v>39179</v>
          </cell>
          <cell r="B753" t="str">
            <v>BUCHA EM ALUMINIO, COM ROSCA, DE 2", PARA ELETRODUTO</v>
          </cell>
          <cell r="C753" t="str">
            <v>UN</v>
          </cell>
          <cell r="D753" t="str">
            <v>AS</v>
          </cell>
          <cell r="E753" t="str">
            <v>3,77</v>
          </cell>
        </row>
        <row r="754">
          <cell r="A754">
            <v>39175</v>
          </cell>
          <cell r="B754" t="str">
            <v>BUCHA EM ALUMINIO, COM ROSCA, DE 3/4", PARA ELETRODUTO</v>
          </cell>
          <cell r="C754" t="str">
            <v>UN</v>
          </cell>
          <cell r="D754" t="str">
            <v>AS</v>
          </cell>
          <cell r="E754" t="str">
            <v>0,86</v>
          </cell>
        </row>
        <row r="755">
          <cell r="A755">
            <v>39217</v>
          </cell>
          <cell r="B755" t="str">
            <v>BUCHA EM ALUMINIO, COM ROSCA, DE 3/8", PARA ELETRODUTO</v>
          </cell>
          <cell r="C755" t="str">
            <v>UN</v>
          </cell>
          <cell r="D755" t="str">
            <v>AS</v>
          </cell>
          <cell r="E755" t="str">
            <v>0,67</v>
          </cell>
        </row>
        <row r="756">
          <cell r="A756">
            <v>39181</v>
          </cell>
          <cell r="B756" t="str">
            <v>BUCHA EM ALUMINIO, COM ROSCA, DE 3", PARA ELETRODUTO</v>
          </cell>
          <cell r="C756" t="str">
            <v>UN</v>
          </cell>
          <cell r="D756" t="str">
            <v>AS</v>
          </cell>
          <cell r="E756" t="str">
            <v>5,71</v>
          </cell>
        </row>
        <row r="757">
          <cell r="A757">
            <v>39182</v>
          </cell>
          <cell r="B757" t="str">
            <v>BUCHA EM ALUMINIO, COM ROSCA, DE 4", PARA ELETRODUTO</v>
          </cell>
          <cell r="C757" t="str">
            <v>UN</v>
          </cell>
          <cell r="D757" t="str">
            <v>AS</v>
          </cell>
          <cell r="E757" t="str">
            <v>8,04</v>
          </cell>
        </row>
        <row r="758">
          <cell r="A758">
            <v>12616</v>
          </cell>
          <cell r="B758" t="str">
            <v>CABECEIRA DIREITA OU ESQUERDA, PVC, PARA CALHA PLUVIAL, DIAMETRO ENTRE 119 E 170 MM, PARA DRENAGEM PREDIAL</v>
          </cell>
          <cell r="C758" t="str">
            <v>UN</v>
          </cell>
          <cell r="D758" t="str">
            <v>AS</v>
          </cell>
          <cell r="E758" t="str">
            <v>5,51</v>
          </cell>
        </row>
        <row r="759">
          <cell r="A759">
            <v>1049</v>
          </cell>
          <cell r="B759" t="str">
            <v>CABECOTE PARA ENTRADA DE LINHA DE ALIMENTACAO PARA ELETRODUTO, EM LIGA DE ALUMINIO COM ACABAMENTO ANTI CORROSIVO, COM FIXACAO POR ENCAIXE LISO DE 360 GRAUS, DE 1 1/2"</v>
          </cell>
          <cell r="C759" t="str">
            <v>UN</v>
          </cell>
          <cell r="D759" t="str">
            <v>AS</v>
          </cell>
          <cell r="E759" t="str">
            <v>6,72</v>
          </cell>
        </row>
        <row r="760">
          <cell r="A760">
            <v>1099</v>
          </cell>
          <cell r="B760" t="str">
            <v>CABECOTE PARA ENTRADA DE LINHA DE ALIMENTACAO PARA ELETRODUTO, EM LIGA DE ALUMINIO COM ACABAMENTO ANTI CORROSIVO, COM FIXACAO POR ENCAIXE LISO DE 360 GRAUS, DE 1 1/4"</v>
          </cell>
          <cell r="C760" t="str">
            <v>UN</v>
          </cell>
          <cell r="D760" t="str">
            <v>AS</v>
          </cell>
          <cell r="E760" t="str">
            <v>5,15</v>
          </cell>
        </row>
        <row r="761">
          <cell r="A761">
            <v>39678</v>
          </cell>
          <cell r="B761" t="str">
            <v>CABECOTE PARA ENTRADA DE LINHA DE ALIMENTACAO PARA ELETRODUTO, EM LIGA DE ALUMINIO COM ACABAMENTO ANTI CORROSIVO, COM FIXACAO POR ENCAIXE LISO DE 360 GRAUS, DE 1/2"</v>
          </cell>
          <cell r="C761" t="str">
            <v>UN</v>
          </cell>
          <cell r="D761" t="str">
            <v>AS</v>
          </cell>
          <cell r="E761" t="str">
            <v>2,07</v>
          </cell>
        </row>
        <row r="762">
          <cell r="A762">
            <v>1050</v>
          </cell>
          <cell r="B762" t="str">
            <v>CABECOTE PARA ENTRADA DE LINHA DE ALIMENTACAO PARA ELETRODUTO, EM LIGA DE ALUMINIO COM ACABAMENTO ANTI CORROSIVO, COM FIXACAO POR ENCAIXE LISO DE 360 GRAUS, DE 1"</v>
          </cell>
          <cell r="C762" t="str">
            <v>UN</v>
          </cell>
          <cell r="D762" t="str">
            <v>AS</v>
          </cell>
          <cell r="E762" t="str">
            <v>3,52</v>
          </cell>
        </row>
        <row r="763">
          <cell r="A763">
            <v>1101</v>
          </cell>
          <cell r="B763" t="str">
            <v>CABECOTE PARA ENTRADA DE LINHA DE ALIMENTACAO PARA ELETRODUTO, EM LIGA DE ALUMINIO COM ACABAMENTO ANTI CORROSIVO, COM FIXACAO POR ENCAIXE LISO DE 360 GRAUS, DE 2 1/2"</v>
          </cell>
          <cell r="C763" t="str">
            <v>UN</v>
          </cell>
          <cell r="D763" t="str">
            <v>AS</v>
          </cell>
          <cell r="E763" t="str">
            <v>22,19</v>
          </cell>
        </row>
        <row r="764">
          <cell r="A764">
            <v>1100</v>
          </cell>
          <cell r="B764" t="str">
            <v>CABECOTE PARA ENTRADA DE LINHA DE ALIMENTACAO PARA ELETRODUTO, EM LIGA DE ALUMINIO COM ACABAMENTO ANTI CORROSIVO, COM FIXACAO POR ENCAIXE LISO DE 360 GRAUS, DE 2"</v>
          </cell>
          <cell r="C764" t="str">
            <v>UN</v>
          </cell>
          <cell r="D764" t="str">
            <v>AS</v>
          </cell>
          <cell r="E764" t="str">
            <v>11,45</v>
          </cell>
        </row>
        <row r="765">
          <cell r="A765">
            <v>39679</v>
          </cell>
          <cell r="B765" t="str">
            <v>CABECOTE PARA ENTRADA DE LINHA DE ALIMENTACAO PARA ELETRODUTO, EM LIGA DE ALUMINIO COM ACABAMENTO ANTI CORROSIVO, COM FIXACAO POR ENCAIXE LISO DE 360 GRAUS, DE 3 1/2"</v>
          </cell>
          <cell r="C765" t="str">
            <v>UN</v>
          </cell>
          <cell r="D765" t="str">
            <v>AS</v>
          </cell>
          <cell r="E765" t="str">
            <v>44,23</v>
          </cell>
        </row>
        <row r="766">
          <cell r="A766">
            <v>1098</v>
          </cell>
          <cell r="B766" t="str">
            <v>CABECOTE PARA ENTRADA DE LINHA DE ALIMENTACAO PARA ELETRODUTO, EM LIGA DE ALUMINIO COM ACABAMENTO ANTI CORROSIVO, COM FIXACAO POR ENCAIXE LISO DE 360 GRAUS, DE 3/4"</v>
          </cell>
          <cell r="C766" t="str">
            <v>UN</v>
          </cell>
          <cell r="D766" t="str">
            <v>AS</v>
          </cell>
          <cell r="E766" t="str">
            <v>2,74</v>
          </cell>
        </row>
        <row r="767">
          <cell r="A767">
            <v>1102</v>
          </cell>
          <cell r="B767" t="str">
            <v>CABECOTE PARA ENTRADA DE LINHA DE ALIMENTACAO PARA ELETRODUTO, EM LIGA DE ALUMINIO COM ACABAMENTO ANTI CORROSIVO, COM FIXACAO POR ENCAIXE LISO DE 360 GRAUS, DE 3"</v>
          </cell>
          <cell r="C767" t="str">
            <v>UN</v>
          </cell>
          <cell r="D767" t="str">
            <v>AS</v>
          </cell>
          <cell r="E767" t="str">
            <v>33,09</v>
          </cell>
        </row>
        <row r="768">
          <cell r="A768">
            <v>1051</v>
          </cell>
          <cell r="B768" t="str">
            <v>CABECOTE PARA ENTRADA DE LINHA DE ALIMENTACAO PARA ELETRODUTO, EM LIGA DE ALUMINIO COM ACABAMENTO ANTI CORROSIVO, COM FIXACAO POR ENCAIXE LISO DE 360 GRAUS, DE 4"</v>
          </cell>
          <cell r="C768" t="str">
            <v>UN</v>
          </cell>
          <cell r="D768" t="str">
            <v>AS</v>
          </cell>
          <cell r="E768" t="str">
            <v>48,10</v>
          </cell>
        </row>
        <row r="769">
          <cell r="A769">
            <v>37399</v>
          </cell>
          <cell r="B769" t="str">
            <v>CABIDE/GANCHO DE BANHEIRO SIMPLES EM METAL CROMADO</v>
          </cell>
          <cell r="C769" t="str">
            <v>UN</v>
          </cell>
          <cell r="D769" t="str">
            <v>CR</v>
          </cell>
          <cell r="E769" t="str">
            <v>15,80</v>
          </cell>
        </row>
        <row r="770">
          <cell r="A770">
            <v>41955</v>
          </cell>
          <cell r="B770" t="str">
            <v>CABO DE ACO GALVANIZADO, DIAMETRO 12,7 MM (1/2"), COM ALMA DE ACO CABO INDEPENDENTE 6 X 25 F</v>
          </cell>
          <cell r="C770" t="str">
            <v>KG</v>
          </cell>
          <cell r="D770" t="str">
            <v>CR</v>
          </cell>
          <cell r="E770" t="str">
            <v>61,01</v>
          </cell>
        </row>
        <row r="771">
          <cell r="A771">
            <v>41953</v>
          </cell>
          <cell r="B771" t="str">
            <v>CABO DE ACO GALVANIZADO, DIAMETRO 12,7 MM (1/2"), COM ALMA DE FIBRA 6 X 25 F</v>
          </cell>
          <cell r="C771" t="str">
            <v>KG</v>
          </cell>
          <cell r="D771" t="str">
            <v>CR</v>
          </cell>
          <cell r="E771" t="str">
            <v>58,22</v>
          </cell>
        </row>
        <row r="772">
          <cell r="A772">
            <v>41954</v>
          </cell>
          <cell r="B772" t="str">
            <v>CABO DE ACO GALVANIZADO, DIAMETRO 9,53 MM (3/8"), COM ALMA DE FIBRA 6 X 25 F</v>
          </cell>
          <cell r="C772" t="str">
            <v>KG</v>
          </cell>
          <cell r="D772" t="str">
            <v>CR</v>
          </cell>
          <cell r="E772" t="str">
            <v>57,67</v>
          </cell>
        </row>
        <row r="773">
          <cell r="A773">
            <v>25004</v>
          </cell>
          <cell r="B773" t="str">
            <v>CABO DE ALUMINIO NU COM ALMA DE ACO, BITOLA 1/0 AWG</v>
          </cell>
          <cell r="C773" t="str">
            <v>KG</v>
          </cell>
          <cell r="D773" t="str">
            <v>AS</v>
          </cell>
          <cell r="E773" t="str">
            <v>17,67</v>
          </cell>
        </row>
        <row r="774">
          <cell r="A774">
            <v>25002</v>
          </cell>
          <cell r="B774" t="str">
            <v>CABO DE ALUMINIO NU COM ALMA DE ACO, BITOLA 2 AWG</v>
          </cell>
          <cell r="C774" t="str">
            <v>KG</v>
          </cell>
          <cell r="D774" t="str">
            <v>AS</v>
          </cell>
          <cell r="E774" t="str">
            <v>17,81</v>
          </cell>
        </row>
        <row r="775">
          <cell r="A775">
            <v>37409</v>
          </cell>
          <cell r="B775" t="str">
            <v>CABO DE ALUMINIO NU COM ALMA DE ACO, BITOLA 2/0 AWG</v>
          </cell>
          <cell r="C775" t="str">
            <v>KG</v>
          </cell>
          <cell r="D775" t="str">
            <v>AS</v>
          </cell>
          <cell r="E775" t="str">
            <v>17,52</v>
          </cell>
        </row>
        <row r="776">
          <cell r="A776">
            <v>841</v>
          </cell>
          <cell r="B776" t="str">
            <v>CABO DE ALUMINIO NU COM ALMA DE ACO, BITOLA 4 AWG</v>
          </cell>
          <cell r="C776" t="str">
            <v>KG</v>
          </cell>
          <cell r="D776" t="str">
            <v>AS</v>
          </cell>
          <cell r="E776" t="str">
            <v>18,10</v>
          </cell>
        </row>
        <row r="777">
          <cell r="A777">
            <v>25005</v>
          </cell>
          <cell r="B777" t="str">
            <v>CABO DE ALUMINIO NU SEM ALMA DE ACO, BITOLA 1/0 AWG</v>
          </cell>
          <cell r="C777" t="str">
            <v>KG</v>
          </cell>
          <cell r="D777" t="str">
            <v>AS</v>
          </cell>
          <cell r="E777" t="str">
            <v>19,84</v>
          </cell>
        </row>
        <row r="778">
          <cell r="A778">
            <v>25003</v>
          </cell>
          <cell r="B778" t="str">
            <v>CABO DE ALUMINIO NU SEM ALMA DE ACO, BITOLA 2 AWG</v>
          </cell>
          <cell r="C778" t="str">
            <v>KG</v>
          </cell>
          <cell r="D778" t="str">
            <v>AS</v>
          </cell>
          <cell r="E778" t="str">
            <v>21,20</v>
          </cell>
        </row>
        <row r="779">
          <cell r="A779">
            <v>37410</v>
          </cell>
          <cell r="B779" t="str">
            <v>CABO DE ALUMINIO NU SEM ALMA DE ACO, BITOLA 2/0 AWG</v>
          </cell>
          <cell r="C779" t="str">
            <v>KG</v>
          </cell>
          <cell r="D779" t="str">
            <v>AS</v>
          </cell>
          <cell r="E779" t="str">
            <v>19,84</v>
          </cell>
        </row>
        <row r="780">
          <cell r="A780">
            <v>842</v>
          </cell>
          <cell r="B780" t="str">
            <v>CABO DE ALUMINIO NU SEM ALMA DE ACO, BITOLA 4 AWG</v>
          </cell>
          <cell r="C780" t="str">
            <v>KG</v>
          </cell>
          <cell r="D780" t="str">
            <v>AS</v>
          </cell>
          <cell r="E780" t="str">
            <v>22,32</v>
          </cell>
        </row>
        <row r="781">
          <cell r="A781">
            <v>862</v>
          </cell>
          <cell r="B781" t="str">
            <v>CABO DE COBRE NU 10 MM2 MEIO-DURO</v>
          </cell>
          <cell r="C781" t="str">
            <v>M</v>
          </cell>
          <cell r="D781" t="str">
            <v>CR</v>
          </cell>
          <cell r="E781" t="str">
            <v>6,05</v>
          </cell>
        </row>
        <row r="782">
          <cell r="A782">
            <v>866</v>
          </cell>
          <cell r="B782" t="str">
            <v>CABO DE COBRE NU 120 MM2 MEIO-DURO</v>
          </cell>
          <cell r="C782" t="str">
            <v>M</v>
          </cell>
          <cell r="D782" t="str">
            <v>CR</v>
          </cell>
          <cell r="E782" t="str">
            <v>74,39</v>
          </cell>
        </row>
        <row r="783">
          <cell r="A783">
            <v>892</v>
          </cell>
          <cell r="B783" t="str">
            <v>CABO DE COBRE NU 150 MM2 MEIO-DURO</v>
          </cell>
          <cell r="C783" t="str">
            <v>M</v>
          </cell>
          <cell r="D783" t="str">
            <v>CR</v>
          </cell>
          <cell r="E783" t="str">
            <v>94,59</v>
          </cell>
        </row>
        <row r="784">
          <cell r="A784">
            <v>857</v>
          </cell>
          <cell r="B784" t="str">
            <v>CABO DE COBRE NU 16 MM2 MEIO-DURO</v>
          </cell>
          <cell r="C784" t="str">
            <v>M</v>
          </cell>
          <cell r="D784" t="str">
            <v>C</v>
          </cell>
          <cell r="E784" t="str">
            <v>9,63</v>
          </cell>
        </row>
        <row r="785">
          <cell r="A785">
            <v>37404</v>
          </cell>
          <cell r="B785" t="str">
            <v>CABO DE COBRE NU 185 MM2 MEIO-DURO</v>
          </cell>
          <cell r="C785" t="str">
            <v>M</v>
          </cell>
          <cell r="D785" t="str">
            <v>CR</v>
          </cell>
          <cell r="E785" t="str">
            <v>113,75</v>
          </cell>
        </row>
        <row r="786">
          <cell r="A786">
            <v>868</v>
          </cell>
          <cell r="B786" t="str">
            <v>CABO DE COBRE NU 25 MM2 MEIO-DURO</v>
          </cell>
          <cell r="C786" t="str">
            <v>M</v>
          </cell>
          <cell r="D786" t="str">
            <v>CR</v>
          </cell>
          <cell r="E786" t="str">
            <v>14,87</v>
          </cell>
        </row>
        <row r="787">
          <cell r="A787">
            <v>870</v>
          </cell>
          <cell r="B787" t="str">
            <v>CABO DE COBRE NU 300 MM2 MEIO-DURO</v>
          </cell>
          <cell r="C787" t="str">
            <v>M</v>
          </cell>
          <cell r="D787" t="str">
            <v>CR</v>
          </cell>
          <cell r="E787" t="str">
            <v>196,01</v>
          </cell>
        </row>
        <row r="788">
          <cell r="A788">
            <v>863</v>
          </cell>
          <cell r="B788" t="str">
            <v>CABO DE COBRE NU 35 MM2 MEIO-DURO</v>
          </cell>
          <cell r="C788" t="str">
            <v>M</v>
          </cell>
          <cell r="D788" t="str">
            <v>CR</v>
          </cell>
          <cell r="E788" t="str">
            <v>20,55</v>
          </cell>
        </row>
        <row r="789">
          <cell r="A789">
            <v>867</v>
          </cell>
          <cell r="B789" t="str">
            <v>CABO DE COBRE NU 50 MM2 MEIO-DURO</v>
          </cell>
          <cell r="C789" t="str">
            <v>M</v>
          </cell>
          <cell r="D789" t="str">
            <v>CR</v>
          </cell>
          <cell r="E789" t="str">
            <v>28,62</v>
          </cell>
        </row>
        <row r="790">
          <cell r="A790">
            <v>891</v>
          </cell>
          <cell r="B790" t="str">
            <v>CABO DE COBRE NU 500 MM2 MEIO-DURO</v>
          </cell>
          <cell r="C790" t="str">
            <v>M</v>
          </cell>
          <cell r="D790" t="str">
            <v>CR</v>
          </cell>
          <cell r="E790" t="str">
            <v>329,18</v>
          </cell>
        </row>
        <row r="791">
          <cell r="A791">
            <v>864</v>
          </cell>
          <cell r="B791" t="str">
            <v>CABO DE COBRE NU 70 MM2 MEIO-DURO</v>
          </cell>
          <cell r="C791" t="str">
            <v>M</v>
          </cell>
          <cell r="D791" t="str">
            <v>CR</v>
          </cell>
          <cell r="E791" t="str">
            <v>40,31</v>
          </cell>
        </row>
        <row r="792">
          <cell r="A792">
            <v>865</v>
          </cell>
          <cell r="B792" t="str">
            <v>CABO DE COBRE NU 95 MM2 MEIO-DURO</v>
          </cell>
          <cell r="C792" t="str">
            <v>M</v>
          </cell>
          <cell r="D792" t="str">
            <v>CR</v>
          </cell>
          <cell r="E792" t="str">
            <v>56,78</v>
          </cell>
        </row>
        <row r="793">
          <cell r="A793">
            <v>1006</v>
          </cell>
          <cell r="B793" t="str">
            <v>CABO DE COBRE RIGIDO, CLASSE 2, ISOLACAO EM PVC, ANTI-CHAMA BWF-B, 1 CONDUTOR, 450/750 V, DIAMETRO 120 MM2</v>
          </cell>
          <cell r="C793" t="str">
            <v>M</v>
          </cell>
          <cell r="D793" t="str">
            <v>CR</v>
          </cell>
          <cell r="E793" t="str">
            <v>102,76</v>
          </cell>
        </row>
        <row r="794">
          <cell r="A794">
            <v>948</v>
          </cell>
          <cell r="B794" t="str">
            <v>CABO DE COBRE UNIPOLAR 10 MM2, BLINDADO, ISOLACAO 3,6/6 KV EPR, COBERTURA EM PVC</v>
          </cell>
          <cell r="C794" t="str">
            <v>M</v>
          </cell>
          <cell r="D794" t="str">
            <v>AS</v>
          </cell>
          <cell r="E794" t="str">
            <v>30,41</v>
          </cell>
        </row>
        <row r="795">
          <cell r="A795">
            <v>947</v>
          </cell>
          <cell r="B795" t="str">
            <v>CABO DE COBRE UNIPOLAR 16 MM2, BLINDADO, ISOLACAO 3,6/6 KV EPR, COBERTURA EM PVC</v>
          </cell>
          <cell r="C795" t="str">
            <v>M</v>
          </cell>
          <cell r="D795" t="str">
            <v>AS</v>
          </cell>
          <cell r="E795" t="str">
            <v>30,94</v>
          </cell>
        </row>
        <row r="796">
          <cell r="A796">
            <v>911</v>
          </cell>
          <cell r="B796" t="str">
            <v>CABO DE COBRE UNIPOLAR 16 MM2, BLINDADO, ISOLACAO 6/10 KV EPR, COBERTURA EM PVC</v>
          </cell>
          <cell r="C796" t="str">
            <v>M</v>
          </cell>
          <cell r="D796" t="str">
            <v>AS</v>
          </cell>
          <cell r="E796" t="str">
            <v>44,99</v>
          </cell>
        </row>
        <row r="797">
          <cell r="A797">
            <v>925</v>
          </cell>
          <cell r="B797" t="str">
            <v>CABO DE COBRE UNIPOLAR 25 MM2, BLINDADO, ISOLACAO 3,6/6 KV EPR, COBERTURA EM PVC</v>
          </cell>
          <cell r="C797" t="str">
            <v>M</v>
          </cell>
          <cell r="D797" t="str">
            <v>AS</v>
          </cell>
          <cell r="E797" t="str">
            <v>41,58</v>
          </cell>
        </row>
        <row r="798">
          <cell r="A798">
            <v>954</v>
          </cell>
          <cell r="B798" t="str">
            <v>CABO DE COBRE UNIPOLAR 25MM2, BLINDADO, ISOLACAO 6/10 KV EPR, COBERTURA EM PVC</v>
          </cell>
          <cell r="C798" t="str">
            <v>M</v>
          </cell>
          <cell r="D798" t="str">
            <v>AS</v>
          </cell>
          <cell r="E798" t="str">
            <v>45,94</v>
          </cell>
        </row>
        <row r="799">
          <cell r="A799">
            <v>901</v>
          </cell>
          <cell r="B799" t="str">
            <v>CABO DE COBRE UNIPOLAR 35 MM2, BLINDADO, ISOLACAO 12/20 KV EPR, COBERTURA EM PVC</v>
          </cell>
          <cell r="C799" t="str">
            <v>M</v>
          </cell>
          <cell r="D799" t="str">
            <v>AS</v>
          </cell>
          <cell r="E799" t="str">
            <v>49,17</v>
          </cell>
        </row>
        <row r="800">
          <cell r="A800">
            <v>926</v>
          </cell>
          <cell r="B800" t="str">
            <v>CABO DE COBRE UNIPOLAR 35 MM2, BLINDADO, ISOLACAO 3,6/6 KV EPR, COBERTURA EM PVC</v>
          </cell>
          <cell r="C800" t="str">
            <v>M</v>
          </cell>
          <cell r="D800" t="str">
            <v>AS</v>
          </cell>
          <cell r="E800" t="str">
            <v>51,96</v>
          </cell>
        </row>
        <row r="801">
          <cell r="A801">
            <v>912</v>
          </cell>
          <cell r="B801" t="str">
            <v>CABO DE COBRE UNIPOLAR 35 MM2, BLINDADO, ISOLACAO 6/10 KV EPR, COBERTURA EM PVC</v>
          </cell>
          <cell r="C801" t="str">
            <v>M</v>
          </cell>
          <cell r="D801" t="str">
            <v>AS</v>
          </cell>
          <cell r="E801" t="str">
            <v>52,28</v>
          </cell>
        </row>
        <row r="802">
          <cell r="A802">
            <v>955</v>
          </cell>
          <cell r="B802" t="str">
            <v>CABO DE COBRE UNIPOLAR 50 MM2, BLINDADO, ISOLACAO 12/20 KV EPR, COBERTURA EM PVC</v>
          </cell>
          <cell r="C802" t="str">
            <v>M</v>
          </cell>
          <cell r="D802" t="str">
            <v>AS</v>
          </cell>
          <cell r="E802" t="str">
            <v>62,40</v>
          </cell>
        </row>
        <row r="803">
          <cell r="A803">
            <v>946</v>
          </cell>
          <cell r="B803" t="str">
            <v>CABO DE COBRE UNIPOLAR 50 MM2, BLINDADO, ISOLACAO 3,6/6 KV EPR, COBERTURA EM PVC</v>
          </cell>
          <cell r="C803" t="str">
            <v>M</v>
          </cell>
          <cell r="D803" t="str">
            <v>AS</v>
          </cell>
          <cell r="E803" t="str">
            <v>70,16</v>
          </cell>
        </row>
        <row r="804">
          <cell r="A804">
            <v>953</v>
          </cell>
          <cell r="B804" t="str">
            <v>CABO DE COBRE UNIPOLAR 50 MM2, BLINDADO, ISOLACAO 6/10 KV EPR, COBERTURA EM PVC</v>
          </cell>
          <cell r="C804" t="str">
            <v>M</v>
          </cell>
          <cell r="D804" t="str">
            <v>AS</v>
          </cell>
          <cell r="E804" t="str">
            <v>63,84</v>
          </cell>
        </row>
        <row r="805">
          <cell r="A805">
            <v>902</v>
          </cell>
          <cell r="B805" t="str">
            <v>CABO DE COBRE UNIPOLAR 70 MM2, BLINDADO, ISOLACAO 12/20 KV EPR, COBERTURA EM PVC</v>
          </cell>
          <cell r="C805" t="str">
            <v>M</v>
          </cell>
          <cell r="D805" t="str">
            <v>AS</v>
          </cell>
          <cell r="E805" t="str">
            <v>77,61</v>
          </cell>
        </row>
        <row r="806">
          <cell r="A806">
            <v>927</v>
          </cell>
          <cell r="B806" t="str">
            <v>CABO DE COBRE UNIPOLAR 70 MM2, BLINDADO, ISOLACAO 3,6/6 KV EPR, COBERTURA EM PVC</v>
          </cell>
          <cell r="C806" t="str">
            <v>M</v>
          </cell>
          <cell r="D806" t="str">
            <v>AS</v>
          </cell>
          <cell r="E806" t="str">
            <v>75,23</v>
          </cell>
        </row>
        <row r="807">
          <cell r="A807">
            <v>913</v>
          </cell>
          <cell r="B807" t="str">
            <v>CABO DE COBRE UNIPOLAR 70 MM2, BLINDADO, ISOLACAO 6/10 KV EPR, COBERTURA EM PVC</v>
          </cell>
          <cell r="C807" t="str">
            <v>M</v>
          </cell>
          <cell r="D807" t="str">
            <v>AS</v>
          </cell>
          <cell r="E807" t="str">
            <v>83,97</v>
          </cell>
        </row>
        <row r="808">
          <cell r="A808">
            <v>903</v>
          </cell>
          <cell r="B808" t="str">
            <v>CABO DE COBRE UNIPOLAR 95 MM2, BLINDADO, ISOLACAO 12/20 KV EPR, COBERTURA EM PVC</v>
          </cell>
          <cell r="C808" t="str">
            <v>M</v>
          </cell>
          <cell r="D808" t="str">
            <v>AS</v>
          </cell>
          <cell r="E808" t="str">
            <v>95,02</v>
          </cell>
        </row>
        <row r="809">
          <cell r="A809">
            <v>945</v>
          </cell>
          <cell r="B809" t="str">
            <v>CABO DE COBRE UNIPOLAR 95 MM2, BLINDADO, ISOLACAO 3,6/6 KV EPR, COBERTURA EM PVC</v>
          </cell>
          <cell r="C809" t="str">
            <v>M</v>
          </cell>
          <cell r="D809" t="str">
            <v>AS</v>
          </cell>
          <cell r="E809" t="str">
            <v>100,52</v>
          </cell>
        </row>
        <row r="810">
          <cell r="A810">
            <v>914</v>
          </cell>
          <cell r="B810" t="str">
            <v>CABO DE COBRE UNIPOLAR 95 MM2, BLINDADO, ISOLACAO 6/10 KV EPR, COBERTURA EM PVC</v>
          </cell>
          <cell r="C810" t="str">
            <v>M</v>
          </cell>
          <cell r="D810" t="str">
            <v>AS</v>
          </cell>
          <cell r="E810" t="str">
            <v>102,98</v>
          </cell>
        </row>
        <row r="811">
          <cell r="A811">
            <v>993</v>
          </cell>
          <cell r="B811" t="str">
            <v>CABO DE COBRE, FLEXIVEL, CLASSE 4 OU 5, ISOLACAO EM PVC/A, ANTICHAMA BWF-B, COBERTURA PVC-ST1, ANTICHAMA BWF-B, 1 CONDUTOR, 0,6/1 KV, SECAO NOMINAL 1,5 MM2</v>
          </cell>
          <cell r="C811" t="str">
            <v>M</v>
          </cell>
          <cell r="D811" t="str">
            <v>CR</v>
          </cell>
          <cell r="E811" t="str">
            <v>2,20</v>
          </cell>
        </row>
        <row r="812">
          <cell r="A812">
            <v>1020</v>
          </cell>
          <cell r="B812" t="str">
            <v>CABO DE COBRE, FLEXIVEL, CLASSE 4 OU 5, ISOLACAO EM PVC/A, ANTICHAMA BWF-B, COBERTURA PVC-ST1, ANTICHAMA BWF-B, 1 CONDUTOR, 0,6/1 KV, SECAO NOMINAL 10 MM2</v>
          </cell>
          <cell r="C812" t="str">
            <v>M</v>
          </cell>
          <cell r="D812" t="str">
            <v>CR</v>
          </cell>
          <cell r="E812" t="str">
            <v>9,63</v>
          </cell>
        </row>
        <row r="813">
          <cell r="A813">
            <v>1017</v>
          </cell>
          <cell r="B813" t="str">
            <v>CABO DE COBRE, FLEXIVEL, CLASSE 4 OU 5, ISOLACAO EM PVC/A, ANTICHAMA BWF-B, COBERTURA PVC-ST1, ANTICHAMA BWF-B, 1 CONDUTOR, 0,6/1 KV, SECAO NOMINAL 120 MM2</v>
          </cell>
          <cell r="C813" t="str">
            <v>M</v>
          </cell>
          <cell r="D813" t="str">
            <v>CR</v>
          </cell>
          <cell r="E813" t="str">
            <v>105,86</v>
          </cell>
        </row>
        <row r="814">
          <cell r="A814">
            <v>999</v>
          </cell>
          <cell r="B814" t="str">
            <v>CABO DE COBRE, FLEXIVEL, CLASSE 4 OU 5, ISOLACAO EM PVC/A, ANTICHAMA BWF-B, COBERTURA PVC-ST1, ANTICHAMA BWF-B, 1 CONDUTOR, 0,6/1 KV, SECAO NOMINAL 150 MM2</v>
          </cell>
          <cell r="C814" t="str">
            <v>M</v>
          </cell>
          <cell r="D814" t="str">
            <v>CR</v>
          </cell>
          <cell r="E814" t="str">
            <v>131,18</v>
          </cell>
        </row>
        <row r="815">
          <cell r="A815">
            <v>995</v>
          </cell>
          <cell r="B815" t="str">
            <v>CABO DE COBRE, FLEXIVEL, CLASSE 4 OU 5, ISOLACAO EM PVC/A, ANTICHAMA BWF-B, COBERTURA PVC-ST1, ANTICHAMA BWF-B, 1 CONDUTOR, 0,6/1 KV, SECAO NOMINAL 16 MM2</v>
          </cell>
          <cell r="C815" t="str">
            <v>M</v>
          </cell>
          <cell r="D815" t="str">
            <v>CR</v>
          </cell>
          <cell r="E815" t="str">
            <v>14,77</v>
          </cell>
        </row>
        <row r="816">
          <cell r="A816">
            <v>1000</v>
          </cell>
          <cell r="B816" t="str">
            <v>CABO DE COBRE, FLEXIVEL, CLASSE 4 OU 5, ISOLACAO EM PVC/A, ANTICHAMA BWF-B, COBERTURA PVC-ST1, ANTICHAMA BWF-B, 1 CONDUTOR, 0,6/1 KV, SECAO NOMINAL 185 MM2</v>
          </cell>
          <cell r="C816" t="str">
            <v>M</v>
          </cell>
          <cell r="D816" t="str">
            <v>CR</v>
          </cell>
          <cell r="E816" t="str">
            <v>160,81</v>
          </cell>
        </row>
        <row r="817">
          <cell r="A817">
            <v>1022</v>
          </cell>
          <cell r="B817" t="str">
            <v>CABO DE COBRE, FLEXIVEL, CLASSE 4 OU 5, ISOLACAO EM PVC/A, ANTICHAMA BWF-B, COBERTURA PVC-ST1, ANTICHAMA BWF-B, 1 CONDUTOR, 0,6/1 KV, SECAO NOMINAL 2,5 MM2</v>
          </cell>
          <cell r="C817" t="str">
            <v>M</v>
          </cell>
          <cell r="D817" t="str">
            <v>CR</v>
          </cell>
          <cell r="E817" t="str">
            <v>3,07</v>
          </cell>
        </row>
        <row r="818">
          <cell r="A818">
            <v>1015</v>
          </cell>
          <cell r="B818" t="str">
            <v>CABO DE COBRE, FLEXIVEL, CLASSE 4 OU 5, ISOLACAO EM PVC/A, ANTICHAMA BWF-B, COBERTURA PVC-ST1, ANTICHAMA BWF-B, 1 CONDUTOR, 0,6/1 KV, SECAO NOMINAL 240 MM2</v>
          </cell>
          <cell r="C818" t="str">
            <v>M</v>
          </cell>
          <cell r="D818" t="str">
            <v>CR</v>
          </cell>
          <cell r="E818" t="str">
            <v>211,74</v>
          </cell>
        </row>
        <row r="819">
          <cell r="A819">
            <v>996</v>
          </cell>
          <cell r="B819" t="str">
            <v>CABO DE COBRE, FLEXIVEL, CLASSE 4 OU 5, ISOLACAO EM PVC/A, ANTICHAMA BWF-B, COBERTURA PVC-ST1, ANTICHAMA BWF-B, 1 CONDUTOR, 0,6/1 KV, SECAO NOMINAL 25 MM2</v>
          </cell>
          <cell r="C819" t="str">
            <v>M</v>
          </cell>
          <cell r="D819" t="str">
            <v>CR</v>
          </cell>
          <cell r="E819" t="str">
            <v>22,49</v>
          </cell>
        </row>
        <row r="820">
          <cell r="A820">
            <v>1001</v>
          </cell>
          <cell r="B820" t="str">
            <v>CABO DE COBRE, FLEXIVEL, CLASSE 4 OU 5, ISOLACAO EM PVC/A, ANTICHAMA BWF-B, COBERTURA PVC-ST1, ANTICHAMA BWF-B, 1 CONDUTOR, 0,6/1 KV, SECAO NOMINAL 300 MM2</v>
          </cell>
          <cell r="C820" t="str">
            <v>M</v>
          </cell>
          <cell r="D820" t="str">
            <v>CR</v>
          </cell>
          <cell r="E820" t="str">
            <v>264,99</v>
          </cell>
        </row>
        <row r="821">
          <cell r="A821">
            <v>1019</v>
          </cell>
          <cell r="B821" t="str">
            <v>CABO DE COBRE, FLEXIVEL, CLASSE 4 OU 5, ISOLACAO EM PVC/A, ANTICHAMA BWF-B, COBERTURA PVC-ST1, ANTICHAMA BWF-B, 1 CONDUTOR, 0,6/1 KV, SECAO NOMINAL 35 MM2</v>
          </cell>
          <cell r="C821" t="str">
            <v>M</v>
          </cell>
          <cell r="D821" t="str">
            <v>CR</v>
          </cell>
          <cell r="E821" t="str">
            <v>31,00</v>
          </cell>
        </row>
        <row r="822">
          <cell r="A822">
            <v>1021</v>
          </cell>
          <cell r="B822" t="str">
            <v>CABO DE COBRE, FLEXIVEL, CLASSE 4 OU 5, ISOLACAO EM PVC/A, ANTICHAMA BWF-B, COBERTURA PVC-ST1, ANTICHAMA BWF-B, 1 CONDUTOR, 0,6/1 KV, SECAO NOMINAL 4 MM2</v>
          </cell>
          <cell r="C822" t="str">
            <v>M</v>
          </cell>
          <cell r="D822" t="str">
            <v>CR</v>
          </cell>
          <cell r="E822" t="str">
            <v>4,39</v>
          </cell>
        </row>
        <row r="823">
          <cell r="A823">
            <v>39249</v>
          </cell>
          <cell r="B823" t="str">
            <v>CABO DE COBRE, FLEXIVEL, CLASSE 4 OU 5, ISOLACAO EM PVC/A, ANTICHAMA BWF-B, COBERTURA PVC-ST1, ANTICHAMA BWF-B, 1 CONDUTOR, 0,6/1 KV, SECAO NOMINAL 400 MM2</v>
          </cell>
          <cell r="C823" t="str">
            <v>M</v>
          </cell>
          <cell r="D823" t="str">
            <v>CR</v>
          </cell>
          <cell r="E823" t="str">
            <v>345,69</v>
          </cell>
        </row>
        <row r="824">
          <cell r="A824">
            <v>1018</v>
          </cell>
          <cell r="B824" t="str">
            <v>CABO DE COBRE, FLEXIVEL, CLASSE 4 OU 5, ISOLACAO EM PVC/A, ANTICHAMA BWF-B, COBERTURA PVC-ST1, ANTICHAMA BWF-B, 1 CONDUTOR, 0,6/1 KV, SECAO NOMINAL 50 MM2</v>
          </cell>
          <cell r="C824" t="str">
            <v>M</v>
          </cell>
          <cell r="D824" t="str">
            <v>CR</v>
          </cell>
          <cell r="E824" t="str">
            <v>44,20</v>
          </cell>
        </row>
        <row r="825">
          <cell r="A825">
            <v>39250</v>
          </cell>
          <cell r="B825" t="str">
            <v>CABO DE COBRE, FLEXIVEL, CLASSE 4 OU 5, ISOLACAO EM PVC/A, ANTICHAMA BWF-B, COBERTURA PVC-ST1, ANTICHAMA BWF-B, 1 CONDUTOR, 0,6/1 KV, SECAO NOMINAL 500 MM2</v>
          </cell>
          <cell r="C825" t="str">
            <v>M</v>
          </cell>
          <cell r="D825" t="str">
            <v>CR</v>
          </cell>
          <cell r="E825" t="str">
            <v>444,07</v>
          </cell>
        </row>
        <row r="826">
          <cell r="A826">
            <v>994</v>
          </cell>
          <cell r="B826" t="str">
            <v>CABO DE COBRE, FLEXIVEL, CLASSE 4 OU 5, ISOLACAO EM PVC/A, ANTICHAMA BWF-B, COBERTURA PVC-ST1, ANTICHAMA BWF-B, 1 CONDUTOR, 0,6/1 KV, SECAO NOMINAL 6 MM2</v>
          </cell>
          <cell r="C826" t="str">
            <v>M</v>
          </cell>
          <cell r="D826" t="str">
            <v>CR</v>
          </cell>
          <cell r="E826" t="str">
            <v>6,01</v>
          </cell>
        </row>
        <row r="827">
          <cell r="A827">
            <v>977</v>
          </cell>
          <cell r="B827" t="str">
            <v>CABO DE COBRE, FLEXIVEL, CLASSE 4 OU 5, ISOLACAO EM PVC/A, ANTICHAMA BWF-B, COBERTURA PVC-ST1, ANTICHAMA BWF-B, 1 CONDUTOR, 0,6/1 KV, SECAO NOMINAL 70 MM2</v>
          </cell>
          <cell r="C827" t="str">
            <v>M</v>
          </cell>
          <cell r="D827" t="str">
            <v>CR</v>
          </cell>
          <cell r="E827" t="str">
            <v>61,23</v>
          </cell>
        </row>
        <row r="828">
          <cell r="A828">
            <v>998</v>
          </cell>
          <cell r="B828" t="str">
            <v>CABO DE COBRE, FLEXIVEL, CLASSE 4 OU 5, ISOLACAO EM PVC/A, ANTICHAMA BWF-B, COBERTURA PVC-ST1, ANTICHAMA BWF-B, 1 CONDUTOR, 0,6/1 KV, SECAO NOMINAL 95 MM2</v>
          </cell>
          <cell r="C828" t="str">
            <v>M</v>
          </cell>
          <cell r="D828" t="str">
            <v>CR</v>
          </cell>
          <cell r="E828" t="str">
            <v>81,33</v>
          </cell>
        </row>
        <row r="829">
          <cell r="A829">
            <v>39251</v>
          </cell>
          <cell r="B829" t="str">
            <v>CABO DE COBRE, FLEXIVEL, CLASSE 4 OU 5, ISOLACAO EM PVC/A, ANTICHAMA BWF-B, 1 CONDUTOR, 450/750 V, SECAO NOMINAL 0,5 MM2</v>
          </cell>
          <cell r="C829" t="str">
            <v>M</v>
          </cell>
          <cell r="D829" t="str">
            <v>CR</v>
          </cell>
          <cell r="E829" t="str">
            <v>0,59</v>
          </cell>
        </row>
        <row r="830">
          <cell r="A830">
            <v>1011</v>
          </cell>
          <cell r="B830" t="str">
            <v>CABO DE COBRE, FLEXIVEL, CLASSE 4 OU 5, ISOLACAO EM PVC/A, ANTICHAMA BWF-B, 1 CONDUTOR, 450/750 V, SECAO NOMINAL 0,75 MM2</v>
          </cell>
          <cell r="C830" t="str">
            <v>M</v>
          </cell>
          <cell r="D830" t="str">
            <v>CR</v>
          </cell>
          <cell r="E830" t="str">
            <v>0,81</v>
          </cell>
        </row>
        <row r="831">
          <cell r="A831">
            <v>39252</v>
          </cell>
          <cell r="B831" t="str">
            <v>CABO DE COBRE, FLEXIVEL, CLASSE 4 OU 5, ISOLACAO EM PVC/A, ANTICHAMA BWF-B, 1 CONDUTOR, 450/750 V, SECAO NOMINAL 1,0 MM2</v>
          </cell>
          <cell r="C831" t="str">
            <v>M</v>
          </cell>
          <cell r="D831" t="str">
            <v>CR</v>
          </cell>
          <cell r="E831" t="str">
            <v>0,97</v>
          </cell>
        </row>
        <row r="832">
          <cell r="A832">
            <v>1013</v>
          </cell>
          <cell r="B832" t="str">
            <v>CABO DE COBRE, FLEXIVEL, CLASSE 4 OU 5, ISOLACAO EM PVC/A, ANTICHAMA BWF-B, 1 CONDUTOR, 450/750 V, SECAO NOMINAL 1,5 MM2</v>
          </cell>
          <cell r="C832" t="str">
            <v>M</v>
          </cell>
          <cell r="D832" t="str">
            <v>CR</v>
          </cell>
          <cell r="E832" t="str">
            <v>1,30</v>
          </cell>
        </row>
        <row r="833">
          <cell r="A833">
            <v>980</v>
          </cell>
          <cell r="B833" t="str">
            <v>CABO DE COBRE, FLEXIVEL, CLASSE 4 OU 5, ISOLACAO EM PVC/A, ANTICHAMA BWF-B, 1 CONDUTOR, 450/750 V, SECAO NOMINAL 10 MM2</v>
          </cell>
          <cell r="C833" t="str">
            <v>M</v>
          </cell>
          <cell r="D833" t="str">
            <v>CR</v>
          </cell>
          <cell r="E833" t="str">
            <v>8,83</v>
          </cell>
        </row>
        <row r="834">
          <cell r="A834">
            <v>39237</v>
          </cell>
          <cell r="B834" t="str">
            <v>CABO DE COBRE, FLEXIVEL, CLASSE 4 OU 5, ISOLACAO EM PVC/A, ANTICHAMA BWF-B, 1 CONDUTOR, 450/750 V, SECAO NOMINAL 120 MM2</v>
          </cell>
          <cell r="C834" t="str">
            <v>M</v>
          </cell>
          <cell r="D834" t="str">
            <v>CR</v>
          </cell>
          <cell r="E834" t="str">
            <v>104,76</v>
          </cell>
        </row>
        <row r="835">
          <cell r="A835">
            <v>39238</v>
          </cell>
          <cell r="B835" t="str">
            <v>CABO DE COBRE, FLEXIVEL, CLASSE 4 OU 5, ISOLACAO EM PVC/A, ANTICHAMA BWF-B, 1 CONDUTOR, 450/750 V, SECAO NOMINAL 150 MM2</v>
          </cell>
          <cell r="C835" t="str">
            <v>M</v>
          </cell>
          <cell r="D835" t="str">
            <v>CR</v>
          </cell>
          <cell r="E835" t="str">
            <v>130,80</v>
          </cell>
        </row>
        <row r="836">
          <cell r="A836">
            <v>979</v>
          </cell>
          <cell r="B836" t="str">
            <v>CABO DE COBRE, FLEXIVEL, CLASSE 4 OU 5, ISOLACAO EM PVC/A, ANTICHAMA BWF-B, 1 CONDUTOR, 450/750 V, SECAO NOMINAL 16 MM2</v>
          </cell>
          <cell r="C836" t="str">
            <v>M</v>
          </cell>
          <cell r="D836" t="str">
            <v>C</v>
          </cell>
          <cell r="E836" t="str">
            <v>10,37</v>
          </cell>
        </row>
        <row r="837">
          <cell r="A837">
            <v>39239</v>
          </cell>
          <cell r="B837" t="str">
            <v>CABO DE COBRE, FLEXIVEL, CLASSE 4 OU 5, ISOLACAO EM PVC/A, ANTICHAMA BWF-B, 1 CONDUTOR, 450/750 V, SECAO NOMINAL 185 MM2</v>
          </cell>
          <cell r="C837" t="str">
            <v>M</v>
          </cell>
          <cell r="D837" t="str">
            <v>CR</v>
          </cell>
          <cell r="E837" t="str">
            <v>159,18</v>
          </cell>
        </row>
        <row r="838">
          <cell r="A838">
            <v>1014</v>
          </cell>
          <cell r="B838" t="str">
            <v>CABO DE COBRE, FLEXIVEL, CLASSE 4 OU 5, ISOLACAO EM PVC/A, ANTICHAMA BWF-B, 1 CONDUTOR, 450/750 V, SECAO NOMINAL 2,5 MM2</v>
          </cell>
          <cell r="C838" t="str">
            <v>M</v>
          </cell>
          <cell r="D838" t="str">
            <v>CR</v>
          </cell>
          <cell r="E838" t="str">
            <v>2,06</v>
          </cell>
        </row>
        <row r="839">
          <cell r="A839">
            <v>39240</v>
          </cell>
          <cell r="B839" t="str">
            <v>CABO DE COBRE, FLEXIVEL, CLASSE 4 OU 5, ISOLACAO EM PVC/A, ANTICHAMA BWF-B, 1 CONDUTOR, 450/750 V, SECAO NOMINAL 240 MM2</v>
          </cell>
          <cell r="C839" t="str">
            <v>M</v>
          </cell>
          <cell r="D839" t="str">
            <v>CR</v>
          </cell>
          <cell r="E839" t="str">
            <v>210,39</v>
          </cell>
        </row>
        <row r="840">
          <cell r="A840">
            <v>39232</v>
          </cell>
          <cell r="B840" t="str">
            <v>CABO DE COBRE, FLEXIVEL, CLASSE 4 OU 5, ISOLACAO EM PVC/A, ANTICHAMA BWF-B, 1 CONDUTOR, 450/750 V, SECAO NOMINAL 25 MM2</v>
          </cell>
          <cell r="C840" t="str">
            <v>M</v>
          </cell>
          <cell r="D840" t="str">
            <v>CR</v>
          </cell>
          <cell r="E840" t="str">
            <v>21,83</v>
          </cell>
        </row>
        <row r="841">
          <cell r="A841">
            <v>39233</v>
          </cell>
          <cell r="B841" t="str">
            <v>CABO DE COBRE, FLEXIVEL, CLASSE 4 OU 5, ISOLACAO EM PVC/A, ANTICHAMA BWF-B, 1 CONDUTOR, 450/750 V, SECAO NOMINAL 35 MM2</v>
          </cell>
          <cell r="C841" t="str">
            <v>M</v>
          </cell>
          <cell r="D841" t="str">
            <v>CR</v>
          </cell>
          <cell r="E841" t="str">
            <v>30,03</v>
          </cell>
        </row>
        <row r="842">
          <cell r="A842">
            <v>981</v>
          </cell>
          <cell r="B842" t="str">
            <v>CABO DE COBRE, FLEXIVEL, CLASSE 4 OU 5, ISOLACAO EM PVC/A, ANTICHAMA BWF-B, 1 CONDUTOR, 450/750 V, SECAO NOMINAL 4 MM2</v>
          </cell>
          <cell r="C842" t="str">
            <v>M</v>
          </cell>
          <cell r="D842" t="str">
            <v>C</v>
          </cell>
          <cell r="E842" t="str">
            <v>3,69</v>
          </cell>
        </row>
        <row r="843">
          <cell r="A843">
            <v>39234</v>
          </cell>
          <cell r="B843" t="str">
            <v>CABO DE COBRE, FLEXIVEL, CLASSE 4 OU 5, ISOLACAO EM PVC/A, ANTICHAMA BWF-B, 1 CONDUTOR, 450/750 V, SECAO NOMINAL 50 MM2</v>
          </cell>
          <cell r="C843" t="str">
            <v>M</v>
          </cell>
          <cell r="D843" t="str">
            <v>CR</v>
          </cell>
          <cell r="E843" t="str">
            <v>44,08</v>
          </cell>
        </row>
        <row r="844">
          <cell r="A844">
            <v>982</v>
          </cell>
          <cell r="B844" t="str">
            <v>CABO DE COBRE, FLEXIVEL, CLASSE 4 OU 5, ISOLACAO EM PVC/A, ANTICHAMA BWF-B, 1 CONDUTOR, 450/750 V, SECAO NOMINAL 6 MM2</v>
          </cell>
          <cell r="C844" t="str">
            <v>M</v>
          </cell>
          <cell r="D844" t="str">
            <v>CR</v>
          </cell>
          <cell r="E844" t="str">
            <v>5,17</v>
          </cell>
        </row>
        <row r="845">
          <cell r="A845">
            <v>39235</v>
          </cell>
          <cell r="B845" t="str">
            <v>CABO DE COBRE, FLEXIVEL, CLASSE 4 OU 5, ISOLACAO EM PVC/A, ANTICHAMA BWF-B, 1 CONDUTOR, 450/750 V, SECAO NOMINAL 70 MM2</v>
          </cell>
          <cell r="C845" t="str">
            <v>M</v>
          </cell>
          <cell r="D845" t="str">
            <v>CR</v>
          </cell>
          <cell r="E845" t="str">
            <v>61,99</v>
          </cell>
        </row>
        <row r="846">
          <cell r="A846">
            <v>39236</v>
          </cell>
          <cell r="B846" t="str">
            <v>CABO DE COBRE, FLEXIVEL, CLASSE 4 OU 5, ISOLACAO EM PVC/A, ANTICHAMA BWF-B, 1 CONDUTOR, 450/750 V, SECAO NOMINAL 95 MM2</v>
          </cell>
          <cell r="C846" t="str">
            <v>M</v>
          </cell>
          <cell r="D846" t="str">
            <v>CR</v>
          </cell>
          <cell r="E846" t="str">
            <v>81,27</v>
          </cell>
        </row>
        <row r="847">
          <cell r="A847">
            <v>876</v>
          </cell>
          <cell r="B847" t="str">
            <v>CABO DE COBRE, RIGIDO, CLASSE 2, COMPACTADO, BLINDADO, ISOLACAO EM EPR OU XLPE, COBERTURA ANTICHAMA EM PVC, PEAD OU HFFR, 1 CONDUTOR, 20/35 KV, SECAO NOMINAL 120 MM2</v>
          </cell>
          <cell r="C847" t="str">
            <v>M</v>
          </cell>
          <cell r="D847" t="str">
            <v>CR</v>
          </cell>
          <cell r="E847" t="str">
            <v>209,80</v>
          </cell>
        </row>
        <row r="848">
          <cell r="A848">
            <v>877</v>
          </cell>
          <cell r="B848" t="str">
            <v>CABO DE COBRE, RIGIDO, CLASSE 2, COMPACTADO, BLINDADO, ISOLACAO EM EPR OU XLPE, COBERTURA ANTICHAMA EM PVC, PEAD OU HFFR, 1 CONDUTOR, 20/35 KV, SECAO NOMINAL 150 MM2</v>
          </cell>
          <cell r="C848" t="str">
            <v>M</v>
          </cell>
          <cell r="D848" t="str">
            <v>CR</v>
          </cell>
          <cell r="E848" t="str">
            <v>246,63</v>
          </cell>
        </row>
        <row r="849">
          <cell r="A849">
            <v>882</v>
          </cell>
          <cell r="B849" t="str">
            <v>CABO DE COBRE, RIGIDO, CLASSE 2, COMPACTADO, BLINDADO, ISOLACAO EM EPR OU XLPE, COBERTURA ANTICHAMA EM PVC, PEAD OU HFFR, 1 CONDUTOR, 20/35 KV, SECAO NOMINAL 185 MM2</v>
          </cell>
          <cell r="C849" t="str">
            <v>M</v>
          </cell>
          <cell r="D849" t="str">
            <v>CR</v>
          </cell>
          <cell r="E849" t="str">
            <v>268,75</v>
          </cell>
        </row>
        <row r="850">
          <cell r="A850">
            <v>878</v>
          </cell>
          <cell r="B850" t="str">
            <v>CABO DE COBRE, RIGIDO, CLASSE 2, COMPACTADO, BLINDADO, ISOLACAO EM EPR OU XLPE, COBERTURA ANTICHAMA EM PVC, PEAD OU HFFR, 1 CONDUTOR, 20/35 KV, SECAO NOMINAL 240 MM2</v>
          </cell>
          <cell r="C850" t="str">
            <v>M</v>
          </cell>
          <cell r="D850" t="str">
            <v>CR</v>
          </cell>
          <cell r="E850" t="str">
            <v>334,13</v>
          </cell>
        </row>
        <row r="851">
          <cell r="A851">
            <v>879</v>
          </cell>
          <cell r="B851" t="str">
            <v>CABO DE COBRE, RIGIDO, CLASSE 2, COMPACTADO, BLINDADO, ISOLACAO EM EPR OU XLPE, COBERTURA ANTICHAMA EM PVC, PEAD OU HFFR, 1 CONDUTOR, 20/35 KV, SECAO NOMINAL 300 MM2</v>
          </cell>
          <cell r="C851" t="str">
            <v>M</v>
          </cell>
          <cell r="D851" t="str">
            <v>CR</v>
          </cell>
          <cell r="E851" t="str">
            <v>393,83</v>
          </cell>
        </row>
        <row r="852">
          <cell r="A852">
            <v>880</v>
          </cell>
          <cell r="B852" t="str">
            <v>CABO DE COBRE, RIGIDO, CLASSE 2, COMPACTADO, BLINDADO, ISOLACAO EM EPR OU XLPE, COBERTURA ANTICHAMA EM PVC, PEAD OU HFFR, 1 CONDUTOR, 20/35 KV, SECAO NOMINAL 400 MM2</v>
          </cell>
          <cell r="C852" t="str">
            <v>M</v>
          </cell>
          <cell r="D852" t="str">
            <v>CR</v>
          </cell>
          <cell r="E852" t="str">
            <v>463,37</v>
          </cell>
        </row>
        <row r="853">
          <cell r="A853">
            <v>873</v>
          </cell>
          <cell r="B853" t="str">
            <v>CABO DE COBRE, RIGIDO, CLASSE 2, COMPACTADO, BLINDADO, ISOLACAO EM EPR OU XLPE, COBERTURA ANTICHAMA EM PVC, PEAD OU HFFR, 1 CONDUTOR, 20/35 KV, SECAO NOMINAL 50 MM2</v>
          </cell>
          <cell r="C853" t="str">
            <v>M</v>
          </cell>
          <cell r="D853" t="str">
            <v>CR</v>
          </cell>
          <cell r="E853" t="str">
            <v>140,88</v>
          </cell>
        </row>
        <row r="854">
          <cell r="A854">
            <v>881</v>
          </cell>
          <cell r="B854" t="str">
            <v>CABO DE COBRE, RIGIDO, CLASSE 2, COMPACTADO, BLINDADO, ISOLACAO EM EPR OU XLPE, COBERTURA ANTICHAMA EM PVC, PEAD OU HFFR, 1 CONDUTOR, 20/35 KV, SECAO NOMINAL 500 MM2</v>
          </cell>
          <cell r="C854" t="str">
            <v>M</v>
          </cell>
          <cell r="D854" t="str">
            <v>CR</v>
          </cell>
          <cell r="E854" t="str">
            <v>633,36</v>
          </cell>
        </row>
        <row r="855">
          <cell r="A855">
            <v>874</v>
          </cell>
          <cell r="B855" t="str">
            <v>CABO DE COBRE, RIGIDO, CLASSE 2, COMPACTADO, BLINDADO, ISOLACAO EM EPR OU XLPE, COBERTURA ANTICHAMA EM PVC, PEAD OU HFFR, 1 CONDUTOR, 20/35 KV, SECAO NOMINAL 70 MM2</v>
          </cell>
          <cell r="C855" t="str">
            <v>M</v>
          </cell>
          <cell r="D855" t="str">
            <v>CR</v>
          </cell>
          <cell r="E855" t="str">
            <v>167,20</v>
          </cell>
        </row>
        <row r="856">
          <cell r="A856">
            <v>875</v>
          </cell>
          <cell r="B856" t="str">
            <v>CABO DE COBRE, RIGIDO, CLASSE 2, COMPACTADO, BLINDADO, ISOLACAO EM EPR OU XLPE, COBERTURA ANTICHAMA EM PVC, PEAD OU HFFR, 1 CONDUTOR, 20/35 KV, SECAO NOMINAL 95 MM2</v>
          </cell>
          <cell r="C856" t="str">
            <v>M</v>
          </cell>
          <cell r="D856" t="str">
            <v>CR</v>
          </cell>
          <cell r="E856" t="str">
            <v>199,49</v>
          </cell>
        </row>
        <row r="857">
          <cell r="A857">
            <v>983</v>
          </cell>
          <cell r="B857" t="str">
            <v>CABO DE COBRE, RIGIDO, CLASSE 2, ISOLACAO EM PVC/A, ANTICHAMA BWF-B, 1 CONDUTOR, 450/750 V, SECAO NOMINAL 1,5 MM2</v>
          </cell>
          <cell r="C857" t="str">
            <v>M</v>
          </cell>
          <cell r="D857" t="str">
            <v>CR</v>
          </cell>
          <cell r="E857" t="str">
            <v>1,24</v>
          </cell>
        </row>
        <row r="858">
          <cell r="A858">
            <v>985</v>
          </cell>
          <cell r="B858" t="str">
            <v>CABO DE COBRE, RIGIDO, CLASSE 2, ISOLACAO EM PVC/A, ANTICHAMA BWF-B, 1 CONDUTOR, 450/750 V, SECAO NOMINAL 10 MM2</v>
          </cell>
          <cell r="C858" t="str">
            <v>M</v>
          </cell>
          <cell r="D858" t="str">
            <v>CR</v>
          </cell>
          <cell r="E858" t="str">
            <v>9,36</v>
          </cell>
        </row>
        <row r="859">
          <cell r="A859">
            <v>990</v>
          </cell>
          <cell r="B859" t="str">
            <v>CABO DE COBRE, RIGIDO, CLASSE 2, ISOLACAO EM PVC/A, ANTICHAMA BWF-B, 1 CONDUTOR, 450/750 V, SECAO NOMINAL 150 MM2</v>
          </cell>
          <cell r="C859" t="str">
            <v>M</v>
          </cell>
          <cell r="D859" t="str">
            <v>CR</v>
          </cell>
          <cell r="E859" t="str">
            <v>128,24</v>
          </cell>
        </row>
        <row r="860">
          <cell r="A860">
            <v>39241</v>
          </cell>
          <cell r="B860" t="str">
            <v>CABO DE COBRE, RIGIDO, CLASSE 2, ISOLACAO EM PVC/A, ANTICHAMA BWF-B, 1 CONDUTOR, 450/750 V, SECAO NOMINAL 16 MM2</v>
          </cell>
          <cell r="C860" t="str">
            <v>M</v>
          </cell>
          <cell r="D860" t="str">
            <v>CR</v>
          </cell>
          <cell r="E860" t="str">
            <v>14,65</v>
          </cell>
        </row>
        <row r="861">
          <cell r="A861">
            <v>1005</v>
          </cell>
          <cell r="B861" t="str">
            <v>CABO DE COBRE, RIGIDO, CLASSE 2, ISOLACAO EM PVC/A, ANTICHAMA BWF-B, 1 CONDUTOR, 450/750 V, SECAO NOMINAL 185 MM2</v>
          </cell>
          <cell r="C861" t="str">
            <v>M</v>
          </cell>
          <cell r="D861" t="str">
            <v>CR</v>
          </cell>
          <cell r="E861" t="str">
            <v>157,40</v>
          </cell>
        </row>
        <row r="862">
          <cell r="A862">
            <v>984</v>
          </cell>
          <cell r="B862" t="str">
            <v>CABO DE COBRE, RIGIDO, CLASSE 2, ISOLACAO EM PVC/A, ANTICHAMA BWF-B, 1 CONDUTOR, 450/750 V, SECAO NOMINAL 2,5 MM2</v>
          </cell>
          <cell r="C862" t="str">
            <v>M</v>
          </cell>
          <cell r="D862" t="str">
            <v>CR</v>
          </cell>
          <cell r="E862" t="str">
            <v>3,23</v>
          </cell>
        </row>
        <row r="863">
          <cell r="A863">
            <v>991</v>
          </cell>
          <cell r="B863" t="str">
            <v>CABO DE COBRE, RIGIDO, CLASSE 2, ISOLACAO EM PVC/A, ANTICHAMA BWF-B, 1 CONDUTOR, 450/750 V, SECAO NOMINAL 240 MM2</v>
          </cell>
          <cell r="C863" t="str">
            <v>M</v>
          </cell>
          <cell r="D863" t="str">
            <v>CR</v>
          </cell>
          <cell r="E863" t="str">
            <v>207,99</v>
          </cell>
        </row>
        <row r="864">
          <cell r="A864">
            <v>986</v>
          </cell>
          <cell r="B864" t="str">
            <v>CABO DE COBRE, RIGIDO, CLASSE 2, ISOLACAO EM PVC/A, ANTICHAMA BWF-B, 1 CONDUTOR, 450/750 V, SECAO NOMINAL 25 MM2</v>
          </cell>
          <cell r="C864" t="str">
            <v>M</v>
          </cell>
          <cell r="D864" t="str">
            <v>CR</v>
          </cell>
          <cell r="E864" t="str">
            <v>22,40</v>
          </cell>
        </row>
        <row r="865">
          <cell r="A865">
            <v>1024</v>
          </cell>
          <cell r="B865" t="str">
            <v>CABO DE COBRE, RIGIDO, CLASSE 2, ISOLACAO EM PVC/A, ANTICHAMA BWF-B, 1 CONDUTOR, 450/750 V, SECAO NOMINAL 300 MM2</v>
          </cell>
          <cell r="C865" t="str">
            <v>M</v>
          </cell>
          <cell r="D865" t="str">
            <v>CR</v>
          </cell>
          <cell r="E865" t="str">
            <v>257,43</v>
          </cell>
        </row>
        <row r="866">
          <cell r="A866">
            <v>987</v>
          </cell>
          <cell r="B866" t="str">
            <v>CABO DE COBRE, RIGIDO, CLASSE 2, ISOLACAO EM PVC/A, ANTICHAMA BWF-B, 1 CONDUTOR, 450/750 V, SECAO NOMINAL 35 MM2</v>
          </cell>
          <cell r="C866" t="str">
            <v>M</v>
          </cell>
          <cell r="D866" t="str">
            <v>CR</v>
          </cell>
          <cell r="E866" t="str">
            <v>30,45</v>
          </cell>
        </row>
        <row r="867">
          <cell r="A867">
            <v>1003</v>
          </cell>
          <cell r="B867" t="str">
            <v>CABO DE COBRE, RIGIDO, CLASSE 2, ISOLACAO EM PVC/A, ANTICHAMA BWF-B, 1 CONDUTOR, 450/750 V, SECAO NOMINAL 4 MM2</v>
          </cell>
          <cell r="C867" t="str">
            <v>M</v>
          </cell>
          <cell r="D867" t="str">
            <v>CR</v>
          </cell>
          <cell r="E867" t="str">
            <v>4,74</v>
          </cell>
        </row>
        <row r="868">
          <cell r="A868">
            <v>992</v>
          </cell>
          <cell r="B868" t="str">
            <v>CABO DE COBRE, RIGIDO, CLASSE 2, ISOLACAO EM PVC/A, ANTICHAMA BWF-B, 1 CONDUTOR, 450/750 V, SECAO NOMINAL 400 MM2</v>
          </cell>
          <cell r="C868" t="str">
            <v>M</v>
          </cell>
          <cell r="D868" t="str">
            <v>CR</v>
          </cell>
          <cell r="E868" t="str">
            <v>333,05</v>
          </cell>
        </row>
        <row r="869">
          <cell r="A869">
            <v>1007</v>
          </cell>
          <cell r="B869" t="str">
            <v>CABO DE COBRE, RIGIDO, CLASSE 2, ISOLACAO EM PVC/A, ANTICHAMA BWF-B, 1 CONDUTOR, 450/750 V, SECAO NOMINAL 50 MM2</v>
          </cell>
          <cell r="C869" t="str">
            <v>M</v>
          </cell>
          <cell r="D869" t="str">
            <v>CR</v>
          </cell>
          <cell r="E869" t="str">
            <v>43,19</v>
          </cell>
        </row>
        <row r="870">
          <cell r="A870">
            <v>39242</v>
          </cell>
          <cell r="B870" t="str">
            <v>CABO DE COBRE, RIGIDO, CLASSE 2, ISOLACAO EM PVC/A, ANTICHAMA BWF-B, 1 CONDUTOR, 450/750 V, SECAO NOMINAL 500 MM2</v>
          </cell>
          <cell r="C870" t="str">
            <v>M</v>
          </cell>
          <cell r="D870" t="str">
            <v>CR</v>
          </cell>
          <cell r="E870" t="str">
            <v>412,67</v>
          </cell>
        </row>
        <row r="871">
          <cell r="A871">
            <v>1008</v>
          </cell>
          <cell r="B871" t="str">
            <v>CABO DE COBRE, RIGIDO, CLASSE 2, ISOLACAO EM PVC/A, ANTICHAMA BWF-B, 1 CONDUTOR, 450/750 V, SECAO NOMINAL 6 MM2</v>
          </cell>
          <cell r="C871" t="str">
            <v>M</v>
          </cell>
          <cell r="D871" t="str">
            <v>CR</v>
          </cell>
          <cell r="E871" t="str">
            <v>5,37</v>
          </cell>
        </row>
        <row r="872">
          <cell r="A872">
            <v>988</v>
          </cell>
          <cell r="B872" t="str">
            <v>CABO DE COBRE, RIGIDO, CLASSE 2, ISOLACAO EM PVC/A, ANTICHAMA BWF-B, 1 CONDUTOR, 450/750 V, SECAO NOMINAL 70 MM2</v>
          </cell>
          <cell r="C872" t="str">
            <v>M</v>
          </cell>
          <cell r="D872" t="str">
            <v>CR</v>
          </cell>
          <cell r="E872" t="str">
            <v>59,65</v>
          </cell>
        </row>
        <row r="873">
          <cell r="A873">
            <v>989</v>
          </cell>
          <cell r="B873" t="str">
            <v>CABO DE COBRE, RIGIDO, CLASSE 2, ISOLACAO EM PVC/A, ANTICHAMA BWF-B, 1 CONDUTOR, 450/750 V, SECAO NOMINAL 95 MM2</v>
          </cell>
          <cell r="C873" t="str">
            <v>M</v>
          </cell>
          <cell r="D873" t="str">
            <v>CR</v>
          </cell>
          <cell r="E873" t="str">
            <v>80,81</v>
          </cell>
        </row>
        <row r="874">
          <cell r="A874">
            <v>39598</v>
          </cell>
          <cell r="B874" t="str">
            <v>CABO DE PAR TRANCADO UTP, 4 PARES, CATEGORIA 5E</v>
          </cell>
          <cell r="C874" t="str">
            <v>M</v>
          </cell>
          <cell r="D874" t="str">
            <v>AS</v>
          </cell>
          <cell r="E874" t="str">
            <v>1,41</v>
          </cell>
        </row>
        <row r="875">
          <cell r="A875">
            <v>39599</v>
          </cell>
          <cell r="B875" t="str">
            <v>CABO DE PAR TRANCADO UTP, 4 PARES, CATEGORIA 6</v>
          </cell>
          <cell r="C875" t="str">
            <v>M</v>
          </cell>
          <cell r="D875" t="str">
            <v>AS</v>
          </cell>
          <cell r="E875" t="str">
            <v>2,13</v>
          </cell>
        </row>
        <row r="876">
          <cell r="A876">
            <v>34602</v>
          </cell>
          <cell r="B876" t="str">
            <v>CABO FLEXIVEL PVC 750 V, 2 CONDUTORES DE 1,5 MM2</v>
          </cell>
          <cell r="C876" t="str">
            <v>M</v>
          </cell>
          <cell r="D876" t="str">
            <v>AS</v>
          </cell>
          <cell r="E876" t="str">
            <v>2,86</v>
          </cell>
        </row>
        <row r="877">
          <cell r="A877">
            <v>34603</v>
          </cell>
          <cell r="B877" t="str">
            <v>CABO FLEXIVEL PVC 750 V, 2 CONDUTORES DE 10,0 MM2</v>
          </cell>
          <cell r="C877" t="str">
            <v>M</v>
          </cell>
          <cell r="D877" t="str">
            <v>AS</v>
          </cell>
          <cell r="E877" t="str">
            <v>13,78</v>
          </cell>
        </row>
        <row r="878">
          <cell r="A878">
            <v>34607</v>
          </cell>
          <cell r="B878" t="str">
            <v>CABO FLEXIVEL PVC 750 V, 2 CONDUTORES DE 4,0 MM2</v>
          </cell>
          <cell r="C878" t="str">
            <v>M</v>
          </cell>
          <cell r="D878" t="str">
            <v>AS</v>
          </cell>
          <cell r="E878" t="str">
            <v>6,14</v>
          </cell>
        </row>
        <row r="879">
          <cell r="A879">
            <v>34609</v>
          </cell>
          <cell r="B879" t="str">
            <v>CABO FLEXIVEL PVC 750 V, 2 CONDUTORES DE 6,0 MM2</v>
          </cell>
          <cell r="C879" t="str">
            <v>M</v>
          </cell>
          <cell r="D879" t="str">
            <v>AS</v>
          </cell>
          <cell r="E879" t="str">
            <v>9,22</v>
          </cell>
        </row>
        <row r="880">
          <cell r="A880">
            <v>34618</v>
          </cell>
          <cell r="B880" t="str">
            <v>CABO FLEXIVEL PVC 750 V, 3 CONDUTORES DE 1,5 MM2</v>
          </cell>
          <cell r="C880" t="str">
            <v>M</v>
          </cell>
          <cell r="D880" t="str">
            <v>AS</v>
          </cell>
          <cell r="E880" t="str">
            <v>3,80</v>
          </cell>
        </row>
        <row r="881">
          <cell r="A881">
            <v>34620</v>
          </cell>
          <cell r="B881" t="str">
            <v>CABO FLEXIVEL PVC 750 V, 3 CONDUTORES DE 10,0 MM2</v>
          </cell>
          <cell r="C881" t="str">
            <v>M</v>
          </cell>
          <cell r="D881" t="str">
            <v>AS</v>
          </cell>
          <cell r="E881" t="str">
            <v>19,02</v>
          </cell>
        </row>
        <row r="882">
          <cell r="A882">
            <v>34621</v>
          </cell>
          <cell r="B882" t="str">
            <v>CABO FLEXIVEL PVC 750 V, 3 CONDUTORES DE 4,0 MM2</v>
          </cell>
          <cell r="C882" t="str">
            <v>M</v>
          </cell>
          <cell r="D882" t="str">
            <v>AS</v>
          </cell>
          <cell r="E882" t="str">
            <v>8,82</v>
          </cell>
        </row>
        <row r="883">
          <cell r="A883">
            <v>34622</v>
          </cell>
          <cell r="B883" t="str">
            <v>CABO FLEXIVEL PVC 750 V, 3 CONDUTORES DE 6,0 MM2</v>
          </cell>
          <cell r="C883" t="str">
            <v>M</v>
          </cell>
          <cell r="D883" t="str">
            <v>AS</v>
          </cell>
          <cell r="E883" t="str">
            <v>12,50</v>
          </cell>
        </row>
        <row r="884">
          <cell r="A884">
            <v>34624</v>
          </cell>
          <cell r="B884" t="str">
            <v>CABO FLEXIVEL PVC 750 V, 4 CONDUTORES DE 1,5 MM2</v>
          </cell>
          <cell r="C884" t="str">
            <v>M</v>
          </cell>
          <cell r="D884" t="str">
            <v>AS</v>
          </cell>
          <cell r="E884" t="str">
            <v>4,85</v>
          </cell>
        </row>
        <row r="885">
          <cell r="A885">
            <v>34626</v>
          </cell>
          <cell r="B885" t="str">
            <v>CABO FLEXIVEL PVC 750 V, 4 CONDUTORES DE 10,0 MM2</v>
          </cell>
          <cell r="C885" t="str">
            <v>M</v>
          </cell>
          <cell r="D885" t="str">
            <v>AS</v>
          </cell>
          <cell r="E885" t="str">
            <v>26,14</v>
          </cell>
        </row>
        <row r="886">
          <cell r="A886">
            <v>34627</v>
          </cell>
          <cell r="B886" t="str">
            <v>CABO FLEXIVEL PVC 750 V, 4 CONDUTORES DE 4,0 MM2</v>
          </cell>
          <cell r="C886" t="str">
            <v>M</v>
          </cell>
          <cell r="D886" t="str">
            <v>AS</v>
          </cell>
          <cell r="E886" t="str">
            <v>11,26</v>
          </cell>
        </row>
        <row r="887">
          <cell r="A887">
            <v>34629</v>
          </cell>
          <cell r="B887" t="str">
            <v>CABO FLEXIVEL PVC 750 V, 4 CONDUTORES DE 6,0 MM2</v>
          </cell>
          <cell r="C887" t="str">
            <v>M</v>
          </cell>
          <cell r="D887" t="str">
            <v>AS</v>
          </cell>
          <cell r="E887" t="str">
            <v>16,49</v>
          </cell>
        </row>
        <row r="888">
          <cell r="A888">
            <v>39257</v>
          </cell>
          <cell r="B888" t="str">
            <v>CABO MULTIPOLAR DE COBRE, FLEXIVEL, CLASSE 4 OU 5, ISOLACAO EM HEPR, COBERTURA EM PVC-ST2, ANTICHAMA BWF-B, 0,6/1 KV, 3 CONDUTORES DE 1,5 MM2</v>
          </cell>
          <cell r="C888" t="str">
            <v>M</v>
          </cell>
          <cell r="D888" t="str">
            <v>CR</v>
          </cell>
          <cell r="E888" t="str">
            <v>5,64</v>
          </cell>
        </row>
        <row r="889">
          <cell r="A889">
            <v>39261</v>
          </cell>
          <cell r="B889" t="str">
            <v>CABO MULTIPOLAR DE COBRE, FLEXIVEL, CLASSE 4 OU 5, ISOLACAO EM HEPR, COBERTURA EM PVC-ST2, ANTICHAMA BWF-B, 0,6/1 KV, 3 CONDUTORES DE 10 MM2</v>
          </cell>
          <cell r="C889" t="str">
            <v>M</v>
          </cell>
          <cell r="D889" t="str">
            <v>CR</v>
          </cell>
          <cell r="E889" t="str">
            <v>30,05</v>
          </cell>
        </row>
        <row r="890">
          <cell r="A890">
            <v>39268</v>
          </cell>
          <cell r="B890" t="str">
            <v>CABO MULTIPOLAR DE COBRE, FLEXIVEL, CLASSE 4 OU 5, ISOLACAO EM HEPR, COBERTURA EM PVC-ST2, ANTICHAMA BWF-B, 0,6/1 KV, 3 CONDUTORES DE 120 MM2</v>
          </cell>
          <cell r="C890" t="str">
            <v>M</v>
          </cell>
          <cell r="D890" t="str">
            <v>CR</v>
          </cell>
          <cell r="E890" t="str">
            <v>346,87</v>
          </cell>
        </row>
        <row r="891">
          <cell r="A891">
            <v>39262</v>
          </cell>
          <cell r="B891" t="str">
            <v>CABO MULTIPOLAR DE COBRE, FLEXIVEL, CLASSE 4 OU 5, ISOLACAO EM HEPR, COBERTURA EM PVC-ST2, ANTICHAMA BWF-B, 0,6/1 KV, 3 CONDUTORES DE 16 MM2</v>
          </cell>
          <cell r="C891" t="str">
            <v>M</v>
          </cell>
          <cell r="D891" t="str">
            <v>CR</v>
          </cell>
          <cell r="E891" t="str">
            <v>47,01</v>
          </cell>
        </row>
        <row r="892">
          <cell r="A892">
            <v>39258</v>
          </cell>
          <cell r="B892" t="str">
            <v>CABO MULTIPOLAR DE COBRE, FLEXIVEL, CLASSE 4 OU 5, ISOLACAO EM HEPR, COBERTURA EM PVC-ST2, ANTICHAMA BWF-B, 0,6/1 KV, 3 CONDUTORES DE 2,5 MM2</v>
          </cell>
          <cell r="C892" t="str">
            <v>M</v>
          </cell>
          <cell r="D892" t="str">
            <v>CR</v>
          </cell>
          <cell r="E892" t="str">
            <v>8,36</v>
          </cell>
        </row>
        <row r="893">
          <cell r="A893">
            <v>39263</v>
          </cell>
          <cell r="B893" t="str">
            <v>CABO MULTIPOLAR DE COBRE, FLEXIVEL, CLASSE 4 OU 5, ISOLACAO EM HEPR, COBERTURA EM PVC-ST2, ANTICHAMA BWF-B, 0,6/1 KV, 3 CONDUTORES DE 25 MM2</v>
          </cell>
          <cell r="C893" t="str">
            <v>M</v>
          </cell>
          <cell r="D893" t="str">
            <v>CR</v>
          </cell>
          <cell r="E893" t="str">
            <v>72,72</v>
          </cell>
        </row>
        <row r="894">
          <cell r="A894">
            <v>39264</v>
          </cell>
          <cell r="B894" t="str">
            <v>CABO MULTIPOLAR DE COBRE, FLEXIVEL, CLASSE 4 OU 5, ISOLACAO EM HEPR, COBERTURA EM PVC-ST2, ANTICHAMA BWF-B, 0,6/1 KV, 3 CONDUTORES DE 35 MM2</v>
          </cell>
          <cell r="C894" t="str">
            <v>M</v>
          </cell>
          <cell r="D894" t="str">
            <v>CR</v>
          </cell>
          <cell r="E894" t="str">
            <v>98,48</v>
          </cell>
        </row>
        <row r="895">
          <cell r="A895">
            <v>39259</v>
          </cell>
          <cell r="B895" t="str">
            <v>CABO MULTIPOLAR DE COBRE, FLEXIVEL, CLASSE 4 OU 5, ISOLACAO EM HEPR, COBERTURA EM PVC-ST2, ANTICHAMA BWF-B, 0,6/1 KV, 3 CONDUTORES DE 4 MM2</v>
          </cell>
          <cell r="C895" t="str">
            <v>M</v>
          </cell>
          <cell r="D895" t="str">
            <v>CR</v>
          </cell>
          <cell r="E895" t="str">
            <v>12,73</v>
          </cell>
        </row>
        <row r="896">
          <cell r="A896">
            <v>39265</v>
          </cell>
          <cell r="B896" t="str">
            <v>CABO MULTIPOLAR DE COBRE, FLEXIVEL, CLASSE 4 OU 5, ISOLACAO EM HEPR, COBERTURA EM PVC-ST2, ANTICHAMA BWF-B, 0,6/1 KV, 3 CONDUTORES DE 50 MM2</v>
          </cell>
          <cell r="C896" t="str">
            <v>M</v>
          </cell>
          <cell r="D896" t="str">
            <v>CR</v>
          </cell>
          <cell r="E896" t="str">
            <v>145,07</v>
          </cell>
        </row>
        <row r="897">
          <cell r="A897">
            <v>39260</v>
          </cell>
          <cell r="B897" t="str">
            <v>CABO MULTIPOLAR DE COBRE, FLEXIVEL, CLASSE 4 OU 5, ISOLACAO EM HEPR, COBERTURA EM PVC-ST2, ANTICHAMA BWF-B, 0,6/1 KV, 3 CONDUTORES DE 6 MM2</v>
          </cell>
          <cell r="C897" t="str">
            <v>M</v>
          </cell>
          <cell r="D897" t="str">
            <v>CR</v>
          </cell>
          <cell r="E897" t="str">
            <v>18,13</v>
          </cell>
        </row>
        <row r="898">
          <cell r="A898">
            <v>39266</v>
          </cell>
          <cell r="B898" t="str">
            <v>CABO MULTIPOLAR DE COBRE, FLEXIVEL, CLASSE 4 OU 5, ISOLACAO EM HEPR, COBERTURA EM PVC-ST2, ANTICHAMA BWF-B, 0,6/1 KV, 3 CONDUTORES DE 70 MM2</v>
          </cell>
          <cell r="C898" t="str">
            <v>M</v>
          </cell>
          <cell r="D898" t="str">
            <v>CR</v>
          </cell>
          <cell r="E898" t="str">
            <v>203,56</v>
          </cell>
        </row>
        <row r="899">
          <cell r="A899">
            <v>39267</v>
          </cell>
          <cell r="B899" t="str">
            <v>CABO MULTIPOLAR DE COBRE, FLEXIVEL, CLASSE 4 OU 5, ISOLACAO EM HEPR, COBERTURA EM PVC-ST2, ANTICHAMA BWF-B, 0,6/1 KV, 3 CONDUTORES DE 95 MM2</v>
          </cell>
          <cell r="C899" t="str">
            <v>M</v>
          </cell>
          <cell r="D899" t="str">
            <v>CR</v>
          </cell>
          <cell r="E899" t="str">
            <v>266,83</v>
          </cell>
        </row>
        <row r="900">
          <cell r="A900">
            <v>11901</v>
          </cell>
          <cell r="B900" t="str">
            <v>CABO TELEFONICO CCI 50, 1 PAR, USO INTERNO, SEM BLINDAGEM</v>
          </cell>
          <cell r="C900" t="str">
            <v>M</v>
          </cell>
          <cell r="D900" t="str">
            <v>AS</v>
          </cell>
          <cell r="E900" t="str">
            <v>0,60</v>
          </cell>
        </row>
        <row r="901">
          <cell r="A901">
            <v>11902</v>
          </cell>
          <cell r="B901" t="str">
            <v>CABO TELEFONICO CCI 50, 2 PARES, USO INTERNO, SEM BLINDAGEM</v>
          </cell>
          <cell r="C901" t="str">
            <v>M</v>
          </cell>
          <cell r="D901" t="str">
            <v>AS</v>
          </cell>
          <cell r="E901" t="str">
            <v>1,04</v>
          </cell>
        </row>
        <row r="902">
          <cell r="A902">
            <v>11903</v>
          </cell>
          <cell r="B902" t="str">
            <v>CABO TELEFONICO CCI 50, 3 PARES, USO INTERNO, SEM BLINDAGEM</v>
          </cell>
          <cell r="C902" t="str">
            <v>M</v>
          </cell>
          <cell r="D902" t="str">
            <v>AS</v>
          </cell>
          <cell r="E902" t="str">
            <v>1,61</v>
          </cell>
        </row>
        <row r="903">
          <cell r="A903">
            <v>11904</v>
          </cell>
          <cell r="B903" t="str">
            <v>CABO TELEFONICO CCI 50, 4 PARES, USO INTERNO, SEM BLINDAGEM</v>
          </cell>
          <cell r="C903" t="str">
            <v>M</v>
          </cell>
          <cell r="D903" t="str">
            <v>AS</v>
          </cell>
          <cell r="E903" t="str">
            <v>2,05</v>
          </cell>
        </row>
        <row r="904">
          <cell r="A904">
            <v>11905</v>
          </cell>
          <cell r="B904" t="str">
            <v>CABO TELEFONICO CCI 50, 5 PARES, USO INTERNO, SEM BLINDAGEM</v>
          </cell>
          <cell r="C904" t="str">
            <v>M</v>
          </cell>
          <cell r="D904" t="str">
            <v>AS</v>
          </cell>
          <cell r="E904" t="str">
            <v>2,77</v>
          </cell>
        </row>
        <row r="905">
          <cell r="A905">
            <v>11906</v>
          </cell>
          <cell r="B905" t="str">
            <v>CABO TELEFONICO CCI 50, 6 PARES, USO INTERNO, SEM BLINDAGEM</v>
          </cell>
          <cell r="C905" t="str">
            <v>M</v>
          </cell>
          <cell r="D905" t="str">
            <v>AS</v>
          </cell>
          <cell r="E905" t="str">
            <v>3,18</v>
          </cell>
        </row>
        <row r="906">
          <cell r="A906">
            <v>11919</v>
          </cell>
          <cell r="B906" t="str">
            <v>CABO TELEFONICO CI 50, 10 PARES, USO INTERNO</v>
          </cell>
          <cell r="C906" t="str">
            <v>M</v>
          </cell>
          <cell r="D906" t="str">
            <v>AS</v>
          </cell>
          <cell r="E906" t="str">
            <v>6,25</v>
          </cell>
        </row>
        <row r="907">
          <cell r="A907">
            <v>11920</v>
          </cell>
          <cell r="B907" t="str">
            <v>CABO TELEFONICO CI 50, 20 PARES, USO INTERNO</v>
          </cell>
          <cell r="C907" t="str">
            <v>M</v>
          </cell>
          <cell r="D907" t="str">
            <v>AS</v>
          </cell>
          <cell r="E907" t="str">
            <v>12,11</v>
          </cell>
        </row>
        <row r="908">
          <cell r="A908">
            <v>11924</v>
          </cell>
          <cell r="B908" t="str">
            <v>CABO TELEFONICO CI 50, 200 PARES, USO INTERNO</v>
          </cell>
          <cell r="C908" t="str">
            <v>M</v>
          </cell>
          <cell r="D908" t="str">
            <v>AS</v>
          </cell>
          <cell r="E908" t="str">
            <v>117,74</v>
          </cell>
        </row>
        <row r="909">
          <cell r="A909">
            <v>11921</v>
          </cell>
          <cell r="B909" t="str">
            <v>CABO TELEFONICO CI 50, 30 PARES, USO INTERNO</v>
          </cell>
          <cell r="C909" t="str">
            <v>M</v>
          </cell>
          <cell r="D909" t="str">
            <v>AS</v>
          </cell>
          <cell r="E909" t="str">
            <v>16,48</v>
          </cell>
        </row>
        <row r="910">
          <cell r="A910">
            <v>11922</v>
          </cell>
          <cell r="B910" t="str">
            <v>CABO TELEFONICO CI 50, 50 PARES, USO INTERNO</v>
          </cell>
          <cell r="C910" t="str">
            <v>M</v>
          </cell>
          <cell r="D910" t="str">
            <v>AS</v>
          </cell>
          <cell r="E910" t="str">
            <v>29,26</v>
          </cell>
        </row>
        <row r="911">
          <cell r="A911">
            <v>11923</v>
          </cell>
          <cell r="B911" t="str">
            <v>CABO TELEFONICO CI 50, 75 PARES, USO INTERNO</v>
          </cell>
          <cell r="C911" t="str">
            <v>M</v>
          </cell>
          <cell r="D911" t="str">
            <v>AS</v>
          </cell>
          <cell r="E911" t="str">
            <v>47,80</v>
          </cell>
        </row>
        <row r="912">
          <cell r="A912">
            <v>11916</v>
          </cell>
          <cell r="B912" t="str">
            <v>CABO TELEFONICO CTP - APL - 50, 10 PARES, USO EXTERNO</v>
          </cell>
          <cell r="C912" t="str">
            <v>M</v>
          </cell>
          <cell r="D912" t="str">
            <v>AS</v>
          </cell>
          <cell r="E912" t="str">
            <v>8,11</v>
          </cell>
        </row>
        <row r="913">
          <cell r="A913">
            <v>11914</v>
          </cell>
          <cell r="B913" t="str">
            <v>CABO TELEFONICO CTP - APL - 50, 100 PARES, USO EXTERNO</v>
          </cell>
          <cell r="C913" t="str">
            <v>M</v>
          </cell>
          <cell r="D913" t="str">
            <v>AS</v>
          </cell>
          <cell r="E913" t="str">
            <v>58,89</v>
          </cell>
        </row>
        <row r="914">
          <cell r="A914">
            <v>11917</v>
          </cell>
          <cell r="B914" t="str">
            <v>CABO TELEFONICO CTP - APL - 50, 20 PARES, USO EXTERNO</v>
          </cell>
          <cell r="C914" t="str">
            <v>M</v>
          </cell>
          <cell r="D914" t="str">
            <v>AS</v>
          </cell>
          <cell r="E914" t="str">
            <v>14,11</v>
          </cell>
        </row>
        <row r="915">
          <cell r="A915">
            <v>11918</v>
          </cell>
          <cell r="B915" t="str">
            <v>CABO TELEFONICO CTP - APL - 50, 30 PARES, USO EXTERNO</v>
          </cell>
          <cell r="C915" t="str">
            <v>M</v>
          </cell>
          <cell r="D915" t="str">
            <v>AS</v>
          </cell>
          <cell r="E915" t="str">
            <v>19,15</v>
          </cell>
        </row>
        <row r="916">
          <cell r="A916">
            <v>37734</v>
          </cell>
          <cell r="B916" t="str">
            <v>CACAMBA METALICA BASCULANTE COM CAPACIDADE DE 10 M3 (INCLUI MONTAGEM, NAO INCLUI CAMINHAO)</v>
          </cell>
          <cell r="C916" t="str">
            <v>UN</v>
          </cell>
          <cell r="D916" t="str">
            <v>AS</v>
          </cell>
          <cell r="E916" t="str">
            <v>60.062,93</v>
          </cell>
        </row>
        <row r="917">
          <cell r="A917">
            <v>42251</v>
          </cell>
          <cell r="B917" t="str">
            <v>CACAMBA METALICA BASCULANTE COM CAPACIDADE DE 12 M3 (INCLUI MONTAGEM, NAO INCLUI CAMINHAO)</v>
          </cell>
          <cell r="C917" t="str">
            <v>UN</v>
          </cell>
          <cell r="D917" t="str">
            <v>AS</v>
          </cell>
          <cell r="E917" t="str">
            <v>68.205,12</v>
          </cell>
        </row>
        <row r="918">
          <cell r="A918">
            <v>37733</v>
          </cell>
          <cell r="B918" t="str">
            <v>CACAMBA METALICA BASCULANTE COM CAPACIDADE DE 6 M3 (INCLUI MONTAGEM, NAO INCLUI CAMINHAO)</v>
          </cell>
          <cell r="C918" t="str">
            <v>UN</v>
          </cell>
          <cell r="D918" t="str">
            <v>AS</v>
          </cell>
          <cell r="E918" t="str">
            <v>45.034,96</v>
          </cell>
        </row>
        <row r="919">
          <cell r="A919">
            <v>37735</v>
          </cell>
          <cell r="B919" t="str">
            <v>CACAMBA METALICA BASCULANTE COM CAPACIDADE DE 8 M3 (INCLUI MONTAGEM, NAO INCLUI CAMINHAO)</v>
          </cell>
          <cell r="C919" t="str">
            <v>UN</v>
          </cell>
          <cell r="D919" t="str">
            <v>AS</v>
          </cell>
          <cell r="E919" t="str">
            <v>54.267,13</v>
          </cell>
        </row>
        <row r="920">
          <cell r="A920">
            <v>5090</v>
          </cell>
          <cell r="B920" t="str">
            <v>CADEADO SIMPLES, CORPO EM LATAO MACICO, COM LARGURA DE 25 MM E ALTURA DE APROX 25 MM, HASTE CEMENTADA (NAO LONGA), EM ACO TEMPERADO COM DIAMETRO DE APROX 5,0 MM, INCLUINDO 2 CHAVES</v>
          </cell>
          <cell r="C920" t="str">
            <v>UN</v>
          </cell>
          <cell r="D920" t="str">
            <v>C</v>
          </cell>
          <cell r="E920" t="str">
            <v>16,27</v>
          </cell>
        </row>
        <row r="921">
          <cell r="A921">
            <v>5085</v>
          </cell>
          <cell r="B921" t="str">
            <v>CADEADO SIMPLES, CORPO EM LATAO MACICO, COM LARGURA DE 35 MM E ALTURA DE APROX 30 MM, HASTE CEMENTADA (NAO LONGA), EM ACO TEMPERADO COM DIAMETRO DE APROX 6,0 MM, INCLUINDO 2 CHAVES</v>
          </cell>
          <cell r="C921" t="str">
            <v>UN</v>
          </cell>
          <cell r="D921" t="str">
            <v>CR</v>
          </cell>
          <cell r="E921" t="str">
            <v>24,22</v>
          </cell>
        </row>
        <row r="922">
          <cell r="A922">
            <v>43603</v>
          </cell>
          <cell r="B922" t="str">
            <v>CADEADO SIMPLES, CORPO EM LATAO MACICO, COM LARGURA DE 50 MM E ALTURA DE APROX 40 MM, HASTE CEMENTADA EM ACO TEMPERADO COM DIAMETRO DE APROX 8,0 MM, INCLUINDO 2 CHAVES</v>
          </cell>
          <cell r="C922" t="str">
            <v>UN</v>
          </cell>
          <cell r="D922" t="str">
            <v>CR</v>
          </cell>
          <cell r="E922" t="str">
            <v>34,60</v>
          </cell>
        </row>
        <row r="923">
          <cell r="A923">
            <v>38374</v>
          </cell>
          <cell r="B923" t="str">
            <v>CADEIRA SUSPENSA MANUAL / BALANCIM INDIVIDUAL (NBR 14751)</v>
          </cell>
          <cell r="C923" t="str">
            <v>UN</v>
          </cell>
          <cell r="D923" t="str">
            <v>CR</v>
          </cell>
          <cell r="E923" t="str">
            <v>893,77</v>
          </cell>
        </row>
        <row r="924">
          <cell r="A924">
            <v>20209</v>
          </cell>
          <cell r="B924" t="str">
            <v>CAIBRO APARELHADO  *7,5 X 7,5* CM, EM MACARANDUBA, ANGELIM OU EQUIVALENTE DA REGIAO</v>
          </cell>
          <cell r="C924" t="str">
            <v>M</v>
          </cell>
          <cell r="D924" t="str">
            <v>CR</v>
          </cell>
          <cell r="E924" t="str">
            <v>17,71</v>
          </cell>
        </row>
        <row r="925">
          <cell r="A925">
            <v>20212</v>
          </cell>
          <cell r="B925" t="str">
            <v>CAIBRO APARELHADO *6 X 8* CM, EM MACARANDUBA, ANGELIM OU EQUIVALENTE DA REGIAO</v>
          </cell>
          <cell r="C925" t="str">
            <v>M</v>
          </cell>
          <cell r="D925" t="str">
            <v>CR</v>
          </cell>
          <cell r="E925" t="str">
            <v>14,83</v>
          </cell>
        </row>
        <row r="926">
          <cell r="A926">
            <v>4433</v>
          </cell>
          <cell r="B926" t="str">
            <v>CAIBRO NAO APARELHADO  *7,5 X 7,5* CM, EM MACARANDUBA, ANGELIM OU EQUIVALENTE DA REGIAO -  BRUTA</v>
          </cell>
          <cell r="C926" t="str">
            <v>M</v>
          </cell>
          <cell r="D926" t="str">
            <v>CR</v>
          </cell>
          <cell r="E926" t="str">
            <v>16,97</v>
          </cell>
        </row>
        <row r="927">
          <cell r="A927">
            <v>4430</v>
          </cell>
          <cell r="B927" t="str">
            <v>CAIBRO NAO APARELHADO *5 X 6* CM, EM MACARANDUBA, ANGELIM OU EQUIVALENTE DA REGIAO -  BRUTA</v>
          </cell>
          <cell r="C927" t="str">
            <v>M</v>
          </cell>
          <cell r="D927" t="str">
            <v>C</v>
          </cell>
          <cell r="E927" t="str">
            <v>8,68</v>
          </cell>
        </row>
        <row r="928">
          <cell r="A928">
            <v>4400</v>
          </cell>
          <cell r="B928" t="str">
            <v>CAIBRO NAO APARELHADO,  *6 X 8* CM,  EM MACARANDUBA, ANGELIM OU EQUIVALENTE DA REGIAO -  BRUTA</v>
          </cell>
          <cell r="C928" t="str">
            <v>M</v>
          </cell>
          <cell r="D928" t="str">
            <v>CR</v>
          </cell>
          <cell r="E928" t="str">
            <v>13,81</v>
          </cell>
        </row>
        <row r="929">
          <cell r="A929">
            <v>2729</v>
          </cell>
          <cell r="B929" t="str">
            <v>CAIBRO ROLICO DE MADEIRA TRATADA, D = 4 A 7 CM, H = 3,00 M, EM EUCALIPTO OU EQUIVALENTE DA REGIAO</v>
          </cell>
          <cell r="C929" t="str">
            <v>UN</v>
          </cell>
          <cell r="D929" t="str">
            <v>CR</v>
          </cell>
          <cell r="E929" t="str">
            <v>31,60</v>
          </cell>
        </row>
        <row r="930">
          <cell r="A930">
            <v>4513</v>
          </cell>
          <cell r="B930" t="str">
            <v>CAIBRO 5 X 5 CM EM PINUS, MISTA OU EQUIVALENTE DA REGIAO - BRUTA</v>
          </cell>
          <cell r="C930" t="str">
            <v>M</v>
          </cell>
          <cell r="D930" t="str">
            <v>CR</v>
          </cell>
          <cell r="E930" t="str">
            <v>3,26</v>
          </cell>
        </row>
        <row r="931">
          <cell r="A931">
            <v>11871</v>
          </cell>
          <cell r="B931" t="str">
            <v>CAIXA D'AGUA DE FIBRA DE VIDRO, PARA 500 LITROS, COM TAMPA</v>
          </cell>
          <cell r="C931" t="str">
            <v>UN</v>
          </cell>
          <cell r="D931" t="str">
            <v>AS</v>
          </cell>
          <cell r="E931" t="str">
            <v>305,00</v>
          </cell>
        </row>
        <row r="932">
          <cell r="A932">
            <v>34636</v>
          </cell>
          <cell r="B932" t="str">
            <v>CAIXA D'AGUA EM POLIETILENO 1000 LITROS, COM TAMPA</v>
          </cell>
          <cell r="C932" t="str">
            <v>UN</v>
          </cell>
          <cell r="D932" t="str">
            <v>C</v>
          </cell>
          <cell r="E932" t="str">
            <v>429,90</v>
          </cell>
        </row>
        <row r="933">
          <cell r="A933">
            <v>34639</v>
          </cell>
          <cell r="B933" t="str">
            <v>CAIXA D'AGUA EM POLIETILENO 1500 LITROS, COM TAMPA</v>
          </cell>
          <cell r="C933" t="str">
            <v>UN</v>
          </cell>
          <cell r="D933" t="str">
            <v>CR</v>
          </cell>
          <cell r="E933" t="str">
            <v>873,12</v>
          </cell>
        </row>
        <row r="934">
          <cell r="A934">
            <v>34640</v>
          </cell>
          <cell r="B934" t="str">
            <v>CAIXA D'AGUA EM POLIETILENO 2000 LITROS, COM TAMPA</v>
          </cell>
          <cell r="C934" t="str">
            <v>UN</v>
          </cell>
          <cell r="D934" t="str">
            <v>CR</v>
          </cell>
          <cell r="E934" t="str">
            <v>980,74</v>
          </cell>
        </row>
        <row r="935">
          <cell r="A935">
            <v>34637</v>
          </cell>
          <cell r="B935" t="str">
            <v>CAIXA D'AGUA EM POLIETILENO 500 LITROS, COM TAMPA</v>
          </cell>
          <cell r="C935" t="str">
            <v>UN</v>
          </cell>
          <cell r="D935" t="str">
            <v>CR</v>
          </cell>
          <cell r="E935" t="str">
            <v>246,82</v>
          </cell>
        </row>
        <row r="936">
          <cell r="A936">
            <v>34638</v>
          </cell>
          <cell r="B936" t="str">
            <v>CAIXA D'AGUA EM POLIETILENO 750 LITROS, COM TAMPA</v>
          </cell>
          <cell r="C936" t="str">
            <v>UN</v>
          </cell>
          <cell r="D936" t="str">
            <v>CR</v>
          </cell>
          <cell r="E936" t="str">
            <v>423,27</v>
          </cell>
        </row>
        <row r="937">
          <cell r="A937">
            <v>11868</v>
          </cell>
          <cell r="B937" t="str">
            <v>CAIXA D'AGUA FIBRA DE VIDRO PARA 1000 LITROS, COM TAMPA</v>
          </cell>
          <cell r="C937" t="str">
            <v>UN</v>
          </cell>
          <cell r="D937" t="str">
            <v>AS</v>
          </cell>
          <cell r="E937" t="str">
            <v>419,18</v>
          </cell>
        </row>
        <row r="938">
          <cell r="A938">
            <v>37106</v>
          </cell>
          <cell r="B938" t="str">
            <v>CAIXA D'AGUA FIBRA DE VIDRO PARA 10000 LITROS, COM TAMPA</v>
          </cell>
          <cell r="C938" t="str">
            <v>UN</v>
          </cell>
          <cell r="D938" t="str">
            <v>AS</v>
          </cell>
          <cell r="E938" t="str">
            <v>4.048,81</v>
          </cell>
        </row>
        <row r="939">
          <cell r="A939">
            <v>11869</v>
          </cell>
          <cell r="B939" t="str">
            <v>CAIXA D'AGUA FIBRA DE VIDRO PARA 1500 LITROS, COM TAMPA</v>
          </cell>
          <cell r="C939" t="str">
            <v>UN</v>
          </cell>
          <cell r="D939" t="str">
            <v>AS</v>
          </cell>
          <cell r="E939" t="str">
            <v>680,11</v>
          </cell>
        </row>
        <row r="940">
          <cell r="A940">
            <v>37104</v>
          </cell>
          <cell r="B940" t="str">
            <v>CAIXA D'AGUA FIBRA DE VIDRO PARA 2000 LITROS, COM TAMPA</v>
          </cell>
          <cell r="C940" t="str">
            <v>UN</v>
          </cell>
          <cell r="D940" t="str">
            <v>AS</v>
          </cell>
          <cell r="E940" t="str">
            <v>876,71</v>
          </cell>
        </row>
        <row r="941">
          <cell r="A941">
            <v>37105</v>
          </cell>
          <cell r="B941" t="str">
            <v>CAIXA D'AGUA FIBRA DE VIDRO PARA 5000 LITROS, COM TAMPA</v>
          </cell>
          <cell r="C941" t="str">
            <v>UN</v>
          </cell>
          <cell r="D941" t="str">
            <v>AS</v>
          </cell>
          <cell r="E941" t="str">
            <v>1.952,56</v>
          </cell>
        </row>
        <row r="942">
          <cell r="A942">
            <v>34641</v>
          </cell>
          <cell r="B942" t="str">
            <v>CAIXA DE ATERRAMENTO EM CONCRETO PRÃ-MOLDADO, DIAMETRO DE 0,30 M E ALTURA DE 0,35 M, SEM FUNDO E COM TAMPA</v>
          </cell>
          <cell r="C942" t="str">
            <v>UN</v>
          </cell>
          <cell r="D942" t="str">
            <v>CR</v>
          </cell>
          <cell r="E942" t="str">
            <v>72,98</v>
          </cell>
        </row>
        <row r="943">
          <cell r="A943">
            <v>43434</v>
          </cell>
          <cell r="B943" t="str">
            <v>CAIXA DE CONCRETO ARMADO PRE-MOLDADO, COM FUNDO E SEM TAMPA, DIMENSOES DE 0,30 X 0,30 X 0,30 M</v>
          </cell>
          <cell r="C943" t="str">
            <v>UN</v>
          </cell>
          <cell r="D943" t="str">
            <v>CR</v>
          </cell>
          <cell r="E943" t="str">
            <v>78,90</v>
          </cell>
        </row>
        <row r="944">
          <cell r="A944">
            <v>43435</v>
          </cell>
          <cell r="B944" t="str">
            <v>CAIXA DE CONCRETO ARMADO PRE-MOLDADO, COM FUNDO E SEM TAMPA, DIMENSOES DE 0,40 X 0,40 X 0,40 M</v>
          </cell>
          <cell r="C944" t="str">
            <v>UN</v>
          </cell>
          <cell r="D944" t="str">
            <v>CR</v>
          </cell>
          <cell r="E944" t="str">
            <v>144,66</v>
          </cell>
        </row>
        <row r="945">
          <cell r="A945">
            <v>43436</v>
          </cell>
          <cell r="B945" t="str">
            <v>CAIXA DE CONCRETO ARMADO PRE-MOLDADO, COM FUNDO E SEM TAMPA, DIMENSOES DE 0,60 X 0,60 X 0,50 M</v>
          </cell>
          <cell r="C945" t="str">
            <v>UN</v>
          </cell>
          <cell r="D945" t="str">
            <v>CR</v>
          </cell>
          <cell r="E945" t="str">
            <v>253,16</v>
          </cell>
        </row>
        <row r="946">
          <cell r="A946">
            <v>43437</v>
          </cell>
          <cell r="B946" t="str">
            <v>CAIXA DE CONCRETO ARMADO PRE-MOLDADO, COM FUNDO E SEM TAMPA, DIMENSOES DE 0,80 X 0,80 X 0,50 M</v>
          </cell>
          <cell r="C946" t="str">
            <v>UN</v>
          </cell>
          <cell r="D946" t="str">
            <v>CR</v>
          </cell>
          <cell r="E946" t="str">
            <v>458,97</v>
          </cell>
        </row>
        <row r="947">
          <cell r="A947">
            <v>43438</v>
          </cell>
          <cell r="B947" t="str">
            <v>CAIXA DE CONCRETO ARMADO PRE-MOLDADO, COM FUNDO E SEM TAMPA, DIMENSOES DE 1,00 X 1,00 X 0,50 M</v>
          </cell>
          <cell r="C947" t="str">
            <v>UN</v>
          </cell>
          <cell r="D947" t="str">
            <v>CR</v>
          </cell>
          <cell r="E947" t="str">
            <v>821,95</v>
          </cell>
        </row>
        <row r="948">
          <cell r="A948">
            <v>41627</v>
          </cell>
          <cell r="B948" t="str">
            <v>CAIXA DE CONCRETO ARMADO PRE-MOLDADO, COM FUNDO E TAMPA, DIMENSOES DE 0,30 X 0,30 X 0,30 M</v>
          </cell>
          <cell r="C948" t="str">
            <v>UN</v>
          </cell>
          <cell r="D948" t="str">
            <v>CR</v>
          </cell>
          <cell r="E948" t="str">
            <v>121,64</v>
          </cell>
        </row>
        <row r="949">
          <cell r="A949">
            <v>41628</v>
          </cell>
          <cell r="B949" t="str">
            <v>CAIXA DE CONCRETO ARMADO PRE-MOLDADO, COM FUNDO E TAMPA, DIMENSOES DE 0,40 X 0,40 X 0,40 M</v>
          </cell>
          <cell r="C949" t="str">
            <v>UN</v>
          </cell>
          <cell r="D949" t="str">
            <v>CR</v>
          </cell>
          <cell r="E949" t="str">
            <v>223,57</v>
          </cell>
        </row>
        <row r="950">
          <cell r="A950">
            <v>41629</v>
          </cell>
          <cell r="B950" t="str">
            <v>CAIXA DE CONCRETO ARMADO PRE-MOLDADO, COM FUNDO E TAMPA, DIMENSOES DE 0,60 X 0,60 X 0,50 M</v>
          </cell>
          <cell r="C950" t="str">
            <v>UN</v>
          </cell>
          <cell r="D950" t="str">
            <v>CR</v>
          </cell>
          <cell r="E950" t="str">
            <v>284,06</v>
          </cell>
        </row>
        <row r="951">
          <cell r="A951">
            <v>43429</v>
          </cell>
          <cell r="B951" t="str">
            <v>CAIXA DE CONCRETO ARMADO PRE-MOLDADO, SEM FUNDO, QUADRADA, DIMENSOES DE 0,30 X 0,30 X 0,30 M</v>
          </cell>
          <cell r="C951" t="str">
            <v>UN</v>
          </cell>
          <cell r="D951" t="str">
            <v>CR</v>
          </cell>
          <cell r="E951" t="str">
            <v>62,94</v>
          </cell>
        </row>
        <row r="952">
          <cell r="A952">
            <v>43430</v>
          </cell>
          <cell r="B952" t="str">
            <v>CAIXA DE CONCRETO ARMADO PRE-MOLDADO, SEM FUNDO, QUADRADA, DIMENSOES DE 0,40 X 0,40 X 0,40 M</v>
          </cell>
          <cell r="C952" t="str">
            <v>UN</v>
          </cell>
          <cell r="D952" t="str">
            <v>CR</v>
          </cell>
          <cell r="E952" t="str">
            <v>104,55</v>
          </cell>
        </row>
        <row r="953">
          <cell r="A953">
            <v>43431</v>
          </cell>
          <cell r="B953" t="str">
            <v>CAIXA DE CONCRETO ARMADO PRE-MOLDADO, SEM FUNDO, QUADRADA, DIMENSOES DE 0,60 X 0,60 X 0,50 M</v>
          </cell>
          <cell r="C953" t="str">
            <v>UN</v>
          </cell>
          <cell r="D953" t="str">
            <v>CR</v>
          </cell>
          <cell r="E953" t="str">
            <v>202,52</v>
          </cell>
        </row>
        <row r="954">
          <cell r="A954">
            <v>43432</v>
          </cell>
          <cell r="B954" t="str">
            <v>CAIXA DE CONCRETO ARMADO PRE-MOLDADO, SEM FUNDO, QUADRADA, DIMENSOES DE 0,80 X 0,80 X 0,50 M</v>
          </cell>
          <cell r="C954" t="str">
            <v>UN</v>
          </cell>
          <cell r="D954" t="str">
            <v>CR</v>
          </cell>
          <cell r="E954" t="str">
            <v>420,84</v>
          </cell>
        </row>
        <row r="955">
          <cell r="A955">
            <v>43433</v>
          </cell>
          <cell r="B955" t="str">
            <v>CAIXA DE CONCRETO ARMADO PRE-MOLDADO, SEM FUNDO, QUADRADA, DIMENSOES DE 1,00 X 1,00 X 0,50 M</v>
          </cell>
          <cell r="C955" t="str">
            <v>UN</v>
          </cell>
          <cell r="D955" t="str">
            <v>CR</v>
          </cell>
          <cell r="E955" t="str">
            <v>663,48</v>
          </cell>
        </row>
        <row r="956">
          <cell r="A956">
            <v>43094</v>
          </cell>
          <cell r="B956" t="str">
            <v>CAIXA DE DERIVACAO PARA MEDIDOR DE ENERGIA, COM BARRAMENTO MONOFASICO, EM POLICARBONATO / TERMOPLASTICO - MODULO (PADRAO CONCESSIONARIA LOCAL)</v>
          </cell>
          <cell r="C956" t="str">
            <v>UN</v>
          </cell>
          <cell r="D956" t="str">
            <v>CR</v>
          </cell>
          <cell r="E956" t="str">
            <v>185,93</v>
          </cell>
        </row>
        <row r="957">
          <cell r="A957">
            <v>43093</v>
          </cell>
          <cell r="B957" t="str">
            <v>CAIXA DE DERIVACAO PARA MEDIDOR DE ENERGIA, COM BARRAMENTO POLIFASICO, EM POLICARBONATO / TERMOPLASTICO - MODULO (PADRAO CONCESSIONARIA LOCAL)</v>
          </cell>
          <cell r="C957" t="str">
            <v>UN</v>
          </cell>
          <cell r="D957" t="str">
            <v>CR</v>
          </cell>
          <cell r="E957" t="str">
            <v>197,59</v>
          </cell>
        </row>
        <row r="958">
          <cell r="A958">
            <v>1030</v>
          </cell>
          <cell r="B958" t="str">
            <v>CAIXA DE DESCARGA DE PLASTICO EXTERNA, DE *9* L, PUXADOR FIO DE NYLON, NAO INCLUSO CANO, BOLSA, ENGATE</v>
          </cell>
          <cell r="C958" t="str">
            <v>UN</v>
          </cell>
          <cell r="D958" t="str">
            <v>C</v>
          </cell>
          <cell r="E958" t="str">
            <v>31,55</v>
          </cell>
        </row>
        <row r="959">
          <cell r="A959">
            <v>11694</v>
          </cell>
          <cell r="B959" t="str">
            <v>CAIXA DE DESCARGA PLASTICA DE EMBUTIR COMPLETA, COM ESPELHO PLASTICO, CAPACIDADE 6 A 10 L, ACESSORIOS INCLUSOS</v>
          </cell>
          <cell r="C959" t="str">
            <v>UN</v>
          </cell>
          <cell r="D959" t="str">
            <v>CR</v>
          </cell>
          <cell r="E959" t="str">
            <v>697,42</v>
          </cell>
        </row>
        <row r="960">
          <cell r="A960">
            <v>11881</v>
          </cell>
          <cell r="B960" t="str">
            <v>CAIXA DE GORDURA CILINDRICA EM CONCRETO SIMPLES,  PRE-MOLDADA, COM DIAMETRO DE 40 CM E ALTURA DE 45 CM, COM TAMPA</v>
          </cell>
          <cell r="C960" t="str">
            <v>UN</v>
          </cell>
          <cell r="D960" t="str">
            <v>CR</v>
          </cell>
          <cell r="E960" t="str">
            <v>111,78</v>
          </cell>
        </row>
        <row r="961">
          <cell r="A961">
            <v>35277</v>
          </cell>
          <cell r="B961" t="str">
            <v>CAIXA DE GORDURA EM PVC, DIAMETRO MINIMO 300 MM, DIAMETRO DE SAIDA 100 MM, CAPACIDADE  APROXIMADA 18 LITROS, COM TAMPA</v>
          </cell>
          <cell r="C961" t="str">
            <v>UN</v>
          </cell>
          <cell r="D961" t="str">
            <v>CR</v>
          </cell>
          <cell r="E961" t="str">
            <v>451,76</v>
          </cell>
        </row>
        <row r="962">
          <cell r="A962">
            <v>10521</v>
          </cell>
          <cell r="B962" t="str">
            <v>CAIXA DE INCENDIO/ABRIGO PARA MANGUEIRA, DE EMBUTIR/INTERNA, COM 75 X 45 X 17 CM, EM CHAPA DE ACO, PORTA COM VENTILACAO, VISOR COM A INSCRICAO "INCENDIO", SUPORTE/CESTA INTERNA PARA A MANGUEIRA, PINTURA ELETROSTATICA VERMELHA</v>
          </cell>
          <cell r="C962" t="str">
            <v>UN</v>
          </cell>
          <cell r="D962" t="str">
            <v>CR</v>
          </cell>
          <cell r="E962" t="str">
            <v>276,34</v>
          </cell>
        </row>
        <row r="963">
          <cell r="A963">
            <v>10885</v>
          </cell>
          <cell r="B963" t="str">
            <v>CAIXA DE INCENDIO/ABRIGO PARA MANGUEIRA, DE EMBUTIR/INTERNA, COM 90 X 60 X 17 CM, EM CHAPA DE ACO, PORTA COM VENTILACAO, VISOR COM A INSCRICAO "INCENDIO", SUPORTE/CESTA INTERNA PARA A MANGUEIRA, PINTURA ELETROSTATICA VERMELHA</v>
          </cell>
          <cell r="C963" t="str">
            <v>UN</v>
          </cell>
          <cell r="D963" t="str">
            <v>CR</v>
          </cell>
          <cell r="E963" t="str">
            <v>349,53</v>
          </cell>
        </row>
        <row r="964">
          <cell r="A964">
            <v>20962</v>
          </cell>
          <cell r="B964" t="str">
            <v>CAIXA DE INCENDIO/ABRIGO PARA MANGUEIRA, DE SOBREPOR/EXTERNA, COM 75 X 45 X 17 CM, EM CHAPA DE ACO, PORTA COM VENTILACAO, VISOR COM A INSCRICAO "INCENDIO", SUPORTE/CESTA INTERNA PARA A MANGUEIRA, PINTURA ELETROSTATICA VERMELHA</v>
          </cell>
          <cell r="C964" t="str">
            <v>UN</v>
          </cell>
          <cell r="D964" t="str">
            <v>C</v>
          </cell>
          <cell r="E964" t="str">
            <v>289,50</v>
          </cell>
        </row>
        <row r="965">
          <cell r="A965">
            <v>20963</v>
          </cell>
          <cell r="B965" t="str">
            <v>CAIXA DE INCENDIO/ABRIGO PARA MANGUEIRA, DE SOBREPOR/EXTERNA, COM 90 X 60 X 17 CM, EM CHAPA DE ACO, PORTA COM VENTILACAO, VISOR COM A INSCRICAO "INCENDIO", SUPORTE/CESTA INTERNA PARA A MANGUEIRA, PINTURA ELETROSTATICA VERMELHA</v>
          </cell>
          <cell r="C965" t="str">
            <v>UN</v>
          </cell>
          <cell r="D965" t="str">
            <v>CR</v>
          </cell>
          <cell r="E965" t="str">
            <v>353,65</v>
          </cell>
        </row>
        <row r="966">
          <cell r="A966">
            <v>2555</v>
          </cell>
          <cell r="B966" t="str">
            <v>CAIXA DE LUZ "3 X 3" EM ACO ESMALTADA</v>
          </cell>
          <cell r="C966" t="str">
            <v>UN</v>
          </cell>
          <cell r="D966" t="str">
            <v>AS</v>
          </cell>
          <cell r="E966" t="str">
            <v>1,84</v>
          </cell>
        </row>
        <row r="967">
          <cell r="A967">
            <v>2556</v>
          </cell>
          <cell r="B967" t="str">
            <v>CAIXA DE LUZ "4 X 2" EM ACO ESMALTADA</v>
          </cell>
          <cell r="C967" t="str">
            <v>UN</v>
          </cell>
          <cell r="D967" t="str">
            <v>AS</v>
          </cell>
          <cell r="E967" t="str">
            <v>1,90</v>
          </cell>
        </row>
        <row r="968">
          <cell r="A968">
            <v>2557</v>
          </cell>
          <cell r="B968" t="str">
            <v>CAIXA DE LUZ "4 X 4" EM ACO ESMALTADA</v>
          </cell>
          <cell r="C968" t="str">
            <v>UN</v>
          </cell>
          <cell r="D968" t="str">
            <v>AS</v>
          </cell>
          <cell r="E968" t="str">
            <v>4,02</v>
          </cell>
        </row>
        <row r="969">
          <cell r="A969">
            <v>10569</v>
          </cell>
          <cell r="B969" t="str">
            <v>CAIXA DE PASSAGEM / DERIVACAO / LUZ, OCTOGONAL 4 X4, EM ACO ESMALTADA, COM FUNDO MOVEL SIMPLES (FMS)</v>
          </cell>
          <cell r="C969" t="str">
            <v>UN</v>
          </cell>
          <cell r="D969" t="str">
            <v>AS</v>
          </cell>
          <cell r="E969" t="str">
            <v>4,02</v>
          </cell>
        </row>
        <row r="970">
          <cell r="A970">
            <v>39810</v>
          </cell>
          <cell r="B970" t="str">
            <v>CAIXA DE PASSAGEM ELETRICA DE PAREDE, DE EMBUTIR, EM PVC, COM TAMPA APARAFUSADA, DIMENSOES 120 X 120 X *75* MM</v>
          </cell>
          <cell r="C970" t="str">
            <v>UN</v>
          </cell>
          <cell r="D970" t="str">
            <v>CR</v>
          </cell>
          <cell r="E970" t="str">
            <v>25,09</v>
          </cell>
        </row>
        <row r="971">
          <cell r="A971">
            <v>39811</v>
          </cell>
          <cell r="B971" t="str">
            <v>CAIXA DE PASSAGEM ELETRICA DE PAREDE, DE EMBUTIR, EM PVC, COM TAMPA APARAFUSADA, DIMENSOES 150 X 150 X *75* MM</v>
          </cell>
          <cell r="C971" t="str">
            <v>UN</v>
          </cell>
          <cell r="D971" t="str">
            <v>CR</v>
          </cell>
          <cell r="E971" t="str">
            <v>30,69</v>
          </cell>
        </row>
        <row r="972">
          <cell r="A972">
            <v>39812</v>
          </cell>
          <cell r="B972" t="str">
            <v>CAIXA DE PASSAGEM ELETRICA DE PAREDE, DE EMBUTIR, EM PVC, COM TAMPA APARAFUSADA, DIMENSOES 200 X 200 X *90* MM</v>
          </cell>
          <cell r="C972" t="str">
            <v>UN</v>
          </cell>
          <cell r="D972" t="str">
            <v>CR</v>
          </cell>
          <cell r="E972" t="str">
            <v>50,46</v>
          </cell>
        </row>
        <row r="973">
          <cell r="A973">
            <v>43096</v>
          </cell>
          <cell r="B973" t="str">
            <v>CAIXA DE PASSAGEM ELETRICA DE PAREDE, DE EMBUTIR, EM TERMOPLASTICO / PVC, COM TAMPA APARAFUSADA, DIMENSOES 400 X 400 X *120* MM</v>
          </cell>
          <cell r="C973" t="str">
            <v>UN</v>
          </cell>
          <cell r="D973" t="str">
            <v>CR</v>
          </cell>
          <cell r="E973" t="str">
            <v>167,28</v>
          </cell>
        </row>
        <row r="974">
          <cell r="A974">
            <v>43102</v>
          </cell>
          <cell r="B974" t="str">
            <v>CAIXA DE PASSAGEM ELETRICA DE PAREDE, DE SOBREPOR, EM PVC, COM TAMPA APARAFUSADA, DIMENSOES 300 X 300 X *100* MM</v>
          </cell>
          <cell r="C974" t="str">
            <v>UN</v>
          </cell>
          <cell r="D974" t="str">
            <v>CR</v>
          </cell>
          <cell r="E974" t="str">
            <v>101,71</v>
          </cell>
        </row>
        <row r="975">
          <cell r="A975">
            <v>43103</v>
          </cell>
          <cell r="B975" t="str">
            <v>CAIXA DE PASSAGEM ELETRICA DE PAREDE, DE SOBREPOR, EM PVC, COM TAMPA APARAFUSADA, DIMENSOES, 400 X 400 X *120* MM</v>
          </cell>
          <cell r="C975" t="str">
            <v>UN</v>
          </cell>
          <cell r="D975" t="str">
            <v>CR</v>
          </cell>
          <cell r="E975" t="str">
            <v>149,78</v>
          </cell>
        </row>
        <row r="976">
          <cell r="A976">
            <v>43098</v>
          </cell>
          <cell r="B976" t="str">
            <v>CAIXA DE PASSAGEM ELETRICA DE PAREDE, DE SOBREPOR, EM TERMOPLASTICO / PVC, COM TAMPA APARAFUSA, DIMENSOES 200 X 200 X *100* MM</v>
          </cell>
          <cell r="C976" t="str">
            <v>UN</v>
          </cell>
          <cell r="D976" t="str">
            <v>CR</v>
          </cell>
          <cell r="E976" t="str">
            <v>56,66</v>
          </cell>
        </row>
        <row r="977">
          <cell r="A977">
            <v>43097</v>
          </cell>
          <cell r="B977" t="str">
            <v>CAIXA DE PASSAGEM ELETRICA DE PAREDE, DE SOBREPOR, EM TERMOPLASTICO / PVC, COM TAMPA APARAFUSADA, DIMENSOES, 150 X 150 X *100* MM</v>
          </cell>
          <cell r="C977" t="str">
            <v>UN</v>
          </cell>
          <cell r="D977" t="str">
            <v>CR</v>
          </cell>
          <cell r="E977" t="str">
            <v>33,57</v>
          </cell>
        </row>
        <row r="978">
          <cell r="A978">
            <v>43104</v>
          </cell>
          <cell r="B978" t="str">
            <v>CAIXA DE PASSAGEM ELETRICA, PARA PISO, EM PVC, DIMENSOES DE 3/4" A 4"</v>
          </cell>
          <cell r="C978" t="str">
            <v>UN</v>
          </cell>
          <cell r="D978" t="str">
            <v>CR</v>
          </cell>
          <cell r="E978" t="str">
            <v>397,10</v>
          </cell>
        </row>
        <row r="979">
          <cell r="A979">
            <v>39771</v>
          </cell>
          <cell r="B979" t="str">
            <v>CAIXA DE PASSAGEM METALICA DE SOBREPOR COM TAMPA PARAFUSADA, DIMENSOES 20 X 20 X 10 CM</v>
          </cell>
          <cell r="C979" t="str">
            <v>UN</v>
          </cell>
          <cell r="D979" t="str">
            <v>AS</v>
          </cell>
          <cell r="E979" t="str">
            <v>38,66</v>
          </cell>
        </row>
        <row r="980">
          <cell r="A980">
            <v>39772</v>
          </cell>
          <cell r="B980" t="str">
            <v>CAIXA DE PASSAGEM METALICA DE SOBREPOR COM TAMPA PARAFUSADA, DIMENSOES 30 X 30 X 10 CM</v>
          </cell>
          <cell r="C980" t="str">
            <v>UN</v>
          </cell>
          <cell r="D980" t="str">
            <v>AS</v>
          </cell>
          <cell r="E980" t="str">
            <v>76,00</v>
          </cell>
        </row>
        <row r="981">
          <cell r="A981">
            <v>39773</v>
          </cell>
          <cell r="B981" t="str">
            <v>CAIXA DE PASSAGEM METALICA DE SOBREPOR COM TAMPA PARAFUSADA, DIMENSOES 40 X 40 X 15 CM</v>
          </cell>
          <cell r="C981" t="str">
            <v>UN</v>
          </cell>
          <cell r="D981" t="str">
            <v>AS</v>
          </cell>
          <cell r="E981" t="str">
            <v>122,15</v>
          </cell>
        </row>
        <row r="982">
          <cell r="A982">
            <v>39774</v>
          </cell>
          <cell r="B982" t="str">
            <v>CAIXA DE PASSAGEM METALICA DE SOBREPOR COM TAMPA PARAFUSADA, DIMENSOES 50 X 50 X 15 CM</v>
          </cell>
          <cell r="C982" t="str">
            <v>UN</v>
          </cell>
          <cell r="D982" t="str">
            <v>AS</v>
          </cell>
          <cell r="E982" t="str">
            <v>182,71</v>
          </cell>
        </row>
        <row r="983">
          <cell r="A983">
            <v>39775</v>
          </cell>
          <cell r="B983" t="str">
            <v>CAIXA DE PASSAGEM METALICA DE SOBREPOR COM TAMPA PARAFUSADA, DIMENSOES 60 X 60 X 20 CM</v>
          </cell>
          <cell r="C983" t="str">
            <v>UN</v>
          </cell>
          <cell r="D983" t="str">
            <v>AS</v>
          </cell>
          <cell r="E983" t="str">
            <v>243,85</v>
          </cell>
        </row>
        <row r="984">
          <cell r="A984">
            <v>39776</v>
          </cell>
          <cell r="B984" t="str">
            <v>CAIXA DE PASSAGEM METALICA DE SOBREPOR COM TAMPA PARAFUSADA, DIMENSOES 70 X 70 X 20 CM</v>
          </cell>
          <cell r="C984" t="str">
            <v>UN</v>
          </cell>
          <cell r="D984" t="str">
            <v>AS</v>
          </cell>
          <cell r="E984" t="str">
            <v>294,70</v>
          </cell>
        </row>
        <row r="985">
          <cell r="A985">
            <v>39777</v>
          </cell>
          <cell r="B985" t="str">
            <v>CAIXA DE PASSAGEM METALICA DE SOBREPOR COM TAMPA PARAFUSADA, DIMENSOES 80 X 80 X 20 CM</v>
          </cell>
          <cell r="C985" t="str">
            <v>UN</v>
          </cell>
          <cell r="D985" t="str">
            <v>AS</v>
          </cell>
          <cell r="E985" t="str">
            <v>373,52</v>
          </cell>
        </row>
        <row r="986">
          <cell r="A986">
            <v>20254</v>
          </cell>
          <cell r="B986" t="str">
            <v>CAIXA DE PASSAGEM METALICA, DE SOBREPOR, COM TAMPA APARAFUSADA, DIMENSOES 15 X 15 X *10* CM</v>
          </cell>
          <cell r="C986" t="str">
            <v>UN</v>
          </cell>
          <cell r="D986" t="str">
            <v>AS</v>
          </cell>
          <cell r="E986" t="str">
            <v>27,11</v>
          </cell>
        </row>
        <row r="987">
          <cell r="A987">
            <v>20253</v>
          </cell>
          <cell r="B987" t="str">
            <v>CAIXA DE PASSAGEM METALICA, DE SOBREPOR, COM TAMPA APARAFUSADA, DIMENSOES 35 X 35 X *12* CM</v>
          </cell>
          <cell r="C987" t="str">
            <v>UN</v>
          </cell>
          <cell r="D987" t="str">
            <v>AS</v>
          </cell>
          <cell r="E987" t="str">
            <v>89,02</v>
          </cell>
        </row>
        <row r="988">
          <cell r="A988">
            <v>11247</v>
          </cell>
          <cell r="B988" t="str">
            <v>CAIXA DE PASSAGEM/ LUZ / TELEFONIA, DE EMBUTIR,  EM CHAPA DE ACO GALVANIZADO, DIMENSOES 150 X 150 X 15 CM (PADRAO CONCESSIONARIA LOCAL)</v>
          </cell>
          <cell r="C988" t="str">
            <v>UN</v>
          </cell>
          <cell r="D988" t="str">
            <v>AS</v>
          </cell>
          <cell r="E988" t="str">
            <v>1.711,83</v>
          </cell>
        </row>
        <row r="989">
          <cell r="A989">
            <v>11250</v>
          </cell>
          <cell r="B989" t="str">
            <v>CAIXA DE PASSAGEM/ LUZ / TELEFONIA, DE EMBUTIR,  EM CHAPA DE ACO GALVANIZADO, DIMENSOES 20 X 20 X *12* CM (PADRAO CONCESSIONARIA LOCAL)</v>
          </cell>
          <cell r="C989" t="str">
            <v>UN</v>
          </cell>
          <cell r="D989" t="str">
            <v>AS</v>
          </cell>
          <cell r="E989" t="str">
            <v>73,70</v>
          </cell>
        </row>
        <row r="990">
          <cell r="A990">
            <v>11249</v>
          </cell>
          <cell r="B990" t="str">
            <v>CAIXA DE PASSAGEM/ LUZ / TELEFONIA, DE EMBUTIR,  EM CHAPA DE ACO GALVANIZADO, DIMENSOES 200 X 200 X 20 CM (PADRAO CONCESSIONARIA LOCAL)</v>
          </cell>
          <cell r="C990" t="str">
            <v>UN</v>
          </cell>
          <cell r="D990" t="str">
            <v>AS</v>
          </cell>
          <cell r="E990" t="str">
            <v>3.343,81</v>
          </cell>
        </row>
        <row r="991">
          <cell r="A991">
            <v>11251</v>
          </cell>
          <cell r="B991" t="str">
            <v>CAIXA DE PASSAGEM/ LUZ / TELEFONIA, DE EMBUTIR,  EM CHAPA DE ACO GALVANIZADO, DIMENSOES 40 X 40 X *12* CM (PADRAO CONCESSIONARIA LOCAL)</v>
          </cell>
          <cell r="C991" t="str">
            <v>UN</v>
          </cell>
          <cell r="D991" t="str">
            <v>AS</v>
          </cell>
          <cell r="E991" t="str">
            <v>163,24</v>
          </cell>
        </row>
        <row r="992">
          <cell r="A992">
            <v>11253</v>
          </cell>
          <cell r="B992" t="str">
            <v>CAIXA DE PASSAGEM/ LUZ / TELEFONIA, DE EMBUTIR,  EM CHAPA DE ACO GALVANIZADO, DIMENSOES 60 X 60 X *12* CM (PADRAO CONCESSIONARIA LOCAL)</v>
          </cell>
          <cell r="C992" t="str">
            <v>UN</v>
          </cell>
          <cell r="D992" t="str">
            <v>AS</v>
          </cell>
          <cell r="E992" t="str">
            <v>270,51</v>
          </cell>
        </row>
        <row r="993">
          <cell r="A993">
            <v>11255</v>
          </cell>
          <cell r="B993" t="str">
            <v>CAIXA DE PASSAGEM/ LUZ / TELEFONIA, DE EMBUTIR,  EM CHAPA DE ACO GALVANIZADO, DIMENSOES 80 X 80 X *12* CM (PADRAO CONCESSIONARIA LOCAL)</v>
          </cell>
          <cell r="C993" t="str">
            <v>UN</v>
          </cell>
          <cell r="D993" t="str">
            <v>AS</v>
          </cell>
          <cell r="E993" t="str">
            <v>404,41</v>
          </cell>
        </row>
        <row r="994">
          <cell r="A994">
            <v>14055</v>
          </cell>
          <cell r="B994" t="str">
            <v>CAIXA DE PASSAGEM/ LUZ / TELEFONIA, DE EMBUTIR, EM CHAPA DE ACO GALVANIZADO, DIMENSOES 120 X 120 X *12* CM (PADRAO CONCESSIONARIA LOCAL)</v>
          </cell>
          <cell r="C994" t="str">
            <v>UN</v>
          </cell>
          <cell r="D994" t="str">
            <v>AS</v>
          </cell>
          <cell r="E994" t="str">
            <v>813,52</v>
          </cell>
        </row>
        <row r="995">
          <cell r="A995">
            <v>11256</v>
          </cell>
          <cell r="B995" t="str">
            <v>CAIXA DE PASSAGEM/ LUZ / TELEFONIA, DE SOBREPOR,  EM CHAPA DE ACO GALVANIZADO, DIMENSOES 80 X 80 X *12* CM (PADRAO CONCESSIONARIA LOCAL)</v>
          </cell>
          <cell r="C995" t="str">
            <v>UN</v>
          </cell>
          <cell r="D995" t="str">
            <v>AS</v>
          </cell>
          <cell r="E995" t="str">
            <v>506,56</v>
          </cell>
        </row>
        <row r="996">
          <cell r="A996">
            <v>1872</v>
          </cell>
          <cell r="B996" t="str">
            <v>CAIXA DE PASSAGEM, EM PVC, DE 4" X 2", PARA ELETRODUTO FLEXIVEL CORRUGADO</v>
          </cell>
          <cell r="C996" t="str">
            <v>UN</v>
          </cell>
          <cell r="D996" t="str">
            <v>CR</v>
          </cell>
          <cell r="E996" t="str">
            <v>1,79</v>
          </cell>
        </row>
        <row r="997">
          <cell r="A997">
            <v>1873</v>
          </cell>
          <cell r="B997" t="str">
            <v>CAIXA DE PASSAGEM, EM PVC, DE 4" X 4", PARA ELETRODUTO FLEXIVEL CORRUGADO</v>
          </cell>
          <cell r="C997" t="str">
            <v>UN</v>
          </cell>
          <cell r="D997" t="str">
            <v>CR</v>
          </cell>
          <cell r="E997" t="str">
            <v>3,56</v>
          </cell>
        </row>
        <row r="998">
          <cell r="A998">
            <v>39693</v>
          </cell>
          <cell r="B998" t="str">
            <v>CAIXA DE PROTECAO EXTERNA PARA MEDIDOR HOROSAZONAL, DE BAIXA TENSAO, COM MODULO, EM CHAPA DE ACO (PADRAO DA CONCESSIONARIA LOCAL)</v>
          </cell>
          <cell r="C998" t="str">
            <v>UN</v>
          </cell>
          <cell r="D998" t="str">
            <v>AS</v>
          </cell>
          <cell r="E998" t="str">
            <v>3.181,44</v>
          </cell>
        </row>
        <row r="999">
          <cell r="A999">
            <v>39692</v>
          </cell>
          <cell r="B999" t="str">
            <v>CAIXA DE PROTECAO PARA TRANSFORMADOR CORRENTE, EM CHAPA DE ACO 18 USG (PADRAO DA CONCESSIONARIA LOCAL)</v>
          </cell>
          <cell r="C999" t="str">
            <v>UN</v>
          </cell>
          <cell r="D999" t="str">
            <v>AS</v>
          </cell>
          <cell r="E999" t="str">
            <v>1.017,99</v>
          </cell>
        </row>
        <row r="1000">
          <cell r="A1000">
            <v>34643</v>
          </cell>
          <cell r="B1000" t="str">
            <v>CAIXA INSPECAO EM POLIETILENO PARA ATERRAMENTO E PARA RAIOS DIAMETRO = 300 MM</v>
          </cell>
          <cell r="C1000" t="str">
            <v>UN</v>
          </cell>
          <cell r="D1000" t="str">
            <v>CR</v>
          </cell>
          <cell r="E1000" t="str">
            <v>14,62</v>
          </cell>
        </row>
        <row r="1001">
          <cell r="A1001">
            <v>1062</v>
          </cell>
          <cell r="B1001" t="str">
            <v>CAIXA INTERNA/EXTERNA DE MEDICAO PARA 1 MEDIDOR TRIFASICO, COM VISOR, EM CHAPA DE ACO 18 USG (PADRAO DA CONCESSIONARIA LOCAL)</v>
          </cell>
          <cell r="C1001" t="str">
            <v>UN</v>
          </cell>
          <cell r="D1001" t="str">
            <v>AS</v>
          </cell>
          <cell r="E1001" t="str">
            <v>322,62</v>
          </cell>
        </row>
        <row r="1002">
          <cell r="A1002">
            <v>39686</v>
          </cell>
          <cell r="B1002" t="str">
            <v>CAIXA INTERNA/EXTERNA DE MEDICAO PARA 4 MEDIDORES MONOFASICOS, COM VISOR, EM CHAPA DE ACO 18 USG (PADRAO DA CONCESSIONARIA LOCAL)</v>
          </cell>
          <cell r="C1002" t="str">
            <v>UN</v>
          </cell>
          <cell r="D1002" t="str">
            <v>AS</v>
          </cell>
          <cell r="E1002" t="str">
            <v>522,38</v>
          </cell>
        </row>
        <row r="1003">
          <cell r="A1003">
            <v>43095</v>
          </cell>
          <cell r="B1003" t="str">
            <v>CAIXA MODULAR PARA MEDIDOR DE ENERGIA AGRUPADA, EM POLICARBONATO /  TERMOPLASTICO, COM SUPORTE PARA DISJUNTOR (PADRAO DA CONCESSIONARIA LOCAL)</v>
          </cell>
          <cell r="C1003" t="str">
            <v>UN</v>
          </cell>
          <cell r="D1003" t="str">
            <v>CR</v>
          </cell>
          <cell r="E1003" t="str">
            <v>110,23</v>
          </cell>
        </row>
        <row r="1004">
          <cell r="A1004">
            <v>1871</v>
          </cell>
          <cell r="B1004" t="str">
            <v>CAIXA OCTOGONAL DE FUNDO MOVEL, EM PVC, DE 3" X 3", PARA ELETRODUTO FLEXIVEL CORRUGADO</v>
          </cell>
          <cell r="C1004" t="str">
            <v>UN</v>
          </cell>
          <cell r="D1004" t="str">
            <v>CR</v>
          </cell>
          <cell r="E1004" t="str">
            <v>3,20</v>
          </cell>
        </row>
        <row r="1005">
          <cell r="A1005">
            <v>12001</v>
          </cell>
          <cell r="B1005" t="str">
            <v>CAIXA OCTOGONAL DE FUNDO MOVEL, EM PVC, DE 4" X 4", PARA ELETRODUTO FLEXIVEL CORRUGADO</v>
          </cell>
          <cell r="C1005" t="str">
            <v>UN</v>
          </cell>
          <cell r="D1005" t="str">
            <v>CR</v>
          </cell>
          <cell r="E1005" t="str">
            <v>4,63</v>
          </cell>
        </row>
        <row r="1006">
          <cell r="A1006">
            <v>11882</v>
          </cell>
          <cell r="B1006" t="str">
            <v>CAIXA PARA HIDROMETRO CONCRETO PRE MOLDADO, *0,24 M X 0,45 M X 0,30* M (L X C X A)</v>
          </cell>
          <cell r="C1006" t="str">
            <v>UN</v>
          </cell>
          <cell r="D1006" t="str">
            <v>CR</v>
          </cell>
          <cell r="E1006" t="str">
            <v>80,22</v>
          </cell>
        </row>
        <row r="1007">
          <cell r="A1007">
            <v>1068</v>
          </cell>
          <cell r="B1007" t="str">
            <v>CAIXA PARA MEDICAO COLETIVA TIPO L, PADRAO BIFASICO OU TRIFASICO, PARA ATE 4 MEDIDORES, SEM BARRAMENTO E COM PORTAS INFERIOR E SUPERIOR</v>
          </cell>
          <cell r="C1007" t="str">
            <v>UN</v>
          </cell>
          <cell r="D1007" t="str">
            <v>AS</v>
          </cell>
          <cell r="E1007" t="str">
            <v>2.128,00</v>
          </cell>
        </row>
        <row r="1008">
          <cell r="A1008">
            <v>39690</v>
          </cell>
          <cell r="B1008" t="str">
            <v>CAIXA PARA MEDICAO COLETIVA TIPO M, PADRAO BIFASICO OU TRIFASICO, PARA ATE 8 MEDIDORES, SEM BARRAMENTO E COM PORTAS INFERIOR E SUPERIOR</v>
          </cell>
          <cell r="C1008" t="str">
            <v>UN</v>
          </cell>
          <cell r="D1008" t="str">
            <v>AS</v>
          </cell>
          <cell r="E1008" t="str">
            <v>3.570,08</v>
          </cell>
        </row>
        <row r="1009">
          <cell r="A1009">
            <v>39691</v>
          </cell>
          <cell r="B1009" t="str">
            <v>CAIXA PARA MEDICAO COLETIVA TIPO N, PADRAO BIFASICO OU TRIFASICO, PARA ATE 12 MEDIDORES, SEM BARRAMENTO E COM PORTAS INFERIOR E SUPERIOR</v>
          </cell>
          <cell r="C1009" t="str">
            <v>UN</v>
          </cell>
          <cell r="D1009" t="str">
            <v>AS</v>
          </cell>
          <cell r="E1009" t="str">
            <v>4.490,16</v>
          </cell>
        </row>
        <row r="1010">
          <cell r="A1010">
            <v>39808</v>
          </cell>
          <cell r="B1010" t="str">
            <v>CAIXA PARA MEDIDOR MONOFASICO, EM POLICARBONATO / TERMOPLASTICO, PARA ALOJAR 1 DISJUNTOR (PADRAO DA CONCESSIONARIA LOCAL)</v>
          </cell>
          <cell r="C1010" t="str">
            <v>UN</v>
          </cell>
          <cell r="D1010" t="str">
            <v>CR</v>
          </cell>
          <cell r="E1010" t="str">
            <v>57,55</v>
          </cell>
        </row>
        <row r="1011">
          <cell r="A1011">
            <v>39809</v>
          </cell>
          <cell r="B1011" t="str">
            <v>CAIXA PARA MEDIDOR POLIFASICO, EM POLICARBONATO / TERMOPLASTICO, PARA ALOJAR 1 DISJUNTOR (PADRAO DA CONCESSIONARIA LOCAL)</v>
          </cell>
          <cell r="C1011" t="str">
            <v>UN</v>
          </cell>
          <cell r="D1011" t="str">
            <v>CR</v>
          </cell>
          <cell r="E1011" t="str">
            <v>136,50</v>
          </cell>
        </row>
        <row r="1012">
          <cell r="A1012">
            <v>43439</v>
          </cell>
          <cell r="B1012" t="str">
            <v>CAIXA PRE-MOLDADA PARA BOCA DE LOBO, EM CONCRETO ARMADO, COM FCK DE 25 MPA, COM DIMENSOES 1,10 X 0,65 X 1,00 M (COMPRIMENTO X LARGURA X ALTURA)</v>
          </cell>
          <cell r="C1012" t="str">
            <v>UN</v>
          </cell>
          <cell r="D1012" t="str">
            <v>CR</v>
          </cell>
          <cell r="E1012" t="str">
            <v>368,23</v>
          </cell>
        </row>
        <row r="1013">
          <cell r="A1013">
            <v>5103</v>
          </cell>
          <cell r="B1013" t="str">
            <v>CAIXA SIFONADA PVC, 100 X 100 X 50 MM, COM GRELHA REDONDA BRANCA</v>
          </cell>
          <cell r="C1013" t="str">
            <v>UN</v>
          </cell>
          <cell r="D1013" t="str">
            <v>CR</v>
          </cell>
          <cell r="E1013" t="str">
            <v>13,74</v>
          </cell>
        </row>
        <row r="1014">
          <cell r="A1014">
            <v>11712</v>
          </cell>
          <cell r="B1014" t="str">
            <v>CAIXA SIFONADA PVC, 150 X 150 X 50 MM, COM GRELHA QUADRADA BRANCA (NBR 5688)</v>
          </cell>
          <cell r="C1014" t="str">
            <v>UN</v>
          </cell>
          <cell r="D1014" t="str">
            <v>C</v>
          </cell>
          <cell r="E1014" t="str">
            <v>32,00</v>
          </cell>
        </row>
        <row r="1015">
          <cell r="A1015">
            <v>11717</v>
          </cell>
          <cell r="B1015" t="str">
            <v>CAIXA SIFONADA PVC, 150 X 150 X 50 MM, COM GRELHA REDONDA BRANCA</v>
          </cell>
          <cell r="C1015" t="str">
            <v>UN</v>
          </cell>
          <cell r="D1015" t="str">
            <v>CR</v>
          </cell>
          <cell r="E1015" t="str">
            <v>34,77</v>
          </cell>
        </row>
        <row r="1016">
          <cell r="A1016">
            <v>11714</v>
          </cell>
          <cell r="B1016" t="str">
            <v>CAIXA SIFONADA PVC, 150 X 185 X 75 MM, COM GRELHA QUADRADA BRANCA</v>
          </cell>
          <cell r="C1016" t="str">
            <v>UN</v>
          </cell>
          <cell r="D1016" t="str">
            <v>CR</v>
          </cell>
          <cell r="E1016" t="str">
            <v>43,26</v>
          </cell>
        </row>
        <row r="1017">
          <cell r="A1017">
            <v>11880</v>
          </cell>
          <cell r="B1017" t="str">
            <v>CAIXA SIFONADA PVC, 250 X 230 X 75 MM, COM TAMPA E PORTA TAMPA QUADRADA BRANCA</v>
          </cell>
          <cell r="C1017" t="str">
            <v>UN</v>
          </cell>
          <cell r="D1017" t="str">
            <v>CR</v>
          </cell>
          <cell r="E1017" t="str">
            <v>89,48</v>
          </cell>
        </row>
        <row r="1018">
          <cell r="A1018">
            <v>1106</v>
          </cell>
          <cell r="B1018" t="str">
            <v>CAL HIDRATADA CH-I PARA ARGAMASSAS</v>
          </cell>
          <cell r="C1018" t="str">
            <v>KG</v>
          </cell>
          <cell r="D1018" t="str">
            <v>C</v>
          </cell>
          <cell r="E1018" t="str">
            <v>0,95</v>
          </cell>
        </row>
        <row r="1019">
          <cell r="A1019">
            <v>11161</v>
          </cell>
          <cell r="B1019" t="str">
            <v>CAL HIDRATADA PARA PINTURA</v>
          </cell>
          <cell r="C1019" t="str">
            <v>KG</v>
          </cell>
          <cell r="D1019" t="str">
            <v>CR</v>
          </cell>
          <cell r="E1019" t="str">
            <v>1,58</v>
          </cell>
        </row>
        <row r="1020">
          <cell r="A1020">
            <v>1107</v>
          </cell>
          <cell r="B1020" t="str">
            <v>CAL VIRGEM COMUM PARA ARGAMASSAS (NBR 6453)</v>
          </cell>
          <cell r="C1020" t="str">
            <v>KG</v>
          </cell>
          <cell r="D1020" t="str">
            <v>CR</v>
          </cell>
          <cell r="E1020" t="str">
            <v>0,81</v>
          </cell>
        </row>
        <row r="1021">
          <cell r="A1021">
            <v>25963</v>
          </cell>
          <cell r="B1021" t="str">
            <v>CALCARIO DOLOMITICO A (POSTO PEDREIRA/FORNECEDOR, SEM FRETE)</v>
          </cell>
          <cell r="C1021" t="str">
            <v>KG</v>
          </cell>
          <cell r="D1021" t="str">
            <v>CR</v>
          </cell>
          <cell r="E1021" t="str">
            <v>0,08</v>
          </cell>
        </row>
        <row r="1022">
          <cell r="A1022">
            <v>4759</v>
          </cell>
          <cell r="B1022" t="str">
            <v>CALCETEIRO</v>
          </cell>
          <cell r="C1022" t="str">
            <v>H</v>
          </cell>
          <cell r="D1022" t="str">
            <v>CR</v>
          </cell>
          <cell r="E1022" t="str">
            <v>13,26</v>
          </cell>
        </row>
        <row r="1023">
          <cell r="A1023">
            <v>41068</v>
          </cell>
          <cell r="B1023" t="str">
            <v>CALCETEIRO  (MENSALISTA)</v>
          </cell>
          <cell r="C1023" t="str">
            <v>MES</v>
          </cell>
          <cell r="D1023" t="str">
            <v>CR</v>
          </cell>
          <cell r="E1023" t="str">
            <v>2.338,14</v>
          </cell>
        </row>
        <row r="1024">
          <cell r="A1024">
            <v>1108</v>
          </cell>
          <cell r="B1024" t="str">
            <v>CALHA MOLDURA AMERICANA DE CHAPA DE ACO GALVANIZADA NUM 26, CORTE 33 CM</v>
          </cell>
          <cell r="C1024" t="str">
            <v>M</v>
          </cell>
          <cell r="D1024" t="str">
            <v>AS</v>
          </cell>
          <cell r="E1024" t="str">
            <v>34,70</v>
          </cell>
        </row>
        <row r="1025">
          <cell r="A1025">
            <v>1117</v>
          </cell>
          <cell r="B1025" t="str">
            <v>CALHA PARA AGUA FURTADA DE CHAPA DE ACO GALVANIZADA NUM 26, CORTE 40 CM</v>
          </cell>
          <cell r="C1025" t="str">
            <v>M</v>
          </cell>
          <cell r="D1025" t="str">
            <v>AS</v>
          </cell>
          <cell r="E1025" t="str">
            <v>34,98</v>
          </cell>
        </row>
        <row r="1026">
          <cell r="A1026">
            <v>1118</v>
          </cell>
          <cell r="B1026" t="str">
            <v>CALHA PARA AGUA FURTADA DE CHAPA DE ACO GALVANIZADA NUM 26, CORTE 50 CM</v>
          </cell>
          <cell r="C1026" t="str">
            <v>M</v>
          </cell>
          <cell r="D1026" t="str">
            <v>AS</v>
          </cell>
          <cell r="E1026" t="str">
            <v>41,34</v>
          </cell>
        </row>
        <row r="1027">
          <cell r="A1027">
            <v>1110</v>
          </cell>
          <cell r="B1027" t="str">
            <v>CALHA PLATIBANDA DE CHAPA DE ACO GALVANIZADA NUM 26, CORTE 45 CM</v>
          </cell>
          <cell r="C1027" t="str">
            <v>M</v>
          </cell>
          <cell r="D1027" t="str">
            <v>AS</v>
          </cell>
          <cell r="E1027" t="str">
            <v>41,34</v>
          </cell>
        </row>
        <row r="1028">
          <cell r="A1028">
            <v>12618</v>
          </cell>
          <cell r="B1028" t="str">
            <v>CALHA PLUVIAL DE PVC, DIAMETRO ENTRE 119 E 170 MM, COMPRIMENTO DE 3 M, PARA DRENAGEM PREDIAL</v>
          </cell>
          <cell r="C1028" t="str">
            <v>UN</v>
          </cell>
          <cell r="D1028" t="str">
            <v>AS</v>
          </cell>
          <cell r="E1028" t="str">
            <v>44,27</v>
          </cell>
        </row>
        <row r="1029">
          <cell r="A1029">
            <v>40784</v>
          </cell>
          <cell r="B1029" t="str">
            <v>CALHA QUADRADA DE CHAPA DE ACO GALVANIZADA NUM 24, CORTE 100 CM</v>
          </cell>
          <cell r="C1029" t="str">
            <v>M</v>
          </cell>
          <cell r="D1029" t="str">
            <v>AS</v>
          </cell>
          <cell r="E1029" t="str">
            <v>114,02</v>
          </cell>
        </row>
        <row r="1030">
          <cell r="A1030">
            <v>40782</v>
          </cell>
          <cell r="B1030" t="str">
            <v>CALHA QUADRADA DE CHAPA DE ACO GALVANIZADA NUM 24, CORTE 33 CM</v>
          </cell>
          <cell r="C1030" t="str">
            <v>M</v>
          </cell>
          <cell r="D1030" t="str">
            <v>AS</v>
          </cell>
          <cell r="E1030" t="str">
            <v>44,74</v>
          </cell>
        </row>
        <row r="1031">
          <cell r="A1031">
            <v>40783</v>
          </cell>
          <cell r="B1031" t="str">
            <v>CALHA QUADRADA DE CHAPA DE ACO GALVANIZADA NUM 24, CORTE 50 CM</v>
          </cell>
          <cell r="C1031" t="str">
            <v>M</v>
          </cell>
          <cell r="D1031" t="str">
            <v>AS</v>
          </cell>
          <cell r="E1031" t="str">
            <v>58,28</v>
          </cell>
        </row>
        <row r="1032">
          <cell r="A1032">
            <v>1109</v>
          </cell>
          <cell r="B1032" t="str">
            <v>CALHA QUADRADA DE CHAPA DE ACO GALVANIZADA NUM 26, CORTE 33 CM</v>
          </cell>
          <cell r="C1032" t="str">
            <v>M</v>
          </cell>
          <cell r="D1032" t="str">
            <v>AS</v>
          </cell>
          <cell r="E1032" t="str">
            <v>34,70</v>
          </cell>
        </row>
        <row r="1033">
          <cell r="A1033">
            <v>1119</v>
          </cell>
          <cell r="B1033" t="str">
            <v>CALHA QUADRADA DE CHAPA DE ACO GALVANIZADA NUM 28, CORTE 25 CM</v>
          </cell>
          <cell r="C1033" t="str">
            <v>M</v>
          </cell>
          <cell r="D1033" t="str">
            <v>AS</v>
          </cell>
          <cell r="E1033" t="str">
            <v>22,37</v>
          </cell>
        </row>
        <row r="1034">
          <cell r="A1034">
            <v>13115</v>
          </cell>
          <cell r="B1034" t="str">
            <v>CALHA/CANALETA DE CONCRETO SIMPLES, TIPO MEIA CANA, DIAMETRO DE 20 CM, PARA AGUA PLUVIAL</v>
          </cell>
          <cell r="C1034" t="str">
            <v>M</v>
          </cell>
          <cell r="D1034" t="str">
            <v>AS</v>
          </cell>
          <cell r="E1034" t="str">
            <v>13,62</v>
          </cell>
        </row>
        <row r="1035">
          <cell r="A1035">
            <v>10541</v>
          </cell>
          <cell r="B1035" t="str">
            <v>CALHA/CANALETA DE CONCRETO SIMPLES, TIPO MEIA CANA, DIAMETRO DE 30 CM, PARA AGUA PLUVIAL</v>
          </cell>
          <cell r="C1035" t="str">
            <v>M</v>
          </cell>
          <cell r="D1035" t="str">
            <v>AS</v>
          </cell>
          <cell r="E1035" t="str">
            <v>16,64</v>
          </cell>
        </row>
        <row r="1036">
          <cell r="A1036">
            <v>10542</v>
          </cell>
          <cell r="B1036" t="str">
            <v>CALHA/CANALETA DE CONCRETO SIMPLES, TIPO MEIA CANA, DIAMETRO DE 40 CM, PARA AGUA PLUVIAL</v>
          </cell>
          <cell r="C1036" t="str">
            <v>M</v>
          </cell>
          <cell r="D1036" t="str">
            <v>AS</v>
          </cell>
          <cell r="E1036" t="str">
            <v>21,76</v>
          </cell>
        </row>
        <row r="1037">
          <cell r="A1037">
            <v>10543</v>
          </cell>
          <cell r="B1037" t="str">
            <v>CALHA/CANALETA DE CONCRETO SIMPLES, TIPO MEIA CANA, DIAMETRO DE 50 CM, PARA AGUA PLUVIAL</v>
          </cell>
          <cell r="C1037" t="str">
            <v>M</v>
          </cell>
          <cell r="D1037" t="str">
            <v>AS</v>
          </cell>
          <cell r="E1037" t="str">
            <v>35,31</v>
          </cell>
        </row>
        <row r="1038">
          <cell r="A1038">
            <v>10544</v>
          </cell>
          <cell r="B1038" t="str">
            <v>CALHA/CANALETA DE CONCRETO SIMPLES, TIPO MEIA CANA, DIAMETRO DE 60 CM, PARA AGUA PLUVIAL</v>
          </cell>
          <cell r="C1038" t="str">
            <v>M</v>
          </cell>
          <cell r="D1038" t="str">
            <v>AS</v>
          </cell>
          <cell r="E1038" t="str">
            <v>45,67</v>
          </cell>
        </row>
        <row r="1039">
          <cell r="A1039">
            <v>10545</v>
          </cell>
          <cell r="B1039" t="str">
            <v>CALHA/CANALETA DE CONCRETO SIMPLES, TIPO MEIA CANA, DIAMETRO DE 80 CM, PARA AGUA PLUVIAL</v>
          </cell>
          <cell r="C1039" t="str">
            <v>M</v>
          </cell>
          <cell r="D1039" t="str">
            <v>AS</v>
          </cell>
          <cell r="E1039" t="str">
            <v>85,36</v>
          </cell>
        </row>
        <row r="1040">
          <cell r="A1040">
            <v>38365</v>
          </cell>
          <cell r="B1040" t="str">
            <v>CAMADA SEPARADORA DE FILME DE POLIETILENO 20 A 25 MICRA</v>
          </cell>
          <cell r="C1040" t="str">
            <v>M2</v>
          </cell>
          <cell r="D1040" t="str">
            <v>AS</v>
          </cell>
          <cell r="E1040" t="str">
            <v>1,36</v>
          </cell>
        </row>
        <row r="1041">
          <cell r="A1041">
            <v>37745</v>
          </cell>
          <cell r="B1041" t="str">
            <v>CAMINHAO TOCO, PESO BRUTO TOTAL 13000 KG, CARGA UTIL MAXIMA 7925 KG, DISTANCIA ENTRE EIXOS 4,80 M, POTENCIA 189 CV (INCLUI CABINE E CHASSI, NAO INCLUI CARROCERIA)</v>
          </cell>
          <cell r="C1041" t="str">
            <v>UN</v>
          </cell>
          <cell r="D1041" t="str">
            <v>AS</v>
          </cell>
          <cell r="E1041" t="str">
            <v>294.300,00</v>
          </cell>
        </row>
        <row r="1042">
          <cell r="A1042">
            <v>37754</v>
          </cell>
          <cell r="B1042" t="str">
            <v>CAMINHAO TOCO, PESO BRUTO TOTAL 14300 KG, CARGA UTIL MAXIMA 9590 KG, DISTANCIA ENTRE EIXOS 4,76 M, POTENCIA 185 CV (INCLUI CABINE E CHASSI, NAO INCLUI CARROCERIA)</v>
          </cell>
          <cell r="C1042" t="str">
            <v>UN</v>
          </cell>
          <cell r="D1042" t="str">
            <v>AS</v>
          </cell>
          <cell r="E1042" t="str">
            <v>307.338,60</v>
          </cell>
        </row>
        <row r="1043">
          <cell r="A1043">
            <v>37748</v>
          </cell>
          <cell r="B1043" t="str">
            <v>CAMINHAO TOCO, PESO BRUTO TOTAL 14300 KG, CARGA UTIL MAXIMA 9710 KG, DISTANCIA ENTRE EIXOS 3,56 M, POTENCIA 185 CV (INCLUI CABINE E CHASSI, NAO INCLUI CARROCERIA)</v>
          </cell>
          <cell r="C1043" t="str">
            <v>UN</v>
          </cell>
          <cell r="D1043" t="str">
            <v>AS</v>
          </cell>
          <cell r="E1043" t="str">
            <v>312.880,01</v>
          </cell>
        </row>
        <row r="1044">
          <cell r="A1044">
            <v>37761</v>
          </cell>
          <cell r="B1044" t="str">
            <v>CAMINHAO TOCO, PESO BRUTO TOTAL 16000 KG, CARGA UTIL MAXIMA DE 10685 KG, DISTANCIA ENTRE EIXOS 4,8M, POTENCIA 189 CV (INCLUI CABINE E CHASSI, NAO INCLUI CARROCERIA)</v>
          </cell>
          <cell r="C1044" t="str">
            <v>UN</v>
          </cell>
          <cell r="D1044" t="str">
            <v>AS</v>
          </cell>
          <cell r="E1044" t="str">
            <v>258.909,48</v>
          </cell>
        </row>
        <row r="1045">
          <cell r="A1045">
            <v>37757</v>
          </cell>
          <cell r="B1045" t="str">
            <v>CAMINHAO TOCO, PESO BRUTO TOTAL 16000 KG, CARGA UTIL MAXIMA 10600 KG, DISTANCIA ENTRE EIXOS 4,80 M, POTENCIA 275 CV (INCLUI CABINE E CHASSI, NAO INCLUI CARROCERIA)</v>
          </cell>
          <cell r="C1045" t="str">
            <v>UN</v>
          </cell>
          <cell r="D1045" t="str">
            <v>AS</v>
          </cell>
          <cell r="E1045" t="str">
            <v>360.424,35</v>
          </cell>
        </row>
        <row r="1046">
          <cell r="A1046">
            <v>37759</v>
          </cell>
          <cell r="B1046" t="str">
            <v>CAMINHAO TOCO, PESO BRUTO TOTAL 16000 KG, CARGA UTIL MAXIMA 10780 KG, DISTANCIA ENTRE EIXOS 3,56 M, POTENCIA 275 CV (INCLUI CABINE E CHASSI, NAO INCLUI CARROCERIA)</v>
          </cell>
          <cell r="C1046" t="str">
            <v>UN</v>
          </cell>
          <cell r="D1046" t="str">
            <v>AS</v>
          </cell>
          <cell r="E1046" t="str">
            <v>361.821,36</v>
          </cell>
        </row>
        <row r="1047">
          <cell r="A1047">
            <v>37766</v>
          </cell>
          <cell r="B1047" t="str">
            <v>CAMINHAO TOCO, PESO BRUTO TOTAL 16000 KG, CARGA UTIL MAXIMA 11030 KG, DISTANCIA ENTRE EIXOS 3,56M, POTENCIA 186 CV (INCLUI CABINE E CHASSI, NAO INCLUI CARROCERIA)</v>
          </cell>
          <cell r="C1047" t="str">
            <v>UN</v>
          </cell>
          <cell r="D1047" t="str">
            <v>AS</v>
          </cell>
          <cell r="E1047" t="str">
            <v>361.821,33</v>
          </cell>
        </row>
        <row r="1048">
          <cell r="A1048">
            <v>37752</v>
          </cell>
          <cell r="B1048" t="str">
            <v>CAMINHAO TOCO, PESO BRUTO TOTAL 16000 KG, CARGA UTIL MAXIMA 11130 KG, DISTANCIA ENTRE EIXOS 5,36 M, POTENCIA 185 CV (INCLUI CABINE E CHASSI, NAO INCLUI CARROCERIA)</v>
          </cell>
          <cell r="C1048" t="str">
            <v>UN</v>
          </cell>
          <cell r="D1048" t="str">
            <v>AS</v>
          </cell>
          <cell r="E1048" t="str">
            <v>328.107,24</v>
          </cell>
        </row>
        <row r="1049">
          <cell r="A1049">
            <v>37760</v>
          </cell>
          <cell r="B1049" t="str">
            <v>CAMINHAO TOCO, PESO BRUTO TOTAL 16000 KG, CARGA UTIL MAXIMA 13071 KG, DISTANCIA ENTRE EIXOS 4,80 M, POTENCIA 230 CV (INCLUI CABINE E CHASSI, NAO INCLUI CARROCERIA)</v>
          </cell>
          <cell r="C1049" t="str">
            <v>UN</v>
          </cell>
          <cell r="D1049" t="str">
            <v>AS</v>
          </cell>
          <cell r="E1049" t="str">
            <v>345.523,09</v>
          </cell>
        </row>
        <row r="1050">
          <cell r="A1050">
            <v>37765</v>
          </cell>
          <cell r="B1050" t="str">
            <v>CAMINHAO TOCO, PESO BRUTO TOTAL 8250 KG, CARGA UTIL MAXIMA 5110 KG, DISTANCIA ENTRE EIXOS 4,30 M, POTENCIA 162 CV (INCLUI CABINE E CHASSI, NAO INCLUI CARROCERIA)</v>
          </cell>
          <cell r="C1050" t="str">
            <v>UN</v>
          </cell>
          <cell r="D1050" t="str">
            <v>AS</v>
          </cell>
          <cell r="E1050" t="str">
            <v>241.214,25</v>
          </cell>
        </row>
        <row r="1051">
          <cell r="A1051">
            <v>37746</v>
          </cell>
          <cell r="B1051" t="str">
            <v>CAMINHAO TOCO, PESO BRUTO TOTAL 9000 KG, CARGA UTIL MAXIMA 5940 KG, DISTANCIA ENTRE EIXOS 3,69 M, POTENCIA 177 CV (INCLUI CABINE E CHASSI, NAO INCLUI CARROCERIA)</v>
          </cell>
          <cell r="C1051" t="str">
            <v>UN</v>
          </cell>
          <cell r="D1051" t="str">
            <v>AS</v>
          </cell>
          <cell r="E1051" t="str">
            <v>264.450,88</v>
          </cell>
        </row>
        <row r="1052">
          <cell r="A1052">
            <v>37750</v>
          </cell>
          <cell r="B1052" t="str">
            <v>CAMINHAO TOCO, PESO BRUTO TOTAL 9600 KG, CARGA UTIL MAXIMA 6110 KG, DISTANCIA ENTRE EIXOS 3,70 M, POTENCIA 156 CV (INCLUI CABINE E CHASSI, NAO INCLUI CARROCERIA)</v>
          </cell>
          <cell r="C1052" t="str">
            <v>UN</v>
          </cell>
          <cell r="D1052" t="str">
            <v>AS</v>
          </cell>
          <cell r="E1052" t="str">
            <v>263.519,57</v>
          </cell>
        </row>
        <row r="1053">
          <cell r="A1053">
            <v>37753</v>
          </cell>
          <cell r="B1053" t="str">
            <v>CAMINHAO TOCO, PESO BRUTO TOTAL 9600 KG, CARGA UTIL MAXIMA 6200 KG, DISTANCIA ENTRE EIXOS 3,10 M, POTENCIA 156 CV (INCLUI CABINE E CHASSI, NAO INCLUI CARROCERIA)</v>
          </cell>
          <cell r="C1053" t="str">
            <v>UN</v>
          </cell>
          <cell r="D1053" t="str">
            <v>AS</v>
          </cell>
          <cell r="E1053" t="str">
            <v>262.588,23</v>
          </cell>
        </row>
        <row r="1054">
          <cell r="A1054">
            <v>37756</v>
          </cell>
          <cell r="B1054" t="str">
            <v>CAMINHAO TOCO, PESO BRUTO TOTAL 9700 KG, CARGA UTIL MAXIMA 6360 KG, DISTANCIA ENTRE EIXOS 4,30 M, POTENCIA 160 CV (INCLUI CABINE E CHASSI, NAO INCLUI CARROCERIA)</v>
          </cell>
          <cell r="C1054" t="str">
            <v>UN</v>
          </cell>
          <cell r="D1054" t="str">
            <v>AS</v>
          </cell>
          <cell r="E1054" t="str">
            <v>258.909,48</v>
          </cell>
        </row>
        <row r="1055">
          <cell r="A1055">
            <v>37755</v>
          </cell>
          <cell r="B1055" t="str">
            <v>CAMINHAO TRUCADO, PESO BRUTO TOTAL 22000 KG, CARGA UTIL MAXIMA 15350 KG, DISTANCIA ENTRE EIXOS 5,17 M, POTENCIA 238 CV (INCLUI CABINE E CHASSI, NAO INCLUI CARROCERIA)</v>
          </cell>
          <cell r="C1055" t="str">
            <v>UN</v>
          </cell>
          <cell r="D1055" t="str">
            <v>AS</v>
          </cell>
          <cell r="E1055" t="str">
            <v>376.256,95</v>
          </cell>
        </row>
        <row r="1056">
          <cell r="A1056">
            <v>37758</v>
          </cell>
          <cell r="B1056" t="str">
            <v>CAMINHAO TRUCADO, PESO BRUTO TOTAL 23000 KG, CARGA UTIL MAXIMA 15378 KG, DISTANCIA ENTRE EIXOS 4,80 M, POTENCIA 326 CV (INCLUI CABINE E CHASSI, NAO INCLUI CARROCERIA)</v>
          </cell>
          <cell r="C1056" t="str">
            <v>UN</v>
          </cell>
          <cell r="D1056" t="str">
            <v>AS</v>
          </cell>
          <cell r="E1056" t="str">
            <v>424.686,08</v>
          </cell>
        </row>
        <row r="1057">
          <cell r="A1057">
            <v>37747</v>
          </cell>
          <cell r="B1057" t="str">
            <v>CAMINHAO TRUCADO, PESO BRUTO TOTAL 23000 KG, CARGA UTIL MAXIMA 15935 KG, DISTANCIA ENTRE EIXOS 4,80 M, POTENCIA 230 CV (INCLUI CABINE E CHASSI, NAO INCLUI CARROCERIA)</v>
          </cell>
          <cell r="C1057" t="str">
            <v>UN</v>
          </cell>
          <cell r="D1057" t="str">
            <v>AS</v>
          </cell>
          <cell r="E1057" t="str">
            <v>382.124,32</v>
          </cell>
        </row>
        <row r="1058">
          <cell r="A1058">
            <v>37767</v>
          </cell>
          <cell r="B1058" t="str">
            <v>CAMINHAO TRUCADO, PESO BRUTO TOTAL 23000 KG, CARGA UTIL MAXIMA 15940 KG, DISTANCIA ENTRE EIXOS 3,60 M, POTENCIA 286 CV (INCLUI CABINE E CHASSI, NAO INCLUI CARROCERIA)</v>
          </cell>
          <cell r="C1058" t="str">
            <v>UN</v>
          </cell>
          <cell r="D1058" t="str">
            <v>AS</v>
          </cell>
          <cell r="E1058" t="str">
            <v>403.265,51</v>
          </cell>
        </row>
        <row r="1059">
          <cell r="A1059">
            <v>37751</v>
          </cell>
          <cell r="B1059" t="str">
            <v>CAMINHAO TRUCADO, PESO BRUTO TOTAL 23000 KG, CARGA UTIL MAXIMA 16190 KG, DISTANCIA ENTRE EIXOS 3,60 M, POTENCIA 286 CV (INCLUI CABINE E CHASSI, NAO INCLUI CARROCERIA)</v>
          </cell>
          <cell r="C1059" t="str">
            <v>UN</v>
          </cell>
          <cell r="D1059" t="str">
            <v>AS</v>
          </cell>
          <cell r="E1059" t="str">
            <v>403.265,51</v>
          </cell>
        </row>
        <row r="1060">
          <cell r="A1060">
            <v>37749</v>
          </cell>
          <cell r="B1060" t="str">
            <v>CAMINHAO TRUCADO, PESO BRUTO TOTAL 23000 KG, CARGA UTIL MAXIMA 16360 KG, CABINE ESTENDIDA, DISTANCIA ENTRE EIXOS 3,56 M, POTENCIA 275 CV (INCLUI CABINE E CHASSI, NAO INCLUI CARROCERIA)</v>
          </cell>
          <cell r="C1060" t="str">
            <v>UN</v>
          </cell>
          <cell r="D1060" t="str">
            <v>AS</v>
          </cell>
          <cell r="E1060" t="str">
            <v>398.608,86</v>
          </cell>
        </row>
        <row r="1061">
          <cell r="A1061">
            <v>1159</v>
          </cell>
          <cell r="B1061" t="str">
            <v>CAMINHONETE COM MOTOR A DIESEL, POTENCIA *160* CV, CABINE DUPLA, 4X4</v>
          </cell>
          <cell r="C1061" t="str">
            <v>UN</v>
          </cell>
          <cell r="D1061" t="str">
            <v>C</v>
          </cell>
          <cell r="E1061" t="str">
            <v>189.733,33</v>
          </cell>
        </row>
        <row r="1062">
          <cell r="A1062">
            <v>12114</v>
          </cell>
          <cell r="B1062" t="str">
            <v>CAMPAINHA ALTA POTENCIA 110V / 220V, DIAMETRO 150 MM</v>
          </cell>
          <cell r="C1062" t="str">
            <v>UN</v>
          </cell>
          <cell r="D1062" t="str">
            <v>CR</v>
          </cell>
          <cell r="E1062" t="str">
            <v>131,24</v>
          </cell>
        </row>
        <row r="1063">
          <cell r="A1063">
            <v>38106</v>
          </cell>
          <cell r="B1063" t="str">
            <v>CAMPAINHA CIGARRA 127 V / 220 V (APENAS MODULO)</v>
          </cell>
          <cell r="C1063" t="str">
            <v>UN</v>
          </cell>
          <cell r="D1063" t="str">
            <v>CR</v>
          </cell>
          <cell r="E1063" t="str">
            <v>17,83</v>
          </cell>
        </row>
        <row r="1064">
          <cell r="A1064">
            <v>38085</v>
          </cell>
          <cell r="B1064" t="str">
            <v>CAMPAINHA CIGARRA 127 V / 220 V, CONJUNTO MONTADO PARA EMBUTIR 4" X 2" (PLACA + SUPORTE + MODULO)</v>
          </cell>
          <cell r="C1064" t="str">
            <v>UN</v>
          </cell>
          <cell r="D1064" t="str">
            <v>CR</v>
          </cell>
          <cell r="E1064" t="str">
            <v>21,07</v>
          </cell>
        </row>
        <row r="1065">
          <cell r="A1065">
            <v>38599</v>
          </cell>
          <cell r="B1065" t="str">
            <v>CANALETA DE CONCRETO ESTRUTURAL 14 X 19 X 29 CM, FBK 14 MPA (NBR 6136)</v>
          </cell>
          <cell r="C1065" t="str">
            <v>UN</v>
          </cell>
          <cell r="D1065" t="str">
            <v>CR</v>
          </cell>
          <cell r="E1065" t="str">
            <v>4,04</v>
          </cell>
        </row>
        <row r="1066">
          <cell r="A1066">
            <v>38596</v>
          </cell>
          <cell r="B1066" t="str">
            <v>CANALETA DE CONCRETO ESTRUTURAL 14 X 19 X 29 CM, FBK 4,5 MPA (NBR 6136)</v>
          </cell>
          <cell r="C1066" t="str">
            <v>UN</v>
          </cell>
          <cell r="D1066" t="str">
            <v>CR</v>
          </cell>
          <cell r="E1066" t="str">
            <v>3,35</v>
          </cell>
        </row>
        <row r="1067">
          <cell r="A1067">
            <v>38600</v>
          </cell>
          <cell r="B1067" t="str">
            <v>CANALETA DE CONCRETO ESTRUTURAL 14 X 19 X 39 CM, FBK 14 MPA (NBR 6136)</v>
          </cell>
          <cell r="C1067" t="str">
            <v>UN</v>
          </cell>
          <cell r="D1067" t="str">
            <v>CR</v>
          </cell>
          <cell r="E1067" t="str">
            <v>4,28</v>
          </cell>
        </row>
        <row r="1068">
          <cell r="A1068">
            <v>38597</v>
          </cell>
          <cell r="B1068" t="str">
            <v>CANALETA DE CONCRETO ESTRUTURAL 14 X 19 X 39 CM, FBK 4,5 MPA (NBR 6136)</v>
          </cell>
          <cell r="C1068" t="str">
            <v>UN</v>
          </cell>
          <cell r="D1068" t="str">
            <v>CR</v>
          </cell>
          <cell r="E1068" t="str">
            <v>3,37</v>
          </cell>
        </row>
        <row r="1069">
          <cell r="A1069">
            <v>659</v>
          </cell>
          <cell r="B1069" t="str">
            <v>CANALETA DE CONCRETO 14 X 19 X 19 CM (CLASSE C - NBR 6136)</v>
          </cell>
          <cell r="C1069" t="str">
            <v>UN</v>
          </cell>
          <cell r="D1069" t="str">
            <v>CR</v>
          </cell>
          <cell r="E1069" t="str">
            <v>1,94</v>
          </cell>
        </row>
        <row r="1070">
          <cell r="A1070">
            <v>660</v>
          </cell>
          <cell r="B1070" t="str">
            <v>CANALETA DE CONCRETO 19 X 19 X 19 CM (CLASSE C - NBR 6136)</v>
          </cell>
          <cell r="C1070" t="str">
            <v>UN</v>
          </cell>
          <cell r="D1070" t="str">
            <v>CR</v>
          </cell>
          <cell r="E1070" t="str">
            <v>2,32</v>
          </cell>
        </row>
        <row r="1071">
          <cell r="A1071">
            <v>658</v>
          </cell>
          <cell r="B1071" t="str">
            <v>CANALETA DE CONCRETO 9 X 19 X 19 CM (CLASSE C - NBR 6136)</v>
          </cell>
          <cell r="C1071" t="str">
            <v>UN</v>
          </cell>
          <cell r="D1071" t="str">
            <v>CR</v>
          </cell>
          <cell r="E1071" t="str">
            <v>1,31</v>
          </cell>
        </row>
        <row r="1072">
          <cell r="A1072">
            <v>38548</v>
          </cell>
          <cell r="B1072" t="str">
            <v>CANALETA ESTRUTURAL CERAMICA, 14 X 19 X 19 CM, 6,0 MPA (NBR 15270)</v>
          </cell>
          <cell r="C1072" t="str">
            <v>UN</v>
          </cell>
          <cell r="D1072" t="str">
            <v>CR</v>
          </cell>
          <cell r="E1072" t="str">
            <v>2,30</v>
          </cell>
        </row>
        <row r="1073">
          <cell r="A1073">
            <v>34649</v>
          </cell>
          <cell r="B1073" t="str">
            <v>CANALETA ESTRUTURAL CERAMICA, 14 X 19 X 29 CM, 6,0 MPA (NBR 15270)</v>
          </cell>
          <cell r="C1073" t="str">
            <v>UN</v>
          </cell>
          <cell r="D1073" t="str">
            <v>CR</v>
          </cell>
          <cell r="E1073" t="str">
            <v>3,11</v>
          </cell>
        </row>
        <row r="1074">
          <cell r="A1074">
            <v>34655</v>
          </cell>
          <cell r="B1074" t="str">
            <v>CANALETA ESTRUTURAL CERAMICA, 14 X 19 X 39 CM, 6,0 MPA (NBR 15270)</v>
          </cell>
          <cell r="C1074" t="str">
            <v>UN</v>
          </cell>
          <cell r="D1074" t="str">
            <v>CR</v>
          </cell>
          <cell r="E1074" t="str">
            <v>4,13</v>
          </cell>
        </row>
        <row r="1075">
          <cell r="A1075">
            <v>40607</v>
          </cell>
          <cell r="B1075" t="str">
            <v>CANOPLA ACABAMENTO CROMADO PARA INSTALACAO DE SPRINKLER, SOB FORRO, 15 MM</v>
          </cell>
          <cell r="C1075" t="str">
            <v>UN</v>
          </cell>
          <cell r="D1075" t="str">
            <v>CR</v>
          </cell>
          <cell r="E1075" t="str">
            <v>6,12</v>
          </cell>
        </row>
        <row r="1076">
          <cell r="A1076">
            <v>569</v>
          </cell>
          <cell r="B1076" t="str">
            <v>CANTONEIRA (ABAS IGUAIS) EM FERRO GALVANIZADO, 25,4 MM X 3,17 MM (L X E), 0,86 KG/M</v>
          </cell>
          <cell r="C1076" t="str">
            <v>KG</v>
          </cell>
          <cell r="D1076" t="str">
            <v>CR</v>
          </cell>
          <cell r="E1076" t="str">
            <v>7,23</v>
          </cell>
        </row>
        <row r="1077">
          <cell r="A1077">
            <v>567</v>
          </cell>
          <cell r="B1077" t="str">
            <v>CANTONEIRA (ABAS IGUAIS) EM FERRO GALVANIZADO, 25,4 MM X 3,17 MM (L X E), 1,27KG/M</v>
          </cell>
          <cell r="C1077" t="str">
            <v>M</v>
          </cell>
          <cell r="D1077" t="str">
            <v>CR</v>
          </cell>
          <cell r="E1077" t="str">
            <v>10,56</v>
          </cell>
        </row>
        <row r="1078">
          <cell r="A1078">
            <v>574</v>
          </cell>
          <cell r="B1078" t="str">
            <v>CANTONEIRA (ABAS IGUAIS) EM FERRO GALVANIZADO, 38,1 MM X 3,17 MM (L X E), 3,48 KG/M</v>
          </cell>
          <cell r="C1078" t="str">
            <v>M</v>
          </cell>
          <cell r="D1078" t="str">
            <v>CR</v>
          </cell>
          <cell r="E1078" t="str">
            <v>27,77</v>
          </cell>
        </row>
        <row r="1079">
          <cell r="A1079">
            <v>568</v>
          </cell>
          <cell r="B1079" t="str">
            <v>CANTONEIRA (ABAS IGUAIS) EM FERRO GALVANIZADO, 50,8 MM X 9,53 MM (L X E), 6,99 KG/M</v>
          </cell>
          <cell r="C1079" t="str">
            <v>M</v>
          </cell>
          <cell r="D1079" t="str">
            <v>CR</v>
          </cell>
          <cell r="E1079" t="str">
            <v>58,52</v>
          </cell>
        </row>
        <row r="1080">
          <cell r="A1080">
            <v>585</v>
          </cell>
          <cell r="B1080" t="str">
            <v>CANTONEIRA "U" ALUMINIO ABAS IGUAIS 1 ", E = 3/32 "</v>
          </cell>
          <cell r="C1080" t="str">
            <v>KG</v>
          </cell>
          <cell r="D1080" t="str">
            <v>CR</v>
          </cell>
          <cell r="E1080" t="str">
            <v>33,81</v>
          </cell>
        </row>
        <row r="1081">
          <cell r="A1081">
            <v>4777</v>
          </cell>
          <cell r="B1081" t="str">
            <v>CANTONEIRA ACO ABAS IGUAIS (QUALQUER BITOLA), ESPESSURA ENTRE 1/8" E 1/4"</v>
          </cell>
          <cell r="C1081" t="str">
            <v>KG</v>
          </cell>
          <cell r="D1081" t="str">
            <v>AS</v>
          </cell>
          <cell r="E1081" t="str">
            <v>6,30</v>
          </cell>
        </row>
        <row r="1082">
          <cell r="A1082">
            <v>587</v>
          </cell>
          <cell r="B1082" t="str">
            <v>CANTONEIRA ALUMINIO ABAS DESIGUAIS 1" X 3/4 ", E = 1/8 "</v>
          </cell>
          <cell r="C1082" t="str">
            <v>KG</v>
          </cell>
          <cell r="D1082" t="str">
            <v>CR</v>
          </cell>
          <cell r="E1082" t="str">
            <v>36,23</v>
          </cell>
        </row>
        <row r="1083">
          <cell r="A1083">
            <v>590</v>
          </cell>
          <cell r="B1083" t="str">
            <v>CANTONEIRA ALUMINIO ABAS DESIGUAIS 2 1/2" X 1/2 ", E = 3/16 "</v>
          </cell>
          <cell r="C1083" t="str">
            <v>KG</v>
          </cell>
          <cell r="D1083" t="str">
            <v>CR</v>
          </cell>
          <cell r="E1083" t="str">
            <v>35,02</v>
          </cell>
        </row>
        <row r="1084">
          <cell r="A1084">
            <v>592</v>
          </cell>
          <cell r="B1084" t="str">
            <v>CANTONEIRA ALUMINIO ABAS IGUAIS 1 ", E = 1/8 ", 25,40 X 3,17 MM (0,408 KG/M)</v>
          </cell>
          <cell r="C1084" t="str">
            <v>KG</v>
          </cell>
          <cell r="D1084" t="str">
            <v>C</v>
          </cell>
          <cell r="E1084" t="str">
            <v>36,23</v>
          </cell>
        </row>
        <row r="1085">
          <cell r="A1085">
            <v>586</v>
          </cell>
          <cell r="B1085" t="str">
            <v>CANTONEIRA ALUMINIO ABAS IGUAIS 1 ", E = 3 /16 "</v>
          </cell>
          <cell r="C1085" t="str">
            <v>M</v>
          </cell>
          <cell r="D1085" t="str">
            <v>CR</v>
          </cell>
          <cell r="E1085" t="str">
            <v>21,30</v>
          </cell>
        </row>
        <row r="1086">
          <cell r="A1086">
            <v>591</v>
          </cell>
          <cell r="B1086" t="str">
            <v>CANTONEIRA ALUMINIO ABAS IGUAIS 1 1/2 ", E = 3/16 "</v>
          </cell>
          <cell r="C1086" t="str">
            <v>KG</v>
          </cell>
          <cell r="D1086" t="str">
            <v>CR</v>
          </cell>
          <cell r="E1086" t="str">
            <v>33,81</v>
          </cell>
        </row>
        <row r="1087">
          <cell r="A1087">
            <v>588</v>
          </cell>
          <cell r="B1087" t="str">
            <v>CANTONEIRA ALUMINIO ABAS IGUAIS 1 1/4 ", E = 3/16 "</v>
          </cell>
          <cell r="C1087" t="str">
            <v>M</v>
          </cell>
          <cell r="D1087" t="str">
            <v>CR</v>
          </cell>
          <cell r="E1087" t="str">
            <v>33,69</v>
          </cell>
        </row>
        <row r="1088">
          <cell r="A1088">
            <v>589</v>
          </cell>
          <cell r="B1088" t="str">
            <v>CANTONEIRA ALUMINIO ABAS IGUAIS 2 ", E = 1/4 "</v>
          </cell>
          <cell r="C1088" t="str">
            <v>M</v>
          </cell>
          <cell r="D1088" t="str">
            <v>CR</v>
          </cell>
          <cell r="E1088" t="str">
            <v>56,95</v>
          </cell>
        </row>
        <row r="1089">
          <cell r="A1089">
            <v>584</v>
          </cell>
          <cell r="B1089" t="str">
            <v>CANTONEIRA ALUMINIO ABAS IGUAIS 2 ", E = 1/8 "</v>
          </cell>
          <cell r="C1089" t="str">
            <v>M</v>
          </cell>
          <cell r="D1089" t="str">
            <v>CR</v>
          </cell>
          <cell r="E1089" t="str">
            <v>35,98</v>
          </cell>
        </row>
        <row r="1090">
          <cell r="A1090">
            <v>1165</v>
          </cell>
          <cell r="B1090" t="str">
            <v>CAP OU TAMPAO DE FERRO GALVANIZADO, COM ROSCA BSP, DE 1 1/2"</v>
          </cell>
          <cell r="C1090" t="str">
            <v>UN</v>
          </cell>
          <cell r="D1090" t="str">
            <v>CR</v>
          </cell>
          <cell r="E1090" t="str">
            <v>11,10</v>
          </cell>
        </row>
        <row r="1091">
          <cell r="A1091">
            <v>1164</v>
          </cell>
          <cell r="B1091" t="str">
            <v>CAP OU TAMPAO DE FERRO GALVANIZADO, COM ROSCA BSP, DE 1 1/4"</v>
          </cell>
          <cell r="C1091" t="str">
            <v>UN</v>
          </cell>
          <cell r="D1091" t="str">
            <v>CR</v>
          </cell>
          <cell r="E1091" t="str">
            <v>8,99</v>
          </cell>
        </row>
        <row r="1092">
          <cell r="A1092">
            <v>1162</v>
          </cell>
          <cell r="B1092" t="str">
            <v>CAP OU TAMPAO DE FERRO GALVANIZADO, COM ROSCA BSP, DE 1/2"</v>
          </cell>
          <cell r="C1092" t="str">
            <v>UN</v>
          </cell>
          <cell r="D1092" t="str">
            <v>CR</v>
          </cell>
          <cell r="E1092" t="str">
            <v>3,12</v>
          </cell>
        </row>
        <row r="1093">
          <cell r="A1093">
            <v>12395</v>
          </cell>
          <cell r="B1093" t="str">
            <v>CAP OU TAMPAO DE FERRO GALVANIZADO, COM ROSCA BSP, DE 1/4"</v>
          </cell>
          <cell r="C1093" t="str">
            <v>UN</v>
          </cell>
          <cell r="D1093" t="str">
            <v>CR</v>
          </cell>
          <cell r="E1093" t="str">
            <v>3,03</v>
          </cell>
        </row>
        <row r="1094">
          <cell r="A1094">
            <v>1170</v>
          </cell>
          <cell r="B1094" t="str">
            <v>CAP OU TAMPAO DE FERRO GALVANIZADO, COM ROSCA BSP, DE 1"</v>
          </cell>
          <cell r="C1094" t="str">
            <v>UN</v>
          </cell>
          <cell r="D1094" t="str">
            <v>CR</v>
          </cell>
          <cell r="E1094" t="str">
            <v>5,89</v>
          </cell>
        </row>
        <row r="1095">
          <cell r="A1095">
            <v>1169</v>
          </cell>
          <cell r="B1095" t="str">
            <v>CAP OU TAMPAO DE FERRO GALVANIZADO, COM ROSCA BSP, DE 2 1/2"</v>
          </cell>
          <cell r="C1095" t="str">
            <v>UN</v>
          </cell>
          <cell r="D1095" t="str">
            <v>CR</v>
          </cell>
          <cell r="E1095" t="str">
            <v>28,92</v>
          </cell>
        </row>
        <row r="1096">
          <cell r="A1096">
            <v>1166</v>
          </cell>
          <cell r="B1096" t="str">
            <v>CAP OU TAMPAO DE FERRO GALVANIZADO, COM ROSCA BSP, DE 2"</v>
          </cell>
          <cell r="C1096" t="str">
            <v>UN</v>
          </cell>
          <cell r="D1096" t="str">
            <v>CR</v>
          </cell>
          <cell r="E1096" t="str">
            <v>16,03</v>
          </cell>
        </row>
        <row r="1097">
          <cell r="A1097">
            <v>1163</v>
          </cell>
          <cell r="B1097" t="str">
            <v>CAP OU TAMPAO DE FERRO GALVANIZADO, COM ROSCA BSP, DE 3/4"</v>
          </cell>
          <cell r="C1097" t="str">
            <v>UN</v>
          </cell>
          <cell r="D1097" t="str">
            <v>CR</v>
          </cell>
          <cell r="E1097" t="str">
            <v>4,04</v>
          </cell>
        </row>
        <row r="1098">
          <cell r="A1098">
            <v>12396</v>
          </cell>
          <cell r="B1098" t="str">
            <v>CAP OU TAMPAO DE FERRO GALVANIZADO, COM ROSCA BSP, DE 3/8"</v>
          </cell>
          <cell r="C1098" t="str">
            <v>UN</v>
          </cell>
          <cell r="D1098" t="str">
            <v>CR</v>
          </cell>
          <cell r="E1098" t="str">
            <v>3,03</v>
          </cell>
        </row>
        <row r="1099">
          <cell r="A1099">
            <v>1168</v>
          </cell>
          <cell r="B1099" t="str">
            <v>CAP OU TAMPAO DE FERRO GALVANIZADO, COM ROSCA BSP, DE 3"</v>
          </cell>
          <cell r="C1099" t="str">
            <v>UN</v>
          </cell>
          <cell r="D1099" t="str">
            <v>CR</v>
          </cell>
          <cell r="E1099" t="str">
            <v>41,23</v>
          </cell>
        </row>
        <row r="1100">
          <cell r="A1100">
            <v>1167</v>
          </cell>
          <cell r="B1100" t="str">
            <v>CAP OU TAMPAO DE FERRO GALVANIZADO, COM ROSCA BSP, DE 4"</v>
          </cell>
          <cell r="C1100" t="str">
            <v>UN</v>
          </cell>
          <cell r="D1100" t="str">
            <v>CR</v>
          </cell>
          <cell r="E1100" t="str">
            <v>68,97</v>
          </cell>
        </row>
        <row r="1101">
          <cell r="A1101">
            <v>36331</v>
          </cell>
          <cell r="B1101" t="str">
            <v>CAP PPR DN 20 MM, PARA AGUA QUENTE PREDIAL</v>
          </cell>
          <cell r="C1101" t="str">
            <v>UN</v>
          </cell>
          <cell r="D1101" t="str">
            <v>AS</v>
          </cell>
          <cell r="E1101" t="str">
            <v>1,71</v>
          </cell>
        </row>
        <row r="1102">
          <cell r="A1102">
            <v>36346</v>
          </cell>
          <cell r="B1102" t="str">
            <v>CAP PPR DN 25 MM, PARA AGUA QUENTE PREDIAL</v>
          </cell>
          <cell r="C1102" t="str">
            <v>UN</v>
          </cell>
          <cell r="D1102" t="str">
            <v>AS</v>
          </cell>
          <cell r="E1102" t="str">
            <v>2,94</v>
          </cell>
        </row>
        <row r="1103">
          <cell r="A1103">
            <v>1210</v>
          </cell>
          <cell r="B1103" t="str">
            <v>CAP PVC, ROSCAVEL, 1 1/2",  AGUA FRIA PREDIAL</v>
          </cell>
          <cell r="C1103" t="str">
            <v>UN</v>
          </cell>
          <cell r="D1103" t="str">
            <v>CR</v>
          </cell>
          <cell r="E1103" t="str">
            <v>12,69</v>
          </cell>
        </row>
        <row r="1104">
          <cell r="A1104">
            <v>1203</v>
          </cell>
          <cell r="B1104" t="str">
            <v>CAP PVC, ROSCAVEL, 1 1/4",  AGUA FRIA PREDIAL</v>
          </cell>
          <cell r="C1104" t="str">
            <v>UN</v>
          </cell>
          <cell r="D1104" t="str">
            <v>CR</v>
          </cell>
          <cell r="E1104" t="str">
            <v>12,30</v>
          </cell>
        </row>
        <row r="1105">
          <cell r="A1105">
            <v>1197</v>
          </cell>
          <cell r="B1105" t="str">
            <v>CAP PVC, ROSCAVEL, 1/2", PARA AGUA FRIA PREDIAL</v>
          </cell>
          <cell r="C1105" t="str">
            <v>UN</v>
          </cell>
          <cell r="D1105" t="str">
            <v>CR</v>
          </cell>
          <cell r="E1105" t="str">
            <v>1,57</v>
          </cell>
        </row>
        <row r="1106">
          <cell r="A1106">
            <v>1202</v>
          </cell>
          <cell r="B1106" t="str">
            <v>CAP PVC, ROSCAVEL, 1",  PARA AGUA FRIA PREDIAL</v>
          </cell>
          <cell r="C1106" t="str">
            <v>UN</v>
          </cell>
          <cell r="D1106" t="str">
            <v>CR</v>
          </cell>
          <cell r="E1106" t="str">
            <v>4,23</v>
          </cell>
        </row>
        <row r="1107">
          <cell r="A1107">
            <v>1188</v>
          </cell>
          <cell r="B1107" t="str">
            <v>CAP PVC, ROSCAVEL, 2 1/2",  AGUA FRIA PREDIAL</v>
          </cell>
          <cell r="C1107" t="str">
            <v>UN</v>
          </cell>
          <cell r="D1107" t="str">
            <v>CR</v>
          </cell>
          <cell r="E1107" t="str">
            <v>25,00</v>
          </cell>
        </row>
        <row r="1108">
          <cell r="A1108">
            <v>1211</v>
          </cell>
          <cell r="B1108" t="str">
            <v>CAP PVC, ROSCAVEL, 2",  AGUA FRIA PREDIAL</v>
          </cell>
          <cell r="C1108" t="str">
            <v>UN</v>
          </cell>
          <cell r="D1108" t="str">
            <v>CR</v>
          </cell>
          <cell r="E1108" t="str">
            <v>12,91</v>
          </cell>
        </row>
        <row r="1109">
          <cell r="A1109">
            <v>1198</v>
          </cell>
          <cell r="B1109" t="str">
            <v>CAP PVC, ROSCAVEL, 3/4",  PARA AGUA FRIA PREDIAL</v>
          </cell>
          <cell r="C1109" t="str">
            <v>UN</v>
          </cell>
          <cell r="D1109" t="str">
            <v>CR</v>
          </cell>
          <cell r="E1109" t="str">
            <v>2,33</v>
          </cell>
        </row>
        <row r="1110">
          <cell r="A1110">
            <v>1199</v>
          </cell>
          <cell r="B1110" t="str">
            <v>CAP PVC, ROSCAVEL, 3",  AGUA FRIA PREDIAL</v>
          </cell>
          <cell r="C1110" t="str">
            <v>UN</v>
          </cell>
          <cell r="D1110" t="str">
            <v>CR</v>
          </cell>
          <cell r="E1110" t="str">
            <v>32,66</v>
          </cell>
        </row>
        <row r="1111">
          <cell r="A1111">
            <v>20088</v>
          </cell>
          <cell r="B1111" t="str">
            <v>CAP PVC, SERIE R, DN 100 MM, PARA ESGOTO OU AGUAS PLUVIAIS PREDIAIS</v>
          </cell>
          <cell r="C1111" t="str">
            <v>UN</v>
          </cell>
          <cell r="D1111" t="str">
            <v>CR</v>
          </cell>
          <cell r="E1111" t="str">
            <v>12,63</v>
          </cell>
        </row>
        <row r="1112">
          <cell r="A1112">
            <v>20089</v>
          </cell>
          <cell r="B1112" t="str">
            <v>CAP PVC, SERIE R, DN 150 MM, PARA ESGOTO OU AGUAS PLUVIAIS PREDIAIS</v>
          </cell>
          <cell r="C1112" t="str">
            <v>UN</v>
          </cell>
          <cell r="D1112" t="str">
            <v>CR</v>
          </cell>
          <cell r="E1112" t="str">
            <v>60,20</v>
          </cell>
        </row>
        <row r="1113">
          <cell r="A1113">
            <v>20087</v>
          </cell>
          <cell r="B1113" t="str">
            <v>CAP PVC, SERIE R, DN 75 MM, PARA ESGOTO OU AGUAS PLUVIAIS PREDIAIS</v>
          </cell>
          <cell r="C1113" t="str">
            <v>UN</v>
          </cell>
          <cell r="D1113" t="str">
            <v>CR</v>
          </cell>
          <cell r="E1113" t="str">
            <v>9,09</v>
          </cell>
        </row>
        <row r="1114">
          <cell r="A1114">
            <v>1200</v>
          </cell>
          <cell r="B1114" t="str">
            <v>CAP PVC, SOLDAVEL, DN 100 MM, SERIE NORMAL, PARA ESGOTO PREDIAL</v>
          </cell>
          <cell r="C1114" t="str">
            <v>UN</v>
          </cell>
          <cell r="D1114" t="str">
            <v>CR</v>
          </cell>
          <cell r="E1114" t="str">
            <v>7,38</v>
          </cell>
        </row>
        <row r="1115">
          <cell r="A1115">
            <v>12909</v>
          </cell>
          <cell r="B1115" t="str">
            <v>CAP PVC, SOLDAVEL, DN 50 MM, SERIE NORMAL, PARA ESGOTO PREDIAL</v>
          </cell>
          <cell r="C1115" t="str">
            <v>UN</v>
          </cell>
          <cell r="D1115" t="str">
            <v>CR</v>
          </cell>
          <cell r="E1115" t="str">
            <v>3,35</v>
          </cell>
        </row>
        <row r="1116">
          <cell r="A1116">
            <v>12910</v>
          </cell>
          <cell r="B1116" t="str">
            <v>CAP PVC, SOLDAVEL, DN 75 MM, SERIE NORMAL, PARA ESGOTO PREDIAL</v>
          </cell>
          <cell r="C1116" t="str">
            <v>UN</v>
          </cell>
          <cell r="D1116" t="str">
            <v>CR</v>
          </cell>
          <cell r="E1116" t="str">
            <v>5,59</v>
          </cell>
        </row>
        <row r="1117">
          <cell r="A1117">
            <v>1184</v>
          </cell>
          <cell r="B1117" t="str">
            <v>CAP PVC, SOLDAVEL, 110 MM, PARA AGUA FRIA PREDIAL</v>
          </cell>
          <cell r="C1117" t="str">
            <v>UN</v>
          </cell>
          <cell r="D1117" t="str">
            <v>CR</v>
          </cell>
          <cell r="E1117" t="str">
            <v>80,30</v>
          </cell>
        </row>
        <row r="1118">
          <cell r="A1118">
            <v>1191</v>
          </cell>
          <cell r="B1118" t="str">
            <v>CAP PVC, SOLDAVEL, 20 MM, PARA AGUA FRIA PREDIAL</v>
          </cell>
          <cell r="C1118" t="str">
            <v>UN</v>
          </cell>
          <cell r="D1118" t="str">
            <v>CR</v>
          </cell>
          <cell r="E1118" t="str">
            <v>1,14</v>
          </cell>
        </row>
        <row r="1119">
          <cell r="A1119">
            <v>1185</v>
          </cell>
          <cell r="B1119" t="str">
            <v>CAP PVC, SOLDAVEL, 25 MM, PARA AGUA FRIA PREDIAL</v>
          </cell>
          <cell r="C1119" t="str">
            <v>UN</v>
          </cell>
          <cell r="D1119" t="str">
            <v>CR</v>
          </cell>
          <cell r="E1119" t="str">
            <v>1,30</v>
          </cell>
        </row>
        <row r="1120">
          <cell r="A1120">
            <v>1189</v>
          </cell>
          <cell r="B1120" t="str">
            <v>CAP PVC, SOLDAVEL, 32 MM, PARA AGUA FRIA PREDIAL</v>
          </cell>
          <cell r="C1120" t="str">
            <v>UN</v>
          </cell>
          <cell r="D1120" t="str">
            <v>CR</v>
          </cell>
          <cell r="E1120" t="str">
            <v>2,26</v>
          </cell>
        </row>
        <row r="1121">
          <cell r="A1121">
            <v>1193</v>
          </cell>
          <cell r="B1121" t="str">
            <v>CAP PVC, SOLDAVEL, 40 MM, PARA AGUA FRIA PREDIAL</v>
          </cell>
          <cell r="C1121" t="str">
            <v>UN</v>
          </cell>
          <cell r="D1121" t="str">
            <v>CR</v>
          </cell>
          <cell r="E1121" t="str">
            <v>4,35</v>
          </cell>
        </row>
        <row r="1122">
          <cell r="A1122">
            <v>1194</v>
          </cell>
          <cell r="B1122" t="str">
            <v>CAP PVC, SOLDAVEL, 50 MM, PARA AGUA FRIA PREDIAL</v>
          </cell>
          <cell r="C1122" t="str">
            <v>UN</v>
          </cell>
          <cell r="D1122" t="str">
            <v>CR</v>
          </cell>
          <cell r="E1122" t="str">
            <v>8,23</v>
          </cell>
        </row>
        <row r="1123">
          <cell r="A1123">
            <v>1195</v>
          </cell>
          <cell r="B1123" t="str">
            <v>CAP PVC, SOLDAVEL, 60 MM, PARA AGUA FRIA PREDIAL</v>
          </cell>
          <cell r="C1123" t="str">
            <v>UN</v>
          </cell>
          <cell r="D1123" t="str">
            <v>CR</v>
          </cell>
          <cell r="E1123" t="str">
            <v>12,38</v>
          </cell>
        </row>
        <row r="1124">
          <cell r="A1124">
            <v>1204</v>
          </cell>
          <cell r="B1124" t="str">
            <v>CAP PVC, SOLDAVEL, 75 MM, PARA AGUA FRIA PREDIAL</v>
          </cell>
          <cell r="C1124" t="str">
            <v>UN</v>
          </cell>
          <cell r="D1124" t="str">
            <v>CR</v>
          </cell>
          <cell r="E1124" t="str">
            <v>22,52</v>
          </cell>
        </row>
        <row r="1125">
          <cell r="A1125">
            <v>1205</v>
          </cell>
          <cell r="B1125" t="str">
            <v>CAP PVC, SOLDAVEL, 85 MM, PARA AGUA FRIA PREDIAL</v>
          </cell>
          <cell r="C1125" t="str">
            <v>UN</v>
          </cell>
          <cell r="D1125" t="str">
            <v>CR</v>
          </cell>
          <cell r="E1125" t="str">
            <v>53,43</v>
          </cell>
        </row>
        <row r="1126">
          <cell r="A1126">
            <v>1207</v>
          </cell>
          <cell r="B1126" t="str">
            <v>CAP, PVC PBA, JE, DN 100 / DE 110 MM,  PARA REDE DE AGUA (NBR 10351)</v>
          </cell>
          <cell r="C1126" t="str">
            <v>UN</v>
          </cell>
          <cell r="D1126" t="str">
            <v>AS</v>
          </cell>
          <cell r="E1126" t="str">
            <v>32,23</v>
          </cell>
        </row>
        <row r="1127">
          <cell r="A1127">
            <v>1206</v>
          </cell>
          <cell r="B1127" t="str">
            <v>CAP, PVC PBA, JE, DN 50 / DE 60 MM,  PARA REDE DE AGUA (NBR 10351)</v>
          </cell>
          <cell r="C1127" t="str">
            <v>UN</v>
          </cell>
          <cell r="D1127" t="str">
            <v>AS</v>
          </cell>
          <cell r="E1127" t="str">
            <v>8,08</v>
          </cell>
        </row>
        <row r="1128">
          <cell r="A1128">
            <v>1183</v>
          </cell>
          <cell r="B1128" t="str">
            <v>CAP, PVC PBA, JE, DN 75 / DE 85 MM,  PARA REDE DE AGUA (NBR 10351)</v>
          </cell>
          <cell r="C1128" t="str">
            <v>UN</v>
          </cell>
          <cell r="D1128" t="str">
            <v>AS</v>
          </cell>
          <cell r="E1128" t="str">
            <v>21,04</v>
          </cell>
        </row>
        <row r="1129">
          <cell r="A1129">
            <v>42685</v>
          </cell>
          <cell r="B1129" t="str">
            <v>CAP, PVC, JE, OCRE, DN 150 MM (CONEXAO PARA TUBO COLETOR DE ESGOTO)</v>
          </cell>
          <cell r="C1129" t="str">
            <v>UN</v>
          </cell>
          <cell r="D1129" t="str">
            <v>AS</v>
          </cell>
          <cell r="E1129" t="str">
            <v>84,09</v>
          </cell>
        </row>
        <row r="1130">
          <cell r="A1130">
            <v>42686</v>
          </cell>
          <cell r="B1130" t="str">
            <v>CAP, PVC, JE, OCRE, DN 200 MM (CONEXAO PARA TUBO COLETOR DE ESGOTO)</v>
          </cell>
          <cell r="C1130" t="str">
            <v>UN</v>
          </cell>
          <cell r="D1130" t="str">
            <v>AS</v>
          </cell>
          <cell r="E1130" t="str">
            <v>130,92</v>
          </cell>
        </row>
        <row r="1131">
          <cell r="A1131">
            <v>12894</v>
          </cell>
          <cell r="B1131" t="str">
            <v>CAPA PARA CHUVA EM PVC COM FORRO DE POLIESTER, COM CAPUZ (AMARELA OU AZUL)</v>
          </cell>
          <cell r="C1131" t="str">
            <v>UN</v>
          </cell>
          <cell r="D1131" t="str">
            <v>CR</v>
          </cell>
          <cell r="E1131" t="str">
            <v>16,09</v>
          </cell>
        </row>
        <row r="1132">
          <cell r="A1132">
            <v>12895</v>
          </cell>
          <cell r="B1132" t="str">
            <v>CAPACETE DE SEGURANCA ABA FRONTAL COM SUSPENSAO DE POLIETILENO, SEM JUGULAR (CLASSE B)</v>
          </cell>
          <cell r="C1132" t="str">
            <v>UN</v>
          </cell>
          <cell r="D1132" t="str">
            <v>C</v>
          </cell>
          <cell r="E1132" t="str">
            <v>12,38</v>
          </cell>
        </row>
        <row r="1133">
          <cell r="A1133">
            <v>1631</v>
          </cell>
          <cell r="B1133" t="str">
            <v>CAPACITOR TRIFASICO, POTENCIA 2,5 KVAR, TENSAO 220 V, FORNECIDO COM CAPA PROTETORA, RESISTOR INTERNO A UNIDADE CAPACITIVA</v>
          </cell>
          <cell r="C1133" t="str">
            <v>UN</v>
          </cell>
          <cell r="D1133" t="str">
            <v>AS</v>
          </cell>
          <cell r="E1133" t="str">
            <v>145,89</v>
          </cell>
        </row>
        <row r="1134">
          <cell r="A1134">
            <v>1633</v>
          </cell>
          <cell r="B1134" t="str">
            <v>CAPACITOR TRIFASICO, POTENCIA 5 KVAR, TENSAO 220 V, FORNECIDO COM CAPA PROTETORA, RESISTOR INTERNO A UNIDADE CAPACITIVA</v>
          </cell>
          <cell r="C1134" t="str">
            <v>UN</v>
          </cell>
          <cell r="D1134" t="str">
            <v>AS</v>
          </cell>
          <cell r="E1134" t="str">
            <v>247,88</v>
          </cell>
        </row>
        <row r="1135">
          <cell r="A1135">
            <v>10818</v>
          </cell>
          <cell r="B1135" t="str">
            <v>CAPIM BRAQUIARIA DECUMBENS/ BRAQUIARINHA, VC *70*% MINIMO</v>
          </cell>
          <cell r="C1135" t="str">
            <v>KG</v>
          </cell>
          <cell r="D1135" t="str">
            <v>CR</v>
          </cell>
          <cell r="E1135" t="str">
            <v>16,42</v>
          </cell>
        </row>
        <row r="1136">
          <cell r="A1136">
            <v>39359</v>
          </cell>
          <cell r="B1136" t="str">
            <v>CARENAGEM /TAMPA, EM PLASTICO, COR BRANCA, UTILIZADO EM KIT CHASSI METALICO PARA INSTALACAO HIDRAULICA DE CUBA SIMPLES SEM MAQUINA DE LAVAR ROUPA, LARGURA *355* MM X ALTURA *670* MM (COM FUROS E DEMAIS ENCAIXES)</v>
          </cell>
          <cell r="C1136" t="str">
            <v>UN</v>
          </cell>
          <cell r="D1136" t="str">
            <v>AS</v>
          </cell>
          <cell r="E1136" t="str">
            <v>30,57</v>
          </cell>
        </row>
        <row r="1137">
          <cell r="A1137">
            <v>39360</v>
          </cell>
          <cell r="B1137" t="str">
            <v>CARENAGEM /TAMPA, EM PLASTICO, COR BRANCA, UTILIZADO EM KIT CHASSI METALICO PARA INSTALACAO HIDRAULICA DE TANQUE COM MAQUINA DE LAVAR ROUPA, LARGURA *360* MM X ALTURA *470* MM (COM FUROS E DEMAIS ENCAIXES)</v>
          </cell>
          <cell r="C1137" t="str">
            <v>UN</v>
          </cell>
          <cell r="D1137" t="str">
            <v>AS</v>
          </cell>
          <cell r="E1137" t="str">
            <v>27,79</v>
          </cell>
        </row>
        <row r="1138">
          <cell r="A1138">
            <v>10710</v>
          </cell>
          <cell r="B1138" t="str">
            <v>CARPETE DE NYLON EM MANTA PARA TRAFEGO COMERCIAL PESADO, E = 6 A 7 MM (INSTALADO)</v>
          </cell>
          <cell r="C1138" t="str">
            <v>M2</v>
          </cell>
          <cell r="D1138" t="str">
            <v>AS</v>
          </cell>
          <cell r="E1138" t="str">
            <v>126,50</v>
          </cell>
        </row>
        <row r="1139">
          <cell r="A1139">
            <v>10709</v>
          </cell>
          <cell r="B1139" t="str">
            <v>CARPETE DE NYLON EM MANTA PARA TRAFEGO COMERCIAL PESADO, E = 9 A 10 MM (INSTALADO)</v>
          </cell>
          <cell r="C1139" t="str">
            <v>M2</v>
          </cell>
          <cell r="D1139" t="str">
            <v>AS</v>
          </cell>
          <cell r="E1139" t="str">
            <v>155,41</v>
          </cell>
        </row>
        <row r="1140">
          <cell r="A1140">
            <v>39636</v>
          </cell>
          <cell r="B1140" t="str">
            <v>CARPETE DE NYLON EM PLACAS 50 X 50 CM PARA TRAFEGO COMERCIAL PESADO, E = 6,5 MM (INSTALADO)</v>
          </cell>
          <cell r="C1140" t="str">
            <v>M2</v>
          </cell>
          <cell r="D1140" t="str">
            <v>AS</v>
          </cell>
          <cell r="E1140" t="str">
            <v>158,70</v>
          </cell>
        </row>
        <row r="1141">
          <cell r="A1141">
            <v>10708</v>
          </cell>
          <cell r="B1141" t="str">
            <v>CARPETE DE POLIESTER EM MANTA PARA TRAFEGO COMERCIAL PESADO, E = 4 A 5 MM (INSTALADO)</v>
          </cell>
          <cell r="C1141" t="str">
            <v>M2</v>
          </cell>
          <cell r="D1141" t="str">
            <v>AS</v>
          </cell>
          <cell r="E1141" t="str">
            <v>48,97</v>
          </cell>
        </row>
        <row r="1142">
          <cell r="A1142">
            <v>39635</v>
          </cell>
          <cell r="B1142" t="str">
            <v>CARPETE DE POLIPROPILENO EM MANTA PARA TRAFEGO COMERCIAL MEDIO, E = 5 A 6 MM (INSTALADO)</v>
          </cell>
          <cell r="C1142" t="str">
            <v>M2</v>
          </cell>
          <cell r="D1142" t="str">
            <v>AS</v>
          </cell>
          <cell r="E1142" t="str">
            <v>83,37</v>
          </cell>
        </row>
        <row r="1143">
          <cell r="A1143">
            <v>6117</v>
          </cell>
          <cell r="B1143" t="str">
            <v>CARPINTEIRO AUXILIAR</v>
          </cell>
          <cell r="C1143" t="str">
            <v>H</v>
          </cell>
          <cell r="D1143" t="str">
            <v>CR</v>
          </cell>
          <cell r="E1143" t="str">
            <v>9,64</v>
          </cell>
        </row>
        <row r="1144">
          <cell r="A1144">
            <v>40913</v>
          </cell>
          <cell r="B1144" t="str">
            <v>CARPINTEIRO AUXILIAR (MENSALISTA)</v>
          </cell>
          <cell r="C1144" t="str">
            <v>MES</v>
          </cell>
          <cell r="D1144" t="str">
            <v>CR</v>
          </cell>
          <cell r="E1144" t="str">
            <v>1.701,30</v>
          </cell>
        </row>
        <row r="1145">
          <cell r="A1145">
            <v>1214</v>
          </cell>
          <cell r="B1145" t="str">
            <v>CARPINTEIRO DE ESQUADRIAS</v>
          </cell>
          <cell r="C1145" t="str">
            <v>H</v>
          </cell>
          <cell r="D1145" t="str">
            <v>CR</v>
          </cell>
          <cell r="E1145" t="str">
            <v>13,37</v>
          </cell>
        </row>
        <row r="1146">
          <cell r="A1146">
            <v>40915</v>
          </cell>
          <cell r="B1146" t="str">
            <v>CARPINTEIRO DE ESQUADRIAS (MENSALISTA)</v>
          </cell>
          <cell r="C1146" t="str">
            <v>MES</v>
          </cell>
          <cell r="D1146" t="str">
            <v>CR</v>
          </cell>
          <cell r="E1146" t="str">
            <v>2.357,88</v>
          </cell>
        </row>
        <row r="1147">
          <cell r="A1147">
            <v>1213</v>
          </cell>
          <cell r="B1147" t="str">
            <v>CARPINTEIRO DE FORMAS</v>
          </cell>
          <cell r="C1147" t="str">
            <v>H</v>
          </cell>
          <cell r="D1147" t="str">
            <v>C</v>
          </cell>
          <cell r="E1147" t="str">
            <v>12,26</v>
          </cell>
        </row>
        <row r="1148">
          <cell r="A1148">
            <v>40914</v>
          </cell>
          <cell r="B1148" t="str">
            <v>CARPINTEIRO DE FORMAS (MENSALISTA)</v>
          </cell>
          <cell r="C1148" t="str">
            <v>MES</v>
          </cell>
          <cell r="D1148" t="str">
            <v>CR</v>
          </cell>
          <cell r="E1148" t="str">
            <v>2.159,41</v>
          </cell>
        </row>
        <row r="1149">
          <cell r="A1149">
            <v>5091</v>
          </cell>
          <cell r="B1149" t="str">
            <v>CARRANCA PARA JANELA VENEZIANA DE ABRIR, EM LATAO CROMADO, SIMPLES, PARA APARAFUSAR NA PAREDE</v>
          </cell>
          <cell r="C1149" t="str">
            <v>UN</v>
          </cell>
          <cell r="D1149" t="str">
            <v>CR</v>
          </cell>
          <cell r="E1149" t="str">
            <v>15,88</v>
          </cell>
        </row>
        <row r="1150">
          <cell r="A1150">
            <v>14615</v>
          </cell>
          <cell r="B1150" t="str">
            <v>CARRINHO COM 2 PNEUS PARA TRANSPORTAR TUBO CONCRETO, ALTURA ATE 1,0 M E DIAMETRO ATE 1000MM, COM ESTRUTURA EM PERFIL OU TUBO METALICO</v>
          </cell>
          <cell r="C1150" t="str">
            <v>UN</v>
          </cell>
          <cell r="D1150" t="str">
            <v>CR</v>
          </cell>
          <cell r="E1150" t="str">
            <v>3.252,08</v>
          </cell>
        </row>
        <row r="1151">
          <cell r="A1151">
            <v>2711</v>
          </cell>
          <cell r="B1151" t="str">
            <v>CARRINHO DE MAO DE ACO CAPACIDADE 50 A 60 L, PNEU COM CAMARA</v>
          </cell>
          <cell r="C1151" t="str">
            <v>UN</v>
          </cell>
          <cell r="D1151" t="str">
            <v>C</v>
          </cell>
          <cell r="E1151" t="str">
            <v>159,99</v>
          </cell>
        </row>
        <row r="1152">
          <cell r="A1152">
            <v>37727</v>
          </cell>
          <cell r="B1152" t="str">
            <v>CARROCERIA FIXA ABERTA DE MADEIRA PARA TRANSPORTE GERAL DE CARGA SECA DIMENSOES APROXIMADAS 2,25 X 4,10 X 0,50 M (INCLUI MONTAGEM, NAO INCLUI CAMINHAO)</v>
          </cell>
          <cell r="C1152" t="str">
            <v>UN</v>
          </cell>
          <cell r="D1152" t="str">
            <v>AS</v>
          </cell>
          <cell r="E1152" t="str">
            <v>14.000,00</v>
          </cell>
        </row>
        <row r="1153">
          <cell r="A1153">
            <v>37728</v>
          </cell>
          <cell r="B1153" t="str">
            <v>CARROCERIA FIXA ABERTA DE MADEIRA PARA TRANSPORTE GERAL DE CARGA SECA DIMENSOES APROXIMADAS 2,5 X 5,5 X 0,50 M (INCLUI MONTAGEM, NAO INCLUI CAMINHAO)</v>
          </cell>
          <cell r="C1153" t="str">
            <v>UN</v>
          </cell>
          <cell r="D1153" t="str">
            <v>AS</v>
          </cell>
          <cell r="E1153" t="str">
            <v>18.993,00</v>
          </cell>
        </row>
        <row r="1154">
          <cell r="A1154">
            <v>37729</v>
          </cell>
          <cell r="B1154" t="str">
            <v>CARROCERIA FIXA ABERTA DE MADEIRA PARA TRANSPORTE GERAL DE CARGA SECA DIMENSOES APROXIMADAS 2,5 X 6,00 X 0,50 M (INCLUI MONTAGEM, NAO INCLUI CAMINHAO)</v>
          </cell>
          <cell r="C1154" t="str">
            <v>UN</v>
          </cell>
          <cell r="D1154" t="str">
            <v>AS</v>
          </cell>
          <cell r="E1154" t="str">
            <v>20.559,44</v>
          </cell>
        </row>
        <row r="1155">
          <cell r="A1155">
            <v>37730</v>
          </cell>
          <cell r="B1155" t="str">
            <v>CARROCERIA FIXA ABERTA DE MADEIRA PARA TRANSPORTE GERAL DE CARGA SECA DIMENSOES APROXIMADAS 2,5 X 6,5 X 0,50 M (INCLUI MONTAGEM, NAO INCLUI CAMINHAO)</v>
          </cell>
          <cell r="C1155" t="str">
            <v>UN</v>
          </cell>
          <cell r="D1155" t="str">
            <v>AS</v>
          </cell>
          <cell r="E1155" t="str">
            <v>22.125,87</v>
          </cell>
        </row>
        <row r="1156">
          <cell r="A1156">
            <v>37731</v>
          </cell>
          <cell r="B1156" t="str">
            <v>CARROCERIA FIXA ABERTA DE MADEIRA PARA TRANSPORTE GERAL DE CARGA SECA DIMENSOES APROXIMADAS 2,5 X 7,00 X 0,50 M (INCLUI MONTAGEM, NAO INCLUI CAMINHAO)</v>
          </cell>
          <cell r="C1156" t="str">
            <v>UN</v>
          </cell>
          <cell r="D1156" t="str">
            <v>AS</v>
          </cell>
          <cell r="E1156" t="str">
            <v>23.692,30</v>
          </cell>
        </row>
        <row r="1157">
          <cell r="A1157">
            <v>37732</v>
          </cell>
          <cell r="B1157" t="str">
            <v>CARROCERIA FIXA ABERTA DE MADEIRA PARA TRANSPORTE GERAL DE CARGA SECA DIMENSOES APROXIMADAS 2,5 X 7,5 X 0,50 M (INCLUI MONTAGEM, NAO INCLUI CAMINHAO)</v>
          </cell>
          <cell r="C1157" t="str">
            <v>UN</v>
          </cell>
          <cell r="D1157" t="str">
            <v>AS</v>
          </cell>
          <cell r="E1157" t="str">
            <v>27.020,97</v>
          </cell>
        </row>
        <row r="1158">
          <cell r="A1158">
            <v>42250</v>
          </cell>
          <cell r="B1158" t="str">
            <v>CARVAO ANTRACITO PARA FILTRO, GRAO VARIANDO DE 0,8 ATE 1,1 MM, COEFICIENTE DE UNIFORMIDADE MENOR QUE 1,7 MM</v>
          </cell>
          <cell r="C1158" t="str">
            <v>T</v>
          </cell>
          <cell r="D1158" t="str">
            <v>CR</v>
          </cell>
          <cell r="E1158" t="str">
            <v>1.529,22</v>
          </cell>
        </row>
        <row r="1159">
          <cell r="A1159">
            <v>42256</v>
          </cell>
          <cell r="B1159" t="str">
            <v>CARVAO ANTRACITO PARA FILTRO, GRAO VARIANDO DE 0,8 ATE 1,1 MM, COEFICIENTE DE UNIFORMIDADE MENOR QUE 1,7 MM (DISTRIBUIDOR)</v>
          </cell>
          <cell r="C1159" t="str">
            <v>KG</v>
          </cell>
          <cell r="D1159" t="str">
            <v>CR</v>
          </cell>
          <cell r="E1159" t="str">
            <v>4,30</v>
          </cell>
        </row>
        <row r="1160">
          <cell r="A1160">
            <v>4743</v>
          </cell>
          <cell r="B1160" t="str">
            <v>CASCALHO DE CAVA</v>
          </cell>
          <cell r="C1160" t="str">
            <v>M3</v>
          </cell>
          <cell r="D1160" t="str">
            <v>CR</v>
          </cell>
          <cell r="E1160" t="str">
            <v>33,17</v>
          </cell>
        </row>
        <row r="1161">
          <cell r="A1161">
            <v>4744</v>
          </cell>
          <cell r="B1161" t="str">
            <v>CASCALHO DE RIO</v>
          </cell>
          <cell r="C1161" t="str">
            <v>M3</v>
          </cell>
          <cell r="D1161" t="str">
            <v>CR</v>
          </cell>
          <cell r="E1161" t="str">
            <v>53,08</v>
          </cell>
        </row>
        <row r="1162">
          <cell r="A1162">
            <v>4745</v>
          </cell>
          <cell r="B1162" t="str">
            <v>CASCALHO LAVADO</v>
          </cell>
          <cell r="C1162" t="str">
            <v>M3</v>
          </cell>
          <cell r="D1162" t="str">
            <v>CR</v>
          </cell>
          <cell r="E1162" t="str">
            <v>63,66</v>
          </cell>
        </row>
        <row r="1163">
          <cell r="A1163">
            <v>36496</v>
          </cell>
          <cell r="B1163" t="str">
            <v>CAVALETE PARA TALHA COM ESTRUTURA EM TUBO METALICO ALTURA MINIMA 3,2 M EQUIPADO COM RODAS DE BORRACHA PARA MOVIMENTACAO DE TUBOS DE CONCRETO NA CENTRAL DE PREMOLDADOS COM CAPACIDADE DE CARGA DE 3 TONELADAS</v>
          </cell>
          <cell r="C1163" t="str">
            <v>UN</v>
          </cell>
          <cell r="D1163" t="str">
            <v>CR</v>
          </cell>
          <cell r="E1163" t="str">
            <v>8.256,98</v>
          </cell>
        </row>
        <row r="1164">
          <cell r="A1164">
            <v>10630</v>
          </cell>
          <cell r="B1164" t="str">
            <v>CAVALO MECANICO TRACAO 4X2, PESO BRUTO TOTAL COMBINADO 49000 KG, CAPACIDADE MAXIMA DE TRACAO *66000* KG, POTENCIA *360* CV (INCLUI CABINE E CHASSI, NAO INCLUI SEMIRREBOQUE)</v>
          </cell>
          <cell r="C1164" t="str">
            <v>UN</v>
          </cell>
          <cell r="D1164" t="str">
            <v>CR</v>
          </cell>
          <cell r="E1164" t="str">
            <v>567.487,59</v>
          </cell>
        </row>
        <row r="1165">
          <cell r="A1165">
            <v>37762</v>
          </cell>
          <cell r="B1165" t="str">
            <v>CAVALO MECANICO TRACAO 4X2, PESO BRUTO TOTAL 16000 KG, CAPACIDADE MAXIMA DE TRACAO *36000* KG, DISTANCIA ENTRE EIXOS *3,56* M, POTENCIA *286* CV (INCLUI CABINE E CHASSI, NAO INCLUI SEMIRREBOQUE)</v>
          </cell>
          <cell r="C1165" t="str">
            <v>UN</v>
          </cell>
          <cell r="D1165" t="str">
            <v>CR</v>
          </cell>
          <cell r="E1165" t="str">
            <v>486.699,52</v>
          </cell>
        </row>
        <row r="1166">
          <cell r="A1166">
            <v>37763</v>
          </cell>
          <cell r="B1166" t="str">
            <v>CAVALO MECANICO TRACAO 4X2, PESO BRUTO TOTAL 16000 KG, CAPACIDADE MAXIMA DE TRACAO *45000* KG, DISTANCIA ENTRE EIXOS *3,56* M, POTENCIA *330* CV (INCLUI CABINE E CHASSI, NAO INCLUI SEMIRREBOQUE)</v>
          </cell>
          <cell r="C1166" t="str">
            <v>UN</v>
          </cell>
          <cell r="D1166" t="str">
            <v>CR</v>
          </cell>
          <cell r="E1166" t="str">
            <v>492.610,77</v>
          </cell>
        </row>
        <row r="1167">
          <cell r="A1167">
            <v>41992</v>
          </cell>
          <cell r="B1167" t="str">
            <v>CAVALO MECANICO TRACAO 4X2, PESO BRUTO TOTAL 16000 KG, CAPACIDADE MAXIMA DE TRACAO *80000* KG, POTENCIA *380* CV (INCLUI CABINE E CHASSI, NAO INCLUI SEMIRREBOQUE)</v>
          </cell>
          <cell r="C1167" t="str">
            <v>UN</v>
          </cell>
          <cell r="D1167" t="str">
            <v>C</v>
          </cell>
          <cell r="E1167" t="str">
            <v>560.000,00</v>
          </cell>
        </row>
        <row r="1168">
          <cell r="A1168">
            <v>13215</v>
          </cell>
          <cell r="B1168" t="str">
            <v>CAVALO MECANICO TRACAO 6X2, PESO BRUTO TOTAL COMBINADO 56000 KG, CAPACIDADE MAXIMA DE TRACAO *66000* KG, POTENCIA *360* CV (INCLUI CABINE E CHASSI, NAO INCLUI SEMIRREBOQUE)</v>
          </cell>
          <cell r="C1168" t="str">
            <v>UN</v>
          </cell>
          <cell r="D1168" t="str">
            <v>CR</v>
          </cell>
          <cell r="E1168" t="str">
            <v>686.699,44</v>
          </cell>
        </row>
        <row r="1169">
          <cell r="A1169">
            <v>4235</v>
          </cell>
          <cell r="B1169" t="str">
            <v>CAVOUQUEIRO OU OPERADOR DE PERFURATRIZ / ROMPEDOR</v>
          </cell>
          <cell r="C1169" t="str">
            <v>H</v>
          </cell>
          <cell r="D1169" t="str">
            <v>CR</v>
          </cell>
          <cell r="E1169" t="str">
            <v>11,63</v>
          </cell>
        </row>
        <row r="1170">
          <cell r="A1170">
            <v>40976</v>
          </cell>
          <cell r="B1170" t="str">
            <v>CAVOUQUEIRO OU OPERADOR DE PERFURATRIZ / ROMPEDOR (MENSALISTA)</v>
          </cell>
          <cell r="C1170" t="str">
            <v>MES</v>
          </cell>
          <cell r="D1170" t="str">
            <v>CR</v>
          </cell>
          <cell r="E1170" t="str">
            <v>2.050,78</v>
          </cell>
        </row>
        <row r="1171">
          <cell r="A1171">
            <v>39013</v>
          </cell>
          <cell r="B1171" t="str">
            <v>CENTRALIZADOR DE BARRA DE ACO (CHUMBADOR TIPO CARAMBOLA), PARA ACO ATE 20 MM</v>
          </cell>
          <cell r="C1171" t="str">
            <v>UN</v>
          </cell>
          <cell r="D1171" t="str">
            <v>AS</v>
          </cell>
          <cell r="E1171" t="str">
            <v>1,22</v>
          </cell>
        </row>
        <row r="1172">
          <cell r="A1172">
            <v>43091</v>
          </cell>
          <cell r="B1172" t="str">
            <v>CENTRO DE MEDICAO AGRUPADA, EM POLICARBONATO / PVC, COM 12 MEDIDORES E PROTECAO GERAL (INCLUI BARRAMENTO, DISJUNTORES E ACESSORIOS DE FIXACAO) (PADRAO CONCESSIONARIA LOCAL)</v>
          </cell>
          <cell r="C1172" t="str">
            <v>UN</v>
          </cell>
          <cell r="D1172" t="str">
            <v>CR</v>
          </cell>
          <cell r="E1172" t="str">
            <v>4.604,14</v>
          </cell>
        </row>
        <row r="1173">
          <cell r="A1173">
            <v>43092</v>
          </cell>
          <cell r="B1173" t="str">
            <v>CENTRO DE MEDICAO AGRUPADA, EM POLICARBONATO / PVC, COM 16 MEDIDORES E PROTECAO GERAL (INCLUI BARRAMENTO, DISJUNTORES E ACESSORIOS DE FIXACAO) (PADRAO CONCESSIONARIA LOCAL)</v>
          </cell>
          <cell r="C1173" t="str">
            <v>UN</v>
          </cell>
          <cell r="D1173" t="str">
            <v>CR</v>
          </cell>
          <cell r="E1173" t="str">
            <v>6.138,86</v>
          </cell>
        </row>
        <row r="1174">
          <cell r="A1174">
            <v>43089</v>
          </cell>
          <cell r="B1174" t="str">
            <v>CENTRO DE MEDICAO AGRUPADA, EM POLICARBONATO / PVC, COM 4 MEDIDORES E PROTECAO GERAL (INCLUI BARRAMENTO, DISJUNTORES E ACESSORIOS DE FIXACAO) (PADRAO CONCESSIONARIA LOCAL)</v>
          </cell>
          <cell r="C1174" t="str">
            <v>UN</v>
          </cell>
          <cell r="D1174" t="str">
            <v>CR</v>
          </cell>
          <cell r="E1174" t="str">
            <v>1.069,87</v>
          </cell>
        </row>
        <row r="1175">
          <cell r="A1175">
            <v>43090</v>
          </cell>
          <cell r="B1175" t="str">
            <v>CENTRO DE MEDICAO AGRUPADA, EM POLICARBONATO / PVC, COM 8 MEDIDORES E PROTECAO GERAL (INCLUI BARRAMENTO, DISJUNTORES E ACESSORIOS DE FIXACAO) (PADRAO CONCESSIONARIA LOCAL)</v>
          </cell>
          <cell r="C1175" t="str">
            <v>UN</v>
          </cell>
          <cell r="D1175" t="str">
            <v>CR</v>
          </cell>
          <cell r="E1175" t="str">
            <v>2.361,10</v>
          </cell>
        </row>
        <row r="1176">
          <cell r="A1176">
            <v>41967</v>
          </cell>
          <cell r="B1176" t="str">
            <v>CERA  LIQUIDA</v>
          </cell>
          <cell r="C1176" t="str">
            <v>L</v>
          </cell>
          <cell r="D1176" t="str">
            <v>CR</v>
          </cell>
          <cell r="E1176" t="str">
            <v>7,02</v>
          </cell>
        </row>
        <row r="1177">
          <cell r="A1177">
            <v>12760</v>
          </cell>
          <cell r="B1177" t="str">
            <v>CHAPA ACO INOX AISI 304 NUMERO 4 (E = 6 MM), ACABAMENTO NUMERO 1 (LAMINADO A QUENTE, FOSCO)</v>
          </cell>
          <cell r="C1177" t="str">
            <v>M2</v>
          </cell>
          <cell r="D1177" t="str">
            <v>CR</v>
          </cell>
          <cell r="E1177" t="str">
            <v>1.157,18</v>
          </cell>
        </row>
        <row r="1178">
          <cell r="A1178">
            <v>12759</v>
          </cell>
          <cell r="B1178" t="str">
            <v>CHAPA ACO INOX AISI 304 NUMERO 9 (E = 4 MM), ACABAMENTO NUMERO 1 (LAMINADO A QUENTE, FOSCO)</v>
          </cell>
          <cell r="C1178" t="str">
            <v>M2</v>
          </cell>
          <cell r="D1178" t="str">
            <v>CR</v>
          </cell>
          <cell r="E1178" t="str">
            <v>771,44</v>
          </cell>
        </row>
        <row r="1179">
          <cell r="A1179">
            <v>43105</v>
          </cell>
          <cell r="B1179" t="str">
            <v>CHAPA DE ACO CARBONO GALVANIZADA, PERFURADA (GRADE FUROS) E = 1,5 MM, DIAMETRO DO FURO = 9,52 MM (FUROS ALTERNADOS HORIZ.)</v>
          </cell>
          <cell r="C1179" t="str">
            <v>KG</v>
          </cell>
          <cell r="D1179" t="str">
            <v>AS</v>
          </cell>
          <cell r="E1179" t="str">
            <v>45,13</v>
          </cell>
        </row>
        <row r="1180">
          <cell r="A1180">
            <v>40424</v>
          </cell>
          <cell r="B1180" t="str">
            <v>CHAPA DE ACO CARBONO LAMINADO A QUENTE, QUALIDADE ESTRUTURAL, BITOLA 3/16", E =4,75 MM (37,29 KG/M2)</v>
          </cell>
          <cell r="C1180" t="str">
            <v>KG</v>
          </cell>
          <cell r="D1180" t="str">
            <v>AS</v>
          </cell>
          <cell r="E1180" t="str">
            <v>11,46</v>
          </cell>
        </row>
        <row r="1181">
          <cell r="A1181">
            <v>1325</v>
          </cell>
          <cell r="B1181" t="str">
            <v>CHAPA DE ACO FINA A FRIO BITOLA MSG 20, E = 0,90 MM (7,20 KG/M2)</v>
          </cell>
          <cell r="C1181" t="str">
            <v>KG</v>
          </cell>
          <cell r="D1181" t="str">
            <v>AS</v>
          </cell>
          <cell r="E1181" t="str">
            <v>12,56</v>
          </cell>
        </row>
        <row r="1182">
          <cell r="A1182">
            <v>1327</v>
          </cell>
          <cell r="B1182" t="str">
            <v>CHAPA DE ACO FINA A FRIO BITOLA MSG 24, E = 0,60 MM (4,80 KG/M2)</v>
          </cell>
          <cell r="C1182" t="str">
            <v>KG</v>
          </cell>
          <cell r="D1182" t="str">
            <v>AS</v>
          </cell>
          <cell r="E1182" t="str">
            <v>13,37</v>
          </cell>
        </row>
        <row r="1183">
          <cell r="A1183">
            <v>1328</v>
          </cell>
          <cell r="B1183" t="str">
            <v>CHAPA DE ACO FINA A FRIO BITOLA MSG 26, E = 0,45 MM (3,60 KG/M2)</v>
          </cell>
          <cell r="C1183" t="str">
            <v>KG</v>
          </cell>
          <cell r="D1183" t="str">
            <v>AS</v>
          </cell>
          <cell r="E1183" t="str">
            <v>12,59</v>
          </cell>
        </row>
        <row r="1184">
          <cell r="A1184">
            <v>1321</v>
          </cell>
          <cell r="B1184" t="str">
            <v>CHAPA DE ACO FINA A QUENTE BITOLA MSG 13, E = 2,25 MM (18,00 KG/M2)</v>
          </cell>
          <cell r="C1184" t="str">
            <v>KG</v>
          </cell>
          <cell r="D1184" t="str">
            <v>AS</v>
          </cell>
          <cell r="E1184" t="str">
            <v>11,66</v>
          </cell>
        </row>
        <row r="1185">
          <cell r="A1185">
            <v>1318</v>
          </cell>
          <cell r="B1185" t="str">
            <v>CHAPA DE ACO FINA A QUENTE BITOLA MSG 14, E = 2,00 MM (16,0 KG/M2)</v>
          </cell>
          <cell r="C1185" t="str">
            <v>KG</v>
          </cell>
          <cell r="D1185" t="str">
            <v>AS</v>
          </cell>
          <cell r="E1185" t="str">
            <v>11,67</v>
          </cell>
        </row>
        <row r="1186">
          <cell r="A1186">
            <v>1322</v>
          </cell>
          <cell r="B1186" t="str">
            <v>CHAPA DE ACO FINA A QUENTE BITOLA MSG 16, E = 1,50 MM (12,00 KG/M2)</v>
          </cell>
          <cell r="C1186" t="str">
            <v>KG</v>
          </cell>
          <cell r="D1186" t="str">
            <v>AS</v>
          </cell>
          <cell r="E1186" t="str">
            <v>12,32</v>
          </cell>
        </row>
        <row r="1187">
          <cell r="A1187">
            <v>1323</v>
          </cell>
          <cell r="B1187" t="str">
            <v>CHAPA DE ACO FINA A QUENTE BITOLA MSG 18, E = 1,20 MM (9,60 KG/M2)</v>
          </cell>
          <cell r="C1187" t="str">
            <v>KG</v>
          </cell>
          <cell r="D1187" t="str">
            <v>AS</v>
          </cell>
          <cell r="E1187" t="str">
            <v>12,32</v>
          </cell>
        </row>
        <row r="1188">
          <cell r="A1188">
            <v>1319</v>
          </cell>
          <cell r="B1188" t="str">
            <v>CHAPA DE ACO FINA A QUENTE BITOLA MSG 3/16 ", E = 4,75 MM (38,00 KG/M2)</v>
          </cell>
          <cell r="C1188" t="str">
            <v>KG</v>
          </cell>
          <cell r="D1188" t="str">
            <v>AS</v>
          </cell>
          <cell r="E1188" t="str">
            <v>10,38</v>
          </cell>
        </row>
        <row r="1189">
          <cell r="A1189">
            <v>11026</v>
          </cell>
          <cell r="B1189" t="str">
            <v>CHAPA DE ACO GALVANIZADA BITOLA GSG 14, E = 1,95 MM (15,60 KG/M2)</v>
          </cell>
          <cell r="C1189" t="str">
            <v>KG</v>
          </cell>
          <cell r="D1189" t="str">
            <v>AS</v>
          </cell>
          <cell r="E1189" t="str">
            <v>14,28</v>
          </cell>
        </row>
        <row r="1190">
          <cell r="A1190">
            <v>11027</v>
          </cell>
          <cell r="B1190" t="str">
            <v>CHAPA DE ACO GALVANIZADA BITOLA GSG 16, E = 1,55 MM (12,40 KG/M2)</v>
          </cell>
          <cell r="C1190" t="str">
            <v>KG</v>
          </cell>
          <cell r="D1190" t="str">
            <v>AS</v>
          </cell>
          <cell r="E1190" t="str">
            <v>14,87</v>
          </cell>
        </row>
        <row r="1191">
          <cell r="A1191">
            <v>11046</v>
          </cell>
          <cell r="B1191" t="str">
            <v>CHAPA DE ACO GALVANIZADA BITOLA GSG 18, E = 1,25 MM (10,00 KG/M2)</v>
          </cell>
          <cell r="C1191" t="str">
            <v>KG</v>
          </cell>
          <cell r="D1191" t="str">
            <v>AS</v>
          </cell>
          <cell r="E1191" t="str">
            <v>14,24</v>
          </cell>
        </row>
        <row r="1192">
          <cell r="A1192">
            <v>11047</v>
          </cell>
          <cell r="B1192" t="str">
            <v>CHAPA DE ACO GALVANIZADA BITOLA GSG 19, E = 1,11 MM (8,88 KG/M2)</v>
          </cell>
          <cell r="C1192" t="str">
            <v>KG</v>
          </cell>
          <cell r="D1192" t="str">
            <v>AS</v>
          </cell>
          <cell r="E1192" t="str">
            <v>15,52</v>
          </cell>
        </row>
        <row r="1193">
          <cell r="A1193">
            <v>43668</v>
          </cell>
          <cell r="B1193" t="str">
            <v>CHAPA DE ACO GALVANIZADA BITOLA GSG 20, E = 0,95 MM (7,60 KG/M2)</v>
          </cell>
          <cell r="C1193" t="str">
            <v>KG</v>
          </cell>
          <cell r="D1193" t="str">
            <v>AS</v>
          </cell>
          <cell r="E1193" t="str">
            <v>13,70</v>
          </cell>
        </row>
        <row r="1194">
          <cell r="A1194">
            <v>11049</v>
          </cell>
          <cell r="B1194" t="str">
            <v>CHAPA DE ACO GALVANIZADA BITOLA GSG 22, E = 0,80 MM (6,40 KG/M2)</v>
          </cell>
          <cell r="C1194" t="str">
            <v>KG</v>
          </cell>
          <cell r="D1194" t="str">
            <v>AS</v>
          </cell>
          <cell r="E1194" t="str">
            <v>14,84</v>
          </cell>
        </row>
        <row r="1195">
          <cell r="A1195">
            <v>43106</v>
          </cell>
          <cell r="B1195" t="str">
            <v>CHAPA DE ACO GALVANIZADA BITOLA GSG 24, E = 0,64 (5,12 KG/M2)</v>
          </cell>
          <cell r="C1195" t="str">
            <v>KG</v>
          </cell>
          <cell r="D1195" t="str">
            <v>AS</v>
          </cell>
          <cell r="E1195" t="str">
            <v>14,93</v>
          </cell>
        </row>
        <row r="1196">
          <cell r="A1196">
            <v>11051</v>
          </cell>
          <cell r="B1196" t="str">
            <v>CHAPA DE ACO GALVANIZADA BITOLA GSG 26, E = 0,50 MM (4,00 KG/M2)</v>
          </cell>
          <cell r="C1196" t="str">
            <v>KG</v>
          </cell>
          <cell r="D1196" t="str">
            <v>AS</v>
          </cell>
          <cell r="E1196" t="str">
            <v>15,58</v>
          </cell>
        </row>
        <row r="1197">
          <cell r="A1197">
            <v>11061</v>
          </cell>
          <cell r="B1197" t="str">
            <v>CHAPA DE ACO GALVANIZADA BITOLA GSG 30, E = 0,35 MM (2,80 KG/M2)</v>
          </cell>
          <cell r="C1197" t="str">
            <v>KG</v>
          </cell>
          <cell r="D1197" t="str">
            <v>AS</v>
          </cell>
          <cell r="E1197" t="str">
            <v>18,69</v>
          </cell>
        </row>
        <row r="1198">
          <cell r="A1198">
            <v>43667</v>
          </cell>
          <cell r="B1198" t="str">
            <v>CHAPA DE ACO GROSSA, ASTM A36, E = 1 " (25,40 MM) 199,18 KG/M2</v>
          </cell>
          <cell r="C1198" t="str">
            <v>KG</v>
          </cell>
          <cell r="D1198" t="str">
            <v>AS</v>
          </cell>
          <cell r="E1198" t="str">
            <v>13,58</v>
          </cell>
        </row>
        <row r="1199">
          <cell r="A1199">
            <v>1333</v>
          </cell>
          <cell r="B1199" t="str">
            <v>CHAPA DE ACO GROSSA, ASTM A36, E = 1/2 " (12,70 MM) 99,59 KG/M2</v>
          </cell>
          <cell r="C1199" t="str">
            <v>KG</v>
          </cell>
          <cell r="D1199" t="str">
            <v>AS</v>
          </cell>
          <cell r="E1199" t="str">
            <v>11,32</v>
          </cell>
        </row>
        <row r="1200">
          <cell r="A1200">
            <v>1330</v>
          </cell>
          <cell r="B1200" t="str">
            <v>CHAPA DE ACO GROSSA, ASTM A36, E = 1/4 " (6,35 MM) 49,79 KG/M2</v>
          </cell>
          <cell r="C1200" t="str">
            <v>KG</v>
          </cell>
          <cell r="D1200" t="str">
            <v>AS</v>
          </cell>
          <cell r="E1200" t="str">
            <v>11,21</v>
          </cell>
        </row>
        <row r="1201">
          <cell r="A1201">
            <v>10957</v>
          </cell>
          <cell r="B1201" t="str">
            <v>CHAPA DE ACO GROSSA, ASTM A36, E = 3/4 " (19,05 MM) 149,39 KG/M2</v>
          </cell>
          <cell r="C1201" t="str">
            <v>KG</v>
          </cell>
          <cell r="D1201" t="str">
            <v>AS</v>
          </cell>
          <cell r="E1201" t="str">
            <v>12,93</v>
          </cell>
        </row>
        <row r="1202">
          <cell r="A1202">
            <v>1332</v>
          </cell>
          <cell r="B1202" t="str">
            <v>CHAPA DE ACO GROSSA, ASTM A36, E = 3/8 " (9,53 MM) 74,69 KG/M2</v>
          </cell>
          <cell r="C1202" t="str">
            <v>KG</v>
          </cell>
          <cell r="D1202" t="str">
            <v>AS</v>
          </cell>
          <cell r="E1202" t="str">
            <v>11,50</v>
          </cell>
        </row>
        <row r="1203">
          <cell r="A1203">
            <v>1334</v>
          </cell>
          <cell r="B1203" t="str">
            <v>CHAPA DE ACO GROSSA, ASTM A36, E = 5/8 " (15,88 MM) 124,49 KG/M2</v>
          </cell>
          <cell r="C1203" t="str">
            <v>KG</v>
          </cell>
          <cell r="D1203" t="str">
            <v>AS</v>
          </cell>
          <cell r="E1203" t="str">
            <v>12,75</v>
          </cell>
        </row>
        <row r="1204">
          <cell r="A1204">
            <v>1335</v>
          </cell>
          <cell r="B1204" t="str">
            <v>CHAPA DE ACO GROSSA, ASTM A36, E = 7/8 " (22,23 MM) 174,28 KG/M2</v>
          </cell>
          <cell r="C1204" t="str">
            <v>KG</v>
          </cell>
          <cell r="D1204" t="str">
            <v>AS</v>
          </cell>
          <cell r="E1204" t="str">
            <v>13,17</v>
          </cell>
        </row>
        <row r="1205">
          <cell r="A1205">
            <v>40425</v>
          </cell>
          <cell r="B1205" t="str">
            <v>CHAPA DE ACO GROSSA, SAE 1020, BITOLA 1/4", E = 6,35 MM (49,85 KG/M2)</v>
          </cell>
          <cell r="C1205" t="str">
            <v>KG</v>
          </cell>
          <cell r="D1205" t="str">
            <v>AS</v>
          </cell>
          <cell r="E1205" t="str">
            <v>11,27</v>
          </cell>
        </row>
        <row r="1206">
          <cell r="A1206">
            <v>1337</v>
          </cell>
          <cell r="B1206" t="str">
            <v>CHAPA DE ACO XADREZ PARA PISOS, E = 1/4 " (6,30 MM) 54,53 KG/M2</v>
          </cell>
          <cell r="C1206" t="str">
            <v>KG</v>
          </cell>
          <cell r="D1206" t="str">
            <v>AS</v>
          </cell>
          <cell r="E1206" t="str">
            <v>12,93</v>
          </cell>
        </row>
        <row r="1207">
          <cell r="A1207">
            <v>1338</v>
          </cell>
          <cell r="B1207" t="str">
            <v>CHAPA DE LAMINADO MELAMINICO, LISO BRILHANTE, DE *1,25 X 3,08* M, E = 0,8 MM</v>
          </cell>
          <cell r="C1207" t="str">
            <v>M2</v>
          </cell>
          <cell r="D1207" t="str">
            <v>C</v>
          </cell>
          <cell r="E1207" t="str">
            <v>31,42</v>
          </cell>
        </row>
        <row r="1208">
          <cell r="A1208">
            <v>1340</v>
          </cell>
          <cell r="B1208" t="str">
            <v>CHAPA DE LAMINADO MELAMINICO, LISO FOSCO, DE *1,25 X 3,08* M, E = 0,8 MM</v>
          </cell>
          <cell r="C1208" t="str">
            <v>M2</v>
          </cell>
          <cell r="D1208" t="str">
            <v>CR</v>
          </cell>
          <cell r="E1208" t="str">
            <v>36,32</v>
          </cell>
        </row>
        <row r="1209">
          <cell r="A1209">
            <v>1341</v>
          </cell>
          <cell r="B1209" t="str">
            <v>CHAPA DE LAMINADO MELAMINICO, TEXTURIZADO, DE *1,25 X 3,08* M, E = 0,8 MM</v>
          </cell>
          <cell r="C1209" t="str">
            <v>M2</v>
          </cell>
          <cell r="D1209" t="str">
            <v>CR</v>
          </cell>
          <cell r="E1209" t="str">
            <v>34,98</v>
          </cell>
        </row>
        <row r="1210">
          <cell r="A1210">
            <v>11134</v>
          </cell>
          <cell r="B1210" t="str">
            <v>CHAPA DE MADEIRA COMPENSADA NAVAL (COM COLA FENOLICA), E = 10 MM, DE *1,60 X 2,20* M</v>
          </cell>
          <cell r="C1210" t="str">
            <v>M2</v>
          </cell>
          <cell r="D1210" t="str">
            <v>C</v>
          </cell>
          <cell r="E1210" t="str">
            <v>33,71</v>
          </cell>
        </row>
        <row r="1211">
          <cell r="A1211">
            <v>11135</v>
          </cell>
          <cell r="B1211" t="str">
            <v>CHAPA DE MADEIRA COMPENSADA NAVAL (COM COLA FENOLICA), E = 12 MM, DE *1,60 X 2,20* M</v>
          </cell>
          <cell r="C1211" t="str">
            <v>M2</v>
          </cell>
          <cell r="D1211" t="str">
            <v>CR</v>
          </cell>
          <cell r="E1211" t="str">
            <v>41,09</v>
          </cell>
        </row>
        <row r="1212">
          <cell r="A1212">
            <v>11136</v>
          </cell>
          <cell r="B1212" t="str">
            <v>CHAPA DE MADEIRA COMPENSADA NAVAL (COM COLA FENOLICA), E = 15 MM, DE *1,60 X 2,20* M</v>
          </cell>
          <cell r="C1212" t="str">
            <v>M2</v>
          </cell>
          <cell r="D1212" t="str">
            <v>CR</v>
          </cell>
          <cell r="E1212" t="str">
            <v>44,45</v>
          </cell>
        </row>
        <row r="1213">
          <cell r="A1213">
            <v>34743</v>
          </cell>
          <cell r="B1213" t="str">
            <v>CHAPA DE MADEIRA COMPENSADA NAVAL (COM COLA FENOLICA), E = 18 MM, DE *1,60 X 2,20* M</v>
          </cell>
          <cell r="C1213" t="str">
            <v>M2</v>
          </cell>
          <cell r="D1213" t="str">
            <v>CR</v>
          </cell>
          <cell r="E1213" t="str">
            <v>56,58</v>
          </cell>
        </row>
        <row r="1214">
          <cell r="A1214">
            <v>11137</v>
          </cell>
          <cell r="B1214" t="str">
            <v>CHAPA DE MADEIRA COMPENSADA NAVAL (COM COLA FENOLICA), E = 20 MM, DE *1,60 X 2,20* M</v>
          </cell>
          <cell r="C1214" t="str">
            <v>M2</v>
          </cell>
          <cell r="D1214" t="str">
            <v>CR</v>
          </cell>
          <cell r="E1214" t="str">
            <v>63,10</v>
          </cell>
        </row>
        <row r="1215">
          <cell r="A1215">
            <v>34745</v>
          </cell>
          <cell r="B1215" t="str">
            <v>CHAPA DE MADEIRA COMPENSADA NAVAL (COM COLA FENOLICA), E = 25 MM, DE *1,60 X 2,20* M</v>
          </cell>
          <cell r="C1215" t="str">
            <v>M2</v>
          </cell>
          <cell r="D1215" t="str">
            <v>CR</v>
          </cell>
          <cell r="E1215" t="str">
            <v>71,91</v>
          </cell>
        </row>
        <row r="1216">
          <cell r="A1216">
            <v>34746</v>
          </cell>
          <cell r="B1216" t="str">
            <v>CHAPA DE MADEIRA COMPENSADA NAVAL (COM COLA FENOLICA), E = 4 MM, DE *1,60 X 2,20* M</v>
          </cell>
          <cell r="C1216" t="str">
            <v>M2</v>
          </cell>
          <cell r="D1216" t="str">
            <v>CR</v>
          </cell>
          <cell r="E1216" t="str">
            <v>18,52</v>
          </cell>
        </row>
        <row r="1217">
          <cell r="A1217">
            <v>1360</v>
          </cell>
          <cell r="B1217" t="str">
            <v>CHAPA DE MADEIRA COMPENSADA NAVAL (COM COLA FENOLICA), E = 6 MM, DE *1,60 X 2,20* M</v>
          </cell>
          <cell r="C1217" t="str">
            <v>M2</v>
          </cell>
          <cell r="D1217" t="str">
            <v>CR</v>
          </cell>
          <cell r="E1217" t="str">
            <v>22,87</v>
          </cell>
        </row>
        <row r="1218">
          <cell r="A1218">
            <v>1346</v>
          </cell>
          <cell r="B1218" t="str">
            <v>CHAPA DE MADEIRA COMPENSADA PLASTIFICADA PARA FORMA DE CONCRETO, DE 2,20 x 1,10 M, E = 10 MM</v>
          </cell>
          <cell r="C1218" t="str">
            <v>M2</v>
          </cell>
          <cell r="D1218" t="str">
            <v>CR</v>
          </cell>
          <cell r="E1218" t="str">
            <v>24,17</v>
          </cell>
        </row>
        <row r="1219">
          <cell r="A1219">
            <v>1345</v>
          </cell>
          <cell r="B1219" t="str">
            <v>CHAPA DE MADEIRA COMPENSADA PLASTIFICADA PARA FORMA DE CONCRETO, DE 2,20 x 1,10 M, E = 18 MM</v>
          </cell>
          <cell r="C1219" t="str">
            <v>M2</v>
          </cell>
          <cell r="D1219" t="str">
            <v>CR</v>
          </cell>
          <cell r="E1219" t="str">
            <v>39,16</v>
          </cell>
        </row>
        <row r="1220">
          <cell r="A1220">
            <v>1347</v>
          </cell>
          <cell r="B1220" t="str">
            <v>CHAPA DE MADEIRA COMPENSADA PLASTIFICADA PARA FORMA DE CONCRETO, DE 2,20 X 1,10 M, E = 12 MM</v>
          </cell>
          <cell r="C1220" t="str">
            <v>M2</v>
          </cell>
          <cell r="D1220" t="str">
            <v>C</v>
          </cell>
          <cell r="E1220" t="str">
            <v>28,88</v>
          </cell>
        </row>
        <row r="1221">
          <cell r="A1221">
            <v>1355</v>
          </cell>
          <cell r="B1221" t="str">
            <v>CHAPA DE MADEIRA COMPENSADA RESINADA PARA FORMA DE CONCRETO, DE *2,2 X 1,1* M, E = 14 MM</v>
          </cell>
          <cell r="C1221" t="str">
            <v>M2</v>
          </cell>
          <cell r="D1221" t="str">
            <v>CR</v>
          </cell>
          <cell r="E1221" t="str">
            <v>28,23</v>
          </cell>
        </row>
        <row r="1222">
          <cell r="A1222">
            <v>1358</v>
          </cell>
          <cell r="B1222" t="str">
            <v>CHAPA DE MADEIRA COMPENSADA RESINADA PARA FORMA DE CONCRETO, DE *2,2 X 1,1* M, E = 17 MM</v>
          </cell>
          <cell r="C1222" t="str">
            <v>M2</v>
          </cell>
          <cell r="D1222" t="str">
            <v>CR</v>
          </cell>
          <cell r="E1222" t="str">
            <v>32,70</v>
          </cell>
        </row>
        <row r="1223">
          <cell r="A1223">
            <v>34659</v>
          </cell>
          <cell r="B1223" t="str">
            <v>CHAPA DE MDF BRANCO LISO 1 FACE, E = 12 MM, DE *2,75 X 1,85* M</v>
          </cell>
          <cell r="C1223" t="str">
            <v>M2</v>
          </cell>
          <cell r="D1223" t="str">
            <v>CR</v>
          </cell>
          <cell r="E1223" t="str">
            <v>30,27</v>
          </cell>
        </row>
        <row r="1224">
          <cell r="A1224">
            <v>34514</v>
          </cell>
          <cell r="B1224" t="str">
            <v>CHAPA DE MDF BRANCO LISO 1 FACE, E = 15 MM, DE *2,75 X 1,85* M</v>
          </cell>
          <cell r="C1224" t="str">
            <v>M2</v>
          </cell>
          <cell r="D1224" t="str">
            <v>C</v>
          </cell>
          <cell r="E1224" t="str">
            <v>33,53</v>
          </cell>
        </row>
        <row r="1225">
          <cell r="A1225">
            <v>34660</v>
          </cell>
          <cell r="B1225" t="str">
            <v>CHAPA DE MDF BRANCO LISO 1 FACE, E = 18 MM, DE *2,75 X 1,85* M</v>
          </cell>
          <cell r="C1225" t="str">
            <v>M2</v>
          </cell>
          <cell r="D1225" t="str">
            <v>CR</v>
          </cell>
          <cell r="E1225" t="str">
            <v>42,55</v>
          </cell>
        </row>
        <row r="1226">
          <cell r="A1226">
            <v>34661</v>
          </cell>
          <cell r="B1226" t="str">
            <v>CHAPA DE MDF BRANCO LISO 1 FACE, E = 25 MM, DE *2,75 X 1,85* M</v>
          </cell>
          <cell r="C1226" t="str">
            <v>M2</v>
          </cell>
          <cell r="D1226" t="str">
            <v>CR</v>
          </cell>
          <cell r="E1226" t="str">
            <v>61,11</v>
          </cell>
        </row>
        <row r="1227">
          <cell r="A1227">
            <v>34667</v>
          </cell>
          <cell r="B1227" t="str">
            <v>CHAPA DE MDF BRANCO LISO 1 FACE, E = 6 MM, DE *2,75 X 1,85* M</v>
          </cell>
          <cell r="C1227" t="str">
            <v>M2</v>
          </cell>
          <cell r="D1227" t="str">
            <v>CR</v>
          </cell>
          <cell r="E1227" t="str">
            <v>22,13</v>
          </cell>
        </row>
        <row r="1228">
          <cell r="A1228">
            <v>34668</v>
          </cell>
          <cell r="B1228" t="str">
            <v>CHAPA DE MDF BRANCO LISO 1 FACE, E = 9 MM, DE *2,75 X 1,85* M</v>
          </cell>
          <cell r="C1228" t="str">
            <v>M2</v>
          </cell>
          <cell r="D1228" t="str">
            <v>CR</v>
          </cell>
          <cell r="E1228" t="str">
            <v>28,92</v>
          </cell>
        </row>
        <row r="1229">
          <cell r="A1229">
            <v>34741</v>
          </cell>
          <cell r="B1229" t="str">
            <v>CHAPA DE MDF BRANCO LISO 2 FACES, E = 12 MM, DE *2,75 X 1,85* M</v>
          </cell>
          <cell r="C1229" t="str">
            <v>M2</v>
          </cell>
          <cell r="D1229" t="str">
            <v>CR</v>
          </cell>
          <cell r="E1229" t="str">
            <v>31,82</v>
          </cell>
        </row>
        <row r="1230">
          <cell r="A1230">
            <v>34664</v>
          </cell>
          <cell r="B1230" t="str">
            <v>CHAPA DE MDF BRANCO LISO 2 FACES, E = 15 MM, DE *2,75 X 1,85* M</v>
          </cell>
          <cell r="C1230" t="str">
            <v>M2</v>
          </cell>
          <cell r="D1230" t="str">
            <v>CR</v>
          </cell>
          <cell r="E1230" t="str">
            <v>34,72</v>
          </cell>
        </row>
        <row r="1231">
          <cell r="A1231">
            <v>34665</v>
          </cell>
          <cell r="B1231" t="str">
            <v>CHAPA DE MDF BRANCO LISO 2 FACES, E = 18 MM, DE *2,75 X 1,85* M</v>
          </cell>
          <cell r="C1231" t="str">
            <v>M2</v>
          </cell>
          <cell r="D1231" t="str">
            <v>CR</v>
          </cell>
          <cell r="E1231" t="str">
            <v>43,11</v>
          </cell>
        </row>
        <row r="1232">
          <cell r="A1232">
            <v>34666</v>
          </cell>
          <cell r="B1232" t="str">
            <v>CHAPA DE MDF BRANCO LISO 2 FACES, E = 25 MM, DE *2,75 X 1,85* M</v>
          </cell>
          <cell r="C1232" t="str">
            <v>M2</v>
          </cell>
          <cell r="D1232" t="str">
            <v>CR</v>
          </cell>
          <cell r="E1232" t="str">
            <v>65,11</v>
          </cell>
        </row>
        <row r="1233">
          <cell r="A1233">
            <v>34669</v>
          </cell>
          <cell r="B1233" t="str">
            <v>CHAPA DE MDF BRANCO LISO 2 FACES, E = 6 MM, DE *2,75 X 1,85* M</v>
          </cell>
          <cell r="C1233" t="str">
            <v>M2</v>
          </cell>
          <cell r="D1233" t="str">
            <v>CR</v>
          </cell>
          <cell r="E1233" t="str">
            <v>23,87</v>
          </cell>
        </row>
        <row r="1234">
          <cell r="A1234">
            <v>34670</v>
          </cell>
          <cell r="B1234" t="str">
            <v>CHAPA DE MDF BRANCO LISO 2 FACES, E = 9 MM, DE *2,75 X 1,85* M</v>
          </cell>
          <cell r="C1234" t="str">
            <v>M2</v>
          </cell>
          <cell r="D1234" t="str">
            <v>CR</v>
          </cell>
          <cell r="E1234" t="str">
            <v>29,20</v>
          </cell>
        </row>
        <row r="1235">
          <cell r="A1235">
            <v>34671</v>
          </cell>
          <cell r="B1235" t="str">
            <v>CHAPA DE MDF CRU, E = 12 MM, DE *2,75 X 1,85* M</v>
          </cell>
          <cell r="C1235" t="str">
            <v>M2</v>
          </cell>
          <cell r="D1235" t="str">
            <v>CR</v>
          </cell>
          <cell r="E1235" t="str">
            <v>24,37</v>
          </cell>
        </row>
        <row r="1236">
          <cell r="A1236">
            <v>34672</v>
          </cell>
          <cell r="B1236" t="str">
            <v>CHAPA DE MDF CRU, E = 15 MM, DE *2,75 X 1,85* M</v>
          </cell>
          <cell r="C1236" t="str">
            <v>M2</v>
          </cell>
          <cell r="D1236" t="str">
            <v>CR</v>
          </cell>
          <cell r="E1236" t="str">
            <v>25,70</v>
          </cell>
        </row>
        <row r="1237">
          <cell r="A1237">
            <v>34673</v>
          </cell>
          <cell r="B1237" t="str">
            <v>CHAPA DE MDF CRU, E = 18 MM, DE *2,75 X 1,85* M</v>
          </cell>
          <cell r="C1237" t="str">
            <v>M2</v>
          </cell>
          <cell r="D1237" t="str">
            <v>CR</v>
          </cell>
          <cell r="E1237" t="str">
            <v>31,36</v>
          </cell>
        </row>
        <row r="1238">
          <cell r="A1238">
            <v>34674</v>
          </cell>
          <cell r="B1238" t="str">
            <v>CHAPA DE MDF CRU, E = 20 MM, DE *2,75 X 1,85* M</v>
          </cell>
          <cell r="C1238" t="str">
            <v>M2</v>
          </cell>
          <cell r="D1238" t="str">
            <v>CR</v>
          </cell>
          <cell r="E1238" t="str">
            <v>41,69</v>
          </cell>
        </row>
        <row r="1239">
          <cell r="A1239">
            <v>34675</v>
          </cell>
          <cell r="B1239" t="str">
            <v>CHAPA DE MDF CRU, E = 25 MM, DE *2,75 X 1,85* M</v>
          </cell>
          <cell r="C1239" t="str">
            <v>M2</v>
          </cell>
          <cell r="D1239" t="str">
            <v>CR</v>
          </cell>
          <cell r="E1239" t="str">
            <v>50,83</v>
          </cell>
        </row>
        <row r="1240">
          <cell r="A1240">
            <v>34676</v>
          </cell>
          <cell r="B1240" t="str">
            <v>CHAPA DE MDF CRU, E = 6 MM, DE *2,75 X 1,85* M</v>
          </cell>
          <cell r="C1240" t="str">
            <v>M2</v>
          </cell>
          <cell r="D1240" t="str">
            <v>CR</v>
          </cell>
          <cell r="E1240" t="str">
            <v>14,63</v>
          </cell>
        </row>
        <row r="1241">
          <cell r="A1241">
            <v>34677</v>
          </cell>
          <cell r="B1241" t="str">
            <v>CHAPA DE MDF CRU, E = 9 MM, DE *2,75 X 1,85* M</v>
          </cell>
          <cell r="C1241" t="str">
            <v>M2</v>
          </cell>
          <cell r="D1241" t="str">
            <v>CR</v>
          </cell>
          <cell r="E1241" t="str">
            <v>19,67</v>
          </cell>
        </row>
        <row r="1242">
          <cell r="A1242">
            <v>43126</v>
          </cell>
          <cell r="B1242" t="str">
            <v>CHAPA EM ACO GALVANIZADO PARA STEEL DECK, COM NERVURAS TRAPEZOIDAIS, LARGURA UTIL DE 915 MM E ESPESSURA DE 0,80 MM</v>
          </cell>
          <cell r="C1242" t="str">
            <v>M2</v>
          </cell>
          <cell r="D1242" t="str">
            <v>AS</v>
          </cell>
          <cell r="E1242" t="str">
            <v>130,33</v>
          </cell>
        </row>
        <row r="1243">
          <cell r="A1243">
            <v>43124</v>
          </cell>
          <cell r="B1243" t="str">
            <v>CHAPA EM ACO GALVANIZADO PARA STEEL DECK, COM NERVURAS TRAPEZOIDAIS, LARGURA UTIL DE 915 MM E ESPESSURA DE 0,95 MM</v>
          </cell>
          <cell r="C1243" t="str">
            <v>M2</v>
          </cell>
          <cell r="D1243" t="str">
            <v>AS</v>
          </cell>
          <cell r="E1243" t="str">
            <v>152,17</v>
          </cell>
        </row>
        <row r="1244">
          <cell r="A1244">
            <v>43125</v>
          </cell>
          <cell r="B1244" t="str">
            <v>CHAPA EM ACO GALVANIZADO PARA STEEL DECK, COM NERVURAS TRAPEZOIDAIS, LARGURA UTIL DE 915 MM E ESPESSURA DE 1,25 MM</v>
          </cell>
          <cell r="C1244" t="str">
            <v>M2</v>
          </cell>
          <cell r="D1244" t="str">
            <v>AS</v>
          </cell>
          <cell r="E1244" t="str">
            <v>197,35</v>
          </cell>
        </row>
        <row r="1245">
          <cell r="A1245">
            <v>40623</v>
          </cell>
          <cell r="B1245" t="str">
            <v>CHAPA PARA EMENDA DE VIGA, EM ACO GROSSO, QUALIDADE ESTRUTURAL, BITOLA 3/16 ", E= 4,75 MM, 4 FUROS, LARGURA 45 MM, COMPRIMENTO 500 MM</v>
          </cell>
          <cell r="C1245" t="str">
            <v>PAR</v>
          </cell>
          <cell r="D1245" t="str">
            <v>AS</v>
          </cell>
          <cell r="E1245" t="str">
            <v>125,87</v>
          </cell>
        </row>
        <row r="1246">
          <cell r="A1246">
            <v>43701</v>
          </cell>
          <cell r="B1246" t="str">
            <v>CHAPA/BOBINA LISA EM ALUMINIO, LIGA 1.200 - H14, QUALQUER ESPESSURA, QUALQUER LARGURA</v>
          </cell>
          <cell r="C1246" t="str">
            <v>KG</v>
          </cell>
          <cell r="D1246" t="str">
            <v>AS</v>
          </cell>
          <cell r="E1246" t="str">
            <v>33,86</v>
          </cell>
        </row>
        <row r="1247">
          <cell r="A1247">
            <v>12083</v>
          </cell>
          <cell r="B1247" t="str">
            <v>CHAVE BLINDADA TRIPOLAR PARA MOTORES, DO TIPO FACA, COM PORTA FUSIVEL DO TIPO CARTUCHO, CORRENTE NOMINAL DE 100 A, TENSAO NOMINAL DE 250 V</v>
          </cell>
          <cell r="C1247" t="str">
            <v>UN</v>
          </cell>
          <cell r="D1247" t="str">
            <v>AS</v>
          </cell>
          <cell r="E1247" t="str">
            <v>698,79</v>
          </cell>
        </row>
        <row r="1248">
          <cell r="A1248">
            <v>12081</v>
          </cell>
          <cell r="B1248" t="str">
            <v>CHAVE BLINDADA TRIPOLAR PARA MOTORES, DO TIPO FACA, COM PORTA FUSIVEL DO TIPO CARTUCHO, CORRENTE NOMINAL DE 30 A, TENSAO NOMINAL DE 250 V</v>
          </cell>
          <cell r="C1248" t="str">
            <v>UN</v>
          </cell>
          <cell r="D1248" t="str">
            <v>AS</v>
          </cell>
          <cell r="E1248" t="str">
            <v>236,31</v>
          </cell>
        </row>
        <row r="1249">
          <cell r="A1249">
            <v>12082</v>
          </cell>
          <cell r="B1249" t="str">
            <v>CHAVE BLINDADA TRIPOLAR PARA MOTORES, DO TIPO FACA, COM PORTA FUSIVEL DO TIPO CARTUCHO, CORRENTE NOMINAL DE 60 A, TENSAO NOMINAL DE 250 V</v>
          </cell>
          <cell r="C1249" t="str">
            <v>UN</v>
          </cell>
          <cell r="D1249" t="str">
            <v>AS</v>
          </cell>
          <cell r="E1249" t="str">
            <v>371,39</v>
          </cell>
        </row>
        <row r="1250">
          <cell r="A1250">
            <v>13354</v>
          </cell>
          <cell r="B1250" t="str">
            <v>CHAVE DE PARTIDA DIRETA TRIFASICA, COM CAIXA TERMOPLASTICA, COM FUSIVEL DE 25 A, PARA MOTOR COM POTENCIA DE 7,5 CV E TENSAO DE 380 V</v>
          </cell>
          <cell r="C1250" t="str">
            <v>UN</v>
          </cell>
          <cell r="D1250" t="str">
            <v>AS</v>
          </cell>
          <cell r="E1250" t="str">
            <v>554,68</v>
          </cell>
        </row>
        <row r="1251">
          <cell r="A1251">
            <v>14057</v>
          </cell>
          <cell r="B1251" t="str">
            <v>CHAVE DE PARTIDA DIRETA TRIFASICA, COM CAIXA TERMOPLASTICA, COM FUSIVEL DE 35 A, PARA MOTOR COM POTENCIA DE 5 CV E TENSAO DE 220 V</v>
          </cell>
          <cell r="C1251" t="str">
            <v>UN</v>
          </cell>
          <cell r="D1251" t="str">
            <v>AS</v>
          </cell>
          <cell r="E1251" t="str">
            <v>309,69</v>
          </cell>
        </row>
        <row r="1252">
          <cell r="A1252">
            <v>14058</v>
          </cell>
          <cell r="B1252" t="str">
            <v>CHAVE DE PARTIDA DIRETA TRIFASICA, COM CAIXA TERMOPLASTICA, COM FUSIVEL DE 63 A, PARA MOTOR COM POTENCIA DE 10 CV E TENSAO DE 220 V</v>
          </cell>
          <cell r="C1252" t="str">
            <v>UN</v>
          </cell>
          <cell r="D1252" t="str">
            <v>AS</v>
          </cell>
          <cell r="E1252" t="str">
            <v>488,52</v>
          </cell>
        </row>
        <row r="1253">
          <cell r="A1253">
            <v>20971</v>
          </cell>
          <cell r="B1253" t="str">
            <v>CHAVE DUPLA PARA CONEXOES TIPO STORZ, ENGATE RAPIDO 1 1/2" X 2 1/2", EM LATAO, PARA INSTALACAO PREDIAL COMBATE A INCENDIO</v>
          </cell>
          <cell r="C1253" t="str">
            <v>UN</v>
          </cell>
          <cell r="D1253" t="str">
            <v>CR</v>
          </cell>
          <cell r="E1253" t="str">
            <v>14,28</v>
          </cell>
        </row>
        <row r="1254">
          <cell r="A1254">
            <v>5047</v>
          </cell>
          <cell r="B1254" t="str">
            <v>CHAVE FUSIVEL PARA REDES DE DISTRIBUICAO, TENSAO DE 15,0 KV, CORRENTE NOMINAL DO PORTA FUSIVEL DE 100 A, CAPACIDADE DE INTERRUPCAO SIMETRICA DE 7,10 KA, CAPACIDADE DE INTERRUPCAO ASSIMETRICA 10,00 KA</v>
          </cell>
          <cell r="C1254" t="str">
            <v>UN</v>
          </cell>
          <cell r="D1254" t="str">
            <v>AS</v>
          </cell>
          <cell r="E1254" t="str">
            <v>332,83</v>
          </cell>
        </row>
        <row r="1255">
          <cell r="A1255">
            <v>13369</v>
          </cell>
          <cell r="B1255" t="str">
            <v>CHAVE SECCIONADORA-FUSIVEL BLINDADA TRIPOLAR, ABERTURA COM CARGA, PARA FUSIVEL NH00, CORRENTE NOMINAL DE 160 A, TENSAO DE 500 V</v>
          </cell>
          <cell r="C1255" t="str">
            <v>UN</v>
          </cell>
          <cell r="D1255" t="str">
            <v>AS</v>
          </cell>
          <cell r="E1255" t="str">
            <v>361,04</v>
          </cell>
        </row>
        <row r="1256">
          <cell r="A1256">
            <v>13370</v>
          </cell>
          <cell r="B1256" t="str">
            <v>CHAVE SECCIONADORA-FUSIVEL BLINDADA TRIPOLAR, ABERTURA COM CARGA, PARA FUSIVEL NH01, CORRENTE NOMINAL DE 250 A, TENSAO DE 500 V</v>
          </cell>
          <cell r="C1256" t="str">
            <v>UN</v>
          </cell>
          <cell r="D1256" t="str">
            <v>AS</v>
          </cell>
          <cell r="E1256" t="str">
            <v>500,48</v>
          </cell>
        </row>
        <row r="1257">
          <cell r="A1257">
            <v>13279</v>
          </cell>
          <cell r="B1257" t="str">
            <v>CHUMBADOR DE ACO TIPO PARABOLT, * 5/8" X 200* MM,  COM PORCA E ARRUELA</v>
          </cell>
          <cell r="C1257" t="str">
            <v>KG</v>
          </cell>
          <cell r="D1257" t="str">
            <v>AS</v>
          </cell>
          <cell r="E1257" t="str">
            <v>10,61</v>
          </cell>
        </row>
        <row r="1258">
          <cell r="A1258">
            <v>11977</v>
          </cell>
          <cell r="B1258" t="str">
            <v>CHUMBADOR DE ACO, DIAMETRO 1/2", COMPRIMENTO 75 MM</v>
          </cell>
          <cell r="C1258" t="str">
            <v>UN</v>
          </cell>
          <cell r="D1258" t="str">
            <v>AS</v>
          </cell>
          <cell r="E1258" t="str">
            <v>5,50</v>
          </cell>
        </row>
        <row r="1259">
          <cell r="A1259">
            <v>11975</v>
          </cell>
          <cell r="B1259" t="str">
            <v>CHUMBADOR DE ACO, DIAMETRO 5/8", COMPRIMENTO 6", COM PORCA</v>
          </cell>
          <cell r="C1259" t="str">
            <v>UN</v>
          </cell>
          <cell r="D1259" t="str">
            <v>AS</v>
          </cell>
          <cell r="E1259" t="str">
            <v>12,05</v>
          </cell>
        </row>
        <row r="1260">
          <cell r="A1260">
            <v>39746</v>
          </cell>
          <cell r="B1260" t="str">
            <v>CHUMBADOR DE ACO, 1" X 600 MM, PARA POSTES DE ACO COM BASE, INCLUSO PORCA E ARRUELA</v>
          </cell>
          <cell r="C1260" t="str">
            <v>UN</v>
          </cell>
          <cell r="D1260" t="str">
            <v>AS</v>
          </cell>
          <cell r="E1260" t="str">
            <v>134,14</v>
          </cell>
        </row>
        <row r="1261">
          <cell r="A1261">
            <v>11976</v>
          </cell>
          <cell r="B1261" t="str">
            <v>CHUMBADOR, DIAMETRO 1/4" COM PARAFUSO 1/4" X 40 MM</v>
          </cell>
          <cell r="C1261" t="str">
            <v>UN</v>
          </cell>
          <cell r="D1261" t="str">
            <v>AS</v>
          </cell>
          <cell r="E1261" t="str">
            <v>0,61</v>
          </cell>
        </row>
        <row r="1262">
          <cell r="A1262">
            <v>1368</v>
          </cell>
          <cell r="B1262" t="str">
            <v>CHUVEIRO COMUM EM PLASTICO BRANCO, COM CANO, 3 TEMPERATURAS, 5500 W (110/220 V)</v>
          </cell>
          <cell r="C1262" t="str">
            <v>UN</v>
          </cell>
          <cell r="D1262" t="str">
            <v>C</v>
          </cell>
          <cell r="E1262" t="str">
            <v>64,90</v>
          </cell>
        </row>
        <row r="1263">
          <cell r="A1263">
            <v>1367</v>
          </cell>
          <cell r="B1263" t="str">
            <v>CHUVEIRO COMUM EM PLASTICO CROMADO, COM CANO, 4 TEMPERATURAS (110/220 V)</v>
          </cell>
          <cell r="C1263" t="str">
            <v>UN</v>
          </cell>
          <cell r="D1263" t="str">
            <v>CR</v>
          </cell>
          <cell r="E1263" t="str">
            <v>209,93</v>
          </cell>
        </row>
        <row r="1264">
          <cell r="A1264">
            <v>7608</v>
          </cell>
          <cell r="B1264" t="str">
            <v>CHUVEIRO PLASTICO BRANCO SIMPLES 5 '' PARA ACOPLAR EM HASTE 1/2 ", AGUA FRIA</v>
          </cell>
          <cell r="C1264" t="str">
            <v>UN</v>
          </cell>
          <cell r="D1264" t="str">
            <v>CR</v>
          </cell>
          <cell r="E1264" t="str">
            <v>5,50</v>
          </cell>
        </row>
        <row r="1265">
          <cell r="A1265">
            <v>41900</v>
          </cell>
          <cell r="B1265" t="str">
            <v>CIMENTO ASFALTICO DE PETROLEO A GRANEL (CAP) 30/45 (COLETADO CAIXA NA ANP ACRESCIDO DE ICMS)</v>
          </cell>
          <cell r="C1265" t="str">
            <v>KG</v>
          </cell>
          <cell r="D1265" t="str">
            <v>C</v>
          </cell>
          <cell r="E1265" t="str">
            <v>3,22</v>
          </cell>
        </row>
        <row r="1266">
          <cell r="A1266">
            <v>41899</v>
          </cell>
          <cell r="B1266" t="str">
            <v>CIMENTO ASFALTICO DE PETROLEO A GRANEL (CAP) 50/70 (COLETADO CAIXA NA ANP ACRESCIDO DE ICMS)</v>
          </cell>
          <cell r="C1266" t="str">
            <v>T</v>
          </cell>
          <cell r="D1266" t="str">
            <v>AS</v>
          </cell>
          <cell r="E1266" t="str">
            <v>3.475,62</v>
          </cell>
        </row>
        <row r="1267">
          <cell r="A1267">
            <v>1380</v>
          </cell>
          <cell r="B1267" t="str">
            <v>CIMENTO BRANCO</v>
          </cell>
          <cell r="C1267" t="str">
            <v>KG</v>
          </cell>
          <cell r="D1267" t="str">
            <v>CR</v>
          </cell>
          <cell r="E1267" t="str">
            <v>1,88</v>
          </cell>
        </row>
        <row r="1268">
          <cell r="A1268">
            <v>1375</v>
          </cell>
          <cell r="B1268" t="str">
            <v>CIMENTO IMPERMEABILIZANTE DE PEGA ULTRARRAPIDA PARA TAMPONAMENTOS</v>
          </cell>
          <cell r="C1268" t="str">
            <v>KG</v>
          </cell>
          <cell r="D1268" t="str">
            <v>CR</v>
          </cell>
          <cell r="E1268" t="str">
            <v>12,53</v>
          </cell>
        </row>
        <row r="1269">
          <cell r="A1269">
            <v>1379</v>
          </cell>
          <cell r="B1269" t="str">
            <v>CIMENTO PORTLAND COMPOSTO CP II-32</v>
          </cell>
          <cell r="C1269" t="str">
            <v>KG</v>
          </cell>
          <cell r="D1269" t="str">
            <v>C</v>
          </cell>
          <cell r="E1269" t="str">
            <v>0,60</v>
          </cell>
        </row>
        <row r="1270">
          <cell r="A1270">
            <v>13284</v>
          </cell>
          <cell r="B1270" t="str">
            <v>CIMENTO PORTLAND DE ALTO FORNO (AF) CP III-40</v>
          </cell>
          <cell r="C1270" t="str">
            <v>KG</v>
          </cell>
          <cell r="D1270" t="str">
            <v>CR</v>
          </cell>
          <cell r="E1270" t="str">
            <v>0,60</v>
          </cell>
        </row>
        <row r="1271">
          <cell r="A1271">
            <v>25974</v>
          </cell>
          <cell r="B1271" t="str">
            <v>CIMENTO PORTLAND ESTRUTURAL BRANCO CPB-32</v>
          </cell>
          <cell r="C1271" t="str">
            <v>KG</v>
          </cell>
          <cell r="D1271" t="str">
            <v>CR</v>
          </cell>
          <cell r="E1271" t="str">
            <v>2,26</v>
          </cell>
        </row>
        <row r="1272">
          <cell r="A1272">
            <v>34753</v>
          </cell>
          <cell r="B1272" t="str">
            <v>CIMENTO PORTLAND POZOLANICO CP IV-32</v>
          </cell>
          <cell r="C1272" t="str">
            <v>KG</v>
          </cell>
          <cell r="D1272" t="str">
            <v>CR</v>
          </cell>
          <cell r="E1272" t="str">
            <v>0,66</v>
          </cell>
        </row>
        <row r="1273">
          <cell r="A1273">
            <v>420</v>
          </cell>
          <cell r="B1273" t="str">
            <v>CINTA CIRCULAR EM ACO GALVANIZADO DE 150 MM DE DIAMETRO PARA FIXACAO DE CAIXA MEDICAO, INCLUI PARAFUSOS E PORCAS</v>
          </cell>
          <cell r="C1273" t="str">
            <v>UN</v>
          </cell>
          <cell r="D1273" t="str">
            <v>CR</v>
          </cell>
          <cell r="E1273" t="str">
            <v>34,47</v>
          </cell>
        </row>
        <row r="1274">
          <cell r="A1274">
            <v>12327</v>
          </cell>
          <cell r="B1274" t="str">
            <v>CINTA CIRCULAR EM ACO GALVANIZADO DE 210 MM DE DIAMETRO PARA INSTALACAO DE TRANSFORMADOR EM POSTE DE CONCRETO</v>
          </cell>
          <cell r="C1274" t="str">
            <v>UN</v>
          </cell>
          <cell r="D1274" t="str">
            <v>CR</v>
          </cell>
          <cell r="E1274" t="str">
            <v>41,06</v>
          </cell>
        </row>
        <row r="1275">
          <cell r="A1275">
            <v>36148</v>
          </cell>
          <cell r="B1275" t="str">
            <v>CINTURAO DE SEGURANCA TIPO PARAQUEDISTA, FIVELA EM ACO, AJUSTE NO SUSPENSARIO, CINTURA E PERNAS</v>
          </cell>
          <cell r="C1275" t="str">
            <v>UN</v>
          </cell>
          <cell r="D1275" t="str">
            <v>CR</v>
          </cell>
          <cell r="E1275" t="str">
            <v>59,42</v>
          </cell>
        </row>
        <row r="1276">
          <cell r="A1276">
            <v>12329</v>
          </cell>
          <cell r="B1276" t="str">
            <v>COBRE ELETROLITICO EM BARRA OU CHAPA</v>
          </cell>
          <cell r="C1276" t="str">
            <v>KG</v>
          </cell>
          <cell r="D1276" t="str">
            <v>CR</v>
          </cell>
          <cell r="E1276" t="str">
            <v>88,32</v>
          </cell>
        </row>
        <row r="1277">
          <cell r="A1277">
            <v>1339</v>
          </cell>
          <cell r="B1277" t="str">
            <v>COLA A BASE DE RESINA SINTETICA PARA CHAPA DE LAMINADO MELAMINICO</v>
          </cell>
          <cell r="C1277" t="str">
            <v>KG</v>
          </cell>
          <cell r="D1277" t="str">
            <v>CR</v>
          </cell>
          <cell r="E1277" t="str">
            <v>31,50</v>
          </cell>
        </row>
        <row r="1278">
          <cell r="A1278">
            <v>11849</v>
          </cell>
          <cell r="B1278" t="str">
            <v>COLA BRANCA BASE PVA</v>
          </cell>
          <cell r="C1278" t="str">
            <v>L</v>
          </cell>
          <cell r="D1278" t="str">
            <v>CR</v>
          </cell>
          <cell r="E1278" t="str">
            <v>15,06</v>
          </cell>
        </row>
        <row r="1279">
          <cell r="A1279">
            <v>37418</v>
          </cell>
          <cell r="B1279" t="str">
            <v>COLAR DE TOMADA EM POLIPROPILENO, PP, COM PARAFUSOS, PARA PEAD, 63 X 1/2" - LIGACAO PREDIAL DE AGUA</v>
          </cell>
          <cell r="C1279" t="str">
            <v>UN</v>
          </cell>
          <cell r="D1279" t="str">
            <v>AS</v>
          </cell>
          <cell r="E1279" t="str">
            <v>16,71</v>
          </cell>
        </row>
        <row r="1280">
          <cell r="A1280">
            <v>37419</v>
          </cell>
          <cell r="B1280" t="str">
            <v>COLAR DE TOMADA EM POLIPROPILENO, PP, COM PARAFUSOS, PARA PEAD, 63 X 3/4" - LIGACAO PREDIAL DE AGUA</v>
          </cell>
          <cell r="C1280" t="str">
            <v>UN</v>
          </cell>
          <cell r="D1280" t="str">
            <v>AS</v>
          </cell>
          <cell r="E1280" t="str">
            <v>17,16</v>
          </cell>
        </row>
        <row r="1281">
          <cell r="A1281">
            <v>1427</v>
          </cell>
          <cell r="B1281" t="str">
            <v>COLAR TOMADA PVC, COM TRAVAS, SAIDA COM ROSCA, DE 110 MM X 1/2" OU 110 MM X 3/4", PARA LIGACAO PREDIAL DE AGUA</v>
          </cell>
          <cell r="C1281" t="str">
            <v>UN</v>
          </cell>
          <cell r="D1281" t="str">
            <v>AS</v>
          </cell>
          <cell r="E1281" t="str">
            <v>18,95</v>
          </cell>
        </row>
        <row r="1282">
          <cell r="A1282">
            <v>1402</v>
          </cell>
          <cell r="B1282" t="str">
            <v>COLAR TOMADA PVC, COM TRAVAS, SAIDA COM ROSCA, DE 32 MM X 1/2" OU 32 MM X 3/4", PARA LIGACAO PREDIAL DE AGUA</v>
          </cell>
          <cell r="C1282" t="str">
            <v>UN</v>
          </cell>
          <cell r="D1282" t="str">
            <v>AS</v>
          </cell>
          <cell r="E1282" t="str">
            <v>6,56</v>
          </cell>
        </row>
        <row r="1283">
          <cell r="A1283">
            <v>1420</v>
          </cell>
          <cell r="B1283" t="str">
            <v>COLAR TOMADA PVC, COM TRAVAS, SAIDA COM ROSCA, DE 40 MM X 1/2" OU 40 MM X 3/4", PARA LIGACAO PREDIAL DE AGUA</v>
          </cell>
          <cell r="C1283" t="str">
            <v>UN</v>
          </cell>
          <cell r="D1283" t="str">
            <v>AS</v>
          </cell>
          <cell r="E1283" t="str">
            <v>8,43</v>
          </cell>
        </row>
        <row r="1284">
          <cell r="A1284">
            <v>1419</v>
          </cell>
          <cell r="B1284" t="str">
            <v>COLAR TOMADA PVC, COM TRAVAS, SAIDA COM ROSCA, DE 50 MM X 1/2" OU 50 MM X 3/4", PARA LIGACAO PREDIAL DE AGUA</v>
          </cell>
          <cell r="C1284" t="str">
            <v>UN</v>
          </cell>
          <cell r="D1284" t="str">
            <v>AS</v>
          </cell>
          <cell r="E1284" t="str">
            <v>10,19</v>
          </cell>
        </row>
        <row r="1285">
          <cell r="A1285">
            <v>1414</v>
          </cell>
          <cell r="B1285" t="str">
            <v>COLAR TOMADA PVC, COM TRAVAS, SAIDA COM ROSCA, DE 60 MM X 1/2" OU 60 MM X 3/4", PARA LIGACAO PREDIAL DE AGUA</v>
          </cell>
          <cell r="C1285" t="str">
            <v>UN</v>
          </cell>
          <cell r="D1285" t="str">
            <v>AS</v>
          </cell>
          <cell r="E1285" t="str">
            <v>9,97</v>
          </cell>
        </row>
        <row r="1286">
          <cell r="A1286">
            <v>1413</v>
          </cell>
          <cell r="B1286" t="str">
            <v>COLAR TOMADA PVC, COM TRAVAS, SAIDA COM ROSCA, DE 75 MM X 1/2" OU 75 MM X 3/4", PARA LIGACAO PREDIAL DE AGUA</v>
          </cell>
          <cell r="C1286" t="str">
            <v>UN</v>
          </cell>
          <cell r="D1286" t="str">
            <v>AS</v>
          </cell>
          <cell r="E1286" t="str">
            <v>14,72</v>
          </cell>
        </row>
        <row r="1287">
          <cell r="A1287">
            <v>1412</v>
          </cell>
          <cell r="B1287" t="str">
            <v>COLAR TOMADA PVC, COM TRAVAS, SAIDA COM ROSCA, DE 85 MM X 1/2" OU 85 MM X 3/4", PARA LIGACAO PREDIAL DE AGUA</v>
          </cell>
          <cell r="C1287" t="str">
            <v>UN</v>
          </cell>
          <cell r="D1287" t="str">
            <v>AS</v>
          </cell>
          <cell r="E1287" t="str">
            <v>12,47</v>
          </cell>
        </row>
        <row r="1288">
          <cell r="A1288">
            <v>1411</v>
          </cell>
          <cell r="B1288" t="str">
            <v>COLAR TOMADA PVC, COM TRAVAS, SAIDA ROSCAVEL COM BUCHA DE LATAO, DE 110 MM X 1/2" OU 110 MM X 3/4", PARA LIGACAO PREDIAL DE AGUA</v>
          </cell>
          <cell r="C1288" t="str">
            <v>UN</v>
          </cell>
          <cell r="D1288" t="str">
            <v>AS</v>
          </cell>
          <cell r="E1288" t="str">
            <v>22,69</v>
          </cell>
        </row>
        <row r="1289">
          <cell r="A1289">
            <v>1406</v>
          </cell>
          <cell r="B1289" t="str">
            <v>COLAR TOMADA PVC, COM TRAVAS, SAIDA ROSCAVEL COM BUCHA DE LATAO, DE 60 MM X 1/2" OU 60 MM X 3/4", PARA LIGACAO PREDIAL DE AGUA</v>
          </cell>
          <cell r="C1289" t="str">
            <v>UN</v>
          </cell>
          <cell r="D1289" t="str">
            <v>AS</v>
          </cell>
          <cell r="E1289" t="str">
            <v>15,05</v>
          </cell>
        </row>
        <row r="1290">
          <cell r="A1290">
            <v>1407</v>
          </cell>
          <cell r="B1290" t="str">
            <v>COLAR TOMADA PVC, COM TRAVAS, SAIDA ROSCAVEL COM BUCHA DE LATAO, DE 75 MM X 1/2" OU 75 MM X 3/4", PARA LIGACAO PREDIAL DE AGUA</v>
          </cell>
          <cell r="C1290" t="str">
            <v>UN</v>
          </cell>
          <cell r="D1290" t="str">
            <v>AS</v>
          </cell>
          <cell r="E1290" t="str">
            <v>18,77</v>
          </cell>
        </row>
        <row r="1291">
          <cell r="A1291">
            <v>1404</v>
          </cell>
          <cell r="B1291" t="str">
            <v>COLAR TOMADA PVC, COM TRAVAS, SAIDA ROSCAVEL COM BUCHA DE LATAO, DE 85 MM X 1/2" OU 85 MM X 3/4", PARA LIGACAO PREDIAL DE AGUA</v>
          </cell>
          <cell r="C1291" t="str">
            <v>UN</v>
          </cell>
          <cell r="D1291" t="str">
            <v>AS</v>
          </cell>
          <cell r="E1291" t="str">
            <v>19,95</v>
          </cell>
        </row>
        <row r="1292">
          <cell r="A1292">
            <v>11281</v>
          </cell>
          <cell r="B1292" t="str">
            <v>COMPACTADOR DE SOLO A PERCUSSAO (SOQUETE), COM MOTOR GASOLINA DE 4 TEMPOS, PESO ENTRE 55 E 65 KG, FORCA DE IMPACTO DE 1.000 A 1.500 KGF, FREQUENCIA DE 600 A 700 GOLPES POR MINUTO, VELOCIDADE DE TRABALHO ENTRE 10 E 15 M/MIN, POTENCIA ENTRE 2,00 E 3,00 HP</v>
          </cell>
          <cell r="C1292" t="str">
            <v>UN</v>
          </cell>
          <cell r="D1292" t="str">
            <v>AS</v>
          </cell>
          <cell r="E1292" t="str">
            <v>10.685,00</v>
          </cell>
        </row>
        <row r="1293">
          <cell r="A1293">
            <v>1442</v>
          </cell>
          <cell r="B1293" t="str">
            <v>COMPACTADOR DE SOLO TIPO PLACA VIBRATORIA REVERSIVEL, A GASOLINA, 4 TEMPOS, PESO DE 125 A 150 KG, FORCA CENTRIFUGA DE 2500 A 2800 KGF, LARG. TRABALHO DE 400 A 450 MM, FREQ VIBRACAO DE 4300 A 4500 RPM, VELOC. TRABALHO DE 15 A 20 M/MIN, POT. DE 5,5 A 6,0 HP</v>
          </cell>
          <cell r="C1293" t="str">
            <v>UN</v>
          </cell>
          <cell r="D1293" t="str">
            <v>AS</v>
          </cell>
          <cell r="E1293" t="str">
            <v>8.969,97</v>
          </cell>
        </row>
        <row r="1294">
          <cell r="A1294">
            <v>13457</v>
          </cell>
          <cell r="B1294" t="str">
            <v>COMPACTADOR DE SOLO TIPO PLACA VIBRATORIA REVERSIVEL, A GASOLINA, 4 TEMPOS, PESO DE 150 A 175 KG, FORCA CENTRIFUGA DE 2800 A 3100 KGF, LARG. TRABALHO DE 450 A 520 MM, FREQ VIBRACAO DE 4000 A 4300 RPM, VELOC. TRABALHO DE 15 A 20 M/MIN, POT. DE 6,0 A 7,0 HP</v>
          </cell>
          <cell r="C1294" t="str">
            <v>UN</v>
          </cell>
          <cell r="D1294" t="str">
            <v>AS</v>
          </cell>
          <cell r="E1294" t="str">
            <v>7.742,75</v>
          </cell>
        </row>
        <row r="1295">
          <cell r="A1295">
            <v>40699</v>
          </cell>
          <cell r="B1295" t="str">
            <v>COMPACTADOR DE SOLO, TIPO PLACA VIBRATORIA NAO REVERSIVEL, COM MOTOR A GASOLINA DE 4 TEMPOS, PESO ENTRE 80 E 120 KG, FORCA CENTRIFUGA ENTRE 1300 E 2000 KGF, LARGURA DE TRABALHO ENTRE 400 E 500 MM, FREQUENCIA DE VIBRACAO ENTRE 4800 E 6000 RPM, VELOCIDADEDE</v>
          </cell>
          <cell r="C1295" t="str">
            <v>UN</v>
          </cell>
          <cell r="D1295" t="str">
            <v>AS</v>
          </cell>
          <cell r="E1295" t="str">
            <v>5.985,44</v>
          </cell>
        </row>
        <row r="1296">
          <cell r="A1296">
            <v>40701</v>
          </cell>
          <cell r="B1296" t="str">
            <v>COMPACTADOR DE SOLO, TIPO PLACA VIBRATORIA REVERSIVEL, COM MOTOR A DIESEL, PESO ENTRE 700 E 820 KG, FORCA CENTRIFUGA ENTRE 6.200 E 10.000 KGF, LARGURA DE TRABALHO ENTRE 650 E 720 MM, FREQUENCIA DE VIBRACAO ENTRE 3.000 E 3.500 RPM, VELOCIDADE DE TRABALHOEN</v>
          </cell>
          <cell r="C1296" t="str">
            <v>UN</v>
          </cell>
          <cell r="D1296" t="str">
            <v>AS</v>
          </cell>
          <cell r="E1296" t="str">
            <v>105.830,81</v>
          </cell>
        </row>
        <row r="1297">
          <cell r="A1297">
            <v>40700</v>
          </cell>
          <cell r="B1297" t="str">
            <v>COMPACTADOR DE SOLO, TIPO PLACA VIBRATORIA REVERSIVEL, COM MOTOR A GASOLINA DE 4 TEMPOS, PESO ENTRE 160 E 265 KG, FORCA CENTRIFUGA ENTRE 2750 E 4000 KGF, LARGURA DE TRABALHO ENTRE 430 E 550 MM, FREQUENCIA DE VIBRACAO ENTRE 4000 E 5500 RPM, VELOCIDADE DETR</v>
          </cell>
          <cell r="C1297" t="str">
            <v>UN</v>
          </cell>
          <cell r="D1297" t="str">
            <v>AS</v>
          </cell>
          <cell r="E1297" t="str">
            <v>13.933,32</v>
          </cell>
        </row>
        <row r="1298">
          <cell r="A1298">
            <v>13458</v>
          </cell>
          <cell r="B1298" t="str">
            <v>COMPACTADOR DE SOLOS DE PERCURSAO (SOQUETE) COM MOTOR A GASOLINA 4 TEMPOS DE 4 HP (4 CV)</v>
          </cell>
          <cell r="C1298" t="str">
            <v>UN</v>
          </cell>
          <cell r="D1298" t="str">
            <v>AS</v>
          </cell>
          <cell r="E1298" t="str">
            <v>13.240,10</v>
          </cell>
        </row>
        <row r="1299">
          <cell r="A1299">
            <v>36524</v>
          </cell>
          <cell r="B1299" t="str">
            <v>COMPRESSOR DE AR ESTACIONARIO, VAZAO 620 PCM, PRESSAO EFETIVA DE TRABALHO 109 PSI, MOTOR ELETRICO, POTENCIA 127 CV</v>
          </cell>
          <cell r="C1299" t="str">
            <v>UN</v>
          </cell>
          <cell r="D1299" t="str">
            <v>AS</v>
          </cell>
          <cell r="E1299" t="str">
            <v>108.616,89</v>
          </cell>
        </row>
        <row r="1300">
          <cell r="A1300">
            <v>36526</v>
          </cell>
          <cell r="B1300" t="str">
            <v>COMPRESSOR DE AR REBOCAVEL VAZAO 400 PCM, PRESSAO EFETIVA DE TRABALHO 102 PSI, MOTOR DIESEL, POTENCIA 110 CV</v>
          </cell>
          <cell r="C1300" t="str">
            <v>UN</v>
          </cell>
          <cell r="D1300" t="str">
            <v>AS</v>
          </cell>
          <cell r="E1300" t="str">
            <v>87.527,91</v>
          </cell>
        </row>
        <row r="1301">
          <cell r="A1301">
            <v>36523</v>
          </cell>
          <cell r="B1301" t="str">
            <v>COMPRESSOR DE AR REBOCAVEL VAZAO 748 PCM, PRESSAO EFETIVA DE TRABALHO 102 PSI, MOTOR DIESEL, POTENCIA 210 CV</v>
          </cell>
          <cell r="C1301" t="str">
            <v>UN</v>
          </cell>
          <cell r="D1301" t="str">
            <v>AS</v>
          </cell>
          <cell r="E1301" t="str">
            <v>187.385,45</v>
          </cell>
        </row>
        <row r="1302">
          <cell r="A1302">
            <v>36527</v>
          </cell>
          <cell r="B1302" t="str">
            <v>COMPRESSOR DE AR REBOCAVEL VAZAO 860 PCM, PRESSAO EFETIVA DE TRABALHO 102 PSI, MOTOR DIESEL, POTENCIA 250 CV</v>
          </cell>
          <cell r="C1302" t="str">
            <v>UN</v>
          </cell>
          <cell r="D1302" t="str">
            <v>AS</v>
          </cell>
          <cell r="E1302" t="str">
            <v>203.539,19</v>
          </cell>
        </row>
        <row r="1303">
          <cell r="A1303">
            <v>13803</v>
          </cell>
          <cell r="B1303" t="str">
            <v>COMPRESSOR DE AR REBOCAVEL, VAZAO *89* PCM, PRESSAO EFETIVA DE TRABALHO *102* PSI, MOTOR DIESEL, POTENCIA *20* CV</v>
          </cell>
          <cell r="C1303" t="str">
            <v>UN</v>
          </cell>
          <cell r="D1303" t="str">
            <v>AS</v>
          </cell>
          <cell r="E1303" t="str">
            <v>73.598,00</v>
          </cell>
        </row>
        <row r="1304">
          <cell r="A1304">
            <v>38642</v>
          </cell>
          <cell r="B1304" t="str">
            <v>COMPRESSOR DE AR REBOCAVEL, VAZAO 152 PCM, PRESSAO EFETIVA DE TRABALHO 102 PSI, MOTOR DIESEL, POTENCIA 31,5 KW</v>
          </cell>
          <cell r="C1304" t="str">
            <v>UN</v>
          </cell>
          <cell r="D1304" t="str">
            <v>AS</v>
          </cell>
          <cell r="E1304" t="str">
            <v>47.389,14</v>
          </cell>
        </row>
        <row r="1305">
          <cell r="A1305">
            <v>36522</v>
          </cell>
          <cell r="B1305" t="str">
            <v>COMPRESSOR DE AR REBOCAVEL, VAZAO 189 PCM, PRESSAO EFETIVA DE TRABALHO 102 PSI, MOTOR DIESEL, POTENCIA 63 CV</v>
          </cell>
          <cell r="C1305" t="str">
            <v>UN</v>
          </cell>
          <cell r="D1305" t="str">
            <v>AS</v>
          </cell>
          <cell r="E1305" t="str">
            <v>55.113,01</v>
          </cell>
        </row>
        <row r="1306">
          <cell r="A1306">
            <v>36525</v>
          </cell>
          <cell r="B1306" t="str">
            <v>COMPRESSOR DE AR REBOCAVEL, VAZAO 250 PCM, PRESSAO EFETIVA DE TRABALHO 102 PSI, MOTOR DIESEL, POTENCIA 81 CV</v>
          </cell>
          <cell r="C1306" t="str">
            <v>UN</v>
          </cell>
          <cell r="D1306" t="str">
            <v>AS</v>
          </cell>
          <cell r="E1306" t="str">
            <v>73.809,19</v>
          </cell>
        </row>
        <row r="1307">
          <cell r="A1307">
            <v>41991</v>
          </cell>
          <cell r="B1307" t="str">
            <v>COMPRESSOR DE AR, VAZAO DE 10 PCM, RESERVATORIO 100 L, PRESSAO DE TRABALHO ENTRE 6,9 E 9,7 BAR,  POTENCIA 2 HP, TENSAO 110/220 V (COLETADO CAIXA)</v>
          </cell>
          <cell r="C1307" t="str">
            <v>UN</v>
          </cell>
          <cell r="D1307" t="str">
            <v>AS</v>
          </cell>
          <cell r="E1307" t="str">
            <v>2.727,35</v>
          </cell>
        </row>
        <row r="1308">
          <cell r="A1308">
            <v>34348</v>
          </cell>
          <cell r="B1308" t="str">
            <v>CONCERTINA CLIPADA (DUPLA) EM ACO GALVANIZADO DE ALTA RESISTENCIA, COM ESPIRAL DE 300 MM, D = 2,76 MM</v>
          </cell>
          <cell r="C1308" t="str">
            <v>M</v>
          </cell>
          <cell r="D1308" t="str">
            <v>CR</v>
          </cell>
          <cell r="E1308" t="str">
            <v>19,09</v>
          </cell>
        </row>
        <row r="1309">
          <cell r="A1309">
            <v>34347</v>
          </cell>
          <cell r="B1309" t="str">
            <v>CONCERTINA SIMPLES EM ACO GALVANIZADO DE ALTA RESISTENCIA, COM ESPIRAL DE 300 MM, D = 2,76 MM</v>
          </cell>
          <cell r="C1309" t="str">
            <v>M</v>
          </cell>
          <cell r="D1309" t="str">
            <v>CR</v>
          </cell>
          <cell r="E1309" t="str">
            <v>13,65</v>
          </cell>
        </row>
        <row r="1310">
          <cell r="A1310">
            <v>11146</v>
          </cell>
          <cell r="B1310" t="str">
            <v>CONCRETO AUTOADENSAVEL (CAA) CLASSE DE RESISTENCIA C15, ESPALHAMENTO SF2, INCLUI SERVICO DE BOMBEAMENTO (NBR 15823)</v>
          </cell>
          <cell r="C1310" t="str">
            <v>M3</v>
          </cell>
          <cell r="D1310" t="str">
            <v>CR</v>
          </cell>
          <cell r="E1310" t="str">
            <v>359,58</v>
          </cell>
        </row>
        <row r="1311">
          <cell r="A1311">
            <v>11147</v>
          </cell>
          <cell r="B1311" t="str">
            <v>CONCRETO AUTOADENSAVEL (CAA) CLASSE DE RESISTENCIA C20, ESPALHAMENTO SF2, INCLUI SERVICO DE BOMBEAMENTO (NBR 15823)</v>
          </cell>
          <cell r="C1311" t="str">
            <v>M3</v>
          </cell>
          <cell r="D1311" t="str">
            <v>CR</v>
          </cell>
          <cell r="E1311" t="str">
            <v>373,66</v>
          </cell>
        </row>
        <row r="1312">
          <cell r="A1312">
            <v>34872</v>
          </cell>
          <cell r="B1312" t="str">
            <v>CONCRETO AUTOADENSAVEL (CAA) CLASSE DE RESISTENCIA C25, ESPALHAMENTO SF2, INCLUI SERVICO DE BOMBEAMENTO (NBR 15823)</v>
          </cell>
          <cell r="C1312" t="str">
            <v>M3</v>
          </cell>
          <cell r="D1312" t="str">
            <v>CR</v>
          </cell>
          <cell r="E1312" t="str">
            <v>377,85</v>
          </cell>
        </row>
        <row r="1313">
          <cell r="A1313">
            <v>34491</v>
          </cell>
          <cell r="B1313" t="str">
            <v>CONCRETO AUTOADENSAVEL (CAA) CLASSE DE RESISTENCIA C30, ESPALHAMENTO SF2, INCLUI SERVICO DE BOMBEAMENTO (NBR 15823)</v>
          </cell>
          <cell r="C1313" t="str">
            <v>M3</v>
          </cell>
          <cell r="D1313" t="str">
            <v>CR</v>
          </cell>
          <cell r="E1313" t="str">
            <v>388,80</v>
          </cell>
        </row>
        <row r="1314">
          <cell r="A1314">
            <v>34770</v>
          </cell>
          <cell r="B1314" t="str">
            <v>CONCRETO BETUMINOSO USINADO A QUENTE (CBUQ) PARA PAVIMENTACAO ASFALTICA, PADRAO DNIT, FAIXA C, COM CAP 30/45 - AQUISICAO POSTO USINA</v>
          </cell>
          <cell r="C1314" t="str">
            <v>T</v>
          </cell>
          <cell r="D1314" t="str">
            <v>CR</v>
          </cell>
          <cell r="E1314" t="str">
            <v>411,86</v>
          </cell>
        </row>
        <row r="1315">
          <cell r="A1315">
            <v>1518</v>
          </cell>
          <cell r="B1315" t="str">
            <v>CONCRETO BETUMINOSO USINADO A QUENTE (CBUQ) PARA PAVIMENTACAO ASFALTICA, PADRAO DNIT, FAIXA C, COM CAP 50/70 - AQUISICAO POSTO USINA</v>
          </cell>
          <cell r="C1315" t="str">
            <v>T</v>
          </cell>
          <cell r="D1315" t="str">
            <v>C</v>
          </cell>
          <cell r="E1315" t="str">
            <v>419,89</v>
          </cell>
        </row>
        <row r="1316">
          <cell r="A1316">
            <v>41965</v>
          </cell>
          <cell r="B1316" t="str">
            <v>CONCRETO BETUMINOSO USINADO A QUENTE (CBUQ) PARA PAVIMENTACAO ASFALTICA, PADRAO DNIT, PARA BINDER, COM CAP 50/70 - AQUISICAO POSTO USINA</v>
          </cell>
          <cell r="C1316" t="str">
            <v>T</v>
          </cell>
          <cell r="D1316" t="str">
            <v>CR</v>
          </cell>
          <cell r="E1316" t="str">
            <v>406,79</v>
          </cell>
        </row>
        <row r="1317">
          <cell r="A1317">
            <v>34492</v>
          </cell>
          <cell r="B1317" t="str">
            <v>CONCRETO USINADO BOMBEAVEL, CLASSE DE RESISTENCIA C20, COM BRITA 0 E 1, SLUMP = 100 +/- 20 MM, EXCLUI SERVICO DE BOMBEAMENTO (NBR 8953)</v>
          </cell>
          <cell r="C1317" t="str">
            <v>M3</v>
          </cell>
          <cell r="D1317" t="str">
            <v>CR</v>
          </cell>
          <cell r="E1317" t="str">
            <v>319,56</v>
          </cell>
        </row>
        <row r="1318">
          <cell r="A1318">
            <v>1524</v>
          </cell>
          <cell r="B1318" t="str">
            <v>CONCRETO USINADO BOMBEAVEL, CLASSE DE RESISTENCIA C20, COM BRITA 0 E 1, SLUMP = 100 +/- 20 MM, INCLUI SERVICO DE BOMBEAMENTO (NBR 8953)</v>
          </cell>
          <cell r="C1318" t="str">
            <v>M3</v>
          </cell>
          <cell r="D1318" t="str">
            <v>C</v>
          </cell>
          <cell r="E1318" t="str">
            <v>345,00</v>
          </cell>
        </row>
        <row r="1319">
          <cell r="A1319">
            <v>38404</v>
          </cell>
          <cell r="B1319" t="str">
            <v>CONCRETO USINADO BOMBEAVEL, CLASSE DE RESISTENCIA C20, COM BRITA 0 E 1, SLUMP = 130 +/- 20 MM, EXCLUI SERVICO DE BOMBEAMENTO (NBR 8953)</v>
          </cell>
          <cell r="C1319" t="str">
            <v>M3</v>
          </cell>
          <cell r="D1319" t="str">
            <v>CR</v>
          </cell>
          <cell r="E1319" t="str">
            <v>331,00</v>
          </cell>
        </row>
        <row r="1320">
          <cell r="A1320">
            <v>39849</v>
          </cell>
          <cell r="B1320" t="str">
            <v>CONCRETO USINADO BOMBEAVEL, CLASSE DE RESISTENCIA C20, COM BRITA 0 E 1, SLUMP = 190 +/- 20 MM, INCLUI SERVICO DE BOMBEAMENTO (NBR 8953)</v>
          </cell>
          <cell r="C1320" t="str">
            <v>M3</v>
          </cell>
          <cell r="D1320" t="str">
            <v>CR</v>
          </cell>
          <cell r="E1320" t="str">
            <v>379,33</v>
          </cell>
        </row>
        <row r="1321">
          <cell r="A1321">
            <v>38464</v>
          </cell>
          <cell r="B1321" t="str">
            <v>CONCRETO USINADO BOMBEAVEL, CLASSE DE RESISTENCIA C20, COM BRITA 0, SLUMP = 220 +/- 20 MM, INCLUI SERVICO DE BOMBEAMENTO (NBR 8953)</v>
          </cell>
          <cell r="C1321" t="str">
            <v>M3</v>
          </cell>
          <cell r="D1321" t="str">
            <v>CR</v>
          </cell>
          <cell r="E1321" t="str">
            <v>384,83</v>
          </cell>
        </row>
        <row r="1322">
          <cell r="A1322">
            <v>34493</v>
          </cell>
          <cell r="B1322" t="str">
            <v>CONCRETO USINADO BOMBEAVEL, CLASSE DE RESISTENCIA C25, COM BRITA 0 E 1, SLUMP = 100 +/- 20 MM, EXCLUI SERVICO DE BOMBEAMENTO (NBR 8953)</v>
          </cell>
          <cell r="C1322" t="str">
            <v>M3</v>
          </cell>
          <cell r="D1322" t="str">
            <v>CR</v>
          </cell>
          <cell r="E1322" t="str">
            <v>328,57</v>
          </cell>
        </row>
        <row r="1323">
          <cell r="A1323">
            <v>1527</v>
          </cell>
          <cell r="B1323" t="str">
            <v>CONCRETO USINADO BOMBEAVEL, CLASSE DE RESISTENCIA C25, COM BRITA 0 E 1, SLUMP = 100 +/- 20 MM, INCLUI SERVICO DE BOMBEAMENTO (NBR 8953)</v>
          </cell>
          <cell r="C1323" t="str">
            <v>M3</v>
          </cell>
          <cell r="D1323" t="str">
            <v>CR</v>
          </cell>
          <cell r="E1323" t="str">
            <v>355,95</v>
          </cell>
        </row>
        <row r="1324">
          <cell r="A1324">
            <v>38405</v>
          </cell>
          <cell r="B1324" t="str">
            <v>CONCRETO USINADO BOMBEAVEL, CLASSE DE RESISTENCIA C25, COM BRITA 0 E 1, SLUMP = 130 +/- 20 MM, EXCLUI SERVICO DE BOMBEAMENTO (NBR 8953)</v>
          </cell>
          <cell r="C1324" t="str">
            <v>M3</v>
          </cell>
          <cell r="D1324" t="str">
            <v>CR</v>
          </cell>
          <cell r="E1324" t="str">
            <v>341,21</v>
          </cell>
        </row>
        <row r="1325">
          <cell r="A1325">
            <v>38408</v>
          </cell>
          <cell r="B1325" t="str">
            <v>CONCRETO USINADO BOMBEAVEL, CLASSE DE RESISTENCIA C25, COM BRITA 0 E 1, SLUMP = 190 +/- 20 MM, EXCLUI SERVICO DE BOMBEAMENTO (NBR 8953)</v>
          </cell>
          <cell r="C1325" t="str">
            <v>M3</v>
          </cell>
          <cell r="D1325" t="str">
            <v>CR</v>
          </cell>
          <cell r="E1325" t="str">
            <v>377,69</v>
          </cell>
        </row>
        <row r="1326">
          <cell r="A1326">
            <v>34494</v>
          </cell>
          <cell r="B1326" t="str">
            <v>CONCRETO USINADO BOMBEAVEL, CLASSE DE RESISTENCIA C30, COM BRITA 0 E 1, SLUMP = 100 +/- 20 MM, EXCLUI SERVICO DE BOMBEAMENTO (NBR 8953)</v>
          </cell>
          <cell r="C1326" t="str">
            <v>M3</v>
          </cell>
          <cell r="D1326" t="str">
            <v>CR</v>
          </cell>
          <cell r="E1326" t="str">
            <v>339,52</v>
          </cell>
        </row>
        <row r="1327">
          <cell r="A1327">
            <v>1525</v>
          </cell>
          <cell r="B1327" t="str">
            <v>CONCRETO USINADO BOMBEAVEL, CLASSE DE RESISTENCIA C30, COM BRITA 0 E 1, SLUMP = 100 +/- 20 MM, INCLUI SERVICO DE BOMBEAMENTO (NBR 8953)</v>
          </cell>
          <cell r="C1327" t="str">
            <v>M3</v>
          </cell>
          <cell r="D1327" t="str">
            <v>CR</v>
          </cell>
          <cell r="E1327" t="str">
            <v>366,90</v>
          </cell>
        </row>
        <row r="1328">
          <cell r="A1328">
            <v>38406</v>
          </cell>
          <cell r="B1328" t="str">
            <v>CONCRETO USINADO BOMBEAVEL, CLASSE DE RESISTENCIA C30, COM BRITA 0 E 1, SLUMP = 130 +/- 20 MM, EXCLUI SERVICO DE BOMBEAMENTO (NBR 8953)</v>
          </cell>
          <cell r="C1328" t="str">
            <v>M3</v>
          </cell>
          <cell r="D1328" t="str">
            <v>CR</v>
          </cell>
          <cell r="E1328" t="str">
            <v>360,30</v>
          </cell>
        </row>
        <row r="1329">
          <cell r="A1329">
            <v>38409</v>
          </cell>
          <cell r="B1329" t="str">
            <v>CONCRETO USINADO BOMBEAVEL, CLASSE DE RESISTENCIA C30, COM BRITA 0 E 1, SLUMP = 190 +/- 20 MM, EXCLUI SERVICO DE BOMBEAMENTO (NBR 8953)</v>
          </cell>
          <cell r="C1329" t="str">
            <v>M3</v>
          </cell>
          <cell r="D1329" t="str">
            <v>CR</v>
          </cell>
          <cell r="E1329" t="str">
            <v>380,26</v>
          </cell>
        </row>
        <row r="1330">
          <cell r="A1330">
            <v>43360</v>
          </cell>
          <cell r="B1330" t="str">
            <v>CONCRETO USINADO BOMBEAVEL, CLASSE DE RESISTENCIA C30, COM BRITA 0 E 1, SLUMP = 220 +/- 30 MM, EXCLUI SERVICO DE BOMBEAMENTO (NBR 8953)</v>
          </cell>
          <cell r="C1330" t="str">
            <v>M3</v>
          </cell>
          <cell r="D1330" t="str">
            <v>CR</v>
          </cell>
          <cell r="E1330" t="str">
            <v>396,50</v>
          </cell>
        </row>
        <row r="1331">
          <cell r="A1331">
            <v>34495</v>
          </cell>
          <cell r="B1331" t="str">
            <v>CONCRETO USINADO BOMBEAVEL, CLASSE DE RESISTENCIA C35, COM BRITA 0 E 1, SLUMP = 100 +/- 20 MM, EXCLUI SERVICO DE BOMBEAMENTO (NBR 8953)</v>
          </cell>
          <cell r="C1331" t="str">
            <v>M3</v>
          </cell>
          <cell r="D1331" t="str">
            <v>CR</v>
          </cell>
          <cell r="E1331" t="str">
            <v>350,47</v>
          </cell>
        </row>
        <row r="1332">
          <cell r="A1332">
            <v>11145</v>
          </cell>
          <cell r="B1332" t="str">
            <v>CONCRETO USINADO BOMBEAVEL, CLASSE DE RESISTENCIA C35, COM BRITA 0 E 1, SLUMP = 100 +/- 20 MM, INCLUI SERVICO DE BOMBEAMENTO (NBR 8953)</v>
          </cell>
          <cell r="C1332" t="str">
            <v>M3</v>
          </cell>
          <cell r="D1332" t="str">
            <v>CR</v>
          </cell>
          <cell r="E1332" t="str">
            <v>377,85</v>
          </cell>
        </row>
        <row r="1333">
          <cell r="A1333">
            <v>34496</v>
          </cell>
          <cell r="B1333" t="str">
            <v>CONCRETO USINADO BOMBEAVEL, CLASSE DE RESISTENCIA C40, COM BRITA 0 E 1, SLUMP = 100 +/- 20 MM, EXCLUI SERVICO DE BOMBEAMENTO (NBR 8953)</v>
          </cell>
          <cell r="C1333" t="str">
            <v>M3</v>
          </cell>
          <cell r="D1333" t="str">
            <v>CR</v>
          </cell>
          <cell r="E1333" t="str">
            <v>365,60</v>
          </cell>
        </row>
        <row r="1334">
          <cell r="A1334">
            <v>34479</v>
          </cell>
          <cell r="B1334" t="str">
            <v>CONCRETO USINADO BOMBEAVEL, CLASSE DE RESISTENCIA C40, COM BRITA 0 E 1, SLUMP = 100 +/- 20 MM, INCLUI SERVICO DE BOMBEAMENTO (NBR 8953)</v>
          </cell>
          <cell r="C1334" t="str">
            <v>M3</v>
          </cell>
          <cell r="D1334" t="str">
            <v>CR</v>
          </cell>
          <cell r="E1334" t="str">
            <v>388,80</v>
          </cell>
        </row>
        <row r="1335">
          <cell r="A1335">
            <v>34481</v>
          </cell>
          <cell r="B1335" t="str">
            <v>CONCRETO USINADO BOMBEAVEL, CLASSE DE RESISTENCIA C45, COM BRITA 0 E 1, SLUMP = 100 +/- 20 MM, INCLUI SERVICO DE BOMBEAMENTO (NBR 8953)</v>
          </cell>
          <cell r="C1335" t="str">
            <v>M3</v>
          </cell>
          <cell r="D1335" t="str">
            <v>CR</v>
          </cell>
          <cell r="E1335" t="str">
            <v>406,25</v>
          </cell>
        </row>
        <row r="1336">
          <cell r="A1336">
            <v>34483</v>
          </cell>
          <cell r="B1336" t="str">
            <v>CONCRETO USINADO BOMBEAVEL, CLASSE DE RESISTENCIA C50, COM BRITA 0 E 1, SLUMP = 100 +/- 20 MM, INCLUI SERVICO DE BOMBEAMENTO (NBR 8953)</v>
          </cell>
          <cell r="C1336" t="str">
            <v>M3</v>
          </cell>
          <cell r="D1336" t="str">
            <v>CR</v>
          </cell>
          <cell r="E1336" t="str">
            <v>434,05</v>
          </cell>
        </row>
        <row r="1337">
          <cell r="A1337">
            <v>34485</v>
          </cell>
          <cell r="B1337" t="str">
            <v>CONCRETO USINADO BOMBEAVEL, CLASSE DE RESISTENCIA C60, COM BRITA 0 E 1, SLUMP = 100 +/- 20 MM, INCLUI SERVICO DE BOMBEAMENTO (NBR 8953)</v>
          </cell>
          <cell r="C1337" t="str">
            <v>M3</v>
          </cell>
          <cell r="D1337" t="str">
            <v>CR</v>
          </cell>
          <cell r="E1337" t="str">
            <v>464,17</v>
          </cell>
        </row>
        <row r="1338">
          <cell r="A1338">
            <v>14041</v>
          </cell>
          <cell r="B1338" t="str">
            <v>CONCRETO USINADO CONVENCIONAL (NAO BOMBEAVEL) CLASSE DE RESISTENCIA C10, COM BRITA 1 E 2, SLUMP = 80 MM +/- 10 MM (NBR 8953)</v>
          </cell>
          <cell r="C1338" t="str">
            <v>M3</v>
          </cell>
          <cell r="D1338" t="str">
            <v>CR</v>
          </cell>
          <cell r="E1338" t="str">
            <v>301,73</v>
          </cell>
        </row>
        <row r="1339">
          <cell r="A1339">
            <v>1523</v>
          </cell>
          <cell r="B1339" t="str">
            <v>CONCRETO USINADO CONVENCIONAL (NAO BOMBEAVEL) CLASSE DE RESISTENCIA C15, COM BRITA 1 E 2, SLUMP = 80 MM +/- 10 MM (NBR 8953)</v>
          </cell>
          <cell r="C1339" t="str">
            <v>M3</v>
          </cell>
          <cell r="D1339" t="str">
            <v>CR</v>
          </cell>
          <cell r="E1339" t="str">
            <v>306,66</v>
          </cell>
        </row>
        <row r="1340">
          <cell r="A1340">
            <v>14052</v>
          </cell>
          <cell r="B1340" t="str">
            <v>CONDULETE DE ALUMINIO TIPO B, PARA ELETRODUTO ROSCAVEL DE 1/2", COM TAMPA CEGA</v>
          </cell>
          <cell r="C1340" t="str">
            <v>UN</v>
          </cell>
          <cell r="D1340" t="str">
            <v>AS</v>
          </cell>
          <cell r="E1340" t="str">
            <v>9,29</v>
          </cell>
        </row>
        <row r="1341">
          <cell r="A1341">
            <v>14054</v>
          </cell>
          <cell r="B1341" t="str">
            <v>CONDULETE DE ALUMINIO TIPO B, PARA ELETRODUTO ROSCAVEL DE 1", COM TAMPA CEGA</v>
          </cell>
          <cell r="C1341" t="str">
            <v>UN</v>
          </cell>
          <cell r="D1341" t="str">
            <v>AS</v>
          </cell>
          <cell r="E1341" t="str">
            <v>12,08</v>
          </cell>
        </row>
        <row r="1342">
          <cell r="A1342">
            <v>14053</v>
          </cell>
          <cell r="B1342" t="str">
            <v>CONDULETE DE ALUMINIO TIPO B, PARA ELETRODUTO ROSCAVEL DE 3/4", COM TAMPA CEGA</v>
          </cell>
          <cell r="C1342" t="str">
            <v>UN</v>
          </cell>
          <cell r="D1342" t="str">
            <v>AS</v>
          </cell>
          <cell r="E1342" t="str">
            <v>9,43</v>
          </cell>
        </row>
        <row r="1343">
          <cell r="A1343">
            <v>2558</v>
          </cell>
          <cell r="B1343" t="str">
            <v>CONDULETE DE ALUMINIO TIPO C, PARA ELETRODUTO ROSCAVEL DE 1/2", COM TAMPA CEGA</v>
          </cell>
          <cell r="C1343" t="str">
            <v>UN</v>
          </cell>
          <cell r="D1343" t="str">
            <v>AS</v>
          </cell>
          <cell r="E1343" t="str">
            <v>7,10</v>
          </cell>
        </row>
        <row r="1344">
          <cell r="A1344">
            <v>2560</v>
          </cell>
          <cell r="B1344" t="str">
            <v>CONDULETE DE ALUMINIO TIPO C, PARA ELETRODUTO ROSCAVEL DE 1", COM TAMPA CEGA</v>
          </cell>
          <cell r="C1344" t="str">
            <v>UN</v>
          </cell>
          <cell r="D1344" t="str">
            <v>AS</v>
          </cell>
          <cell r="E1344" t="str">
            <v>12,50</v>
          </cell>
        </row>
        <row r="1345">
          <cell r="A1345">
            <v>2559</v>
          </cell>
          <cell r="B1345" t="str">
            <v>CONDULETE DE ALUMINIO TIPO C, PARA ELETRODUTO ROSCAVEL DE 3/4", COM TAMPA CEGA</v>
          </cell>
          <cell r="C1345" t="str">
            <v>UN</v>
          </cell>
          <cell r="D1345" t="str">
            <v>AS</v>
          </cell>
          <cell r="E1345" t="str">
            <v>10,00</v>
          </cell>
        </row>
        <row r="1346">
          <cell r="A1346">
            <v>2592</v>
          </cell>
          <cell r="B1346" t="str">
            <v>CONDULETE DE ALUMINIO TIPO C, PARA ELETRODUTO ROSCAVEL DE 4", COM TAMPA CEGA</v>
          </cell>
          <cell r="C1346" t="str">
            <v>UN</v>
          </cell>
          <cell r="D1346" t="str">
            <v>AS</v>
          </cell>
          <cell r="E1346" t="str">
            <v>165,77</v>
          </cell>
        </row>
        <row r="1347">
          <cell r="A1347">
            <v>2566</v>
          </cell>
          <cell r="B1347" t="str">
            <v>CONDULETE DE ALUMINIO TIPO E, PARA ELETRODUTO ROSCAVEL DE 1  1/4", COM TAMPA CEGA</v>
          </cell>
          <cell r="C1347" t="str">
            <v>UN</v>
          </cell>
          <cell r="D1347" t="str">
            <v>AS</v>
          </cell>
          <cell r="E1347" t="str">
            <v>16,68</v>
          </cell>
        </row>
        <row r="1348">
          <cell r="A1348">
            <v>2589</v>
          </cell>
          <cell r="B1348" t="str">
            <v>CONDULETE DE ALUMINIO TIPO E, PARA ELETRODUTO ROSCAVEL DE 1 1/2", COM TAMPA CEGA</v>
          </cell>
          <cell r="C1348" t="str">
            <v>UN</v>
          </cell>
          <cell r="D1348" t="str">
            <v>AS</v>
          </cell>
          <cell r="E1348" t="str">
            <v>22,17</v>
          </cell>
        </row>
        <row r="1349">
          <cell r="A1349">
            <v>2591</v>
          </cell>
          <cell r="B1349" t="str">
            <v>CONDULETE DE ALUMINIO TIPO E, PARA ELETRODUTO ROSCAVEL DE 1/2", COM TAMPA CEGA</v>
          </cell>
          <cell r="C1349" t="str">
            <v>UN</v>
          </cell>
          <cell r="D1349" t="str">
            <v>AS</v>
          </cell>
          <cell r="E1349" t="str">
            <v>8,08</v>
          </cell>
        </row>
        <row r="1350">
          <cell r="A1350">
            <v>2590</v>
          </cell>
          <cell r="B1350" t="str">
            <v>CONDULETE DE ALUMINIO TIPO E, PARA ELETRODUTO ROSCAVEL DE 1", COM TAMPA CEGA</v>
          </cell>
          <cell r="C1350" t="str">
            <v>UN</v>
          </cell>
          <cell r="D1350" t="str">
            <v>AS</v>
          </cell>
          <cell r="E1350" t="str">
            <v>13,60</v>
          </cell>
        </row>
        <row r="1351">
          <cell r="A1351">
            <v>2567</v>
          </cell>
          <cell r="B1351" t="str">
            <v>CONDULETE DE ALUMINIO TIPO E, PARA ELETRODUTO ROSCAVEL DE 2", COM TAMPA CEGA</v>
          </cell>
          <cell r="C1351" t="str">
            <v>UN</v>
          </cell>
          <cell r="D1351" t="str">
            <v>AS</v>
          </cell>
          <cell r="E1351" t="str">
            <v>32,52</v>
          </cell>
        </row>
        <row r="1352">
          <cell r="A1352">
            <v>2565</v>
          </cell>
          <cell r="B1352" t="str">
            <v>CONDULETE DE ALUMINIO TIPO E, PARA ELETRODUTO ROSCAVEL DE 3/4", COM TAMPA CEGA</v>
          </cell>
          <cell r="C1352" t="str">
            <v>UN</v>
          </cell>
          <cell r="D1352" t="str">
            <v>AS</v>
          </cell>
          <cell r="E1352" t="str">
            <v>8,10</v>
          </cell>
        </row>
        <row r="1353">
          <cell r="A1353">
            <v>2568</v>
          </cell>
          <cell r="B1353" t="str">
            <v>CONDULETE DE ALUMINIO TIPO E, PARA ELETRODUTO ROSCAVEL DE 3", COM TAMPA CEGA</v>
          </cell>
          <cell r="C1353" t="str">
            <v>UN</v>
          </cell>
          <cell r="D1353" t="str">
            <v>AS</v>
          </cell>
          <cell r="E1353" t="str">
            <v>90,32</v>
          </cell>
        </row>
        <row r="1354">
          <cell r="A1354">
            <v>2594</v>
          </cell>
          <cell r="B1354" t="str">
            <v>CONDULETE DE ALUMINIO TIPO E, PARA ELETRODUTO ROSCAVEL DE 4", COM TAMPA CEGA</v>
          </cell>
          <cell r="C1354" t="str">
            <v>UN</v>
          </cell>
          <cell r="D1354" t="str">
            <v>AS</v>
          </cell>
          <cell r="E1354" t="str">
            <v>150,47</v>
          </cell>
        </row>
        <row r="1355">
          <cell r="A1355">
            <v>2587</v>
          </cell>
          <cell r="B1355" t="str">
            <v>CONDULETE DE ALUMINIO TIPO LR, PARA ELETRODUTO ROSCAVEL DE 1 1/2", COM TAMPA CEGA</v>
          </cell>
          <cell r="C1355" t="str">
            <v>UN</v>
          </cell>
          <cell r="D1355" t="str">
            <v>AS</v>
          </cell>
          <cell r="E1355" t="str">
            <v>25,64</v>
          </cell>
        </row>
        <row r="1356">
          <cell r="A1356">
            <v>2588</v>
          </cell>
          <cell r="B1356" t="str">
            <v>CONDULETE DE ALUMINIO TIPO LR, PARA ELETRODUTO ROSCAVEL DE 1 1/4", COM TAMPA CEGA</v>
          </cell>
          <cell r="C1356" t="str">
            <v>UN</v>
          </cell>
          <cell r="D1356" t="str">
            <v>AS</v>
          </cell>
          <cell r="E1356" t="str">
            <v>20,37</v>
          </cell>
        </row>
        <row r="1357">
          <cell r="A1357">
            <v>2569</v>
          </cell>
          <cell r="B1357" t="str">
            <v>CONDULETE DE ALUMINIO TIPO LR, PARA ELETRODUTO ROSCAVEL DE 1/2", COM TAMPA CEGA</v>
          </cell>
          <cell r="C1357" t="str">
            <v>UN</v>
          </cell>
          <cell r="D1357" t="str">
            <v>AS</v>
          </cell>
          <cell r="E1357" t="str">
            <v>7,85</v>
          </cell>
        </row>
        <row r="1358">
          <cell r="A1358">
            <v>2570</v>
          </cell>
          <cell r="B1358" t="str">
            <v>CONDULETE DE ALUMINIO TIPO LR, PARA ELETRODUTO ROSCAVEL DE 1", COM TAMPA CEGA</v>
          </cell>
          <cell r="C1358" t="str">
            <v>UN</v>
          </cell>
          <cell r="D1358" t="str">
            <v>AS</v>
          </cell>
          <cell r="E1358" t="str">
            <v>13,16</v>
          </cell>
        </row>
        <row r="1359">
          <cell r="A1359">
            <v>2571</v>
          </cell>
          <cell r="B1359" t="str">
            <v>CONDULETE DE ALUMINIO TIPO LR, PARA ELETRODUTO ROSCAVEL DE 2", COM TAMPA CEGA</v>
          </cell>
          <cell r="C1359" t="str">
            <v>UN</v>
          </cell>
          <cell r="D1359" t="str">
            <v>AS</v>
          </cell>
          <cell r="E1359" t="str">
            <v>39,05</v>
          </cell>
        </row>
        <row r="1360">
          <cell r="A1360">
            <v>2593</v>
          </cell>
          <cell r="B1360" t="str">
            <v>CONDULETE DE ALUMINIO TIPO LR, PARA ELETRODUTO ROSCAVEL DE 3/4", COM TAMPA CEGA</v>
          </cell>
          <cell r="C1360" t="str">
            <v>UN</v>
          </cell>
          <cell r="D1360" t="str">
            <v>AS</v>
          </cell>
          <cell r="E1360" t="str">
            <v>8,37</v>
          </cell>
        </row>
        <row r="1361">
          <cell r="A1361">
            <v>2572</v>
          </cell>
          <cell r="B1361" t="str">
            <v>CONDULETE DE ALUMINIO TIPO LR, PARA ELETRODUTO ROSCAVEL DE 3", COM TAMPA CEGA</v>
          </cell>
          <cell r="C1361" t="str">
            <v>UN</v>
          </cell>
          <cell r="D1361" t="str">
            <v>AS</v>
          </cell>
          <cell r="E1361" t="str">
            <v>115,50</v>
          </cell>
        </row>
        <row r="1362">
          <cell r="A1362">
            <v>2595</v>
          </cell>
          <cell r="B1362" t="str">
            <v>CONDULETE DE ALUMINIO TIPO LR, PARA ELETRODUTO ROSCAVEL DE 4", COM TAMPA CEGA</v>
          </cell>
          <cell r="C1362" t="str">
            <v>UN</v>
          </cell>
          <cell r="D1362" t="str">
            <v>AS</v>
          </cell>
          <cell r="E1362" t="str">
            <v>180,21</v>
          </cell>
        </row>
        <row r="1363">
          <cell r="A1363">
            <v>2576</v>
          </cell>
          <cell r="B1363" t="str">
            <v>CONDULETE DE ALUMINIO TIPO T, PARA ELETRODUTO ROSCAVEL DE 1 1/2", COM TAMPA CEGA</v>
          </cell>
          <cell r="C1363" t="str">
            <v>UN</v>
          </cell>
          <cell r="D1363" t="str">
            <v>AS</v>
          </cell>
          <cell r="E1363" t="str">
            <v>30,72</v>
          </cell>
        </row>
        <row r="1364">
          <cell r="A1364">
            <v>2575</v>
          </cell>
          <cell r="B1364" t="str">
            <v>CONDULETE DE ALUMINIO TIPO T, PARA ELETRODUTO ROSCAVEL DE 1 1/4", COM TAMPA CEGA</v>
          </cell>
          <cell r="C1364" t="str">
            <v>UN</v>
          </cell>
          <cell r="D1364" t="str">
            <v>AS</v>
          </cell>
          <cell r="E1364" t="str">
            <v>23,09</v>
          </cell>
        </row>
        <row r="1365">
          <cell r="A1365">
            <v>2573</v>
          </cell>
          <cell r="B1365" t="str">
            <v>CONDULETE DE ALUMINIO TIPO T, PARA ELETRODUTO ROSCAVEL DE 1/2", COM TAMPA CEGA</v>
          </cell>
          <cell r="C1365" t="str">
            <v>UN</v>
          </cell>
          <cell r="D1365" t="str">
            <v>AS</v>
          </cell>
          <cell r="E1365" t="str">
            <v>9,59</v>
          </cell>
        </row>
        <row r="1366">
          <cell r="A1366">
            <v>2586</v>
          </cell>
          <cell r="B1366" t="str">
            <v>CONDULETE DE ALUMINIO TIPO T, PARA ELETRODUTO ROSCAVEL DE 1", COM TAMPA CEGA</v>
          </cell>
          <cell r="C1366" t="str">
            <v>UN</v>
          </cell>
          <cell r="D1366" t="str">
            <v>AS</v>
          </cell>
          <cell r="E1366" t="str">
            <v>15,54</v>
          </cell>
        </row>
        <row r="1367">
          <cell r="A1367">
            <v>2577</v>
          </cell>
          <cell r="B1367" t="str">
            <v>CONDULETE DE ALUMINIO TIPO T, PARA ELETRODUTO ROSCAVEL DE 2", COM TAMPA CEGA</v>
          </cell>
          <cell r="C1367" t="str">
            <v>UN</v>
          </cell>
          <cell r="D1367" t="str">
            <v>AS</v>
          </cell>
          <cell r="E1367" t="str">
            <v>41,62</v>
          </cell>
        </row>
        <row r="1368">
          <cell r="A1368">
            <v>2574</v>
          </cell>
          <cell r="B1368" t="str">
            <v>CONDULETE DE ALUMINIO TIPO T, PARA ELETRODUTO ROSCAVEL DE 3/4", COM TAMPA CEGA</v>
          </cell>
          <cell r="C1368" t="str">
            <v>UN</v>
          </cell>
          <cell r="D1368" t="str">
            <v>AS</v>
          </cell>
          <cell r="E1368" t="str">
            <v>9,65</v>
          </cell>
        </row>
        <row r="1369">
          <cell r="A1369">
            <v>2578</v>
          </cell>
          <cell r="B1369" t="str">
            <v>CONDULETE DE ALUMINIO TIPO T, PARA ELETRODUTO ROSCAVEL DE 3", COM TAMPA CEGA</v>
          </cell>
          <cell r="C1369" t="str">
            <v>UN</v>
          </cell>
          <cell r="D1369" t="str">
            <v>AS</v>
          </cell>
          <cell r="E1369" t="str">
            <v>129,96</v>
          </cell>
        </row>
        <row r="1370">
          <cell r="A1370">
            <v>2585</v>
          </cell>
          <cell r="B1370" t="str">
            <v>CONDULETE DE ALUMINIO TIPO T, PARA ELETRODUTO ROSCAVEL DE 4", COM TAMPA CEGA</v>
          </cell>
          <cell r="C1370" t="str">
            <v>UN</v>
          </cell>
          <cell r="D1370" t="str">
            <v>AS</v>
          </cell>
          <cell r="E1370" t="str">
            <v>178,34</v>
          </cell>
        </row>
        <row r="1371">
          <cell r="A1371">
            <v>12008</v>
          </cell>
          <cell r="B1371" t="str">
            <v>CONDULETE DE ALUMINIO TIPO TB, PARA ELETRODUTO ROSCAVEL DE 3", COM TAMPA CEGA</v>
          </cell>
          <cell r="C1371" t="str">
            <v>UN</v>
          </cell>
          <cell r="D1371" t="str">
            <v>AS</v>
          </cell>
          <cell r="E1371" t="str">
            <v>95,68</v>
          </cell>
        </row>
        <row r="1372">
          <cell r="A1372">
            <v>2582</v>
          </cell>
          <cell r="B1372" t="str">
            <v>CONDULETE DE ALUMINIO TIPO X, PARA ELETRODUTO ROSCAVEL DE 1 1/2", COM TAMPA CEGA</v>
          </cell>
          <cell r="C1372" t="str">
            <v>UN</v>
          </cell>
          <cell r="D1372" t="str">
            <v>AS</v>
          </cell>
          <cell r="E1372" t="str">
            <v>28,49</v>
          </cell>
        </row>
        <row r="1373">
          <cell r="A1373">
            <v>2597</v>
          </cell>
          <cell r="B1373" t="str">
            <v>CONDULETE DE ALUMINIO TIPO X, PARA ELETRODUTO ROSCAVEL DE 1 1/4", COM TAMPA CEGA</v>
          </cell>
          <cell r="C1373" t="str">
            <v>UN</v>
          </cell>
          <cell r="D1373" t="str">
            <v>AS</v>
          </cell>
          <cell r="E1373" t="str">
            <v>24,42</v>
          </cell>
        </row>
        <row r="1374">
          <cell r="A1374">
            <v>2579</v>
          </cell>
          <cell r="B1374" t="str">
            <v>CONDULETE DE ALUMINIO TIPO X, PARA ELETRODUTO ROSCAVEL DE 1/2", COM TAMPA CEGA</v>
          </cell>
          <cell r="C1374" t="str">
            <v>UN</v>
          </cell>
          <cell r="D1374" t="str">
            <v>AS</v>
          </cell>
          <cell r="E1374" t="str">
            <v>11,62</v>
          </cell>
        </row>
        <row r="1375">
          <cell r="A1375">
            <v>2581</v>
          </cell>
          <cell r="B1375" t="str">
            <v>CONDULETE DE ALUMINIO TIPO X, PARA ELETRODUTO ROSCAVEL DE 1", COM TAMPA CEGA</v>
          </cell>
          <cell r="C1375" t="str">
            <v>UN</v>
          </cell>
          <cell r="D1375" t="str">
            <v>AS</v>
          </cell>
          <cell r="E1375" t="str">
            <v>14,88</v>
          </cell>
        </row>
        <row r="1376">
          <cell r="A1376">
            <v>2596</v>
          </cell>
          <cell r="B1376" t="str">
            <v>CONDULETE DE ALUMINIO TIPO X, PARA ELETRODUTO ROSCAVEL DE 2", COM TAMPA CEGA</v>
          </cell>
          <cell r="C1376" t="str">
            <v>UN</v>
          </cell>
          <cell r="D1376" t="str">
            <v>AS</v>
          </cell>
          <cell r="E1376" t="str">
            <v>44,00</v>
          </cell>
        </row>
        <row r="1377">
          <cell r="A1377">
            <v>2580</v>
          </cell>
          <cell r="B1377" t="str">
            <v>CONDULETE DE ALUMINIO TIPO X, PARA ELETRODUTO ROSCAVEL DE 3/4", COM TAMPA CEGA</v>
          </cell>
          <cell r="C1377" t="str">
            <v>UN</v>
          </cell>
          <cell r="D1377" t="str">
            <v>AS</v>
          </cell>
          <cell r="E1377" t="str">
            <v>12,74</v>
          </cell>
        </row>
        <row r="1378">
          <cell r="A1378">
            <v>2583</v>
          </cell>
          <cell r="B1378" t="str">
            <v>CONDULETE DE ALUMINIO TIPO X, PARA ELETRODUTO ROSCAVEL DE 3", COM TAMPA CEGA</v>
          </cell>
          <cell r="C1378" t="str">
            <v>UN</v>
          </cell>
          <cell r="D1378" t="str">
            <v>AS</v>
          </cell>
          <cell r="E1378" t="str">
            <v>107,02</v>
          </cell>
        </row>
        <row r="1379">
          <cell r="A1379">
            <v>2584</v>
          </cell>
          <cell r="B1379" t="str">
            <v>CONDULETE DE ALUMINIO TIPO X, PARA ELETRODUTO ROSCAVEL DE 4", COM TAMPA CEGA</v>
          </cell>
          <cell r="C1379" t="str">
            <v>UN</v>
          </cell>
          <cell r="D1379" t="str">
            <v>AS</v>
          </cell>
          <cell r="E1379" t="str">
            <v>178,16</v>
          </cell>
        </row>
        <row r="1380">
          <cell r="A1380">
            <v>12010</v>
          </cell>
          <cell r="B1380" t="str">
            <v>CONDULETE EM PVC, TIPO "B", SEM TAMPA, DE 1/2" OU 3/4"</v>
          </cell>
          <cell r="C1380" t="str">
            <v>UN</v>
          </cell>
          <cell r="D1380" t="str">
            <v>CR</v>
          </cell>
          <cell r="E1380" t="str">
            <v>7,53</v>
          </cell>
        </row>
        <row r="1381">
          <cell r="A1381">
            <v>39329</v>
          </cell>
          <cell r="B1381" t="str">
            <v>CONDULETE EM PVC, TIPO "B", SEM TAMPA, DE 1"</v>
          </cell>
          <cell r="C1381" t="str">
            <v>UN</v>
          </cell>
          <cell r="D1381" t="str">
            <v>CR</v>
          </cell>
          <cell r="E1381" t="str">
            <v>7,87</v>
          </cell>
        </row>
        <row r="1382">
          <cell r="A1382">
            <v>39330</v>
          </cell>
          <cell r="B1382" t="str">
            <v>CONDULETE EM PVC, TIPO "C", SEM TAMPA, DE 1/2"</v>
          </cell>
          <cell r="C1382" t="str">
            <v>UN</v>
          </cell>
          <cell r="D1382" t="str">
            <v>CR</v>
          </cell>
          <cell r="E1382" t="str">
            <v>8,28</v>
          </cell>
        </row>
        <row r="1383">
          <cell r="A1383">
            <v>39332</v>
          </cell>
          <cell r="B1383" t="str">
            <v>CONDULETE EM PVC, TIPO "C", SEM TAMPA, DE 1"</v>
          </cell>
          <cell r="C1383" t="str">
            <v>UN</v>
          </cell>
          <cell r="D1383" t="str">
            <v>CR</v>
          </cell>
          <cell r="E1383" t="str">
            <v>9,26</v>
          </cell>
        </row>
        <row r="1384">
          <cell r="A1384">
            <v>39331</v>
          </cell>
          <cell r="B1384" t="str">
            <v>CONDULETE EM PVC, TIPO "C", SEM TAMPA, DE 3/4"</v>
          </cell>
          <cell r="C1384" t="str">
            <v>UN</v>
          </cell>
          <cell r="D1384" t="str">
            <v>CR</v>
          </cell>
          <cell r="E1384" t="str">
            <v>7,37</v>
          </cell>
        </row>
        <row r="1385">
          <cell r="A1385">
            <v>39333</v>
          </cell>
          <cell r="B1385" t="str">
            <v>CONDULETE EM PVC, TIPO "E", SEM TAMPA, DE 1/2"</v>
          </cell>
          <cell r="C1385" t="str">
            <v>UN</v>
          </cell>
          <cell r="D1385" t="str">
            <v>CR</v>
          </cell>
          <cell r="E1385" t="str">
            <v>7,18</v>
          </cell>
        </row>
        <row r="1386">
          <cell r="A1386">
            <v>39335</v>
          </cell>
          <cell r="B1386" t="str">
            <v>CONDULETE EM PVC, TIPO "E", SEM TAMPA, DE 1"</v>
          </cell>
          <cell r="C1386" t="str">
            <v>UN</v>
          </cell>
          <cell r="D1386" t="str">
            <v>CR</v>
          </cell>
          <cell r="E1386" t="str">
            <v>8,31</v>
          </cell>
        </row>
        <row r="1387">
          <cell r="A1387">
            <v>39334</v>
          </cell>
          <cell r="B1387" t="str">
            <v>CONDULETE EM PVC, TIPO "E", SEM TAMPA, DE 3/4"</v>
          </cell>
          <cell r="C1387" t="str">
            <v>UN</v>
          </cell>
          <cell r="D1387" t="str">
            <v>CR</v>
          </cell>
          <cell r="E1387" t="str">
            <v>6,61</v>
          </cell>
        </row>
        <row r="1388">
          <cell r="A1388">
            <v>12016</v>
          </cell>
          <cell r="B1388" t="str">
            <v>CONDULETE EM PVC, TIPO "LB", SEM TAMPA, DE 1/2" OU 3/4"</v>
          </cell>
          <cell r="C1388" t="str">
            <v>UN</v>
          </cell>
          <cell r="D1388" t="str">
            <v>CR</v>
          </cell>
          <cell r="E1388" t="str">
            <v>8,30</v>
          </cell>
        </row>
        <row r="1389">
          <cell r="A1389">
            <v>12015</v>
          </cell>
          <cell r="B1389" t="str">
            <v>CONDULETE EM PVC, TIPO "LB", SEM TAMPA, DE 1"</v>
          </cell>
          <cell r="C1389" t="str">
            <v>UN</v>
          </cell>
          <cell r="D1389" t="str">
            <v>CR</v>
          </cell>
          <cell r="E1389" t="str">
            <v>9,66</v>
          </cell>
        </row>
        <row r="1390">
          <cell r="A1390">
            <v>12020</v>
          </cell>
          <cell r="B1390" t="str">
            <v>CONDULETE EM PVC, TIPO "LL", SEM TAMPA, DE 1/2" OU 3/4"</v>
          </cell>
          <cell r="C1390" t="str">
            <v>UN</v>
          </cell>
          <cell r="D1390" t="str">
            <v>CR</v>
          </cell>
          <cell r="E1390" t="str">
            <v>8,30</v>
          </cell>
        </row>
        <row r="1391">
          <cell r="A1391">
            <v>12019</v>
          </cell>
          <cell r="B1391" t="str">
            <v>CONDULETE EM PVC, TIPO "LL", SEM TAMPA, DE 1"</v>
          </cell>
          <cell r="C1391" t="str">
            <v>UN</v>
          </cell>
          <cell r="D1391" t="str">
            <v>CR</v>
          </cell>
          <cell r="E1391" t="str">
            <v>9,66</v>
          </cell>
        </row>
        <row r="1392">
          <cell r="A1392">
            <v>39336</v>
          </cell>
          <cell r="B1392" t="str">
            <v>CONDULETE EM PVC, TIPO "LR", SEM TAMPA, DE 1/2"</v>
          </cell>
          <cell r="C1392" t="str">
            <v>UN</v>
          </cell>
          <cell r="D1392" t="str">
            <v>CR</v>
          </cell>
          <cell r="E1392" t="str">
            <v>8,28</v>
          </cell>
        </row>
        <row r="1393">
          <cell r="A1393">
            <v>39338</v>
          </cell>
          <cell r="B1393" t="str">
            <v>CONDULETE EM PVC, TIPO "LR", SEM TAMPA, DE 1"</v>
          </cell>
          <cell r="C1393" t="str">
            <v>UN</v>
          </cell>
          <cell r="D1393" t="str">
            <v>CR</v>
          </cell>
          <cell r="E1393" t="str">
            <v>9,26</v>
          </cell>
        </row>
        <row r="1394">
          <cell r="A1394">
            <v>39337</v>
          </cell>
          <cell r="B1394" t="str">
            <v>CONDULETE EM PVC, TIPO "LR", SEM TAMPA, DE 3/4"</v>
          </cell>
          <cell r="C1394" t="str">
            <v>UN</v>
          </cell>
          <cell r="D1394" t="str">
            <v>CR</v>
          </cell>
          <cell r="E1394" t="str">
            <v>7,37</v>
          </cell>
        </row>
        <row r="1395">
          <cell r="A1395">
            <v>39341</v>
          </cell>
          <cell r="B1395" t="str">
            <v>CONDULETE EM PVC, TIPO "T", SEM TAMPA, DE 1"</v>
          </cell>
          <cell r="C1395" t="str">
            <v>UN</v>
          </cell>
          <cell r="D1395" t="str">
            <v>CR</v>
          </cell>
          <cell r="E1395" t="str">
            <v>12,07</v>
          </cell>
        </row>
        <row r="1396">
          <cell r="A1396">
            <v>39340</v>
          </cell>
          <cell r="B1396" t="str">
            <v>CONDULETE EM PVC, TIPO "T", SEM TAMPA, DE 3/4"</v>
          </cell>
          <cell r="C1396" t="str">
            <v>UN</v>
          </cell>
          <cell r="D1396" t="str">
            <v>CR</v>
          </cell>
          <cell r="E1396" t="str">
            <v>8,86</v>
          </cell>
        </row>
        <row r="1397">
          <cell r="A1397">
            <v>12025</v>
          </cell>
          <cell r="B1397" t="str">
            <v>CONDULETE EM PVC, TIPO "TB", SEM TAMPA, DE 1/2" OU 3/4"</v>
          </cell>
          <cell r="C1397" t="str">
            <v>UN</v>
          </cell>
          <cell r="D1397" t="str">
            <v>CR</v>
          </cell>
          <cell r="E1397" t="str">
            <v>9,15</v>
          </cell>
        </row>
        <row r="1398">
          <cell r="A1398">
            <v>39342</v>
          </cell>
          <cell r="B1398" t="str">
            <v>CONDULETE EM PVC, TIPO "TB", SEM TAMPA, DE 1"</v>
          </cell>
          <cell r="C1398" t="str">
            <v>UN</v>
          </cell>
          <cell r="D1398" t="str">
            <v>CR</v>
          </cell>
          <cell r="E1398" t="str">
            <v>12,07</v>
          </cell>
        </row>
        <row r="1399">
          <cell r="A1399">
            <v>39343</v>
          </cell>
          <cell r="B1399" t="str">
            <v>CONDULETE EM PVC, TIPO "X", SEM TAMPA, DE 1/2"</v>
          </cell>
          <cell r="C1399" t="str">
            <v>UN</v>
          </cell>
          <cell r="D1399" t="str">
            <v>CR</v>
          </cell>
          <cell r="E1399" t="str">
            <v>10,19</v>
          </cell>
        </row>
        <row r="1400">
          <cell r="A1400">
            <v>39345</v>
          </cell>
          <cell r="B1400" t="str">
            <v>CONDULETE EM PVC, TIPO "X", SEM TAMPA, DE 1"</v>
          </cell>
          <cell r="C1400" t="str">
            <v>UN</v>
          </cell>
          <cell r="D1400" t="str">
            <v>CR</v>
          </cell>
          <cell r="E1400" t="str">
            <v>13,79</v>
          </cell>
        </row>
        <row r="1401">
          <cell r="A1401">
            <v>39344</v>
          </cell>
          <cell r="B1401" t="str">
            <v>CONDULETE EM PVC, TIPO "X", SEM TAMPA, DE 3/4"</v>
          </cell>
          <cell r="C1401" t="str">
            <v>UN</v>
          </cell>
          <cell r="D1401" t="str">
            <v>CR</v>
          </cell>
          <cell r="E1401" t="str">
            <v>9,85</v>
          </cell>
        </row>
        <row r="1402">
          <cell r="A1402">
            <v>12623</v>
          </cell>
          <cell r="B1402" t="str">
            <v>CONDUTOR PLUVIAL, PVC, CIRCULAR, DIAMETRO ENTRE 80 E 100 MM, PARA DRENAGEM PREDIAL</v>
          </cell>
          <cell r="C1402" t="str">
            <v>M</v>
          </cell>
          <cell r="D1402" t="str">
            <v>AS</v>
          </cell>
          <cell r="E1402" t="str">
            <v>11,53</v>
          </cell>
        </row>
        <row r="1403">
          <cell r="A1403">
            <v>34498</v>
          </cell>
          <cell r="B1403" t="str">
            <v>CONE DE SINALIZACAO EM PVC FLEXIVEL, H = 70 / 76 CM (NBR 15071)</v>
          </cell>
          <cell r="C1403" t="str">
            <v>UN</v>
          </cell>
          <cell r="D1403" t="str">
            <v>CR</v>
          </cell>
          <cell r="E1403" t="str">
            <v>112,72</v>
          </cell>
        </row>
        <row r="1404">
          <cell r="A1404">
            <v>13244</v>
          </cell>
          <cell r="B1404" t="str">
            <v>CONE DE SINALIZACAO EM PVC RIGIDO COM FAIXA REFLETIVA, H = 70 / 76 CM</v>
          </cell>
          <cell r="C1404" t="str">
            <v>UN</v>
          </cell>
          <cell r="D1404" t="str">
            <v>C</v>
          </cell>
          <cell r="E1404" t="str">
            <v>47,45</v>
          </cell>
        </row>
        <row r="1405">
          <cell r="A1405">
            <v>38998</v>
          </cell>
          <cell r="B1405" t="str">
            <v>CONECTOR / ADAPTADOR FEMEA, COM INSERTO METALICO, PPR, DN 25 MM X 1/2", PARA AGUA QUENTE E FRIA PREDIAL</v>
          </cell>
          <cell r="C1405" t="str">
            <v>UN</v>
          </cell>
          <cell r="D1405" t="str">
            <v>AS</v>
          </cell>
          <cell r="E1405" t="str">
            <v>12,42</v>
          </cell>
        </row>
        <row r="1406">
          <cell r="A1406">
            <v>38999</v>
          </cell>
          <cell r="B1406" t="str">
            <v>CONECTOR / ADAPTADOR FEMEA, COM INSERTO METALICO, PPR, DN 32 MM X 3/4", PARA AGUA QUENTE E FRIA PREDIAL</v>
          </cell>
          <cell r="C1406" t="str">
            <v>UN</v>
          </cell>
          <cell r="D1406" t="str">
            <v>AS</v>
          </cell>
          <cell r="E1406" t="str">
            <v>20,55</v>
          </cell>
        </row>
        <row r="1407">
          <cell r="A1407">
            <v>38996</v>
          </cell>
          <cell r="B1407" t="str">
            <v>CONECTOR / ADAPTADOR MACHO, COM INSERTO METALICO, PPR, DN 25 MM X 1/2", PARA AGUA QUENTE E FRIA PREDIAL</v>
          </cell>
          <cell r="C1407" t="str">
            <v>UN</v>
          </cell>
          <cell r="D1407" t="str">
            <v>AS</v>
          </cell>
          <cell r="E1407" t="str">
            <v>17,94</v>
          </cell>
        </row>
        <row r="1408">
          <cell r="A1408">
            <v>38997</v>
          </cell>
          <cell r="B1408" t="str">
            <v>CONECTOR / ADAPTADOR MACHO, COM INSERTO METALICO, PPR, DN 32 MM X 3/4", PARA AGUA QUENTE E FRIA PREDIAL</v>
          </cell>
          <cell r="C1408" t="str">
            <v>UN</v>
          </cell>
          <cell r="D1408" t="str">
            <v>AS</v>
          </cell>
          <cell r="E1408" t="str">
            <v>29,04</v>
          </cell>
        </row>
        <row r="1409">
          <cell r="A1409">
            <v>39862</v>
          </cell>
          <cell r="B1409" t="str">
            <v>CONECTOR BRONZE/LATAO (REF 603) SEM ANEL DE SOLDA, BOLSA X ROSCA F, 15 MM X 1/2"</v>
          </cell>
          <cell r="C1409" t="str">
            <v>UN</v>
          </cell>
          <cell r="D1409" t="str">
            <v>CR</v>
          </cell>
          <cell r="E1409" t="str">
            <v>9,38</v>
          </cell>
        </row>
        <row r="1410">
          <cell r="A1410">
            <v>39863</v>
          </cell>
          <cell r="B1410" t="str">
            <v>CONECTOR BRONZE/LATAO (REF 603) SEM ANEL DE SOLDA, BOLSA X ROSCA F, 22 MM X 1/2"</v>
          </cell>
          <cell r="C1410" t="str">
            <v>UN</v>
          </cell>
          <cell r="D1410" t="str">
            <v>CR</v>
          </cell>
          <cell r="E1410" t="str">
            <v>9,51</v>
          </cell>
        </row>
        <row r="1411">
          <cell r="A1411">
            <v>39864</v>
          </cell>
          <cell r="B1411" t="str">
            <v>CONECTOR BRONZE/LATAO (REF 603) SEM ANEL DE SOLDA, BOLSA X ROSCA F, 22 MM X 3/4"</v>
          </cell>
          <cell r="C1411" t="str">
            <v>UN</v>
          </cell>
          <cell r="D1411" t="str">
            <v>CR</v>
          </cell>
          <cell r="E1411" t="str">
            <v>11,81</v>
          </cell>
        </row>
        <row r="1412">
          <cell r="A1412">
            <v>39865</v>
          </cell>
          <cell r="B1412" t="str">
            <v>CONECTOR BRONZE/LATAO (REF 603) SEM ANEL DE SOLDA, BOLSA X ROSCA F, 28 MM X 1/2"</v>
          </cell>
          <cell r="C1412" t="str">
            <v>UN</v>
          </cell>
          <cell r="D1412" t="str">
            <v>CR</v>
          </cell>
          <cell r="E1412" t="str">
            <v>16,64</v>
          </cell>
        </row>
        <row r="1413">
          <cell r="A1413">
            <v>2517</v>
          </cell>
          <cell r="B1413" t="str">
            <v>CONECTOR CURVO 90 GRAUS DE ALUMINIO, BITOLA 1 1/2", PARA ADAPTAR ENTRADA DE ELETRODUTO METALICO FLEXIVEL EM QUADROS</v>
          </cell>
          <cell r="C1413" t="str">
            <v>UN</v>
          </cell>
          <cell r="D1413" t="str">
            <v>AS</v>
          </cell>
          <cell r="E1413" t="str">
            <v>17,75</v>
          </cell>
        </row>
        <row r="1414">
          <cell r="A1414">
            <v>2522</v>
          </cell>
          <cell r="B1414" t="str">
            <v>CONECTOR CURVO 90 GRAUS DE ALUMINIO, BITOLA 1 1/4", PARA ADAPTAR ENTRADA DE ELETRODUTO METALICO FLEXIVEL EM QUADROS</v>
          </cell>
          <cell r="C1414" t="str">
            <v>UN</v>
          </cell>
          <cell r="D1414" t="str">
            <v>AS</v>
          </cell>
          <cell r="E1414" t="str">
            <v>11,47</v>
          </cell>
        </row>
        <row r="1415">
          <cell r="A1415">
            <v>2548</v>
          </cell>
          <cell r="B1415" t="str">
            <v>CONECTOR CURVO 90 GRAUS DE ALUMINIO, BITOLA 1/2", PARA ADAPTAR ENTRADA DE ELETRODUTO METALICO FLEXIVEL EM QUADROS</v>
          </cell>
          <cell r="C1415" t="str">
            <v>UN</v>
          </cell>
          <cell r="D1415" t="str">
            <v>AS</v>
          </cell>
          <cell r="E1415" t="str">
            <v>7,05</v>
          </cell>
        </row>
        <row r="1416">
          <cell r="A1416">
            <v>2516</v>
          </cell>
          <cell r="B1416" t="str">
            <v>CONECTOR CURVO 90 GRAUS DE ALUMINIO, BITOLA 1", PARA ADAPTAR ENTRADA DE ELETRODUTO METALICO FLEXIVEL EM QUADROS</v>
          </cell>
          <cell r="C1416" t="str">
            <v>UN</v>
          </cell>
          <cell r="D1416" t="str">
            <v>AS</v>
          </cell>
          <cell r="E1416" t="str">
            <v>9,21</v>
          </cell>
        </row>
        <row r="1417">
          <cell r="A1417">
            <v>2518</v>
          </cell>
          <cell r="B1417" t="str">
            <v>CONECTOR CURVO 90 GRAUS DE ALUMINIO, BITOLA 2 1/2", PARA ADAPTAR ENTRADA DE ELETRODUTO METALICO FLEXIVEL EM QUADROS</v>
          </cell>
          <cell r="C1417" t="str">
            <v>UN</v>
          </cell>
          <cell r="D1417" t="str">
            <v>AS</v>
          </cell>
          <cell r="E1417" t="str">
            <v>84,49</v>
          </cell>
        </row>
        <row r="1418">
          <cell r="A1418">
            <v>2521</v>
          </cell>
          <cell r="B1418" t="str">
            <v>CONECTOR CURVO 90 GRAUS DE ALUMINIO, BITOLA 2", PARA ADAPTAR ENTRADA DE ELETRODUTO METALICO FLEXIVEL EM QUADROS</v>
          </cell>
          <cell r="C1418" t="str">
            <v>UN</v>
          </cell>
          <cell r="D1418" t="str">
            <v>AS</v>
          </cell>
          <cell r="E1418" t="str">
            <v>35,96</v>
          </cell>
        </row>
        <row r="1419">
          <cell r="A1419">
            <v>2515</v>
          </cell>
          <cell r="B1419" t="str">
            <v>CONECTOR CURVO 90 GRAUS DE ALUMINIO, BITOLA 3/4", PARA ADAPTAR ENTRADA DE ELETRODUTO METALICO FLEXIVEL EM QUADROS</v>
          </cell>
          <cell r="C1419" t="str">
            <v>UN</v>
          </cell>
          <cell r="D1419" t="str">
            <v>AS</v>
          </cell>
          <cell r="E1419" t="str">
            <v>7,66</v>
          </cell>
        </row>
        <row r="1420">
          <cell r="A1420">
            <v>2519</v>
          </cell>
          <cell r="B1420" t="str">
            <v>CONECTOR CURVO 90 GRAUS DE ALUMINIO, BITOLA 3", PARA ADAPTAR ENTRADA DE ELETRODUTO METALICO FLEXIVEL EM QUADROS</v>
          </cell>
          <cell r="C1420" t="str">
            <v>UN</v>
          </cell>
          <cell r="D1420" t="str">
            <v>AS</v>
          </cell>
          <cell r="E1420" t="str">
            <v>101,88</v>
          </cell>
        </row>
        <row r="1421">
          <cell r="A1421">
            <v>2520</v>
          </cell>
          <cell r="B1421" t="str">
            <v>CONECTOR CURVO 90 GRAUS DE ALUMINIO, BITOLA 4", PARA ADAPTAR ENTRADA DE ELETRODUTO METALICO FLEXIVEL EM QUADROS</v>
          </cell>
          <cell r="C1421" t="str">
            <v>UN</v>
          </cell>
          <cell r="D1421" t="str">
            <v>AS</v>
          </cell>
          <cell r="E1421" t="str">
            <v>187,51</v>
          </cell>
        </row>
        <row r="1422">
          <cell r="A1422">
            <v>1602</v>
          </cell>
          <cell r="B1422" t="str">
            <v>CONECTOR DE ALUMINIO TIPO PRENSA CABO, BITOLA 1 1/2", PARA CABOS DE DIAMETRO DE 37 A 40 MM</v>
          </cell>
          <cell r="C1422" t="str">
            <v>UN</v>
          </cell>
          <cell r="D1422" t="str">
            <v>CR</v>
          </cell>
          <cell r="E1422" t="str">
            <v>42,71</v>
          </cell>
        </row>
        <row r="1423">
          <cell r="A1423">
            <v>1601</v>
          </cell>
          <cell r="B1423" t="str">
            <v>CONECTOR DE ALUMINIO TIPO PRENSA CABO, BITOLA 1 1/4", PARA CABOS DE DIAMETRO DE 31 A 34 MM</v>
          </cell>
          <cell r="C1423" t="str">
            <v>UN</v>
          </cell>
          <cell r="D1423" t="str">
            <v>CR</v>
          </cell>
          <cell r="E1423" t="str">
            <v>38,07</v>
          </cell>
        </row>
        <row r="1424">
          <cell r="A1424">
            <v>1598</v>
          </cell>
          <cell r="B1424" t="str">
            <v>CONECTOR DE ALUMINIO TIPO PRENSA CABO, BITOLA 1/2", PARA CABOS DE DIAMETRO DE 12,5 A 15 MM</v>
          </cell>
          <cell r="C1424" t="str">
            <v>UN</v>
          </cell>
          <cell r="D1424" t="str">
            <v>CR</v>
          </cell>
          <cell r="E1424" t="str">
            <v>11,26</v>
          </cell>
        </row>
        <row r="1425">
          <cell r="A1425">
            <v>1600</v>
          </cell>
          <cell r="B1425" t="str">
            <v>CONECTOR DE ALUMINIO TIPO PRENSA CABO, BITOLA 1", PARA CABOS DE DIAMETRO DE 22,5 A 25 MM</v>
          </cell>
          <cell r="C1425" t="str">
            <v>UN</v>
          </cell>
          <cell r="D1425" t="str">
            <v>CR</v>
          </cell>
          <cell r="E1425" t="str">
            <v>16,63</v>
          </cell>
        </row>
        <row r="1426">
          <cell r="A1426">
            <v>1603</v>
          </cell>
          <cell r="B1426" t="str">
            <v>CONECTOR DE ALUMINIO TIPO PRENSA CABO, BITOLA 2", PARA CABOS DE DIAMETRO DE 47,5 A 50 MM</v>
          </cell>
          <cell r="C1426" t="str">
            <v>UN</v>
          </cell>
          <cell r="D1426" t="str">
            <v>CR</v>
          </cell>
          <cell r="E1426" t="str">
            <v>64,49</v>
          </cell>
        </row>
        <row r="1427">
          <cell r="A1427">
            <v>1599</v>
          </cell>
          <cell r="B1427" t="str">
            <v>CONECTOR DE ALUMINIO TIPO PRENSA CABO, BITOLA 3/4", PARA CABOS DE DIAMETRO DE 17,5 A 20 MM</v>
          </cell>
          <cell r="C1427" t="str">
            <v>UN</v>
          </cell>
          <cell r="D1427" t="str">
            <v>CR</v>
          </cell>
          <cell r="E1427" t="str">
            <v>13,07</v>
          </cell>
        </row>
        <row r="1428">
          <cell r="A1428">
            <v>1597</v>
          </cell>
          <cell r="B1428" t="str">
            <v>CONECTOR DE ALUMINIO TIPO PRENSA CABO, BITOLA 3/8", PARA CABOS DE DIAMETRO DE 9 A 10 MM</v>
          </cell>
          <cell r="C1428" t="str">
            <v>UN</v>
          </cell>
          <cell r="D1428" t="str">
            <v>CR</v>
          </cell>
          <cell r="E1428" t="str">
            <v>10,59</v>
          </cell>
        </row>
        <row r="1429">
          <cell r="A1429">
            <v>39600</v>
          </cell>
          <cell r="B1429" t="str">
            <v>CONECTOR FEMEA RJ - 45, CATEGORIA 5 E</v>
          </cell>
          <cell r="C1429" t="str">
            <v>UN</v>
          </cell>
          <cell r="D1429" t="str">
            <v>AS</v>
          </cell>
          <cell r="E1429" t="str">
            <v>12,03</v>
          </cell>
        </row>
        <row r="1430">
          <cell r="A1430">
            <v>39601</v>
          </cell>
          <cell r="B1430" t="str">
            <v>CONECTOR FEMEA RJ - 45, CATEGORIA 6</v>
          </cell>
          <cell r="C1430" t="str">
            <v>UN</v>
          </cell>
          <cell r="D1430" t="str">
            <v>AS</v>
          </cell>
          <cell r="E1430" t="str">
            <v>20,92</v>
          </cell>
        </row>
        <row r="1431">
          <cell r="A1431">
            <v>39602</v>
          </cell>
          <cell r="B1431" t="str">
            <v>CONECTOR MACHO RJ - 45, CATEGORIA 5 E</v>
          </cell>
          <cell r="C1431" t="str">
            <v>UN</v>
          </cell>
          <cell r="D1431" t="str">
            <v>AS</v>
          </cell>
          <cell r="E1431" t="str">
            <v>1,37</v>
          </cell>
        </row>
        <row r="1432">
          <cell r="A1432">
            <v>39603</v>
          </cell>
          <cell r="B1432" t="str">
            <v>CONECTOR MACHO RJ - 45, CATEGORIA 6</v>
          </cell>
          <cell r="C1432" t="str">
            <v>UN</v>
          </cell>
          <cell r="D1432" t="str">
            <v>AS</v>
          </cell>
          <cell r="E1432" t="str">
            <v>2,36</v>
          </cell>
        </row>
        <row r="1433">
          <cell r="A1433">
            <v>11821</v>
          </cell>
          <cell r="B1433" t="str">
            <v>CONECTOR METALICO TIPO PARAFUSO FENDIDO (SPLIT BOLT), COM SEPARADOR DE CABOS BIMETALICOS, PARA CABOS ATE 25 MM2</v>
          </cell>
          <cell r="C1433" t="str">
            <v>UN</v>
          </cell>
          <cell r="D1433" t="str">
            <v>CR</v>
          </cell>
          <cell r="E1433" t="str">
            <v>8,70</v>
          </cell>
        </row>
        <row r="1434">
          <cell r="A1434">
            <v>1562</v>
          </cell>
          <cell r="B1434" t="str">
            <v>CONECTOR METALICO TIPO PARAFUSO FENDIDO (SPLIT BOLT), COM SEPARADOR DE CABOS BIMETALICOS, PARA CABOS ATE 50 MM2</v>
          </cell>
          <cell r="C1434" t="str">
            <v>UN</v>
          </cell>
          <cell r="D1434" t="str">
            <v>CR</v>
          </cell>
          <cell r="E1434" t="str">
            <v>14,25</v>
          </cell>
        </row>
        <row r="1435">
          <cell r="A1435">
            <v>1563</v>
          </cell>
          <cell r="B1435" t="str">
            <v>CONECTOR METALICO TIPO PARAFUSO FENDIDO (SPLIT BOLT), COM SEPARADOR DE CABOS BIMETALICOS, PARA CABOS ATE 70 MM2</v>
          </cell>
          <cell r="C1435" t="str">
            <v>UN</v>
          </cell>
          <cell r="D1435" t="str">
            <v>CR</v>
          </cell>
          <cell r="E1435" t="str">
            <v>19,12</v>
          </cell>
        </row>
        <row r="1436">
          <cell r="A1436">
            <v>11856</v>
          </cell>
          <cell r="B1436" t="str">
            <v>CONECTOR METALICO TIPO PARAFUSO FENDIDO (SPLIT BOLT), PARA CABOS ATE 10 MM2</v>
          </cell>
          <cell r="C1436" t="str">
            <v>UN</v>
          </cell>
          <cell r="D1436" t="str">
            <v>C</v>
          </cell>
          <cell r="E1436" t="str">
            <v>5,70</v>
          </cell>
        </row>
        <row r="1437">
          <cell r="A1437">
            <v>11857</v>
          </cell>
          <cell r="B1437" t="str">
            <v>CONECTOR METALICO TIPO PARAFUSO FENDIDO (SPLIT BOLT), PARA CABOS ATE 120 MM2</v>
          </cell>
          <cell r="C1437" t="str">
            <v>UN</v>
          </cell>
          <cell r="D1437" t="str">
            <v>CR</v>
          </cell>
          <cell r="E1437" t="str">
            <v>30,00</v>
          </cell>
        </row>
        <row r="1438">
          <cell r="A1438">
            <v>11858</v>
          </cell>
          <cell r="B1438" t="str">
            <v>CONECTOR METALICO TIPO PARAFUSO FENDIDO (SPLIT BOLT), PARA CABOS ATE 150 MM2</v>
          </cell>
          <cell r="C1438" t="str">
            <v>UN</v>
          </cell>
          <cell r="D1438" t="str">
            <v>CR</v>
          </cell>
          <cell r="E1438" t="str">
            <v>37,23</v>
          </cell>
        </row>
        <row r="1439">
          <cell r="A1439">
            <v>1539</v>
          </cell>
          <cell r="B1439" t="str">
            <v>CONECTOR METALICO TIPO PARAFUSO FENDIDO (SPLIT BOLT), PARA CABOS ATE 16 MM2</v>
          </cell>
          <cell r="C1439" t="str">
            <v>UN</v>
          </cell>
          <cell r="D1439" t="str">
            <v>CR</v>
          </cell>
          <cell r="E1439" t="str">
            <v>6,70</v>
          </cell>
        </row>
        <row r="1440">
          <cell r="A1440">
            <v>11859</v>
          </cell>
          <cell r="B1440" t="str">
            <v>CONECTOR METALICO TIPO PARAFUSO FENDIDO (SPLIT BOLT), PARA CABOS ATE 185 MM2</v>
          </cell>
          <cell r="C1440" t="str">
            <v>UN</v>
          </cell>
          <cell r="D1440" t="str">
            <v>CR</v>
          </cell>
          <cell r="E1440" t="str">
            <v>50,65</v>
          </cell>
        </row>
        <row r="1441">
          <cell r="A1441">
            <v>1550</v>
          </cell>
          <cell r="B1441" t="str">
            <v>CONECTOR METALICO TIPO PARAFUSO FENDIDO (SPLIT BOLT), PARA CABOS ATE 25 MM2</v>
          </cell>
          <cell r="C1441" t="str">
            <v>UN</v>
          </cell>
          <cell r="D1441" t="str">
            <v>CR</v>
          </cell>
          <cell r="E1441" t="str">
            <v>7,07</v>
          </cell>
        </row>
        <row r="1442">
          <cell r="A1442">
            <v>11854</v>
          </cell>
          <cell r="B1442" t="str">
            <v>CONECTOR METALICO TIPO PARAFUSO FENDIDO (SPLIT BOLT), PARA CABOS ATE 35 MM2</v>
          </cell>
          <cell r="C1442" t="str">
            <v>UN</v>
          </cell>
          <cell r="D1442" t="str">
            <v>CR</v>
          </cell>
          <cell r="E1442" t="str">
            <v>8,83</v>
          </cell>
        </row>
        <row r="1443">
          <cell r="A1443">
            <v>11862</v>
          </cell>
          <cell r="B1443" t="str">
            <v>CONECTOR METALICO TIPO PARAFUSO FENDIDO (SPLIT BOLT), PARA CABOS ATE 50 MM2</v>
          </cell>
          <cell r="C1443" t="str">
            <v>UN</v>
          </cell>
          <cell r="D1443" t="str">
            <v>CR</v>
          </cell>
          <cell r="E1443" t="str">
            <v>12,38</v>
          </cell>
        </row>
        <row r="1444">
          <cell r="A1444">
            <v>11863</v>
          </cell>
          <cell r="B1444" t="str">
            <v>CONECTOR METALICO TIPO PARAFUSO FENDIDO (SPLIT BOLT), PARA CABOS ATE 6 MM2</v>
          </cell>
          <cell r="C1444" t="str">
            <v>UN</v>
          </cell>
          <cell r="D1444" t="str">
            <v>CR</v>
          </cell>
          <cell r="E1444" t="str">
            <v>5,00</v>
          </cell>
        </row>
        <row r="1445">
          <cell r="A1445">
            <v>11855</v>
          </cell>
          <cell r="B1445" t="str">
            <v>CONECTOR METALICO TIPO PARAFUSO FENDIDO (SPLIT BOLT), PARA CABOS ATE 70 MM2</v>
          </cell>
          <cell r="C1445" t="str">
            <v>UN</v>
          </cell>
          <cell r="D1445" t="str">
            <v>CR</v>
          </cell>
          <cell r="E1445" t="str">
            <v>18,49</v>
          </cell>
        </row>
        <row r="1446">
          <cell r="A1446">
            <v>11864</v>
          </cell>
          <cell r="B1446" t="str">
            <v>CONECTOR METALICO TIPO PARAFUSO FENDIDO (SPLIT BOLT), PARA CABOS ATE 95 MM2</v>
          </cell>
          <cell r="C1446" t="str">
            <v>UN</v>
          </cell>
          <cell r="D1446" t="str">
            <v>CR</v>
          </cell>
          <cell r="E1446" t="str">
            <v>27,95</v>
          </cell>
        </row>
        <row r="1447">
          <cell r="A1447">
            <v>2527</v>
          </cell>
          <cell r="B1447" t="str">
            <v>CONECTOR RETO DE ALUMINIO PARA ELETRODUTO DE 1 1/2", PARA ADAPTAR ENTRADA DE ELETRODUTO METALICO FLEXIVEL EM QUADROS</v>
          </cell>
          <cell r="C1447" t="str">
            <v>UN</v>
          </cell>
          <cell r="D1447" t="str">
            <v>AS</v>
          </cell>
          <cell r="E1447" t="str">
            <v>6,35</v>
          </cell>
        </row>
        <row r="1448">
          <cell r="A1448">
            <v>2526</v>
          </cell>
          <cell r="B1448" t="str">
            <v>CONECTOR RETO DE ALUMINIO PARA ELETRODUTO DE 1 1/4", PARA ADAPTAR ENTRADA DE ELETRODUTO METALICO FLEXIVEL EM QUADROS</v>
          </cell>
          <cell r="C1448" t="str">
            <v>UN</v>
          </cell>
          <cell r="D1448" t="str">
            <v>AS</v>
          </cell>
          <cell r="E1448" t="str">
            <v>4,07</v>
          </cell>
        </row>
        <row r="1449">
          <cell r="A1449">
            <v>2487</v>
          </cell>
          <cell r="B1449" t="str">
            <v>CONECTOR RETO DE ALUMINIO PARA ELETRODUTO DE 1/2", PARA ADAPTAR ENTRADA DE ELETRODUTO METALICO FLEXIVEL EM QUADROS</v>
          </cell>
          <cell r="C1449" t="str">
            <v>UN</v>
          </cell>
          <cell r="D1449" t="str">
            <v>AS</v>
          </cell>
          <cell r="E1449" t="str">
            <v>1,39</v>
          </cell>
        </row>
        <row r="1450">
          <cell r="A1450">
            <v>2483</v>
          </cell>
          <cell r="B1450" t="str">
            <v>CONECTOR RETO DE ALUMINIO PARA ELETRODUTO DE 1", PARA ADAPTAR ENTRADA DE ELETRODUTO METALICO FLEXIVEL EM QUADROS</v>
          </cell>
          <cell r="C1450" t="str">
            <v>UN</v>
          </cell>
          <cell r="D1450" t="str">
            <v>AS</v>
          </cell>
          <cell r="E1450" t="str">
            <v>2,90</v>
          </cell>
        </row>
        <row r="1451">
          <cell r="A1451">
            <v>2528</v>
          </cell>
          <cell r="B1451" t="str">
            <v>CONECTOR RETO DE ALUMINIO PARA ELETRODUTO DE 2 1/2", PARA ADAPTAR ENTRADA DE ELETRODUTO METALICO FLEXIVEL EM QUADROS</v>
          </cell>
          <cell r="C1451" t="str">
            <v>UN</v>
          </cell>
          <cell r="D1451" t="str">
            <v>AS</v>
          </cell>
          <cell r="E1451" t="str">
            <v>15,99</v>
          </cell>
        </row>
        <row r="1452">
          <cell r="A1452">
            <v>2489</v>
          </cell>
          <cell r="B1452" t="str">
            <v>CONECTOR RETO DE ALUMINIO PARA ELETRODUTO DE 2", PARA ADAPTAR ENTRADA DE ELETRODUTO METALICO FLEXIVEL EM QUADROS</v>
          </cell>
          <cell r="C1452" t="str">
            <v>UN</v>
          </cell>
          <cell r="D1452" t="str">
            <v>AS</v>
          </cell>
          <cell r="E1452" t="str">
            <v>7,04</v>
          </cell>
        </row>
        <row r="1453">
          <cell r="A1453">
            <v>2488</v>
          </cell>
          <cell r="B1453" t="str">
            <v>CONECTOR RETO DE ALUMINIO PARA ELETRODUTO DE 3/4", PARA ADAPTAR ENTRADA DE ELETRODUTO METALICO FLEXIVEL EM QUADROS</v>
          </cell>
          <cell r="C1453" t="str">
            <v>UN</v>
          </cell>
          <cell r="D1453" t="str">
            <v>AS</v>
          </cell>
          <cell r="E1453" t="str">
            <v>1,62</v>
          </cell>
        </row>
        <row r="1454">
          <cell r="A1454">
            <v>2484</v>
          </cell>
          <cell r="B1454" t="str">
            <v>CONECTOR RETO DE ALUMINIO PARA ELETRODUTO DE 3", PARA ADAPTAR ENTRADA DE ELETRODUTO METALICO FLEXIVEL EM QUADROS</v>
          </cell>
          <cell r="C1454" t="str">
            <v>UN</v>
          </cell>
          <cell r="D1454" t="str">
            <v>AS</v>
          </cell>
          <cell r="E1454" t="str">
            <v>23,22</v>
          </cell>
        </row>
        <row r="1455">
          <cell r="A1455">
            <v>2485</v>
          </cell>
          <cell r="B1455" t="str">
            <v>CONECTOR RETO DE ALUMINIO PARA ELETRODUTO DE 4", PARA ADAPTAR ENTRADA DE ELETRODUTO METALICO FLEXIVEL EM QUADROS</v>
          </cell>
          <cell r="C1455" t="str">
            <v>UN</v>
          </cell>
          <cell r="D1455" t="str">
            <v>AS</v>
          </cell>
          <cell r="E1455" t="str">
            <v>36,39</v>
          </cell>
        </row>
        <row r="1456">
          <cell r="A1456">
            <v>38005</v>
          </cell>
          <cell r="B1456" t="str">
            <v>CONECTOR, CPVC, SOLDAVEL, 15 MM X 1/2", PARA AGUA QUENTE</v>
          </cell>
          <cell r="C1456" t="str">
            <v>UN</v>
          </cell>
          <cell r="D1456" t="str">
            <v>CR</v>
          </cell>
          <cell r="E1456" t="str">
            <v>17,38</v>
          </cell>
        </row>
        <row r="1457">
          <cell r="A1457">
            <v>38006</v>
          </cell>
          <cell r="B1457" t="str">
            <v>CONECTOR, CPVC, SOLDAVEL, 22 MM X 1/2", PARA AGUA QUENTE</v>
          </cell>
          <cell r="C1457" t="str">
            <v>UN</v>
          </cell>
          <cell r="D1457" t="str">
            <v>CR</v>
          </cell>
          <cell r="E1457" t="str">
            <v>21,33</v>
          </cell>
        </row>
        <row r="1458">
          <cell r="A1458">
            <v>38428</v>
          </cell>
          <cell r="B1458" t="str">
            <v>CONECTOR, CPVC, SOLDAVEL, 22 MM X 3/4", PARA AGUA QUENTE</v>
          </cell>
          <cell r="C1458" t="str">
            <v>UN</v>
          </cell>
          <cell r="D1458" t="str">
            <v>CR</v>
          </cell>
          <cell r="E1458" t="str">
            <v>19,98</v>
          </cell>
        </row>
        <row r="1459">
          <cell r="A1459">
            <v>38007</v>
          </cell>
          <cell r="B1459" t="str">
            <v>CONECTOR, CPVC, SOLDAVEL, 28 MM X 1", PARA AGUA QUENTE</v>
          </cell>
          <cell r="C1459" t="str">
            <v>UN</v>
          </cell>
          <cell r="D1459" t="str">
            <v>CR</v>
          </cell>
          <cell r="E1459" t="str">
            <v>32,65</v>
          </cell>
        </row>
        <row r="1460">
          <cell r="A1460">
            <v>38008</v>
          </cell>
          <cell r="B1460" t="str">
            <v>CONECTOR, CPVC, SOLDAVEL, 35 MM X 1 1/4", PARA AGUA QUENTE</v>
          </cell>
          <cell r="C1460" t="str">
            <v>UN</v>
          </cell>
          <cell r="D1460" t="str">
            <v>CR</v>
          </cell>
          <cell r="E1460" t="str">
            <v>131,51</v>
          </cell>
        </row>
        <row r="1461">
          <cell r="A1461">
            <v>38009</v>
          </cell>
          <cell r="B1461" t="str">
            <v>CONECTOR, CPVC, SOLDAVEL, 42 MM X 1 1/2", PARA AGUA QUENTE</v>
          </cell>
          <cell r="C1461" t="str">
            <v>UN</v>
          </cell>
          <cell r="D1461" t="str">
            <v>CR</v>
          </cell>
          <cell r="E1461" t="str">
            <v>160,72</v>
          </cell>
        </row>
        <row r="1462">
          <cell r="A1462">
            <v>39279</v>
          </cell>
          <cell r="B1462" t="str">
            <v>CONEXAO FIXA, ROSCA FEMEA, EM PLASTICO, DN 16 MM X 1/2", PARA CONEXAO COM CRIMPAGEM EM TUBO PEX</v>
          </cell>
          <cell r="C1462" t="str">
            <v>UN</v>
          </cell>
          <cell r="D1462" t="str">
            <v>AS</v>
          </cell>
          <cell r="E1462" t="str">
            <v>13,59</v>
          </cell>
        </row>
        <row r="1463">
          <cell r="A1463">
            <v>38845</v>
          </cell>
          <cell r="B1463" t="str">
            <v>CONEXAO FIXA, ROSCA FEMEA, EM PLASTICO, DN 16 MM X 3/4", PARA CONEXAO COM CRIMPAGEM EM TUBO PEX</v>
          </cell>
          <cell r="C1463" t="str">
            <v>UN</v>
          </cell>
          <cell r="D1463" t="str">
            <v>AS</v>
          </cell>
          <cell r="E1463" t="str">
            <v>19,66</v>
          </cell>
        </row>
        <row r="1464">
          <cell r="A1464">
            <v>39280</v>
          </cell>
          <cell r="B1464" t="str">
            <v>CONEXAO FIXA, ROSCA FEMEA, EM PLASTICO, DN 20 MM X 1/2", PARA CONEXAO COM CRIMPAGEM EM TUBO PEX</v>
          </cell>
          <cell r="C1464" t="str">
            <v>UN</v>
          </cell>
          <cell r="D1464" t="str">
            <v>AS</v>
          </cell>
          <cell r="E1464" t="str">
            <v>17,62</v>
          </cell>
        </row>
        <row r="1465">
          <cell r="A1465">
            <v>39281</v>
          </cell>
          <cell r="B1465" t="str">
            <v>CONEXAO FIXA, ROSCA FEMEA, EM PLASTICO, DN 20 MM X 3/4", PARA CONEXAO COM CRIMPAGEM EM TUBO PEX</v>
          </cell>
          <cell r="C1465" t="str">
            <v>UN</v>
          </cell>
          <cell r="D1465" t="str">
            <v>AS</v>
          </cell>
          <cell r="E1465" t="str">
            <v>23,20</v>
          </cell>
        </row>
        <row r="1466">
          <cell r="A1466">
            <v>38849</v>
          </cell>
          <cell r="B1466" t="str">
            <v>CONEXAO FIXA, ROSCA FEMEA, EM PLASTICO, DN 25 MM X 1/2", PARA CONEXAO COM CRIMPAGEM EM TUBO PEX</v>
          </cell>
          <cell r="C1466" t="str">
            <v>UN</v>
          </cell>
          <cell r="D1466" t="str">
            <v>AS</v>
          </cell>
          <cell r="E1466" t="str">
            <v>19,87</v>
          </cell>
        </row>
        <row r="1467">
          <cell r="A1467">
            <v>39282</v>
          </cell>
          <cell r="B1467" t="str">
            <v>CONEXAO FIXA, ROSCA FEMEA, EM PLASTICO, DN 25 MM X 3/4", PARA CONEXAO COM CRIMPAGEM EM TUBO PEX</v>
          </cell>
          <cell r="C1467" t="str">
            <v>UN</v>
          </cell>
          <cell r="D1467" t="str">
            <v>AS</v>
          </cell>
          <cell r="E1467" t="str">
            <v>23,75</v>
          </cell>
        </row>
        <row r="1468">
          <cell r="A1468">
            <v>38852</v>
          </cell>
          <cell r="B1468" t="str">
            <v>CONEXAO FIXA, ROSCA FEMEA, EM PLASTICO, DN 32 MM X 3/4", PARA CONEXAO COM CRIMPAGEM EM TUBO PEX</v>
          </cell>
          <cell r="C1468" t="str">
            <v>UN</v>
          </cell>
          <cell r="D1468" t="str">
            <v>AS</v>
          </cell>
          <cell r="E1468" t="str">
            <v>32,31</v>
          </cell>
        </row>
        <row r="1469">
          <cell r="A1469">
            <v>38844</v>
          </cell>
          <cell r="B1469" t="str">
            <v>CONEXAO FIXA, ROSCA FEMEA, METALICA, COM ANEL DESLIZANTE, DN 16 MM X 1/2", PARA TUBO PEX</v>
          </cell>
          <cell r="C1469" t="str">
            <v>UN</v>
          </cell>
          <cell r="D1469" t="str">
            <v>AS</v>
          </cell>
          <cell r="E1469" t="str">
            <v>9,93</v>
          </cell>
        </row>
        <row r="1470">
          <cell r="A1470">
            <v>38846</v>
          </cell>
          <cell r="B1470" t="str">
            <v>CONEXAO FIXA, ROSCA FEMEA, METALICA, COM ANEL DESLIZANTE, DN 20 MM X 1/2", PARA TUBO PEX</v>
          </cell>
          <cell r="C1470" t="str">
            <v>UN</v>
          </cell>
          <cell r="D1470" t="str">
            <v>AS</v>
          </cell>
          <cell r="E1470" t="str">
            <v>10,86</v>
          </cell>
        </row>
        <row r="1471">
          <cell r="A1471">
            <v>38847</v>
          </cell>
          <cell r="B1471" t="str">
            <v>CONEXAO FIXA, ROSCA FEMEA, METALICA, COM ANEL DESLIZANTE, DN 20 MM X 3/4", PARA TUBO PEX</v>
          </cell>
          <cell r="C1471" t="str">
            <v>UN</v>
          </cell>
          <cell r="D1471" t="str">
            <v>AS</v>
          </cell>
          <cell r="E1471" t="str">
            <v>13,36</v>
          </cell>
        </row>
        <row r="1472">
          <cell r="A1472">
            <v>38850</v>
          </cell>
          <cell r="B1472" t="str">
            <v>CONEXAO FIXA, ROSCA FEMEA, METALICA, COM ANEL DESLIZANTE, DN 25 MM X 1", PARA TUBO PEX</v>
          </cell>
          <cell r="C1472" t="str">
            <v>UN</v>
          </cell>
          <cell r="D1472" t="str">
            <v>AS</v>
          </cell>
          <cell r="E1472" t="str">
            <v>18,57</v>
          </cell>
        </row>
        <row r="1473">
          <cell r="A1473">
            <v>38848</v>
          </cell>
          <cell r="B1473" t="str">
            <v>CONEXAO FIXA, ROSCA FEMEA, METALICA, COM ANEL DESLIZANTE, DN 25 MM X 3/4", PARA TUBO PEX</v>
          </cell>
          <cell r="C1473" t="str">
            <v>UN</v>
          </cell>
          <cell r="D1473" t="str">
            <v>AS</v>
          </cell>
          <cell r="E1473" t="str">
            <v>15,53</v>
          </cell>
        </row>
        <row r="1474">
          <cell r="A1474">
            <v>38851</v>
          </cell>
          <cell r="B1474" t="str">
            <v>CONEXAO FIXA, ROSCA FEMEA, METALICA, COM ANEL DESLIZANTE, DN 32 MM X 1", PARA TUBO PEX</v>
          </cell>
          <cell r="C1474" t="str">
            <v>UN</v>
          </cell>
          <cell r="D1474" t="str">
            <v>AS</v>
          </cell>
          <cell r="E1474" t="str">
            <v>28,24</v>
          </cell>
        </row>
        <row r="1475">
          <cell r="A1475">
            <v>38860</v>
          </cell>
          <cell r="B1475" t="str">
            <v>CONEXAO FIXA, ROSCA MACHO, METALICA, PARA TUBO PEX, DN 16 MM X 1/2"</v>
          </cell>
          <cell r="C1475" t="str">
            <v>UN</v>
          </cell>
          <cell r="D1475" t="str">
            <v>AS</v>
          </cell>
          <cell r="E1475" t="str">
            <v>7,98</v>
          </cell>
        </row>
        <row r="1476">
          <cell r="A1476">
            <v>38861</v>
          </cell>
          <cell r="B1476" t="str">
            <v>CONEXAO FIXA, ROSCA MACHO, METALICA, PARA TUBO PEX, DN 16 MM X 3/4"</v>
          </cell>
          <cell r="C1476" t="str">
            <v>UN</v>
          </cell>
          <cell r="D1476" t="str">
            <v>AS</v>
          </cell>
          <cell r="E1476" t="str">
            <v>10,74</v>
          </cell>
        </row>
        <row r="1477">
          <cell r="A1477">
            <v>38862</v>
          </cell>
          <cell r="B1477" t="str">
            <v>CONEXAO FIXA, ROSCA MACHO, METALICA, PARA TUBO PEX, DN 20 MM X 1/2"</v>
          </cell>
          <cell r="C1477" t="str">
            <v>UN</v>
          </cell>
          <cell r="D1477" t="str">
            <v>AS</v>
          </cell>
          <cell r="E1477" t="str">
            <v>9,05</v>
          </cell>
        </row>
        <row r="1478">
          <cell r="A1478">
            <v>38863</v>
          </cell>
          <cell r="B1478" t="str">
            <v>CONEXAO FIXA, ROSCA MACHO, METALICA, PARA TUBO PEX, DN 20 MM X 3/4"</v>
          </cell>
          <cell r="C1478" t="str">
            <v>UN</v>
          </cell>
          <cell r="D1478" t="str">
            <v>AS</v>
          </cell>
          <cell r="E1478" t="str">
            <v>10,40</v>
          </cell>
        </row>
        <row r="1479">
          <cell r="A1479">
            <v>38865</v>
          </cell>
          <cell r="B1479" t="str">
            <v>CONEXAO FIXA, ROSCA MACHO, METALICA, PARA TUBO PEX, DN 25 MM X 1/2"</v>
          </cell>
          <cell r="C1479" t="str">
            <v>UN</v>
          </cell>
          <cell r="D1479" t="str">
            <v>AS</v>
          </cell>
          <cell r="E1479" t="str">
            <v>14,12</v>
          </cell>
        </row>
        <row r="1480">
          <cell r="A1480">
            <v>38864</v>
          </cell>
          <cell r="B1480" t="str">
            <v>CONEXAO FIXA, ROSCA MACHO, METALICA, PARA TUBO PEX, DN 25 MM X 1"</v>
          </cell>
          <cell r="C1480" t="str">
            <v>UN</v>
          </cell>
          <cell r="D1480" t="str">
            <v>AS</v>
          </cell>
          <cell r="E1480" t="str">
            <v>21,59</v>
          </cell>
        </row>
        <row r="1481">
          <cell r="A1481">
            <v>38866</v>
          </cell>
          <cell r="B1481" t="str">
            <v>CONEXAO FIXA, ROSCA MACHO, METALICA, PARA TUBO PEX, DN 25 MM X 3/4"</v>
          </cell>
          <cell r="C1481" t="str">
            <v>UN</v>
          </cell>
          <cell r="D1481" t="str">
            <v>AS</v>
          </cell>
          <cell r="E1481" t="str">
            <v>15,20</v>
          </cell>
        </row>
        <row r="1482">
          <cell r="A1482">
            <v>38868</v>
          </cell>
          <cell r="B1482" t="str">
            <v>CONEXAO FIXA, ROSCA MACHO, METALICA, PARA TUBO PEX, DN 32 MM X 1"</v>
          </cell>
          <cell r="C1482" t="str">
            <v>UN</v>
          </cell>
          <cell r="D1482" t="str">
            <v>AS</v>
          </cell>
          <cell r="E1482" t="str">
            <v>25,34</v>
          </cell>
        </row>
        <row r="1483">
          <cell r="A1483">
            <v>38853</v>
          </cell>
          <cell r="B1483" t="str">
            <v>CONEXAO MOVEL, ROSCA FEMEA, METALICA, COM ANEL DESLIZANTE, PARA TUBO PEX, DN 16 MM X 1/2"</v>
          </cell>
          <cell r="C1483" t="str">
            <v>UN</v>
          </cell>
          <cell r="D1483" t="str">
            <v>AS</v>
          </cell>
          <cell r="E1483" t="str">
            <v>8,18</v>
          </cell>
        </row>
        <row r="1484">
          <cell r="A1484">
            <v>38854</v>
          </cell>
          <cell r="B1484" t="str">
            <v>CONEXAO MOVEL, ROSCA FEMEA, METALICA, COM ANEL DESLIZANTE, PARA TUBO PEX, DN 16 MM X 3/4"</v>
          </cell>
          <cell r="C1484" t="str">
            <v>UN</v>
          </cell>
          <cell r="D1484" t="str">
            <v>AS</v>
          </cell>
          <cell r="E1484" t="str">
            <v>11,19</v>
          </cell>
        </row>
        <row r="1485">
          <cell r="A1485">
            <v>38855</v>
          </cell>
          <cell r="B1485" t="str">
            <v>CONEXAO MOVEL, ROSCA FEMEA, METALICA, COM ANEL DESLIZANTE, PARA TUBO PEX, DN 20 MM X 1/2"</v>
          </cell>
          <cell r="C1485" t="str">
            <v>UN</v>
          </cell>
          <cell r="D1485" t="str">
            <v>AS</v>
          </cell>
          <cell r="E1485" t="str">
            <v>8,30</v>
          </cell>
        </row>
        <row r="1486">
          <cell r="A1486">
            <v>38856</v>
          </cell>
          <cell r="B1486" t="str">
            <v>CONEXAO MOVEL, ROSCA FEMEA, METALICA, COM ANEL DESLIZANTE, PARA TUBO PEX, DN 20 MM X 3/4"</v>
          </cell>
          <cell r="C1486" t="str">
            <v>UN</v>
          </cell>
          <cell r="D1486" t="str">
            <v>AS</v>
          </cell>
          <cell r="E1486" t="str">
            <v>13,33</v>
          </cell>
        </row>
        <row r="1487">
          <cell r="A1487">
            <v>38857</v>
          </cell>
          <cell r="B1487" t="str">
            <v>CONEXAO MOVEL, ROSCA FEMEA, METALICA, COM ANEL DESLIZANTE, PARA TUBO PEX, DN 25 MM X 1"</v>
          </cell>
          <cell r="C1487" t="str">
            <v>UN</v>
          </cell>
          <cell r="D1487" t="str">
            <v>AS</v>
          </cell>
          <cell r="E1487" t="str">
            <v>17,63</v>
          </cell>
        </row>
        <row r="1488">
          <cell r="A1488">
            <v>38858</v>
          </cell>
          <cell r="B1488" t="str">
            <v>CONEXAO MOVEL, ROSCA FEMEA, METALICA, COM ANEL DESLIZANTE, PARA TUBO PEX, DN 25 MM X 3/4"</v>
          </cell>
          <cell r="C1488" t="str">
            <v>UN</v>
          </cell>
          <cell r="D1488" t="str">
            <v>AS</v>
          </cell>
          <cell r="E1488" t="str">
            <v>16,03</v>
          </cell>
        </row>
        <row r="1489">
          <cell r="A1489">
            <v>38859</v>
          </cell>
          <cell r="B1489" t="str">
            <v>CONEXAO MOVEL, ROSCA FEMEA, METALICA, COM ANEL DESLIZANTE, PARA TUBO PEX, DN 32 MM X 1"</v>
          </cell>
          <cell r="C1489" t="str">
            <v>UN</v>
          </cell>
          <cell r="D1489" t="str">
            <v>AS</v>
          </cell>
          <cell r="E1489" t="str">
            <v>25,96</v>
          </cell>
        </row>
        <row r="1490">
          <cell r="A1490">
            <v>3104</v>
          </cell>
          <cell r="B1490" t="str">
            <v>CONJ. DE FERRAGENS PARA PORTA DE VIDRO TEMPERADO, EM ZAMAC CROMADO, CONTEMPLANDO: DOBRADICA INF.; DOBRADICA SUP.; PIVO PARA DOBRADICA INF.; PIVO PARA DOBRADICA SUP.; FECHADURA CENTRAL EM ZAMC CROMADO; CONTRA FECHADURA DE PRESSAO</v>
          </cell>
          <cell r="C1490" t="str">
            <v>CJ</v>
          </cell>
          <cell r="D1490" t="str">
            <v>CR</v>
          </cell>
          <cell r="E1490" t="str">
            <v>92,19</v>
          </cell>
        </row>
        <row r="1491">
          <cell r="A1491">
            <v>1607</v>
          </cell>
          <cell r="B1491" t="str">
            <v>CONJUNTO ARRUELAS DE VEDACAO 5/16" PARA TELHA FIBROCIMENTO (UMA ARRUELA METALICA E UMA ARRUELA PVC - CONICAS)</v>
          </cell>
          <cell r="C1491" t="str">
            <v>CJ</v>
          </cell>
          <cell r="D1491" t="str">
            <v>CR</v>
          </cell>
          <cell r="E1491" t="str">
            <v>0,15</v>
          </cell>
        </row>
        <row r="1492">
          <cell r="A1492">
            <v>38169</v>
          </cell>
          <cell r="B1492" t="str">
            <v>CONJUNTO DE FERRAGENS PIVO, PARA PORTA PIVOTANTE DE ATE 100 KG, REGULAVEL COM ESFERA , CROMADO - SUPERIOR E INFERIOR - COMPLETO</v>
          </cell>
          <cell r="C1492" t="str">
            <v>CJ</v>
          </cell>
          <cell r="D1492" t="str">
            <v>CR</v>
          </cell>
          <cell r="E1492" t="str">
            <v>64,30</v>
          </cell>
        </row>
        <row r="1493">
          <cell r="A1493">
            <v>6142</v>
          </cell>
          <cell r="B1493" t="str">
            <v>CONJUNTO DE LIGACAO PARA BACIA SANITARIA AJUSTAVEL, EM PLASTICO BRANCO, COM TUBO, CANOPLA E ESPUDE</v>
          </cell>
          <cell r="C1493" t="str">
            <v>UN</v>
          </cell>
          <cell r="D1493" t="str">
            <v>CR</v>
          </cell>
          <cell r="E1493" t="str">
            <v>5,96</v>
          </cell>
        </row>
        <row r="1494">
          <cell r="A1494">
            <v>11686</v>
          </cell>
          <cell r="B1494" t="str">
            <v>CONJUNTO DE LIGACAO PARA BACIA SANITARIA EM PLASTICO BRANCO COM TUBO, CANOPLA E ANEL DE EXPANSAO (TUBO 1.1/2 '' X 20 CM)</v>
          </cell>
          <cell r="C1494" t="str">
            <v>UN</v>
          </cell>
          <cell r="D1494" t="str">
            <v>CR</v>
          </cell>
          <cell r="E1494" t="str">
            <v>8,28</v>
          </cell>
        </row>
        <row r="1495">
          <cell r="A1495">
            <v>37598</v>
          </cell>
          <cell r="B1495" t="str">
            <v>CONJUNTO MONTADO ESTOPIM COM ESPOLETA COMUM NUMERO 8, COM CABECA ACENDEDORA, 1,5 M</v>
          </cell>
          <cell r="C1495" t="str">
            <v>UN</v>
          </cell>
          <cell r="D1495" t="str">
            <v>AS</v>
          </cell>
          <cell r="E1495" t="str">
            <v>22,83</v>
          </cell>
        </row>
        <row r="1496">
          <cell r="A1496">
            <v>25398</v>
          </cell>
          <cell r="B1496" t="str">
            <v>CONJUNTO PARA FUTSAL COM TRAVES OFICIAIS DE 3,00 X 2,00 M EM TUBO DE ACO GALVANIZADO 3" COM REQUADRO EM TUBO DE 1", PINTURA EM PRIMER COM TINTA ESMALTE SINTETICO E REDES DE POLIETILENO FIO 4 MM</v>
          </cell>
          <cell r="C1496" t="str">
            <v>UN</v>
          </cell>
          <cell r="D1496" t="str">
            <v>AS</v>
          </cell>
          <cell r="E1496" t="str">
            <v>3.691,33</v>
          </cell>
        </row>
        <row r="1497">
          <cell r="A1497">
            <v>25399</v>
          </cell>
          <cell r="B1497" t="str">
            <v>CONJUNTO PARA QUADRA DE  VOLEI COM POSTES EM TUBO DE ACO GALVANIZADO 3", H = *255* CM, PINTURA EM TINTA ESMALTE SINTETICO, REDE DE NYLON COM 2 MM, MALHA 10 X 10 CM E ANTENAS OFICIAIS EM FIBRA DE VIDRO</v>
          </cell>
          <cell r="C1497" t="str">
            <v>UN</v>
          </cell>
          <cell r="D1497" t="str">
            <v>AS</v>
          </cell>
          <cell r="E1497" t="str">
            <v>2.240,96</v>
          </cell>
        </row>
        <row r="1498">
          <cell r="A1498">
            <v>43440</v>
          </cell>
          <cell r="B1498" t="str">
            <v>CONJUNTO PRE-MOLDADO COMPOSTO POR GRELHA (0,99 X 0,45 M), QUADRO (1,10 X 0,52 M) E CANTONEIRA (1,10 X 0,35 M), EM CONCRETO ARMADO, COM FCK DE 21 MPA</v>
          </cell>
          <cell r="C1498" t="str">
            <v>UN</v>
          </cell>
          <cell r="D1498" t="str">
            <v>CR</v>
          </cell>
          <cell r="E1498" t="str">
            <v>317,60</v>
          </cell>
        </row>
        <row r="1499">
          <cell r="A1499">
            <v>10667</v>
          </cell>
          <cell r="B1499" t="str">
            <v>CONTAINER ALMOXARIFADO, DE *2,40* X *6,00* M, PADRAO SIMPLES, SEM REVESTIMENTO E SEM DIVISORIAS INTERNOS E SEM SANITARIO, PARA USO EM CANTEIRO DE OBRAS</v>
          </cell>
          <cell r="C1499" t="str">
            <v>UN</v>
          </cell>
          <cell r="D1499" t="str">
            <v>AS</v>
          </cell>
          <cell r="E1499" t="str">
            <v>13.115,00</v>
          </cell>
        </row>
        <row r="1500">
          <cell r="A1500">
            <v>1613</v>
          </cell>
          <cell r="B1500" t="str">
            <v>CONTATOR TRIPOLAR, CORRENTE DE *110* A, TENSAO NOMINAL DE *500* V, CATEGORIA AC-2 E AC-3</v>
          </cell>
          <cell r="C1500" t="str">
            <v>UN</v>
          </cell>
          <cell r="D1500" t="str">
            <v>AS</v>
          </cell>
          <cell r="E1500" t="str">
            <v>1.464,30</v>
          </cell>
        </row>
        <row r="1501">
          <cell r="A1501">
            <v>1626</v>
          </cell>
          <cell r="B1501" t="str">
            <v>CONTATOR TRIPOLAR, CORRENTE DE *185* A, TENSAO NOMINAL DE *500* V, CATEGORIA AC-2 E AC-3</v>
          </cell>
          <cell r="C1501" t="str">
            <v>UN</v>
          </cell>
          <cell r="D1501" t="str">
            <v>AS</v>
          </cell>
          <cell r="E1501" t="str">
            <v>2.190,04</v>
          </cell>
        </row>
        <row r="1502">
          <cell r="A1502">
            <v>1625</v>
          </cell>
          <cell r="B1502" t="str">
            <v>CONTATOR TRIPOLAR, CORRENTE DE *22* A, TENSAO NOMINAL DE *500* V, CATEGORIA AC-2 E AC-3</v>
          </cell>
          <cell r="C1502" t="str">
            <v>UN</v>
          </cell>
          <cell r="D1502" t="str">
            <v>AS</v>
          </cell>
          <cell r="E1502" t="str">
            <v>152,96</v>
          </cell>
        </row>
        <row r="1503">
          <cell r="A1503">
            <v>1622</v>
          </cell>
          <cell r="B1503" t="str">
            <v>CONTATOR TRIPOLAR, CORRENTE DE *265* A, TENSAO NOMINAL DE *500* V, CATEGORIA AC-2 E AC-3</v>
          </cell>
          <cell r="C1503" t="str">
            <v>UN</v>
          </cell>
          <cell r="D1503" t="str">
            <v>AS</v>
          </cell>
          <cell r="E1503" t="str">
            <v>4.942,02</v>
          </cell>
        </row>
        <row r="1504">
          <cell r="A1504">
            <v>1620</v>
          </cell>
          <cell r="B1504" t="str">
            <v>CONTATOR TRIPOLAR, CORRENTE DE *38* A, TENSAO NOMINAL DE *500* V, CATEGORIA AC-2 E AC-3</v>
          </cell>
          <cell r="C1504" t="str">
            <v>UN</v>
          </cell>
          <cell r="D1504" t="str">
            <v>AS</v>
          </cell>
          <cell r="E1504" t="str">
            <v>322,23</v>
          </cell>
        </row>
        <row r="1505">
          <cell r="A1505">
            <v>1629</v>
          </cell>
          <cell r="B1505" t="str">
            <v>CONTATOR TRIPOLAR, CORRENTE DE *500* A, TENSAO NOMINAL DE *500* V, CATEGORIA AC-2 E AC-3</v>
          </cell>
          <cell r="C1505" t="str">
            <v>UN</v>
          </cell>
          <cell r="D1505" t="str">
            <v>AS</v>
          </cell>
          <cell r="E1505" t="str">
            <v>12.027,71</v>
          </cell>
        </row>
        <row r="1506">
          <cell r="A1506">
            <v>1627</v>
          </cell>
          <cell r="B1506" t="str">
            <v>CONTATOR TRIPOLAR, CORRENTE DE *65* A, TENSAO NOMINAL DE *500* V, CATEGORIA AC-2 E AC-3</v>
          </cell>
          <cell r="C1506" t="str">
            <v>UN</v>
          </cell>
          <cell r="D1506" t="str">
            <v>AS</v>
          </cell>
          <cell r="E1506" t="str">
            <v>615,93</v>
          </cell>
        </row>
        <row r="1507">
          <cell r="A1507">
            <v>1623</v>
          </cell>
          <cell r="B1507" t="str">
            <v>CONTATOR TRIPOLAR, CORRENTE DE 12 A, TENSAO NOMINAL DE *500* V, CATEGORIA AC-2 E AC-3</v>
          </cell>
          <cell r="C1507" t="str">
            <v>UN</v>
          </cell>
          <cell r="D1507" t="str">
            <v>AS</v>
          </cell>
          <cell r="E1507" t="str">
            <v>124,75</v>
          </cell>
        </row>
        <row r="1508">
          <cell r="A1508">
            <v>1619</v>
          </cell>
          <cell r="B1508" t="str">
            <v>CONTATOR TRIPOLAR, CORRENTE DE 25 A, TENSAO NOMINAL DE *500* V, CATEGORIA AC-2 E AC-3</v>
          </cell>
          <cell r="C1508" t="str">
            <v>UN</v>
          </cell>
          <cell r="D1508" t="str">
            <v>AS</v>
          </cell>
          <cell r="E1508" t="str">
            <v>171,60</v>
          </cell>
        </row>
        <row r="1509">
          <cell r="A1509">
            <v>1630</v>
          </cell>
          <cell r="B1509" t="str">
            <v>CONTATOR TRIPOLAR, CORRENTE DE 250 A, TENSAO NOMINAL DE *500* V, PARA ACIONAMENTO DE CAPACITORES</v>
          </cell>
          <cell r="C1509" t="str">
            <v>UN</v>
          </cell>
          <cell r="D1509" t="str">
            <v>AS</v>
          </cell>
          <cell r="E1509" t="str">
            <v>3.778,28</v>
          </cell>
        </row>
        <row r="1510">
          <cell r="A1510">
            <v>1616</v>
          </cell>
          <cell r="B1510" t="str">
            <v>CONTATOR TRIPOLAR, CORRENTE DE 300 A, TENSAO NOMINAL DE *500* V, CATEGORIA AC-2 E AC-3</v>
          </cell>
          <cell r="C1510" t="str">
            <v>UN</v>
          </cell>
          <cell r="D1510" t="str">
            <v>AS</v>
          </cell>
          <cell r="E1510" t="str">
            <v>5.811,06</v>
          </cell>
        </row>
        <row r="1511">
          <cell r="A1511">
            <v>1614</v>
          </cell>
          <cell r="B1511" t="str">
            <v>CONTATOR TRIPOLAR, CORRENTE DE 32 A, TENSAO NOMINAL DE *500* V, CATEGORIA AC-2 E AC-3</v>
          </cell>
          <cell r="C1511" t="str">
            <v>UN</v>
          </cell>
          <cell r="D1511" t="str">
            <v>AS</v>
          </cell>
          <cell r="E1511" t="str">
            <v>265,58</v>
          </cell>
        </row>
        <row r="1512">
          <cell r="A1512">
            <v>1617</v>
          </cell>
          <cell r="B1512" t="str">
            <v>CONTATOR TRIPOLAR, CORRENTE DE 400 A, TENSAO NOMINAL DE *500* V, CATEGORIA AC-2 E AC-3</v>
          </cell>
          <cell r="C1512" t="str">
            <v>UN</v>
          </cell>
          <cell r="D1512" t="str">
            <v>AS</v>
          </cell>
          <cell r="E1512" t="str">
            <v>6.937,15</v>
          </cell>
        </row>
        <row r="1513">
          <cell r="A1513">
            <v>1621</v>
          </cell>
          <cell r="B1513" t="str">
            <v>CONTATOR TRIPOLAR, CORRENTE DE 45 A, TENSAO NOMINAL DE *500* V, CATEGORIA AC-2 E AC-3</v>
          </cell>
          <cell r="C1513" t="str">
            <v>UN</v>
          </cell>
          <cell r="D1513" t="str">
            <v>AS</v>
          </cell>
          <cell r="E1513" t="str">
            <v>474,99</v>
          </cell>
        </row>
        <row r="1514">
          <cell r="A1514">
            <v>1624</v>
          </cell>
          <cell r="B1514" t="str">
            <v>CONTATOR TRIPOLAR, CORRENTE DE 630 A, TENSAO NOMINAL DE *500* V, CATEGORIA AC-2 E AC-3</v>
          </cell>
          <cell r="C1514" t="str">
            <v>UN</v>
          </cell>
          <cell r="D1514" t="str">
            <v>AS</v>
          </cell>
          <cell r="E1514" t="str">
            <v>17.051,85</v>
          </cell>
        </row>
        <row r="1515">
          <cell r="A1515">
            <v>1615</v>
          </cell>
          <cell r="B1515" t="str">
            <v>CONTATOR TRIPOLAR, CORRENTE DE 75 A, TENSAO NOMINAL DE *500* V, CATEGORIA AC-2 E AC-3</v>
          </cell>
          <cell r="C1515" t="str">
            <v>UN</v>
          </cell>
          <cell r="D1515" t="str">
            <v>AS</v>
          </cell>
          <cell r="E1515" t="str">
            <v>891,96</v>
          </cell>
        </row>
        <row r="1516">
          <cell r="A1516">
            <v>1612</v>
          </cell>
          <cell r="B1516" t="str">
            <v>CONTATOR TRIPOLAR, CORRENTE DE 9 A, TENSAO NOMINAL DE *500* V, CATEGORIA AC-2 E AC-3</v>
          </cell>
          <cell r="C1516" t="str">
            <v>UN</v>
          </cell>
          <cell r="D1516" t="str">
            <v>AS</v>
          </cell>
          <cell r="E1516" t="str">
            <v>117,48</v>
          </cell>
        </row>
        <row r="1517">
          <cell r="A1517">
            <v>1618</v>
          </cell>
          <cell r="B1517" t="str">
            <v>CONTATOR TRIPOLAR, CORRENTE DE 95 A, TENSAO NOMINAL DE *500* V, CATEGORIA AC-2 E AC-3</v>
          </cell>
          <cell r="C1517" t="str">
            <v>UN</v>
          </cell>
          <cell r="D1517" t="str">
            <v>AS</v>
          </cell>
          <cell r="E1517" t="str">
            <v>1.225,69</v>
          </cell>
        </row>
        <row r="1518">
          <cell r="A1518">
            <v>14211</v>
          </cell>
          <cell r="B1518" t="str">
            <v>CONTRA-PORCA SEXTAVADA, DIAMETRO NOMINAL 1 3/8", ALTURA 35 MM</v>
          </cell>
          <cell r="C1518" t="str">
            <v>UN</v>
          </cell>
          <cell r="D1518" t="str">
            <v>AS</v>
          </cell>
          <cell r="E1518" t="str">
            <v>22,97</v>
          </cell>
        </row>
        <row r="1519">
          <cell r="A1519">
            <v>34500</v>
          </cell>
          <cell r="B1519" t="str">
            <v>COORDENADOR / GERENTE DE OBRA</v>
          </cell>
          <cell r="C1519" t="str">
            <v>H</v>
          </cell>
          <cell r="D1519" t="str">
            <v>CR</v>
          </cell>
          <cell r="E1519" t="str">
            <v>114,00</v>
          </cell>
        </row>
        <row r="1520">
          <cell r="A1520">
            <v>40934</v>
          </cell>
          <cell r="B1520" t="str">
            <v>COORDENADOR / GERENTE DE OBRA (MENSALISTA)</v>
          </cell>
          <cell r="C1520" t="str">
            <v>MES</v>
          </cell>
          <cell r="D1520" t="str">
            <v>CR</v>
          </cell>
          <cell r="E1520" t="str">
            <v>20.079,65</v>
          </cell>
        </row>
        <row r="1521">
          <cell r="A1521">
            <v>38200</v>
          </cell>
          <cell r="B1521" t="str">
            <v>CORDA DE POLIAMIDA 12 MM TIPO BOMBEIRO, PARA TRABALHO EM ALTURA</v>
          </cell>
          <cell r="C1521" t="str">
            <v>100M</v>
          </cell>
          <cell r="D1521" t="str">
            <v>CR</v>
          </cell>
          <cell r="E1521" t="str">
            <v>528,41</v>
          </cell>
        </row>
        <row r="1522">
          <cell r="A1522">
            <v>39269</v>
          </cell>
          <cell r="B1522" t="str">
            <v>CORDAO DE COBRE, FLEXIVEL, TORCIDO, CLASSE 4 OU 5, ISOLACAO EM PVC/D, 300 V, 2 CONDUTORES DE 0,5 MM2</v>
          </cell>
          <cell r="C1522" t="str">
            <v>M</v>
          </cell>
          <cell r="D1522" t="str">
            <v>CR</v>
          </cell>
          <cell r="E1522" t="str">
            <v>1,24</v>
          </cell>
        </row>
        <row r="1523">
          <cell r="A1523">
            <v>11889</v>
          </cell>
          <cell r="B1523" t="str">
            <v>CORDAO DE COBRE, FLEXIVEL, TORCIDO, CLASSE 4 OU 5, ISOLACAO EM PVC/D, 300 V, 2 CONDUTORES DE 0,75 MM2</v>
          </cell>
          <cell r="C1523" t="str">
            <v>M</v>
          </cell>
          <cell r="D1523" t="str">
            <v>CR</v>
          </cell>
          <cell r="E1523" t="str">
            <v>1,73</v>
          </cell>
        </row>
        <row r="1524">
          <cell r="A1524">
            <v>39270</v>
          </cell>
          <cell r="B1524" t="str">
            <v>CORDAO DE COBRE, FLEXIVEL, TORCIDO, CLASSE 4 OU 5, ISOLACAO EM PVC/D, 300 V, 2 CONDUTORES DE 1,0 MM2</v>
          </cell>
          <cell r="C1524" t="str">
            <v>M</v>
          </cell>
          <cell r="D1524" t="str">
            <v>CR</v>
          </cell>
          <cell r="E1524" t="str">
            <v>2,06</v>
          </cell>
        </row>
        <row r="1525">
          <cell r="A1525">
            <v>11890</v>
          </cell>
          <cell r="B1525" t="str">
            <v>CORDAO DE COBRE, FLEXIVEL, TORCIDO, CLASSE 4 OU 5, ISOLACAO EM PVC/D, 300 V, 2 CONDUTORES DE 1,5 MM2</v>
          </cell>
          <cell r="C1525" t="str">
            <v>M</v>
          </cell>
          <cell r="D1525" t="str">
            <v>CR</v>
          </cell>
          <cell r="E1525" t="str">
            <v>2,67</v>
          </cell>
        </row>
        <row r="1526">
          <cell r="A1526">
            <v>11891</v>
          </cell>
          <cell r="B1526" t="str">
            <v>CORDAO DE COBRE, FLEXIVEL, TORCIDO, CLASSE 4 OU 5, ISOLACAO EM PVC/D, 300 V, 2 CONDUTORES DE 2,5 MM2</v>
          </cell>
          <cell r="C1526" t="str">
            <v>M</v>
          </cell>
          <cell r="D1526" t="str">
            <v>CR</v>
          </cell>
          <cell r="E1526" t="str">
            <v>4,42</v>
          </cell>
        </row>
        <row r="1527">
          <cell r="A1527">
            <v>11892</v>
          </cell>
          <cell r="B1527" t="str">
            <v>CORDAO DE COBRE, FLEXIVEL, TORCIDO, CLASSE 4 OU 5, ISOLACAO EM PVC/D, 300 V, 2 CONDUTORES DE 4 MM2</v>
          </cell>
          <cell r="C1527" t="str">
            <v>M</v>
          </cell>
          <cell r="D1527" t="str">
            <v>CR</v>
          </cell>
          <cell r="E1527" t="str">
            <v>6,82</v>
          </cell>
        </row>
        <row r="1528">
          <cell r="A1528">
            <v>37601</v>
          </cell>
          <cell r="B1528" t="str">
            <v>CORDEL DETONANTE, NP 05 G/M</v>
          </cell>
          <cell r="C1528" t="str">
            <v>M</v>
          </cell>
          <cell r="D1528" t="str">
            <v>AS</v>
          </cell>
          <cell r="E1528" t="str">
            <v>5,07</v>
          </cell>
        </row>
        <row r="1529">
          <cell r="A1529">
            <v>1634</v>
          </cell>
          <cell r="B1529" t="str">
            <v>CORDEL DETONANTE, NP 10 G/M</v>
          </cell>
          <cell r="C1529" t="str">
            <v>M</v>
          </cell>
          <cell r="D1529" t="str">
            <v>AS</v>
          </cell>
          <cell r="E1529" t="str">
            <v>5,24</v>
          </cell>
        </row>
        <row r="1530">
          <cell r="A1530">
            <v>5086</v>
          </cell>
          <cell r="B1530" t="str">
            <v>CORRENTE DE ELO CURTO COMUM, SOLDADA, GALVANIZADA, ESPESSURA DO ELO = 1/2" (12,5 MM)</v>
          </cell>
          <cell r="C1530" t="str">
            <v>KG</v>
          </cell>
          <cell r="D1530" t="str">
            <v>CR</v>
          </cell>
          <cell r="E1530" t="str">
            <v>26,62</v>
          </cell>
        </row>
        <row r="1531">
          <cell r="A1531">
            <v>11280</v>
          </cell>
          <cell r="B1531" t="str">
            <v>CORTADEIRA DE PISO DE CONCRETO E ASFALTO, PARA DISCO PADRAO DE DIAMETRO 350 MM (14") OU 450 MM (18") , MOTOR A GASOLINA, POTENCIA 13 HP, SEM DISCO</v>
          </cell>
          <cell r="C1531" t="str">
            <v>UN</v>
          </cell>
          <cell r="D1531" t="str">
            <v>CR</v>
          </cell>
          <cell r="E1531" t="str">
            <v>10.562,96</v>
          </cell>
        </row>
        <row r="1532">
          <cell r="A1532">
            <v>40519</v>
          </cell>
          <cell r="B1532" t="str">
            <v>CORTADEIRA HIDRAULICA DE VERGALHAO, PARA ACO DE DIAMETRO ATE 50 MM, MOTOR ELETRICO TRIFASICO, POTENCIA DE 5,5 HP A 7,5 HP</v>
          </cell>
          <cell r="C1532" t="str">
            <v>UN</v>
          </cell>
          <cell r="D1532" t="str">
            <v>CR</v>
          </cell>
          <cell r="E1532" t="str">
            <v>87.077,45</v>
          </cell>
        </row>
        <row r="1533">
          <cell r="A1533">
            <v>39869</v>
          </cell>
          <cell r="B1533" t="str">
            <v>COTOVELO BRONZE/LATAO (REF 707-3) SEM ANEL DE SOLDA, BOLSA X ROSCA F, 15MM X 1/2"</v>
          </cell>
          <cell r="C1533" t="str">
            <v>UN</v>
          </cell>
          <cell r="D1533" t="str">
            <v>CR</v>
          </cell>
          <cell r="E1533" t="str">
            <v>9,32</v>
          </cell>
        </row>
        <row r="1534">
          <cell r="A1534">
            <v>39870</v>
          </cell>
          <cell r="B1534" t="str">
            <v>COTOVELO BRONZE/LATAO (REF 707-3) SEM ANEL DE SOLDA, BOLSA X ROSCA F, 22MM X 1/2"</v>
          </cell>
          <cell r="C1534" t="str">
            <v>UN</v>
          </cell>
          <cell r="D1534" t="str">
            <v>CR</v>
          </cell>
          <cell r="E1534" t="str">
            <v>14,25</v>
          </cell>
        </row>
        <row r="1535">
          <cell r="A1535">
            <v>39871</v>
          </cell>
          <cell r="B1535" t="str">
            <v>COTOVELO BRONZE/LATAO (REF 707-3) SEM ANEL DE SOLDA, BOLSA X ROSCA F, 22MM X 3/4"</v>
          </cell>
          <cell r="C1535" t="str">
            <v>UN</v>
          </cell>
          <cell r="D1535" t="str">
            <v>CR</v>
          </cell>
          <cell r="E1535" t="str">
            <v>15,97</v>
          </cell>
        </row>
        <row r="1536">
          <cell r="A1536">
            <v>12722</v>
          </cell>
          <cell r="B1536" t="str">
            <v>COTOVELO DE COBRE 90 GRAUS (REF 607) SEM ANEL DE SOLDA, BOLSA X BOLSA, 104 MM</v>
          </cell>
          <cell r="C1536" t="str">
            <v>UN</v>
          </cell>
          <cell r="D1536" t="str">
            <v>CR</v>
          </cell>
          <cell r="E1536" t="str">
            <v>534,63</v>
          </cell>
        </row>
        <row r="1537">
          <cell r="A1537">
            <v>12714</v>
          </cell>
          <cell r="B1537" t="str">
            <v>COTOVELO DE COBRE 90 GRAUS (REF 607) SEM ANEL DE SOLDA, BOLSA X BOLSA, 15 MM</v>
          </cell>
          <cell r="C1537" t="str">
            <v>UN</v>
          </cell>
          <cell r="D1537" t="str">
            <v>CR</v>
          </cell>
          <cell r="E1537" t="str">
            <v>3,49</v>
          </cell>
        </row>
        <row r="1538">
          <cell r="A1538">
            <v>12715</v>
          </cell>
          <cell r="B1538" t="str">
            <v>COTOVELO DE COBRE 90 GRAUS (REF 607) SEM ANEL DE SOLDA, BOLSA X BOLSA, 22 MM</v>
          </cell>
          <cell r="C1538" t="str">
            <v>UN</v>
          </cell>
          <cell r="D1538" t="str">
            <v>CR</v>
          </cell>
          <cell r="E1538" t="str">
            <v>7,88</v>
          </cell>
        </row>
        <row r="1539">
          <cell r="A1539">
            <v>12716</v>
          </cell>
          <cell r="B1539" t="str">
            <v>COTOVELO DE COBRE 90 GRAUS (REF 607) SEM ANEL DE SOLDA, BOLSA X BOLSA, 28 MM</v>
          </cell>
          <cell r="C1539" t="str">
            <v>UN</v>
          </cell>
          <cell r="D1539" t="str">
            <v>CR</v>
          </cell>
          <cell r="E1539" t="str">
            <v>13,53</v>
          </cell>
        </row>
        <row r="1540">
          <cell r="A1540">
            <v>12717</v>
          </cell>
          <cell r="B1540" t="str">
            <v>COTOVELO DE COBRE 90 GRAUS (REF 607) SEM ANEL DE SOLDA, BOLSA X BOLSA, 35 MM</v>
          </cell>
          <cell r="C1540" t="str">
            <v>UN</v>
          </cell>
          <cell r="D1540" t="str">
            <v>CR</v>
          </cell>
          <cell r="E1540" t="str">
            <v>26,59</v>
          </cell>
        </row>
        <row r="1541">
          <cell r="A1541">
            <v>12718</v>
          </cell>
          <cell r="B1541" t="str">
            <v>COTOVELO DE COBRE 90 GRAUS (REF 607) SEM ANEL DE SOLDA, BOLSA X BOLSA, 42 MM</v>
          </cell>
          <cell r="C1541" t="str">
            <v>UN</v>
          </cell>
          <cell r="D1541" t="str">
            <v>CR</v>
          </cell>
          <cell r="E1541" t="str">
            <v>40,82</v>
          </cell>
        </row>
        <row r="1542">
          <cell r="A1542">
            <v>12719</v>
          </cell>
          <cell r="B1542" t="str">
            <v>COTOVELO DE COBRE 90 GRAUS (REF 607) SEM ANEL DE SOLDA, BOLSA X BOLSA, 54 MM</v>
          </cell>
          <cell r="C1542" t="str">
            <v>UN</v>
          </cell>
          <cell r="D1542" t="str">
            <v>CR</v>
          </cell>
          <cell r="E1542" t="str">
            <v>64,80</v>
          </cell>
        </row>
        <row r="1543">
          <cell r="A1543">
            <v>12720</v>
          </cell>
          <cell r="B1543" t="str">
            <v>COTOVELO DE COBRE 90 GRAUS (REF 607) SEM ANEL DE SOLDA, BOLSA X BOLSA, 66 MM</v>
          </cell>
          <cell r="C1543" t="str">
            <v>UN</v>
          </cell>
          <cell r="D1543" t="str">
            <v>CR</v>
          </cell>
          <cell r="E1543" t="str">
            <v>225,63</v>
          </cell>
        </row>
        <row r="1544">
          <cell r="A1544">
            <v>12721</v>
          </cell>
          <cell r="B1544" t="str">
            <v>COTOVELO DE COBRE 90 GRAUS (REF 607) SEM ANEL DE SOLDA, BOLSA X BOLSA, 79 MM</v>
          </cell>
          <cell r="C1544" t="str">
            <v>UN</v>
          </cell>
          <cell r="D1544" t="str">
            <v>CR</v>
          </cell>
          <cell r="E1544" t="str">
            <v>216,36</v>
          </cell>
        </row>
        <row r="1545">
          <cell r="A1545">
            <v>3468</v>
          </cell>
          <cell r="B1545" t="str">
            <v>COTOVELO DE REDUCAO 90 GRAUS DE FERRO GALVANIZADO, COM ROSCA BSP, DE 1 1/2" X 1"</v>
          </cell>
          <cell r="C1545" t="str">
            <v>UN</v>
          </cell>
          <cell r="D1545" t="str">
            <v>CR</v>
          </cell>
          <cell r="E1545" t="str">
            <v>24,56</v>
          </cell>
        </row>
        <row r="1546">
          <cell r="A1546">
            <v>3465</v>
          </cell>
          <cell r="B1546" t="str">
            <v>COTOVELO DE REDUCAO 90 GRAUS DE FERRO GALVANIZADO, COM ROSCA BSP, DE 1 1/2" X 3/4"</v>
          </cell>
          <cell r="C1546" t="str">
            <v>UN</v>
          </cell>
          <cell r="D1546" t="str">
            <v>CR</v>
          </cell>
          <cell r="E1546" t="str">
            <v>24,55</v>
          </cell>
        </row>
        <row r="1547">
          <cell r="A1547">
            <v>12403</v>
          </cell>
          <cell r="B1547" t="str">
            <v>COTOVELO DE REDUCAO 90 GRAUS DE FERRO GALVANIZADO, COM ROSCA BSP, DE 1 1/4" X 1"</v>
          </cell>
          <cell r="C1547" t="str">
            <v>UN</v>
          </cell>
          <cell r="D1547" t="str">
            <v>CR</v>
          </cell>
          <cell r="E1547" t="str">
            <v>17,50</v>
          </cell>
        </row>
        <row r="1548">
          <cell r="A1548">
            <v>3463</v>
          </cell>
          <cell r="B1548" t="str">
            <v>COTOVELO DE REDUCAO 90 GRAUS DE FERRO GALVANIZADO, COM ROSCA BSP, DE 1" X 1/2"</v>
          </cell>
          <cell r="C1548" t="str">
            <v>UN</v>
          </cell>
          <cell r="D1548" t="str">
            <v>CR</v>
          </cell>
          <cell r="E1548" t="str">
            <v>10,22</v>
          </cell>
        </row>
        <row r="1549">
          <cell r="A1549">
            <v>3464</v>
          </cell>
          <cell r="B1549" t="str">
            <v>COTOVELO DE REDUCAO 90 GRAUS DE FERRO GALVANIZADO, COM ROSCA BSP, DE 1" X 3/4"</v>
          </cell>
          <cell r="C1549" t="str">
            <v>UN</v>
          </cell>
          <cell r="D1549" t="str">
            <v>CR</v>
          </cell>
          <cell r="E1549" t="str">
            <v>10,22</v>
          </cell>
        </row>
        <row r="1550">
          <cell r="A1550">
            <v>3466</v>
          </cell>
          <cell r="B1550" t="str">
            <v>COTOVELO DE REDUCAO 90 GRAUS DE FERRO GALVANIZADO, COM ROSCA BSP, DE 2 1/2" X 2"</v>
          </cell>
          <cell r="C1550" t="str">
            <v>UN</v>
          </cell>
          <cell r="D1550" t="str">
            <v>CR</v>
          </cell>
          <cell r="E1550" t="str">
            <v>62,36</v>
          </cell>
        </row>
        <row r="1551">
          <cell r="A1551">
            <v>3467</v>
          </cell>
          <cell r="B1551" t="str">
            <v>COTOVELO DE REDUCAO 90 GRAUS DE FERRO GALVANIZADO, COM ROSCA BSP, DE 2" X 1 1/2"</v>
          </cell>
          <cell r="C1551" t="str">
            <v>UN</v>
          </cell>
          <cell r="D1551" t="str">
            <v>CR</v>
          </cell>
          <cell r="E1551" t="str">
            <v>35,22</v>
          </cell>
        </row>
        <row r="1552">
          <cell r="A1552">
            <v>3462</v>
          </cell>
          <cell r="B1552" t="str">
            <v>COTOVELO DE REDUCAO 90 GRAUS DE FERRO GALVANIZADO, COM ROSCA BSP, DE 3/4" X 1/2"</v>
          </cell>
          <cell r="C1552" t="str">
            <v>UN</v>
          </cell>
          <cell r="D1552" t="str">
            <v>CR</v>
          </cell>
          <cell r="E1552" t="str">
            <v>6,74</v>
          </cell>
        </row>
        <row r="1553">
          <cell r="A1553">
            <v>3446</v>
          </cell>
          <cell r="B1553" t="str">
            <v>COTOVELO 45 GRAUS DE FERRO GALVANIZADO, COM ROSCA BSP, DE 1 1/2"</v>
          </cell>
          <cell r="C1553" t="str">
            <v>UN</v>
          </cell>
          <cell r="D1553" t="str">
            <v>CR</v>
          </cell>
          <cell r="E1553" t="str">
            <v>20,76</v>
          </cell>
        </row>
        <row r="1554">
          <cell r="A1554">
            <v>3445</v>
          </cell>
          <cell r="B1554" t="str">
            <v>COTOVELO 45 GRAUS DE FERRO GALVANIZADO, COM ROSCA BSP, DE 1 1/4"</v>
          </cell>
          <cell r="C1554" t="str">
            <v>UN</v>
          </cell>
          <cell r="D1554" t="str">
            <v>CR</v>
          </cell>
          <cell r="E1554" t="str">
            <v>16,95</v>
          </cell>
        </row>
        <row r="1555">
          <cell r="A1555">
            <v>3441</v>
          </cell>
          <cell r="B1555" t="str">
            <v>COTOVELO 45 GRAUS DE FERRO GALVANIZADO, COM ROSCA BSP, DE 1/2"</v>
          </cell>
          <cell r="C1555" t="str">
            <v>UN</v>
          </cell>
          <cell r="D1555" t="str">
            <v>CR</v>
          </cell>
          <cell r="E1555" t="str">
            <v>4,78</v>
          </cell>
        </row>
        <row r="1556">
          <cell r="A1556">
            <v>3444</v>
          </cell>
          <cell r="B1556" t="str">
            <v>COTOVELO 45 GRAUS DE FERRO GALVANIZADO, COM ROSCA BSP, DE 1"</v>
          </cell>
          <cell r="C1556" t="str">
            <v>UN</v>
          </cell>
          <cell r="D1556" t="str">
            <v>CR</v>
          </cell>
          <cell r="E1556" t="str">
            <v>10,43</v>
          </cell>
        </row>
        <row r="1557">
          <cell r="A1557">
            <v>12402</v>
          </cell>
          <cell r="B1557" t="str">
            <v>COTOVELO 45 GRAUS DE FERRO GALVANIZADO, COM ROSCA BSP, DE 2 1/2"</v>
          </cell>
          <cell r="C1557" t="str">
            <v>UN</v>
          </cell>
          <cell r="D1557" t="str">
            <v>CR</v>
          </cell>
          <cell r="E1557" t="str">
            <v>58,36</v>
          </cell>
        </row>
        <row r="1558">
          <cell r="A1558">
            <v>3447</v>
          </cell>
          <cell r="B1558" t="str">
            <v>COTOVELO 45 GRAUS DE FERRO GALVANIZADO, COM ROSCA BSP, DE 2"</v>
          </cell>
          <cell r="C1558" t="str">
            <v>UN</v>
          </cell>
          <cell r="D1558" t="str">
            <v>CR</v>
          </cell>
          <cell r="E1558" t="str">
            <v>30,19</v>
          </cell>
        </row>
        <row r="1559">
          <cell r="A1559">
            <v>3442</v>
          </cell>
          <cell r="B1559" t="str">
            <v>COTOVELO 45 GRAUS DE FERRO GALVANIZADO, COM ROSCA BSP, DE 3/4"</v>
          </cell>
          <cell r="C1559" t="str">
            <v>UN</v>
          </cell>
          <cell r="D1559" t="str">
            <v>CR</v>
          </cell>
          <cell r="E1559" t="str">
            <v>7,15</v>
          </cell>
        </row>
        <row r="1560">
          <cell r="A1560">
            <v>3448</v>
          </cell>
          <cell r="B1560" t="str">
            <v>COTOVELO 45 GRAUS DE FERRO GALVANIZADO, COM ROSCA BSP, DE 3"</v>
          </cell>
          <cell r="C1560" t="str">
            <v>UN</v>
          </cell>
          <cell r="D1560" t="str">
            <v>CR</v>
          </cell>
          <cell r="E1560" t="str">
            <v>85,33</v>
          </cell>
        </row>
        <row r="1561">
          <cell r="A1561">
            <v>3449</v>
          </cell>
          <cell r="B1561" t="str">
            <v>COTOVELO 45 GRAUS DE FERRO GALVANIZADO, COM ROSCA BSP, DE 4"</v>
          </cell>
          <cell r="C1561" t="str">
            <v>UN</v>
          </cell>
          <cell r="D1561" t="str">
            <v>CR</v>
          </cell>
          <cell r="E1561" t="str">
            <v>149,52</v>
          </cell>
        </row>
        <row r="1562">
          <cell r="A1562">
            <v>37438</v>
          </cell>
          <cell r="B1562" t="str">
            <v>COTOVELO 45 GRAUS, PEAD PE 100, DE 125 MM, PARA ELETROFUSAO</v>
          </cell>
          <cell r="C1562" t="str">
            <v>UN</v>
          </cell>
          <cell r="D1562" t="str">
            <v>AS</v>
          </cell>
          <cell r="E1562" t="str">
            <v>177,30</v>
          </cell>
        </row>
        <row r="1563">
          <cell r="A1563">
            <v>37439</v>
          </cell>
          <cell r="B1563" t="str">
            <v>COTOVELO 45 GRAUS, PEAD PE 100, DE 200 MM, PARA ELETROFUSAO</v>
          </cell>
          <cell r="C1563" t="str">
            <v>UN</v>
          </cell>
          <cell r="D1563" t="str">
            <v>AS</v>
          </cell>
          <cell r="E1563" t="str">
            <v>1.159,18</v>
          </cell>
        </row>
        <row r="1564">
          <cell r="A1564">
            <v>37435</v>
          </cell>
          <cell r="B1564" t="str">
            <v>COTOVELO 45 GRAUS, PEAD PE 100, DE 32 MM, PARA ELETROFUSAO</v>
          </cell>
          <cell r="C1564" t="str">
            <v>UN</v>
          </cell>
          <cell r="D1564" t="str">
            <v>AS</v>
          </cell>
          <cell r="E1564" t="str">
            <v>20,83</v>
          </cell>
        </row>
        <row r="1565">
          <cell r="A1565">
            <v>37436</v>
          </cell>
          <cell r="B1565" t="str">
            <v>COTOVELO 45 GRAUS, PEAD PE 100, DE 40 MM, PARA ELETROFUSAO</v>
          </cell>
          <cell r="C1565" t="str">
            <v>UN</v>
          </cell>
          <cell r="D1565" t="str">
            <v>AS</v>
          </cell>
          <cell r="E1565" t="str">
            <v>24,59</v>
          </cell>
        </row>
        <row r="1566">
          <cell r="A1566">
            <v>37437</v>
          </cell>
          <cell r="B1566" t="str">
            <v>COTOVELO 45 GRAUS, PEAD PE 100, DE 63 MM, PARA ELETROFUSAO</v>
          </cell>
          <cell r="C1566" t="str">
            <v>UN</v>
          </cell>
          <cell r="D1566" t="str">
            <v>AS</v>
          </cell>
          <cell r="E1566" t="str">
            <v>35,56</v>
          </cell>
        </row>
        <row r="1567">
          <cell r="A1567">
            <v>3473</v>
          </cell>
          <cell r="B1567" t="str">
            <v>COTOVELO 90 GRAUS DE FERRO GALVANIZADO, COM ROSCA BSP MACHO/FEMEA, DE 1 1/2"</v>
          </cell>
          <cell r="C1567" t="str">
            <v>UN</v>
          </cell>
          <cell r="D1567" t="str">
            <v>CR</v>
          </cell>
          <cell r="E1567" t="str">
            <v>23,47</v>
          </cell>
        </row>
        <row r="1568">
          <cell r="A1568">
            <v>3474</v>
          </cell>
          <cell r="B1568" t="str">
            <v>COTOVELO 90 GRAUS DE FERRO GALVANIZADO, COM ROSCA BSP MACHO/FEMEA, DE 1 1/4"</v>
          </cell>
          <cell r="C1568" t="str">
            <v>UN</v>
          </cell>
          <cell r="D1568" t="str">
            <v>CR</v>
          </cell>
          <cell r="E1568" t="str">
            <v>19,35</v>
          </cell>
        </row>
        <row r="1569">
          <cell r="A1569">
            <v>3450</v>
          </cell>
          <cell r="B1569" t="str">
            <v>COTOVELO 90 GRAUS DE FERRO GALVANIZADO, COM ROSCA BSP MACHO/FEMEA, DE 1/2"</v>
          </cell>
          <cell r="C1569" t="str">
            <v>UN</v>
          </cell>
          <cell r="D1569" t="str">
            <v>CR</v>
          </cell>
          <cell r="E1569" t="str">
            <v>5,61</v>
          </cell>
        </row>
        <row r="1570">
          <cell r="A1570">
            <v>3443</v>
          </cell>
          <cell r="B1570" t="str">
            <v>COTOVELO 90 GRAUS DE FERRO GALVANIZADO, COM ROSCA BSP MACHO/FEMEA, DE 1"</v>
          </cell>
          <cell r="C1570" t="str">
            <v>UN</v>
          </cell>
          <cell r="D1570" t="str">
            <v>CR</v>
          </cell>
          <cell r="E1570" t="str">
            <v>12,04</v>
          </cell>
        </row>
        <row r="1571">
          <cell r="A1571">
            <v>3453</v>
          </cell>
          <cell r="B1571" t="str">
            <v>COTOVELO 90 GRAUS DE FERRO GALVANIZADO, COM ROSCA BSP MACHO/FEMEA, DE 2 1/2"</v>
          </cell>
          <cell r="C1571" t="str">
            <v>UN</v>
          </cell>
          <cell r="D1571" t="str">
            <v>CR</v>
          </cell>
          <cell r="E1571" t="str">
            <v>68,52</v>
          </cell>
        </row>
        <row r="1572">
          <cell r="A1572">
            <v>3452</v>
          </cell>
          <cell r="B1572" t="str">
            <v>COTOVELO 90 GRAUS DE FERRO GALVANIZADO, COM ROSCA BSP MACHO/FEMEA, DE 2"</v>
          </cell>
          <cell r="C1572" t="str">
            <v>UN</v>
          </cell>
          <cell r="D1572" t="str">
            <v>CR</v>
          </cell>
          <cell r="E1572" t="str">
            <v>33,82</v>
          </cell>
        </row>
        <row r="1573">
          <cell r="A1573">
            <v>3451</v>
          </cell>
          <cell r="B1573" t="str">
            <v>COTOVELO 90 GRAUS DE FERRO GALVANIZADO, COM ROSCA BSP MACHO/FEMEA, DE 3/4"</v>
          </cell>
          <cell r="C1573" t="str">
            <v>UN</v>
          </cell>
          <cell r="D1573" t="str">
            <v>CR</v>
          </cell>
          <cell r="E1573" t="str">
            <v>6,71</v>
          </cell>
        </row>
        <row r="1574">
          <cell r="A1574">
            <v>3454</v>
          </cell>
          <cell r="B1574" t="str">
            <v>COTOVELO 90 GRAUS DE FERRO GALVANIZADO, COM ROSCA BSP MACHO/FEMEA, DE 3"</v>
          </cell>
          <cell r="C1574" t="str">
            <v>UN</v>
          </cell>
          <cell r="D1574" t="str">
            <v>CR</v>
          </cell>
          <cell r="E1574" t="str">
            <v>104,22</v>
          </cell>
        </row>
        <row r="1575">
          <cell r="A1575">
            <v>3458</v>
          </cell>
          <cell r="B1575" t="str">
            <v>COTOVELO 90 GRAUS DE FERRO GALVANIZADO, COM ROSCA BSP, DE 1 1/2"</v>
          </cell>
          <cell r="C1575" t="str">
            <v>UN</v>
          </cell>
          <cell r="D1575" t="str">
            <v>CR</v>
          </cell>
          <cell r="E1575" t="str">
            <v>18,81</v>
          </cell>
        </row>
        <row r="1576">
          <cell r="A1576">
            <v>3457</v>
          </cell>
          <cell r="B1576" t="str">
            <v>COTOVELO 90 GRAUS DE FERRO GALVANIZADO, COM ROSCA BSP, DE 1 1/4"</v>
          </cell>
          <cell r="C1576" t="str">
            <v>UN</v>
          </cell>
          <cell r="D1576" t="str">
            <v>CR</v>
          </cell>
          <cell r="E1576" t="str">
            <v>14,12</v>
          </cell>
        </row>
        <row r="1577">
          <cell r="A1577">
            <v>3455</v>
          </cell>
          <cell r="B1577" t="str">
            <v>COTOVELO 90 GRAUS DE FERRO GALVANIZADO, COM ROSCA BSP, DE 1/2"</v>
          </cell>
          <cell r="C1577" t="str">
            <v>UN</v>
          </cell>
          <cell r="D1577" t="str">
            <v>CR</v>
          </cell>
          <cell r="E1577" t="str">
            <v>4,01</v>
          </cell>
        </row>
        <row r="1578">
          <cell r="A1578">
            <v>3472</v>
          </cell>
          <cell r="B1578" t="str">
            <v>COTOVELO 90 GRAUS DE FERRO GALVANIZADO, COM ROSCA BSP, DE 1"</v>
          </cell>
          <cell r="C1578" t="str">
            <v>UN</v>
          </cell>
          <cell r="D1578" t="str">
            <v>CR</v>
          </cell>
          <cell r="E1578" t="str">
            <v>9,01</v>
          </cell>
        </row>
        <row r="1579">
          <cell r="A1579">
            <v>3470</v>
          </cell>
          <cell r="B1579" t="str">
            <v>COTOVELO 90 GRAUS DE FERRO GALVANIZADO, COM ROSCA BSP, DE 2 1/2"</v>
          </cell>
          <cell r="C1579" t="str">
            <v>UN</v>
          </cell>
          <cell r="D1579" t="str">
            <v>CR</v>
          </cell>
          <cell r="E1579" t="str">
            <v>52,54</v>
          </cell>
        </row>
        <row r="1580">
          <cell r="A1580">
            <v>3471</v>
          </cell>
          <cell r="B1580" t="str">
            <v>COTOVELO 90 GRAUS DE FERRO GALVANIZADO, COM ROSCA BSP, DE 2"</v>
          </cell>
          <cell r="C1580" t="str">
            <v>UN</v>
          </cell>
          <cell r="D1580" t="str">
            <v>CR</v>
          </cell>
          <cell r="E1580" t="str">
            <v>28,87</v>
          </cell>
        </row>
        <row r="1581">
          <cell r="A1581">
            <v>3456</v>
          </cell>
          <cell r="B1581" t="str">
            <v>COTOVELO 90 GRAUS DE FERRO GALVANIZADO, COM ROSCA BSP, DE 3/4"</v>
          </cell>
          <cell r="C1581" t="str">
            <v>UN</v>
          </cell>
          <cell r="D1581" t="str">
            <v>CR</v>
          </cell>
          <cell r="E1581" t="str">
            <v>6,00</v>
          </cell>
        </row>
        <row r="1582">
          <cell r="A1582">
            <v>3459</v>
          </cell>
          <cell r="B1582" t="str">
            <v>COTOVELO 90 GRAUS DE FERRO GALVANIZADO, COM ROSCA BSP, DE 3"</v>
          </cell>
          <cell r="C1582" t="str">
            <v>UN</v>
          </cell>
          <cell r="D1582" t="str">
            <v>CR</v>
          </cell>
          <cell r="E1582" t="str">
            <v>74,11</v>
          </cell>
        </row>
        <row r="1583">
          <cell r="A1583">
            <v>3469</v>
          </cell>
          <cell r="B1583" t="str">
            <v>COTOVELO 90 GRAUS DE FERRO GALVANIZADO, COM ROSCA BSP, DE 4"</v>
          </cell>
          <cell r="C1583" t="str">
            <v>UN</v>
          </cell>
          <cell r="D1583" t="str">
            <v>CR</v>
          </cell>
          <cell r="E1583" t="str">
            <v>140,95</v>
          </cell>
        </row>
        <row r="1584">
          <cell r="A1584">
            <v>3460</v>
          </cell>
          <cell r="B1584" t="str">
            <v>COTOVELO 90 GRAUS DE FERRO GALVANIZADO, COM ROSCA BSP, DE 5"</v>
          </cell>
          <cell r="C1584" t="str">
            <v>UN</v>
          </cell>
          <cell r="D1584" t="str">
            <v>CR</v>
          </cell>
          <cell r="E1584" t="str">
            <v>205,66</v>
          </cell>
        </row>
        <row r="1585">
          <cell r="A1585">
            <v>3461</v>
          </cell>
          <cell r="B1585" t="str">
            <v>COTOVELO 90 GRAUS DE FERRO GALVANIZADO, COM ROSCA BSP, DE 6"</v>
          </cell>
          <cell r="C1585" t="str">
            <v>UN</v>
          </cell>
          <cell r="D1585" t="str">
            <v>CR</v>
          </cell>
          <cell r="E1585" t="str">
            <v>525,67</v>
          </cell>
        </row>
        <row r="1586">
          <cell r="A1586">
            <v>37433</v>
          </cell>
          <cell r="B1586" t="str">
            <v>COTOVELO 90 GRAUS, PEAD PE 100, DE 125 MM, PARA ELETROFUSAO</v>
          </cell>
          <cell r="C1586" t="str">
            <v>UN</v>
          </cell>
          <cell r="D1586" t="str">
            <v>AS</v>
          </cell>
          <cell r="E1586" t="str">
            <v>177,30</v>
          </cell>
        </row>
        <row r="1587">
          <cell r="A1587">
            <v>37430</v>
          </cell>
          <cell r="B1587" t="str">
            <v>COTOVELO 90 GRAUS, PEAD PE 100, DE 20 MM, PARA ELETROFUSAO</v>
          </cell>
          <cell r="C1587" t="str">
            <v>UN</v>
          </cell>
          <cell r="D1587" t="str">
            <v>AS</v>
          </cell>
          <cell r="E1587" t="str">
            <v>22,22</v>
          </cell>
        </row>
        <row r="1588">
          <cell r="A1588">
            <v>37434</v>
          </cell>
          <cell r="B1588" t="str">
            <v>COTOVELO 90 GRAUS, PEAD PE 100, DE 200 MM, PARA ELETROFUSAO</v>
          </cell>
          <cell r="C1588" t="str">
            <v>UN</v>
          </cell>
          <cell r="D1588" t="str">
            <v>AS</v>
          </cell>
          <cell r="E1588" t="str">
            <v>1.653,15</v>
          </cell>
        </row>
        <row r="1589">
          <cell r="A1589">
            <v>37431</v>
          </cell>
          <cell r="B1589" t="str">
            <v>COTOVELO 90 GRAUS, PEAD PE 100, DE 32 MM, PARA ELETROFUSAO</v>
          </cell>
          <cell r="C1589" t="str">
            <v>UN</v>
          </cell>
          <cell r="D1589" t="str">
            <v>AS</v>
          </cell>
          <cell r="E1589" t="str">
            <v>30,14</v>
          </cell>
        </row>
        <row r="1590">
          <cell r="A1590">
            <v>37432</v>
          </cell>
          <cell r="B1590" t="str">
            <v>COTOVELO 90 GRAUS, PEAD PE 100, DE 63 MM, PARA ELETROFUSAO</v>
          </cell>
          <cell r="C1590" t="str">
            <v>UN</v>
          </cell>
          <cell r="D1590" t="str">
            <v>AS</v>
          </cell>
          <cell r="E1590" t="str">
            <v>55,59</v>
          </cell>
        </row>
        <row r="1591">
          <cell r="A1591">
            <v>37413</v>
          </cell>
          <cell r="B1591" t="str">
            <v>COTOVELO/JOELHO COM ADAPTADOR, 90 GRAUS, EM POLIPROPILENO, PN 16, PARA TUBOS PEAD, 20 MM X 1/2" - LIGACAO PREDIAL DE AGUA</v>
          </cell>
          <cell r="C1591" t="str">
            <v>UN</v>
          </cell>
          <cell r="D1591" t="str">
            <v>AS</v>
          </cell>
          <cell r="E1591" t="str">
            <v>3,83</v>
          </cell>
        </row>
        <row r="1592">
          <cell r="A1592">
            <v>37414</v>
          </cell>
          <cell r="B1592" t="str">
            <v>COTOVELO/JOELHO COM ADAPTADOR, 90 GRAUS, EM POLIPROPILENO, PN 16, PARA TUBOS PEAD, 20 MM X 3/4" - LIGACAO PREDIAL DE AGUA</v>
          </cell>
          <cell r="C1592" t="str">
            <v>UN</v>
          </cell>
          <cell r="D1592" t="str">
            <v>AS</v>
          </cell>
          <cell r="E1592" t="str">
            <v>4,34</v>
          </cell>
        </row>
        <row r="1593">
          <cell r="A1593">
            <v>37415</v>
          </cell>
          <cell r="B1593" t="str">
            <v>COTOVELO/JOELHO COM ADAPTADOR, 90 GRAUS, EM POLIPROPILENO, PN 16, PARA TUBOS PEAD, 32 MM X 1" - LIGACAO PREDIAL DE AGUA</v>
          </cell>
          <cell r="C1593" t="str">
            <v>UN</v>
          </cell>
          <cell r="D1593" t="str">
            <v>AS</v>
          </cell>
          <cell r="E1593" t="str">
            <v>7,90</v>
          </cell>
        </row>
        <row r="1594">
          <cell r="A1594">
            <v>37416</v>
          </cell>
          <cell r="B1594" t="str">
            <v>COTOVELO/JOELHO 90 GRAUS, EM POLIPROPILENO, PN 16, PARA TUBOS PEAD, 20 X 20 MM - LIGACAO PREDIAL DE AGUA</v>
          </cell>
          <cell r="C1594" t="str">
            <v>UN</v>
          </cell>
          <cell r="D1594" t="str">
            <v>AS</v>
          </cell>
          <cell r="E1594" t="str">
            <v>3,58</v>
          </cell>
        </row>
        <row r="1595">
          <cell r="A1595">
            <v>37417</v>
          </cell>
          <cell r="B1595" t="str">
            <v>COTOVELO/JOELHO 90 GRAUS, EM POLIPROPILENO, PN 16, PARA TUBOS PEAD, 32 X 32 MM - LIGACAO PREDIAL DE AGUA</v>
          </cell>
          <cell r="C1595" t="str">
            <v>UN</v>
          </cell>
          <cell r="D1595" t="str">
            <v>AS</v>
          </cell>
          <cell r="E1595" t="str">
            <v>5,15</v>
          </cell>
        </row>
        <row r="1596">
          <cell r="A1596">
            <v>43590</v>
          </cell>
          <cell r="B1596" t="str">
            <v>CREMONA RETANGULAR INJETADA LISA COM CHAVE, COM CASTANHA / ALCA, EM LATAO, COM ACABAMENTO CROMADO, DE SOBREPOR / EMBUTIR</v>
          </cell>
          <cell r="C1596" t="str">
            <v>UN</v>
          </cell>
          <cell r="D1596" t="str">
            <v>CR</v>
          </cell>
          <cell r="E1596" t="str">
            <v>123,76</v>
          </cell>
        </row>
        <row r="1597">
          <cell r="A1597">
            <v>43589</v>
          </cell>
          <cell r="B1597" t="str">
            <v>CREMONA RETANGULAR INJETADA LISA, COM CASTANHA / ALCA, EM LATAO, COM ACABAMENTO CROMADO, DE SOBREPOR / EMBUTIR</v>
          </cell>
          <cell r="C1597" t="str">
            <v>UN</v>
          </cell>
          <cell r="D1597" t="str">
            <v>CR</v>
          </cell>
          <cell r="E1597" t="str">
            <v>22,39</v>
          </cell>
        </row>
        <row r="1598">
          <cell r="A1598">
            <v>34519</v>
          </cell>
          <cell r="B1598" t="str">
            <v>CRUZETA DE CONCRETO LEVE, COMP. 2000 MM SECAO, 90 X 90 MM</v>
          </cell>
          <cell r="C1598" t="str">
            <v>UN</v>
          </cell>
          <cell r="D1598" t="str">
            <v>CR</v>
          </cell>
          <cell r="E1598" t="str">
            <v>86,43</v>
          </cell>
        </row>
        <row r="1599">
          <cell r="A1599">
            <v>1649</v>
          </cell>
          <cell r="B1599" t="str">
            <v>CRUZETA DE FERRO GALVANIZADO, COM ROSCA BSP, DE 1 1/2"</v>
          </cell>
          <cell r="C1599" t="str">
            <v>UN</v>
          </cell>
          <cell r="D1599" t="str">
            <v>CR</v>
          </cell>
          <cell r="E1599" t="str">
            <v>44,38</v>
          </cell>
        </row>
        <row r="1600">
          <cell r="A1600">
            <v>1653</v>
          </cell>
          <cell r="B1600" t="str">
            <v>CRUZETA DE FERRO GALVANIZADO, COM ROSCA BSP, DE 1 1/4"</v>
          </cell>
          <cell r="C1600" t="str">
            <v>UN</v>
          </cell>
          <cell r="D1600" t="str">
            <v>CR</v>
          </cell>
          <cell r="E1600" t="str">
            <v>34,76</v>
          </cell>
        </row>
        <row r="1601">
          <cell r="A1601">
            <v>1647</v>
          </cell>
          <cell r="B1601" t="str">
            <v>CRUZETA DE FERRO GALVANIZADO, COM ROSCA BSP, DE 1/2"</v>
          </cell>
          <cell r="C1601" t="str">
            <v>UN</v>
          </cell>
          <cell r="D1601" t="str">
            <v>CR</v>
          </cell>
          <cell r="E1601" t="str">
            <v>12,44</v>
          </cell>
        </row>
        <row r="1602">
          <cell r="A1602">
            <v>1648</v>
          </cell>
          <cell r="B1602" t="str">
            <v>CRUZETA DE FERRO GALVANIZADO, COM ROSCA BSP, DE 1"</v>
          </cell>
          <cell r="C1602" t="str">
            <v>UN</v>
          </cell>
          <cell r="D1602" t="str">
            <v>CR</v>
          </cell>
          <cell r="E1602" t="str">
            <v>23,90</v>
          </cell>
        </row>
        <row r="1603">
          <cell r="A1603">
            <v>1651</v>
          </cell>
          <cell r="B1603" t="str">
            <v>CRUZETA DE FERRO GALVANIZADO, COM ROSCA BSP, DE 2 1/2"</v>
          </cell>
          <cell r="C1603" t="str">
            <v>UN</v>
          </cell>
          <cell r="D1603" t="str">
            <v>CR</v>
          </cell>
          <cell r="E1603" t="str">
            <v>110,87</v>
          </cell>
        </row>
        <row r="1604">
          <cell r="A1604">
            <v>1650</v>
          </cell>
          <cell r="B1604" t="str">
            <v>CRUZETA DE FERRO GALVANIZADO, COM ROSCA BSP, DE 2"</v>
          </cell>
          <cell r="C1604" t="str">
            <v>UN</v>
          </cell>
          <cell r="D1604" t="str">
            <v>CR</v>
          </cell>
          <cell r="E1604" t="str">
            <v>61,28</v>
          </cell>
        </row>
        <row r="1605">
          <cell r="A1605">
            <v>1654</v>
          </cell>
          <cell r="B1605" t="str">
            <v>CRUZETA DE FERRO GALVANIZADO, COM ROSCA BSP, DE 3/4"</v>
          </cell>
          <cell r="C1605" t="str">
            <v>UN</v>
          </cell>
          <cell r="D1605" t="str">
            <v>CR</v>
          </cell>
          <cell r="E1605" t="str">
            <v>17,08</v>
          </cell>
        </row>
        <row r="1606">
          <cell r="A1606">
            <v>1652</v>
          </cell>
          <cell r="B1606" t="str">
            <v>CRUZETA DE FERRO GALVANIZADO, COM ROSCA BSP, DE 3"</v>
          </cell>
          <cell r="C1606" t="str">
            <v>UN</v>
          </cell>
          <cell r="D1606" t="str">
            <v>CR</v>
          </cell>
          <cell r="E1606" t="str">
            <v>159,13</v>
          </cell>
        </row>
        <row r="1607">
          <cell r="A1607">
            <v>10510</v>
          </cell>
          <cell r="B1607" t="str">
            <v>CRUZETA DE MADEIRA TRATADA, *90 X 115 X 2400* MM, EM EUCALIPTO OU EQUIVALENTE DA REGIAO</v>
          </cell>
          <cell r="C1607" t="str">
            <v>UN</v>
          </cell>
          <cell r="D1607" t="str">
            <v>CR</v>
          </cell>
          <cell r="E1607" t="str">
            <v>163,63</v>
          </cell>
        </row>
        <row r="1608">
          <cell r="A1608">
            <v>1747</v>
          </cell>
          <cell r="B1608" t="str">
            <v>CUBA ACO INOX (AISI 304) DE EMBUTIR COM VALVULA DE 3 1/2 ", DE *56 X 33 X 12* CM</v>
          </cell>
          <cell r="C1608" t="str">
            <v>UN</v>
          </cell>
          <cell r="D1608" t="str">
            <v>CR</v>
          </cell>
          <cell r="E1608" t="str">
            <v>158,74</v>
          </cell>
        </row>
        <row r="1609">
          <cell r="A1609">
            <v>1744</v>
          </cell>
          <cell r="B1609" t="str">
            <v>CUBA ACO INOX (AISI 304) DE EMBUTIR COM VALVULA 3 1/2 ", DE *40 X 34 X 12* CM</v>
          </cell>
          <cell r="C1609" t="str">
            <v>UN</v>
          </cell>
          <cell r="D1609" t="str">
            <v>CR</v>
          </cell>
          <cell r="E1609" t="str">
            <v>109,95</v>
          </cell>
        </row>
        <row r="1610">
          <cell r="A1610">
            <v>1743</v>
          </cell>
          <cell r="B1610" t="str">
            <v>CUBA ACO INOX (AISI 304) DE EMBUTIR COM VALVULA 3 1/2 ", DE *46 X 30 X 12* CM</v>
          </cell>
          <cell r="C1610" t="str">
            <v>UN</v>
          </cell>
          <cell r="D1610" t="str">
            <v>CR</v>
          </cell>
          <cell r="E1610" t="str">
            <v>144,38</v>
          </cell>
        </row>
        <row r="1611">
          <cell r="A1611">
            <v>39640</v>
          </cell>
          <cell r="B1611" t="str">
            <v>CUMEEIRA ARTICULADA (ABA INFERIOR) PARA TELHA ONDULADA DE FIBROCIMENTO E = 4 MM, ABA *330* MM, COMPRIMENTO 500 MM (SEM AMIANTO)</v>
          </cell>
          <cell r="C1611" t="str">
            <v>UN</v>
          </cell>
          <cell r="D1611" t="str">
            <v>CR</v>
          </cell>
          <cell r="E1611" t="str">
            <v>6,34</v>
          </cell>
        </row>
        <row r="1612">
          <cell r="A1612">
            <v>11013</v>
          </cell>
          <cell r="B1612" t="str">
            <v>CUMEEIRA ARTICULADA (ABA INTERNA INFERIOR OU EXTERNA SUPERIOR) PARA TELHA ESTRUTURAL DE FIBROCIMENTO, 1 ABA, E = 6 MM (SEM AMIANTO)</v>
          </cell>
          <cell r="C1612" t="str">
            <v>UN</v>
          </cell>
          <cell r="D1612" t="str">
            <v>CR</v>
          </cell>
          <cell r="E1612" t="str">
            <v>13,05</v>
          </cell>
        </row>
        <row r="1613">
          <cell r="A1613">
            <v>11017</v>
          </cell>
          <cell r="B1613" t="str">
            <v>CUMEEIRA ARTICULADA (ABA SUPERIOR) PARA TELHA ONDULADA DE FIBROCIMENTO E = 4 MM, ABA *330* MM, COMPRIMENTO 500 MM (SEM AMIANTO)</v>
          </cell>
          <cell r="C1613" t="str">
            <v>UN</v>
          </cell>
          <cell r="D1613" t="str">
            <v>CR</v>
          </cell>
          <cell r="E1613" t="str">
            <v>5,57</v>
          </cell>
        </row>
        <row r="1614">
          <cell r="A1614">
            <v>20236</v>
          </cell>
          <cell r="B1614" t="str">
            <v>CUMEEIRA ARTICULADA (PAR) PARA TELHA ONDULADA DE FIBROCIMENTO, E = 6 MM, ABA 350 MM, COMPRIMENTO 1100 MM (SEM AMIANTO)</v>
          </cell>
          <cell r="C1614" t="str">
            <v>UN</v>
          </cell>
          <cell r="D1614" t="str">
            <v>CR</v>
          </cell>
          <cell r="E1614" t="str">
            <v>24,53</v>
          </cell>
        </row>
        <row r="1615">
          <cell r="A1615">
            <v>7215</v>
          </cell>
          <cell r="B1615" t="str">
            <v>CUMEEIRA NORMAL PARA TELHA ESTRUTURAL DE FIBROCIMENTO 1 ABA, E = 6 MM, COMPRIMENTO 608 MM (SEM AMIANTO)</v>
          </cell>
          <cell r="C1615" t="str">
            <v>UN</v>
          </cell>
          <cell r="D1615" t="str">
            <v>CR</v>
          </cell>
          <cell r="E1615" t="str">
            <v>21,01</v>
          </cell>
        </row>
        <row r="1616">
          <cell r="A1616">
            <v>7216</v>
          </cell>
          <cell r="B1616" t="str">
            <v>CUMEEIRA NORMAL PARA TELHA ESTRUTURAL DE FIBROCIMENTO 2 ABAS, E = 6 MM, DE 1050 X 935 MM (SEM AMIANTO)</v>
          </cell>
          <cell r="C1616" t="str">
            <v>UN</v>
          </cell>
          <cell r="D1616" t="str">
            <v>CR</v>
          </cell>
          <cell r="E1616" t="str">
            <v>87,81</v>
          </cell>
        </row>
        <row r="1617">
          <cell r="A1617">
            <v>20235</v>
          </cell>
          <cell r="B1617" t="str">
            <v>CUMEEIRA NORMAL PARA TELHA ONDULADA DE FIBROCIMENTO, E = 6 MM, ABA 300 MM, COMPRIMENTO 1100 MM (SEM AMIANTO)</v>
          </cell>
          <cell r="C1617" t="str">
            <v>UN</v>
          </cell>
          <cell r="D1617" t="str">
            <v>CR</v>
          </cell>
          <cell r="E1617" t="str">
            <v>44,39</v>
          </cell>
        </row>
        <row r="1618">
          <cell r="A1618">
            <v>7181</v>
          </cell>
          <cell r="B1618" t="str">
            <v>CUMEEIRA PARA TELHA CERAMICA, COMPRIMENTO DE *41* CM, RENDIMENTO DE *3* TELHAS/M</v>
          </cell>
          <cell r="C1618" t="str">
            <v>UN</v>
          </cell>
          <cell r="D1618" t="str">
            <v>CR</v>
          </cell>
          <cell r="E1618" t="str">
            <v>3,06</v>
          </cell>
        </row>
        <row r="1619">
          <cell r="A1619">
            <v>40742</v>
          </cell>
          <cell r="B1619" t="str">
            <v>CUMEEIRA PARA TELHA DE CONCRETO, PARA 2 AGUAS DE TELHADO, COR CINZA, RENDIMENTO DE *3* TELHAS/M</v>
          </cell>
          <cell r="C1619" t="str">
            <v>UN</v>
          </cell>
          <cell r="D1619" t="str">
            <v>CR</v>
          </cell>
          <cell r="E1619" t="str">
            <v>7,85</v>
          </cell>
        </row>
        <row r="1620">
          <cell r="A1620">
            <v>7214</v>
          </cell>
          <cell r="B1620" t="str">
            <v>CUMEEIRA SHED PARA TELHA ONDULADA DE FIBROCIMENTO, E = 6 MM, ABA 280 MM, COMPRIMENTO 1100 MM (SEM AMIANTO)</v>
          </cell>
          <cell r="C1620" t="str">
            <v>UN</v>
          </cell>
          <cell r="D1620" t="str">
            <v>CR</v>
          </cell>
          <cell r="E1620" t="str">
            <v>30,08</v>
          </cell>
        </row>
        <row r="1621">
          <cell r="A1621">
            <v>7219</v>
          </cell>
          <cell r="B1621" t="str">
            <v>CUMEEIRA UNIVERSAL PARA TELHA ONDULADA DE FIBROCIMENTO, E = 6 MM, ABA 210 MM, COMPRIMENTO 1100 MM (SEM AMIANTO)</v>
          </cell>
          <cell r="C1621" t="str">
            <v>UN</v>
          </cell>
          <cell r="D1621" t="str">
            <v>CR</v>
          </cell>
          <cell r="E1621" t="str">
            <v>31,14</v>
          </cell>
        </row>
        <row r="1622">
          <cell r="A1622">
            <v>37972</v>
          </cell>
          <cell r="B1622" t="str">
            <v>CURVA CPVC, 90 GRAUS, SOLDAVEL, 22 MM, PARA AGUA QUENTE</v>
          </cell>
          <cell r="C1622" t="str">
            <v>UN</v>
          </cell>
          <cell r="D1622" t="str">
            <v>CR</v>
          </cell>
          <cell r="E1622" t="str">
            <v>6,22</v>
          </cell>
        </row>
        <row r="1623">
          <cell r="A1623">
            <v>37973</v>
          </cell>
          <cell r="B1623" t="str">
            <v>CURVA CPVC, 90 GRAUS, SOLDAVEL, 28 MM, PARA AGUA QUENTE</v>
          </cell>
          <cell r="C1623" t="str">
            <v>UN</v>
          </cell>
          <cell r="D1623" t="str">
            <v>CR</v>
          </cell>
          <cell r="E1623" t="str">
            <v>9,97</v>
          </cell>
        </row>
        <row r="1624">
          <cell r="A1624">
            <v>37971</v>
          </cell>
          <cell r="B1624" t="str">
            <v>CURVA CPVC, 90 GRAUS, SOLDAVEL,15 MM, PARA AGUA QUENTE</v>
          </cell>
          <cell r="C1624" t="str">
            <v>UN</v>
          </cell>
          <cell r="D1624" t="str">
            <v>CR</v>
          </cell>
          <cell r="E1624" t="str">
            <v>3,74</v>
          </cell>
        </row>
        <row r="1625">
          <cell r="A1625">
            <v>20094</v>
          </cell>
          <cell r="B1625" t="str">
            <v>CURVA CURTA PVC, PB, JE, 45 GRAUS, DN 100 MM, PARA REDE COLETORA ESGOTO (NBR 10569)</v>
          </cell>
          <cell r="C1625" t="str">
            <v>UN</v>
          </cell>
          <cell r="D1625" t="str">
            <v>AS</v>
          </cell>
          <cell r="E1625" t="str">
            <v>27,18</v>
          </cell>
        </row>
        <row r="1626">
          <cell r="A1626">
            <v>20095</v>
          </cell>
          <cell r="B1626" t="str">
            <v>CURVA CURTA PVC, PB, JE, 90 GRAUS, DN 100 MM, PARA REDE COLETORA ESGOTO (NBR 10569)</v>
          </cell>
          <cell r="C1626" t="str">
            <v>UN</v>
          </cell>
          <cell r="D1626" t="str">
            <v>AS</v>
          </cell>
          <cell r="E1626" t="str">
            <v>34,61</v>
          </cell>
        </row>
        <row r="1627">
          <cell r="A1627">
            <v>1954</v>
          </cell>
          <cell r="B1627" t="str">
            <v>CURVA DE PVC 45 GRAUS, SOLDAVEL, 110 MM, PARA AGUA FRIA PREDIAL (NBR 5648)</v>
          </cell>
          <cell r="C1627" t="str">
            <v>UN</v>
          </cell>
          <cell r="D1627" t="str">
            <v>CR</v>
          </cell>
          <cell r="E1627" t="str">
            <v>143,23</v>
          </cell>
        </row>
        <row r="1628">
          <cell r="A1628">
            <v>1926</v>
          </cell>
          <cell r="B1628" t="str">
            <v>CURVA DE PVC 45 GRAUS, SOLDAVEL, 20 MM, PARA AGUA FRIA PREDIAL (NBR 5648)</v>
          </cell>
          <cell r="C1628" t="str">
            <v>UN</v>
          </cell>
          <cell r="D1628" t="str">
            <v>CR</v>
          </cell>
          <cell r="E1628" t="str">
            <v>1,89</v>
          </cell>
        </row>
        <row r="1629">
          <cell r="A1629">
            <v>1927</v>
          </cell>
          <cell r="B1629" t="str">
            <v>CURVA DE PVC 45 GRAUS, SOLDAVEL, 25 MM, PARA AGUA FRIA PREDIAL (NBR 5648)</v>
          </cell>
          <cell r="C1629" t="str">
            <v>UN</v>
          </cell>
          <cell r="D1629" t="str">
            <v>CR</v>
          </cell>
          <cell r="E1629" t="str">
            <v>2,49</v>
          </cell>
        </row>
        <row r="1630">
          <cell r="A1630">
            <v>1923</v>
          </cell>
          <cell r="B1630" t="str">
            <v>CURVA DE PVC 45 GRAUS, SOLDAVEL, 32 MM, PARA AGUA FRIA PREDIAL (NBR 5648)</v>
          </cell>
          <cell r="C1630" t="str">
            <v>UN</v>
          </cell>
          <cell r="D1630" t="str">
            <v>CR</v>
          </cell>
          <cell r="E1630" t="str">
            <v>4,08</v>
          </cell>
        </row>
        <row r="1631">
          <cell r="A1631">
            <v>1929</v>
          </cell>
          <cell r="B1631" t="str">
            <v>CURVA DE PVC 45 GRAUS, SOLDAVEL, 40 MM, PARA AGUA FRIA PREDIAL (NBR 5648)</v>
          </cell>
          <cell r="C1631" t="str">
            <v>UN</v>
          </cell>
          <cell r="D1631" t="str">
            <v>CR</v>
          </cell>
          <cell r="E1631" t="str">
            <v>6,69</v>
          </cell>
        </row>
        <row r="1632">
          <cell r="A1632">
            <v>1930</v>
          </cell>
          <cell r="B1632" t="str">
            <v>CURVA DE PVC 45 GRAUS, SOLDAVEL, 50 MM, PARA AGUA FRIA PREDIAL (NBR 5648)</v>
          </cell>
          <cell r="C1632" t="str">
            <v>UN</v>
          </cell>
          <cell r="D1632" t="str">
            <v>CR</v>
          </cell>
          <cell r="E1632" t="str">
            <v>12,97</v>
          </cell>
        </row>
        <row r="1633">
          <cell r="A1633">
            <v>1924</v>
          </cell>
          <cell r="B1633" t="str">
            <v>CURVA DE PVC 45 GRAUS, SOLDAVEL, 60 MM, PARA AGUA FRIA PREDIAL (NBR 5648)</v>
          </cell>
          <cell r="C1633" t="str">
            <v>UN</v>
          </cell>
          <cell r="D1633" t="str">
            <v>CR</v>
          </cell>
          <cell r="E1633" t="str">
            <v>22,36</v>
          </cell>
        </row>
        <row r="1634">
          <cell r="A1634">
            <v>1922</v>
          </cell>
          <cell r="B1634" t="str">
            <v>CURVA DE PVC 45 GRAUS, SOLDAVEL, 75 MM, PARA AGUA FRIA PREDIAL (NBR 5648)</v>
          </cell>
          <cell r="C1634" t="str">
            <v>UN</v>
          </cell>
          <cell r="D1634" t="str">
            <v>CR</v>
          </cell>
          <cell r="E1634" t="str">
            <v>33,21</v>
          </cell>
        </row>
        <row r="1635">
          <cell r="A1635">
            <v>1953</v>
          </cell>
          <cell r="B1635" t="str">
            <v>CURVA DE PVC 45 GRAUS, SOLDAVEL, 85 MM, PARA AGUA FRIA PREDIAL (NBR 5648)</v>
          </cell>
          <cell r="C1635" t="str">
            <v>UN</v>
          </cell>
          <cell r="D1635" t="str">
            <v>CR</v>
          </cell>
          <cell r="E1635" t="str">
            <v>58,03</v>
          </cell>
        </row>
        <row r="1636">
          <cell r="A1636">
            <v>1962</v>
          </cell>
          <cell r="B1636" t="str">
            <v>CURVA DE PVC 90 GRAUS, SOLDAVEL, 110 MM, PARA AGUA FRIA PREDIAL (NBR 5648)</v>
          </cell>
          <cell r="C1636" t="str">
            <v>UN</v>
          </cell>
          <cell r="D1636" t="str">
            <v>CR</v>
          </cell>
          <cell r="E1636" t="str">
            <v>189,86</v>
          </cell>
        </row>
        <row r="1637">
          <cell r="A1637">
            <v>1955</v>
          </cell>
          <cell r="B1637" t="str">
            <v>CURVA DE PVC 90 GRAUS, SOLDAVEL, 20 MM, PARA AGUA FRIA PREDIAL (NBR 5648)</v>
          </cell>
          <cell r="C1637" t="str">
            <v>UN</v>
          </cell>
          <cell r="D1637" t="str">
            <v>CR</v>
          </cell>
          <cell r="E1637" t="str">
            <v>2,51</v>
          </cell>
        </row>
        <row r="1638">
          <cell r="A1638">
            <v>1956</v>
          </cell>
          <cell r="B1638" t="str">
            <v>CURVA DE PVC 90 GRAUS, SOLDAVEL, 25 MM, PARA AGUA FRIA PREDIAL (NBR 5648)</v>
          </cell>
          <cell r="C1638" t="str">
            <v>UN</v>
          </cell>
          <cell r="D1638" t="str">
            <v>CR</v>
          </cell>
          <cell r="E1638" t="str">
            <v>3,23</v>
          </cell>
        </row>
        <row r="1639">
          <cell r="A1639">
            <v>1957</v>
          </cell>
          <cell r="B1639" t="str">
            <v>CURVA DE PVC 90 GRAUS, SOLDAVEL, 32 MM, PARA AGUA FRIA PREDIAL (NBR 5648)</v>
          </cell>
          <cell r="C1639" t="str">
            <v>UN</v>
          </cell>
          <cell r="D1639" t="str">
            <v>CR</v>
          </cell>
          <cell r="E1639" t="str">
            <v>7,36</v>
          </cell>
        </row>
        <row r="1640">
          <cell r="A1640">
            <v>1958</v>
          </cell>
          <cell r="B1640" t="str">
            <v>CURVA DE PVC 90 GRAUS, SOLDAVEL, 40 MM, PARA AGUA FRIA PREDIAL (NBR 5648)</v>
          </cell>
          <cell r="C1640" t="str">
            <v>UN</v>
          </cell>
          <cell r="D1640" t="str">
            <v>CR</v>
          </cell>
          <cell r="E1640" t="str">
            <v>13,06</v>
          </cell>
        </row>
        <row r="1641">
          <cell r="A1641">
            <v>1959</v>
          </cell>
          <cell r="B1641" t="str">
            <v>CURVA DE PVC 90 GRAUS, SOLDAVEL, 50 MM, PARA AGUA FRIA PREDIAL (NBR 5648)</v>
          </cell>
          <cell r="C1641" t="str">
            <v>UN</v>
          </cell>
          <cell r="D1641" t="str">
            <v>CR</v>
          </cell>
          <cell r="E1641" t="str">
            <v>15,92</v>
          </cell>
        </row>
        <row r="1642">
          <cell r="A1642">
            <v>1925</v>
          </cell>
          <cell r="B1642" t="str">
            <v>CURVA DE PVC 90 GRAUS, SOLDAVEL, 60 MM, PARA AGUA FRIA PREDIAL (NBR 5648)</v>
          </cell>
          <cell r="C1642" t="str">
            <v>UN</v>
          </cell>
          <cell r="D1642" t="str">
            <v>CR</v>
          </cell>
          <cell r="E1642" t="str">
            <v>39,37</v>
          </cell>
        </row>
        <row r="1643">
          <cell r="A1643">
            <v>1960</v>
          </cell>
          <cell r="B1643" t="str">
            <v>CURVA DE PVC 90 GRAUS, SOLDAVEL, 75 MM, PARA AGUA FRIA PREDIAL (NBR 5648)</v>
          </cell>
          <cell r="C1643" t="str">
            <v>UN</v>
          </cell>
          <cell r="D1643" t="str">
            <v>CR</v>
          </cell>
          <cell r="E1643" t="str">
            <v>55,97</v>
          </cell>
        </row>
        <row r="1644">
          <cell r="A1644">
            <v>1961</v>
          </cell>
          <cell r="B1644" t="str">
            <v>CURVA DE PVC 90 GRAUS, SOLDAVEL, 85 MM, PARA AGUA FRIA PREDIAL (NBR 5648)</v>
          </cell>
          <cell r="C1644" t="str">
            <v>UN</v>
          </cell>
          <cell r="D1644" t="str">
            <v>CR</v>
          </cell>
          <cell r="E1644" t="str">
            <v>80,42</v>
          </cell>
        </row>
        <row r="1645">
          <cell r="A1645">
            <v>38426</v>
          </cell>
          <cell r="B1645" t="str">
            <v>CURVA DE PVC, 45 GRAUS, SERIE R, DN 100 MM, PARA ESGOTO OU AGUAS PLUVIAIS PREDIAIS</v>
          </cell>
          <cell r="C1645" t="str">
            <v>UN</v>
          </cell>
          <cell r="D1645" t="str">
            <v>CR</v>
          </cell>
          <cell r="E1645" t="str">
            <v>20,68</v>
          </cell>
        </row>
        <row r="1646">
          <cell r="A1646">
            <v>38423</v>
          </cell>
          <cell r="B1646" t="str">
            <v>CURVA DE PVC, 90 GRAUS, SERIE R, DN 100 MM, PARA ESGOTO OU AGUAS PLUVIAIS PREDIAIS</v>
          </cell>
          <cell r="C1646" t="str">
            <v>UN</v>
          </cell>
          <cell r="D1646" t="str">
            <v>CR</v>
          </cell>
          <cell r="E1646" t="str">
            <v>46,91</v>
          </cell>
        </row>
        <row r="1647">
          <cell r="A1647">
            <v>38421</v>
          </cell>
          <cell r="B1647" t="str">
            <v>CURVA DE PVC, 90 GRAUS, SERIE R, DN 50 MM, PARA ESGOTO OU AGUAS PLUVIAIS PREDIAIS</v>
          </cell>
          <cell r="C1647" t="str">
            <v>UN</v>
          </cell>
          <cell r="D1647" t="str">
            <v>CR</v>
          </cell>
          <cell r="E1647" t="str">
            <v>22,14</v>
          </cell>
        </row>
        <row r="1648">
          <cell r="A1648">
            <v>38422</v>
          </cell>
          <cell r="B1648" t="str">
            <v>CURVA DE PVC, 90 GRAUS, SERIE R, DN 75 MM, PARA ESGOTO OU AGUAS PLUVIAIS PREDIAIS</v>
          </cell>
          <cell r="C1648" t="str">
            <v>UN</v>
          </cell>
          <cell r="D1648" t="str">
            <v>CR</v>
          </cell>
          <cell r="E1648" t="str">
            <v>32,37</v>
          </cell>
        </row>
        <row r="1649">
          <cell r="A1649">
            <v>39866</v>
          </cell>
          <cell r="B1649" t="str">
            <v>CURVA DE TRANSPOSICAO BRONZE/LATAO (REF 736) SEM ANEL DE SOLDA, BOLSA X BOLSA, 15 MM</v>
          </cell>
          <cell r="C1649" t="str">
            <v>UN</v>
          </cell>
          <cell r="D1649" t="str">
            <v>CR</v>
          </cell>
          <cell r="E1649" t="str">
            <v>12,34</v>
          </cell>
        </row>
        <row r="1650">
          <cell r="A1650">
            <v>39867</v>
          </cell>
          <cell r="B1650" t="str">
            <v>CURVA DE TRANSPOSICAO BRONZE/LATAO (REF 736) SEM ANEL DE SOLDA, BOLSA X BOLSA, 22 MM</v>
          </cell>
          <cell r="C1650" t="str">
            <v>UN</v>
          </cell>
          <cell r="D1650" t="str">
            <v>CR</v>
          </cell>
          <cell r="E1650" t="str">
            <v>27,44</v>
          </cell>
        </row>
        <row r="1651">
          <cell r="A1651">
            <v>39868</v>
          </cell>
          <cell r="B1651" t="str">
            <v>CURVA DE TRANSPOSICAO BRONZE/LATAO (REF 736) SEM ANEL DE SOLDA, BOLSA X BOLSA, 28 MM</v>
          </cell>
          <cell r="C1651" t="str">
            <v>UN</v>
          </cell>
          <cell r="D1651" t="str">
            <v>CR</v>
          </cell>
          <cell r="E1651" t="str">
            <v>49,43</v>
          </cell>
        </row>
        <row r="1652">
          <cell r="A1652">
            <v>37999</v>
          </cell>
          <cell r="B1652" t="str">
            <v>CURVA DE TRANSPOSICAO, CPVC, SOLDAVEL, 15 MM</v>
          </cell>
          <cell r="C1652" t="str">
            <v>UN</v>
          </cell>
          <cell r="D1652" t="str">
            <v>CR</v>
          </cell>
          <cell r="E1652" t="str">
            <v>5,97</v>
          </cell>
        </row>
        <row r="1653">
          <cell r="A1653">
            <v>38000</v>
          </cell>
          <cell r="B1653" t="str">
            <v>CURVA DE TRANSPOSICAO, CPVC, SOLDAVEL, 22 MM</v>
          </cell>
          <cell r="C1653" t="str">
            <v>UN</v>
          </cell>
          <cell r="D1653" t="str">
            <v>CR</v>
          </cell>
          <cell r="E1653" t="str">
            <v>7,90</v>
          </cell>
        </row>
        <row r="1654">
          <cell r="A1654">
            <v>38129</v>
          </cell>
          <cell r="B1654" t="str">
            <v>CURVA DE TRANSPOSICAO, PVC SOLDAVEL, 20 MM, PARA AGUA FRIA PREDIAL</v>
          </cell>
          <cell r="C1654" t="str">
            <v>UN</v>
          </cell>
          <cell r="D1654" t="str">
            <v>CR</v>
          </cell>
          <cell r="E1654" t="str">
            <v>4,35</v>
          </cell>
        </row>
        <row r="1655">
          <cell r="A1655">
            <v>38025</v>
          </cell>
          <cell r="B1655" t="str">
            <v>CURVA DE TRANSPOSICAO, PVC, SOLDAVEL, 25 MM, PARA AGUA FRIA PREDIAL</v>
          </cell>
          <cell r="C1655" t="str">
            <v>UN</v>
          </cell>
          <cell r="D1655" t="str">
            <v>CR</v>
          </cell>
          <cell r="E1655" t="str">
            <v>7,27</v>
          </cell>
        </row>
        <row r="1656">
          <cell r="A1656">
            <v>38026</v>
          </cell>
          <cell r="B1656" t="str">
            <v>CURVA DE TRANSPOSICAO, PVC, SOLDAVEL, 32 MM, PARA AGUA FRIA PREDIAL</v>
          </cell>
          <cell r="C1656" t="str">
            <v>UN</v>
          </cell>
          <cell r="D1656" t="str">
            <v>CR</v>
          </cell>
          <cell r="E1656" t="str">
            <v>19,46</v>
          </cell>
        </row>
        <row r="1657">
          <cell r="A1657">
            <v>1858</v>
          </cell>
          <cell r="B1657" t="str">
            <v>CURVA LONGA PVC, PB, JE, 45 GRAUS, DN 100 MM, PARA REDE COLETORA ESGOTO (NBR 10569)</v>
          </cell>
          <cell r="C1657" t="str">
            <v>UN</v>
          </cell>
          <cell r="D1657" t="str">
            <v>AS</v>
          </cell>
          <cell r="E1657" t="str">
            <v>38,05</v>
          </cell>
        </row>
        <row r="1658">
          <cell r="A1658">
            <v>1844</v>
          </cell>
          <cell r="B1658" t="str">
            <v>CURVA LONGA PVC, PB, JE, 45 GRAUS, DN 150 MM, PARA REDE COLETORA ESGOTO (NBR 10569)</v>
          </cell>
          <cell r="C1658" t="str">
            <v>UN</v>
          </cell>
          <cell r="D1658" t="str">
            <v>AS</v>
          </cell>
          <cell r="E1658" t="str">
            <v>140,30</v>
          </cell>
        </row>
        <row r="1659">
          <cell r="A1659">
            <v>1863</v>
          </cell>
          <cell r="B1659" t="str">
            <v>CURVA LONGA PVC, PB, JE, 90 GRAUS, DN 100 MM, PARA REDE COLETORA ESGOTO (NBR 10569)</v>
          </cell>
          <cell r="C1659" t="str">
            <v>UN</v>
          </cell>
          <cell r="D1659" t="str">
            <v>AS</v>
          </cell>
          <cell r="E1659" t="str">
            <v>55,22</v>
          </cell>
        </row>
        <row r="1660">
          <cell r="A1660">
            <v>1865</v>
          </cell>
          <cell r="B1660" t="str">
            <v>CURVA LONGA PVC, PB, JE, 90 GRAUS, DN 150 MM, PARA REDE COLETORA ESGOTO (NBR 10569)</v>
          </cell>
          <cell r="C1660" t="str">
            <v>UN</v>
          </cell>
          <cell r="D1660" t="str">
            <v>AS</v>
          </cell>
          <cell r="E1660" t="str">
            <v>201,47</v>
          </cell>
        </row>
        <row r="1661">
          <cell r="A1661">
            <v>36355</v>
          </cell>
          <cell r="B1661" t="str">
            <v>CURVA PPR 90 GRAUS, DN 20 MM, PARA AGUA QUENTE PREDIAL</v>
          </cell>
          <cell r="C1661" t="str">
            <v>UN</v>
          </cell>
          <cell r="D1661" t="str">
            <v>AS</v>
          </cell>
          <cell r="E1661" t="str">
            <v>6,87</v>
          </cell>
        </row>
        <row r="1662">
          <cell r="A1662">
            <v>36356</v>
          </cell>
          <cell r="B1662" t="str">
            <v>CURVA PPR 90 GRAUS, DN 25 MM, PARA AGUA QUENTE PREDIAL</v>
          </cell>
          <cell r="C1662" t="str">
            <v>UN</v>
          </cell>
          <cell r="D1662" t="str">
            <v>AS</v>
          </cell>
          <cell r="E1662" t="str">
            <v>11,55</v>
          </cell>
        </row>
        <row r="1663">
          <cell r="A1663">
            <v>1932</v>
          </cell>
          <cell r="B1663" t="str">
            <v>CURVA PVC CURTA 90 G, DN 50 MM, PARA ESGOTO PREDIAL</v>
          </cell>
          <cell r="C1663" t="str">
            <v>UN</v>
          </cell>
          <cell r="D1663" t="str">
            <v>CR</v>
          </cell>
          <cell r="E1663" t="str">
            <v>7,99</v>
          </cell>
        </row>
        <row r="1664">
          <cell r="A1664">
            <v>1933</v>
          </cell>
          <cell r="B1664" t="str">
            <v>CURVA PVC CURTA 90 GRAUS, DN 40 MM, PARA ESGOTO PREDIAL</v>
          </cell>
          <cell r="C1664" t="str">
            <v>UN</v>
          </cell>
          <cell r="D1664" t="str">
            <v>CR</v>
          </cell>
          <cell r="E1664" t="str">
            <v>3,51</v>
          </cell>
        </row>
        <row r="1665">
          <cell r="A1665">
            <v>1951</v>
          </cell>
          <cell r="B1665" t="str">
            <v>CURVA PVC CURTA 90 GRAUS, DN 75 MM, PARA ESGOTO PREDIAL</v>
          </cell>
          <cell r="C1665" t="str">
            <v>UN</v>
          </cell>
          <cell r="D1665" t="str">
            <v>CR</v>
          </cell>
          <cell r="E1665" t="str">
            <v>15,63</v>
          </cell>
        </row>
        <row r="1666">
          <cell r="A1666">
            <v>1966</v>
          </cell>
          <cell r="B1666" t="str">
            <v>CURVA PVC CURTA 90 GRAUS, 100 MM, PARA ESGOTO PREDIAL</v>
          </cell>
          <cell r="C1666" t="str">
            <v>UN</v>
          </cell>
          <cell r="D1666" t="str">
            <v>CR</v>
          </cell>
          <cell r="E1666" t="str">
            <v>17,98</v>
          </cell>
        </row>
        <row r="1667">
          <cell r="A1667">
            <v>1952</v>
          </cell>
          <cell r="B1667" t="str">
            <v>CURVA PVC LEVE, 90 GRAUS, COM PONTA E BOLSA LISA, DN 150 MM</v>
          </cell>
          <cell r="C1667" t="str">
            <v>UN</v>
          </cell>
          <cell r="D1667" t="str">
            <v>CR</v>
          </cell>
          <cell r="E1667" t="str">
            <v>67,54</v>
          </cell>
        </row>
        <row r="1668">
          <cell r="A1668">
            <v>20104</v>
          </cell>
          <cell r="B1668" t="str">
            <v>CURVA PVC LEVE, 90 GRAUS, COM PONTA E BOLSA LISA, DN 250 MM</v>
          </cell>
          <cell r="C1668" t="str">
            <v>UN</v>
          </cell>
          <cell r="D1668" t="str">
            <v>CR</v>
          </cell>
          <cell r="E1668" t="str">
            <v>499,08</v>
          </cell>
        </row>
        <row r="1669">
          <cell r="A1669">
            <v>20105</v>
          </cell>
          <cell r="B1669" t="str">
            <v>CURVA PVC LEVE, 90 GRAUS, COM PONTA E BOLSA LISA, DN 300 MM</v>
          </cell>
          <cell r="C1669" t="str">
            <v>UN</v>
          </cell>
          <cell r="D1669" t="str">
            <v>CR</v>
          </cell>
          <cell r="E1669" t="str">
            <v>777,37</v>
          </cell>
        </row>
        <row r="1670">
          <cell r="A1670">
            <v>1965</v>
          </cell>
          <cell r="B1670" t="str">
            <v>CURVA PVC LONGA 45 GRAUS, 100 MM, PARA ESGOTO PREDIAL</v>
          </cell>
          <cell r="C1670" t="str">
            <v>UN</v>
          </cell>
          <cell r="D1670" t="str">
            <v>CR</v>
          </cell>
          <cell r="E1670" t="str">
            <v>36,46</v>
          </cell>
        </row>
        <row r="1671">
          <cell r="A1671">
            <v>10765</v>
          </cell>
          <cell r="B1671" t="str">
            <v>CURVA PVC LONGA 45G, DN 50 MM, PARA ESGOTO PREDIAL</v>
          </cell>
          <cell r="C1671" t="str">
            <v>UN</v>
          </cell>
          <cell r="D1671" t="str">
            <v>CR</v>
          </cell>
          <cell r="E1671" t="str">
            <v>9,21</v>
          </cell>
        </row>
        <row r="1672">
          <cell r="A1672">
            <v>10767</v>
          </cell>
          <cell r="B1672" t="str">
            <v>CURVA PVC LONGA 45G, DN 75 MM, PARA ESGOTO PREDIAL</v>
          </cell>
          <cell r="C1672" t="str">
            <v>UN</v>
          </cell>
          <cell r="D1672" t="str">
            <v>CR</v>
          </cell>
          <cell r="E1672" t="str">
            <v>30,20</v>
          </cell>
        </row>
        <row r="1673">
          <cell r="A1673">
            <v>1970</v>
          </cell>
          <cell r="B1673" t="str">
            <v>CURVA PVC LONGA 90 GRAUS, 100 MM, PARA ESGOTO PREDIAL</v>
          </cell>
          <cell r="C1673" t="str">
            <v>UN</v>
          </cell>
          <cell r="D1673" t="str">
            <v>CR</v>
          </cell>
          <cell r="E1673" t="str">
            <v>37,84</v>
          </cell>
        </row>
        <row r="1674">
          <cell r="A1674">
            <v>1967</v>
          </cell>
          <cell r="B1674" t="str">
            <v>CURVA PVC LONGA 90 GRAUS, 40 MM, PARA ESGOTO PREDIAL</v>
          </cell>
          <cell r="C1674" t="str">
            <v>UN</v>
          </cell>
          <cell r="D1674" t="str">
            <v>CR</v>
          </cell>
          <cell r="E1674" t="str">
            <v>4,21</v>
          </cell>
        </row>
        <row r="1675">
          <cell r="A1675">
            <v>1968</v>
          </cell>
          <cell r="B1675" t="str">
            <v>CURVA PVC LONGA 90 GRAUS, 50 MM, PARA ESGOTO PREDIAL</v>
          </cell>
          <cell r="C1675" t="str">
            <v>UN</v>
          </cell>
          <cell r="D1675" t="str">
            <v>CR</v>
          </cell>
          <cell r="E1675" t="str">
            <v>8,82</v>
          </cell>
        </row>
        <row r="1676">
          <cell r="A1676">
            <v>1969</v>
          </cell>
          <cell r="B1676" t="str">
            <v>CURVA PVC LONGA 90 GRAUS, 75 MM, PARA ESGOTO PREDIAL</v>
          </cell>
          <cell r="C1676" t="str">
            <v>UN</v>
          </cell>
          <cell r="D1676" t="str">
            <v>CR</v>
          </cell>
          <cell r="E1676" t="str">
            <v>25,96</v>
          </cell>
        </row>
        <row r="1677">
          <cell r="A1677">
            <v>1839</v>
          </cell>
          <cell r="B1677" t="str">
            <v>CURVA PVC PBA, JE, PB, 22 GRAUS, DN 100 / DE 110 MM, PARA REDE AGUA (NBR 10351)</v>
          </cell>
          <cell r="C1677" t="str">
            <v>UN</v>
          </cell>
          <cell r="D1677" t="str">
            <v>AS</v>
          </cell>
          <cell r="E1677" t="str">
            <v>135,82</v>
          </cell>
        </row>
        <row r="1678">
          <cell r="A1678">
            <v>1835</v>
          </cell>
          <cell r="B1678" t="str">
            <v>CURVA PVC PBA, JE, PB, 22 GRAUS, DN 50 / DE 60 MM, PARA REDE AGUA (NBR 10351)</v>
          </cell>
          <cell r="C1678" t="str">
            <v>UN</v>
          </cell>
          <cell r="D1678" t="str">
            <v>AS</v>
          </cell>
          <cell r="E1678" t="str">
            <v>28,87</v>
          </cell>
        </row>
        <row r="1679">
          <cell r="A1679">
            <v>1823</v>
          </cell>
          <cell r="B1679" t="str">
            <v>CURVA PVC PBA, JE, PB, 22 GRAUS, DN 75 / DE 85 MM, PARA REDE AGUA (NBR 10351)</v>
          </cell>
          <cell r="C1679" t="str">
            <v>UN</v>
          </cell>
          <cell r="D1679" t="str">
            <v>AS</v>
          </cell>
          <cell r="E1679" t="str">
            <v>55,83</v>
          </cell>
        </row>
        <row r="1680">
          <cell r="A1680">
            <v>1827</v>
          </cell>
          <cell r="B1680" t="str">
            <v>CURVA PVC PBA, JE, PB, 45 GRAUS, DN 100 / DE 110 MM, PARA REDE AGUA (NBR 10351)</v>
          </cell>
          <cell r="C1680" t="str">
            <v>UN</v>
          </cell>
          <cell r="D1680" t="str">
            <v>AS</v>
          </cell>
          <cell r="E1680" t="str">
            <v>134,50</v>
          </cell>
        </row>
        <row r="1681">
          <cell r="A1681">
            <v>1831</v>
          </cell>
          <cell r="B1681" t="str">
            <v>CURVA PVC PBA, JE, PB, 45 GRAUS, DN 50 / DE 60 MM, PARA REDE AGUA (NBR 10351)</v>
          </cell>
          <cell r="C1681" t="str">
            <v>UN</v>
          </cell>
          <cell r="D1681" t="str">
            <v>AS</v>
          </cell>
          <cell r="E1681" t="str">
            <v>29,36</v>
          </cell>
        </row>
        <row r="1682">
          <cell r="A1682">
            <v>1825</v>
          </cell>
          <cell r="B1682" t="str">
            <v>CURVA PVC PBA, JE, PB, 45 GRAUS, DN 75 / DE 85 MM, PARA REDE AGUA (NBR 10351)</v>
          </cell>
          <cell r="C1682" t="str">
            <v>UN</v>
          </cell>
          <cell r="D1682" t="str">
            <v>AS</v>
          </cell>
          <cell r="E1682" t="str">
            <v>72,46</v>
          </cell>
        </row>
        <row r="1683">
          <cell r="A1683">
            <v>1828</v>
          </cell>
          <cell r="B1683" t="str">
            <v>CURVA PVC PBA, JE, PB, 90 GRAUS, DN 100 / DE 110 MM, PARA REDE AGUA (NBR 10351)</v>
          </cell>
          <cell r="C1683" t="str">
            <v>UN</v>
          </cell>
          <cell r="D1683" t="str">
            <v>AS</v>
          </cell>
          <cell r="E1683" t="str">
            <v>164,13</v>
          </cell>
        </row>
        <row r="1684">
          <cell r="A1684">
            <v>1845</v>
          </cell>
          <cell r="B1684" t="str">
            <v>CURVA PVC PBA, JE, PB, 90 GRAUS, DN 50 / DE 60 MM, PARA REDE AGUA (NBR 10351)</v>
          </cell>
          <cell r="C1684" t="str">
            <v>UN</v>
          </cell>
          <cell r="D1684" t="str">
            <v>AS</v>
          </cell>
          <cell r="E1684" t="str">
            <v>36,79</v>
          </cell>
        </row>
        <row r="1685">
          <cell r="A1685">
            <v>1824</v>
          </cell>
          <cell r="B1685" t="str">
            <v>CURVA PVC PBA, JE, PB, 90 GRAUS, DN 75 / DE 85 MM, PARA REDE AGUA (NBR 10351)</v>
          </cell>
          <cell r="C1685" t="str">
            <v>UN</v>
          </cell>
          <cell r="D1685" t="str">
            <v>AS</v>
          </cell>
          <cell r="E1685" t="str">
            <v>86,86</v>
          </cell>
        </row>
        <row r="1686">
          <cell r="A1686">
            <v>1941</v>
          </cell>
          <cell r="B1686" t="str">
            <v>CURVA PVC 90 GRAUS, ROSCAVEL, 1 1/2",  AGUA FRIA PREDIAL</v>
          </cell>
          <cell r="C1686" t="str">
            <v>UN</v>
          </cell>
          <cell r="D1686" t="str">
            <v>CR</v>
          </cell>
          <cell r="E1686" t="str">
            <v>28,06</v>
          </cell>
        </row>
        <row r="1687">
          <cell r="A1687">
            <v>1940</v>
          </cell>
          <cell r="B1687" t="str">
            <v>CURVA PVC 90 GRAUS, ROSCAVEL, 1 1/4",  AGUA FRIA PREDIAL</v>
          </cell>
          <cell r="C1687" t="str">
            <v>UN</v>
          </cell>
          <cell r="D1687" t="str">
            <v>CR</v>
          </cell>
          <cell r="E1687" t="str">
            <v>21,21</v>
          </cell>
        </row>
        <row r="1688">
          <cell r="A1688">
            <v>1937</v>
          </cell>
          <cell r="B1688" t="str">
            <v>CURVA PVC 90 GRAUS, ROSCAVEL, 1/2",  AGUA FRIA PREDIAL</v>
          </cell>
          <cell r="C1688" t="str">
            <v>UN</v>
          </cell>
          <cell r="D1688" t="str">
            <v>CR</v>
          </cell>
          <cell r="E1688" t="str">
            <v>4,40</v>
          </cell>
        </row>
        <row r="1689">
          <cell r="A1689">
            <v>1939</v>
          </cell>
          <cell r="B1689" t="str">
            <v>CURVA PVC 90 GRAUS, ROSCAVEL, 1",  AGUA FRIA PREDIAL</v>
          </cell>
          <cell r="C1689" t="str">
            <v>UN</v>
          </cell>
          <cell r="D1689" t="str">
            <v>CR</v>
          </cell>
          <cell r="E1689" t="str">
            <v>8,72</v>
          </cell>
        </row>
        <row r="1690">
          <cell r="A1690">
            <v>1942</v>
          </cell>
          <cell r="B1690" t="str">
            <v>CURVA PVC 90 GRAUS, ROSCAVEL, 2",  AGUA FRIA PREDIAL</v>
          </cell>
          <cell r="C1690" t="str">
            <v>UN</v>
          </cell>
          <cell r="D1690" t="str">
            <v>CR</v>
          </cell>
          <cell r="E1690" t="str">
            <v>40,04</v>
          </cell>
        </row>
        <row r="1691">
          <cell r="A1691">
            <v>1938</v>
          </cell>
          <cell r="B1691" t="str">
            <v>CURVA PVC 90 GRAUS, ROSCAVEL, 3/4",  AGUA FRIA PREDIAL</v>
          </cell>
          <cell r="C1691" t="str">
            <v>UN</v>
          </cell>
          <cell r="D1691" t="str">
            <v>CR</v>
          </cell>
          <cell r="E1691" t="str">
            <v>5,58</v>
          </cell>
        </row>
        <row r="1692">
          <cell r="A1692">
            <v>42692</v>
          </cell>
          <cell r="B1692" t="str">
            <v>CURVA PVC, BB, JE, 45 GRAUS, DN 200 MM, PARA TUBO CORRUGADO E/OU LISO, REDE COLETORA ESGOTO (NBR 10569)</v>
          </cell>
          <cell r="C1692" t="str">
            <v>UN</v>
          </cell>
          <cell r="D1692" t="str">
            <v>AS</v>
          </cell>
          <cell r="E1692" t="str">
            <v>446,99</v>
          </cell>
        </row>
        <row r="1693">
          <cell r="A1693">
            <v>42693</v>
          </cell>
          <cell r="B1693" t="str">
            <v>CURVA PVC, BB, JE, 45 GRAUS, DN 250 MM, PARA TUBO CORRUGADO E/OU LISO, REDE COLETORA ESGOTO (NBR 10569)</v>
          </cell>
          <cell r="C1693" t="str">
            <v>UN</v>
          </cell>
          <cell r="D1693" t="str">
            <v>AS</v>
          </cell>
          <cell r="E1693" t="str">
            <v>735,26</v>
          </cell>
        </row>
        <row r="1694">
          <cell r="A1694">
            <v>42695</v>
          </cell>
          <cell r="B1694" t="str">
            <v>CURVA PVC, BB, JE, 90 GRAUS, DN 200 MM, PARA TUBO CORRUGADO E/OU LISO, REDE COLETORA ESGOTO (NBR 10569)</v>
          </cell>
          <cell r="C1694" t="str">
            <v>UN</v>
          </cell>
          <cell r="D1694" t="str">
            <v>AS</v>
          </cell>
          <cell r="E1694" t="str">
            <v>559,06</v>
          </cell>
        </row>
        <row r="1695">
          <cell r="A1695">
            <v>42694</v>
          </cell>
          <cell r="B1695" t="str">
            <v>CURVA PVC, BB, JE, 90 GRAUS, DN 250 MM, PARA TUBO CORRUGADO E/OU LISO, REDE COLETORA ESGOTO (NBR 10569)</v>
          </cell>
          <cell r="C1695" t="str">
            <v>UN</v>
          </cell>
          <cell r="D1695" t="str">
            <v>AS</v>
          </cell>
          <cell r="E1695" t="str">
            <v>826,50</v>
          </cell>
        </row>
        <row r="1696">
          <cell r="A1696">
            <v>20097</v>
          </cell>
          <cell r="B1696" t="str">
            <v>CURVA PVC, SERIE R, 87.30 GRAUS, CURTA, 100 MM, PARA ESGOTO OU AGUAS PLUVIAIS PREDIAIS (PARA PE-DE-COLUNA)</v>
          </cell>
          <cell r="C1696" t="str">
            <v>UN</v>
          </cell>
          <cell r="D1696" t="str">
            <v>CR</v>
          </cell>
          <cell r="E1696" t="str">
            <v>35,75</v>
          </cell>
        </row>
        <row r="1697">
          <cell r="A1697">
            <v>20098</v>
          </cell>
          <cell r="B1697" t="str">
            <v>CURVA PVC, SERIE R, 87.30 GRAUS, CURTA, 150 MM, PARA ESGOTO OU AGUAS PLUVIAIS PREDIAIS (PARA PE-DE-COLUNA)</v>
          </cell>
          <cell r="C1697" t="str">
            <v>UN</v>
          </cell>
          <cell r="D1697" t="str">
            <v>CR</v>
          </cell>
          <cell r="E1697" t="str">
            <v>120,55</v>
          </cell>
        </row>
        <row r="1698">
          <cell r="A1698">
            <v>20096</v>
          </cell>
          <cell r="B1698" t="str">
            <v>CURVA PVC, SERIE R, 87.30 GRAUS, CURTA, 75 MM, PARA ESGOTO OU AGUAS PLUVIAIS PREDIAIS (PARA PE-DE-COLUNA)</v>
          </cell>
          <cell r="C1698" t="str">
            <v>UN</v>
          </cell>
          <cell r="D1698" t="str">
            <v>CR</v>
          </cell>
          <cell r="E1698" t="str">
            <v>23,39</v>
          </cell>
        </row>
        <row r="1699">
          <cell r="A1699">
            <v>1964</v>
          </cell>
          <cell r="B1699" t="str">
            <v>CURVA PVC, 45 GRAUS, CURTA, PB, DN 100 MM, PARA ESGOTO PREDIAL</v>
          </cell>
          <cell r="C1699" t="str">
            <v>UN</v>
          </cell>
          <cell r="D1699" t="str">
            <v>CR</v>
          </cell>
          <cell r="E1699" t="str">
            <v>21,62</v>
          </cell>
        </row>
        <row r="1700">
          <cell r="A1700">
            <v>1880</v>
          </cell>
          <cell r="B1700" t="str">
            <v>CURVA 135 GRAUS, DE PVC RIGIDO ROSCAVEL, DE 1", PARA ELETRODUTO</v>
          </cell>
          <cell r="C1700" t="str">
            <v>UN</v>
          </cell>
          <cell r="D1700" t="str">
            <v>CR</v>
          </cell>
          <cell r="E1700" t="str">
            <v>2,46</v>
          </cell>
        </row>
        <row r="1701">
          <cell r="A1701">
            <v>39274</v>
          </cell>
          <cell r="B1701" t="str">
            <v>CURVA 135 GRAUS, DE PVC RIGIDO ROSCAVEL, DE 3/4", PARA ELETRODUTO</v>
          </cell>
          <cell r="C1701" t="str">
            <v>UN</v>
          </cell>
          <cell r="D1701" t="str">
            <v>CR</v>
          </cell>
          <cell r="E1701" t="str">
            <v>1,91</v>
          </cell>
        </row>
        <row r="1702">
          <cell r="A1702">
            <v>2628</v>
          </cell>
          <cell r="B1702" t="str">
            <v>CURVA 135 GRAUS, PARA ELETRODUTO, EM ACO GALVANIZADO ELETROLITICO, DIAMETRO DE 100 MM (4")</v>
          </cell>
          <cell r="C1702" t="str">
            <v>UN</v>
          </cell>
          <cell r="D1702" t="str">
            <v>CR</v>
          </cell>
          <cell r="E1702" t="str">
            <v>93,76</v>
          </cell>
        </row>
        <row r="1703">
          <cell r="A1703">
            <v>2622</v>
          </cell>
          <cell r="B1703" t="str">
            <v>CURVA 135 GRAUS, PARA ELETRODUTO, EM ACO GALVANIZADO ELETROLITICO, DIAMETRO DE 15 MM (1/2")</v>
          </cell>
          <cell r="C1703" t="str">
            <v>UN</v>
          </cell>
          <cell r="D1703" t="str">
            <v>CR</v>
          </cell>
          <cell r="E1703" t="str">
            <v>2,22</v>
          </cell>
        </row>
        <row r="1704">
          <cell r="A1704">
            <v>2623</v>
          </cell>
          <cell r="B1704" t="str">
            <v>CURVA 135 GRAUS, PARA ELETRODUTO, EM ACO GALVANIZADO ELETROLITICO, DIAMETRO DE 20 MM (3/4")</v>
          </cell>
          <cell r="C1704" t="str">
            <v>UN</v>
          </cell>
          <cell r="D1704" t="str">
            <v>CR</v>
          </cell>
          <cell r="E1704" t="str">
            <v>2,68</v>
          </cell>
        </row>
        <row r="1705">
          <cell r="A1705">
            <v>2624</v>
          </cell>
          <cell r="B1705" t="str">
            <v>CURVA 135 GRAUS, PARA ELETRODUTO, EM ACO GALVANIZADO ELETROLITICO, DIAMETRO DE 25 MM (1")</v>
          </cell>
          <cell r="C1705" t="str">
            <v>UN</v>
          </cell>
          <cell r="D1705" t="str">
            <v>CR</v>
          </cell>
          <cell r="E1705" t="str">
            <v>4,26</v>
          </cell>
        </row>
        <row r="1706">
          <cell r="A1706">
            <v>2625</v>
          </cell>
          <cell r="B1706" t="str">
            <v>CURVA 135 GRAUS, PARA ELETRODUTO, EM ACO GALVANIZADO ELETROLITICO, DIAMETRO DE 32 MM (1 1/4")</v>
          </cell>
          <cell r="C1706" t="str">
            <v>UN</v>
          </cell>
          <cell r="D1706" t="str">
            <v>CR</v>
          </cell>
          <cell r="E1706" t="str">
            <v>8,99</v>
          </cell>
        </row>
        <row r="1707">
          <cell r="A1707">
            <v>2626</v>
          </cell>
          <cell r="B1707" t="str">
            <v>CURVA 135 GRAUS, PARA ELETRODUTO, EM ACO GALVANIZADO ELETROLITICO, DIAMETRO DE 40 MM (1 1/2")</v>
          </cell>
          <cell r="C1707" t="str">
            <v>UN</v>
          </cell>
          <cell r="D1707" t="str">
            <v>CR</v>
          </cell>
          <cell r="E1707" t="str">
            <v>13,18</v>
          </cell>
        </row>
        <row r="1708">
          <cell r="A1708">
            <v>2630</v>
          </cell>
          <cell r="B1708" t="str">
            <v>CURVA 135 GRAUS, PARA ELETRODUTO, EM ACO GALVANIZADO ELETROLITICO, DIAMETRO DE 50 MM (2")</v>
          </cell>
          <cell r="C1708" t="str">
            <v>UN</v>
          </cell>
          <cell r="D1708" t="str">
            <v>CR</v>
          </cell>
          <cell r="E1708" t="str">
            <v>20,05</v>
          </cell>
        </row>
        <row r="1709">
          <cell r="A1709">
            <v>2627</v>
          </cell>
          <cell r="B1709" t="str">
            <v>CURVA 135 GRAUS, PARA ELETRODUTO, EM ACO GALVANIZADO ELETROLITICO, DIAMETRO DE 65 MM (2 1/2")</v>
          </cell>
          <cell r="C1709" t="str">
            <v>UN</v>
          </cell>
          <cell r="D1709" t="str">
            <v>CR</v>
          </cell>
          <cell r="E1709" t="str">
            <v>35,31</v>
          </cell>
        </row>
        <row r="1710">
          <cell r="A1710">
            <v>2629</v>
          </cell>
          <cell r="B1710" t="str">
            <v>CURVA 135 GRAUS, PARA ELETRODUTO, EM ACO GALVANIZADO ELETROLITICO, DIAMETRO DE 80 MM (3")</v>
          </cell>
          <cell r="C1710" t="str">
            <v>UN</v>
          </cell>
          <cell r="D1710" t="str">
            <v>CR</v>
          </cell>
          <cell r="E1710" t="str">
            <v>47,76</v>
          </cell>
        </row>
        <row r="1711">
          <cell r="A1711">
            <v>12033</v>
          </cell>
          <cell r="B1711" t="str">
            <v>CURVA 180 GRAUS, DE PVC RIGIDO ROSCAVEL, DE 1 1/2", PARA ELETRODUTO</v>
          </cell>
          <cell r="C1711" t="str">
            <v>UN</v>
          </cell>
          <cell r="D1711" t="str">
            <v>CR</v>
          </cell>
          <cell r="E1711" t="str">
            <v>7,86</v>
          </cell>
        </row>
        <row r="1712">
          <cell r="A1712">
            <v>40408</v>
          </cell>
          <cell r="B1712" t="str">
            <v>CURVA 180 GRAUS, DE PVC RIGIDO ROSCAVEL, DE 1 1/4", PARA ELETRODUTO</v>
          </cell>
          <cell r="C1712" t="str">
            <v>UN</v>
          </cell>
          <cell r="D1712" t="str">
            <v>CR</v>
          </cell>
          <cell r="E1712" t="str">
            <v>5,16</v>
          </cell>
        </row>
        <row r="1713">
          <cell r="A1713">
            <v>40409</v>
          </cell>
          <cell r="B1713" t="str">
            <v>CURVA 180 GRAUS, DE PVC RIGIDO ROSCAVEL, DE 1/2", PARA ELETRODUTO</v>
          </cell>
          <cell r="C1713" t="str">
            <v>UN</v>
          </cell>
          <cell r="D1713" t="str">
            <v>CR</v>
          </cell>
          <cell r="E1713" t="str">
            <v>1,83</v>
          </cell>
        </row>
        <row r="1714">
          <cell r="A1714">
            <v>39276</v>
          </cell>
          <cell r="B1714" t="str">
            <v>CURVA 180 GRAUS, DE PVC RIGIDO ROSCAVEL, DE 1", PARA ELETRODUTO</v>
          </cell>
          <cell r="C1714" t="str">
            <v>UN</v>
          </cell>
          <cell r="D1714" t="str">
            <v>CR</v>
          </cell>
          <cell r="E1714" t="str">
            <v>4,65</v>
          </cell>
        </row>
        <row r="1715">
          <cell r="A1715">
            <v>39277</v>
          </cell>
          <cell r="B1715" t="str">
            <v>CURVA 180 GRAUS, DE PVC RIGIDO ROSCAVEL, DE 2", PARA ELETRODUTO</v>
          </cell>
          <cell r="C1715" t="str">
            <v>UN</v>
          </cell>
          <cell r="D1715" t="str">
            <v>CR</v>
          </cell>
          <cell r="E1715" t="str">
            <v>12,57</v>
          </cell>
        </row>
        <row r="1716">
          <cell r="A1716">
            <v>12034</v>
          </cell>
          <cell r="B1716" t="str">
            <v>CURVA 180 GRAUS, DE PVC RIGIDO ROSCAVEL, DE 3/4", PARA ELETRODUTO</v>
          </cell>
          <cell r="C1716" t="str">
            <v>UN</v>
          </cell>
          <cell r="D1716" t="str">
            <v>CR</v>
          </cell>
          <cell r="E1716" t="str">
            <v>3,56</v>
          </cell>
        </row>
        <row r="1717">
          <cell r="A1717">
            <v>39879</v>
          </cell>
          <cell r="B1717" t="str">
            <v>CURVA 45 GRAUS DE COBRE (REF 606) SEM ANEL DE SOLDA, BOLSA X BOLSA, 15 MM</v>
          </cell>
          <cell r="C1717" t="str">
            <v>UN</v>
          </cell>
          <cell r="D1717" t="str">
            <v>CR</v>
          </cell>
          <cell r="E1717" t="str">
            <v>3,47</v>
          </cell>
        </row>
        <row r="1718">
          <cell r="A1718">
            <v>39880</v>
          </cell>
          <cell r="B1718" t="str">
            <v>CURVA 45 GRAUS DE COBRE (REF 606) SEM ANEL DE SOLDA, BOLSA X BOLSA, 22 MM</v>
          </cell>
          <cell r="C1718" t="str">
            <v>UN</v>
          </cell>
          <cell r="D1718" t="str">
            <v>CR</v>
          </cell>
          <cell r="E1718" t="str">
            <v>7,68</v>
          </cell>
        </row>
        <row r="1719">
          <cell r="A1719">
            <v>39881</v>
          </cell>
          <cell r="B1719" t="str">
            <v>CURVA 45 GRAUS DE COBRE (REF 606) SEM ANEL DE SOLDA, BOLSA X BOLSA, 28 MM</v>
          </cell>
          <cell r="C1719" t="str">
            <v>UN</v>
          </cell>
          <cell r="D1719" t="str">
            <v>CR</v>
          </cell>
          <cell r="E1719" t="str">
            <v>12,33</v>
          </cell>
        </row>
        <row r="1720">
          <cell r="A1720">
            <v>39882</v>
          </cell>
          <cell r="B1720" t="str">
            <v>CURVA 45 GRAUS DE COBRE (REF 606) SEM ANEL DE SOLDA, BOLSA X BOLSA, 35 MM</v>
          </cell>
          <cell r="C1720" t="str">
            <v>UN</v>
          </cell>
          <cell r="D1720" t="str">
            <v>CR</v>
          </cell>
          <cell r="E1720" t="str">
            <v>32,48</v>
          </cell>
        </row>
        <row r="1721">
          <cell r="A1721">
            <v>39883</v>
          </cell>
          <cell r="B1721" t="str">
            <v>CURVA 45 GRAUS DE COBRE (REF 606) SEM ANEL DE SOLDA, BOLSA X BOLSA, 42 MM</v>
          </cell>
          <cell r="C1721" t="str">
            <v>UN</v>
          </cell>
          <cell r="D1721" t="str">
            <v>CR</v>
          </cell>
          <cell r="E1721" t="str">
            <v>51,86</v>
          </cell>
        </row>
        <row r="1722">
          <cell r="A1722">
            <v>39884</v>
          </cell>
          <cell r="B1722" t="str">
            <v>CURVA 45 GRAUS DE COBRE (REF 606) SEM ANEL DE SOLDA, BOLSA X BOLSA, 54 MM</v>
          </cell>
          <cell r="C1722" t="str">
            <v>UN</v>
          </cell>
          <cell r="D1722" t="str">
            <v>CR</v>
          </cell>
          <cell r="E1722" t="str">
            <v>77,03</v>
          </cell>
        </row>
        <row r="1723">
          <cell r="A1723">
            <v>39885</v>
          </cell>
          <cell r="B1723" t="str">
            <v>CURVA 45 GRAUS DE COBRE (REF 606) SEM ANEL DE SOLDA, BOLSA X BOLSA, 66 MM</v>
          </cell>
          <cell r="C1723" t="str">
            <v>UN</v>
          </cell>
          <cell r="D1723" t="str">
            <v>CR</v>
          </cell>
          <cell r="E1723" t="str">
            <v>183,08</v>
          </cell>
        </row>
        <row r="1724">
          <cell r="A1724">
            <v>1777</v>
          </cell>
          <cell r="B1724" t="str">
            <v>CURVA 45 GRAUS DE FERRO GALVANIZADO, COM ROSCA BSP FEMEA, DE 1 1/2"</v>
          </cell>
          <cell r="C1724" t="str">
            <v>UN</v>
          </cell>
          <cell r="D1724" t="str">
            <v>CR</v>
          </cell>
          <cell r="E1724" t="str">
            <v>47,85</v>
          </cell>
        </row>
        <row r="1725">
          <cell r="A1725">
            <v>1819</v>
          </cell>
          <cell r="B1725" t="str">
            <v>CURVA 45 GRAUS DE FERRO GALVANIZADO, COM ROSCA BSP FEMEA, DE 1 1/4"</v>
          </cell>
          <cell r="C1725" t="str">
            <v>UN</v>
          </cell>
          <cell r="D1725" t="str">
            <v>CR</v>
          </cell>
          <cell r="E1725" t="str">
            <v>34,81</v>
          </cell>
        </row>
        <row r="1726">
          <cell r="A1726">
            <v>1775</v>
          </cell>
          <cell r="B1726" t="str">
            <v>CURVA 45 GRAUS DE FERRO GALVANIZADO, COM ROSCA BSP FEMEA, DE 1/2"</v>
          </cell>
          <cell r="C1726" t="str">
            <v>UN</v>
          </cell>
          <cell r="D1726" t="str">
            <v>CR</v>
          </cell>
          <cell r="E1726" t="str">
            <v>10,41</v>
          </cell>
        </row>
        <row r="1727">
          <cell r="A1727">
            <v>1776</v>
          </cell>
          <cell r="B1727" t="str">
            <v>CURVA 45 GRAUS DE FERRO GALVANIZADO, COM ROSCA BSP FEMEA, DE 1"</v>
          </cell>
          <cell r="C1727" t="str">
            <v>UN</v>
          </cell>
          <cell r="D1727" t="str">
            <v>CR</v>
          </cell>
          <cell r="E1727" t="str">
            <v>28,32</v>
          </cell>
        </row>
        <row r="1728">
          <cell r="A1728">
            <v>1778</v>
          </cell>
          <cell r="B1728" t="str">
            <v>CURVA 45 GRAUS DE FERRO GALVANIZADO, COM ROSCA BSP FEMEA, DE 2 1/2"</v>
          </cell>
          <cell r="C1728" t="str">
            <v>UN</v>
          </cell>
          <cell r="D1728" t="str">
            <v>CR</v>
          </cell>
          <cell r="E1728" t="str">
            <v>115,82</v>
          </cell>
        </row>
        <row r="1729">
          <cell r="A1729">
            <v>1818</v>
          </cell>
          <cell r="B1729" t="str">
            <v>CURVA 45 GRAUS DE FERRO GALVANIZADO, COM ROSCA BSP FEMEA, DE 2"</v>
          </cell>
          <cell r="C1729" t="str">
            <v>UN</v>
          </cell>
          <cell r="D1729" t="str">
            <v>CR</v>
          </cell>
          <cell r="E1729" t="str">
            <v>76,88</v>
          </cell>
        </row>
        <row r="1730">
          <cell r="A1730">
            <v>1820</v>
          </cell>
          <cell r="B1730" t="str">
            <v>CURVA 45 GRAUS DE FERRO GALVANIZADO, COM ROSCA BSP FEMEA, DE 3/4"</v>
          </cell>
          <cell r="C1730" t="str">
            <v>UN</v>
          </cell>
          <cell r="D1730" t="str">
            <v>CR</v>
          </cell>
          <cell r="E1730" t="str">
            <v>15,03</v>
          </cell>
        </row>
        <row r="1731">
          <cell r="A1731">
            <v>1779</v>
          </cell>
          <cell r="B1731" t="str">
            <v>CURVA 45 GRAUS DE FERRO GALVANIZADO, COM ROSCA BSP FEMEA, DE 3"</v>
          </cell>
          <cell r="C1731" t="str">
            <v>UN</v>
          </cell>
          <cell r="D1731" t="str">
            <v>CR</v>
          </cell>
          <cell r="E1731" t="str">
            <v>168,44</v>
          </cell>
        </row>
        <row r="1732">
          <cell r="A1732">
            <v>1780</v>
          </cell>
          <cell r="B1732" t="str">
            <v>CURVA 45 GRAUS DE FERRO GALVANIZADO, COM ROSCA BSP FEMEA, DE 4"</v>
          </cell>
          <cell r="C1732" t="str">
            <v>UN</v>
          </cell>
          <cell r="D1732" t="str">
            <v>CR</v>
          </cell>
          <cell r="E1732" t="str">
            <v>347,25</v>
          </cell>
        </row>
        <row r="1733">
          <cell r="A1733">
            <v>1783</v>
          </cell>
          <cell r="B1733" t="str">
            <v>CURVA 45 GRAUS DE FERRO GALVANIZADO, COM ROSCA BSP MACHO/FEMEA, DE 1 1/2"</v>
          </cell>
          <cell r="C1733" t="str">
            <v>UN</v>
          </cell>
          <cell r="D1733" t="str">
            <v>CR</v>
          </cell>
          <cell r="E1733" t="str">
            <v>36,71</v>
          </cell>
        </row>
        <row r="1734">
          <cell r="A1734">
            <v>1782</v>
          </cell>
          <cell r="B1734" t="str">
            <v>CURVA 45 GRAUS DE FERRO GALVANIZADO, COM ROSCA BSP MACHO/FEMEA, DE 1 1/4"</v>
          </cell>
          <cell r="C1734" t="str">
            <v>UN</v>
          </cell>
          <cell r="D1734" t="str">
            <v>CR</v>
          </cell>
          <cell r="E1734" t="str">
            <v>29,03</v>
          </cell>
        </row>
        <row r="1735">
          <cell r="A1735">
            <v>1817</v>
          </cell>
          <cell r="B1735" t="str">
            <v>CURVA 45 GRAUS DE FERRO GALVANIZADO, COM ROSCA BSP MACHO/FEMEA, DE 1/2"</v>
          </cell>
          <cell r="C1735" t="str">
            <v>UN</v>
          </cell>
          <cell r="D1735" t="str">
            <v>CR</v>
          </cell>
          <cell r="E1735" t="str">
            <v>8,65</v>
          </cell>
        </row>
        <row r="1736">
          <cell r="A1736">
            <v>1781</v>
          </cell>
          <cell r="B1736" t="str">
            <v>CURVA 45 GRAUS DE FERRO GALVANIZADO, COM ROSCA BSP MACHO/FEMEA, DE 1"</v>
          </cell>
          <cell r="C1736" t="str">
            <v>UN</v>
          </cell>
          <cell r="D1736" t="str">
            <v>CR</v>
          </cell>
          <cell r="E1736" t="str">
            <v>18,91</v>
          </cell>
        </row>
        <row r="1737">
          <cell r="A1737">
            <v>1784</v>
          </cell>
          <cell r="B1737" t="str">
            <v>CURVA 45 GRAUS DE FERRO GALVANIZADO, COM ROSCA BSP MACHO/FEMEA, DE 2 1/2"</v>
          </cell>
          <cell r="C1737" t="str">
            <v>UN</v>
          </cell>
          <cell r="D1737" t="str">
            <v>CR</v>
          </cell>
          <cell r="E1737" t="str">
            <v>103,67</v>
          </cell>
        </row>
        <row r="1738">
          <cell r="A1738">
            <v>1810</v>
          </cell>
          <cell r="B1738" t="str">
            <v>CURVA 45 GRAUS DE FERRO GALVANIZADO, COM ROSCA BSP MACHO/FEMEA, DE 2"</v>
          </cell>
          <cell r="C1738" t="str">
            <v>UN</v>
          </cell>
          <cell r="D1738" t="str">
            <v>CR</v>
          </cell>
          <cell r="E1738" t="str">
            <v>57,50</v>
          </cell>
        </row>
        <row r="1739">
          <cell r="A1739">
            <v>1811</v>
          </cell>
          <cell r="B1739" t="str">
            <v>CURVA 45 GRAUS DE FERRO GALVANIZADO, COM ROSCA BSP MACHO/FEMEA, DE 3/4"</v>
          </cell>
          <cell r="C1739" t="str">
            <v>UN</v>
          </cell>
          <cell r="D1739" t="str">
            <v>CR</v>
          </cell>
          <cell r="E1739" t="str">
            <v>12,44</v>
          </cell>
        </row>
        <row r="1740">
          <cell r="A1740">
            <v>1812</v>
          </cell>
          <cell r="B1740" t="str">
            <v>CURVA 45 GRAUS DE FERRO GALVANIZADO, COM ROSCA BSP MACHO/FEMEA, DE 3"</v>
          </cell>
          <cell r="C1740" t="str">
            <v>UN</v>
          </cell>
          <cell r="D1740" t="str">
            <v>CR</v>
          </cell>
          <cell r="E1740" t="str">
            <v>145,16</v>
          </cell>
        </row>
        <row r="1741">
          <cell r="A1741">
            <v>40386</v>
          </cell>
          <cell r="B1741" t="str">
            <v>CURVA 45 GRAUS EM ACO CARBONO, SOLDAVEL, PRESSAO 3.000 LBS, DN 1 1/2"</v>
          </cell>
          <cell r="C1741" t="str">
            <v>UN</v>
          </cell>
          <cell r="D1741" t="str">
            <v>AS</v>
          </cell>
          <cell r="E1741" t="str">
            <v>59,12</v>
          </cell>
        </row>
        <row r="1742">
          <cell r="A1742">
            <v>40384</v>
          </cell>
          <cell r="B1742" t="str">
            <v>CURVA 45 GRAUS EM ACO CARBONO, SOLDAVEL, PRESSAO 3.000 LBS, DN 1 1/4"</v>
          </cell>
          <cell r="C1742" t="str">
            <v>UN</v>
          </cell>
          <cell r="D1742" t="str">
            <v>AS</v>
          </cell>
          <cell r="E1742" t="str">
            <v>40,47</v>
          </cell>
        </row>
        <row r="1743">
          <cell r="A1743">
            <v>40379</v>
          </cell>
          <cell r="B1743" t="str">
            <v>CURVA 45 GRAUS EM ACO CARBONO, SOLDAVEL, PRESSAO 3.000 LBS, DN 1/2"</v>
          </cell>
          <cell r="C1743" t="str">
            <v>UN</v>
          </cell>
          <cell r="D1743" t="str">
            <v>AS</v>
          </cell>
          <cell r="E1743" t="str">
            <v>13,99</v>
          </cell>
        </row>
        <row r="1744">
          <cell r="A1744">
            <v>40423</v>
          </cell>
          <cell r="B1744" t="str">
            <v>CURVA 45 GRAUS EM ACO CARBONO, SOLDAVEL, PRESSAO 3.000 LBS, DN 1"</v>
          </cell>
          <cell r="C1744" t="str">
            <v>UN</v>
          </cell>
          <cell r="D1744" t="str">
            <v>AS</v>
          </cell>
          <cell r="E1744" t="str">
            <v>26,48</v>
          </cell>
        </row>
        <row r="1745">
          <cell r="A1745">
            <v>40389</v>
          </cell>
          <cell r="B1745" t="str">
            <v>CURVA 45 GRAUS EM ACO CARBONO, SOLDAVEL, PRESSAO 3.000 LBS, DN 2 1/2"</v>
          </cell>
          <cell r="C1745" t="str">
            <v>UN</v>
          </cell>
          <cell r="D1745" t="str">
            <v>AS</v>
          </cell>
          <cell r="E1745" t="str">
            <v>167,93</v>
          </cell>
        </row>
        <row r="1746">
          <cell r="A1746">
            <v>40388</v>
          </cell>
          <cell r="B1746" t="str">
            <v>CURVA 45 GRAUS EM ACO CARBONO, SOLDAVEL, PRESSAO 3.000 LBS, DN 2"</v>
          </cell>
          <cell r="C1746" t="str">
            <v>UN</v>
          </cell>
          <cell r="D1746" t="str">
            <v>AS</v>
          </cell>
          <cell r="E1746" t="str">
            <v>84,06</v>
          </cell>
        </row>
        <row r="1747">
          <cell r="A1747">
            <v>40381</v>
          </cell>
          <cell r="B1747" t="str">
            <v>CURVA 45 GRAUS EM ACO CARBONO, SOLDAVEL, PRESSAO 3.000 LBS, DN 3/4"</v>
          </cell>
          <cell r="C1747" t="str">
            <v>UN</v>
          </cell>
          <cell r="D1747" t="str">
            <v>AS</v>
          </cell>
          <cell r="E1747" t="str">
            <v>18,66</v>
          </cell>
        </row>
        <row r="1748">
          <cell r="A1748">
            <v>40391</v>
          </cell>
          <cell r="B1748" t="str">
            <v>CURVA 45 GRAUS EM ACO CARBONO, SOLDAVEL, PRESSAO 3.000 LBS, DN 3"</v>
          </cell>
          <cell r="C1748" t="str">
            <v>UN</v>
          </cell>
          <cell r="D1748" t="str">
            <v>AS</v>
          </cell>
          <cell r="E1748" t="str">
            <v>435,87</v>
          </cell>
        </row>
        <row r="1749">
          <cell r="A1749">
            <v>40414</v>
          </cell>
          <cell r="B1749" t="str">
            <v>CURVA 45 GRAUS RANHURADA EM FERRO FUNDIDO, DN 50 MM (2")</v>
          </cell>
          <cell r="C1749" t="str">
            <v>UN</v>
          </cell>
          <cell r="D1749" t="str">
            <v>AS</v>
          </cell>
          <cell r="E1749" t="str">
            <v>20,71</v>
          </cell>
        </row>
        <row r="1750">
          <cell r="A1750">
            <v>40416</v>
          </cell>
          <cell r="B1750" t="str">
            <v>CURVA 45 GRAUS RANHURADA EM FERRO FUNDIDO, DN 65 MM (2 1/2")</v>
          </cell>
          <cell r="C1750" t="str">
            <v>UN</v>
          </cell>
          <cell r="D1750" t="str">
            <v>AS</v>
          </cell>
          <cell r="E1750" t="str">
            <v>28,63</v>
          </cell>
        </row>
        <row r="1751">
          <cell r="A1751">
            <v>40418</v>
          </cell>
          <cell r="B1751" t="str">
            <v>CURVA 45 GRAUS RANHURADA EM FERRO FUNDIDO, DN 80 MM (3")</v>
          </cell>
          <cell r="C1751" t="str">
            <v>UN</v>
          </cell>
          <cell r="D1751" t="str">
            <v>AS</v>
          </cell>
          <cell r="E1751" t="str">
            <v>34,15</v>
          </cell>
        </row>
        <row r="1752">
          <cell r="A1752">
            <v>2609</v>
          </cell>
          <cell r="B1752" t="str">
            <v>CURVA 45 GRAUS, PARA ELETRODUTO, EM ACO GALVANIZADO ELETROLITICO, DIAMETRO DE 20 MM (3/4")</v>
          </cell>
          <cell r="C1752" t="str">
            <v>UN</v>
          </cell>
          <cell r="D1752" t="str">
            <v>CR</v>
          </cell>
          <cell r="E1752" t="str">
            <v>2,09</v>
          </cell>
        </row>
        <row r="1753">
          <cell r="A1753">
            <v>2634</v>
          </cell>
          <cell r="B1753" t="str">
            <v>CURVA 45 GRAUS, PARA ELETRODUTO, EM ACO GALVANIZADO ELETROLITICO, DIAMETRO DE 25 MM (1")</v>
          </cell>
          <cell r="C1753" t="str">
            <v>UN</v>
          </cell>
          <cell r="D1753" t="str">
            <v>CR</v>
          </cell>
          <cell r="E1753" t="str">
            <v>2,74</v>
          </cell>
        </row>
        <row r="1754">
          <cell r="A1754">
            <v>2611</v>
          </cell>
          <cell r="B1754" t="str">
            <v>CURVA 45 GRAUS, PARA ELETRODUTO, EM ACO GALVANIZADO ELETROLITICO, DIAMETRO DE 40 MM (1 1/2")</v>
          </cell>
          <cell r="C1754" t="str">
            <v>UN</v>
          </cell>
          <cell r="D1754" t="str">
            <v>CR</v>
          </cell>
          <cell r="E1754" t="str">
            <v>7,74</v>
          </cell>
        </row>
        <row r="1755">
          <cell r="A1755">
            <v>34359</v>
          </cell>
          <cell r="B1755" t="str">
            <v>CURVA 90 GRAUS DE BARRA CHATA EM ALUMINIO 3/4 " X 1/4 " X 300 MM</v>
          </cell>
          <cell r="C1755" t="str">
            <v>UN</v>
          </cell>
          <cell r="D1755" t="str">
            <v>CR</v>
          </cell>
          <cell r="E1755" t="str">
            <v>10,74</v>
          </cell>
        </row>
        <row r="1756">
          <cell r="A1756">
            <v>1789</v>
          </cell>
          <cell r="B1756" t="str">
            <v>CURVA 90 GRAUS DE FERRO GALVANIZADO, COM ROSCA BSP FEMEA, DE 1 1/2"</v>
          </cell>
          <cell r="C1756" t="str">
            <v>UN</v>
          </cell>
          <cell r="D1756" t="str">
            <v>CR</v>
          </cell>
          <cell r="E1756" t="str">
            <v>45,92</v>
          </cell>
        </row>
        <row r="1757">
          <cell r="A1757">
            <v>1788</v>
          </cell>
          <cell r="B1757" t="str">
            <v>CURVA 90 GRAUS DE FERRO GALVANIZADO, COM ROSCA BSP FEMEA, DE 1 1/4"</v>
          </cell>
          <cell r="C1757" t="str">
            <v>UN</v>
          </cell>
          <cell r="D1757" t="str">
            <v>CR</v>
          </cell>
          <cell r="E1757" t="str">
            <v>36,81</v>
          </cell>
        </row>
        <row r="1758">
          <cell r="A1758">
            <v>1786</v>
          </cell>
          <cell r="B1758" t="str">
            <v>CURVA 90 GRAUS DE FERRO GALVANIZADO, COM ROSCA BSP FEMEA, DE 1/2"</v>
          </cell>
          <cell r="C1758" t="str">
            <v>UN</v>
          </cell>
          <cell r="D1758" t="str">
            <v>CR</v>
          </cell>
          <cell r="E1758" t="str">
            <v>9,14</v>
          </cell>
        </row>
        <row r="1759">
          <cell r="A1759">
            <v>1787</v>
          </cell>
          <cell r="B1759" t="str">
            <v>CURVA 90 GRAUS DE FERRO GALVANIZADO, COM ROSCA BSP FEMEA, DE 1"</v>
          </cell>
          <cell r="C1759" t="str">
            <v>UN</v>
          </cell>
          <cell r="D1759" t="str">
            <v>CR</v>
          </cell>
          <cell r="E1759" t="str">
            <v>21,88</v>
          </cell>
        </row>
        <row r="1760">
          <cell r="A1760">
            <v>1791</v>
          </cell>
          <cell r="B1760" t="str">
            <v>CURVA 90 GRAUS DE FERRO GALVANIZADO, COM ROSCA BSP FEMEA, DE 2 1/2"</v>
          </cell>
          <cell r="C1760" t="str">
            <v>UN</v>
          </cell>
          <cell r="D1760" t="str">
            <v>CR</v>
          </cell>
          <cell r="E1760" t="str">
            <v>132,72</v>
          </cell>
        </row>
        <row r="1761">
          <cell r="A1761">
            <v>1790</v>
          </cell>
          <cell r="B1761" t="str">
            <v>CURVA 90 GRAUS DE FERRO GALVANIZADO, COM ROSCA BSP FEMEA, DE 2"</v>
          </cell>
          <cell r="C1761" t="str">
            <v>UN</v>
          </cell>
          <cell r="D1761" t="str">
            <v>CR</v>
          </cell>
          <cell r="E1761" t="str">
            <v>76,48</v>
          </cell>
        </row>
        <row r="1762">
          <cell r="A1762">
            <v>1813</v>
          </cell>
          <cell r="B1762" t="str">
            <v>CURVA 90 GRAUS DE FERRO GALVANIZADO, COM ROSCA BSP FEMEA, DE 3/4"</v>
          </cell>
          <cell r="C1762" t="str">
            <v>UN</v>
          </cell>
          <cell r="D1762" t="str">
            <v>CR</v>
          </cell>
          <cell r="E1762" t="str">
            <v>14,50</v>
          </cell>
        </row>
        <row r="1763">
          <cell r="A1763">
            <v>1792</v>
          </cell>
          <cell r="B1763" t="str">
            <v>CURVA 90 GRAUS DE FERRO GALVANIZADO, COM ROSCA BSP FEMEA, DE 3"</v>
          </cell>
          <cell r="C1763" t="str">
            <v>UN</v>
          </cell>
          <cell r="D1763" t="str">
            <v>CR</v>
          </cell>
          <cell r="E1763" t="str">
            <v>179,15</v>
          </cell>
        </row>
        <row r="1764">
          <cell r="A1764">
            <v>1793</v>
          </cell>
          <cell r="B1764" t="str">
            <v>CURVA 90 GRAUS DE FERRO GALVANIZADO, COM ROSCA BSP FEMEA, DE 4"</v>
          </cell>
          <cell r="C1764" t="str">
            <v>UN</v>
          </cell>
          <cell r="D1764" t="str">
            <v>CR</v>
          </cell>
          <cell r="E1764" t="str">
            <v>362,01</v>
          </cell>
        </row>
        <row r="1765">
          <cell r="A1765">
            <v>1809</v>
          </cell>
          <cell r="B1765" t="str">
            <v>CURVA 90 GRAUS DE FERRO GALVANIZADO, COM ROSCA BSP MACHO/FEMEA, DE 1 1/2"</v>
          </cell>
          <cell r="C1765" t="str">
            <v>UN</v>
          </cell>
          <cell r="D1765" t="str">
            <v>CR</v>
          </cell>
          <cell r="E1765" t="str">
            <v>43,05</v>
          </cell>
        </row>
        <row r="1766">
          <cell r="A1766">
            <v>1814</v>
          </cell>
          <cell r="B1766" t="str">
            <v>CURVA 90 GRAUS DE FERRO GALVANIZADO, COM ROSCA BSP MACHO/FEMEA, DE 1 1/4"</v>
          </cell>
          <cell r="C1766" t="str">
            <v>UN</v>
          </cell>
          <cell r="D1766" t="str">
            <v>CR</v>
          </cell>
          <cell r="E1766" t="str">
            <v>35,37</v>
          </cell>
        </row>
        <row r="1767">
          <cell r="A1767">
            <v>1803</v>
          </cell>
          <cell r="B1767" t="str">
            <v>CURVA 90 GRAUS DE FERRO GALVANIZADO, COM ROSCA BSP MACHO/FEMEA, DE 1/2"</v>
          </cell>
          <cell r="C1767" t="str">
            <v>UN</v>
          </cell>
          <cell r="D1767" t="str">
            <v>CR</v>
          </cell>
          <cell r="E1767" t="str">
            <v>8,94</v>
          </cell>
        </row>
        <row r="1768">
          <cell r="A1768">
            <v>1805</v>
          </cell>
          <cell r="B1768" t="str">
            <v>CURVA 90 GRAUS DE FERRO GALVANIZADO, COM ROSCA BSP MACHO/FEMEA, DE 1"</v>
          </cell>
          <cell r="C1768" t="str">
            <v>UN</v>
          </cell>
          <cell r="D1768" t="str">
            <v>CR</v>
          </cell>
          <cell r="E1768" t="str">
            <v>20,52</v>
          </cell>
        </row>
        <row r="1769">
          <cell r="A1769">
            <v>1821</v>
          </cell>
          <cell r="B1769" t="str">
            <v>CURVA 90 GRAUS DE FERRO GALVANIZADO, COM ROSCA BSP MACHO/FEMEA, DE 2 1/2"</v>
          </cell>
          <cell r="C1769" t="str">
            <v>UN</v>
          </cell>
          <cell r="D1769" t="str">
            <v>CR</v>
          </cell>
          <cell r="E1769" t="str">
            <v>121,26</v>
          </cell>
        </row>
        <row r="1770">
          <cell r="A1770">
            <v>1806</v>
          </cell>
          <cell r="B1770" t="str">
            <v>CURVA 90 GRAUS DE FERRO GALVANIZADO, COM ROSCA BSP MACHO/FEMEA, DE 2"</v>
          </cell>
          <cell r="C1770" t="str">
            <v>UN</v>
          </cell>
          <cell r="D1770" t="str">
            <v>CR</v>
          </cell>
          <cell r="E1770" t="str">
            <v>72,17</v>
          </cell>
        </row>
        <row r="1771">
          <cell r="A1771">
            <v>1804</v>
          </cell>
          <cell r="B1771" t="str">
            <v>CURVA 90 GRAUS DE FERRO GALVANIZADO, COM ROSCA BSP MACHO/FEMEA, DE 3/4"</v>
          </cell>
          <cell r="C1771" t="str">
            <v>UN</v>
          </cell>
          <cell r="D1771" t="str">
            <v>CR</v>
          </cell>
          <cell r="E1771" t="str">
            <v>12,72</v>
          </cell>
        </row>
        <row r="1772">
          <cell r="A1772">
            <v>1807</v>
          </cell>
          <cell r="B1772" t="str">
            <v>CURVA 90 GRAUS DE FERRO GALVANIZADO, COM ROSCA BSP MACHO/FEMEA, DE 3"</v>
          </cell>
          <cell r="C1772" t="str">
            <v>UN</v>
          </cell>
          <cell r="D1772" t="str">
            <v>CR</v>
          </cell>
          <cell r="E1772" t="str">
            <v>173,42</v>
          </cell>
        </row>
        <row r="1773">
          <cell r="A1773">
            <v>1808</v>
          </cell>
          <cell r="B1773" t="str">
            <v>CURVA 90 GRAUS DE FERRO GALVANIZADO, COM ROSCA BSP MACHO/FEMEA, DE 4"</v>
          </cell>
          <cell r="C1773" t="str">
            <v>UN</v>
          </cell>
          <cell r="D1773" t="str">
            <v>CR</v>
          </cell>
          <cell r="E1773" t="str">
            <v>347,68</v>
          </cell>
        </row>
        <row r="1774">
          <cell r="A1774">
            <v>1797</v>
          </cell>
          <cell r="B1774" t="str">
            <v>CURVA 90 GRAUS DE FERRO GALVANIZADO, COM ROSCA BSP MACHO, DE 1 1/2"</v>
          </cell>
          <cell r="C1774" t="str">
            <v>UN</v>
          </cell>
          <cell r="D1774" t="str">
            <v>CR</v>
          </cell>
          <cell r="E1774" t="str">
            <v>52,14</v>
          </cell>
        </row>
        <row r="1775">
          <cell r="A1775">
            <v>1796</v>
          </cell>
          <cell r="B1775" t="str">
            <v>CURVA 90 GRAUS DE FERRO GALVANIZADO, COM ROSCA BSP MACHO, DE 1 1/4"</v>
          </cell>
          <cell r="C1775" t="str">
            <v>UN</v>
          </cell>
          <cell r="D1775" t="str">
            <v>CR</v>
          </cell>
          <cell r="E1775" t="str">
            <v>40,00</v>
          </cell>
        </row>
        <row r="1776">
          <cell r="A1776">
            <v>1794</v>
          </cell>
          <cell r="B1776" t="str">
            <v>CURVA 90 GRAUS DE FERRO GALVANIZADO, COM ROSCA BSP MACHO, DE 1/2"</v>
          </cell>
          <cell r="C1776" t="str">
            <v>UN</v>
          </cell>
          <cell r="D1776" t="str">
            <v>CR</v>
          </cell>
          <cell r="E1776" t="str">
            <v>9,55</v>
          </cell>
        </row>
        <row r="1777">
          <cell r="A1777">
            <v>1816</v>
          </cell>
          <cell r="B1777" t="str">
            <v>CURVA 90 GRAUS DE FERRO GALVANIZADO, COM ROSCA BSP MACHO, DE 1"</v>
          </cell>
          <cell r="C1777" t="str">
            <v>UN</v>
          </cell>
          <cell r="D1777" t="str">
            <v>CR</v>
          </cell>
          <cell r="E1777" t="str">
            <v>21,53</v>
          </cell>
        </row>
        <row r="1778">
          <cell r="A1778">
            <v>1815</v>
          </cell>
          <cell r="B1778" t="str">
            <v>CURVA 90 GRAUS DE FERRO GALVANIZADO, COM ROSCA BSP MACHO, DE 2 1/2"</v>
          </cell>
          <cell r="C1778" t="str">
            <v>UN</v>
          </cell>
          <cell r="D1778" t="str">
            <v>CR</v>
          </cell>
          <cell r="E1778" t="str">
            <v>165,33</v>
          </cell>
        </row>
        <row r="1779">
          <cell r="A1779">
            <v>1798</v>
          </cell>
          <cell r="B1779" t="str">
            <v>CURVA 90 GRAUS DE FERRO GALVANIZADO, COM ROSCA BSP MACHO, DE 2"</v>
          </cell>
          <cell r="C1779" t="str">
            <v>UN</v>
          </cell>
          <cell r="D1779" t="str">
            <v>CR</v>
          </cell>
          <cell r="E1779" t="str">
            <v>73,98</v>
          </cell>
        </row>
        <row r="1780">
          <cell r="A1780">
            <v>1795</v>
          </cell>
          <cell r="B1780" t="str">
            <v>CURVA 90 GRAUS DE FERRO GALVANIZADO, COM ROSCA BSP MACHO, DE 3/4"</v>
          </cell>
          <cell r="C1780" t="str">
            <v>UN</v>
          </cell>
          <cell r="D1780" t="str">
            <v>CR</v>
          </cell>
          <cell r="E1780" t="str">
            <v>13,23</v>
          </cell>
        </row>
        <row r="1781">
          <cell r="A1781">
            <v>1799</v>
          </cell>
          <cell r="B1781" t="str">
            <v>CURVA 90 GRAUS DE FERRO GALVANIZADO, COM ROSCA BSP MACHO, DE 3"</v>
          </cell>
          <cell r="C1781" t="str">
            <v>UN</v>
          </cell>
          <cell r="D1781" t="str">
            <v>CR</v>
          </cell>
          <cell r="E1781" t="str">
            <v>215,33</v>
          </cell>
        </row>
        <row r="1782">
          <cell r="A1782">
            <v>1800</v>
          </cell>
          <cell r="B1782" t="str">
            <v>CURVA 90 GRAUS DE FERRO GALVANIZADO, COM ROSCA BSP MACHO, DE 4"</v>
          </cell>
          <cell r="C1782" t="str">
            <v>UN</v>
          </cell>
          <cell r="D1782" t="str">
            <v>CR</v>
          </cell>
          <cell r="E1782" t="str">
            <v>411,11</v>
          </cell>
        </row>
        <row r="1783">
          <cell r="A1783">
            <v>1802</v>
          </cell>
          <cell r="B1783" t="str">
            <v>CURVA 90 GRAUS DE FERRO GALVANIZADO, COM ROSCA BSP MACHO, DE 6"</v>
          </cell>
          <cell r="C1783" t="str">
            <v>UN</v>
          </cell>
          <cell r="D1783" t="str">
            <v>CR</v>
          </cell>
          <cell r="E1783" t="str">
            <v>1.028,35</v>
          </cell>
        </row>
        <row r="1784">
          <cell r="A1784">
            <v>40385</v>
          </cell>
          <cell r="B1784" t="str">
            <v>CURVA 90 GRAUS EM ACO CARBONO, RAIO CURTO, SOLDAVEL, PRESSAO 3.000 LBS, DN 1 1/2"</v>
          </cell>
          <cell r="C1784" t="str">
            <v>UN</v>
          </cell>
          <cell r="D1784" t="str">
            <v>AS</v>
          </cell>
          <cell r="E1784" t="str">
            <v>59,12</v>
          </cell>
        </row>
        <row r="1785">
          <cell r="A1785">
            <v>40383</v>
          </cell>
          <cell r="B1785" t="str">
            <v>CURVA 90 GRAUS EM ACO CARBONO, RAIO CURTO, SOLDAVEL, PRESSAO 3.000 LBS, DN 1 1/4"</v>
          </cell>
          <cell r="C1785" t="str">
            <v>UN</v>
          </cell>
          <cell r="D1785" t="str">
            <v>AS</v>
          </cell>
          <cell r="E1785" t="str">
            <v>40,47</v>
          </cell>
        </row>
        <row r="1786">
          <cell r="A1786">
            <v>40378</v>
          </cell>
          <cell r="B1786" t="str">
            <v>CURVA 90 GRAUS EM ACO CARBONO, RAIO CURTO, SOLDAVEL, PRESSAO 3.000 LBS, DN 1/2"</v>
          </cell>
          <cell r="C1786" t="str">
            <v>UN</v>
          </cell>
          <cell r="D1786" t="str">
            <v>AS</v>
          </cell>
          <cell r="E1786" t="str">
            <v>13,99</v>
          </cell>
        </row>
        <row r="1787">
          <cell r="A1787">
            <v>40382</v>
          </cell>
          <cell r="B1787" t="str">
            <v>CURVA 90 GRAUS EM ACO CARBONO, RAIO CURTO, SOLDAVEL, PRESSAO 3.000 LBS, DN 1"</v>
          </cell>
          <cell r="C1787" t="str">
            <v>UN</v>
          </cell>
          <cell r="D1787" t="str">
            <v>AS</v>
          </cell>
          <cell r="E1787" t="str">
            <v>26,48</v>
          </cell>
        </row>
        <row r="1788">
          <cell r="A1788">
            <v>40422</v>
          </cell>
          <cell r="B1788" t="str">
            <v>CURVA 90 GRAUS EM ACO CARBONO, RAIO CURTO, SOLDAVEL, PRESSAO 3.000 LBS, DN 2 1/2"</v>
          </cell>
          <cell r="C1788" t="str">
            <v>UN</v>
          </cell>
          <cell r="D1788" t="str">
            <v>AS</v>
          </cell>
          <cell r="E1788" t="str">
            <v>180,40</v>
          </cell>
        </row>
        <row r="1789">
          <cell r="A1789">
            <v>40387</v>
          </cell>
          <cell r="B1789" t="str">
            <v>CURVA 90 GRAUS EM ACO CARBONO, RAIO CURTO, SOLDAVEL, PRESSAO 3.000 LBS, DN 2"</v>
          </cell>
          <cell r="C1789" t="str">
            <v>UN</v>
          </cell>
          <cell r="D1789" t="str">
            <v>AS</v>
          </cell>
          <cell r="E1789" t="str">
            <v>91,85</v>
          </cell>
        </row>
        <row r="1790">
          <cell r="A1790">
            <v>40380</v>
          </cell>
          <cell r="B1790" t="str">
            <v>CURVA 90 GRAUS EM ACO CARBONO, RAIO CURTO, SOLDAVEL, PRESSAO 3.000 LBS, DN 3/4"</v>
          </cell>
          <cell r="C1790" t="str">
            <v>UN</v>
          </cell>
          <cell r="D1790" t="str">
            <v>AS</v>
          </cell>
          <cell r="E1790" t="str">
            <v>18,66</v>
          </cell>
        </row>
        <row r="1791">
          <cell r="A1791">
            <v>40390</v>
          </cell>
          <cell r="B1791" t="str">
            <v>CURVA 90 GRAUS EM ACO CARBONO, RAIO CURTO, SOLDAVEL, PRESSAO 3.000 LBS, DN 3"</v>
          </cell>
          <cell r="C1791" t="str">
            <v>UN</v>
          </cell>
          <cell r="D1791" t="str">
            <v>AS</v>
          </cell>
          <cell r="E1791" t="str">
            <v>379,94</v>
          </cell>
        </row>
        <row r="1792">
          <cell r="A1792">
            <v>40413</v>
          </cell>
          <cell r="B1792" t="str">
            <v>CURVA 90 GRAUS RANHURADA EM FERRO FUNDIDO, DN 50 MM (2")</v>
          </cell>
          <cell r="C1792" t="str">
            <v>UN</v>
          </cell>
          <cell r="D1792" t="str">
            <v>AS</v>
          </cell>
          <cell r="E1792" t="str">
            <v>22,50</v>
          </cell>
        </row>
        <row r="1793">
          <cell r="A1793">
            <v>40415</v>
          </cell>
          <cell r="B1793" t="str">
            <v>CURVA 90 GRAUS RANHURADA EM FERRO FUNDIDO, DN 65 MM (2 1/2")</v>
          </cell>
          <cell r="C1793" t="str">
            <v>UN</v>
          </cell>
          <cell r="D1793" t="str">
            <v>AS</v>
          </cell>
          <cell r="E1793" t="str">
            <v>32,06</v>
          </cell>
        </row>
        <row r="1794">
          <cell r="A1794">
            <v>40417</v>
          </cell>
          <cell r="B1794" t="str">
            <v>CURVA 90 GRAUS RANHURADA EM FERRO FUNDIDO, DN 80 MM (3")</v>
          </cell>
          <cell r="C1794" t="str">
            <v>UN</v>
          </cell>
          <cell r="D1794" t="str">
            <v>AS</v>
          </cell>
          <cell r="E1794" t="str">
            <v>37,82</v>
          </cell>
        </row>
        <row r="1795">
          <cell r="A1795">
            <v>39271</v>
          </cell>
          <cell r="B1795" t="str">
            <v>CURVA 90 GRAUS, CURTA, DE PVC RIGIDO ROSCAVEL, DE 1/2", PARA ELETRODUTO</v>
          </cell>
          <cell r="C1795" t="str">
            <v>UN</v>
          </cell>
          <cell r="D1795" t="str">
            <v>CR</v>
          </cell>
          <cell r="E1795" t="str">
            <v>1,58</v>
          </cell>
        </row>
        <row r="1796">
          <cell r="A1796">
            <v>39273</v>
          </cell>
          <cell r="B1796" t="str">
            <v>CURVA 90 GRAUS, CURTA, DE PVC RIGIDO ROSCAVEL, DE 1", PARA ELETRODUTO</v>
          </cell>
          <cell r="C1796" t="str">
            <v>UN</v>
          </cell>
          <cell r="D1796" t="str">
            <v>CR</v>
          </cell>
          <cell r="E1796" t="str">
            <v>2,69</v>
          </cell>
        </row>
        <row r="1797">
          <cell r="A1797">
            <v>39272</v>
          </cell>
          <cell r="B1797" t="str">
            <v>CURVA 90 GRAUS, CURTA, DE PVC RIGIDO ROSCAVEL, DE 3/4", PARA ELETRODUTO</v>
          </cell>
          <cell r="C1797" t="str">
            <v>UN</v>
          </cell>
          <cell r="D1797" t="str">
            <v>CR</v>
          </cell>
          <cell r="E1797" t="str">
            <v>1,94</v>
          </cell>
        </row>
        <row r="1798">
          <cell r="A1798">
            <v>1875</v>
          </cell>
          <cell r="B1798" t="str">
            <v>CURVA 90 GRAUS, LONGA, DE PVC RIGIDO ROSCAVEL, DE 1 1/2", PARA ELETRODUTO</v>
          </cell>
          <cell r="C1798" t="str">
            <v>UN</v>
          </cell>
          <cell r="D1798" t="str">
            <v>CR</v>
          </cell>
          <cell r="E1798" t="str">
            <v>4,30</v>
          </cell>
        </row>
        <row r="1799">
          <cell r="A1799">
            <v>1874</v>
          </cell>
          <cell r="B1799" t="str">
            <v>CURVA 90 GRAUS, LONGA, DE PVC RIGIDO ROSCAVEL, DE 1 1/4", PARA ELETRODUTO</v>
          </cell>
          <cell r="C1799" t="str">
            <v>UN</v>
          </cell>
          <cell r="D1799" t="str">
            <v>CR</v>
          </cell>
          <cell r="E1799" t="str">
            <v>3,55</v>
          </cell>
        </row>
        <row r="1800">
          <cell r="A1800">
            <v>1870</v>
          </cell>
          <cell r="B1800" t="str">
            <v>CURVA 90 GRAUS, LONGA, DE PVC RIGIDO ROSCAVEL, DE 1/2", PARA ELETRODUTO</v>
          </cell>
          <cell r="C1800" t="str">
            <v>UN</v>
          </cell>
          <cell r="D1800" t="str">
            <v>C</v>
          </cell>
          <cell r="E1800" t="str">
            <v>2,05</v>
          </cell>
        </row>
        <row r="1801">
          <cell r="A1801">
            <v>1884</v>
          </cell>
          <cell r="B1801" t="str">
            <v>CURVA 90 GRAUS, LONGA, DE PVC RIGIDO ROSCAVEL, DE 1", PARA ELETRODUTO</v>
          </cell>
          <cell r="C1801" t="str">
            <v>UN</v>
          </cell>
          <cell r="D1801" t="str">
            <v>CR</v>
          </cell>
          <cell r="E1801" t="str">
            <v>3,14</v>
          </cell>
        </row>
        <row r="1802">
          <cell r="A1802">
            <v>1887</v>
          </cell>
          <cell r="B1802" t="str">
            <v>CURVA 90 GRAUS, LONGA, DE PVC RIGIDO ROSCAVEL, DE 2 1/2", PARA ELETRODUTO</v>
          </cell>
          <cell r="C1802" t="str">
            <v>UN</v>
          </cell>
          <cell r="D1802" t="str">
            <v>CR</v>
          </cell>
          <cell r="E1802" t="str">
            <v>17,82</v>
          </cell>
        </row>
        <row r="1803">
          <cell r="A1803">
            <v>1876</v>
          </cell>
          <cell r="B1803" t="str">
            <v>CURVA 90 GRAUS, LONGA, DE PVC RIGIDO ROSCAVEL, DE 2", PARA ELETRODUTO</v>
          </cell>
          <cell r="C1803" t="str">
            <v>UN</v>
          </cell>
          <cell r="D1803" t="str">
            <v>CR</v>
          </cell>
          <cell r="E1803" t="str">
            <v>6,98</v>
          </cell>
        </row>
        <row r="1804">
          <cell r="A1804">
            <v>1879</v>
          </cell>
          <cell r="B1804" t="str">
            <v>CURVA 90 GRAUS, LONGA, DE PVC RIGIDO ROSCAVEL, DE 3/4", PARA ELETRODUTO</v>
          </cell>
          <cell r="C1804" t="str">
            <v>UN</v>
          </cell>
          <cell r="D1804" t="str">
            <v>CR</v>
          </cell>
          <cell r="E1804" t="str">
            <v>2,07</v>
          </cell>
        </row>
        <row r="1805">
          <cell r="A1805">
            <v>1877</v>
          </cell>
          <cell r="B1805" t="str">
            <v>CURVA 90 GRAUS, LONGA, DE PVC RIGIDO ROSCAVEL, DE 3", PARA ELETRODUTO</v>
          </cell>
          <cell r="C1805" t="str">
            <v>UN</v>
          </cell>
          <cell r="D1805" t="str">
            <v>CR</v>
          </cell>
          <cell r="E1805" t="str">
            <v>17,84</v>
          </cell>
        </row>
        <row r="1806">
          <cell r="A1806">
            <v>1878</v>
          </cell>
          <cell r="B1806" t="str">
            <v>CURVA 90 GRAUS, LONGA, DE PVC RIGIDO ROSCAVEL, DE 4", PARA ELETRODUTO</v>
          </cell>
          <cell r="C1806" t="str">
            <v>UN</v>
          </cell>
          <cell r="D1806" t="str">
            <v>CR</v>
          </cell>
          <cell r="E1806" t="str">
            <v>35,86</v>
          </cell>
        </row>
        <row r="1807">
          <cell r="A1807">
            <v>2621</v>
          </cell>
          <cell r="B1807" t="str">
            <v>CURVA 90 GRAUS, PARA ELETRODUTO, EM ACO GALVANIZADO ELETROLITICO, DIAMETRO DE 100 MM (4")</v>
          </cell>
          <cell r="C1807" t="str">
            <v>UN</v>
          </cell>
          <cell r="D1807" t="str">
            <v>CR</v>
          </cell>
          <cell r="E1807" t="str">
            <v>66,24</v>
          </cell>
        </row>
        <row r="1808">
          <cell r="A1808">
            <v>2616</v>
          </cell>
          <cell r="B1808" t="str">
            <v>CURVA 90 GRAUS, PARA ELETRODUTO, EM ACO GALVANIZADO ELETROLITICO, DIAMETRO DE 15 MM (1/2")</v>
          </cell>
          <cell r="C1808" t="str">
            <v>UN</v>
          </cell>
          <cell r="D1808" t="str">
            <v>CR</v>
          </cell>
          <cell r="E1808" t="str">
            <v>1,87</v>
          </cell>
        </row>
        <row r="1809">
          <cell r="A1809">
            <v>2633</v>
          </cell>
          <cell r="B1809" t="str">
            <v>CURVA 90 GRAUS, PARA ELETRODUTO, EM ACO GALVANIZADO ELETROLITICO, DIAMETRO DE 20 MM (3/4")</v>
          </cell>
          <cell r="C1809" t="str">
            <v>UN</v>
          </cell>
          <cell r="D1809" t="str">
            <v>CR</v>
          </cell>
          <cell r="E1809" t="str">
            <v>2,12</v>
          </cell>
        </row>
        <row r="1810">
          <cell r="A1810">
            <v>2617</v>
          </cell>
          <cell r="B1810" t="str">
            <v>CURVA 90 GRAUS, PARA ELETRODUTO, EM ACO GALVANIZADO ELETROLITICO, DIAMETRO DE 25 MM (1")</v>
          </cell>
          <cell r="C1810" t="str">
            <v>UN</v>
          </cell>
          <cell r="D1810" t="str">
            <v>CR</v>
          </cell>
          <cell r="E1810" t="str">
            <v>2,88</v>
          </cell>
        </row>
        <row r="1811">
          <cell r="A1811">
            <v>2618</v>
          </cell>
          <cell r="B1811" t="str">
            <v>CURVA 90 GRAUS, PARA ELETRODUTO, EM ACO GALVANIZADO ELETROLITICO, DIAMETRO DE 32 MM (1 1/4")</v>
          </cell>
          <cell r="C1811" t="str">
            <v>UN</v>
          </cell>
          <cell r="D1811" t="str">
            <v>CR</v>
          </cell>
          <cell r="E1811" t="str">
            <v>6,56</v>
          </cell>
        </row>
        <row r="1812">
          <cell r="A1812">
            <v>2632</v>
          </cell>
          <cell r="B1812" t="str">
            <v>CURVA 90 GRAUS, PARA ELETRODUTO, EM ACO GALVANIZADO ELETROLITICO, DIAMETRO DE 40 MM (1 1/2")</v>
          </cell>
          <cell r="C1812" t="str">
            <v>UN</v>
          </cell>
          <cell r="D1812" t="str">
            <v>CR</v>
          </cell>
          <cell r="E1812" t="str">
            <v>8,00</v>
          </cell>
        </row>
        <row r="1813">
          <cell r="A1813">
            <v>2631</v>
          </cell>
          <cell r="B1813" t="str">
            <v>CURVA 90 GRAUS, PARA ELETRODUTO, EM ACO GALVANIZADO ELETROLITICO, DIAMETRO DE 50 MM (2")</v>
          </cell>
          <cell r="C1813" t="str">
            <v>UN</v>
          </cell>
          <cell r="D1813" t="str">
            <v>CR</v>
          </cell>
          <cell r="E1813" t="str">
            <v>11,75</v>
          </cell>
        </row>
        <row r="1814">
          <cell r="A1814">
            <v>2619</v>
          </cell>
          <cell r="B1814" t="str">
            <v>CURVA 90 GRAUS, PARA ELETRODUTO, EM ACO GALVANIZADO ELETROLITICO, DIAMETRO DE 65 MM (2 1/2")</v>
          </cell>
          <cell r="C1814" t="str">
            <v>UN</v>
          </cell>
          <cell r="D1814" t="str">
            <v>CR</v>
          </cell>
          <cell r="E1814" t="str">
            <v>29,75</v>
          </cell>
        </row>
        <row r="1815">
          <cell r="A1815">
            <v>2620</v>
          </cell>
          <cell r="B1815" t="str">
            <v>CURVA 90 GRAUS, PARA ELETRODUTO, EM ACO GALVANIZADO ELETROLITICO, DIAMETRO DE 80 MM (3")</v>
          </cell>
          <cell r="C1815" t="str">
            <v>UN</v>
          </cell>
          <cell r="D1815" t="str">
            <v>CR</v>
          </cell>
          <cell r="E1815" t="str">
            <v>39,06</v>
          </cell>
        </row>
        <row r="1816">
          <cell r="A1816">
            <v>25968</v>
          </cell>
          <cell r="B1816" t="str">
            <v>DENTE PARA FRESADORA</v>
          </cell>
          <cell r="C1816" t="str">
            <v>UN</v>
          </cell>
          <cell r="D1816" t="str">
            <v>AS</v>
          </cell>
          <cell r="E1816" t="str">
            <v>38,25</v>
          </cell>
        </row>
        <row r="1817">
          <cell r="A1817">
            <v>38369</v>
          </cell>
          <cell r="B1817" t="str">
            <v>DESEMPENADEIRA DE ACO DENTADA 12 X *25* CM, DENTES 8 X 8 MM, CABO FECHADO DE MADEIRA</v>
          </cell>
          <cell r="C1817" t="str">
            <v>UN</v>
          </cell>
          <cell r="D1817" t="str">
            <v>CR</v>
          </cell>
          <cell r="E1817" t="str">
            <v>16,01</v>
          </cell>
        </row>
        <row r="1818">
          <cell r="A1818">
            <v>38370</v>
          </cell>
          <cell r="B1818" t="str">
            <v>DESEMPENADEIRA DE ACO LISA 12 X *25* CM COM CABO FECHADO DE MADEIRA</v>
          </cell>
          <cell r="C1818" t="str">
            <v>UN</v>
          </cell>
          <cell r="D1818" t="str">
            <v>CR</v>
          </cell>
          <cell r="E1818" t="str">
            <v>16,01</v>
          </cell>
        </row>
        <row r="1819">
          <cell r="A1819">
            <v>38372</v>
          </cell>
          <cell r="B1819" t="str">
            <v>DESEMPENADEIRA PLASTICA LISA *14 X 27* CM</v>
          </cell>
          <cell r="C1819" t="str">
            <v>UN</v>
          </cell>
          <cell r="D1819" t="str">
            <v>CR</v>
          </cell>
          <cell r="E1819" t="str">
            <v>16,69</v>
          </cell>
        </row>
        <row r="1820">
          <cell r="A1820">
            <v>2357</v>
          </cell>
          <cell r="B1820" t="str">
            <v>DESENHISTA COPISTA</v>
          </cell>
          <cell r="C1820" t="str">
            <v>H</v>
          </cell>
          <cell r="D1820" t="str">
            <v>CR</v>
          </cell>
          <cell r="E1820" t="str">
            <v>19,74</v>
          </cell>
        </row>
        <row r="1821">
          <cell r="A1821">
            <v>40806</v>
          </cell>
          <cell r="B1821" t="str">
            <v>DESENHISTA COPISTA (MENSALISTA)</v>
          </cell>
          <cell r="C1821" t="str">
            <v>MES</v>
          </cell>
          <cell r="D1821" t="str">
            <v>CR</v>
          </cell>
          <cell r="E1821" t="str">
            <v>3.479,37</v>
          </cell>
        </row>
        <row r="1822">
          <cell r="A1822">
            <v>2355</v>
          </cell>
          <cell r="B1822" t="str">
            <v>DESENHISTA DETALHISTA</v>
          </cell>
          <cell r="C1822" t="str">
            <v>H</v>
          </cell>
          <cell r="D1822" t="str">
            <v>CR</v>
          </cell>
          <cell r="E1822" t="str">
            <v>26,18</v>
          </cell>
        </row>
        <row r="1823">
          <cell r="A1823">
            <v>40805</v>
          </cell>
          <cell r="B1823" t="str">
            <v>DESENHISTA DETALHISTA (MENSALISTA)</v>
          </cell>
          <cell r="C1823" t="str">
            <v>MES</v>
          </cell>
          <cell r="D1823" t="str">
            <v>CR</v>
          </cell>
          <cell r="E1823" t="str">
            <v>4.612,74</v>
          </cell>
        </row>
        <row r="1824">
          <cell r="A1824">
            <v>2358</v>
          </cell>
          <cell r="B1824" t="str">
            <v>DESENHISTA PROJETISTA</v>
          </cell>
          <cell r="C1824" t="str">
            <v>H</v>
          </cell>
          <cell r="D1824" t="str">
            <v>CR</v>
          </cell>
          <cell r="E1824" t="str">
            <v>14,73</v>
          </cell>
        </row>
        <row r="1825">
          <cell r="A1825">
            <v>40807</v>
          </cell>
          <cell r="B1825" t="str">
            <v>DESENHISTA PROJETISTA (MENSALISTA)</v>
          </cell>
          <cell r="C1825" t="str">
            <v>MES</v>
          </cell>
          <cell r="D1825" t="str">
            <v>CR</v>
          </cell>
          <cell r="E1825" t="str">
            <v>2.594,57</v>
          </cell>
        </row>
        <row r="1826">
          <cell r="A1826">
            <v>2359</v>
          </cell>
          <cell r="B1826" t="str">
            <v>DESENHISTA TECNICO AUXILIAR</v>
          </cell>
          <cell r="C1826" t="str">
            <v>H</v>
          </cell>
          <cell r="D1826" t="str">
            <v>CR</v>
          </cell>
          <cell r="E1826" t="str">
            <v>18,72</v>
          </cell>
        </row>
        <row r="1827">
          <cell r="A1827">
            <v>40808</v>
          </cell>
          <cell r="B1827" t="str">
            <v>DESENHISTA TECNICO AUXILIAR (MENSALISTA)</v>
          </cell>
          <cell r="C1827" t="str">
            <v>MES</v>
          </cell>
          <cell r="D1827" t="str">
            <v>CR</v>
          </cell>
          <cell r="E1827" t="str">
            <v>3.300,24</v>
          </cell>
        </row>
        <row r="1828">
          <cell r="A1828">
            <v>43144</v>
          </cell>
          <cell r="B1828" t="str">
            <v>DESMOLDANTE PARA CONCRETO ESTAMPADO</v>
          </cell>
          <cell r="C1828" t="str">
            <v>KG</v>
          </cell>
          <cell r="D1828" t="str">
            <v>CR</v>
          </cell>
          <cell r="E1828" t="str">
            <v>27,80</v>
          </cell>
        </row>
        <row r="1829">
          <cell r="A1829">
            <v>39397</v>
          </cell>
          <cell r="B1829" t="str">
            <v>DESMOLDANTE PARA FORMAS METALICAS A BASE DE OLEO VEGETAL</v>
          </cell>
          <cell r="C1829" t="str">
            <v>L</v>
          </cell>
          <cell r="D1829" t="str">
            <v>CR</v>
          </cell>
          <cell r="E1829" t="str">
            <v>12,67</v>
          </cell>
        </row>
        <row r="1830">
          <cell r="A1830">
            <v>2692</v>
          </cell>
          <cell r="B1830" t="str">
            <v>DESMOLDANTE PROTETOR PARA FORMAS DE MADEIRA, DE BASE OLEOSA EMULSIONADA EM AGUA</v>
          </cell>
          <cell r="C1830" t="str">
            <v>L</v>
          </cell>
          <cell r="D1830" t="str">
            <v>CR</v>
          </cell>
          <cell r="E1830" t="str">
            <v>5,11</v>
          </cell>
        </row>
        <row r="1831">
          <cell r="A1831">
            <v>5330</v>
          </cell>
          <cell r="B1831" t="str">
            <v>DILUENTE EPOXI</v>
          </cell>
          <cell r="C1831" t="str">
            <v>L</v>
          </cell>
          <cell r="D1831" t="str">
            <v>CR</v>
          </cell>
          <cell r="E1831" t="str">
            <v>35,43</v>
          </cell>
        </row>
        <row r="1832">
          <cell r="A1832">
            <v>26017</v>
          </cell>
          <cell r="B1832" t="str">
            <v>DISCO DE BORRACHA PARA LIXADEIRA RIGIDO 7 " COM ARRUELA CENTRAL</v>
          </cell>
          <cell r="C1832" t="str">
            <v>UN</v>
          </cell>
          <cell r="D1832" t="str">
            <v>CR</v>
          </cell>
          <cell r="E1832" t="str">
            <v>23,44</v>
          </cell>
        </row>
        <row r="1833">
          <cell r="A1833">
            <v>25931</v>
          </cell>
          <cell r="B1833" t="str">
            <v>DISCO DE CORTE DIAMANTADO SEGMENTADO DIAMETRO DE 180 MM PARA ESMERILHADEIRA 7 "</v>
          </cell>
          <cell r="C1833" t="str">
            <v>UN</v>
          </cell>
          <cell r="D1833" t="str">
            <v>CR</v>
          </cell>
          <cell r="E1833" t="str">
            <v>74,51</v>
          </cell>
        </row>
        <row r="1834">
          <cell r="A1834">
            <v>38140</v>
          </cell>
          <cell r="B1834" t="str">
            <v>DISCO DE CORTE DIAMANTADO SEGMENTADO PARA CONCRETO, DIAMETRO DE 110 MM, FURO DE 20 MM</v>
          </cell>
          <cell r="C1834" t="str">
            <v>UN</v>
          </cell>
          <cell r="D1834" t="str">
            <v>C</v>
          </cell>
          <cell r="E1834" t="str">
            <v>18,07</v>
          </cell>
        </row>
        <row r="1835">
          <cell r="A1835">
            <v>13887</v>
          </cell>
          <cell r="B1835" t="str">
            <v>DISCO DE CORTE DIAMANTADO SEGMENTADO PARA CONCRETO, DIAMETRO DE 350 MM, FURO DE 1 " (14 X 1 ")</v>
          </cell>
          <cell r="C1835" t="str">
            <v>UN</v>
          </cell>
          <cell r="D1835" t="str">
            <v>CR</v>
          </cell>
          <cell r="E1835" t="str">
            <v>427,82</v>
          </cell>
        </row>
        <row r="1836">
          <cell r="A1836">
            <v>26018</v>
          </cell>
          <cell r="B1836" t="str">
            <v>DISCO DE CORTE PARA METAL COM DUAS TELAS 12 X 1/8 X 3/4 " (300 X 3,2 X 19,05 MM)</v>
          </cell>
          <cell r="C1836" t="str">
            <v>UN</v>
          </cell>
          <cell r="D1836" t="str">
            <v>CR</v>
          </cell>
          <cell r="E1836" t="str">
            <v>19,04</v>
          </cell>
        </row>
        <row r="1837">
          <cell r="A1837">
            <v>26019</v>
          </cell>
          <cell r="B1837" t="str">
            <v>DISCO DE DESBASTE PARA METAL FERROSO EM GERAL, COM TRES TELAS,  9 X 1/4 X 7/8 " (228,6 X 6,4 X 22,2 MM)</v>
          </cell>
          <cell r="C1837" t="str">
            <v>UN</v>
          </cell>
          <cell r="D1837" t="str">
            <v>CR</v>
          </cell>
          <cell r="E1837" t="str">
            <v>17,98</v>
          </cell>
        </row>
        <row r="1838">
          <cell r="A1838">
            <v>26020</v>
          </cell>
          <cell r="B1838" t="str">
            <v>DISCO DE LIXA PARA METAL, DIAMETRO = 180 MM, GRAO 120</v>
          </cell>
          <cell r="C1838" t="str">
            <v>UN</v>
          </cell>
          <cell r="D1838" t="str">
            <v>CR</v>
          </cell>
          <cell r="E1838" t="str">
            <v>4,68</v>
          </cell>
        </row>
        <row r="1839">
          <cell r="A1839">
            <v>34544</v>
          </cell>
          <cell r="B1839" t="str">
            <v>DISJUNTOR  TERMOMAGNETICO TRIPOLAR 3 X 400 A / ICC - 25 KA</v>
          </cell>
          <cell r="C1839" t="str">
            <v>UN</v>
          </cell>
          <cell r="D1839" t="str">
            <v>CR</v>
          </cell>
          <cell r="E1839" t="str">
            <v>1.520,79</v>
          </cell>
        </row>
        <row r="1840">
          <cell r="A1840">
            <v>34729</v>
          </cell>
          <cell r="B1840" t="str">
            <v>DISJUNTOR TERMICO E MAGNETICO AJUSTAVEIS, TRIPOLAR DE 100 ATE 250A, CAPACIDADE DE INTERRUPCAO DE 35KA</v>
          </cell>
          <cell r="C1840" t="str">
            <v>UN</v>
          </cell>
          <cell r="D1840" t="str">
            <v>CR</v>
          </cell>
          <cell r="E1840" t="str">
            <v>1.196,33</v>
          </cell>
        </row>
        <row r="1841">
          <cell r="A1841">
            <v>34734</v>
          </cell>
          <cell r="B1841" t="str">
            <v>DISJUNTOR TERMICO E MAGNETICO AJUSTAVEIS, TRIPOLAR DE 300 ATE 400A, CAPACIDADE DE INTERRUPCAO DE 35KA</v>
          </cell>
          <cell r="C1841" t="str">
            <v>UN</v>
          </cell>
          <cell r="D1841" t="str">
            <v>CR</v>
          </cell>
          <cell r="E1841" t="str">
            <v>1.852,31</v>
          </cell>
        </row>
        <row r="1842">
          <cell r="A1842">
            <v>34738</v>
          </cell>
          <cell r="B1842" t="str">
            <v>DISJUNTOR TERMICO E MAGNETICO AJUSTAVEIS, TRIPOLAR DE 450 ATE 600A, CAPACIDADE DE INTERRUPCAO DE 35KA</v>
          </cell>
          <cell r="C1842" t="str">
            <v>UN</v>
          </cell>
          <cell r="D1842" t="str">
            <v>CR</v>
          </cell>
          <cell r="E1842" t="str">
            <v>4.327,57</v>
          </cell>
        </row>
        <row r="1843">
          <cell r="A1843">
            <v>2391</v>
          </cell>
          <cell r="B1843" t="str">
            <v>DISJUNTOR TERMOMAGNETICO TRIPOLAR 125A</v>
          </cell>
          <cell r="C1843" t="str">
            <v>UN</v>
          </cell>
          <cell r="D1843" t="str">
            <v>CR</v>
          </cell>
          <cell r="E1843" t="str">
            <v>351,97</v>
          </cell>
        </row>
        <row r="1844">
          <cell r="A1844">
            <v>2374</v>
          </cell>
          <cell r="B1844" t="str">
            <v>DISJUNTOR TERMOMAGNETICO TRIPOLAR 150 A / 600 V, TIPO FXD / ICC - 35 KA</v>
          </cell>
          <cell r="C1844" t="str">
            <v>UN</v>
          </cell>
          <cell r="D1844" t="str">
            <v>CR</v>
          </cell>
          <cell r="E1844" t="str">
            <v>399,30</v>
          </cell>
        </row>
        <row r="1845">
          <cell r="A1845">
            <v>2377</v>
          </cell>
          <cell r="B1845" t="str">
            <v>DISJUNTOR TERMOMAGNETICO TRIPOLAR 200 A / 600 V, TIPO FXD / ICC - 35 KA</v>
          </cell>
          <cell r="C1845" t="str">
            <v>UN</v>
          </cell>
          <cell r="D1845" t="str">
            <v>CR</v>
          </cell>
          <cell r="E1845" t="str">
            <v>560,38</v>
          </cell>
        </row>
        <row r="1846">
          <cell r="A1846">
            <v>2393</v>
          </cell>
          <cell r="B1846" t="str">
            <v>DISJUNTOR TERMOMAGNETICO TRIPOLAR 250 A / 600 V, TIPO FXD</v>
          </cell>
          <cell r="C1846" t="str">
            <v>UN</v>
          </cell>
          <cell r="D1846" t="str">
            <v>CR</v>
          </cell>
          <cell r="E1846" t="str">
            <v>938,43</v>
          </cell>
        </row>
        <row r="1847">
          <cell r="A1847">
            <v>34705</v>
          </cell>
          <cell r="B1847" t="str">
            <v>DISJUNTOR TERMOMAGNETICO TRIPOLAR 3  X 250 A/ICC - 25 KA</v>
          </cell>
          <cell r="C1847" t="str">
            <v>UN</v>
          </cell>
          <cell r="D1847" t="str">
            <v>CR</v>
          </cell>
          <cell r="E1847" t="str">
            <v>820,79</v>
          </cell>
        </row>
        <row r="1848">
          <cell r="A1848">
            <v>34707</v>
          </cell>
          <cell r="B1848" t="str">
            <v>DISJUNTOR TERMOMAGNETICO TRIPOLAR 3 X 350 A/ICC - 25 KA</v>
          </cell>
          <cell r="C1848" t="str">
            <v>UN</v>
          </cell>
          <cell r="D1848" t="str">
            <v>CR</v>
          </cell>
          <cell r="E1848" t="str">
            <v>1.520,94</v>
          </cell>
        </row>
        <row r="1849">
          <cell r="A1849">
            <v>2378</v>
          </cell>
          <cell r="B1849" t="str">
            <v>DISJUNTOR TERMOMAGNETICO TRIPOLAR 300 A / 600 V, TIPO JXD / ICC - 40 KA</v>
          </cell>
          <cell r="C1849" t="str">
            <v>UN</v>
          </cell>
          <cell r="D1849" t="str">
            <v>CR</v>
          </cell>
          <cell r="E1849" t="str">
            <v>1.289,06</v>
          </cell>
        </row>
        <row r="1850">
          <cell r="A1850">
            <v>2379</v>
          </cell>
          <cell r="B1850" t="str">
            <v>DISJUNTOR TERMOMAGNETICO TRIPOLAR 400 A / 600 V, TIPO JXD / ICC - 40 KA</v>
          </cell>
          <cell r="C1850" t="str">
            <v>UN</v>
          </cell>
          <cell r="D1850" t="str">
            <v>CR</v>
          </cell>
          <cell r="E1850" t="str">
            <v>1.289,06</v>
          </cell>
        </row>
        <row r="1851">
          <cell r="A1851">
            <v>2376</v>
          </cell>
          <cell r="B1851" t="str">
            <v>DISJUNTOR TERMOMAGNETICO TRIPOLAR 600 A / 600 V, TIPO LXD / ICC - 40 KA</v>
          </cell>
          <cell r="C1851" t="str">
            <v>UN</v>
          </cell>
          <cell r="D1851" t="str">
            <v>CR</v>
          </cell>
          <cell r="E1851" t="str">
            <v>2.123,08</v>
          </cell>
        </row>
        <row r="1852">
          <cell r="A1852">
            <v>2394</v>
          </cell>
          <cell r="B1852" t="str">
            <v>DISJUNTOR TERMOMAGNETICO TRIPOLAR 800 A / 600 V, TIPO LMXD</v>
          </cell>
          <cell r="C1852" t="str">
            <v>UN</v>
          </cell>
          <cell r="D1852" t="str">
            <v>CR</v>
          </cell>
          <cell r="E1852" t="str">
            <v>4.538,75</v>
          </cell>
        </row>
        <row r="1853">
          <cell r="A1853">
            <v>34686</v>
          </cell>
          <cell r="B1853" t="str">
            <v>DISJUNTOR TIPO DIN / IEC, MONOPOLAR DE 40  ATE 50A</v>
          </cell>
          <cell r="C1853" t="str">
            <v>UN</v>
          </cell>
          <cell r="D1853" t="str">
            <v>CR</v>
          </cell>
          <cell r="E1853" t="str">
            <v>13,62</v>
          </cell>
        </row>
        <row r="1854">
          <cell r="A1854">
            <v>34616</v>
          </cell>
          <cell r="B1854" t="str">
            <v>DISJUNTOR TIPO DIN/IEC, BIPOLAR DE 6 ATE 32A</v>
          </cell>
          <cell r="C1854" t="str">
            <v>UN</v>
          </cell>
          <cell r="D1854" t="str">
            <v>CR</v>
          </cell>
          <cell r="E1854" t="str">
            <v>52,67</v>
          </cell>
        </row>
        <row r="1855">
          <cell r="A1855">
            <v>34623</v>
          </cell>
          <cell r="B1855" t="str">
            <v>DISJUNTOR TIPO DIN/IEC, BIPOLAR 40 ATE 50A</v>
          </cell>
          <cell r="C1855" t="str">
            <v>UN</v>
          </cell>
          <cell r="D1855" t="str">
            <v>CR</v>
          </cell>
          <cell r="E1855" t="str">
            <v>51,86</v>
          </cell>
        </row>
        <row r="1856">
          <cell r="A1856">
            <v>34628</v>
          </cell>
          <cell r="B1856" t="str">
            <v>DISJUNTOR TIPO DIN/IEC, BIPOLAR 63 A</v>
          </cell>
          <cell r="C1856" t="str">
            <v>UN</v>
          </cell>
          <cell r="D1856" t="str">
            <v>CR</v>
          </cell>
          <cell r="E1856" t="str">
            <v>74,28</v>
          </cell>
        </row>
        <row r="1857">
          <cell r="A1857">
            <v>34653</v>
          </cell>
          <cell r="B1857" t="str">
            <v>DISJUNTOR TIPO DIN/IEC, MONOPOLAR DE 6  ATE  32A</v>
          </cell>
          <cell r="C1857" t="str">
            <v>UN</v>
          </cell>
          <cell r="D1857" t="str">
            <v>CR</v>
          </cell>
          <cell r="E1857" t="str">
            <v>9,19</v>
          </cell>
        </row>
        <row r="1858">
          <cell r="A1858">
            <v>34688</v>
          </cell>
          <cell r="B1858" t="str">
            <v>DISJUNTOR TIPO DIN/IEC, MONOPOLAR DE 63 A</v>
          </cell>
          <cell r="C1858" t="str">
            <v>UN</v>
          </cell>
          <cell r="D1858" t="str">
            <v>CR</v>
          </cell>
          <cell r="E1858" t="str">
            <v>16,65</v>
          </cell>
        </row>
        <row r="1859">
          <cell r="A1859">
            <v>34709</v>
          </cell>
          <cell r="B1859" t="str">
            <v>DISJUNTOR TIPO DIN/IEC, TRIPOLAR DE 10 ATE 50A</v>
          </cell>
          <cell r="C1859" t="str">
            <v>UN</v>
          </cell>
          <cell r="D1859" t="str">
            <v>CR</v>
          </cell>
          <cell r="E1859" t="str">
            <v>64,53</v>
          </cell>
        </row>
        <row r="1860">
          <cell r="A1860">
            <v>34714</v>
          </cell>
          <cell r="B1860" t="str">
            <v>DISJUNTOR TIPO DIN/IEC, TRIPOLAR 63 A</v>
          </cell>
          <cell r="C1860" t="str">
            <v>UN</v>
          </cell>
          <cell r="D1860" t="str">
            <v>CR</v>
          </cell>
          <cell r="E1860" t="str">
            <v>77,07</v>
          </cell>
        </row>
        <row r="1861">
          <cell r="A1861">
            <v>2388</v>
          </cell>
          <cell r="B1861" t="str">
            <v>DISJUNTOR TIPO NEMA, BIPOLAR 10  ATE  50 A, TENSAO MAXIMA 415 V</v>
          </cell>
          <cell r="C1861" t="str">
            <v>UN</v>
          </cell>
          <cell r="D1861" t="str">
            <v>CR</v>
          </cell>
          <cell r="E1861" t="str">
            <v>64,04</v>
          </cell>
        </row>
        <row r="1862">
          <cell r="A1862">
            <v>34606</v>
          </cell>
          <cell r="B1862" t="str">
            <v>DISJUNTOR TIPO NEMA, BIPOLAR 60 ATE 100A, TENSAO MAXIMA 415 V</v>
          </cell>
          <cell r="C1862" t="str">
            <v>UN</v>
          </cell>
          <cell r="D1862" t="str">
            <v>CR</v>
          </cell>
          <cell r="E1862" t="str">
            <v>98,24</v>
          </cell>
        </row>
        <row r="1863">
          <cell r="A1863">
            <v>34689</v>
          </cell>
          <cell r="B1863" t="str">
            <v>DISJUNTOR TIPO NEMA, MONOPOLAR DE 60 ATE 70A, TENSAO MAXIMA DE 240 V</v>
          </cell>
          <cell r="C1863" t="str">
            <v>UN</v>
          </cell>
          <cell r="D1863" t="str">
            <v>CR</v>
          </cell>
          <cell r="E1863" t="str">
            <v>31,27</v>
          </cell>
        </row>
        <row r="1864">
          <cell r="A1864">
            <v>2370</v>
          </cell>
          <cell r="B1864" t="str">
            <v>DISJUNTOR TIPO NEMA, MONOPOLAR 10 ATE 30A, TENSAO MAXIMA DE 240 V</v>
          </cell>
          <cell r="C1864" t="str">
            <v>UN</v>
          </cell>
          <cell r="D1864" t="str">
            <v>C</v>
          </cell>
          <cell r="E1864" t="str">
            <v>11,90</v>
          </cell>
        </row>
        <row r="1865">
          <cell r="A1865">
            <v>2386</v>
          </cell>
          <cell r="B1865" t="str">
            <v>DISJUNTOR TIPO NEMA, MONOPOLAR 35  ATE  50 A, TENSAO MAXIMA DE 240 V</v>
          </cell>
          <cell r="C1865" t="str">
            <v>UN</v>
          </cell>
          <cell r="D1865" t="str">
            <v>CR</v>
          </cell>
          <cell r="E1865" t="str">
            <v>19,96</v>
          </cell>
        </row>
        <row r="1866">
          <cell r="A1866">
            <v>2392</v>
          </cell>
          <cell r="B1866" t="str">
            <v>DISJUNTOR TIPO NEMA, TRIPOLAR 10  ATE  50A, TENSAO MAXIMA DE 415 V</v>
          </cell>
          <cell r="C1866" t="str">
            <v>UN</v>
          </cell>
          <cell r="D1866" t="str">
            <v>CR</v>
          </cell>
          <cell r="E1866" t="str">
            <v>79,88</v>
          </cell>
        </row>
        <row r="1867">
          <cell r="A1867">
            <v>2373</v>
          </cell>
          <cell r="B1867" t="str">
            <v>DISJUNTOR TIPO NEMA, TRIPOLAR 60 ATE 100 A, TENSAO MAXIMA DE 415 V</v>
          </cell>
          <cell r="C1867" t="str">
            <v>UN</v>
          </cell>
          <cell r="D1867" t="str">
            <v>CR</v>
          </cell>
          <cell r="E1867" t="str">
            <v>112,55</v>
          </cell>
        </row>
        <row r="1868">
          <cell r="A1868">
            <v>39465</v>
          </cell>
          <cell r="B1868" t="str">
            <v>DISPOSITIVO DPS CLASSE II, 1 POLO, TENSAO MAXIMA DE 175 V, CORRENTE MAXIMA DE *20* KA (TIPO AC)</v>
          </cell>
          <cell r="C1868" t="str">
            <v>UN</v>
          </cell>
          <cell r="D1868" t="str">
            <v>CR</v>
          </cell>
          <cell r="E1868" t="str">
            <v>68,75</v>
          </cell>
        </row>
        <row r="1869">
          <cell r="A1869">
            <v>39466</v>
          </cell>
          <cell r="B1869" t="str">
            <v>DISPOSITIVO DPS CLASSE II, 1 POLO, TENSAO MAXIMA DE 175 V, CORRENTE MAXIMA DE *30* KA (TIPO AC)</v>
          </cell>
          <cell r="C1869" t="str">
            <v>UN</v>
          </cell>
          <cell r="D1869" t="str">
            <v>CR</v>
          </cell>
          <cell r="E1869" t="str">
            <v>77,35</v>
          </cell>
        </row>
        <row r="1870">
          <cell r="A1870">
            <v>39467</v>
          </cell>
          <cell r="B1870" t="str">
            <v>DISPOSITIVO DPS CLASSE II, 1 POLO, TENSAO MAXIMA DE 175 V, CORRENTE MAXIMA DE *45* KA (TIPO AC)</v>
          </cell>
          <cell r="C1870" t="str">
            <v>UN</v>
          </cell>
          <cell r="D1870" t="str">
            <v>CR</v>
          </cell>
          <cell r="E1870" t="str">
            <v>98,94</v>
          </cell>
        </row>
        <row r="1871">
          <cell r="A1871">
            <v>39468</v>
          </cell>
          <cell r="B1871" t="str">
            <v>DISPOSITIVO DPS CLASSE II, 1 POLO, TENSAO MAXIMA DE 175 V, CORRENTE MAXIMA DE *90* KA (TIPO AC)</v>
          </cell>
          <cell r="C1871" t="str">
            <v>UN</v>
          </cell>
          <cell r="D1871" t="str">
            <v>CR</v>
          </cell>
          <cell r="E1871" t="str">
            <v>175,86</v>
          </cell>
        </row>
        <row r="1872">
          <cell r="A1872">
            <v>39469</v>
          </cell>
          <cell r="B1872" t="str">
            <v>DISPOSITIVO DPS CLASSE II, 1 POLO, TENSAO MAXIMA DE 275 V, CORRENTE MAXIMA DE *20* KA (TIPO AC)</v>
          </cell>
          <cell r="C1872" t="str">
            <v>UN</v>
          </cell>
          <cell r="D1872" t="str">
            <v>CR</v>
          </cell>
          <cell r="E1872" t="str">
            <v>71,63</v>
          </cell>
        </row>
        <row r="1873">
          <cell r="A1873">
            <v>39470</v>
          </cell>
          <cell r="B1873" t="str">
            <v>DISPOSITIVO DPS CLASSE II, 1 POLO, TENSAO MAXIMA DE 275 V, CORRENTE MAXIMA DE *30* KA (TIPO AC)</v>
          </cell>
          <cell r="C1873" t="str">
            <v>UN</v>
          </cell>
          <cell r="D1873" t="str">
            <v>CR</v>
          </cell>
          <cell r="E1873" t="str">
            <v>88,02</v>
          </cell>
        </row>
        <row r="1874">
          <cell r="A1874">
            <v>39471</v>
          </cell>
          <cell r="B1874" t="str">
            <v>DISPOSITIVO DPS CLASSE II, 1 POLO, TENSAO MAXIMA DE 275 V, CORRENTE MAXIMA DE *45* KA (TIPO AC)</v>
          </cell>
          <cell r="C1874" t="str">
            <v>UN</v>
          </cell>
          <cell r="D1874" t="str">
            <v>CR</v>
          </cell>
          <cell r="E1874" t="str">
            <v>105,77</v>
          </cell>
        </row>
        <row r="1875">
          <cell r="A1875">
            <v>39472</v>
          </cell>
          <cell r="B1875" t="str">
            <v>DISPOSITIVO DPS CLASSE II, 1 POLO, TENSAO MAXIMA DE 275 V, CORRENTE MAXIMA DE *90* KA (TIPO AC)</v>
          </cell>
          <cell r="C1875" t="str">
            <v>UN</v>
          </cell>
          <cell r="D1875" t="str">
            <v>CR</v>
          </cell>
          <cell r="E1875" t="str">
            <v>183,78</v>
          </cell>
        </row>
        <row r="1876">
          <cell r="A1876">
            <v>39473</v>
          </cell>
          <cell r="B1876" t="str">
            <v>DISPOSITIVO DPS CLASSE II, 1 POLO, TENSAO MAXIMA DE 385 V, CORRENTE MAXIMA DE *20* KA (TIPO AC)</v>
          </cell>
          <cell r="C1876" t="str">
            <v>UN</v>
          </cell>
          <cell r="D1876" t="str">
            <v>CR</v>
          </cell>
          <cell r="E1876" t="str">
            <v>118,72</v>
          </cell>
        </row>
        <row r="1877">
          <cell r="A1877">
            <v>39474</v>
          </cell>
          <cell r="B1877" t="str">
            <v>DISPOSITIVO DPS CLASSE II, 1 POLO, TENSAO MAXIMA DE 385 V, CORRENTE MAXIMA DE *30* KA (TIPO AC)</v>
          </cell>
          <cell r="C1877" t="str">
            <v>UN</v>
          </cell>
          <cell r="D1877" t="str">
            <v>CR</v>
          </cell>
          <cell r="E1877" t="str">
            <v>126,56</v>
          </cell>
        </row>
        <row r="1878">
          <cell r="A1878">
            <v>39475</v>
          </cell>
          <cell r="B1878" t="str">
            <v>DISPOSITIVO DPS CLASSE II, 1 POLO, TENSAO MAXIMA DE 385 V, CORRENTE MAXIMA DE *45* KA (TIPO AC)</v>
          </cell>
          <cell r="C1878" t="str">
            <v>UN</v>
          </cell>
          <cell r="D1878" t="str">
            <v>CR</v>
          </cell>
          <cell r="E1878" t="str">
            <v>143,60</v>
          </cell>
        </row>
        <row r="1879">
          <cell r="A1879">
            <v>39476</v>
          </cell>
          <cell r="B1879" t="str">
            <v>DISPOSITIVO DPS CLASSE II, 1 POLO, TENSAO MAXIMA DE 385 V, CORRENTE MAXIMA DE *90* KA (TIPO AC)</v>
          </cell>
          <cell r="C1879" t="str">
            <v>UN</v>
          </cell>
          <cell r="D1879" t="str">
            <v>CR</v>
          </cell>
          <cell r="E1879" t="str">
            <v>270,32</v>
          </cell>
        </row>
        <row r="1880">
          <cell r="A1880">
            <v>39477</v>
          </cell>
          <cell r="B1880" t="str">
            <v>DISPOSITIVO DPS CLASSE II, 1 POLO, TENSAO MAXIMA DE 460 V, CORRENTE MAXIMA DE *20* KA (TIPO AC)</v>
          </cell>
          <cell r="C1880" t="str">
            <v>UN</v>
          </cell>
          <cell r="D1880" t="str">
            <v>CR</v>
          </cell>
          <cell r="E1880" t="str">
            <v>132,45</v>
          </cell>
        </row>
        <row r="1881">
          <cell r="A1881">
            <v>39478</v>
          </cell>
          <cell r="B1881" t="str">
            <v>DISPOSITIVO DPS CLASSE II, 1 POLO, TENSAO MAXIMA DE 460 V, CORRENTE MAXIMA DE *30* KA (TIPO AC)</v>
          </cell>
          <cell r="C1881" t="str">
            <v>UN</v>
          </cell>
          <cell r="D1881" t="str">
            <v>CR</v>
          </cell>
          <cell r="E1881" t="str">
            <v>136,55</v>
          </cell>
        </row>
        <row r="1882">
          <cell r="A1882">
            <v>39479</v>
          </cell>
          <cell r="B1882" t="str">
            <v>DISPOSITIVO DPS CLASSE II, 1 POLO, TENSAO MAXIMA DE 460 V, CORRENTE MAXIMA DE *45* KA (TIPO AC)</v>
          </cell>
          <cell r="C1882" t="str">
            <v>UN</v>
          </cell>
          <cell r="D1882" t="str">
            <v>CR</v>
          </cell>
          <cell r="E1882" t="str">
            <v>160,88</v>
          </cell>
        </row>
        <row r="1883">
          <cell r="A1883">
            <v>39480</v>
          </cell>
          <cell r="B1883" t="str">
            <v>DISPOSITIVO DPS CLASSE II, 1 POLO, TENSAO MAXIMA DE 460 V, CORRENTE MAXIMA DE *90* KA (TIPO AC)</v>
          </cell>
          <cell r="C1883" t="str">
            <v>UN</v>
          </cell>
          <cell r="D1883" t="str">
            <v>CR</v>
          </cell>
          <cell r="E1883" t="str">
            <v>331,98</v>
          </cell>
        </row>
        <row r="1884">
          <cell r="A1884">
            <v>39459</v>
          </cell>
          <cell r="B1884" t="str">
            <v>DISPOSITIVO DR, 2 POLOS, SENSIBILIDADE DE 30 MA, CORRENTE DE 100 A, TIPO AC</v>
          </cell>
          <cell r="C1884" t="str">
            <v>UN</v>
          </cell>
          <cell r="D1884" t="str">
            <v>CR</v>
          </cell>
          <cell r="E1884" t="str">
            <v>281,77</v>
          </cell>
        </row>
        <row r="1885">
          <cell r="A1885">
            <v>39445</v>
          </cell>
          <cell r="B1885" t="str">
            <v>DISPOSITIVO DR, 2 POLOS, SENSIBILIDADE DE 30 MA, CORRENTE DE 25 A, TIPO AC</v>
          </cell>
          <cell r="C1885" t="str">
            <v>UN</v>
          </cell>
          <cell r="D1885" t="str">
            <v>CR</v>
          </cell>
          <cell r="E1885" t="str">
            <v>141,47</v>
          </cell>
        </row>
        <row r="1886">
          <cell r="A1886">
            <v>39446</v>
          </cell>
          <cell r="B1886" t="str">
            <v>DISPOSITIVO DR, 2 POLOS, SENSIBILIDADE DE 30 MA, CORRENTE DE 40 A, TIPO AC</v>
          </cell>
          <cell r="C1886" t="str">
            <v>UN</v>
          </cell>
          <cell r="D1886" t="str">
            <v>CR</v>
          </cell>
          <cell r="E1886" t="str">
            <v>143,99</v>
          </cell>
        </row>
        <row r="1887">
          <cell r="A1887">
            <v>39447</v>
          </cell>
          <cell r="B1887" t="str">
            <v>DISPOSITIVO DR, 2 POLOS, SENSIBILIDADE DE 30 MA, CORRENTE DE 63 A, TIPO AC</v>
          </cell>
          <cell r="C1887" t="str">
            <v>UN</v>
          </cell>
          <cell r="D1887" t="str">
            <v>CR</v>
          </cell>
          <cell r="E1887" t="str">
            <v>153,98</v>
          </cell>
        </row>
        <row r="1888">
          <cell r="A1888">
            <v>39448</v>
          </cell>
          <cell r="B1888" t="str">
            <v>DISPOSITIVO DR, 2 POLOS, SENSIBILIDADE DE 30 MA, CORRENTE DE 80 A, TIPO AC</v>
          </cell>
          <cell r="C1888" t="str">
            <v>UN</v>
          </cell>
          <cell r="D1888" t="str">
            <v>CR</v>
          </cell>
          <cell r="E1888" t="str">
            <v>262,57</v>
          </cell>
        </row>
        <row r="1889">
          <cell r="A1889">
            <v>39450</v>
          </cell>
          <cell r="B1889" t="str">
            <v>DISPOSITIVO DR, 2 POLOS, SENSIBILIDADE DE 300 MA, CORRENTE DE 25 A, TIPO AC</v>
          </cell>
          <cell r="C1889" t="str">
            <v>UN</v>
          </cell>
          <cell r="D1889" t="str">
            <v>CR</v>
          </cell>
          <cell r="E1889" t="str">
            <v>160,20</v>
          </cell>
        </row>
        <row r="1890">
          <cell r="A1890">
            <v>39451</v>
          </cell>
          <cell r="B1890" t="str">
            <v>DISPOSITIVO DR, 2 POLOS, SENSIBILIDADE DE 300 MA, CORRENTE DE 40 A, TIPO AC</v>
          </cell>
          <cell r="C1890" t="str">
            <v>UN</v>
          </cell>
          <cell r="D1890" t="str">
            <v>CR</v>
          </cell>
          <cell r="E1890" t="str">
            <v>174,73</v>
          </cell>
        </row>
        <row r="1891">
          <cell r="A1891">
            <v>39452</v>
          </cell>
          <cell r="B1891" t="str">
            <v>DISPOSITIVO DR, 2 POLOS, SENSIBILIDADE DE 300 MA, CORRENTE DE 63 A, TIPO AC</v>
          </cell>
          <cell r="C1891" t="str">
            <v>UN</v>
          </cell>
          <cell r="D1891" t="str">
            <v>CR</v>
          </cell>
          <cell r="E1891" t="str">
            <v>175,77</v>
          </cell>
        </row>
        <row r="1892">
          <cell r="A1892">
            <v>39523</v>
          </cell>
          <cell r="B1892" t="str">
            <v>DISPOSITIVO DR, 2 POLOS, SENSIBILIDADE DE 300 MA, CORRENTE DE 80 A, TIPO  AC</v>
          </cell>
          <cell r="C1892" t="str">
            <v>UN</v>
          </cell>
          <cell r="D1892" t="str">
            <v>CR</v>
          </cell>
          <cell r="E1892" t="str">
            <v>294,15</v>
          </cell>
        </row>
        <row r="1893">
          <cell r="A1893">
            <v>39449</v>
          </cell>
          <cell r="B1893" t="str">
            <v>DISPOSITIVO DR, 4 POLOS, SENSIBILIDADE DE 30 MA, CORRENTE DE 100 A, TIPO AC</v>
          </cell>
          <cell r="C1893" t="str">
            <v>UN</v>
          </cell>
          <cell r="D1893" t="str">
            <v>CR</v>
          </cell>
          <cell r="E1893" t="str">
            <v>325,75</v>
          </cell>
        </row>
        <row r="1894">
          <cell r="A1894">
            <v>39455</v>
          </cell>
          <cell r="B1894" t="str">
            <v>DISPOSITIVO DR, 4 POLOS, SENSIBILIDADE DE 30 MA, CORRENTE DE 25 A, TIPO AC</v>
          </cell>
          <cell r="C1894" t="str">
            <v>UN</v>
          </cell>
          <cell r="D1894" t="str">
            <v>CR</v>
          </cell>
          <cell r="E1894" t="str">
            <v>161,19</v>
          </cell>
        </row>
        <row r="1895">
          <cell r="A1895">
            <v>39456</v>
          </cell>
          <cell r="B1895" t="str">
            <v>DISPOSITIVO DR, 4 POLOS, SENSIBILIDADE DE 30 MA, CORRENTE DE 40 A, TIPO AC</v>
          </cell>
          <cell r="C1895" t="str">
            <v>UN</v>
          </cell>
          <cell r="D1895" t="str">
            <v>CR</v>
          </cell>
          <cell r="E1895" t="str">
            <v>161,31</v>
          </cell>
        </row>
        <row r="1896">
          <cell r="A1896">
            <v>39457</v>
          </cell>
          <cell r="B1896" t="str">
            <v>DISPOSITIVO DR, 4 POLOS, SENSIBILIDADE DE 30 MA, CORRENTE DE 63 A, TIPO AC</v>
          </cell>
          <cell r="C1896" t="str">
            <v>UN</v>
          </cell>
          <cell r="D1896" t="str">
            <v>CR</v>
          </cell>
          <cell r="E1896" t="str">
            <v>175,85</v>
          </cell>
        </row>
        <row r="1897">
          <cell r="A1897">
            <v>39458</v>
          </cell>
          <cell r="B1897" t="str">
            <v>DISPOSITIVO DR, 4 POLOS, SENSIBILIDADE DE 30 MA, CORRENTE DE 80 A, TIPO AC</v>
          </cell>
          <cell r="C1897" t="str">
            <v>UN</v>
          </cell>
          <cell r="D1897" t="str">
            <v>CR</v>
          </cell>
          <cell r="E1897" t="str">
            <v>328,15</v>
          </cell>
        </row>
        <row r="1898">
          <cell r="A1898">
            <v>39464</v>
          </cell>
          <cell r="B1898" t="str">
            <v>DISPOSITIVO DR, 4 POLOS, SENSIBILIDADE DE 300 MA, CORRENTE DE 100 A, TIPO AC</v>
          </cell>
          <cell r="C1898" t="str">
            <v>UN</v>
          </cell>
          <cell r="D1898" t="str">
            <v>CR</v>
          </cell>
          <cell r="E1898" t="str">
            <v>527,69</v>
          </cell>
        </row>
        <row r="1899">
          <cell r="A1899">
            <v>39460</v>
          </cell>
          <cell r="B1899" t="str">
            <v>DISPOSITIVO DR, 4 POLOS, SENSIBILIDADE DE 300 MA, CORRENTE DE 25 A, TIPO AC</v>
          </cell>
          <cell r="C1899" t="str">
            <v>UN</v>
          </cell>
          <cell r="D1899" t="str">
            <v>CR</v>
          </cell>
          <cell r="E1899" t="str">
            <v>200,14</v>
          </cell>
        </row>
        <row r="1900">
          <cell r="A1900">
            <v>39461</v>
          </cell>
          <cell r="B1900" t="str">
            <v>DISPOSITIVO DR, 4 POLOS, SENSIBILIDADE DE 300 MA, CORRENTE DE 40 A, TIPO AC</v>
          </cell>
          <cell r="C1900" t="str">
            <v>UN</v>
          </cell>
          <cell r="D1900" t="str">
            <v>CR</v>
          </cell>
          <cell r="E1900" t="str">
            <v>234,52</v>
          </cell>
        </row>
        <row r="1901">
          <cell r="A1901">
            <v>39462</v>
          </cell>
          <cell r="B1901" t="str">
            <v>DISPOSITIVO DR, 4 POLOS, SENSIBILIDADE DE 300 MA, CORRENTE DE 63 A, TIPO AC</v>
          </cell>
          <cell r="C1901" t="str">
            <v>UN</v>
          </cell>
          <cell r="D1901" t="str">
            <v>CR</v>
          </cell>
          <cell r="E1901" t="str">
            <v>226,02</v>
          </cell>
        </row>
        <row r="1902">
          <cell r="A1902">
            <v>39463</v>
          </cell>
          <cell r="B1902" t="str">
            <v>DISPOSITIVO DR, 4 POLOS, SENSIBILIDADE DE 300 MA, CORRENTE DE 80 A, TIPO AC</v>
          </cell>
          <cell r="C1902" t="str">
            <v>UN</v>
          </cell>
          <cell r="D1902" t="str">
            <v>CR</v>
          </cell>
          <cell r="E1902" t="str">
            <v>523,60</v>
          </cell>
        </row>
        <row r="1903">
          <cell r="A1903">
            <v>26039</v>
          </cell>
          <cell r="B1903" t="str">
            <v>DISTRIBUIDOR DE AGREGADOS AUTOPROPELIDO, CAP 3 M3, A DIESEL, 6 CC, 176 CV</v>
          </cell>
          <cell r="C1903" t="str">
            <v>UN</v>
          </cell>
          <cell r="D1903" t="str">
            <v>AS</v>
          </cell>
          <cell r="E1903" t="str">
            <v>282.304,85</v>
          </cell>
        </row>
        <row r="1904">
          <cell r="A1904">
            <v>2401</v>
          </cell>
          <cell r="B1904" t="str">
            <v>DISTRIBUIDOR DE AGREGADOS REBOCAVEL, CAPACIDADE 1,9 M3, LARGURA DE TRABALHO 3,66 M</v>
          </cell>
          <cell r="C1904" t="str">
            <v>UN</v>
          </cell>
          <cell r="D1904" t="str">
            <v>AS</v>
          </cell>
          <cell r="E1904" t="str">
            <v>64.933,24</v>
          </cell>
        </row>
        <row r="1905">
          <cell r="A1905">
            <v>38870</v>
          </cell>
          <cell r="B1905" t="str">
            <v>DISTRIBUIDOR METALICO, COM ROSCA, 2 SAIDAS, DN 1" X 1/2", PARA CONEXAO COM ANEL DESLIZANTE EM TUBO PEX</v>
          </cell>
          <cell r="C1905" t="str">
            <v>UN</v>
          </cell>
          <cell r="D1905" t="str">
            <v>AS</v>
          </cell>
          <cell r="E1905" t="str">
            <v>46,47</v>
          </cell>
        </row>
        <row r="1906">
          <cell r="A1906">
            <v>38869</v>
          </cell>
          <cell r="B1906" t="str">
            <v>DISTRIBUIDOR METALICO, COM ROSCA, 2 SAIDAS, DN 3/4" X 1/2", PARA CONEXAO COM ANEL DESLIZANTE EM TUBO PEX</v>
          </cell>
          <cell r="C1906" t="str">
            <v>UN</v>
          </cell>
          <cell r="D1906" t="str">
            <v>AS</v>
          </cell>
          <cell r="E1906" t="str">
            <v>40,99</v>
          </cell>
        </row>
        <row r="1907">
          <cell r="A1907">
            <v>38872</v>
          </cell>
          <cell r="B1907" t="str">
            <v>DISTRIBUIDOR METALICO, COM ROSCA, 3 SAIDAS, DN 1" X 1/2", PARA CONEXAO COM ANEL DESLIZANTE EM TUBO PEX</v>
          </cell>
          <cell r="C1907" t="str">
            <v>UN</v>
          </cell>
          <cell r="D1907" t="str">
            <v>AS</v>
          </cell>
          <cell r="E1907" t="str">
            <v>63,47</v>
          </cell>
        </row>
        <row r="1908">
          <cell r="A1908">
            <v>38871</v>
          </cell>
          <cell r="B1908" t="str">
            <v>DISTRIBUIDOR METALICO, COM ROSCA, 3 SAIDAS, DN 3/4" X 1/2", PARA CONEXAO COM ANEL DESLIZANTE EM TUBO PEX</v>
          </cell>
          <cell r="C1908" t="str">
            <v>UN</v>
          </cell>
          <cell r="D1908" t="str">
            <v>AS</v>
          </cell>
          <cell r="E1908" t="str">
            <v>51,06</v>
          </cell>
        </row>
        <row r="1909">
          <cell r="A1909">
            <v>39283</v>
          </cell>
          <cell r="B1909" t="str">
            <v>DISTRIBUIDOR, PLASTICO, 2 SAIDAS, DN 32 X 16 MM, PARA CONEXAO COM CRIMPAGEM EM TUBO PEX</v>
          </cell>
          <cell r="C1909" t="str">
            <v>UN</v>
          </cell>
          <cell r="D1909" t="str">
            <v>AS</v>
          </cell>
          <cell r="E1909" t="str">
            <v>159,03</v>
          </cell>
        </row>
        <row r="1910">
          <cell r="A1910">
            <v>39284</v>
          </cell>
          <cell r="B1910" t="str">
            <v>DISTRIBUIDOR, PLASTICO, 2 SAIDAS, DN 32 X 20 MM, PARA CONEXAO COM CRIMPAGEM EM TUBO PEX</v>
          </cell>
          <cell r="C1910" t="str">
            <v>UN</v>
          </cell>
          <cell r="D1910" t="str">
            <v>AS</v>
          </cell>
          <cell r="E1910" t="str">
            <v>172,34</v>
          </cell>
        </row>
        <row r="1911">
          <cell r="A1911">
            <v>39285</v>
          </cell>
          <cell r="B1911" t="str">
            <v>DISTRIBUIDOR, PLASTICO, 2 SAIDAS, DN 32 X 25 MM, PARA CONEXAO COM CRIMPAGEM EM TUBO PEX</v>
          </cell>
          <cell r="C1911" t="str">
            <v>UN</v>
          </cell>
          <cell r="D1911" t="str">
            <v>AS</v>
          </cell>
          <cell r="E1911" t="str">
            <v>174,82</v>
          </cell>
        </row>
        <row r="1912">
          <cell r="A1912">
            <v>39286</v>
          </cell>
          <cell r="B1912" t="str">
            <v>DISTRIBUIDOR, PLASTICO, 3 SAIDAS, DN 32 X 16 MM, PARA CONEXAO COM CRIMPAGEM EM TUBO PEX</v>
          </cell>
          <cell r="C1912" t="str">
            <v>UN</v>
          </cell>
          <cell r="D1912" t="str">
            <v>AS</v>
          </cell>
          <cell r="E1912" t="str">
            <v>171,01</v>
          </cell>
        </row>
        <row r="1913">
          <cell r="A1913">
            <v>39287</v>
          </cell>
          <cell r="B1913" t="str">
            <v>DISTRIBUIDOR, PLASTICO, 3 SAIDAS, DN 32 X 20 MM, PARA CONEXAO COM CRIMPAGEM EM TUBO PEX</v>
          </cell>
          <cell r="C1913" t="str">
            <v>UN</v>
          </cell>
          <cell r="D1913" t="str">
            <v>AS</v>
          </cell>
          <cell r="E1913" t="str">
            <v>200,80</v>
          </cell>
        </row>
        <row r="1914">
          <cell r="A1914">
            <v>39288</v>
          </cell>
          <cell r="B1914" t="str">
            <v>DISTRIBUIDOR, PLASTICO, 3 SAIDAS, DN 32 X 25 MM, PARA CONEXAO COM CRIMPAGEM EM TUBO PEX</v>
          </cell>
          <cell r="C1914" t="str">
            <v>UN</v>
          </cell>
          <cell r="D1914" t="str">
            <v>AS</v>
          </cell>
          <cell r="E1914" t="str">
            <v>214,30</v>
          </cell>
        </row>
        <row r="1915">
          <cell r="A1915">
            <v>2414</v>
          </cell>
          <cell r="B1915" t="str">
            <v>DIVISORIA (N2) PAINEL/VIDRO - PAINEL C/ MSO/COMEIA E=35MM - MONTANTE/RODAPE DUPLO ACO GALV PINTADO - COLOCADA</v>
          </cell>
          <cell r="C1915" t="str">
            <v>M2</v>
          </cell>
          <cell r="D1915" t="str">
            <v>AS</v>
          </cell>
          <cell r="E1915" t="str">
            <v>102,13</v>
          </cell>
        </row>
        <row r="1916">
          <cell r="A1916">
            <v>2413</v>
          </cell>
          <cell r="B1916" t="str">
            <v>DIVISORIA (N2) PAINEL/VIDRO - PAINEL C/ MSO/COMEIA E=35MM - PERFIS SIMPLES ACO GALV PINTADO - COLOCADA</v>
          </cell>
          <cell r="C1916" t="str">
            <v>M2</v>
          </cell>
          <cell r="D1916" t="str">
            <v>AS</v>
          </cell>
          <cell r="E1916" t="str">
            <v>98,25</v>
          </cell>
        </row>
        <row r="1917">
          <cell r="A1917">
            <v>2405</v>
          </cell>
          <cell r="B1917" t="str">
            <v>DIVISORIA (N2) PAINEL/VIDRO - PAINEL MSO/COMEIA E=35MM - MONTANTE/RODAPE DUPLO ALUMINIO ANOD NAT - COLOCADA</v>
          </cell>
          <cell r="C1917" t="str">
            <v>M2</v>
          </cell>
          <cell r="D1917" t="str">
            <v>AS</v>
          </cell>
          <cell r="E1917" t="str">
            <v>114,36</v>
          </cell>
        </row>
        <row r="1918">
          <cell r="A1918">
            <v>13361</v>
          </cell>
          <cell r="B1918" t="str">
            <v>DIVISORIA (N2) PAINEL/VIDRO - PAINEL MSO/COMEIA E=35MM - PERFIS SIMPLES ALUMINIO ANOD NAT - COLOCADA</v>
          </cell>
          <cell r="C1918" t="str">
            <v>M2</v>
          </cell>
          <cell r="D1918" t="str">
            <v>AS</v>
          </cell>
          <cell r="E1918" t="str">
            <v>95,67</v>
          </cell>
        </row>
        <row r="1919">
          <cell r="A1919">
            <v>11987</v>
          </cell>
          <cell r="B1919" t="str">
            <v>DIVISORIA (N2) PAINEL/VIDRO - PAINEL VERMICULITA E=35MM - PERFIS SIMPLES ALUMINIO ANOD NATURAL - COLOCADA</v>
          </cell>
          <cell r="C1919" t="str">
            <v>M2</v>
          </cell>
          <cell r="D1919" t="str">
            <v>AS</v>
          </cell>
          <cell r="E1919" t="str">
            <v>255,98</v>
          </cell>
        </row>
        <row r="1920">
          <cell r="A1920">
            <v>2416</v>
          </cell>
          <cell r="B1920" t="str">
            <v>DIVISORIA (N3) PAINEL/VIDRO/PAINEL MSO/COMEIA E=35MM - MONTANTE/RODAPE DUPLO ACO GALV PINTADO - COLOCADA</v>
          </cell>
          <cell r="C1920" t="str">
            <v>M2</v>
          </cell>
          <cell r="D1920" t="str">
            <v>AS</v>
          </cell>
          <cell r="E1920" t="str">
            <v>113,25</v>
          </cell>
        </row>
        <row r="1921">
          <cell r="A1921">
            <v>2412</v>
          </cell>
          <cell r="B1921" t="str">
            <v>DIVISORIA (N3) PAINEL/VIDRO/PAINEL MSO/COMEIA E=35MM - MONTANTE/RODAPE DUPLO ALUMINIO ANOD NAT - COLOCADA</v>
          </cell>
          <cell r="C1921" t="str">
            <v>M2</v>
          </cell>
          <cell r="D1921" t="str">
            <v>AS</v>
          </cell>
          <cell r="E1921" t="str">
            <v>109,37</v>
          </cell>
        </row>
        <row r="1922">
          <cell r="A1922">
            <v>2411</v>
          </cell>
          <cell r="B1922" t="str">
            <v>DIVISORIA (N3) PAINEL/VIDRO/PAINEL MSO/COMEIA E=35MM - PERFIS SIMPLES ACO GALV PINTADO - COLOCADA</v>
          </cell>
          <cell r="C1922" t="str">
            <v>M2</v>
          </cell>
          <cell r="D1922" t="str">
            <v>AS</v>
          </cell>
          <cell r="E1922" t="str">
            <v>95,67</v>
          </cell>
        </row>
        <row r="1923">
          <cell r="A1923">
            <v>2406</v>
          </cell>
          <cell r="B1923" t="str">
            <v>DIVISORIA (N3) PAINEL/VIDRO/PAINEL MSO/COMEIA E=35MM - PERFIS SIMPLES ALUMINIO ANOD NAT - COLOCADA</v>
          </cell>
          <cell r="C1923" t="str">
            <v>M2</v>
          </cell>
          <cell r="D1923" t="str">
            <v>AS</v>
          </cell>
          <cell r="E1923" t="str">
            <v>93,08</v>
          </cell>
        </row>
        <row r="1924">
          <cell r="A1924">
            <v>10571</v>
          </cell>
          <cell r="B1924" t="str">
            <v>DIVISORIA (N3) PAINEL/VIDRO/PAINEL VERMICULITA E=35MM - MONTANTE/RODAPE DUPLO ALUMINIO ANOD NATURAL - COLOCADA</v>
          </cell>
          <cell r="C1924" t="str">
            <v>M2</v>
          </cell>
          <cell r="D1924" t="str">
            <v>AS</v>
          </cell>
          <cell r="E1924" t="str">
            <v>227,54</v>
          </cell>
        </row>
        <row r="1925">
          <cell r="A1925">
            <v>11985</v>
          </cell>
          <cell r="B1925" t="str">
            <v>DIVISORIA (N3) PAINEL/VIDRO/PAINEL VERMICULITA E=35MM - MONTANTE/RODAPE PERFIL DUPLO ACO GALV PINTADO - COLOCADA</v>
          </cell>
          <cell r="C1925" t="str">
            <v>M2</v>
          </cell>
          <cell r="D1925" t="str">
            <v>AS</v>
          </cell>
          <cell r="E1925" t="str">
            <v>219,78</v>
          </cell>
        </row>
        <row r="1926">
          <cell r="A1926">
            <v>2410</v>
          </cell>
          <cell r="B1926" t="str">
            <v>DIVISORIA CEGA (N1) - PAINEL MSO/COMEIA E=35MM - MONTANTE/RODAPE DUPLO   ACO GALV PINTADO - COLOCADA</v>
          </cell>
          <cell r="C1926" t="str">
            <v>M2</v>
          </cell>
          <cell r="D1926" t="str">
            <v>AS</v>
          </cell>
          <cell r="E1926" t="str">
            <v>96,96</v>
          </cell>
        </row>
        <row r="1927">
          <cell r="A1927">
            <v>2417</v>
          </cell>
          <cell r="B1927" t="str">
            <v>DIVISORIA CEGA (N1) - PAINEL MSO/COMEIA E=35MM - MONTANTE/RODAPE DUPLO ALUMINIO ANOD NAT - COLOCADA</v>
          </cell>
          <cell r="C1927" t="str">
            <v>M2</v>
          </cell>
          <cell r="D1927" t="str">
            <v>AS</v>
          </cell>
          <cell r="E1927" t="str">
            <v>103,42</v>
          </cell>
        </row>
        <row r="1928">
          <cell r="A1928">
            <v>2415</v>
          </cell>
          <cell r="B1928" t="str">
            <v>DIVISORIA CEGA (N1) - PAINEL MSO/COMEIA E=35MM - PERFIS SIMPLES ACO GALV PINTADO   - COLOCADA</v>
          </cell>
          <cell r="C1928" t="str">
            <v>M2</v>
          </cell>
          <cell r="D1928" t="str">
            <v>AS</v>
          </cell>
          <cell r="E1928" t="str">
            <v>82,74</v>
          </cell>
        </row>
        <row r="1929">
          <cell r="A1929">
            <v>13360</v>
          </cell>
          <cell r="B1929" t="str">
            <v>DIVISORIA CEGA (N1) - PAINEL MSO/COMEIA E=35MM - PERFIS SIMPLES ALUMINIO ANOD NAT - COLOCADA</v>
          </cell>
          <cell r="C1929" t="str">
            <v>M2</v>
          </cell>
          <cell r="D1929" t="str">
            <v>AS</v>
          </cell>
          <cell r="E1929" t="str">
            <v>82,74</v>
          </cell>
        </row>
        <row r="1930">
          <cell r="A1930">
            <v>11983</v>
          </cell>
          <cell r="B1930" t="str">
            <v>DIVISORIA CEGA (N1) - PAINEL VERMICULITA E=35MM - MONTANTE/RODAPE PERFIS SIMPLES ACO GALV PINTADO - COLOCADA</v>
          </cell>
          <cell r="C1930" t="str">
            <v>M2</v>
          </cell>
          <cell r="D1930" t="str">
            <v>AS</v>
          </cell>
          <cell r="E1930" t="str">
            <v>201,68</v>
          </cell>
        </row>
        <row r="1931">
          <cell r="A1931">
            <v>11986</v>
          </cell>
          <cell r="B1931" t="str">
            <v>DIVISORIA CEGA (N1) - PAINEL VERMICULITA E=35MM - PERFIS SIMPLES ALUMINIO ANOD NATURAL - COLOCADA</v>
          </cell>
          <cell r="C1931" t="str">
            <v>M2</v>
          </cell>
          <cell r="D1931" t="str">
            <v>AS</v>
          </cell>
          <cell r="E1931" t="str">
            <v>245,64</v>
          </cell>
        </row>
        <row r="1932">
          <cell r="A1932">
            <v>25976</v>
          </cell>
          <cell r="B1932" t="str">
            <v>DIVISORIA EM GRANITO, COM DUAS FACES POLIDAS, TIPO ANDORINHA/ QUARTZ/ CASTELO/ CORUMBA OU OUTROS EQUIVALENTES DA REGIAO, E=  *3,0* CM</v>
          </cell>
          <cell r="C1932" t="str">
            <v>M2</v>
          </cell>
          <cell r="D1932" t="str">
            <v>CR</v>
          </cell>
          <cell r="E1932" t="str">
            <v>535,34</v>
          </cell>
        </row>
        <row r="1933">
          <cell r="A1933">
            <v>10629</v>
          </cell>
          <cell r="B1933" t="str">
            <v>DIVISORIA EM MARMORE, COM DUAS FACES POLIDAS, BRANCO COMUM, E=  *3,0* CM</v>
          </cell>
          <cell r="C1933" t="str">
            <v>M2</v>
          </cell>
          <cell r="D1933" t="str">
            <v>CR</v>
          </cell>
          <cell r="E1933" t="str">
            <v>609,72</v>
          </cell>
        </row>
        <row r="1934">
          <cell r="A1934">
            <v>10698</v>
          </cell>
          <cell r="B1934" t="str">
            <v>DIVISORIA, PLACA  PRE-MOLDADA EM GRANILITE, MARMORITE OU GRANITINA,  E = *3 CM</v>
          </cell>
          <cell r="C1934" t="str">
            <v>M2</v>
          </cell>
          <cell r="D1934" t="str">
            <v>AS</v>
          </cell>
          <cell r="E1934" t="str">
            <v>158,78</v>
          </cell>
        </row>
        <row r="1935">
          <cell r="A1935">
            <v>40521</v>
          </cell>
          <cell r="B1935" t="str">
            <v>DOBRADEIRA ELETROMECANICA DE VERGALHAO, PARA ACO DE DIAMETRO ATE 1 1/2 "Â, MOTOR ELETRICO TRIFASICO, POTENCIA DE 3 HP ATE 5 HP</v>
          </cell>
          <cell r="C1935" t="str">
            <v>UN</v>
          </cell>
          <cell r="D1935" t="str">
            <v>CR</v>
          </cell>
          <cell r="E1935" t="str">
            <v>92.288,09</v>
          </cell>
        </row>
        <row r="1936">
          <cell r="A1936">
            <v>2432</v>
          </cell>
          <cell r="B1936" t="str">
            <v>DOBRADICA EM ACO/FERRO, 3 1/2" X  3", E= 1,9  A 2 MM, COM ANEL,  CROMADO OU ZINCADO, TAMPA BOLA, COM PARAFUSOS</v>
          </cell>
          <cell r="C1936" t="str">
            <v>UN</v>
          </cell>
          <cell r="D1936" t="str">
            <v>CR</v>
          </cell>
          <cell r="E1936" t="str">
            <v>10,78</v>
          </cell>
        </row>
        <row r="1937">
          <cell r="A1937">
            <v>2433</v>
          </cell>
          <cell r="B1937" t="str">
            <v>DOBRADICA EM ACO/FERRO, 3" X 2 1/2", E= 1,2 A 1,8 MM, SEM ANEL,  CROMADO OU ZINCADO, TAMPA CHATA, COM PARAFUSOS</v>
          </cell>
          <cell r="C1937" t="str">
            <v>UN</v>
          </cell>
          <cell r="D1937" t="str">
            <v>CR</v>
          </cell>
          <cell r="E1937" t="str">
            <v>3,65</v>
          </cell>
        </row>
        <row r="1938">
          <cell r="A1938">
            <v>2420</v>
          </cell>
          <cell r="B1938" t="str">
            <v>DOBRADICA EM ACO/FERRO, 3" X 2 1/2", E= 1,9 A 2 MM, SEM ANEL,  CROMADO OU ZINCADO, TAMPA BOLA, COM PARAFUSOS</v>
          </cell>
          <cell r="C1938" t="str">
            <v>UN</v>
          </cell>
          <cell r="D1938" t="str">
            <v>CR</v>
          </cell>
          <cell r="E1938" t="str">
            <v>6,27</v>
          </cell>
        </row>
        <row r="1939">
          <cell r="A1939">
            <v>11447</v>
          </cell>
          <cell r="B1939" t="str">
            <v>DOBRADICA EM LATAO, 3 " X 2 1/2 ", E= 1,9 A 2 MM, COM ANEL, CROMADO, TAMPA BOLA, COM PARAFUSOS</v>
          </cell>
          <cell r="C1939" t="str">
            <v>UN</v>
          </cell>
          <cell r="D1939" t="str">
            <v>CR</v>
          </cell>
          <cell r="E1939" t="str">
            <v>12,39</v>
          </cell>
        </row>
        <row r="1940">
          <cell r="A1940">
            <v>11451</v>
          </cell>
          <cell r="B1940" t="str">
            <v>DOBRADICA TIPO VAI-E-VEM EM ACO/FERRO, TAMANHO 3'', GALVANIZADO, COM PARAFUSOS</v>
          </cell>
          <cell r="C1940" t="str">
            <v>UN</v>
          </cell>
          <cell r="D1940" t="str">
            <v>CR</v>
          </cell>
          <cell r="E1940" t="str">
            <v>33,22</v>
          </cell>
        </row>
        <row r="1941">
          <cell r="A1941">
            <v>11116</v>
          </cell>
          <cell r="B1941" t="str">
            <v>DOMOS INDIVIDUAL EM ACRILICO BRANCO *95 X 95* CM, SEM INSTALACAO</v>
          </cell>
          <cell r="C1941" t="str">
            <v>UN</v>
          </cell>
          <cell r="D1941" t="str">
            <v>AS</v>
          </cell>
          <cell r="E1941" t="str">
            <v>496,91</v>
          </cell>
        </row>
        <row r="1942">
          <cell r="A1942">
            <v>38411</v>
          </cell>
          <cell r="B1942" t="str">
            <v>DOSADOR DE AREIA, CAPACIDADE DE *26* LITROS</v>
          </cell>
          <cell r="C1942" t="str">
            <v>UN</v>
          </cell>
          <cell r="D1942" t="str">
            <v>CR</v>
          </cell>
          <cell r="E1942" t="str">
            <v>1.308,67</v>
          </cell>
        </row>
        <row r="1943">
          <cell r="A1943">
            <v>1370</v>
          </cell>
          <cell r="B1943" t="str">
            <v>DUCHA HIGIENICA PLASTICA COM REGISTRO METALICO 1/2 "</v>
          </cell>
          <cell r="C1943" t="str">
            <v>UN</v>
          </cell>
          <cell r="D1943" t="str">
            <v>CR</v>
          </cell>
          <cell r="E1943" t="str">
            <v>88,38</v>
          </cell>
        </row>
        <row r="1944">
          <cell r="A1944">
            <v>38189</v>
          </cell>
          <cell r="B1944" t="str">
            <v>DUCHA METALICA DE PAREDE, ARTICULAVEL, COM BRACO/CANO, SEM DESVIADOR</v>
          </cell>
          <cell r="C1944" t="str">
            <v>UN</v>
          </cell>
          <cell r="D1944" t="str">
            <v>CR</v>
          </cell>
          <cell r="E1944" t="str">
            <v>162,80</v>
          </cell>
        </row>
        <row r="1945">
          <cell r="A1945">
            <v>38190</v>
          </cell>
          <cell r="B1945" t="str">
            <v>DUCHA METALICA DE PAREDE, ARTICULAVEL, COM DESVIADOR E DUCHA MANUAL</v>
          </cell>
          <cell r="C1945" t="str">
            <v>UN</v>
          </cell>
          <cell r="D1945" t="str">
            <v>CR</v>
          </cell>
          <cell r="E1945" t="str">
            <v>366,11</v>
          </cell>
        </row>
        <row r="1946">
          <cell r="A1946">
            <v>36516</v>
          </cell>
          <cell r="B1946" t="str">
            <v>DUMPER COM CAPACIDADE DE CARGA DE 1700 KG, PARTIDA ELETRICA, MOTOR DIESEL COM POTENCIA DE 16 CV</v>
          </cell>
          <cell r="C1946" t="str">
            <v>UN</v>
          </cell>
          <cell r="D1946" t="str">
            <v>AS</v>
          </cell>
          <cell r="E1946" t="str">
            <v>93.726,62</v>
          </cell>
        </row>
        <row r="1947">
          <cell r="A1947">
            <v>34777</v>
          </cell>
          <cell r="B1947" t="str">
            <v>ELEMENTO VAZADO CERAMICO DIAGONAL (TIPO FLOR/QUADRADO/XIS) 25 X 18 X 7 CM</v>
          </cell>
          <cell r="C1947" t="str">
            <v>UN</v>
          </cell>
          <cell r="D1947" t="str">
            <v>CR</v>
          </cell>
          <cell r="E1947" t="str">
            <v>3,52</v>
          </cell>
        </row>
        <row r="1948">
          <cell r="A1948">
            <v>7272</v>
          </cell>
          <cell r="B1948" t="str">
            <v>ELEMENTO VAZADO CERAMICO QUADRADO (RETO OU REDONDO), *7 A 9 X 20 X 20* CM (L X A X C)</v>
          </cell>
          <cell r="C1948" t="str">
            <v>UN</v>
          </cell>
          <cell r="D1948" t="str">
            <v>CR</v>
          </cell>
          <cell r="E1948" t="str">
            <v>2,97</v>
          </cell>
        </row>
        <row r="1949">
          <cell r="A1949">
            <v>10605</v>
          </cell>
          <cell r="B1949" t="str">
            <v>ELEMENTO VAZADO DE CONCRETO, QUADRICULADO, 1 FURO *10 X 10 X 10* CM</v>
          </cell>
          <cell r="C1949" t="str">
            <v>UN</v>
          </cell>
          <cell r="D1949" t="str">
            <v>CR</v>
          </cell>
          <cell r="E1949" t="str">
            <v>3,67</v>
          </cell>
        </row>
        <row r="1950">
          <cell r="A1950">
            <v>10604</v>
          </cell>
          <cell r="B1950" t="str">
            <v>ELEMENTO VAZADO DE CONCRETO, QUADRICULADO, 1 FURO *20 X 10 X 7* CM</v>
          </cell>
          <cell r="C1950" t="str">
            <v>UN</v>
          </cell>
          <cell r="D1950" t="str">
            <v>CR</v>
          </cell>
          <cell r="E1950" t="str">
            <v>8,57</v>
          </cell>
        </row>
        <row r="1951">
          <cell r="A1951">
            <v>672</v>
          </cell>
          <cell r="B1951" t="str">
            <v>ELEMENTO VAZADO DE CONCRETO, QUADRICULADO, 1 FURO *20 X 20 X 6,5* CM</v>
          </cell>
          <cell r="C1951" t="str">
            <v>UN</v>
          </cell>
          <cell r="D1951" t="str">
            <v>CR</v>
          </cell>
          <cell r="E1951" t="str">
            <v>11,78</v>
          </cell>
        </row>
        <row r="1952">
          <cell r="A1952">
            <v>668</v>
          </cell>
          <cell r="B1952" t="str">
            <v>ELEMENTO VAZADO DE CONCRETO, QUADRICULADO, 16 FUROS *29 X 29 X 6* CM</v>
          </cell>
          <cell r="C1952" t="str">
            <v>UN</v>
          </cell>
          <cell r="D1952" t="str">
            <v>CR</v>
          </cell>
          <cell r="E1952" t="str">
            <v>14,22</v>
          </cell>
        </row>
        <row r="1953">
          <cell r="A1953">
            <v>10578</v>
          </cell>
          <cell r="B1953" t="str">
            <v>ELEMENTO VAZADO DE CONCRETO, QUADRICULADO, 16 FUROS *33 X 33 X 10* CM</v>
          </cell>
          <cell r="C1953" t="str">
            <v>UN</v>
          </cell>
          <cell r="D1953" t="str">
            <v>CR</v>
          </cell>
          <cell r="E1953" t="str">
            <v>16,57</v>
          </cell>
        </row>
        <row r="1954">
          <cell r="A1954">
            <v>666</v>
          </cell>
          <cell r="B1954" t="str">
            <v>ELEMENTO VAZADO DE CONCRETO, QUADRICULADO, 16 FUROS *40 X 40 X 7* CM</v>
          </cell>
          <cell r="C1954" t="str">
            <v>UN</v>
          </cell>
          <cell r="D1954" t="str">
            <v>CR</v>
          </cell>
          <cell r="E1954" t="str">
            <v>18,42</v>
          </cell>
        </row>
        <row r="1955">
          <cell r="A1955">
            <v>665</v>
          </cell>
          <cell r="B1955" t="str">
            <v>ELEMENTO VAZADO DE CONCRETO, QUADRICULADO, 16 FUROS *50 X 50 X 7* CM</v>
          </cell>
          <cell r="C1955" t="str">
            <v>UN</v>
          </cell>
          <cell r="D1955" t="str">
            <v>CR</v>
          </cell>
          <cell r="E1955" t="str">
            <v>24,64</v>
          </cell>
        </row>
        <row r="1956">
          <cell r="A1956">
            <v>10577</v>
          </cell>
          <cell r="B1956" t="str">
            <v>ELEMENTO VAZADO DE CONCRETO, QUADRICULADO, 25 FUROS *50 X 50 X 5* CM</v>
          </cell>
          <cell r="C1956" t="str">
            <v>UN</v>
          </cell>
          <cell r="D1956" t="str">
            <v>CR</v>
          </cell>
          <cell r="E1956" t="str">
            <v>21,85</v>
          </cell>
        </row>
        <row r="1957">
          <cell r="A1957">
            <v>10583</v>
          </cell>
          <cell r="B1957" t="str">
            <v>ELEMENTO VAZADO DE CONCRETO, VENEZIANA *39 X 22 X 15* CM</v>
          </cell>
          <cell r="C1957" t="str">
            <v>UN</v>
          </cell>
          <cell r="D1957" t="str">
            <v>CR</v>
          </cell>
          <cell r="E1957" t="str">
            <v>11,35</v>
          </cell>
        </row>
        <row r="1958">
          <cell r="A1958">
            <v>10579</v>
          </cell>
          <cell r="B1958" t="str">
            <v>ELEMENTO VAZADO DE CONCRETO, VENEZIANA *39 X 29 X 10* CM</v>
          </cell>
          <cell r="C1958" t="str">
            <v>UN</v>
          </cell>
          <cell r="D1958" t="str">
            <v>CR</v>
          </cell>
          <cell r="E1958" t="str">
            <v>19,79</v>
          </cell>
        </row>
        <row r="1959">
          <cell r="A1959">
            <v>10582</v>
          </cell>
          <cell r="B1959" t="str">
            <v>ELEMENTO VAZADO DE CONCRETO, VENEZIANA *40 X 10 X 10* CM</v>
          </cell>
          <cell r="C1959" t="str">
            <v>UN</v>
          </cell>
          <cell r="D1959" t="str">
            <v>CR</v>
          </cell>
          <cell r="E1959" t="str">
            <v>10,00</v>
          </cell>
        </row>
        <row r="1960">
          <cell r="A1960">
            <v>2436</v>
          </cell>
          <cell r="B1960" t="str">
            <v>ELETRICISTA</v>
          </cell>
          <cell r="C1960" t="str">
            <v>H</v>
          </cell>
          <cell r="D1960" t="str">
            <v>C</v>
          </cell>
          <cell r="E1960" t="str">
            <v>13,90</v>
          </cell>
        </row>
        <row r="1961">
          <cell r="A1961">
            <v>40918</v>
          </cell>
          <cell r="B1961" t="str">
            <v>ELETRICISTA (MENSALISTA)</v>
          </cell>
          <cell r="C1961" t="str">
            <v>MES</v>
          </cell>
          <cell r="D1961" t="str">
            <v>CR</v>
          </cell>
          <cell r="E1961" t="str">
            <v>2.449,48</v>
          </cell>
        </row>
        <row r="1962">
          <cell r="A1962">
            <v>2439</v>
          </cell>
          <cell r="B1962" t="str">
            <v>ELETRICISTA DE MANUTENCAO INDUSTRIAL</v>
          </cell>
          <cell r="C1962" t="str">
            <v>H</v>
          </cell>
          <cell r="D1962" t="str">
            <v>CR</v>
          </cell>
          <cell r="E1962" t="str">
            <v>13,15</v>
          </cell>
        </row>
        <row r="1963">
          <cell r="A1963">
            <v>40923</v>
          </cell>
          <cell r="B1963" t="str">
            <v>ELETRICISTA DE MANUTENCAO INDUSTRIAL (MENSALISTA)</v>
          </cell>
          <cell r="C1963" t="str">
            <v>MES</v>
          </cell>
          <cell r="D1963" t="str">
            <v>CR</v>
          </cell>
          <cell r="E1963" t="str">
            <v>2.318,23</v>
          </cell>
        </row>
        <row r="1964">
          <cell r="A1964">
            <v>10998</v>
          </cell>
          <cell r="B1964" t="str">
            <v>ELETRODO REVESTIDO AWS - E-6010, DIAMETRO IGUAL A 4,00 MM</v>
          </cell>
          <cell r="C1964" t="str">
            <v>KG</v>
          </cell>
          <cell r="D1964" t="str">
            <v>CR</v>
          </cell>
          <cell r="E1964" t="str">
            <v>23,06</v>
          </cell>
        </row>
        <row r="1965">
          <cell r="A1965">
            <v>11002</v>
          </cell>
          <cell r="B1965" t="str">
            <v>ELETRODO REVESTIDO AWS - E6013, DIAMETRO IGUAL A 2,50 MM</v>
          </cell>
          <cell r="C1965" t="str">
            <v>KG</v>
          </cell>
          <cell r="D1965" t="str">
            <v>CR</v>
          </cell>
          <cell r="E1965" t="str">
            <v>21,12</v>
          </cell>
        </row>
        <row r="1966">
          <cell r="A1966">
            <v>10999</v>
          </cell>
          <cell r="B1966" t="str">
            <v>ELETRODO REVESTIDO AWS - E6013, DIAMETRO IGUAL A 4,00 MM</v>
          </cell>
          <cell r="C1966" t="str">
            <v>KG</v>
          </cell>
          <cell r="D1966" t="str">
            <v>CR</v>
          </cell>
          <cell r="E1966" t="str">
            <v>20,29</v>
          </cell>
        </row>
        <row r="1967">
          <cell r="A1967">
            <v>10997</v>
          </cell>
          <cell r="B1967" t="str">
            <v>ELETRODO REVESTIDO AWS - E7018, DIAMETRO IGUAL A 4,00 MM</v>
          </cell>
          <cell r="C1967" t="str">
            <v>KG</v>
          </cell>
          <cell r="D1967" t="str">
            <v>C</v>
          </cell>
          <cell r="E1967" t="str">
            <v>22,00</v>
          </cell>
        </row>
        <row r="1968">
          <cell r="A1968">
            <v>2685</v>
          </cell>
          <cell r="B1968" t="str">
            <v>ELETRODUTO DE PVC RIGIDO ROSCAVEL DE 1 ", SEM LUVA</v>
          </cell>
          <cell r="C1968" t="str">
            <v>M</v>
          </cell>
          <cell r="D1968" t="str">
            <v>CR</v>
          </cell>
          <cell r="E1968" t="str">
            <v>4,74</v>
          </cell>
        </row>
        <row r="1969">
          <cell r="A1969">
            <v>2680</v>
          </cell>
          <cell r="B1969" t="str">
            <v>ELETRODUTO DE PVC RIGIDO ROSCAVEL DE 1 1/2 ", SEM LUVA</v>
          </cell>
          <cell r="C1969" t="str">
            <v>M</v>
          </cell>
          <cell r="D1969" t="str">
            <v>CR</v>
          </cell>
          <cell r="E1969" t="str">
            <v>6,94</v>
          </cell>
        </row>
        <row r="1970">
          <cell r="A1970">
            <v>2684</v>
          </cell>
          <cell r="B1970" t="str">
            <v>ELETRODUTO DE PVC RIGIDO ROSCAVEL DE 1 1/4 ", SEM LUVA</v>
          </cell>
          <cell r="C1970" t="str">
            <v>M</v>
          </cell>
          <cell r="D1970" t="str">
            <v>CR</v>
          </cell>
          <cell r="E1970" t="str">
            <v>6,32</v>
          </cell>
        </row>
        <row r="1971">
          <cell r="A1971">
            <v>2673</v>
          </cell>
          <cell r="B1971" t="str">
            <v>ELETRODUTO DE PVC RIGIDO ROSCAVEL DE 1/2 ", SEM LUVA</v>
          </cell>
          <cell r="C1971" t="str">
            <v>M</v>
          </cell>
          <cell r="D1971" t="str">
            <v>C</v>
          </cell>
          <cell r="E1971" t="str">
            <v>2,44</v>
          </cell>
        </row>
        <row r="1972">
          <cell r="A1972">
            <v>2681</v>
          </cell>
          <cell r="B1972" t="str">
            <v>ELETRODUTO DE PVC RIGIDO ROSCAVEL DE 2 ", SEM LUVA</v>
          </cell>
          <cell r="C1972" t="str">
            <v>M</v>
          </cell>
          <cell r="D1972" t="str">
            <v>CR</v>
          </cell>
          <cell r="E1972" t="str">
            <v>11,35</v>
          </cell>
        </row>
        <row r="1973">
          <cell r="A1973">
            <v>2682</v>
          </cell>
          <cell r="B1973" t="str">
            <v>ELETRODUTO DE PVC RIGIDO ROSCAVEL DE 2 1/2 ", SEM LUVA</v>
          </cell>
          <cell r="C1973" t="str">
            <v>M</v>
          </cell>
          <cell r="D1973" t="str">
            <v>CR</v>
          </cell>
          <cell r="E1973" t="str">
            <v>16,56</v>
          </cell>
        </row>
        <row r="1974">
          <cell r="A1974">
            <v>2686</v>
          </cell>
          <cell r="B1974" t="str">
            <v>ELETRODUTO DE PVC RIGIDO ROSCAVEL DE 3 ", SEM LUVA</v>
          </cell>
          <cell r="C1974" t="str">
            <v>M</v>
          </cell>
          <cell r="D1974" t="str">
            <v>CR</v>
          </cell>
          <cell r="E1974" t="str">
            <v>20,77</v>
          </cell>
        </row>
        <row r="1975">
          <cell r="A1975">
            <v>2674</v>
          </cell>
          <cell r="B1975" t="str">
            <v>ELETRODUTO DE PVC RIGIDO ROSCAVEL DE 3/4 ", SEM LUVA</v>
          </cell>
          <cell r="C1975" t="str">
            <v>M</v>
          </cell>
          <cell r="D1975" t="str">
            <v>CR</v>
          </cell>
          <cell r="E1975" t="str">
            <v>3,03</v>
          </cell>
        </row>
        <row r="1976">
          <cell r="A1976">
            <v>2683</v>
          </cell>
          <cell r="B1976" t="str">
            <v>ELETRODUTO DE PVC RIGIDO ROSCAVEL DE 4 ", SEM LUVA</v>
          </cell>
          <cell r="C1976" t="str">
            <v>M</v>
          </cell>
          <cell r="D1976" t="str">
            <v>CR</v>
          </cell>
          <cell r="E1976" t="str">
            <v>32,73</v>
          </cell>
        </row>
        <row r="1977">
          <cell r="A1977">
            <v>2676</v>
          </cell>
          <cell r="B1977" t="str">
            <v>ELETRODUTO DE PVC RIGIDO SOLDAVEL, CLASSE B, DE 20 MM</v>
          </cell>
          <cell r="C1977" t="str">
            <v>M</v>
          </cell>
          <cell r="D1977" t="str">
            <v>CR</v>
          </cell>
          <cell r="E1977" t="str">
            <v>1,42</v>
          </cell>
        </row>
        <row r="1978">
          <cell r="A1978">
            <v>2678</v>
          </cell>
          <cell r="B1978" t="str">
            <v>ELETRODUTO DE PVC RIGIDO SOLDAVEL, CLASSE B, DE 25 MM</v>
          </cell>
          <cell r="C1978" t="str">
            <v>M</v>
          </cell>
          <cell r="D1978" t="str">
            <v>CR</v>
          </cell>
          <cell r="E1978" t="str">
            <v>1,77</v>
          </cell>
        </row>
        <row r="1979">
          <cell r="A1979">
            <v>2679</v>
          </cell>
          <cell r="B1979" t="str">
            <v>ELETRODUTO DE PVC RIGIDO SOLDAVEL, CLASSE B, DE 32 MM</v>
          </cell>
          <cell r="C1979" t="str">
            <v>M</v>
          </cell>
          <cell r="D1979" t="str">
            <v>CR</v>
          </cell>
          <cell r="E1979" t="str">
            <v>2,74</v>
          </cell>
        </row>
        <row r="1980">
          <cell r="A1980">
            <v>12070</v>
          </cell>
          <cell r="B1980" t="str">
            <v>ELETRODUTO DE PVC RIGIDO SOLDAVEL, CLASSE B, DE 40 MM</v>
          </cell>
          <cell r="C1980" t="str">
            <v>M</v>
          </cell>
          <cell r="D1980" t="str">
            <v>CR</v>
          </cell>
          <cell r="E1980" t="str">
            <v>3,81</v>
          </cell>
        </row>
        <row r="1981">
          <cell r="A1981">
            <v>2675</v>
          </cell>
          <cell r="B1981" t="str">
            <v>ELETRODUTO DE PVC RIGIDO SOLDAVEL, CLASSE B, DE 50 MM</v>
          </cell>
          <cell r="C1981" t="str">
            <v>M</v>
          </cell>
          <cell r="D1981" t="str">
            <v>CR</v>
          </cell>
          <cell r="E1981" t="str">
            <v>4,95</v>
          </cell>
        </row>
        <row r="1982">
          <cell r="A1982">
            <v>12067</v>
          </cell>
          <cell r="B1982" t="str">
            <v>ELETRODUTO DE PVC RIGIDO SOLDAVEL, CLASSE B, DE 60 MM</v>
          </cell>
          <cell r="C1982" t="str">
            <v>M</v>
          </cell>
          <cell r="D1982" t="str">
            <v>CR</v>
          </cell>
          <cell r="E1982" t="str">
            <v>6,72</v>
          </cell>
        </row>
        <row r="1983">
          <cell r="A1983">
            <v>40401</v>
          </cell>
          <cell r="B1983" t="str">
            <v>ELETRODUTO FLEXIVEL PLANO EM PEAD, COR PRETA E LARANJA,  DIAMETRO 32 MM</v>
          </cell>
          <cell r="C1983" t="str">
            <v>M</v>
          </cell>
          <cell r="D1983" t="str">
            <v>AS</v>
          </cell>
          <cell r="E1983" t="str">
            <v>2,16</v>
          </cell>
        </row>
        <row r="1984">
          <cell r="A1984">
            <v>40402</v>
          </cell>
          <cell r="B1984" t="str">
            <v>ELETRODUTO FLEXIVEL PLANO EM PEAD, COR PRETA E LARANJA,  DIAMETRO 40 MM</v>
          </cell>
          <cell r="C1984" t="str">
            <v>M</v>
          </cell>
          <cell r="D1984" t="str">
            <v>AS</v>
          </cell>
          <cell r="E1984" t="str">
            <v>2,78</v>
          </cell>
        </row>
        <row r="1985">
          <cell r="A1985">
            <v>40400</v>
          </cell>
          <cell r="B1985" t="str">
            <v>ELETRODUTO FLEXIVEL PLANO EM PEAD, COR PRETA E LARANJA, DIAMETRO 25 MM</v>
          </cell>
          <cell r="C1985" t="str">
            <v>M</v>
          </cell>
          <cell r="D1985" t="str">
            <v>AS</v>
          </cell>
          <cell r="E1985" t="str">
            <v>1,47</v>
          </cell>
        </row>
        <row r="1986">
          <cell r="A1986">
            <v>2504</v>
          </cell>
          <cell r="B1986" t="str">
            <v>ELETRODUTO FLEXIVEL, EM ACO GALVANIZADO, REVESTIDO EXTERNAMENTE COM PVC PRETO, DIAMETRO EXTERNO DE 25 MM (3/4"), TIPO SEALTUBO</v>
          </cell>
          <cell r="C1986" t="str">
            <v>M</v>
          </cell>
          <cell r="D1986" t="str">
            <v>CR</v>
          </cell>
          <cell r="E1986" t="str">
            <v>4,81</v>
          </cell>
        </row>
        <row r="1987">
          <cell r="A1987">
            <v>2501</v>
          </cell>
          <cell r="B1987" t="str">
            <v>ELETRODUTO FLEXIVEL, EM ACO GALVANIZADO, REVESTIDO EXTERNAMENTE COM PVC PRETO, DIAMETRO EXTERNO DE 32 MM (1"), TIPO SEALTUBO</v>
          </cell>
          <cell r="C1987" t="str">
            <v>M</v>
          </cell>
          <cell r="D1987" t="str">
            <v>CR</v>
          </cell>
          <cell r="E1987" t="str">
            <v>6,31</v>
          </cell>
        </row>
        <row r="1988">
          <cell r="A1988">
            <v>2502</v>
          </cell>
          <cell r="B1988" t="str">
            <v>ELETRODUTO FLEXIVEL, EM ACO GALVANIZADO, REVESTIDO EXTERNAMENTE COM PVC PRETO, DIAMETRO EXTERNO DE 40 MM (1 1/4"), TIPO SEALTUBO</v>
          </cell>
          <cell r="C1988" t="str">
            <v>M</v>
          </cell>
          <cell r="D1988" t="str">
            <v>CR</v>
          </cell>
          <cell r="E1988" t="str">
            <v>9,53</v>
          </cell>
        </row>
        <row r="1989">
          <cell r="A1989">
            <v>2503</v>
          </cell>
          <cell r="B1989" t="str">
            <v>ELETRODUTO FLEXIVEL, EM ACO GALVANIZADO, REVESTIDO EXTERNAMENTE COM PVC PRETO, DIAMETRO EXTERNO DE 50 MM( 1 1/2"), TIPO SEALTUBO</v>
          </cell>
          <cell r="C1989" t="str">
            <v>M</v>
          </cell>
          <cell r="D1989" t="str">
            <v>CR</v>
          </cell>
          <cell r="E1989" t="str">
            <v>12,26</v>
          </cell>
        </row>
        <row r="1990">
          <cell r="A1990">
            <v>2500</v>
          </cell>
          <cell r="B1990" t="str">
            <v>ELETRODUTO FLEXIVEL, EM ACO GALVANIZADO, REVESTIDO EXTERNAMENTE COM PVC PRETO, DIAMETRO EXTERNO DE 60 MM (2"), TIPO SEALTUBO</v>
          </cell>
          <cell r="C1990" t="str">
            <v>M</v>
          </cell>
          <cell r="D1990" t="str">
            <v>CR</v>
          </cell>
          <cell r="E1990" t="str">
            <v>16,33</v>
          </cell>
        </row>
        <row r="1991">
          <cell r="A1991">
            <v>2505</v>
          </cell>
          <cell r="B1991" t="str">
            <v>ELETRODUTO FLEXIVEL, EM ACO GALVANIZADO, REVESTIDO EXTERNAMENTE COM PVC PRETO, DIAMETRO EXTERNO DE 75 MM (2 1/2"), TIPO SEALTUBO</v>
          </cell>
          <cell r="C1991" t="str">
            <v>M</v>
          </cell>
          <cell r="D1991" t="str">
            <v>CR</v>
          </cell>
          <cell r="E1991" t="str">
            <v>25,45</v>
          </cell>
        </row>
        <row r="1992">
          <cell r="A1992">
            <v>12056</v>
          </cell>
          <cell r="B1992" t="str">
            <v>ELETRODUTO FLEXIVEL, EM ACO, TIPO CONDUITE, DIAMETRO DE 1 1/2"</v>
          </cell>
          <cell r="C1992" t="str">
            <v>M</v>
          </cell>
          <cell r="D1992" t="str">
            <v>CR</v>
          </cell>
          <cell r="E1992" t="str">
            <v>10,28</v>
          </cell>
        </row>
        <row r="1993">
          <cell r="A1993">
            <v>12057</v>
          </cell>
          <cell r="B1993" t="str">
            <v>ELETRODUTO FLEXIVEL, EM ACO, TIPO CONDUITE, DIAMETRO DE 1 1/4"</v>
          </cell>
          <cell r="C1993" t="str">
            <v>M</v>
          </cell>
          <cell r="D1993" t="str">
            <v>CR</v>
          </cell>
          <cell r="E1993" t="str">
            <v>8,73</v>
          </cell>
        </row>
        <row r="1994">
          <cell r="A1994">
            <v>12059</v>
          </cell>
          <cell r="B1994" t="str">
            <v>ELETRODUTO FLEXIVEL, EM ACO, TIPO CONDUITE, DIAMETRO DE 1/2"</v>
          </cell>
          <cell r="C1994" t="str">
            <v>M</v>
          </cell>
          <cell r="D1994" t="str">
            <v>CR</v>
          </cell>
          <cell r="E1994" t="str">
            <v>3,06</v>
          </cell>
        </row>
        <row r="1995">
          <cell r="A1995">
            <v>12058</v>
          </cell>
          <cell r="B1995" t="str">
            <v>ELETRODUTO FLEXIVEL, EM ACO, TIPO CONDUITE, DIAMETRO DE 1"</v>
          </cell>
          <cell r="C1995" t="str">
            <v>M</v>
          </cell>
          <cell r="D1995" t="str">
            <v>CR</v>
          </cell>
          <cell r="E1995" t="str">
            <v>5,44</v>
          </cell>
        </row>
        <row r="1996">
          <cell r="A1996">
            <v>12060</v>
          </cell>
          <cell r="B1996" t="str">
            <v>ELETRODUTO FLEXIVEL, EM ACO, TIPO CONDUITE, DIAMETRO DE 2 1/2"</v>
          </cell>
          <cell r="C1996" t="str">
            <v>M</v>
          </cell>
          <cell r="D1996" t="str">
            <v>CR</v>
          </cell>
          <cell r="E1996" t="str">
            <v>22,70</v>
          </cell>
        </row>
        <row r="1997">
          <cell r="A1997">
            <v>12061</v>
          </cell>
          <cell r="B1997" t="str">
            <v>ELETRODUTO FLEXIVEL, EM ACO, TIPO CONDUITE, DIAMETRO DE 2"</v>
          </cell>
          <cell r="C1997" t="str">
            <v>M</v>
          </cell>
          <cell r="D1997" t="str">
            <v>CR</v>
          </cell>
          <cell r="E1997" t="str">
            <v>13,86</v>
          </cell>
        </row>
        <row r="1998">
          <cell r="A1998">
            <v>12062</v>
          </cell>
          <cell r="B1998" t="str">
            <v>ELETRODUTO FLEXIVEL, EM ACO, TIPO CONDUITE, DIAMETRO DE 3"</v>
          </cell>
          <cell r="C1998" t="str">
            <v>M</v>
          </cell>
          <cell r="D1998" t="str">
            <v>CR</v>
          </cell>
          <cell r="E1998" t="str">
            <v>25,56</v>
          </cell>
        </row>
        <row r="1999">
          <cell r="A1999">
            <v>21137</v>
          </cell>
          <cell r="B1999" t="str">
            <v>ELETRODUTO METALICO FLEXIVEL REVESTIDO COM PVC PRETO, DIAMETRO EXTERNO DE 15 MM (3/8"), TIPO COPEX</v>
          </cell>
          <cell r="C1999" t="str">
            <v>M</v>
          </cell>
          <cell r="D1999" t="str">
            <v>CR</v>
          </cell>
          <cell r="E1999" t="str">
            <v>4,44</v>
          </cell>
        </row>
        <row r="2000">
          <cell r="A2000">
            <v>2687</v>
          </cell>
          <cell r="B2000" t="str">
            <v>ELETRODUTO PVC FLEXIVEL CORRUGADO, COR AMARELA, DE 16 MM</v>
          </cell>
          <cell r="C2000" t="str">
            <v>M</v>
          </cell>
          <cell r="D2000" t="str">
            <v>CR</v>
          </cell>
          <cell r="E2000" t="str">
            <v>1,24</v>
          </cell>
        </row>
        <row r="2001">
          <cell r="A2001">
            <v>2689</v>
          </cell>
          <cell r="B2001" t="str">
            <v>ELETRODUTO PVC FLEXIVEL CORRUGADO, COR AMARELA, DE 20 MM</v>
          </cell>
          <cell r="C2001" t="str">
            <v>M</v>
          </cell>
          <cell r="D2001" t="str">
            <v>CR</v>
          </cell>
          <cell r="E2001" t="str">
            <v>1,47</v>
          </cell>
        </row>
        <row r="2002">
          <cell r="A2002">
            <v>2688</v>
          </cell>
          <cell r="B2002" t="str">
            <v>ELETRODUTO PVC FLEXIVEL CORRUGADO, COR AMARELA, DE 25 MM</v>
          </cell>
          <cell r="C2002" t="str">
            <v>M</v>
          </cell>
          <cell r="D2002" t="str">
            <v>CR</v>
          </cell>
          <cell r="E2002" t="str">
            <v>1,59</v>
          </cell>
        </row>
        <row r="2003">
          <cell r="A2003">
            <v>2690</v>
          </cell>
          <cell r="B2003" t="str">
            <v>ELETRODUTO PVC FLEXIVEL CORRUGADO, COR AMARELA, DE 32 MM</v>
          </cell>
          <cell r="C2003" t="str">
            <v>M</v>
          </cell>
          <cell r="D2003" t="str">
            <v>CR</v>
          </cell>
          <cell r="E2003" t="str">
            <v>2,73</v>
          </cell>
        </row>
        <row r="2004">
          <cell r="A2004">
            <v>39243</v>
          </cell>
          <cell r="B2004" t="str">
            <v>ELETRODUTO PVC FLEXIVEL CORRUGADO, REFORCADO, COR LARANJA, DE 20 MM, PARA LAJES E PISOS</v>
          </cell>
          <cell r="C2004" t="str">
            <v>M</v>
          </cell>
          <cell r="D2004" t="str">
            <v>CR</v>
          </cell>
          <cell r="E2004" t="str">
            <v>1,80</v>
          </cell>
        </row>
        <row r="2005">
          <cell r="A2005">
            <v>39244</v>
          </cell>
          <cell r="B2005" t="str">
            <v>ELETRODUTO PVC FLEXIVEL CORRUGADO, REFORCADO, COR LARANJA, DE 25 MM, PARA LAJES E PISOS</v>
          </cell>
          <cell r="C2005" t="str">
            <v>M</v>
          </cell>
          <cell r="D2005" t="str">
            <v>CR</v>
          </cell>
          <cell r="E2005" t="str">
            <v>2,43</v>
          </cell>
        </row>
        <row r="2006">
          <cell r="A2006">
            <v>39245</v>
          </cell>
          <cell r="B2006" t="str">
            <v>ELETRODUTO PVC FLEXIVEL CORRUGADO, REFORCADO, COR LARANJA, DE 32 MM, PARA LAJES E PISOS</v>
          </cell>
          <cell r="C2006" t="str">
            <v>M</v>
          </cell>
          <cell r="D2006" t="str">
            <v>CR</v>
          </cell>
          <cell r="E2006" t="str">
            <v>4,68</v>
          </cell>
        </row>
        <row r="2007">
          <cell r="A2007">
            <v>39254</v>
          </cell>
          <cell r="B2007" t="str">
            <v>ELETRODUTO/CONDULETE DE PVC RIGIDO, LISO, COR CINZA, DE 1/2", PARA INSTALACOES APARENTES (NBR 5410)</v>
          </cell>
          <cell r="C2007" t="str">
            <v>M</v>
          </cell>
          <cell r="D2007" t="str">
            <v>CR</v>
          </cell>
          <cell r="E2007" t="str">
            <v>7,00</v>
          </cell>
        </row>
        <row r="2008">
          <cell r="A2008">
            <v>39255</v>
          </cell>
          <cell r="B2008" t="str">
            <v>ELETRODUTO/CONDULETE DE PVC RIGIDO, LISO, COR CINZA, DE 1", PARA INSTALACOES APARENTES (NBR 5410)</v>
          </cell>
          <cell r="C2008" t="str">
            <v>M</v>
          </cell>
          <cell r="D2008" t="str">
            <v>CR</v>
          </cell>
          <cell r="E2008" t="str">
            <v>12,96</v>
          </cell>
        </row>
        <row r="2009">
          <cell r="A2009">
            <v>39253</v>
          </cell>
          <cell r="B2009" t="str">
            <v>ELETRODUTO/CONDULETE DE PVC RIGIDO, LISO, COR CINZA, DE 3/4", PARA INSTALACOES APARENTES (NBR 5410)</v>
          </cell>
          <cell r="C2009" t="str">
            <v>M</v>
          </cell>
          <cell r="D2009" t="str">
            <v>CR</v>
          </cell>
          <cell r="E2009" t="str">
            <v>8,93</v>
          </cell>
        </row>
        <row r="2010">
          <cell r="A2010">
            <v>2446</v>
          </cell>
          <cell r="B2010" t="str">
            <v>ELETRODUTO/DUTO PEAD FLEXIVEL PAREDE SIMPLES, CORRUGACAO HELICOIDAL, COR PRETA, SEM ROSCA, DE 2",  PARA CABEAMENTO SUBTERRANEO (NBR 15715)</v>
          </cell>
          <cell r="C2010" t="str">
            <v>M</v>
          </cell>
          <cell r="D2010" t="str">
            <v>AS</v>
          </cell>
          <cell r="E2010" t="str">
            <v>5,40</v>
          </cell>
        </row>
        <row r="2011">
          <cell r="A2011">
            <v>2442</v>
          </cell>
          <cell r="B2011" t="str">
            <v>ELETRODUTO/DUTO PEAD FLEXIVEL PAREDE SIMPLES, CORRUGACAO HELICOIDAL, COR PRETA, SEM ROSCA, DE 3",  PARA CABEAMENTO SUBTERRANEO (NBR 15715)</v>
          </cell>
          <cell r="C2011" t="str">
            <v>M</v>
          </cell>
          <cell r="D2011" t="str">
            <v>AS</v>
          </cell>
          <cell r="E2011" t="str">
            <v>7,56</v>
          </cell>
        </row>
        <row r="2012">
          <cell r="A2012">
            <v>39246</v>
          </cell>
          <cell r="B2012" t="str">
            <v>ELETRODUTODUTO PEAD FLEXIVEL PAREDE SIMPLES, CORRUGACAO HELICOIDAL, COR PRETA, SEM ROSCA, DE 1 1/2",  PARA CABEAMENTO SUBTERRANEO (NBR 15715)</v>
          </cell>
          <cell r="C2012" t="str">
            <v>M</v>
          </cell>
          <cell r="D2012" t="str">
            <v>AS</v>
          </cell>
          <cell r="E2012" t="str">
            <v>3,76</v>
          </cell>
        </row>
        <row r="2013">
          <cell r="A2013">
            <v>39247</v>
          </cell>
          <cell r="B2013" t="str">
            <v>ELETRODUTODUTO PEAD FLEXIVEL PAREDE SIMPLES, CORRUGACAO HELICOIDAL, COR PRETA, SEM ROSCA, DE 1 1/4",  PARA CABEAMENTO SUBTERRANEO (NBR 15715)</v>
          </cell>
          <cell r="C2013" t="str">
            <v>M</v>
          </cell>
          <cell r="D2013" t="str">
            <v>AS</v>
          </cell>
          <cell r="E2013" t="str">
            <v>3,28</v>
          </cell>
        </row>
        <row r="2014">
          <cell r="A2014">
            <v>39248</v>
          </cell>
          <cell r="B2014" t="str">
            <v>ELETRODUTODUTO PEAD FLEXIVEL PAREDE SIMPLES, CORRUGACAO HELICOIDAL, COR PRETA, SEM ROSCA, DE 4",  PARA CABEAMENTO SUBTERRANEO (NBR 15715)</v>
          </cell>
          <cell r="C2014" t="str">
            <v>M</v>
          </cell>
          <cell r="D2014" t="str">
            <v>AS</v>
          </cell>
          <cell r="E2014" t="str">
            <v>10,54</v>
          </cell>
        </row>
        <row r="2015">
          <cell r="A2015">
            <v>2438</v>
          </cell>
          <cell r="B2015" t="str">
            <v>ELETROTECNICO</v>
          </cell>
          <cell r="C2015" t="str">
            <v>H</v>
          </cell>
          <cell r="D2015" t="str">
            <v>CR</v>
          </cell>
          <cell r="E2015" t="str">
            <v>22,69</v>
          </cell>
        </row>
        <row r="2016">
          <cell r="A2016">
            <v>40922</v>
          </cell>
          <cell r="B2016" t="str">
            <v>ELETROTECNICO (MENSALISTA)</v>
          </cell>
          <cell r="C2016" t="str">
            <v>MES</v>
          </cell>
          <cell r="D2016" t="str">
            <v>CR</v>
          </cell>
          <cell r="E2016" t="str">
            <v>3.999,14</v>
          </cell>
        </row>
        <row r="2017">
          <cell r="A2017">
            <v>36486</v>
          </cell>
          <cell r="B2017" t="str">
            <v>ELEVADOR DE CARGA A CABO, CABINE SEMI FECHADA 2,0 X 1,5 X 2,0 M, CAPACIDADE DE CARGA 1000 KG, TORRE  2,38 X 2,21 X 15 M, GUINCHO DE EMBREAGEM, FREIO DE SEGURANCA, LIMITADOR DE VELOCIDADE E CANCELA</v>
          </cell>
          <cell r="C2017" t="str">
            <v>UN</v>
          </cell>
          <cell r="D2017" t="str">
            <v>AS</v>
          </cell>
          <cell r="E2017" t="str">
            <v>43.193,83</v>
          </cell>
        </row>
        <row r="2018">
          <cell r="A2018">
            <v>37777</v>
          </cell>
          <cell r="B2018" t="str">
            <v>ELEVADOR DE CREMALHEIRA CABINE FECHADA 1,5 X 2,5 X 2,35 M (UMA POR TORRE), CAPACIDADE DE CARGA 1200 KG (15 PESSOAS), TORRE  24 M (16 MODULOS), FREIO DE SEGURANCA, LIMITADOR DE CARGA</v>
          </cell>
          <cell r="C2018" t="str">
            <v>UN</v>
          </cell>
          <cell r="D2018" t="str">
            <v>AS</v>
          </cell>
          <cell r="E2018" t="str">
            <v>203.355,73</v>
          </cell>
        </row>
        <row r="2019">
          <cell r="A2019">
            <v>12624</v>
          </cell>
          <cell r="B2019" t="str">
            <v>EMENDA PARA CALHA PLUVIAL, PVC, DIAMETRO ENTRE 119 E 170 MM, PARA DRENAGEM PREDIAL</v>
          </cell>
          <cell r="C2019" t="str">
            <v>UN</v>
          </cell>
          <cell r="D2019" t="str">
            <v>AS</v>
          </cell>
          <cell r="E2019" t="str">
            <v>11,07</v>
          </cell>
        </row>
        <row r="2020">
          <cell r="A2020">
            <v>517</v>
          </cell>
          <cell r="B2020" t="str">
            <v>EMULSAO ASFALTICA ANIONICA</v>
          </cell>
          <cell r="C2020" t="str">
            <v>L</v>
          </cell>
          <cell r="D2020" t="str">
            <v>CR</v>
          </cell>
          <cell r="E2020" t="str">
            <v>5,87</v>
          </cell>
        </row>
        <row r="2021">
          <cell r="A2021">
            <v>41904</v>
          </cell>
          <cell r="B2021" t="str">
            <v>EMULSAO ASFALTICA CATIONICA RL-1C PARA USO EM PAVIMENTACAO ASFALTICA (COLETADO CAIXA NA ANP ACRESCIDO DE ICMS)</v>
          </cell>
          <cell r="C2021" t="str">
            <v>T</v>
          </cell>
          <cell r="D2021" t="str">
            <v>AS</v>
          </cell>
          <cell r="E2021" t="str">
            <v>2.587,24</v>
          </cell>
        </row>
        <row r="2022">
          <cell r="A2022">
            <v>41905</v>
          </cell>
          <cell r="B2022" t="str">
            <v>EMULSAO ASFALTICA CATIONICA RR-1C PARA USO EM PAVIMENTACAO ASFALTICA (COLETADO CAIXA NA ANP ACRESCIDO DE ICMS)</v>
          </cell>
          <cell r="C2022" t="str">
            <v>KG</v>
          </cell>
          <cell r="D2022" t="str">
            <v>AS</v>
          </cell>
          <cell r="E2022" t="str">
            <v>2,44</v>
          </cell>
        </row>
        <row r="2023">
          <cell r="A2023">
            <v>41903</v>
          </cell>
          <cell r="B2023" t="str">
            <v>EMULSAO ASFALTICA CATIONICA RR-2C PARA USO EM PAVIMENTACAO ASFALTICA (COLETADO CAIXA NA ANP ACRESCIDO DE ICMS)</v>
          </cell>
          <cell r="C2023" t="str">
            <v>KG</v>
          </cell>
          <cell r="D2023" t="str">
            <v>AS</v>
          </cell>
          <cell r="E2023" t="str">
            <v>2,95</v>
          </cell>
        </row>
        <row r="2024">
          <cell r="A2024">
            <v>37534</v>
          </cell>
          <cell r="B2024" t="str">
            <v>EMULSAO EXPLOSIVA EM CARTUCHOS DE 1" X 12", DENSIDADE 1.15 G/CM3, INICIACAO ESPOLETA N. 8 / CORDEL</v>
          </cell>
          <cell r="C2024" t="str">
            <v>KG</v>
          </cell>
          <cell r="D2024" t="str">
            <v>AS</v>
          </cell>
          <cell r="E2024" t="str">
            <v>15,19</v>
          </cell>
        </row>
        <row r="2025">
          <cell r="A2025">
            <v>37535</v>
          </cell>
          <cell r="B2025" t="str">
            <v>EMULSAO EXPLOSIVA EM CARTUCHOS DE 1" X 24", DENSIDADE 1.15 G/CM3, INICIACAO ESPOLETA N. 8 / CORDEL</v>
          </cell>
          <cell r="C2025" t="str">
            <v>KG</v>
          </cell>
          <cell r="D2025" t="str">
            <v>AS</v>
          </cell>
          <cell r="E2025" t="str">
            <v>15,19</v>
          </cell>
        </row>
        <row r="2026">
          <cell r="A2026">
            <v>37533</v>
          </cell>
          <cell r="B2026" t="str">
            <v>EMULSAO EXPLOSIVA EM CARTUCHOS DE 1" X 8", DENSIDADE 1.15 G/CM3, INICIACAO ESPOLETA N. 8 / CORDEL</v>
          </cell>
          <cell r="C2026" t="str">
            <v>KG</v>
          </cell>
          <cell r="D2026" t="str">
            <v>AS</v>
          </cell>
          <cell r="E2026" t="str">
            <v>15,19</v>
          </cell>
        </row>
        <row r="2027">
          <cell r="A2027">
            <v>37537</v>
          </cell>
          <cell r="B2027" t="str">
            <v>EMULSAO EXPLOSIVA EM CARTUCHOS DE 2 1/2" X 24", DENSIDADE 1.15 G/CM3, INICIACAO ESPOLETA N. 8 / CORDEL</v>
          </cell>
          <cell r="C2027" t="str">
            <v>KG</v>
          </cell>
          <cell r="D2027" t="str">
            <v>AS</v>
          </cell>
          <cell r="E2027" t="str">
            <v>11,50</v>
          </cell>
        </row>
        <row r="2028">
          <cell r="A2028">
            <v>37536</v>
          </cell>
          <cell r="B2028" t="str">
            <v>EMULSAO EXPLOSIVA EM CARTUCHOS DE 2 1/4" X 24", DENSIDADE 1.15 G/CM3, INICIACAO ESPOLETA N. 8 / CORDEL</v>
          </cell>
          <cell r="C2028" t="str">
            <v>KG</v>
          </cell>
          <cell r="D2028" t="str">
            <v>AS</v>
          </cell>
          <cell r="E2028" t="str">
            <v>11,50</v>
          </cell>
        </row>
        <row r="2029">
          <cell r="A2029">
            <v>37532</v>
          </cell>
          <cell r="B2029" t="str">
            <v>EMULSAO EXPLOSIVA EM CARTUCHOS DE 2" X 24", DENSIDADE 1.15 G/CM3, INICIACAO ESPOLETA N. 8 / CORDEL</v>
          </cell>
          <cell r="C2029" t="str">
            <v>KG</v>
          </cell>
          <cell r="D2029" t="str">
            <v>AS</v>
          </cell>
          <cell r="E2029" t="str">
            <v>11,50</v>
          </cell>
        </row>
        <row r="2030">
          <cell r="A2030">
            <v>2696</v>
          </cell>
          <cell r="B2030" t="str">
            <v>ENCANADOR OU BOMBEIRO HIDRAULICO</v>
          </cell>
          <cell r="C2030" t="str">
            <v>H</v>
          </cell>
          <cell r="D2030" t="str">
            <v>C</v>
          </cell>
          <cell r="E2030" t="str">
            <v>12,51</v>
          </cell>
        </row>
        <row r="2031">
          <cell r="A2031">
            <v>40928</v>
          </cell>
          <cell r="B2031" t="str">
            <v>ENCANADOR OU BOMBEIRO HIDRAULICO (MENSALISTA)</v>
          </cell>
          <cell r="C2031" t="str">
            <v>MES</v>
          </cell>
          <cell r="D2031" t="str">
            <v>CR</v>
          </cell>
          <cell r="E2031" t="str">
            <v>2.204,53</v>
          </cell>
        </row>
        <row r="2032">
          <cell r="A2032">
            <v>4083</v>
          </cell>
          <cell r="B2032" t="str">
            <v>ENCARREGADO GERAL DE OBRAS</v>
          </cell>
          <cell r="C2032" t="str">
            <v>H</v>
          </cell>
          <cell r="D2032" t="str">
            <v>C</v>
          </cell>
          <cell r="E2032" t="str">
            <v>14,10</v>
          </cell>
        </row>
        <row r="2033">
          <cell r="A2033">
            <v>40818</v>
          </cell>
          <cell r="B2033" t="str">
            <v>ENCARREGADO GERAL DE OBRAS (MENSALISTA)</v>
          </cell>
          <cell r="C2033" t="str">
            <v>MES</v>
          </cell>
          <cell r="D2033" t="str">
            <v>CR</v>
          </cell>
          <cell r="E2033" t="str">
            <v>2.484,93</v>
          </cell>
        </row>
        <row r="2034">
          <cell r="A2034">
            <v>43146</v>
          </cell>
          <cell r="B2034" t="str">
            <v>ENDURECEDOR MINERAL DE BASE CIMENTICIA PARA PISO DE CONCRETO</v>
          </cell>
          <cell r="C2034" t="str">
            <v>KG</v>
          </cell>
          <cell r="D2034" t="str">
            <v>CR</v>
          </cell>
          <cell r="E2034" t="str">
            <v>6,55</v>
          </cell>
        </row>
        <row r="2035">
          <cell r="A2035">
            <v>2705</v>
          </cell>
          <cell r="B2035" t="str">
            <v>ENERGIA ELETRICA ATE 2000 KWH INDUSTRIAL, SEM DEMANDA</v>
          </cell>
          <cell r="C2035" t="str">
            <v>KW/H</v>
          </cell>
          <cell r="D2035" t="str">
            <v>CR</v>
          </cell>
          <cell r="E2035" t="str">
            <v>0,85</v>
          </cell>
        </row>
        <row r="2036">
          <cell r="A2036">
            <v>14250</v>
          </cell>
          <cell r="B2036" t="str">
            <v>ENERGIA ELETRICA COMERCIAL, BAIXA TENSAO, RELATIVA AO CONSUMO DE ATE 100 KWH, INCLUINDO ICMS, PIS/PASEP E COFINS</v>
          </cell>
          <cell r="C2036" t="str">
            <v>KW/H</v>
          </cell>
          <cell r="D2036" t="str">
            <v>C</v>
          </cell>
          <cell r="E2036" t="str">
            <v>0,87</v>
          </cell>
        </row>
        <row r="2037">
          <cell r="A2037">
            <v>11683</v>
          </cell>
          <cell r="B2037" t="str">
            <v>ENGATE / RABICHO FLEXIVEL INOX 1/2 " X 30 CM</v>
          </cell>
          <cell r="C2037" t="str">
            <v>UN</v>
          </cell>
          <cell r="D2037" t="str">
            <v>CR</v>
          </cell>
          <cell r="E2037" t="str">
            <v>41,88</v>
          </cell>
        </row>
        <row r="2038">
          <cell r="A2038">
            <v>11684</v>
          </cell>
          <cell r="B2038" t="str">
            <v>ENGATE / RABICHO FLEXIVEL INOX 1/2 " X 40 CM</v>
          </cell>
          <cell r="C2038" t="str">
            <v>UN</v>
          </cell>
          <cell r="D2038" t="str">
            <v>CR</v>
          </cell>
          <cell r="E2038" t="str">
            <v>45,84</v>
          </cell>
        </row>
        <row r="2039">
          <cell r="A2039">
            <v>6141</v>
          </cell>
          <cell r="B2039" t="str">
            <v>ENGATE/RABICHO FLEXIVEL PLASTICO (PVC OU ABS) BRANCO 1/2 " X 30 CM</v>
          </cell>
          <cell r="C2039" t="str">
            <v>UN</v>
          </cell>
          <cell r="D2039" t="str">
            <v>CR</v>
          </cell>
          <cell r="E2039" t="str">
            <v>3,60</v>
          </cell>
        </row>
        <row r="2040">
          <cell r="A2040">
            <v>11681</v>
          </cell>
          <cell r="B2040" t="str">
            <v>ENGATE/RABICHO FLEXIVEL PLASTICO (PVC OU ABS) BRANCO 1/2 " X 40 CM</v>
          </cell>
          <cell r="C2040" t="str">
            <v>UN</v>
          </cell>
          <cell r="D2040" t="str">
            <v>CR</v>
          </cell>
          <cell r="E2040" t="str">
            <v>6,29</v>
          </cell>
        </row>
        <row r="2041">
          <cell r="A2041">
            <v>2706</v>
          </cell>
          <cell r="B2041" t="str">
            <v>ENGENHEIRO CIVIL DE OBRA JUNIOR</v>
          </cell>
          <cell r="C2041" t="str">
            <v>H</v>
          </cell>
          <cell r="D2041" t="str">
            <v>C</v>
          </cell>
          <cell r="E2041" t="str">
            <v>77,77</v>
          </cell>
        </row>
        <row r="2042">
          <cell r="A2042">
            <v>40811</v>
          </cell>
          <cell r="B2042" t="str">
            <v>ENGENHEIRO CIVIL DE OBRA JUNIOR (MENSALISTA)</v>
          </cell>
          <cell r="C2042" t="str">
            <v>MES</v>
          </cell>
          <cell r="D2042" t="str">
            <v>CR</v>
          </cell>
          <cell r="E2042" t="str">
            <v>13.697,75</v>
          </cell>
        </row>
        <row r="2043">
          <cell r="A2043">
            <v>2707</v>
          </cell>
          <cell r="B2043" t="str">
            <v>ENGENHEIRO CIVIL DE OBRA PLENO</v>
          </cell>
          <cell r="C2043" t="str">
            <v>H</v>
          </cell>
          <cell r="D2043" t="str">
            <v>CR</v>
          </cell>
          <cell r="E2043" t="str">
            <v>88,51</v>
          </cell>
        </row>
        <row r="2044">
          <cell r="A2044">
            <v>40813</v>
          </cell>
          <cell r="B2044" t="str">
            <v>ENGENHEIRO CIVIL DE OBRA PLENO (MENSALISTA)</v>
          </cell>
          <cell r="C2044" t="str">
            <v>MES</v>
          </cell>
          <cell r="D2044" t="str">
            <v>CR</v>
          </cell>
          <cell r="E2044" t="str">
            <v>15.590,85</v>
          </cell>
        </row>
        <row r="2045">
          <cell r="A2045">
            <v>2708</v>
          </cell>
          <cell r="B2045" t="str">
            <v>ENGENHEIRO CIVIL DE OBRA SENIOR</v>
          </cell>
          <cell r="C2045" t="str">
            <v>H</v>
          </cell>
          <cell r="D2045" t="str">
            <v>CR</v>
          </cell>
          <cell r="E2045" t="str">
            <v>120,99</v>
          </cell>
        </row>
        <row r="2046">
          <cell r="A2046">
            <v>40814</v>
          </cell>
          <cell r="B2046" t="str">
            <v>ENGENHEIRO CIVIL DE OBRA SENIOR (MENSALISTA)</v>
          </cell>
          <cell r="C2046" t="str">
            <v>MES</v>
          </cell>
          <cell r="D2046" t="str">
            <v>CR</v>
          </cell>
          <cell r="E2046" t="str">
            <v>21.312,27</v>
          </cell>
        </row>
        <row r="2047">
          <cell r="A2047">
            <v>34779</v>
          </cell>
          <cell r="B2047" t="str">
            <v>ENGENHEIRO CIVIL JUNIOR</v>
          </cell>
          <cell r="C2047" t="str">
            <v>H</v>
          </cell>
          <cell r="D2047" t="str">
            <v>CR</v>
          </cell>
          <cell r="E2047" t="str">
            <v>78,90</v>
          </cell>
        </row>
        <row r="2048">
          <cell r="A2048">
            <v>40936</v>
          </cell>
          <cell r="B2048" t="str">
            <v>ENGENHEIRO CIVIL JUNIOR (MENSALISTA)</v>
          </cell>
          <cell r="C2048" t="str">
            <v>MES</v>
          </cell>
          <cell r="D2048" t="str">
            <v>CR</v>
          </cell>
          <cell r="E2048" t="str">
            <v>13.897,57</v>
          </cell>
        </row>
        <row r="2049">
          <cell r="A2049">
            <v>34780</v>
          </cell>
          <cell r="B2049" t="str">
            <v>ENGENHEIRO CIVIL PLENO</v>
          </cell>
          <cell r="C2049" t="str">
            <v>H</v>
          </cell>
          <cell r="D2049" t="str">
            <v>CR</v>
          </cell>
          <cell r="E2049" t="str">
            <v>89,01</v>
          </cell>
        </row>
        <row r="2050">
          <cell r="A2050">
            <v>40937</v>
          </cell>
          <cell r="B2050" t="str">
            <v>ENGENHEIRO CIVIL PLENO (MENSALISTA)</v>
          </cell>
          <cell r="C2050" t="str">
            <v>MES</v>
          </cell>
          <cell r="D2050" t="str">
            <v>CR</v>
          </cell>
          <cell r="E2050" t="str">
            <v>15.679,20</v>
          </cell>
        </row>
        <row r="2051">
          <cell r="A2051">
            <v>34782</v>
          </cell>
          <cell r="B2051" t="str">
            <v>ENGENHEIRO CIVIL SENIOR</v>
          </cell>
          <cell r="C2051" t="str">
            <v>H</v>
          </cell>
          <cell r="D2051" t="str">
            <v>CR</v>
          </cell>
          <cell r="E2051" t="str">
            <v>121,98</v>
          </cell>
        </row>
        <row r="2052">
          <cell r="A2052">
            <v>40938</v>
          </cell>
          <cell r="B2052" t="str">
            <v>ENGENHEIRO CIVIL SENIOR (MENSALISTA)</v>
          </cell>
          <cell r="C2052" t="str">
            <v>MES</v>
          </cell>
          <cell r="D2052" t="str">
            <v>CR</v>
          </cell>
          <cell r="E2052" t="str">
            <v>21.486,86</v>
          </cell>
        </row>
        <row r="2053">
          <cell r="A2053">
            <v>34783</v>
          </cell>
          <cell r="B2053" t="str">
            <v>ENGENHEIRO ELETRICISTA</v>
          </cell>
          <cell r="C2053" t="str">
            <v>H</v>
          </cell>
          <cell r="D2053" t="str">
            <v>CR</v>
          </cell>
          <cell r="E2053" t="str">
            <v>79,34</v>
          </cell>
        </row>
        <row r="2054">
          <cell r="A2054">
            <v>40939</v>
          </cell>
          <cell r="B2054" t="str">
            <v>ENGENHEIRO ELETRICISTA (MENSALISTA)</v>
          </cell>
          <cell r="C2054" t="str">
            <v>MES</v>
          </cell>
          <cell r="D2054" t="str">
            <v>CR</v>
          </cell>
          <cell r="E2054" t="str">
            <v>13.975,77</v>
          </cell>
        </row>
        <row r="2055">
          <cell r="A2055">
            <v>34785</v>
          </cell>
          <cell r="B2055" t="str">
            <v>ENGENHEIRO SANITARISTA</v>
          </cell>
          <cell r="C2055" t="str">
            <v>H</v>
          </cell>
          <cell r="D2055" t="str">
            <v>CR</v>
          </cell>
          <cell r="E2055" t="str">
            <v>78,56</v>
          </cell>
        </row>
        <row r="2056">
          <cell r="A2056">
            <v>40940</v>
          </cell>
          <cell r="B2056" t="str">
            <v>ENGENHEIRO SANITARISTA (MENSALISTA)</v>
          </cell>
          <cell r="C2056" t="str">
            <v>MES</v>
          </cell>
          <cell r="D2056" t="str">
            <v>CR</v>
          </cell>
          <cell r="E2056" t="str">
            <v>13.838,14</v>
          </cell>
        </row>
        <row r="2057">
          <cell r="A2057">
            <v>38403</v>
          </cell>
          <cell r="B2057" t="str">
            <v>ENXADA ESTREITA *25 X 23* CM COM CABO</v>
          </cell>
          <cell r="C2057" t="str">
            <v>UN</v>
          </cell>
          <cell r="D2057" t="str">
            <v>CR</v>
          </cell>
          <cell r="E2057" t="str">
            <v>39,63</v>
          </cell>
        </row>
        <row r="2058">
          <cell r="A2058">
            <v>43482</v>
          </cell>
          <cell r="B2058" t="str">
            <v>EPI - FAMILIA ALMOXARIFE - HORISTA (ENCARGOS COMPLEMENTARES - COLETADO CAIXA)</v>
          </cell>
          <cell r="C2058" t="str">
            <v>H</v>
          </cell>
          <cell r="D2058" t="str">
            <v>C</v>
          </cell>
          <cell r="E2058" t="str">
            <v>0,58</v>
          </cell>
        </row>
        <row r="2059">
          <cell r="A2059">
            <v>43494</v>
          </cell>
          <cell r="B2059" t="str">
            <v>EPI - FAMILIA ALMOXARIFE - MENSALISTA (ENCARGOS COMPLEMENTARES - COLETADO CAIXA)</v>
          </cell>
          <cell r="C2059" t="str">
            <v>MES</v>
          </cell>
          <cell r="D2059" t="str">
            <v>C</v>
          </cell>
          <cell r="E2059" t="str">
            <v>108,80</v>
          </cell>
        </row>
        <row r="2060">
          <cell r="A2060">
            <v>43483</v>
          </cell>
          <cell r="B2060" t="str">
            <v>EPI - FAMILIA CARPINTEIRO DE FORMAS - HORISTA (ENCARGOS COMPLEMENTARES - COLETADO CAIXA)</v>
          </cell>
          <cell r="C2060" t="str">
            <v>H</v>
          </cell>
          <cell r="D2060" t="str">
            <v>C</v>
          </cell>
          <cell r="E2060" t="str">
            <v>1,05</v>
          </cell>
        </row>
        <row r="2061">
          <cell r="A2061">
            <v>43495</v>
          </cell>
          <cell r="B2061" t="str">
            <v>EPI - FAMILIA CARPINTEIRO DE FORMAS - MENSALISTA (ENCARGOS COMPLEMENTARES - COLETADO CAIXA)</v>
          </cell>
          <cell r="C2061" t="str">
            <v>MES</v>
          </cell>
          <cell r="D2061" t="str">
            <v>C</v>
          </cell>
          <cell r="E2061" t="str">
            <v>197,14</v>
          </cell>
        </row>
        <row r="2062">
          <cell r="A2062">
            <v>43484</v>
          </cell>
          <cell r="B2062" t="str">
            <v>EPI - FAMILIA ELETRICISTA - HORISTA (ENCARGOS COMPLEMENTARES - COLETADO CAIXA)</v>
          </cell>
          <cell r="C2062" t="str">
            <v>H</v>
          </cell>
          <cell r="D2062" t="str">
            <v>C</v>
          </cell>
          <cell r="E2062" t="str">
            <v>0,91</v>
          </cell>
        </row>
        <row r="2063">
          <cell r="A2063">
            <v>43496</v>
          </cell>
          <cell r="B2063" t="str">
            <v>EPI - FAMILIA ELETRICISTA - MENSALISTA (ENCARGOS COMPLEMENTARES - COLETADO CAIXA)</v>
          </cell>
          <cell r="C2063" t="str">
            <v>MES</v>
          </cell>
          <cell r="D2063" t="str">
            <v>C</v>
          </cell>
          <cell r="E2063" t="str">
            <v>171,87</v>
          </cell>
        </row>
        <row r="2064">
          <cell r="A2064">
            <v>43485</v>
          </cell>
          <cell r="B2064" t="str">
            <v>EPI - FAMILIA ENCANADOR - HORISTA (ENCARGOS COMPLEMENTARES - COLETADO CAIXA)</v>
          </cell>
          <cell r="C2064" t="str">
            <v>H</v>
          </cell>
          <cell r="D2064" t="str">
            <v>C</v>
          </cell>
          <cell r="E2064" t="str">
            <v>0,80</v>
          </cell>
        </row>
        <row r="2065">
          <cell r="A2065">
            <v>43497</v>
          </cell>
          <cell r="B2065" t="str">
            <v>EPI - FAMILIA ENCANADOR - MENSALISTA (ENCARGOS COMPLEMENTARES - COLETADO CAIXA)</v>
          </cell>
          <cell r="C2065" t="str">
            <v>MES</v>
          </cell>
          <cell r="D2065" t="str">
            <v>C</v>
          </cell>
          <cell r="E2065" t="str">
            <v>151,31</v>
          </cell>
        </row>
        <row r="2066">
          <cell r="A2066">
            <v>43487</v>
          </cell>
          <cell r="B2066" t="str">
            <v>EPI - FAMILIA ENCARREGADO GERAL - HORISTA (ENCARGOS COMPLEMENTARES - COLETADO CAIXA)</v>
          </cell>
          <cell r="C2066" t="str">
            <v>H</v>
          </cell>
          <cell r="D2066" t="str">
            <v>C</v>
          </cell>
          <cell r="E2066" t="str">
            <v>0,94</v>
          </cell>
        </row>
        <row r="2067">
          <cell r="A2067">
            <v>43499</v>
          </cell>
          <cell r="B2067" t="str">
            <v>EPI - FAMILIA ENCARREGADO GERAL - MENSALISTA (ENCARGOS COMPLEMENTARES - COLETADO CAIXA)</v>
          </cell>
          <cell r="C2067" t="str">
            <v>MES</v>
          </cell>
          <cell r="D2067" t="str">
            <v>C</v>
          </cell>
          <cell r="E2067" t="str">
            <v>177,24</v>
          </cell>
        </row>
        <row r="2068">
          <cell r="A2068">
            <v>43486</v>
          </cell>
          <cell r="B2068" t="str">
            <v>EPI - FAMILIA ENGENHEIRO CIVIL - HORISTA (ENCARGOS COMPLEMENTARES - COLETADO CAIXA)</v>
          </cell>
          <cell r="C2068" t="str">
            <v>H</v>
          </cell>
          <cell r="D2068" t="str">
            <v>C</v>
          </cell>
          <cell r="E2068" t="str">
            <v>0,55</v>
          </cell>
        </row>
        <row r="2069">
          <cell r="A2069">
            <v>43498</v>
          </cell>
          <cell r="B2069" t="str">
            <v>EPI - FAMILIA ENGENHEIRO CIVIL - MENSALISTA (ENCARGOS COMPLEMENTARES - COLETADO CAIXA)</v>
          </cell>
          <cell r="C2069" t="str">
            <v>MES</v>
          </cell>
          <cell r="D2069" t="str">
            <v>C</v>
          </cell>
          <cell r="E2069" t="str">
            <v>103,22</v>
          </cell>
        </row>
        <row r="2070">
          <cell r="A2070">
            <v>43488</v>
          </cell>
          <cell r="B2070" t="str">
            <v>EPI - FAMILIA OPERADOR ESCAVADEIRA - HORISTA (ENCARGOS COMPLEMENTARES - COLETADO CAIXA)</v>
          </cell>
          <cell r="C2070" t="str">
            <v>H</v>
          </cell>
          <cell r="D2070" t="str">
            <v>C</v>
          </cell>
          <cell r="E2070" t="str">
            <v>0,63</v>
          </cell>
        </row>
        <row r="2071">
          <cell r="A2071">
            <v>43500</v>
          </cell>
          <cell r="B2071" t="str">
            <v>EPI - FAMILIA OPERADOR ESCAVADEIRA - MENSALISTA (ENCARGOS COMPLEMENTARES - COLETADO CAIXA)</v>
          </cell>
          <cell r="C2071" t="str">
            <v>MES</v>
          </cell>
          <cell r="D2071" t="str">
            <v>C</v>
          </cell>
          <cell r="E2071" t="str">
            <v>119,49</v>
          </cell>
        </row>
        <row r="2072">
          <cell r="A2072">
            <v>43489</v>
          </cell>
          <cell r="B2072" t="str">
            <v>EPI - FAMILIA PEDREIRO - HORISTA (ENCARGOS COMPLEMENTARES - COLETADO CAIXA)</v>
          </cell>
          <cell r="C2072" t="str">
            <v>H</v>
          </cell>
          <cell r="D2072" t="str">
            <v>C</v>
          </cell>
          <cell r="E2072" t="str">
            <v>0,95</v>
          </cell>
        </row>
        <row r="2073">
          <cell r="A2073">
            <v>43501</v>
          </cell>
          <cell r="B2073" t="str">
            <v>EPI - FAMILIA PEDREIRO - MENSALISTA (ENCARGOS COMPLEMENTARES - COLETADO CAIXA)</v>
          </cell>
          <cell r="C2073" t="str">
            <v>MES</v>
          </cell>
          <cell r="D2073" t="str">
            <v>C</v>
          </cell>
          <cell r="E2073" t="str">
            <v>178,44</v>
          </cell>
        </row>
        <row r="2074">
          <cell r="A2074">
            <v>43490</v>
          </cell>
          <cell r="B2074" t="str">
            <v>EPI - FAMILIA PINTOR - HORISTA (ENCARGOS COMPLEMENTARES - COLETADO CAIXA)</v>
          </cell>
          <cell r="C2074" t="str">
            <v>H</v>
          </cell>
          <cell r="D2074" t="str">
            <v>C</v>
          </cell>
          <cell r="E2074" t="str">
            <v>1,33</v>
          </cell>
        </row>
        <row r="2075">
          <cell r="A2075">
            <v>43502</v>
          </cell>
          <cell r="B2075" t="str">
            <v>EPI - FAMILIA PINTOR - MENSALISTA (ENCARGOS COMPLEMENTARES - COLETADO CAIXA)</v>
          </cell>
          <cell r="C2075" t="str">
            <v>MES</v>
          </cell>
          <cell r="D2075" t="str">
            <v>C</v>
          </cell>
          <cell r="E2075" t="str">
            <v>250,26</v>
          </cell>
        </row>
        <row r="2076">
          <cell r="A2076">
            <v>43491</v>
          </cell>
          <cell r="B2076" t="str">
            <v>EPI - FAMILIA SERVENTE - HORISTA (ENCARGOS COMPLEMENTARES - COLETADO CAIXA)</v>
          </cell>
          <cell r="C2076" t="str">
            <v>H</v>
          </cell>
          <cell r="D2076" t="str">
            <v>C</v>
          </cell>
          <cell r="E2076" t="str">
            <v>1,01</v>
          </cell>
        </row>
        <row r="2077">
          <cell r="A2077">
            <v>43503</v>
          </cell>
          <cell r="B2077" t="str">
            <v>EPI - FAMILIA SERVENTE - MENSALISTA (ENCARGOS COMPLEMENTARES - COLETADO CAIXA)</v>
          </cell>
          <cell r="C2077" t="str">
            <v>MES</v>
          </cell>
          <cell r="D2077" t="str">
            <v>C</v>
          </cell>
          <cell r="E2077" t="str">
            <v>191,25</v>
          </cell>
        </row>
        <row r="2078">
          <cell r="A2078">
            <v>43492</v>
          </cell>
          <cell r="B2078" t="str">
            <v>EPI - FAMILIA SOLDADOR - HORISTA (ENCARGOS COMPLEMENTARES - COLETADO CAIXA)</v>
          </cell>
          <cell r="C2078" t="str">
            <v>H</v>
          </cell>
          <cell r="D2078" t="str">
            <v>C</v>
          </cell>
          <cell r="E2078" t="str">
            <v>1,30</v>
          </cell>
        </row>
        <row r="2079">
          <cell r="A2079">
            <v>43504</v>
          </cell>
          <cell r="B2079" t="str">
            <v>EPI - FAMILIA SOLDADOR - MENSALISTA (ENCARGOS COMPLEMENTARES - COLETADO CAIXA)</v>
          </cell>
          <cell r="C2079" t="str">
            <v>MES</v>
          </cell>
          <cell r="D2079" t="str">
            <v>C</v>
          </cell>
          <cell r="E2079" t="str">
            <v>244,54</v>
          </cell>
        </row>
        <row r="2080">
          <cell r="A2080">
            <v>43493</v>
          </cell>
          <cell r="B2080" t="str">
            <v>EPI - FAMILIA TOPOGRAFO - HORISTA (ENCARGOS COMPLEMENTARES - COLETADO CAIXA)</v>
          </cell>
          <cell r="C2080" t="str">
            <v>H</v>
          </cell>
          <cell r="D2080" t="str">
            <v>C</v>
          </cell>
          <cell r="E2080" t="str">
            <v>0,52</v>
          </cell>
        </row>
        <row r="2081">
          <cell r="A2081">
            <v>43505</v>
          </cell>
          <cell r="B2081" t="str">
            <v>EPI - FAMILIA TOPOGRAFO - MENSALISTA (ENCARGOS COMPLEMENTARES - COLETADO CAIXA)</v>
          </cell>
          <cell r="C2081" t="str">
            <v>MES</v>
          </cell>
          <cell r="D2081" t="str">
            <v>C</v>
          </cell>
          <cell r="E2081" t="str">
            <v>98,01</v>
          </cell>
        </row>
        <row r="2082">
          <cell r="A2082">
            <v>37774</v>
          </cell>
          <cell r="B2082" t="str">
            <v>EQUIPAMENTO DE LIMPEZA COMBINADO (VACUO/ALTA PRESSAO) 95% VACUO, TANQUE 7000 L, BOMBA 140 KGF/CM2 66 L/MIN COM MOTOR INDEPENDENTE A DIESEL DE 60 CV (INCLUI MONTAGEM, NAO INCLUI CAMINHAO)</v>
          </cell>
          <cell r="C2082" t="str">
            <v>UN</v>
          </cell>
          <cell r="D2082" t="str">
            <v>AS</v>
          </cell>
          <cell r="E2082" t="str">
            <v>229.881,24</v>
          </cell>
        </row>
        <row r="2083">
          <cell r="A2083">
            <v>38630</v>
          </cell>
          <cell r="B2083" t="str">
            <v>EQUIPAMENTO PARA DEMARCACAO DE FAIXAS DE TRAFEGO A FRIO, A SER MONTADO SOBRE CAMINHAO DE PBT MINIMO DE 9 T E DISTANCIA MINIMA ENTRE EIXOS DE 4,3 M, CAPACIDADE PARA 800 L DE TINTA (INCLUI MONTAGEM, NAO INCLUI CAMINHAO)</v>
          </cell>
          <cell r="C2083" t="str">
            <v>UN</v>
          </cell>
          <cell r="D2083" t="str">
            <v>AS</v>
          </cell>
          <cell r="E2083" t="str">
            <v>1.432.812,50</v>
          </cell>
        </row>
        <row r="2084">
          <cell r="A2084">
            <v>38629</v>
          </cell>
          <cell r="B2084" t="str">
            <v>EQUIPAMENTO PARA DEMARCACAO DE FAIXAS DE TRAFEGO A QUENTE, A SER MONTADO SOBRE CAMINHAO DE PBT MINIMO DE 17 T E DISTANCIA MINIMA ENTRE EIXOS DE 5,2 M, CAPACIDADE PARA 1.000 KG DE MATERIAL TERMOPLASTICO (INCLUI MONTAGEM, NAO INCLUI CAMINHAO E NEM COMPRESSO</v>
          </cell>
          <cell r="C2084" t="str">
            <v>UN</v>
          </cell>
          <cell r="D2084" t="str">
            <v>AS</v>
          </cell>
          <cell r="E2084" t="str">
            <v>2.132.812,50</v>
          </cell>
        </row>
        <row r="2085">
          <cell r="A2085">
            <v>38476</v>
          </cell>
          <cell r="B2085" t="str">
            <v>ESCADA DUPLA DE ABRIR EM ALUMINIO, MODELO PINTOR, 8 DEGRAUS</v>
          </cell>
          <cell r="C2085" t="str">
            <v>UN</v>
          </cell>
          <cell r="D2085" t="str">
            <v>CR</v>
          </cell>
          <cell r="E2085" t="str">
            <v>297,87</v>
          </cell>
        </row>
        <row r="2086">
          <cell r="A2086">
            <v>38477</v>
          </cell>
          <cell r="B2086" t="str">
            <v>ESCADA EXTENSIVEL EM ALUMINIO COM 6,00 M ESTENDIDA</v>
          </cell>
          <cell r="C2086" t="str">
            <v>UN</v>
          </cell>
          <cell r="D2086" t="str">
            <v>CR</v>
          </cell>
          <cell r="E2086" t="str">
            <v>843,59</v>
          </cell>
        </row>
        <row r="2087">
          <cell r="A2087">
            <v>40635</v>
          </cell>
          <cell r="B2087" t="str">
            <v>ESCAVADEIRA HIDRAULICA SOBRE ESTEIRA, COM GARRA GIRATORIA DE MANDIBULAS, PESO OPERACIONAL ENTRE 22,00 E 25,50 TON, POTENCIA LIQUIDA ENTRE 150 E 160 HP</v>
          </cell>
          <cell r="C2087" t="str">
            <v>UN</v>
          </cell>
          <cell r="D2087" t="str">
            <v>CR</v>
          </cell>
          <cell r="E2087" t="str">
            <v>685.930,05</v>
          </cell>
        </row>
        <row r="2088">
          <cell r="A2088">
            <v>36483</v>
          </cell>
          <cell r="B2088" t="str">
            <v>ESCAVADEIRA HIDRAULICA SOBRE ESTEIRAS CACAMBA 0,40 A 1,20 M3, PESO OPERACIONAL 21,19 T, POTENCIA LIQUIDA 173 HP</v>
          </cell>
          <cell r="C2088" t="str">
            <v>UN</v>
          </cell>
          <cell r="D2088" t="str">
            <v>CR</v>
          </cell>
          <cell r="E2088" t="str">
            <v>621.562,50</v>
          </cell>
        </row>
        <row r="2089">
          <cell r="A2089">
            <v>14525</v>
          </cell>
          <cell r="B2089" t="str">
            <v>ESCAVADEIRA HIDRAULICA SOBRE ESTEIRAS COM CACAMBA DE 1,20 M3, PESO OPERACIONAL 21 T, POTENCIA BRUTA 155 HP</v>
          </cell>
          <cell r="C2089" t="str">
            <v>UN</v>
          </cell>
          <cell r="D2089" t="str">
            <v>CR</v>
          </cell>
          <cell r="E2089" t="str">
            <v>650.812,50</v>
          </cell>
        </row>
        <row r="2090">
          <cell r="A2090">
            <v>36482</v>
          </cell>
          <cell r="B2090" t="str">
            <v>ESCAVADEIRA HIDRAULICA SOBRE ESTEIRAS, CACAMBA  0,80 M3, PESO OPERACIONAL 17,8 T, POTENCIA LIQUIDA 110 HP</v>
          </cell>
          <cell r="C2090" t="str">
            <v>UN</v>
          </cell>
          <cell r="D2090" t="str">
            <v>CR</v>
          </cell>
          <cell r="E2090" t="str">
            <v>558.162,36</v>
          </cell>
        </row>
        <row r="2091">
          <cell r="A2091">
            <v>36408</v>
          </cell>
          <cell r="B2091" t="str">
            <v>ESCAVADEIRA HIDRAULICA SOBRE ESTEIRAS, CACAMBA 0,4 A 1,70 M3, PESO OPERACIONAL 23,2 T, POTENCIA BRUTA 183 HP</v>
          </cell>
          <cell r="C2091" t="str">
            <v>UN</v>
          </cell>
          <cell r="D2091" t="str">
            <v>CR</v>
          </cell>
          <cell r="E2091" t="str">
            <v>666.900,00</v>
          </cell>
        </row>
        <row r="2092">
          <cell r="A2092">
            <v>2723</v>
          </cell>
          <cell r="B2092" t="str">
            <v>ESCAVADEIRA HIDRAULICA SOBRE ESTEIRAS, CACAMBA 0,62M3, PESO OPERACIONAL 12,61T, POTENCIA LIQUIDA 95HP</v>
          </cell>
          <cell r="C2092" t="str">
            <v>UN</v>
          </cell>
          <cell r="D2092" t="str">
            <v>CR</v>
          </cell>
          <cell r="E2092" t="str">
            <v>511.875,00</v>
          </cell>
        </row>
        <row r="2093">
          <cell r="A2093">
            <v>36481</v>
          </cell>
          <cell r="B2093" t="str">
            <v>ESCAVADEIRA HIDRAULICA SOBRE ESTEIRAS, CACAMBA 0,80 A 1,30 M3, PESO OPERACIONAL 22,18 T, POTENCIA LIQUIDA 170 HP</v>
          </cell>
          <cell r="C2093" t="str">
            <v>UN</v>
          </cell>
          <cell r="D2093" t="str">
            <v>CR</v>
          </cell>
          <cell r="E2093" t="str">
            <v>610.593,75</v>
          </cell>
        </row>
        <row r="2094">
          <cell r="A2094">
            <v>10685</v>
          </cell>
          <cell r="B2094" t="str">
            <v>ESCAVADEIRA HIDRAULICA SOBRE ESTEIRAS, CACAMBA 0,80M3, PESO OPERACIONAL 17T, POTENCIA BRUTA 111HP</v>
          </cell>
          <cell r="C2094" t="str">
            <v>UN</v>
          </cell>
          <cell r="D2094" t="str">
            <v>C</v>
          </cell>
          <cell r="E2094" t="str">
            <v>585.000,00</v>
          </cell>
        </row>
        <row r="2095">
          <cell r="A2095">
            <v>40636</v>
          </cell>
          <cell r="B2095" t="str">
            <v>ESCAVADEIRA HIDRAULICA SOBRE ESTEIRAS, CAPACIDADE DA CACAMBA ENTRE 1,20 E 1,50 M3, PESO OPERACIONAL ENTRE 20,00 E 22,00 TON, POTENCIA LIQUIDA ENTRE 150 E 155 HP, EQUIPADA COM CLAMSHELL</v>
          </cell>
          <cell r="C2095" t="str">
            <v>UN</v>
          </cell>
          <cell r="D2095" t="str">
            <v>CR</v>
          </cell>
          <cell r="E2095" t="str">
            <v>660.336,30</v>
          </cell>
        </row>
        <row r="2096">
          <cell r="A2096">
            <v>4111</v>
          </cell>
          <cell r="B2096" t="str">
            <v>ESCORA PRE-MOLDADA EM CONCRETO, *10 X 10* CM, H = 2,30M</v>
          </cell>
          <cell r="C2096" t="str">
            <v>UN</v>
          </cell>
          <cell r="D2096" t="str">
            <v>CR</v>
          </cell>
          <cell r="E2096" t="str">
            <v>34,02</v>
          </cell>
        </row>
        <row r="2097">
          <cell r="A2097">
            <v>26021</v>
          </cell>
          <cell r="B2097" t="str">
            <v>ESCOVA CIRCULAR EM ACO LATONADO, 6 X 1 " (DIAMETRO X ESPESSURA), FURO DE 1 1/4 ", FIO ONDULADO *0,30* MM</v>
          </cell>
          <cell r="C2097" t="str">
            <v>UN</v>
          </cell>
          <cell r="D2097" t="str">
            <v>CR</v>
          </cell>
          <cell r="E2097" t="str">
            <v>43,29</v>
          </cell>
        </row>
        <row r="2098">
          <cell r="A2098">
            <v>12</v>
          </cell>
          <cell r="B2098" t="str">
            <v>ESCOVA DE ACO, COM CABO, *4  X 15* FILEIRAS DE CERDAS</v>
          </cell>
          <cell r="C2098" t="str">
            <v>UN</v>
          </cell>
          <cell r="D2098" t="str">
            <v>C</v>
          </cell>
          <cell r="E2098" t="str">
            <v>11,92</v>
          </cell>
        </row>
        <row r="2099">
          <cell r="A2099">
            <v>37554</v>
          </cell>
          <cell r="B2099" t="str">
            <v>ESGUICHO JATO REGULAVEL, TIPO ELKHART, ENGATE RAPIDO 1 1/2", PARA COMBATE A INCENDIO</v>
          </cell>
          <cell r="C2099" t="str">
            <v>UN</v>
          </cell>
          <cell r="D2099" t="str">
            <v>CR</v>
          </cell>
          <cell r="E2099" t="str">
            <v>176,15</v>
          </cell>
        </row>
        <row r="2100">
          <cell r="A2100">
            <v>37555</v>
          </cell>
          <cell r="B2100" t="str">
            <v>ESGUICHO JATO REGULAVEL, TIPO ELKHART, ENGATE RAPIDO 2 1/2", PARA COMBATE A INCENDIO</v>
          </cell>
          <cell r="C2100" t="str">
            <v>UN</v>
          </cell>
          <cell r="D2100" t="str">
            <v>CR</v>
          </cell>
          <cell r="E2100" t="str">
            <v>214,28</v>
          </cell>
        </row>
        <row r="2101">
          <cell r="A2101">
            <v>10902</v>
          </cell>
          <cell r="B2101" t="str">
            <v>ESGUICHO TIPO JATO SOLIDO, EM LATAO, ENGATE RAPIDO 1 1/2" X 13 MM, PARA MANGUEIRA EM INSTALACAO PREDIAL COMBATE A INCENDIO</v>
          </cell>
          <cell r="C2101" t="str">
            <v>UN</v>
          </cell>
          <cell r="D2101" t="str">
            <v>CR</v>
          </cell>
          <cell r="E2101" t="str">
            <v>53,77</v>
          </cell>
        </row>
        <row r="2102">
          <cell r="A2102">
            <v>20965</v>
          </cell>
          <cell r="B2102" t="str">
            <v>ESGUICHO TIPO JATO SOLIDO, EM LATAO, ENGATE RAPIDO 1 1/2" X 16 MM, PARA MANGUEIRA EM INSTALACAO PREDIAL COMBATE A INCENDIO</v>
          </cell>
          <cell r="C2102" t="str">
            <v>UN</v>
          </cell>
          <cell r="D2102" t="str">
            <v>CR</v>
          </cell>
          <cell r="E2102" t="str">
            <v>54,27</v>
          </cell>
        </row>
        <row r="2103">
          <cell r="A2103">
            <v>20966</v>
          </cell>
          <cell r="B2103" t="str">
            <v>ESGUICHO TIPO JATO SOLIDO, EM LATAO, ENGATE RAPIDO 1 1/2" X 19 MM, PARA MANGUEIRA EM INSTALACAO PREDIAL COMBATE A INCENDIO</v>
          </cell>
          <cell r="C2103" t="str">
            <v>UN</v>
          </cell>
          <cell r="D2103" t="str">
            <v>CR</v>
          </cell>
          <cell r="E2103" t="str">
            <v>58,43</v>
          </cell>
        </row>
        <row r="2104">
          <cell r="A2104">
            <v>10903</v>
          </cell>
          <cell r="B2104" t="str">
            <v>ESGUICHO TIPO JATO SOLIDO, EM LATAO, ENGATE RAPIDO 2 1/2" X 13 MM, PARA MANGUEIRA EM INSTALACAO PREDIAL COMBATE A INCENDIO</v>
          </cell>
          <cell r="C2104" t="str">
            <v>UN</v>
          </cell>
          <cell r="D2104" t="str">
            <v>CR</v>
          </cell>
          <cell r="E2104" t="str">
            <v>88,57</v>
          </cell>
        </row>
        <row r="2105">
          <cell r="A2105">
            <v>20967</v>
          </cell>
          <cell r="B2105" t="str">
            <v>ESGUICHO TIPO JATO SOLIDO, EM LATAO, ENGATE RAPIDO 2 1/2" X 16 MM, PARA MANGUEIRA EM INSTALACAO PREDIAL COMBATE A INCENDIO</v>
          </cell>
          <cell r="C2105" t="str">
            <v>UN</v>
          </cell>
          <cell r="D2105" t="str">
            <v>CR</v>
          </cell>
          <cell r="E2105" t="str">
            <v>88,57</v>
          </cell>
        </row>
        <row r="2106">
          <cell r="A2106">
            <v>20968</v>
          </cell>
          <cell r="B2106" t="str">
            <v>ESGUICHO TIPO JATO SOLIDO, EM LATAO, ENGATE RAPIDO 2 1/2" X 19 MM, PARA MANGUEIRA EM INSTALACAO PREDIAL COMBATE A INCENDIO</v>
          </cell>
          <cell r="C2106" t="str">
            <v>UN</v>
          </cell>
          <cell r="D2106" t="str">
            <v>CR</v>
          </cell>
          <cell r="E2106" t="str">
            <v>97,14</v>
          </cell>
        </row>
        <row r="2107">
          <cell r="A2107">
            <v>11359</v>
          </cell>
          <cell r="B2107" t="str">
            <v>ESMERILHADEIRA ANGULAR ELETRICA, DIAMETRO DO DISCO 7 '' (180 MM), ROTACAO 8500 RPM, POTENCIA 2400 W</v>
          </cell>
          <cell r="C2107" t="str">
            <v>UN</v>
          </cell>
          <cell r="D2107" t="str">
            <v>C</v>
          </cell>
          <cell r="E2107" t="str">
            <v>764,57</v>
          </cell>
        </row>
        <row r="2108">
          <cell r="A2108">
            <v>39017</v>
          </cell>
          <cell r="B2108" t="str">
            <v>ESPACADOR / DISTANCIADOR CIRCULAR COM ENTRADA LATERAL, EM PLASTICO, PARA VERGALHAO *4,2 A 12,5* MM, COBRIMENTO 20 MM</v>
          </cell>
          <cell r="C2108" t="str">
            <v>UN</v>
          </cell>
          <cell r="D2108" t="str">
            <v>AS</v>
          </cell>
          <cell r="E2108" t="str">
            <v>0,18</v>
          </cell>
        </row>
        <row r="2109">
          <cell r="A2109">
            <v>39315</v>
          </cell>
          <cell r="B2109" t="str">
            <v>ESPACADOR / DISTANCIADOR TIPO GARRA DUPLA, EM PLASTICO, COBRIMENTO *20* MM, PARA FERRAGENS DE LAJES E FUNDO DE VIGAS</v>
          </cell>
          <cell r="C2109" t="str">
            <v>UN</v>
          </cell>
          <cell r="D2109" t="str">
            <v>AS</v>
          </cell>
          <cell r="E2109" t="str">
            <v>0,29</v>
          </cell>
        </row>
        <row r="2110">
          <cell r="A2110">
            <v>39016</v>
          </cell>
          <cell r="B2110" t="str">
            <v>ESPACADOR / DISTANCIADOR TIPO PINO EM PLASTICO, PARA VERGALHAO ATE 10 MM, PARA APOIO DE ARMADURA</v>
          </cell>
          <cell r="C2110" t="str">
            <v>UN</v>
          </cell>
          <cell r="D2110" t="str">
            <v>AS</v>
          </cell>
          <cell r="E2110" t="str">
            <v>0,29</v>
          </cell>
        </row>
        <row r="2111">
          <cell r="A2111">
            <v>40432</v>
          </cell>
          <cell r="B2111" t="str">
            <v>ESPACADOR / SEPARADOR DE BARRA , METALICO, TIPO CARAMBOLA, PARA TIRANTES, 25 X 84 MM</v>
          </cell>
          <cell r="C2111" t="str">
            <v>UN</v>
          </cell>
          <cell r="D2111" t="str">
            <v>AS</v>
          </cell>
          <cell r="E2111" t="str">
            <v>2,28</v>
          </cell>
        </row>
        <row r="2112">
          <cell r="A2112">
            <v>39481</v>
          </cell>
          <cell r="B2112" t="str">
            <v>ESPACADOR OU DISTANCIADOR, EM PLASTICO, TIPO APOIO DE CORDOALHA (CARANGUEJO), PARA ARMADURA NEGATIVA E PROTENSAO, COBRIMENTO 50 MM</v>
          </cell>
          <cell r="C2112" t="str">
            <v>UN</v>
          </cell>
          <cell r="D2112" t="str">
            <v>AS</v>
          </cell>
          <cell r="E2112" t="str">
            <v>1,43</v>
          </cell>
        </row>
        <row r="2113">
          <cell r="A2113">
            <v>40433</v>
          </cell>
          <cell r="B2113" t="str">
            <v>ESPACADOR/SEPARADOR DE CORDOALHA TIPO DISCO 12 FUROS DE 14 MM, PARA TIRANTES</v>
          </cell>
          <cell r="C2113" t="str">
            <v>UN</v>
          </cell>
          <cell r="D2113" t="str">
            <v>AS</v>
          </cell>
          <cell r="E2113" t="str">
            <v>1,26</v>
          </cell>
        </row>
        <row r="2114">
          <cell r="A2114">
            <v>20219</v>
          </cell>
          <cell r="B2114" t="str">
            <v>ESPARGIDOR DE ASFALTO PRESSURIZADO, REBOCAVEL, TANQUE DE 2500 L, PNEUMATICO,  COM MOTOR A GASOLINA 3,4HP</v>
          </cell>
          <cell r="C2114" t="str">
            <v>UN</v>
          </cell>
          <cell r="D2114" t="str">
            <v>AS</v>
          </cell>
          <cell r="E2114" t="str">
            <v>83.700,00</v>
          </cell>
        </row>
        <row r="2115">
          <cell r="A2115">
            <v>36484</v>
          </cell>
          <cell r="B2115" t="str">
            <v>ESPARGIDOR DE ASFALTO PRESSURIZADO, TANQUE 6 M3 COM ISOLACAO TERMICA, AQUECIDO COM 2 MACARICOS, COM BARRA ESPARGIDORA 3,60 M, A SER MONTADO SOBRE CAMINHAO</v>
          </cell>
          <cell r="C2115" t="str">
            <v>UN</v>
          </cell>
          <cell r="D2115" t="str">
            <v>AS</v>
          </cell>
          <cell r="E2115" t="str">
            <v>177.679,85</v>
          </cell>
        </row>
        <row r="2116">
          <cell r="A2116">
            <v>38367</v>
          </cell>
          <cell r="B2116" t="str">
            <v>ESPATULA DE ACO INOX COM CABO DE MADEIRA, LARGURA 8 CM</v>
          </cell>
          <cell r="C2116" t="str">
            <v>UN</v>
          </cell>
          <cell r="D2116" t="str">
            <v>CR</v>
          </cell>
          <cell r="E2116" t="str">
            <v>16,00</v>
          </cell>
        </row>
        <row r="2117">
          <cell r="A2117">
            <v>38368</v>
          </cell>
          <cell r="B2117" t="str">
            <v>ESPATULA DE PLASTICO LISA, LARGURA 10 CM</v>
          </cell>
          <cell r="C2117" t="str">
            <v>UN</v>
          </cell>
          <cell r="D2117" t="str">
            <v>CR</v>
          </cell>
          <cell r="E2117" t="str">
            <v>6,49</v>
          </cell>
        </row>
        <row r="2118">
          <cell r="A2118">
            <v>38091</v>
          </cell>
          <cell r="B2118" t="str">
            <v>ESPELHO / PLACA CEGA 4" X 2", PARA INSTALACAO DE TOMADAS E INTERRUPTORES</v>
          </cell>
          <cell r="C2118" t="str">
            <v>UN</v>
          </cell>
          <cell r="D2118" t="str">
            <v>CR</v>
          </cell>
          <cell r="E2118" t="str">
            <v>2,35</v>
          </cell>
        </row>
        <row r="2119">
          <cell r="A2119">
            <v>38095</v>
          </cell>
          <cell r="B2119" t="str">
            <v>ESPELHO / PLACA CEGA 4" X 4", PARA INSTALACAO DE TOMADAS E INTERRUPTORES</v>
          </cell>
          <cell r="C2119" t="str">
            <v>UN</v>
          </cell>
          <cell r="D2119" t="str">
            <v>CR</v>
          </cell>
          <cell r="E2119" t="str">
            <v>4,97</v>
          </cell>
        </row>
        <row r="2120">
          <cell r="A2120">
            <v>38092</v>
          </cell>
          <cell r="B2120" t="str">
            <v>ESPELHO / PLACA DE 1 POSTO 4" X 2", PARA INSTALACAO DE TOMADAS E INTERRUPTORES</v>
          </cell>
          <cell r="C2120" t="str">
            <v>UN</v>
          </cell>
          <cell r="D2120" t="str">
            <v>CR</v>
          </cell>
          <cell r="E2120" t="str">
            <v>2,22</v>
          </cell>
        </row>
        <row r="2121">
          <cell r="A2121">
            <v>38093</v>
          </cell>
          <cell r="B2121" t="str">
            <v>ESPELHO / PLACA DE 2 POSTOS 4" X 2", PARA INSTALACAO DE TOMADAS E INTERRUPTORES</v>
          </cell>
          <cell r="C2121" t="str">
            <v>UN</v>
          </cell>
          <cell r="D2121" t="str">
            <v>CR</v>
          </cell>
          <cell r="E2121" t="str">
            <v>2,30</v>
          </cell>
        </row>
        <row r="2122">
          <cell r="A2122">
            <v>38096</v>
          </cell>
          <cell r="B2122" t="str">
            <v>ESPELHO / PLACA DE 2 POSTOS 4" X 4", PARA INSTALACAO DE TOMADAS E INTERRUPTORES</v>
          </cell>
          <cell r="C2122" t="str">
            <v>UN</v>
          </cell>
          <cell r="D2122" t="str">
            <v>CR</v>
          </cell>
          <cell r="E2122" t="str">
            <v>5,34</v>
          </cell>
        </row>
        <row r="2123">
          <cell r="A2123">
            <v>38094</v>
          </cell>
          <cell r="B2123" t="str">
            <v>ESPELHO / PLACA DE 3 POSTOS 4" X 2", PARA INSTALACAO DE TOMADAS E INTERRUPTORES</v>
          </cell>
          <cell r="C2123" t="str">
            <v>UN</v>
          </cell>
          <cell r="D2123" t="str">
            <v>CR</v>
          </cell>
          <cell r="E2123" t="str">
            <v>2,82</v>
          </cell>
        </row>
        <row r="2124">
          <cell r="A2124">
            <v>38097</v>
          </cell>
          <cell r="B2124" t="str">
            <v>ESPELHO / PLACA DE 4 POSTOS 4" X 4", PARA INSTALACAO DE TOMADAS E INTERRUPTORES</v>
          </cell>
          <cell r="C2124" t="str">
            <v>UN</v>
          </cell>
          <cell r="D2124" t="str">
            <v>CR</v>
          </cell>
          <cell r="E2124" t="str">
            <v>5,73</v>
          </cell>
        </row>
        <row r="2125">
          <cell r="A2125">
            <v>38098</v>
          </cell>
          <cell r="B2125" t="str">
            <v>ESPELHO / PLACA DE 6 POSTOS 4" X 4", PARA INSTALACAO DE TOMADAS E INTERRUPTORES</v>
          </cell>
          <cell r="C2125" t="str">
            <v>UN</v>
          </cell>
          <cell r="D2125" t="str">
            <v>CR</v>
          </cell>
          <cell r="E2125" t="str">
            <v>5,73</v>
          </cell>
        </row>
        <row r="2126">
          <cell r="A2126">
            <v>11186</v>
          </cell>
          <cell r="B2126" t="str">
            <v>ESPELHO CRISTAL E = 4 MM</v>
          </cell>
          <cell r="C2126" t="str">
            <v>M2</v>
          </cell>
          <cell r="D2126" t="str">
            <v>CR</v>
          </cell>
          <cell r="E2126" t="str">
            <v>363,11</v>
          </cell>
        </row>
        <row r="2127">
          <cell r="A2127">
            <v>11558</v>
          </cell>
          <cell r="B2127" t="str">
            <v>ESPELHO, RETO OU CURVO, EM LATAO CROMADO, ESPESSURA ATE 6 MM, LARGURA *40*MM, ALTURA *180*MM - PARA FECHADURA DE EMBUTIR</v>
          </cell>
          <cell r="C2127" t="str">
            <v>PAR</v>
          </cell>
          <cell r="D2127" t="str">
            <v>CR</v>
          </cell>
          <cell r="E2127" t="str">
            <v>11,66</v>
          </cell>
        </row>
        <row r="2128">
          <cell r="A2128">
            <v>11557</v>
          </cell>
          <cell r="B2128" t="str">
            <v>ESPELHO, RETO OU CURVO, EM LATAO CROMADO, ESPESSURA MINIMA 6 MM, LARGURA *43*MM, ALTURA *230*MM - PARA FECHADURA DE EMBUTIR</v>
          </cell>
          <cell r="C2128" t="str">
            <v>PAR</v>
          </cell>
          <cell r="D2128" t="str">
            <v>CR</v>
          </cell>
          <cell r="E2128" t="str">
            <v>29,52</v>
          </cell>
        </row>
        <row r="2129">
          <cell r="A2129">
            <v>2759</v>
          </cell>
          <cell r="B2129" t="str">
            <v>ESPOLETA SIMPLES N 8.</v>
          </cell>
          <cell r="C2129" t="str">
            <v>UN</v>
          </cell>
          <cell r="D2129" t="str">
            <v>AS</v>
          </cell>
          <cell r="E2129" t="str">
            <v>5,80</v>
          </cell>
        </row>
        <row r="2130">
          <cell r="A2130">
            <v>38124</v>
          </cell>
          <cell r="B2130" t="str">
            <v>ESPUMA EXPANSIVA DE POLIURETANO, APLICACAO MANUAL - 500 ML</v>
          </cell>
          <cell r="C2130" t="str">
            <v>UN</v>
          </cell>
          <cell r="D2130" t="str">
            <v>C</v>
          </cell>
          <cell r="E2130" t="str">
            <v>24,99</v>
          </cell>
        </row>
        <row r="2131">
          <cell r="A2131">
            <v>38380</v>
          </cell>
          <cell r="B2131" t="str">
            <v>ESQUADRO DE ACO 12 " (300 MM), CABO DE ALUMINIO</v>
          </cell>
          <cell r="C2131" t="str">
            <v>UN</v>
          </cell>
          <cell r="D2131" t="str">
            <v>CR</v>
          </cell>
          <cell r="E2131" t="str">
            <v>25,43</v>
          </cell>
        </row>
        <row r="2132">
          <cell r="A2132">
            <v>20059</v>
          </cell>
          <cell r="B2132" t="str">
            <v>ESQUADRO INTERNO OU EXTERNO PARA CALHA PLUVIAL, PVC, DIAMETRO ENTRE 119 E 170 MM, PARA DRENAGEM PREDIAL</v>
          </cell>
          <cell r="C2132" t="str">
            <v>UN</v>
          </cell>
          <cell r="D2132" t="str">
            <v>AS</v>
          </cell>
          <cell r="E2132" t="str">
            <v>15,71</v>
          </cell>
        </row>
        <row r="2133">
          <cell r="A2133">
            <v>42429</v>
          </cell>
          <cell r="B2133" t="str">
            <v>ESQUI TRIPLO, EM TUBO DE ACO CARBONO, PINTURA NO PROCESSO ELETROSTATICO - EQUIPAMENTO DE GINASTICA PARA ACADEMIA AO AR LIVRE / ACADEMIA DA TERCEIRA IDADE - ATI</v>
          </cell>
          <cell r="C2133" t="str">
            <v>UN</v>
          </cell>
          <cell r="D2133" t="str">
            <v>AS</v>
          </cell>
          <cell r="E2133" t="str">
            <v>4.775,51</v>
          </cell>
        </row>
        <row r="2134">
          <cell r="A2134">
            <v>39616</v>
          </cell>
          <cell r="B2134" t="str">
            <v>ESTABILIZADOR BIVOLT AUTOMATICO, 1000 VA</v>
          </cell>
          <cell r="C2134" t="str">
            <v>UN</v>
          </cell>
          <cell r="D2134" t="str">
            <v>AS</v>
          </cell>
          <cell r="E2134" t="str">
            <v>424,25</v>
          </cell>
        </row>
        <row r="2135">
          <cell r="A2135">
            <v>39618</v>
          </cell>
          <cell r="B2135" t="str">
            <v>ESTABILIZADOR BIVOLT AUTOMATICO, 1500 VA</v>
          </cell>
          <cell r="C2135" t="str">
            <v>UN</v>
          </cell>
          <cell r="D2135" t="str">
            <v>AS</v>
          </cell>
          <cell r="E2135" t="str">
            <v>769,52</v>
          </cell>
        </row>
        <row r="2136">
          <cell r="A2136">
            <v>39619</v>
          </cell>
          <cell r="B2136" t="str">
            <v>ESTABILIZADOR BIVOLT AUTOMATICO, 2000 VA</v>
          </cell>
          <cell r="C2136" t="str">
            <v>UN</v>
          </cell>
          <cell r="D2136" t="str">
            <v>AS</v>
          </cell>
          <cell r="E2136" t="str">
            <v>1.053,93</v>
          </cell>
        </row>
        <row r="2137">
          <cell r="A2137">
            <v>39613</v>
          </cell>
          <cell r="B2137" t="str">
            <v>ESTABILIZADOR BIVOLT AUTOMATICO, 300 VA</v>
          </cell>
          <cell r="C2137" t="str">
            <v>UN</v>
          </cell>
          <cell r="D2137" t="str">
            <v>AS</v>
          </cell>
          <cell r="E2137" t="str">
            <v>168,52</v>
          </cell>
        </row>
        <row r="2138">
          <cell r="A2138">
            <v>39614</v>
          </cell>
          <cell r="B2138" t="str">
            <v>ESTABILIZADOR BIVOLT AUTOMATICO, 500 VA</v>
          </cell>
          <cell r="C2138" t="str">
            <v>UN</v>
          </cell>
          <cell r="D2138" t="str">
            <v>AS</v>
          </cell>
          <cell r="E2138" t="str">
            <v>245,86</v>
          </cell>
        </row>
        <row r="2139">
          <cell r="A2139">
            <v>38538</v>
          </cell>
          <cell r="B2139" t="str">
            <v>ESTACA PRE-MOLDADA MACICA DE CONCRETO VIBRADO ARMADO, PARA CARGA DE 25 T, SECAO QUADRADA DE *16 X 16*, COM ANEL METALICO INCORPORADO A PECA (SOMENTE FORNECIMENTO)</v>
          </cell>
          <cell r="C2139" t="str">
            <v>M</v>
          </cell>
          <cell r="D2139" t="str">
            <v>AS</v>
          </cell>
          <cell r="E2139" t="str">
            <v>56,00</v>
          </cell>
        </row>
        <row r="2140">
          <cell r="A2140">
            <v>38539</v>
          </cell>
          <cell r="B2140" t="str">
            <v>ESTACA PRE-MOLDADA MACICA DE CONCRETO VIBRADO ARMADO, PARA CARGA DE 50 T, SECAO QUADRADA, COM ANEL METALICO INCORPORADO A PECA (SOMENTE FORNECIMENTO)</v>
          </cell>
          <cell r="C2140" t="str">
            <v>M</v>
          </cell>
          <cell r="D2140" t="str">
            <v>AS</v>
          </cell>
          <cell r="E2140" t="str">
            <v>76,15</v>
          </cell>
        </row>
        <row r="2141">
          <cell r="A2141">
            <v>38540</v>
          </cell>
          <cell r="B2141" t="str">
            <v>ESTACA PRE-MOLDADA VAZADA DE CONCRETO CENTRIFUGADO, PARA CARGA DE 100 T, SECAO CIRCULAR, COM ANEL METALICO INCORPORADO A PECA (SOMENTE FORNECIMENTO)</v>
          </cell>
          <cell r="C2141" t="str">
            <v>M</v>
          </cell>
          <cell r="D2141" t="str">
            <v>AS</v>
          </cell>
          <cell r="E2141" t="str">
            <v>195,16</v>
          </cell>
        </row>
        <row r="2142">
          <cell r="A2142">
            <v>38384</v>
          </cell>
          <cell r="B2142" t="str">
            <v>ESTILETE DE METAL, LAMINA 18 MM</v>
          </cell>
          <cell r="C2142" t="str">
            <v>UN</v>
          </cell>
          <cell r="D2142" t="str">
            <v>CR</v>
          </cell>
          <cell r="E2142" t="str">
            <v>16,81</v>
          </cell>
        </row>
        <row r="2143">
          <cell r="A2143">
            <v>13</v>
          </cell>
          <cell r="B2143" t="str">
            <v>ESTOPA</v>
          </cell>
          <cell r="C2143" t="str">
            <v>KG</v>
          </cell>
          <cell r="D2143" t="str">
            <v>CR</v>
          </cell>
          <cell r="E2143" t="str">
            <v>18,35</v>
          </cell>
        </row>
        <row r="2144">
          <cell r="A2144">
            <v>2762</v>
          </cell>
          <cell r="B2144" t="str">
            <v>ESTOPIM SIMPLES</v>
          </cell>
          <cell r="C2144" t="str">
            <v>M</v>
          </cell>
          <cell r="D2144" t="str">
            <v>AS</v>
          </cell>
          <cell r="E2144" t="str">
            <v>7,25</v>
          </cell>
        </row>
        <row r="2145">
          <cell r="A2145">
            <v>21142</v>
          </cell>
          <cell r="B2145" t="str">
            <v>ESTRIBO COM PARAFUSO EM CHAPA DE FERRO FUNDIDO DE 2" X 3/16" X 35 CM, SECAO "U", PARA MADEIRAMENTO DE TELHADO</v>
          </cell>
          <cell r="C2145" t="str">
            <v>UN</v>
          </cell>
          <cell r="D2145" t="str">
            <v>CR</v>
          </cell>
          <cell r="E2145" t="str">
            <v>19,09</v>
          </cell>
        </row>
        <row r="2146">
          <cell r="A2146">
            <v>4223</v>
          </cell>
          <cell r="B2146" t="str">
            <v>ETANOL</v>
          </cell>
          <cell r="C2146" t="str">
            <v>L</v>
          </cell>
          <cell r="D2146" t="str">
            <v>C</v>
          </cell>
          <cell r="E2146" t="str">
            <v>4,21</v>
          </cell>
        </row>
        <row r="2147">
          <cell r="A2147">
            <v>37372</v>
          </cell>
          <cell r="B2147" t="str">
            <v>EXAMES - HORISTA (COLETADO CAIXA)</v>
          </cell>
          <cell r="C2147" t="str">
            <v>H</v>
          </cell>
          <cell r="D2147" t="str">
            <v>C</v>
          </cell>
          <cell r="E2147" t="str">
            <v>0,55</v>
          </cell>
        </row>
        <row r="2148">
          <cell r="A2148">
            <v>40863</v>
          </cell>
          <cell r="B2148" t="str">
            <v>EXAMES - MENSALISTA (COLETADO CAIXA)</v>
          </cell>
          <cell r="C2148" t="str">
            <v>MES</v>
          </cell>
          <cell r="D2148" t="str">
            <v>C</v>
          </cell>
          <cell r="E2148" t="str">
            <v>103,70</v>
          </cell>
        </row>
        <row r="2149">
          <cell r="A2149">
            <v>38475</v>
          </cell>
          <cell r="B2149" t="str">
            <v>EXTENSAO DE SOLDA 201 ACETILENO, E = *1,5 A 2,5* MM</v>
          </cell>
          <cell r="C2149" t="str">
            <v>UN</v>
          </cell>
          <cell r="D2149" t="str">
            <v>CR</v>
          </cell>
          <cell r="E2149" t="str">
            <v>22,61</v>
          </cell>
        </row>
        <row r="2150">
          <cell r="A2150">
            <v>38474</v>
          </cell>
          <cell r="B2150" t="str">
            <v>EXTENSAO DE SOLDA 201 GLP, E = *2,5 A 4,0* MM</v>
          </cell>
          <cell r="C2150" t="str">
            <v>UN</v>
          </cell>
          <cell r="D2150" t="str">
            <v>CR</v>
          </cell>
          <cell r="E2150" t="str">
            <v>27,96</v>
          </cell>
        </row>
        <row r="2151">
          <cell r="A2151">
            <v>10886</v>
          </cell>
          <cell r="B2151" t="str">
            <v>EXTINTOR DE INCENDIO PORTATIL COM CARGA DE AGUA PRESSURIZADA DE 10 L, CLASSE A</v>
          </cell>
          <cell r="C2151" t="str">
            <v>UN</v>
          </cell>
          <cell r="D2151" t="str">
            <v>CR</v>
          </cell>
          <cell r="E2151" t="str">
            <v>166,25</v>
          </cell>
        </row>
        <row r="2152">
          <cell r="A2152">
            <v>10888</v>
          </cell>
          <cell r="B2152" t="str">
            <v>EXTINTOR DE INCENDIO PORTATIL COM CARGA DE GAS CARBONICO CO2 DE 4 KG, CLASSE BC</v>
          </cell>
          <cell r="C2152" t="str">
            <v>UN</v>
          </cell>
          <cell r="D2152" t="str">
            <v>CR</v>
          </cell>
          <cell r="E2152" t="str">
            <v>526,15</v>
          </cell>
        </row>
        <row r="2153">
          <cell r="A2153">
            <v>10889</v>
          </cell>
          <cell r="B2153" t="str">
            <v>EXTINTOR DE INCENDIO PORTATIL COM CARGA DE GAS CARBONICO CO2 DE 6 KG, CLASSE BC</v>
          </cell>
          <cell r="C2153" t="str">
            <v>UN</v>
          </cell>
          <cell r="D2153" t="str">
            <v>CR</v>
          </cell>
          <cell r="E2153" t="str">
            <v>570,00</v>
          </cell>
        </row>
        <row r="2154">
          <cell r="A2154">
            <v>10890</v>
          </cell>
          <cell r="B2154" t="str">
            <v>EXTINTOR DE INCENDIO PORTATIL COM CARGA DE PO QUIMICO SECO (PQS) DE 12 KG, CLASSE BC</v>
          </cell>
          <cell r="C2154" t="str">
            <v>UN</v>
          </cell>
          <cell r="D2154" t="str">
            <v>CR</v>
          </cell>
          <cell r="E2154" t="str">
            <v>263,07</v>
          </cell>
        </row>
        <row r="2155">
          <cell r="A2155">
            <v>10891</v>
          </cell>
          <cell r="B2155" t="str">
            <v>EXTINTOR DE INCENDIO PORTATIL COM CARGA DE PO QUIMICO SECO (PQS) DE 4 KG, CLASSE BC</v>
          </cell>
          <cell r="C2155" t="str">
            <v>UN</v>
          </cell>
          <cell r="D2155" t="str">
            <v>CR</v>
          </cell>
          <cell r="E2155" t="str">
            <v>160,76</v>
          </cell>
        </row>
        <row r="2156">
          <cell r="A2156">
            <v>10892</v>
          </cell>
          <cell r="B2156" t="str">
            <v>EXTINTOR DE INCENDIO PORTATIL COM CARGA DE PO QUIMICO SECO (PQS) DE 6 KG, CLASSE BC</v>
          </cell>
          <cell r="C2156" t="str">
            <v>UN</v>
          </cell>
          <cell r="D2156" t="str">
            <v>C</v>
          </cell>
          <cell r="E2156" t="str">
            <v>190,00</v>
          </cell>
        </row>
        <row r="2157">
          <cell r="A2157">
            <v>20977</v>
          </cell>
          <cell r="B2157" t="str">
            <v>EXTINTOR DE INCENDIO PORTATIL COM CARGA DE PO QUIMICO SECO (PQS) DE 8 KG, CLASSE BC</v>
          </cell>
          <cell r="C2157" t="str">
            <v>UN</v>
          </cell>
          <cell r="D2157" t="str">
            <v>CR</v>
          </cell>
          <cell r="E2157" t="str">
            <v>226,53</v>
          </cell>
        </row>
        <row r="2158">
          <cell r="A2158">
            <v>3073</v>
          </cell>
          <cell r="B2158" t="str">
            <v>EXTREMIDADE PVC PBA, BF, JE, DN 100/ DE 110 MM (NBR 10351)</v>
          </cell>
          <cell r="C2158" t="str">
            <v>UN</v>
          </cell>
          <cell r="D2158" t="str">
            <v>AS</v>
          </cell>
          <cell r="E2158" t="str">
            <v>197,82</v>
          </cell>
        </row>
        <row r="2159">
          <cell r="A2159">
            <v>3068</v>
          </cell>
          <cell r="B2159" t="str">
            <v>EXTREMIDADE PVC PBA, BF, JE, DN 50 / DE 60 MM (NBR 10351)</v>
          </cell>
          <cell r="C2159" t="str">
            <v>UN</v>
          </cell>
          <cell r="D2159" t="str">
            <v>AS</v>
          </cell>
          <cell r="E2159" t="str">
            <v>39,55</v>
          </cell>
        </row>
        <row r="2160">
          <cell r="A2160">
            <v>3074</v>
          </cell>
          <cell r="B2160" t="str">
            <v>EXTREMIDADE PVC PBA, BF, JE, DN 75/ DE 85 MM (NBR 10351)</v>
          </cell>
          <cell r="C2160" t="str">
            <v>UN</v>
          </cell>
          <cell r="D2160" t="str">
            <v>AS</v>
          </cell>
          <cell r="E2160" t="str">
            <v>124,89</v>
          </cell>
        </row>
        <row r="2161">
          <cell r="A2161">
            <v>3076</v>
          </cell>
          <cell r="B2161" t="str">
            <v>EXTREMIDADE PVC PBA, PF, JE, DN 100 / DE 110 MM (NBR 10351)</v>
          </cell>
          <cell r="C2161" t="str">
            <v>UN</v>
          </cell>
          <cell r="D2161" t="str">
            <v>AS</v>
          </cell>
          <cell r="E2161" t="str">
            <v>162,63</v>
          </cell>
        </row>
        <row r="2162">
          <cell r="A2162">
            <v>3072</v>
          </cell>
          <cell r="B2162" t="str">
            <v>EXTREMIDADE PVC PBA, PF, JE, DN 50/ DE 60 MM (NBR 10351)</v>
          </cell>
          <cell r="C2162" t="str">
            <v>UN</v>
          </cell>
          <cell r="D2162" t="str">
            <v>AS</v>
          </cell>
          <cell r="E2162" t="str">
            <v>40,97</v>
          </cell>
        </row>
        <row r="2163">
          <cell r="A2163">
            <v>3075</v>
          </cell>
          <cell r="B2163" t="str">
            <v>EXTREMIDADE PVC PBA, PF, JE, DN 75 / DE 85 MM (NBR 10351)</v>
          </cell>
          <cell r="C2163" t="str">
            <v>UN</v>
          </cell>
          <cell r="D2163" t="str">
            <v>AS</v>
          </cell>
          <cell r="E2163" t="str">
            <v>102,77</v>
          </cell>
        </row>
        <row r="2164">
          <cell r="A2164">
            <v>10780</v>
          </cell>
          <cell r="B2164" t="str">
            <v>EXTREMIDADE/TUBETE PARA HIDROMETRO PVC, COM ROSCA, CURTA, COM BUCHA LATAO, 1/2"</v>
          </cell>
          <cell r="C2164" t="str">
            <v>UN</v>
          </cell>
          <cell r="D2164" t="str">
            <v>AS</v>
          </cell>
          <cell r="E2164" t="str">
            <v>8,68</v>
          </cell>
        </row>
        <row r="2165">
          <cell r="A2165">
            <v>10781</v>
          </cell>
          <cell r="B2165" t="str">
            <v>EXTREMIDADE/TUBETE PARA HIDROMETRO PVC, COM ROSCA, CURTA, COM BUCHA LATAO, 3/4"</v>
          </cell>
          <cell r="C2165" t="str">
            <v>UN</v>
          </cell>
          <cell r="D2165" t="str">
            <v>AS</v>
          </cell>
          <cell r="E2165" t="str">
            <v>13,93</v>
          </cell>
        </row>
        <row r="2166">
          <cell r="A2166">
            <v>20106</v>
          </cell>
          <cell r="B2166" t="str">
            <v>EXTREMIDADE/TUBETE PARA HIDROMETRO PVC, COM ROSCA, CURTA, SEM BUCHA LATAO, 1/2"</v>
          </cell>
          <cell r="C2166" t="str">
            <v>UN</v>
          </cell>
          <cell r="D2166" t="str">
            <v>AS</v>
          </cell>
          <cell r="E2166" t="str">
            <v>4,59</v>
          </cell>
        </row>
        <row r="2167">
          <cell r="A2167">
            <v>20107</v>
          </cell>
          <cell r="B2167" t="str">
            <v>EXTREMIDADE/TUBETE PARA HIDROMETRO PVC, COM ROSCA, CURTA, SEM BUCHA LATAO, 3/4"</v>
          </cell>
          <cell r="C2167" t="str">
            <v>UN</v>
          </cell>
          <cell r="D2167" t="str">
            <v>AS</v>
          </cell>
          <cell r="E2167" t="str">
            <v>5,26</v>
          </cell>
        </row>
        <row r="2168">
          <cell r="A2168">
            <v>20108</v>
          </cell>
          <cell r="B2168" t="str">
            <v>EXTREMIDADE/TUBETE PARA HIDROMETRO PVC, COM ROSCA, LONGA, SEM BUCHA LATAO, 1/2"</v>
          </cell>
          <cell r="C2168" t="str">
            <v>UN</v>
          </cell>
          <cell r="D2168" t="str">
            <v>AS</v>
          </cell>
          <cell r="E2168" t="str">
            <v>6,94</v>
          </cell>
        </row>
        <row r="2169">
          <cell r="A2169">
            <v>20109</v>
          </cell>
          <cell r="B2169" t="str">
            <v>EXTREMIDADE/TUBETE PARA HIDROMETRO PVC, COM ROSCA, LONGA, SEM BUCHA LATAO, 3/4"</v>
          </cell>
          <cell r="C2169" t="str">
            <v>UN</v>
          </cell>
          <cell r="D2169" t="str">
            <v>AS</v>
          </cell>
          <cell r="E2169" t="str">
            <v>8,68</v>
          </cell>
        </row>
        <row r="2170">
          <cell r="A2170">
            <v>43612</v>
          </cell>
          <cell r="B2170" t="str">
            <v>FECHADRUA BICO DE PAPAGAIO PARA PORTA DE CORRER EXTERNA, EM ACO INOX COM ACABAMENTO CROMADO, MAQUINA COM 45 MM, INCLUINDO CHAVE TIPO CILINDRO</v>
          </cell>
          <cell r="C2170" t="str">
            <v>CJ</v>
          </cell>
          <cell r="D2170" t="str">
            <v>CR</v>
          </cell>
          <cell r="E2170" t="str">
            <v>58,23</v>
          </cell>
        </row>
        <row r="2171">
          <cell r="A2171">
            <v>43613</v>
          </cell>
          <cell r="B2171" t="str">
            <v>FECHADRUA BICO DE PAPAGAIO PARA PORTA DE CORRER INTERNA, EM ACO INOX COM ACABAMENTO CROMADO, MAQUINA COM 45 MM, INCLUINDO CHAVE TIPO BIPARTIDA</v>
          </cell>
          <cell r="C2171" t="str">
            <v>CJ</v>
          </cell>
          <cell r="D2171" t="str">
            <v>CR</v>
          </cell>
          <cell r="E2171" t="str">
            <v>48,21</v>
          </cell>
        </row>
        <row r="2172">
          <cell r="A2172">
            <v>11480</v>
          </cell>
          <cell r="B2172" t="str">
            <v>FECHADURA AUXILIAR DE SEGURANÃA PARA PORTA EXTERNA, EM ACO INOX, BROCA DE 45 A 55 MM, LINGUETA COM 3 AVANCOS, INCLUINDO 2 CHAVES TIPO CILINDRO</v>
          </cell>
          <cell r="C2172" t="str">
            <v>CJ</v>
          </cell>
          <cell r="D2172" t="str">
            <v>CR</v>
          </cell>
          <cell r="E2172" t="str">
            <v>73,98</v>
          </cell>
        </row>
        <row r="2173">
          <cell r="A2173">
            <v>11469</v>
          </cell>
          <cell r="B2173" t="str">
            <v>FECHADURA DE EMBUTIR PARA GAVETA E MOVEIS DE MADEIRA, EM ACO INOX COM ACABAMENTO CROMADO, COM ABAS LATERAIS, CILINDRO COM 22 MM DE DIAMETRO, INCLUINDO CHAVE COM PERFIL METALICO E CAPA ESCAMOTEAVEL</v>
          </cell>
          <cell r="C2173" t="str">
            <v>UN</v>
          </cell>
          <cell r="D2173" t="str">
            <v>CR</v>
          </cell>
          <cell r="E2173" t="str">
            <v>7,89</v>
          </cell>
        </row>
        <row r="2174">
          <cell r="A2174">
            <v>11468</v>
          </cell>
          <cell r="B2174" t="str">
            <v>FECHADURA DE SOBREPOR PARA GAVETAS E ARMARIOS, EM ACO INOX COM ACABAMENTO CROMADO, COM CILINDRO DE APROX 20 MM</v>
          </cell>
          <cell r="C2174" t="str">
            <v>UN</v>
          </cell>
          <cell r="D2174" t="str">
            <v>CR</v>
          </cell>
          <cell r="E2174" t="str">
            <v>7,90</v>
          </cell>
        </row>
        <row r="2175">
          <cell r="A2175">
            <v>11484</v>
          </cell>
          <cell r="B2175" t="str">
            <v>FECHADURA DE SOBREPOR PARA PORTAO, EM ACO INOX COM ACABAMENTO CROMADO, CAIXA DE 100 MM, INCLUINDO CHAVE TIPO CILINDRO</v>
          </cell>
          <cell r="C2175" t="str">
            <v>UN</v>
          </cell>
          <cell r="D2175" t="str">
            <v>CR</v>
          </cell>
          <cell r="E2175" t="str">
            <v>34,71</v>
          </cell>
        </row>
        <row r="2176">
          <cell r="A2176">
            <v>38155</v>
          </cell>
          <cell r="B2176" t="str">
            <v>FECHADURA DE SOBREPOR PARA PORTAO, EM ACO INOX COM ACABAMENTO CROMADO, CAIXA DE 100 MM, INCLUINDO CHAVE TIPO TETRA</v>
          </cell>
          <cell r="C2176" t="str">
            <v>UN</v>
          </cell>
          <cell r="D2176" t="str">
            <v>CR</v>
          </cell>
          <cell r="E2176" t="str">
            <v>53,89</v>
          </cell>
        </row>
        <row r="2177">
          <cell r="A2177">
            <v>11467</v>
          </cell>
          <cell r="B2177" t="str">
            <v>FECHADURA DE SOBREPOR TIPO CAIXAO, EM FERRO COM ACABAMENTO RESINADO, SEM MACANETA, SEM CILINDRO, INCLUINDO CHAVE TIPO SIMPLES</v>
          </cell>
          <cell r="C2177" t="str">
            <v>UN</v>
          </cell>
          <cell r="D2177" t="str">
            <v>CR</v>
          </cell>
          <cell r="E2177" t="str">
            <v>12,31</v>
          </cell>
        </row>
        <row r="2178">
          <cell r="A2178">
            <v>38153</v>
          </cell>
          <cell r="B2178" t="str">
            <v>FECHADURA ESPELHO PARA PORTA DE BANHEIRO, EM ACO INOX (MAQUINA, TESTA E CONTRA-TESTA) E EM ZAMAC (MACANETA, LINGUETA E TRINCOS) COM ACABAMENTO CROMADO, MAQUINA DE 40 MM, INCLUINDO CHAVE TIPO TRANQUETA</v>
          </cell>
          <cell r="C2178" t="str">
            <v>CJ</v>
          </cell>
          <cell r="D2178" t="str">
            <v>CR</v>
          </cell>
          <cell r="E2178" t="str">
            <v>31,45</v>
          </cell>
        </row>
        <row r="2179">
          <cell r="A2179">
            <v>43607</v>
          </cell>
          <cell r="B2179" t="str">
            <v>FECHADURA ESPELHO PARA PORTA DE BANHEIRO, EM ACO INOX (MAQUINA, TESTA E CONTRA-TESTA) E EM ZAMAC (MACANETA, LINGUETA E TRINCOS) COM ACABAMENTO CROMADO, MAQUINA DE 55 MM, INCLUINDO CHAVE TIPO TRANQUETA</v>
          </cell>
          <cell r="C2179" t="str">
            <v>UN</v>
          </cell>
          <cell r="D2179" t="str">
            <v>CR</v>
          </cell>
          <cell r="E2179" t="str">
            <v>59,49</v>
          </cell>
        </row>
        <row r="2180">
          <cell r="A2180">
            <v>3080</v>
          </cell>
          <cell r="B2180" t="str">
            <v>FECHADURA ESPELHO PARA PORTA EXTERNA, EM ACO INOX (MAQUINA, TESTA E CONTRA-TESTA) E EM ZAMAC (MACANETA, LINGUETA E TRINCOS) COM ACABAMENTO CROMADO, MAQUINA DE 40 MM, INCLUINDO CHAVE TIPO CILINDRO</v>
          </cell>
          <cell r="C2180" t="str">
            <v>CJ</v>
          </cell>
          <cell r="D2180" t="str">
            <v>C</v>
          </cell>
          <cell r="E2180" t="str">
            <v>40,00</v>
          </cell>
        </row>
        <row r="2181">
          <cell r="A2181">
            <v>3081</v>
          </cell>
          <cell r="B2181" t="str">
            <v>FECHADURA ESPELHO PARA PORTA EXTERNA, EM ACO INOX (MAQUINA, TESTA E CONTRA-TESTA) E EM ZAMAC (MACANETA, LINGUETA E TRINCOS) COM ACABAMENTO CROMADO, MAQUINA DE 55 MM, INCLUINDO CHAVE TIPO CILINDRO</v>
          </cell>
          <cell r="C2181" t="str">
            <v>CJ</v>
          </cell>
          <cell r="D2181" t="str">
            <v>CR</v>
          </cell>
          <cell r="E2181" t="str">
            <v>79,14</v>
          </cell>
        </row>
        <row r="2182">
          <cell r="A2182">
            <v>3090</v>
          </cell>
          <cell r="B2182" t="str">
            <v>FECHADURA ESPELHO PARA PORTA INTERNA, EM ACO INOX (MAQUINA, TESTA E CONTRA-TESTA) E EM ZAMAC (MACANETA, LINGUETA E TRINCOS) COM ACABAMENTO CROMADO, MAQUINA DE 40 MM, INCLUINDO CHAVE TIPO INTERNA</v>
          </cell>
          <cell r="C2182" t="str">
            <v>CJ</v>
          </cell>
          <cell r="D2182" t="str">
            <v>CR</v>
          </cell>
          <cell r="E2182" t="str">
            <v>35,70</v>
          </cell>
        </row>
        <row r="2183">
          <cell r="A2183">
            <v>43611</v>
          </cell>
          <cell r="B2183" t="str">
            <v>FECHADURA ESPELHO PARA PORTA INTERNA, EM ACO INOX (MAQUINA, TESTA E CONTRA-TESTA) E EM ZAMAC (MACANETA, LINGUETA E TRINCOS) COM ACABAMENTO CROMADO, MAQUINA DE 55 MM, INCLUINDO CHAVE TIPO INTERNA</v>
          </cell>
          <cell r="C2183" t="str">
            <v>CJ</v>
          </cell>
          <cell r="D2183" t="str">
            <v>CR</v>
          </cell>
          <cell r="E2183" t="str">
            <v>59,24</v>
          </cell>
        </row>
        <row r="2184">
          <cell r="A2184">
            <v>3103</v>
          </cell>
          <cell r="B2184" t="str">
            <v>FECHADURA PARA PORTA PIVOTANTE DE VIDRO TEMPERADO, EM ACO INOX COM ACABAMENTO CROMADO, RECORTE PADRAO SANTA MARINA, COM CILINDRO EM LATAO, INCLUINDO CHAVE TIPO CILINDRO</v>
          </cell>
          <cell r="C2184" t="str">
            <v>UN</v>
          </cell>
          <cell r="D2184" t="str">
            <v>CR</v>
          </cell>
          <cell r="E2184" t="str">
            <v>29,60</v>
          </cell>
        </row>
        <row r="2185">
          <cell r="A2185">
            <v>3097</v>
          </cell>
          <cell r="B2185" t="str">
            <v>FECHADURA ROSETA REDONDA PARA PORTA DE BANHEIRO, EM ACO INOX (MAQUINA, TESTA E CONTRA-TESTA) E EM ZAMAC (MACANETA, LINGUETA E TRINCOS) COM ACABAMENTO CROMADO, MAQUINA DE 40 MM, INCLUINDO CHAVE TIPO TRANQUETA</v>
          </cell>
          <cell r="C2185" t="str">
            <v>CJ</v>
          </cell>
          <cell r="D2185" t="str">
            <v>CR</v>
          </cell>
          <cell r="E2185" t="str">
            <v>44,78</v>
          </cell>
        </row>
        <row r="2186">
          <cell r="A2186">
            <v>3099</v>
          </cell>
          <cell r="B2186" t="str">
            <v>FECHADURA ROSETA REDONDA PARA PORTA DE BANHEIRO, EM ACO INOX (MAQUINA, TESTA E CONTRA-TESTA) E EM ZAMAC (MACANETA, LINGUETA E TRINCOS) COM ACABAMENTO CROMADO, MAQUINA DE 55 MM, INCLUINDO CHAVE TIPO TRANQUETA</v>
          </cell>
          <cell r="C2186" t="str">
            <v>CJ</v>
          </cell>
          <cell r="D2186" t="str">
            <v>CR</v>
          </cell>
          <cell r="E2186" t="str">
            <v>71,71</v>
          </cell>
        </row>
        <row r="2187">
          <cell r="A2187">
            <v>38151</v>
          </cell>
          <cell r="B2187" t="str">
            <v>FECHADURA ROSETA REDONDA PARA PORTA EXTERNA, EM ACO INOX (MAQUINA, TESTA E CONTRA-TESTA) E EM ZAMAC (MACANETA, LINGUETA E TRINCOS) COM ACABAMENTO CROMADO, MAQUINA DE 40 MM, INCLUINDO CHAVE TIPO CILINDRO</v>
          </cell>
          <cell r="C2187" t="str">
            <v>CJ</v>
          </cell>
          <cell r="D2187" t="str">
            <v>CR</v>
          </cell>
          <cell r="E2187" t="str">
            <v>51,99</v>
          </cell>
        </row>
        <row r="2188">
          <cell r="A2188">
            <v>38152</v>
          </cell>
          <cell r="B2188" t="str">
            <v>FECHADURA ROSETA REDONDA PARA PORTA EXTERNA, EM ACO INOX (MAQUINA, TESTA E CONTRA-TESTA) E EM ZAMAC (MACANETA, LINGUETA E TRINCOS) COM ACABAMENTO CROMADO, MAQUINA DE 55 MM, INCLUINDO CHAVE TIPO CILINDRO</v>
          </cell>
          <cell r="C2188" t="str">
            <v>CJ</v>
          </cell>
          <cell r="D2188" t="str">
            <v>CR</v>
          </cell>
          <cell r="E2188" t="str">
            <v>83,86</v>
          </cell>
        </row>
        <row r="2189">
          <cell r="A2189">
            <v>43610</v>
          </cell>
          <cell r="B2189" t="str">
            <v>FECHADURA ROSETA REDONDA PARA PORTA INTERNA, EM ACO INOX (MAQUINA, TESTA E CONTRA-TESTA) E EM ZAMAC (MACANETA, LINGUETA E TRINCOS) COM ACABAMENTO CROMADO, MAQUINA DE 40 MM, INCLUINDO CHAVE TIPO INTERNA</v>
          </cell>
          <cell r="C2189" t="str">
            <v>UN</v>
          </cell>
          <cell r="D2189" t="str">
            <v>CR</v>
          </cell>
          <cell r="E2189" t="str">
            <v>44,43</v>
          </cell>
        </row>
        <row r="2190">
          <cell r="A2190">
            <v>3093</v>
          </cell>
          <cell r="B2190" t="str">
            <v>FECHADURA ROSETA REDONDA PARA PORTA INTERNA, EM ACO INOX (MAQUINA, TESTA E CONTRA-TESTA) E EM ZAMAC (MACANETA, LINGUETA E TRINCOS) COM ACABAMENTO CROMADO, MAQUINA DE 55 MM, INCLUINDO CHAVE TIPO INTERNA</v>
          </cell>
          <cell r="C2190" t="str">
            <v>CJ</v>
          </cell>
          <cell r="D2190" t="str">
            <v>CR</v>
          </cell>
          <cell r="E2190" t="str">
            <v>71,71</v>
          </cell>
        </row>
        <row r="2191">
          <cell r="A2191">
            <v>38165</v>
          </cell>
          <cell r="B2191" t="str">
            <v>FECHO / FECHADURA COM PUXADOR CONCHA, COM TRANCA TIPO TRAVA, PARA JANELA / PORTA DE CORRER (INCLUI TESTA, FECHADURA, PUXADOR) - COMPLETA</v>
          </cell>
          <cell r="C2191" t="str">
            <v>CJ</v>
          </cell>
          <cell r="D2191" t="str">
            <v>CR</v>
          </cell>
          <cell r="E2191" t="str">
            <v>56,11</v>
          </cell>
        </row>
        <row r="2192">
          <cell r="A2192">
            <v>38177</v>
          </cell>
          <cell r="B2192" t="str">
            <v>FECHO / TRINCO TIPO AVIAO, EM ZAMAC CROMADO, *60* MM, PARA JANELAS - INCLUI PARAFUSOS</v>
          </cell>
          <cell r="C2192" t="str">
            <v>UN</v>
          </cell>
          <cell r="D2192" t="str">
            <v>CR</v>
          </cell>
          <cell r="E2192" t="str">
            <v>16,67</v>
          </cell>
        </row>
        <row r="2193">
          <cell r="A2193">
            <v>11458</v>
          </cell>
          <cell r="B2193" t="str">
            <v>FECHO DE SEGURANCA, TIPO BATOM, EM LATAO / ZAMAC, CROMADO, PARA PORTAS E JANELAS - INCLUI PARAFUSOS</v>
          </cell>
          <cell r="C2193" t="str">
            <v>UN</v>
          </cell>
          <cell r="D2193" t="str">
            <v>CR</v>
          </cell>
          <cell r="E2193" t="str">
            <v>19,90</v>
          </cell>
        </row>
        <row r="2194">
          <cell r="A2194">
            <v>3108</v>
          </cell>
          <cell r="B2194" t="str">
            <v>FECHO QUEBRA UNHA, EM LATAO COM ACABAMENTO CROMADO, DE EMBUTIR, COM COMANDO ALAVANCA, ALTURA DE DE 22 CM, LARGURA MINIMA DE 1,90 CM E ESPESSURA MINIMA DE 1,90 MM, PARA PORTAS E JANELAS (INCLUI PARAFUSOS)</v>
          </cell>
          <cell r="C2194" t="str">
            <v>UN</v>
          </cell>
          <cell r="D2194" t="str">
            <v>CR</v>
          </cell>
          <cell r="E2194" t="str">
            <v>84,61</v>
          </cell>
        </row>
        <row r="2195">
          <cell r="A2195">
            <v>3105</v>
          </cell>
          <cell r="B2195" t="str">
            <v>FECHO QUEBRA UNHA, EM LATAO COM ACABAMENTO CROMADO, DE EMBUTIR, COM COMANDO ALAVANCA, ALTURA DE DE 40 CM, LARGURA MINIMA DE 1,90 CM E ESPESSURA MINIMA DE 1,90 MM, PARA PORTAS E JANELAS (INCLUI PARAFUSOS)</v>
          </cell>
          <cell r="C2195" t="str">
            <v>UN</v>
          </cell>
          <cell r="D2195" t="str">
            <v>CR</v>
          </cell>
          <cell r="E2195" t="str">
            <v>110,67</v>
          </cell>
        </row>
        <row r="2196">
          <cell r="A2196">
            <v>38178</v>
          </cell>
          <cell r="B2196" t="str">
            <v>FECHO QUEBRA UNHA, EM LATAO COM ACABAMENTO CROMADO, DE EMBUTIR, COM COMANDO DESLIZANTE, ALTURA DE 12 CM, LARGURA MINIMA DE 1,90 CM E ESPESSURA MINIMA DE 1,90 MM</v>
          </cell>
          <cell r="C2196" t="str">
            <v>UN</v>
          </cell>
          <cell r="D2196" t="str">
            <v>CR</v>
          </cell>
          <cell r="E2196" t="str">
            <v>18,34</v>
          </cell>
        </row>
        <row r="2197">
          <cell r="A2197">
            <v>43575</v>
          </cell>
          <cell r="B2197" t="str">
            <v>FECHO QUEBRA UNHA, EM LATAO COM ACABAMENTO CROMADO, DE EMBUTIR, COM COMANDO DESLIZANTE, ALTURA DE 22 CM, LARGURA MINIMA DE 1,90 CM E ESPESSURA MINIMA DE 1,90 MM</v>
          </cell>
          <cell r="C2197" t="str">
            <v>UN</v>
          </cell>
          <cell r="D2197" t="str">
            <v>CR</v>
          </cell>
          <cell r="E2197" t="str">
            <v>39,74</v>
          </cell>
        </row>
        <row r="2198">
          <cell r="A2198">
            <v>43577</v>
          </cell>
          <cell r="B2198" t="str">
            <v>FECHO QUEBRA UNHA, EM LATAO COM ACABAMENTO CROMADO, DE EMBUTIR, COM COMANDO DESLIZANTE, ALTURA DE 40 CM, LARGURA MINIMA DE 1,90 CM E ESPESSURA MINIMA DE 1,90 MM</v>
          </cell>
          <cell r="C2198" t="str">
            <v>UN</v>
          </cell>
          <cell r="D2198" t="str">
            <v>CR</v>
          </cell>
          <cell r="E2198" t="str">
            <v>69,10</v>
          </cell>
        </row>
        <row r="2199">
          <cell r="A2199">
            <v>42481</v>
          </cell>
          <cell r="B2199" t="str">
            <v>FELTRO EM LA DE ROCHA, 1 FACE REVESTIDA COM PAPEL ALUMINIZADO, EM ROLO, DENSIDADE = 32 KG/M3, E=*50* MM (COLETADO CAIXA)</v>
          </cell>
          <cell r="C2199" t="str">
            <v>M2</v>
          </cell>
          <cell r="D2199" t="str">
            <v>AS</v>
          </cell>
          <cell r="E2199" t="str">
            <v>29,26</v>
          </cell>
        </row>
        <row r="2200">
          <cell r="A2200">
            <v>43458</v>
          </cell>
          <cell r="B2200" t="str">
            <v>FERRAMENTAS - FAMILIA ALMOXARIFE - HORISTA (ENCARGOS COMPLEMENTARES - COLETADO CAIXA)</v>
          </cell>
          <cell r="C2200" t="str">
            <v>H</v>
          </cell>
          <cell r="D2200" t="str">
            <v>C</v>
          </cell>
          <cell r="E2200" t="str">
            <v>0,04</v>
          </cell>
        </row>
        <row r="2201">
          <cell r="A2201">
            <v>43470</v>
          </cell>
          <cell r="B2201" t="str">
            <v>FERRAMENTAS - FAMILIA ALMOXARIFE - MENSALISTA (ENCARGOS COMPLEMENTARES - COLETADO CAIXA)</v>
          </cell>
          <cell r="C2201" t="str">
            <v>MES</v>
          </cell>
          <cell r="D2201" t="str">
            <v>C</v>
          </cell>
          <cell r="E2201" t="str">
            <v>7,90</v>
          </cell>
        </row>
        <row r="2202">
          <cell r="A2202">
            <v>43459</v>
          </cell>
          <cell r="B2202" t="str">
            <v>FERRAMENTAS - FAMILIA CARPINTEIRO DE FORMAS - HORISTA (ENCARGOS COMPLEMENTARES - COLETADO CAIXA)</v>
          </cell>
          <cell r="C2202" t="str">
            <v>H</v>
          </cell>
          <cell r="D2202" t="str">
            <v>C</v>
          </cell>
          <cell r="E2202" t="str">
            <v>0,38</v>
          </cell>
        </row>
        <row r="2203">
          <cell r="A2203">
            <v>43471</v>
          </cell>
          <cell r="B2203" t="str">
            <v>FERRAMENTAS - FAMILIA CARPINTEIRO DE FORMAS - MENSALISTA (ENCARGOS COMPLEMENTARES - COLETADO CAIXA)</v>
          </cell>
          <cell r="C2203" t="str">
            <v>MES</v>
          </cell>
          <cell r="D2203" t="str">
            <v>C</v>
          </cell>
          <cell r="E2203" t="str">
            <v>71,44</v>
          </cell>
        </row>
        <row r="2204">
          <cell r="A2204">
            <v>43460</v>
          </cell>
          <cell r="B2204" t="str">
            <v>FERRAMENTAS - FAMILIA ELETRICISTA - HORISTA (ENCARGOS COMPLEMENTARES - COLETADO CAIXA)</v>
          </cell>
          <cell r="C2204" t="str">
            <v>H</v>
          </cell>
          <cell r="D2204" t="str">
            <v>C</v>
          </cell>
          <cell r="E2204" t="str">
            <v>0,62</v>
          </cell>
        </row>
        <row r="2205">
          <cell r="A2205">
            <v>43472</v>
          </cell>
          <cell r="B2205" t="str">
            <v>FERRAMENTAS - FAMILIA ELETRICISTA - MENSALISTA (ENCARGOS COMPLEMENTARES - COLETADO CAIXA)</v>
          </cell>
          <cell r="C2205" t="str">
            <v>MES</v>
          </cell>
          <cell r="D2205" t="str">
            <v>C</v>
          </cell>
          <cell r="E2205" t="str">
            <v>117,38</v>
          </cell>
        </row>
        <row r="2206">
          <cell r="A2206">
            <v>43461</v>
          </cell>
          <cell r="B2206" t="str">
            <v>FERRAMENTAS - FAMILIA ENCANADOR - HORISTA (ENCARGOS COMPLEMENTARES - COLETADO CAIXA)</v>
          </cell>
          <cell r="C2206" t="str">
            <v>H</v>
          </cell>
          <cell r="D2206" t="str">
            <v>C</v>
          </cell>
          <cell r="E2206" t="str">
            <v>0,28</v>
          </cell>
        </row>
        <row r="2207">
          <cell r="A2207">
            <v>43473</v>
          </cell>
          <cell r="B2207" t="str">
            <v>FERRAMENTAS - FAMILIA ENCANADOR - MENSALISTA (ENCARGOS COMPLEMENTARES - COLETADO CAIXA)</v>
          </cell>
          <cell r="C2207" t="str">
            <v>MES</v>
          </cell>
          <cell r="D2207" t="str">
            <v>C</v>
          </cell>
          <cell r="E2207" t="str">
            <v>53,34</v>
          </cell>
        </row>
        <row r="2208">
          <cell r="A2208">
            <v>43463</v>
          </cell>
          <cell r="B2208" t="str">
            <v>FERRAMENTAS - FAMILIA ENCARREGADO GERAL - HORISTA (ENCARGOS COMPLEMENTARES - COLETADO CAIXA)</v>
          </cell>
          <cell r="C2208" t="str">
            <v>H</v>
          </cell>
          <cell r="D2208" t="str">
            <v>C</v>
          </cell>
          <cell r="E2208" t="str">
            <v>0,08</v>
          </cell>
        </row>
        <row r="2209">
          <cell r="A2209">
            <v>43475</v>
          </cell>
          <cell r="B2209" t="str">
            <v>FERRAMENTAS - FAMILIA ENCARREGADO GERAL - MENSALISTA (ENCARGOS COMPLEMENTARES - COLETADO CAIXA)</v>
          </cell>
          <cell r="C2209" t="str">
            <v>MES</v>
          </cell>
          <cell r="D2209" t="str">
            <v>C</v>
          </cell>
          <cell r="E2209" t="str">
            <v>14,97</v>
          </cell>
        </row>
        <row r="2210">
          <cell r="A2210">
            <v>43462</v>
          </cell>
          <cell r="B2210" t="str">
            <v>FERRAMENTAS - FAMILIA ENGENHEIRO CIVIL - HORISTA (ENCARGOS COMPLEMENTARES - COLETADO CAIXA)</v>
          </cell>
          <cell r="C2210" t="str">
            <v>H</v>
          </cell>
          <cell r="D2210" t="str">
            <v>C</v>
          </cell>
          <cell r="E2210" t="str">
            <v>0,01</v>
          </cell>
        </row>
        <row r="2211">
          <cell r="A2211">
            <v>43474</v>
          </cell>
          <cell r="B2211" t="str">
            <v>FERRAMENTAS - FAMILIA ENGENHEIRO CIVIL - MENSALISTA (ENCARGOS COMPLEMENTARES - COLETADO CAIXA)</v>
          </cell>
          <cell r="C2211" t="str">
            <v>MES</v>
          </cell>
          <cell r="D2211" t="str">
            <v>C</v>
          </cell>
          <cell r="E2211" t="str">
            <v>1,60</v>
          </cell>
        </row>
        <row r="2212">
          <cell r="A2212">
            <v>43464</v>
          </cell>
          <cell r="B2212" t="str">
            <v>FERRAMENTAS - FAMILIA OPERADOR ESCAVADEIRA - HORISTA (ENCARGOS COMPLEMENTARES - COLETADO CAIXA)</v>
          </cell>
          <cell r="C2212" t="str">
            <v>H</v>
          </cell>
          <cell r="D2212" t="str">
            <v>C</v>
          </cell>
          <cell r="E2212" t="str">
            <v>0,01</v>
          </cell>
        </row>
        <row r="2213">
          <cell r="A2213">
            <v>43476</v>
          </cell>
          <cell r="B2213" t="str">
            <v>FERRAMENTAS - FAMILIA OPERADOR ESCAVADEIRA - MENSALISTA (ENCARGOS COMPLEMENTARES - COLETADO CAIXA)</v>
          </cell>
          <cell r="C2213" t="str">
            <v>MES</v>
          </cell>
          <cell r="D2213" t="str">
            <v>C</v>
          </cell>
          <cell r="E2213" t="str">
            <v>0,01</v>
          </cell>
        </row>
        <row r="2214">
          <cell r="A2214">
            <v>43465</v>
          </cell>
          <cell r="B2214" t="str">
            <v>FERRAMENTAS - FAMILIA PEDREIRO - HORISTA (ENCARGOS COMPLEMENTARES - COLETADO CAIXA)</v>
          </cell>
          <cell r="C2214" t="str">
            <v>H</v>
          </cell>
          <cell r="D2214" t="str">
            <v>C</v>
          </cell>
          <cell r="E2214" t="str">
            <v>0,58</v>
          </cell>
        </row>
        <row r="2215">
          <cell r="A2215">
            <v>43477</v>
          </cell>
          <cell r="B2215" t="str">
            <v>FERRAMENTAS - FAMILIA PEDREIRO - MENSALISTA (ENCARGOS COMPLEMENTARES - COLETADO CAIXA)</v>
          </cell>
          <cell r="C2215" t="str">
            <v>MES</v>
          </cell>
          <cell r="D2215" t="str">
            <v>C</v>
          </cell>
          <cell r="E2215" t="str">
            <v>110,22</v>
          </cell>
        </row>
        <row r="2216">
          <cell r="A2216">
            <v>43466</v>
          </cell>
          <cell r="B2216" t="str">
            <v>FERRAMENTAS - FAMILIA PINTOR - HORISTA (ENCARGOS COMPLEMENTARES - COLETADO CAIXA)</v>
          </cell>
          <cell r="C2216" t="str">
            <v>H</v>
          </cell>
          <cell r="D2216" t="str">
            <v>C</v>
          </cell>
          <cell r="E2216" t="str">
            <v>1,27</v>
          </cell>
        </row>
        <row r="2217">
          <cell r="A2217">
            <v>43478</v>
          </cell>
          <cell r="B2217" t="str">
            <v>FERRAMENTAS - FAMILIA PINTOR - MENSALISTA (ENCARGOS COMPLEMENTARES - COLETADO CAIXA)</v>
          </cell>
          <cell r="C2217" t="str">
            <v>MES</v>
          </cell>
          <cell r="D2217" t="str">
            <v>C</v>
          </cell>
          <cell r="E2217" t="str">
            <v>240,10</v>
          </cell>
        </row>
        <row r="2218">
          <cell r="A2218">
            <v>43467</v>
          </cell>
          <cell r="B2218" t="str">
            <v>FERRAMENTAS - FAMILIA SERVENTE - HORISTA (ENCARGOS COMPLEMENTARES - COLETADO CAIXA)</v>
          </cell>
          <cell r="C2218" t="str">
            <v>H</v>
          </cell>
          <cell r="D2218" t="str">
            <v>C</v>
          </cell>
          <cell r="E2218" t="str">
            <v>0,41</v>
          </cell>
        </row>
        <row r="2219">
          <cell r="A2219">
            <v>43479</v>
          </cell>
          <cell r="B2219" t="str">
            <v>FERRAMENTAS - FAMILIA SERVENTE - MENSALISTA (ENCARGOS COMPLEMENTARES - COLETADO CAIXA)</v>
          </cell>
          <cell r="C2219" t="str">
            <v>MES</v>
          </cell>
          <cell r="D2219" t="str">
            <v>C</v>
          </cell>
          <cell r="E2219" t="str">
            <v>76,97</v>
          </cell>
        </row>
        <row r="2220">
          <cell r="A2220">
            <v>43468</v>
          </cell>
          <cell r="B2220" t="str">
            <v>FERRAMENTAS - FAMILIA SOLDADOR - HORISTA (ENCARGOS COMPLEMENTARES - COLETADO CAIXA)</v>
          </cell>
          <cell r="C2220" t="str">
            <v>H</v>
          </cell>
          <cell r="D2220" t="str">
            <v>C</v>
          </cell>
          <cell r="E2220" t="str">
            <v>0,89</v>
          </cell>
        </row>
        <row r="2221">
          <cell r="A2221">
            <v>43480</v>
          </cell>
          <cell r="B2221" t="str">
            <v>FERRAMENTAS - FAMILIA SOLDADOR - MENSALISTA (ENCARGOS COMPLEMENTARES - COLETADO CAIXA)</v>
          </cell>
          <cell r="C2221" t="str">
            <v>MES</v>
          </cell>
          <cell r="D2221" t="str">
            <v>C</v>
          </cell>
          <cell r="E2221" t="str">
            <v>167,28</v>
          </cell>
        </row>
        <row r="2222">
          <cell r="A2222">
            <v>43469</v>
          </cell>
          <cell r="B2222" t="str">
            <v>FERRAMENTAS - FAMILIA TOPOGRAFO - HORISTA (ENCARGOS COMPLEMENTARES - COLETADO CAIXA)</v>
          </cell>
          <cell r="C2222" t="str">
            <v>H</v>
          </cell>
          <cell r="D2222" t="str">
            <v>C</v>
          </cell>
          <cell r="E2222" t="str">
            <v>0,06</v>
          </cell>
        </row>
        <row r="2223">
          <cell r="A2223">
            <v>43481</v>
          </cell>
          <cell r="B2223" t="str">
            <v>FERRAMENTAS - FAMILIA TOPOGRAFO - MENSALISTA (ENCARGOS COMPLEMENTARES - COLETADO CAIXA)</v>
          </cell>
          <cell r="C2223" t="str">
            <v>MES</v>
          </cell>
          <cell r="D2223" t="str">
            <v>C</v>
          </cell>
          <cell r="E2223" t="str">
            <v>10,78</v>
          </cell>
        </row>
        <row r="2224">
          <cell r="A2224">
            <v>3119</v>
          </cell>
          <cell r="B2224" t="str">
            <v>FERROLHO COM FECHO / TRINCO REDONDO, EM ACO GALVANIZADO / ZINCADO, DE SOBREPOR, COM COMPRIMENTO DE 2" E ESPESSURA MINIMA DA CHAPA DE 0,90 MM, PARA PORTAS E JANELAS</v>
          </cell>
          <cell r="C2224" t="str">
            <v>UN</v>
          </cell>
          <cell r="D2224" t="str">
            <v>CR</v>
          </cell>
          <cell r="E2224" t="str">
            <v>2,15</v>
          </cell>
        </row>
        <row r="2225">
          <cell r="A2225">
            <v>3122</v>
          </cell>
          <cell r="B2225" t="str">
            <v>FERROLHO COM FECHO / TRINCO REDONDO, EM ACO GALVANIZADO / ZINCADO, DE SOBREPOR, COM COMPRIMENTO DE 3" A 4" E ESPESSURA MINIMA DA CHAPA DE 0,90 MM</v>
          </cell>
          <cell r="C2225" t="str">
            <v>UN</v>
          </cell>
          <cell r="D2225" t="str">
            <v>CR</v>
          </cell>
          <cell r="E2225" t="str">
            <v>4,38</v>
          </cell>
        </row>
        <row r="2226">
          <cell r="A2226">
            <v>3121</v>
          </cell>
          <cell r="B2226" t="str">
            <v>FERROLHO COM FECHO / TRINCO REDONDO, EM ACO GALVANIZADO / ZINCADO, DE SOBREPOR, COM COMPRIMENTO DE 5" E ESPESSURA MINIMA DA CHAPA DE 0,90 MM</v>
          </cell>
          <cell r="C2226" t="str">
            <v>UN</v>
          </cell>
          <cell r="D2226" t="str">
            <v>CR</v>
          </cell>
          <cell r="E2226" t="str">
            <v>4,97</v>
          </cell>
        </row>
        <row r="2227">
          <cell r="A2227">
            <v>3120</v>
          </cell>
          <cell r="B2227" t="str">
            <v>FERROLHO COM FECHO / TRINCO REDONDO, EM ACO GALVANIZADO / ZINCADO, DE SOBREPOR, COM COMPRIMENTO DE 6" E ESPESSURA MINIMA DA CHAPA DE 1,50 MM</v>
          </cell>
          <cell r="C2227" t="str">
            <v>UN</v>
          </cell>
          <cell r="D2227" t="str">
            <v>CR</v>
          </cell>
          <cell r="E2227" t="str">
            <v>9,42</v>
          </cell>
        </row>
        <row r="2228">
          <cell r="A2228">
            <v>11455</v>
          </cell>
          <cell r="B2228" t="str">
            <v>FERROLHO COM FECHO / TRINCO REDONDO, EM ACO GALVANIZADO / ZINCADO, DE SOBREPOR, COM COMPRIMENTO DE 8" E ESPESSURA MINIMA DA CHAPA DE 1,50 MM</v>
          </cell>
          <cell r="C2228" t="str">
            <v>UN</v>
          </cell>
          <cell r="D2228" t="str">
            <v>CR</v>
          </cell>
          <cell r="E2228" t="str">
            <v>13,62</v>
          </cell>
        </row>
        <row r="2229">
          <cell r="A2229">
            <v>11456</v>
          </cell>
          <cell r="B2229" t="str">
            <v>FERROLHO COM FECHO /TRINCO REDONDO, EM ACO GALVANIZADO / ZINCADO, DE SOBREPOR, COM COMPRIMENTO DE 10" A 12" E ESPESSURA MINIMA DA CHAPA DE 1,50 MM</v>
          </cell>
          <cell r="C2229" t="str">
            <v>UN</v>
          </cell>
          <cell r="D2229" t="str">
            <v>CR</v>
          </cell>
          <cell r="E2229" t="str">
            <v>16,29</v>
          </cell>
        </row>
        <row r="2230">
          <cell r="A2230">
            <v>3107</v>
          </cell>
          <cell r="B2230" t="str">
            <v>FERROLHO COM FECHO CHATO E PORTA CADEADO , EM ACO GALVANIZADO / ZINCADO, DE SOBREPOR, COM COMPRIMENTO DE 3" A 4", CHAPA COM ESPESSURA MINIMA DE 0,90 MM E LARGURA MINIMA DE 3,20 CM (FECHO SIMPLES / LEVE) (INCLUI PARAFUSOS)</v>
          </cell>
          <cell r="C2230" t="str">
            <v>UN</v>
          </cell>
          <cell r="D2230" t="str">
            <v>CR</v>
          </cell>
          <cell r="E2230" t="str">
            <v>6,87</v>
          </cell>
        </row>
        <row r="2231">
          <cell r="A2231">
            <v>43583</v>
          </cell>
          <cell r="B2231" t="str">
            <v>FERROLHO COM FECHO CHATO E PORTA CADEADO , EM ACO GALVANIZADO / ZINCADO, DE SOBREPOR, COM COMPRIMENTO DE 3" A 4", CHAPA COM ESPESSURA MINIMA DE 1,70 MM E LARGURA MINIMA DE 5,00 CM (FECHO REFORCADO)</v>
          </cell>
          <cell r="C2231" t="str">
            <v>UN</v>
          </cell>
          <cell r="D2231" t="str">
            <v>CR</v>
          </cell>
          <cell r="E2231" t="str">
            <v>7,75</v>
          </cell>
        </row>
        <row r="2232">
          <cell r="A2232">
            <v>43586</v>
          </cell>
          <cell r="B2232" t="str">
            <v>FERROLHO COM FECHO CHATO E PORTA CADEADO , EM ACO GALVANIZADO / ZINCADO, DE SOBREPOR, COM COMPRIMENTO DE 5", CHAPA COM ESPESSURA MINIMA DE 0,90 MM E LARGURA MINIMA DE 3,20 CM (FECHO SIMPLES)</v>
          </cell>
          <cell r="C2232" t="str">
            <v>UN</v>
          </cell>
          <cell r="D2232" t="str">
            <v>CR</v>
          </cell>
          <cell r="E2232" t="str">
            <v>7,94</v>
          </cell>
        </row>
        <row r="2233">
          <cell r="A2233">
            <v>11461</v>
          </cell>
          <cell r="B2233" t="str">
            <v>FERROLHO COM FECHO CHATO E PORTA CADEADO , EM ACO GALVANIZADO / ZINCADO, DE SOBREPOR, COM COMPRIMENTO DE 5", CHAPA COM ESPESSURA MINIMA DE 1,70 MM E LARGURA MINIMA DE 5,00 CM (FECHO REFORCADO)</v>
          </cell>
          <cell r="C2233" t="str">
            <v>UN</v>
          </cell>
          <cell r="D2233" t="str">
            <v>CR</v>
          </cell>
          <cell r="E2233" t="str">
            <v>8,65</v>
          </cell>
        </row>
        <row r="2234">
          <cell r="A2234">
            <v>43587</v>
          </cell>
          <cell r="B2234" t="str">
            <v>FERROLHO COM FECHO CHATO E PORTA CADEADO , EM ACO GALVANIZADO / ZINCADO, DE SOBREPOR, COM COMPRIMENTO DE 6", CHAPA COM ESPESSURA MINIMA DE 0,90 MM E LARGURA MINIMA DE 3,80 CM (FECHO SIMPLES)</v>
          </cell>
          <cell r="C2234" t="str">
            <v>UN</v>
          </cell>
          <cell r="D2234" t="str">
            <v>CR</v>
          </cell>
          <cell r="E2234" t="str">
            <v>9,98</v>
          </cell>
        </row>
        <row r="2235">
          <cell r="A2235">
            <v>3106</v>
          </cell>
          <cell r="B2235" t="str">
            <v>FERROLHO COM FECHO CHATO E PORTA CADEADO , EM ACO GALVANIZADO / ZINCADO, DE SOBREPOR, COM COMPRIMENTO DE 6", CHAPA COM ESPESSURA MINIMA DE 1,70 MM E LARGURA /MINIMA DE 5,00 CM (FECHO REFORCADO) (INCLUI PARAFUSOS)</v>
          </cell>
          <cell r="C2235" t="str">
            <v>UN</v>
          </cell>
          <cell r="D2235" t="str">
            <v>CR</v>
          </cell>
          <cell r="E2235" t="str">
            <v>12,67</v>
          </cell>
        </row>
        <row r="2236">
          <cell r="A2236">
            <v>25951</v>
          </cell>
          <cell r="B2236" t="str">
            <v>FERTILIZANTE NPK - 10:10:10</v>
          </cell>
          <cell r="C2236" t="str">
            <v>KG</v>
          </cell>
          <cell r="D2236" t="str">
            <v>CR</v>
          </cell>
          <cell r="E2236" t="str">
            <v>2,25</v>
          </cell>
        </row>
        <row r="2237">
          <cell r="A2237">
            <v>3123</v>
          </cell>
          <cell r="B2237" t="str">
            <v>FERTILIZANTE NPK - 4: 14: 8</v>
          </cell>
          <cell r="C2237" t="str">
            <v>KG</v>
          </cell>
          <cell r="D2237" t="str">
            <v>C</v>
          </cell>
          <cell r="E2237" t="str">
            <v>2,10</v>
          </cell>
        </row>
        <row r="2238">
          <cell r="A2238">
            <v>38125</v>
          </cell>
          <cell r="B2238" t="str">
            <v>FERTILIZANTE ORGANICO COMPOSTO, CLASSE A</v>
          </cell>
          <cell r="C2238" t="str">
            <v>KG</v>
          </cell>
          <cell r="D2238" t="str">
            <v>CR</v>
          </cell>
          <cell r="E2238" t="str">
            <v>1,79</v>
          </cell>
        </row>
        <row r="2239">
          <cell r="A2239">
            <v>39014</v>
          </cell>
          <cell r="B2239" t="str">
            <v>FIBRA DE ACO PARA REFORCO DO CONCRETO, SOLTA, TIPO A-I, FATOR DE FORMA *50* L / D, COMPRIMENTO DE *30* MM E RESISTENCIA A TRACAO DO ACO MAIOR 1000 MPA</v>
          </cell>
          <cell r="C2239" t="str">
            <v>KG</v>
          </cell>
          <cell r="D2239" t="str">
            <v>CR</v>
          </cell>
          <cell r="E2239" t="str">
            <v>5,36</v>
          </cell>
        </row>
        <row r="2240">
          <cell r="A2240">
            <v>39365</v>
          </cell>
          <cell r="B2240" t="str">
            <v>FILTRO ANAEROBIO, EM POLIETILENO DE ALTA DENSIDADE (PEAD), CAPACIDADE *1100* LITROS (NBR 13969)</v>
          </cell>
          <cell r="C2240" t="str">
            <v>UN</v>
          </cell>
          <cell r="D2240" t="str">
            <v>CR</v>
          </cell>
          <cell r="E2240" t="str">
            <v>1.155,73</v>
          </cell>
        </row>
        <row r="2241">
          <cell r="A2241">
            <v>39366</v>
          </cell>
          <cell r="B2241" t="str">
            <v>FILTRO ANAEROBIO, EM POLIETILENO DE ALTA DENSIDADE (PEAD), CAPACIDADE *2800* LITROS (NBR 13969)</v>
          </cell>
          <cell r="C2241" t="str">
            <v>UN</v>
          </cell>
          <cell r="D2241" t="str">
            <v>CR</v>
          </cell>
          <cell r="E2241" t="str">
            <v>2.959,16</v>
          </cell>
        </row>
        <row r="2242">
          <cell r="A2242">
            <v>39367</v>
          </cell>
          <cell r="B2242" t="str">
            <v>FILTRO ANAEROBIO, EM POLIETILENO DE ALTA DENSIDADE (PEAD), CAPACIDADE *5000* LITROS (NBR 13969)</v>
          </cell>
          <cell r="C2242" t="str">
            <v>UN</v>
          </cell>
          <cell r="D2242" t="str">
            <v>CR</v>
          </cell>
          <cell r="E2242" t="str">
            <v>4.044,64</v>
          </cell>
        </row>
        <row r="2243">
          <cell r="A2243">
            <v>37394</v>
          </cell>
          <cell r="B2243" t="str">
            <v>FINCAPINO CURTO CALIBRE 22 VERMELHO, CARGA MEDIA (ACAO DIRETA)</v>
          </cell>
          <cell r="C2243" t="str">
            <v>CENTO</v>
          </cell>
          <cell r="D2243" t="str">
            <v>AS</v>
          </cell>
          <cell r="E2243" t="str">
            <v>40,57</v>
          </cell>
        </row>
        <row r="2244">
          <cell r="A2244">
            <v>14146</v>
          </cell>
          <cell r="B2244" t="str">
            <v>FINCAPINO LONGO CALIBRE 22, CARGA FORTE (ACAO DIRETA)</v>
          </cell>
          <cell r="C2244" t="str">
            <v>CENTO</v>
          </cell>
          <cell r="D2244" t="str">
            <v>AS</v>
          </cell>
          <cell r="E2244" t="str">
            <v>65,24</v>
          </cell>
        </row>
        <row r="2245">
          <cell r="A2245">
            <v>38134</v>
          </cell>
          <cell r="B2245" t="str">
            <v>FIO COBRE NU DE 150 A 500 MM2, PARA TENSOES DE ATE 600 V</v>
          </cell>
          <cell r="C2245" t="str">
            <v>KG</v>
          </cell>
          <cell r="D2245" t="str">
            <v>CR</v>
          </cell>
          <cell r="E2245" t="str">
            <v>62,58</v>
          </cell>
        </row>
        <row r="2246">
          <cell r="A2246">
            <v>38132</v>
          </cell>
          <cell r="B2246" t="str">
            <v>FIO COBRE NU DE 16 A 35 MM2, PARA TENSOES DE ATE 600 V</v>
          </cell>
          <cell r="C2246" t="str">
            <v>KG</v>
          </cell>
          <cell r="D2246" t="str">
            <v>CR</v>
          </cell>
          <cell r="E2246" t="str">
            <v>63,83</v>
          </cell>
        </row>
        <row r="2247">
          <cell r="A2247">
            <v>38133</v>
          </cell>
          <cell r="B2247" t="str">
            <v>FIO COBRE NU DE 50 A 120 MM2, PARA TENSOES DE ATE 600 V</v>
          </cell>
          <cell r="C2247" t="str">
            <v>KG</v>
          </cell>
          <cell r="D2247" t="str">
            <v>CR</v>
          </cell>
          <cell r="E2247" t="str">
            <v>61,74</v>
          </cell>
        </row>
        <row r="2248">
          <cell r="A2248">
            <v>938</v>
          </cell>
          <cell r="B2248" t="str">
            <v>FIO DE COBRE, SOLIDO, CLASSE 1, ISOLACAO EM PVC/A, ANTICHAMA BWF-B, 450/750V, SECAO NOMINAL 1,5 MM2</v>
          </cell>
          <cell r="C2248" t="str">
            <v>M</v>
          </cell>
          <cell r="D2248" t="str">
            <v>CR</v>
          </cell>
          <cell r="E2248" t="str">
            <v>1,32</v>
          </cell>
        </row>
        <row r="2249">
          <cell r="A2249">
            <v>937</v>
          </cell>
          <cell r="B2249" t="str">
            <v>FIO DE COBRE, SOLIDO, CLASSE 1, ISOLACAO EM PVC/A, ANTICHAMA BWF-B, 450/750V, SECAO NOMINAL 10 MM2</v>
          </cell>
          <cell r="C2249" t="str">
            <v>M</v>
          </cell>
          <cell r="D2249" t="str">
            <v>CR</v>
          </cell>
          <cell r="E2249" t="str">
            <v>8,20</v>
          </cell>
        </row>
        <row r="2250">
          <cell r="A2250">
            <v>939</v>
          </cell>
          <cell r="B2250" t="str">
            <v>FIO DE COBRE, SOLIDO, CLASSE 1, ISOLACAO EM PVC/A, ANTICHAMA BWF-B, 450/750V, SECAO NOMINAL 2,5 MM2</v>
          </cell>
          <cell r="C2250" t="str">
            <v>M</v>
          </cell>
          <cell r="D2250" t="str">
            <v>CR</v>
          </cell>
          <cell r="E2250" t="str">
            <v>2,12</v>
          </cell>
        </row>
        <row r="2251">
          <cell r="A2251">
            <v>944</v>
          </cell>
          <cell r="B2251" t="str">
            <v>FIO DE COBRE, SOLIDO, CLASSE 1, ISOLACAO EM PVC/A, ANTICHAMA BWF-B, 450/750V, SECAO NOMINAL 4 MM2</v>
          </cell>
          <cell r="C2251" t="str">
            <v>M</v>
          </cell>
          <cell r="D2251" t="str">
            <v>CR</v>
          </cell>
          <cell r="E2251" t="str">
            <v>3,62</v>
          </cell>
        </row>
        <row r="2252">
          <cell r="A2252">
            <v>940</v>
          </cell>
          <cell r="B2252" t="str">
            <v>FIO DE COBRE, SOLIDO, CLASSE 1, ISOLACAO EM PVC/A, ANTICHAMA BWF-B, 450/750V, SECAO NOMINAL 6 MM2</v>
          </cell>
          <cell r="C2252" t="str">
            <v>M</v>
          </cell>
          <cell r="D2252" t="str">
            <v>CR</v>
          </cell>
          <cell r="E2252" t="str">
            <v>5,01</v>
          </cell>
        </row>
        <row r="2253">
          <cell r="A2253">
            <v>936</v>
          </cell>
          <cell r="B2253" t="str">
            <v>FIO TELEFONICO EXTERNO (FE) EM ACO COBREADO, ISOLACAO EM PEAD OU PVC ANTI-CHAMA, 2 CONDUTORES</v>
          </cell>
          <cell r="C2253" t="str">
            <v>M</v>
          </cell>
          <cell r="D2253" t="str">
            <v>AS</v>
          </cell>
          <cell r="E2253" t="str">
            <v>1,28</v>
          </cell>
        </row>
        <row r="2254">
          <cell r="A2254">
            <v>935</v>
          </cell>
          <cell r="B2254" t="str">
            <v>FIO TELEFONICO INTERNO (FI) EM COBRE ESTANHADO, ISOLACAO EM PVC ANTICHAMA, 2 CONDUTORES DE 0,6 MM (NBR 9115:2005)</v>
          </cell>
          <cell r="C2254" t="str">
            <v>M</v>
          </cell>
          <cell r="D2254" t="str">
            <v>AS</v>
          </cell>
          <cell r="E2254" t="str">
            <v>0,98</v>
          </cell>
        </row>
        <row r="2255">
          <cell r="A2255">
            <v>406</v>
          </cell>
          <cell r="B2255" t="str">
            <v>FITA ACO INOX PARA CINTAR POSTE, L = 19 MM, E = 0,5 MM (ROLO DE 30M)</v>
          </cell>
          <cell r="C2255" t="str">
            <v>UN</v>
          </cell>
          <cell r="D2255" t="str">
            <v>CR</v>
          </cell>
          <cell r="E2255" t="str">
            <v>68,59</v>
          </cell>
        </row>
        <row r="2256">
          <cell r="A2256">
            <v>42529</v>
          </cell>
          <cell r="B2256" t="str">
            <v>FITA ADESIVA ALUMINIZADA, PARA INSTALACAO DE MANTAS DE SUBCOBERTURA,  L = *5* CM</v>
          </cell>
          <cell r="C2256" t="str">
            <v>M</v>
          </cell>
          <cell r="D2256" t="str">
            <v>AS</v>
          </cell>
          <cell r="E2256" t="str">
            <v>1,09</v>
          </cell>
        </row>
        <row r="2257">
          <cell r="A2257">
            <v>39634</v>
          </cell>
          <cell r="B2257" t="str">
            <v>FITA ADESIVA ANTICORROSIVA DE PVC FLEXIVEL, COR PRETA, PARA PROTECAO TUBULACAO, 50 MM X 30 M (L X C), E= *0,25* MM</v>
          </cell>
          <cell r="C2257" t="str">
            <v>M</v>
          </cell>
          <cell r="D2257" t="str">
            <v>CR</v>
          </cell>
          <cell r="E2257" t="str">
            <v>9,72</v>
          </cell>
        </row>
        <row r="2258">
          <cell r="A2258">
            <v>39701</v>
          </cell>
          <cell r="B2258" t="str">
            <v>FITA ADESIVA ASFALTICA ALUMINIZADA MULTIUSO, L = 10 CM, ROLO DE 10 M</v>
          </cell>
          <cell r="C2258" t="str">
            <v>UN</v>
          </cell>
          <cell r="D2258" t="str">
            <v>AS</v>
          </cell>
          <cell r="E2258" t="str">
            <v>63,15</v>
          </cell>
        </row>
        <row r="2259">
          <cell r="A2259">
            <v>12815</v>
          </cell>
          <cell r="B2259" t="str">
            <v>FITA CREPE ROLO DE 25 MM X 50 M</v>
          </cell>
          <cell r="C2259" t="str">
            <v>UN</v>
          </cell>
          <cell r="D2259" t="str">
            <v>CR</v>
          </cell>
          <cell r="E2259" t="str">
            <v>7,40</v>
          </cell>
        </row>
        <row r="2260">
          <cell r="A2260">
            <v>407</v>
          </cell>
          <cell r="B2260" t="str">
            <v>FITA DE ALUMINIO PARA PROTECAO DO CONDUTOR LARGURA 10 MM</v>
          </cell>
          <cell r="C2260" t="str">
            <v>KG</v>
          </cell>
          <cell r="D2260" t="str">
            <v>CR</v>
          </cell>
          <cell r="E2260" t="str">
            <v>57,96</v>
          </cell>
        </row>
        <row r="2261">
          <cell r="A2261">
            <v>39431</v>
          </cell>
          <cell r="B2261" t="str">
            <v>FITA DE PAPEL MICROPERFURADO, 50 X 150 MM, PARA TRATAMENTO DE JUNTAS DE CHAPA DE GESSO PARA DRYWALL</v>
          </cell>
          <cell r="C2261" t="str">
            <v>M</v>
          </cell>
          <cell r="D2261" t="str">
            <v>AS</v>
          </cell>
          <cell r="E2261" t="str">
            <v>0,14</v>
          </cell>
        </row>
        <row r="2262">
          <cell r="A2262">
            <v>39432</v>
          </cell>
          <cell r="B2262" t="str">
            <v>FITA DE PAPEL REFORCADA COM LAMINA DE METAL PARA REFORCO DE CANTOS DE CHAPA DE GESSO PARA DRYWALL</v>
          </cell>
          <cell r="C2262" t="str">
            <v>M</v>
          </cell>
          <cell r="D2262" t="str">
            <v>AS</v>
          </cell>
          <cell r="E2262" t="str">
            <v>1,81</v>
          </cell>
        </row>
        <row r="2263">
          <cell r="A2263">
            <v>20111</v>
          </cell>
          <cell r="B2263" t="str">
            <v>FITA ISOLANTE ADESIVA ANTICHAMA, USO ATE 750 V, EM ROLO DE 19 MM X 20 M</v>
          </cell>
          <cell r="C2263" t="str">
            <v>UN</v>
          </cell>
          <cell r="D2263" t="str">
            <v>C</v>
          </cell>
          <cell r="E2263" t="str">
            <v>5,99</v>
          </cell>
        </row>
        <row r="2264">
          <cell r="A2264">
            <v>21127</v>
          </cell>
          <cell r="B2264" t="str">
            <v>FITA ISOLANTE ADESIVA ANTICHAMA, USO ATE 750 V, EM ROLO DE 19 MM X 5 M</v>
          </cell>
          <cell r="C2264" t="str">
            <v>UN</v>
          </cell>
          <cell r="D2264" t="str">
            <v>CR</v>
          </cell>
          <cell r="E2264" t="str">
            <v>2,26</v>
          </cell>
        </row>
        <row r="2265">
          <cell r="A2265">
            <v>404</v>
          </cell>
          <cell r="B2265" t="str">
            <v>FITA ISOLANTE DE BORRACHA AUTOFUSAO, USO ATE 69 KV (ALTA TENSAO)</v>
          </cell>
          <cell r="C2265" t="str">
            <v>M</v>
          </cell>
          <cell r="D2265" t="str">
            <v>CR</v>
          </cell>
          <cell r="E2265" t="str">
            <v>0,81</v>
          </cell>
        </row>
        <row r="2266">
          <cell r="A2266">
            <v>14151</v>
          </cell>
          <cell r="B2266" t="str">
            <v>FITA METALICA GRAVADA, L = 17 MM, ROLO DE 25 M, CARGA RECOMENDADA = *120* KGF</v>
          </cell>
          <cell r="C2266" t="str">
            <v>UN</v>
          </cell>
          <cell r="D2266" t="str">
            <v>AS</v>
          </cell>
          <cell r="E2266" t="str">
            <v>46,89</v>
          </cell>
        </row>
        <row r="2267">
          <cell r="A2267">
            <v>14153</v>
          </cell>
          <cell r="B2267" t="str">
            <v>FITA METALICA PERFURADA, L = *18* MM, ROLO DE 30 M, CARGA RECOMENDADA = *30* KGF</v>
          </cell>
          <cell r="C2267" t="str">
            <v>UN</v>
          </cell>
          <cell r="D2267" t="str">
            <v>AS</v>
          </cell>
          <cell r="E2267" t="str">
            <v>53,00</v>
          </cell>
        </row>
        <row r="2268">
          <cell r="A2268">
            <v>14152</v>
          </cell>
          <cell r="B2268" t="str">
            <v>FITA METALICA PERFURADA, L = 17 MM, ROLO DE 30 M, CARGA RECOMENDADA = *19* KGF</v>
          </cell>
          <cell r="C2268" t="str">
            <v>UN</v>
          </cell>
          <cell r="D2268" t="str">
            <v>AS</v>
          </cell>
          <cell r="E2268" t="str">
            <v>40,69</v>
          </cell>
        </row>
        <row r="2269">
          <cell r="A2269">
            <v>14154</v>
          </cell>
          <cell r="B2269" t="str">
            <v>FITA METALICA PERFURADA, L = 25 MM, ROLO DE 30 M, CARGA RECOMENDADA = *222,5* KGF</v>
          </cell>
          <cell r="C2269" t="str">
            <v>UN</v>
          </cell>
          <cell r="D2269" t="str">
            <v>AS</v>
          </cell>
          <cell r="E2269" t="str">
            <v>142,42</v>
          </cell>
        </row>
        <row r="2270">
          <cell r="A2270">
            <v>42015</v>
          </cell>
          <cell r="B2270" t="str">
            <v>FITA PLASTICA ZEBRADA PARA DEMARCACAO DE AREAS, LARGURA = 7 CM, SEM ADESIVO (COLETADO CAIXA)</v>
          </cell>
          <cell r="C2270" t="str">
            <v>M</v>
          </cell>
          <cell r="D2270" t="str">
            <v>CR</v>
          </cell>
          <cell r="E2270" t="str">
            <v>0,95</v>
          </cell>
        </row>
        <row r="2271">
          <cell r="A2271">
            <v>3146</v>
          </cell>
          <cell r="B2271" t="str">
            <v>FITA VEDA ROSCA EM ROLOS DE 18 MM X 10 M (L X C)</v>
          </cell>
          <cell r="C2271" t="str">
            <v>UN</v>
          </cell>
          <cell r="D2271" t="str">
            <v>C</v>
          </cell>
          <cell r="E2271" t="str">
            <v>4,99</v>
          </cell>
        </row>
        <row r="2272">
          <cell r="A2272">
            <v>3143</v>
          </cell>
          <cell r="B2272" t="str">
            <v>FITA VEDA ROSCA EM ROLOS DE 18 MM X 25 M (L X C)</v>
          </cell>
          <cell r="C2272" t="str">
            <v>UN</v>
          </cell>
          <cell r="D2272" t="str">
            <v>CR</v>
          </cell>
          <cell r="E2272" t="str">
            <v>11,35</v>
          </cell>
        </row>
        <row r="2273">
          <cell r="A2273">
            <v>3148</v>
          </cell>
          <cell r="B2273" t="str">
            <v>FITA VEDA ROSCA EM ROLOS DE 18 MM X 50 M (L X C)</v>
          </cell>
          <cell r="C2273" t="str">
            <v>UN</v>
          </cell>
          <cell r="D2273" t="str">
            <v>CR</v>
          </cell>
          <cell r="E2273" t="str">
            <v>18,40</v>
          </cell>
        </row>
        <row r="2274">
          <cell r="A2274">
            <v>4310</v>
          </cell>
          <cell r="B2274" t="str">
            <v>FIXADOR DE ABA AUTOTRAVANTE PARA TELHA DE FIBROCIMENTO, TIPO CANALETE 90 OU KALHETAO</v>
          </cell>
          <cell r="C2274" t="str">
            <v>UN</v>
          </cell>
          <cell r="D2274" t="str">
            <v>CR</v>
          </cell>
          <cell r="E2274" t="str">
            <v>1,82</v>
          </cell>
        </row>
        <row r="2275">
          <cell r="A2275">
            <v>4311</v>
          </cell>
          <cell r="B2275" t="str">
            <v>FIXADOR DE ABA SIMPLES PARA TELHA DE FIBROCIMENTO, TIPO CANALETA 49 OU KALHETA</v>
          </cell>
          <cell r="C2275" t="str">
            <v>UN</v>
          </cell>
          <cell r="D2275" t="str">
            <v>CR</v>
          </cell>
          <cell r="E2275" t="str">
            <v>1,28</v>
          </cell>
        </row>
        <row r="2276">
          <cell r="A2276">
            <v>4312</v>
          </cell>
          <cell r="B2276" t="str">
            <v>FIXADOR DE ABA SIMPLES PARA TELHA DE FIBROCIMENTO, TIPO CANALETA 90 OU KALHETAO</v>
          </cell>
          <cell r="C2276" t="str">
            <v>UN</v>
          </cell>
          <cell r="D2276" t="str">
            <v>CR</v>
          </cell>
          <cell r="E2276" t="str">
            <v>1,79</v>
          </cell>
        </row>
        <row r="2277">
          <cell r="A2277">
            <v>13261</v>
          </cell>
          <cell r="B2277" t="str">
            <v>FLANELA *30 X 40* CM</v>
          </cell>
          <cell r="C2277" t="str">
            <v>UN</v>
          </cell>
          <cell r="D2277" t="str">
            <v>CR</v>
          </cell>
          <cell r="E2277" t="str">
            <v>2,82</v>
          </cell>
        </row>
        <row r="2278">
          <cell r="A2278">
            <v>3255</v>
          </cell>
          <cell r="B2278" t="str">
            <v>FLANGE PVC, ROSCAVEL SEXTAVADO SEM FUROS 3/4"</v>
          </cell>
          <cell r="C2278" t="str">
            <v>UN</v>
          </cell>
          <cell r="D2278" t="str">
            <v>CR</v>
          </cell>
          <cell r="E2278" t="str">
            <v>8,00</v>
          </cell>
        </row>
        <row r="2279">
          <cell r="A2279">
            <v>3254</v>
          </cell>
          <cell r="B2279" t="str">
            <v>FLANGE PVC, ROSCAVEL, SEXTAVADO, SEM FUROS 3"</v>
          </cell>
          <cell r="C2279" t="str">
            <v>UN</v>
          </cell>
          <cell r="D2279" t="str">
            <v>CR</v>
          </cell>
          <cell r="E2279" t="str">
            <v>130,01</v>
          </cell>
        </row>
        <row r="2280">
          <cell r="A2280">
            <v>3259</v>
          </cell>
          <cell r="B2280" t="str">
            <v>FLANGE PVC, ROSCAVEL, SEXTAVADO, SEM FUROS, 1 1/2"</v>
          </cell>
          <cell r="C2280" t="str">
            <v>UN</v>
          </cell>
          <cell r="D2280" t="str">
            <v>CR</v>
          </cell>
          <cell r="E2280" t="str">
            <v>15,62</v>
          </cell>
        </row>
        <row r="2281">
          <cell r="A2281">
            <v>3258</v>
          </cell>
          <cell r="B2281" t="str">
            <v>FLANGE PVC, ROSCAVEL, SEXTAVADO, SEM FUROS, 1 1/4"</v>
          </cell>
          <cell r="C2281" t="str">
            <v>UN</v>
          </cell>
          <cell r="D2281" t="str">
            <v>CR</v>
          </cell>
          <cell r="E2281" t="str">
            <v>9,44</v>
          </cell>
        </row>
        <row r="2282">
          <cell r="A2282">
            <v>3251</v>
          </cell>
          <cell r="B2282" t="str">
            <v>FLANGE PVC, ROSCAVEL, SEXTAVADO, SEM FUROS, 1/2"</v>
          </cell>
          <cell r="C2282" t="str">
            <v>UN</v>
          </cell>
          <cell r="D2282" t="str">
            <v>CR</v>
          </cell>
          <cell r="E2282" t="str">
            <v>5,56</v>
          </cell>
        </row>
        <row r="2283">
          <cell r="A2283">
            <v>3256</v>
          </cell>
          <cell r="B2283" t="str">
            <v>FLANGE PVC, ROSCAVEL, SEXTAVADO, SEM FUROS, 1"</v>
          </cell>
          <cell r="C2283" t="str">
            <v>UN</v>
          </cell>
          <cell r="D2283" t="str">
            <v>CR</v>
          </cell>
          <cell r="E2283" t="str">
            <v>10,54</v>
          </cell>
        </row>
        <row r="2284">
          <cell r="A2284">
            <v>3261</v>
          </cell>
          <cell r="B2284" t="str">
            <v>FLANGE PVC, ROSCAVEL, SEXTAVADO, SEM FUROS, 2 1/2"</v>
          </cell>
          <cell r="C2284" t="str">
            <v>UN</v>
          </cell>
          <cell r="D2284" t="str">
            <v>CR</v>
          </cell>
          <cell r="E2284" t="str">
            <v>114,98</v>
          </cell>
        </row>
        <row r="2285">
          <cell r="A2285">
            <v>3260</v>
          </cell>
          <cell r="B2285" t="str">
            <v>FLANGE PVC, ROSCAVEL, SEXTAVADO, SEM FUROS, 2"</v>
          </cell>
          <cell r="C2285" t="str">
            <v>UN</v>
          </cell>
          <cell r="D2285" t="str">
            <v>CR</v>
          </cell>
          <cell r="E2285" t="str">
            <v>19,75</v>
          </cell>
        </row>
        <row r="2286">
          <cell r="A2286">
            <v>3272</v>
          </cell>
          <cell r="B2286" t="str">
            <v>FLANGE SEXTAVADO DE FERRO GALVANIZADO, COM ROSCA BSP, DE 1 1/2"</v>
          </cell>
          <cell r="C2286" t="str">
            <v>UN</v>
          </cell>
          <cell r="D2286" t="str">
            <v>CR</v>
          </cell>
          <cell r="E2286" t="str">
            <v>30,60</v>
          </cell>
        </row>
        <row r="2287">
          <cell r="A2287">
            <v>3265</v>
          </cell>
          <cell r="B2287" t="str">
            <v>FLANGE SEXTAVADO DE FERRO GALVANIZADO, COM ROSCA BSP, DE 1 1/4"</v>
          </cell>
          <cell r="C2287" t="str">
            <v>UN</v>
          </cell>
          <cell r="D2287" t="str">
            <v>CR</v>
          </cell>
          <cell r="E2287" t="str">
            <v>24,31</v>
          </cell>
        </row>
        <row r="2288">
          <cell r="A2288">
            <v>3262</v>
          </cell>
          <cell r="B2288" t="str">
            <v>FLANGE SEXTAVADO DE FERRO GALVANIZADO, COM ROSCA BSP, DE 1/2"</v>
          </cell>
          <cell r="C2288" t="str">
            <v>UN</v>
          </cell>
          <cell r="D2288" t="str">
            <v>CR</v>
          </cell>
          <cell r="E2288" t="str">
            <v>10,64</v>
          </cell>
        </row>
        <row r="2289">
          <cell r="A2289">
            <v>3264</v>
          </cell>
          <cell r="B2289" t="str">
            <v>FLANGE SEXTAVADO DE FERRO GALVANIZADO, COM ROSCA BSP, DE 1"</v>
          </cell>
          <cell r="C2289" t="str">
            <v>UN</v>
          </cell>
          <cell r="D2289" t="str">
            <v>CR</v>
          </cell>
          <cell r="E2289" t="str">
            <v>17,48</v>
          </cell>
        </row>
        <row r="2290">
          <cell r="A2290">
            <v>3267</v>
          </cell>
          <cell r="B2290" t="str">
            <v>FLANGE SEXTAVADO DE FERRO GALVANIZADO, COM ROSCA BSP, DE 2 1/2"</v>
          </cell>
          <cell r="C2290" t="str">
            <v>UN</v>
          </cell>
          <cell r="D2290" t="str">
            <v>CR</v>
          </cell>
          <cell r="E2290" t="str">
            <v>57,08</v>
          </cell>
        </row>
        <row r="2291">
          <cell r="A2291">
            <v>3266</v>
          </cell>
          <cell r="B2291" t="str">
            <v>FLANGE SEXTAVADO DE FERRO GALVANIZADO, COM ROSCA BSP, DE 2"</v>
          </cell>
          <cell r="C2291" t="str">
            <v>UN</v>
          </cell>
          <cell r="D2291" t="str">
            <v>CR</v>
          </cell>
          <cell r="E2291" t="str">
            <v>36,32</v>
          </cell>
        </row>
        <row r="2292">
          <cell r="A2292">
            <v>3263</v>
          </cell>
          <cell r="B2292" t="str">
            <v>FLANGE SEXTAVADO DE FERRO GALVANIZADO, COM ROSCA BSP, DE 3/4"</v>
          </cell>
          <cell r="C2292" t="str">
            <v>UN</v>
          </cell>
          <cell r="D2292" t="str">
            <v>CR</v>
          </cell>
          <cell r="E2292" t="str">
            <v>14,53</v>
          </cell>
        </row>
        <row r="2293">
          <cell r="A2293">
            <v>3268</v>
          </cell>
          <cell r="B2293" t="str">
            <v>FLANGE SEXTAVADO DE FERRO GALVANIZADO, COM ROSCA BSP, DE 3"</v>
          </cell>
          <cell r="C2293" t="str">
            <v>UN</v>
          </cell>
          <cell r="D2293" t="str">
            <v>CR</v>
          </cell>
          <cell r="E2293" t="str">
            <v>77,18</v>
          </cell>
        </row>
        <row r="2294">
          <cell r="A2294">
            <v>3271</v>
          </cell>
          <cell r="B2294" t="str">
            <v>FLANGE SEXTAVADO DE FERRO GALVANIZADO, COM ROSCA BSP, DE 4"</v>
          </cell>
          <cell r="C2294" t="str">
            <v>UN</v>
          </cell>
          <cell r="D2294" t="str">
            <v>CR</v>
          </cell>
          <cell r="E2294" t="str">
            <v>114,11</v>
          </cell>
        </row>
        <row r="2295">
          <cell r="A2295">
            <v>3270</v>
          </cell>
          <cell r="B2295" t="str">
            <v>FLANGE SEXTAVADO DE FERRO GALVANIZADO, COM ROSCA BSP, DE 6"</v>
          </cell>
          <cell r="C2295" t="str">
            <v>UN</v>
          </cell>
          <cell r="D2295" t="str">
            <v>CR</v>
          </cell>
          <cell r="E2295" t="str">
            <v>191,71</v>
          </cell>
        </row>
        <row r="2296">
          <cell r="A2296">
            <v>3275</v>
          </cell>
          <cell r="B2296" t="str">
            <v>FORRO COMPOSTO POR PAINEIS DE LA DE VIDRO, REVESTIDOS EM PVC MICROPERFURADO, DE *1250 X 625* MM, ESPESSURA 15 MM (COM COLOCACAO)</v>
          </cell>
          <cell r="C2296" t="str">
            <v>M2</v>
          </cell>
          <cell r="D2296" t="str">
            <v>CR</v>
          </cell>
          <cell r="E2296" t="str">
            <v>129,49</v>
          </cell>
        </row>
        <row r="2297">
          <cell r="A2297">
            <v>39512</v>
          </cell>
          <cell r="B2297" t="str">
            <v>FORRO DE FIBRA MINERAL EM PLACAS DE 1250 X 625 MM, E = 15 MM, BORDA RETA, COM PINTURA ANTIMOFO, APOIADO EM PERFIL DE ACO GALVANIZADO COM 24 MM DE BASE - INSTALADO</v>
          </cell>
          <cell r="C2297" t="str">
            <v>M2</v>
          </cell>
          <cell r="D2297" t="str">
            <v>AS</v>
          </cell>
          <cell r="E2297" t="str">
            <v>110,96</v>
          </cell>
        </row>
        <row r="2298">
          <cell r="A2298">
            <v>39511</v>
          </cell>
          <cell r="B2298" t="str">
            <v>FORRO DE FIBRA MINERAL EM PLACAS DE 625 X 625 MM, E = 15 MM, BORDA RETA, COM PINTURA ANTIMOFO, APOIADO EM PERFIL DE ACO GALVANIZADO COM 24 MM DE BASE - INSTALADO</v>
          </cell>
          <cell r="C2298" t="str">
            <v>M2</v>
          </cell>
          <cell r="D2298" t="str">
            <v>AS</v>
          </cell>
          <cell r="E2298" t="str">
            <v>121,03</v>
          </cell>
        </row>
        <row r="2299">
          <cell r="A2299">
            <v>39513</v>
          </cell>
          <cell r="B2299" t="str">
            <v>FORRO DE FIBRA MINERAL EM PLACAS DE 625 X 625 MM, E = 15/16 MM, BORDA REBAIXADA, COM PINTURA ANTIMOFO, APOIADO EM PERFIL DE ACO GALVANIZADO COM 24 MM DE BASE - INSTALADO</v>
          </cell>
          <cell r="C2299" t="str">
            <v>M2</v>
          </cell>
          <cell r="D2299" t="str">
            <v>AS</v>
          </cell>
          <cell r="E2299" t="str">
            <v>129,81</v>
          </cell>
        </row>
        <row r="2300">
          <cell r="A2300">
            <v>3286</v>
          </cell>
          <cell r="B2300" t="str">
            <v>FORRO DE MADEIRA CEDRINHO OU EQUIVALENTE DA REGIAO, ENCAIXE MACHO/FEMEA COM FRISO, *10 X 1* CM (SEM COLOCACAO)</v>
          </cell>
          <cell r="C2300" t="str">
            <v>M2</v>
          </cell>
          <cell r="D2300" t="str">
            <v>CR</v>
          </cell>
          <cell r="E2300" t="str">
            <v>57,17</v>
          </cell>
        </row>
        <row r="2301">
          <cell r="A2301">
            <v>3287</v>
          </cell>
          <cell r="B2301" t="str">
            <v>FORRO DE MADEIRA CUMARU/IPE CHAMPANHE OU EQUIVALENTE DA REGIAO, ENCAIXE MACHO/FEMEA COM FRISO, *10 X 1* CM (SEM COLOCACAO)</v>
          </cell>
          <cell r="C2301" t="str">
            <v>M2</v>
          </cell>
          <cell r="D2301" t="str">
            <v>CR</v>
          </cell>
          <cell r="E2301" t="str">
            <v>86,40</v>
          </cell>
        </row>
        <row r="2302">
          <cell r="A2302">
            <v>3283</v>
          </cell>
          <cell r="B2302" t="str">
            <v>FORRO DE MADEIRA PINUS OU EQUIVALENTE DA REGIAO, ENCAIXE MACHO/FEMEA COM FRISO, *10 X 1* CM (SEM COLOCACAO)</v>
          </cell>
          <cell r="C2302" t="str">
            <v>M2</v>
          </cell>
          <cell r="D2302" t="str">
            <v>CR</v>
          </cell>
          <cell r="E2302" t="str">
            <v>18,15</v>
          </cell>
        </row>
        <row r="2303">
          <cell r="A2303">
            <v>11587</v>
          </cell>
          <cell r="B2303" t="str">
            <v>FORRO DE PVC LISO, BRANCO, REGUA DE 10 CM, ESPESSURA DE 8 MM A 10 MM (COM COLOCACAO / SEM ESTRUTURA METALICA)</v>
          </cell>
          <cell r="C2303" t="str">
            <v>M2</v>
          </cell>
          <cell r="D2303" t="str">
            <v>CR</v>
          </cell>
          <cell r="E2303" t="str">
            <v>88,79</v>
          </cell>
        </row>
        <row r="2304">
          <cell r="A2304">
            <v>36225</v>
          </cell>
          <cell r="B2304" t="str">
            <v>FORRO DE PVC LISO, BRANCO, REGUA DE 20 CM, ESPESSURA DE 8 MM A 10 MM, COMPRIMENTO 6 M (SEM COLOCACAO)</v>
          </cell>
          <cell r="C2304" t="str">
            <v>M2</v>
          </cell>
          <cell r="D2304" t="str">
            <v>CR</v>
          </cell>
          <cell r="E2304" t="str">
            <v>36,07</v>
          </cell>
        </row>
        <row r="2305">
          <cell r="A2305">
            <v>36230</v>
          </cell>
          <cell r="B2305" t="str">
            <v>FORRO DE PVC, FRISADO, BRANCO, REGUA DE 10 CM, ESPESSURA DE 8 MM A 10 MM E COMPRIMENTO 6 M (SEM COLOCACAO)</v>
          </cell>
          <cell r="C2305" t="str">
            <v>M2</v>
          </cell>
          <cell r="D2305" t="str">
            <v>C</v>
          </cell>
          <cell r="E2305" t="str">
            <v>26,50</v>
          </cell>
        </row>
        <row r="2306">
          <cell r="A2306">
            <v>36238</v>
          </cell>
          <cell r="B2306" t="str">
            <v>FORRO DE PVC, FRISADO, BRANCO, REGUA DE 20 CM, ESPESSURA DE 8 MM A 10 MM E COMPRIMENTO 6 M (SEM COLOCACAO)</v>
          </cell>
          <cell r="C2306" t="str">
            <v>M2</v>
          </cell>
          <cell r="D2306" t="str">
            <v>CR</v>
          </cell>
          <cell r="E2306" t="str">
            <v>25,89</v>
          </cell>
        </row>
        <row r="2307">
          <cell r="A2307">
            <v>39363</v>
          </cell>
          <cell r="B2307" t="str">
            <v>FOSSA SEPTICA, SEM FILTRO, PARA 15 A 30 CONTRIBUINTES, CILINDRICA, COM TAMPA, EM POLIETILENO DE ALTA DENSIDADE (PEAD), CAPACIDADE APROXIMADA DE 5500 LITROS (NBR 7229)</v>
          </cell>
          <cell r="C2307" t="str">
            <v>UN</v>
          </cell>
          <cell r="D2307" t="str">
            <v>CR</v>
          </cell>
          <cell r="E2307" t="str">
            <v>4.707,76</v>
          </cell>
        </row>
        <row r="2308">
          <cell r="A2308">
            <v>39361</v>
          </cell>
          <cell r="B2308" t="str">
            <v>FOSSA SEPTICA, SEM FILTRO, PARA 4 A 7 CONTRIBUINTES, CILINDRICA,  COM TAMPA, EM POLIETILENO DE ALTA DENSIDADE (PEAD), CAPACIDADE APROXIMADA DE 1100 LITROS (NBR 7229)</v>
          </cell>
          <cell r="C2308" t="str">
            <v>UN</v>
          </cell>
          <cell r="D2308" t="str">
            <v>CR</v>
          </cell>
          <cell r="E2308" t="str">
            <v>1.210,56</v>
          </cell>
        </row>
        <row r="2309">
          <cell r="A2309">
            <v>39362</v>
          </cell>
          <cell r="B2309" t="str">
            <v>FOSSA SEPTICA, SEM FILTRO, PARA 8 A 14 CONTRIBUINTES, CILINDRICA, COM TAMPA, EM POLIETILENO DE ALTA DENSIDADE (PEAD), CAPACIDADE APROXIMADA DE 3000 LITROS (NBR 7229)</v>
          </cell>
          <cell r="C2309" t="str">
            <v>UN</v>
          </cell>
          <cell r="D2309" t="str">
            <v>CR</v>
          </cell>
          <cell r="E2309" t="str">
            <v>3.725,23</v>
          </cell>
        </row>
        <row r="2310">
          <cell r="A2310">
            <v>39364</v>
          </cell>
          <cell r="B2310" t="str">
            <v>FOSSA SEPTICA,SEM FILTRO, PARA 40 A 52 CONTRIBUINTES, CILINDRICA, COM TAMPA, EM POLIETILENO DE ALTA DENSIDADE (PEAD), CAPACIDADE APROXIMADA DE 10000 LITROS (NBR 7229)</v>
          </cell>
          <cell r="C2310" t="str">
            <v>UN</v>
          </cell>
          <cell r="D2310" t="str">
            <v>CR</v>
          </cell>
          <cell r="E2310" t="str">
            <v>10.760,61</v>
          </cell>
        </row>
        <row r="2311">
          <cell r="A2311">
            <v>14576</v>
          </cell>
          <cell r="B2311" t="str">
            <v>FRESADORA DE ASFALTO A FRIO SOBRE ESTEIRAS, LARG. FRESAGEM 2,00 M, POT. 410 KW/550 HP</v>
          </cell>
          <cell r="C2311" t="str">
            <v>UN</v>
          </cell>
          <cell r="D2311" t="str">
            <v>AS</v>
          </cell>
          <cell r="E2311" t="str">
            <v>4.186.460,85</v>
          </cell>
        </row>
        <row r="2312">
          <cell r="A2312">
            <v>13877</v>
          </cell>
          <cell r="B2312" t="str">
            <v>FRESADORA DE ASFALTO A FRIO SOBRE RODAS, LARG. FRESAGEM 1,00 M, POT. 155 KW/208 HP</v>
          </cell>
          <cell r="C2312" t="str">
            <v>UN</v>
          </cell>
          <cell r="D2312" t="str">
            <v>AS</v>
          </cell>
          <cell r="E2312" t="str">
            <v>1.792.161,45</v>
          </cell>
        </row>
        <row r="2313">
          <cell r="A2313">
            <v>7307</v>
          </cell>
          <cell r="B2313" t="str">
            <v>FUNDO ANTICORROSIVO PARA METAIS FERROSOS (ZARCAO)</v>
          </cell>
          <cell r="C2313" t="str">
            <v>L</v>
          </cell>
          <cell r="D2313" t="str">
            <v>CR</v>
          </cell>
          <cell r="E2313" t="str">
            <v>26,26</v>
          </cell>
        </row>
        <row r="2314">
          <cell r="A2314">
            <v>38122</v>
          </cell>
          <cell r="B2314" t="str">
            <v>FUNDO PREPARADOR ACRILICO BASE AGUA</v>
          </cell>
          <cell r="C2314" t="str">
            <v>L</v>
          </cell>
          <cell r="D2314" t="str">
            <v>CR</v>
          </cell>
          <cell r="E2314" t="str">
            <v>11,43</v>
          </cell>
        </row>
        <row r="2315">
          <cell r="A2315">
            <v>38633</v>
          </cell>
          <cell r="B2315" t="str">
            <v>FURO PARA TORNEIRA OU OUTROS ACESSORIOS  EM BANCADA DE MARMORE/ GRANITO OU OUTRO TIPO DE PEDRA NATURAL</v>
          </cell>
          <cell r="C2315" t="str">
            <v>UN</v>
          </cell>
          <cell r="D2315" t="str">
            <v>CR</v>
          </cell>
          <cell r="E2315" t="str">
            <v>21,32</v>
          </cell>
        </row>
        <row r="2316">
          <cell r="A2316">
            <v>12344</v>
          </cell>
          <cell r="B2316" t="str">
            <v>FUSIVEL DIAZED 20 A TAMANHO DII, CAPACIDADE DE INTERRUPCAO DE 50 KA EM VCA E 8 KA EM VCC, TENSAO NOMIMNAL DE 500 V</v>
          </cell>
          <cell r="C2316" t="str">
            <v>UN</v>
          </cell>
          <cell r="D2316" t="str">
            <v>CR</v>
          </cell>
          <cell r="E2316" t="str">
            <v>2,31</v>
          </cell>
        </row>
        <row r="2317">
          <cell r="A2317">
            <v>12343</v>
          </cell>
          <cell r="B2317" t="str">
            <v>FUSIVEL DIAZED 35 A TAMANHO DIII, CAPACIDADE DE INTERRUPCAO DE 50 KA EM VCA E 8 KA EM VCC, TENSAO NOMIMNAL DE 500 V</v>
          </cell>
          <cell r="C2317" t="str">
            <v>UN</v>
          </cell>
          <cell r="D2317" t="str">
            <v>CR</v>
          </cell>
          <cell r="E2317" t="str">
            <v>3,58</v>
          </cell>
        </row>
        <row r="2318">
          <cell r="A2318">
            <v>3295</v>
          </cell>
          <cell r="B2318" t="str">
            <v>FUSIVEL NH *36* A 80 AMPERES, TAMANHO 00, CAPACIDADE DE INTERRUPCAO DE 120 KA, TENSAO NOMIMNAL DE 500 V</v>
          </cell>
          <cell r="C2318" t="str">
            <v>UN</v>
          </cell>
          <cell r="D2318" t="str">
            <v>CR</v>
          </cell>
          <cell r="E2318" t="str">
            <v>12,52</v>
          </cell>
        </row>
        <row r="2319">
          <cell r="A2319">
            <v>3302</v>
          </cell>
          <cell r="B2319" t="str">
            <v>FUSIVEL NH 100 A TAMANHO 00, CAPACIDADE DE INTERRUPCAO DE 120 KA, TENSAO NOMIMNAL DE 500 V</v>
          </cell>
          <cell r="C2319" t="str">
            <v>UN</v>
          </cell>
          <cell r="D2319" t="str">
            <v>CR</v>
          </cell>
          <cell r="E2319" t="str">
            <v>13,09</v>
          </cell>
        </row>
        <row r="2320">
          <cell r="A2320">
            <v>3297</v>
          </cell>
          <cell r="B2320" t="str">
            <v>FUSIVEL NH 125 A TAMANHO 00, CAPACIDADE DE INTERRUPCAO DE 120 KA, TENSAO NOMIMNAL DE 500 V</v>
          </cell>
          <cell r="C2320" t="str">
            <v>UN</v>
          </cell>
          <cell r="D2320" t="str">
            <v>CR</v>
          </cell>
          <cell r="E2320" t="str">
            <v>13,97</v>
          </cell>
        </row>
        <row r="2321">
          <cell r="A2321">
            <v>3294</v>
          </cell>
          <cell r="B2321" t="str">
            <v>FUSIVEL NH 160 A TAMANHO 00, CAPACIDADE DE INTERRUPCAO DE 120 KA, TENSAO NOMIMNAL DE 500 V</v>
          </cell>
          <cell r="C2321" t="str">
            <v>UN</v>
          </cell>
          <cell r="D2321" t="str">
            <v>CR</v>
          </cell>
          <cell r="E2321" t="str">
            <v>14,19</v>
          </cell>
        </row>
        <row r="2322">
          <cell r="A2322">
            <v>3292</v>
          </cell>
          <cell r="B2322" t="str">
            <v>FUSIVEL NH 20 A TAMANHO 000, CAPACIDADE DE INTERRUPCAO DE 120 KA, TENSAO NOMIMNAL DE 500 V</v>
          </cell>
          <cell r="C2322" t="str">
            <v>UN</v>
          </cell>
          <cell r="D2322" t="str">
            <v>C</v>
          </cell>
          <cell r="E2322" t="str">
            <v>13,33</v>
          </cell>
        </row>
        <row r="2323">
          <cell r="A2323">
            <v>3298</v>
          </cell>
          <cell r="B2323" t="str">
            <v>FUSIVEL NH 200 A 250 AMPERES, TAMANHO 1, CAPACIDADE DE INTERRUPCAO DE 120 KA, TENSAO NOMIMNAL DE 500 V</v>
          </cell>
          <cell r="C2323" t="str">
            <v>UN</v>
          </cell>
          <cell r="D2323" t="str">
            <v>CR</v>
          </cell>
          <cell r="E2323" t="str">
            <v>31,24</v>
          </cell>
        </row>
        <row r="2324">
          <cell r="A2324">
            <v>11596</v>
          </cell>
          <cell r="B2324" t="str">
            <v>GABIAO  TIPO CAIXA, MALHA HEXAGONAL 8 X 10 CM (ZN/AL), FIO 2,7 MM, DIMENSOES 2,0 X 1,0 X 0,5 M (C X L X A)</v>
          </cell>
          <cell r="C2324" t="str">
            <v>UN</v>
          </cell>
          <cell r="D2324" t="str">
            <v>AS</v>
          </cell>
          <cell r="E2324" t="str">
            <v>427,37</v>
          </cell>
        </row>
        <row r="2325">
          <cell r="A2325">
            <v>34802</v>
          </cell>
          <cell r="B2325" t="str">
            <v>GABIAO MANTA (COLCHAO) MALHA HEXAGONAL 6 X 8 CM (ZN/AL REVESTIDO COM POLIMERO), DIMENSOES 4,0 X 2,0 X 0,17 M (C X L X A) FIO 2 MM</v>
          </cell>
          <cell r="C2325" t="str">
            <v>UN</v>
          </cell>
          <cell r="D2325" t="str">
            <v>AS</v>
          </cell>
          <cell r="E2325" t="str">
            <v>1.173,69</v>
          </cell>
        </row>
        <row r="2326">
          <cell r="A2326">
            <v>11588</v>
          </cell>
          <cell r="B2326" t="str">
            <v>GABIAO MANTA (COLCHAO) MALHA HEXAGONAL 6 X 8 CM (ZN/AL REVESTIDO COM POLIMERO), FIO 2 MM, DIMENSOES 4,0 X 2,0 X 0,23 M (C X L X A)</v>
          </cell>
          <cell r="C2326" t="str">
            <v>UN</v>
          </cell>
          <cell r="D2326" t="str">
            <v>AS</v>
          </cell>
          <cell r="E2326" t="str">
            <v>1.266,23</v>
          </cell>
        </row>
        <row r="2327">
          <cell r="A2327">
            <v>34383</v>
          </cell>
          <cell r="B2327" t="str">
            <v>GABIAO MANTA (COLCHAO) MALHA HEXAGONAL 6 X 8 CM (ZN/AL REVESTIDO COM POLIMERO), FIO 2 MM, DIMENSOES 4,0 X 2,0 X 0,3 M (C X L X A)</v>
          </cell>
          <cell r="C2327" t="str">
            <v>UN</v>
          </cell>
          <cell r="D2327" t="str">
            <v>AS</v>
          </cell>
          <cell r="E2327" t="str">
            <v>1.392,94</v>
          </cell>
        </row>
        <row r="2328">
          <cell r="A2328">
            <v>40451</v>
          </cell>
          <cell r="B2328" t="str">
            <v>GABIAO MANTA (COLCHAO) MALHA HEXAGONAL 6 X 8 CM (ZN/AL REVESTIDO COM POLIMERO), FIO 2,0 MM, DIMENSOES 5,0 X 2,0 X 0,17 M (C X L X A)</v>
          </cell>
          <cell r="C2328" t="str">
            <v>M2</v>
          </cell>
          <cell r="D2328" t="str">
            <v>AS</v>
          </cell>
          <cell r="E2328" t="str">
            <v>112,60</v>
          </cell>
        </row>
        <row r="2329">
          <cell r="A2329">
            <v>40453</v>
          </cell>
          <cell r="B2329" t="str">
            <v>GABIAO MANTA (COLCHAO) MALHA HEXAGONAL 6 X 8 CM (ZN/AL REVESTIDO COM POLIMERO), FIO 2,0 MM, DIMENSOES 5,0 X 2,0 X 0,23 M (C X L X A)</v>
          </cell>
          <cell r="C2329" t="str">
            <v>M2</v>
          </cell>
          <cell r="D2329" t="str">
            <v>AS</v>
          </cell>
          <cell r="E2329" t="str">
            <v>121,83</v>
          </cell>
        </row>
        <row r="2330">
          <cell r="A2330">
            <v>40452</v>
          </cell>
          <cell r="B2330" t="str">
            <v>GABIAO MANTA (COLCHAO) MALHA HEXAGONAL 6 X 8 CM (ZN/AL REVESTIDO COM POLIMERO), FIO 2,0 MM, DIMENSOES 5,0 X 2,0 X 0,30 M (C X L X A)</v>
          </cell>
          <cell r="C2330" t="str">
            <v>M2</v>
          </cell>
          <cell r="D2330" t="str">
            <v>AS</v>
          </cell>
          <cell r="E2330" t="str">
            <v>133,63</v>
          </cell>
        </row>
        <row r="2331">
          <cell r="A2331">
            <v>11594</v>
          </cell>
          <cell r="B2331" t="str">
            <v>GABIAO SACO MALHA HEXAGONAL 8 X 10 CM (ZN/AL REVESTIDO COM POLIMERO),  FIO 2,4 MM, DIMENSOES 3,0 X 0,65 M</v>
          </cell>
          <cell r="C2331" t="str">
            <v>UN</v>
          </cell>
          <cell r="D2331" t="str">
            <v>AS</v>
          </cell>
          <cell r="E2331" t="str">
            <v>403,58</v>
          </cell>
        </row>
        <row r="2332">
          <cell r="A2332">
            <v>3311</v>
          </cell>
          <cell r="B2332" t="str">
            <v>GABIAO SACO MALHA HEXAGONAL 8 X 10 CM (ZN/AL REVESTIDO COM POLIMERO), FIO 2,4 MM, H = 0,65 M</v>
          </cell>
          <cell r="C2332" t="str">
            <v>M3</v>
          </cell>
          <cell r="D2332" t="str">
            <v>AS</v>
          </cell>
          <cell r="E2332" t="str">
            <v>403,58</v>
          </cell>
        </row>
        <row r="2333">
          <cell r="A2333">
            <v>11599</v>
          </cell>
          <cell r="B2333" t="str">
            <v>GABIAO SACO MALHA HEXAGONAL 8 X 10 CM (ZN/AL), FIO 2,7 MM, DIMENSOES 4,0 X 0,65 M</v>
          </cell>
          <cell r="C2333" t="str">
            <v>UN</v>
          </cell>
          <cell r="D2333" t="str">
            <v>AS</v>
          </cell>
          <cell r="E2333" t="str">
            <v>536,72</v>
          </cell>
        </row>
        <row r="2334">
          <cell r="A2334">
            <v>11593</v>
          </cell>
          <cell r="B2334" t="str">
            <v>GABIAO TIPO CAIXA MALHA HEXAGONAL 8 X 10 CM (ZN/AL REVESTIDO COM POLIMERO),  FIO 2,4 MM, DIMENSOES 2,0 X 1,0 X 1,0 M (C X L X A)</v>
          </cell>
          <cell r="C2334" t="str">
            <v>UN</v>
          </cell>
          <cell r="D2334" t="str">
            <v>AS</v>
          </cell>
          <cell r="E2334" t="str">
            <v>752,44</v>
          </cell>
        </row>
        <row r="2335">
          <cell r="A2335">
            <v>3314</v>
          </cell>
          <cell r="B2335" t="str">
            <v>GABIAO TIPO CAIXA MALHA HEXAGONAL 8 X 10 CM (ZN/AL REVESTIDO COM POLIMERO),  FIO 2,4 MM, H = 0,50 M</v>
          </cell>
          <cell r="C2335" t="str">
            <v>M3</v>
          </cell>
          <cell r="D2335" t="str">
            <v>AS</v>
          </cell>
          <cell r="E2335" t="str">
            <v>538,15</v>
          </cell>
        </row>
        <row r="2336">
          <cell r="A2336">
            <v>11597</v>
          </cell>
          <cell r="B2336" t="str">
            <v>GABIAO TIPO CAIXA MALHA HEXAGONAL 8 X 10 CM (ZN/AL), FIO 2,7 MM, DIMENSOES 2,0 X 1,0 X 1,0 M (C X L X A)</v>
          </cell>
          <cell r="C2336" t="str">
            <v>UN</v>
          </cell>
          <cell r="D2336" t="str">
            <v>AS</v>
          </cell>
          <cell r="E2336" t="str">
            <v>625,80</v>
          </cell>
        </row>
        <row r="2337">
          <cell r="A2337">
            <v>3309</v>
          </cell>
          <cell r="B2337" t="str">
            <v>GABIAO TIPO CAIXA MALHA HEXAGONAL 8 X 10 CM (ZN/AL), FIO 2,7 MM, H = 0,50 M</v>
          </cell>
          <cell r="C2337" t="str">
            <v>M3</v>
          </cell>
          <cell r="D2337" t="str">
            <v>AS</v>
          </cell>
          <cell r="E2337" t="str">
            <v>427,37</v>
          </cell>
        </row>
        <row r="2338">
          <cell r="A2338">
            <v>34612</v>
          </cell>
          <cell r="B2338" t="str">
            <v>GABIAO TIPO CAIXA PARA SOLO REFORCADO, MALHA HEXAGONAL DE DUPLA TORCAO 8 X 10 CM (ZN/AL REVESTIDO COM POLIMERO), FIO 2,7 MM, DIMENSOES 2,0 X 1,0 X 0,5 M, COM CAUDA DE 3,0 M</v>
          </cell>
          <cell r="C2338" t="str">
            <v>UN</v>
          </cell>
          <cell r="D2338" t="str">
            <v>AS</v>
          </cell>
          <cell r="E2338" t="str">
            <v>774,01</v>
          </cell>
        </row>
        <row r="2339">
          <cell r="A2339">
            <v>34635</v>
          </cell>
          <cell r="B2339" t="str">
            <v>GABIAO TIPO CAIXA PARA SOLO REFORCADO, MALHA HEXAGONAL DE DUPLA TORCAO 8 X 10 CM (ZN/AL REVESTIDO COM POLIMERO), FIO 2,7 MM, DIMENSOES 2,0 X 1,0 X 1,0 M, COM CAUDA DE 3,0 M</v>
          </cell>
          <cell r="C2339" t="str">
            <v>UN</v>
          </cell>
          <cell r="D2339" t="str">
            <v>AS</v>
          </cell>
          <cell r="E2339" t="str">
            <v>995,34</v>
          </cell>
        </row>
        <row r="2340">
          <cell r="A2340">
            <v>34633</v>
          </cell>
          <cell r="B2340" t="str">
            <v>GABIAO TIPO CAIXA PARA SOLO REFORCADO, MALHA HEXAGONAL DE DUPLA TORCAO 8 X 10 CM (ZN/AL REVESTIDO COM POLIMERO), FIO 2,7 MM, DIMENSOES 2,0 X 1,0 X 1,0 M, COM CAUDA DE 4,0 M</v>
          </cell>
          <cell r="C2340" t="str">
            <v>UN</v>
          </cell>
          <cell r="D2340" t="str">
            <v>AS</v>
          </cell>
          <cell r="E2340" t="str">
            <v>1.097,13</v>
          </cell>
        </row>
        <row r="2341">
          <cell r="A2341">
            <v>40440</v>
          </cell>
          <cell r="B2341" t="str">
            <v>GABIAO TIPO CAIXA PARA SOLO REFORCADO, MALHA HEXAGONAL 8 X 10 CM (ZN/AL REVESTIDO COM POLIMERO), FIO 2,7 MM, DIMENSOES 2,0 X 1,0 X 0,5 M, COM CAUDA DE 4,0 M</v>
          </cell>
          <cell r="C2341" t="str">
            <v>M3</v>
          </cell>
          <cell r="D2341" t="str">
            <v>AS</v>
          </cell>
          <cell r="E2341" t="str">
            <v>560,54</v>
          </cell>
        </row>
        <row r="2342">
          <cell r="A2342">
            <v>40441</v>
          </cell>
          <cell r="B2342" t="str">
            <v>GABIAO TIPO CAIXA PARA SOLO REFORCADO, MALHA HEXAGONAL 8 X 10 CM (ZN/AL REVESTIDO COM POLIMERO), FIO 2,7 MM, DIMENSOES 2,0 X 1,0 X 1,0 M, COM CAUDA DE 4,0 M</v>
          </cell>
          <cell r="C2342" t="str">
            <v>M3</v>
          </cell>
          <cell r="D2342" t="str">
            <v>AS</v>
          </cell>
          <cell r="E2342" t="str">
            <v>357,87</v>
          </cell>
        </row>
        <row r="2343">
          <cell r="A2343">
            <v>40449</v>
          </cell>
          <cell r="B2343" t="str">
            <v>GABIAO TIPO CAIXA TRAPEZOIDAL, MALHA HEXAGONAL 10 X 12 CM (ZN/AL REVESTIDO COM POLIMERO) FIO 2,7 MM, FACE COM 65 GRAUS, COM GEOSSINTETICO, DIMENSOES 2,0 X 1,5 X 1,0 M (C X L X A)</v>
          </cell>
          <cell r="C2343" t="str">
            <v>M3</v>
          </cell>
          <cell r="D2343" t="str">
            <v>AS</v>
          </cell>
          <cell r="E2343" t="str">
            <v>300,85</v>
          </cell>
        </row>
        <row r="2344">
          <cell r="A2344">
            <v>34800</v>
          </cell>
          <cell r="B2344" t="str">
            <v>GABIAO TIPO CAIXA, MALHA HEXAGONAL 8 X 10 CM (ZN/AL REVESTIDO COM POLIMERO), FIO DE 2,4 MM, DIMENSOES 2,0 x 1,0 x 1,0 M (C X L X A)</v>
          </cell>
          <cell r="C2344" t="str">
            <v>M3</v>
          </cell>
          <cell r="D2344" t="str">
            <v>AS</v>
          </cell>
          <cell r="E2344" t="str">
            <v>376,22</v>
          </cell>
        </row>
        <row r="2345">
          <cell r="A2345">
            <v>11592</v>
          </cell>
          <cell r="B2345" t="str">
            <v>GABIAO TIPO CAIXA, MALHA HEXAGONAL 8 X 10 CM (ZN/AL REVESTIDO COM POLIMERO), FIO 2,4 MM, DIMENSOES 2,0 X 1,0 X 0,5 M (C X L X A)</v>
          </cell>
          <cell r="C2345" t="str">
            <v>UN</v>
          </cell>
          <cell r="D2345" t="str">
            <v>AS</v>
          </cell>
          <cell r="E2345" t="str">
            <v>538,15</v>
          </cell>
        </row>
        <row r="2346">
          <cell r="A2346">
            <v>40438</v>
          </cell>
          <cell r="B2346" t="str">
            <v>GABIAO TIPO CAIXA, MALHA HEXAGONAL 8 X 10 CM (ZN/AL), FIO DE 2,7 MM, DIMENSOES 2,0 X 1,0 X 1,0 M (C X L X A)</v>
          </cell>
          <cell r="C2346" t="str">
            <v>M3</v>
          </cell>
          <cell r="D2346" t="str">
            <v>AS</v>
          </cell>
          <cell r="E2346" t="str">
            <v>250,64</v>
          </cell>
        </row>
        <row r="2347">
          <cell r="A2347">
            <v>40436</v>
          </cell>
          <cell r="B2347" t="str">
            <v>GABIAO TIPO CAIXA, MALHA HEXAGONAL 8 X 10 CM (ZN/AL), FIO DE 2,7 MM, DIMENSOES 5,0 X 1,0 X 1,0 M (C X L X A)</v>
          </cell>
          <cell r="C2347" t="str">
            <v>M3</v>
          </cell>
          <cell r="D2347" t="str">
            <v>AS</v>
          </cell>
          <cell r="E2347" t="str">
            <v>312,53</v>
          </cell>
        </row>
        <row r="2348">
          <cell r="A2348">
            <v>4315</v>
          </cell>
          <cell r="B2348" t="str">
            <v>GANCHO CHATO EM FERRO GALVANIZADO,  L = 110 MM, RECOBRIMENTO = 100MM, SECAO 1/8 X 1/2" (3 MM X 12 MM), PARA FIXAR TELHA DE FIBROCIMENTO ONDULADA</v>
          </cell>
          <cell r="C2348" t="str">
            <v>UN</v>
          </cell>
          <cell r="D2348" t="str">
            <v>CR</v>
          </cell>
          <cell r="E2348" t="str">
            <v>1,32</v>
          </cell>
        </row>
        <row r="2349">
          <cell r="A2349">
            <v>42482</v>
          </cell>
          <cell r="B2349" t="str">
            <v>GANCHO L COM ROSCA, PARA FIXAR TELHA EM MADEIRA, 1/4" X 350 MM (COLETADO CAIXA)</v>
          </cell>
          <cell r="C2349" t="str">
            <v>UN</v>
          </cell>
          <cell r="D2349" t="str">
            <v>CR</v>
          </cell>
          <cell r="E2349" t="str">
            <v>1,76</v>
          </cell>
        </row>
        <row r="2350">
          <cell r="A2350">
            <v>402</v>
          </cell>
          <cell r="B2350" t="str">
            <v>GANCHO OLHAL EM ACO GALVANIZADO, ESPESSURA 16MM, ABERTURA 21MM</v>
          </cell>
          <cell r="C2350" t="str">
            <v>UN</v>
          </cell>
          <cell r="D2350" t="str">
            <v>CR</v>
          </cell>
          <cell r="E2350" t="str">
            <v>15,35</v>
          </cell>
        </row>
        <row r="2351">
          <cell r="A2351">
            <v>4226</v>
          </cell>
          <cell r="B2351" t="str">
            <v>GAS DE COZINHA - GLP</v>
          </cell>
          <cell r="C2351" t="str">
            <v>KG</v>
          </cell>
          <cell r="D2351" t="str">
            <v>C</v>
          </cell>
          <cell r="E2351" t="str">
            <v>6,34</v>
          </cell>
        </row>
        <row r="2352">
          <cell r="A2352">
            <v>4222</v>
          </cell>
          <cell r="B2352" t="str">
            <v>GASOLINA COMUM</v>
          </cell>
          <cell r="C2352" t="str">
            <v>L</v>
          </cell>
          <cell r="D2352" t="str">
            <v>C</v>
          </cell>
          <cell r="E2352" t="str">
            <v>5,60</v>
          </cell>
        </row>
        <row r="2353">
          <cell r="A2353">
            <v>34804</v>
          </cell>
          <cell r="B2353" t="str">
            <v>GEOGRELHA TECIDA COM FILAMENTOS DE POLIESTER + PVC, RESISTENCIA LONGITUDINAL: 90 KN/M, RESISTENCIA TRANSVERSAL: 30 KN/M, ALONGAMENTO = 12 POR CENTO</v>
          </cell>
          <cell r="C2353" t="str">
            <v>M2</v>
          </cell>
          <cell r="D2353" t="str">
            <v>AS</v>
          </cell>
          <cell r="E2353" t="str">
            <v>45,43</v>
          </cell>
        </row>
        <row r="2354">
          <cell r="A2354">
            <v>4013</v>
          </cell>
          <cell r="B2354" t="str">
            <v>GEOTEXTIL NAO TECIDO AGULHADO DE FILAMENTOS CONTINUOS 100% POLIESTER, RESITENCIA A TRACAO = 09 KN/M</v>
          </cell>
          <cell r="C2354" t="str">
            <v>M2</v>
          </cell>
          <cell r="D2354" t="str">
            <v>AS</v>
          </cell>
          <cell r="E2354" t="str">
            <v>4,45</v>
          </cell>
        </row>
        <row r="2355">
          <cell r="A2355">
            <v>4011</v>
          </cell>
          <cell r="B2355" t="str">
            <v>GEOTEXTIL NAO TECIDO AGULHADO DE FILAMENTOS CONTINUOS 100% POLIESTER, RESITENCIA A TRACAO = 10 KN/M</v>
          </cell>
          <cell r="C2355" t="str">
            <v>M2</v>
          </cell>
          <cell r="D2355" t="str">
            <v>AS</v>
          </cell>
          <cell r="E2355" t="str">
            <v>4,97</v>
          </cell>
        </row>
        <row r="2356">
          <cell r="A2356">
            <v>4021</v>
          </cell>
          <cell r="B2356" t="str">
            <v>GEOTEXTIL NAO TECIDO AGULHADO DE FILAMENTOS CONTINUOS 100% POLIESTER, RESITENCIA A TRACAO = 14 KN/M</v>
          </cell>
          <cell r="C2356" t="str">
            <v>M2</v>
          </cell>
          <cell r="D2356" t="str">
            <v>AS</v>
          </cell>
          <cell r="E2356" t="str">
            <v>6,20</v>
          </cell>
        </row>
        <row r="2357">
          <cell r="A2357">
            <v>4019</v>
          </cell>
          <cell r="B2357" t="str">
            <v>GEOTEXTIL NAO TECIDO AGULHADO DE FILAMENTOS CONTINUOS 100% POLIESTER, RESITENCIA A TRACAO = 16 KN/M</v>
          </cell>
          <cell r="C2357" t="str">
            <v>M2</v>
          </cell>
          <cell r="D2357" t="str">
            <v>AS</v>
          </cell>
          <cell r="E2357" t="str">
            <v>7,45</v>
          </cell>
        </row>
        <row r="2358">
          <cell r="A2358">
            <v>4012</v>
          </cell>
          <cell r="B2358" t="str">
            <v>GEOTEXTIL NAO TECIDO AGULHADO DE FILAMENTOS CONTINUOS 100% POLIESTER, RESITENCIA A TRACAO = 21 KN/M</v>
          </cell>
          <cell r="C2358" t="str">
            <v>M2</v>
          </cell>
          <cell r="D2358" t="str">
            <v>AS</v>
          </cell>
          <cell r="E2358" t="str">
            <v>9,98</v>
          </cell>
        </row>
        <row r="2359">
          <cell r="A2359">
            <v>4020</v>
          </cell>
          <cell r="B2359" t="str">
            <v>GEOTEXTIL NAO TECIDO AGULHADO DE FILAMENTOS CONTINUOS 100% POLIESTER, RESITENCIA A TRACAO = 26 KN/M</v>
          </cell>
          <cell r="C2359" t="str">
            <v>M2</v>
          </cell>
          <cell r="D2359" t="str">
            <v>AS</v>
          </cell>
          <cell r="E2359" t="str">
            <v>12,50</v>
          </cell>
        </row>
        <row r="2360">
          <cell r="A2360">
            <v>4018</v>
          </cell>
          <cell r="B2360" t="str">
            <v>GEOTEXTIL NAO TECIDO AGULHADO DE FILAMENTOS CONTINUOS 100% POLIESTER, RESITENCIA A TRACAO = 31 KN/M</v>
          </cell>
          <cell r="C2360" t="str">
            <v>M2</v>
          </cell>
          <cell r="D2360" t="str">
            <v>AS</v>
          </cell>
          <cell r="E2360" t="str">
            <v>14,97</v>
          </cell>
        </row>
        <row r="2361">
          <cell r="A2361">
            <v>36498</v>
          </cell>
          <cell r="B2361" t="str">
            <v>GERADOR PORTATIL MONOFASICO, POTENCIA 5500 VA, MOTOR A GASOLINA, POTENCIA DO MOTOR 13 CV</v>
          </cell>
          <cell r="C2361" t="str">
            <v>UN</v>
          </cell>
          <cell r="D2361" t="str">
            <v>AS</v>
          </cell>
          <cell r="E2361" t="str">
            <v>4.384,34</v>
          </cell>
        </row>
        <row r="2362">
          <cell r="A2362">
            <v>12872</v>
          </cell>
          <cell r="B2362" t="str">
            <v>GESSEIRO</v>
          </cell>
          <cell r="C2362" t="str">
            <v>H</v>
          </cell>
          <cell r="D2362" t="str">
            <v>CR</v>
          </cell>
          <cell r="E2362" t="str">
            <v>14,51</v>
          </cell>
        </row>
        <row r="2363">
          <cell r="A2363">
            <v>41075</v>
          </cell>
          <cell r="B2363" t="str">
            <v>GESSEIRO (MENSALISTA)</v>
          </cell>
          <cell r="C2363" t="str">
            <v>MES</v>
          </cell>
          <cell r="D2363" t="str">
            <v>CR</v>
          </cell>
          <cell r="E2363" t="str">
            <v>2.558,68</v>
          </cell>
        </row>
        <row r="2364">
          <cell r="A2364">
            <v>3315</v>
          </cell>
          <cell r="B2364" t="str">
            <v>GESSO EM PO PARA REVESTIMENTOS/MOLDURAS/SANCAS E USO GERAL</v>
          </cell>
          <cell r="C2364" t="str">
            <v>KG</v>
          </cell>
          <cell r="D2364" t="str">
            <v>AS</v>
          </cell>
          <cell r="E2364" t="str">
            <v>0,35</v>
          </cell>
        </row>
        <row r="2365">
          <cell r="A2365">
            <v>36870</v>
          </cell>
          <cell r="B2365" t="str">
            <v>GESSO PROJETADO</v>
          </cell>
          <cell r="C2365" t="str">
            <v>KG</v>
          </cell>
          <cell r="D2365" t="str">
            <v>AS</v>
          </cell>
          <cell r="E2365" t="str">
            <v>0,52</v>
          </cell>
        </row>
        <row r="2366">
          <cell r="A2366">
            <v>5092</v>
          </cell>
          <cell r="B2366" t="str">
            <v>GONZO DE EMBUTIR, EM LATAO / ZAMAC, *20 X 48* MM, PARA JANELA BASCULANTE / PIVOTANTE -  INCLUI PARAFUSOS</v>
          </cell>
          <cell r="C2366" t="str">
            <v>PAR</v>
          </cell>
          <cell r="D2366" t="str">
            <v>CR</v>
          </cell>
          <cell r="E2366" t="str">
            <v>14,27</v>
          </cell>
        </row>
        <row r="2367">
          <cell r="A2367">
            <v>11462</v>
          </cell>
          <cell r="B2367" t="str">
            <v>GONZO DE SOBREPOR, EM LATAO / ZAMAC, PARA JANELA PIVOTANTE - INCLUI PARAFUSOS</v>
          </cell>
          <cell r="C2367" t="str">
            <v>PAR</v>
          </cell>
          <cell r="D2367" t="str">
            <v>CR</v>
          </cell>
          <cell r="E2367" t="str">
            <v>14,60</v>
          </cell>
        </row>
        <row r="2368">
          <cell r="A2368">
            <v>36529</v>
          </cell>
          <cell r="B2368" t="str">
            <v>GRADE DE DISCOS COM CONTROLE REMOTO, REBOCAVEL, COM 24 DISCOS 24" X 6 MM, COM PNEUS PARA TRANSPORTE</v>
          </cell>
          <cell r="C2368" t="str">
            <v>UN</v>
          </cell>
          <cell r="D2368" t="str">
            <v>AS</v>
          </cell>
          <cell r="E2368" t="str">
            <v>43.367,34</v>
          </cell>
        </row>
        <row r="2369">
          <cell r="A2369">
            <v>3318</v>
          </cell>
          <cell r="B2369" t="str">
            <v>GRADE DE DISCOS MECANICA 20X24" COM 20 DISCOS 24" X 6MM  COM PNEUS PARA TRANSPORTE</v>
          </cell>
          <cell r="C2369" t="str">
            <v>UN</v>
          </cell>
          <cell r="D2369" t="str">
            <v>AS</v>
          </cell>
          <cell r="E2369" t="str">
            <v>34.000,00</v>
          </cell>
        </row>
        <row r="2370">
          <cell r="A2370">
            <v>3324</v>
          </cell>
          <cell r="B2370" t="str">
            <v>GRAMA BATATAIS EM PLACAS, SEM PLANTIO</v>
          </cell>
          <cell r="C2370" t="str">
            <v>M2</v>
          </cell>
          <cell r="D2370" t="str">
            <v>CR</v>
          </cell>
          <cell r="E2370" t="str">
            <v>3,57</v>
          </cell>
        </row>
        <row r="2371">
          <cell r="A2371">
            <v>3322</v>
          </cell>
          <cell r="B2371" t="str">
            <v>GRAMA ESMERALDA OU SAO CARLOS OU CURITIBANA, EM PLACAS, SEM PLANTIO</v>
          </cell>
          <cell r="C2371" t="str">
            <v>M2</v>
          </cell>
          <cell r="D2371" t="str">
            <v>C</v>
          </cell>
          <cell r="E2371" t="str">
            <v>5,00</v>
          </cell>
        </row>
        <row r="2372">
          <cell r="A2372">
            <v>5076</v>
          </cell>
          <cell r="B2372" t="str">
            <v>GRAMPO DE ACO POLIDO 1 " X 9</v>
          </cell>
          <cell r="C2372" t="str">
            <v>KG</v>
          </cell>
          <cell r="D2372" t="str">
            <v>CR</v>
          </cell>
          <cell r="E2372" t="str">
            <v>14,28</v>
          </cell>
        </row>
        <row r="2373">
          <cell r="A2373">
            <v>5077</v>
          </cell>
          <cell r="B2373" t="str">
            <v>GRAMPO DE ACO POLIDO 7/8 " X 9</v>
          </cell>
          <cell r="C2373" t="str">
            <v>KG</v>
          </cell>
          <cell r="D2373" t="str">
            <v>CR</v>
          </cell>
          <cell r="E2373" t="str">
            <v>15,78</v>
          </cell>
        </row>
        <row r="2374">
          <cell r="A2374">
            <v>11837</v>
          </cell>
          <cell r="B2374" t="str">
            <v>GRAMPO LINHA VIVA DE LATAO ESTANHADO, DIAMETRO DO CONDUTOR PRINCIPAL DE 10 A 120 MM2, DIAMETRO DA DERIVACAO DE 10 A 70 MM2</v>
          </cell>
          <cell r="C2374" t="str">
            <v>UN</v>
          </cell>
          <cell r="D2374" t="str">
            <v>CR</v>
          </cell>
          <cell r="E2374" t="str">
            <v>46,32</v>
          </cell>
        </row>
        <row r="2375">
          <cell r="A2375">
            <v>38055</v>
          </cell>
          <cell r="B2375" t="str">
            <v>GRAMPO METALICO TIPO OLHAL PARA HASTE DE ATERRAMENTO DE 1/2'', CONDUTOR DE *10* A 50 MM2</v>
          </cell>
          <cell r="C2375" t="str">
            <v>UN</v>
          </cell>
          <cell r="D2375" t="str">
            <v>CR</v>
          </cell>
          <cell r="E2375" t="str">
            <v>4,20</v>
          </cell>
        </row>
        <row r="2376">
          <cell r="A2376">
            <v>415</v>
          </cell>
          <cell r="B2376" t="str">
            <v>GRAMPO METALICO TIPO OLHAL PARA HASTE DE ATERRAMENTO DE 1'', CONDUTOR DE *10* A 50 MM2</v>
          </cell>
          <cell r="C2376" t="str">
            <v>UN</v>
          </cell>
          <cell r="D2376" t="str">
            <v>CR</v>
          </cell>
          <cell r="E2376" t="str">
            <v>18,99</v>
          </cell>
        </row>
        <row r="2377">
          <cell r="A2377">
            <v>416</v>
          </cell>
          <cell r="B2377" t="str">
            <v>GRAMPO METALICO TIPO OLHAL PARA HASTE DE ATERRAMENTO DE 3/4'', CONDUTOR DE *10* A 50 MM2</v>
          </cell>
          <cell r="C2377" t="str">
            <v>UN</v>
          </cell>
          <cell r="D2377" t="str">
            <v>CR</v>
          </cell>
          <cell r="E2377" t="str">
            <v>6,95</v>
          </cell>
        </row>
        <row r="2378">
          <cell r="A2378">
            <v>425</v>
          </cell>
          <cell r="B2378" t="str">
            <v>GRAMPO METALICO TIPO OLHAL PARA HASTE DE ATERRAMENTO DE 5/8'', CONDUTOR DE *10* A 50 MM2</v>
          </cell>
          <cell r="C2378" t="str">
            <v>UN</v>
          </cell>
          <cell r="D2378" t="str">
            <v>CR</v>
          </cell>
          <cell r="E2378" t="str">
            <v>4,31</v>
          </cell>
        </row>
        <row r="2379">
          <cell r="A2379">
            <v>426</v>
          </cell>
          <cell r="B2379" t="str">
            <v>GRAMPO METALICO TIPO U PARA HASTE DE ATERRAMENTO DE ATE 3/4'', CONDUTOR DE 10 A 25 MM2</v>
          </cell>
          <cell r="C2379" t="str">
            <v>UN</v>
          </cell>
          <cell r="D2379" t="str">
            <v>CR</v>
          </cell>
          <cell r="E2379" t="str">
            <v>23,74</v>
          </cell>
        </row>
        <row r="2380">
          <cell r="A2380">
            <v>38056</v>
          </cell>
          <cell r="B2380" t="str">
            <v>GRAMPO METALICO TIPO U PARA HASTE DE ATERRAMENTO DE ATE 5/8'', CONDUTOR DE 10 A 25 MM2</v>
          </cell>
          <cell r="C2380" t="str">
            <v>UN</v>
          </cell>
          <cell r="D2380" t="str">
            <v>CR</v>
          </cell>
          <cell r="E2380" t="str">
            <v>23,18</v>
          </cell>
        </row>
        <row r="2381">
          <cell r="A2381">
            <v>1564</v>
          </cell>
          <cell r="B2381" t="str">
            <v>GRAMPO PARALELO METALICO PARA CABO DE 6 A 50 MM2, COM 2 PARAFUSOS</v>
          </cell>
          <cell r="C2381" t="str">
            <v>UN</v>
          </cell>
          <cell r="D2381" t="str">
            <v>CR</v>
          </cell>
          <cell r="E2381" t="str">
            <v>8,84</v>
          </cell>
        </row>
        <row r="2382">
          <cell r="A2382">
            <v>11032</v>
          </cell>
          <cell r="B2382" t="str">
            <v>GRAMPO U DE 5/8 " N8 EM FERRO GALVANIZADO</v>
          </cell>
          <cell r="C2382" t="str">
            <v>UN</v>
          </cell>
          <cell r="D2382" t="str">
            <v>CR</v>
          </cell>
          <cell r="E2382" t="str">
            <v>7,45</v>
          </cell>
        </row>
        <row r="2383">
          <cell r="A2383">
            <v>36786</v>
          </cell>
          <cell r="B2383" t="str">
            <v>GRANALHA DE ACO, ANGULAR (GRIT), PARA JATEAMENTO, PENEIRA 0,117 A 1,00 MM, (SAE G-40 A G-80)</v>
          </cell>
          <cell r="C2383" t="str">
            <v>SC25KG</v>
          </cell>
          <cell r="D2383" t="str">
            <v>AS</v>
          </cell>
          <cell r="E2383" t="str">
            <v>142,68</v>
          </cell>
        </row>
        <row r="2384">
          <cell r="A2384">
            <v>36785</v>
          </cell>
          <cell r="B2384" t="str">
            <v>GRANALHA DE ACO, ANGULAR (GRIT), PARA JATEAMENTO, PENEIRA 1,41 A 1,19 MM (SAE G16)</v>
          </cell>
          <cell r="C2384" t="str">
            <v>SC25KG</v>
          </cell>
          <cell r="D2384" t="str">
            <v>AS</v>
          </cell>
          <cell r="E2384" t="str">
            <v>123,98</v>
          </cell>
        </row>
        <row r="2385">
          <cell r="A2385">
            <v>36782</v>
          </cell>
          <cell r="B2385" t="str">
            <v>GRANALHA DE ACO, ESFERICA (SHOT), PARA JATEAMENTO, PENEIRA 0,40 A 1,00 MM (SAE S-170 A S-280)</v>
          </cell>
          <cell r="C2385" t="str">
            <v>SC25KG</v>
          </cell>
          <cell r="D2385" t="str">
            <v>AS</v>
          </cell>
          <cell r="E2385" t="str">
            <v>147,99</v>
          </cell>
        </row>
        <row r="2386">
          <cell r="A2386">
            <v>25930</v>
          </cell>
          <cell r="B2386" t="str">
            <v>GRANALHA DE ACO, ESFERICA (SHOT), PARA JATEAMENTO, PENEIRA 1,19 A 1,00 MM (SAE S390)</v>
          </cell>
          <cell r="C2386" t="str">
            <v>SC25KG</v>
          </cell>
          <cell r="D2386" t="str">
            <v>AS</v>
          </cell>
          <cell r="E2386" t="str">
            <v>166,69</v>
          </cell>
        </row>
        <row r="2387">
          <cell r="A2387">
            <v>4824</v>
          </cell>
          <cell r="B2387" t="str">
            <v>GRANILHA/ GRANA/ PEDRISCO OU AGREGADO EM MARMORE/ GRANITO/ QUARTZO E CALCARIO, PRETO, CINZA, PALHA OU BRANCO</v>
          </cell>
          <cell r="C2387" t="str">
            <v>KG</v>
          </cell>
          <cell r="D2387" t="str">
            <v>CR</v>
          </cell>
          <cell r="E2387" t="str">
            <v>0,56</v>
          </cell>
        </row>
        <row r="2388">
          <cell r="A2388">
            <v>11795</v>
          </cell>
          <cell r="B2388" t="str">
            <v>GRANITO PARA BANCADA, POLIDO, TIPO ANDORINHA/ QUARTZ/ CASTELO/ CORUMBA OU OUTROS EQUIVALENTES DA REGIAO, E=  *2,5* CM</v>
          </cell>
          <cell r="C2388" t="str">
            <v>M2</v>
          </cell>
          <cell r="D2388" t="str">
            <v>CR</v>
          </cell>
          <cell r="E2388" t="str">
            <v>483,01</v>
          </cell>
        </row>
        <row r="2389">
          <cell r="A2389">
            <v>134</v>
          </cell>
          <cell r="B2389" t="str">
            <v>GRAUTE CIMENTICIO PARA USO GERAL</v>
          </cell>
          <cell r="C2389" t="str">
            <v>KG</v>
          </cell>
          <cell r="D2389" t="str">
            <v>CR</v>
          </cell>
          <cell r="E2389" t="str">
            <v>1,25</v>
          </cell>
        </row>
        <row r="2390">
          <cell r="A2390">
            <v>4229</v>
          </cell>
          <cell r="B2390" t="str">
            <v>GRAXA LUBRIFICANTE</v>
          </cell>
          <cell r="C2390" t="str">
            <v>KG</v>
          </cell>
          <cell r="D2390" t="str">
            <v>CR</v>
          </cell>
          <cell r="E2390" t="str">
            <v>35,23</v>
          </cell>
        </row>
        <row r="2391">
          <cell r="A2391">
            <v>11244</v>
          </cell>
          <cell r="B2391" t="str">
            <v>GRELHA FOFO ARTICULADA, CARGA MAXIMA 1,5 T, *300 X 1000* MM, E= *15* MM</v>
          </cell>
          <cell r="C2391" t="str">
            <v>UN</v>
          </cell>
          <cell r="D2391" t="str">
            <v>AS</v>
          </cell>
          <cell r="E2391" t="str">
            <v>219,41</v>
          </cell>
        </row>
        <row r="2392">
          <cell r="A2392">
            <v>11245</v>
          </cell>
          <cell r="B2392" t="str">
            <v>GRELHA FOFO SIMPLES COM REQUADRO, CARGA MAXIMA  12,5 T, *300 X 1000* MM, E= *15* MM, AREA ESTACIONAMENTO CARRO PASSEIO</v>
          </cell>
          <cell r="C2392" t="str">
            <v>UN</v>
          </cell>
          <cell r="D2392" t="str">
            <v>AS</v>
          </cell>
          <cell r="E2392" t="str">
            <v>303,48</v>
          </cell>
        </row>
        <row r="2393">
          <cell r="A2393">
            <v>11235</v>
          </cell>
          <cell r="B2393" t="str">
            <v>GRELHA FOFO SIMPLES COM REQUADRO, CARGA MAXIMA 1,5 T, 150 X 1000 MM, E= *15* MM</v>
          </cell>
          <cell r="C2393" t="str">
            <v>UN</v>
          </cell>
          <cell r="D2393" t="str">
            <v>AS</v>
          </cell>
          <cell r="E2393" t="str">
            <v>167,44</v>
          </cell>
        </row>
        <row r="2394">
          <cell r="A2394">
            <v>11236</v>
          </cell>
          <cell r="B2394" t="str">
            <v>GRELHA FOFO SIMPLES COM REQUADRO, CARGA MAXIMA 1,5 T, 200 X 1000 MM, E= *15* MM</v>
          </cell>
          <cell r="C2394" t="str">
            <v>UN</v>
          </cell>
          <cell r="D2394" t="str">
            <v>AS</v>
          </cell>
          <cell r="E2394" t="str">
            <v>212,79</v>
          </cell>
        </row>
        <row r="2395">
          <cell r="A2395">
            <v>11731</v>
          </cell>
          <cell r="B2395" t="str">
            <v>GRELHA PVC BRANCA QUADRADA, 150 X 150 MM</v>
          </cell>
          <cell r="C2395" t="str">
            <v>UN</v>
          </cell>
          <cell r="D2395" t="str">
            <v>CR</v>
          </cell>
          <cell r="E2395" t="str">
            <v>5,16</v>
          </cell>
        </row>
        <row r="2396">
          <cell r="A2396">
            <v>11732</v>
          </cell>
          <cell r="B2396" t="str">
            <v>GRELHA PVC CROMADA REDONDA, 150 MM</v>
          </cell>
          <cell r="C2396" t="str">
            <v>UN</v>
          </cell>
          <cell r="D2396" t="str">
            <v>CR</v>
          </cell>
          <cell r="E2396" t="str">
            <v>26,20</v>
          </cell>
        </row>
        <row r="2397">
          <cell r="A2397">
            <v>36494</v>
          </cell>
          <cell r="B2397" t="str">
            <v>GRUA ASCENCIONAL, LANCA DE 30 M, CAPACIDADE DE 1,0 T A 30 M, ALTURA ATE 39 M</v>
          </cell>
          <cell r="C2397" t="str">
            <v>UN</v>
          </cell>
          <cell r="D2397" t="str">
            <v>AS</v>
          </cell>
          <cell r="E2397" t="str">
            <v>443.168,75</v>
          </cell>
        </row>
        <row r="2398">
          <cell r="A2398">
            <v>36493</v>
          </cell>
          <cell r="B2398" t="str">
            <v>GRUA ASCENCIONAL, LANCA DE 42 M, CAPACIDADE DE 1,5 T A 30 M, ALTURA ATE 39 M</v>
          </cell>
          <cell r="C2398" t="str">
            <v>UN</v>
          </cell>
          <cell r="D2398" t="str">
            <v>AS</v>
          </cell>
          <cell r="E2398" t="str">
            <v>502.092,19</v>
          </cell>
        </row>
        <row r="2399">
          <cell r="A2399">
            <v>36492</v>
          </cell>
          <cell r="B2399" t="str">
            <v>GRUA ASCENCIONAL, LANCA DE 50 M, CAPACIDADE DE 2,33 T A 30 M, ALTURA ATE 48 M</v>
          </cell>
          <cell r="C2399" t="str">
            <v>UN</v>
          </cell>
          <cell r="D2399" t="str">
            <v>AS</v>
          </cell>
          <cell r="E2399" t="str">
            <v>932.696,87</v>
          </cell>
        </row>
        <row r="2400">
          <cell r="A2400">
            <v>13333</v>
          </cell>
          <cell r="B2400" t="str">
            <v>GRUPO DE SOLDAGEM C/ GERADOR A DIESEL 60 CV PARA SOLDA ELETRICA, SOBRE 04 RODAS, COM MOTOR 4 CILINDROS</v>
          </cell>
          <cell r="C2400" t="str">
            <v>UN</v>
          </cell>
          <cell r="D2400" t="str">
            <v>AS</v>
          </cell>
          <cell r="E2400" t="str">
            <v>121.412,60</v>
          </cell>
        </row>
        <row r="2401">
          <cell r="A2401">
            <v>13533</v>
          </cell>
          <cell r="B2401" t="str">
            <v>GRUPO DE SOLDAGEM COM GERADOR A DIESEL 30 CV, PARA SOLDA ELETRICA, SOBRE DUAS RODAS</v>
          </cell>
          <cell r="C2401" t="str">
            <v>UN</v>
          </cell>
          <cell r="D2401" t="str">
            <v>AS</v>
          </cell>
          <cell r="E2401" t="str">
            <v>108.529,37</v>
          </cell>
        </row>
        <row r="2402">
          <cell r="A2402">
            <v>36499</v>
          </cell>
          <cell r="B2402" t="str">
            <v>GRUPO GERADOR A GASOLINA, POTENCIA NOMINAL 2,2 KW, TENSAO DE SAIDA 110/220 V, MOTOR POTENCIA 6,5 HP</v>
          </cell>
          <cell r="C2402" t="str">
            <v>UN</v>
          </cell>
          <cell r="D2402" t="str">
            <v>AS</v>
          </cell>
          <cell r="E2402" t="str">
            <v>2.367,54</v>
          </cell>
        </row>
        <row r="2403">
          <cell r="A2403">
            <v>39585</v>
          </cell>
          <cell r="B2403" t="str">
            <v>GRUPO GERADOR DIESEL, COM CARENAGEM, POTENCIA STANDART ENTRE 100 E 110 KVA, VELOCIDADE DE 1800 RPM, FREQUENCIA DE 60 HZ</v>
          </cell>
          <cell r="C2403" t="str">
            <v>UN</v>
          </cell>
          <cell r="D2403" t="str">
            <v>AS</v>
          </cell>
          <cell r="E2403" t="str">
            <v>78.396,11</v>
          </cell>
        </row>
        <row r="2404">
          <cell r="A2404">
            <v>39586</v>
          </cell>
          <cell r="B2404" t="str">
            <v>GRUPO GERADOR DIESEL, COM CARENAGEM, POTENCIA STANDART ENTRE 140 E 150 KVA, VELOCIDADE DE 1800 RPM, FREQUENCIA DE 60 HZ</v>
          </cell>
          <cell r="C2404" t="str">
            <v>UN</v>
          </cell>
          <cell r="D2404" t="str">
            <v>AS</v>
          </cell>
          <cell r="E2404" t="str">
            <v>91.953,33</v>
          </cell>
        </row>
        <row r="2405">
          <cell r="A2405">
            <v>39587</v>
          </cell>
          <cell r="B2405" t="str">
            <v>GRUPO GERADOR DIESEL, COM CARENAGEM, POTENCIA STANDART ENTRE 210 E 220 KVA, VELOCIDADE DE 1800 RPM, FREQUENCIA DE 60 HZ</v>
          </cell>
          <cell r="C2405" t="str">
            <v>UN</v>
          </cell>
          <cell r="D2405" t="str">
            <v>AS</v>
          </cell>
          <cell r="E2405" t="str">
            <v>111.994,44</v>
          </cell>
        </row>
        <row r="2406">
          <cell r="A2406">
            <v>39588</v>
          </cell>
          <cell r="B2406" t="str">
            <v>GRUPO GERADOR DIESEL, COM CARENAGEM, POTENCIA STANDART ENTRE 250 E 260 KVA, VELOCIDADE DE 1800 RPM, FREQUENCIA DE 60 HZ</v>
          </cell>
          <cell r="C2406" t="str">
            <v>UN</v>
          </cell>
          <cell r="D2406" t="str">
            <v>AS</v>
          </cell>
          <cell r="E2406" t="str">
            <v>129.677,77</v>
          </cell>
        </row>
        <row r="2407">
          <cell r="A2407">
            <v>39584</v>
          </cell>
          <cell r="B2407" t="str">
            <v>GRUPO GERADOR DIESEL, COM CARENAGEM, POTENCIA STANDART ENTRE 50 E 55 KVA, VELOCIDADE DE 1800 RPM, FREQUENCIA DE 60 HZ</v>
          </cell>
          <cell r="C2407" t="str">
            <v>UN</v>
          </cell>
          <cell r="D2407" t="str">
            <v>AS</v>
          </cell>
          <cell r="E2407" t="str">
            <v>69.813,80</v>
          </cell>
        </row>
        <row r="2408">
          <cell r="A2408">
            <v>39590</v>
          </cell>
          <cell r="B2408" t="str">
            <v>GRUPO GERADOR DIESEL, SEM CARENAGEM, POTENCIA STANDART ENTRE 100 E 110 KVA, VELOCIDADE DE 1800 RPM, FREQUENCIA DE 60 HZ</v>
          </cell>
          <cell r="C2408" t="str">
            <v>UN</v>
          </cell>
          <cell r="D2408" t="str">
            <v>AS</v>
          </cell>
          <cell r="E2408" t="str">
            <v>68.139,77</v>
          </cell>
        </row>
        <row r="2409">
          <cell r="A2409">
            <v>39592</v>
          </cell>
          <cell r="B2409" t="str">
            <v>GRUPO GERADOR DIESEL, SEM CARENAGEM, POTENCIA STANDART ENTRE 210 E 220 KVA, VELOCIDADE DE 1800 RPM, FREQUENCIA DE 60 HZ</v>
          </cell>
          <cell r="C2409" t="str">
            <v>UN</v>
          </cell>
          <cell r="D2409" t="str">
            <v>AS</v>
          </cell>
          <cell r="E2409" t="str">
            <v>97.918,50</v>
          </cell>
        </row>
        <row r="2410">
          <cell r="A2410">
            <v>39593</v>
          </cell>
          <cell r="B2410" t="str">
            <v>GRUPO GERADOR DIESEL, SEM CARENAGEM, POTENCIA STANDART ENTRE 250 E 260 KVA, VELOCIDADE DE 1800 RPM, FREQUENCIA DE 60 HZ</v>
          </cell>
          <cell r="C2410" t="str">
            <v>UN</v>
          </cell>
          <cell r="D2410" t="str">
            <v>AS</v>
          </cell>
          <cell r="E2410" t="str">
            <v>111.994,44</v>
          </cell>
        </row>
        <row r="2411">
          <cell r="A2411">
            <v>14254</v>
          </cell>
          <cell r="B2411" t="str">
            <v>GRUPO GERADOR DIESEL, SEM CARENAGEM, POTENCIA STANDART ENTRE 80 E 90 KVA, VELOCIDADE DE 1800 RPM, FREQUENCIA DE 60 HZ</v>
          </cell>
          <cell r="C2411" t="str">
            <v>UN</v>
          </cell>
          <cell r="D2411" t="str">
            <v>AS</v>
          </cell>
          <cell r="E2411" t="str">
            <v>63.660,00</v>
          </cell>
        </row>
        <row r="2412">
          <cell r="A2412">
            <v>25987</v>
          </cell>
          <cell r="B2412" t="str">
            <v>GRUPO GERADOR ESTACIONARIO SILENCIADO, POTENCIA 50 KVA, MOTOR DIESEL</v>
          </cell>
          <cell r="C2412" t="str">
            <v>UN</v>
          </cell>
          <cell r="D2412" t="str">
            <v>AS</v>
          </cell>
          <cell r="E2412" t="str">
            <v>53.161,18</v>
          </cell>
        </row>
        <row r="2413">
          <cell r="A2413">
            <v>25019</v>
          </cell>
          <cell r="B2413" t="str">
            <v>GRUPO GERADOR ESTACIONARIO, MOTOR DIESEL POTENCIA 170 KVA</v>
          </cell>
          <cell r="C2413" t="str">
            <v>UN</v>
          </cell>
          <cell r="D2413" t="str">
            <v>AS</v>
          </cell>
          <cell r="E2413" t="str">
            <v>91.124,20</v>
          </cell>
        </row>
        <row r="2414">
          <cell r="A2414">
            <v>36501</v>
          </cell>
          <cell r="B2414" t="str">
            <v>GRUPO GERADOR ESTACIONARIO, POTENCIA 150 KVA, MOTOR DIESEL</v>
          </cell>
          <cell r="C2414" t="str">
            <v>UN</v>
          </cell>
          <cell r="D2414" t="str">
            <v>AS</v>
          </cell>
          <cell r="E2414" t="str">
            <v>81.131,94</v>
          </cell>
        </row>
        <row r="2415">
          <cell r="A2415">
            <v>25986</v>
          </cell>
          <cell r="B2415" t="str">
            <v>GRUPO GERADOR ESTACIONARIO, SILENCIADO, POTENCIA 180 KVA, MOTOR DIESEL</v>
          </cell>
          <cell r="C2415" t="str">
            <v>UN</v>
          </cell>
          <cell r="D2415" t="str">
            <v>AS</v>
          </cell>
          <cell r="E2415" t="str">
            <v>97.536,14</v>
          </cell>
        </row>
        <row r="2416">
          <cell r="A2416">
            <v>36500</v>
          </cell>
          <cell r="B2416" t="str">
            <v>GRUPO GERADOR REBOCAVEL, POTENCIA *66* KVA, MOTOR A DIESEL</v>
          </cell>
          <cell r="C2416" t="str">
            <v>UN</v>
          </cell>
          <cell r="D2416" t="str">
            <v>AS</v>
          </cell>
          <cell r="E2416" t="str">
            <v>57.333,73</v>
          </cell>
        </row>
        <row r="2417">
          <cell r="A2417">
            <v>20017</v>
          </cell>
          <cell r="B2417" t="str">
            <v>GUARNICAO/ ALIZAR/ VISTA MACICA, E= *1* CM, L= *4,5* CM, EM CEDRINHO/ ANGELIM COMERCIAL/  EUCALIPTO/ CURUPIXA/ PEROBA/ CUMARU OU EQUIVALENTE DA REGIAO</v>
          </cell>
          <cell r="C2417" t="str">
            <v>M</v>
          </cell>
          <cell r="D2417" t="str">
            <v>CR</v>
          </cell>
          <cell r="E2417" t="str">
            <v>3,17</v>
          </cell>
        </row>
        <row r="2418">
          <cell r="A2418">
            <v>20007</v>
          </cell>
          <cell r="B2418" t="str">
            <v>GUARNICAO/ ALIZAR/ VISTA MACICA, E= *1* CM, L= *4,5* CM, EM PINUS/ TAUARI/ VIROLA OU EQUIVALENTE DA REGIAO</v>
          </cell>
          <cell r="C2418" t="str">
            <v>M</v>
          </cell>
          <cell r="D2418" t="str">
            <v>CR</v>
          </cell>
          <cell r="E2418" t="str">
            <v>2,44</v>
          </cell>
        </row>
        <row r="2419">
          <cell r="A2419">
            <v>39836</v>
          </cell>
          <cell r="B2419" t="str">
            <v>GUARNICAO/ALIZAR/VISTA, E = *1,3* CM, L = *5,0* CM HASTE REGULAVEL = *35* MM, EM MDF/PVC WOOD/ POLIESTIRENO OU MADEIRA LAMINADA, PRIMER BRANCO</v>
          </cell>
          <cell r="C2419" t="str">
            <v>JG</v>
          </cell>
          <cell r="D2419" t="str">
            <v>CR</v>
          </cell>
          <cell r="E2419" t="str">
            <v>232,01</v>
          </cell>
        </row>
        <row r="2420">
          <cell r="A2420">
            <v>39830</v>
          </cell>
          <cell r="B2420" t="str">
            <v>GUARNICAO/ALIZAR/VISTA, E = *1,3* CM, L = *7,0* CM, EM POLIESTIRENO, BRANCO</v>
          </cell>
          <cell r="C2420" t="str">
            <v>JG</v>
          </cell>
          <cell r="D2420" t="str">
            <v>CR</v>
          </cell>
          <cell r="E2420" t="str">
            <v>264,60</v>
          </cell>
        </row>
        <row r="2421">
          <cell r="A2421">
            <v>39831</v>
          </cell>
          <cell r="B2421" t="str">
            <v>GUARNICAO/ALIZAR/VISTA, E = *1,5* CM, L = *5,0* CM, EM POLIESTIRENO, BRANCO</v>
          </cell>
          <cell r="C2421" t="str">
            <v>JG</v>
          </cell>
          <cell r="D2421" t="str">
            <v>CR</v>
          </cell>
          <cell r="E2421" t="str">
            <v>264,04</v>
          </cell>
        </row>
        <row r="2422">
          <cell r="A2422">
            <v>36888</v>
          </cell>
          <cell r="B2422" t="str">
            <v>GUARNICAO/MOLDURA DE ACABAMENTO PARA ESQUADRIA DE ALUMINIO ANODIZADO NATURAL, PARA 1 FACE</v>
          </cell>
          <cell r="C2422" t="str">
            <v>M</v>
          </cell>
          <cell r="D2422" t="str">
            <v>CR</v>
          </cell>
          <cell r="E2422" t="str">
            <v>7,60</v>
          </cell>
        </row>
        <row r="2423">
          <cell r="A2423">
            <v>40527</v>
          </cell>
          <cell r="B2423" t="str">
            <v>GUINCHO DE ALAVANCA MANUAL, CAPACIDADE DE 1,6 T, COM 20 M DE CABO DE ACO (AQUISICAO)</v>
          </cell>
          <cell r="C2423" t="str">
            <v>UN</v>
          </cell>
          <cell r="D2423" t="str">
            <v>CR</v>
          </cell>
          <cell r="E2423" t="str">
            <v>2.122,67</v>
          </cell>
        </row>
        <row r="2424">
          <cell r="A2424">
            <v>36497</v>
          </cell>
          <cell r="B2424" t="str">
            <v>GUINCHO DE ALAVANCA MANUAL, CAPACIDADE 3,2 T COM 20 M DE CABO DE ACO DIAMETRO 16,3 MM</v>
          </cell>
          <cell r="C2424" t="str">
            <v>UN</v>
          </cell>
          <cell r="D2424" t="str">
            <v>CR</v>
          </cell>
          <cell r="E2424" t="str">
            <v>2.423,25</v>
          </cell>
        </row>
        <row r="2425">
          <cell r="A2425">
            <v>36487</v>
          </cell>
          <cell r="B2425" t="str">
            <v>GUINCHO ELETRICO DE COLUNA, CAPACIDADE 400 KG, COM MOTO FREIO, MOTOR TRIFASICO DE 1,25 CV</v>
          </cell>
          <cell r="C2425" t="str">
            <v>UN</v>
          </cell>
          <cell r="D2425" t="str">
            <v>CR</v>
          </cell>
          <cell r="E2425" t="str">
            <v>4.219,26</v>
          </cell>
        </row>
        <row r="2426">
          <cell r="A2426">
            <v>25952</v>
          </cell>
          <cell r="B2426" t="str">
            <v>GUINDASTE HIDRAULICO AUTOPROPELIDO, COM LANCA TELESCOPICA 28,80 M, CAPACIDADE MAXIMA 30 T, POTENCIA 97 KW, TRACAO 4 X 4</v>
          </cell>
          <cell r="C2426" t="str">
            <v>UN</v>
          </cell>
          <cell r="D2426" t="str">
            <v>AS</v>
          </cell>
          <cell r="E2426" t="str">
            <v>774.948,69</v>
          </cell>
        </row>
        <row r="2427">
          <cell r="A2427">
            <v>25954</v>
          </cell>
          <cell r="B2427" t="str">
            <v>GUINDASTE HIDRAULICO AUTOPROPELIDO, COM LANCA TELESCOPICA 40 M, CAPACIDADE MAXIMA 60 T, POTENCIA 260 KW, TRACAO 6 X 6</v>
          </cell>
          <cell r="C2427" t="str">
            <v>UN</v>
          </cell>
          <cell r="D2427" t="str">
            <v>AS</v>
          </cell>
          <cell r="E2427" t="str">
            <v>1.490.285,94</v>
          </cell>
        </row>
        <row r="2428">
          <cell r="A2428">
            <v>25953</v>
          </cell>
          <cell r="B2428" t="str">
            <v>GUINDASTE HIDRAULICO AUTOPROPELIDO, COM LANCA TELESCOPICA 50 M, CAPACIDADE MAXIMA 100 T, POTENCIA 350 KW, TRACAO 10 X 6</v>
          </cell>
          <cell r="C2428" t="str">
            <v>UN</v>
          </cell>
          <cell r="D2428" t="str">
            <v>AS</v>
          </cell>
          <cell r="E2428" t="str">
            <v>2.533.486,09</v>
          </cell>
        </row>
        <row r="2429">
          <cell r="A2429">
            <v>37776</v>
          </cell>
          <cell r="B2429" t="str">
            <v>GUINDAUTO HIDRAULICO, CAPACIDADE MAXIMA DE CARGA 10000 KG, MOMENTO MAXIMO DE CARGA 23 TM , ALCANCE MAXIMO HORIZONTAL 11,80 M, PARA MONTAGEM SOBRE CHASSI DE CAMINHAO PBT MINIMO 15000 KG (INCLUI MONTAGEM, NAO INCLUI CAMINHAO)</v>
          </cell>
          <cell r="C2429" t="str">
            <v>UN</v>
          </cell>
          <cell r="D2429" t="str">
            <v>AS</v>
          </cell>
          <cell r="E2429" t="str">
            <v>155.270,31</v>
          </cell>
        </row>
        <row r="2430">
          <cell r="A2430">
            <v>37775</v>
          </cell>
          <cell r="B2430" t="str">
            <v>GUINDAUTO HIDRAULICO, CAPACIDADE MAXIMA DE CARGA 14340 KG, MOMENTO MAXIMO DE CARGA 42,3 TM, ALCANCE MAXIMO HORIZONTAL 16,80 M, PARA MONTAGEM SOBRE CHASSI DE CAMINHAO PBT MINIMO 23000 KG (INCLUI MONTAGEM, NAO INCLUI CAMINHAO)</v>
          </cell>
          <cell r="C2430" t="str">
            <v>UN</v>
          </cell>
          <cell r="D2430" t="str">
            <v>AS</v>
          </cell>
          <cell r="E2430" t="str">
            <v>244.562,50</v>
          </cell>
        </row>
        <row r="2431">
          <cell r="A2431">
            <v>36491</v>
          </cell>
          <cell r="B2431" t="str">
            <v>GUINDAUTO HIDRAULICO, CAPACIDADE MAXIMA DE CARGA 30000 KG, MOMENTO MAXIMO DE CARGA 92,2 TM , ALCANCE MAXIMO HORIZONTAL  22,00 M, PARA MONTAGEM SOBRE CHASSI DE CAMINHAO PBT MINIMO 30000 KG (INCLUI MONTAGEM, NAO INCLUI CAMINHAO)</v>
          </cell>
          <cell r="C2431" t="str">
            <v>UN</v>
          </cell>
          <cell r="D2431" t="str">
            <v>AS</v>
          </cell>
          <cell r="E2431" t="str">
            <v>905.687,50</v>
          </cell>
        </row>
        <row r="2432">
          <cell r="A2432">
            <v>10712</v>
          </cell>
          <cell r="B2432" t="str">
            <v>GUINDAUTO HIDRAULICO, CAPACIDADE MAXIMA DE CARGA 3300 KG, MOMENTO MAXIMO DE CARGA 5,8 TM , ALCANCE MAXIMO HORIZONTAL  7,60 M, PARA MONTAGEM SOBRE CHASSI DE CAMINHAO PBT MINIMO 8000 KG (INCLUI MONTAGEM, NAO INCLUI CAMINHAO)</v>
          </cell>
          <cell r="C2432" t="str">
            <v>UN</v>
          </cell>
          <cell r="D2432" t="str">
            <v>AS</v>
          </cell>
          <cell r="E2432" t="str">
            <v>61.140,62</v>
          </cell>
        </row>
        <row r="2433">
          <cell r="A2433">
            <v>3363</v>
          </cell>
          <cell r="B2433" t="str">
            <v>GUINDAUTO HIDRAULICO, CAPACIDADE MAXIMA DE CARGA 6200 KG, MOMENTO MAXIMO DE CARGA 11,7 TM , ALCANCE MAXIMO HORIZONTAL  9,70 M, PARA MONTAGEM SOBRE CHASSI DE CAMINHAO PBT MINIMO 13000 KG (INCLUI MONTAGEM, NAO INCLUI CAMINHAO)</v>
          </cell>
          <cell r="C2433" t="str">
            <v>UN</v>
          </cell>
          <cell r="D2433" t="str">
            <v>AS</v>
          </cell>
          <cell r="E2433" t="str">
            <v>86.000,00</v>
          </cell>
        </row>
        <row r="2434">
          <cell r="A2434">
            <v>3365</v>
          </cell>
          <cell r="B2434" t="str">
            <v>GUINDAUTO HIDRAULICO, CAPACIDADE MAXIMA DE CARGA 8500 KG, MOMENTO MAXIMO DE CARGA 30,4 TM , ALCANCE MAXIMO HORIZONTAL  14,30 M, PARA MONTAGEM SOBRE CHASSI DE CAMINHAO PBT MINIMO 23000 KG (INCLUI MONTAGEM, NAO INCLUI CAMINHAO)</v>
          </cell>
          <cell r="C2434" t="str">
            <v>UN</v>
          </cell>
          <cell r="D2434" t="str">
            <v>AS</v>
          </cell>
          <cell r="E2434" t="str">
            <v>201.025,00</v>
          </cell>
        </row>
        <row r="2435">
          <cell r="A2435">
            <v>7569</v>
          </cell>
          <cell r="B2435" t="str">
            <v>HASTE ANCORA EM ACO GALVANIZADO, DIMENSOES 16 MM X 2000 MM</v>
          </cell>
          <cell r="C2435" t="str">
            <v>UN</v>
          </cell>
          <cell r="D2435" t="str">
            <v>CR</v>
          </cell>
          <cell r="E2435" t="str">
            <v>71,69</v>
          </cell>
        </row>
        <row r="2436">
          <cell r="A2436">
            <v>34349</v>
          </cell>
          <cell r="B2436" t="str">
            <v>HASTE DE ACO GALVANIZADO PARA FIXACAO DE CONCERTINA 2 "/3 M</v>
          </cell>
          <cell r="C2436" t="str">
            <v>UN</v>
          </cell>
          <cell r="D2436" t="str">
            <v>CR</v>
          </cell>
          <cell r="E2436" t="str">
            <v>23,37</v>
          </cell>
        </row>
        <row r="2437">
          <cell r="A2437">
            <v>11991</v>
          </cell>
          <cell r="B2437" t="str">
            <v>HASTE DE ATERRAMENTO EM ACO GALVANIZADO TIPO CANTONEIRA COM 2,00 M DE COMPRIMENTO, 25 X 25 MM E CHAPA DE 3/16"</v>
          </cell>
          <cell r="C2437" t="str">
            <v>UN</v>
          </cell>
          <cell r="D2437" t="str">
            <v>CR</v>
          </cell>
          <cell r="E2437" t="str">
            <v>52,76</v>
          </cell>
        </row>
        <row r="2438">
          <cell r="A2438">
            <v>20062</v>
          </cell>
          <cell r="B2438" t="str">
            <v>HASTE METALICA PARA FIXACAO DE CALHA PLUVIAL,  ZINCADA, DOBRADA 90 GRAUS</v>
          </cell>
          <cell r="C2438" t="str">
            <v>UN</v>
          </cell>
          <cell r="D2438" t="str">
            <v>AS</v>
          </cell>
          <cell r="E2438" t="str">
            <v>13,75</v>
          </cell>
        </row>
        <row r="2439">
          <cell r="A2439">
            <v>11029</v>
          </cell>
          <cell r="B2439" t="str">
            <v>HASTE RETA PARA GANCHO DE FERRO GALVANIZADO, COM ROSCA 1/4 " X 30 CM PARA FIXACAO DE TELHA METALICA, INCLUI PORCA E ARRUELAS DE VEDACAO</v>
          </cell>
          <cell r="C2439" t="str">
            <v>CJ</v>
          </cell>
          <cell r="D2439" t="str">
            <v>CR</v>
          </cell>
          <cell r="E2439" t="str">
            <v>1,14</v>
          </cell>
        </row>
        <row r="2440">
          <cell r="A2440">
            <v>4316</v>
          </cell>
          <cell r="B2440" t="str">
            <v>HASTE RETA PARA GANCHO DE FERRO GALVANIZADO, COM ROSCA 1/4 " X 40 CM PARA FIXACAO DE TELHA DE FIBROCIMENTO, INCLUI PORCA SEXTAVADA DE  ZINCO</v>
          </cell>
          <cell r="C2440" t="str">
            <v>UN</v>
          </cell>
          <cell r="D2440" t="str">
            <v>CR</v>
          </cell>
          <cell r="E2440" t="str">
            <v>1,15</v>
          </cell>
        </row>
        <row r="2441">
          <cell r="A2441">
            <v>4313</v>
          </cell>
          <cell r="B2441" t="str">
            <v>HASTE RETA PARA GANCHO DE FERRO GALVANIZADO, COM ROSCA 5/16" X 35 CM PARA FIXACAO DE TELHA DE FIBROCIMENTO, INCLUI PORCA E ARRUELAS DE VEDACAO</v>
          </cell>
          <cell r="C2441" t="str">
            <v>CJ</v>
          </cell>
          <cell r="D2441" t="str">
            <v>CR</v>
          </cell>
          <cell r="E2441" t="str">
            <v>1,65</v>
          </cell>
        </row>
        <row r="2442">
          <cell r="A2442">
            <v>4317</v>
          </cell>
          <cell r="B2442" t="str">
            <v>HASTE RETA PARA GANCHO DE FERRO GALVANIZADO, COM ROSCA 5/16" X 40 CM PARA FIXACAO DE TELHA DE FIBROCIMENTO, INCLUI PORCA SEXTAVADA DE  ZINCO</v>
          </cell>
          <cell r="C2442" t="str">
            <v>UN</v>
          </cell>
          <cell r="D2442" t="str">
            <v>CR</v>
          </cell>
          <cell r="E2442" t="str">
            <v>1,88</v>
          </cell>
        </row>
        <row r="2443">
          <cell r="A2443">
            <v>4314</v>
          </cell>
          <cell r="B2443" t="str">
            <v>HASTE RETA PARA GANCHO DE FERRO GALVANIZADO, COM ROSCA 5/16" X 45 CM PARA FIXACAO DE TELHA DE FIBROCIMENTO, INCLUI PORCA E ARRUELAS DE VEDACAO</v>
          </cell>
          <cell r="C2443" t="str">
            <v>CJ</v>
          </cell>
          <cell r="D2443" t="str">
            <v>CR</v>
          </cell>
          <cell r="E2443" t="str">
            <v>2,21</v>
          </cell>
        </row>
        <row r="2444">
          <cell r="A2444">
            <v>10921</v>
          </cell>
          <cell r="B2444" t="str">
            <v>HIDRANTE DE COLUNA COMPLETO, EM FERRO FUNDIDO, DN = 100 MM, COM REGISTRO, CUNHA DE BORRACHA, CURVA DESSIMETRICA, EXTREMIDADE E TAMPAS (INCLUI KIT FIXACAO)</v>
          </cell>
          <cell r="C2444" t="str">
            <v>UN</v>
          </cell>
          <cell r="D2444" t="str">
            <v>AS</v>
          </cell>
          <cell r="E2444" t="str">
            <v>4.065,00</v>
          </cell>
        </row>
        <row r="2445">
          <cell r="A2445">
            <v>10922</v>
          </cell>
          <cell r="B2445" t="str">
            <v>HIDRANTE DE COLUNA COMPLETO, EM FERRO FUNDIDO, DN = 75 MM, COM REGISTRO, CUNHA DE BORRACHA, CURVA DESSIMETRICA, EXTREMIDADE E TAMPAS (INCLUI KIT FIXACAO)</v>
          </cell>
          <cell r="C2445" t="str">
            <v>UN</v>
          </cell>
          <cell r="D2445" t="str">
            <v>AS</v>
          </cell>
          <cell r="E2445" t="str">
            <v>3.681,97</v>
          </cell>
        </row>
        <row r="2446">
          <cell r="A2446">
            <v>10923</v>
          </cell>
          <cell r="B2446" t="str">
            <v>HIDRANTE SUBTERRANEO, EM FERRO FUNDIDO, COM CURVA CURTA E CAIXA, DN 75 MM</v>
          </cell>
          <cell r="C2446" t="str">
            <v>UN</v>
          </cell>
          <cell r="D2446" t="str">
            <v>AS</v>
          </cell>
          <cell r="E2446" t="str">
            <v>2.176,20</v>
          </cell>
        </row>
        <row r="2447">
          <cell r="A2447">
            <v>10924</v>
          </cell>
          <cell r="B2447" t="str">
            <v>HIDRANTE SUBTERRANEO, EM FERRO FUNDIDO, COM CURVA LONGA E CAIXA, DN 75 MM</v>
          </cell>
          <cell r="C2447" t="str">
            <v>UN</v>
          </cell>
          <cell r="D2447" t="str">
            <v>AS</v>
          </cell>
          <cell r="E2447" t="str">
            <v>2.291,96</v>
          </cell>
        </row>
        <row r="2448">
          <cell r="A2448">
            <v>37772</v>
          </cell>
          <cell r="B2448" t="str">
            <v>HIDROJATEADORA PARA DESOBSTRUCAO DE REDES E GALERIAS, TANQUE 7000 L, BOMBA TRIPLEX 120 KGF/CM2 128 L/MIN (INCLUI MONTAGEM, NAO INCLUI CAMINHAO)</v>
          </cell>
          <cell r="C2448" t="str">
            <v>UN</v>
          </cell>
          <cell r="D2448" t="str">
            <v>AS</v>
          </cell>
          <cell r="E2448" t="str">
            <v>139.524,93</v>
          </cell>
        </row>
        <row r="2449">
          <cell r="A2449">
            <v>37771</v>
          </cell>
          <cell r="B2449" t="str">
            <v>HIDROJATEADORA PARA DESOBSTRUCAO DE REDES E GALERIAS, TANQUE 7000 L, BOMBA TRIPLEX 140 KGF/CM2 260 L/MIN ALIMENTADA POR MOTOR INDEPENDENTE A DIESEL POTENCIA 125 CV (INCLUI MONTAGEM, NAO INCLUI CAMINHAO)</v>
          </cell>
          <cell r="C2449" t="str">
            <v>UN</v>
          </cell>
          <cell r="D2449" t="str">
            <v>AS</v>
          </cell>
          <cell r="E2449" t="str">
            <v>148.432,30</v>
          </cell>
        </row>
        <row r="2450">
          <cell r="A2450">
            <v>12770</v>
          </cell>
          <cell r="B2450" t="str">
            <v>HIDROMETRO MULTIJATO, VAZAO MAXIMA DE 10,0 M3/H, DE 1"</v>
          </cell>
          <cell r="C2450" t="str">
            <v>UN</v>
          </cell>
          <cell r="D2450" t="str">
            <v>AS</v>
          </cell>
          <cell r="E2450" t="str">
            <v>440,19</v>
          </cell>
        </row>
        <row r="2451">
          <cell r="A2451">
            <v>12772</v>
          </cell>
          <cell r="B2451" t="str">
            <v>HIDROMETRO MULTIJATO, VAZAO MAXIMA DE 20,0 M3/H, DE 1 1/2"</v>
          </cell>
          <cell r="C2451" t="str">
            <v>UN</v>
          </cell>
          <cell r="D2451" t="str">
            <v>AS</v>
          </cell>
          <cell r="E2451" t="str">
            <v>731,60</v>
          </cell>
        </row>
        <row r="2452">
          <cell r="A2452">
            <v>12768</v>
          </cell>
          <cell r="B2452" t="str">
            <v>HIDROMETRO MULTIJATO, VAZAO MAXIMA DE 30,0 M3/H, DE 2"</v>
          </cell>
          <cell r="C2452" t="str">
            <v>UN</v>
          </cell>
          <cell r="D2452" t="str">
            <v>AS</v>
          </cell>
          <cell r="E2452" t="str">
            <v>1.029,20</v>
          </cell>
        </row>
        <row r="2453">
          <cell r="A2453">
            <v>12775</v>
          </cell>
          <cell r="B2453" t="str">
            <v>HIDROMETRO MULTIJATO, VAZAO MAXIMA DE 7,0 M3/H, DE 1"</v>
          </cell>
          <cell r="C2453" t="str">
            <v>UN</v>
          </cell>
          <cell r="D2453" t="str">
            <v>AS</v>
          </cell>
          <cell r="E2453" t="str">
            <v>322,39</v>
          </cell>
        </row>
        <row r="2454">
          <cell r="A2454">
            <v>12769</v>
          </cell>
          <cell r="B2454" t="str">
            <v>HIDROMETRO UNIJATO, VAZAO MAXIMA DE 1,5 M3/H, DE 1/2"</v>
          </cell>
          <cell r="C2454" t="str">
            <v>UN</v>
          </cell>
          <cell r="D2454" t="str">
            <v>AS</v>
          </cell>
          <cell r="E2454" t="str">
            <v>84,32</v>
          </cell>
        </row>
        <row r="2455">
          <cell r="A2455">
            <v>12773</v>
          </cell>
          <cell r="B2455" t="str">
            <v>HIDROMETRO UNIJATO, VAZAO MAXIMA DE 3,0 M3/H, DE 1/2"</v>
          </cell>
          <cell r="C2455" t="str">
            <v>UN</v>
          </cell>
          <cell r="D2455" t="str">
            <v>AS</v>
          </cell>
          <cell r="E2455" t="str">
            <v>90,51</v>
          </cell>
        </row>
        <row r="2456">
          <cell r="A2456">
            <v>12774</v>
          </cell>
          <cell r="B2456" t="str">
            <v>HIDROMETRO UNIJATO, VAZAO MAXIMA DE 5,0 M3/H, DE 3/4"</v>
          </cell>
          <cell r="C2456" t="str">
            <v>UN</v>
          </cell>
          <cell r="D2456" t="str">
            <v>AS</v>
          </cell>
          <cell r="E2456" t="str">
            <v>111,59</v>
          </cell>
        </row>
        <row r="2457">
          <cell r="A2457">
            <v>12776</v>
          </cell>
          <cell r="B2457" t="str">
            <v>HIDROMETRO WOLTMANN, VAZAO MAXIMA DE 50,0 M3/H, DE 2"</v>
          </cell>
          <cell r="C2457" t="str">
            <v>UN</v>
          </cell>
          <cell r="D2457" t="str">
            <v>AS</v>
          </cell>
          <cell r="E2457" t="str">
            <v>1.661,60</v>
          </cell>
        </row>
        <row r="2458">
          <cell r="A2458">
            <v>12777</v>
          </cell>
          <cell r="B2458" t="str">
            <v>HIDROMETRO WOLTMANN, VAZAO MAXIMA DE 80,0 M3/H, DE 3"</v>
          </cell>
          <cell r="C2458" t="str">
            <v>UN</v>
          </cell>
          <cell r="D2458" t="str">
            <v>AS</v>
          </cell>
          <cell r="E2458" t="str">
            <v>2.169,99</v>
          </cell>
        </row>
        <row r="2459">
          <cell r="A2459">
            <v>3391</v>
          </cell>
          <cell r="B2459" t="str">
            <v>IGNITOR PARA LAMPADA DE VAPOR DE SODIO / VAPOR METALICO ATE 2000 W, TENSAO DE PULSO ENTRE 600 A 750 V</v>
          </cell>
          <cell r="C2459" t="str">
            <v>UN</v>
          </cell>
          <cell r="D2459" t="str">
            <v>AS</v>
          </cell>
          <cell r="E2459" t="str">
            <v>23,71</v>
          </cell>
        </row>
        <row r="2460">
          <cell r="A2460">
            <v>3389</v>
          </cell>
          <cell r="B2460" t="str">
            <v>IGNITOR PARA LAMPADA DE VAPOR DE SODIO / VAPOR METALICO ATE 400 W, TENSAO DE PULSO ENTRE 3000 A 4500 V</v>
          </cell>
          <cell r="C2460" t="str">
            <v>UN</v>
          </cell>
          <cell r="D2460" t="str">
            <v>AS</v>
          </cell>
          <cell r="E2460" t="str">
            <v>12,30</v>
          </cell>
        </row>
        <row r="2461">
          <cell r="A2461">
            <v>3390</v>
          </cell>
          <cell r="B2461" t="str">
            <v>IGNITOR PARA LAMPADA DE VAPOR DE SODIO / VAPOR METALICO ATE 400 W, TENSAO DE PULSO ENTRE 580 A 750 V</v>
          </cell>
          <cell r="C2461" t="str">
            <v>UN</v>
          </cell>
          <cell r="D2461" t="str">
            <v>AS</v>
          </cell>
          <cell r="E2461" t="str">
            <v>13,84</v>
          </cell>
        </row>
        <row r="2462">
          <cell r="A2462">
            <v>12873</v>
          </cell>
          <cell r="B2462" t="str">
            <v>IMPERMEABILIZADOR</v>
          </cell>
          <cell r="C2462" t="str">
            <v>H</v>
          </cell>
          <cell r="D2462" t="str">
            <v>CR</v>
          </cell>
          <cell r="E2462" t="str">
            <v>12,73</v>
          </cell>
        </row>
        <row r="2463">
          <cell r="A2463">
            <v>41076</v>
          </cell>
          <cell r="B2463" t="str">
            <v>IMPERMEABILIZADOR (MENSALISTA)</v>
          </cell>
          <cell r="C2463" t="str">
            <v>MES</v>
          </cell>
          <cell r="D2463" t="str">
            <v>CR</v>
          </cell>
          <cell r="E2463" t="str">
            <v>2.246,13</v>
          </cell>
        </row>
        <row r="2464">
          <cell r="A2464">
            <v>140</v>
          </cell>
          <cell r="B2464" t="str">
            <v>IMPERMEABILIZANTE FLEXIVEL BRANCO DE BASE ACRILICA PARA COBERTURAS</v>
          </cell>
          <cell r="C2464" t="str">
            <v>KG</v>
          </cell>
          <cell r="D2464" t="str">
            <v>CR</v>
          </cell>
          <cell r="E2464" t="str">
            <v>13,98</v>
          </cell>
        </row>
        <row r="2465">
          <cell r="A2465">
            <v>151</v>
          </cell>
          <cell r="B2465" t="str">
            <v>IMPERMEABILIZANTE INCOLOR PARA TRATAMENTO DE FACHADAS E TELHAS, BASE SILICONE</v>
          </cell>
          <cell r="C2465" t="str">
            <v>L</v>
          </cell>
          <cell r="D2465" t="str">
            <v>CR</v>
          </cell>
          <cell r="E2465" t="str">
            <v>20,64</v>
          </cell>
        </row>
        <row r="2466">
          <cell r="A2466">
            <v>7340</v>
          </cell>
          <cell r="B2466" t="str">
            <v>IMUNIZANTE PARA MADEIRA, INCOLOR</v>
          </cell>
          <cell r="C2466" t="str">
            <v>L</v>
          </cell>
          <cell r="D2466" t="str">
            <v>CR</v>
          </cell>
          <cell r="E2466" t="str">
            <v>21,83</v>
          </cell>
        </row>
        <row r="2467">
          <cell r="A2467">
            <v>2701</v>
          </cell>
          <cell r="B2467" t="str">
            <v>INSTALADOR DE TUBULACOES (TUBOS/EQUIPAMENTOS)</v>
          </cell>
          <cell r="C2467" t="str">
            <v>H</v>
          </cell>
          <cell r="D2467" t="str">
            <v>CR</v>
          </cell>
          <cell r="E2467" t="str">
            <v>14,53</v>
          </cell>
        </row>
        <row r="2468">
          <cell r="A2468">
            <v>40929</v>
          </cell>
          <cell r="B2468" t="str">
            <v>INSTALADOR DE TUBULACOES (TUBOS/EQUIPAMENTOS) (MENSALISTA)</v>
          </cell>
          <cell r="C2468" t="str">
            <v>MES</v>
          </cell>
          <cell r="D2468" t="str">
            <v>CR</v>
          </cell>
          <cell r="E2468" t="str">
            <v>2.560,14</v>
          </cell>
        </row>
        <row r="2469">
          <cell r="A2469">
            <v>38114</v>
          </cell>
          <cell r="B2469" t="str">
            <v>INTERRUPTOR BIPOLAR SIMPLES 10 A, 250 V (APENAS MODULO)</v>
          </cell>
          <cell r="C2469" t="str">
            <v>UN</v>
          </cell>
          <cell r="D2469" t="str">
            <v>CR</v>
          </cell>
          <cell r="E2469" t="str">
            <v>17,24</v>
          </cell>
        </row>
        <row r="2470">
          <cell r="A2470">
            <v>38064</v>
          </cell>
          <cell r="B2470" t="str">
            <v>INTERRUPTOR BIPOLAR 10A, 250V, CONJUNTO MONTADO PARA EMBUTIR 4" X 2" (PLACA + SUPORTE + MODULO)</v>
          </cell>
          <cell r="C2470" t="str">
            <v>UN</v>
          </cell>
          <cell r="D2470" t="str">
            <v>CR</v>
          </cell>
          <cell r="E2470" t="str">
            <v>19,28</v>
          </cell>
        </row>
        <row r="2471">
          <cell r="A2471">
            <v>38115</v>
          </cell>
          <cell r="B2471" t="str">
            <v>INTERRUPTOR INTERMEDIARIO 10 A, 250 V (APENAS MODULO)</v>
          </cell>
          <cell r="C2471" t="str">
            <v>UN</v>
          </cell>
          <cell r="D2471" t="str">
            <v>CR</v>
          </cell>
          <cell r="E2471" t="str">
            <v>18,41</v>
          </cell>
        </row>
        <row r="2472">
          <cell r="A2472">
            <v>38065</v>
          </cell>
          <cell r="B2472" t="str">
            <v>INTERRUPTOR INTERMEDIARIO 10A, 250V, CONJUNTO MONTADO PARA EMBUTIR 4" X 2" (PLACA + SUPORTE + MODULO)</v>
          </cell>
          <cell r="C2472" t="str">
            <v>UN</v>
          </cell>
          <cell r="D2472" t="str">
            <v>CR</v>
          </cell>
          <cell r="E2472" t="str">
            <v>27,35</v>
          </cell>
        </row>
        <row r="2473">
          <cell r="A2473">
            <v>38078</v>
          </cell>
          <cell r="B2473" t="str">
            <v>INTERRUPTOR PARALELO + TOMADA 2P+T 10A, 250V, CONJUNTO MONTADO PARA EMBUTIR 4" X 2" (PLACA + SUPORTE + MODULOS)</v>
          </cell>
          <cell r="C2473" t="str">
            <v>UN</v>
          </cell>
          <cell r="D2473" t="str">
            <v>CR</v>
          </cell>
          <cell r="E2473" t="str">
            <v>15,96</v>
          </cell>
        </row>
        <row r="2474">
          <cell r="A2474">
            <v>38113</v>
          </cell>
          <cell r="B2474" t="str">
            <v>INTERRUPTOR PARALELO 10A, 250V (APENAS MODULO)</v>
          </cell>
          <cell r="C2474" t="str">
            <v>UN</v>
          </cell>
          <cell r="D2474" t="str">
            <v>CR</v>
          </cell>
          <cell r="E2474" t="str">
            <v>8,67</v>
          </cell>
        </row>
        <row r="2475">
          <cell r="A2475">
            <v>38063</v>
          </cell>
          <cell r="B2475" t="str">
            <v>INTERRUPTOR PARALELO 10A, 250V, CONJUNTO MONTADO PARA EMBUTIR 4" X 2" (PLACA + SUPORTE + MODULO)</v>
          </cell>
          <cell r="C2475" t="str">
            <v>UN</v>
          </cell>
          <cell r="D2475" t="str">
            <v>CR</v>
          </cell>
          <cell r="E2475" t="str">
            <v>9,30</v>
          </cell>
        </row>
        <row r="2476">
          <cell r="A2476">
            <v>38080</v>
          </cell>
          <cell r="B2476" t="str">
            <v>INTERRUPTOR SIMPLES + INTERRUPTOR PARALELO + TOMADA 2P+T 10A, 250V, CONJUNTO MONTADO PARA EMBUTIR 4" X 2" (PLACA + SUPORTE + MODULOS)</v>
          </cell>
          <cell r="C2476" t="str">
            <v>UN</v>
          </cell>
          <cell r="D2476" t="str">
            <v>CR</v>
          </cell>
          <cell r="E2476" t="str">
            <v>27,71</v>
          </cell>
        </row>
        <row r="2477">
          <cell r="A2477">
            <v>38069</v>
          </cell>
          <cell r="B2477" t="str">
            <v>INTERRUPTOR SIMPLES + INTERRUPTOR PARALELO 10A, 250V, CONJUNTO MONTADO PARA EMBUTIR 4" X 2" (PLACA + SUPORTE + MODULOS)</v>
          </cell>
          <cell r="C2477" t="str">
            <v>UN</v>
          </cell>
          <cell r="D2477" t="str">
            <v>CR</v>
          </cell>
          <cell r="E2477" t="str">
            <v>15,16</v>
          </cell>
        </row>
        <row r="2478">
          <cell r="A2478">
            <v>38077</v>
          </cell>
          <cell r="B2478" t="str">
            <v>INTERRUPTOR SIMPLES + TOMADA 2P+T 10A, 250V, CONJUNTO MONTADO PARA EMBUTIR 4" X 2" (PLACA + SUPORTE + MODULOS)</v>
          </cell>
          <cell r="C2478" t="str">
            <v>UN</v>
          </cell>
          <cell r="D2478" t="str">
            <v>CR</v>
          </cell>
          <cell r="E2478" t="str">
            <v>14,81</v>
          </cell>
        </row>
        <row r="2479">
          <cell r="A2479">
            <v>38073</v>
          </cell>
          <cell r="B2479" t="str">
            <v>INTERRUPTOR SIMPLES + 2 INTERRUPTORES PARALELOS 10A, 250V, CONJUNTO MONTADO PARA EMBUTIR 4" X 2" (PLACA + SUPORTE + MODULOS)</v>
          </cell>
          <cell r="C2479" t="str">
            <v>UN</v>
          </cell>
          <cell r="D2479" t="str">
            <v>CR</v>
          </cell>
          <cell r="E2479" t="str">
            <v>22,57</v>
          </cell>
        </row>
        <row r="2480">
          <cell r="A2480">
            <v>38112</v>
          </cell>
          <cell r="B2480" t="str">
            <v>INTERRUPTOR SIMPLES 10A, 250V (APENAS MODULO)</v>
          </cell>
          <cell r="C2480" t="str">
            <v>UN</v>
          </cell>
          <cell r="D2480" t="str">
            <v>CR</v>
          </cell>
          <cell r="E2480" t="str">
            <v>6,65</v>
          </cell>
        </row>
        <row r="2481">
          <cell r="A2481">
            <v>38062</v>
          </cell>
          <cell r="B2481" t="str">
            <v>INTERRUPTOR SIMPLES 10A, 250V, CONJUNTO MONTADO PARA EMBUTIR 4" X 2" (PLACA + SUPORTE + MODULO)</v>
          </cell>
          <cell r="C2481" t="str">
            <v>UN</v>
          </cell>
          <cell r="D2481" t="str">
            <v>CR</v>
          </cell>
          <cell r="E2481" t="str">
            <v>6,83</v>
          </cell>
        </row>
        <row r="2482">
          <cell r="A2482">
            <v>12128</v>
          </cell>
          <cell r="B2482" t="str">
            <v>INTERRUPTOR SIMPLES 10A, 250V, CONJUNTO MONTADO PARA SOBREPOR 4" X 2" (CAIXA + MODULO)</v>
          </cell>
          <cell r="C2482" t="str">
            <v>UN</v>
          </cell>
          <cell r="D2482" t="str">
            <v>CR</v>
          </cell>
          <cell r="E2482" t="str">
            <v>9,13</v>
          </cell>
        </row>
        <row r="2483">
          <cell r="A2483">
            <v>12129</v>
          </cell>
          <cell r="B2483" t="str">
            <v>INTERRUPTOR SIMPLES 10A, 250V, CONJUNTO MONTADO PARA SOBREPOR 4" X 2" (CAIXA + 2 MODULOS)</v>
          </cell>
          <cell r="C2483" t="str">
            <v>UN</v>
          </cell>
          <cell r="D2483" t="str">
            <v>CR</v>
          </cell>
          <cell r="E2483" t="str">
            <v>12,07</v>
          </cell>
        </row>
        <row r="2484">
          <cell r="A2484">
            <v>38081</v>
          </cell>
          <cell r="B2484" t="str">
            <v>INTERRUPTORES PARALELOS (2 MODULOS) + TOMADA 2P+T 10A, 250V, CONJUNTO MONTADO PARA EMBUTIR 4" X 2" (PLACA + SUPORTE + MODULOS)</v>
          </cell>
          <cell r="C2484" t="str">
            <v>UN</v>
          </cell>
          <cell r="D2484" t="str">
            <v>CR</v>
          </cell>
          <cell r="E2484" t="str">
            <v>23,51</v>
          </cell>
        </row>
        <row r="2485">
          <cell r="A2485">
            <v>38070</v>
          </cell>
          <cell r="B2485" t="str">
            <v>INTERRUPTORES PARALELOS (2 MODULOS) 10A, 250V, CONJUNTO MONTADO PARA EMBUTIR 4" X 2" (PLACA + SUPORTE + MODULOS)</v>
          </cell>
          <cell r="C2485" t="str">
            <v>UN</v>
          </cell>
          <cell r="D2485" t="str">
            <v>CR</v>
          </cell>
          <cell r="E2485" t="str">
            <v>16,20</v>
          </cell>
        </row>
        <row r="2486">
          <cell r="A2486">
            <v>38074</v>
          </cell>
          <cell r="B2486" t="str">
            <v>INTERRUPTORES PARALELOS (3 MODULOS) 10A, 250V, CONJUNTO MONTADO PARA EMBUTIR 4" X 2" (PLACA + SUPORTE + MODULO)</v>
          </cell>
          <cell r="C2486" t="str">
            <v>UN</v>
          </cell>
          <cell r="D2486" t="str">
            <v>CR</v>
          </cell>
          <cell r="E2486" t="str">
            <v>24,63</v>
          </cell>
        </row>
        <row r="2487">
          <cell r="A2487">
            <v>38079</v>
          </cell>
          <cell r="B2487" t="str">
            <v>INTERRUPTORES SIMPLES (2 MODULOS) + TOMADA 2P+T 10A, 250V, CONJUNTO MONTADO PARA EMBUTIR 4" X 2" (PLACA + SUPORTE + MODULOS)</v>
          </cell>
          <cell r="C2487" t="str">
            <v>UN</v>
          </cell>
          <cell r="D2487" t="str">
            <v>CR</v>
          </cell>
          <cell r="E2487" t="str">
            <v>21,14</v>
          </cell>
        </row>
        <row r="2488">
          <cell r="A2488">
            <v>38072</v>
          </cell>
          <cell r="B2488" t="str">
            <v>INTERRUPTORES SIMPLES (2 MODULOS) + 1 INTERRUPTOR PARALELO 10A, 250V, CONJUNTO MONTADO PARA EMBUTIR 4" X 2" (PLACA + SUPORTE + MODULOS)</v>
          </cell>
          <cell r="C2488" t="str">
            <v>UN</v>
          </cell>
          <cell r="D2488" t="str">
            <v>CR</v>
          </cell>
          <cell r="E2488" t="str">
            <v>20,31</v>
          </cell>
        </row>
        <row r="2489">
          <cell r="A2489">
            <v>38068</v>
          </cell>
          <cell r="B2489" t="str">
            <v>INTERRUPTORES SIMPLES (2 MODULOS) 10A, 250V, CONJUNTO MONTADO PARA EMBUTIR 4" X 2" (PLACA + SUPORTE + MODULOS)</v>
          </cell>
          <cell r="C2489" t="str">
            <v>UN</v>
          </cell>
          <cell r="D2489" t="str">
            <v>CR</v>
          </cell>
          <cell r="E2489" t="str">
            <v>14,02</v>
          </cell>
        </row>
        <row r="2490">
          <cell r="A2490">
            <v>38071</v>
          </cell>
          <cell r="B2490" t="str">
            <v>INTERRUPTORES SIMPLES (3 MODULOS) 10A, 250V, CONJUNTO MONTADO PARA EMBUTIR 4" X 2" (PLACA + SUPORTE + MODULOS)</v>
          </cell>
          <cell r="C2490" t="str">
            <v>UN</v>
          </cell>
          <cell r="D2490" t="str">
            <v>CR</v>
          </cell>
          <cell r="E2490" t="str">
            <v>16,77</v>
          </cell>
        </row>
        <row r="2491">
          <cell r="A2491">
            <v>38412</v>
          </cell>
          <cell r="B2491" t="str">
            <v>INVERSOR DE SOLDA MONOFASICO DE 160 A, POTENCIA DE 5400 W, TENSAO DE 220 V, TURBO VENTILADO, PROTECAO POR FUSIVEL TERMICO, PARA ELETRODOS DE 2,0 A 4,0 MM</v>
          </cell>
          <cell r="C2491" t="str">
            <v>UN</v>
          </cell>
          <cell r="D2491" t="str">
            <v>C</v>
          </cell>
          <cell r="E2491" t="str">
            <v>1.098,17</v>
          </cell>
        </row>
        <row r="2492">
          <cell r="A2492">
            <v>3405</v>
          </cell>
          <cell r="B2492" t="str">
            <v>ISOLADOR DE PORCELANA SUSPENSO, DISCO TIPO GARFO OLHAL, DIAMETRO DE 152 MM, PARA TENSAO DE *15* KV</v>
          </cell>
          <cell r="C2492" t="str">
            <v>UN</v>
          </cell>
          <cell r="D2492" t="str">
            <v>AS</v>
          </cell>
          <cell r="E2492" t="str">
            <v>68,18</v>
          </cell>
        </row>
        <row r="2493">
          <cell r="A2493">
            <v>3394</v>
          </cell>
          <cell r="B2493" t="str">
            <v>ISOLADOR DE PORCELANA, TIPO BUCHA, PARA TENSAO DE *15* KV</v>
          </cell>
          <cell r="C2493" t="str">
            <v>UN</v>
          </cell>
          <cell r="D2493" t="str">
            <v>AS</v>
          </cell>
          <cell r="E2493" t="str">
            <v>359,91</v>
          </cell>
        </row>
        <row r="2494">
          <cell r="A2494">
            <v>3393</v>
          </cell>
          <cell r="B2494" t="str">
            <v>ISOLADOR DE PORCELANA, TIPO BUCHA, PARA TENSAO DE *35* KV</v>
          </cell>
          <cell r="C2494" t="str">
            <v>UN</v>
          </cell>
          <cell r="D2494" t="str">
            <v>AS</v>
          </cell>
          <cell r="E2494" t="str">
            <v>612,79</v>
          </cell>
        </row>
        <row r="2495">
          <cell r="A2495">
            <v>3406</v>
          </cell>
          <cell r="B2495" t="str">
            <v>ISOLADOR DE PORCELANA, TIPO PINO MONOCORPO, PARA TENSAO DE *15* KV</v>
          </cell>
          <cell r="C2495" t="str">
            <v>UN</v>
          </cell>
          <cell r="D2495" t="str">
            <v>AS</v>
          </cell>
          <cell r="E2495" t="str">
            <v>20,87</v>
          </cell>
        </row>
        <row r="2496">
          <cell r="A2496">
            <v>3395</v>
          </cell>
          <cell r="B2496" t="str">
            <v>ISOLADOR DE PORCELANA, TIPO PINO MONOCORPO, PARA TENSAO DE *35* KV</v>
          </cell>
          <cell r="C2496" t="str">
            <v>UN</v>
          </cell>
          <cell r="D2496" t="str">
            <v>AS</v>
          </cell>
          <cell r="E2496" t="str">
            <v>88,04</v>
          </cell>
        </row>
        <row r="2497">
          <cell r="A2497">
            <v>3398</v>
          </cell>
          <cell r="B2497" t="str">
            <v>ISOLADOR DE PORCELANA, TIPO ROLDANA, DIMENSOES DE *72* X *72* MM, PARA USO EM BAIXA TENSAO</v>
          </cell>
          <cell r="C2497" t="str">
            <v>UN</v>
          </cell>
          <cell r="D2497" t="str">
            <v>AS</v>
          </cell>
          <cell r="E2497" t="str">
            <v>4,18</v>
          </cell>
        </row>
        <row r="2498">
          <cell r="A2498">
            <v>34379</v>
          </cell>
          <cell r="B2498" t="str">
            <v>JANELA BASCULANTE EM ALUMINIO, 100 X 100 CM (A X L), ACABAMENTO ACET OU BRILHANTE, BATENTE/REQUADRO DE 3 A 14 CM, COM VIDRO, SEM GUARNICAO/ALIZAR</v>
          </cell>
          <cell r="C2498" t="str">
            <v>UN</v>
          </cell>
          <cell r="D2498" t="str">
            <v>CR</v>
          </cell>
          <cell r="E2498" t="str">
            <v>231,81</v>
          </cell>
        </row>
        <row r="2499">
          <cell r="A2499">
            <v>34377</v>
          </cell>
          <cell r="B2499" t="str">
            <v>JANELA BASCULANTE EM ALUMINIO, 80 X 60 CM (A X L), ACABAMENTO ACET OU BRILHANTE, BATENTE/REQUADRO DE 3 A 14 CM, COM VIDRO, SEM GUARNICAO/ALIZAR</v>
          </cell>
          <cell r="C2499" t="str">
            <v>UN</v>
          </cell>
          <cell r="D2499" t="str">
            <v>CR</v>
          </cell>
          <cell r="E2499" t="str">
            <v>172,19</v>
          </cell>
        </row>
        <row r="2500">
          <cell r="A2500">
            <v>40662</v>
          </cell>
          <cell r="B2500" t="str">
            <v>JANELA BASCULANTE EM MADEIRA PINUS/ EUCALIPTO/ TAUARI/ VIROLA OU EQUIVALENTE DA REGIAO, *60 X 60*, CAIXA DO BATENTE/ MARCO E = *10* CM, 2 BASCULAS PARA VIDRO, COM FERRAGENS (SEM VIDRO, SEM GUARNICAO/ALIZAR E SEM ACABAMENTO)</v>
          </cell>
          <cell r="C2500" t="str">
            <v>UN</v>
          </cell>
          <cell r="D2500" t="str">
            <v>AS</v>
          </cell>
          <cell r="E2500" t="str">
            <v>201,19</v>
          </cell>
        </row>
        <row r="2501">
          <cell r="A2501">
            <v>3437</v>
          </cell>
          <cell r="B2501" t="str">
            <v>JANELA BASCULANTE EM MADEIRA PINUS/ EUCALIPTO/ TAUARI/ VIROLA OU EQUIVALENTE DA REGIAO, CAIXA DO BATENTE/ MARCO *10* CM, *2* FOLHAS BASCULANTES PARA VIDRO, COM FERRAGENS (SEM VIDRO, SEM GUARNICAO/ALIZAR E SEM ACABAMENTO)</v>
          </cell>
          <cell r="C2501" t="str">
            <v>M2</v>
          </cell>
          <cell r="D2501" t="str">
            <v>AS</v>
          </cell>
          <cell r="E2501" t="str">
            <v>558,88</v>
          </cell>
        </row>
        <row r="2502">
          <cell r="A2502">
            <v>11190</v>
          </cell>
          <cell r="B2502" t="str">
            <v>JANELA BASCULANTE, ACO, COM BATENTE/REQUADRO, 60 X 60 CM (SEM VIDROS)</v>
          </cell>
          <cell r="C2502" t="str">
            <v>UN</v>
          </cell>
          <cell r="D2502" t="str">
            <v>AS</v>
          </cell>
          <cell r="E2502" t="str">
            <v>158,00</v>
          </cell>
        </row>
        <row r="2503">
          <cell r="A2503">
            <v>3428</v>
          </cell>
          <cell r="B2503" t="str">
            <v>JANELA DE ABRIR EM MADEIRA IMBUIA/CEDRO ARANA/CEDRO ROSA OU EQUIVALENTE DA REGIAO, CAIXA DO BATENTE/MARCO *10* CM, 2 FOLHAS DE ABRIR TIPO VENEZIANA E 2 FOLHAS DE ABRIR PARA VIDRO, COM GUARNICAO/ALIZAR, COM FERRAGENS, (SEM VIDRO E SEM ACABAMENTO)</v>
          </cell>
          <cell r="C2503" t="str">
            <v>M2</v>
          </cell>
          <cell r="D2503" t="str">
            <v>AS</v>
          </cell>
          <cell r="E2503" t="str">
            <v>829,00</v>
          </cell>
        </row>
        <row r="2504">
          <cell r="A2504">
            <v>3429</v>
          </cell>
          <cell r="B2504" t="str">
            <v>JANELA DE ABRIR EM MADEIRA PINUS/EUCALIPTO/ TAUARI/ VIROLA OU EQUIVALENTE DA REGIAO, CAIXA DO BATENTE/MARCO *10* CM, 2 FOLHAS DE ABRIR TIPO VENEZIANA E 2 FOLHAS GUILHOTINA PARA VIDRO, COM FERRAGENS (SEM VIDRO,SEM GUARNICAO/ALIZAR E SEM ACABAMENTO)</v>
          </cell>
          <cell r="C2504" t="str">
            <v>M2</v>
          </cell>
          <cell r="D2504" t="str">
            <v>AS</v>
          </cell>
          <cell r="E2504" t="str">
            <v>473,64</v>
          </cell>
        </row>
        <row r="2505">
          <cell r="A2505">
            <v>34370</v>
          </cell>
          <cell r="B2505" t="str">
            <v>JANELA DE CORRER EM ALUMINIO, VENEZIANA, 120 X 120 CM (A X L), 3 FLS (2 VENEZIANAS E 1 VIDRO), SEM BANDEIRA, ACABAMENTO ACET OU BRILHANTE, BATENTE/REQUADRO DE 6 A 14 CM, COM VIDRO, SEM GUARNICAO/ALIZAR</v>
          </cell>
          <cell r="C2505" t="str">
            <v>UN</v>
          </cell>
          <cell r="D2505" t="str">
            <v>CR</v>
          </cell>
          <cell r="E2505" t="str">
            <v>522,67</v>
          </cell>
        </row>
        <row r="2506">
          <cell r="A2506">
            <v>34372</v>
          </cell>
          <cell r="B2506" t="str">
            <v>JANELA DE CORRER EM ALUMINIO, VENEZIANA, 120 X 150 CM (A X L), 6 FLS (4 VENEZIANAS E 2 VIDROS), SEM BANDEIRA, ACABAMENTO ACET OU BRILHANTE, BATENTE/REQUADRO DE 6 A 14 CM, COM VIDRO, SEM GUARNICAO/ALIZAR</v>
          </cell>
          <cell r="C2506" t="str">
            <v>UN</v>
          </cell>
          <cell r="D2506" t="str">
            <v>CR</v>
          </cell>
          <cell r="E2506" t="str">
            <v>727,11</v>
          </cell>
        </row>
        <row r="2507">
          <cell r="A2507">
            <v>36896</v>
          </cell>
          <cell r="B2507" t="str">
            <v>JANELA DE CORRER EM ALUMINIO, 100 X 120 CM (A X L), 2 FLS,  SEM BANDEIRA,  ACABAMENTO ACET OU BRILHANTE, BATENTE/REQUADRO DE 6 A 14 CM, COM VIDRO, SEM GUARNICAO</v>
          </cell>
          <cell r="C2507" t="str">
            <v>UN</v>
          </cell>
          <cell r="D2507" t="str">
            <v>C</v>
          </cell>
          <cell r="E2507" t="str">
            <v>299,90</v>
          </cell>
        </row>
        <row r="2508">
          <cell r="A2508">
            <v>34367</v>
          </cell>
          <cell r="B2508" t="str">
            <v>JANELA DE CORRER EM ALUMINIO, 100 X 150 CM (A X L), 2 FLS,  SEM BANDEIRA,  ACABAMENTO ACET OU BRILHANTE, BATENTE/REQUADRO DE 6 A 14 CM, COM VIDRO, SEM GUARNICAO/ALIZAR</v>
          </cell>
          <cell r="C2508" t="str">
            <v>UN</v>
          </cell>
          <cell r="D2508" t="str">
            <v>CR</v>
          </cell>
          <cell r="E2508" t="str">
            <v>352,27</v>
          </cell>
        </row>
        <row r="2509">
          <cell r="A2509">
            <v>36897</v>
          </cell>
          <cell r="B2509" t="str">
            <v>JANELA DE CORRER EM ALUMINIO, 100 X 150 CM (A X L), 4 FLS, SEM BANDEIRA, ACABAMENTO ACET OU BRILHANTE, BATENTE/REQUADRO DE 6 A 14 CM, COM VIDRO, SEM GUARNICAO/ALIZAR</v>
          </cell>
          <cell r="C2509" t="str">
            <v>UN</v>
          </cell>
          <cell r="D2509" t="str">
            <v>CR</v>
          </cell>
          <cell r="E2509" t="str">
            <v>415,41</v>
          </cell>
        </row>
        <row r="2510">
          <cell r="A2510">
            <v>597</v>
          </cell>
          <cell r="B2510" t="str">
            <v>JANELA DE CORRER EM ALUMINIO, 100 X 150 CM (A X L), 4 FLS, SEM BANDEIRA, ACABAMENTO ACET OU BRILHANTE, COM VIDRO, COM GUARNICAO PARA 1 FACE</v>
          </cell>
          <cell r="C2510" t="str">
            <v>M2</v>
          </cell>
          <cell r="D2510" t="str">
            <v>CR</v>
          </cell>
          <cell r="E2510" t="str">
            <v>306,83</v>
          </cell>
        </row>
        <row r="2511">
          <cell r="A2511">
            <v>34369</v>
          </cell>
          <cell r="B2511" t="str">
            <v>JANELA DE CORRER EM ALUMINIO, 100 X 200 CM, 4 FLS,  BANDEIRA COM BASCULA,  ACABAMENTO ACET OU BRILHANTE, BATENTE/REQUADRO DE 6 A 14 CM, COM VIDRO, SEM GUARNICAO/ALIZAR</v>
          </cell>
          <cell r="C2511" t="str">
            <v>UN</v>
          </cell>
          <cell r="D2511" t="str">
            <v>CR</v>
          </cell>
          <cell r="E2511" t="str">
            <v>492,18</v>
          </cell>
        </row>
        <row r="2512">
          <cell r="A2512">
            <v>34362</v>
          </cell>
          <cell r="B2512" t="str">
            <v>JANELA DE CORRER EM ALUMINIO, 120 X 120 CM (A X L), 2 FLS, SEM BANDEIRA, ACABAMENTO ACET OU BRILHANTE,  BATENTE/REQUADRO DE 6 A 14 CM, COM VIDRO, SEM GUARNICAO/ALIZAR</v>
          </cell>
          <cell r="C2512" t="str">
            <v>UN</v>
          </cell>
          <cell r="D2512" t="str">
            <v>CR</v>
          </cell>
          <cell r="E2512" t="str">
            <v>341,51</v>
          </cell>
        </row>
        <row r="2513">
          <cell r="A2513">
            <v>34364</v>
          </cell>
          <cell r="B2513" t="str">
            <v>JANELA DE CORRER EM ALUMINIO, 120 X 150 CM (A X L), 4 FLS, BANDEIRA COM BASCULA,  ACABAMENTO ACET OU BRILHANTE, BATENTE/REQUADRO DE 6 A 14 CM, COM VIDRO, SEM GUARNICAO/ALIZAR</v>
          </cell>
          <cell r="C2513" t="str">
            <v>UN</v>
          </cell>
          <cell r="D2513" t="str">
            <v>CR</v>
          </cell>
          <cell r="E2513" t="str">
            <v>481,41</v>
          </cell>
        </row>
        <row r="2514">
          <cell r="A2514">
            <v>40659</v>
          </cell>
          <cell r="B2514" t="str">
            <v>JANELA DE 6 FOLHAS DE CORRER EM MADEIRA CEDRINHO/ ANGELIM COMERCIAL/ CURUPIXA/ CUMARU OU EQUIVALENTE DA REGIAO, CAIXA DO BATENTE/MARCO *10* CM, 2 FOLHAS DE CORRER VENEZIANA, 2 FOLHAS FIXAS VENEZIANA E 2 FOLHAS DE CORRER PARA VIDRO, COM FERRAGENS (SEM VIDR</v>
          </cell>
          <cell r="C2514" t="str">
            <v>M2</v>
          </cell>
          <cell r="D2514" t="str">
            <v>AS</v>
          </cell>
          <cell r="E2514" t="str">
            <v>790,73</v>
          </cell>
        </row>
        <row r="2515">
          <cell r="A2515">
            <v>40660</v>
          </cell>
          <cell r="B2515" t="str">
            <v>JANELA DE 6 FOLHAS DE CORRER EM MADEIRA IMBUIA/CEDRO ARANA/CEDRO ROSA OU EQUIVALENTE DA REGIAO, CAIXA DO BATENTE/MARCO *10* CM, 2 FOLHAS DE CORRER VENEZIANA, 2 FOLHAS FIXAS VENEZIANA E 2 FOLHAS DE CORRER PARA VIDRO, COM FERRAGENS (SEM VIDRO, SEM ACABAMENT</v>
          </cell>
          <cell r="C2515" t="str">
            <v>M2</v>
          </cell>
          <cell r="D2515" t="str">
            <v>AS</v>
          </cell>
          <cell r="E2515" t="str">
            <v>1.002,16</v>
          </cell>
        </row>
        <row r="2516">
          <cell r="A2516">
            <v>40661</v>
          </cell>
          <cell r="B2516" t="str">
            <v>JANELA DE 6 FOLHAS DE CORRER EM MADEIRA PINUS/ EUCALIPTO/ TAUARI/ VIROLA OU  EQUIVALENTE DA REGIAO, CAIXA DO BATENTE/MARCO *10* CM, 2 FOLHAS DE CORRER VENEZIANA, 2 FOLHAS FIXAS VENEZIANA E 2 FOLHAS DE CORRER PARA VIDRO, COM FERRAGENS (SEM VIDRO, SEM ACABA</v>
          </cell>
          <cell r="C2516" t="str">
            <v>M2</v>
          </cell>
          <cell r="D2516" t="str">
            <v>AS</v>
          </cell>
          <cell r="E2516" t="str">
            <v>616,15</v>
          </cell>
        </row>
        <row r="2517">
          <cell r="A2517">
            <v>3421</v>
          </cell>
          <cell r="B2517" t="str">
            <v>JANELA EM MADEIRA CEDRINHO/ ANGELIM COMERCIAL/ CURUPIXA/ CUMARU OU EQUIVALENTE DA REGIAO, CAIXA DO BATENTE/MARCO *10* CM, 2 FOLHAS DE ABRIR TIPO VENEZIANA E 2 FOLHAS GUILHOTINA PARA VIDRO, COM GUARNICAO/ALIZAR, COM FERRAGENS (SEM VIDRO E SEM ACABAMENTO)</v>
          </cell>
          <cell r="C2517" t="str">
            <v>M2</v>
          </cell>
          <cell r="D2517" t="str">
            <v>AS</v>
          </cell>
          <cell r="E2517" t="str">
            <v>620,87</v>
          </cell>
        </row>
        <row r="2518">
          <cell r="A2518">
            <v>599</v>
          </cell>
          <cell r="B2518" t="str">
            <v>JANELA FIXA EM ALUMINIO, 60  X 80 CM (A X L), BATENTE/REQUADRO DE 3 A 14 CM, COM VIDRO, SEM GUARNICAO/ALIZAR</v>
          </cell>
          <cell r="C2518" t="str">
            <v>M2</v>
          </cell>
          <cell r="D2518" t="str">
            <v>CR</v>
          </cell>
          <cell r="E2518" t="str">
            <v>260,08</v>
          </cell>
        </row>
        <row r="2519">
          <cell r="A2519">
            <v>601</v>
          </cell>
          <cell r="B2519" t="str">
            <v>JANELA MAXIM AR EM ALUMINIO, 80 X 60 CM (A X L), BATENTE/REQUADRO DE 4 A 14 CM, COM VIDRO, SEM GUARNICAO/ALIZAR</v>
          </cell>
          <cell r="C2519" t="str">
            <v>M2</v>
          </cell>
          <cell r="D2519" t="str">
            <v>CR</v>
          </cell>
          <cell r="E2519" t="str">
            <v>350,84</v>
          </cell>
        </row>
        <row r="2520">
          <cell r="A2520">
            <v>34381</v>
          </cell>
          <cell r="B2520" t="str">
            <v>JANELA MAXIM AR EM ALUMINIO, 80 X 60 CM (A X L), BATENTE/REQUADRO DE 4 A 14 CM, COM VIDRO, SEM GUARNICAO/ALIZAR</v>
          </cell>
          <cell r="C2520" t="str">
            <v>UN</v>
          </cell>
          <cell r="D2520" t="str">
            <v>CR</v>
          </cell>
          <cell r="E2520" t="str">
            <v>175,77</v>
          </cell>
        </row>
        <row r="2521">
          <cell r="A2521">
            <v>3423</v>
          </cell>
          <cell r="B2521" t="str">
            <v>JANELA MAXIM AR EM MADEIRA CEDRINHO/ ANGELIM COMERCIAL/ CURUPIXA/ CUMARU OU EQUIVALENTE DA REGIAO, CAIXA DO BATENTE/MARCO *10* CM, 1 FOLHA  PARA VIDRO, COM GUARNICAO/ALIZAR, COM FERRAGENS, (SEM VIDRO E SEM ACABAMENTO)</v>
          </cell>
          <cell r="C2521" t="str">
            <v>M2</v>
          </cell>
          <cell r="D2521" t="str">
            <v>AS</v>
          </cell>
          <cell r="E2521" t="str">
            <v>875,57</v>
          </cell>
        </row>
        <row r="2522">
          <cell r="A2522">
            <v>34797</v>
          </cell>
          <cell r="B2522" t="str">
            <v>JANELA MAXIMO AR, ACO, BATENTE / REQUADRO DE 6 A 14 CM, PINT ANTICORROSIVA, SEM VIDRO, COM GRADE, 1 FL, 60  X 80 CM (A X L)</v>
          </cell>
          <cell r="C2522" t="str">
            <v>UN</v>
          </cell>
          <cell r="D2522" t="str">
            <v>AS</v>
          </cell>
          <cell r="E2522" t="str">
            <v>344,15</v>
          </cell>
        </row>
        <row r="2523">
          <cell r="A2523">
            <v>25964</v>
          </cell>
          <cell r="B2523" t="str">
            <v>JARDINEIRO</v>
          </cell>
          <cell r="C2523" t="str">
            <v>H</v>
          </cell>
          <cell r="D2523" t="str">
            <v>CR</v>
          </cell>
          <cell r="E2523" t="str">
            <v>11,85</v>
          </cell>
        </row>
        <row r="2524">
          <cell r="A2524">
            <v>41077</v>
          </cell>
          <cell r="B2524" t="str">
            <v>JARDINEIRO (MENSALISTA)</v>
          </cell>
          <cell r="C2524" t="str">
            <v>MES</v>
          </cell>
          <cell r="D2524" t="str">
            <v>CR</v>
          </cell>
          <cell r="E2524" t="str">
            <v>2.090,08</v>
          </cell>
        </row>
        <row r="2525">
          <cell r="A2525">
            <v>20159</v>
          </cell>
          <cell r="B2525" t="str">
            <v>JOELHO COM VISITA, PVC SERIE R, 90 GRAUS, 100 X 75 MM, PARA ESGOTO OU AGUAS PLUVIAIS PREDIAIS</v>
          </cell>
          <cell r="C2525" t="str">
            <v>UN</v>
          </cell>
          <cell r="D2525" t="str">
            <v>CR</v>
          </cell>
          <cell r="E2525" t="str">
            <v>44,63</v>
          </cell>
        </row>
        <row r="2526">
          <cell r="A2526">
            <v>37963</v>
          </cell>
          <cell r="B2526" t="str">
            <v>JOELHO CPVC, SOLDAVEL, 45 GRAUS, 15 MM, PARA AGUA QUENTE</v>
          </cell>
          <cell r="C2526" t="str">
            <v>UN</v>
          </cell>
          <cell r="D2526" t="str">
            <v>CR</v>
          </cell>
          <cell r="E2526" t="str">
            <v>3,41</v>
          </cell>
        </row>
        <row r="2527">
          <cell r="A2527">
            <v>37964</v>
          </cell>
          <cell r="B2527" t="str">
            <v>JOELHO CPVC, SOLDAVEL, 45 GRAUS, 22 MM, PARA AGUA QUENTE</v>
          </cell>
          <cell r="C2527" t="str">
            <v>UN</v>
          </cell>
          <cell r="D2527" t="str">
            <v>CR</v>
          </cell>
          <cell r="E2527" t="str">
            <v>5,69</v>
          </cell>
        </row>
        <row r="2528">
          <cell r="A2528">
            <v>37965</v>
          </cell>
          <cell r="B2528" t="str">
            <v>JOELHO CPVC, SOLDAVEL, 45 GRAUS, 28 MM, PARA AGUA QUENTE</v>
          </cell>
          <cell r="C2528" t="str">
            <v>UN</v>
          </cell>
          <cell r="D2528" t="str">
            <v>CR</v>
          </cell>
          <cell r="E2528" t="str">
            <v>8,25</v>
          </cell>
        </row>
        <row r="2529">
          <cell r="A2529">
            <v>37966</v>
          </cell>
          <cell r="B2529" t="str">
            <v>JOELHO CPVC, SOLDAVEL, 45 GRAUS, 35 MM, PARA AGUA QUENTE</v>
          </cell>
          <cell r="C2529" t="str">
            <v>UN</v>
          </cell>
          <cell r="D2529" t="str">
            <v>CR</v>
          </cell>
          <cell r="E2529" t="str">
            <v>14,94</v>
          </cell>
        </row>
        <row r="2530">
          <cell r="A2530">
            <v>37967</v>
          </cell>
          <cell r="B2530" t="str">
            <v>JOELHO CPVC, SOLDAVEL, 45 GRAUS, 42 MM, PARA AGUA QUENTE</v>
          </cell>
          <cell r="C2530" t="str">
            <v>UN</v>
          </cell>
          <cell r="D2530" t="str">
            <v>CR</v>
          </cell>
          <cell r="E2530" t="str">
            <v>23,96</v>
          </cell>
        </row>
        <row r="2531">
          <cell r="A2531">
            <v>37968</v>
          </cell>
          <cell r="B2531" t="str">
            <v>JOELHO CPVC, SOLDAVEL, 45 GRAUS, 54 MM, PARA AGUA QUENTE</v>
          </cell>
          <cell r="C2531" t="str">
            <v>UN</v>
          </cell>
          <cell r="D2531" t="str">
            <v>CR</v>
          </cell>
          <cell r="E2531" t="str">
            <v>52,55</v>
          </cell>
        </row>
        <row r="2532">
          <cell r="A2532">
            <v>37969</v>
          </cell>
          <cell r="B2532" t="str">
            <v>JOELHO CPVC, SOLDAVEL, 45 GRAUS, 73 MM, PARA AGUA QUENTE</v>
          </cell>
          <cell r="C2532" t="str">
            <v>UN</v>
          </cell>
          <cell r="D2532" t="str">
            <v>CR</v>
          </cell>
          <cell r="E2532" t="str">
            <v>140,38</v>
          </cell>
        </row>
        <row r="2533">
          <cell r="A2533">
            <v>37970</v>
          </cell>
          <cell r="B2533" t="str">
            <v>JOELHO CPVC, SOLDAVEL, 45 GRAUS, 89 MM, PARA AGUA QUENTE</v>
          </cell>
          <cell r="C2533" t="str">
            <v>UN</v>
          </cell>
          <cell r="D2533" t="str">
            <v>CR</v>
          </cell>
          <cell r="E2533" t="str">
            <v>163,77</v>
          </cell>
        </row>
        <row r="2534">
          <cell r="A2534">
            <v>21118</v>
          </cell>
          <cell r="B2534" t="str">
            <v>JOELHO CPVC, SOLDAVEL, 90 GRAUS, 15 MM, PARA AGUA QUENTE</v>
          </cell>
          <cell r="C2534" t="str">
            <v>UN</v>
          </cell>
          <cell r="D2534" t="str">
            <v>C</v>
          </cell>
          <cell r="E2534" t="str">
            <v>2,58</v>
          </cell>
        </row>
        <row r="2535">
          <cell r="A2535">
            <v>37956</v>
          </cell>
          <cell r="B2535" t="str">
            <v>JOELHO CPVC, SOLDAVEL, 90 GRAUS, 22 MM, PARA AGUA QUENTE</v>
          </cell>
          <cell r="C2535" t="str">
            <v>UN</v>
          </cell>
          <cell r="D2535" t="str">
            <v>CR</v>
          </cell>
          <cell r="E2535" t="str">
            <v>4,09</v>
          </cell>
        </row>
        <row r="2536">
          <cell r="A2536">
            <v>37957</v>
          </cell>
          <cell r="B2536" t="str">
            <v>JOELHO CPVC, SOLDAVEL, 90 GRAUS, 28 MM, PARA AGUA QUENTE</v>
          </cell>
          <cell r="C2536" t="str">
            <v>UN</v>
          </cell>
          <cell r="D2536" t="str">
            <v>CR</v>
          </cell>
          <cell r="E2536" t="str">
            <v>8,62</v>
          </cell>
        </row>
        <row r="2537">
          <cell r="A2537">
            <v>37958</v>
          </cell>
          <cell r="B2537" t="str">
            <v>JOELHO CPVC, SOLDAVEL, 90 GRAUS, 35 MM, PARA AGUA QUENTE</v>
          </cell>
          <cell r="C2537" t="str">
            <v>UN</v>
          </cell>
          <cell r="D2537" t="str">
            <v>CR</v>
          </cell>
          <cell r="E2537" t="str">
            <v>14,94</v>
          </cell>
        </row>
        <row r="2538">
          <cell r="A2538">
            <v>37959</v>
          </cell>
          <cell r="B2538" t="str">
            <v>JOELHO CPVC, SOLDAVEL, 90 GRAUS, 42 MM, PARA AGUA QUENTE</v>
          </cell>
          <cell r="C2538" t="str">
            <v>UN</v>
          </cell>
          <cell r="D2538" t="str">
            <v>CR</v>
          </cell>
          <cell r="E2538" t="str">
            <v>23,96</v>
          </cell>
        </row>
        <row r="2539">
          <cell r="A2539">
            <v>37960</v>
          </cell>
          <cell r="B2539" t="str">
            <v>JOELHO CPVC, SOLDAVEL, 90 GRAUS, 54 MM, PARA AGUA QUENTE</v>
          </cell>
          <cell r="C2539" t="str">
            <v>UN</v>
          </cell>
          <cell r="D2539" t="str">
            <v>CR</v>
          </cell>
          <cell r="E2539" t="str">
            <v>51,60</v>
          </cell>
        </row>
        <row r="2540">
          <cell r="A2540">
            <v>37961</v>
          </cell>
          <cell r="B2540" t="str">
            <v>JOELHO CPVC, SOLDAVEL, 90 GRAUS, 73 MM, PARA AGUA QUENTE</v>
          </cell>
          <cell r="C2540" t="str">
            <v>UN</v>
          </cell>
          <cell r="D2540" t="str">
            <v>CR</v>
          </cell>
          <cell r="E2540" t="str">
            <v>136,90</v>
          </cell>
        </row>
        <row r="2541">
          <cell r="A2541">
            <v>37962</v>
          </cell>
          <cell r="B2541" t="str">
            <v>JOELHO CPVC, SOLDAVEL, 90 GRAUS, 89 MM, PARA AGUA QUENTE</v>
          </cell>
          <cell r="C2541" t="str">
            <v>UN</v>
          </cell>
          <cell r="D2541" t="str">
            <v>CR</v>
          </cell>
          <cell r="E2541" t="str">
            <v>159,07</v>
          </cell>
        </row>
        <row r="2542">
          <cell r="A2542">
            <v>3533</v>
          </cell>
          <cell r="B2542" t="str">
            <v>JOELHO DE REDUCAO, PVC SOLDAVEL, 90 GRAUS,  25 MM X 20 MM, PARA AGUA FRIA PREDIAL</v>
          </cell>
          <cell r="C2542" t="str">
            <v>UN</v>
          </cell>
          <cell r="D2542" t="str">
            <v>CR</v>
          </cell>
          <cell r="E2542" t="str">
            <v>2,40</v>
          </cell>
        </row>
        <row r="2543">
          <cell r="A2543">
            <v>3538</v>
          </cell>
          <cell r="B2543" t="str">
            <v>JOELHO DE REDUCAO, PVC SOLDAVEL, 90 GRAUS,  32 MM X 25 MM, PARA AGUA FRIA PREDIAL</v>
          </cell>
          <cell r="C2543" t="str">
            <v>UN</v>
          </cell>
          <cell r="D2543" t="str">
            <v>CR</v>
          </cell>
          <cell r="E2543" t="str">
            <v>4,14</v>
          </cell>
        </row>
        <row r="2544">
          <cell r="A2544">
            <v>3497</v>
          </cell>
          <cell r="B2544" t="str">
            <v>JOELHO DE REDUCAO, PVC, ROSCAVEL COM BUCHA DE LATAO, 90 GRAUS,  3/4" X 1/2", PARA AGUA FRIA PREDIAL</v>
          </cell>
          <cell r="C2544" t="str">
            <v>UN</v>
          </cell>
          <cell r="D2544" t="str">
            <v>CR</v>
          </cell>
          <cell r="E2544" t="str">
            <v>15,46</v>
          </cell>
        </row>
        <row r="2545">
          <cell r="A2545">
            <v>3498</v>
          </cell>
          <cell r="B2545" t="str">
            <v>JOELHO DE REDUCAO, PVC, ROSCAVEL, 90 GRAUS, 1" X 3/4", PARA AGUA FRIA PREDIAL</v>
          </cell>
          <cell r="C2545" t="str">
            <v>UN</v>
          </cell>
          <cell r="D2545" t="str">
            <v>CR</v>
          </cell>
          <cell r="E2545" t="str">
            <v>4,91</v>
          </cell>
        </row>
        <row r="2546">
          <cell r="A2546">
            <v>3496</v>
          </cell>
          <cell r="B2546" t="str">
            <v>JOELHO DE REDUCAO, PVC, ROSCAVEL, 90 GRAUS, 3/4" X 1/2", PARA AGUA FRIA PREDIAL</v>
          </cell>
          <cell r="C2546" t="str">
            <v>UN</v>
          </cell>
          <cell r="D2546" t="str">
            <v>CR</v>
          </cell>
          <cell r="E2546" t="str">
            <v>3,96</v>
          </cell>
        </row>
        <row r="2547">
          <cell r="A2547">
            <v>38429</v>
          </cell>
          <cell r="B2547" t="str">
            <v>JOELHO DE TRANSICAO, CPVC, SOLDAVEL, 90 GRAUS, 15 MM X 1/2", PARA AGUA QUENTE</v>
          </cell>
          <cell r="C2547" t="str">
            <v>UN</v>
          </cell>
          <cell r="D2547" t="str">
            <v>CR</v>
          </cell>
          <cell r="E2547" t="str">
            <v>8,71</v>
          </cell>
        </row>
        <row r="2548">
          <cell r="A2548">
            <v>38431</v>
          </cell>
          <cell r="B2548" t="str">
            <v>JOELHO DE TRANSICAO, CPVC, SOLDAVEL, 90 GRAUS, 22 MM X 1/2", PARA AGUA QUENTE</v>
          </cell>
          <cell r="C2548" t="str">
            <v>UN</v>
          </cell>
          <cell r="D2548" t="str">
            <v>CR</v>
          </cell>
          <cell r="E2548" t="str">
            <v>13,80</v>
          </cell>
        </row>
        <row r="2549">
          <cell r="A2549">
            <v>38430</v>
          </cell>
          <cell r="B2549" t="str">
            <v>JOELHO DE TRANSICAO, CPVC, SOLDAVEL, 90 GRAUS, 22 MM X 3/4", PARA AGUA QUENTE</v>
          </cell>
          <cell r="C2549" t="str">
            <v>UN</v>
          </cell>
          <cell r="D2549" t="str">
            <v>CR</v>
          </cell>
          <cell r="E2549" t="str">
            <v>17,64</v>
          </cell>
        </row>
        <row r="2550">
          <cell r="A2550">
            <v>36348</v>
          </cell>
          <cell r="B2550" t="str">
            <v>JOELHO PPR 45 GRAUS, SOLDAVEL,  DN 20 MM, PARA AGUA QUENTE PREDIAL</v>
          </cell>
          <cell r="C2550" t="str">
            <v>UN</v>
          </cell>
          <cell r="D2550" t="str">
            <v>AS</v>
          </cell>
          <cell r="E2550" t="str">
            <v>1,64</v>
          </cell>
        </row>
        <row r="2551">
          <cell r="A2551">
            <v>36349</v>
          </cell>
          <cell r="B2551" t="str">
            <v>JOELHO PPR 45 GRAUS, SOLDAVEL, DN 25 MM, PARA AGUA QUENTE PREDIAL</v>
          </cell>
          <cell r="C2551" t="str">
            <v>UN</v>
          </cell>
          <cell r="D2551" t="str">
            <v>AS</v>
          </cell>
          <cell r="E2551" t="str">
            <v>2,46</v>
          </cell>
        </row>
        <row r="2552">
          <cell r="A2552">
            <v>38433</v>
          </cell>
          <cell r="B2552" t="str">
            <v>JOELHO PPR, 45 GRAUS, SOLDAVEL, DN 32 MM, PARA AGUA QUENTE PREDIAL</v>
          </cell>
          <cell r="C2552" t="str">
            <v>UN</v>
          </cell>
          <cell r="D2552" t="str">
            <v>AS</v>
          </cell>
          <cell r="E2552" t="str">
            <v>4,55</v>
          </cell>
        </row>
        <row r="2553">
          <cell r="A2553">
            <v>38440</v>
          </cell>
          <cell r="B2553" t="str">
            <v>JOELHO PPR, 90 GRAUS, SOLDAVEL, DN 110 MM, PARA AGUA QUENTE PREDIAL</v>
          </cell>
          <cell r="C2553" t="str">
            <v>UN</v>
          </cell>
          <cell r="D2553" t="str">
            <v>AS</v>
          </cell>
          <cell r="E2553" t="str">
            <v>157,04</v>
          </cell>
        </row>
        <row r="2554">
          <cell r="A2554">
            <v>36359</v>
          </cell>
          <cell r="B2554" t="str">
            <v>JOELHO PPR, 90 GRAUS, SOLDAVEL, DN 20 MM, PARA AGUA QUENTE PREDIAL</v>
          </cell>
          <cell r="C2554" t="str">
            <v>UN</v>
          </cell>
          <cell r="D2554" t="str">
            <v>AS</v>
          </cell>
          <cell r="E2554" t="str">
            <v>1,95</v>
          </cell>
        </row>
        <row r="2555">
          <cell r="A2555">
            <v>36360</v>
          </cell>
          <cell r="B2555" t="str">
            <v>JOELHO PPR, 90 GRAUS, SOLDAVEL, DN 25 MM, PARA AGUA QUENTE PREDIAL</v>
          </cell>
          <cell r="C2555" t="str">
            <v>UN</v>
          </cell>
          <cell r="D2555" t="str">
            <v>AS</v>
          </cell>
          <cell r="E2555" t="str">
            <v>3,01</v>
          </cell>
        </row>
        <row r="2556">
          <cell r="A2556">
            <v>38434</v>
          </cell>
          <cell r="B2556" t="str">
            <v>JOELHO PPR, 90 GRAUS, SOLDAVEL, DN 32 MM, PARA AGUA QUENTE PREDIAL</v>
          </cell>
          <cell r="C2556" t="str">
            <v>UN</v>
          </cell>
          <cell r="D2556" t="str">
            <v>AS</v>
          </cell>
          <cell r="E2556" t="str">
            <v>4,61</v>
          </cell>
        </row>
        <row r="2557">
          <cell r="A2557">
            <v>38435</v>
          </cell>
          <cell r="B2557" t="str">
            <v>JOELHO PPR, 90 GRAUS, SOLDAVEL, DN 40 MM, PARA AGUA QUENTE PREDIAL</v>
          </cell>
          <cell r="C2557" t="str">
            <v>UN</v>
          </cell>
          <cell r="D2557" t="str">
            <v>AS</v>
          </cell>
          <cell r="E2557" t="str">
            <v>8,76</v>
          </cell>
        </row>
        <row r="2558">
          <cell r="A2558">
            <v>38436</v>
          </cell>
          <cell r="B2558" t="str">
            <v>JOELHO PPR, 90 GRAUS, SOLDAVEL, DN 50 MM, PARA AGUA QUENTE PREDIAL</v>
          </cell>
          <cell r="C2558" t="str">
            <v>UN</v>
          </cell>
          <cell r="D2558" t="str">
            <v>AS</v>
          </cell>
          <cell r="E2558" t="str">
            <v>18,10</v>
          </cell>
        </row>
        <row r="2559">
          <cell r="A2559">
            <v>38437</v>
          </cell>
          <cell r="B2559" t="str">
            <v>JOELHO PPR, 90 GRAUS, SOLDAVEL, DN 63 MM, PARA AGUA QUENTE PREDIAL</v>
          </cell>
          <cell r="C2559" t="str">
            <v>UN</v>
          </cell>
          <cell r="D2559" t="str">
            <v>AS</v>
          </cell>
          <cell r="E2559" t="str">
            <v>27,19</v>
          </cell>
        </row>
        <row r="2560">
          <cell r="A2560">
            <v>38438</v>
          </cell>
          <cell r="B2560" t="str">
            <v>JOELHO PPR, 90 GRAUS, SOLDAVEL, DN 75 MM, PARA AGUA QUENTE PREDIAL</v>
          </cell>
          <cell r="C2560" t="str">
            <v>UN</v>
          </cell>
          <cell r="D2560" t="str">
            <v>AS</v>
          </cell>
          <cell r="E2560" t="str">
            <v>68,70</v>
          </cell>
        </row>
        <row r="2561">
          <cell r="A2561">
            <v>38439</v>
          </cell>
          <cell r="B2561" t="str">
            <v>JOELHO PPR, 90 GRAUS, SOLDAVEL, DN 90 MM, PARA AGUA QUENTE PREDIAL</v>
          </cell>
          <cell r="C2561" t="str">
            <v>UN</v>
          </cell>
          <cell r="D2561" t="str">
            <v>AS</v>
          </cell>
          <cell r="E2561" t="str">
            <v>104,71</v>
          </cell>
        </row>
        <row r="2562">
          <cell r="A2562">
            <v>10836</v>
          </cell>
          <cell r="B2562" t="str">
            <v>JOELHO PVC COM VISITA, 90 GRAUS, DN 100 X 50 MM, SERIE NORMAL, PARA ESGOTO PREDIAL</v>
          </cell>
          <cell r="C2562" t="str">
            <v>UN</v>
          </cell>
          <cell r="D2562" t="str">
            <v>CR</v>
          </cell>
          <cell r="E2562" t="str">
            <v>15,65</v>
          </cell>
        </row>
        <row r="2563">
          <cell r="A2563">
            <v>20128</v>
          </cell>
          <cell r="B2563" t="str">
            <v>JOELHO PVC LEVE, 45 GRAUS, DN 150 MM, PARA ESGOTO PREDIAL</v>
          </cell>
          <cell r="C2563" t="str">
            <v>UN</v>
          </cell>
          <cell r="D2563" t="str">
            <v>CR</v>
          </cell>
          <cell r="E2563" t="str">
            <v>45,86</v>
          </cell>
        </row>
        <row r="2564">
          <cell r="A2564">
            <v>20131</v>
          </cell>
          <cell r="B2564" t="str">
            <v>JOELHO PVC LEVE, 90 GRAUS, DN 150 MM, PARA ESGOTO PREDIAL</v>
          </cell>
          <cell r="C2564" t="str">
            <v>UN</v>
          </cell>
          <cell r="D2564" t="str">
            <v>CR</v>
          </cell>
          <cell r="E2564" t="str">
            <v>41,86</v>
          </cell>
        </row>
        <row r="2565">
          <cell r="A2565">
            <v>3521</v>
          </cell>
          <cell r="B2565" t="str">
            <v>JOELHO PVC,  SOLDAVEL COM ROSCA, 90 GRAUS, 20 MM X 1/2", PARA AGUA FRIA PREDIAL</v>
          </cell>
          <cell r="C2565" t="str">
            <v>UN</v>
          </cell>
          <cell r="D2565" t="str">
            <v>CR</v>
          </cell>
          <cell r="E2565" t="str">
            <v>2,08</v>
          </cell>
        </row>
        <row r="2566">
          <cell r="A2566">
            <v>3531</v>
          </cell>
          <cell r="B2566" t="str">
            <v>JOELHO PVC,  SOLDAVEL COM ROSCA, 90 GRAUS, 25 MM X 1/2", PARA AGUA FRIA PREDIAL</v>
          </cell>
          <cell r="C2566" t="str">
            <v>UN</v>
          </cell>
          <cell r="D2566" t="str">
            <v>CR</v>
          </cell>
          <cell r="E2566" t="str">
            <v>2,36</v>
          </cell>
        </row>
        <row r="2567">
          <cell r="A2567">
            <v>3522</v>
          </cell>
          <cell r="B2567" t="str">
            <v>JOELHO PVC,  SOLDAVEL COM ROSCA, 90 GRAUS, 25 MM X 3/4", PARA AGUA FRIA PREDIAL</v>
          </cell>
          <cell r="C2567" t="str">
            <v>UN</v>
          </cell>
          <cell r="D2567" t="str">
            <v>CR</v>
          </cell>
          <cell r="E2567" t="str">
            <v>3,51</v>
          </cell>
        </row>
        <row r="2568">
          <cell r="A2568">
            <v>3527</v>
          </cell>
          <cell r="B2568" t="str">
            <v>JOELHO PVC,  SOLDAVEL COM ROSCA, 90 GRAUS, 32 MM X 3/4", PARA AGUA FRIA PREDIAL</v>
          </cell>
          <cell r="C2568" t="str">
            <v>UN</v>
          </cell>
          <cell r="D2568" t="str">
            <v>CR</v>
          </cell>
          <cell r="E2568" t="str">
            <v>12,07</v>
          </cell>
        </row>
        <row r="2569">
          <cell r="A2569">
            <v>10835</v>
          </cell>
          <cell r="B2569" t="str">
            <v>JOELHO PVC, COM BOLSA E ANEL, 90 GRAUS, DN 40 X *38* MM, SERIE NORMAL, PARA ESGOTO PREDIAL</v>
          </cell>
          <cell r="C2569" t="str">
            <v>UN</v>
          </cell>
          <cell r="D2569" t="str">
            <v>CR</v>
          </cell>
          <cell r="E2569" t="str">
            <v>3,27</v>
          </cell>
        </row>
        <row r="2570">
          <cell r="A2570">
            <v>3475</v>
          </cell>
          <cell r="B2570" t="str">
            <v>JOELHO PVC, ROSCAVEL, 45 GRAUS, 1/2", PARA AGUA FRIA PREDIAL</v>
          </cell>
          <cell r="C2570" t="str">
            <v>UN</v>
          </cell>
          <cell r="D2570" t="str">
            <v>CR</v>
          </cell>
          <cell r="E2570" t="str">
            <v>4,05</v>
          </cell>
        </row>
        <row r="2571">
          <cell r="A2571">
            <v>3485</v>
          </cell>
          <cell r="B2571" t="str">
            <v>JOELHO PVC, ROSCAVEL, 45 GRAUS, 1", PARA AGUA FRIA PREDIAL</v>
          </cell>
          <cell r="C2571" t="str">
            <v>UN</v>
          </cell>
          <cell r="D2571" t="str">
            <v>CR</v>
          </cell>
          <cell r="E2571" t="str">
            <v>12,95</v>
          </cell>
        </row>
        <row r="2572">
          <cell r="A2572">
            <v>3534</v>
          </cell>
          <cell r="B2572" t="str">
            <v>JOELHO PVC, ROSCAVEL, 45 GRAUS, 3/4", PARA AGUA FRIA PREDIAL</v>
          </cell>
          <cell r="C2572" t="str">
            <v>UN</v>
          </cell>
          <cell r="D2572" t="str">
            <v>CR</v>
          </cell>
          <cell r="E2572" t="str">
            <v>5,12</v>
          </cell>
        </row>
        <row r="2573">
          <cell r="A2573">
            <v>3543</v>
          </cell>
          <cell r="B2573" t="str">
            <v>JOELHO PVC, ROSCAVEL, 90 GRAUS, 1/2", PARA AGUA FRIA PREDIAL</v>
          </cell>
          <cell r="C2573" t="str">
            <v>UN</v>
          </cell>
          <cell r="D2573" t="str">
            <v>CR</v>
          </cell>
          <cell r="E2573" t="str">
            <v>2,57</v>
          </cell>
        </row>
        <row r="2574">
          <cell r="A2574">
            <v>3482</v>
          </cell>
          <cell r="B2574" t="str">
            <v>JOELHO PVC, ROSCAVEL, 90 GRAUS, 1", PARA AGUA FRIA PREDIAL</v>
          </cell>
          <cell r="C2574" t="str">
            <v>UN</v>
          </cell>
          <cell r="D2574" t="str">
            <v>CR</v>
          </cell>
          <cell r="E2574" t="str">
            <v>6,51</v>
          </cell>
        </row>
        <row r="2575">
          <cell r="A2575">
            <v>3505</v>
          </cell>
          <cell r="B2575" t="str">
            <v>JOELHO PVC, ROSCAVEL, 90 GRAUS, 3/4", PARA AGUA FRIA PREDIAL</v>
          </cell>
          <cell r="C2575" t="str">
            <v>UN</v>
          </cell>
          <cell r="D2575" t="str">
            <v>CR</v>
          </cell>
          <cell r="E2575" t="str">
            <v>3,69</v>
          </cell>
        </row>
        <row r="2576">
          <cell r="A2576">
            <v>3516</v>
          </cell>
          <cell r="B2576" t="str">
            <v>JOELHO PVC, SOLDAVEL, BB, 45 GRAUS, DN 40 MM, PARA ESGOTO PREDIAL</v>
          </cell>
          <cell r="C2576" t="str">
            <v>UN</v>
          </cell>
          <cell r="D2576" t="str">
            <v>CR</v>
          </cell>
          <cell r="E2576" t="str">
            <v>0,85</v>
          </cell>
        </row>
        <row r="2577">
          <cell r="A2577">
            <v>3517</v>
          </cell>
          <cell r="B2577" t="str">
            <v>JOELHO PVC, SOLDAVEL, BB, 90 GRAUS, DN 40 MM, PARA ESGOTO PREDIAL</v>
          </cell>
          <cell r="C2577" t="str">
            <v>UN</v>
          </cell>
          <cell r="D2577" t="str">
            <v>CR</v>
          </cell>
          <cell r="E2577" t="str">
            <v>2,99</v>
          </cell>
        </row>
        <row r="2578">
          <cell r="A2578">
            <v>3515</v>
          </cell>
          <cell r="B2578" t="str">
            <v>JOELHO PVC, SOLDAVEL, COM BUCHA DE LATAO, 90 GRAUS, 20 MM X 1/2", PARA AGUA FRIA PREDIAL</v>
          </cell>
          <cell r="C2578" t="str">
            <v>UN</v>
          </cell>
          <cell r="D2578" t="str">
            <v>CR</v>
          </cell>
          <cell r="E2578" t="str">
            <v>5,98</v>
          </cell>
        </row>
        <row r="2579">
          <cell r="A2579">
            <v>20147</v>
          </cell>
          <cell r="B2579" t="str">
            <v>JOELHO PVC, SOLDAVEL, COM BUCHA DE LATAO, 90 GRAUS, 25 MM X 1/2", PARA AGUA FRIA PREDIAL</v>
          </cell>
          <cell r="C2579" t="str">
            <v>UN</v>
          </cell>
          <cell r="D2579" t="str">
            <v>CR</v>
          </cell>
          <cell r="E2579" t="str">
            <v>6,44</v>
          </cell>
        </row>
        <row r="2580">
          <cell r="A2580">
            <v>3524</v>
          </cell>
          <cell r="B2580" t="str">
            <v>JOELHO PVC, SOLDAVEL, COM BUCHA DE LATAO, 90 GRAUS, 25 MM X 3/4", PARA AGUA FRIA PREDIAL</v>
          </cell>
          <cell r="C2580" t="str">
            <v>UN</v>
          </cell>
          <cell r="D2580" t="str">
            <v>CR</v>
          </cell>
          <cell r="E2580" t="str">
            <v>7,63</v>
          </cell>
        </row>
        <row r="2581">
          <cell r="A2581">
            <v>3532</v>
          </cell>
          <cell r="B2581" t="str">
            <v>JOELHO PVC, SOLDAVEL, COM BUCHA DE LATAO, 90 GRAUS, 32 MM X 3/4", PARA AGUA FRIA PREDIAL</v>
          </cell>
          <cell r="C2581" t="str">
            <v>UN</v>
          </cell>
          <cell r="D2581" t="str">
            <v>CR</v>
          </cell>
          <cell r="E2581" t="str">
            <v>13,96</v>
          </cell>
        </row>
        <row r="2582">
          <cell r="A2582">
            <v>3528</v>
          </cell>
          <cell r="B2582" t="str">
            <v>JOELHO PVC, SOLDAVEL, PB, 45 GRAUS, DN 100 MM, PARA ESGOTO PREDIAL</v>
          </cell>
          <cell r="C2582" t="str">
            <v>UN</v>
          </cell>
          <cell r="D2582" t="str">
            <v>CR</v>
          </cell>
          <cell r="E2582" t="str">
            <v>6,75</v>
          </cell>
        </row>
        <row r="2583">
          <cell r="A2583">
            <v>37952</v>
          </cell>
          <cell r="B2583" t="str">
            <v>JOELHO PVC, SOLDAVEL, PB, 45 GRAUS, DN 150 MM, PARA ESGOTO PREDIAL</v>
          </cell>
          <cell r="C2583" t="str">
            <v>UN</v>
          </cell>
          <cell r="D2583" t="str">
            <v>CR</v>
          </cell>
          <cell r="E2583" t="str">
            <v>48,08</v>
          </cell>
        </row>
        <row r="2584">
          <cell r="A2584">
            <v>37951</v>
          </cell>
          <cell r="B2584" t="str">
            <v>JOELHO PVC, SOLDAVEL, PB, 45 GRAUS, DN 40 MM, PARA ESGOTO PREDIAL</v>
          </cell>
          <cell r="C2584" t="str">
            <v>UN</v>
          </cell>
          <cell r="D2584" t="str">
            <v>CR</v>
          </cell>
          <cell r="E2584" t="str">
            <v>1,75</v>
          </cell>
        </row>
        <row r="2585">
          <cell r="A2585">
            <v>3518</v>
          </cell>
          <cell r="B2585" t="str">
            <v>JOELHO PVC, SOLDAVEL, PB, 45 GRAUS, DN 50 MM, PARA ESGOTO PREDIAL</v>
          </cell>
          <cell r="C2585" t="str">
            <v>UN</v>
          </cell>
          <cell r="D2585" t="str">
            <v>CR</v>
          </cell>
          <cell r="E2585" t="str">
            <v>2,56</v>
          </cell>
        </row>
        <row r="2586">
          <cell r="A2586">
            <v>3519</v>
          </cell>
          <cell r="B2586" t="str">
            <v>JOELHO PVC, SOLDAVEL, PB, 45 GRAUS, DN 75 MM, PARA ESGOTO PREDIAL</v>
          </cell>
          <cell r="C2586" t="str">
            <v>UN</v>
          </cell>
          <cell r="D2586" t="str">
            <v>CR</v>
          </cell>
          <cell r="E2586" t="str">
            <v>6,06</v>
          </cell>
        </row>
        <row r="2587">
          <cell r="A2587">
            <v>3520</v>
          </cell>
          <cell r="B2587" t="str">
            <v>JOELHO PVC, SOLDAVEL, PB, 90 GRAUS, DN 100 MM, PARA ESGOTO PREDIAL</v>
          </cell>
          <cell r="C2587" t="str">
            <v>UN</v>
          </cell>
          <cell r="D2587" t="str">
            <v>CR</v>
          </cell>
          <cell r="E2587" t="str">
            <v>6,79</v>
          </cell>
        </row>
        <row r="2588">
          <cell r="A2588">
            <v>37950</v>
          </cell>
          <cell r="B2588" t="str">
            <v>JOELHO PVC, SOLDAVEL, PB, 90 GRAUS, DN 150 MM, PARA ESGOTO PREDIAL</v>
          </cell>
          <cell r="C2588" t="str">
            <v>UN</v>
          </cell>
          <cell r="D2588" t="str">
            <v>CR</v>
          </cell>
          <cell r="E2588" t="str">
            <v>41,86</v>
          </cell>
        </row>
        <row r="2589">
          <cell r="A2589">
            <v>37949</v>
          </cell>
          <cell r="B2589" t="str">
            <v>JOELHO PVC, SOLDAVEL, PB, 90 GRAUS, DN 40 MM, PARA ESGOTO PREDIAL</v>
          </cell>
          <cell r="C2589" t="str">
            <v>UN</v>
          </cell>
          <cell r="D2589" t="str">
            <v>CR</v>
          </cell>
          <cell r="E2589" t="str">
            <v>1,53</v>
          </cell>
        </row>
        <row r="2590">
          <cell r="A2590">
            <v>3526</v>
          </cell>
          <cell r="B2590" t="str">
            <v>JOELHO PVC, SOLDAVEL, PB, 90 GRAUS, DN 50 MM, PARA ESGOTO PREDIAL</v>
          </cell>
          <cell r="C2590" t="str">
            <v>UN</v>
          </cell>
          <cell r="D2590" t="str">
            <v>CR</v>
          </cell>
          <cell r="E2590" t="str">
            <v>2,05</v>
          </cell>
        </row>
        <row r="2591">
          <cell r="A2591">
            <v>3509</v>
          </cell>
          <cell r="B2591" t="str">
            <v>JOELHO PVC, SOLDAVEL, PB, 90 GRAUS, DN 75 MM, PARA ESGOTO PREDIAL</v>
          </cell>
          <cell r="C2591" t="str">
            <v>UN</v>
          </cell>
          <cell r="D2591" t="str">
            <v>CR</v>
          </cell>
          <cell r="E2591" t="str">
            <v>5,34</v>
          </cell>
        </row>
        <row r="2592">
          <cell r="A2592">
            <v>3530</v>
          </cell>
          <cell r="B2592" t="str">
            <v>JOELHO PVC, SOLDAVEL, 90 GRAUS, 110 MM, PARA AGUA FRIA PREDIAL</v>
          </cell>
          <cell r="C2592" t="str">
            <v>UN</v>
          </cell>
          <cell r="D2592" t="str">
            <v>CR</v>
          </cell>
          <cell r="E2592" t="str">
            <v>240,42</v>
          </cell>
        </row>
        <row r="2593">
          <cell r="A2593">
            <v>3542</v>
          </cell>
          <cell r="B2593" t="str">
            <v>JOELHO PVC, SOLDAVEL, 90 GRAUS, 20 MM, PARA AGUA FRIA PREDIAL</v>
          </cell>
          <cell r="C2593" t="str">
            <v>UN</v>
          </cell>
          <cell r="D2593" t="str">
            <v>CR</v>
          </cell>
          <cell r="E2593" t="str">
            <v>0,56</v>
          </cell>
        </row>
        <row r="2594">
          <cell r="A2594">
            <v>3529</v>
          </cell>
          <cell r="B2594" t="str">
            <v>JOELHO PVC, SOLDAVEL, 90 GRAUS, 25 MM, PARA AGUA FRIA PREDIAL</v>
          </cell>
          <cell r="C2594" t="str">
            <v>UN</v>
          </cell>
          <cell r="D2594" t="str">
            <v>CR</v>
          </cell>
          <cell r="E2594" t="str">
            <v>0,77</v>
          </cell>
        </row>
        <row r="2595">
          <cell r="A2595">
            <v>3536</v>
          </cell>
          <cell r="B2595" t="str">
            <v>JOELHO PVC, SOLDAVEL, 90 GRAUS, 32 MM, PARA AGUA FRIA PREDIAL</v>
          </cell>
          <cell r="C2595" t="str">
            <v>UN</v>
          </cell>
          <cell r="D2595" t="str">
            <v>CR</v>
          </cell>
          <cell r="E2595" t="str">
            <v>2,30</v>
          </cell>
        </row>
        <row r="2596">
          <cell r="A2596">
            <v>3535</v>
          </cell>
          <cell r="B2596" t="str">
            <v>JOELHO PVC, SOLDAVEL, 90 GRAUS, 40 MM, PARA AGUA FRIA PREDIAL</v>
          </cell>
          <cell r="C2596" t="str">
            <v>UN</v>
          </cell>
          <cell r="D2596" t="str">
            <v>CR</v>
          </cell>
          <cell r="E2596" t="str">
            <v>5,46</v>
          </cell>
        </row>
        <row r="2597">
          <cell r="A2597">
            <v>3540</v>
          </cell>
          <cell r="B2597" t="str">
            <v>JOELHO PVC, SOLDAVEL, 90 GRAUS, 50 MM, PARA AGUA FRIA PREDIAL</v>
          </cell>
          <cell r="C2597" t="str">
            <v>UN</v>
          </cell>
          <cell r="D2597" t="str">
            <v>CR</v>
          </cell>
          <cell r="E2597" t="str">
            <v>5,91</v>
          </cell>
        </row>
        <row r="2598">
          <cell r="A2598">
            <v>3539</v>
          </cell>
          <cell r="B2598" t="str">
            <v>JOELHO PVC, SOLDAVEL, 90 GRAUS, 60 MM, PARA AGUA FRIA PREDIAL</v>
          </cell>
          <cell r="C2598" t="str">
            <v>UN</v>
          </cell>
          <cell r="D2598" t="str">
            <v>CR</v>
          </cell>
          <cell r="E2598" t="str">
            <v>25,64</v>
          </cell>
        </row>
        <row r="2599">
          <cell r="A2599">
            <v>3513</v>
          </cell>
          <cell r="B2599" t="str">
            <v>JOELHO PVC, SOLDAVEL, 90 GRAUS, 85 MM, PARA AGUA FRIA PREDIAL</v>
          </cell>
          <cell r="C2599" t="str">
            <v>UN</v>
          </cell>
          <cell r="D2599" t="str">
            <v>CR</v>
          </cell>
          <cell r="E2599" t="str">
            <v>113,97</v>
          </cell>
        </row>
        <row r="2600">
          <cell r="A2600">
            <v>3492</v>
          </cell>
          <cell r="B2600" t="str">
            <v>JOELHO PVC, 45 GRAUS, ROSCAVEL,  1 1/2", AGUA FRIA PREDIAL</v>
          </cell>
          <cell r="C2600" t="str">
            <v>UN</v>
          </cell>
          <cell r="D2600" t="str">
            <v>CR</v>
          </cell>
          <cell r="E2600" t="str">
            <v>21,94</v>
          </cell>
        </row>
        <row r="2601">
          <cell r="A2601">
            <v>3491</v>
          </cell>
          <cell r="B2601" t="str">
            <v>JOELHO PVC, 45 GRAUS, ROSCAVEL, 1 1/4",  AGUA FRIA PREDIAL</v>
          </cell>
          <cell r="C2601" t="str">
            <v>UN</v>
          </cell>
          <cell r="D2601" t="str">
            <v>CR</v>
          </cell>
          <cell r="E2601" t="str">
            <v>12,51</v>
          </cell>
        </row>
        <row r="2602">
          <cell r="A2602">
            <v>3493</v>
          </cell>
          <cell r="B2602" t="str">
            <v>JOELHO PVC, 45 GRAUS, ROSCAVEL, 2", AGUA FRIA PREDIAL</v>
          </cell>
          <cell r="C2602" t="str">
            <v>UN</v>
          </cell>
          <cell r="D2602" t="str">
            <v>CR</v>
          </cell>
          <cell r="E2602" t="str">
            <v>29,99</v>
          </cell>
        </row>
        <row r="2603">
          <cell r="A2603">
            <v>12628</v>
          </cell>
          <cell r="B2603" t="str">
            <v>JOELHO PVC, 60 GRAUS, DIAMETRO ENTRE 80 E 100 MM, PARA DRENAGEM PLUVIAL PREDIAL</v>
          </cell>
          <cell r="C2603" t="str">
            <v>UN</v>
          </cell>
          <cell r="D2603" t="str">
            <v>AS</v>
          </cell>
          <cell r="E2603" t="str">
            <v>6,97</v>
          </cell>
        </row>
        <row r="2604">
          <cell r="A2604">
            <v>12629</v>
          </cell>
          <cell r="B2604" t="str">
            <v>JOELHO PVC, 90 GRAUS, DIAMETRO ENTRE 80 E 100 MM, PARA DRENAGEM PLUVIAL PREDIAL</v>
          </cell>
          <cell r="C2604" t="str">
            <v>UN</v>
          </cell>
          <cell r="D2604" t="str">
            <v>AS</v>
          </cell>
          <cell r="E2604" t="str">
            <v>7,56</v>
          </cell>
        </row>
        <row r="2605">
          <cell r="A2605">
            <v>3481</v>
          </cell>
          <cell r="B2605" t="str">
            <v>JOELHO PVC, 90 GRAUS, ROSCAVEL, 1 1/2",  AGUA FRIA PREDIAL</v>
          </cell>
          <cell r="C2605" t="str">
            <v>UN</v>
          </cell>
          <cell r="D2605" t="str">
            <v>CR</v>
          </cell>
          <cell r="E2605" t="str">
            <v>15,19</v>
          </cell>
        </row>
        <row r="2606">
          <cell r="A2606">
            <v>3510</v>
          </cell>
          <cell r="B2606" t="str">
            <v>JOELHO PVC, 90 GRAUS, ROSCAVEL, 1 1/4", AGUA FRIA PREDIAL</v>
          </cell>
          <cell r="C2606" t="str">
            <v>UN</v>
          </cell>
          <cell r="D2606" t="str">
            <v>CR</v>
          </cell>
          <cell r="E2606" t="str">
            <v>14,20</v>
          </cell>
        </row>
        <row r="2607">
          <cell r="A2607">
            <v>3508</v>
          </cell>
          <cell r="B2607" t="str">
            <v>JOELHO PVC, 90 GRAUS, ROSCAVEL, 2", AGUA FRIA PREDIAL</v>
          </cell>
          <cell r="C2607" t="str">
            <v>UN</v>
          </cell>
          <cell r="D2607" t="str">
            <v>CR</v>
          </cell>
          <cell r="E2607" t="str">
            <v>37,12</v>
          </cell>
        </row>
        <row r="2608">
          <cell r="A2608">
            <v>38939</v>
          </cell>
          <cell r="B2608" t="str">
            <v>JOELHO ROSCA FEMEA MOVEL, METALICO, PARA CONEXAO COM ANEL DESLIZANTE EM TUBO PEX, DN 16 MM X 1/2"</v>
          </cell>
          <cell r="C2608" t="str">
            <v>UN</v>
          </cell>
          <cell r="D2608" t="str">
            <v>AS</v>
          </cell>
          <cell r="E2608" t="str">
            <v>16,45</v>
          </cell>
        </row>
        <row r="2609">
          <cell r="A2609">
            <v>38940</v>
          </cell>
          <cell r="B2609" t="str">
            <v>JOELHO ROSCA FEMEA MOVEL, METALICO, PARA CONEXAO COM ANEL DESLIZANTE EM TUBO PEX, DN 20 MM X 1/2"</v>
          </cell>
          <cell r="C2609" t="str">
            <v>UN</v>
          </cell>
          <cell r="D2609" t="str">
            <v>AS</v>
          </cell>
          <cell r="E2609" t="str">
            <v>25,12</v>
          </cell>
        </row>
        <row r="2610">
          <cell r="A2610">
            <v>38941</v>
          </cell>
          <cell r="B2610" t="str">
            <v>JOELHO ROSCA FEMEA MOVEL, METALICO, PARA CONEXAO COM ANEL DESLIZANTE EM TUBO PEX, DN 20 MM X 3/4"</v>
          </cell>
          <cell r="C2610" t="str">
            <v>UN</v>
          </cell>
          <cell r="D2610" t="str">
            <v>AS</v>
          </cell>
          <cell r="E2610" t="str">
            <v>29,67</v>
          </cell>
        </row>
        <row r="2611">
          <cell r="A2611">
            <v>38942</v>
          </cell>
          <cell r="B2611" t="str">
            <v>JOELHO ROSCA FEMEA MOVEL, METALICO, PARA CONEXAO COM ANEL DESLIZANTE EM TUBO PEX, DN 25 MM X 3/4"</v>
          </cell>
          <cell r="C2611" t="str">
            <v>UN</v>
          </cell>
          <cell r="D2611" t="str">
            <v>AS</v>
          </cell>
          <cell r="E2611" t="str">
            <v>33,24</v>
          </cell>
        </row>
        <row r="2612">
          <cell r="A2612">
            <v>38987</v>
          </cell>
          <cell r="B2612" t="str">
            <v>JOELHO 45 GRAUS, PPR, SOLDAVEL, F/ F, DN 40 MM, PARA AQUA QUENTE E FRIA PREDIAL</v>
          </cell>
          <cell r="C2612" t="str">
            <v>UN</v>
          </cell>
          <cell r="D2612" t="str">
            <v>AS</v>
          </cell>
          <cell r="E2612" t="str">
            <v>8,15</v>
          </cell>
        </row>
        <row r="2613">
          <cell r="A2613">
            <v>38988</v>
          </cell>
          <cell r="B2613" t="str">
            <v>JOELHO 45 GRAUS, PPR, SOLDAVEL, F/ F, DN 50 MM, PARA AQUA QUENTE E FRIA PREDIAL</v>
          </cell>
          <cell r="C2613" t="str">
            <v>UN</v>
          </cell>
          <cell r="D2613" t="str">
            <v>AS</v>
          </cell>
          <cell r="E2613" t="str">
            <v>18,93</v>
          </cell>
        </row>
        <row r="2614">
          <cell r="A2614">
            <v>38989</v>
          </cell>
          <cell r="B2614" t="str">
            <v>JOELHO 45 GRAUS, PPR, SOLDAVEL, F/ F, DN 63 MM, PARA AQUA QUENTE E FRIA PREDIAL</v>
          </cell>
          <cell r="C2614" t="str">
            <v>UN</v>
          </cell>
          <cell r="D2614" t="str">
            <v>AS</v>
          </cell>
          <cell r="E2614" t="str">
            <v>25,16</v>
          </cell>
        </row>
        <row r="2615">
          <cell r="A2615">
            <v>38990</v>
          </cell>
          <cell r="B2615" t="str">
            <v>JOELHO 45 GRAUS, PPR, SOLDAVEL, F/ F, DN 75 MM, PARA AQUA QUENTE E FRIA PREDIAL</v>
          </cell>
          <cell r="C2615" t="str">
            <v>UN</v>
          </cell>
          <cell r="D2615" t="str">
            <v>AS</v>
          </cell>
          <cell r="E2615" t="str">
            <v>66,32</v>
          </cell>
        </row>
        <row r="2616">
          <cell r="A2616">
            <v>38991</v>
          </cell>
          <cell r="B2616" t="str">
            <v>JOELHO 45 GRAUS, PPR, SOLDAVEL, F/ F, DN 90 MM, PARA AQUA QUENTE E FRIA PREDIAL</v>
          </cell>
          <cell r="C2616" t="str">
            <v>UN</v>
          </cell>
          <cell r="D2616" t="str">
            <v>AS</v>
          </cell>
          <cell r="E2616" t="str">
            <v>133,99</v>
          </cell>
        </row>
        <row r="2617">
          <cell r="A2617">
            <v>38913</v>
          </cell>
          <cell r="B2617" t="str">
            <v>JOELHO 90 GRAUS, METALICO, PARA CONEXAO COM ANEL DESLIZANTE EM TUBO PEX, DN 16 MM</v>
          </cell>
          <cell r="C2617" t="str">
            <v>UN</v>
          </cell>
          <cell r="D2617" t="str">
            <v>AS</v>
          </cell>
          <cell r="E2617" t="str">
            <v>15,27</v>
          </cell>
        </row>
        <row r="2618">
          <cell r="A2618">
            <v>38914</v>
          </cell>
          <cell r="B2618" t="str">
            <v>JOELHO 90 GRAUS, METALICO, PARA CONEXAO COM ANEL DESLIZANTE EM TUBO PEX, DN 20 MM</v>
          </cell>
          <cell r="C2618" t="str">
            <v>UN</v>
          </cell>
          <cell r="D2618" t="str">
            <v>AS</v>
          </cell>
          <cell r="E2618" t="str">
            <v>17,71</v>
          </cell>
        </row>
        <row r="2619">
          <cell r="A2619">
            <v>38915</v>
          </cell>
          <cell r="B2619" t="str">
            <v>JOELHO 90 GRAUS, METALICO, PARA CONEXAO COM ANEL DESLIZANTE EM TUBO PEX, DN 25 MM</v>
          </cell>
          <cell r="C2619" t="str">
            <v>UN</v>
          </cell>
          <cell r="D2619" t="str">
            <v>AS</v>
          </cell>
          <cell r="E2619" t="str">
            <v>30,75</v>
          </cell>
        </row>
        <row r="2620">
          <cell r="A2620">
            <v>38916</v>
          </cell>
          <cell r="B2620" t="str">
            <v>JOELHO 90 GRAUS, METALICO, PARA CONEXAO COM ANEL DESLIZANTE EM TUBO PEX, DN 32 MM</v>
          </cell>
          <cell r="C2620" t="str">
            <v>UN</v>
          </cell>
          <cell r="D2620" t="str">
            <v>AS</v>
          </cell>
          <cell r="E2620" t="str">
            <v>40,56</v>
          </cell>
        </row>
        <row r="2621">
          <cell r="A2621">
            <v>39300</v>
          </cell>
          <cell r="B2621" t="str">
            <v>JOELHO 90 GRAUS, PLASTICO, PARA CONEXAO COM CRIMPAGEM EM TUBO PEX, DN 16 MM</v>
          </cell>
          <cell r="C2621" t="str">
            <v>UN</v>
          </cell>
          <cell r="D2621" t="str">
            <v>AS</v>
          </cell>
          <cell r="E2621" t="str">
            <v>13,79</v>
          </cell>
        </row>
        <row r="2622">
          <cell r="A2622">
            <v>39301</v>
          </cell>
          <cell r="B2622" t="str">
            <v>JOELHO 90 GRAUS, PLASTICO, PARA CONEXAO COM CRIMPAGEM EM TUBO PEX, DN 20 MM</v>
          </cell>
          <cell r="C2622" t="str">
            <v>UN</v>
          </cell>
          <cell r="D2622" t="str">
            <v>AS</v>
          </cell>
          <cell r="E2622" t="str">
            <v>19,14</v>
          </cell>
        </row>
        <row r="2623">
          <cell r="A2623">
            <v>39302</v>
          </cell>
          <cell r="B2623" t="str">
            <v>JOELHO 90 GRAUS, PLASTICO, PARA CONEXAO COM CRIMPAGEM EM TUBO PEX, DN 25 MM</v>
          </cell>
          <cell r="C2623" t="str">
            <v>UN</v>
          </cell>
          <cell r="D2623" t="str">
            <v>AS</v>
          </cell>
          <cell r="E2623" t="str">
            <v>24,05</v>
          </cell>
        </row>
        <row r="2624">
          <cell r="A2624">
            <v>39303</v>
          </cell>
          <cell r="B2624" t="str">
            <v>JOELHO 90 GRAUS, PLASTICO, PARA CONEXAO COM CRIMPAGEM EM TUBO PEX, DN 32 MM</v>
          </cell>
          <cell r="C2624" t="str">
            <v>UN</v>
          </cell>
          <cell r="D2624" t="str">
            <v>AS</v>
          </cell>
          <cell r="E2624" t="str">
            <v>42,28</v>
          </cell>
        </row>
        <row r="2625">
          <cell r="A2625">
            <v>38923</v>
          </cell>
          <cell r="B2625" t="str">
            <v>JOELHO 90 GRAUS, ROSCA FEMEA TERMINAL, METALICO, PARA CONEXAO COM ANEL DESLIZANTE EM TUBO PEX, DN 16 MM X 1/2"</v>
          </cell>
          <cell r="C2625" t="str">
            <v>UN</v>
          </cell>
          <cell r="D2625" t="str">
            <v>AS</v>
          </cell>
          <cell r="E2625" t="str">
            <v>13,47</v>
          </cell>
        </row>
        <row r="2626">
          <cell r="A2626">
            <v>38925</v>
          </cell>
          <cell r="B2626" t="str">
            <v>JOELHO 90 GRAUS, ROSCA FEMEA TERMINAL, METALICO, PARA CONEXAO COM ANEL DESLIZANTE EM TUBO PEX, DN 20 MM X 1/2"</v>
          </cell>
          <cell r="C2626" t="str">
            <v>UN</v>
          </cell>
          <cell r="D2626" t="str">
            <v>AS</v>
          </cell>
          <cell r="E2626" t="str">
            <v>14,47</v>
          </cell>
        </row>
        <row r="2627">
          <cell r="A2627">
            <v>38926</v>
          </cell>
          <cell r="B2627" t="str">
            <v>JOELHO 90 GRAUS, ROSCA FEMEA TERMINAL, METALICO, PARA CONEXAO COM ANEL DESLIZANTE EM TUBO PEX, DN 20 MM X 3/4"</v>
          </cell>
          <cell r="C2627" t="str">
            <v>UN</v>
          </cell>
          <cell r="D2627" t="str">
            <v>AS</v>
          </cell>
          <cell r="E2627" t="str">
            <v>20,67</v>
          </cell>
        </row>
        <row r="2628">
          <cell r="A2628">
            <v>38927</v>
          </cell>
          <cell r="B2628" t="str">
            <v>JOELHO 90 GRAUS, ROSCA FEMEA TERMINAL, METALICO, PARA CONEXAO COM ANEL DESLIZANTE EM TUBO PEX, DN 25 MM X 3/4"</v>
          </cell>
          <cell r="C2628" t="str">
            <v>UN</v>
          </cell>
          <cell r="D2628" t="str">
            <v>AS</v>
          </cell>
          <cell r="E2628" t="str">
            <v>22,11</v>
          </cell>
        </row>
        <row r="2629">
          <cell r="A2629">
            <v>39304</v>
          </cell>
          <cell r="B2629" t="str">
            <v>JOELHO 90 GRAUS, ROSCA FEMEA TERMINAL, PLASTICO, PARA CONEXAO COM CRIMPAGEM EM TUBO PEX, DN 16 MM X 1/2"</v>
          </cell>
          <cell r="C2629" t="str">
            <v>UN</v>
          </cell>
          <cell r="D2629" t="str">
            <v>AS</v>
          </cell>
          <cell r="E2629" t="str">
            <v>17,03</v>
          </cell>
        </row>
        <row r="2630">
          <cell r="A2630">
            <v>38924</v>
          </cell>
          <cell r="B2630" t="str">
            <v>JOELHO 90 GRAUS, ROSCA FEMEA TERMINAL, PLASTICO, PARA CONEXAO COM CRIMPAGEM EM TUBO PEX, DN 16 MM X 3/4"</v>
          </cell>
          <cell r="C2630" t="str">
            <v>UN</v>
          </cell>
          <cell r="D2630" t="str">
            <v>AS</v>
          </cell>
          <cell r="E2630" t="str">
            <v>24,27</v>
          </cell>
        </row>
        <row r="2631">
          <cell r="A2631">
            <v>39305</v>
          </cell>
          <cell r="B2631" t="str">
            <v>JOELHO 90 GRAUS, ROSCA FEMEA TERMINAL, PLASTICO, PARA CONEXAO COM CRIMPAGEM EM TUBO PEX, DN 20 MM X 1/2"</v>
          </cell>
          <cell r="C2631" t="str">
            <v>UN</v>
          </cell>
          <cell r="D2631" t="str">
            <v>AS</v>
          </cell>
          <cell r="E2631" t="str">
            <v>22,30</v>
          </cell>
        </row>
        <row r="2632">
          <cell r="A2632">
            <v>39306</v>
          </cell>
          <cell r="B2632" t="str">
            <v>JOELHO 90 GRAUS, ROSCA FEMEA TERMINAL, PLASTICO, PARA CONEXAO COM CRIMPAGEM EM TUBO PEX, DN 20 MM X 3/4"</v>
          </cell>
          <cell r="C2632" t="str">
            <v>UN</v>
          </cell>
          <cell r="D2632" t="str">
            <v>AS</v>
          </cell>
          <cell r="E2632" t="str">
            <v>27,90</v>
          </cell>
        </row>
        <row r="2633">
          <cell r="A2633">
            <v>38928</v>
          </cell>
          <cell r="B2633" t="str">
            <v>JOELHO 90 GRAUS, ROSCA FEMEA TERMINAL, PLASTICO, PARA CONEXAO COM CRIMPAGEM EM TUBO PEX, DN 25 MM X 1/2"</v>
          </cell>
          <cell r="C2633" t="str">
            <v>UN</v>
          </cell>
          <cell r="D2633" t="str">
            <v>AS</v>
          </cell>
          <cell r="E2633" t="str">
            <v>24,50</v>
          </cell>
        </row>
        <row r="2634">
          <cell r="A2634">
            <v>38929</v>
          </cell>
          <cell r="B2634" t="str">
            <v>JOELHO 90 GRAUS, ROSCA FEMEA TERMINAL, PLASTICO, PARA CONEXAO COM CRIMPAGEM EM TUBO PEX, DN 25 MM X 1"</v>
          </cell>
          <cell r="C2634" t="str">
            <v>UN</v>
          </cell>
          <cell r="D2634" t="str">
            <v>AS</v>
          </cell>
          <cell r="E2634" t="str">
            <v>43,45</v>
          </cell>
        </row>
        <row r="2635">
          <cell r="A2635">
            <v>39307</v>
          </cell>
          <cell r="B2635" t="str">
            <v>JOELHO 90 GRAUS, ROSCA FEMEA TERMINAL, PLASTICO, PARA CONEXAO COM CRIMPAGEM EM TUBO PEX, DN 25 MM X 3/4"</v>
          </cell>
          <cell r="C2635" t="str">
            <v>UN</v>
          </cell>
          <cell r="D2635" t="str">
            <v>AS</v>
          </cell>
          <cell r="E2635" t="str">
            <v>32,11</v>
          </cell>
        </row>
        <row r="2636">
          <cell r="A2636">
            <v>38930</v>
          </cell>
          <cell r="B2636" t="str">
            <v>JOELHO 90 GRAUS, ROSCA FEMEA TERMINAL, PLASTICO, PARA CONEXAO COM CRIMPAGEM EM TUBO PEX, DN 32 MM X 1"</v>
          </cell>
          <cell r="C2636" t="str">
            <v>UN</v>
          </cell>
          <cell r="D2636" t="str">
            <v>AS</v>
          </cell>
          <cell r="E2636" t="str">
            <v>54,58</v>
          </cell>
        </row>
        <row r="2637">
          <cell r="A2637">
            <v>38931</v>
          </cell>
          <cell r="B2637" t="str">
            <v>JOELHO 90 GRAUS, ROSCA MACHO TERMINAL, METALICO, PARA CONEXAO COM ANEL DESLIZANTE EM TUBO PEX, DN 16 MM X 1/2"</v>
          </cell>
          <cell r="C2637" t="str">
            <v>UN</v>
          </cell>
          <cell r="D2637" t="str">
            <v>AS</v>
          </cell>
          <cell r="E2637" t="str">
            <v>13,74</v>
          </cell>
        </row>
        <row r="2638">
          <cell r="A2638">
            <v>38932</v>
          </cell>
          <cell r="B2638" t="str">
            <v>JOELHO 90 GRAUS, ROSCA MACHO TERMINAL, METALICO, PARA CONEXAO COM ANEL DESLIZANTE EM TUBO PEX, DN 20 MM X 1/2"</v>
          </cell>
          <cell r="C2638" t="str">
            <v>UN</v>
          </cell>
          <cell r="D2638" t="str">
            <v>AS</v>
          </cell>
          <cell r="E2638" t="str">
            <v>13,88</v>
          </cell>
        </row>
        <row r="2639">
          <cell r="A2639">
            <v>38934</v>
          </cell>
          <cell r="B2639" t="str">
            <v>JOELHO 90 GRAUS, ROSCA MACHO TERMINAL, METALICO, PARA CONEXAO COM ANEL DESLIZANTE EM TUBO PEX, DN 20 MM X 3/4"</v>
          </cell>
          <cell r="C2639" t="str">
            <v>UN</v>
          </cell>
          <cell r="D2639" t="str">
            <v>AS</v>
          </cell>
          <cell r="E2639" t="str">
            <v>20,51</v>
          </cell>
        </row>
        <row r="2640">
          <cell r="A2640">
            <v>38935</v>
          </cell>
          <cell r="B2640" t="str">
            <v>JOELHO 90 GRAUS, ROSCA MACHO TERMINAL, METALICO, PARA CONEXAO COM ANEL DESLIZANTE EM TUBO PEX, DN 25 MM X 3/4"</v>
          </cell>
          <cell r="C2640" t="str">
            <v>UN</v>
          </cell>
          <cell r="D2640" t="str">
            <v>AS</v>
          </cell>
          <cell r="E2640" t="str">
            <v>21,95</v>
          </cell>
        </row>
        <row r="2641">
          <cell r="A2641">
            <v>38936</v>
          </cell>
          <cell r="B2641" t="str">
            <v>JOELHO 90 GRAUS, ROSCA MACHO TERMINAL, PLASTICO, PARA CONEXAO COM CRIMPAGEM EM TUBO PEX, DN 25 MM X 1/2"</v>
          </cell>
          <cell r="C2641" t="str">
            <v>UN</v>
          </cell>
          <cell r="D2641" t="str">
            <v>AS</v>
          </cell>
          <cell r="E2641" t="str">
            <v>23,51</v>
          </cell>
        </row>
        <row r="2642">
          <cell r="A2642">
            <v>38937</v>
          </cell>
          <cell r="B2642" t="str">
            <v>JOELHO 90 GRAUS, ROSCA MACHO TERMINAL, PLASTICO, PARA CONEXAO COM CRIMPAGEM EM TUBO PEX, DN 25 MM X 1"</v>
          </cell>
          <cell r="C2642" t="str">
            <v>UN</v>
          </cell>
          <cell r="D2642" t="str">
            <v>AS</v>
          </cell>
          <cell r="E2642" t="str">
            <v>28,65</v>
          </cell>
        </row>
        <row r="2643">
          <cell r="A2643">
            <v>38938</v>
          </cell>
          <cell r="B2643" t="str">
            <v>JOELHO 90 GRAUS, ROSCA MACHO TERMINAL, PLASTICO, PARA CONEXAO COM CRIMPAGEM EM TUBO PEX, DN 32 MM X 1"</v>
          </cell>
          <cell r="C2643" t="str">
            <v>UN</v>
          </cell>
          <cell r="D2643" t="str">
            <v>AS</v>
          </cell>
          <cell r="E2643" t="str">
            <v>42,60</v>
          </cell>
        </row>
        <row r="2644">
          <cell r="A2644">
            <v>3489</v>
          </cell>
          <cell r="B2644" t="str">
            <v>JOELHO, PVC COM ROSCA E BUCHA LATAO, 90 GRAUS,  3/4", PARA AGUA FRIA PREDIAL</v>
          </cell>
          <cell r="C2644" t="str">
            <v>UN</v>
          </cell>
          <cell r="D2644" t="str">
            <v>CR</v>
          </cell>
          <cell r="E2644" t="str">
            <v>14,03</v>
          </cell>
        </row>
        <row r="2645">
          <cell r="A2645">
            <v>20151</v>
          </cell>
          <cell r="B2645" t="str">
            <v>JOELHO, PVC SERIE R, 45 GRAUS, DN 100 MM, PARA ESGOTO OU AGUAS PLUVIAIS PREDIAIS</v>
          </cell>
          <cell r="C2645" t="str">
            <v>UN</v>
          </cell>
          <cell r="D2645" t="str">
            <v>CR</v>
          </cell>
          <cell r="E2645" t="str">
            <v>18,85</v>
          </cell>
        </row>
        <row r="2646">
          <cell r="A2646">
            <v>20152</v>
          </cell>
          <cell r="B2646" t="str">
            <v>JOELHO, PVC SERIE R, 45 GRAUS, DN 150 MM, PARA ESGOTO OU AGUAS PLUVIAIS PREDIAIS</v>
          </cell>
          <cell r="C2646" t="str">
            <v>UN</v>
          </cell>
          <cell r="D2646" t="str">
            <v>CR</v>
          </cell>
          <cell r="E2646" t="str">
            <v>65,59</v>
          </cell>
        </row>
        <row r="2647">
          <cell r="A2647">
            <v>20148</v>
          </cell>
          <cell r="B2647" t="str">
            <v>JOELHO, PVC SERIE R, 45 GRAUS, DN 40 MM, PARA ESGOTO OU AGUAS PLUVIAIS PREDIAIS</v>
          </cell>
          <cell r="C2647" t="str">
            <v>UN</v>
          </cell>
          <cell r="D2647" t="str">
            <v>CR</v>
          </cell>
          <cell r="E2647" t="str">
            <v>3,75</v>
          </cell>
        </row>
        <row r="2648">
          <cell r="A2648">
            <v>20149</v>
          </cell>
          <cell r="B2648" t="str">
            <v>JOELHO, PVC SERIE R, 45 GRAUS, DN 50 MM, PARA ESGOTO OU AGUAS PLUVIAIS PREDIAIS</v>
          </cell>
          <cell r="C2648" t="str">
            <v>UN</v>
          </cell>
          <cell r="D2648" t="str">
            <v>CR</v>
          </cell>
          <cell r="E2648" t="str">
            <v>5,80</v>
          </cell>
        </row>
        <row r="2649">
          <cell r="A2649">
            <v>20150</v>
          </cell>
          <cell r="B2649" t="str">
            <v>JOELHO, PVC SERIE R, 45 GRAUS, DN 75 MM, PARA ESGOTO OU AGUAS PLUVIAIS PREDIAIS</v>
          </cell>
          <cell r="C2649" t="str">
            <v>UN</v>
          </cell>
          <cell r="D2649" t="str">
            <v>CR</v>
          </cell>
          <cell r="E2649" t="str">
            <v>13,53</v>
          </cell>
        </row>
        <row r="2650">
          <cell r="A2650">
            <v>20157</v>
          </cell>
          <cell r="B2650" t="str">
            <v>JOELHO, PVC SERIE R, 90 GRAUS, DN 100 MM, PARA ESGOTO OU AGUAS PLUVIAIS PREDIAIS</v>
          </cell>
          <cell r="C2650" t="str">
            <v>UN</v>
          </cell>
          <cell r="D2650" t="str">
            <v>CR</v>
          </cell>
          <cell r="E2650" t="str">
            <v>25,43</v>
          </cell>
        </row>
        <row r="2651">
          <cell r="A2651">
            <v>20158</v>
          </cell>
          <cell r="B2651" t="str">
            <v>JOELHO, PVC SERIE R, 90 GRAUS, DN 150 MM, PARA ESGOTO OU AGUAS PLUVIAIS PREDIAIS</v>
          </cell>
          <cell r="C2651" t="str">
            <v>UN</v>
          </cell>
          <cell r="D2651" t="str">
            <v>CR</v>
          </cell>
          <cell r="E2651" t="str">
            <v>84,49</v>
          </cell>
        </row>
        <row r="2652">
          <cell r="A2652">
            <v>20154</v>
          </cell>
          <cell r="B2652" t="str">
            <v>JOELHO, PVC SERIE R, 90 GRAUS, DN 40 MM, PARA ESGOTO OU AGUAS PLUVIAIS PREDIAIS</v>
          </cell>
          <cell r="C2652" t="str">
            <v>UN</v>
          </cell>
          <cell r="D2652" t="str">
            <v>CR</v>
          </cell>
          <cell r="E2652" t="str">
            <v>4,82</v>
          </cell>
        </row>
        <row r="2653">
          <cell r="A2653">
            <v>20155</v>
          </cell>
          <cell r="B2653" t="str">
            <v>JOELHO, PVC SERIE R, 90 GRAUS, DN 50 MM, PARA ESGOTO OU AGUAS PLUVIAIS PREDIAIS</v>
          </cell>
          <cell r="C2653" t="str">
            <v>UN</v>
          </cell>
          <cell r="D2653" t="str">
            <v>CR</v>
          </cell>
          <cell r="E2653" t="str">
            <v>7,21</v>
          </cell>
        </row>
        <row r="2654">
          <cell r="A2654">
            <v>20156</v>
          </cell>
          <cell r="B2654" t="str">
            <v>JOELHO, PVC SERIE R, 90 GRAUS, DN 75 MM, PARA ESGOTO OU AGUAS PLUVIAIS PREDIAIS</v>
          </cell>
          <cell r="C2654" t="str">
            <v>UN</v>
          </cell>
          <cell r="D2654" t="str">
            <v>CR</v>
          </cell>
          <cell r="E2654" t="str">
            <v>16,24</v>
          </cell>
        </row>
        <row r="2655">
          <cell r="A2655">
            <v>3512</v>
          </cell>
          <cell r="B2655" t="str">
            <v>JOELHO, PVC SOLDAVEL, 45 GRAUS, 110 MM, PARA AGUA FRIA PREDIAL</v>
          </cell>
          <cell r="C2655" t="str">
            <v>UN</v>
          </cell>
          <cell r="D2655" t="str">
            <v>CR</v>
          </cell>
          <cell r="E2655" t="str">
            <v>219,86</v>
          </cell>
        </row>
        <row r="2656">
          <cell r="A2656">
            <v>3499</v>
          </cell>
          <cell r="B2656" t="str">
            <v>JOELHO, PVC SOLDAVEL, 45 GRAUS, 20 MM, PARA AGUA FRIA PREDIAL</v>
          </cell>
          <cell r="C2656" t="str">
            <v>UN</v>
          </cell>
          <cell r="D2656" t="str">
            <v>CR</v>
          </cell>
          <cell r="E2656" t="str">
            <v>0,93</v>
          </cell>
        </row>
        <row r="2657">
          <cell r="A2657">
            <v>3500</v>
          </cell>
          <cell r="B2657" t="str">
            <v>JOELHO, PVC SOLDAVEL, 45 GRAUS, 25 MM, PARA AGUA FRIA PREDIAL</v>
          </cell>
          <cell r="C2657" t="str">
            <v>UN</v>
          </cell>
          <cell r="D2657" t="str">
            <v>CR</v>
          </cell>
          <cell r="E2657" t="str">
            <v>1,57</v>
          </cell>
        </row>
        <row r="2658">
          <cell r="A2658">
            <v>3501</v>
          </cell>
          <cell r="B2658" t="str">
            <v>JOELHO, PVC SOLDAVEL, 45 GRAUS, 32 MM, PARA AGUA FRIA PREDIAL</v>
          </cell>
          <cell r="C2658" t="str">
            <v>UN</v>
          </cell>
          <cell r="D2658" t="str">
            <v>CR</v>
          </cell>
          <cell r="E2658" t="str">
            <v>4,56</v>
          </cell>
        </row>
        <row r="2659">
          <cell r="A2659">
            <v>3502</v>
          </cell>
          <cell r="B2659" t="str">
            <v>JOELHO, PVC SOLDAVEL, 45 GRAUS, 40 MM, PARA AGUA FRIA PREDIAL</v>
          </cell>
          <cell r="C2659" t="str">
            <v>UN</v>
          </cell>
          <cell r="D2659" t="str">
            <v>CR</v>
          </cell>
          <cell r="E2659" t="str">
            <v>6,49</v>
          </cell>
        </row>
        <row r="2660">
          <cell r="A2660">
            <v>3503</v>
          </cell>
          <cell r="B2660" t="str">
            <v>JOELHO, PVC SOLDAVEL, 45 GRAUS, 50 MM, PARA AGUA FRIA PREDIAL</v>
          </cell>
          <cell r="C2660" t="str">
            <v>UN</v>
          </cell>
          <cell r="D2660" t="str">
            <v>CR</v>
          </cell>
          <cell r="E2660" t="str">
            <v>7,77</v>
          </cell>
        </row>
        <row r="2661">
          <cell r="A2661">
            <v>3477</v>
          </cell>
          <cell r="B2661" t="str">
            <v>JOELHO, PVC SOLDAVEL, 45 GRAUS, 60 MM, PARA AGUA FRIA PREDIAL</v>
          </cell>
          <cell r="C2661" t="str">
            <v>UN</v>
          </cell>
          <cell r="D2661" t="str">
            <v>CR</v>
          </cell>
          <cell r="E2661" t="str">
            <v>30,09</v>
          </cell>
        </row>
        <row r="2662">
          <cell r="A2662">
            <v>3478</v>
          </cell>
          <cell r="B2662" t="str">
            <v>JOELHO, PVC SOLDAVEL, 45 GRAUS, 75 MM, PARA AGUA FRIA PREDIAL</v>
          </cell>
          <cell r="C2662" t="str">
            <v>UN</v>
          </cell>
          <cell r="D2662" t="str">
            <v>CR</v>
          </cell>
          <cell r="E2662" t="str">
            <v>69,15</v>
          </cell>
        </row>
        <row r="2663">
          <cell r="A2663">
            <v>3525</v>
          </cell>
          <cell r="B2663" t="str">
            <v>JOELHO, PVC SOLDAVEL, 45 GRAUS, 85 MM, PARA AGUA FRIA PREDIAL</v>
          </cell>
          <cell r="C2663" t="str">
            <v>UN</v>
          </cell>
          <cell r="D2663" t="str">
            <v>CR</v>
          </cell>
          <cell r="E2663" t="str">
            <v>82,04</v>
          </cell>
        </row>
        <row r="2664">
          <cell r="A2664">
            <v>3511</v>
          </cell>
          <cell r="B2664" t="str">
            <v>JOELHO, PVC SOLDAVEL, 90 GRAUS, 75 MM, PARA AGUA FRIA PREDIAL</v>
          </cell>
          <cell r="C2664" t="str">
            <v>UN</v>
          </cell>
          <cell r="D2664" t="str">
            <v>CR</v>
          </cell>
          <cell r="E2664" t="str">
            <v>96,27</v>
          </cell>
        </row>
        <row r="2665">
          <cell r="A2665">
            <v>38917</v>
          </cell>
          <cell r="B2665" t="str">
            <v>JOELHO, ROSCA FEMEA, COM BASE FIXA, METALICO, PARA CONEXAO COM ANEL DESLIZANTE EM TUBO PEX, DN 16 MM X 1/2"</v>
          </cell>
          <cell r="C2665" t="str">
            <v>UN</v>
          </cell>
          <cell r="D2665" t="str">
            <v>AS</v>
          </cell>
          <cell r="E2665" t="str">
            <v>13,15</v>
          </cell>
        </row>
        <row r="2666">
          <cell r="A2666">
            <v>38919</v>
          </cell>
          <cell r="B2666" t="str">
            <v>JOELHO, ROSCA FEMEA, COM BASE FIXA, METALICO, PARA CONEXAO COM ANEL DESLIZANTE EM TUBO PEX, DN 20 MM X 1/2"</v>
          </cell>
          <cell r="C2666" t="str">
            <v>UN</v>
          </cell>
          <cell r="D2666" t="str">
            <v>AS</v>
          </cell>
          <cell r="E2666" t="str">
            <v>19,56</v>
          </cell>
        </row>
        <row r="2667">
          <cell r="A2667">
            <v>38922</v>
          </cell>
          <cell r="B2667" t="str">
            <v>JOELHO, ROSCA FEMEA, COM BASE FIXA, METALICO, PARA CONEXAO COM ANEL DESLIZANTE EM TUBO PEX, DN 25 MM X 3/4"</v>
          </cell>
          <cell r="C2667" t="str">
            <v>UN</v>
          </cell>
          <cell r="D2667" t="str">
            <v>AS</v>
          </cell>
          <cell r="E2667" t="str">
            <v>25,27</v>
          </cell>
        </row>
        <row r="2668">
          <cell r="A2668">
            <v>38921</v>
          </cell>
          <cell r="B2668" t="str">
            <v>JOELHO, ROSCA FEMEA, COM BASE FIXA, PLASTICO, PARA CONEXAO COM CRIMPAGEM EM TUBO PEX, DN 25 MM X 1/2"</v>
          </cell>
          <cell r="C2668" t="str">
            <v>UN</v>
          </cell>
          <cell r="D2668" t="str">
            <v>AS</v>
          </cell>
          <cell r="E2668" t="str">
            <v>31,25</v>
          </cell>
        </row>
        <row r="2669">
          <cell r="A2669">
            <v>38918</v>
          </cell>
          <cell r="B2669" t="str">
            <v>JOELHO, ROSCA FEMEA, COM BASE FIXA, PLASTICO, PARA CONEXAO POR CRIMPAGEM EM TUBO PEX, DN 16 MM X 3/4"</v>
          </cell>
          <cell r="C2669" t="str">
            <v>UN</v>
          </cell>
          <cell r="D2669" t="str">
            <v>AS</v>
          </cell>
          <cell r="E2669" t="str">
            <v>29,70</v>
          </cell>
        </row>
        <row r="2670">
          <cell r="A2670">
            <v>38920</v>
          </cell>
          <cell r="B2670" t="str">
            <v>JOELHO, ROSCA FEMEA, COM BASE FIXA, PLASTICO, PARA CONEXAO POR CRIMPAGEM EM TUBO PEX, DN 20 MM X 3/4"</v>
          </cell>
          <cell r="C2670" t="str">
            <v>UN</v>
          </cell>
          <cell r="D2670" t="str">
            <v>AS</v>
          </cell>
          <cell r="E2670" t="str">
            <v>37,13</v>
          </cell>
        </row>
        <row r="2671">
          <cell r="A2671">
            <v>12032</v>
          </cell>
          <cell r="B2671" t="str">
            <v>JOGO DE TRANQUETA E ROSETA QUADRADA DE SOBREPOR SEM FUROS, EM LATAO CROMADO, *50 X 50* MM, PARA FECHADURA DE PORTA DE BANHEIRO</v>
          </cell>
          <cell r="C2671" t="str">
            <v>JG</v>
          </cell>
          <cell r="D2671" t="str">
            <v>CR</v>
          </cell>
          <cell r="E2671" t="str">
            <v>44,43</v>
          </cell>
        </row>
        <row r="2672">
          <cell r="A2672">
            <v>12030</v>
          </cell>
          <cell r="B2672" t="str">
            <v>JOGO DE TRANQUETA E ROSETA REDONDA DE SOBREPOR SEM FUROS, EM LATAO CROMADO, DIAMETRO *50* MM, PARA FECHADURA DE PORTA DE BANHEIRO</v>
          </cell>
          <cell r="C2672" t="str">
            <v>JG</v>
          </cell>
          <cell r="D2672" t="str">
            <v>CR</v>
          </cell>
          <cell r="E2672" t="str">
            <v>41,74</v>
          </cell>
        </row>
        <row r="2673">
          <cell r="A2673">
            <v>10908</v>
          </cell>
          <cell r="B2673" t="str">
            <v>JUNCAO DE REDUCAO INVERTIDA, PVC SOLDAVEL, 100 X 50 MM, SERIE NORMAL PARA ESGOTO PREDIAL</v>
          </cell>
          <cell r="C2673" t="str">
            <v>UN</v>
          </cell>
          <cell r="D2673" t="str">
            <v>CR</v>
          </cell>
          <cell r="E2673" t="str">
            <v>14,24</v>
          </cell>
        </row>
        <row r="2674">
          <cell r="A2674">
            <v>10909</v>
          </cell>
          <cell r="B2674" t="str">
            <v>JUNCAO DE REDUCAO INVERTIDA, PVC SOLDAVEL, 100 X 75 MM, SERIE NORMAL PARA ESGOTO PREDIAL</v>
          </cell>
          <cell r="C2674" t="str">
            <v>UN</v>
          </cell>
          <cell r="D2674" t="str">
            <v>CR</v>
          </cell>
          <cell r="E2674" t="str">
            <v>22,71</v>
          </cell>
        </row>
        <row r="2675">
          <cell r="A2675">
            <v>3669</v>
          </cell>
          <cell r="B2675" t="str">
            <v>JUNCAO DE REDUCAO INVERTIDA, PVC SOLDAVEL, 75 X 50 MM, SERIE NORMAL PARA ESGOTO PREDIAL</v>
          </cell>
          <cell r="C2675" t="str">
            <v>UN</v>
          </cell>
          <cell r="D2675" t="str">
            <v>CR</v>
          </cell>
          <cell r="E2675" t="str">
            <v>9,73</v>
          </cell>
        </row>
        <row r="2676">
          <cell r="A2676">
            <v>20138</v>
          </cell>
          <cell r="B2676" t="str">
            <v>JUNCAO DE REDUCAO SIMPLES, COM BOLSA PARA ANEL, PVC LEVE,  150 X 100 MM, PARA ESGOTO PREDIAL</v>
          </cell>
          <cell r="C2676" t="str">
            <v>UN</v>
          </cell>
          <cell r="D2676" t="str">
            <v>CR</v>
          </cell>
          <cell r="E2676" t="str">
            <v>48,34</v>
          </cell>
        </row>
        <row r="2677">
          <cell r="A2677">
            <v>20139</v>
          </cell>
          <cell r="B2677" t="str">
            <v>JUNCAO DUPLA, PVC SERIE R, DN 100 X 100 X 100 MM, PARA ESGOTO OU AGUAS PLUVIAIS PREDIAIS</v>
          </cell>
          <cell r="C2677" t="str">
            <v>UN</v>
          </cell>
          <cell r="D2677" t="str">
            <v>CR</v>
          </cell>
          <cell r="E2677" t="str">
            <v>81,22</v>
          </cell>
        </row>
        <row r="2678">
          <cell r="A2678">
            <v>3668</v>
          </cell>
          <cell r="B2678" t="str">
            <v>JUNCAO DUPLA, PVC SOLDAVEL, DN 100 X 100 X 100 MM , SERIE NORMAL PARA ESGOTO PREDIAL</v>
          </cell>
          <cell r="C2678" t="str">
            <v>UN</v>
          </cell>
          <cell r="D2678" t="str">
            <v>CR</v>
          </cell>
          <cell r="E2678" t="str">
            <v>32,20</v>
          </cell>
        </row>
        <row r="2679">
          <cell r="A2679">
            <v>3656</v>
          </cell>
          <cell r="B2679" t="str">
            <v>JUNCAO DUPLA, PVC SOLDAVEL, DN 75 X 75 X 75 MM , SERIE NORMAL PARA ESGOTO PREDIAL</v>
          </cell>
          <cell r="C2679" t="str">
            <v>UN</v>
          </cell>
          <cell r="D2679" t="str">
            <v>CR</v>
          </cell>
          <cell r="E2679" t="str">
            <v>15,96</v>
          </cell>
        </row>
        <row r="2680">
          <cell r="A2680">
            <v>10911</v>
          </cell>
          <cell r="B2680" t="str">
            <v>JUNCAO INVERTIDA, PVC SOLDAVEL, 75 X 75 MM, SERIE NORMAL PARA ESGOTO PREDIAL</v>
          </cell>
          <cell r="C2680" t="str">
            <v>UN</v>
          </cell>
          <cell r="D2680" t="str">
            <v>CR</v>
          </cell>
          <cell r="E2680" t="str">
            <v>17,71</v>
          </cell>
        </row>
        <row r="2681">
          <cell r="A2681">
            <v>3654</v>
          </cell>
          <cell r="B2681" t="str">
            <v>JUNCAO PVC  ROSCAVEL, 45 GRAUS, 1/2", PARA AGUA FRIA PREDIAL</v>
          </cell>
          <cell r="C2681" t="str">
            <v>UN</v>
          </cell>
          <cell r="D2681" t="str">
            <v>CR</v>
          </cell>
          <cell r="E2681" t="str">
            <v>4,88</v>
          </cell>
        </row>
        <row r="2682">
          <cell r="A2682">
            <v>3664</v>
          </cell>
          <cell r="B2682" t="str">
            <v>JUNCAO PVC  ROSCAVEL, 45 GRAUS, 3/4", PARA AGUA FRIA PREDIAL</v>
          </cell>
          <cell r="C2682" t="str">
            <v>UN</v>
          </cell>
          <cell r="D2682" t="str">
            <v>CR</v>
          </cell>
          <cell r="E2682" t="str">
            <v>6,06</v>
          </cell>
        </row>
        <row r="2683">
          <cell r="A2683">
            <v>3657</v>
          </cell>
          <cell r="B2683" t="str">
            <v>JUNCAO PVC, 45 GRAUS, ROSCAVEL, 1 1/4", AGUA FRIA PREDIAL</v>
          </cell>
          <cell r="C2683" t="str">
            <v>UN</v>
          </cell>
          <cell r="D2683" t="str">
            <v>CR</v>
          </cell>
          <cell r="E2683" t="str">
            <v>6,53</v>
          </cell>
        </row>
        <row r="2684">
          <cell r="A2684">
            <v>12625</v>
          </cell>
          <cell r="B2684" t="str">
            <v>JUNCAO PVC, 60 GRAUS, CIRCULAR,  DIAMETRO ENTRE 80 E 100 MM, PARA DRENAGEM PLUVIAL PREDIAL</v>
          </cell>
          <cell r="C2684" t="str">
            <v>UN</v>
          </cell>
          <cell r="D2684" t="str">
            <v>AS</v>
          </cell>
          <cell r="E2684" t="str">
            <v>9,56</v>
          </cell>
        </row>
        <row r="2685">
          <cell r="A2685">
            <v>20136</v>
          </cell>
          <cell r="B2685" t="str">
            <v>JUNCAO SIMPLES, PVC LEVE, 150 MM, PARA ESGOTO PREDIAL</v>
          </cell>
          <cell r="C2685" t="str">
            <v>UN</v>
          </cell>
          <cell r="D2685" t="str">
            <v>CR</v>
          </cell>
          <cell r="E2685" t="str">
            <v>109,09</v>
          </cell>
        </row>
        <row r="2686">
          <cell r="A2686">
            <v>20144</v>
          </cell>
          <cell r="B2686" t="str">
            <v>JUNCAO SIMPLES, PVC SERIE R, DN 100 X 100 MM, PARA ESGOTO OU AGUAS PLUVIAIS PREDIAIS</v>
          </cell>
          <cell r="C2686" t="str">
            <v>UN</v>
          </cell>
          <cell r="D2686" t="str">
            <v>CR</v>
          </cell>
          <cell r="E2686" t="str">
            <v>47,92</v>
          </cell>
        </row>
        <row r="2687">
          <cell r="A2687">
            <v>20143</v>
          </cell>
          <cell r="B2687" t="str">
            <v>JUNCAO SIMPLES, PVC SERIE R, DN 100 X 75 MM, PARA ESGOTO OU AGUAS PLUVIAIS PREDIAIS</v>
          </cell>
          <cell r="C2687" t="str">
            <v>UN</v>
          </cell>
          <cell r="D2687" t="str">
            <v>CR</v>
          </cell>
          <cell r="E2687" t="str">
            <v>44,75</v>
          </cell>
        </row>
        <row r="2688">
          <cell r="A2688">
            <v>20145</v>
          </cell>
          <cell r="B2688" t="str">
            <v>JUNCAO SIMPLES, PVC SERIE R, DN 150 X 100 MM, PARA ESGOTO OU AGUAS PLUVIAIS PREDIAIS</v>
          </cell>
          <cell r="C2688" t="str">
            <v>UN</v>
          </cell>
          <cell r="D2688" t="str">
            <v>CR</v>
          </cell>
          <cell r="E2688" t="str">
            <v>127,00</v>
          </cell>
        </row>
        <row r="2689">
          <cell r="A2689">
            <v>20146</v>
          </cell>
          <cell r="B2689" t="str">
            <v>JUNCAO SIMPLES, PVC SERIE R, DN 150 X 150 MM, PARA ESGOTO OU AGUAS PLUVIAIS PREDIAIS</v>
          </cell>
          <cell r="C2689" t="str">
            <v>UN</v>
          </cell>
          <cell r="D2689" t="str">
            <v>CR</v>
          </cell>
          <cell r="E2689" t="str">
            <v>143,21</v>
          </cell>
        </row>
        <row r="2690">
          <cell r="A2690">
            <v>20140</v>
          </cell>
          <cell r="B2690" t="str">
            <v>JUNCAO SIMPLES, PVC SERIE R, DN 40 X 40 MM, PARA ESGOTO OU AGUAS PLUVIAIS PREDIAIS</v>
          </cell>
          <cell r="C2690" t="str">
            <v>UN</v>
          </cell>
          <cell r="D2690" t="str">
            <v>CR</v>
          </cell>
          <cell r="E2690" t="str">
            <v>5,70</v>
          </cell>
        </row>
        <row r="2691">
          <cell r="A2691">
            <v>20141</v>
          </cell>
          <cell r="B2691" t="str">
            <v>JUNCAO SIMPLES, PVC SERIE R, DN 50 X 50 MM, PARA ESGOTO OU AGUAS PLUVIAIS PREDIAIS</v>
          </cell>
          <cell r="C2691" t="str">
            <v>UN</v>
          </cell>
          <cell r="D2691" t="str">
            <v>CR</v>
          </cell>
          <cell r="E2691" t="str">
            <v>10,01</v>
          </cell>
        </row>
        <row r="2692">
          <cell r="A2692">
            <v>20142</v>
          </cell>
          <cell r="B2692" t="str">
            <v>JUNCAO SIMPLES, PVC SERIE R, DN 75 X 75 MM, PARA ESGOTO OU AGUAS PLUVIAIS PREDIAIS</v>
          </cell>
          <cell r="C2692" t="str">
            <v>UN</v>
          </cell>
          <cell r="D2692" t="str">
            <v>CR</v>
          </cell>
          <cell r="E2692" t="str">
            <v>30,62</v>
          </cell>
        </row>
        <row r="2693">
          <cell r="A2693">
            <v>3659</v>
          </cell>
          <cell r="B2693" t="str">
            <v>JUNCAO SIMPLES, PVC, DN 100 X 50 MM, SERIE NORMAL PARA ESGOTO PREDIAL</v>
          </cell>
          <cell r="C2693" t="str">
            <v>UN</v>
          </cell>
          <cell r="D2693" t="str">
            <v>CR</v>
          </cell>
          <cell r="E2693" t="str">
            <v>13,28</v>
          </cell>
        </row>
        <row r="2694">
          <cell r="A2694">
            <v>3660</v>
          </cell>
          <cell r="B2694" t="str">
            <v>JUNCAO SIMPLES, PVC, DN 100 X 75 MM, SERIE NORMAL PARA ESGOTO PREDIAL</v>
          </cell>
          <cell r="C2694" t="str">
            <v>UN</v>
          </cell>
          <cell r="D2694" t="str">
            <v>CR</v>
          </cell>
          <cell r="E2694" t="str">
            <v>19,15</v>
          </cell>
        </row>
        <row r="2695">
          <cell r="A2695">
            <v>3662</v>
          </cell>
          <cell r="B2695" t="str">
            <v>JUNCAO SIMPLES, PVC, DN 50 X 50 MM, SERIE NORMAL PARA ESGOTO PREDIAL</v>
          </cell>
          <cell r="C2695" t="str">
            <v>UN</v>
          </cell>
          <cell r="D2695" t="str">
            <v>CR</v>
          </cell>
          <cell r="E2695" t="str">
            <v>7,23</v>
          </cell>
        </row>
        <row r="2696">
          <cell r="A2696">
            <v>3661</v>
          </cell>
          <cell r="B2696" t="str">
            <v>JUNCAO SIMPLES, PVC, DN 75 X 50 MM, SERIE NORMAL PARA ESGOTO PREDIAL</v>
          </cell>
          <cell r="C2696" t="str">
            <v>UN</v>
          </cell>
          <cell r="D2696" t="str">
            <v>CR</v>
          </cell>
          <cell r="E2696" t="str">
            <v>10,64</v>
          </cell>
        </row>
        <row r="2697">
          <cell r="A2697">
            <v>3658</v>
          </cell>
          <cell r="B2697" t="str">
            <v>JUNCAO SIMPLES, PVC, DN 75 X 75 MM, SERIE NORMAL PARA ESGOTO PREDIAL</v>
          </cell>
          <cell r="C2697" t="str">
            <v>UN</v>
          </cell>
          <cell r="D2697" t="str">
            <v>CR</v>
          </cell>
          <cell r="E2697" t="str">
            <v>13,54</v>
          </cell>
        </row>
        <row r="2698">
          <cell r="A2698">
            <v>3670</v>
          </cell>
          <cell r="B2698" t="str">
            <v>JUNCAO SIMPLES, PVC, 45 GRAUS, DN 100 X 100 MM, SERIE NORMAL PARA ESGOTO PREDIAL</v>
          </cell>
          <cell r="C2698" t="str">
            <v>UN</v>
          </cell>
          <cell r="D2698" t="str">
            <v>CR</v>
          </cell>
          <cell r="E2698" t="str">
            <v>17,67</v>
          </cell>
        </row>
        <row r="2699">
          <cell r="A2699">
            <v>3666</v>
          </cell>
          <cell r="B2699" t="str">
            <v>JUNCAO SIMPLES, PVC, 45 GRAUS, DN 40 X 40 MM, SERIE NORMAL PARA ESGOTO PREDIAL</v>
          </cell>
          <cell r="C2699" t="str">
            <v>UN</v>
          </cell>
          <cell r="D2699" t="str">
            <v>CR</v>
          </cell>
          <cell r="E2699" t="str">
            <v>2,99</v>
          </cell>
        </row>
        <row r="2700">
          <cell r="A2700">
            <v>14157</v>
          </cell>
          <cell r="B2700" t="str">
            <v>JUNCAO 2 GARRAS PARA FITA PERFURADA</v>
          </cell>
          <cell r="C2700" t="str">
            <v>UN</v>
          </cell>
          <cell r="D2700" t="str">
            <v>AS</v>
          </cell>
          <cell r="E2700" t="str">
            <v>1,21</v>
          </cell>
        </row>
        <row r="2701">
          <cell r="A2701">
            <v>3653</v>
          </cell>
          <cell r="B2701" t="str">
            <v>JUNCAO, PVC, 45 GRAUS, JE, BBB, DN 100 MM, PARA REDE COLETORA DE ESGOTO (NBR 10569)</v>
          </cell>
          <cell r="C2701" t="str">
            <v>UN</v>
          </cell>
          <cell r="D2701" t="str">
            <v>AS</v>
          </cell>
          <cell r="E2701" t="str">
            <v>112,55</v>
          </cell>
        </row>
        <row r="2702">
          <cell r="A2702">
            <v>3649</v>
          </cell>
          <cell r="B2702" t="str">
            <v>JUNCAO, PVC, 45 GRAUS, JE, BBB, DN 150 MM, PARA REDE COLETORA DE ESGOTO (NBR 10569)</v>
          </cell>
          <cell r="C2702" t="str">
            <v>UN</v>
          </cell>
          <cell r="D2702" t="str">
            <v>AS</v>
          </cell>
          <cell r="E2702" t="str">
            <v>233,12</v>
          </cell>
        </row>
        <row r="2703">
          <cell r="A2703">
            <v>42696</v>
          </cell>
          <cell r="B2703" t="str">
            <v>JUNCAO, PVC, 45 GRAUS, JE, BBB, DN 150 MM, PARA TUBO CORRUGADO E/OU LISO, REDE COLETORA DE ESGOTO (NBR 10569)</v>
          </cell>
          <cell r="C2703" t="str">
            <v>UN</v>
          </cell>
          <cell r="D2703" t="str">
            <v>AS</v>
          </cell>
          <cell r="E2703" t="str">
            <v>652,25</v>
          </cell>
        </row>
        <row r="2704">
          <cell r="A2704">
            <v>42697</v>
          </cell>
          <cell r="B2704" t="str">
            <v>JUNCAO, PVC, 45 GRAUS, JE, BBB, DN 200 MM, PARA TUBO CORRUGADO E/OU LISO, REDE COLETORA DE ESGOTO (NBR 10569)</v>
          </cell>
          <cell r="C2704" t="str">
            <v>UN</v>
          </cell>
          <cell r="D2704" t="str">
            <v>AS</v>
          </cell>
          <cell r="E2704" t="str">
            <v>982,31</v>
          </cell>
        </row>
        <row r="2705">
          <cell r="A2705">
            <v>42698</v>
          </cell>
          <cell r="B2705" t="str">
            <v>JUNCAO, PVC, 45 GRAUS, JE, BBB, DN 250 MM, PARA TUBO CORRUGADO E/OU LISO, REDE COLETORA DE ESGOTO (NBR 10569)</v>
          </cell>
          <cell r="C2705" t="str">
            <v>UN</v>
          </cell>
          <cell r="D2705" t="str">
            <v>AS</v>
          </cell>
          <cell r="E2705" t="str">
            <v>1.368,32</v>
          </cell>
        </row>
        <row r="2706">
          <cell r="A2706">
            <v>39875</v>
          </cell>
          <cell r="B2706" t="str">
            <v>JUNTA DE EXPANSAO BRONZE/LATAO (REF 900), PONTA X PONTA, 35 MM</v>
          </cell>
          <cell r="C2706" t="str">
            <v>UN</v>
          </cell>
          <cell r="D2706" t="str">
            <v>CR</v>
          </cell>
          <cell r="E2706" t="str">
            <v>438,85</v>
          </cell>
        </row>
        <row r="2707">
          <cell r="A2707">
            <v>39876</v>
          </cell>
          <cell r="B2707" t="str">
            <v>JUNTA DE EXPANSAO BRONZE/LATAO (REF 900), PONTA X PONTA, 42 MM</v>
          </cell>
          <cell r="C2707" t="str">
            <v>UN</v>
          </cell>
          <cell r="D2707" t="str">
            <v>CR</v>
          </cell>
          <cell r="E2707" t="str">
            <v>549,45</v>
          </cell>
        </row>
        <row r="2708">
          <cell r="A2708">
            <v>39877</v>
          </cell>
          <cell r="B2708" t="str">
            <v>JUNTA DE EXPANSAO BRONZE/LATAO (REF 900), PONTA X PONTA, 54 MM</v>
          </cell>
          <cell r="C2708" t="str">
            <v>UN</v>
          </cell>
          <cell r="D2708" t="str">
            <v>CR</v>
          </cell>
          <cell r="E2708" t="str">
            <v>762,06</v>
          </cell>
        </row>
        <row r="2709">
          <cell r="A2709">
            <v>39878</v>
          </cell>
          <cell r="B2709" t="str">
            <v>JUNTA DE EXPANSAO BRONZE/LATAO (REF 900), PONTA X PONTA, 66 MM</v>
          </cell>
          <cell r="C2709" t="str">
            <v>UN</v>
          </cell>
          <cell r="D2709" t="str">
            <v>CR</v>
          </cell>
          <cell r="E2709" t="str">
            <v>1.006,56</v>
          </cell>
        </row>
        <row r="2710">
          <cell r="A2710">
            <v>39872</v>
          </cell>
          <cell r="B2710" t="str">
            <v>JUNTA DE EXPANSAO DE COBRE (REF 900), PONTA X PONTA, 15 MM</v>
          </cell>
          <cell r="C2710" t="str">
            <v>UN</v>
          </cell>
          <cell r="D2710" t="str">
            <v>CR</v>
          </cell>
          <cell r="E2710" t="str">
            <v>300,95</v>
          </cell>
        </row>
        <row r="2711">
          <cell r="A2711">
            <v>39873</v>
          </cell>
          <cell r="B2711" t="str">
            <v>JUNTA DE EXPANSAO DE COBRE (REF 900), PONTA X PONTA, 22 MM</v>
          </cell>
          <cell r="C2711" t="str">
            <v>UN</v>
          </cell>
          <cell r="D2711" t="str">
            <v>CR</v>
          </cell>
          <cell r="E2711" t="str">
            <v>349,09</v>
          </cell>
        </row>
        <row r="2712">
          <cell r="A2712">
            <v>39874</v>
          </cell>
          <cell r="B2712" t="str">
            <v>JUNTA DE EXPANSAO DE COBRE (REF 900), PONTA X PONTA, 28 MM</v>
          </cell>
          <cell r="C2712" t="str">
            <v>UN</v>
          </cell>
          <cell r="D2712" t="str">
            <v>CR</v>
          </cell>
          <cell r="E2712" t="str">
            <v>383,43</v>
          </cell>
        </row>
        <row r="2713">
          <cell r="A2713">
            <v>3674</v>
          </cell>
          <cell r="B2713" t="str">
            <v>JUNTA DILATACAO ELASTICA PARA CONCRETO (FUGENBAND) O-12, ATE 5 MCA</v>
          </cell>
          <cell r="C2713" t="str">
            <v>M</v>
          </cell>
          <cell r="D2713" t="str">
            <v>AS</v>
          </cell>
          <cell r="E2713" t="str">
            <v>53,01</v>
          </cell>
        </row>
        <row r="2714">
          <cell r="A2714">
            <v>3681</v>
          </cell>
          <cell r="B2714" t="str">
            <v>JUNTA DILATACAO ELASTICA PARA CONCRETO (FUGENBAND) O-22, ATE 30 MCA</v>
          </cell>
          <cell r="C2714" t="str">
            <v>M</v>
          </cell>
          <cell r="D2714" t="str">
            <v>AS</v>
          </cell>
          <cell r="E2714" t="str">
            <v>78,87</v>
          </cell>
        </row>
        <row r="2715">
          <cell r="A2715">
            <v>3676</v>
          </cell>
          <cell r="B2715" t="str">
            <v>JUNTA DILATACAO ELASTICA PARA CONCRETO (FUGENBAND) O-35/10, ATE 100 MCA</v>
          </cell>
          <cell r="C2715" t="str">
            <v>M</v>
          </cell>
          <cell r="D2715" t="str">
            <v>AS</v>
          </cell>
          <cell r="E2715" t="str">
            <v>296,81</v>
          </cell>
        </row>
        <row r="2716">
          <cell r="A2716">
            <v>3679</v>
          </cell>
          <cell r="B2716" t="str">
            <v>JUNTA DILATACAO ELASTICA PARA CONCRETO (FUGENBAND) O-35/6, ATE 100 MCA</v>
          </cell>
          <cell r="C2716" t="str">
            <v>M</v>
          </cell>
          <cell r="D2716" t="str">
            <v>AS</v>
          </cell>
          <cell r="E2716" t="str">
            <v>245,56</v>
          </cell>
        </row>
        <row r="2717">
          <cell r="A2717">
            <v>3672</v>
          </cell>
          <cell r="B2717" t="str">
            <v>JUNTA PLASTICA DE DILATACAO PARA PISOS, COR CINZA, 10 X 4,5 MM (ALTURA X ESPESSURA)</v>
          </cell>
          <cell r="C2717" t="str">
            <v>M</v>
          </cell>
          <cell r="D2717" t="str">
            <v>AS</v>
          </cell>
          <cell r="E2717" t="str">
            <v>0,83</v>
          </cell>
        </row>
        <row r="2718">
          <cell r="A2718">
            <v>3671</v>
          </cell>
          <cell r="B2718" t="str">
            <v>JUNTA PLASTICA DE DILATACAO PARA PISOS, COR CINZA, 17 X 3 MM (ALTURA X ESPESSURA)</v>
          </cell>
          <cell r="C2718" t="str">
            <v>M</v>
          </cell>
          <cell r="D2718" t="str">
            <v>AS</v>
          </cell>
          <cell r="E2718" t="str">
            <v>0,79</v>
          </cell>
        </row>
        <row r="2719">
          <cell r="A2719">
            <v>3673</v>
          </cell>
          <cell r="B2719" t="str">
            <v>JUNTA PLASTICA DE DILATACAO PARA PISOS, COR CINZA, 27 X 3 MM (ALTURA X ESPESSURA)</v>
          </cell>
          <cell r="C2719" t="str">
            <v>M</v>
          </cell>
          <cell r="D2719" t="str">
            <v>AS</v>
          </cell>
          <cell r="E2719" t="str">
            <v>1,24</v>
          </cell>
        </row>
        <row r="2720">
          <cell r="A2720">
            <v>38394</v>
          </cell>
          <cell r="B2720" t="str">
            <v>KIT ACESSORIOS PARA COMPRESSOR DE AR, 5 PECAS (PISTOLAS PINTURA, LIMPEZA E PULVERIZACAO, CALIBRADOR E MANGUEIRA)</v>
          </cell>
          <cell r="C2720" t="str">
            <v>UN</v>
          </cell>
          <cell r="D2720" t="str">
            <v>CR</v>
          </cell>
          <cell r="E2720" t="str">
            <v>265,35</v>
          </cell>
        </row>
        <row r="2721">
          <cell r="A2721">
            <v>3729</v>
          </cell>
          <cell r="B2721" t="str">
            <v>KIT CAVALETE, PVC, COM REGISTRO, PARA HIDROMETRO, BITOLAS 1/2" OU 3/4" - COMPLETO</v>
          </cell>
          <cell r="C2721" t="str">
            <v>UN</v>
          </cell>
          <cell r="D2721" t="str">
            <v>CR</v>
          </cell>
          <cell r="E2721" t="str">
            <v>81,63</v>
          </cell>
        </row>
        <row r="2722">
          <cell r="A2722">
            <v>39357</v>
          </cell>
          <cell r="B2722" t="str">
            <v>KIT CHASSI COZINHA, CUBA SIMPLES SEM MAQUINA LAVAR LOUCA PARA INSTALACAO PEX, QUADRO METALICO COM TRAVESSA COM FURO PARA ESGOTO DN 50 MM E FUROS SUPERIORES PARA AGUA, LARGURA *340* MM X ALTURA *650* MM, PARA CONEXAO COM ANEL DESLIZANTE (INCLUI TUBOS E CON</v>
          </cell>
          <cell r="C2722" t="str">
            <v>UN</v>
          </cell>
          <cell r="D2722" t="str">
            <v>AS</v>
          </cell>
          <cell r="E2722" t="str">
            <v>119,45</v>
          </cell>
        </row>
        <row r="2723">
          <cell r="A2723">
            <v>39358</v>
          </cell>
          <cell r="B2723" t="str">
            <v>KIT CHASSI COZINHA, CUBA SIMPLES SEM MAQUINA LAVAR LOUCA PARA INSTALACAO PEX, QUADRO METALICO COM TRAVESSA COM FURO PARA ESGOTO DN 50 MM E FUROS SUPERIORES PARA AGUA, LARGURA *340* MM X ALTURA *650* MM, PARA CONEXAO COM CRIMPAGEM (INCLUI TUBOS E CONEXOESP</v>
          </cell>
          <cell r="C2723" t="str">
            <v>UN</v>
          </cell>
          <cell r="D2723" t="str">
            <v>AS</v>
          </cell>
          <cell r="E2723" t="str">
            <v>130,98</v>
          </cell>
        </row>
        <row r="2724">
          <cell r="A2724">
            <v>39356</v>
          </cell>
          <cell r="B2724" t="str">
            <v>KIT CHASSI TANQUE COM MAQUINA LAVAR ROUPA PARA INSTALACAO PEX, QUADRO METALICO COM TRAVESSA COM  FURO PARA ESGOTO DN 50 MM, FURO LATERAL PARA MAQUINA E FUROS SUPERIORES PARA AGUA, LARGURA *344* MM X ALTURA *442* MM, PARA CONEXAO COM CRIMPAGEM (INCLUI TUBO</v>
          </cell>
          <cell r="C2724" t="str">
            <v>UN</v>
          </cell>
          <cell r="D2724" t="str">
            <v>AS</v>
          </cell>
          <cell r="E2724" t="str">
            <v>223,46</v>
          </cell>
        </row>
        <row r="2725">
          <cell r="A2725">
            <v>39355</v>
          </cell>
          <cell r="B2725" t="str">
            <v>KIT CHASSI TANQUE COM MAQUINA LAVAR ROUPA PARA INSTALACAO PEX, QUADRO METALICO COM TRAVESSA COM FURO PARA ESGOTO DN 50 MM, FURO LATERAL PARA MAQUINA E FUROS SUPERIORES PARA AGUA, LARGURA *344* MM X ALTURA *442* MM, PARA CONEXAO COM ANEL DESLIZANTE (INCLUI</v>
          </cell>
          <cell r="C2725" t="str">
            <v>UN</v>
          </cell>
          <cell r="D2725" t="str">
            <v>AS</v>
          </cell>
          <cell r="E2725" t="str">
            <v>192,29</v>
          </cell>
        </row>
        <row r="2726">
          <cell r="A2726">
            <v>39353</v>
          </cell>
          <cell r="B2726" t="str">
            <v>KIT CHUVEIRO PARA INSTALACAO PEX, QUADRO METALICO COM 2 TRAVESSAS, SUPERIOR COM ESPERA PARA CHUVEIRO E INFERIOR COM 2 REGISTROS DE PRESSAO DE 1/2 ", LARGURA DE *390* MM X ALTURA DE *900* MM, PARA CONEXAO COM ANEL DESLIZANTE (INCLUI REGISTROS PRESSAO E TUB</v>
          </cell>
          <cell r="C2726" t="str">
            <v>UN</v>
          </cell>
          <cell r="D2726" t="str">
            <v>AS</v>
          </cell>
          <cell r="E2726" t="str">
            <v>263,70</v>
          </cell>
        </row>
        <row r="2727">
          <cell r="A2727">
            <v>39354</v>
          </cell>
          <cell r="B2727" t="str">
            <v>KIT CHUVEIRO PARA INSTALACAO PEX, QUADRO METALICO COM 2 TRAVESSAS, SUPERIOR COM ESPERA PARA CHUVEIRO E INFERIOR COM 2 REGISTROS DE PRESSAO DE 1/2 ", LARGURA DE *390* MM X ALTURA DE *900* MM, PARA CONEXAO COM CRIMPAGEM (INCLUI REGISTROS PRESSAO E TUBOS PEX</v>
          </cell>
          <cell r="C2727" t="str">
            <v>UN</v>
          </cell>
          <cell r="D2727" t="str">
            <v>AS</v>
          </cell>
          <cell r="E2727" t="str">
            <v>262,82</v>
          </cell>
        </row>
        <row r="2728">
          <cell r="A2728">
            <v>39398</v>
          </cell>
          <cell r="B2728" t="str">
            <v>KIT DE ACESSORIOS PARA BANHEIRO EM METAL CROMADO, 5 PECAS</v>
          </cell>
          <cell r="C2728" t="str">
            <v>UN</v>
          </cell>
          <cell r="D2728" t="str">
            <v>CR</v>
          </cell>
          <cell r="E2728" t="str">
            <v>61,32</v>
          </cell>
        </row>
        <row r="2729">
          <cell r="A2729">
            <v>13343</v>
          </cell>
          <cell r="B2729" t="str">
            <v>KIT DE MATERIAIS PARA BRACADEIRA PARA FIXACAO EM POSTE CIRCULAR, CONTEM TRES FIXADORES E UM ROLO DE FITA DE 3 M EM ACO CARBONO</v>
          </cell>
          <cell r="C2729" t="str">
            <v>UN</v>
          </cell>
          <cell r="D2729" t="str">
            <v>AS</v>
          </cell>
          <cell r="E2729" t="str">
            <v>22,87</v>
          </cell>
        </row>
        <row r="2730">
          <cell r="A2730">
            <v>12118</v>
          </cell>
          <cell r="B2730" t="str">
            <v>KIT DE PROTECAO ARSTOP PARA AR CONDICIONADO, TOMADA PADRAO 2P+T 20 A, COM DISJUNTOR UNIPOLAR DIN 20A</v>
          </cell>
          <cell r="C2730" t="str">
            <v>UN</v>
          </cell>
          <cell r="D2730" t="str">
            <v>CR</v>
          </cell>
          <cell r="E2730" t="str">
            <v>21,91</v>
          </cell>
        </row>
        <row r="2731">
          <cell r="A2731">
            <v>39482</v>
          </cell>
          <cell r="B2731" t="str">
            <v>KIT PORTA PRONTA DE MADEIRA, FOLHA LEVE (NBR 15930) DE 600 X 2100 MM OU 700 X 2100 MM, DE 35 MM A 40 MM DE ESPESSURA, COM MARCO EM ACO, NUCLEO COLMEIA, CAPA LISA EM HDF, ACABAMENTO MELAMINICO BRANCO (INCLUI MARCO, ALIZARES, DOBRADICAS E FECHADURA)</v>
          </cell>
          <cell r="C2731" t="str">
            <v>UN</v>
          </cell>
          <cell r="D2731" t="str">
            <v>CR</v>
          </cell>
          <cell r="E2731" t="str">
            <v>408,01</v>
          </cell>
        </row>
        <row r="2732">
          <cell r="A2732">
            <v>39486</v>
          </cell>
          <cell r="B2732" t="str">
            <v>KIT PORTA PRONTA DE MADEIRA, FOLHA LEVE (NBR 15930) DE 600 X 2100 MM OU 700 X 2100 MM, DE 35 MM A 40 MM DE ESPESSURA, NUCLEO COLMEIA, ESTRUTURA USINADA PARA FECHADURA, CAPA LISA EM HDF, ACABAMENTO EM PRIMER PARA PINTURA (INCLUI MARCO, ALIZARES E DOBRADICA</v>
          </cell>
          <cell r="C2732" t="str">
            <v>UN</v>
          </cell>
          <cell r="D2732" t="str">
            <v>CR</v>
          </cell>
          <cell r="E2732" t="str">
            <v>332,99</v>
          </cell>
        </row>
        <row r="2733">
          <cell r="A2733">
            <v>39484</v>
          </cell>
          <cell r="B2733" t="str">
            <v>KIT PORTA PRONTA DE MADEIRA, FOLHA LEVE (NBR 15930) DE 800 X 2100 MM, DE 35 MM A 40 MM DE ESPESSURA, COM MARCO EM ACO, NUCLEO COLMEIA, CAPA LISA EM HDF, ACABAMENTO MELAMINICO BRANCO (INCLUI MARCO, ALIZARES, DOBRADICAS E FECHADURA)</v>
          </cell>
          <cell r="C2733" t="str">
            <v>UN</v>
          </cell>
          <cell r="D2733" t="str">
            <v>CR</v>
          </cell>
          <cell r="E2733" t="str">
            <v>408,01</v>
          </cell>
        </row>
        <row r="2734">
          <cell r="A2734">
            <v>39488</v>
          </cell>
          <cell r="B2734" t="str">
            <v>KIT PORTA PRONTA DE MADEIRA, FOLHA LEVE (NBR 15930) DE 800 X 2100 MM, DE 35 MM A 40 MM DE ESPESSURA, NUCLEO COLMEIA, ESTRUTURA USINADA PARA FECHADURA, CAPA LISA EM HDF, ACABAMENTO EM PRIMER PARA PINTURA (INCLUI MARCO, ALIZARES E DOBRADICAS)</v>
          </cell>
          <cell r="C2734" t="str">
            <v>UN</v>
          </cell>
          <cell r="D2734" t="str">
            <v>CR</v>
          </cell>
          <cell r="E2734" t="str">
            <v>338,44</v>
          </cell>
        </row>
        <row r="2735">
          <cell r="A2735">
            <v>39485</v>
          </cell>
          <cell r="B2735" t="str">
            <v>KIT PORTA PRONTA DE MADEIRA, FOLHA LEVE (NBR 15930) DE 900 X 2100 MM, DE 35 MM A 40 MM DE ESPESSURA, COM MARCO EM ACO, NUCLEO COLMEIA, CAPA LISA EM HDF, ACABAMENTO MELAMINICO BRANCO (INCLUI MARCO, ALIZARES, DOBRADICAS E FECHADURA)</v>
          </cell>
          <cell r="C2735" t="str">
            <v>UN</v>
          </cell>
          <cell r="D2735" t="str">
            <v>CR</v>
          </cell>
          <cell r="E2735" t="str">
            <v>408,01</v>
          </cell>
        </row>
        <row r="2736">
          <cell r="A2736">
            <v>39489</v>
          </cell>
          <cell r="B2736" t="str">
            <v>KIT PORTA PRONTA DE MADEIRA, FOLHA LEVE (NBR 15930) DE 900 X 2100 MM, DE 35 MM A 40 MM DE ESPESSURA, NUCLEO COLMEIA, ESTRUTURA USINADA PARA FECHADURA, CAPA LISA EM HDF, ACABAMENTO EM PRIMER PARA PINTURA (INCLUI MARCO, ALIZARES E DOBRADICAS)</v>
          </cell>
          <cell r="C2736" t="str">
            <v>UN</v>
          </cell>
          <cell r="D2736" t="str">
            <v>CR</v>
          </cell>
          <cell r="E2736" t="str">
            <v>344,18</v>
          </cell>
        </row>
        <row r="2737">
          <cell r="A2737">
            <v>39490</v>
          </cell>
          <cell r="B2737" t="str">
            <v>KIT PORTA PRONTA DE MADEIRA, FOLHA MEDIA (NBR 15930) DE 600 X 2100 MM OU 700 X 2100 MM, DE 35 MM A 40 MM DE ESPESSURA, NUCLEO SEMI-SOLIDO (SARRAFEADO), ESTRUTURA USINADA PARA FECHADURA, CAPA LISA EM HDF, ACABAMENTO MELAMINICO BRANCO (INCLUI MARCO, ALIZARE</v>
          </cell>
          <cell r="C2737" t="str">
            <v>UN</v>
          </cell>
          <cell r="D2737" t="str">
            <v>CR</v>
          </cell>
          <cell r="E2737" t="str">
            <v>512,88</v>
          </cell>
        </row>
        <row r="2738">
          <cell r="A2738">
            <v>39494</v>
          </cell>
          <cell r="B2738" t="str">
            <v>KIT PORTA PRONTA DE MADEIRA, FOLHA MEDIA (NBR 15930) DE 600 X 2100 MM, DE 35 MM A 40 MM DE ESPESSURA, NUCLEO SEMI-SOLIDO (SARRAFEADO), ESTRUTURA USINADA PARA FECHADURA, CAPA LISA EM HDF, ACABAMENTO EM PRIMER PARA PINTURA (INCLUI MARCO, ALIZARES E DOBRADIC</v>
          </cell>
          <cell r="C2738" t="str">
            <v>UN</v>
          </cell>
          <cell r="D2738" t="str">
            <v>CR</v>
          </cell>
          <cell r="E2738" t="str">
            <v>368,29</v>
          </cell>
        </row>
        <row r="2739">
          <cell r="A2739">
            <v>39495</v>
          </cell>
          <cell r="B2739" t="str">
            <v>KIT PORTA PRONTA DE MADEIRA, FOLHA MEDIA (NBR 15930) DE 700 X 2100 MM, DE 35 MM A 40 MM DE ESPESSURA, NUCLEO SEMI-SOLIDO (SARRAFEADO), ESTRUTURA USINADA PARA FECHADURA, CAPA LISA EM HDF, ACABAMENTO EM PRIMER PARA PINTURA (INCLUI MARCO, ALIZARES E DOBRADIC</v>
          </cell>
          <cell r="C2739" t="str">
            <v>UN</v>
          </cell>
          <cell r="D2739" t="str">
            <v>CR</v>
          </cell>
          <cell r="E2739" t="str">
            <v>415,01</v>
          </cell>
        </row>
        <row r="2740">
          <cell r="A2740">
            <v>39496</v>
          </cell>
          <cell r="B2740" t="str">
            <v>KIT PORTA PRONTA DE MADEIRA, FOLHA MEDIA (NBR 15930) DE 800 X 2100 MM, DE 35 MM A 40 MM DE ESPESSURA,  NUCLEO SEMI-SOLIDO (SARRAFEADO), ESTRUTURA USINADA PARA FECHADURA, CAPA LISA EM HDF, ACABAMENTO EM PRIMER PARA PINTURA (INCLUI MARCO, ALIZARES E DOBRADI</v>
          </cell>
          <cell r="C2740" t="str">
            <v>UN</v>
          </cell>
          <cell r="D2740" t="str">
            <v>CR</v>
          </cell>
          <cell r="E2740" t="str">
            <v>456,51</v>
          </cell>
        </row>
        <row r="2741">
          <cell r="A2741">
            <v>39492</v>
          </cell>
          <cell r="B2741" t="str">
            <v>KIT PORTA PRONTA DE MADEIRA, FOLHA MEDIA (NBR 15930) DE 800 X 2100 MM, DE 35 MM A 40 MM DE ESPESSURA, NUCLEO SEMI-SOLIDO (SARRAFEADO), ESTRUTURA USINADA PARA FECHADURA, CAPA LISA EM HDF, ACABAMENTO MELAMINICO BRANCO (INCLUI MARCO, ALIZARES E DOBRADICAS)</v>
          </cell>
          <cell r="C2741" t="str">
            <v>UN</v>
          </cell>
          <cell r="D2741" t="str">
            <v>CR</v>
          </cell>
          <cell r="E2741" t="str">
            <v>528,52</v>
          </cell>
        </row>
        <row r="2742">
          <cell r="A2742">
            <v>39497</v>
          </cell>
          <cell r="B2742" t="str">
            <v>KIT PORTA PRONTA DE MADEIRA, FOLHA MEDIA (NBR 15930) DE 900 X 2100 MM, DE 35 MM A 40 MM DE ESPESSURA, NUCLEO SEMI-SOLIDO (SARRAFEADO), ESTRUTURA USINADA PARA FECHADURA, CAPA LISA EM HDF, ACABAMENTO EM PRIMER PARA PINTURA (INCLUI MARCO, ALIZARES E DOBRADIC</v>
          </cell>
          <cell r="C2742" t="str">
            <v>UN</v>
          </cell>
          <cell r="D2742" t="str">
            <v>CR</v>
          </cell>
          <cell r="E2742" t="str">
            <v>477,39</v>
          </cell>
        </row>
        <row r="2743">
          <cell r="A2743">
            <v>39493</v>
          </cell>
          <cell r="B2743" t="str">
            <v>KIT PORTA PRONTA DE MADEIRA, FOLHA MEDIA (NBR 15930) DE 900 X 2100 MM, DE 35 MM A 40 MM DE ESPESSURA, NUCLEO SEMI-SOLIDO (SARRAFEADO), ESTRUTURA USINADA PARA FECHADURA, CAPA LISA EM HDF, ACABAMENTO MELAMINICO BRANCO (INCLUI MARCO, ALIZARES E DOBRADICAS)</v>
          </cell>
          <cell r="C2743" t="str">
            <v>UN</v>
          </cell>
          <cell r="D2743" t="str">
            <v>CR</v>
          </cell>
          <cell r="E2743" t="str">
            <v>566,89</v>
          </cell>
        </row>
        <row r="2744">
          <cell r="A2744">
            <v>39500</v>
          </cell>
          <cell r="B2744" t="str">
            <v>KIT PORTA PRONTA DE MADEIRA, FOLHA PESADA (NBR 15930) DE 800 X 2100 MM, DE 40 MM  A 45 MM DE ESPESSURA, NUCLEO SOLIDO, CAPA LISA EM HDF, ACABAMENTO MELAMINICO BRANCO (INCLUI MARCO, ALIZARES, DOBRADICAS E FECHADURA EXTERNA)</v>
          </cell>
          <cell r="C2744" t="str">
            <v>UN</v>
          </cell>
          <cell r="D2744" t="str">
            <v>CR</v>
          </cell>
          <cell r="E2744" t="str">
            <v>618,52</v>
          </cell>
        </row>
        <row r="2745">
          <cell r="A2745">
            <v>39498</v>
          </cell>
          <cell r="B2745" t="str">
            <v>KIT PORTA PRONTA DE MADEIRA, FOLHA PESADA (NBR 15930) DE 800 X 2100 MM, DE 40 MM A 45 MM DE ESPESSURA , NUCLEO SOLIDO, ESTRUTURA USINADA PARA FECHADURA, CAPA LISA EM HDF, ACABAMENTO EM LAMINADO NATURAL COM VERNIZ (INCLUI MARCO, ALIZARES E DOBRADICAS)</v>
          </cell>
          <cell r="C2745" t="str">
            <v>UN</v>
          </cell>
          <cell r="D2745" t="str">
            <v>CR</v>
          </cell>
          <cell r="E2745" t="str">
            <v>762,84</v>
          </cell>
        </row>
        <row r="2746">
          <cell r="A2746">
            <v>43628</v>
          </cell>
          <cell r="B2746" t="str">
            <v>KIT PORTA PRONTA DE MADEIRA, FOLHA PESADA (NBR 15930) DE 800 X 2100 MM, DE 40 MM A 45 MM DE ESPESSURA, COM MARCO EM ACO, NUCLEO SOLIDO, CAPA LISA EM HDF, ACABAMENTO MELAMINICO BRANCO (INCLUI MARCO, ALIZARES, DOBRADICAS E FECHADURA)</v>
          </cell>
          <cell r="C2746" t="str">
            <v>UN</v>
          </cell>
          <cell r="D2746" t="str">
            <v>CR</v>
          </cell>
          <cell r="E2746" t="str">
            <v>601,28</v>
          </cell>
        </row>
        <row r="2747">
          <cell r="A2747">
            <v>39501</v>
          </cell>
          <cell r="B2747" t="str">
            <v>KIT PORTA PRONTA DE MADEIRA, FOLHA PESADA (NBR 15930) DE 900 X 2100 MM, DE 40 MM  A 45 MM DE ESPESSURA, NUCLEO SOLIDO, CAPA LISA EM HDF, ACABAMENTO MELAMINICO BRANCO (INCLUI MARCO, ALIZARES, DOBRADICAS E FECHADURA EXTERNA)</v>
          </cell>
          <cell r="C2747" t="str">
            <v>UN</v>
          </cell>
          <cell r="D2747" t="str">
            <v>CR</v>
          </cell>
          <cell r="E2747" t="str">
            <v>635,27</v>
          </cell>
        </row>
        <row r="2748">
          <cell r="A2748">
            <v>39499</v>
          </cell>
          <cell r="B2748" t="str">
            <v>KIT PORTA PRONTA DE MADEIRA, FOLHA PESADA (NBR 15930) DE 900 X 2100 MM, DE 40 MM A 45 MM DE ESPESSURA , NUCLEO SOLIDO, ESTRUTURA USINADA PARA FECHADURA, CAPA LISA EM HDF, ACABAMENTO EM LAMINADO NATURAL COM VERNIZ (INCLUI MARCO, ALIZARES E DOBRADICAS)</v>
          </cell>
          <cell r="C2748" t="str">
            <v>UN</v>
          </cell>
          <cell r="D2748" t="str">
            <v>CR</v>
          </cell>
          <cell r="E2748" t="str">
            <v>773,67</v>
          </cell>
        </row>
        <row r="2749">
          <cell r="A2749">
            <v>43621</v>
          </cell>
          <cell r="B2749" t="str">
            <v>KIT PORTA PRONTA DE MADEIRA, FOLHA PESADA (NBR 15930) DE 900 X 2100 MM, DE 40 MM A 45 MM DE ESPESSURA, COM MARCO EM ACO, NUCLEO SOLIDO, CAPA LISA EM HDF, ACABAMENTO MELAMINICO BRANCO (INCLUI MARCO, ALIZARES, DOBRADICAS E FECHADURA)</v>
          </cell>
          <cell r="C2749" t="str">
            <v>UN</v>
          </cell>
          <cell r="D2749" t="str">
            <v>CR</v>
          </cell>
          <cell r="E2749" t="str">
            <v>638,86</v>
          </cell>
        </row>
        <row r="2750">
          <cell r="A2750">
            <v>3733</v>
          </cell>
          <cell r="B2750" t="str">
            <v>LADRILHO HIDRAULICO, *20 x 20* CM, E= 2 CM, PADRAO COPACABANA, 2 CORES (PRETO E BRANCO)</v>
          </cell>
          <cell r="C2750" t="str">
            <v>M2</v>
          </cell>
          <cell r="D2750" t="str">
            <v>AS</v>
          </cell>
          <cell r="E2750" t="str">
            <v>54,83</v>
          </cell>
        </row>
        <row r="2751">
          <cell r="A2751">
            <v>3731</v>
          </cell>
          <cell r="B2751" t="str">
            <v>LADRILHO HIDRAULICO, *20 X 20* CM, E= 2 CM, DADOS, COR NATURAL</v>
          </cell>
          <cell r="C2751" t="str">
            <v>M2</v>
          </cell>
          <cell r="D2751" t="str">
            <v>AS</v>
          </cell>
          <cell r="E2751" t="str">
            <v>50,90</v>
          </cell>
        </row>
        <row r="2752">
          <cell r="A2752">
            <v>38137</v>
          </cell>
          <cell r="B2752" t="str">
            <v>LADRILHO HIDRAULICO, *20 X 20* CM, E= 2 CM, RAMPA, NATURAL</v>
          </cell>
          <cell r="C2752" t="str">
            <v>M2</v>
          </cell>
          <cell r="D2752" t="str">
            <v>AS</v>
          </cell>
          <cell r="E2752" t="str">
            <v>51,20</v>
          </cell>
        </row>
        <row r="2753">
          <cell r="A2753">
            <v>38135</v>
          </cell>
          <cell r="B2753" t="str">
            <v>LADRILHO HIDRAULICO, *20 X 20* CM, E= 2 CM, TATIL ALERTA OU DIRECIONAL, AMARELO</v>
          </cell>
          <cell r="C2753" t="str">
            <v>M2</v>
          </cell>
          <cell r="D2753" t="str">
            <v>AS</v>
          </cell>
          <cell r="E2753" t="str">
            <v>64,90</v>
          </cell>
        </row>
        <row r="2754">
          <cell r="A2754">
            <v>38138</v>
          </cell>
          <cell r="B2754" t="str">
            <v>LADRILHO HIDRAULICO, *30 X 30* CM, E= 2 CM, MILANO, NATURAL</v>
          </cell>
          <cell r="C2754" t="str">
            <v>M2</v>
          </cell>
          <cell r="D2754" t="str">
            <v>AS</v>
          </cell>
          <cell r="E2754" t="str">
            <v>50,27</v>
          </cell>
        </row>
        <row r="2755">
          <cell r="A2755">
            <v>3736</v>
          </cell>
          <cell r="B2755" t="str">
            <v>LAJE PRE-MOLDADA CONVENCIONAL (LAJOTAS + VIGOTAS) PARA FORRO, UNIDIRECIONAL, SOBRECARGA DE 100 KG/M2, VAO ATE 4,00 M (SEM COLOCACAO)</v>
          </cell>
          <cell r="C2755" t="str">
            <v>M2</v>
          </cell>
          <cell r="D2755" t="str">
            <v>C</v>
          </cell>
          <cell r="E2755" t="str">
            <v>39,00</v>
          </cell>
        </row>
        <row r="2756">
          <cell r="A2756">
            <v>3741</v>
          </cell>
          <cell r="B2756" t="str">
            <v>LAJE PRE-MOLDADA CONVENCIONAL (LAJOTAS + VIGOTAS) PARA FORRO, UNIDIRECIONAL, SOBRECARGA DE 100 KG/M2, VAO ATE 4,50 M (SEM COLOCACAO)</v>
          </cell>
          <cell r="C2756" t="str">
            <v>M2</v>
          </cell>
          <cell r="D2756" t="str">
            <v>CR</v>
          </cell>
          <cell r="E2756" t="str">
            <v>40,65</v>
          </cell>
        </row>
        <row r="2757">
          <cell r="A2757">
            <v>3745</v>
          </cell>
          <cell r="B2757" t="str">
            <v>LAJE PRE-MOLDADA CONVENCIONAL (LAJOTAS + VIGOTAS) PARA FORRO, UNIDIRECIONAL, SOBRECARGA 100 KG/M2, VAO ATE 5,00 M (SEM COLOCACAO)</v>
          </cell>
          <cell r="C2757" t="str">
            <v>M2</v>
          </cell>
          <cell r="D2757" t="str">
            <v>CR</v>
          </cell>
          <cell r="E2757" t="str">
            <v>43,83</v>
          </cell>
        </row>
        <row r="2758">
          <cell r="A2758">
            <v>3743</v>
          </cell>
          <cell r="B2758" t="str">
            <v>LAJE PRE-MOLDADA CONVENCIONAL (LAJOTAS + VIGOTAS) PARA PISO, UNIDIRECIONAL, SOBRECARGA DE 200 KG/M2, VAO ATE 3,50 M (SEM COLOCACAO)</v>
          </cell>
          <cell r="C2758" t="str">
            <v>M2</v>
          </cell>
          <cell r="D2758" t="str">
            <v>CR</v>
          </cell>
          <cell r="E2758" t="str">
            <v>40,51</v>
          </cell>
        </row>
        <row r="2759">
          <cell r="A2759">
            <v>3744</v>
          </cell>
          <cell r="B2759" t="str">
            <v>LAJE PRE-MOLDADA CONVENCIONAL (LAJOTAS + VIGOTAS) PARA PISO, UNIDIRECIONAL, SOBRECARGA DE 200 KG/M2, VAO ATE 4,50 M (SEM COLOCACAO)</v>
          </cell>
          <cell r="C2759" t="str">
            <v>M2</v>
          </cell>
          <cell r="D2759" t="str">
            <v>CR</v>
          </cell>
          <cell r="E2759" t="str">
            <v>44,59</v>
          </cell>
        </row>
        <row r="2760">
          <cell r="A2760">
            <v>3739</v>
          </cell>
          <cell r="B2760" t="str">
            <v>LAJE PRE-MOLDADA CONVENCIONAL (LAJOTAS + VIGOTAS) PARA PISO, UNIDIRECIONAL, SOBRECARGA DE 200 KG/M2, VAO ATE 5,00 M (SEM COLOCACAO)</v>
          </cell>
          <cell r="C2760" t="str">
            <v>M2</v>
          </cell>
          <cell r="D2760" t="str">
            <v>CR</v>
          </cell>
          <cell r="E2760" t="str">
            <v>46,86</v>
          </cell>
        </row>
        <row r="2761">
          <cell r="A2761">
            <v>3737</v>
          </cell>
          <cell r="B2761" t="str">
            <v>LAJE PRE-MOLDADA CONVENCIONAL (LAJOTAS + VIGOTAS) PARA PISO, UNIDIRECIONAL, SOBRECARGA DE 350 KG/M2, VAO ATE 4,50 M (SEM COLOCACAO)</v>
          </cell>
          <cell r="C2761" t="str">
            <v>M2</v>
          </cell>
          <cell r="D2761" t="str">
            <v>CR</v>
          </cell>
          <cell r="E2761" t="str">
            <v>49,12</v>
          </cell>
        </row>
        <row r="2762">
          <cell r="A2762">
            <v>3738</v>
          </cell>
          <cell r="B2762" t="str">
            <v>LAJE PRE-MOLDADA CONVENCIONAL (LAJOTAS + VIGOTAS) PARA PISO, UNIDIRECIONAL, SOBRECARGA DE 350 KG/M2, VAO ATE 5,00 M (SEM COLOCACAO)</v>
          </cell>
          <cell r="C2762" t="str">
            <v>M2</v>
          </cell>
          <cell r="D2762" t="str">
            <v>CR</v>
          </cell>
          <cell r="E2762" t="str">
            <v>56,68</v>
          </cell>
        </row>
        <row r="2763">
          <cell r="A2763">
            <v>3747</v>
          </cell>
          <cell r="B2763" t="str">
            <v>LAJE PRE-MOLDADA CONVENCIONAL (LAJOTAS + VIGOTAS) PARA PISO, UNIDIRECIONAL, SOBRECARGA 350 KG/M2 VAO ATE 3,50 M (SEM COLOCACAO)</v>
          </cell>
          <cell r="C2763" t="str">
            <v>M2</v>
          </cell>
          <cell r="D2763" t="str">
            <v>CR</v>
          </cell>
          <cell r="E2763" t="str">
            <v>44,59</v>
          </cell>
        </row>
        <row r="2764">
          <cell r="A2764">
            <v>11649</v>
          </cell>
          <cell r="B2764" t="str">
            <v>LAJE PRE-MOLDADA DE TRANSICAO EXCENTRICA EM CONCRETO ARMADO, DN 1200 MM, FURO CIRCULAR DN 600 MM, ESPESSURA 12 CM</v>
          </cell>
          <cell r="C2764" t="str">
            <v>UN</v>
          </cell>
          <cell r="D2764" t="str">
            <v>CR</v>
          </cell>
          <cell r="E2764" t="str">
            <v>323,48</v>
          </cell>
        </row>
        <row r="2765">
          <cell r="A2765">
            <v>11650</v>
          </cell>
          <cell r="B2765" t="str">
            <v>LAJE PRE-MOLDADA DE TRANSICAO EXCENTRICA EM CONCRETO ARMADO, DN 1500 MM, FURO CIRCULAR DN 530 MM, ESPESSURA 15 CM</v>
          </cell>
          <cell r="C2765" t="str">
            <v>UN</v>
          </cell>
          <cell r="D2765" t="str">
            <v>CR</v>
          </cell>
          <cell r="E2765" t="str">
            <v>551,36</v>
          </cell>
        </row>
        <row r="2766">
          <cell r="A2766">
            <v>3742</v>
          </cell>
          <cell r="B2766" t="str">
            <v>LAJE PRE-MOLDADA TRELICADA (LAJOTAS + VIGOTAS) PARA FORRO, UNIDIRECIONAL, SOBRECARGA DE 100 KG/M2, VAO ATE 6,00 M (SEM COLOCACAO)</v>
          </cell>
          <cell r="C2766" t="str">
            <v>M2</v>
          </cell>
          <cell r="D2766" t="str">
            <v>CR</v>
          </cell>
          <cell r="E2766" t="str">
            <v>58,80</v>
          </cell>
        </row>
        <row r="2767">
          <cell r="A2767">
            <v>3746</v>
          </cell>
          <cell r="B2767" t="str">
            <v>LAJE PRE-MOLDADA TRELICADA (LAJOTAS + VIGOTAS) PARA PISO, UNIDIRECIONAL, SOBRECARGA DE 200 KG/M2, VAO ATE 6,00 M (SEM COLOCACAO)</v>
          </cell>
          <cell r="C2767" t="str">
            <v>M2</v>
          </cell>
          <cell r="D2767" t="str">
            <v>CR</v>
          </cell>
          <cell r="E2767" t="str">
            <v>68,65</v>
          </cell>
        </row>
        <row r="2768">
          <cell r="A2768">
            <v>21106</v>
          </cell>
          <cell r="B2768" t="str">
            <v>LAMBRI EM ALUMINIO, DE APROXIMADAMENTE 0,6 KG/M, COM APROXIMADAMENTE 168,0 MM DE LARGURA, 6,0 MM DE ALTURA E 6,0 M DE EXTENSAO</v>
          </cell>
          <cell r="C2768" t="str">
            <v>KG</v>
          </cell>
          <cell r="D2768" t="str">
            <v>AS</v>
          </cell>
          <cell r="E2768" t="str">
            <v>33,47</v>
          </cell>
        </row>
        <row r="2769">
          <cell r="A2769">
            <v>3755</v>
          </cell>
          <cell r="B2769" t="str">
            <v>LAMPADA DE LUZ MISTA 160 W, BASE E27 (220 V)</v>
          </cell>
          <cell r="C2769" t="str">
            <v>UN</v>
          </cell>
          <cell r="D2769" t="str">
            <v>CR</v>
          </cell>
          <cell r="E2769" t="str">
            <v>15,10</v>
          </cell>
        </row>
        <row r="2770">
          <cell r="A2770">
            <v>3750</v>
          </cell>
          <cell r="B2770" t="str">
            <v>LAMPADA DE LUZ MISTA 250 W, BASE E27 (220 V)</v>
          </cell>
          <cell r="C2770" t="str">
            <v>UN</v>
          </cell>
          <cell r="D2770" t="str">
            <v>CR</v>
          </cell>
          <cell r="E2770" t="str">
            <v>20,30</v>
          </cell>
        </row>
        <row r="2771">
          <cell r="A2771">
            <v>3756</v>
          </cell>
          <cell r="B2771" t="str">
            <v>LAMPADA DE LUZ MISTA 500 W, BASE E40 (220 V)</v>
          </cell>
          <cell r="C2771" t="str">
            <v>UN</v>
          </cell>
          <cell r="D2771" t="str">
            <v>CR</v>
          </cell>
          <cell r="E2771" t="str">
            <v>37,93</v>
          </cell>
        </row>
        <row r="2772">
          <cell r="A2772">
            <v>39377</v>
          </cell>
          <cell r="B2772" t="str">
            <v>LAMPADA FLUORESCENTE COMPACTA BRANCA 135 W, BASE E40 (127/220 V)</v>
          </cell>
          <cell r="C2772" t="str">
            <v>UN</v>
          </cell>
          <cell r="D2772" t="str">
            <v>CR</v>
          </cell>
          <cell r="E2772" t="str">
            <v>112,38</v>
          </cell>
        </row>
        <row r="2773">
          <cell r="A2773">
            <v>38191</v>
          </cell>
          <cell r="B2773" t="str">
            <v>LAMPADA FLUORESCENTE COMPACTA 2U BRANCA 15 W, BASE E27 (127/220 V)</v>
          </cell>
          <cell r="C2773" t="str">
            <v>UN</v>
          </cell>
          <cell r="D2773" t="str">
            <v>CR</v>
          </cell>
          <cell r="E2773" t="str">
            <v>8,36</v>
          </cell>
        </row>
        <row r="2774">
          <cell r="A2774">
            <v>39381</v>
          </cell>
          <cell r="B2774" t="str">
            <v>LAMPADA FLUORESCENTE COMPACTA 2U/3U BRANCA 9/10 W, BASE E27 (127/220 V)</v>
          </cell>
          <cell r="C2774" t="str">
            <v>UN</v>
          </cell>
          <cell r="D2774" t="str">
            <v>CR</v>
          </cell>
          <cell r="E2774" t="str">
            <v>7,80</v>
          </cell>
        </row>
        <row r="2775">
          <cell r="A2775">
            <v>38780</v>
          </cell>
          <cell r="B2775" t="str">
            <v>LAMPADA FLUORESCENTE COMPACTA 3U BRANCA 20 W, BASE E27 (127/220 V)</v>
          </cell>
          <cell r="C2775" t="str">
            <v>UN</v>
          </cell>
          <cell r="D2775" t="str">
            <v>CR</v>
          </cell>
          <cell r="E2775" t="str">
            <v>9,54</v>
          </cell>
        </row>
        <row r="2776">
          <cell r="A2776">
            <v>38781</v>
          </cell>
          <cell r="B2776" t="str">
            <v>LAMPADA FLUORESCENTE ESPIRAL BRANCA 45 W, BASE E27 (127/220 V)</v>
          </cell>
          <cell r="C2776" t="str">
            <v>UN</v>
          </cell>
          <cell r="D2776" t="str">
            <v>CR</v>
          </cell>
          <cell r="E2776" t="str">
            <v>32,23</v>
          </cell>
        </row>
        <row r="2777">
          <cell r="A2777">
            <v>38192</v>
          </cell>
          <cell r="B2777" t="str">
            <v>LAMPADA FLUORESCENTE ESPIRAL BRANCA 65 W, BASE E27 (127/220 V)</v>
          </cell>
          <cell r="C2777" t="str">
            <v>UN</v>
          </cell>
          <cell r="D2777" t="str">
            <v>CR</v>
          </cell>
          <cell r="E2777" t="str">
            <v>58,32</v>
          </cell>
        </row>
        <row r="2778">
          <cell r="A2778">
            <v>3753</v>
          </cell>
          <cell r="B2778" t="str">
            <v>LAMPADA FLUORESCENTE TUBULAR T10, DE 20 OU 40 W, BIVOLT</v>
          </cell>
          <cell r="C2778" t="str">
            <v>UN</v>
          </cell>
          <cell r="D2778" t="str">
            <v>CR</v>
          </cell>
          <cell r="E2778" t="str">
            <v>5,10</v>
          </cell>
        </row>
        <row r="2779">
          <cell r="A2779">
            <v>38782</v>
          </cell>
          <cell r="B2779" t="str">
            <v>LAMPADA FLUORESCENTE TUBULAR T5 DE 14 W, BIVOLT</v>
          </cell>
          <cell r="C2779" t="str">
            <v>UN</v>
          </cell>
          <cell r="D2779" t="str">
            <v>CR</v>
          </cell>
          <cell r="E2779" t="str">
            <v>6,64</v>
          </cell>
        </row>
        <row r="2780">
          <cell r="A2780">
            <v>38778</v>
          </cell>
          <cell r="B2780" t="str">
            <v>LAMPADA FLUORESCENTE TUBULAR T8 DE 16/18 W, BIVOLT</v>
          </cell>
          <cell r="C2780" t="str">
            <v>UN</v>
          </cell>
          <cell r="D2780" t="str">
            <v>CR</v>
          </cell>
          <cell r="E2780" t="str">
            <v>4,99</v>
          </cell>
        </row>
        <row r="2781">
          <cell r="A2781">
            <v>38779</v>
          </cell>
          <cell r="B2781" t="str">
            <v>LAMPADA FLUORESCENTE TUBULAR T8 DE 32/36 W, BIVOLT</v>
          </cell>
          <cell r="C2781" t="str">
            <v>UN</v>
          </cell>
          <cell r="D2781" t="str">
            <v>CR</v>
          </cell>
          <cell r="E2781" t="str">
            <v>5,29</v>
          </cell>
        </row>
        <row r="2782">
          <cell r="A2782">
            <v>39388</v>
          </cell>
          <cell r="B2782" t="str">
            <v>LAMPADA LED TIPO DICROICA BIVOLT, LUZ BRANCA, 5 W (BASE GU10)</v>
          </cell>
          <cell r="C2782" t="str">
            <v>UN</v>
          </cell>
          <cell r="D2782" t="str">
            <v>CR</v>
          </cell>
          <cell r="E2782" t="str">
            <v>11,93</v>
          </cell>
        </row>
        <row r="2783">
          <cell r="A2783">
            <v>39387</v>
          </cell>
          <cell r="B2783" t="str">
            <v>LAMPADA LED TUBULAR BIVOLT 18/20 W, BASE G13</v>
          </cell>
          <cell r="C2783" t="str">
            <v>UN</v>
          </cell>
          <cell r="D2783" t="str">
            <v>CR</v>
          </cell>
          <cell r="E2783" t="str">
            <v>18,60</v>
          </cell>
        </row>
        <row r="2784">
          <cell r="A2784">
            <v>39386</v>
          </cell>
          <cell r="B2784" t="str">
            <v>LAMPADA LED TUBULAR BIVOLT 9/10 W, BASE G13</v>
          </cell>
          <cell r="C2784" t="str">
            <v>UN</v>
          </cell>
          <cell r="D2784" t="str">
            <v>CR</v>
          </cell>
          <cell r="E2784" t="str">
            <v>12,97</v>
          </cell>
        </row>
        <row r="2785">
          <cell r="A2785">
            <v>38194</v>
          </cell>
          <cell r="B2785" t="str">
            <v>LAMPADA LED 10 W BIVOLT BRANCA, FORMATO TRADICIONAL (BASE E27)</v>
          </cell>
          <cell r="C2785" t="str">
            <v>UN</v>
          </cell>
          <cell r="D2785" t="str">
            <v>C</v>
          </cell>
          <cell r="E2785" t="str">
            <v>9,70</v>
          </cell>
        </row>
        <row r="2786">
          <cell r="A2786">
            <v>38193</v>
          </cell>
          <cell r="B2786" t="str">
            <v>LAMPADA LED 6 W BIVOLT BRANCA, FORMATO TRADICIONAL (BASE E27)</v>
          </cell>
          <cell r="C2786" t="str">
            <v>UN</v>
          </cell>
          <cell r="D2786" t="str">
            <v>CR</v>
          </cell>
          <cell r="E2786" t="str">
            <v>8,43</v>
          </cell>
        </row>
        <row r="2787">
          <cell r="A2787">
            <v>12216</v>
          </cell>
          <cell r="B2787" t="str">
            <v>LAMPADA VAPOR DE SODIO OVOIDE 150 W (BASE E40)</v>
          </cell>
          <cell r="C2787" t="str">
            <v>UN</v>
          </cell>
          <cell r="D2787" t="str">
            <v>CR</v>
          </cell>
          <cell r="E2787" t="str">
            <v>29,17</v>
          </cell>
        </row>
        <row r="2788">
          <cell r="A2788">
            <v>3757</v>
          </cell>
          <cell r="B2788" t="str">
            <v>LAMPADA VAPOR DE SODIO OVOIDE 250 W (BASE E40)</v>
          </cell>
          <cell r="C2788" t="str">
            <v>UN</v>
          </cell>
          <cell r="D2788" t="str">
            <v>CR</v>
          </cell>
          <cell r="E2788" t="str">
            <v>33,72</v>
          </cell>
        </row>
        <row r="2789">
          <cell r="A2789">
            <v>3758</v>
          </cell>
          <cell r="B2789" t="str">
            <v>LAMPADA VAPOR DE SODIO OVOIDE 400 W (BASE E40)</v>
          </cell>
          <cell r="C2789" t="str">
            <v>UN</v>
          </cell>
          <cell r="D2789" t="str">
            <v>CR</v>
          </cell>
          <cell r="E2789" t="str">
            <v>39,32</v>
          </cell>
        </row>
        <row r="2790">
          <cell r="A2790">
            <v>12214</v>
          </cell>
          <cell r="B2790" t="str">
            <v>LAMPADA VAPOR MERCURIO 125 W (BASE E27)</v>
          </cell>
          <cell r="C2790" t="str">
            <v>UN</v>
          </cell>
          <cell r="D2790" t="str">
            <v>CR</v>
          </cell>
          <cell r="E2790" t="str">
            <v>13,46</v>
          </cell>
        </row>
        <row r="2791">
          <cell r="A2791">
            <v>3749</v>
          </cell>
          <cell r="B2791" t="str">
            <v>LAMPADA VAPOR MERCURIO 250 W (BASE E40)</v>
          </cell>
          <cell r="C2791" t="str">
            <v>UN</v>
          </cell>
          <cell r="D2791" t="str">
            <v>C</v>
          </cell>
          <cell r="E2791" t="str">
            <v>24,00</v>
          </cell>
        </row>
        <row r="2792">
          <cell r="A2792">
            <v>3751</v>
          </cell>
          <cell r="B2792" t="str">
            <v>LAMPADA VAPOR MERCURIO 400 W (BASE E40)</v>
          </cell>
          <cell r="C2792" t="str">
            <v>UN</v>
          </cell>
          <cell r="D2792" t="str">
            <v>CR</v>
          </cell>
          <cell r="E2792" t="str">
            <v>32,75</v>
          </cell>
        </row>
        <row r="2793">
          <cell r="A2793">
            <v>39376</v>
          </cell>
          <cell r="B2793" t="str">
            <v>LAMPADA VAPOR METALICO OVOIDE 150 W, BASE E27/E40</v>
          </cell>
          <cell r="C2793" t="str">
            <v>UN</v>
          </cell>
          <cell r="D2793" t="str">
            <v>CR</v>
          </cell>
          <cell r="E2793" t="str">
            <v>27,61</v>
          </cell>
        </row>
        <row r="2794">
          <cell r="A2794">
            <v>3752</v>
          </cell>
          <cell r="B2794" t="str">
            <v>LAMPADA VAPOR METALICO TUBULAR 400 W (BASE E40)</v>
          </cell>
          <cell r="C2794" t="str">
            <v>UN</v>
          </cell>
          <cell r="D2794" t="str">
            <v>CR</v>
          </cell>
          <cell r="E2794" t="str">
            <v>54,03</v>
          </cell>
        </row>
        <row r="2795">
          <cell r="A2795">
            <v>746</v>
          </cell>
          <cell r="B2795" t="str">
            <v>LAVADORA DE ALTA PRESSAO (LAVA-JATO) PARA AGUA FRIA, PRESSAO DE OPERACAO ENTRE 1400 E 1900 LIB/POL2, VAZAO MAXIMA ENTRE  400 E 700 L/H</v>
          </cell>
          <cell r="C2795" t="str">
            <v>UN</v>
          </cell>
          <cell r="D2795" t="str">
            <v>C</v>
          </cell>
          <cell r="E2795" t="str">
            <v>1.550,00</v>
          </cell>
        </row>
        <row r="2796">
          <cell r="A2796">
            <v>36521</v>
          </cell>
          <cell r="B2796" t="str">
            <v>LAVATORIO DE CANTO LOUCA BRANCA SUSPENSO *40 X 30* CM</v>
          </cell>
          <cell r="C2796" t="str">
            <v>UN</v>
          </cell>
          <cell r="D2796" t="str">
            <v>CR</v>
          </cell>
          <cell r="E2796" t="str">
            <v>130,93</v>
          </cell>
        </row>
        <row r="2797">
          <cell r="A2797">
            <v>36794</v>
          </cell>
          <cell r="B2797" t="str">
            <v>LAVATORIO LOUCA BRANCA COM COLUNA *44 X 35,5* CM</v>
          </cell>
          <cell r="C2797" t="str">
            <v>UN</v>
          </cell>
          <cell r="D2797" t="str">
            <v>CR</v>
          </cell>
          <cell r="E2797" t="str">
            <v>133,47</v>
          </cell>
        </row>
        <row r="2798">
          <cell r="A2798">
            <v>10426</v>
          </cell>
          <cell r="B2798" t="str">
            <v>LAVATORIO LOUCA BRANCA COM COLUNA *54 X 44* CM</v>
          </cell>
          <cell r="C2798" t="str">
            <v>UN</v>
          </cell>
          <cell r="D2798" t="str">
            <v>CR</v>
          </cell>
          <cell r="E2798" t="str">
            <v>192,23</v>
          </cell>
        </row>
        <row r="2799">
          <cell r="A2799">
            <v>10425</v>
          </cell>
          <cell r="B2799" t="str">
            <v>LAVATORIO LOUCA BRANCA SUSPENSO *40 X 30* CM</v>
          </cell>
          <cell r="C2799" t="str">
            <v>UN</v>
          </cell>
          <cell r="D2799" t="str">
            <v>CR</v>
          </cell>
          <cell r="E2799" t="str">
            <v>84,77</v>
          </cell>
        </row>
        <row r="2800">
          <cell r="A2800">
            <v>10431</v>
          </cell>
          <cell r="B2800" t="str">
            <v>LAVATORIO LOUCA COR COM COLUNA *54 X 44* CM</v>
          </cell>
          <cell r="C2800" t="str">
            <v>UN</v>
          </cell>
          <cell r="D2800" t="str">
            <v>CR</v>
          </cell>
          <cell r="E2800" t="str">
            <v>210,89</v>
          </cell>
        </row>
        <row r="2801">
          <cell r="A2801">
            <v>10429</v>
          </cell>
          <cell r="B2801" t="str">
            <v>LAVATORIO LOUCA COR SUSPENSO *40 X 30* CM</v>
          </cell>
          <cell r="C2801" t="str">
            <v>UN</v>
          </cell>
          <cell r="D2801" t="str">
            <v>CR</v>
          </cell>
          <cell r="E2801" t="str">
            <v>101,10</v>
          </cell>
        </row>
        <row r="2802">
          <cell r="A2802">
            <v>20269</v>
          </cell>
          <cell r="B2802" t="str">
            <v>LAVATORIO/CUBA DE EMBUTIR OVAL LOUCA BRANCA SEM LADRAO *50 X 35* CM</v>
          </cell>
          <cell r="C2802" t="str">
            <v>UN</v>
          </cell>
          <cell r="D2802" t="str">
            <v>CR</v>
          </cell>
          <cell r="E2802" t="str">
            <v>83,32</v>
          </cell>
        </row>
        <row r="2803">
          <cell r="A2803">
            <v>20270</v>
          </cell>
          <cell r="B2803" t="str">
            <v>LAVATORIO/CUBA DE EMBUTIR OVAL LOUCA COR SEM LADRAO *50 X 35* CM</v>
          </cell>
          <cell r="C2803" t="str">
            <v>UN</v>
          </cell>
          <cell r="D2803" t="str">
            <v>CR</v>
          </cell>
          <cell r="E2803" t="str">
            <v>90,73</v>
          </cell>
        </row>
        <row r="2804">
          <cell r="A2804">
            <v>11696</v>
          </cell>
          <cell r="B2804" t="str">
            <v>LAVATORIO/CUBA DE SOBREPOR OVAL PEQUENA LOUCA BRANCA SEM LADRAO *31 X 44*</v>
          </cell>
          <cell r="C2804" t="str">
            <v>UN</v>
          </cell>
          <cell r="D2804" t="str">
            <v>CR</v>
          </cell>
          <cell r="E2804" t="str">
            <v>132,56</v>
          </cell>
        </row>
        <row r="2805">
          <cell r="A2805">
            <v>10427</v>
          </cell>
          <cell r="B2805" t="str">
            <v>LAVATORIO/CUBA DE SOBREPOR RETANGULAR LOUCA BRANCA COM LADRAO *52 X 45* CM</v>
          </cell>
          <cell r="C2805" t="str">
            <v>UN</v>
          </cell>
          <cell r="D2805" t="str">
            <v>CR</v>
          </cell>
          <cell r="E2805" t="str">
            <v>237,68</v>
          </cell>
        </row>
        <row r="2806">
          <cell r="A2806">
            <v>10428</v>
          </cell>
          <cell r="B2806" t="str">
            <v>LAVATORIO/CUBA DE SOBREPOR RETANGULAR LOUCA COR COM LADRAO *52 X 45* CM</v>
          </cell>
          <cell r="C2806" t="str">
            <v>UN</v>
          </cell>
          <cell r="D2806" t="str">
            <v>CR</v>
          </cell>
          <cell r="E2806" t="str">
            <v>241,23</v>
          </cell>
        </row>
        <row r="2807">
          <cell r="A2807">
            <v>2354</v>
          </cell>
          <cell r="B2807" t="str">
            <v>LEITURISTA OU CADASTRISTA DE REDES DE AGUA E ESGOTO</v>
          </cell>
          <cell r="C2807" t="str">
            <v>H</v>
          </cell>
          <cell r="D2807" t="str">
            <v>CR</v>
          </cell>
          <cell r="E2807" t="str">
            <v>9,53</v>
          </cell>
        </row>
        <row r="2808">
          <cell r="A2808">
            <v>40932</v>
          </cell>
          <cell r="B2808" t="str">
            <v>LEITURISTA OU CADASTRISTA DE REDES DE AGUA E ESGOTO (MENSALISTA)</v>
          </cell>
          <cell r="C2808" t="str">
            <v>MES</v>
          </cell>
          <cell r="D2808" t="str">
            <v>CR</v>
          </cell>
          <cell r="E2808" t="str">
            <v>1.681,93</v>
          </cell>
        </row>
        <row r="2809">
          <cell r="A2809">
            <v>10853</v>
          </cell>
          <cell r="B2809" t="str">
            <v>LETRA ACO INOX (AISI 304), CHAPA NUM. 22, RECORTADO, H= 20 CM (SEM RELEVO)</v>
          </cell>
          <cell r="C2809" t="str">
            <v>UN</v>
          </cell>
          <cell r="D2809" t="str">
            <v>CR</v>
          </cell>
          <cell r="E2809" t="str">
            <v>81,05</v>
          </cell>
        </row>
        <row r="2810">
          <cell r="A2810">
            <v>5093</v>
          </cell>
          <cell r="B2810" t="str">
            <v>LEVANTADOR DE JANELA GUILHOTINA, EM LATAO CROMADO</v>
          </cell>
          <cell r="C2810" t="str">
            <v>PAR</v>
          </cell>
          <cell r="D2810" t="str">
            <v>CR</v>
          </cell>
          <cell r="E2810" t="str">
            <v>14,12</v>
          </cell>
        </row>
        <row r="2811">
          <cell r="A2811">
            <v>37768</v>
          </cell>
          <cell r="B2811" t="str">
            <v>LIMPADORA A SUCCAO, TANQUE 12000 L, BASCULAMENTO HIDRAULICO, BOMBA 12 M3/MIN 95% VACUO (INCLUI MONTAGEM, NAO INCLUI CAMINHAO)</v>
          </cell>
          <cell r="C2811" t="str">
            <v>UN</v>
          </cell>
          <cell r="D2811" t="str">
            <v>AS</v>
          </cell>
          <cell r="E2811" t="str">
            <v>120.000,00</v>
          </cell>
        </row>
        <row r="2812">
          <cell r="A2812">
            <v>37773</v>
          </cell>
          <cell r="B2812" t="str">
            <v>LIMPADORA DE SUCCAO TANQUE 7000 L, BOMBA 12 M3/MIN 95% VACUO (INCLUI MONTAGEM, NAO INCLUI CAMINHAO)</v>
          </cell>
          <cell r="C2812" t="str">
            <v>UN</v>
          </cell>
          <cell r="D2812" t="str">
            <v>AS</v>
          </cell>
          <cell r="E2812" t="str">
            <v>101.900,23</v>
          </cell>
        </row>
        <row r="2813">
          <cell r="A2813">
            <v>37769</v>
          </cell>
          <cell r="B2813" t="str">
            <v>LIMPADORA DE SUCCAO, TANQUE 11000 L, BOMBA 340 M3/MIN (INCLUI MONTAGEM, NAO INCLUI CAMINHAO)</v>
          </cell>
          <cell r="C2813" t="str">
            <v>UN</v>
          </cell>
          <cell r="D2813" t="str">
            <v>AS</v>
          </cell>
          <cell r="E2813" t="str">
            <v>170.593,82</v>
          </cell>
        </row>
        <row r="2814">
          <cell r="A2814">
            <v>37770</v>
          </cell>
          <cell r="B2814" t="str">
            <v>LIMPADORA DE SUCCAO, TANQUE 5500 L, BOMBA 60M3/MIN, VACUO 500 MBAR (INCLUI MONTAGEM, NAO INCLUI CAMINHAO)</v>
          </cell>
          <cell r="C2814" t="str">
            <v>UN</v>
          </cell>
          <cell r="D2814" t="str">
            <v>AS</v>
          </cell>
          <cell r="E2814" t="str">
            <v>289.524,93</v>
          </cell>
        </row>
        <row r="2815">
          <cell r="A2815">
            <v>38382</v>
          </cell>
          <cell r="B2815" t="str">
            <v>LINHA DE PEDREIRO LISA 100 M</v>
          </cell>
          <cell r="C2815" t="str">
            <v>UN</v>
          </cell>
          <cell r="D2815" t="str">
            <v>CR</v>
          </cell>
          <cell r="E2815" t="str">
            <v>9,65</v>
          </cell>
        </row>
        <row r="2816">
          <cell r="A2816">
            <v>38383</v>
          </cell>
          <cell r="B2816" t="str">
            <v>LIXA D'AGUA EM FOLHA, GRAO 100</v>
          </cell>
          <cell r="C2816" t="str">
            <v>UN</v>
          </cell>
          <cell r="D2816" t="str">
            <v>CR</v>
          </cell>
          <cell r="E2816" t="str">
            <v>1,80</v>
          </cell>
        </row>
        <row r="2817">
          <cell r="A2817">
            <v>3768</v>
          </cell>
          <cell r="B2817" t="str">
            <v>LIXA EM FOLHA PARA FERRO, NUMERO 150</v>
          </cell>
          <cell r="C2817" t="str">
            <v>UN</v>
          </cell>
          <cell r="D2817" t="str">
            <v>CR</v>
          </cell>
          <cell r="E2817" t="str">
            <v>3,01</v>
          </cell>
        </row>
        <row r="2818">
          <cell r="A2818">
            <v>3767</v>
          </cell>
          <cell r="B2818" t="str">
            <v>LIXA EM FOLHA PARA PAREDE OU MADEIRA, NUMERO 120 (COR VERMELHA)</v>
          </cell>
          <cell r="C2818" t="str">
            <v>UN</v>
          </cell>
          <cell r="D2818" t="str">
            <v>CR</v>
          </cell>
          <cell r="E2818" t="str">
            <v>0,71</v>
          </cell>
        </row>
        <row r="2819">
          <cell r="A2819">
            <v>13192</v>
          </cell>
          <cell r="B2819" t="str">
            <v>LIXADEIRA ELETRICA ANGULAR PARA CONCRETO, POTENCIA 1.400 W, PRATO DIAMANTADO DE 5''</v>
          </cell>
          <cell r="C2819" t="str">
            <v>UN</v>
          </cell>
          <cell r="D2819" t="str">
            <v>CR</v>
          </cell>
          <cell r="E2819" t="str">
            <v>4.766,23</v>
          </cell>
        </row>
        <row r="2820">
          <cell r="A2820">
            <v>38413</v>
          </cell>
          <cell r="B2820" t="str">
            <v>LIXADEIRA ELETRICA ANGULAR, PARA DISCO DE 7 " (180 MM), POTENCIA DE 2.200 W, *5.000* RPM, 220 V</v>
          </cell>
          <cell r="C2820" t="str">
            <v>UN</v>
          </cell>
          <cell r="D2820" t="str">
            <v>CR</v>
          </cell>
          <cell r="E2820" t="str">
            <v>788,26</v>
          </cell>
        </row>
        <row r="2821">
          <cell r="A2821">
            <v>42440</v>
          </cell>
          <cell r="B2821" t="str">
            <v>LIXEIRA DUPLA, COM CAPACIDADE VOLUMETRICA DE 60L*, FABRICADA EM TUBO DE ACO CARBONO, CESTOS EM CHAPA DE ACO E PINTURA NO PROCESSO ELETROSTATICO - PARA ACADEMIA AO AR LIVRE / ACADEMIA DA TERCEIRA IDADE - ATI</v>
          </cell>
          <cell r="C2821" t="str">
            <v>UN</v>
          </cell>
          <cell r="D2821" t="str">
            <v>AS</v>
          </cell>
          <cell r="E2821" t="str">
            <v>979,59</v>
          </cell>
        </row>
        <row r="2822">
          <cell r="A2822">
            <v>20193</v>
          </cell>
          <cell r="B2822" t="str">
            <v>LOCACAO DE ANDAIME METALICO TIPO FACHADEIRO, LARGURA DE 1,20 M, ALTURA POR PECA DE 2,0 M, INCLUINDO SAPATAS E ITENS NECESSARIOS A INSTALACAO</v>
          </cell>
          <cell r="C2822" t="str">
            <v>M2XMES</v>
          </cell>
          <cell r="D2822" t="str">
            <v>CR</v>
          </cell>
          <cell r="E2822" t="str">
            <v>4,83</v>
          </cell>
        </row>
        <row r="2823">
          <cell r="A2823">
            <v>10527</v>
          </cell>
          <cell r="B2823" t="str">
            <v>LOCACAO DE ANDAIME METALICO TUBULAR DE ENCAIXE, TIPO DE TORRE, COM LARGURA DE 1 ATE 1,5 M E ALTURA DE *1,00* M (INCLUSO SAPATAS FIXAS OU RODIZIOS)</v>
          </cell>
          <cell r="C2823" t="str">
            <v>MXMES</v>
          </cell>
          <cell r="D2823" t="str">
            <v>C</v>
          </cell>
          <cell r="E2823" t="str">
            <v>14,50</v>
          </cell>
        </row>
        <row r="2824">
          <cell r="A2824">
            <v>41805</v>
          </cell>
          <cell r="B2824" t="str">
            <v>LOCACAO DE ANDAIME SUSPENSO OU BALANCIM MANUAL, CAPACIDADE DE CARGA TOTAL DE APROXIMADAMENTE 250 KG/M2, PLATAFORMA DE 1,50 M X 0,80 M (C X L), CABO DE 45 M</v>
          </cell>
          <cell r="C2824" t="str">
            <v>MES</v>
          </cell>
          <cell r="D2824" t="str">
            <v>AS</v>
          </cell>
          <cell r="E2824" t="str">
            <v>422,50</v>
          </cell>
        </row>
        <row r="2825">
          <cell r="A2825">
            <v>40271</v>
          </cell>
          <cell r="B2825" t="str">
            <v>LOCACAO DE APRUMADOR METALICO DE PILAR, COM ALTURA E ANGULO REGULAVEIS, EXTENSAO DE *1,50* A *2,80* M</v>
          </cell>
          <cell r="C2825" t="str">
            <v>MES</v>
          </cell>
          <cell r="D2825" t="str">
            <v>CR</v>
          </cell>
          <cell r="E2825" t="str">
            <v>9,42</v>
          </cell>
        </row>
        <row r="2826">
          <cell r="A2826">
            <v>40287</v>
          </cell>
          <cell r="B2826" t="str">
            <v>LOCACAO DE BARRA DE ANCORAGEM DE 0,80 A 1,20 M DE EXTENSAO, COM ROSCA DE 5/8", INCLUINDO PORCA E FLANGE</v>
          </cell>
          <cell r="C2826" t="str">
            <v>MES</v>
          </cell>
          <cell r="D2826" t="str">
            <v>CR</v>
          </cell>
          <cell r="E2826" t="str">
            <v>3,62</v>
          </cell>
        </row>
        <row r="2827">
          <cell r="A2827">
            <v>40295</v>
          </cell>
          <cell r="B2827" t="str">
            <v>LOCACAO DE BOMBA MANUAL PARA TESTE HIDROSTATICO ATE 30 BAR</v>
          </cell>
          <cell r="C2827" t="str">
            <v>H</v>
          </cell>
          <cell r="D2827" t="str">
            <v>AS</v>
          </cell>
          <cell r="E2827" t="str">
            <v>2,72</v>
          </cell>
        </row>
        <row r="2828">
          <cell r="A2828">
            <v>745</v>
          </cell>
          <cell r="B2828" t="str">
            <v>LOCACAO DE BOMBA MANUAL PARA TESTE HIDROSTATICO ATE 60 BAR</v>
          </cell>
          <cell r="C2828" t="str">
            <v>H</v>
          </cell>
          <cell r="D2828" t="str">
            <v>AS</v>
          </cell>
          <cell r="E2828" t="str">
            <v>2,88</v>
          </cell>
        </row>
        <row r="2829">
          <cell r="A2829">
            <v>4084</v>
          </cell>
          <cell r="B2829" t="str">
            <v>LOCACAO DE BOMBA SUBMERSIVEL PARA DRENAGEM E ESGOTAMENTO, MOTOR ELETRICO TRIFASICO, POTENCIA DE 1 CV, DIAMETRO DE RECALQUE DE 2". FAIXA DE OPERACAO: Q=25 M3/H (+ OU - 1 M3/H) E AMT=2 M; Q=12 M3/H (+ OU - 2 M3/H) E AMT = 12 M (+ OU - 2 M)</v>
          </cell>
          <cell r="C2829" t="str">
            <v>H</v>
          </cell>
          <cell r="D2829" t="str">
            <v>CR</v>
          </cell>
          <cell r="E2829" t="str">
            <v>1,51</v>
          </cell>
        </row>
        <row r="2830">
          <cell r="A2830">
            <v>743</v>
          </cell>
          <cell r="B2830" t="str">
            <v>LOCACAO DE BOMBA SUBMERSIVEL PARA DRENAGEM E ESGOTAMENTO, MOTOR ELETRICO TRIFASICO, POTENCIA DE 2 CV, DIAMETRO DE RECALQUE DE 2". FAIXA DE OPERACAO: Q=35 M3/H (+ OU - 3 M3/H) E AMT=2 M; Q=13 M3/H (+ OU - 3 M3/H) E AMT = 17 M (+ OU - 3 M)</v>
          </cell>
          <cell r="C2830" t="str">
            <v>H</v>
          </cell>
          <cell r="D2830" t="str">
            <v>C</v>
          </cell>
          <cell r="E2830" t="str">
            <v>1,51</v>
          </cell>
        </row>
        <row r="2831">
          <cell r="A2831">
            <v>40293</v>
          </cell>
          <cell r="B2831" t="str">
            <v>LOCACAO DE BOMBA SUBMERSIVEL PARA DRENAGEM E ESGOTAMENTO, MOTOR ELETRICO TRIFASICO, POTENCIA DE 2 CV, DIAMETRO DE RECALQUE DE 3". FAIXA DE OPERACAO: Q=70 M3/H (+ OU - 2 M3/H) E AMT=2 M; Q=9,5 M3/H (+ OU - 3,5 M3/H) E AMT = 10 M (+ OU - 2 M)</v>
          </cell>
          <cell r="C2831" t="str">
            <v>H</v>
          </cell>
          <cell r="D2831" t="str">
            <v>CR</v>
          </cell>
          <cell r="E2831" t="str">
            <v>1,81</v>
          </cell>
        </row>
        <row r="2832">
          <cell r="A2832">
            <v>40294</v>
          </cell>
          <cell r="B2832" t="str">
            <v>LOCACAO DE BOMBA SUBMERSIVEL PARA DRENAGEM E ESGOTAMENTO, MOTOR ELETRICO TRIFASICO, POTENCIA DE 3 CV, DIAMETRO DE RECALQUE DE 2". FAIXA DE OPERACAO: Q=84 M3/H (+ OU - 2,5 M3/H) E AMT=2 M; Q=9,1 M3/H (+ OU - 2 M3/H) E AMT = 12 M (+ OU - 2 M)</v>
          </cell>
          <cell r="C2832" t="str">
            <v>H</v>
          </cell>
          <cell r="D2832" t="str">
            <v>CR</v>
          </cell>
          <cell r="E2832" t="str">
            <v>1,51</v>
          </cell>
        </row>
        <row r="2833">
          <cell r="A2833">
            <v>4085</v>
          </cell>
          <cell r="B2833" t="str">
            <v>LOCACAO DE BOMBA SUBMERSIVEL PARA DRENAGEM E ESGOTAMENTO, MOTOR ELETRICO TRIFASICO, POTENCIA DE 4 CV, DIAMETRO DE RECALQUE DE 3". FAIXA DE OPERACAO: Q=60 M3/H (+ OU - 1 M3/H) E AMT=2 M; Q=11 M3/H (+ OU - 1 M3/H) E AMT = 23 M (+ OU - 1 M)</v>
          </cell>
          <cell r="C2833" t="str">
            <v>H</v>
          </cell>
          <cell r="D2833" t="str">
            <v>CR</v>
          </cell>
          <cell r="E2833" t="str">
            <v>2,11</v>
          </cell>
        </row>
        <row r="2834">
          <cell r="A2834">
            <v>10775</v>
          </cell>
          <cell r="B2834" t="str">
            <v>LOCACAO DE CONTAINER 2,30  X  6,00 M, ALT. 2,50 M, COM 1 SANITARIO, PARA ESCRITORIO, COMPLETO, SEM DIVISORIAS INTERNAS</v>
          </cell>
          <cell r="C2834" t="str">
            <v>MES</v>
          </cell>
          <cell r="D2834" t="str">
            <v>AS</v>
          </cell>
          <cell r="E2834" t="str">
            <v>545,00</v>
          </cell>
        </row>
        <row r="2835">
          <cell r="A2835">
            <v>10776</v>
          </cell>
          <cell r="B2835" t="str">
            <v>LOCACAO DE CONTAINER 2,30  X  6,00 M, ALT. 2,50 M, PARA ESCRITORIO, SEM DIVISORIAS INTERNAS E SEM SANITARIO</v>
          </cell>
          <cell r="C2835" t="str">
            <v>MES</v>
          </cell>
          <cell r="D2835" t="str">
            <v>AS</v>
          </cell>
          <cell r="E2835" t="str">
            <v>425,78</v>
          </cell>
        </row>
        <row r="2836">
          <cell r="A2836">
            <v>10779</v>
          </cell>
          <cell r="B2836" t="str">
            <v>LOCACAO DE CONTAINER 2,30 X 4,30 M, ALT. 2,50 M, P/ SANITARIO, C/ 5 BACIAS, 1 LAVATORIO E 4 MICTORIOS</v>
          </cell>
          <cell r="C2836" t="str">
            <v>MES</v>
          </cell>
          <cell r="D2836" t="str">
            <v>AS</v>
          </cell>
          <cell r="E2836" t="str">
            <v>681,25</v>
          </cell>
        </row>
        <row r="2837">
          <cell r="A2837">
            <v>10777</v>
          </cell>
          <cell r="B2837" t="str">
            <v>LOCACAO DE CONTAINER 2,30 X 4,30 M, ALT. 2,50 M, PARA SANITARIO, COM 3 BACIAS, 4 CHUVEIROS, 1 LAVATORIO E 1 MICTORIO</v>
          </cell>
          <cell r="C2837" t="str">
            <v>MES</v>
          </cell>
          <cell r="D2837" t="str">
            <v>AS</v>
          </cell>
          <cell r="E2837" t="str">
            <v>618,80</v>
          </cell>
        </row>
        <row r="2838">
          <cell r="A2838">
            <v>10778</v>
          </cell>
          <cell r="B2838" t="str">
            <v>LOCACAO DE CONTAINER 2,30 X 6,00 M, ALT. 2,50 M,  PARA SANITARIO,  COM 4 BACIAS, 8 CHUVEIROS,1 LAVATORIO E 1 MICTORIO</v>
          </cell>
          <cell r="C2838" t="str">
            <v>MES</v>
          </cell>
          <cell r="D2838" t="str">
            <v>AS</v>
          </cell>
          <cell r="E2838" t="str">
            <v>681,25</v>
          </cell>
        </row>
        <row r="2839">
          <cell r="A2839">
            <v>40339</v>
          </cell>
          <cell r="B2839" t="str">
            <v>LOCACAO DE CRUZETA PARA ESCORA METALICA</v>
          </cell>
          <cell r="C2839" t="str">
            <v>MES</v>
          </cell>
          <cell r="D2839" t="str">
            <v>CR</v>
          </cell>
          <cell r="E2839" t="str">
            <v>3,62</v>
          </cell>
        </row>
        <row r="2840">
          <cell r="A2840">
            <v>3355</v>
          </cell>
          <cell r="B2840" t="str">
            <v>LOCACAO DE ELEVADOR DE CARGA A CABO, CABINE SEMI FECHADA *2,0* X *1,5* X *2,0* M, CAPACIDADE DE CARGA 1000 KG, TORRE  *2,38* X *2,21* X 15 M, GUINCHO DE EMBREAGEM, FREIO DE SEGURANCA, LIMITADOR DE VELOCIDADE E CANCELA</v>
          </cell>
          <cell r="C2840" t="str">
            <v>H</v>
          </cell>
          <cell r="D2840" t="str">
            <v>AS</v>
          </cell>
          <cell r="E2840" t="str">
            <v>24,30</v>
          </cell>
        </row>
        <row r="2841">
          <cell r="A2841">
            <v>39814</v>
          </cell>
          <cell r="B2841" t="str">
            <v>LOCACAO DE ELEVADOR DE CREMALHEIRA CABINE SIMPLES FECHADA 1,5 X 2,5 X 2,35 M (UMA POR TORRE), CAPACIDADE DE CARGA *1200* KG (15 PESSOAS), TORRE DE 24 M (16 MODULOS), 16 PARADAS, FREIO DE SEGURANCA, LIMITADOR DE CARGA</v>
          </cell>
          <cell r="C2841" t="str">
            <v>H</v>
          </cell>
          <cell r="D2841" t="str">
            <v>AS</v>
          </cell>
          <cell r="E2841" t="str">
            <v>45,56</v>
          </cell>
        </row>
        <row r="2842">
          <cell r="A2842">
            <v>10749</v>
          </cell>
          <cell r="B2842" t="str">
            <v>LOCACAO DE ESCORA METALICA TELESCOPICA, COM ALTURA REGULAVEL DE *1,80* A *3,20* M, COM CAPACIDADE DE CARGA DE NO MINIMO 1000 KGF (10 KN), INCLUSO TRIPE E FORCADO</v>
          </cell>
          <cell r="C2842" t="str">
            <v>MES</v>
          </cell>
          <cell r="D2842" t="str">
            <v>CR</v>
          </cell>
          <cell r="E2842" t="str">
            <v>6,64</v>
          </cell>
        </row>
        <row r="2843">
          <cell r="A2843">
            <v>40290</v>
          </cell>
          <cell r="B2843" t="str">
            <v>LOCACAO DE FORMA PLASTICA PARA LAJE NERVURADA, DIMENSOES *60* X *60* X *16* CM</v>
          </cell>
          <cell r="C2843" t="str">
            <v>MES</v>
          </cell>
          <cell r="D2843" t="str">
            <v>CR</v>
          </cell>
          <cell r="E2843" t="str">
            <v>9,57</v>
          </cell>
        </row>
        <row r="2844">
          <cell r="A2844">
            <v>3346</v>
          </cell>
          <cell r="B2844" t="str">
            <v>LOCACAO DE GRUPO GERADOR *80 A 125* KVA, MOTOR DIESEL, REBOCAVEL, ACIONAMENTO MANUAL</v>
          </cell>
          <cell r="C2844" t="str">
            <v>H</v>
          </cell>
          <cell r="D2844" t="str">
            <v>AS</v>
          </cell>
          <cell r="E2844" t="str">
            <v>13,50</v>
          </cell>
        </row>
        <row r="2845">
          <cell r="A2845">
            <v>3348</v>
          </cell>
          <cell r="B2845" t="str">
            <v>LOCACAO DE GRUPO GERADOR ACIMA DE * 125 ATE 180* KVA, MOTOR DIESEL, REBOCAVEL, ACIONAMENTO MANUAL</v>
          </cell>
          <cell r="C2845" t="str">
            <v>H</v>
          </cell>
          <cell r="D2845" t="str">
            <v>AS</v>
          </cell>
          <cell r="E2845" t="str">
            <v>16,15</v>
          </cell>
        </row>
        <row r="2846">
          <cell r="A2846">
            <v>39833</v>
          </cell>
          <cell r="B2846" t="str">
            <v>LOCACAO DE GRUPO GERADOR DE *260* KVA, DIESEL REBOCAVEL, ACIONAMENTO MANUAL</v>
          </cell>
          <cell r="C2846" t="str">
            <v>H</v>
          </cell>
          <cell r="D2846" t="str">
            <v>AS</v>
          </cell>
          <cell r="E2846" t="str">
            <v>22,12</v>
          </cell>
        </row>
        <row r="2847">
          <cell r="A2847">
            <v>7252</v>
          </cell>
          <cell r="B2847" t="str">
            <v>LOCACAO DE NIVEL OPTICO, COM PRECISAO DE 0,7 MM, AUMENTO DE 32X</v>
          </cell>
          <cell r="C2847" t="str">
            <v>H</v>
          </cell>
          <cell r="D2847" t="str">
            <v>AS</v>
          </cell>
          <cell r="E2847" t="str">
            <v>2,25</v>
          </cell>
        </row>
        <row r="2848">
          <cell r="A2848">
            <v>4778</v>
          </cell>
          <cell r="B2848" t="str">
            <v>LOCACAO DE PERFURATRIZ PNEUMATICA DE PESO MEDIO, * 18 * KG, PARA ROCHA</v>
          </cell>
          <cell r="C2848" t="str">
            <v>H</v>
          </cell>
          <cell r="D2848" t="str">
            <v>AS</v>
          </cell>
          <cell r="E2848" t="str">
            <v>2,70</v>
          </cell>
        </row>
        <row r="2849">
          <cell r="A2849">
            <v>4780</v>
          </cell>
          <cell r="B2849" t="str">
            <v>LOCACAO DE PERFURATRIZ PNEUMATICA DE PESO MEDIO, * 24 * KG, PARA ROCHA</v>
          </cell>
          <cell r="C2849" t="str">
            <v>H</v>
          </cell>
          <cell r="D2849" t="str">
            <v>AS</v>
          </cell>
          <cell r="E2849" t="str">
            <v>2,92</v>
          </cell>
        </row>
        <row r="2850">
          <cell r="A2850">
            <v>10809</v>
          </cell>
          <cell r="B2850" t="str">
            <v>LOCACAO DE TALHA ELETRICA 3 T, VELOCIDADE  2,1 M / MIN, POTENCIA 1,3 KW</v>
          </cell>
          <cell r="C2850" t="str">
            <v>H</v>
          </cell>
          <cell r="D2850" t="str">
            <v>CR</v>
          </cell>
          <cell r="E2850" t="str">
            <v>1,62</v>
          </cell>
        </row>
        <row r="2851">
          <cell r="A2851">
            <v>10811</v>
          </cell>
          <cell r="B2851" t="str">
            <v>LOCACAO DE TALHA MANUAL DE CORRENTE, CAPACIDADE DE 2 T COM ELEVACAO DE 3 M</v>
          </cell>
          <cell r="C2851" t="str">
            <v>H</v>
          </cell>
          <cell r="D2851" t="str">
            <v>C</v>
          </cell>
          <cell r="E2851" t="str">
            <v>1,39</v>
          </cell>
        </row>
        <row r="2852">
          <cell r="A2852">
            <v>7247</v>
          </cell>
          <cell r="B2852" t="str">
            <v>LOCACAO DE TEODOLITO ELETRONICO, PRECISAO ANGULAR DE 5 A 7 SEGUNDOS, INCLUINDO TRIPE</v>
          </cell>
          <cell r="C2852" t="str">
            <v>H</v>
          </cell>
          <cell r="D2852" t="str">
            <v>AS</v>
          </cell>
          <cell r="E2852" t="str">
            <v>2,25</v>
          </cell>
        </row>
        <row r="2853">
          <cell r="A2853">
            <v>40291</v>
          </cell>
          <cell r="B2853" t="str">
            <v>LOCACAO DE TORRE METALICA COMPLETA PARA UMA CARGA DE 8 TF (80 KN)  E PE DIREITO DE 6 M, INCLUINDO MODULOS , DIAGONAIS, SAPATAS E FORCADOS</v>
          </cell>
          <cell r="C2853" t="str">
            <v>MES</v>
          </cell>
          <cell r="D2853" t="str">
            <v>CR</v>
          </cell>
          <cell r="E2853" t="str">
            <v>505,82</v>
          </cell>
        </row>
        <row r="2854">
          <cell r="A2854">
            <v>40275</v>
          </cell>
          <cell r="B2854" t="str">
            <v>LOCACAO DE VIGA SANDUICHE METALICA VAZADA PARA TRAVAMENTO DE PILARES, ALTURA DE *8* CM, LARGURA DE *6* CM E EXTENSAO DE 2 M</v>
          </cell>
          <cell r="C2854" t="str">
            <v>MES</v>
          </cell>
          <cell r="D2854" t="str">
            <v>CR</v>
          </cell>
          <cell r="E2854" t="str">
            <v>14,50</v>
          </cell>
        </row>
        <row r="2855">
          <cell r="A2855">
            <v>42408</v>
          </cell>
          <cell r="B2855" t="str">
            <v>LONA PLASTICA EXTRA FORTE PRETA, E = 200 MICRA</v>
          </cell>
          <cell r="C2855" t="str">
            <v>M2</v>
          </cell>
          <cell r="D2855" t="str">
            <v>CR</v>
          </cell>
          <cell r="E2855" t="str">
            <v>1,42</v>
          </cell>
        </row>
        <row r="2856">
          <cell r="A2856">
            <v>3777</v>
          </cell>
          <cell r="B2856" t="str">
            <v>LONA PLASTICA PESADA PRETA, E = 150 MICRA</v>
          </cell>
          <cell r="C2856" t="str">
            <v>M2</v>
          </cell>
          <cell r="D2856" t="str">
            <v>C</v>
          </cell>
          <cell r="E2856" t="str">
            <v>1,03</v>
          </cell>
        </row>
        <row r="2857">
          <cell r="A2857">
            <v>3798</v>
          </cell>
          <cell r="B2857" t="str">
            <v>LUMINARIA ABERTA P/ ILUMINACAO PUBLICA, TIPO X-57 PETERCO OU EQUIV</v>
          </cell>
          <cell r="C2857" t="str">
            <v>UN</v>
          </cell>
          <cell r="D2857" t="str">
            <v>AS</v>
          </cell>
          <cell r="E2857" t="str">
            <v>59,19</v>
          </cell>
        </row>
        <row r="2858">
          <cell r="A2858">
            <v>38769</v>
          </cell>
          <cell r="B2858" t="str">
            <v>LUMINARIA ARANDELA TIPO MEIA-LUA COM VIDRO FOSCO *30 X 15* CM, PARA 1 LAMPADA, BASE E27, POTENCIA MAXIMA 40/60 W (NAO INCLUI LAMPADA)</v>
          </cell>
          <cell r="C2858" t="str">
            <v>UN</v>
          </cell>
          <cell r="D2858" t="str">
            <v>AS</v>
          </cell>
          <cell r="E2858" t="str">
            <v>46,22</v>
          </cell>
        </row>
        <row r="2859">
          <cell r="A2859">
            <v>39510</v>
          </cell>
          <cell r="B2859" t="str">
            <v>LUMINARIA DE EMBUTIR EM CHAPA DE ACO PARA 2 LAMPADAS FLUORESCENTES DE 14 W COM REFLETOR E ALETAS EM ALUMINIO, COMPLETA (INCLUI REATOR E LAMPADAS)</v>
          </cell>
          <cell r="C2859" t="str">
            <v>UN</v>
          </cell>
          <cell r="D2859" t="str">
            <v>AS</v>
          </cell>
          <cell r="E2859" t="str">
            <v>187,08</v>
          </cell>
        </row>
        <row r="2860">
          <cell r="A2860">
            <v>38776</v>
          </cell>
          <cell r="B2860" t="str">
            <v>LUMINARIA DE EMBUTIR EM CHAPA DE ACO PARA 4 LAMPADAS FLUORESCENTES DE 14 W *60 X 60 CM* ALETADA (NAO INCLUI REATOR E LAMPADAS)</v>
          </cell>
          <cell r="C2860" t="str">
            <v>UN</v>
          </cell>
          <cell r="D2860" t="str">
            <v>AS</v>
          </cell>
          <cell r="E2860" t="str">
            <v>198,55</v>
          </cell>
        </row>
        <row r="2861">
          <cell r="A2861">
            <v>38774</v>
          </cell>
          <cell r="B2861" t="str">
            <v>LUMINARIA DE EMERGENCIA 30 LEDS, POTENCIA 2 W, BATERIA DE LITIO, AUTONOMIA DE 6 HORAS</v>
          </cell>
          <cell r="C2861" t="str">
            <v>UN</v>
          </cell>
          <cell r="D2861" t="str">
            <v>CR</v>
          </cell>
          <cell r="E2861" t="str">
            <v>24,37</v>
          </cell>
        </row>
        <row r="2862">
          <cell r="A2862">
            <v>42247</v>
          </cell>
          <cell r="B2862" t="str">
            <v>LUMINARIA DE LED PARA ILUMINACAO PUBLICA, DE 138 W ATE 180 W, INVOLUCRO EM ALUMINIO OU ACO INOX</v>
          </cell>
          <cell r="C2862" t="str">
            <v>UN</v>
          </cell>
          <cell r="D2862" t="str">
            <v>CR</v>
          </cell>
          <cell r="E2862" t="str">
            <v>831,76</v>
          </cell>
        </row>
        <row r="2863">
          <cell r="A2863">
            <v>42248</v>
          </cell>
          <cell r="B2863" t="str">
            <v>LUMINARIA DE LED PARA ILUMINACAO PUBLICA, DE 181 W ATE 239 W, INVOLUCRO EM ALUMINIO OU ACO INOX</v>
          </cell>
          <cell r="C2863" t="str">
            <v>UN</v>
          </cell>
          <cell r="D2863" t="str">
            <v>CR</v>
          </cell>
          <cell r="E2863" t="str">
            <v>966,15</v>
          </cell>
        </row>
        <row r="2864">
          <cell r="A2864">
            <v>42249</v>
          </cell>
          <cell r="B2864" t="str">
            <v>LUMINARIA DE LED PARA ILUMINACAO PUBLICA, DE 240 W ATE 350 W, INVOLUCRO EM ALUMINIO OU ACO INOX</v>
          </cell>
          <cell r="C2864" t="str">
            <v>UN</v>
          </cell>
          <cell r="D2864" t="str">
            <v>CR</v>
          </cell>
          <cell r="E2864" t="str">
            <v>1.600,58</v>
          </cell>
        </row>
        <row r="2865">
          <cell r="A2865">
            <v>42244</v>
          </cell>
          <cell r="B2865" t="str">
            <v>LUMINARIA DE LED PARA ILUMINACAO PUBLICA, DE 33 W ATE 50 W, INVOLUCRO EM ALUMINIO OU ACO INOX</v>
          </cell>
          <cell r="C2865" t="str">
            <v>UN</v>
          </cell>
          <cell r="D2865" t="str">
            <v>CR</v>
          </cell>
          <cell r="E2865" t="str">
            <v>249,96</v>
          </cell>
        </row>
        <row r="2866">
          <cell r="A2866">
            <v>42245</v>
          </cell>
          <cell r="B2866" t="str">
            <v>LUMINARIA DE LED PARA ILUMINACAO PUBLICA, DE 51 W ATE 67 W, INVOLUCRO EM ALUMINIO OU ACO INOX</v>
          </cell>
          <cell r="C2866" t="str">
            <v>UN</v>
          </cell>
          <cell r="D2866" t="str">
            <v>CR</v>
          </cell>
          <cell r="E2866" t="str">
            <v>461,26</v>
          </cell>
        </row>
        <row r="2867">
          <cell r="A2867">
            <v>42246</v>
          </cell>
          <cell r="B2867" t="str">
            <v>LUMINARIA DE LED PARA ILUMINACAO PUBLICA, DE 68 W ATE 97 W, INVOLUCRO EM ALUMINIO OU ACO INOX</v>
          </cell>
          <cell r="C2867" t="str">
            <v>UN</v>
          </cell>
          <cell r="D2867" t="str">
            <v>CR</v>
          </cell>
          <cell r="E2867" t="str">
            <v>510,59</v>
          </cell>
        </row>
        <row r="2868">
          <cell r="A2868">
            <v>42243</v>
          </cell>
          <cell r="B2868" t="str">
            <v>LUMINARIA DE LED PARA ILUMINACAO PUBLICA, DE 98 W ATE 137 W, INVOLUCRO EM ALUMINIO OU ACO INOX</v>
          </cell>
          <cell r="C2868" t="str">
            <v>UN</v>
          </cell>
          <cell r="D2868" t="str">
            <v>CR</v>
          </cell>
          <cell r="E2868" t="str">
            <v>615,68</v>
          </cell>
        </row>
        <row r="2869">
          <cell r="A2869">
            <v>38889</v>
          </cell>
          <cell r="B2869" t="str">
            <v>LUMINARIA DE SOBREPOR EM CHAPA DE ACO COM ALETAS PLASTICAS, PARA 1 LAMPADA, BASE E27, POTENCIA MAXIMA 40/60 W (NAO INCLUI LAMPADA)</v>
          </cell>
          <cell r="C2869" t="str">
            <v>UN</v>
          </cell>
          <cell r="D2869" t="str">
            <v>AS</v>
          </cell>
          <cell r="E2869" t="str">
            <v>35,43</v>
          </cell>
        </row>
        <row r="2870">
          <cell r="A2870">
            <v>38784</v>
          </cell>
          <cell r="B2870" t="str">
            <v>LUMINARIA DE SOBREPOR EM CHAPA DE ACO COM ALETAS PLASTICAS, PARA 2 LAMPADAS, BASE E27, POTENCIA MAXIMA 40/60 W (NAO INCLUI LAMPADAS)</v>
          </cell>
          <cell r="C2870" t="str">
            <v>UN</v>
          </cell>
          <cell r="D2870" t="str">
            <v>AS</v>
          </cell>
          <cell r="E2870" t="str">
            <v>47,40</v>
          </cell>
        </row>
        <row r="2871">
          <cell r="A2871">
            <v>3788</v>
          </cell>
          <cell r="B2871" t="str">
            <v>LUMINARIA DE SOBREPOR EM CHAPA DE ACO PARA 1 LAMPADA FLUORESCENTE DE *18* W, ALETADA, COMPLETA (LAMPADA E REATOR INCLUSOS)</v>
          </cell>
          <cell r="C2871" t="str">
            <v>UN</v>
          </cell>
          <cell r="D2871" t="str">
            <v>AS</v>
          </cell>
          <cell r="E2871" t="str">
            <v>49,39</v>
          </cell>
        </row>
        <row r="2872">
          <cell r="A2872">
            <v>12230</v>
          </cell>
          <cell r="B2872" t="str">
            <v>LUMINARIA DE SOBREPOR EM CHAPA DE ACO PARA 1 LAMPADA FLUORESCENTE DE *18* W, PERFIL COMERCIAL (NAO INCLUI REATOR E LAMPADA)</v>
          </cell>
          <cell r="C2872" t="str">
            <v>UN</v>
          </cell>
          <cell r="D2872" t="str">
            <v>AS</v>
          </cell>
          <cell r="E2872" t="str">
            <v>12,70</v>
          </cell>
        </row>
        <row r="2873">
          <cell r="A2873">
            <v>3780</v>
          </cell>
          <cell r="B2873" t="str">
            <v>LUMINARIA DE SOBREPOR EM CHAPA DE ACO PARA 1 LAMPADA FLUORESCENTE DE *36* W, ALETADA, COMPLETA (LAMPADA E REATOR INCLUSOS)</v>
          </cell>
          <cell r="C2873" t="str">
            <v>UN</v>
          </cell>
          <cell r="D2873" t="str">
            <v>AS</v>
          </cell>
          <cell r="E2873" t="str">
            <v>72,88</v>
          </cell>
        </row>
        <row r="2874">
          <cell r="A2874">
            <v>12231</v>
          </cell>
          <cell r="B2874" t="str">
            <v>LUMINARIA DE SOBREPOR EM CHAPA DE ACO PARA 1 LAMPADA FLUORESCENTE DE *36* W, PERFIL COMERCIAL (NAO INCLUI REATOR E LAMPADA)</v>
          </cell>
          <cell r="C2874" t="str">
            <v>UN</v>
          </cell>
          <cell r="D2874" t="str">
            <v>AS</v>
          </cell>
          <cell r="E2874" t="str">
            <v>21,13</v>
          </cell>
        </row>
        <row r="2875">
          <cell r="A2875">
            <v>3811</v>
          </cell>
          <cell r="B2875" t="str">
            <v>LUMINARIA DE SOBREPOR EM CHAPA DE ACO PARA 2 LAMPADAS FLUORESCENTES DE *18* W, ALETADA, COMPLETA (LAMPADAS E REATOR INCLUSOS)</v>
          </cell>
          <cell r="C2875" t="str">
            <v>UN</v>
          </cell>
          <cell r="D2875" t="str">
            <v>AS</v>
          </cell>
          <cell r="E2875" t="str">
            <v>68,45</v>
          </cell>
        </row>
        <row r="2876">
          <cell r="A2876">
            <v>12232</v>
          </cell>
          <cell r="B2876" t="str">
            <v>LUMINARIA DE SOBREPOR EM CHAPA DE ACO PARA 2 LAMPADAS FLUORESCENTES DE *18* W, PERFIL COMERCIAL (NAO INCLUI REATOR E LAMPADAS)</v>
          </cell>
          <cell r="C2876" t="str">
            <v>UN</v>
          </cell>
          <cell r="D2876" t="str">
            <v>AS</v>
          </cell>
          <cell r="E2876" t="str">
            <v>22,13</v>
          </cell>
        </row>
        <row r="2877">
          <cell r="A2877">
            <v>3799</v>
          </cell>
          <cell r="B2877" t="str">
            <v>LUMINARIA DE SOBREPOR EM CHAPA DE ACO PARA 2 LAMPADAS FLUORESCENTES DE *36* W, ALETADA, COMPLETA (LAMPADAS E REATOR INCLUSOS)</v>
          </cell>
          <cell r="C2877" t="str">
            <v>UN</v>
          </cell>
          <cell r="D2877" t="str">
            <v>AS</v>
          </cell>
          <cell r="E2877" t="str">
            <v>96,81</v>
          </cell>
        </row>
        <row r="2878">
          <cell r="A2878">
            <v>12239</v>
          </cell>
          <cell r="B2878" t="str">
            <v>LUMINARIA DE SOBREPOR EM CHAPA DE ACO PARA 2 LAMPADAS FLUORESCENTES DE *36* W, PERFIL COMERCIAL (NAO INCLUI REATOR E LAMPADAS)</v>
          </cell>
          <cell r="C2878" t="str">
            <v>UN</v>
          </cell>
          <cell r="D2878" t="str">
            <v>AS</v>
          </cell>
          <cell r="E2878" t="str">
            <v>28,98</v>
          </cell>
        </row>
        <row r="2879">
          <cell r="A2879">
            <v>38773</v>
          </cell>
          <cell r="B2879" t="str">
            <v>LUMINARIA DE TETO PLAFON/PLAFONIER EM PLASTICO COM BASE E27, POTENCIA MAXIMA 60 W (NAO INCLUI LAMPADA)</v>
          </cell>
          <cell r="C2879" t="str">
            <v>UN</v>
          </cell>
          <cell r="D2879" t="str">
            <v>AS</v>
          </cell>
          <cell r="E2879" t="str">
            <v>4,65</v>
          </cell>
        </row>
        <row r="2880">
          <cell r="A2880">
            <v>12271</v>
          </cell>
          <cell r="B2880" t="str">
            <v>LUMINARIA DUPLA P/SINALIZACAO, TIPO WETZEL AS-2/110 OU EQUIV</v>
          </cell>
          <cell r="C2880" t="str">
            <v>UN</v>
          </cell>
          <cell r="D2880" t="str">
            <v>AS</v>
          </cell>
          <cell r="E2880" t="str">
            <v>259,22</v>
          </cell>
        </row>
        <row r="2881">
          <cell r="A2881">
            <v>38785</v>
          </cell>
          <cell r="B2881" t="str">
            <v>LUMINARIA HERMETICA IP-65 PARA 2 DUAS LAMPADAS DE 14/16/18/20 W (NAO INCLUI REATOR E LAMPADAS)</v>
          </cell>
          <cell r="C2881" t="str">
            <v>UN</v>
          </cell>
          <cell r="D2881" t="str">
            <v>AS</v>
          </cell>
          <cell r="E2881" t="str">
            <v>122,72</v>
          </cell>
        </row>
        <row r="2882">
          <cell r="A2882">
            <v>38786</v>
          </cell>
          <cell r="B2882" t="str">
            <v>LUMINARIA HERMETICA IP-65 PARA 2 DUAS LAMPADAS DE 28/32/36/40 W (NAO INCLUI REATOR E LAMPADAS)</v>
          </cell>
          <cell r="C2882" t="str">
            <v>UN</v>
          </cell>
          <cell r="D2882" t="str">
            <v>AS</v>
          </cell>
          <cell r="E2882" t="str">
            <v>151,17</v>
          </cell>
        </row>
        <row r="2883">
          <cell r="A2883">
            <v>39385</v>
          </cell>
          <cell r="B2883" t="str">
            <v>LUMINARIA LED PLAFON REDONDO DE SOBREPOR BIVOLT 12/13 W,  D = *17* CM</v>
          </cell>
          <cell r="C2883" t="str">
            <v>UN</v>
          </cell>
          <cell r="D2883" t="str">
            <v>CR</v>
          </cell>
          <cell r="E2883" t="str">
            <v>22,29</v>
          </cell>
        </row>
        <row r="2884">
          <cell r="A2884">
            <v>39389</v>
          </cell>
          <cell r="B2884" t="str">
            <v>LUMINARIA LED REFLETOR RETANGULAR BIVOLT, LUZ BRANCA, 10 W</v>
          </cell>
          <cell r="C2884" t="str">
            <v>UN</v>
          </cell>
          <cell r="D2884" t="str">
            <v>CR</v>
          </cell>
          <cell r="E2884" t="str">
            <v>24,18</v>
          </cell>
        </row>
        <row r="2885">
          <cell r="A2885">
            <v>39390</v>
          </cell>
          <cell r="B2885" t="str">
            <v>LUMINARIA LED REFLETOR RETANGULAR BIVOLT, LUZ BRANCA, 30 W</v>
          </cell>
          <cell r="C2885" t="str">
            <v>UN</v>
          </cell>
          <cell r="D2885" t="str">
            <v>CR</v>
          </cell>
          <cell r="E2885" t="str">
            <v>50,69</v>
          </cell>
        </row>
        <row r="2886">
          <cell r="A2886">
            <v>39391</v>
          </cell>
          <cell r="B2886" t="str">
            <v>LUMINARIA LED REFLETOR RETANGULAR BIVOLT, LUZ BRANCA, 50 W</v>
          </cell>
          <cell r="C2886" t="str">
            <v>UN</v>
          </cell>
          <cell r="D2886" t="str">
            <v>CR</v>
          </cell>
          <cell r="E2886" t="str">
            <v>56,91</v>
          </cell>
        </row>
        <row r="2887">
          <cell r="A2887">
            <v>3803</v>
          </cell>
          <cell r="B2887" t="str">
            <v>LUMINARIA PLAFON REDONDO COM VIDRO FOSCO DIAMETRO *25* CM, PARA 1 LAMPADA, BASE E27, POTENCIA MAXIMA 40/60 W (NAO INCLUI LAMPADA)</v>
          </cell>
          <cell r="C2887" t="str">
            <v>UN</v>
          </cell>
          <cell r="D2887" t="str">
            <v>AS</v>
          </cell>
          <cell r="E2887" t="str">
            <v>43,83</v>
          </cell>
        </row>
        <row r="2888">
          <cell r="A2888">
            <v>38770</v>
          </cell>
          <cell r="B2888" t="str">
            <v>LUMINARIA PLAFON REDONDO COM VIDRO FOSCO DIAMETRO *30* CM, PARA 2 LAMPADAS, BASE E27, POTENCIA MAXIMA 40/60 W (NAO INCLUI LAMPADAS)</v>
          </cell>
          <cell r="C2888" t="str">
            <v>UN</v>
          </cell>
          <cell r="D2888" t="str">
            <v>AS</v>
          </cell>
          <cell r="E2888" t="str">
            <v>50,75</v>
          </cell>
        </row>
        <row r="2889">
          <cell r="A2889">
            <v>12267</v>
          </cell>
          <cell r="B2889" t="str">
            <v>LUMINARIA PROVA DE TEMPO PETERCO Y.31/1</v>
          </cell>
          <cell r="C2889" t="str">
            <v>UN</v>
          </cell>
          <cell r="D2889" t="str">
            <v>AS</v>
          </cell>
          <cell r="E2889" t="str">
            <v>148,73</v>
          </cell>
        </row>
        <row r="2890">
          <cell r="A2890">
            <v>43265</v>
          </cell>
          <cell r="B2890" t="str">
            <v>LUMINARIA SOLAR LED EXTERNA, TIPO ARANDELA DE PAREDE, EM ALUMINIO, 16 LEDS, LUZ BRANCA, *180* LUMENS, CAPACIDADE DE ILUMINACAO ATE 36 H, RETANGULAR, *13 X 9 X 7* (C X L X A), COM SENSOR DE MOVIMENTO / PRESENCA, BATERIA RECARREGAVEL COM LUZ SOLAR, RESISTEN</v>
          </cell>
          <cell r="C2890" t="str">
            <v>UN</v>
          </cell>
          <cell r="D2890" t="str">
            <v>CR</v>
          </cell>
          <cell r="E2890" t="str">
            <v>69,70</v>
          </cell>
        </row>
        <row r="2891">
          <cell r="A2891">
            <v>12266</v>
          </cell>
          <cell r="B2891" t="str">
            <v>LUMINARIA SPOT DE SOBREPOR EM ALUMINIO COM ALETA PLASTICA PARA 1 LAMPADA, BASE E27, POTENCIA MAXIMA 40/60 W (NAO INCLUI LAMPADA)</v>
          </cell>
          <cell r="C2891" t="str">
            <v>UN</v>
          </cell>
          <cell r="D2891" t="str">
            <v>AS</v>
          </cell>
          <cell r="E2891" t="str">
            <v>76,12</v>
          </cell>
        </row>
        <row r="2892">
          <cell r="A2892">
            <v>39378</v>
          </cell>
          <cell r="B2892" t="str">
            <v>LUMINARIA SPOT DE SOBREPOR EM ALUMINIO COM ALETA PLASTICA PARA 2 LAMPADAS, BASE E27, POTENCIA MAXIMA 40/60 W (NAO INCLUI LAMPADA)</v>
          </cell>
          <cell r="C2892" t="str">
            <v>UN</v>
          </cell>
          <cell r="D2892" t="str">
            <v>AS</v>
          </cell>
          <cell r="E2892" t="str">
            <v>53,97</v>
          </cell>
        </row>
        <row r="2893">
          <cell r="A2893">
            <v>43543</v>
          </cell>
          <cell r="B2893" t="str">
            <v>LUMINARIA TIPO TARTARUGA A PROVA DE TEMPO, GASES, VAPOR E PO, EM ALUMINIO, COM GRADE, BASE E27, POTENCIA MAXIMA 100 W - REF Y 25/1 (NAO INCLUI LAMPADA)</v>
          </cell>
          <cell r="C2893" t="str">
            <v>UN</v>
          </cell>
          <cell r="D2893" t="str">
            <v>AS</v>
          </cell>
          <cell r="E2893" t="str">
            <v>112,44</v>
          </cell>
        </row>
        <row r="2894">
          <cell r="A2894">
            <v>38775</v>
          </cell>
          <cell r="B2894" t="str">
            <v>LUMINARIA TIPO TARTARUGA PARA AREA EXTERNA EM ALUMINIO, COM GRADE, PARA 1 LAMPADA, BASE E27, POTENCIA MAXIMA 40/60 W (NAO INCLUI LAMPADA)</v>
          </cell>
          <cell r="C2894" t="str">
            <v>UN</v>
          </cell>
          <cell r="D2894" t="str">
            <v>AS</v>
          </cell>
          <cell r="E2894" t="str">
            <v>57,22</v>
          </cell>
        </row>
        <row r="2895">
          <cell r="A2895">
            <v>21119</v>
          </cell>
          <cell r="B2895" t="str">
            <v>LUVA CPVC, SOLDAVEL, 15 MM, PARA AGUA QUENTE PREDIAL</v>
          </cell>
          <cell r="C2895" t="str">
            <v>UN</v>
          </cell>
          <cell r="D2895" t="str">
            <v>CR</v>
          </cell>
          <cell r="E2895" t="str">
            <v>1,53</v>
          </cell>
        </row>
        <row r="2896">
          <cell r="A2896">
            <v>37974</v>
          </cell>
          <cell r="B2896" t="str">
            <v>LUVA CPVC, SOLDAVEL, 22 MM, PARA AGUA QUENTE PREDIAL</v>
          </cell>
          <cell r="C2896" t="str">
            <v>UN</v>
          </cell>
          <cell r="D2896" t="str">
            <v>CR</v>
          </cell>
          <cell r="E2896" t="str">
            <v>2,27</v>
          </cell>
        </row>
        <row r="2897">
          <cell r="A2897">
            <v>37975</v>
          </cell>
          <cell r="B2897" t="str">
            <v>LUVA CPVC, SOLDAVEL, 28 MM, PARA AGUA QUENTE PREDIAL</v>
          </cell>
          <cell r="C2897" t="str">
            <v>UN</v>
          </cell>
          <cell r="D2897" t="str">
            <v>CR</v>
          </cell>
          <cell r="E2897" t="str">
            <v>4,62</v>
          </cell>
        </row>
        <row r="2898">
          <cell r="A2898">
            <v>37976</v>
          </cell>
          <cell r="B2898" t="str">
            <v>LUVA CPVC, SOLDAVEL, 35 MM, PARA AGUA QUENTE PREDIAL</v>
          </cell>
          <cell r="C2898" t="str">
            <v>UN</v>
          </cell>
          <cell r="D2898" t="str">
            <v>CR</v>
          </cell>
          <cell r="E2898" t="str">
            <v>9,48</v>
          </cell>
        </row>
        <row r="2899">
          <cell r="A2899">
            <v>37977</v>
          </cell>
          <cell r="B2899" t="str">
            <v>LUVA CPVC, SOLDAVEL, 42 MM, PARA AGUA QUENTE PREDIAL</v>
          </cell>
          <cell r="C2899" t="str">
            <v>UN</v>
          </cell>
          <cell r="D2899" t="str">
            <v>CR</v>
          </cell>
          <cell r="E2899" t="str">
            <v>13,03</v>
          </cell>
        </row>
        <row r="2900">
          <cell r="A2900">
            <v>37978</v>
          </cell>
          <cell r="B2900" t="str">
            <v>LUVA CPVC, SOLDAVEL, 54 MM, PARA AGUA QUENTE PREDIAL</v>
          </cell>
          <cell r="C2900" t="str">
            <v>UN</v>
          </cell>
          <cell r="D2900" t="str">
            <v>CR</v>
          </cell>
          <cell r="E2900" t="str">
            <v>26,42</v>
          </cell>
        </row>
        <row r="2901">
          <cell r="A2901">
            <v>37979</v>
          </cell>
          <cell r="B2901" t="str">
            <v>LUVA CPVC, SOLDAVEL, 73 MM, PARA AGUA QUENTE PREDIAL</v>
          </cell>
          <cell r="C2901" t="str">
            <v>UN</v>
          </cell>
          <cell r="D2901" t="str">
            <v>CR</v>
          </cell>
          <cell r="E2901" t="str">
            <v>113,52</v>
          </cell>
        </row>
        <row r="2902">
          <cell r="A2902">
            <v>37980</v>
          </cell>
          <cell r="B2902" t="str">
            <v>LUVA CPVC, SOLDAVEL, 89 MM, PARA AGUA QUENTE PREDIAL</v>
          </cell>
          <cell r="C2902" t="str">
            <v>UN</v>
          </cell>
          <cell r="D2902" t="str">
            <v>CR</v>
          </cell>
          <cell r="E2902" t="str">
            <v>127,58</v>
          </cell>
        </row>
        <row r="2903">
          <cell r="A2903">
            <v>36147</v>
          </cell>
          <cell r="B2903" t="str">
            <v>LUVA DE BORRACHA ISOLANTE PARA ALTA TENSAO, RESISTENTE A OZONIO, TENSAO DE ENSAIO 2,5 KV (PAR)</v>
          </cell>
          <cell r="C2903" t="str">
            <v>PAR</v>
          </cell>
          <cell r="D2903" t="str">
            <v>CR</v>
          </cell>
          <cell r="E2903" t="str">
            <v>320,35</v>
          </cell>
        </row>
        <row r="2904">
          <cell r="A2904">
            <v>12731</v>
          </cell>
          <cell r="B2904" t="str">
            <v>LUVA DE COBRE (REF 600) SEM ANEL DE SOLDA, BOLSA X BOLSA, 104 MM</v>
          </cell>
          <cell r="C2904" t="str">
            <v>UN</v>
          </cell>
          <cell r="D2904" t="str">
            <v>CR</v>
          </cell>
          <cell r="E2904" t="str">
            <v>250,45</v>
          </cell>
        </row>
        <row r="2905">
          <cell r="A2905">
            <v>12723</v>
          </cell>
          <cell r="B2905" t="str">
            <v>LUVA DE COBRE (REF 600) SEM ANEL DE SOLDA, BOLSA X BOLSA, 15 MM</v>
          </cell>
          <cell r="C2905" t="str">
            <v>UN</v>
          </cell>
          <cell r="D2905" t="str">
            <v>CR</v>
          </cell>
          <cell r="E2905" t="str">
            <v>1,94</v>
          </cell>
        </row>
        <row r="2906">
          <cell r="A2906">
            <v>12724</v>
          </cell>
          <cell r="B2906" t="str">
            <v>LUVA DE COBRE (REF 600) SEM ANEL DE SOLDA, BOLSA X BOLSA, 22 MM</v>
          </cell>
          <cell r="C2906" t="str">
            <v>UN</v>
          </cell>
          <cell r="D2906" t="str">
            <v>CR</v>
          </cell>
          <cell r="E2906" t="str">
            <v>3,73</v>
          </cell>
        </row>
        <row r="2907">
          <cell r="A2907">
            <v>12725</v>
          </cell>
          <cell r="B2907" t="str">
            <v>LUVA DE COBRE (REF 600) SEM ANEL DE SOLDA, BOLSA X BOLSA, 28 MM</v>
          </cell>
          <cell r="C2907" t="str">
            <v>UN</v>
          </cell>
          <cell r="D2907" t="str">
            <v>CR</v>
          </cell>
          <cell r="E2907" t="str">
            <v>7,48</v>
          </cell>
        </row>
        <row r="2908">
          <cell r="A2908">
            <v>12726</v>
          </cell>
          <cell r="B2908" t="str">
            <v>LUVA DE COBRE (REF 600) SEM ANEL DE SOLDA, BOLSA X BOLSA, 35 MM</v>
          </cell>
          <cell r="C2908" t="str">
            <v>UN</v>
          </cell>
          <cell r="D2908" t="str">
            <v>CR</v>
          </cell>
          <cell r="E2908" t="str">
            <v>16,52</v>
          </cell>
        </row>
        <row r="2909">
          <cell r="A2909">
            <v>12727</v>
          </cell>
          <cell r="B2909" t="str">
            <v>LUVA DE COBRE (REF 600) SEM ANEL DE SOLDA, BOLSA X BOLSA, 42 MM</v>
          </cell>
          <cell r="C2909" t="str">
            <v>UN</v>
          </cell>
          <cell r="D2909" t="str">
            <v>CR</v>
          </cell>
          <cell r="E2909" t="str">
            <v>20,95</v>
          </cell>
        </row>
        <row r="2910">
          <cell r="A2910">
            <v>12728</v>
          </cell>
          <cell r="B2910" t="str">
            <v>LUVA DE COBRE (REF 600) SEM ANEL DE SOLDA, BOLSA X BOLSA, 54 MM</v>
          </cell>
          <cell r="C2910" t="str">
            <v>UN</v>
          </cell>
          <cell r="D2910" t="str">
            <v>CR</v>
          </cell>
          <cell r="E2910" t="str">
            <v>34,22</v>
          </cell>
        </row>
        <row r="2911">
          <cell r="A2911">
            <v>12729</v>
          </cell>
          <cell r="B2911" t="str">
            <v>LUVA DE COBRE (REF 600) SEM ANEL DE SOLDA, BOLSA X BOLSA, 66 MM</v>
          </cell>
          <cell r="C2911" t="str">
            <v>UN</v>
          </cell>
          <cell r="D2911" t="str">
            <v>CR</v>
          </cell>
          <cell r="E2911" t="str">
            <v>112,18</v>
          </cell>
        </row>
        <row r="2912">
          <cell r="A2912">
            <v>12730</v>
          </cell>
          <cell r="B2912" t="str">
            <v>LUVA DE COBRE (REF 600) SEM ANEL DE SOLDA, BOLSA X BOLSA, 79 MM</v>
          </cell>
          <cell r="C2912" t="str">
            <v>UN</v>
          </cell>
          <cell r="D2912" t="str">
            <v>CR</v>
          </cell>
          <cell r="E2912" t="str">
            <v>171,75</v>
          </cell>
        </row>
        <row r="2913">
          <cell r="A2913">
            <v>3840</v>
          </cell>
          <cell r="B2913" t="str">
            <v>LUVA DE CORRER DEFOFO, PVC, JE, DN 100 MM</v>
          </cell>
          <cell r="C2913" t="str">
            <v>UN</v>
          </cell>
          <cell r="D2913" t="str">
            <v>AS</v>
          </cell>
          <cell r="E2913" t="str">
            <v>52,00</v>
          </cell>
        </row>
        <row r="2914">
          <cell r="A2914">
            <v>3838</v>
          </cell>
          <cell r="B2914" t="str">
            <v>LUVA DE CORRER DEFOFO, PVC, JE, DN 150 MM</v>
          </cell>
          <cell r="C2914" t="str">
            <v>UN</v>
          </cell>
          <cell r="D2914" t="str">
            <v>AS</v>
          </cell>
          <cell r="E2914" t="str">
            <v>114,77</v>
          </cell>
        </row>
        <row r="2915">
          <cell r="A2915">
            <v>3844</v>
          </cell>
          <cell r="B2915" t="str">
            <v>LUVA DE CORRER DEFOFO, PVC, JE, DN 200 MM</v>
          </cell>
          <cell r="C2915" t="str">
            <v>UN</v>
          </cell>
          <cell r="D2915" t="str">
            <v>AS</v>
          </cell>
          <cell r="E2915" t="str">
            <v>204,72</v>
          </cell>
        </row>
        <row r="2916">
          <cell r="A2916">
            <v>3839</v>
          </cell>
          <cell r="B2916" t="str">
            <v>LUVA DE CORRER DEFOFO, PVC, JE, DN 250 MM</v>
          </cell>
          <cell r="C2916" t="str">
            <v>UN</v>
          </cell>
          <cell r="D2916" t="str">
            <v>AS</v>
          </cell>
          <cell r="E2916" t="str">
            <v>372,89</v>
          </cell>
        </row>
        <row r="2917">
          <cell r="A2917">
            <v>3843</v>
          </cell>
          <cell r="B2917" t="str">
            <v>LUVA DE CORRER DEFOFO, PVC, JE, DN 300 MM</v>
          </cell>
          <cell r="C2917" t="str">
            <v>UN</v>
          </cell>
          <cell r="D2917" t="str">
            <v>AS</v>
          </cell>
          <cell r="E2917" t="str">
            <v>511,80</v>
          </cell>
        </row>
        <row r="2918">
          <cell r="A2918">
            <v>3900</v>
          </cell>
          <cell r="B2918" t="str">
            <v>LUVA DE CORRER PARA TUBO ROSCAVEL, PVC, 1 1/2", PARA AGUA FRIA PREDIAL</v>
          </cell>
          <cell r="C2918" t="str">
            <v>UN</v>
          </cell>
          <cell r="D2918" t="str">
            <v>CR</v>
          </cell>
          <cell r="E2918" t="str">
            <v>44,04</v>
          </cell>
        </row>
        <row r="2919">
          <cell r="A2919">
            <v>3846</v>
          </cell>
          <cell r="B2919" t="str">
            <v>LUVA DE CORRER PARA TUBO ROSCAVEL, PVC, 1/2", PARA AGUA FRIA PREDIAL</v>
          </cell>
          <cell r="C2919" t="str">
            <v>UN</v>
          </cell>
          <cell r="D2919" t="str">
            <v>CR</v>
          </cell>
          <cell r="E2919" t="str">
            <v>13,88</v>
          </cell>
        </row>
        <row r="2920">
          <cell r="A2920">
            <v>3886</v>
          </cell>
          <cell r="B2920" t="str">
            <v>LUVA DE CORRER PARA TUBO ROSCAVEL, PVC, 3/4", PARA AGUA FRIA PREDIAL</v>
          </cell>
          <cell r="C2920" t="str">
            <v>UN</v>
          </cell>
          <cell r="D2920" t="str">
            <v>CR</v>
          </cell>
          <cell r="E2920" t="str">
            <v>14,62</v>
          </cell>
        </row>
        <row r="2921">
          <cell r="A2921">
            <v>3854</v>
          </cell>
          <cell r="B2921" t="str">
            <v>LUVA DE CORRER PARA TUBO SOLDAVEL, PVC, 20 MM, PARA AGUA FRIA PREDIAL</v>
          </cell>
          <cell r="C2921" t="str">
            <v>UN</v>
          </cell>
          <cell r="D2921" t="str">
            <v>CR</v>
          </cell>
          <cell r="E2921" t="str">
            <v>8,12</v>
          </cell>
        </row>
        <row r="2922">
          <cell r="A2922">
            <v>3873</v>
          </cell>
          <cell r="B2922" t="str">
            <v>LUVA DE CORRER PARA TUBO SOLDAVEL, PVC, 25 MM, PARA AGUA FRIA PREDIAL</v>
          </cell>
          <cell r="C2922" t="str">
            <v>UN</v>
          </cell>
          <cell r="D2922" t="str">
            <v>CR</v>
          </cell>
          <cell r="E2922" t="str">
            <v>10,75</v>
          </cell>
        </row>
        <row r="2923">
          <cell r="A2923">
            <v>38021</v>
          </cell>
          <cell r="B2923" t="str">
            <v>LUVA DE CORRER PARA TUBO SOLDAVEL, PVC, 32 MM, PARA AGUA FRIA PREDIAL</v>
          </cell>
          <cell r="C2923" t="str">
            <v>UN</v>
          </cell>
          <cell r="D2923" t="str">
            <v>CR</v>
          </cell>
          <cell r="E2923" t="str">
            <v>25,71</v>
          </cell>
        </row>
        <row r="2924">
          <cell r="A2924">
            <v>3847</v>
          </cell>
          <cell r="B2924" t="str">
            <v>LUVA DE CORRER PARA TUBO SOLDAVEL, PVC, 50 MM, PARA AGUA FRIA PREDIAL</v>
          </cell>
          <cell r="C2924" t="str">
            <v>UN</v>
          </cell>
          <cell r="D2924" t="str">
            <v>CR</v>
          </cell>
          <cell r="E2924" t="str">
            <v>29,19</v>
          </cell>
        </row>
        <row r="2925">
          <cell r="A2925">
            <v>38022</v>
          </cell>
          <cell r="B2925" t="str">
            <v>LUVA DE CORRER PARA TUBO SOLDAVEL, PVC, 60 MM, PARA AGUA FRIA PREDIAL</v>
          </cell>
          <cell r="C2925" t="str">
            <v>UN</v>
          </cell>
          <cell r="D2925" t="str">
            <v>CR</v>
          </cell>
          <cell r="E2925" t="str">
            <v>45,60</v>
          </cell>
        </row>
        <row r="2926">
          <cell r="A2926">
            <v>3833</v>
          </cell>
          <cell r="B2926" t="str">
            <v>LUVA DE CORRER PVC, JE, DN 100 MM, PARA REDE COLETORA DE ESGOTO (NBR 10569)</v>
          </cell>
          <cell r="C2926" t="str">
            <v>UN</v>
          </cell>
          <cell r="D2926" t="str">
            <v>AS</v>
          </cell>
          <cell r="E2926" t="str">
            <v>23,62</v>
          </cell>
        </row>
        <row r="2927">
          <cell r="A2927">
            <v>3835</v>
          </cell>
          <cell r="B2927" t="str">
            <v>LUVA DE CORRER PVC, JE, DN 150 MM, PARA REDE COLETORA DE ESGOTO (NBR 10569)</v>
          </cell>
          <cell r="C2927" t="str">
            <v>UN</v>
          </cell>
          <cell r="D2927" t="str">
            <v>AS</v>
          </cell>
          <cell r="E2927" t="str">
            <v>76,90</v>
          </cell>
        </row>
        <row r="2928">
          <cell r="A2928">
            <v>3836</v>
          </cell>
          <cell r="B2928" t="str">
            <v>LUVA DE CORRER PVC, JE, DN 200 MM, PARA REDE COLETORA DE ESGOTO (NBR 10569)</v>
          </cell>
          <cell r="C2928" t="str">
            <v>UN</v>
          </cell>
          <cell r="D2928" t="str">
            <v>AS</v>
          </cell>
          <cell r="E2928" t="str">
            <v>165,51</v>
          </cell>
        </row>
        <row r="2929">
          <cell r="A2929">
            <v>3830</v>
          </cell>
          <cell r="B2929" t="str">
            <v>LUVA DE CORRER PVC, JE, DN 250 MM, PARA REDE COLETORA DE ESGOTO (NBR 10569)</v>
          </cell>
          <cell r="C2929" t="str">
            <v>UN</v>
          </cell>
          <cell r="D2929" t="str">
            <v>AS</v>
          </cell>
          <cell r="E2929" t="str">
            <v>270,61</v>
          </cell>
        </row>
        <row r="2930">
          <cell r="A2930">
            <v>3831</v>
          </cell>
          <cell r="B2930" t="str">
            <v>LUVA DE CORRER PVC, JE, DN 300 MM, PARA REDE COLETORA DE ESGOTO (NBR 10569)</v>
          </cell>
          <cell r="C2930" t="str">
            <v>UN</v>
          </cell>
          <cell r="D2930" t="str">
            <v>AS</v>
          </cell>
          <cell r="E2930" t="str">
            <v>452,37</v>
          </cell>
        </row>
        <row r="2931">
          <cell r="A2931">
            <v>37981</v>
          </cell>
          <cell r="B2931" t="str">
            <v>LUVA DE CORRER, CPVC, SOLDAVEL, 15 MM, PARA AGUA QUENTE PREDIAL</v>
          </cell>
          <cell r="C2931" t="str">
            <v>UN</v>
          </cell>
          <cell r="D2931" t="str">
            <v>CR</v>
          </cell>
          <cell r="E2931" t="str">
            <v>5,20</v>
          </cell>
        </row>
        <row r="2932">
          <cell r="A2932">
            <v>37982</v>
          </cell>
          <cell r="B2932" t="str">
            <v>LUVA DE CORRER, CPVC, SOLDAVEL, 22 MM, PARA AGUA QUENTE PREDIAL</v>
          </cell>
          <cell r="C2932" t="str">
            <v>UN</v>
          </cell>
          <cell r="D2932" t="str">
            <v>CR</v>
          </cell>
          <cell r="E2932" t="str">
            <v>7,90</v>
          </cell>
        </row>
        <row r="2933">
          <cell r="A2933">
            <v>37983</v>
          </cell>
          <cell r="B2933" t="str">
            <v>LUVA DE CORRER, CPVC, SOLDAVEL, 28 MM, PARA AGUA QUENTE PREDIAL</v>
          </cell>
          <cell r="C2933" t="str">
            <v>UN</v>
          </cell>
          <cell r="D2933" t="str">
            <v>CR</v>
          </cell>
          <cell r="E2933" t="str">
            <v>11,06</v>
          </cell>
        </row>
        <row r="2934">
          <cell r="A2934">
            <v>37984</v>
          </cell>
          <cell r="B2934" t="str">
            <v>LUVA DE CORRER, CPVC, SOLDAVEL, 35 MM, PARA AGUA QUENTE PREDIAL</v>
          </cell>
          <cell r="C2934" t="str">
            <v>UN</v>
          </cell>
          <cell r="D2934" t="str">
            <v>CR</v>
          </cell>
          <cell r="E2934" t="str">
            <v>19,10</v>
          </cell>
        </row>
        <row r="2935">
          <cell r="A2935">
            <v>37985</v>
          </cell>
          <cell r="B2935" t="str">
            <v>LUVA DE CORRER, CPVC, SOLDAVEL, 42 MM, PARA AGUA QUENTE PREDIAL</v>
          </cell>
          <cell r="C2935" t="str">
            <v>UN</v>
          </cell>
          <cell r="D2935" t="str">
            <v>CR</v>
          </cell>
          <cell r="E2935" t="str">
            <v>26,75</v>
          </cell>
        </row>
        <row r="2936">
          <cell r="A2936">
            <v>3826</v>
          </cell>
          <cell r="B2936" t="str">
            <v>LUVA DE CORRER, PVC PBA, JE, DN 100 / DE 110 MM, PARA REDE AGUA (NBR 10351)</v>
          </cell>
          <cell r="C2936" t="str">
            <v>UN</v>
          </cell>
          <cell r="D2936" t="str">
            <v>AS</v>
          </cell>
          <cell r="E2936" t="str">
            <v>51,60</v>
          </cell>
        </row>
        <row r="2937">
          <cell r="A2937">
            <v>3825</v>
          </cell>
          <cell r="B2937" t="str">
            <v>LUVA DE CORRER, PVC PBA, JE, DN 50 / DE 60 MM, PARA REDE AGUA (NBR 10351)</v>
          </cell>
          <cell r="C2937" t="str">
            <v>UN</v>
          </cell>
          <cell r="D2937" t="str">
            <v>AS</v>
          </cell>
          <cell r="E2937" t="str">
            <v>14,84</v>
          </cell>
        </row>
        <row r="2938">
          <cell r="A2938">
            <v>3827</v>
          </cell>
          <cell r="B2938" t="str">
            <v>LUVA DE CORRER, PVC PBA, JE, DN 75 / DE 85 MM, PARA REDE AGUA (NBR 10351)</v>
          </cell>
          <cell r="C2938" t="str">
            <v>UN</v>
          </cell>
          <cell r="D2938" t="str">
            <v>AS</v>
          </cell>
          <cell r="E2938" t="str">
            <v>32,42</v>
          </cell>
        </row>
        <row r="2939">
          <cell r="A2939">
            <v>20165</v>
          </cell>
          <cell r="B2939" t="str">
            <v>LUVA DE CORRER, PVC SERIE R, 100 MM, PARA ESGOTO OU AGUAS PLUVIAIS PREDIAIS</v>
          </cell>
          <cell r="C2939" t="str">
            <v>UN</v>
          </cell>
          <cell r="D2939" t="str">
            <v>CR</v>
          </cell>
          <cell r="E2939" t="str">
            <v>21,07</v>
          </cell>
        </row>
        <row r="2940">
          <cell r="A2940">
            <v>20166</v>
          </cell>
          <cell r="B2940" t="str">
            <v>LUVA DE CORRER, PVC SERIE R, 150 MM, PARA ESGOTO OU AGUAS PLUVIAIS PREDIAIS</v>
          </cell>
          <cell r="C2940" t="str">
            <v>UN</v>
          </cell>
          <cell r="D2940" t="str">
            <v>CR</v>
          </cell>
          <cell r="E2940" t="str">
            <v>68,10</v>
          </cell>
        </row>
        <row r="2941">
          <cell r="A2941">
            <v>20164</v>
          </cell>
          <cell r="B2941" t="str">
            <v>LUVA DE CORRER, PVC SERIE R, 75 MM, PARA ESGOTO OU AGUAS PLUVIAIS PREDIAIS</v>
          </cell>
          <cell r="C2941" t="str">
            <v>UN</v>
          </cell>
          <cell r="D2941" t="str">
            <v>CR</v>
          </cell>
          <cell r="E2941" t="str">
            <v>11,13</v>
          </cell>
        </row>
        <row r="2942">
          <cell r="A2942">
            <v>3893</v>
          </cell>
          <cell r="B2942" t="str">
            <v>LUVA DE CORRER, PVC, DN 100 MM, PARA ESGOTO PREDIAL</v>
          </cell>
          <cell r="C2942" t="str">
            <v>UN</v>
          </cell>
          <cell r="D2942" t="str">
            <v>CR</v>
          </cell>
          <cell r="E2942" t="str">
            <v>13,81</v>
          </cell>
        </row>
        <row r="2943">
          <cell r="A2943">
            <v>3848</v>
          </cell>
          <cell r="B2943" t="str">
            <v>LUVA DE CORRER, PVC, DN 50 MM, PARA ESGOTO PREDIAL</v>
          </cell>
          <cell r="C2943" t="str">
            <v>UN</v>
          </cell>
          <cell r="D2943" t="str">
            <v>CR</v>
          </cell>
          <cell r="E2943" t="str">
            <v>8,39</v>
          </cell>
        </row>
        <row r="2944">
          <cell r="A2944">
            <v>3895</v>
          </cell>
          <cell r="B2944" t="str">
            <v>LUVA DE CORRER, PVC, DN 75 MM, PARA ESGOTO PREDIAL</v>
          </cell>
          <cell r="C2944" t="str">
            <v>UN</v>
          </cell>
          <cell r="D2944" t="str">
            <v>CR</v>
          </cell>
          <cell r="E2944" t="str">
            <v>9,13</v>
          </cell>
        </row>
        <row r="2945">
          <cell r="A2945">
            <v>12404</v>
          </cell>
          <cell r="B2945" t="str">
            <v>LUVA DE FERRO GALVANIZADO, COM ROSCA BSP MACHO/FEMEA, DE 3/4"</v>
          </cell>
          <cell r="C2945" t="str">
            <v>UN</v>
          </cell>
          <cell r="D2945" t="str">
            <v>CR</v>
          </cell>
          <cell r="E2945" t="str">
            <v>6,44</v>
          </cell>
        </row>
        <row r="2946">
          <cell r="A2946">
            <v>3939</v>
          </cell>
          <cell r="B2946" t="str">
            <v>LUVA DE FERRO GALVANIZADO, COM ROSCA BSP, DE 1 1/2"</v>
          </cell>
          <cell r="C2946" t="str">
            <v>UN</v>
          </cell>
          <cell r="D2946" t="str">
            <v>CR</v>
          </cell>
          <cell r="E2946" t="str">
            <v>13,27</v>
          </cell>
        </row>
        <row r="2947">
          <cell r="A2947">
            <v>3911</v>
          </cell>
          <cell r="B2947" t="str">
            <v>LUVA DE FERRO GALVANIZADO, COM ROSCA BSP, DE 1 1/4"</v>
          </cell>
          <cell r="C2947" t="str">
            <v>UN</v>
          </cell>
          <cell r="D2947" t="str">
            <v>CR</v>
          </cell>
          <cell r="E2947" t="str">
            <v>10,84</v>
          </cell>
        </row>
        <row r="2948">
          <cell r="A2948">
            <v>3908</v>
          </cell>
          <cell r="B2948" t="str">
            <v>LUVA DE FERRO GALVANIZADO, COM ROSCA BSP, DE 1/2"</v>
          </cell>
          <cell r="C2948" t="str">
            <v>UN</v>
          </cell>
          <cell r="D2948" t="str">
            <v>CR</v>
          </cell>
          <cell r="E2948" t="str">
            <v>3,50</v>
          </cell>
        </row>
        <row r="2949">
          <cell r="A2949">
            <v>3910</v>
          </cell>
          <cell r="B2949" t="str">
            <v>LUVA DE FERRO GALVANIZADO, COM ROSCA BSP, DE 1"</v>
          </cell>
          <cell r="C2949" t="str">
            <v>UN</v>
          </cell>
          <cell r="D2949" t="str">
            <v>CR</v>
          </cell>
          <cell r="E2949" t="str">
            <v>7,75</v>
          </cell>
        </row>
        <row r="2950">
          <cell r="A2950">
            <v>3913</v>
          </cell>
          <cell r="B2950" t="str">
            <v>LUVA DE FERRO GALVANIZADO, COM ROSCA BSP, DE 2 1/2"</v>
          </cell>
          <cell r="C2950" t="str">
            <v>UN</v>
          </cell>
          <cell r="D2950" t="str">
            <v>CR</v>
          </cell>
          <cell r="E2950" t="str">
            <v>37,08</v>
          </cell>
        </row>
        <row r="2951">
          <cell r="A2951">
            <v>3912</v>
          </cell>
          <cell r="B2951" t="str">
            <v>LUVA DE FERRO GALVANIZADO, COM ROSCA BSP, DE 2"</v>
          </cell>
          <cell r="C2951" t="str">
            <v>UN</v>
          </cell>
          <cell r="D2951" t="str">
            <v>CR</v>
          </cell>
          <cell r="E2951" t="str">
            <v>20,32</v>
          </cell>
        </row>
        <row r="2952">
          <cell r="A2952">
            <v>3909</v>
          </cell>
          <cell r="B2952" t="str">
            <v>LUVA DE FERRO GALVANIZADO, COM ROSCA BSP, DE 3/4"</v>
          </cell>
          <cell r="C2952" t="str">
            <v>UN</v>
          </cell>
          <cell r="D2952" t="str">
            <v>CR</v>
          </cell>
          <cell r="E2952" t="str">
            <v>4,77</v>
          </cell>
        </row>
        <row r="2953">
          <cell r="A2953">
            <v>3914</v>
          </cell>
          <cell r="B2953" t="str">
            <v>LUVA DE FERRO GALVANIZADO, COM ROSCA BSP, DE 3"</v>
          </cell>
          <cell r="C2953" t="str">
            <v>UN</v>
          </cell>
          <cell r="D2953" t="str">
            <v>CR</v>
          </cell>
          <cell r="E2953" t="str">
            <v>55,93</v>
          </cell>
        </row>
        <row r="2954">
          <cell r="A2954">
            <v>3915</v>
          </cell>
          <cell r="B2954" t="str">
            <v>LUVA DE FERRO GALVANIZADO, COM ROSCA BSP, DE 4"</v>
          </cell>
          <cell r="C2954" t="str">
            <v>UN</v>
          </cell>
          <cell r="D2954" t="str">
            <v>CR</v>
          </cell>
          <cell r="E2954" t="str">
            <v>88,21</v>
          </cell>
        </row>
        <row r="2955">
          <cell r="A2955">
            <v>3916</v>
          </cell>
          <cell r="B2955" t="str">
            <v>LUVA DE FERRO GALVANIZADO, COM ROSCA BSP, DE 5"</v>
          </cell>
          <cell r="C2955" t="str">
            <v>UN</v>
          </cell>
          <cell r="D2955" t="str">
            <v>CR</v>
          </cell>
          <cell r="E2955" t="str">
            <v>160,70</v>
          </cell>
        </row>
        <row r="2956">
          <cell r="A2956">
            <v>3917</v>
          </cell>
          <cell r="B2956" t="str">
            <v>LUVA DE FERRO GALVANIZADO, COM ROSCA BSP, DE 6"</v>
          </cell>
          <cell r="C2956" t="str">
            <v>UN</v>
          </cell>
          <cell r="D2956" t="str">
            <v>CR</v>
          </cell>
          <cell r="E2956" t="str">
            <v>265,05</v>
          </cell>
        </row>
        <row r="2957">
          <cell r="A2957">
            <v>1904</v>
          </cell>
          <cell r="B2957" t="str">
            <v>LUVA DE PRESSAO, EM PVC, DE 20 MM, PARA ELETRODUTO FLEXIVEL</v>
          </cell>
          <cell r="C2957" t="str">
            <v>UN</v>
          </cell>
          <cell r="D2957" t="str">
            <v>CR</v>
          </cell>
          <cell r="E2957" t="str">
            <v>0,71</v>
          </cell>
        </row>
        <row r="2958">
          <cell r="A2958">
            <v>1899</v>
          </cell>
          <cell r="B2958" t="str">
            <v>LUVA DE PRESSAO, EM PVC, DE 25 MM, PARA ELETRODUTO FLEXIVEL</v>
          </cell>
          <cell r="C2958" t="str">
            <v>UN</v>
          </cell>
          <cell r="D2958" t="str">
            <v>CR</v>
          </cell>
          <cell r="E2958" t="str">
            <v>0,80</v>
          </cell>
        </row>
        <row r="2959">
          <cell r="A2959">
            <v>1900</v>
          </cell>
          <cell r="B2959" t="str">
            <v>LUVA DE PRESSAO, EM PVC, DE 32 MM, PARA ELETRODUTO FLEXIVEL</v>
          </cell>
          <cell r="C2959" t="str">
            <v>UN</v>
          </cell>
          <cell r="D2959" t="str">
            <v>CR</v>
          </cell>
          <cell r="E2959" t="str">
            <v>1,30</v>
          </cell>
        </row>
        <row r="2960">
          <cell r="A2960">
            <v>12407</v>
          </cell>
          <cell r="B2960" t="str">
            <v>LUVA DE REDUCAO DE FERRO GALVANIZADO, COM ROSCA BSP MACHO/FEMEA, DE 1 1/2" X 1"</v>
          </cell>
          <cell r="C2960" t="str">
            <v>UN</v>
          </cell>
          <cell r="D2960" t="str">
            <v>CR</v>
          </cell>
          <cell r="E2960" t="str">
            <v>20,06</v>
          </cell>
        </row>
        <row r="2961">
          <cell r="A2961">
            <v>12408</v>
          </cell>
          <cell r="B2961" t="str">
            <v>LUVA DE REDUCAO DE FERRO GALVANIZADO, COM ROSCA BSP MACHO/FEMEA, DE 1" X 1/2"</v>
          </cell>
          <cell r="C2961" t="str">
            <v>UN</v>
          </cell>
          <cell r="D2961" t="str">
            <v>CR</v>
          </cell>
          <cell r="E2961" t="str">
            <v>11,32</v>
          </cell>
        </row>
        <row r="2962">
          <cell r="A2962">
            <v>12409</v>
          </cell>
          <cell r="B2962" t="str">
            <v>LUVA DE REDUCAO DE FERRO GALVANIZADO, COM ROSCA BSP MACHO/FEMEA, DE 1" X 3/4"</v>
          </cell>
          <cell r="C2962" t="str">
            <v>UN</v>
          </cell>
          <cell r="D2962" t="str">
            <v>CR</v>
          </cell>
          <cell r="E2962" t="str">
            <v>11,32</v>
          </cell>
        </row>
        <row r="2963">
          <cell r="A2963">
            <v>12410</v>
          </cell>
          <cell r="B2963" t="str">
            <v>LUVA DE REDUCAO DE FERRO GALVANIZADO, COM ROSCA BSP MACHO/FEMEA, DE 3/4" X 1/2"</v>
          </cell>
          <cell r="C2963" t="str">
            <v>UN</v>
          </cell>
          <cell r="D2963" t="str">
            <v>CR</v>
          </cell>
          <cell r="E2963" t="str">
            <v>7,80</v>
          </cell>
        </row>
        <row r="2964">
          <cell r="A2964">
            <v>3936</v>
          </cell>
          <cell r="B2964" t="str">
            <v>LUVA DE REDUCAO DE FERRO GALVANIZADO, COM ROSCA BSP, DE 1 1/2" X 1 1/4"</v>
          </cell>
          <cell r="C2964" t="str">
            <v>UN</v>
          </cell>
          <cell r="D2964" t="str">
            <v>CR</v>
          </cell>
          <cell r="E2964" t="str">
            <v>14,09</v>
          </cell>
        </row>
        <row r="2965">
          <cell r="A2965">
            <v>3922</v>
          </cell>
          <cell r="B2965" t="str">
            <v>LUVA DE REDUCAO DE FERRO GALVANIZADO, COM ROSCA BSP, DE 1 1/2" X 1/2"</v>
          </cell>
          <cell r="C2965" t="str">
            <v>UN</v>
          </cell>
          <cell r="D2965" t="str">
            <v>CR</v>
          </cell>
          <cell r="E2965" t="str">
            <v>12,96</v>
          </cell>
        </row>
        <row r="2966">
          <cell r="A2966">
            <v>3924</v>
          </cell>
          <cell r="B2966" t="str">
            <v>LUVA DE REDUCAO DE FERRO GALVANIZADO, COM ROSCA BSP, DE 1 1/2" X 1"</v>
          </cell>
          <cell r="C2966" t="str">
            <v>UN</v>
          </cell>
          <cell r="D2966" t="str">
            <v>CR</v>
          </cell>
          <cell r="E2966" t="str">
            <v>14,09</v>
          </cell>
        </row>
        <row r="2967">
          <cell r="A2967">
            <v>3923</v>
          </cell>
          <cell r="B2967" t="str">
            <v>LUVA DE REDUCAO DE FERRO GALVANIZADO, COM ROSCA BSP, DE 1 1/2" X 3/4"</v>
          </cell>
          <cell r="C2967" t="str">
            <v>UN</v>
          </cell>
          <cell r="D2967" t="str">
            <v>CR</v>
          </cell>
          <cell r="E2967" t="str">
            <v>14,09</v>
          </cell>
        </row>
        <row r="2968">
          <cell r="A2968">
            <v>3937</v>
          </cell>
          <cell r="B2968" t="str">
            <v>LUVA DE REDUCAO DE FERRO GALVANIZADO, COM ROSCA BSP, DE 1 1/4" X 1/2"</v>
          </cell>
          <cell r="C2968" t="str">
            <v>UN</v>
          </cell>
          <cell r="D2968" t="str">
            <v>CR</v>
          </cell>
          <cell r="E2968" t="str">
            <v>11,63</v>
          </cell>
        </row>
        <row r="2969">
          <cell r="A2969">
            <v>3921</v>
          </cell>
          <cell r="B2969" t="str">
            <v>LUVA DE REDUCAO DE FERRO GALVANIZADO, COM ROSCA BSP, DE 1 1/4" X 1"</v>
          </cell>
          <cell r="C2969" t="str">
            <v>UN</v>
          </cell>
          <cell r="D2969" t="str">
            <v>CR</v>
          </cell>
          <cell r="E2969" t="str">
            <v>11,63</v>
          </cell>
        </row>
        <row r="2970">
          <cell r="A2970">
            <v>3920</v>
          </cell>
          <cell r="B2970" t="str">
            <v>LUVA DE REDUCAO DE FERRO GALVANIZADO, COM ROSCA BSP, DE 1 1/4" X 3/4"</v>
          </cell>
          <cell r="C2970" t="str">
            <v>UN</v>
          </cell>
          <cell r="D2970" t="str">
            <v>CR</v>
          </cell>
          <cell r="E2970" t="str">
            <v>11,63</v>
          </cell>
        </row>
        <row r="2971">
          <cell r="A2971">
            <v>3938</v>
          </cell>
          <cell r="B2971" t="str">
            <v>LUVA DE REDUCAO DE FERRO GALVANIZADO, COM ROSCA BSP, DE 1" X 1/2"</v>
          </cell>
          <cell r="C2971" t="str">
            <v>UN</v>
          </cell>
          <cell r="D2971" t="str">
            <v>CR</v>
          </cell>
          <cell r="E2971" t="str">
            <v>7,67</v>
          </cell>
        </row>
        <row r="2972">
          <cell r="A2972">
            <v>3919</v>
          </cell>
          <cell r="B2972" t="str">
            <v>LUVA DE REDUCAO DE FERRO GALVANIZADO, COM ROSCA BSP, DE 1" X 3/4"</v>
          </cell>
          <cell r="C2972" t="str">
            <v>UN</v>
          </cell>
          <cell r="D2972" t="str">
            <v>CR</v>
          </cell>
          <cell r="E2972" t="str">
            <v>7,81</v>
          </cell>
        </row>
        <row r="2973">
          <cell r="A2973">
            <v>3927</v>
          </cell>
          <cell r="B2973" t="str">
            <v>LUVA DE REDUCAO DE FERRO GALVANIZADO, COM ROSCA BSP, DE 2 1/2" X 1 1/2"</v>
          </cell>
          <cell r="C2973" t="str">
            <v>UN</v>
          </cell>
          <cell r="D2973" t="str">
            <v>CR</v>
          </cell>
          <cell r="E2973" t="str">
            <v>39,59</v>
          </cell>
        </row>
        <row r="2974">
          <cell r="A2974">
            <v>3928</v>
          </cell>
          <cell r="B2974" t="str">
            <v>LUVA DE REDUCAO DE FERRO GALVANIZADO, COM ROSCA BSP, DE 2 1/2" X 2"</v>
          </cell>
          <cell r="C2974" t="str">
            <v>UN</v>
          </cell>
          <cell r="D2974" t="str">
            <v>CR</v>
          </cell>
          <cell r="E2974" t="str">
            <v>39,59</v>
          </cell>
        </row>
        <row r="2975">
          <cell r="A2975">
            <v>3926</v>
          </cell>
          <cell r="B2975" t="str">
            <v>LUVA DE REDUCAO DE FERRO GALVANIZADO, COM ROSCA BSP, DE 2" X 1 1/2"</v>
          </cell>
          <cell r="C2975" t="str">
            <v>UN</v>
          </cell>
          <cell r="D2975" t="str">
            <v>CR</v>
          </cell>
          <cell r="E2975" t="str">
            <v>22,57</v>
          </cell>
        </row>
        <row r="2976">
          <cell r="A2976">
            <v>3935</v>
          </cell>
          <cell r="B2976" t="str">
            <v>LUVA DE REDUCAO DE FERRO GALVANIZADO, COM ROSCA BSP, DE 2" X 1 1/4"</v>
          </cell>
          <cell r="C2976" t="str">
            <v>UN</v>
          </cell>
          <cell r="D2976" t="str">
            <v>CR</v>
          </cell>
          <cell r="E2976" t="str">
            <v>22,57</v>
          </cell>
        </row>
        <row r="2977">
          <cell r="A2977">
            <v>3925</v>
          </cell>
          <cell r="B2977" t="str">
            <v>LUVA DE REDUCAO DE FERRO GALVANIZADO, COM ROSCA BSP, DE 2" X 1"</v>
          </cell>
          <cell r="C2977" t="str">
            <v>UN</v>
          </cell>
          <cell r="D2977" t="str">
            <v>CR</v>
          </cell>
          <cell r="E2977" t="str">
            <v>22,57</v>
          </cell>
        </row>
        <row r="2978">
          <cell r="A2978">
            <v>12406</v>
          </cell>
          <cell r="B2978" t="str">
            <v>LUVA DE REDUCAO DE FERRO GALVANIZADO, COM ROSCA BSP, DE 3/4" X 1/2"</v>
          </cell>
          <cell r="C2978" t="str">
            <v>UN</v>
          </cell>
          <cell r="D2978" t="str">
            <v>CR</v>
          </cell>
          <cell r="E2978" t="str">
            <v>5,54</v>
          </cell>
        </row>
        <row r="2979">
          <cell r="A2979">
            <v>3929</v>
          </cell>
          <cell r="B2979" t="str">
            <v>LUVA DE REDUCAO DE FERRO GALVANIZADO, COM ROSCA BSP, DE 3" X 1 1/2"</v>
          </cell>
          <cell r="C2979" t="str">
            <v>UN</v>
          </cell>
          <cell r="D2979" t="str">
            <v>CR</v>
          </cell>
          <cell r="E2979" t="str">
            <v>60,32</v>
          </cell>
        </row>
        <row r="2980">
          <cell r="A2980">
            <v>3931</v>
          </cell>
          <cell r="B2980" t="str">
            <v>LUVA DE REDUCAO DE FERRO GALVANIZADO, COM ROSCA BSP, DE 3" X 2 1/2"</v>
          </cell>
          <cell r="C2980" t="str">
            <v>UN</v>
          </cell>
          <cell r="D2980" t="str">
            <v>CR</v>
          </cell>
          <cell r="E2980" t="str">
            <v>60,32</v>
          </cell>
        </row>
        <row r="2981">
          <cell r="A2981">
            <v>3930</v>
          </cell>
          <cell r="B2981" t="str">
            <v>LUVA DE REDUCAO DE FERRO GALVANIZADO, COM ROSCA BSP, DE 3" X 2"</v>
          </cell>
          <cell r="C2981" t="str">
            <v>UN</v>
          </cell>
          <cell r="D2981" t="str">
            <v>CR</v>
          </cell>
          <cell r="E2981" t="str">
            <v>60,32</v>
          </cell>
        </row>
        <row r="2982">
          <cell r="A2982">
            <v>3932</v>
          </cell>
          <cell r="B2982" t="str">
            <v>LUVA DE REDUCAO DE FERRO GALVANIZADO, COM ROSCA BSP, DE 4" X 2 1/2"</v>
          </cell>
          <cell r="C2982" t="str">
            <v>UN</v>
          </cell>
          <cell r="D2982" t="str">
            <v>CR</v>
          </cell>
          <cell r="E2982" t="str">
            <v>104,16</v>
          </cell>
        </row>
        <row r="2983">
          <cell r="A2983">
            <v>3933</v>
          </cell>
          <cell r="B2983" t="str">
            <v>LUVA DE REDUCAO DE FERRO GALVANIZADO, COM ROSCA BSP, DE 4" X 2"</v>
          </cell>
          <cell r="C2983" t="str">
            <v>UN</v>
          </cell>
          <cell r="D2983" t="str">
            <v>CR</v>
          </cell>
          <cell r="E2983" t="str">
            <v>104,16</v>
          </cell>
        </row>
        <row r="2984">
          <cell r="A2984">
            <v>3934</v>
          </cell>
          <cell r="B2984" t="str">
            <v>LUVA DE REDUCAO DE FERRO GALVANIZADO, COM ROSCA BSP, DE 4" X 3"</v>
          </cell>
          <cell r="C2984" t="str">
            <v>UN</v>
          </cell>
          <cell r="D2984" t="str">
            <v>CR</v>
          </cell>
          <cell r="E2984" t="str">
            <v>104,16</v>
          </cell>
        </row>
        <row r="2985">
          <cell r="A2985">
            <v>40355</v>
          </cell>
          <cell r="B2985" t="str">
            <v>LUVA DE REDUCAO EM ACO CARBONO, COM ENCAIXE PARA SOLDA DN SW, PRESSAO 3.000 LBS,  3/4 " X 1/2"</v>
          </cell>
          <cell r="C2985" t="str">
            <v>UN</v>
          </cell>
          <cell r="D2985" t="str">
            <v>AS</v>
          </cell>
          <cell r="E2985" t="str">
            <v>8,38</v>
          </cell>
        </row>
        <row r="2986">
          <cell r="A2986">
            <v>40364</v>
          </cell>
          <cell r="B2986" t="str">
            <v>LUVA DE REDUCAO EM ACO CARBONO, COM ENCAIXE PARA SOLDA DN SW, PRESSAO 3.000 LBS, DN 1 1/2" X 1 1/4"</v>
          </cell>
          <cell r="C2986" t="str">
            <v>UN</v>
          </cell>
          <cell r="D2986" t="str">
            <v>AS</v>
          </cell>
          <cell r="E2986" t="str">
            <v>39,26</v>
          </cell>
        </row>
        <row r="2987">
          <cell r="A2987">
            <v>40361</v>
          </cell>
          <cell r="B2987" t="str">
            <v>LUVA DE REDUCAO EM ACO CARBONO, COM ENCAIXE PARA SOLDA DN SW, PRESSAO 3.000 LBS, DN 1 1/4"  X 1"</v>
          </cell>
          <cell r="C2987" t="str">
            <v>UN</v>
          </cell>
          <cell r="D2987" t="str">
            <v>AS</v>
          </cell>
          <cell r="E2987" t="str">
            <v>30,70</v>
          </cell>
        </row>
        <row r="2988">
          <cell r="A2988">
            <v>40358</v>
          </cell>
          <cell r="B2988" t="str">
            <v>LUVA DE REDUCAO EM ACO CARBONO, COM ENCAIXE PARA SOLDA DN SW, PRESSAO 3.000 LBS, DN 1" X 3/4"</v>
          </cell>
          <cell r="C2988" t="str">
            <v>UN</v>
          </cell>
          <cell r="D2988" t="str">
            <v>AS</v>
          </cell>
          <cell r="E2988" t="str">
            <v>11,70</v>
          </cell>
        </row>
        <row r="2989">
          <cell r="A2989">
            <v>40370</v>
          </cell>
          <cell r="B2989" t="str">
            <v>LUVA DE REDUCAO EM ACO CARBONO, COM ENCAIXE PARA SOLDA DN SW, PRESSAO 3.000 LBS, DN 2 1/2" X 2"</v>
          </cell>
          <cell r="C2989" t="str">
            <v>UN</v>
          </cell>
          <cell r="D2989" t="str">
            <v>AS</v>
          </cell>
          <cell r="E2989" t="str">
            <v>124,59</v>
          </cell>
        </row>
        <row r="2990">
          <cell r="A2990">
            <v>40367</v>
          </cell>
          <cell r="B2990" t="str">
            <v>LUVA DE REDUCAO EM ACO CARBONO, COM ENCAIXE PARA SOLDA DN SW, PRESSAO 3.000 LBS, DN 2" X 1 1/2"</v>
          </cell>
          <cell r="C2990" t="str">
            <v>UN</v>
          </cell>
          <cell r="D2990" t="str">
            <v>AS</v>
          </cell>
          <cell r="E2990" t="str">
            <v>61,93</v>
          </cell>
        </row>
        <row r="2991">
          <cell r="A2991">
            <v>40373</v>
          </cell>
          <cell r="B2991" t="str">
            <v>LUVA DE REDUCAO EM ACO CARBONO, COM ENCAIXE PARA SOLDA DN SW, PRESSAO 3.000 LBS, DN 3" X 2 1/2"</v>
          </cell>
          <cell r="C2991" t="str">
            <v>UN</v>
          </cell>
          <cell r="D2991" t="str">
            <v>AS</v>
          </cell>
          <cell r="E2991" t="str">
            <v>168,48</v>
          </cell>
        </row>
        <row r="2992">
          <cell r="A2992">
            <v>38947</v>
          </cell>
          <cell r="B2992" t="str">
            <v>LUVA DE REDUCAO PARA TUBO PEX, METALICA, PARA CONEXAO COM ANEL DESLIZANTE, DN 20 X 16 MM</v>
          </cell>
          <cell r="C2992" t="str">
            <v>UN</v>
          </cell>
          <cell r="D2992" t="str">
            <v>AS</v>
          </cell>
          <cell r="E2992" t="str">
            <v>7,73</v>
          </cell>
        </row>
        <row r="2993">
          <cell r="A2993">
            <v>38948</v>
          </cell>
          <cell r="B2993" t="str">
            <v>LUVA DE REDUCAO PARA TUBO PEX, METALICA, PARA CONEXAO COM ANEL DESLIZANTE, DN 25 X 16 MM</v>
          </cell>
          <cell r="C2993" t="str">
            <v>UN</v>
          </cell>
          <cell r="D2993" t="str">
            <v>AS</v>
          </cell>
          <cell r="E2993" t="str">
            <v>12,34</v>
          </cell>
        </row>
        <row r="2994">
          <cell r="A2994">
            <v>38949</v>
          </cell>
          <cell r="B2994" t="str">
            <v>LUVA DE REDUCAO PARA TUBO PEX, METALICA, PARA CONEXAO COM ANEL DESLIZANTE, DN 25 X 20 MM</v>
          </cell>
          <cell r="C2994" t="str">
            <v>UN</v>
          </cell>
          <cell r="D2994" t="str">
            <v>AS</v>
          </cell>
          <cell r="E2994" t="str">
            <v>13,69</v>
          </cell>
        </row>
        <row r="2995">
          <cell r="A2995">
            <v>38951</v>
          </cell>
          <cell r="B2995" t="str">
            <v>LUVA DE REDUCAO PARA TUBO PEX, METALICA, PARA CONEXAO COM ANEL DESLIZANTE, DN 32 X 25 MM</v>
          </cell>
          <cell r="C2995" t="str">
            <v>UN</v>
          </cell>
          <cell r="D2995" t="str">
            <v>AS</v>
          </cell>
          <cell r="E2995" t="str">
            <v>21,66</v>
          </cell>
        </row>
        <row r="2996">
          <cell r="A2996">
            <v>39312</v>
          </cell>
          <cell r="B2996" t="str">
            <v>LUVA DE REDUCAO PARA TUBO PEX, PLASTICA, PARA CONEXAO COM CRIMPAGEM, DN 20 X 16 MM</v>
          </cell>
          <cell r="C2996" t="str">
            <v>UN</v>
          </cell>
          <cell r="D2996" t="str">
            <v>AS</v>
          </cell>
          <cell r="E2996" t="str">
            <v>16,80</v>
          </cell>
        </row>
        <row r="2997">
          <cell r="A2997">
            <v>39313</v>
          </cell>
          <cell r="B2997" t="str">
            <v>LUVA DE REDUCAO PARA TUBO PEX, PLASTICA, PARA CONEXAO COM CRIMPAGEM, DN 25 X 16 MM</v>
          </cell>
          <cell r="C2997" t="str">
            <v>UN</v>
          </cell>
          <cell r="D2997" t="str">
            <v>AS</v>
          </cell>
          <cell r="E2997" t="str">
            <v>21,92</v>
          </cell>
        </row>
        <row r="2998">
          <cell r="A2998">
            <v>38950</v>
          </cell>
          <cell r="B2998" t="str">
            <v>LUVA DE REDUCAO PARA TUBO PEX, PLASTICA, PARA CONEXAO COM CRIMPAGEM, DN 32 X 20 MM</v>
          </cell>
          <cell r="C2998" t="str">
            <v>UN</v>
          </cell>
          <cell r="D2998" t="str">
            <v>AS</v>
          </cell>
          <cell r="E2998" t="str">
            <v>33,00</v>
          </cell>
        </row>
        <row r="2999">
          <cell r="A2999">
            <v>39314</v>
          </cell>
          <cell r="B2999" t="str">
            <v>LUVA DE REDUCAO PARA TUBO PEX, PLASTICA, PARA CONEXAO COM CRIMPAGEM, DN 32 X 25 MM</v>
          </cell>
          <cell r="C2999" t="str">
            <v>UN</v>
          </cell>
          <cell r="D2999" t="str">
            <v>AS</v>
          </cell>
          <cell r="E2999" t="str">
            <v>34,81</v>
          </cell>
        </row>
        <row r="3000">
          <cell r="A3000">
            <v>3907</v>
          </cell>
          <cell r="B3000" t="str">
            <v>LUVA DE REDUCAO ROSCAVEL, PVC, 1" X 3/4", PARA AGUA FRIA PREDIAL</v>
          </cell>
          <cell r="C3000" t="str">
            <v>UN</v>
          </cell>
          <cell r="D3000" t="str">
            <v>CR</v>
          </cell>
          <cell r="E3000" t="str">
            <v>4,56</v>
          </cell>
        </row>
        <row r="3001">
          <cell r="A3001">
            <v>3889</v>
          </cell>
          <cell r="B3001" t="str">
            <v>LUVA DE REDUCAO ROSCAVEL, PVC, 3/4" X 1/2", PARA AGUA FRIA PREDIAL</v>
          </cell>
          <cell r="C3001" t="str">
            <v>UN</v>
          </cell>
          <cell r="D3001" t="str">
            <v>CR</v>
          </cell>
          <cell r="E3001" t="str">
            <v>3,48</v>
          </cell>
        </row>
        <row r="3002">
          <cell r="A3002">
            <v>3868</v>
          </cell>
          <cell r="B3002" t="str">
            <v>LUVA DE REDUCAO SOLDAVEL, PVC, 25 MM X 20 MM, PARA AGUA FRIA PREDIAL</v>
          </cell>
          <cell r="C3002" t="str">
            <v>UN</v>
          </cell>
          <cell r="D3002" t="str">
            <v>CR</v>
          </cell>
          <cell r="E3002" t="str">
            <v>1,35</v>
          </cell>
        </row>
        <row r="3003">
          <cell r="A3003">
            <v>3869</v>
          </cell>
          <cell r="B3003" t="str">
            <v>LUVA DE REDUCAO SOLDAVEL, PVC, 32 MM X 25 MM, PARA AGUA FRIA PREDIAL</v>
          </cell>
          <cell r="C3003" t="str">
            <v>UN</v>
          </cell>
          <cell r="D3003" t="str">
            <v>CR</v>
          </cell>
          <cell r="E3003" t="str">
            <v>3,87</v>
          </cell>
        </row>
        <row r="3004">
          <cell r="A3004">
            <v>3872</v>
          </cell>
          <cell r="B3004" t="str">
            <v>LUVA DE REDUCAO SOLDAVEL, PVC, 40 MM X 32 MM, PARA AGUA FRIA PREDIAL</v>
          </cell>
          <cell r="C3004" t="str">
            <v>UN</v>
          </cell>
          <cell r="D3004" t="str">
            <v>CR</v>
          </cell>
          <cell r="E3004" t="str">
            <v>4,70</v>
          </cell>
        </row>
        <row r="3005">
          <cell r="A3005">
            <v>3850</v>
          </cell>
          <cell r="B3005" t="str">
            <v>LUVA DE REDUCAO SOLDAVEL, PVC, 60 MM X 50 MM, PARA AGUA FRIA PREDIAL</v>
          </cell>
          <cell r="C3005" t="str">
            <v>UN</v>
          </cell>
          <cell r="D3005" t="str">
            <v>CR</v>
          </cell>
          <cell r="E3005" t="str">
            <v>12,12</v>
          </cell>
        </row>
        <row r="3006">
          <cell r="A3006">
            <v>38023</v>
          </cell>
          <cell r="B3006" t="str">
            <v>LUVA DE REDUCAO, PVC, SOLDAVEL, 50 X 25 MM, PARA AGUA FRIA PREDIAL</v>
          </cell>
          <cell r="C3006" t="str">
            <v>UN</v>
          </cell>
          <cell r="D3006" t="str">
            <v>CR</v>
          </cell>
          <cell r="E3006" t="str">
            <v>5,11</v>
          </cell>
        </row>
        <row r="3007">
          <cell r="A3007">
            <v>37986</v>
          </cell>
          <cell r="B3007" t="str">
            <v>LUVA DE TRANSICAO DE CPVC X PVC, SOLDAVEL, 22 X 25 MM, PARA AGUA QUENTE</v>
          </cell>
          <cell r="C3007" t="str">
            <v>UN</v>
          </cell>
          <cell r="D3007" t="str">
            <v>CR</v>
          </cell>
          <cell r="E3007" t="str">
            <v>1,78</v>
          </cell>
        </row>
        <row r="3008">
          <cell r="A3008">
            <v>37987</v>
          </cell>
          <cell r="B3008" t="str">
            <v>LUVA DE TRANSICAO, CPVC, SOLDAVEL, 42 MM X 1 1/2", PARA AGUA QUENTE</v>
          </cell>
          <cell r="C3008" t="str">
            <v>UN</v>
          </cell>
          <cell r="D3008" t="str">
            <v>CR</v>
          </cell>
          <cell r="E3008" t="str">
            <v>133,50</v>
          </cell>
        </row>
        <row r="3009">
          <cell r="A3009">
            <v>37988</v>
          </cell>
          <cell r="B3009" t="str">
            <v>LUVA DE TRANSICAO, CPVC, SOLDAVEL, 54 MM X 2", PARA AGUA QUENTE PREDIAL</v>
          </cell>
          <cell r="C3009" t="str">
            <v>UN</v>
          </cell>
          <cell r="D3009" t="str">
            <v>CR</v>
          </cell>
          <cell r="E3009" t="str">
            <v>217,76</v>
          </cell>
        </row>
        <row r="3010">
          <cell r="A3010">
            <v>21120</v>
          </cell>
          <cell r="B3010" t="str">
            <v>LUVA DE TRANSICAO, CPVC, 15 MM X 1/2", PARA AGUA QUENTE PREDIAL</v>
          </cell>
          <cell r="C3010" t="str">
            <v>UN</v>
          </cell>
          <cell r="D3010" t="str">
            <v>CR</v>
          </cell>
          <cell r="E3010" t="str">
            <v>10,85</v>
          </cell>
        </row>
        <row r="3011">
          <cell r="A3011">
            <v>39318</v>
          </cell>
          <cell r="B3011" t="str">
            <v>LUVA DE TRANSICAO, CPVC, 22 MM X 1/2", PARA AGUA QUENTE</v>
          </cell>
          <cell r="C3011" t="str">
            <v>UN</v>
          </cell>
          <cell r="D3011" t="str">
            <v>CR</v>
          </cell>
          <cell r="E3011" t="str">
            <v>8,95</v>
          </cell>
        </row>
        <row r="3012">
          <cell r="A3012">
            <v>20162</v>
          </cell>
          <cell r="B3012" t="str">
            <v>LUVA DUPLA, PVC LEVE, DN 150 MM</v>
          </cell>
          <cell r="C3012" t="str">
            <v>UN</v>
          </cell>
          <cell r="D3012" t="str">
            <v>CR</v>
          </cell>
          <cell r="E3012" t="str">
            <v>14,63</v>
          </cell>
        </row>
        <row r="3013">
          <cell r="A3013">
            <v>40366</v>
          </cell>
          <cell r="B3013" t="str">
            <v>LUVA EM ACO CARBONO, SOLDAVEL, PRESSAO 3.000 LBS, DN 1 1/2"</v>
          </cell>
          <cell r="C3013" t="str">
            <v>UN</v>
          </cell>
          <cell r="D3013" t="str">
            <v>AS</v>
          </cell>
          <cell r="E3013" t="str">
            <v>30,63</v>
          </cell>
        </row>
        <row r="3014">
          <cell r="A3014">
            <v>40363</v>
          </cell>
          <cell r="B3014" t="str">
            <v>LUVA EM ACO CARBONO, SOLDAVEL, PRESSAO 3.000 LBS, DN 1 1/4"</v>
          </cell>
          <cell r="C3014" t="str">
            <v>UN</v>
          </cell>
          <cell r="D3014" t="str">
            <v>AS</v>
          </cell>
          <cell r="E3014" t="str">
            <v>23,96</v>
          </cell>
        </row>
        <row r="3015">
          <cell r="A3015">
            <v>40354</v>
          </cell>
          <cell r="B3015" t="str">
            <v>LUVA EM ACO CARBONO, SOLDAVEL, PRESSAO 3.000 LBS, DN 1/2"</v>
          </cell>
          <cell r="C3015" t="str">
            <v>UN</v>
          </cell>
          <cell r="D3015" t="str">
            <v>AS</v>
          </cell>
          <cell r="E3015" t="str">
            <v>10,43</v>
          </cell>
        </row>
        <row r="3016">
          <cell r="A3016">
            <v>40360</v>
          </cell>
          <cell r="B3016" t="str">
            <v>LUVA EM ACO CARBONO, SOLDAVEL, PRESSAO 3.000 LBS, DN 1"</v>
          </cell>
          <cell r="C3016" t="str">
            <v>UN</v>
          </cell>
          <cell r="D3016" t="str">
            <v>AS</v>
          </cell>
          <cell r="E3016" t="str">
            <v>15,70</v>
          </cell>
        </row>
        <row r="3017">
          <cell r="A3017">
            <v>40372</v>
          </cell>
          <cell r="B3017" t="str">
            <v>LUVA EM ACO CARBONO, SOLDAVEL, PRESSAO 3.000 LBS, DN 2 1/2"</v>
          </cell>
          <cell r="C3017" t="str">
            <v>UN</v>
          </cell>
          <cell r="D3017" t="str">
            <v>AS</v>
          </cell>
          <cell r="E3017" t="str">
            <v>96,99</v>
          </cell>
        </row>
        <row r="3018">
          <cell r="A3018">
            <v>40369</v>
          </cell>
          <cell r="B3018" t="str">
            <v>LUVA EM ACO CARBONO, SOLDAVEL, PRESSAO 3.000 LBS, DN 2"</v>
          </cell>
          <cell r="C3018" t="str">
            <v>UN</v>
          </cell>
          <cell r="D3018" t="str">
            <v>AS</v>
          </cell>
          <cell r="E3018" t="str">
            <v>48,27</v>
          </cell>
        </row>
        <row r="3019">
          <cell r="A3019">
            <v>40357</v>
          </cell>
          <cell r="B3019" t="str">
            <v>LUVA EM ACO CARBONO, SOLDAVEL, PRESSAO 3.000 LBS, DN 3/4"</v>
          </cell>
          <cell r="C3019" t="str">
            <v>UN</v>
          </cell>
          <cell r="D3019" t="str">
            <v>AS</v>
          </cell>
          <cell r="E3019" t="str">
            <v>11,70</v>
          </cell>
        </row>
        <row r="3020">
          <cell r="A3020">
            <v>40375</v>
          </cell>
          <cell r="B3020" t="str">
            <v>LUVA EM ACO CARBONO, SOLDAVEL, PRESSAO 3.000 LBS, DN 3"</v>
          </cell>
          <cell r="C3020" t="str">
            <v>UN</v>
          </cell>
          <cell r="D3020" t="str">
            <v>AS</v>
          </cell>
          <cell r="E3020" t="str">
            <v>131,30</v>
          </cell>
        </row>
        <row r="3021">
          <cell r="A3021">
            <v>1893</v>
          </cell>
          <cell r="B3021" t="str">
            <v>LUVA EM PVC RIGIDO ROSCAVEL, DE 1 1/2", PARA ELETRODUTO</v>
          </cell>
          <cell r="C3021" t="str">
            <v>UN</v>
          </cell>
          <cell r="D3021" t="str">
            <v>CR</v>
          </cell>
          <cell r="E3021" t="str">
            <v>2,68</v>
          </cell>
        </row>
        <row r="3022">
          <cell r="A3022">
            <v>1902</v>
          </cell>
          <cell r="B3022" t="str">
            <v>LUVA EM PVC RIGIDO ROSCAVEL, DE 1 1/4", PARA ELETRODUTO</v>
          </cell>
          <cell r="C3022" t="str">
            <v>UN</v>
          </cell>
          <cell r="D3022" t="str">
            <v>CR</v>
          </cell>
          <cell r="E3022" t="str">
            <v>1,95</v>
          </cell>
        </row>
        <row r="3023">
          <cell r="A3023">
            <v>1901</v>
          </cell>
          <cell r="B3023" t="str">
            <v>LUVA EM PVC RIGIDO ROSCAVEL, DE 1/2", PARA ELETRODUTO</v>
          </cell>
          <cell r="C3023" t="str">
            <v>UN</v>
          </cell>
          <cell r="D3023" t="str">
            <v>CR</v>
          </cell>
          <cell r="E3023" t="str">
            <v>0,61</v>
          </cell>
        </row>
        <row r="3024">
          <cell r="A3024">
            <v>1892</v>
          </cell>
          <cell r="B3024" t="str">
            <v>LUVA EM PVC RIGIDO ROSCAVEL, DE 1", PARA ELETRODUTO</v>
          </cell>
          <cell r="C3024" t="str">
            <v>UN</v>
          </cell>
          <cell r="D3024" t="str">
            <v>CR</v>
          </cell>
          <cell r="E3024" t="str">
            <v>1,25</v>
          </cell>
        </row>
        <row r="3025">
          <cell r="A3025">
            <v>1907</v>
          </cell>
          <cell r="B3025" t="str">
            <v>LUVA EM PVC RIGIDO ROSCAVEL, DE 2 1/2", PARA ELETRODUTO</v>
          </cell>
          <cell r="C3025" t="str">
            <v>UN</v>
          </cell>
          <cell r="D3025" t="str">
            <v>CR</v>
          </cell>
          <cell r="E3025" t="str">
            <v>8,63</v>
          </cell>
        </row>
        <row r="3026">
          <cell r="A3026">
            <v>1894</v>
          </cell>
          <cell r="B3026" t="str">
            <v>LUVA EM PVC RIGIDO ROSCAVEL, DE 2", PARA ELETRODUTO</v>
          </cell>
          <cell r="C3026" t="str">
            <v>UN</v>
          </cell>
          <cell r="D3026" t="str">
            <v>CR</v>
          </cell>
          <cell r="E3026" t="str">
            <v>3,88</v>
          </cell>
        </row>
        <row r="3027">
          <cell r="A3027">
            <v>1891</v>
          </cell>
          <cell r="B3027" t="str">
            <v>LUVA EM PVC RIGIDO ROSCAVEL, DE 3/4", PARA ELETRODUTO</v>
          </cell>
          <cell r="C3027" t="str">
            <v>UN</v>
          </cell>
          <cell r="D3027" t="str">
            <v>CR</v>
          </cell>
          <cell r="E3027" t="str">
            <v>0,90</v>
          </cell>
        </row>
        <row r="3028">
          <cell r="A3028">
            <v>1896</v>
          </cell>
          <cell r="B3028" t="str">
            <v>LUVA EM PVC RIGIDO ROSCAVEL, DE 3", PARA ELETRODUTO</v>
          </cell>
          <cell r="C3028" t="str">
            <v>UN</v>
          </cell>
          <cell r="D3028" t="str">
            <v>CR</v>
          </cell>
          <cell r="E3028" t="str">
            <v>11,59</v>
          </cell>
        </row>
        <row r="3029">
          <cell r="A3029">
            <v>1895</v>
          </cell>
          <cell r="B3029" t="str">
            <v>LUVA EM PVC RIGIDO ROSCAVEL, DE 4", PARA ELETRODUTO</v>
          </cell>
          <cell r="C3029" t="str">
            <v>UN</v>
          </cell>
          <cell r="D3029" t="str">
            <v>CR</v>
          </cell>
          <cell r="E3029" t="str">
            <v>20,38</v>
          </cell>
        </row>
        <row r="3030">
          <cell r="A3030">
            <v>2641</v>
          </cell>
          <cell r="B3030" t="str">
            <v>LUVA PARA ELETRODUTO, EM ACO GALVANIZADO ELETROLITICO, DIAMETRO DE 100 MM (4")</v>
          </cell>
          <cell r="C3030" t="str">
            <v>UN</v>
          </cell>
          <cell r="D3030" t="str">
            <v>CR</v>
          </cell>
          <cell r="E3030" t="str">
            <v>11,66</v>
          </cell>
        </row>
        <row r="3031">
          <cell r="A3031">
            <v>2636</v>
          </cell>
          <cell r="B3031" t="str">
            <v>LUVA PARA ELETRODUTO, EM ACO GALVANIZADO ELETROLITICO, DIAMETRO DE 15 MM (1/2")</v>
          </cell>
          <cell r="C3031" t="str">
            <v>UN</v>
          </cell>
          <cell r="D3031" t="str">
            <v>CR</v>
          </cell>
          <cell r="E3031" t="str">
            <v>0,75</v>
          </cell>
        </row>
        <row r="3032">
          <cell r="A3032">
            <v>2637</v>
          </cell>
          <cell r="B3032" t="str">
            <v>LUVA PARA ELETRODUTO, EM ACO GALVANIZADO ELETROLITICO, DIAMETRO DE 20 MM (3/4")</v>
          </cell>
          <cell r="C3032" t="str">
            <v>UN</v>
          </cell>
          <cell r="D3032" t="str">
            <v>CR</v>
          </cell>
          <cell r="E3032" t="str">
            <v>0,80</v>
          </cell>
        </row>
        <row r="3033">
          <cell r="A3033">
            <v>2638</v>
          </cell>
          <cell r="B3033" t="str">
            <v>LUVA PARA ELETRODUTO, EM ACO GALVANIZADO ELETROLITICO, DIAMETRO DE 25 MM (1")</v>
          </cell>
          <cell r="C3033" t="str">
            <v>UN</v>
          </cell>
          <cell r="D3033" t="str">
            <v>CR</v>
          </cell>
          <cell r="E3033" t="str">
            <v>0,93</v>
          </cell>
        </row>
        <row r="3034">
          <cell r="A3034">
            <v>2639</v>
          </cell>
          <cell r="B3034" t="str">
            <v>LUVA PARA ELETRODUTO, EM ACO GALVANIZADO ELETROLITICO, DIAMETRO DE 32 MM (1 1/4")</v>
          </cell>
          <cell r="C3034" t="str">
            <v>UN</v>
          </cell>
          <cell r="D3034" t="str">
            <v>CR</v>
          </cell>
          <cell r="E3034" t="str">
            <v>1,64</v>
          </cell>
        </row>
        <row r="3035">
          <cell r="A3035">
            <v>2644</v>
          </cell>
          <cell r="B3035" t="str">
            <v>LUVA PARA ELETRODUTO, EM ACO GALVANIZADO ELETROLITICO, DIAMETRO DE 40 MM (1 1/2")</v>
          </cell>
          <cell r="C3035" t="str">
            <v>UN</v>
          </cell>
          <cell r="D3035" t="str">
            <v>CR</v>
          </cell>
          <cell r="E3035" t="str">
            <v>2,38</v>
          </cell>
        </row>
        <row r="3036">
          <cell r="A3036">
            <v>2643</v>
          </cell>
          <cell r="B3036" t="str">
            <v>LUVA PARA ELETRODUTO, EM ACO GALVANIZADO ELETROLITICO, DIAMETRO DE 50 MM (2")</v>
          </cell>
          <cell r="C3036" t="str">
            <v>UN</v>
          </cell>
          <cell r="D3036" t="str">
            <v>CR</v>
          </cell>
          <cell r="E3036" t="str">
            <v>3,32</v>
          </cell>
        </row>
        <row r="3037">
          <cell r="A3037">
            <v>2640</v>
          </cell>
          <cell r="B3037" t="str">
            <v>LUVA PARA ELETRODUTO, EM ACO GALVANIZADO ELETROLITICO, DIAMETRO DE 65 MM (2 1/2")</v>
          </cell>
          <cell r="C3037" t="str">
            <v>UN</v>
          </cell>
          <cell r="D3037" t="str">
            <v>CR</v>
          </cell>
          <cell r="E3037" t="str">
            <v>4,85</v>
          </cell>
        </row>
        <row r="3038">
          <cell r="A3038">
            <v>2642</v>
          </cell>
          <cell r="B3038" t="str">
            <v>LUVA PARA ELETRODUTO, EM ACO GALVANIZADO ELETROLITICO, DIAMETRO DE 80 MM (3")</v>
          </cell>
          <cell r="C3038" t="str">
            <v>UN</v>
          </cell>
          <cell r="D3038" t="str">
            <v>CR</v>
          </cell>
          <cell r="E3038" t="str">
            <v>7,39</v>
          </cell>
        </row>
        <row r="3039">
          <cell r="A3039">
            <v>38943</v>
          </cell>
          <cell r="B3039" t="str">
            <v>LUVA PARA TUBO PEX, METALICO, PARA CONEXAO COM ANEL DESLIZANTE, DN 16 MM</v>
          </cell>
          <cell r="C3039" t="str">
            <v>UN</v>
          </cell>
          <cell r="D3039" t="str">
            <v>AS</v>
          </cell>
          <cell r="E3039" t="str">
            <v>5,71</v>
          </cell>
        </row>
        <row r="3040">
          <cell r="A3040">
            <v>38944</v>
          </cell>
          <cell r="B3040" t="str">
            <v>LUVA PARA TUBO PEX, METALICO, PARA CONEXAO COM ANEL DESLIZANTE, DN 20 MM</v>
          </cell>
          <cell r="C3040" t="str">
            <v>UN</v>
          </cell>
          <cell r="D3040" t="str">
            <v>AS</v>
          </cell>
          <cell r="E3040" t="str">
            <v>8,83</v>
          </cell>
        </row>
        <row r="3041">
          <cell r="A3041">
            <v>38945</v>
          </cell>
          <cell r="B3041" t="str">
            <v>LUVA PARA TUBO PEX, METALICO, PARA CONEXAO COM ANEL DESLIZANTE, DN 25 MM</v>
          </cell>
          <cell r="C3041" t="str">
            <v>UN</v>
          </cell>
          <cell r="D3041" t="str">
            <v>AS</v>
          </cell>
          <cell r="E3041" t="str">
            <v>17,90</v>
          </cell>
        </row>
        <row r="3042">
          <cell r="A3042">
            <v>38946</v>
          </cell>
          <cell r="B3042" t="str">
            <v>LUVA PARA TUBO PEX, METALICO, PARA CONEXAO COM ANEL DESLIZANTE, DN 32 MM</v>
          </cell>
          <cell r="C3042" t="str">
            <v>UN</v>
          </cell>
          <cell r="D3042" t="str">
            <v>AS</v>
          </cell>
          <cell r="E3042" t="str">
            <v>26,69</v>
          </cell>
        </row>
        <row r="3043">
          <cell r="A3043">
            <v>39308</v>
          </cell>
          <cell r="B3043" t="str">
            <v>LUVA PARA TUBO PEX, PLASTICA, PARA CONEXAO COM CRIMPAGEM, DN 16 MM</v>
          </cell>
          <cell r="C3043" t="str">
            <v>UN</v>
          </cell>
          <cell r="D3043" t="str">
            <v>AS</v>
          </cell>
          <cell r="E3043" t="str">
            <v>11,64</v>
          </cell>
        </row>
        <row r="3044">
          <cell r="A3044">
            <v>39309</v>
          </cell>
          <cell r="B3044" t="str">
            <v>LUVA PARA TUBO PEX, PLASTICA, PARA CONEXAO COM CRIMPAGEM, DN 20 MM</v>
          </cell>
          <cell r="C3044" t="str">
            <v>UN</v>
          </cell>
          <cell r="D3044" t="str">
            <v>AS</v>
          </cell>
          <cell r="E3044" t="str">
            <v>16,83</v>
          </cell>
        </row>
        <row r="3045">
          <cell r="A3045">
            <v>39310</v>
          </cell>
          <cell r="B3045" t="str">
            <v>LUVA PARA TUBO PEX, PLASTICA, PARA CONEXAO COM CRIMPAGEM, DN 25 MM</v>
          </cell>
          <cell r="C3045" t="str">
            <v>UN</v>
          </cell>
          <cell r="D3045" t="str">
            <v>AS</v>
          </cell>
          <cell r="E3045" t="str">
            <v>25,51</v>
          </cell>
        </row>
        <row r="3046">
          <cell r="A3046">
            <v>39311</v>
          </cell>
          <cell r="B3046" t="str">
            <v>LUVA PARA TUBO PEX, PLASTICA, PARA CONEXAO COM CRIMPAGEM, DN 32 MM</v>
          </cell>
          <cell r="C3046" t="str">
            <v>UN</v>
          </cell>
          <cell r="D3046" t="str">
            <v>AS</v>
          </cell>
          <cell r="E3046" t="str">
            <v>38,34</v>
          </cell>
        </row>
        <row r="3047">
          <cell r="A3047">
            <v>39855</v>
          </cell>
          <cell r="B3047" t="str">
            <v>LUVA PASSANTE DE COBRE (REF 601) SEM ANEL DE SOLDA, BOLSA 15 MM</v>
          </cell>
          <cell r="C3047" t="str">
            <v>UN</v>
          </cell>
          <cell r="D3047" t="str">
            <v>CR</v>
          </cell>
          <cell r="E3047" t="str">
            <v>1,96</v>
          </cell>
        </row>
        <row r="3048">
          <cell r="A3048">
            <v>39856</v>
          </cell>
          <cell r="B3048" t="str">
            <v>LUVA PASSANTE DE COBRE (REF 601) SEM ANEL DE SOLDA, BOLSA 22 MM</v>
          </cell>
          <cell r="C3048" t="str">
            <v>UN</v>
          </cell>
          <cell r="D3048" t="str">
            <v>CR</v>
          </cell>
          <cell r="E3048" t="str">
            <v>4,62</v>
          </cell>
        </row>
        <row r="3049">
          <cell r="A3049">
            <v>39857</v>
          </cell>
          <cell r="B3049" t="str">
            <v>LUVA PASSANTE DE COBRE (REF 601) SEM ANEL DE SOLDA, BOLSA 28 MM</v>
          </cell>
          <cell r="C3049" t="str">
            <v>UN</v>
          </cell>
          <cell r="D3049" t="str">
            <v>CR</v>
          </cell>
          <cell r="E3049" t="str">
            <v>7,48</v>
          </cell>
        </row>
        <row r="3050">
          <cell r="A3050">
            <v>39858</v>
          </cell>
          <cell r="B3050" t="str">
            <v>LUVA PASSANTE DE COBRE (REF 601) SEM ANEL DE SOLDA, BOLSA 35 MM</v>
          </cell>
          <cell r="C3050" t="str">
            <v>UN</v>
          </cell>
          <cell r="D3050" t="str">
            <v>CR</v>
          </cell>
          <cell r="E3050" t="str">
            <v>16,61</v>
          </cell>
        </row>
        <row r="3051">
          <cell r="A3051">
            <v>39859</v>
          </cell>
          <cell r="B3051" t="str">
            <v>LUVA PASSANTE DE COBRE (REF 601) SEM ANEL DE SOLDA, BOLSA 42 MM</v>
          </cell>
          <cell r="C3051" t="str">
            <v>UN</v>
          </cell>
          <cell r="D3051" t="str">
            <v>CR</v>
          </cell>
          <cell r="E3051" t="str">
            <v>25,60</v>
          </cell>
        </row>
        <row r="3052">
          <cell r="A3052">
            <v>39860</v>
          </cell>
          <cell r="B3052" t="str">
            <v>LUVA PASSANTE DE COBRE (REF 601) SEM ANEL DE SOLDA, BOLSA 54 MM</v>
          </cell>
          <cell r="C3052" t="str">
            <v>UN</v>
          </cell>
          <cell r="D3052" t="str">
            <v>CR</v>
          </cell>
          <cell r="E3052" t="str">
            <v>39,29</v>
          </cell>
        </row>
        <row r="3053">
          <cell r="A3053">
            <v>39861</v>
          </cell>
          <cell r="B3053" t="str">
            <v>LUVA PASSANTE DE COBRE (REF 601) SEM ANEL DE SOLDA, BOLSA 66 MM</v>
          </cell>
          <cell r="C3053" t="str">
            <v>UN</v>
          </cell>
          <cell r="D3053" t="str">
            <v>CR</v>
          </cell>
          <cell r="E3053" t="str">
            <v>112,18</v>
          </cell>
        </row>
        <row r="3054">
          <cell r="A3054">
            <v>38447</v>
          </cell>
          <cell r="B3054" t="str">
            <v>LUVA PPR, SOLDAVEL, DN 110 MM, PARA AGUA QUENTE PREDIAL</v>
          </cell>
          <cell r="C3054" t="str">
            <v>UN</v>
          </cell>
          <cell r="D3054" t="str">
            <v>AS</v>
          </cell>
          <cell r="E3054" t="str">
            <v>113,03</v>
          </cell>
        </row>
        <row r="3055">
          <cell r="A3055">
            <v>36320</v>
          </cell>
          <cell r="B3055" t="str">
            <v>LUVA PPR, SOLDAVEL, DN 20 MM, PARA AGUA QUENTE PREDIAL</v>
          </cell>
          <cell r="C3055" t="str">
            <v>UN</v>
          </cell>
          <cell r="D3055" t="str">
            <v>AS</v>
          </cell>
          <cell r="E3055" t="str">
            <v>1,64</v>
          </cell>
        </row>
        <row r="3056">
          <cell r="A3056">
            <v>36324</v>
          </cell>
          <cell r="B3056" t="str">
            <v>LUVA PPR, SOLDAVEL, DN 25 MM, PARA AGUA QUENTE PREDIAL</v>
          </cell>
          <cell r="C3056" t="str">
            <v>UN</v>
          </cell>
          <cell r="D3056" t="str">
            <v>AS</v>
          </cell>
          <cell r="E3056" t="str">
            <v>2,48</v>
          </cell>
        </row>
        <row r="3057">
          <cell r="A3057">
            <v>38441</v>
          </cell>
          <cell r="B3057" t="str">
            <v>LUVA PPR, SOLDAVEL, DN 32 MM, PARA AGUA QUENTE PREDIAL</v>
          </cell>
          <cell r="C3057" t="str">
            <v>UN</v>
          </cell>
          <cell r="D3057" t="str">
            <v>AS</v>
          </cell>
          <cell r="E3057" t="str">
            <v>3,26</v>
          </cell>
        </row>
        <row r="3058">
          <cell r="A3058">
            <v>38442</v>
          </cell>
          <cell r="B3058" t="str">
            <v>LUVA PPR, SOLDAVEL, DN 40 MM, PARA AGUA QUENTE PREDIAL</v>
          </cell>
          <cell r="C3058" t="str">
            <v>UN</v>
          </cell>
          <cell r="D3058" t="str">
            <v>AS</v>
          </cell>
          <cell r="E3058" t="str">
            <v>8,29</v>
          </cell>
        </row>
        <row r="3059">
          <cell r="A3059">
            <v>38443</v>
          </cell>
          <cell r="B3059" t="str">
            <v>LUVA PPR, SOLDAVEL, DN 50 MM, PARA AGUA QUENTE PREDIAL</v>
          </cell>
          <cell r="C3059" t="str">
            <v>UN</v>
          </cell>
          <cell r="D3059" t="str">
            <v>AS</v>
          </cell>
          <cell r="E3059" t="str">
            <v>12,52</v>
          </cell>
        </row>
        <row r="3060">
          <cell r="A3060">
            <v>38444</v>
          </cell>
          <cell r="B3060" t="str">
            <v>LUVA PPR, SOLDAVEL, DN 63 MM, PARA AGUA QUENTE PREDIAL</v>
          </cell>
          <cell r="C3060" t="str">
            <v>UN</v>
          </cell>
          <cell r="D3060" t="str">
            <v>AS</v>
          </cell>
          <cell r="E3060" t="str">
            <v>18,63</v>
          </cell>
        </row>
        <row r="3061">
          <cell r="A3061">
            <v>38445</v>
          </cell>
          <cell r="B3061" t="str">
            <v>LUVA PPR, SOLDAVEL, DN 75 MM, PARA AGUA QUENTE PREDIAL</v>
          </cell>
          <cell r="C3061" t="str">
            <v>UN</v>
          </cell>
          <cell r="D3061" t="str">
            <v>AS</v>
          </cell>
          <cell r="E3061" t="str">
            <v>43,77</v>
          </cell>
        </row>
        <row r="3062">
          <cell r="A3062">
            <v>38446</v>
          </cell>
          <cell r="B3062" t="str">
            <v>LUVA PPR, SOLDAVEL, DN 90 MM, PARA AGUA QUENTE PREDIAL</v>
          </cell>
          <cell r="C3062" t="str">
            <v>UN</v>
          </cell>
          <cell r="D3062" t="str">
            <v>AS</v>
          </cell>
          <cell r="E3062" t="str">
            <v>70,64</v>
          </cell>
        </row>
        <row r="3063">
          <cell r="A3063">
            <v>3867</v>
          </cell>
          <cell r="B3063" t="str">
            <v>LUVA PVC SOLDAVEL, 110 MM, PARA AGUA FRIA PREDIAL</v>
          </cell>
          <cell r="C3063" t="str">
            <v>UN</v>
          </cell>
          <cell r="D3063" t="str">
            <v>CR</v>
          </cell>
          <cell r="E3063" t="str">
            <v>81,45</v>
          </cell>
        </row>
        <row r="3064">
          <cell r="A3064">
            <v>3861</v>
          </cell>
          <cell r="B3064" t="str">
            <v>LUVA PVC SOLDAVEL, 20 MM, PARA AGUA FRIA PREDIAL</v>
          </cell>
          <cell r="C3064" t="str">
            <v>UN</v>
          </cell>
          <cell r="D3064" t="str">
            <v>CR</v>
          </cell>
          <cell r="E3064" t="str">
            <v>0,67</v>
          </cell>
        </row>
        <row r="3065">
          <cell r="A3065">
            <v>3904</v>
          </cell>
          <cell r="B3065" t="str">
            <v>LUVA PVC SOLDAVEL, 25 MM, PARA AGUA FRIA PREDIAL</v>
          </cell>
          <cell r="C3065" t="str">
            <v>UN</v>
          </cell>
          <cell r="D3065" t="str">
            <v>CR</v>
          </cell>
          <cell r="E3065" t="str">
            <v>0,82</v>
          </cell>
        </row>
        <row r="3066">
          <cell r="A3066">
            <v>3903</v>
          </cell>
          <cell r="B3066" t="str">
            <v>LUVA PVC SOLDAVEL, 32 MM, PARA AGUA FRIA PREDIAL</v>
          </cell>
          <cell r="C3066" t="str">
            <v>UN</v>
          </cell>
          <cell r="D3066" t="str">
            <v>CR</v>
          </cell>
          <cell r="E3066" t="str">
            <v>2,03</v>
          </cell>
        </row>
        <row r="3067">
          <cell r="A3067">
            <v>3862</v>
          </cell>
          <cell r="B3067" t="str">
            <v>LUVA PVC SOLDAVEL, 40 MM, PARA AGUA FRIA PREDIAL</v>
          </cell>
          <cell r="C3067" t="str">
            <v>UN</v>
          </cell>
          <cell r="D3067" t="str">
            <v>CR</v>
          </cell>
          <cell r="E3067" t="str">
            <v>4,13</v>
          </cell>
        </row>
        <row r="3068">
          <cell r="A3068">
            <v>3863</v>
          </cell>
          <cell r="B3068" t="str">
            <v>LUVA PVC SOLDAVEL, 50 MM, PARA AGUA FRIA PREDIAL</v>
          </cell>
          <cell r="C3068" t="str">
            <v>UN</v>
          </cell>
          <cell r="D3068" t="str">
            <v>CR</v>
          </cell>
          <cell r="E3068" t="str">
            <v>4,84</v>
          </cell>
        </row>
        <row r="3069">
          <cell r="A3069">
            <v>3864</v>
          </cell>
          <cell r="B3069" t="str">
            <v>LUVA PVC SOLDAVEL, 60 MM, PARA AGUA FRIA PREDIAL</v>
          </cell>
          <cell r="C3069" t="str">
            <v>UN</v>
          </cell>
          <cell r="D3069" t="str">
            <v>CR</v>
          </cell>
          <cell r="E3069" t="str">
            <v>12,61</v>
          </cell>
        </row>
        <row r="3070">
          <cell r="A3070">
            <v>3865</v>
          </cell>
          <cell r="B3070" t="str">
            <v>LUVA PVC SOLDAVEL, 75 MM, PARA AGUA FRIA PREDIAL</v>
          </cell>
          <cell r="C3070" t="str">
            <v>UN</v>
          </cell>
          <cell r="D3070" t="str">
            <v>CR</v>
          </cell>
          <cell r="E3070" t="str">
            <v>21,94</v>
          </cell>
        </row>
        <row r="3071">
          <cell r="A3071">
            <v>3866</v>
          </cell>
          <cell r="B3071" t="str">
            <v>LUVA PVC SOLDAVEL, 85 MM, PARA AGUA FRIA PREDIAL</v>
          </cell>
          <cell r="C3071" t="str">
            <v>UN</v>
          </cell>
          <cell r="D3071" t="str">
            <v>CR</v>
          </cell>
          <cell r="E3071" t="str">
            <v>50,21</v>
          </cell>
        </row>
        <row r="3072">
          <cell r="A3072">
            <v>3902</v>
          </cell>
          <cell r="B3072" t="str">
            <v>LUVA PVC, ROSCAVEL,  2 1/2",  AGUA FRIA PREDIAL</v>
          </cell>
          <cell r="C3072" t="str">
            <v>UN</v>
          </cell>
          <cell r="D3072" t="str">
            <v>CR</v>
          </cell>
          <cell r="E3072" t="str">
            <v>24,41</v>
          </cell>
        </row>
        <row r="3073">
          <cell r="A3073">
            <v>3878</v>
          </cell>
          <cell r="B3073" t="str">
            <v>LUVA PVC, ROSCAVEL, 1 1/2",  AGUA FRIA PREDIAL</v>
          </cell>
          <cell r="C3073" t="str">
            <v>UN</v>
          </cell>
          <cell r="D3073" t="str">
            <v>CR</v>
          </cell>
          <cell r="E3073" t="str">
            <v>7,71</v>
          </cell>
        </row>
        <row r="3074">
          <cell r="A3074">
            <v>3877</v>
          </cell>
          <cell r="B3074" t="str">
            <v>LUVA PVC, ROSCAVEL, 1 1/4", AGUA FRIA PREDIAL</v>
          </cell>
          <cell r="C3074" t="str">
            <v>UN</v>
          </cell>
          <cell r="D3074" t="str">
            <v>CR</v>
          </cell>
          <cell r="E3074" t="str">
            <v>7,05</v>
          </cell>
        </row>
        <row r="3075">
          <cell r="A3075">
            <v>3879</v>
          </cell>
          <cell r="B3075" t="str">
            <v>LUVA PVC, ROSCAVEL, 2",  AGUA FRIA PREDIAL</v>
          </cell>
          <cell r="C3075" t="str">
            <v>UN</v>
          </cell>
          <cell r="D3075" t="str">
            <v>CR</v>
          </cell>
          <cell r="E3075" t="str">
            <v>15,56</v>
          </cell>
        </row>
        <row r="3076">
          <cell r="A3076">
            <v>3880</v>
          </cell>
          <cell r="B3076" t="str">
            <v>LUVA PVC, ROSCAVEL, 3", AGUA FRIA PREDIAL</v>
          </cell>
          <cell r="C3076" t="str">
            <v>UN</v>
          </cell>
          <cell r="D3076" t="str">
            <v>CR</v>
          </cell>
          <cell r="E3076" t="str">
            <v>35,11</v>
          </cell>
        </row>
        <row r="3077">
          <cell r="A3077">
            <v>12892</v>
          </cell>
          <cell r="B3077" t="str">
            <v>LUVA RASPA DE COURO, CANO CURTO (PUNHO *7* CM)</v>
          </cell>
          <cell r="C3077" t="str">
            <v>PAR</v>
          </cell>
          <cell r="D3077" t="str">
            <v>CR</v>
          </cell>
          <cell r="E3077" t="str">
            <v>11,14</v>
          </cell>
        </row>
        <row r="3078">
          <cell r="A3078">
            <v>3883</v>
          </cell>
          <cell r="B3078" t="str">
            <v>LUVA ROSCAVEL, PVC, 1/2", AGUA FRIA PREDIAL</v>
          </cell>
          <cell r="C3078" t="str">
            <v>UN</v>
          </cell>
          <cell r="D3078" t="str">
            <v>CR</v>
          </cell>
          <cell r="E3078" t="str">
            <v>1,62</v>
          </cell>
        </row>
        <row r="3079">
          <cell r="A3079">
            <v>3876</v>
          </cell>
          <cell r="B3079" t="str">
            <v>LUVA ROSCAVEL, PVC, 1", AGUA FRIA PREDIAL</v>
          </cell>
          <cell r="C3079" t="str">
            <v>UN</v>
          </cell>
          <cell r="D3079" t="str">
            <v>CR</v>
          </cell>
          <cell r="E3079" t="str">
            <v>4,06</v>
          </cell>
        </row>
        <row r="3080">
          <cell r="A3080">
            <v>3884</v>
          </cell>
          <cell r="B3080" t="str">
            <v>LUVA ROSCAVEL, PVC, 3/4", AGUA FRIA PREDIAL</v>
          </cell>
          <cell r="C3080" t="str">
            <v>UN</v>
          </cell>
          <cell r="D3080" t="str">
            <v>CR</v>
          </cell>
          <cell r="E3080" t="str">
            <v>2,43</v>
          </cell>
        </row>
        <row r="3081">
          <cell r="A3081">
            <v>3837</v>
          </cell>
          <cell r="B3081" t="str">
            <v>LUVA SIMPLES, PVC PBA, JE, DN 100 / DE 110 MM, PARA REDE AGUA (NBR 10351)</v>
          </cell>
          <cell r="C3081" t="str">
            <v>UN</v>
          </cell>
          <cell r="D3081" t="str">
            <v>AS</v>
          </cell>
          <cell r="E3081" t="str">
            <v>44,79</v>
          </cell>
        </row>
        <row r="3082">
          <cell r="A3082">
            <v>3845</v>
          </cell>
          <cell r="B3082" t="str">
            <v>LUVA SIMPLES, PVC PBA, JE, DN 50 / DE 60 MM, PARA REDE AGUA (NBR 10351)</v>
          </cell>
          <cell r="C3082" t="str">
            <v>UN</v>
          </cell>
          <cell r="D3082" t="str">
            <v>AS</v>
          </cell>
          <cell r="E3082" t="str">
            <v>16,36</v>
          </cell>
        </row>
        <row r="3083">
          <cell r="A3083">
            <v>11045</v>
          </cell>
          <cell r="B3083" t="str">
            <v>LUVA SIMPLES, PVC PBA, JE, DN 75 / DE 85 MM, PARA REDE AGUA (NBR 10351)</v>
          </cell>
          <cell r="C3083" t="str">
            <v>UN</v>
          </cell>
          <cell r="D3083" t="str">
            <v>AS</v>
          </cell>
          <cell r="E3083" t="str">
            <v>31,56</v>
          </cell>
        </row>
        <row r="3084">
          <cell r="A3084">
            <v>20170</v>
          </cell>
          <cell r="B3084" t="str">
            <v>LUVA SIMPLES, PVC SERIE R, 100 MM, PARA ESGOTO OU AGUAS PLUVIAIS PREDIAIS</v>
          </cell>
          <cell r="C3084" t="str">
            <v>UN</v>
          </cell>
          <cell r="D3084" t="str">
            <v>CR</v>
          </cell>
          <cell r="E3084" t="str">
            <v>11,86</v>
          </cell>
        </row>
        <row r="3085">
          <cell r="A3085">
            <v>20171</v>
          </cell>
          <cell r="B3085" t="str">
            <v>LUVA SIMPLES, PVC SERIE R, 150 MM, PARA ESGOTO OU AGUAS PLUVIAIS PREDIAIS</v>
          </cell>
          <cell r="C3085" t="str">
            <v>UN</v>
          </cell>
          <cell r="D3085" t="str">
            <v>CR</v>
          </cell>
          <cell r="E3085" t="str">
            <v>35,23</v>
          </cell>
        </row>
        <row r="3086">
          <cell r="A3086">
            <v>20167</v>
          </cell>
          <cell r="B3086" t="str">
            <v>LUVA SIMPLES, PVC SERIE R, 40 MM, PARA ESGOTO OU AGUAS PLUVIAIS PREDIAIS</v>
          </cell>
          <cell r="C3086" t="str">
            <v>UN</v>
          </cell>
          <cell r="D3086" t="str">
            <v>CR</v>
          </cell>
          <cell r="E3086" t="str">
            <v>4,40</v>
          </cell>
        </row>
        <row r="3087">
          <cell r="A3087">
            <v>20168</v>
          </cell>
          <cell r="B3087" t="str">
            <v>LUVA SIMPLES, PVC SERIE R, 50 MM, PARA ESGOTO OU AGUAS PLUVIAIS PREDIAIS</v>
          </cell>
          <cell r="C3087" t="str">
            <v>UN</v>
          </cell>
          <cell r="D3087" t="str">
            <v>CR</v>
          </cell>
          <cell r="E3087" t="str">
            <v>6,91</v>
          </cell>
        </row>
        <row r="3088">
          <cell r="A3088">
            <v>20169</v>
          </cell>
          <cell r="B3088" t="str">
            <v>LUVA SIMPLES, PVC SERIE R, 75 MM, PARA ESGOTO OU AGUAS PLUVIAIS PREDIAIS</v>
          </cell>
          <cell r="C3088" t="str">
            <v>UN</v>
          </cell>
          <cell r="D3088" t="str">
            <v>CR</v>
          </cell>
          <cell r="E3088" t="str">
            <v>9,78</v>
          </cell>
        </row>
        <row r="3089">
          <cell r="A3089">
            <v>3899</v>
          </cell>
          <cell r="B3089" t="str">
            <v>LUVA SIMPLES, PVC, SOLDAVEL, DN 100 MM, SERIE NORMAL, PARA ESGOTO PREDIAL</v>
          </cell>
          <cell r="C3089" t="str">
            <v>UN</v>
          </cell>
          <cell r="D3089" t="str">
            <v>CR</v>
          </cell>
          <cell r="E3089" t="str">
            <v>5,18</v>
          </cell>
        </row>
        <row r="3090">
          <cell r="A3090">
            <v>38676</v>
          </cell>
          <cell r="B3090" t="str">
            <v>LUVA SIMPLES, PVC, SOLDAVEL, DN 150 MM, SERIE NORMAL, PARA ESGOTO PREDIAL</v>
          </cell>
          <cell r="C3090" t="str">
            <v>UN</v>
          </cell>
          <cell r="D3090" t="str">
            <v>CR</v>
          </cell>
          <cell r="E3090" t="str">
            <v>25,07</v>
          </cell>
        </row>
        <row r="3091">
          <cell r="A3091">
            <v>3897</v>
          </cell>
          <cell r="B3091" t="str">
            <v>LUVA SIMPLES, PVC, SOLDAVEL, DN 40 MM, SERIE NORMAL, PARA ESGOTO PREDIAL</v>
          </cell>
          <cell r="C3091" t="str">
            <v>UN</v>
          </cell>
          <cell r="D3091" t="str">
            <v>CR</v>
          </cell>
          <cell r="E3091" t="str">
            <v>1,09</v>
          </cell>
        </row>
        <row r="3092">
          <cell r="A3092">
            <v>3875</v>
          </cell>
          <cell r="B3092" t="str">
            <v>LUVA SIMPLES, PVC, SOLDAVEL, DN 50 MM, SERIE NORMAL, PARA ESGOTO PREDIAL</v>
          </cell>
          <cell r="C3092" t="str">
            <v>UN</v>
          </cell>
          <cell r="D3092" t="str">
            <v>CR</v>
          </cell>
          <cell r="E3092" t="str">
            <v>2,36</v>
          </cell>
        </row>
        <row r="3093">
          <cell r="A3093">
            <v>3898</v>
          </cell>
          <cell r="B3093" t="str">
            <v>LUVA SIMPLES, PVC, SOLDAVEL, DN 75 MM, SERIE NORMAL, PARA ESGOTO PREDIAL</v>
          </cell>
          <cell r="C3093" t="str">
            <v>UN</v>
          </cell>
          <cell r="D3093" t="str">
            <v>CR</v>
          </cell>
          <cell r="E3093" t="str">
            <v>4,46</v>
          </cell>
        </row>
        <row r="3094">
          <cell r="A3094">
            <v>3855</v>
          </cell>
          <cell r="B3094" t="str">
            <v>LUVA SOLDAVEL COM BUCHA DE LATAO, PVC, 20 MM X 1/2"</v>
          </cell>
          <cell r="C3094" t="str">
            <v>UN</v>
          </cell>
          <cell r="D3094" t="str">
            <v>CR</v>
          </cell>
          <cell r="E3094" t="str">
            <v>5,39</v>
          </cell>
        </row>
        <row r="3095">
          <cell r="A3095">
            <v>3874</v>
          </cell>
          <cell r="B3095" t="str">
            <v>LUVA SOLDAVEL COM BUCHA DE LATAO, PVC, 25 MM X 1/2"</v>
          </cell>
          <cell r="C3095" t="str">
            <v>UN</v>
          </cell>
          <cell r="D3095" t="str">
            <v>CR</v>
          </cell>
          <cell r="E3095" t="str">
            <v>5,72</v>
          </cell>
        </row>
        <row r="3096">
          <cell r="A3096">
            <v>3870</v>
          </cell>
          <cell r="B3096" t="str">
            <v>LUVA SOLDAVEL COM BUCHA DE LATAO, PVC, 25 MM X 3/4"</v>
          </cell>
          <cell r="C3096" t="str">
            <v>UN</v>
          </cell>
          <cell r="D3096" t="str">
            <v>CR</v>
          </cell>
          <cell r="E3096" t="str">
            <v>7,10</v>
          </cell>
        </row>
        <row r="3097">
          <cell r="A3097">
            <v>38678</v>
          </cell>
          <cell r="B3097" t="str">
            <v>LUVA SOLDAVEL COM BUCHA DE LATAO, PVC, 32 MM X 1"</v>
          </cell>
          <cell r="C3097" t="str">
            <v>UN</v>
          </cell>
          <cell r="D3097" t="str">
            <v>CR</v>
          </cell>
          <cell r="E3097" t="str">
            <v>19,33</v>
          </cell>
        </row>
        <row r="3098">
          <cell r="A3098">
            <v>3859</v>
          </cell>
          <cell r="B3098" t="str">
            <v>LUVA SOLDAVEL COM ROSCA, PVC, 20 MM X 1/2", PARA AGUA FRIA PREDIAL</v>
          </cell>
          <cell r="C3098" t="str">
            <v>UN</v>
          </cell>
          <cell r="D3098" t="str">
            <v>CR</v>
          </cell>
          <cell r="E3098" t="str">
            <v>1,43</v>
          </cell>
        </row>
        <row r="3099">
          <cell r="A3099">
            <v>3856</v>
          </cell>
          <cell r="B3099" t="str">
            <v>LUVA SOLDAVEL COM ROSCA, PVC, 25 MM X 1/2", PARA AGUA FRIA PREDIAL</v>
          </cell>
          <cell r="C3099" t="str">
            <v>UN</v>
          </cell>
          <cell r="D3099" t="str">
            <v>CR</v>
          </cell>
          <cell r="E3099" t="str">
            <v>1,82</v>
          </cell>
        </row>
        <row r="3100">
          <cell r="A3100">
            <v>3906</v>
          </cell>
          <cell r="B3100" t="str">
            <v>LUVA SOLDAVEL COM ROSCA, PVC, 25 MM X 3/4", PARA AGUA FRIA PREDIAL</v>
          </cell>
          <cell r="C3100" t="str">
            <v>UN</v>
          </cell>
          <cell r="D3100" t="str">
            <v>CR</v>
          </cell>
          <cell r="E3100" t="str">
            <v>1,71</v>
          </cell>
        </row>
        <row r="3101">
          <cell r="A3101">
            <v>3860</v>
          </cell>
          <cell r="B3101" t="str">
            <v>LUVA SOLDAVEL COM ROSCA, PVC, 32 MM X 1", PARA AGUA FRIA PREDIAL</v>
          </cell>
          <cell r="C3101" t="str">
            <v>UN</v>
          </cell>
          <cell r="D3101" t="str">
            <v>CR</v>
          </cell>
          <cell r="E3101" t="str">
            <v>5,62</v>
          </cell>
        </row>
        <row r="3102">
          <cell r="A3102">
            <v>3905</v>
          </cell>
          <cell r="B3102" t="str">
            <v>LUVA SOLDAVEL COM ROSCA, PVC, 40 MM X 1 1/4", PARA AGUA FRIA PREDIAL</v>
          </cell>
          <cell r="C3102" t="str">
            <v>UN</v>
          </cell>
          <cell r="D3102" t="str">
            <v>CR</v>
          </cell>
          <cell r="E3102" t="str">
            <v>12,44</v>
          </cell>
        </row>
        <row r="3103">
          <cell r="A3103">
            <v>3871</v>
          </cell>
          <cell r="B3103" t="str">
            <v>LUVA SOLDAVEL COM ROSCA, PVC, 50 MM X 1 1/2", PARA AGUA FRIA PREDIAL</v>
          </cell>
          <cell r="C3103" t="str">
            <v>UN</v>
          </cell>
          <cell r="D3103" t="str">
            <v>CR</v>
          </cell>
          <cell r="E3103" t="str">
            <v>25,82</v>
          </cell>
        </row>
        <row r="3104">
          <cell r="A3104">
            <v>37429</v>
          </cell>
          <cell r="B3104" t="str">
            <v>LUVA, PEAD PE 100,  DE 400 MM, PARA ELETROFUSAO</v>
          </cell>
          <cell r="C3104" t="str">
            <v>UN</v>
          </cell>
          <cell r="D3104" t="str">
            <v>AS</v>
          </cell>
          <cell r="E3104" t="str">
            <v>2.035,36</v>
          </cell>
        </row>
        <row r="3105">
          <cell r="A3105">
            <v>37426</v>
          </cell>
          <cell r="B3105" t="str">
            <v>LUVA, PEAD PE 100,  DE 63 MM, PARA ELETROFUSAO</v>
          </cell>
          <cell r="C3105" t="str">
            <v>UN</v>
          </cell>
          <cell r="D3105" t="str">
            <v>AS</v>
          </cell>
          <cell r="E3105" t="str">
            <v>19,58</v>
          </cell>
        </row>
        <row r="3106">
          <cell r="A3106">
            <v>37427</v>
          </cell>
          <cell r="B3106" t="str">
            <v>LUVA, PEAD PE 100, DE 125 MM, PARA ELETROFUSAO</v>
          </cell>
          <cell r="C3106" t="str">
            <v>UN</v>
          </cell>
          <cell r="D3106" t="str">
            <v>AS</v>
          </cell>
          <cell r="E3106" t="str">
            <v>46,70</v>
          </cell>
        </row>
        <row r="3107">
          <cell r="A3107">
            <v>37424</v>
          </cell>
          <cell r="B3107" t="str">
            <v>LUVA, PEAD PE 100, DE 20 MM, PARA ELETROFUSAO</v>
          </cell>
          <cell r="C3107" t="str">
            <v>UN</v>
          </cell>
          <cell r="D3107" t="str">
            <v>AS</v>
          </cell>
          <cell r="E3107" t="str">
            <v>8,99</v>
          </cell>
        </row>
        <row r="3108">
          <cell r="A3108">
            <v>37428</v>
          </cell>
          <cell r="B3108" t="str">
            <v>LUVA, PEAD PE 100, DE 200 MM, PARA ELETROFUSAO</v>
          </cell>
          <cell r="C3108" t="str">
            <v>UN</v>
          </cell>
          <cell r="D3108" t="str">
            <v>AS</v>
          </cell>
          <cell r="E3108" t="str">
            <v>160,95</v>
          </cell>
        </row>
        <row r="3109">
          <cell r="A3109">
            <v>37425</v>
          </cell>
          <cell r="B3109" t="str">
            <v>LUVA, PEAD PE 100, DE 32 MM, PARA ELETROFUSAO</v>
          </cell>
          <cell r="C3109" t="str">
            <v>UN</v>
          </cell>
          <cell r="D3109" t="str">
            <v>AS</v>
          </cell>
          <cell r="E3109" t="str">
            <v>9,70</v>
          </cell>
        </row>
        <row r="3110">
          <cell r="A3110">
            <v>11519</v>
          </cell>
          <cell r="B3110" t="str">
            <v>MACANETA ALAVANCA RETA OCA, EM ZAMAC COM ACABAMENTO CROMADO, COMPRIMENTO APROX DE 15 CM</v>
          </cell>
          <cell r="C3110" t="str">
            <v>PAR</v>
          </cell>
          <cell r="D3110" t="str">
            <v>CR</v>
          </cell>
          <cell r="E3110" t="str">
            <v>29,93</v>
          </cell>
        </row>
        <row r="3111">
          <cell r="A3111">
            <v>11520</v>
          </cell>
          <cell r="B3111" t="str">
            <v>MACANETA ALAVANCA, RETA SIMPLES / OCA, CROMADA, COMPRIMENTO DE 10 A 16 CM, ACABAMENTO PADRAO POPULAR - SOMENTE MACANETAS</v>
          </cell>
          <cell r="C3111" t="str">
            <v>PAR</v>
          </cell>
          <cell r="D3111" t="str">
            <v>CR</v>
          </cell>
          <cell r="E3111" t="str">
            <v>13,84</v>
          </cell>
        </row>
        <row r="3112">
          <cell r="A3112">
            <v>11518</v>
          </cell>
          <cell r="B3112" t="str">
            <v>MACANETA BOLA, EM ZAMAC COM ACABAMENTO CROMADO, DIAMETRO DE APROX 2 1/2"</v>
          </cell>
          <cell r="C3112" t="str">
            <v>PAR</v>
          </cell>
          <cell r="D3112" t="str">
            <v>CR</v>
          </cell>
          <cell r="E3112" t="str">
            <v>50,32</v>
          </cell>
        </row>
        <row r="3113">
          <cell r="A3113">
            <v>38473</v>
          </cell>
          <cell r="B3113" t="str">
            <v>MACARICO DE SOLDA 201 PARA EXTENSAO GLP OU ACETILENO</v>
          </cell>
          <cell r="C3113" t="str">
            <v>UN</v>
          </cell>
          <cell r="D3113" t="str">
            <v>CR</v>
          </cell>
          <cell r="E3113" t="str">
            <v>94,11</v>
          </cell>
        </row>
        <row r="3114">
          <cell r="A3114">
            <v>4244</v>
          </cell>
          <cell r="B3114" t="str">
            <v>MACARIQUEIRO</v>
          </cell>
          <cell r="C3114" t="str">
            <v>H</v>
          </cell>
          <cell r="D3114" t="str">
            <v>CR</v>
          </cell>
          <cell r="E3114" t="str">
            <v>13,28</v>
          </cell>
        </row>
        <row r="3115">
          <cell r="A3115">
            <v>40977</v>
          </cell>
          <cell r="B3115" t="str">
            <v>MACARIQUEIRO (MENSALISTA)</v>
          </cell>
          <cell r="C3115" t="str">
            <v>MES</v>
          </cell>
          <cell r="D3115" t="str">
            <v>CR</v>
          </cell>
          <cell r="E3115" t="str">
            <v>2.341,40</v>
          </cell>
        </row>
        <row r="3116">
          <cell r="A3116">
            <v>4115</v>
          </cell>
          <cell r="B3116" t="str">
            <v>MADEIRA ROLICA TRATADA, D = 12 A 15 CM, H = 3,00 M, EM EUCALIPTO OU EQUIVALENTE DA REGIAO</v>
          </cell>
          <cell r="C3116" t="str">
            <v>M</v>
          </cell>
          <cell r="D3116" t="str">
            <v>CR</v>
          </cell>
          <cell r="E3116" t="str">
            <v>30,92</v>
          </cell>
        </row>
        <row r="3117">
          <cell r="A3117">
            <v>4119</v>
          </cell>
          <cell r="B3117" t="str">
            <v>MADEIRA ROLICA TRATADA, D = 16 A 20 CM, H = 6,00 M, EM EUCALIPTO OU EQUIVALENTE DA REGIAO</v>
          </cell>
          <cell r="C3117" t="str">
            <v>M</v>
          </cell>
          <cell r="D3117" t="str">
            <v>CR</v>
          </cell>
          <cell r="E3117" t="str">
            <v>62,45</v>
          </cell>
        </row>
        <row r="3118">
          <cell r="A3118">
            <v>2794</v>
          </cell>
          <cell r="B3118" t="str">
            <v>MADEIRA ROLICA TRATADA, D = 25 A 29 CM, H = 6,50 M, EM EUCALIPTO OU EQUIVALENTE DA REGIAO</v>
          </cell>
          <cell r="C3118" t="str">
            <v>M</v>
          </cell>
          <cell r="D3118" t="str">
            <v>CR</v>
          </cell>
          <cell r="E3118" t="str">
            <v>165,67</v>
          </cell>
        </row>
        <row r="3119">
          <cell r="A3119">
            <v>2788</v>
          </cell>
          <cell r="B3119" t="str">
            <v>MADEIRA ROLICA TRATADA, D = 30 A 34 CM, H = 6,50 M, EM EUCALIPTO OU EQUIVALENTE DA REGIAO</v>
          </cell>
          <cell r="C3119" t="str">
            <v>M</v>
          </cell>
          <cell r="D3119" t="str">
            <v>CR</v>
          </cell>
          <cell r="E3119" t="str">
            <v>241,35</v>
          </cell>
        </row>
        <row r="3120">
          <cell r="A3120">
            <v>4006</v>
          </cell>
          <cell r="B3120" t="str">
            <v>MADEIRA SERRADA EM PINUS, MISTA OU EQUIVALENTE DA REGIAO - BRUTA</v>
          </cell>
          <cell r="C3120" t="str">
            <v>M3</v>
          </cell>
          <cell r="D3120" t="str">
            <v>CR</v>
          </cell>
          <cell r="E3120" t="str">
            <v>1.043,85</v>
          </cell>
        </row>
        <row r="3121">
          <cell r="A3121">
            <v>36151</v>
          </cell>
          <cell r="B3121" t="str">
            <v>MANGOTE DE SEGURANCA EM RASPA DE COURO</v>
          </cell>
          <cell r="C3121" t="str">
            <v>UN</v>
          </cell>
          <cell r="D3121" t="str">
            <v>CR</v>
          </cell>
          <cell r="E3121" t="str">
            <v>24,76</v>
          </cell>
        </row>
        <row r="3122">
          <cell r="A3122">
            <v>37457</v>
          </cell>
          <cell r="B3122" t="str">
            <v>MANGUEIRA CRISTAL PARA NIVEL, LISA, PVC TRANSPARENTE, 3/8" X1,5 MM</v>
          </cell>
          <cell r="C3122" t="str">
            <v>M</v>
          </cell>
          <cell r="D3122" t="str">
            <v>AS</v>
          </cell>
          <cell r="E3122" t="str">
            <v>3,16</v>
          </cell>
        </row>
        <row r="3123">
          <cell r="A3123">
            <v>37456</v>
          </cell>
          <cell r="B3123" t="str">
            <v>MANGUEIRA CRISTAL PARA NIVEL, LISA, PVC TRANSPARENTE, 5/16" X1 MM</v>
          </cell>
          <cell r="C3123" t="str">
            <v>M</v>
          </cell>
          <cell r="D3123" t="str">
            <v>AS</v>
          </cell>
          <cell r="E3123" t="str">
            <v>1,66</v>
          </cell>
        </row>
        <row r="3124">
          <cell r="A3124">
            <v>37461</v>
          </cell>
          <cell r="B3124" t="str">
            <v>MANGUEIRA CRISTAL TRANCADA, PVC COM REFORCO, COM PRESSAO DE TRABALHO (PT) 250 LBS/POL2, DE 3/4" X *2,8* MM</v>
          </cell>
          <cell r="C3124" t="str">
            <v>M</v>
          </cell>
          <cell r="D3124" t="str">
            <v>AS</v>
          </cell>
          <cell r="E3124" t="str">
            <v>11,74</v>
          </cell>
        </row>
        <row r="3125">
          <cell r="A3125">
            <v>37460</v>
          </cell>
          <cell r="B3125" t="str">
            <v>MANGUEIRA CRISTAL TRANCADA, PVC COM REFORCO, PRESSAO DE TRABALHO (PT) 250 LBS/POL2, DE 1" X *3,4* MM</v>
          </cell>
          <cell r="C3125" t="str">
            <v>M</v>
          </cell>
          <cell r="D3125" t="str">
            <v>AS</v>
          </cell>
          <cell r="E3125" t="str">
            <v>16,03</v>
          </cell>
        </row>
        <row r="3126">
          <cell r="A3126">
            <v>37458</v>
          </cell>
          <cell r="B3126" t="str">
            <v>MANGUEIRA CRISTAL, LISA, PVC TRANSPARENTE, 1/2" X 2 MM</v>
          </cell>
          <cell r="C3126" t="str">
            <v>M</v>
          </cell>
          <cell r="D3126" t="str">
            <v>AS</v>
          </cell>
          <cell r="E3126" t="str">
            <v>4,70</v>
          </cell>
        </row>
        <row r="3127">
          <cell r="A3127">
            <v>37454</v>
          </cell>
          <cell r="B3127" t="str">
            <v>MANGUEIRA CRISTAL, LISA, PVC TRANSPARENTE, 1/4" X1 MM</v>
          </cell>
          <cell r="C3127" t="str">
            <v>M</v>
          </cell>
          <cell r="D3127" t="str">
            <v>AS</v>
          </cell>
          <cell r="E3127" t="str">
            <v>1,23</v>
          </cell>
        </row>
        <row r="3128">
          <cell r="A3128">
            <v>37455</v>
          </cell>
          <cell r="B3128" t="str">
            <v>MANGUEIRA CRISTAL, LISA, PVC TRANSPARENTE, 1/4" X1,5 MM</v>
          </cell>
          <cell r="C3128" t="str">
            <v>M</v>
          </cell>
          <cell r="D3128" t="str">
            <v>AS</v>
          </cell>
          <cell r="E3128" t="str">
            <v>2,07</v>
          </cell>
        </row>
        <row r="3129">
          <cell r="A3129">
            <v>37459</v>
          </cell>
          <cell r="B3129" t="str">
            <v>MANGUEIRA CRISTAL, LISA, PVC TRANSPARENTE, 3/4" X 2 MM</v>
          </cell>
          <cell r="C3129" t="str">
            <v>M</v>
          </cell>
          <cell r="D3129" t="str">
            <v>AS</v>
          </cell>
          <cell r="E3129" t="str">
            <v>6,60</v>
          </cell>
        </row>
        <row r="3130">
          <cell r="A3130">
            <v>21029</v>
          </cell>
          <cell r="B3130" t="str">
            <v>MANGUEIRA DE INCENDIO, TIPO 1, DE 1 1/2", COMPRIMENTO = 15 M, TECIDO EM FIO DE POLIESTER E TUBO INTERNO EM BORRACHA SINTETICA, COM UNIOES ENGATE RAPIDO</v>
          </cell>
          <cell r="C3130" t="str">
            <v>UN</v>
          </cell>
          <cell r="D3130" t="str">
            <v>C</v>
          </cell>
          <cell r="E3130" t="str">
            <v>342,50</v>
          </cell>
        </row>
        <row r="3131">
          <cell r="A3131">
            <v>21030</v>
          </cell>
          <cell r="B3131" t="str">
            <v>MANGUEIRA DE INCENDIO, TIPO 1, DE 1 1/2", COMPRIMENTO = 20 M, TECIDO EM FIO DE POLIESTER E TUBO INTERNO EM BORRACHA SINTETICA, COM UNIOES ENGATE RAPIDO</v>
          </cell>
          <cell r="C3131" t="str">
            <v>UN</v>
          </cell>
          <cell r="D3131" t="str">
            <v>CR</v>
          </cell>
          <cell r="E3131" t="str">
            <v>422,19</v>
          </cell>
        </row>
        <row r="3132">
          <cell r="A3132">
            <v>21031</v>
          </cell>
          <cell r="B3132" t="str">
            <v>MANGUEIRA DE INCENDIO, TIPO 1, DE 1 1/2", COMPRIMENTO = 25 M, TECIDO EM FIO DE POLIESTER E TUBO INTERNO EM BORRACHA SINTETICA, COM UNIOES ENGATE RAPIDO</v>
          </cell>
          <cell r="C3132" t="str">
            <v>UN</v>
          </cell>
          <cell r="D3132" t="str">
            <v>CR</v>
          </cell>
          <cell r="E3132" t="str">
            <v>525,61</v>
          </cell>
        </row>
        <row r="3133">
          <cell r="A3133">
            <v>21032</v>
          </cell>
          <cell r="B3133" t="str">
            <v>MANGUEIRA DE INCENDIO, TIPO 1, DE 1 1/2", COMPRIMENTO = 30 M, TECIDO EM FIO DE POLIESTER E TUBO INTERNO EM BORRACHA SINTETICA, COM UNIOES ENGATE RAPIDO</v>
          </cell>
          <cell r="C3133" t="str">
            <v>UN</v>
          </cell>
          <cell r="D3133" t="str">
            <v>CR</v>
          </cell>
          <cell r="E3133" t="str">
            <v>561,22</v>
          </cell>
        </row>
        <row r="3134">
          <cell r="A3134">
            <v>37527</v>
          </cell>
          <cell r="B3134" t="str">
            <v>MANGUEIRA DE INCENDIO, TIPO 2, DE 1 1/2", COMPRIMENTO = 15 M, TECIDO EM FIO DE POLIESTER E TUBO INTERNO EM BORRACHA SINTETICA, COM UNIOES ENGATE RAPIDO</v>
          </cell>
          <cell r="C3134" t="str">
            <v>UN</v>
          </cell>
          <cell r="D3134" t="str">
            <v>CR</v>
          </cell>
          <cell r="E3134" t="str">
            <v>506,96</v>
          </cell>
        </row>
        <row r="3135">
          <cell r="A3135">
            <v>37528</v>
          </cell>
          <cell r="B3135" t="str">
            <v>MANGUEIRA DE INCENDIO, TIPO 2, DE 1 1/2", COMPRIMENTO = 20 M, TECIDO EM FIO DE POLIESTER E TUBO INTERNO EM BORRACHA SINTETICA, COM UNIOES</v>
          </cell>
          <cell r="C3135" t="str">
            <v>UN</v>
          </cell>
          <cell r="D3135" t="str">
            <v>CR</v>
          </cell>
          <cell r="E3135" t="str">
            <v>604,46</v>
          </cell>
        </row>
        <row r="3136">
          <cell r="A3136">
            <v>37529</v>
          </cell>
          <cell r="B3136" t="str">
            <v>MANGUEIRA DE INCENDIO, TIPO 2, DE 1 1/2", COMPRIMENTO = 25 M, TECIDO EM FIO DE POLIESTER E TUBO INTERNO EM BORRACHA SINTETICA, COM UNIOES</v>
          </cell>
          <cell r="C3136" t="str">
            <v>UN</v>
          </cell>
          <cell r="D3136" t="str">
            <v>CR</v>
          </cell>
          <cell r="E3136" t="str">
            <v>610,39</v>
          </cell>
        </row>
        <row r="3137">
          <cell r="A3137">
            <v>37530</v>
          </cell>
          <cell r="B3137" t="str">
            <v>MANGUEIRA DE INCENDIO, TIPO 2, DE 1 1/2", COMPRIMENTO = 30 M, TECIDO EM FIO DE POLIESTER E TUBO INTERNO EM BORRACHA SINTETICA, COM UNIOES</v>
          </cell>
          <cell r="C3137" t="str">
            <v>UN</v>
          </cell>
          <cell r="D3137" t="str">
            <v>CR</v>
          </cell>
          <cell r="E3137" t="str">
            <v>796,90</v>
          </cell>
        </row>
        <row r="3138">
          <cell r="A3138">
            <v>21034</v>
          </cell>
          <cell r="B3138" t="str">
            <v>MANGUEIRA DE INCENDIO, TIPO 2, DE 2 1/2", COMPRIMENTO = 15 M, TECIDO EM FIO DE POLIESTER E TUBO INTERNO EM BORRACHA SINTETICA, COM UNIOES ENGATE RAPIDO</v>
          </cell>
          <cell r="C3138" t="str">
            <v>UN</v>
          </cell>
          <cell r="D3138" t="str">
            <v>CR</v>
          </cell>
          <cell r="E3138" t="str">
            <v>679,91</v>
          </cell>
        </row>
        <row r="3139">
          <cell r="A3139">
            <v>37531</v>
          </cell>
          <cell r="B3139" t="str">
            <v>MANGUEIRA DE INCENDIO, TIPO 2, DE 2 1/2", COMPRIMENTO = 20 M, TECIDO EM FIO DE POLIESTER E TUBO INTERNO EM BORRACHA SINTETICA, COM UNIOES</v>
          </cell>
          <cell r="C3139" t="str">
            <v>UN</v>
          </cell>
          <cell r="D3139" t="str">
            <v>CR</v>
          </cell>
          <cell r="E3139" t="str">
            <v>856,25</v>
          </cell>
        </row>
        <row r="3140">
          <cell r="A3140">
            <v>21036</v>
          </cell>
          <cell r="B3140" t="str">
            <v>MANGUEIRA DE INCENDIO, TIPO 2, DE 2 1/2", COMPRIMENTO = 25 M, TECIDO EM FIO DE POLIESTER E TUBO INTERNO EM BORRACHA SINTETICA, COM UNIOES ENGATE RAPIDO</v>
          </cell>
          <cell r="C3140" t="str">
            <v>UN</v>
          </cell>
          <cell r="D3140" t="str">
            <v>CR</v>
          </cell>
          <cell r="E3140" t="str">
            <v>1.041,06</v>
          </cell>
        </row>
        <row r="3141">
          <cell r="A3141">
            <v>21037</v>
          </cell>
          <cell r="B3141" t="str">
            <v>MANGUEIRA DE INCENDIO, TIPO 2, DE 2 1/2", COMPRIMENTO = 30 M, TECIDO EM FIO DE POLIESTER E TUBO INTERNO EM BORRACHA SINTETICA, COM UNIOES ENGATE RAPIDO</v>
          </cell>
          <cell r="C3141" t="str">
            <v>UN</v>
          </cell>
          <cell r="D3141" t="str">
            <v>CR</v>
          </cell>
          <cell r="E3141" t="str">
            <v>1.186,88</v>
          </cell>
        </row>
        <row r="3142">
          <cell r="A3142">
            <v>20185</v>
          </cell>
          <cell r="B3142" t="str">
            <v>MANGUEIRA DE PVC FLEXIVEL,TIPO FLAT/ACHATADA, COR LARANJA, D = 1 1/2" (40 MM), PARA CONDUCAO DE AGUA, SERVICOS LEVES E MEDIOS</v>
          </cell>
          <cell r="C3142" t="str">
            <v>M</v>
          </cell>
          <cell r="D3142" t="str">
            <v>AS</v>
          </cell>
          <cell r="E3142" t="str">
            <v>19,09</v>
          </cell>
        </row>
        <row r="3143">
          <cell r="A3143">
            <v>20260</v>
          </cell>
          <cell r="B3143" t="str">
            <v>MANGUEIRA PARA GAS - GLP, PVC, TRANCADA, DIAMETRO DE 3/8", COMPRIMENTO DE 1M (NORMATIZADA)</v>
          </cell>
          <cell r="C3143" t="str">
            <v>UN</v>
          </cell>
          <cell r="D3143" t="str">
            <v>AS</v>
          </cell>
          <cell r="E3143" t="str">
            <v>15,35</v>
          </cell>
        </row>
        <row r="3144">
          <cell r="A3144">
            <v>37523</v>
          </cell>
          <cell r="B3144" t="str">
            <v>MANIPULADOR TELESCOPICO, POTENCIA DE 101 HP, CAPACIDADE DE CARGA DE 3.500 KG, ALTURA MAXIMA DE ELEVACAO DE 12 M</v>
          </cell>
          <cell r="C3144" t="str">
            <v>UN</v>
          </cell>
          <cell r="D3144" t="str">
            <v>AS</v>
          </cell>
          <cell r="E3144" t="str">
            <v>451.380,11</v>
          </cell>
        </row>
        <row r="3145">
          <cell r="A3145">
            <v>37515</v>
          </cell>
          <cell r="B3145" t="str">
            <v>MANIPULADOR TELESCOPICO, POTENCIA DE 85 HP, CAPACIDADE DE CARGA DE 3.500 KG, ALTURA MAXIMA DE ELEVACAO DE 12,3 M</v>
          </cell>
          <cell r="C3145" t="str">
            <v>UN</v>
          </cell>
          <cell r="D3145" t="str">
            <v>AS</v>
          </cell>
          <cell r="E3145" t="str">
            <v>401.300,00</v>
          </cell>
        </row>
        <row r="3146">
          <cell r="A3146">
            <v>12899</v>
          </cell>
          <cell r="B3146" t="str">
            <v>MANOMETRO COM CAIXA EM ACO PINTADO, ESCALA *10* KGF/CM2 (*10* BAR), DIAMETRO NOMINAL DE *63* MM, CONEXAO DE 1/4"</v>
          </cell>
          <cell r="C3146" t="str">
            <v>UN</v>
          </cell>
          <cell r="D3146" t="str">
            <v>AS</v>
          </cell>
          <cell r="E3146" t="str">
            <v>84,81</v>
          </cell>
        </row>
        <row r="3147">
          <cell r="A3147">
            <v>12898</v>
          </cell>
          <cell r="B3147" t="str">
            <v>MANOMETRO COM CAIXA EM ACO PINTADO, ESCALA *10* KGF/CM2 (*10* BAR), DIAMETRO NOMINAL DE 100 MM, CONEXAO DE 1/2"</v>
          </cell>
          <cell r="C3147" t="str">
            <v>UN</v>
          </cell>
          <cell r="D3147" t="str">
            <v>AS</v>
          </cell>
          <cell r="E3147" t="str">
            <v>134,54</v>
          </cell>
        </row>
        <row r="3148">
          <cell r="A3148">
            <v>42528</v>
          </cell>
          <cell r="B3148" t="str">
            <v>MANTA ALUMINIZADA NAS DUAS FACES, PARA SUBCOBERTURA,  E = *2* MM</v>
          </cell>
          <cell r="C3148" t="str">
            <v>M2</v>
          </cell>
          <cell r="D3148" t="str">
            <v>AS</v>
          </cell>
          <cell r="E3148" t="str">
            <v>7,39</v>
          </cell>
        </row>
        <row r="3149">
          <cell r="A3149">
            <v>39696</v>
          </cell>
          <cell r="B3149" t="str">
            <v>MANTA ALUMINIZADA 1 FACE PARA SUBCOBERTURA, E = *1* MM</v>
          </cell>
          <cell r="C3149" t="str">
            <v>M2</v>
          </cell>
          <cell r="D3149" t="str">
            <v>AS</v>
          </cell>
          <cell r="E3149" t="str">
            <v>5,20</v>
          </cell>
        </row>
        <row r="3150">
          <cell r="A3150">
            <v>39700</v>
          </cell>
          <cell r="B3150" t="str">
            <v>MANTA ANTIRRUIDO DE POLIESTER (PET) PARA CONTRAPISO E = *8* MM</v>
          </cell>
          <cell r="C3150" t="str">
            <v>M2</v>
          </cell>
          <cell r="D3150" t="str">
            <v>AS</v>
          </cell>
          <cell r="E3150" t="str">
            <v>17,11</v>
          </cell>
        </row>
        <row r="3151">
          <cell r="A3151">
            <v>11621</v>
          </cell>
          <cell r="B3151" t="str">
            <v>MANTA ASFALTICA ELASTOMERICA EM POLIESTER ALUMINIZADA 3 MM, TIPO III, CLASSE B (NBR 9952)</v>
          </cell>
          <cell r="C3151" t="str">
            <v>M2</v>
          </cell>
          <cell r="D3151" t="str">
            <v>AS</v>
          </cell>
          <cell r="E3151" t="str">
            <v>34,04</v>
          </cell>
        </row>
        <row r="3152">
          <cell r="A3152">
            <v>4014</v>
          </cell>
          <cell r="B3152" t="str">
            <v>MANTA ASFALTICA ELASTOMERICA EM POLIESTER 3 MM, TIPO III, CLASSE B, ACABAMENTO PP (NBR 9952)</v>
          </cell>
          <cell r="C3152" t="str">
            <v>M2</v>
          </cell>
          <cell r="D3152" t="str">
            <v>AS</v>
          </cell>
          <cell r="E3152" t="str">
            <v>35,22</v>
          </cell>
        </row>
        <row r="3153">
          <cell r="A3153">
            <v>4015</v>
          </cell>
          <cell r="B3153" t="str">
            <v>MANTA ASFALTICA ELASTOMERICA EM POLIESTER 4 MM, TIPO III, CLASSE B, ACABAMENTO PP (NBR 9952)</v>
          </cell>
          <cell r="C3153" t="str">
            <v>M2</v>
          </cell>
          <cell r="D3153" t="str">
            <v>AS</v>
          </cell>
          <cell r="E3153" t="str">
            <v>43,25</v>
          </cell>
        </row>
        <row r="3154">
          <cell r="A3154">
            <v>4017</v>
          </cell>
          <cell r="B3154" t="str">
            <v>MANTA ASFALTICA ELASTOMERICA EM POLIESTER 5 MM, TIPO III, CLASSE B, ACABAMENTO PP (NBR 9952)</v>
          </cell>
          <cell r="C3154" t="str">
            <v>M2</v>
          </cell>
          <cell r="D3154" t="str">
            <v>AS</v>
          </cell>
          <cell r="E3154" t="str">
            <v>62,94</v>
          </cell>
        </row>
        <row r="3155">
          <cell r="A3155">
            <v>4016</v>
          </cell>
          <cell r="B3155" t="str">
            <v>MANTA ASFALTICA ELASTOMERICA TIPO GLASS 3 MM, TIPO II, CLASSE C, ACABAMENTO PP (NBR 9952)</v>
          </cell>
          <cell r="C3155" t="str">
            <v>M2</v>
          </cell>
          <cell r="D3155" t="str">
            <v>AS</v>
          </cell>
          <cell r="E3155" t="str">
            <v>24,86</v>
          </cell>
        </row>
        <row r="3156">
          <cell r="A3156">
            <v>39699</v>
          </cell>
          <cell r="B3156" t="str">
            <v>MANTA DE BORRACHA ANTIRRUIDO 5 MM</v>
          </cell>
          <cell r="C3156" t="str">
            <v>M2</v>
          </cell>
          <cell r="D3156" t="str">
            <v>CR</v>
          </cell>
          <cell r="E3156" t="str">
            <v>12,22</v>
          </cell>
        </row>
        <row r="3157">
          <cell r="A3157">
            <v>38544</v>
          </cell>
          <cell r="B3157" t="str">
            <v>MANTA DE POLIETILENO EXPANDIDO (PEBD) ANTICHAMAS, E = 8 MM</v>
          </cell>
          <cell r="C3157" t="str">
            <v>M2</v>
          </cell>
          <cell r="D3157" t="str">
            <v>AS</v>
          </cell>
          <cell r="E3157" t="str">
            <v>6,38</v>
          </cell>
        </row>
        <row r="3158">
          <cell r="A3158">
            <v>38545</v>
          </cell>
          <cell r="B3158" t="str">
            <v>MANTA DE POLIETILENO EXPANDIDO (PEBD), E = 5 MM</v>
          </cell>
          <cell r="C3158" t="str">
            <v>M2</v>
          </cell>
          <cell r="D3158" t="str">
            <v>AS</v>
          </cell>
          <cell r="E3158" t="str">
            <v>4,10</v>
          </cell>
        </row>
        <row r="3159">
          <cell r="A3159">
            <v>42527</v>
          </cell>
          <cell r="B3159" t="str">
            <v>MANTA DE POLIETILENO EXPANDIDO, COM 1 FACE METALIZADA PARA SUBCOBERTURA,  E = *5* MM</v>
          </cell>
          <cell r="C3159" t="str">
            <v>M2</v>
          </cell>
          <cell r="D3159" t="str">
            <v>AS</v>
          </cell>
          <cell r="E3159" t="str">
            <v>19,54</v>
          </cell>
        </row>
        <row r="3160">
          <cell r="A3160">
            <v>39323</v>
          </cell>
          <cell r="B3160" t="str">
            <v>MANTA GEOTEXTIL TECIDO DE LAMINETES DE POLIPROPILENO, RESISTENCIA A TRACAO = *25* KN/M</v>
          </cell>
          <cell r="C3160" t="str">
            <v>M2</v>
          </cell>
          <cell r="D3160" t="str">
            <v>AS</v>
          </cell>
          <cell r="E3160" t="str">
            <v>15,64</v>
          </cell>
        </row>
        <row r="3161">
          <cell r="A3161">
            <v>626</v>
          </cell>
          <cell r="B3161" t="str">
            <v>MANTA LIQUIDA DE BASE ASFALTICA MODIFICADA COM A ADICAO DE ELASTOMEROS DILUIDOS EM SOLVENTE ORGANICO, APLICACAO A FRIO (MEMBRANA IMPERMEABILIZANTE ASFASTICA)</v>
          </cell>
          <cell r="C3161" t="str">
            <v>KG</v>
          </cell>
          <cell r="D3161" t="str">
            <v>C</v>
          </cell>
          <cell r="E3161" t="str">
            <v>14,44</v>
          </cell>
        </row>
        <row r="3162">
          <cell r="A3162">
            <v>25860</v>
          </cell>
          <cell r="B3162" t="str">
            <v>MANTA TERMOPLASTICA, PEAD, GEOMEMBRANA LISA, E = 0,50 MM ( NBR 15352)</v>
          </cell>
          <cell r="C3162" t="str">
            <v>M2</v>
          </cell>
          <cell r="D3162" t="str">
            <v>AS</v>
          </cell>
          <cell r="E3162" t="str">
            <v>10,27</v>
          </cell>
        </row>
        <row r="3163">
          <cell r="A3163">
            <v>25861</v>
          </cell>
          <cell r="B3163" t="str">
            <v>MANTA TERMOPLASTICA, PEAD, GEOMEMBRANA LISA, E = 0,75 MM ( NBR 15352)</v>
          </cell>
          <cell r="C3163" t="str">
            <v>M2</v>
          </cell>
          <cell r="D3163" t="str">
            <v>AS</v>
          </cell>
          <cell r="E3163" t="str">
            <v>15,50</v>
          </cell>
        </row>
        <row r="3164">
          <cell r="A3164">
            <v>25862</v>
          </cell>
          <cell r="B3164" t="str">
            <v>MANTA TERMOPLASTICA, PEAD, GEOMEMBRANA LISA, E = 0,80 MM ( NBR 15352)</v>
          </cell>
          <cell r="C3164" t="str">
            <v>M2</v>
          </cell>
          <cell r="D3164" t="str">
            <v>AS</v>
          </cell>
          <cell r="E3164" t="str">
            <v>16,45</v>
          </cell>
        </row>
        <row r="3165">
          <cell r="A3165">
            <v>25863</v>
          </cell>
          <cell r="B3165" t="str">
            <v>MANTA TERMOPLASTICA, PEAD, GEOMEMBRANA LISA, E = 1,00 MM ( NBR 15352)</v>
          </cell>
          <cell r="C3165" t="str">
            <v>M2</v>
          </cell>
          <cell r="D3165" t="str">
            <v>AS</v>
          </cell>
          <cell r="E3165" t="str">
            <v>20,56</v>
          </cell>
        </row>
        <row r="3166">
          <cell r="A3166">
            <v>25864</v>
          </cell>
          <cell r="B3166" t="str">
            <v>MANTA TERMOPLASTICA, PEAD, GEOMEMBRANA LISA, E = 1,50 MM ( NBR 15352)</v>
          </cell>
          <cell r="C3166" t="str">
            <v>M2</v>
          </cell>
          <cell r="D3166" t="str">
            <v>AS</v>
          </cell>
          <cell r="E3166" t="str">
            <v>30,84</v>
          </cell>
        </row>
        <row r="3167">
          <cell r="A3167">
            <v>25865</v>
          </cell>
          <cell r="B3167" t="str">
            <v>MANTA TERMOPLASTICA, PEAD, GEOMEMBRANA LISA, E = 2,00 MM ( NBR 15352)</v>
          </cell>
          <cell r="C3167" t="str">
            <v>M2</v>
          </cell>
          <cell r="D3167" t="str">
            <v>AS</v>
          </cell>
          <cell r="E3167" t="str">
            <v>41,31</v>
          </cell>
        </row>
        <row r="3168">
          <cell r="A3168">
            <v>25866</v>
          </cell>
          <cell r="B3168" t="str">
            <v>MANTA TERMOPLASTICA, PEAD, GEOMEMBRANA LISA, E = 2,50 MM ( NBR 15352)</v>
          </cell>
          <cell r="C3168" t="str">
            <v>M2</v>
          </cell>
          <cell r="D3168" t="str">
            <v>AS</v>
          </cell>
          <cell r="E3168" t="str">
            <v>51,30</v>
          </cell>
        </row>
        <row r="3169">
          <cell r="A3169">
            <v>25868</v>
          </cell>
          <cell r="B3169" t="str">
            <v>MANTA TERMOPLASTICA, PEAD, GEOMEMBRANA TEXTURIZADA EM AMBAS AS FACES, E = 0,50 MM (NBR 15352)</v>
          </cell>
          <cell r="C3169" t="str">
            <v>M2</v>
          </cell>
          <cell r="D3169" t="str">
            <v>AS</v>
          </cell>
          <cell r="E3169" t="str">
            <v>11,45</v>
          </cell>
        </row>
        <row r="3170">
          <cell r="A3170">
            <v>25869</v>
          </cell>
          <cell r="B3170" t="str">
            <v>MANTA TERMOPLASTICA, PEAD, GEOMEMBRANA TEXTURIZADA EM AMBAS AS FACES, E = 0,75 MM (NBR 15352)</v>
          </cell>
          <cell r="C3170" t="str">
            <v>M2</v>
          </cell>
          <cell r="D3170" t="str">
            <v>AS</v>
          </cell>
          <cell r="E3170" t="str">
            <v>16,16</v>
          </cell>
        </row>
        <row r="3171">
          <cell r="A3171">
            <v>25870</v>
          </cell>
          <cell r="B3171" t="str">
            <v>MANTA TERMOPLASTICA, PEAD, GEOMEMBRANA TEXTURIZADA EM AMBAS AS FACES, E = 0,80 MM (NBR 15352)</v>
          </cell>
          <cell r="C3171" t="str">
            <v>M2</v>
          </cell>
          <cell r="D3171" t="str">
            <v>AS</v>
          </cell>
          <cell r="E3171" t="str">
            <v>18,32</v>
          </cell>
        </row>
        <row r="3172">
          <cell r="A3172">
            <v>25871</v>
          </cell>
          <cell r="B3172" t="str">
            <v>MANTA TERMOPLASTICA, PEAD, GEOMEMBRANA TEXTURIZADA EM AMBAS AS FACES, E = 1,00 MM (NBR 15352)</v>
          </cell>
          <cell r="C3172" t="str">
            <v>M2</v>
          </cell>
          <cell r="D3172" t="str">
            <v>AS</v>
          </cell>
          <cell r="E3172" t="str">
            <v>22,49</v>
          </cell>
        </row>
        <row r="3173">
          <cell r="A3173">
            <v>25867</v>
          </cell>
          <cell r="B3173" t="str">
            <v>MANTA TERMOPLASTICA, PEAD, GEOMEMBRANA TEXTURIZADA EM AMBAS AS FACES, E = 1,50 MM (NBR 15352)</v>
          </cell>
          <cell r="C3173" t="str">
            <v>M2</v>
          </cell>
          <cell r="D3173" t="str">
            <v>AS</v>
          </cell>
          <cell r="E3173" t="str">
            <v>33,30</v>
          </cell>
        </row>
        <row r="3174">
          <cell r="A3174">
            <v>25872</v>
          </cell>
          <cell r="B3174" t="str">
            <v>MANTA TERMOPLASTICA, PEAD, GEOMEMBRANA TEXTURIZADA EM AMBAS AS FACES, E = 2,00 MM (NBR 15352)</v>
          </cell>
          <cell r="C3174" t="str">
            <v>M2</v>
          </cell>
          <cell r="D3174" t="str">
            <v>AS</v>
          </cell>
          <cell r="E3174" t="str">
            <v>45,00</v>
          </cell>
        </row>
        <row r="3175">
          <cell r="A3175">
            <v>25873</v>
          </cell>
          <cell r="B3175" t="str">
            <v>MANTA TERMOPLASTICA, PEAD, GEOMEMBRANA TEXTURIZADA EM AMBAS AS FACES, E = 2,50 MM (NBR 15352)</v>
          </cell>
          <cell r="C3175" t="str">
            <v>M2</v>
          </cell>
          <cell r="D3175" t="str">
            <v>AS</v>
          </cell>
          <cell r="E3175" t="str">
            <v>56,13</v>
          </cell>
        </row>
        <row r="3176">
          <cell r="A3176">
            <v>11479</v>
          </cell>
          <cell r="B3176" t="str">
            <v>MAQUINA DE 40 MM PARA FECHADURA DE EMBUTIR EXTERNA, EM ACO INOX</v>
          </cell>
          <cell r="C3176" t="str">
            <v>UN</v>
          </cell>
          <cell r="D3176" t="str">
            <v>CR</v>
          </cell>
          <cell r="E3176" t="str">
            <v>21,02</v>
          </cell>
        </row>
        <row r="3177">
          <cell r="A3177">
            <v>11481</v>
          </cell>
          <cell r="B3177" t="str">
            <v>MAQUINA DE 40 MM PARA FECHADURA, PARA PORTA DE BANHEIRO, EM ACO INOX</v>
          </cell>
          <cell r="C3177" t="str">
            <v>UN</v>
          </cell>
          <cell r="D3177" t="str">
            <v>CR</v>
          </cell>
          <cell r="E3177" t="str">
            <v>19,01</v>
          </cell>
        </row>
        <row r="3178">
          <cell r="A3178">
            <v>43609</v>
          </cell>
          <cell r="B3178" t="str">
            <v>MAQUINA DE 40 MM PARA FECHADURA, PARA PORTA INTERNA, EM ACO INOX</v>
          </cell>
          <cell r="C3178" t="str">
            <v>UN</v>
          </cell>
          <cell r="D3178" t="str">
            <v>CR</v>
          </cell>
          <cell r="E3178" t="str">
            <v>19,01</v>
          </cell>
        </row>
        <row r="3179">
          <cell r="A3179">
            <v>11478</v>
          </cell>
          <cell r="B3179" t="str">
            <v>MAQUINA DE 55 MM PARA FECHADURA DE EMBUTIR EXTERNA, EM ACO INOX</v>
          </cell>
          <cell r="C3179" t="str">
            <v>UN</v>
          </cell>
          <cell r="D3179" t="str">
            <v>CR</v>
          </cell>
          <cell r="E3179" t="str">
            <v>36,06</v>
          </cell>
        </row>
        <row r="3180">
          <cell r="A3180">
            <v>43608</v>
          </cell>
          <cell r="B3180" t="str">
            <v>MAQUINA DE 55 MM PARA FECHADURA, PARA PORTA DE BANHEIRO, EM ACO INOX</v>
          </cell>
          <cell r="C3180" t="str">
            <v>UN</v>
          </cell>
          <cell r="D3180" t="str">
            <v>CR</v>
          </cell>
          <cell r="E3180" t="str">
            <v>27,52</v>
          </cell>
        </row>
        <row r="3181">
          <cell r="A3181">
            <v>11476</v>
          </cell>
          <cell r="B3181" t="str">
            <v>MAQUINA DE 55 MM PARA FECHADURA, PARA PORTA INTERNA, EM ACO INOX</v>
          </cell>
          <cell r="C3181" t="str">
            <v>UN</v>
          </cell>
          <cell r="D3181" t="str">
            <v>CR</v>
          </cell>
          <cell r="E3181" t="str">
            <v>27,52</v>
          </cell>
        </row>
        <row r="3182">
          <cell r="A3182">
            <v>40637</v>
          </cell>
          <cell r="B3182" t="str">
            <v>MAQUINA DEMARCADORA DE FAIXA DE TRAFEGO A FRIO, AUTOPROPELIDA, MOTOR DIESEL 38 HP</v>
          </cell>
          <cell r="C3182" t="str">
            <v>UN</v>
          </cell>
          <cell r="D3182" t="str">
            <v>AS</v>
          </cell>
          <cell r="E3182" t="str">
            <v>572.242,47</v>
          </cell>
        </row>
        <row r="3183">
          <cell r="A3183">
            <v>13836</v>
          </cell>
          <cell r="B3183" t="str">
            <v>MAQUINA EXTRUSORA DE CONCRETO PARA GUIAS E SARJETAS, COM MOTOR A DIESEL DE 14 CV</v>
          </cell>
          <cell r="C3183" t="str">
            <v>UN</v>
          </cell>
          <cell r="D3183" t="str">
            <v>AS</v>
          </cell>
          <cell r="E3183" t="str">
            <v>55.478,04</v>
          </cell>
        </row>
        <row r="3184">
          <cell r="A3184">
            <v>14534</v>
          </cell>
          <cell r="B3184" t="str">
            <v>MAQUINA MANUAL TIPO PRENSA PARA PRODUCAO DE BLOCOS E PAVIMENTOS DE CONCRETO, COM MOTOR ELETRICO TRIFASICO PARA VIBRACAO, POTENCIA TOTAL INSTALADA DE 1,5 KW</v>
          </cell>
          <cell r="C3184" t="str">
            <v>UN</v>
          </cell>
          <cell r="D3184" t="str">
            <v>AS</v>
          </cell>
          <cell r="E3184" t="str">
            <v>23.224,58</v>
          </cell>
        </row>
        <row r="3185">
          <cell r="A3185">
            <v>14619</v>
          </cell>
          <cell r="B3185" t="str">
            <v>MAQUINA PARA CORTE COM DISCO ABRASIVO DE DIAMETRO DE 18'' (450 MM), COM MOTOR ELETRICO TRIFASICO DE 10 CV</v>
          </cell>
          <cell r="C3185" t="str">
            <v>UN</v>
          </cell>
          <cell r="D3185" t="str">
            <v>CR</v>
          </cell>
          <cell r="E3185" t="str">
            <v>13.472,83</v>
          </cell>
        </row>
        <row r="3186">
          <cell r="A3186">
            <v>14535</v>
          </cell>
          <cell r="B3186" t="str">
            <v>MAQUINA TIPO PRENSA HIDRAULICA, PARA FABRICACAO DE TUBOS DE CONCRETO PARA AGUAS PLUVIAIS, DN 200 A DN 600 MM X 1000 MM DE COMPRIMENTO, COM MOTOR PRINCIPAL DE 20 CV</v>
          </cell>
          <cell r="C3186" t="str">
            <v>UN</v>
          </cell>
          <cell r="D3186" t="str">
            <v>AS</v>
          </cell>
          <cell r="E3186" t="str">
            <v>230.506,14</v>
          </cell>
        </row>
        <row r="3187">
          <cell r="A3187">
            <v>39813</v>
          </cell>
          <cell r="B3187" t="str">
            <v>MAQUINA TIPO VASO/TANQUE/JATO DE PRESSAO PORTATIL PARA JATEAMENTO, CONTROLE AUTOMATICO E REMOTO, CAMARA DE 1 SAIDA, 280 L, DIAM. *670* MM, BICO JATO CURTO VENTURI DE 5/16", MANGUEIRA DE 1" DE 10 M, COMPLETA (VALVULAS POP UP E DOSADORA, FUNDO CONICO ETC)</v>
          </cell>
          <cell r="C3187" t="str">
            <v>UN</v>
          </cell>
          <cell r="D3187" t="str">
            <v>AS</v>
          </cell>
          <cell r="E3187" t="str">
            <v>21.768,41</v>
          </cell>
        </row>
        <row r="3188">
          <cell r="A3188">
            <v>40403</v>
          </cell>
          <cell r="B3188" t="str">
            <v>MAQUINA TRANSFORMADORA MONOFASICA PARA SOLDA ELETRICA, TENSAO DE 220 V, FREQUENCIA DE 60 HZ, FAIXA DE CORRENTE ENTRE 80 A (+/- 10 A) E 250 A, POTENCIA ENTRE 14,00 KVA E 15,0 KVA, CICLO DE TRABALHO ENTRE 10% E 20% A 250 A</v>
          </cell>
          <cell r="C3188" t="str">
            <v>UN</v>
          </cell>
          <cell r="D3188" t="str">
            <v>CR</v>
          </cell>
          <cell r="E3188" t="str">
            <v>532,98</v>
          </cell>
        </row>
        <row r="3189">
          <cell r="A3189">
            <v>12868</v>
          </cell>
          <cell r="B3189" t="str">
            <v>MARCENEIRO</v>
          </cell>
          <cell r="C3189" t="str">
            <v>H</v>
          </cell>
          <cell r="D3189" t="str">
            <v>CR</v>
          </cell>
          <cell r="E3189" t="str">
            <v>12,51</v>
          </cell>
        </row>
        <row r="3190">
          <cell r="A3190">
            <v>40916</v>
          </cell>
          <cell r="B3190" t="str">
            <v>MARCENEIRO (MENSALISTA)</v>
          </cell>
          <cell r="C3190" t="str">
            <v>MES</v>
          </cell>
          <cell r="D3190" t="str">
            <v>CR</v>
          </cell>
          <cell r="E3190" t="str">
            <v>2.207,21</v>
          </cell>
        </row>
        <row r="3191">
          <cell r="A3191">
            <v>4755</v>
          </cell>
          <cell r="B3191" t="str">
            <v>MARMORISTA / GRANITEIRO</v>
          </cell>
          <cell r="C3191" t="str">
            <v>H</v>
          </cell>
          <cell r="D3191" t="str">
            <v>CR</v>
          </cell>
          <cell r="E3191" t="str">
            <v>13,72</v>
          </cell>
        </row>
        <row r="3192">
          <cell r="A3192">
            <v>41067</v>
          </cell>
          <cell r="B3192" t="str">
            <v>MARMORISTA / GRANITEIRO (MENSALISTA)</v>
          </cell>
          <cell r="C3192" t="str">
            <v>MES</v>
          </cell>
          <cell r="D3192" t="str">
            <v>CR</v>
          </cell>
          <cell r="E3192" t="str">
            <v>2.417,44</v>
          </cell>
        </row>
        <row r="3193">
          <cell r="A3193">
            <v>38463</v>
          </cell>
          <cell r="B3193" t="str">
            <v>MARTELO DE SOLDADOR/PICADOR DE SOLDA</v>
          </cell>
          <cell r="C3193" t="str">
            <v>UN</v>
          </cell>
          <cell r="D3193" t="str">
            <v>CR</v>
          </cell>
          <cell r="E3193" t="str">
            <v>22,86</v>
          </cell>
        </row>
        <row r="3194">
          <cell r="A3194">
            <v>40703</v>
          </cell>
          <cell r="B3194" t="str">
            <v>MARTELO DEMOLIDOR ELETRICO, COM POTENCIA DE 2.000 W, FREQUENCIA DE 1.000 IMPACTOS POR MINUTO, FORÇA DE IMPACTO ENTRE 60 E 65 J, PESO DE 30 KG</v>
          </cell>
          <cell r="C3194" t="str">
            <v>UN</v>
          </cell>
          <cell r="D3194" t="str">
            <v>C</v>
          </cell>
          <cell r="E3194" t="str">
            <v>11.308,10</v>
          </cell>
        </row>
        <row r="3195">
          <cell r="A3195">
            <v>14531</v>
          </cell>
          <cell r="B3195" t="str">
            <v>MARTELO DEMOLIDOR PNEUMATICO MANUAL, COM REDUCAO DE VIBRACAO, PESO DE 21 KG</v>
          </cell>
          <cell r="C3195" t="str">
            <v>UN</v>
          </cell>
          <cell r="D3195" t="str">
            <v>CR</v>
          </cell>
          <cell r="E3195" t="str">
            <v>21.082,56</v>
          </cell>
        </row>
        <row r="3196">
          <cell r="A3196">
            <v>36533</v>
          </cell>
          <cell r="B3196" t="str">
            <v>MARTELO DEMOLIDOR PNEUMATICO MANUAL, COM REDUCAO DE VIBRACAO, PESO DE 31,5 KG</v>
          </cell>
          <cell r="C3196" t="str">
            <v>UN</v>
          </cell>
          <cell r="D3196" t="str">
            <v>CR</v>
          </cell>
          <cell r="E3196" t="str">
            <v>24.260,63</v>
          </cell>
        </row>
        <row r="3197">
          <cell r="A3197">
            <v>11616</v>
          </cell>
          <cell r="B3197" t="str">
            <v>MARTELO DEMOLIDOR PNEUMATICO MANUAL, PADRAO, PESO DE 32 KG</v>
          </cell>
          <cell r="C3197" t="str">
            <v>UN</v>
          </cell>
          <cell r="D3197" t="str">
            <v>CR</v>
          </cell>
          <cell r="E3197" t="str">
            <v>22.913,81</v>
          </cell>
        </row>
        <row r="3198">
          <cell r="A3198">
            <v>41898</v>
          </cell>
          <cell r="B3198" t="str">
            <v>MARTELO DEMOLIDOR PNEUMATICO MANUAL, PESO  DE 28 KG, COM SILENCIADOR</v>
          </cell>
          <cell r="C3198" t="str">
            <v>UN</v>
          </cell>
          <cell r="D3198" t="str">
            <v>CR</v>
          </cell>
          <cell r="E3198" t="str">
            <v>25.781,15</v>
          </cell>
        </row>
        <row r="3199">
          <cell r="A3199">
            <v>13447</v>
          </cell>
          <cell r="B3199" t="str">
            <v>MARTELO PERFURADOR PNEUMATICO MANUAL, DE SUPERFICIE, COM AVANCO DE COLUNA, PESO DE 22 KG</v>
          </cell>
          <cell r="C3199" t="str">
            <v>UN</v>
          </cell>
          <cell r="D3199" t="str">
            <v>CR</v>
          </cell>
          <cell r="E3199" t="str">
            <v>47.439,09</v>
          </cell>
        </row>
        <row r="3200">
          <cell r="A3200">
            <v>14529</v>
          </cell>
          <cell r="B3200" t="str">
            <v>MARTELO PERFURADOR PNEUMATICO MANUAL, HASTE 25 X 75 MM, 21 KG</v>
          </cell>
          <cell r="C3200" t="str">
            <v>UN</v>
          </cell>
          <cell r="D3200" t="str">
            <v>CR</v>
          </cell>
          <cell r="E3200" t="str">
            <v>26.531,48</v>
          </cell>
        </row>
        <row r="3201">
          <cell r="A3201">
            <v>10747</v>
          </cell>
          <cell r="B3201" t="str">
            <v>MARTELO PERFURADOR PNEUMATICO MANUAL, PESO DE 25 KG, COM SILENCIADOR</v>
          </cell>
          <cell r="C3201" t="str">
            <v>UN</v>
          </cell>
          <cell r="D3201" t="str">
            <v>CR</v>
          </cell>
          <cell r="E3201" t="str">
            <v>26.031,43</v>
          </cell>
        </row>
        <row r="3202">
          <cell r="A3202">
            <v>36141</v>
          </cell>
          <cell r="B3202" t="str">
            <v>MASCARA DE SEGURANCA PARA SOLDA COM ESCUDO DE CELERON E CARNEIRA DE PLASTICO COM REGULAGEM</v>
          </cell>
          <cell r="C3202" t="str">
            <v>UN</v>
          </cell>
          <cell r="D3202" t="str">
            <v>CR</v>
          </cell>
          <cell r="E3202" t="str">
            <v>33,42</v>
          </cell>
        </row>
        <row r="3203">
          <cell r="A3203">
            <v>39434</v>
          </cell>
          <cell r="B3203" t="str">
            <v>MASSA DE REJUNTE EM PO PARA DRYWALL, A BASE DE GESSO, SECAGEM RAPIDA, PARA TRATAMENTO DE JUNTAS DE CHAPA DE GESSO (NECESSITA ADICAO DE AGUA)</v>
          </cell>
          <cell r="C3203" t="str">
            <v>KG</v>
          </cell>
          <cell r="D3203" t="str">
            <v>AS</v>
          </cell>
          <cell r="E3203" t="str">
            <v>2,44</v>
          </cell>
        </row>
        <row r="3204">
          <cell r="A3204">
            <v>39433</v>
          </cell>
          <cell r="B3204" t="str">
            <v>MASSA DE REJUNTE PRONTA PARA TRATAMENTO DE JUNTAS DE CHAPA DE GESSO PARA DRYWALL, SEM ADICAO DE AGUA</v>
          </cell>
          <cell r="C3204" t="str">
            <v>KG</v>
          </cell>
          <cell r="D3204" t="str">
            <v>AS</v>
          </cell>
          <cell r="E3204" t="str">
            <v>1,75</v>
          </cell>
        </row>
        <row r="3205">
          <cell r="A3205">
            <v>4049</v>
          </cell>
          <cell r="B3205" t="str">
            <v>MASSA EPOXI BICOMPONENTE (MASSA + CATALIZADOR)</v>
          </cell>
          <cell r="C3205" t="str">
            <v>L</v>
          </cell>
          <cell r="D3205" t="str">
            <v>CR</v>
          </cell>
          <cell r="E3205" t="str">
            <v>51,31</v>
          </cell>
        </row>
        <row r="3206">
          <cell r="A3206">
            <v>38120</v>
          </cell>
          <cell r="B3206" t="str">
            <v>MASSA EPOXI BICOMPONENTE PARA REPAROS</v>
          </cell>
          <cell r="C3206" t="str">
            <v>KG</v>
          </cell>
          <cell r="D3206" t="str">
            <v>CR</v>
          </cell>
          <cell r="E3206" t="str">
            <v>102,76</v>
          </cell>
        </row>
        <row r="3207">
          <cell r="A3207">
            <v>38877</v>
          </cell>
          <cell r="B3207" t="str">
            <v>MASSA PARA TEXTURA LISA DE BASE ACRILICA, USO INTERNO E EXTERNO</v>
          </cell>
          <cell r="C3207" t="str">
            <v>KG</v>
          </cell>
          <cell r="D3207" t="str">
            <v>CR</v>
          </cell>
          <cell r="E3207" t="str">
            <v>7,04</v>
          </cell>
        </row>
        <row r="3208">
          <cell r="A3208">
            <v>34546</v>
          </cell>
          <cell r="B3208" t="str">
            <v>MASSA PARA TEXTURA RUSTICA DE BASE ACRILICA, COR BRANCA, USO INTERNO E EXTERNO</v>
          </cell>
          <cell r="C3208" t="str">
            <v>KG</v>
          </cell>
          <cell r="D3208" t="str">
            <v>CR</v>
          </cell>
          <cell r="E3208" t="str">
            <v>7,10</v>
          </cell>
        </row>
        <row r="3209">
          <cell r="A3209">
            <v>10498</v>
          </cell>
          <cell r="B3209" t="str">
            <v>MASSA PARA VIDRO</v>
          </cell>
          <cell r="C3209" t="str">
            <v>KG</v>
          </cell>
          <cell r="D3209" t="str">
            <v>CR</v>
          </cell>
          <cell r="E3209" t="str">
            <v>8,05</v>
          </cell>
        </row>
        <row r="3210">
          <cell r="A3210">
            <v>4823</v>
          </cell>
          <cell r="B3210" t="str">
            <v>MASSA PLASTICA PARA MARMORE/GRANITO</v>
          </cell>
          <cell r="C3210" t="str">
            <v>KG</v>
          </cell>
          <cell r="D3210" t="str">
            <v>CR</v>
          </cell>
          <cell r="E3210" t="str">
            <v>31,91</v>
          </cell>
        </row>
        <row r="3211">
          <cell r="A3211">
            <v>12357</v>
          </cell>
          <cell r="B3211" t="str">
            <v>MASTRO SIMPLES GALVANIZADO DIAMETRO NOMINAL 1 1/2", COMPRIMENTO 3 M</v>
          </cell>
          <cell r="C3211" t="str">
            <v>UN</v>
          </cell>
          <cell r="D3211" t="str">
            <v>CR</v>
          </cell>
          <cell r="E3211" t="str">
            <v>185,46</v>
          </cell>
        </row>
        <row r="3212">
          <cell r="A3212">
            <v>12358</v>
          </cell>
          <cell r="B3212" t="str">
            <v>MASTRO SIMPLES GALVANIZADO DIAMETRO NOMINAL 2", COMPRIMENTO 3 M</v>
          </cell>
          <cell r="C3212" t="str">
            <v>UN</v>
          </cell>
          <cell r="D3212" t="str">
            <v>CR</v>
          </cell>
          <cell r="E3212" t="str">
            <v>208,61</v>
          </cell>
        </row>
        <row r="3213">
          <cell r="A3213">
            <v>11079</v>
          </cell>
          <cell r="B3213" t="str">
            <v>MATERIAL FILTRANTE (PEDREGULHO) 0,6 A 25,46 MM (POSTO PEDREIRA/FORNECEDOR, SEM FRETE)</v>
          </cell>
          <cell r="C3213" t="str">
            <v>M3</v>
          </cell>
          <cell r="D3213" t="str">
            <v>CR</v>
          </cell>
          <cell r="E3213" t="str">
            <v>1.185,14</v>
          </cell>
        </row>
        <row r="3214">
          <cell r="A3214">
            <v>11082</v>
          </cell>
          <cell r="B3214" t="str">
            <v>MATERIAL FILTRANTE (PEDREGULHO) 38 A 25,4 MM (POSTO PEDREIRA/FORNECEDOR, SEM FRETE)</v>
          </cell>
          <cell r="C3214" t="str">
            <v>M3</v>
          </cell>
          <cell r="D3214" t="str">
            <v>CR</v>
          </cell>
          <cell r="E3214" t="str">
            <v>1.185,14</v>
          </cell>
        </row>
        <row r="3215">
          <cell r="A3215">
            <v>4058</v>
          </cell>
          <cell r="B3215" t="str">
            <v>MECANICO DE EQUIPAMENTOS PESADOS</v>
          </cell>
          <cell r="C3215" t="str">
            <v>H</v>
          </cell>
          <cell r="D3215" t="str">
            <v>CR</v>
          </cell>
          <cell r="E3215" t="str">
            <v>18,06</v>
          </cell>
        </row>
        <row r="3216">
          <cell r="A3216">
            <v>40974</v>
          </cell>
          <cell r="B3216" t="str">
            <v>MECANICO DE EQUIPAMENTOS PESADOS (MENSALISTA)</v>
          </cell>
          <cell r="C3216" t="str">
            <v>MES</v>
          </cell>
          <cell r="D3216" t="str">
            <v>CR</v>
          </cell>
          <cell r="E3216" t="str">
            <v>3.181,42</v>
          </cell>
        </row>
        <row r="3217">
          <cell r="A3217">
            <v>34794</v>
          </cell>
          <cell r="B3217" t="str">
            <v>MECANICO DE REFRIGERACAO</v>
          </cell>
          <cell r="C3217" t="str">
            <v>H</v>
          </cell>
          <cell r="D3217" t="str">
            <v>CR</v>
          </cell>
          <cell r="E3217" t="str">
            <v>13,24</v>
          </cell>
        </row>
        <row r="3218">
          <cell r="A3218">
            <v>40925</v>
          </cell>
          <cell r="B3218" t="str">
            <v>MECANICO DE REFRIGERACAO (MENSALISTA)</v>
          </cell>
          <cell r="C3218" t="str">
            <v>MES</v>
          </cell>
          <cell r="D3218" t="str">
            <v>CR</v>
          </cell>
          <cell r="E3218" t="str">
            <v>2.336,10</v>
          </cell>
        </row>
        <row r="3219">
          <cell r="A3219">
            <v>13741</v>
          </cell>
          <cell r="B3219" t="str">
            <v>MEDIDOR DE NIVEL ESTATICO E DINAMICO PARA POCO, COMPRIMENTO DE 200 M</v>
          </cell>
          <cell r="C3219" t="str">
            <v>UN</v>
          </cell>
          <cell r="D3219" t="str">
            <v>CR</v>
          </cell>
          <cell r="E3219" t="str">
            <v>2.126,47</v>
          </cell>
        </row>
        <row r="3220">
          <cell r="A3220">
            <v>3288</v>
          </cell>
          <cell r="B3220" t="str">
            <v>MEIA CANA DE MADEIRA CEDRINHO OU EQUIVALENTE DA REGIAO, ACABAMENTO PARA FORRO PAULISTA, *2,5 X 2,5* CM</v>
          </cell>
          <cell r="C3220" t="str">
            <v>M</v>
          </cell>
          <cell r="D3220" t="str">
            <v>C</v>
          </cell>
          <cell r="E3220" t="str">
            <v>4,32</v>
          </cell>
        </row>
        <row r="3221">
          <cell r="A3221">
            <v>13587</v>
          </cell>
          <cell r="B3221" t="str">
            <v>MEIA CANA DE MADEIRA PINUS OU EQUIVALENTE DA REGIAO, ACABAMENTO PARA FORRO PAULISTA, *2,5 X 2,5* CM</v>
          </cell>
          <cell r="C3221" t="str">
            <v>M</v>
          </cell>
          <cell r="D3221" t="str">
            <v>CR</v>
          </cell>
          <cell r="E3221" t="str">
            <v>2,61</v>
          </cell>
        </row>
        <row r="3222">
          <cell r="A3222">
            <v>38598</v>
          </cell>
          <cell r="B3222" t="str">
            <v>MEIA CANALETA DE CONCRETO ESTRUTURAL 14 X 19 X 19 CM, FBK 14 MPA (NBR 6136)</v>
          </cell>
          <cell r="C3222" t="str">
            <v>UN</v>
          </cell>
          <cell r="D3222" t="str">
            <v>CR</v>
          </cell>
          <cell r="E3222" t="str">
            <v>2,38</v>
          </cell>
        </row>
        <row r="3223">
          <cell r="A3223">
            <v>38595</v>
          </cell>
          <cell r="B3223" t="str">
            <v>MEIA CANALETA DE CONCRETO ESTRUTURAL 14 X 19 X 19 CM, FBK 4,5 MPA (NBR 6136)</v>
          </cell>
          <cell r="C3223" t="str">
            <v>UN</v>
          </cell>
          <cell r="D3223" t="str">
            <v>CR</v>
          </cell>
          <cell r="E3223" t="str">
            <v>2,02</v>
          </cell>
        </row>
        <row r="3224">
          <cell r="A3224">
            <v>38592</v>
          </cell>
          <cell r="B3224" t="str">
            <v>MEIO BLOCO DE CONCRETO ESTRUTURAL 14 X 19 X 14 CM, FBK 14 MPA (NBR 6136)</v>
          </cell>
          <cell r="C3224" t="str">
            <v>UN</v>
          </cell>
          <cell r="D3224" t="str">
            <v>CR</v>
          </cell>
          <cell r="E3224" t="str">
            <v>2,04</v>
          </cell>
        </row>
        <row r="3225">
          <cell r="A3225">
            <v>38588</v>
          </cell>
          <cell r="B3225" t="str">
            <v>MEIO BLOCO DE CONCRETO ESTRUTURAL 14 X 19 X 14 CM, FBK 4,5 MPA (NBR 6136)</v>
          </cell>
          <cell r="C3225" t="str">
            <v>UN</v>
          </cell>
          <cell r="D3225" t="str">
            <v>CR</v>
          </cell>
          <cell r="E3225" t="str">
            <v>1,63</v>
          </cell>
        </row>
        <row r="3226">
          <cell r="A3226">
            <v>38593</v>
          </cell>
          <cell r="B3226" t="str">
            <v>MEIO BLOCO DE CONCRETO ESTRUTURAL 14 X 19 X 19 CM, FBK 14 MPA (NBR 6136)</v>
          </cell>
          <cell r="C3226" t="str">
            <v>UN</v>
          </cell>
          <cell r="D3226" t="str">
            <v>CR</v>
          </cell>
          <cell r="E3226" t="str">
            <v>2,25</v>
          </cell>
        </row>
        <row r="3227">
          <cell r="A3227">
            <v>38589</v>
          </cell>
          <cell r="B3227" t="str">
            <v>MEIO BLOCO DE CONCRETO ESTRUTURAL 14 X 19 X 19 CM, FBK 4,5 MPA (NBR 6136)</v>
          </cell>
          <cell r="C3227" t="str">
            <v>UN</v>
          </cell>
          <cell r="D3227" t="str">
            <v>CR</v>
          </cell>
          <cell r="E3227" t="str">
            <v>1,71</v>
          </cell>
        </row>
        <row r="3228">
          <cell r="A3228">
            <v>38594</v>
          </cell>
          <cell r="B3228" t="str">
            <v>MEIO BLOCO DE CONCRETO ESTRUTURAL 14 X 19 X 34 CM, FBK 14 MPA (NBR 6136)</v>
          </cell>
          <cell r="C3228" t="str">
            <v>UN</v>
          </cell>
          <cell r="D3228" t="str">
            <v>CR</v>
          </cell>
          <cell r="E3228" t="str">
            <v>3,55</v>
          </cell>
        </row>
        <row r="3229">
          <cell r="A3229">
            <v>34773</v>
          </cell>
          <cell r="B3229" t="str">
            <v>MEIO BLOCO DE VEDACAO DE CONCRETO APARENTE 14 X 19 X 19 CM  (CLASSE C - NBR 6136)</v>
          </cell>
          <cell r="C3229" t="str">
            <v>UN</v>
          </cell>
          <cell r="D3229" t="str">
            <v>CR</v>
          </cell>
          <cell r="E3229" t="str">
            <v>1,68</v>
          </cell>
        </row>
        <row r="3230">
          <cell r="A3230">
            <v>34769</v>
          </cell>
          <cell r="B3230" t="str">
            <v>MEIO BLOCO DE VEDACAO DE CONCRETO APARENTE 19 X 19 X 19 CM (CLASSE C - NBR 6136)</v>
          </cell>
          <cell r="C3230" t="str">
            <v>UN</v>
          </cell>
          <cell r="D3230" t="str">
            <v>CR</v>
          </cell>
          <cell r="E3230" t="str">
            <v>2,08</v>
          </cell>
        </row>
        <row r="3231">
          <cell r="A3231">
            <v>34763</v>
          </cell>
          <cell r="B3231" t="str">
            <v>MEIO BLOCO DE VEDACAO DE CONCRETO APARENTE 9  X 19 X 19 CM (CLASSE C - NBR 6136)</v>
          </cell>
          <cell r="C3231" t="str">
            <v>UN</v>
          </cell>
          <cell r="D3231" t="str">
            <v>CR</v>
          </cell>
          <cell r="E3231" t="str">
            <v>1,28</v>
          </cell>
        </row>
        <row r="3232">
          <cell r="A3232">
            <v>34774</v>
          </cell>
          <cell r="B3232" t="str">
            <v>MEIO BLOCO DE VEDACAO DE CONCRETO 14 X 19 X 19 CM (CLASSE C - NBR 6136)</v>
          </cell>
          <cell r="C3232" t="str">
            <v>UN</v>
          </cell>
          <cell r="D3232" t="str">
            <v>CR</v>
          </cell>
          <cell r="E3232" t="str">
            <v>1,60</v>
          </cell>
        </row>
        <row r="3233">
          <cell r="A3233">
            <v>34771</v>
          </cell>
          <cell r="B3233" t="str">
            <v>MEIO BLOCO DE VEDACAO DE CONCRETO 19 X 19 X 19 CM (CLASSE C - NBR 6136)</v>
          </cell>
          <cell r="C3233" t="str">
            <v>UN</v>
          </cell>
          <cell r="D3233" t="str">
            <v>CR</v>
          </cell>
          <cell r="E3233" t="str">
            <v>1,92</v>
          </cell>
        </row>
        <row r="3234">
          <cell r="A3234">
            <v>34764</v>
          </cell>
          <cell r="B3234" t="str">
            <v>MEIO BLOCO DE VEDACAO DE CONCRETO 9 X 19 X 19 CM (CLASSE C - NBR 6136)</v>
          </cell>
          <cell r="C3234" t="str">
            <v>UN</v>
          </cell>
          <cell r="D3234" t="str">
            <v>CR</v>
          </cell>
          <cell r="E3234" t="str">
            <v>1,26</v>
          </cell>
        </row>
        <row r="3235">
          <cell r="A3235">
            <v>34788</v>
          </cell>
          <cell r="B3235" t="str">
            <v>MEIO BLOCO ESTRUTURAL CERAMICO 14 X 19 X 14 CM, 6,0 MPA (NBR 15270)</v>
          </cell>
          <cell r="C3235" t="str">
            <v>UN</v>
          </cell>
          <cell r="D3235" t="str">
            <v>CR</v>
          </cell>
          <cell r="E3235" t="str">
            <v>1,75</v>
          </cell>
        </row>
        <row r="3236">
          <cell r="A3236">
            <v>34781</v>
          </cell>
          <cell r="B3236" t="str">
            <v>MEIO BLOCO ESTRUTURAL CERAMICO 14 X 19 X 19 CM, 6,0 MPA (NBR 15270)</v>
          </cell>
          <cell r="C3236" t="str">
            <v>UN</v>
          </cell>
          <cell r="D3236" t="str">
            <v>CR</v>
          </cell>
          <cell r="E3236" t="str">
            <v>1,98</v>
          </cell>
        </row>
        <row r="3237">
          <cell r="A3237">
            <v>41682</v>
          </cell>
          <cell r="B3237" t="str">
            <v>MEIO-FIO OU GUIA DE CONCRETO PRE MOLDADO, COMP 1 M, *30 X 10/12* CM (H X L1/L2)</v>
          </cell>
          <cell r="C3237" t="str">
            <v>UN</v>
          </cell>
          <cell r="D3237" t="str">
            <v>CR</v>
          </cell>
          <cell r="E3237" t="str">
            <v>21,07</v>
          </cell>
        </row>
        <row r="3238">
          <cell r="A3238">
            <v>41683</v>
          </cell>
          <cell r="B3238" t="str">
            <v>MEIO-FIO OU GUIA DE CONCRETO PRE MOLDADO, COMP 80 CM, *30 X 10/10* (H X L1/L2)</v>
          </cell>
          <cell r="C3238" t="str">
            <v>UN</v>
          </cell>
          <cell r="D3238" t="str">
            <v>CR</v>
          </cell>
          <cell r="E3238" t="str">
            <v>15,50</v>
          </cell>
        </row>
        <row r="3239">
          <cell r="A3239">
            <v>41680</v>
          </cell>
          <cell r="B3239" t="str">
            <v>MEIO-FIO OU GUIA DE CONCRETO PRE-MOLDADO, COMP *39* CM, *19 X 6,5/6,5* CM (H X L1/L2)</v>
          </cell>
          <cell r="C3239" t="str">
            <v>UN</v>
          </cell>
          <cell r="D3239" t="str">
            <v>CR</v>
          </cell>
          <cell r="E3239" t="str">
            <v>8,34</v>
          </cell>
        </row>
        <row r="3240">
          <cell r="A3240">
            <v>41679</v>
          </cell>
          <cell r="B3240" t="str">
            <v>MEIO-FIO OU GUIA DE CONCRETO PRE-MOLDADO, COMP 1 M, *20 X 12/15* CM (H X L1/L2)</v>
          </cell>
          <cell r="C3240" t="str">
            <v>UN</v>
          </cell>
          <cell r="D3240" t="str">
            <v>CR</v>
          </cell>
          <cell r="E3240" t="str">
            <v>19,08</v>
          </cell>
        </row>
        <row r="3241">
          <cell r="A3241">
            <v>41681</v>
          </cell>
          <cell r="B3241" t="str">
            <v>MEIO-FIO OU GUIA DE CONCRETO PRE-MOLDADO, COMP 80 CM, *25 X 08/08* CM (H X L1/L2)</v>
          </cell>
          <cell r="C3241" t="str">
            <v>UN</v>
          </cell>
          <cell r="D3241" t="str">
            <v>CR</v>
          </cell>
          <cell r="E3241" t="str">
            <v>13,06</v>
          </cell>
        </row>
        <row r="3242">
          <cell r="A3242">
            <v>43386</v>
          </cell>
          <cell r="B3242" t="str">
            <v>MEIO-FIO OU GUIA DE CONCRETO PRE-MOLDADO, TIPO CHAPEU PARA BOCA DE LOBO,  DIMENSOES *1,20* X 0,15 X 0,30 M</v>
          </cell>
          <cell r="C3242" t="str">
            <v>UN</v>
          </cell>
          <cell r="D3242" t="str">
            <v>CR</v>
          </cell>
          <cell r="E3242" t="str">
            <v>29,81</v>
          </cell>
        </row>
        <row r="3243">
          <cell r="A3243">
            <v>4059</v>
          </cell>
          <cell r="B3243" t="str">
            <v>MEIO-FIO OU GUIA DE CONCRETO, PRE-MOLDADO, COMP 1 M, *30 X 12/15* CM (H X L1/L2)</v>
          </cell>
          <cell r="C3243" t="str">
            <v>M</v>
          </cell>
          <cell r="D3243" t="str">
            <v>CR</v>
          </cell>
          <cell r="E3243" t="str">
            <v>21,07</v>
          </cell>
        </row>
        <row r="3244">
          <cell r="A3244">
            <v>4062</v>
          </cell>
          <cell r="B3244" t="str">
            <v>MEIO-FIO OU GUIA DE CONCRETO, PRE-MOLDADO, COMP 1 M, *30 X 15* CM (H X L)</v>
          </cell>
          <cell r="C3244" t="str">
            <v>UN</v>
          </cell>
          <cell r="D3244" t="str">
            <v>CR</v>
          </cell>
          <cell r="E3244" t="str">
            <v>21,07</v>
          </cell>
        </row>
        <row r="3245">
          <cell r="A3245">
            <v>4061</v>
          </cell>
          <cell r="B3245" t="str">
            <v>MEIO-FIO OU GUIA DE CONCRETO, PRE-MOLDADO, COMP 80 CM, *45 X 12/18* CM (H X L1/L2)</v>
          </cell>
          <cell r="C3245" t="str">
            <v>UN</v>
          </cell>
          <cell r="D3245" t="str">
            <v>CR</v>
          </cell>
          <cell r="E3245" t="str">
            <v>26,24</v>
          </cell>
        </row>
        <row r="3246">
          <cell r="A3246">
            <v>41315</v>
          </cell>
          <cell r="B3246" t="str">
            <v>MEMBRANA IMPERMEABILIZANTE A BASE DE POLIUREIA, BICOMPONENTE, APLICACAO A FRIO</v>
          </cell>
          <cell r="C3246" t="str">
            <v>KG</v>
          </cell>
          <cell r="D3246" t="str">
            <v>CR</v>
          </cell>
          <cell r="E3246" t="str">
            <v>65,19</v>
          </cell>
        </row>
        <row r="3247">
          <cell r="A3247">
            <v>43148</v>
          </cell>
          <cell r="B3247" t="str">
            <v>MEMBRANA IMPERMEABILIZANTE A BASE DE POLIURETANO</v>
          </cell>
          <cell r="C3247" t="str">
            <v>KG</v>
          </cell>
          <cell r="D3247" t="str">
            <v>CR</v>
          </cell>
          <cell r="E3247" t="str">
            <v>44,25</v>
          </cell>
        </row>
        <row r="3248">
          <cell r="A3248">
            <v>43147</v>
          </cell>
          <cell r="B3248" t="str">
            <v>MEMBRANA IMPERMEABILIZANTE ACRILICA MONOCOMPONENTE</v>
          </cell>
          <cell r="C3248" t="str">
            <v>KG</v>
          </cell>
          <cell r="D3248" t="str">
            <v>CR</v>
          </cell>
          <cell r="E3248" t="str">
            <v>17,14</v>
          </cell>
        </row>
        <row r="3249">
          <cell r="A3249">
            <v>10608</v>
          </cell>
          <cell r="B3249" t="str">
            <v>MESA VIBRATORIA COM DIMENSOES DE 2,0 X 1,0 M, COM MOTOR ELETRICO DE 2 POLOS E POTENCIA DE 3 CV</v>
          </cell>
          <cell r="C3249" t="str">
            <v>UN</v>
          </cell>
          <cell r="D3249" t="str">
            <v>AS</v>
          </cell>
          <cell r="E3249" t="str">
            <v>7.936,37</v>
          </cell>
        </row>
        <row r="3250">
          <cell r="A3250">
            <v>4069</v>
          </cell>
          <cell r="B3250" t="str">
            <v>MESTRE DE OBRAS</v>
          </cell>
          <cell r="C3250" t="str">
            <v>H</v>
          </cell>
          <cell r="D3250" t="str">
            <v>CR</v>
          </cell>
          <cell r="E3250" t="str">
            <v>21,41</v>
          </cell>
        </row>
        <row r="3251">
          <cell r="A3251">
            <v>40819</v>
          </cell>
          <cell r="B3251" t="str">
            <v>MESTRE DE OBRAS (MENSALISTA)</v>
          </cell>
          <cell r="C3251" t="str">
            <v>MES</v>
          </cell>
          <cell r="D3251" t="str">
            <v>CR</v>
          </cell>
          <cell r="E3251" t="str">
            <v>3.771,49</v>
          </cell>
        </row>
        <row r="3252">
          <cell r="A3252">
            <v>34361</v>
          </cell>
          <cell r="B3252" t="str">
            <v>METACAULIM DE ALTA REATIVIDADE/CAULIM CALCINADO</v>
          </cell>
          <cell r="C3252" t="str">
            <v>KG</v>
          </cell>
          <cell r="D3252" t="str">
            <v>CR</v>
          </cell>
          <cell r="E3252" t="str">
            <v>12,47</v>
          </cell>
        </row>
        <row r="3253">
          <cell r="A3253">
            <v>36512</v>
          </cell>
          <cell r="B3253" t="str">
            <v>MICRO-TRATOR CORTADOR DE GRAMA COM LARGURA DO CORTE DE 107 CM, COM  2 LAMINAS E DESCARTE LATERAL</v>
          </cell>
          <cell r="C3253" t="str">
            <v>UN</v>
          </cell>
          <cell r="D3253" t="str">
            <v>AS</v>
          </cell>
          <cell r="E3253" t="str">
            <v>13.851,62</v>
          </cell>
        </row>
        <row r="3254">
          <cell r="A3254">
            <v>25972</v>
          </cell>
          <cell r="B3254" t="str">
            <v>MICROESFERAS DE VIDRO PARA SINALIZACAO HORIZONTAL VIARIA, TIPO I-B (PREMIX) - NBR 16184</v>
          </cell>
          <cell r="C3254" t="str">
            <v>KG</v>
          </cell>
          <cell r="D3254" t="str">
            <v>CR</v>
          </cell>
          <cell r="E3254" t="str">
            <v>10,55</v>
          </cell>
        </row>
        <row r="3255">
          <cell r="A3255">
            <v>25973</v>
          </cell>
          <cell r="B3255" t="str">
            <v>MICROESFERAS DE VIDRO PARA SINALIZACAO HORIZONTAL VIARIA, TIPO II-A (DROP-ON) - NBR 16184</v>
          </cell>
          <cell r="C3255" t="str">
            <v>KG</v>
          </cell>
          <cell r="D3255" t="str">
            <v>CR</v>
          </cell>
          <cell r="E3255" t="str">
            <v>10,55</v>
          </cell>
        </row>
        <row r="3256">
          <cell r="A3256">
            <v>11697</v>
          </cell>
          <cell r="B3256" t="str">
            <v>MICTORIO COLETIVO ACO INOX (AISI 304), E = 0,8 MM, DE *100 X 40 X 30* CM (C X A X P)</v>
          </cell>
          <cell r="C3256" t="str">
            <v>UN</v>
          </cell>
          <cell r="D3256" t="str">
            <v>CR</v>
          </cell>
          <cell r="E3256" t="str">
            <v>554,59</v>
          </cell>
        </row>
        <row r="3257">
          <cell r="A3257">
            <v>11698</v>
          </cell>
          <cell r="B3257" t="str">
            <v>MICTORIO COLETIVO ACO INOX (AISI 304), E = 0,8 MM, DE *100 X 50 X 35* CM (C X A X P)</v>
          </cell>
          <cell r="C3257" t="str">
            <v>UN</v>
          </cell>
          <cell r="D3257" t="str">
            <v>CR</v>
          </cell>
          <cell r="E3257" t="str">
            <v>661,60</v>
          </cell>
        </row>
        <row r="3258">
          <cell r="A3258">
            <v>11699</v>
          </cell>
          <cell r="B3258" t="str">
            <v>MICTORIO INDIVIDUAL ACO INOX (AISI 304), E = 0,8 MM, DE *50  X 45  X 35* (C X A X P)</v>
          </cell>
          <cell r="C3258" t="str">
            <v>UN</v>
          </cell>
          <cell r="D3258" t="str">
            <v>CR</v>
          </cell>
          <cell r="E3258" t="str">
            <v>731,22</v>
          </cell>
        </row>
        <row r="3259">
          <cell r="A3259">
            <v>10432</v>
          </cell>
          <cell r="B3259" t="str">
            <v>MICTORIO SIFONADO LOUCA BRANCA SEM COMPLEMENTOS</v>
          </cell>
          <cell r="C3259" t="str">
            <v>UN</v>
          </cell>
          <cell r="D3259" t="str">
            <v>CR</v>
          </cell>
          <cell r="E3259" t="str">
            <v>295,31</v>
          </cell>
        </row>
        <row r="3260">
          <cell r="A3260">
            <v>10430</v>
          </cell>
          <cell r="B3260" t="str">
            <v>MICTORIO SIFONADO LOUCA COR SEM COMPLEMENTOS</v>
          </cell>
          <cell r="C3260" t="str">
            <v>UN</v>
          </cell>
          <cell r="D3260" t="str">
            <v>CR</v>
          </cell>
          <cell r="E3260" t="str">
            <v>318,04</v>
          </cell>
        </row>
        <row r="3261">
          <cell r="A3261">
            <v>37514</v>
          </cell>
          <cell r="B3261" t="str">
            <v>MINICARREGADEIRA SOBRE RODAS, POTENCIA LIQUIDA DE *47* HP, CAPACIDADE NOMINAL DE OPERACAO DE *646* KG</v>
          </cell>
          <cell r="C3261" t="str">
            <v>UN</v>
          </cell>
          <cell r="D3261" t="str">
            <v>AS</v>
          </cell>
          <cell r="E3261" t="str">
            <v>147.500,00</v>
          </cell>
        </row>
        <row r="3262">
          <cell r="A3262">
            <v>37519</v>
          </cell>
          <cell r="B3262" t="str">
            <v>MINICARREGADEIRA SOBRE RODAS, POTENCIA LIQUIDA DE *72* HP, CAPACIDADE NOMINAL DE OPERACAO DE *1200* KG</v>
          </cell>
          <cell r="C3262" t="str">
            <v>UN</v>
          </cell>
          <cell r="D3262" t="str">
            <v>AS</v>
          </cell>
          <cell r="E3262" t="str">
            <v>227.635,77</v>
          </cell>
        </row>
        <row r="3263">
          <cell r="A3263">
            <v>37520</v>
          </cell>
          <cell r="B3263" t="str">
            <v>MINIESCAVADEIRA SOBRE ESTEIRAS, POTENCIA LIQUIDA DE *30* HP, PESO OPERACIONAL DE *3.500* KG</v>
          </cell>
          <cell r="C3263" t="str">
            <v>UN</v>
          </cell>
          <cell r="D3263" t="str">
            <v>AS</v>
          </cell>
          <cell r="E3263" t="str">
            <v>223.904,04</v>
          </cell>
        </row>
        <row r="3264">
          <cell r="A3264">
            <v>37521</v>
          </cell>
          <cell r="B3264" t="str">
            <v>MINIESCAVADEIRA SOBRE ESTEIRAS, POTENCIA LIQUIDA DE *42* HP, PESO OPERACIONAL DE *4.500* KG</v>
          </cell>
          <cell r="C3264" t="str">
            <v>UN</v>
          </cell>
          <cell r="D3264" t="str">
            <v>AS</v>
          </cell>
          <cell r="E3264" t="str">
            <v>273.162,93</v>
          </cell>
        </row>
        <row r="3265">
          <cell r="A3265">
            <v>37522</v>
          </cell>
          <cell r="B3265" t="str">
            <v>MINIESCAVADEIRA SOBRE ESTEIRAS, POTENCIA LIQUIDA DE *42* HP, PESO OPERACIONAL DE *5.300* KG</v>
          </cell>
          <cell r="C3265" t="str">
            <v>UN</v>
          </cell>
          <cell r="D3265" t="str">
            <v>AS</v>
          </cell>
          <cell r="E3265" t="str">
            <v>281.381,25</v>
          </cell>
        </row>
        <row r="3266">
          <cell r="A3266">
            <v>21109</v>
          </cell>
          <cell r="B3266" t="str">
            <v>MINUTERIA ELETRONICA COLETIVA COM POTENCIA MAXIMA RESISTIVA PARA LAMPADAS FLUORESCENTES DE *300* W ( 110 V ) / *600* W ( 110 V )</v>
          </cell>
          <cell r="C3266" t="str">
            <v>UN</v>
          </cell>
          <cell r="D3266" t="str">
            <v>AS</v>
          </cell>
          <cell r="E3266" t="str">
            <v>31,97</v>
          </cell>
        </row>
        <row r="3267">
          <cell r="A3267">
            <v>36800</v>
          </cell>
          <cell r="B3267" t="str">
            <v>MISTURADOR BASE PARA CHUVEIRO/BANHEIRA, 1/2 " OU 3/4 ", SOLDAVEL OU ROSCAVEL</v>
          </cell>
          <cell r="C3267" t="str">
            <v>UN</v>
          </cell>
          <cell r="D3267" t="str">
            <v>CR</v>
          </cell>
          <cell r="E3267" t="str">
            <v>72,91</v>
          </cell>
        </row>
        <row r="3268">
          <cell r="A3268">
            <v>11769</v>
          </cell>
          <cell r="B3268" t="str">
            <v>MISTURADOR CROMADO DE MESA BICA BAIXA PARA LAVATORIO (REF 1875)</v>
          </cell>
          <cell r="C3268" t="str">
            <v>UN</v>
          </cell>
          <cell r="D3268" t="str">
            <v>CR</v>
          </cell>
          <cell r="E3268" t="str">
            <v>178,68</v>
          </cell>
        </row>
        <row r="3269">
          <cell r="A3269">
            <v>36793</v>
          </cell>
          <cell r="B3269" t="str">
            <v>MISTURADOR CROMADO DE PAREDE PARA LAVATORIO (REF 1178)</v>
          </cell>
          <cell r="C3269" t="str">
            <v>UN</v>
          </cell>
          <cell r="D3269" t="str">
            <v>CR</v>
          </cell>
          <cell r="E3269" t="str">
            <v>289,29</v>
          </cell>
        </row>
        <row r="3270">
          <cell r="A3270">
            <v>37546</v>
          </cell>
          <cell r="B3270" t="str">
            <v>MISTURADOR DE ARGAMASSA, EIXO HORIZONTAL, CAPACIDADE DE MISTURA 160 KG, MOTOR ELETRICO TRIFASICO 220/380 V, POTENCIA 3 CV</v>
          </cell>
          <cell r="C3270" t="str">
            <v>UN</v>
          </cell>
          <cell r="D3270" t="str">
            <v>CR</v>
          </cell>
          <cell r="E3270" t="str">
            <v>9.898,58</v>
          </cell>
        </row>
        <row r="3271">
          <cell r="A3271">
            <v>37544</v>
          </cell>
          <cell r="B3271" t="str">
            <v>MISTURADOR DE ARGAMASSA, EIXO HORIZONTAL, CAPACIDADE DE MISTURA 300 KG, MOTOR ELETRICO TRIFASICO 220/380 V, POTENCIA 5 CV</v>
          </cell>
          <cell r="C3271" t="str">
            <v>UN</v>
          </cell>
          <cell r="D3271" t="str">
            <v>CR</v>
          </cell>
          <cell r="E3271" t="str">
            <v>10.469,41</v>
          </cell>
        </row>
        <row r="3272">
          <cell r="A3272">
            <v>37545</v>
          </cell>
          <cell r="B3272" t="str">
            <v>MISTURADOR DE ARGAMASSA, EIXO HORIZONTAL, CAPACIDADE DE MISTURA 600 KG, MOTOR ELETRICO TRIFASICO 220/380 V, POTENCIA 7,5 CV</v>
          </cell>
          <cell r="C3272" t="str">
            <v>UN</v>
          </cell>
          <cell r="D3272" t="str">
            <v>CR</v>
          </cell>
          <cell r="E3272" t="str">
            <v>12.457,20</v>
          </cell>
        </row>
        <row r="3273">
          <cell r="A3273">
            <v>11771</v>
          </cell>
          <cell r="B3273" t="str">
            <v>MISTURADOR DE PAREDE CROMADO PARA COZINHA BICA MOVEL COM AREJADOR (REF 1258)</v>
          </cell>
          <cell r="C3273" t="str">
            <v>UN</v>
          </cell>
          <cell r="D3273" t="str">
            <v>CR</v>
          </cell>
          <cell r="E3273" t="str">
            <v>221,63</v>
          </cell>
        </row>
        <row r="3274">
          <cell r="A3274">
            <v>39919</v>
          </cell>
          <cell r="B3274" t="str">
            <v>MISTURADOR DUPLO HORIZONTAL DE ALTA TURBULENCIA, CAPACIDADE / VOLUME 2 X 500 LITROS, MOTORES ELETRICOS MINIMO 5 CV CADA,  PARA NATA CIMENTO, ARGAMASSA E OUTROS</v>
          </cell>
          <cell r="C3274" t="str">
            <v>UN</v>
          </cell>
          <cell r="D3274" t="str">
            <v>CR</v>
          </cell>
          <cell r="E3274" t="str">
            <v>49.547,88</v>
          </cell>
        </row>
        <row r="3275">
          <cell r="A3275">
            <v>38385</v>
          </cell>
          <cell r="B3275" t="str">
            <v>MISTURADOR MANUAL DE TINTAS PARA FURADEIRA, HASTE METALICA *60* CM, COM HELICE  (MEXEDOR DE TINTA)</v>
          </cell>
          <cell r="C3275" t="str">
            <v>UN</v>
          </cell>
          <cell r="D3275" t="str">
            <v>CR</v>
          </cell>
          <cell r="E3275" t="str">
            <v>39,57</v>
          </cell>
        </row>
        <row r="3276">
          <cell r="A3276">
            <v>37587</v>
          </cell>
          <cell r="B3276" t="str">
            <v>MISTURADOR MONOCOMANDO PARA CHUVEIRO, BASE BRUTA E ACABAMENTO CROMADO</v>
          </cell>
          <cell r="C3276" t="str">
            <v>UN</v>
          </cell>
          <cell r="D3276" t="str">
            <v>CR</v>
          </cell>
          <cell r="E3276" t="str">
            <v>201,58</v>
          </cell>
        </row>
        <row r="3277">
          <cell r="A3277">
            <v>11561</v>
          </cell>
          <cell r="B3277" t="str">
            <v>MOLA HIDRAULICA AEREA, PARA PORTAS DE ATE 1.100 MM E PESO DE ATE 85 KG, COM CORPO EM ALUMINIO E BRACO EM ACO, SEM BRACO DE PARADA</v>
          </cell>
          <cell r="C3277" t="str">
            <v>UN</v>
          </cell>
          <cell r="D3277" t="str">
            <v>CR</v>
          </cell>
          <cell r="E3277" t="str">
            <v>188,40</v>
          </cell>
        </row>
        <row r="3278">
          <cell r="A3278">
            <v>43604</v>
          </cell>
          <cell r="B3278" t="str">
            <v>MOLA HIDRAULICA AEREA, PARA PORTAS DE ATE 850 MM E PESO DE ATE 50 KG, COM CORPO EM ALUMINIO E BRACO EM ACO, SEM BRACO DE PARADA</v>
          </cell>
          <cell r="C3278" t="str">
            <v>UN</v>
          </cell>
          <cell r="D3278" t="str">
            <v>CR</v>
          </cell>
          <cell r="E3278" t="str">
            <v>100,44</v>
          </cell>
        </row>
        <row r="3279">
          <cell r="A3279">
            <v>11560</v>
          </cell>
          <cell r="B3279" t="str">
            <v>MOLA HIDRAULICA AEREA, PARA PORTAS DE ATE 950 MM E PESO DE ATE 65 KG, COM CORPO EM ALUMINIO E BRACO EM ACO, SEM BRACO DE PARADA</v>
          </cell>
          <cell r="C3279" t="str">
            <v>UN</v>
          </cell>
          <cell r="D3279" t="str">
            <v>CR</v>
          </cell>
          <cell r="E3279" t="str">
            <v>145,41</v>
          </cell>
        </row>
        <row r="3280">
          <cell r="A3280">
            <v>11499</v>
          </cell>
          <cell r="B3280" t="str">
            <v>MOLA HIDRAULICA DE PISO, PARA PORTAS DE ATE 1100 MM E PESO DE ATE 120 KG, COM CORPO EM ACO INOX</v>
          </cell>
          <cell r="C3280" t="str">
            <v>UN</v>
          </cell>
          <cell r="D3280" t="str">
            <v>CR</v>
          </cell>
          <cell r="E3280" t="str">
            <v>496,84</v>
          </cell>
        </row>
        <row r="3281">
          <cell r="A3281">
            <v>34761</v>
          </cell>
          <cell r="B3281" t="str">
            <v>MONTADOR DE ELETROELETRONICOS</v>
          </cell>
          <cell r="C3281" t="str">
            <v>H</v>
          </cell>
          <cell r="D3281" t="str">
            <v>CR</v>
          </cell>
          <cell r="E3281" t="str">
            <v>14,54</v>
          </cell>
        </row>
        <row r="3282">
          <cell r="A3282">
            <v>40924</v>
          </cell>
          <cell r="B3282" t="str">
            <v>MONTADOR DE ELETROELETRONICOS (MENSALISTA)</v>
          </cell>
          <cell r="C3282" t="str">
            <v>MES</v>
          </cell>
          <cell r="D3282" t="str">
            <v>CR</v>
          </cell>
          <cell r="E3282" t="str">
            <v>2.563,61</v>
          </cell>
        </row>
        <row r="3283">
          <cell r="A3283">
            <v>25957</v>
          </cell>
          <cell r="B3283" t="str">
            <v>MONTADOR DE ESTRUTURAS METALICAS</v>
          </cell>
          <cell r="C3283" t="str">
            <v>H</v>
          </cell>
          <cell r="D3283" t="str">
            <v>CR</v>
          </cell>
          <cell r="E3283" t="str">
            <v>12,66</v>
          </cell>
        </row>
        <row r="3284">
          <cell r="A3284">
            <v>40983</v>
          </cell>
          <cell r="B3284" t="str">
            <v>MONTADOR DE ESTRUTURAS METALICAS (MENSALISTA)</v>
          </cell>
          <cell r="C3284" t="str">
            <v>MES</v>
          </cell>
          <cell r="D3284" t="str">
            <v>CR</v>
          </cell>
          <cell r="E3284" t="str">
            <v>2.232,96</v>
          </cell>
        </row>
        <row r="3285">
          <cell r="A3285">
            <v>2437</v>
          </cell>
          <cell r="B3285" t="str">
            <v>MONTADOR DE MAQUINAS</v>
          </cell>
          <cell r="C3285" t="str">
            <v>H</v>
          </cell>
          <cell r="D3285" t="str">
            <v>CR</v>
          </cell>
          <cell r="E3285" t="str">
            <v>16,21</v>
          </cell>
        </row>
        <row r="3286">
          <cell r="A3286">
            <v>40921</v>
          </cell>
          <cell r="B3286" t="str">
            <v>MONTADOR DE MAQUINAS (MENSALISTA)</v>
          </cell>
          <cell r="C3286" t="str">
            <v>MES</v>
          </cell>
          <cell r="D3286" t="str">
            <v>CR</v>
          </cell>
          <cell r="E3286" t="str">
            <v>2.857,61</v>
          </cell>
        </row>
        <row r="3287">
          <cell r="A3287">
            <v>14252</v>
          </cell>
          <cell r="B3287" t="str">
            <v>MOTOBOMBA AUTOESCORVANTE MOTOR A GASOLINA, POTENCIA 6,0HP, BOCAIS 3" X 3", HM/Q = 5 MCA / 24 M3/H A 52,5 MCA / 5,0 M3/H</v>
          </cell>
          <cell r="C3287" t="str">
            <v>UN</v>
          </cell>
          <cell r="D3287" t="str">
            <v>CR</v>
          </cell>
          <cell r="E3287" t="str">
            <v>2.332,02</v>
          </cell>
        </row>
        <row r="3288">
          <cell r="A3288">
            <v>730</v>
          </cell>
          <cell r="B3288" t="str">
            <v>MOTOBOMBA AUTOESCORVANTE MOTOR ELETRICO TRIFASICO 7,4HP BOCA DIAMETRO DE SUCCAO X RECLAQUE: 2"X2", HM/ Q = 10 M / 73,5 M3/H A 28 M / 8,2 M3 /H</v>
          </cell>
          <cell r="C3288" t="str">
            <v>UN</v>
          </cell>
          <cell r="D3288" t="str">
            <v>CR</v>
          </cell>
          <cell r="E3288" t="str">
            <v>6.230,72</v>
          </cell>
        </row>
        <row r="3289">
          <cell r="A3289">
            <v>723</v>
          </cell>
          <cell r="B3289" t="str">
            <v>MOTOBOMBA AUTOESCORVANTE POTENCIA 5,42 HP, BOCAIS SUCCAO X RECALQUE 2" X 2", A GASOLINA, DIAMETRO DO ROTOR 122 MM HM/Q = 6 MCA / 33,0 M3/H A 28 MCA / 8,0 M3/H</v>
          </cell>
          <cell r="C3289" t="str">
            <v>UN</v>
          </cell>
          <cell r="D3289" t="str">
            <v>CR</v>
          </cell>
          <cell r="E3289" t="str">
            <v>3.096,88</v>
          </cell>
        </row>
        <row r="3290">
          <cell r="A3290">
            <v>36502</v>
          </cell>
          <cell r="B3290" t="str">
            <v>MOTOBOMBA CENTRIFUGA, MOTOR A GASOLINA, POTENCIA 5,42 HP, BOCAIS 1 1/2" X 1", DIAMETRO ROTOR 143 MM HM/Q = 6 MCA / 16,8 M3/H A 38 MCA / 6,6 M3/H</v>
          </cell>
          <cell r="C3290" t="str">
            <v>UN</v>
          </cell>
          <cell r="D3290" t="str">
            <v>CR</v>
          </cell>
          <cell r="E3290" t="str">
            <v>2.910,70</v>
          </cell>
        </row>
        <row r="3291">
          <cell r="A3291">
            <v>36503</v>
          </cell>
          <cell r="B3291" t="str">
            <v>MOTOBOMBA TRASH (PARA AGUA SUJA) AUTO ESCORVANTE, MOTOR GASOLINA DE 6,41 HP, DIAMETROS DE SUCCAO X RECALQUE: 3" X 3", HM/Q: 10/60 A 23/0</v>
          </cell>
          <cell r="C3291" t="str">
            <v>UN</v>
          </cell>
          <cell r="D3291" t="str">
            <v>CR</v>
          </cell>
          <cell r="E3291" t="str">
            <v>3.589,24</v>
          </cell>
        </row>
        <row r="3292">
          <cell r="A3292">
            <v>4090</v>
          </cell>
          <cell r="B3292" t="str">
            <v>MOTONIVELADORA POTENCIA BASICA LIQUIDA (PRIMEIRA MARCHA) 125 HP , PESO BRUTO 13843 KG, LARGURA DA LAMINA DE 3,7 M</v>
          </cell>
          <cell r="C3292" t="str">
            <v>UN</v>
          </cell>
          <cell r="D3292" t="str">
            <v>C</v>
          </cell>
          <cell r="E3292" t="str">
            <v>660.000,00</v>
          </cell>
        </row>
        <row r="3293">
          <cell r="A3293">
            <v>13227</v>
          </cell>
          <cell r="B3293" t="str">
            <v>MOTONIVELADORA POTENCIA BASICA LIQUIDA (PRIMEIRA MARCHA) 171 HP, PESO BRUTO 14768 KG, LARGURA DA LAMINA DE 3,7 M</v>
          </cell>
          <cell r="C3293" t="str">
            <v>UN</v>
          </cell>
          <cell r="D3293" t="str">
            <v>CR</v>
          </cell>
          <cell r="E3293" t="str">
            <v>820.132,30</v>
          </cell>
        </row>
        <row r="3294">
          <cell r="A3294">
            <v>10597</v>
          </cell>
          <cell r="B3294" t="str">
            <v>MOTONIVELADORA POTENCIA BASICA LIQUIDA (PRIMEIRA MARCHA) 186 HP, PESO BRUTO 15785 KG, LARGURA DA LAMINA DE 4,3 M</v>
          </cell>
          <cell r="C3294" t="str">
            <v>UN</v>
          </cell>
          <cell r="D3294" t="str">
            <v>CR</v>
          </cell>
          <cell r="E3294" t="str">
            <v>863.295,04</v>
          </cell>
        </row>
        <row r="3295">
          <cell r="A3295">
            <v>39628</v>
          </cell>
          <cell r="B3295" t="str">
            <v>MOTOR A DIESEL PARA VIBRADOR DE IMERSAO, DE *4,7* CV</v>
          </cell>
          <cell r="C3295" t="str">
            <v>UN</v>
          </cell>
          <cell r="D3295" t="str">
            <v>AS</v>
          </cell>
          <cell r="E3295" t="str">
            <v>3.854,78</v>
          </cell>
        </row>
        <row r="3296">
          <cell r="A3296">
            <v>39404</v>
          </cell>
          <cell r="B3296" t="str">
            <v>MOTOR A GASOLINA PARA VIBRADOR DE IMERSAO, 4 TEMPOS, DE 5,5 CV</v>
          </cell>
          <cell r="C3296" t="str">
            <v>UN</v>
          </cell>
          <cell r="D3296" t="str">
            <v>AS</v>
          </cell>
          <cell r="E3296" t="str">
            <v>1.911,46</v>
          </cell>
        </row>
        <row r="3297">
          <cell r="A3297">
            <v>39402</v>
          </cell>
          <cell r="B3297" t="str">
            <v>MOTOR ELETRICO PARA VIBRADOR DE IMERSAO, DE 2 CV, MONOFASICO, 110/220 V</v>
          </cell>
          <cell r="C3297" t="str">
            <v>UN</v>
          </cell>
          <cell r="D3297" t="str">
            <v>AS</v>
          </cell>
          <cell r="E3297" t="str">
            <v>1.574,68</v>
          </cell>
        </row>
        <row r="3298">
          <cell r="A3298">
            <v>39403</v>
          </cell>
          <cell r="B3298" t="str">
            <v>MOTOR ELETRICO PARA VIBRADOR DE IMERSAO, DE 2 CV, TRIFASICO, 220/380 V</v>
          </cell>
          <cell r="C3298" t="str">
            <v>UN</v>
          </cell>
          <cell r="D3298" t="str">
            <v>AS</v>
          </cell>
          <cell r="E3298" t="str">
            <v>1.540,43</v>
          </cell>
        </row>
        <row r="3299">
          <cell r="A3299">
            <v>4093</v>
          </cell>
          <cell r="B3299" t="str">
            <v>MOTORISTA DE CAMINHAO</v>
          </cell>
          <cell r="C3299" t="str">
            <v>H</v>
          </cell>
          <cell r="D3299" t="str">
            <v>CR</v>
          </cell>
          <cell r="E3299" t="str">
            <v>13,10</v>
          </cell>
        </row>
        <row r="3300">
          <cell r="A3300">
            <v>10512</v>
          </cell>
          <cell r="B3300" t="str">
            <v>MOTORISTA DE CAMINHAO (MENSALISTA)</v>
          </cell>
          <cell r="C3300" t="str">
            <v>MES</v>
          </cell>
          <cell r="D3300" t="str">
            <v>CR</v>
          </cell>
          <cell r="E3300" t="str">
            <v>2.309,26</v>
          </cell>
        </row>
        <row r="3301">
          <cell r="A3301">
            <v>20020</v>
          </cell>
          <cell r="B3301" t="str">
            <v>MOTORISTA DE CAMINHAO-BASCULANTE</v>
          </cell>
          <cell r="C3301" t="str">
            <v>H</v>
          </cell>
          <cell r="D3301" t="str">
            <v>CR</v>
          </cell>
          <cell r="E3301" t="str">
            <v>12,35</v>
          </cell>
        </row>
        <row r="3302">
          <cell r="A3302">
            <v>41038</v>
          </cell>
          <cell r="B3302" t="str">
            <v>MOTORISTA DE CAMINHAO-BASCULANTE (MENSALISTA)</v>
          </cell>
          <cell r="C3302" t="str">
            <v>MES</v>
          </cell>
          <cell r="D3302" t="str">
            <v>CR</v>
          </cell>
          <cell r="E3302" t="str">
            <v>2.178,22</v>
          </cell>
        </row>
        <row r="3303">
          <cell r="A3303">
            <v>4094</v>
          </cell>
          <cell r="B3303" t="str">
            <v>MOTORISTA DE CAMINHAO-CARRETA</v>
          </cell>
          <cell r="C3303" t="str">
            <v>H</v>
          </cell>
          <cell r="D3303" t="str">
            <v>CR</v>
          </cell>
          <cell r="E3303" t="str">
            <v>17,49</v>
          </cell>
        </row>
        <row r="3304">
          <cell r="A3304">
            <v>40988</v>
          </cell>
          <cell r="B3304" t="str">
            <v>MOTORISTA DE CAMINHAO-CARRETA (MENSALISTA)</v>
          </cell>
          <cell r="C3304" t="str">
            <v>MES</v>
          </cell>
          <cell r="D3304" t="str">
            <v>CR</v>
          </cell>
          <cell r="E3304" t="str">
            <v>3.083,86</v>
          </cell>
        </row>
        <row r="3305">
          <cell r="A3305">
            <v>4095</v>
          </cell>
          <cell r="B3305" t="str">
            <v>MOTORISTA DE CARRO DE PASSEIO</v>
          </cell>
          <cell r="C3305" t="str">
            <v>H</v>
          </cell>
          <cell r="D3305" t="str">
            <v>CR</v>
          </cell>
          <cell r="E3305" t="str">
            <v>14,03</v>
          </cell>
        </row>
        <row r="3306">
          <cell r="A3306">
            <v>40990</v>
          </cell>
          <cell r="B3306" t="str">
            <v>MOTORISTA DE CARRO DE PASSEIO (MENSALISTA)</v>
          </cell>
          <cell r="C3306" t="str">
            <v>MES</v>
          </cell>
          <cell r="D3306" t="str">
            <v>CR</v>
          </cell>
          <cell r="E3306" t="str">
            <v>2.472,45</v>
          </cell>
        </row>
        <row r="3307">
          <cell r="A3307">
            <v>4097</v>
          </cell>
          <cell r="B3307" t="str">
            <v>MOTORISTA DE ONIBUS / MICRO-ONIBUS</v>
          </cell>
          <cell r="C3307" t="str">
            <v>H</v>
          </cell>
          <cell r="D3307" t="str">
            <v>CR</v>
          </cell>
          <cell r="E3307" t="str">
            <v>16,96</v>
          </cell>
        </row>
        <row r="3308">
          <cell r="A3308">
            <v>40994</v>
          </cell>
          <cell r="B3308" t="str">
            <v>MOTORISTA DE ONIBUS / MICRO-ONIBUS (MENSALISTA)</v>
          </cell>
          <cell r="C3308" t="str">
            <v>MES</v>
          </cell>
          <cell r="D3308" t="str">
            <v>CR</v>
          </cell>
          <cell r="E3308" t="str">
            <v>2.990,54</v>
          </cell>
        </row>
        <row r="3309">
          <cell r="A3309">
            <v>4096</v>
          </cell>
          <cell r="B3309" t="str">
            <v>MOTORISTA OPERADOR DE CAMINHAO COM MUNCK</v>
          </cell>
          <cell r="C3309" t="str">
            <v>H</v>
          </cell>
          <cell r="D3309" t="str">
            <v>CR</v>
          </cell>
          <cell r="E3309" t="str">
            <v>14,05</v>
          </cell>
        </row>
        <row r="3310">
          <cell r="A3310">
            <v>40992</v>
          </cell>
          <cell r="B3310" t="str">
            <v>MOTORISTA OPERADOR DE CAMINHAO COM MUNCK (MENSALISTA)</v>
          </cell>
          <cell r="C3310" t="str">
            <v>MES</v>
          </cell>
          <cell r="D3310" t="str">
            <v>CR</v>
          </cell>
          <cell r="E3310" t="str">
            <v>2.477,18</v>
          </cell>
        </row>
        <row r="3311">
          <cell r="A3311">
            <v>13955</v>
          </cell>
          <cell r="B3311" t="str">
            <v>MOTOSSERRA PORTATIL COM MOTOR A GASOLINA DE *60* CC</v>
          </cell>
          <cell r="C3311" t="str">
            <v>UN</v>
          </cell>
          <cell r="D3311" t="str">
            <v>AS</v>
          </cell>
          <cell r="E3311" t="str">
            <v>2.714,20</v>
          </cell>
        </row>
        <row r="3312">
          <cell r="A3312">
            <v>4114</v>
          </cell>
          <cell r="B3312" t="str">
            <v>MOURAO CONCRETO CURVO, SECAO "T", H = 2,80 M + CURVA COM 0,45 M, COM FUROS PARA FIOS</v>
          </cell>
          <cell r="C3312" t="str">
            <v>UN</v>
          </cell>
          <cell r="D3312" t="str">
            <v>CR</v>
          </cell>
          <cell r="E3312" t="str">
            <v>48,30</v>
          </cell>
        </row>
        <row r="3313">
          <cell r="A3313">
            <v>36797</v>
          </cell>
          <cell r="B3313" t="str">
            <v>MOURAO DE CONCRETO CURVO, *10 X 10* CM, H= *2,60* M + CURVA DE 0,40 M</v>
          </cell>
          <cell r="C3313" t="str">
            <v>UN</v>
          </cell>
          <cell r="D3313" t="str">
            <v>CR</v>
          </cell>
          <cell r="E3313" t="str">
            <v>43,01</v>
          </cell>
        </row>
        <row r="3314">
          <cell r="A3314">
            <v>4107</v>
          </cell>
          <cell r="B3314" t="str">
            <v>MOURAO DE CONCRETO RETO, SECAO QUADARA *10 X 10* CM, H= *2,30* M</v>
          </cell>
          <cell r="C3314" t="str">
            <v>UN</v>
          </cell>
          <cell r="D3314" t="str">
            <v>CR</v>
          </cell>
          <cell r="E3314" t="str">
            <v>40,55</v>
          </cell>
        </row>
        <row r="3315">
          <cell r="A3315">
            <v>4102</v>
          </cell>
          <cell r="B3315" t="str">
            <v>MOURAO DE CONCRETO RETO, SECAO QUADRADA, *10 X 10* CM, H= 3,00 M</v>
          </cell>
          <cell r="C3315" t="str">
            <v>UN</v>
          </cell>
          <cell r="D3315" t="str">
            <v>C</v>
          </cell>
          <cell r="E3315" t="str">
            <v>49,50</v>
          </cell>
        </row>
        <row r="3316">
          <cell r="A3316">
            <v>36799</v>
          </cell>
          <cell r="B3316" t="str">
            <v>MOURAO DE CONCRETO RETO, TIPO ESTICADOR, *10 X 10* CM, H= 2,50 M</v>
          </cell>
          <cell r="C3316" t="str">
            <v>UN</v>
          </cell>
          <cell r="D3316" t="str">
            <v>CR</v>
          </cell>
          <cell r="E3316" t="str">
            <v>41,74</v>
          </cell>
        </row>
        <row r="3317">
          <cell r="A3317">
            <v>2747</v>
          </cell>
          <cell r="B3317" t="str">
            <v>MOURAO ROLICO DE MADEIRA TRATADA, D = 16 A 20 CM, H = 2,20 M, EM EUCALIPTO OU EQUIVALENTE DA REGIAO (PARA CERCA)</v>
          </cell>
          <cell r="C3317" t="str">
            <v>M</v>
          </cell>
          <cell r="D3317" t="str">
            <v>CR</v>
          </cell>
          <cell r="E3317" t="str">
            <v>35,04</v>
          </cell>
        </row>
        <row r="3318">
          <cell r="A3318">
            <v>21138</v>
          </cell>
          <cell r="B3318" t="str">
            <v>MOURAO ROLICO DE MADEIRA TRATADA, D = 8 A 11 CM, H = 2,20 M, EM EUCALIPTO OU EQUIVALENTE DA REGIAO (PARA CERCA)</v>
          </cell>
          <cell r="C3318" t="str">
            <v>M</v>
          </cell>
          <cell r="D3318" t="str">
            <v>C</v>
          </cell>
          <cell r="E3318" t="str">
            <v>11,11</v>
          </cell>
        </row>
        <row r="3319">
          <cell r="A3319">
            <v>10826</v>
          </cell>
          <cell r="B3319" t="str">
            <v>MUDA DE ARBUSTO FLORIFERO, CLUSIA/GARDENIA/MOREIA BRANCA/ AZALEIA OU EQUIVALENTE DA REGIAO, H= *50 A 70* CM</v>
          </cell>
          <cell r="C3319" t="str">
            <v>UN</v>
          </cell>
          <cell r="D3319" t="str">
            <v>CR</v>
          </cell>
          <cell r="E3319" t="str">
            <v>74,71</v>
          </cell>
        </row>
        <row r="3320">
          <cell r="A3320">
            <v>365</v>
          </cell>
          <cell r="B3320" t="str">
            <v>MUDA DE ARBUSTO FOLHAGEM, SANSAO-DO-CAMPO OU EQUIVALENTE DA REGIAO, H= *50 A 70* CM</v>
          </cell>
          <cell r="C3320" t="str">
            <v>UN</v>
          </cell>
          <cell r="D3320" t="str">
            <v>CR</v>
          </cell>
          <cell r="E3320" t="str">
            <v>46,32</v>
          </cell>
        </row>
        <row r="3321">
          <cell r="A3321">
            <v>38639</v>
          </cell>
          <cell r="B3321" t="str">
            <v>MUDA DE ARBUSTO, BUXINHO, H= *50* M</v>
          </cell>
          <cell r="C3321" t="str">
            <v>UN</v>
          </cell>
          <cell r="D3321" t="str">
            <v>CR</v>
          </cell>
          <cell r="E3321" t="str">
            <v>179,31</v>
          </cell>
        </row>
        <row r="3322">
          <cell r="A3322">
            <v>38640</v>
          </cell>
          <cell r="B3322" t="str">
            <v>MUDA DE ARBUSTO, PINGO DE OURO/ VIOLETEIRA, H = *10 A 20* CM</v>
          </cell>
          <cell r="C3322" t="str">
            <v>UN</v>
          </cell>
          <cell r="D3322" t="str">
            <v>CR</v>
          </cell>
          <cell r="E3322" t="str">
            <v>2,68</v>
          </cell>
        </row>
        <row r="3323">
          <cell r="A3323">
            <v>358</v>
          </cell>
          <cell r="B3323" t="str">
            <v>MUDA DE ARVORE ORNAMENTAL, OITI/AROEIRA SALSA/ANGICO/IPE/JACARANDA OU EQUIVALENTE  DA REGIAO, H= *1* M</v>
          </cell>
          <cell r="C3323" t="str">
            <v>UN</v>
          </cell>
          <cell r="D3323" t="str">
            <v>CR</v>
          </cell>
          <cell r="E3323" t="str">
            <v>55,28</v>
          </cell>
        </row>
        <row r="3324">
          <cell r="A3324">
            <v>359</v>
          </cell>
          <cell r="B3324" t="str">
            <v>MUDA DE ARVORE ORNAMENTAL, OITI/AROEIRA SALSA/ANGICO/IPE/JACARANDA OU EQUIVALENTE  DA REGIAO, H= *2* M</v>
          </cell>
          <cell r="C3324" t="str">
            <v>UN</v>
          </cell>
          <cell r="D3324" t="str">
            <v>CR</v>
          </cell>
          <cell r="E3324" t="str">
            <v>113,56</v>
          </cell>
        </row>
        <row r="3325">
          <cell r="A3325">
            <v>38641</v>
          </cell>
          <cell r="B3325" t="str">
            <v>MUDA DE PALMEIRA, ARECA, H= *1,50* CM</v>
          </cell>
          <cell r="C3325" t="str">
            <v>UN</v>
          </cell>
          <cell r="D3325" t="str">
            <v>CR</v>
          </cell>
          <cell r="E3325" t="str">
            <v>112,06</v>
          </cell>
        </row>
        <row r="3326">
          <cell r="A3326">
            <v>360</v>
          </cell>
          <cell r="B3326" t="str">
            <v>MUDA DE RASTEIRA/FORRACAO, AMENDOIM RASTEIRO/ONZE HORAS/AZULZINHA/IMPATIENS OU EQUIVALENTE DA REGIAO</v>
          </cell>
          <cell r="C3326" t="str">
            <v>UN</v>
          </cell>
          <cell r="D3326" t="str">
            <v>C</v>
          </cell>
          <cell r="E3326" t="str">
            <v>2,60</v>
          </cell>
        </row>
        <row r="3327">
          <cell r="A3327">
            <v>42430</v>
          </cell>
          <cell r="B3327" t="str">
            <v>MULTIEXERCITADOR COM SEIS FUNCOES, EM TUBO DE ACO CARBONO, PINTURA NO PROCESSO ELETROSTATICO - EQUIPAMENTO DE GINASTICA PARA ACADEMIA AO AR LIVRE / ACADEMIA DA TERCEIRA IDADE - ATI</v>
          </cell>
          <cell r="C3327" t="str">
            <v>UN</v>
          </cell>
          <cell r="D3327" t="str">
            <v>AS</v>
          </cell>
          <cell r="E3327" t="str">
            <v>5.099,77</v>
          </cell>
        </row>
        <row r="3328">
          <cell r="A3328">
            <v>4214</v>
          </cell>
          <cell r="B3328" t="str">
            <v>NIPEL PVC, ROSCAVEL, 1 1/2",  AGUA FRIA PREDIAL</v>
          </cell>
          <cell r="C3328" t="str">
            <v>UN</v>
          </cell>
          <cell r="D3328" t="str">
            <v>CR</v>
          </cell>
          <cell r="E3328" t="str">
            <v>9,66</v>
          </cell>
        </row>
        <row r="3329">
          <cell r="A3329">
            <v>4215</v>
          </cell>
          <cell r="B3329" t="str">
            <v>NIPEL PVC, ROSCAVEL, 1 1/4",  AGUA FRIA PREDIAL</v>
          </cell>
          <cell r="C3329" t="str">
            <v>UN</v>
          </cell>
          <cell r="D3329" t="str">
            <v>CR</v>
          </cell>
          <cell r="E3329" t="str">
            <v>6,35</v>
          </cell>
        </row>
        <row r="3330">
          <cell r="A3330">
            <v>4210</v>
          </cell>
          <cell r="B3330" t="str">
            <v>NIPEL PVC, ROSCAVEL, 1/2",  AGUA FRIA PREDIAL</v>
          </cell>
          <cell r="C3330" t="str">
            <v>UN</v>
          </cell>
          <cell r="D3330" t="str">
            <v>CR</v>
          </cell>
          <cell r="E3330" t="str">
            <v>1,07</v>
          </cell>
        </row>
        <row r="3331">
          <cell r="A3331">
            <v>4212</v>
          </cell>
          <cell r="B3331" t="str">
            <v>NIPEL PVC, ROSCAVEL, 1",  AGUA FRIA PREDIAL</v>
          </cell>
          <cell r="C3331" t="str">
            <v>UN</v>
          </cell>
          <cell r="D3331" t="str">
            <v>CR</v>
          </cell>
          <cell r="E3331" t="str">
            <v>3,07</v>
          </cell>
        </row>
        <row r="3332">
          <cell r="A3332">
            <v>4213</v>
          </cell>
          <cell r="B3332" t="str">
            <v>NIPEL PVC, ROSCAVEL, 2",  AGUA FRIA PREDIAL</v>
          </cell>
          <cell r="C3332" t="str">
            <v>UN</v>
          </cell>
          <cell r="D3332" t="str">
            <v>CR</v>
          </cell>
          <cell r="E3332" t="str">
            <v>13,72</v>
          </cell>
        </row>
        <row r="3333">
          <cell r="A3333">
            <v>4211</v>
          </cell>
          <cell r="B3333" t="str">
            <v>NIPEL PVC, ROSCAVEL, 3/4",  AGUA FRIA PREDIAL</v>
          </cell>
          <cell r="C3333" t="str">
            <v>UN</v>
          </cell>
          <cell r="D3333" t="str">
            <v>CR</v>
          </cell>
          <cell r="E3333" t="str">
            <v>1,53</v>
          </cell>
        </row>
        <row r="3334">
          <cell r="A3334">
            <v>4209</v>
          </cell>
          <cell r="B3334" t="str">
            <v>NIPLE DE FERRO GALVANIZADO, COM ROSCA BSP, DE 1 1/2"</v>
          </cell>
          <cell r="C3334" t="str">
            <v>UN</v>
          </cell>
          <cell r="D3334" t="str">
            <v>CR</v>
          </cell>
          <cell r="E3334" t="str">
            <v>13,08</v>
          </cell>
        </row>
        <row r="3335">
          <cell r="A3335">
            <v>4180</v>
          </cell>
          <cell r="B3335" t="str">
            <v>NIPLE DE FERRO GALVANIZADO, COM ROSCA BSP, DE 1 1/4"</v>
          </cell>
          <cell r="C3335" t="str">
            <v>UN</v>
          </cell>
          <cell r="D3335" t="str">
            <v>CR</v>
          </cell>
          <cell r="E3335" t="str">
            <v>9,84</v>
          </cell>
        </row>
        <row r="3336">
          <cell r="A3336">
            <v>4177</v>
          </cell>
          <cell r="B3336" t="str">
            <v>NIPLE DE FERRO GALVANIZADO, COM ROSCA BSP, DE 1/2"</v>
          </cell>
          <cell r="C3336" t="str">
            <v>UN</v>
          </cell>
          <cell r="D3336" t="str">
            <v>CR</v>
          </cell>
          <cell r="E3336" t="str">
            <v>3,27</v>
          </cell>
        </row>
        <row r="3337">
          <cell r="A3337">
            <v>4179</v>
          </cell>
          <cell r="B3337" t="str">
            <v>NIPLE DE FERRO GALVANIZADO, COM ROSCA BSP, DE 1"</v>
          </cell>
          <cell r="C3337" t="str">
            <v>UN</v>
          </cell>
          <cell r="D3337" t="str">
            <v>CR</v>
          </cell>
          <cell r="E3337" t="str">
            <v>6,68</v>
          </cell>
        </row>
        <row r="3338">
          <cell r="A3338">
            <v>4208</v>
          </cell>
          <cell r="B3338" t="str">
            <v>NIPLE DE FERRO GALVANIZADO, COM ROSCA BSP, DE 2 1/2"</v>
          </cell>
          <cell r="C3338" t="str">
            <v>UN</v>
          </cell>
          <cell r="D3338" t="str">
            <v>CR</v>
          </cell>
          <cell r="E3338" t="str">
            <v>31,13</v>
          </cell>
        </row>
        <row r="3339">
          <cell r="A3339">
            <v>4181</v>
          </cell>
          <cell r="B3339" t="str">
            <v>NIPLE DE FERRO GALVANIZADO, COM ROSCA BSP, DE 2"</v>
          </cell>
          <cell r="C3339" t="str">
            <v>UN</v>
          </cell>
          <cell r="D3339" t="str">
            <v>CR</v>
          </cell>
          <cell r="E3339" t="str">
            <v>20,34</v>
          </cell>
        </row>
        <row r="3340">
          <cell r="A3340">
            <v>4178</v>
          </cell>
          <cell r="B3340" t="str">
            <v>NIPLE DE FERRO GALVANIZADO, COM ROSCA BSP, DE 3/4"</v>
          </cell>
          <cell r="C3340" t="str">
            <v>UN</v>
          </cell>
          <cell r="D3340" t="str">
            <v>CR</v>
          </cell>
          <cell r="E3340" t="str">
            <v>4,53</v>
          </cell>
        </row>
        <row r="3341">
          <cell r="A3341">
            <v>4182</v>
          </cell>
          <cell r="B3341" t="str">
            <v>NIPLE DE FERRO GALVANIZADO, COM ROSCA BSP, DE 3"</v>
          </cell>
          <cell r="C3341" t="str">
            <v>UN</v>
          </cell>
          <cell r="D3341" t="str">
            <v>CR</v>
          </cell>
          <cell r="E3341" t="str">
            <v>50,64</v>
          </cell>
        </row>
        <row r="3342">
          <cell r="A3342">
            <v>4183</v>
          </cell>
          <cell r="B3342" t="str">
            <v>NIPLE DE FERRO GALVANIZADO, COM ROSCA BSP, DE 4"</v>
          </cell>
          <cell r="C3342" t="str">
            <v>UN</v>
          </cell>
          <cell r="D3342" t="str">
            <v>CR</v>
          </cell>
          <cell r="E3342" t="str">
            <v>81,53</v>
          </cell>
        </row>
        <row r="3343">
          <cell r="A3343">
            <v>4184</v>
          </cell>
          <cell r="B3343" t="str">
            <v>NIPLE DE FERRO GALVANIZADO, COM ROSCA BSP, DE 5"</v>
          </cell>
          <cell r="C3343" t="str">
            <v>UN</v>
          </cell>
          <cell r="D3343" t="str">
            <v>CR</v>
          </cell>
          <cell r="E3343" t="str">
            <v>179,98</v>
          </cell>
        </row>
        <row r="3344">
          <cell r="A3344">
            <v>4185</v>
          </cell>
          <cell r="B3344" t="str">
            <v>NIPLE DE FERRO GALVANIZADO, COM ROSCA BSP, DE 6"</v>
          </cell>
          <cell r="C3344" t="str">
            <v>UN</v>
          </cell>
          <cell r="D3344" t="str">
            <v>CR</v>
          </cell>
          <cell r="E3344" t="str">
            <v>299,04</v>
          </cell>
        </row>
        <row r="3345">
          <cell r="A3345">
            <v>4205</v>
          </cell>
          <cell r="B3345" t="str">
            <v>NIPLE DE REDUCAO DE FERRO GALVANIZADO, COM ROSCA BSP, DE 1 1/2" X 1 1/4"</v>
          </cell>
          <cell r="C3345" t="str">
            <v>UN</v>
          </cell>
          <cell r="D3345" t="str">
            <v>CR</v>
          </cell>
          <cell r="E3345" t="str">
            <v>17,27</v>
          </cell>
        </row>
        <row r="3346">
          <cell r="A3346">
            <v>4192</v>
          </cell>
          <cell r="B3346" t="str">
            <v>NIPLE DE REDUCAO DE FERRO GALVANIZADO, COM ROSCA BSP, DE 1 1/2" X 1"</v>
          </cell>
          <cell r="C3346" t="str">
            <v>UN</v>
          </cell>
          <cell r="D3346" t="str">
            <v>CR</v>
          </cell>
          <cell r="E3346" t="str">
            <v>17,27</v>
          </cell>
        </row>
        <row r="3347">
          <cell r="A3347">
            <v>4191</v>
          </cell>
          <cell r="B3347" t="str">
            <v>NIPLE DE REDUCAO DE FERRO GALVANIZADO, COM ROSCA BSP, DE 1 1/2" X 3/4"</v>
          </cell>
          <cell r="C3347" t="str">
            <v>UN</v>
          </cell>
          <cell r="D3347" t="str">
            <v>CR</v>
          </cell>
          <cell r="E3347" t="str">
            <v>17,27</v>
          </cell>
        </row>
        <row r="3348">
          <cell r="A3348">
            <v>4207</v>
          </cell>
          <cell r="B3348" t="str">
            <v>NIPLE DE REDUCAO DE FERRO GALVANIZADO, COM ROSCA BSP, DE 1 1/4" X 1/2"</v>
          </cell>
          <cell r="C3348" t="str">
            <v>UN</v>
          </cell>
          <cell r="D3348" t="str">
            <v>CR</v>
          </cell>
          <cell r="E3348" t="str">
            <v>13,89</v>
          </cell>
        </row>
        <row r="3349">
          <cell r="A3349">
            <v>4206</v>
          </cell>
          <cell r="B3349" t="str">
            <v>NIPLE DE REDUCAO DE FERRO GALVANIZADO, COM ROSCA BSP, DE 1 1/4" X 1"</v>
          </cell>
          <cell r="C3349" t="str">
            <v>UN</v>
          </cell>
          <cell r="D3349" t="str">
            <v>CR</v>
          </cell>
          <cell r="E3349" t="str">
            <v>13,49</v>
          </cell>
        </row>
        <row r="3350">
          <cell r="A3350">
            <v>4190</v>
          </cell>
          <cell r="B3350" t="str">
            <v>NIPLE DE REDUCAO DE FERRO GALVANIZADO, COM ROSCA BSP, DE 1 1/4" X 3/4"</v>
          </cell>
          <cell r="C3350" t="str">
            <v>UN</v>
          </cell>
          <cell r="D3350" t="str">
            <v>CR</v>
          </cell>
          <cell r="E3350" t="str">
            <v>13,49</v>
          </cell>
        </row>
        <row r="3351">
          <cell r="A3351">
            <v>4186</v>
          </cell>
          <cell r="B3351" t="str">
            <v>NIPLE DE REDUCAO DE FERRO GALVANIZADO, COM ROSCA BSP, DE 1/2" X 1/4"</v>
          </cell>
          <cell r="C3351" t="str">
            <v>UN</v>
          </cell>
          <cell r="D3351" t="str">
            <v>CR</v>
          </cell>
          <cell r="E3351" t="str">
            <v>3,99</v>
          </cell>
        </row>
        <row r="3352">
          <cell r="A3352">
            <v>4188</v>
          </cell>
          <cell r="B3352" t="str">
            <v>NIPLE DE REDUCAO DE FERRO GALVANIZADO, COM ROSCA BSP, DE 1" X 1/2"</v>
          </cell>
          <cell r="C3352" t="str">
            <v>UN</v>
          </cell>
          <cell r="D3352" t="str">
            <v>CR</v>
          </cell>
          <cell r="E3352" t="str">
            <v>8,14</v>
          </cell>
        </row>
        <row r="3353">
          <cell r="A3353">
            <v>4189</v>
          </cell>
          <cell r="B3353" t="str">
            <v>NIPLE DE REDUCAO DE FERRO GALVANIZADO, COM ROSCA BSP, DE 1" X 3/4"</v>
          </cell>
          <cell r="C3353" t="str">
            <v>UN</v>
          </cell>
          <cell r="D3353" t="str">
            <v>CR</v>
          </cell>
          <cell r="E3353" t="str">
            <v>8,14</v>
          </cell>
        </row>
        <row r="3354">
          <cell r="A3354">
            <v>4197</v>
          </cell>
          <cell r="B3354" t="str">
            <v>NIPLE DE REDUCAO DE FERRO GALVANIZADO, COM ROSCA BSP, DE 2 1/2" X 2"</v>
          </cell>
          <cell r="C3354" t="str">
            <v>UN</v>
          </cell>
          <cell r="D3354" t="str">
            <v>CR</v>
          </cell>
          <cell r="E3354" t="str">
            <v>43,12</v>
          </cell>
        </row>
        <row r="3355">
          <cell r="A3355">
            <v>4194</v>
          </cell>
          <cell r="B3355" t="str">
            <v>NIPLE DE REDUCAO DE FERRO GALVANIZADO, COM ROSCA BSP, DE 2" X 1 1/2"</v>
          </cell>
          <cell r="C3355" t="str">
            <v>UN</v>
          </cell>
          <cell r="D3355" t="str">
            <v>CR</v>
          </cell>
          <cell r="E3355" t="str">
            <v>26,05</v>
          </cell>
        </row>
        <row r="3356">
          <cell r="A3356">
            <v>4193</v>
          </cell>
          <cell r="B3356" t="str">
            <v>NIPLE DE REDUCAO DE FERRO GALVANIZADO, COM ROSCA BSP, DE 2" X 1 1/4"</v>
          </cell>
          <cell r="C3356" t="str">
            <v>UN</v>
          </cell>
          <cell r="D3356" t="str">
            <v>CR</v>
          </cell>
          <cell r="E3356" t="str">
            <v>26,05</v>
          </cell>
        </row>
        <row r="3357">
          <cell r="A3357">
            <v>4204</v>
          </cell>
          <cell r="B3357" t="str">
            <v>NIPLE DE REDUCAO DE FERRO GALVANIZADO, COM ROSCA BSP, DE 2" X 1"</v>
          </cell>
          <cell r="C3357" t="str">
            <v>UN</v>
          </cell>
          <cell r="D3357" t="str">
            <v>CR</v>
          </cell>
          <cell r="E3357" t="str">
            <v>26,05</v>
          </cell>
        </row>
        <row r="3358">
          <cell r="A3358">
            <v>4187</v>
          </cell>
          <cell r="B3358" t="str">
            <v>NIPLE DE REDUCAO DE FERRO GALVANIZADO, COM ROSCA BSP, DE 3/4" X 1/2"</v>
          </cell>
          <cell r="C3358" t="str">
            <v>UN</v>
          </cell>
          <cell r="D3358" t="str">
            <v>CR</v>
          </cell>
          <cell r="E3358" t="str">
            <v>5,19</v>
          </cell>
        </row>
        <row r="3359">
          <cell r="A3359">
            <v>4202</v>
          </cell>
          <cell r="B3359" t="str">
            <v>NIPLE DE REDUCAO DE FERRO GALVANIZADO, COM ROSCA BSP, DE 3" X 2 1/2"</v>
          </cell>
          <cell r="C3359" t="str">
            <v>UN</v>
          </cell>
          <cell r="D3359" t="str">
            <v>CR</v>
          </cell>
          <cell r="E3359" t="str">
            <v>78,75</v>
          </cell>
        </row>
        <row r="3360">
          <cell r="A3360">
            <v>4203</v>
          </cell>
          <cell r="B3360" t="str">
            <v>NIPLE DE REDUCAO DE FERRO GALVANIZADO, COM ROSCA BSP, DE 3" X 2"</v>
          </cell>
          <cell r="C3360" t="str">
            <v>UN</v>
          </cell>
          <cell r="D3360" t="str">
            <v>CR</v>
          </cell>
          <cell r="E3360" t="str">
            <v>69,55</v>
          </cell>
        </row>
        <row r="3361">
          <cell r="A3361">
            <v>40368</v>
          </cell>
          <cell r="B3361" t="str">
            <v>NIPLE SEXTAVADO EM ACO CARBONO, COM ROSCA BSP, PRESSAO 3.000 LBS, DN 1 1/2"</v>
          </cell>
          <cell r="C3361" t="str">
            <v>UN</v>
          </cell>
          <cell r="D3361" t="str">
            <v>AS</v>
          </cell>
          <cell r="E3361" t="str">
            <v>37,52</v>
          </cell>
        </row>
        <row r="3362">
          <cell r="A3362">
            <v>40365</v>
          </cell>
          <cell r="B3362" t="str">
            <v>NIPLE SEXTAVADO EM ACO CARBONO, COM ROSCA BSP, PRESSAO 3.000 LBS, DN 1 1/4"</v>
          </cell>
          <cell r="C3362" t="str">
            <v>UN</v>
          </cell>
          <cell r="D3362" t="str">
            <v>AS</v>
          </cell>
          <cell r="E3362" t="str">
            <v>25,31</v>
          </cell>
        </row>
        <row r="3363">
          <cell r="A3363">
            <v>40356</v>
          </cell>
          <cell r="B3363" t="str">
            <v>NIPLE SEXTAVADO EM ACO CARBONO, COM ROSCA BSP, PRESSAO 3.000 LBS, DN 1/2"</v>
          </cell>
          <cell r="C3363" t="str">
            <v>UN</v>
          </cell>
          <cell r="D3363" t="str">
            <v>AS</v>
          </cell>
          <cell r="E3363" t="str">
            <v>8,65</v>
          </cell>
        </row>
        <row r="3364">
          <cell r="A3364">
            <v>40362</v>
          </cell>
          <cell r="B3364" t="str">
            <v>NIPLE SEXTAVADO EM ACO CARBONO, COM ROSCA BSP, PRESSAO 3.000 LBS, DN 1"</v>
          </cell>
          <cell r="C3364" t="str">
            <v>UN</v>
          </cell>
          <cell r="D3364" t="str">
            <v>AS</v>
          </cell>
          <cell r="E3364" t="str">
            <v>16,77</v>
          </cell>
        </row>
        <row r="3365">
          <cell r="A3365">
            <v>40374</v>
          </cell>
          <cell r="B3365" t="str">
            <v>NIPLE SEXTAVADO EM ACO CARBONO, COM ROSCA BSP, PRESSAO 3.000 LBS, DN 2 1/2"</v>
          </cell>
          <cell r="C3365" t="str">
            <v>UN</v>
          </cell>
          <cell r="D3365" t="str">
            <v>AS</v>
          </cell>
          <cell r="E3365" t="str">
            <v>98,07</v>
          </cell>
        </row>
        <row r="3366">
          <cell r="A3366">
            <v>40371</v>
          </cell>
          <cell r="B3366" t="str">
            <v>NIPLE SEXTAVADO EM ACO CARBONO, COM ROSCA BSP, PRESSAO 3.000 LBS, DN 2"</v>
          </cell>
          <cell r="C3366" t="str">
            <v>UN</v>
          </cell>
          <cell r="D3366" t="str">
            <v>AS</v>
          </cell>
          <cell r="E3366" t="str">
            <v>61,73</v>
          </cell>
        </row>
        <row r="3367">
          <cell r="A3367">
            <v>40359</v>
          </cell>
          <cell r="B3367" t="str">
            <v>NIPLE SEXTAVADO EM ACO CARBONO, COM ROSCA BSP, PRESSAO 3.000 LBS, DN 3/4"</v>
          </cell>
          <cell r="C3367" t="str">
            <v>UN</v>
          </cell>
          <cell r="D3367" t="str">
            <v>AS</v>
          </cell>
          <cell r="E3367" t="str">
            <v>11,17</v>
          </cell>
        </row>
        <row r="3368">
          <cell r="A3368">
            <v>7595</v>
          </cell>
          <cell r="B3368" t="str">
            <v>NIVELADOR</v>
          </cell>
          <cell r="C3368" t="str">
            <v>H</v>
          </cell>
          <cell r="D3368" t="str">
            <v>CR</v>
          </cell>
          <cell r="E3368" t="str">
            <v>9,04</v>
          </cell>
        </row>
        <row r="3369">
          <cell r="A3369">
            <v>41094</v>
          </cell>
          <cell r="B3369" t="str">
            <v>NIVELADOR (MENSALISTA)</v>
          </cell>
          <cell r="C3369" t="str">
            <v>MES</v>
          </cell>
          <cell r="D3369" t="str">
            <v>CR</v>
          </cell>
          <cell r="E3369" t="str">
            <v>1.592,17</v>
          </cell>
        </row>
        <row r="3370">
          <cell r="A3370">
            <v>39609</v>
          </cell>
          <cell r="B3370" t="str">
            <v>NOBREAK TRIFASICO, DE 10 KVA FATOR DE POTENCIA DE 0,8, AUTONOMIA MINIMA DE 30 MINUTOS A PLENA CARGA</v>
          </cell>
          <cell r="C3370" t="str">
            <v>UN</v>
          </cell>
          <cell r="D3370" t="str">
            <v>AS</v>
          </cell>
          <cell r="E3370" t="str">
            <v>58.763,46</v>
          </cell>
        </row>
        <row r="3371">
          <cell r="A3371">
            <v>39610</v>
          </cell>
          <cell r="B3371" t="str">
            <v>NOBREAK TRIFASICO, DE 15 KVA FATOR DE POTENCIA DE 0,8, AUTONOMIA MINIMA DE 30 MINUTOS A PLENA CARGA</v>
          </cell>
          <cell r="C3371" t="str">
            <v>UN</v>
          </cell>
          <cell r="D3371" t="str">
            <v>AS</v>
          </cell>
          <cell r="E3371" t="str">
            <v>85.776,32</v>
          </cell>
        </row>
        <row r="3372">
          <cell r="A3372">
            <v>39611</v>
          </cell>
          <cell r="B3372" t="str">
            <v>NOBREAK TRIFASICO, DE 20 KVA FATOR DE POTENCIA DE 0,8, AUTONOMIA MINIMA DE 30 MINUTOS A PLENA CARGA</v>
          </cell>
          <cell r="C3372" t="str">
            <v>UN</v>
          </cell>
          <cell r="D3372" t="str">
            <v>AS</v>
          </cell>
          <cell r="E3372" t="str">
            <v>103.803,38</v>
          </cell>
        </row>
        <row r="3373">
          <cell r="A3373">
            <v>39612</v>
          </cell>
          <cell r="B3373" t="str">
            <v>NOBREAK TRIFASICO, DE 25 KVA FATOR DE POTENCIA DE 0,8, AUTONOMIA MINIMA DE 30 MINUTOS A PLENA CARGA</v>
          </cell>
          <cell r="C3373" t="str">
            <v>UN</v>
          </cell>
          <cell r="D3373" t="str">
            <v>AS</v>
          </cell>
          <cell r="E3373" t="str">
            <v>162.610,34</v>
          </cell>
        </row>
        <row r="3374">
          <cell r="A3374">
            <v>39608</v>
          </cell>
          <cell r="B3374" t="str">
            <v>NOBREAK TRIFASICO, DE 5 KVA FATOR DE POTENCIA DE 0,8, AUTONOMIA MINIMA DE 30 MINUTOS A PLENA CARGA</v>
          </cell>
          <cell r="C3374" t="str">
            <v>UN</v>
          </cell>
          <cell r="D3374" t="str">
            <v>AS</v>
          </cell>
          <cell r="E3374" t="str">
            <v>46.986,64</v>
          </cell>
        </row>
        <row r="3375">
          <cell r="A3375">
            <v>38175</v>
          </cell>
          <cell r="B3375" t="str">
            <v>NUMERO / ALGARISMO PARA RESIDENCIA (FACHADA), EM ZAMAC, COM ALTURA DE APROX *45* MM, INCLUSIVE PARAFUSOS</v>
          </cell>
          <cell r="C3375" t="str">
            <v>UN</v>
          </cell>
          <cell r="D3375" t="str">
            <v>CR</v>
          </cell>
          <cell r="E3375" t="str">
            <v>3,78</v>
          </cell>
        </row>
        <row r="3376">
          <cell r="A3376">
            <v>38176</v>
          </cell>
          <cell r="B3376" t="str">
            <v>NUMERO / ALGARISMO PARA RESIDENCIA (FACHADA), EM ZAMAC, COM ALTURA DE APROX 125 MM, INCLUSIVE PARAFUSOS</v>
          </cell>
          <cell r="C3376" t="str">
            <v>UN</v>
          </cell>
          <cell r="D3376" t="str">
            <v>CR</v>
          </cell>
          <cell r="E3376" t="str">
            <v>11,11</v>
          </cell>
        </row>
        <row r="3377">
          <cell r="A3377">
            <v>36152</v>
          </cell>
          <cell r="B3377" t="str">
            <v>OCULOS DE SEGURANCA CONTRA IMPACTOS COM LENTE INCOLOR, ARMACAO NYLON, COM PROTECAO UVA E UVB</v>
          </cell>
          <cell r="C3377" t="str">
            <v>UN</v>
          </cell>
          <cell r="D3377" t="str">
            <v>CR</v>
          </cell>
          <cell r="E3377" t="str">
            <v>4,82</v>
          </cell>
        </row>
        <row r="3378">
          <cell r="A3378">
            <v>11138</v>
          </cell>
          <cell r="B3378" t="str">
            <v>OLEO COMBUSTIVEL BPF A GRANEL</v>
          </cell>
          <cell r="C3378" t="str">
            <v>L</v>
          </cell>
          <cell r="D3378" t="str">
            <v>CR</v>
          </cell>
          <cell r="E3378" t="str">
            <v>2,74</v>
          </cell>
        </row>
        <row r="3379">
          <cell r="A3379">
            <v>5333</v>
          </cell>
          <cell r="B3379" t="str">
            <v>OLEO DE LINHACA</v>
          </cell>
          <cell r="C3379" t="str">
            <v>L</v>
          </cell>
          <cell r="D3379" t="str">
            <v>CR</v>
          </cell>
          <cell r="E3379" t="str">
            <v>18,20</v>
          </cell>
        </row>
        <row r="3380">
          <cell r="A3380">
            <v>4221</v>
          </cell>
          <cell r="B3380" t="str">
            <v>OLEO DIESEL COMBUSTIVEL COMUM</v>
          </cell>
          <cell r="C3380" t="str">
            <v>L</v>
          </cell>
          <cell r="D3380" t="str">
            <v>C</v>
          </cell>
          <cell r="E3380" t="str">
            <v>4,26</v>
          </cell>
        </row>
        <row r="3381">
          <cell r="A3381">
            <v>4227</v>
          </cell>
          <cell r="B3381" t="str">
            <v>OLEO LUBRIFICANTE PARA MOTORES DE EQUIPAMENTOS PESADOS (CAMINHOES, TRATORES, RETROS E ETC)</v>
          </cell>
          <cell r="C3381" t="str">
            <v>L</v>
          </cell>
          <cell r="D3381" t="str">
            <v>C</v>
          </cell>
          <cell r="E3381" t="str">
            <v>24,00</v>
          </cell>
        </row>
        <row r="3382">
          <cell r="A3382">
            <v>38170</v>
          </cell>
          <cell r="B3382" t="str">
            <v>OLHO MAGICO PARA PORTAS, EM LATAO, COM LENTE DE POLICARBONATO, ANGULO DE *200* GRAUS, ESPESSURA ENTRE *25 E 46* MM, INCLUINDO FECHO JANELA</v>
          </cell>
          <cell r="C3382" t="str">
            <v>UN</v>
          </cell>
          <cell r="D3382" t="str">
            <v>CR</v>
          </cell>
          <cell r="E3382" t="str">
            <v>16,51</v>
          </cell>
        </row>
        <row r="3383">
          <cell r="A3383">
            <v>4252</v>
          </cell>
          <cell r="B3383" t="str">
            <v>OPERADOR DE BATE-ESTACAS</v>
          </cell>
          <cell r="C3383" t="str">
            <v>H</v>
          </cell>
          <cell r="D3383" t="str">
            <v>CR</v>
          </cell>
          <cell r="E3383" t="str">
            <v>16,36</v>
          </cell>
        </row>
        <row r="3384">
          <cell r="A3384">
            <v>40980</v>
          </cell>
          <cell r="B3384" t="str">
            <v>OPERADOR DE BATE-ESTACAS (MENSALISTA)</v>
          </cell>
          <cell r="C3384" t="str">
            <v>MES</v>
          </cell>
          <cell r="D3384" t="str">
            <v>CR</v>
          </cell>
          <cell r="E3384" t="str">
            <v>2.881,83</v>
          </cell>
        </row>
        <row r="3385">
          <cell r="A3385">
            <v>4243</v>
          </cell>
          <cell r="B3385" t="str">
            <v>OPERADOR DE BETONEIRA (CAMINHAO)</v>
          </cell>
          <cell r="C3385" t="str">
            <v>H</v>
          </cell>
          <cell r="D3385" t="str">
            <v>CR</v>
          </cell>
          <cell r="E3385" t="str">
            <v>11,82</v>
          </cell>
        </row>
        <row r="3386">
          <cell r="A3386">
            <v>41031</v>
          </cell>
          <cell r="B3386" t="str">
            <v>OPERADOR DE BETONEIRA (CAMINHAO) (MENSALISTA)</v>
          </cell>
          <cell r="C3386" t="str">
            <v>MES</v>
          </cell>
          <cell r="D3386" t="str">
            <v>CR</v>
          </cell>
          <cell r="E3386" t="str">
            <v>2.082,11</v>
          </cell>
        </row>
        <row r="3387">
          <cell r="A3387">
            <v>37666</v>
          </cell>
          <cell r="B3387" t="str">
            <v>OPERADOR DE BETONEIRA ESTACIONARIA / MISTURADOR</v>
          </cell>
          <cell r="C3387" t="str">
            <v>H</v>
          </cell>
          <cell r="D3387" t="str">
            <v>CR</v>
          </cell>
          <cell r="E3387" t="str">
            <v>11,40</v>
          </cell>
        </row>
        <row r="3388">
          <cell r="A3388">
            <v>40986</v>
          </cell>
          <cell r="B3388" t="str">
            <v>OPERADOR DE BETONEIRA ESTACIONARIA / MISTURADOR (MENSALISTA)</v>
          </cell>
          <cell r="C3388" t="str">
            <v>MES</v>
          </cell>
          <cell r="D3388" t="str">
            <v>CR</v>
          </cell>
          <cell r="E3388" t="str">
            <v>2.009,32</v>
          </cell>
        </row>
        <row r="3389">
          <cell r="A3389">
            <v>4250</v>
          </cell>
          <cell r="B3389" t="str">
            <v>OPERADOR DE COMPRESSOR DE AR OU COMPRESSORISTA</v>
          </cell>
          <cell r="C3389" t="str">
            <v>H</v>
          </cell>
          <cell r="D3389" t="str">
            <v>CR</v>
          </cell>
          <cell r="E3389" t="str">
            <v>14,74</v>
          </cell>
        </row>
        <row r="3390">
          <cell r="A3390">
            <v>40978</v>
          </cell>
          <cell r="B3390" t="str">
            <v>OPERADOR DE COMPRESSOR DE AR OU COMPRESSORISTA (MENSALISTA)</v>
          </cell>
          <cell r="C3390" t="str">
            <v>MES</v>
          </cell>
          <cell r="D3390" t="str">
            <v>CR</v>
          </cell>
          <cell r="E3390" t="str">
            <v>2.599,40</v>
          </cell>
        </row>
        <row r="3391">
          <cell r="A3391">
            <v>25960</v>
          </cell>
          <cell r="B3391" t="str">
            <v>OPERADOR DE DEMARCADORA DE FAIXAS DE TRAFEGO</v>
          </cell>
          <cell r="C3391" t="str">
            <v>H</v>
          </cell>
          <cell r="D3391" t="str">
            <v>CR</v>
          </cell>
          <cell r="E3391" t="str">
            <v>14,54</v>
          </cell>
        </row>
        <row r="3392">
          <cell r="A3392">
            <v>41043</v>
          </cell>
          <cell r="B3392" t="str">
            <v>OPERADOR DE DEMARCADORA DE FAIXAS DE TRAFEGO (MENSALISTA)</v>
          </cell>
          <cell r="C3392" t="str">
            <v>MES</v>
          </cell>
          <cell r="D3392" t="str">
            <v>CR</v>
          </cell>
          <cell r="E3392" t="str">
            <v>2.562,60</v>
          </cell>
        </row>
        <row r="3393">
          <cell r="A3393">
            <v>4234</v>
          </cell>
          <cell r="B3393" t="str">
            <v>OPERADOR DE ESCAVADEIRA</v>
          </cell>
          <cell r="C3393" t="str">
            <v>H</v>
          </cell>
          <cell r="D3393" t="str">
            <v>C</v>
          </cell>
          <cell r="E3393" t="str">
            <v>15,93</v>
          </cell>
        </row>
        <row r="3394">
          <cell r="A3394">
            <v>40987</v>
          </cell>
          <cell r="B3394" t="str">
            <v>OPERADOR DE ESCAVADEIRA (MENSALISTA)</v>
          </cell>
          <cell r="C3394" t="str">
            <v>MES</v>
          </cell>
          <cell r="D3394" t="str">
            <v>CR</v>
          </cell>
          <cell r="E3394" t="str">
            <v>2.807,23</v>
          </cell>
        </row>
        <row r="3395">
          <cell r="A3395">
            <v>4253</v>
          </cell>
          <cell r="B3395" t="str">
            <v>OPERADOR DE GUINCHO OU GUINCHEIRO</v>
          </cell>
          <cell r="C3395" t="str">
            <v>H</v>
          </cell>
          <cell r="D3395" t="str">
            <v>CR</v>
          </cell>
          <cell r="E3395" t="str">
            <v>12,42</v>
          </cell>
        </row>
        <row r="3396">
          <cell r="A3396">
            <v>40981</v>
          </cell>
          <cell r="B3396" t="str">
            <v>OPERADOR DE GUINCHO OU GUINCHEIRO (MENSALISTA)</v>
          </cell>
          <cell r="C3396" t="str">
            <v>MES</v>
          </cell>
          <cell r="D3396" t="str">
            <v>CR</v>
          </cell>
          <cell r="E3396" t="str">
            <v>2.190,80</v>
          </cell>
        </row>
        <row r="3397">
          <cell r="A3397">
            <v>4254</v>
          </cell>
          <cell r="B3397" t="str">
            <v>OPERADOR DE GUINDASTE</v>
          </cell>
          <cell r="C3397" t="str">
            <v>H</v>
          </cell>
          <cell r="D3397" t="str">
            <v>CR</v>
          </cell>
          <cell r="E3397" t="str">
            <v>14,53</v>
          </cell>
        </row>
        <row r="3398">
          <cell r="A3398">
            <v>41036</v>
          </cell>
          <cell r="B3398" t="str">
            <v>OPERADOR DE GUINDASTE (MENSALISTA)</v>
          </cell>
          <cell r="C3398" t="str">
            <v>MES</v>
          </cell>
          <cell r="D3398" t="str">
            <v>CR</v>
          </cell>
          <cell r="E3398" t="str">
            <v>2.560,14</v>
          </cell>
        </row>
        <row r="3399">
          <cell r="A3399">
            <v>4251</v>
          </cell>
          <cell r="B3399" t="str">
            <v>OPERADOR DE JATO ABRASIVO OU JATISTA</v>
          </cell>
          <cell r="C3399" t="str">
            <v>H</v>
          </cell>
          <cell r="D3399" t="str">
            <v>CR</v>
          </cell>
          <cell r="E3399" t="str">
            <v>14,25</v>
          </cell>
        </row>
        <row r="3400">
          <cell r="A3400">
            <v>40979</v>
          </cell>
          <cell r="B3400" t="str">
            <v>OPERADOR DE JATO ABRASIVO OU JATISTA (MENSALISTA)</v>
          </cell>
          <cell r="C3400" t="str">
            <v>MES</v>
          </cell>
          <cell r="D3400" t="str">
            <v>CR</v>
          </cell>
          <cell r="E3400" t="str">
            <v>2.513,10</v>
          </cell>
        </row>
        <row r="3401">
          <cell r="A3401">
            <v>4230</v>
          </cell>
          <cell r="B3401" t="str">
            <v>OPERADOR DE MAQUINAS E TRATORES DIVERSOS (TERRAPLANAGEM)</v>
          </cell>
          <cell r="C3401" t="str">
            <v>H</v>
          </cell>
          <cell r="D3401" t="str">
            <v>CR</v>
          </cell>
          <cell r="E3401" t="str">
            <v>14,03</v>
          </cell>
        </row>
        <row r="3402">
          <cell r="A3402">
            <v>40998</v>
          </cell>
          <cell r="B3402" t="str">
            <v>OPERADOR DE MAQUINAS E TRATORES DIVERSOS (TERRAPLANAGEM) (MENSALISTA)</v>
          </cell>
          <cell r="C3402" t="str">
            <v>MES</v>
          </cell>
          <cell r="D3402" t="str">
            <v>CR</v>
          </cell>
          <cell r="E3402" t="str">
            <v>2.472,45</v>
          </cell>
        </row>
        <row r="3403">
          <cell r="A3403">
            <v>4257</v>
          </cell>
          <cell r="B3403" t="str">
            <v>OPERADOR DE MARTELETE OU MARTELETEIRO</v>
          </cell>
          <cell r="C3403" t="str">
            <v>H</v>
          </cell>
          <cell r="D3403" t="str">
            <v>CR</v>
          </cell>
          <cell r="E3403" t="str">
            <v>14,93</v>
          </cell>
        </row>
        <row r="3404">
          <cell r="A3404">
            <v>40982</v>
          </cell>
          <cell r="B3404" t="str">
            <v>OPERADOR DE MARTELETE OU MARTELETEIRO (MENSALISTA)</v>
          </cell>
          <cell r="C3404" t="str">
            <v>MES</v>
          </cell>
          <cell r="D3404" t="str">
            <v>CR</v>
          </cell>
          <cell r="E3404" t="str">
            <v>2.630,64</v>
          </cell>
        </row>
        <row r="3405">
          <cell r="A3405">
            <v>4240</v>
          </cell>
          <cell r="B3405" t="str">
            <v>OPERADOR DE MOTO SCRAPER</v>
          </cell>
          <cell r="C3405" t="str">
            <v>H</v>
          </cell>
          <cell r="D3405" t="str">
            <v>CR</v>
          </cell>
          <cell r="E3405" t="str">
            <v>14,78</v>
          </cell>
        </row>
        <row r="3406">
          <cell r="A3406">
            <v>41026</v>
          </cell>
          <cell r="B3406" t="str">
            <v>OPERADOR DE MOTO SCRAPER (MENSALISTA)</v>
          </cell>
          <cell r="C3406" t="str">
            <v>MES</v>
          </cell>
          <cell r="D3406" t="str">
            <v>CR</v>
          </cell>
          <cell r="E3406" t="str">
            <v>2.606,29</v>
          </cell>
        </row>
        <row r="3407">
          <cell r="A3407">
            <v>4239</v>
          </cell>
          <cell r="B3407" t="str">
            <v>OPERADOR DE MOTONIVELADORA</v>
          </cell>
          <cell r="C3407" t="str">
            <v>H</v>
          </cell>
          <cell r="D3407" t="str">
            <v>CR</v>
          </cell>
          <cell r="E3407" t="str">
            <v>18,15</v>
          </cell>
        </row>
        <row r="3408">
          <cell r="A3408">
            <v>41024</v>
          </cell>
          <cell r="B3408" t="str">
            <v>OPERADOR DE MOTONIVELADORA (MENSALISTA)</v>
          </cell>
          <cell r="C3408" t="str">
            <v>MES</v>
          </cell>
          <cell r="D3408" t="str">
            <v>CR</v>
          </cell>
          <cell r="E3408" t="str">
            <v>3.197,43</v>
          </cell>
        </row>
        <row r="3409">
          <cell r="A3409">
            <v>4248</v>
          </cell>
          <cell r="B3409" t="str">
            <v>OPERADOR DE PA CARREGADEIRA</v>
          </cell>
          <cell r="C3409" t="str">
            <v>H</v>
          </cell>
          <cell r="D3409" t="str">
            <v>CR</v>
          </cell>
          <cell r="E3409" t="str">
            <v>14,03</v>
          </cell>
        </row>
        <row r="3410">
          <cell r="A3410">
            <v>41033</v>
          </cell>
          <cell r="B3410" t="str">
            <v>OPERADOR DE PA CARREGADEIRA (MENSALISTA)</v>
          </cell>
          <cell r="C3410" t="str">
            <v>MES</v>
          </cell>
          <cell r="D3410" t="str">
            <v>CR</v>
          </cell>
          <cell r="E3410" t="str">
            <v>2.472,45</v>
          </cell>
        </row>
        <row r="3411">
          <cell r="A3411">
            <v>25959</v>
          </cell>
          <cell r="B3411" t="str">
            <v>OPERADOR DE PAVIMENTADORA / MESA VIBROACABADORA</v>
          </cell>
          <cell r="C3411" t="str">
            <v>H</v>
          </cell>
          <cell r="D3411" t="str">
            <v>CR</v>
          </cell>
          <cell r="E3411" t="str">
            <v>15,26</v>
          </cell>
        </row>
        <row r="3412">
          <cell r="A3412">
            <v>41040</v>
          </cell>
          <cell r="B3412" t="str">
            <v>OPERADOR DE PAVIMENTADORA / MESA VIBROACABADORA (MENSALISTA)</v>
          </cell>
          <cell r="C3412" t="str">
            <v>MES</v>
          </cell>
          <cell r="D3412" t="str">
            <v>CR</v>
          </cell>
          <cell r="E3412" t="str">
            <v>2.690,73</v>
          </cell>
        </row>
        <row r="3413">
          <cell r="A3413">
            <v>4238</v>
          </cell>
          <cell r="B3413" t="str">
            <v>OPERADOR DE ROLO COMPACTADOR</v>
          </cell>
          <cell r="C3413" t="str">
            <v>H</v>
          </cell>
          <cell r="D3413" t="str">
            <v>CR</v>
          </cell>
          <cell r="E3413" t="str">
            <v>13,77</v>
          </cell>
        </row>
        <row r="3414">
          <cell r="A3414">
            <v>41012</v>
          </cell>
          <cell r="B3414" t="str">
            <v>OPERADOR DE ROLO COMPACTADOR (MENSALISTA)</v>
          </cell>
          <cell r="C3414" t="str">
            <v>MES</v>
          </cell>
          <cell r="D3414" t="str">
            <v>CR</v>
          </cell>
          <cell r="E3414" t="str">
            <v>2.427,29</v>
          </cell>
        </row>
        <row r="3415">
          <cell r="A3415">
            <v>4237</v>
          </cell>
          <cell r="B3415" t="str">
            <v>OPERADOR DE TRATOR - EXCLUSIVE AGROPECUARIA</v>
          </cell>
          <cell r="C3415" t="str">
            <v>H</v>
          </cell>
          <cell r="D3415" t="str">
            <v>CR</v>
          </cell>
          <cell r="E3415" t="str">
            <v>14,03</v>
          </cell>
        </row>
        <row r="3416">
          <cell r="A3416">
            <v>41002</v>
          </cell>
          <cell r="B3416" t="str">
            <v>OPERADOR DE TRATOR - EXCLUSIVE AGROPECUARIA (MENSALISTA)</v>
          </cell>
          <cell r="C3416" t="str">
            <v>MES</v>
          </cell>
          <cell r="D3416" t="str">
            <v>CR</v>
          </cell>
          <cell r="E3416" t="str">
            <v>2.472,45</v>
          </cell>
        </row>
        <row r="3417">
          <cell r="A3417">
            <v>4233</v>
          </cell>
          <cell r="B3417" t="str">
            <v>OPERADOR DE USINA DE ASFALTO, DE SOLOS OU DE CONCRETO</v>
          </cell>
          <cell r="C3417" t="str">
            <v>H</v>
          </cell>
          <cell r="D3417" t="str">
            <v>CR</v>
          </cell>
          <cell r="E3417" t="str">
            <v>13,10</v>
          </cell>
        </row>
        <row r="3418">
          <cell r="A3418">
            <v>41001</v>
          </cell>
          <cell r="B3418" t="str">
            <v>OPERADOR DE USINA DE ASFALTO, DE SOLOS OU DE CONCRETO (MENSALISTA)</v>
          </cell>
          <cell r="C3418" t="str">
            <v>MES</v>
          </cell>
          <cell r="D3418" t="str">
            <v>CR</v>
          </cell>
          <cell r="E3418" t="str">
            <v>2.310,71</v>
          </cell>
        </row>
        <row r="3419">
          <cell r="A3419">
            <v>2</v>
          </cell>
          <cell r="B3419" t="str">
            <v>OXIGENIO, RECARGA PARA CILINDRO DE CONJUNTO OXICORTE GRANDE</v>
          </cell>
          <cell r="C3419" t="str">
            <v>M3</v>
          </cell>
          <cell r="D3419" t="str">
            <v>CR</v>
          </cell>
          <cell r="E3419" t="str">
            <v>9,86</v>
          </cell>
        </row>
        <row r="3420">
          <cell r="A3420">
            <v>36517</v>
          </cell>
          <cell r="B3420" t="str">
            <v>PA CARREGADEIRA SOBRE RODAS, POTENCIA BRUTA *127* CV, CAPACIDADE DA CACAMBA DE 2,0 A 2,4 M3, PESO OPERACIONAL MAXIMO DE 10330 KG</v>
          </cell>
          <cell r="C3420" t="str">
            <v>UN</v>
          </cell>
          <cell r="D3420" t="str">
            <v>CR</v>
          </cell>
          <cell r="E3420" t="str">
            <v>319.680,00</v>
          </cell>
        </row>
        <row r="3421">
          <cell r="A3421">
            <v>4262</v>
          </cell>
          <cell r="B3421" t="str">
            <v>PA CARREGADEIRA SOBRE RODAS, POTENCIA LIQUIDA 128 HP, CAPACIDADE DA CACAMBA DE 1,7 A 2,8 M3, PESO OPERACIONAL MAXIMO DE 11632 KG</v>
          </cell>
          <cell r="C3421" t="str">
            <v>UN</v>
          </cell>
          <cell r="D3421" t="str">
            <v>C</v>
          </cell>
          <cell r="E3421" t="str">
            <v>360.000,00</v>
          </cell>
        </row>
        <row r="3422">
          <cell r="A3422">
            <v>4263</v>
          </cell>
          <cell r="B3422" t="str">
            <v>PA CARREGADEIRA SOBRE RODAS, POTENCIA LIQUIDA 197 HP, CAPACIDADE DA CACAMBA DE 2,5 A 3,5 M3, PESO OPERACIONAL MAXIMO DE 18338 KG</v>
          </cell>
          <cell r="C3422" t="str">
            <v>UN</v>
          </cell>
          <cell r="D3422" t="str">
            <v>CR</v>
          </cell>
          <cell r="E3422" t="str">
            <v>499.199,97</v>
          </cell>
        </row>
        <row r="3423">
          <cell r="A3423">
            <v>36518</v>
          </cell>
          <cell r="B3423" t="str">
            <v>PA CARREGADEIRA SOBRE RODAS, POTENCIA LIQUIDA 213 HP, CAPACIDADE DA CACAMBA DE 1,9 A 3,5 M3, PESO OPERACIONAL MAXIMO DE 19234 KG</v>
          </cell>
          <cell r="C3423" t="str">
            <v>UN</v>
          </cell>
          <cell r="D3423" t="str">
            <v>CR</v>
          </cell>
          <cell r="E3423" t="str">
            <v>568.319,97</v>
          </cell>
        </row>
        <row r="3424">
          <cell r="A3424">
            <v>14221</v>
          </cell>
          <cell r="B3424" t="str">
            <v>PA CARREGADEIRA SOBRE RODAS, POTENCIA 152 HP, CAPACIDADE DA CACAMBA DE 1,53 A 2,30 M3, PESO OPERACIONAL MAXIMO DE 10216 KG</v>
          </cell>
          <cell r="C3424" t="str">
            <v>UN</v>
          </cell>
          <cell r="D3424" t="str">
            <v>CR</v>
          </cell>
          <cell r="E3424" t="str">
            <v>331.679,98</v>
          </cell>
        </row>
        <row r="3425">
          <cell r="A3425">
            <v>38402</v>
          </cell>
          <cell r="B3425" t="str">
            <v>PA DE LIXO PLASTICA, CABO LONGO</v>
          </cell>
          <cell r="C3425" t="str">
            <v>UN</v>
          </cell>
          <cell r="D3425" t="str">
            <v>CR</v>
          </cell>
          <cell r="E3425" t="str">
            <v>11,54</v>
          </cell>
        </row>
        <row r="3426">
          <cell r="A3426">
            <v>3412</v>
          </cell>
          <cell r="B3426" t="str">
            <v>PAINEL DE LA DE VIDRO SEM REVESTIMENTO PSI 20, E = 25 MM, DE 1200 X 600 MM</v>
          </cell>
          <cell r="C3426" t="str">
            <v>M2</v>
          </cell>
          <cell r="D3426" t="str">
            <v>AS</v>
          </cell>
          <cell r="E3426" t="str">
            <v>19,01</v>
          </cell>
        </row>
        <row r="3427">
          <cell r="A3427">
            <v>3413</v>
          </cell>
          <cell r="B3427" t="str">
            <v>PAINEL DE LA DE VIDRO SEM REVESTIMENTO PSI 20, E = 50 MM, DE 1200 X 600 MM</v>
          </cell>
          <cell r="C3427" t="str">
            <v>M2</v>
          </cell>
          <cell r="D3427" t="str">
            <v>AS</v>
          </cell>
          <cell r="E3427" t="str">
            <v>42,80</v>
          </cell>
        </row>
        <row r="3428">
          <cell r="A3428">
            <v>39744</v>
          </cell>
          <cell r="B3428" t="str">
            <v>PAINEL DE LA DE VIDRO SEM REVESTIMENTO PSI 40, E = 25 MM, DE 1200 X 600 MM</v>
          </cell>
          <cell r="C3428" t="str">
            <v>M2</v>
          </cell>
          <cell r="D3428" t="str">
            <v>AS</v>
          </cell>
          <cell r="E3428" t="str">
            <v>33,23</v>
          </cell>
        </row>
        <row r="3429">
          <cell r="A3429">
            <v>39745</v>
          </cell>
          <cell r="B3429" t="str">
            <v>PAINEL DE LA DE VIDRO SEM REVESTIMENTO PSI 40, E = 50 MM, DE 1200 X 600 MM</v>
          </cell>
          <cell r="C3429" t="str">
            <v>M2</v>
          </cell>
          <cell r="D3429" t="str">
            <v>AS</v>
          </cell>
          <cell r="E3429" t="str">
            <v>70,15</v>
          </cell>
        </row>
        <row r="3430">
          <cell r="A3430">
            <v>39637</v>
          </cell>
          <cell r="B3430" t="str">
            <v>PAINEL ESTRUTURAL PARA LAJE SECA REVESTIDO EM PLACA CIMENTICIA, DE 1,20 X 2,50 M, E = 23 MM</v>
          </cell>
          <cell r="C3430" t="str">
            <v>M2</v>
          </cell>
          <cell r="D3430" t="str">
            <v>CR</v>
          </cell>
          <cell r="E3430" t="str">
            <v>70,90</v>
          </cell>
        </row>
        <row r="3431">
          <cell r="A3431">
            <v>39638</v>
          </cell>
          <cell r="B3431" t="str">
            <v>PAINEL ESTRUTURAL PARA LAJE SECA REVESTIDO EM PLACA CIMENTICIA, DE 1,20 X 2,50 M, E = 40 MM</v>
          </cell>
          <cell r="C3431" t="str">
            <v>M2</v>
          </cell>
          <cell r="D3431" t="str">
            <v>CR</v>
          </cell>
          <cell r="E3431" t="str">
            <v>132,02</v>
          </cell>
        </row>
        <row r="3432">
          <cell r="A3432">
            <v>39639</v>
          </cell>
          <cell r="B3432" t="str">
            <v>PAINEL ESTRUTURAL PARA LAJE SECA REVESTIDO EM PLACA CIMENTICIA, DE 1,20 X 2,50 M, E = 55 MM</v>
          </cell>
          <cell r="C3432" t="str">
            <v>M2</v>
          </cell>
          <cell r="D3432" t="str">
            <v>CR</v>
          </cell>
          <cell r="E3432" t="str">
            <v>174,06</v>
          </cell>
        </row>
        <row r="3433">
          <cell r="A3433">
            <v>39517</v>
          </cell>
          <cell r="B3433" t="str">
            <v>PAINEL TERMOISOLANTE PARA FECHAMENTOS VERTICAIS (INCLUI PARAFUSOS DE FIXACAO) REVESTIDO EM ACO GALVALUME, LARGURA UTIL DE 1100 MM, REVESTIMENTO COM ESPESSURA DE 0,50 MM, COM PRE-PINTURA NAS DUAS FACES, NUCLEO EM POLIURETANO (PUR) COM ESPESSURA 40/50 MM</v>
          </cell>
          <cell r="C3433" t="str">
            <v>M2</v>
          </cell>
          <cell r="D3433" t="str">
            <v>AS</v>
          </cell>
          <cell r="E3433" t="str">
            <v>286,94</v>
          </cell>
        </row>
        <row r="3434">
          <cell r="A3434">
            <v>39518</v>
          </cell>
          <cell r="B3434" t="str">
            <v>PAINEL TERMOISOLANTE PARA FECHAMENTOS VERTICAIS (INCLUI PARAFUSOS DE FIXACAO) REVESTIDO EM ACO GALVALUME, LARGURA UTIL DE 1100 MM, REVESTIMENTO COM ESPESSURA DE 0,50 MM, COM PRE-PINTURA NAS DUAS FACES, NUCLEO EM POLIURETANO (PUR) COM ESPESSURA 70/80 MM</v>
          </cell>
          <cell r="C3434" t="str">
            <v>M2</v>
          </cell>
          <cell r="D3434" t="str">
            <v>AS</v>
          </cell>
          <cell r="E3434" t="str">
            <v>340,18</v>
          </cell>
        </row>
        <row r="3435">
          <cell r="A3435">
            <v>38366</v>
          </cell>
          <cell r="B3435" t="str">
            <v>PAPEL KRAFT BETUMADO</v>
          </cell>
          <cell r="C3435" t="str">
            <v>M2</v>
          </cell>
          <cell r="D3435" t="str">
            <v>AS</v>
          </cell>
          <cell r="E3435" t="str">
            <v>3,61</v>
          </cell>
        </row>
        <row r="3436">
          <cell r="A3436">
            <v>11703</v>
          </cell>
          <cell r="B3436" t="str">
            <v>PAPELEIRA DE PAREDE EM METAL CROMADO SEM TAMPA</v>
          </cell>
          <cell r="C3436" t="str">
            <v>UN</v>
          </cell>
          <cell r="D3436" t="str">
            <v>CR</v>
          </cell>
          <cell r="E3436" t="str">
            <v>23,86</v>
          </cell>
        </row>
        <row r="3437">
          <cell r="A3437">
            <v>37400</v>
          </cell>
          <cell r="B3437" t="str">
            <v>PAPELEIRA PLASTICA TIPO DISPENSER PARA PAPEL HIGIENICO ROLAO</v>
          </cell>
          <cell r="C3437" t="str">
            <v>UN</v>
          </cell>
          <cell r="D3437" t="str">
            <v>CR</v>
          </cell>
          <cell r="E3437" t="str">
            <v>52,00</v>
          </cell>
        </row>
        <row r="3438">
          <cell r="A3438">
            <v>25400</v>
          </cell>
          <cell r="B3438" t="str">
            <v>PAR DE TABELAS DE BASQUETE EM COMPENSADO NAVAL DE *1,80 X 1,20* M, COM ARO DE METAL E REDE (SEM SUPORTE DE FIXACAO)</v>
          </cell>
          <cell r="C3438" t="str">
            <v>UN</v>
          </cell>
          <cell r="D3438" t="str">
            <v>CR</v>
          </cell>
          <cell r="E3438" t="str">
            <v>1.358,84</v>
          </cell>
        </row>
        <row r="3439">
          <cell r="A3439">
            <v>4276</v>
          </cell>
          <cell r="B3439" t="str">
            <v>PARA-RAIOS DE DISTRIBUICAO, TENSAO NOMINAL 15 KV, CORRENTE NOMINAL DE DESCARGA 5 KA</v>
          </cell>
          <cell r="C3439" t="str">
            <v>UN</v>
          </cell>
          <cell r="D3439" t="str">
            <v>CR</v>
          </cell>
          <cell r="E3439" t="str">
            <v>314,28</v>
          </cell>
        </row>
        <row r="3440">
          <cell r="A3440">
            <v>4273</v>
          </cell>
          <cell r="B3440" t="str">
            <v>PARA-RAIOS DE DISTRIBUICAO, TENSAO NOMINAL 30 KV, CORRENTE NOMINAL DE DESCARGA 10 KA</v>
          </cell>
          <cell r="C3440" t="str">
            <v>UN</v>
          </cell>
          <cell r="D3440" t="str">
            <v>CR</v>
          </cell>
          <cell r="E3440" t="str">
            <v>522,07</v>
          </cell>
        </row>
        <row r="3441">
          <cell r="A3441">
            <v>4274</v>
          </cell>
          <cell r="B3441" t="str">
            <v>PARA-RAIOS TIPO FRANKLIN 350 MM, EM LATAO CROMADO, DUAS DESCIDAS, PARA PROTECAO DE EDIFICACOES CONTRA DESCARGAS ATMOSFERICAS</v>
          </cell>
          <cell r="C3441" t="str">
            <v>UN</v>
          </cell>
          <cell r="D3441" t="str">
            <v>C</v>
          </cell>
          <cell r="E3441" t="str">
            <v>121,06</v>
          </cell>
        </row>
        <row r="3442">
          <cell r="A3442">
            <v>39438</v>
          </cell>
          <cell r="B3442" t="str">
            <v>PARAFUSO CABECA TROMBETA E PONTA AGULHA (GN55), COMPRIMENTO 55 MM, EM ACO FOSFATIZADO, PARA FIXAR CHAPA DE GESSO EM PERFIL DRYWALL METALICO MAXIMO 0,7 MM</v>
          </cell>
          <cell r="C3442" t="str">
            <v>UN</v>
          </cell>
          <cell r="D3442" t="str">
            <v>AS</v>
          </cell>
          <cell r="E3442" t="str">
            <v>0,13</v>
          </cell>
        </row>
        <row r="3443">
          <cell r="A3443">
            <v>11963</v>
          </cell>
          <cell r="B3443" t="str">
            <v>PARAFUSO DE ACO TIPO CHUMBADOR PARABOLT, DIAMETRO 1/2", COMPRIMENTO 75 MM</v>
          </cell>
          <cell r="C3443" t="str">
            <v>UN</v>
          </cell>
          <cell r="D3443" t="str">
            <v>AS</v>
          </cell>
          <cell r="E3443" t="str">
            <v>4,85</v>
          </cell>
        </row>
        <row r="3444">
          <cell r="A3444">
            <v>11964</v>
          </cell>
          <cell r="B3444" t="str">
            <v>PARAFUSO DE ACO TIPO CHUMBADOR PARABOLT, DIAMETRO 3/8", COMPRIMENTO 75 MM</v>
          </cell>
          <cell r="C3444" t="str">
            <v>UN</v>
          </cell>
          <cell r="D3444" t="str">
            <v>AS</v>
          </cell>
          <cell r="E3444" t="str">
            <v>1,22</v>
          </cell>
        </row>
        <row r="3445">
          <cell r="A3445">
            <v>4379</v>
          </cell>
          <cell r="B3445" t="str">
            <v>PARAFUSO DE ACO ZINCADO COM ROSCA SOBERBA, CABECA CHATA E FENDA SIMPLES, DIAMETRO 2,5 MM, COMPRIMENTO * 9,5 * MM</v>
          </cell>
          <cell r="C3445" t="str">
            <v>UN</v>
          </cell>
          <cell r="D3445" t="str">
            <v>AS</v>
          </cell>
          <cell r="E3445" t="str">
            <v>0,02</v>
          </cell>
        </row>
        <row r="3446">
          <cell r="A3446">
            <v>4377</v>
          </cell>
          <cell r="B3446" t="str">
            <v>PARAFUSO DE ACO ZINCADO COM ROSCA SOBERBA, CABECA CHATA E FENDA SIMPLES, DIAMETRO 4,2 MM, COMPRIMENTO * 32 * MM</v>
          </cell>
          <cell r="C3446" t="str">
            <v>UN</v>
          </cell>
          <cell r="D3446" t="str">
            <v>AS</v>
          </cell>
          <cell r="E3446" t="str">
            <v>0,09</v>
          </cell>
        </row>
        <row r="3447">
          <cell r="A3447">
            <v>4356</v>
          </cell>
          <cell r="B3447" t="str">
            <v>PARAFUSO DE ACO ZINCADO COM ROSCA SOBERBA, CABECA CHATA E FENDA SIMPLES, DIAMETRO 4,8 MM, COMPRIMENTO 45 MM</v>
          </cell>
          <cell r="C3447" t="str">
            <v>UN</v>
          </cell>
          <cell r="D3447" t="str">
            <v>AS</v>
          </cell>
          <cell r="E3447" t="str">
            <v>0,13</v>
          </cell>
        </row>
        <row r="3448">
          <cell r="A3448">
            <v>13246</v>
          </cell>
          <cell r="B3448" t="str">
            <v>PARAFUSO DE FERRO POLIDO, SEXTAVADO, COM ROSCA INTEIRA, DIAMETRO 5/16", COMPRIMENTO 3/4", COM PORCA E ARRUELA LISA LEVE</v>
          </cell>
          <cell r="C3448" t="str">
            <v>UN</v>
          </cell>
          <cell r="D3448" t="str">
            <v>AS</v>
          </cell>
          <cell r="E3448" t="str">
            <v>0,23</v>
          </cell>
        </row>
        <row r="3449">
          <cell r="A3449">
            <v>4346</v>
          </cell>
          <cell r="B3449" t="str">
            <v>PARAFUSO DE FERRO POLIDO, SEXTAVADO, COM ROSCA PARCIAL, DIAMETRO 5/8", COMPRIMENTO 6", COM PORCA E ARRUELA DE PRESSAO MEDIA</v>
          </cell>
          <cell r="C3449" t="str">
            <v>UN</v>
          </cell>
          <cell r="D3449" t="str">
            <v>AS</v>
          </cell>
          <cell r="E3449" t="str">
            <v>5,20</v>
          </cell>
        </row>
        <row r="3450">
          <cell r="A3450">
            <v>11955</v>
          </cell>
          <cell r="B3450" t="str">
            <v>PARAFUSO DE LATAO COM ACABAMENTO CROMADO PARA FIXAR PECA SANITARIA, INCLUI PORCA CEGA, ARRUELA E BUCHA DE NYLON TAMANHO S-10</v>
          </cell>
          <cell r="C3450" t="str">
            <v>UN</v>
          </cell>
          <cell r="D3450" t="str">
            <v>AS</v>
          </cell>
          <cell r="E3450" t="str">
            <v>2,27</v>
          </cell>
        </row>
        <row r="3451">
          <cell r="A3451">
            <v>11960</v>
          </cell>
          <cell r="B3451" t="str">
            <v>PARAFUSO DE LATAO COM ROSCA SOBERBA, CABECA CHATA E FENDA SIMPLES, DIAMETRO 2,5 MM, COMPRIMENTO 12 MM</v>
          </cell>
          <cell r="C3451" t="str">
            <v>UN</v>
          </cell>
          <cell r="D3451" t="str">
            <v>AS</v>
          </cell>
          <cell r="E3451" t="str">
            <v>0,07</v>
          </cell>
        </row>
        <row r="3452">
          <cell r="A3452">
            <v>4333</v>
          </cell>
          <cell r="B3452" t="str">
            <v>PARAFUSO DE LATAO COM ROSCA SOBERBA, CABECA CHATA E FENDA SIMPLES, DIAMETRO 3,2 MM, COMPRIMENTO 16 MM</v>
          </cell>
          <cell r="C3452" t="str">
            <v>UN</v>
          </cell>
          <cell r="D3452" t="str">
            <v>AS</v>
          </cell>
          <cell r="E3452" t="str">
            <v>0,13</v>
          </cell>
        </row>
        <row r="3453">
          <cell r="A3453">
            <v>4358</v>
          </cell>
          <cell r="B3453" t="str">
            <v>PARAFUSO DE LATAO COM ROSCA SOBERBA, CABECA CHATA E FENDA SIMPLES, DIAMETRO 4,8 MM, COMPRIMENTO 65 MM</v>
          </cell>
          <cell r="C3453" t="str">
            <v>UN</v>
          </cell>
          <cell r="D3453" t="str">
            <v>AS</v>
          </cell>
          <cell r="E3453" t="str">
            <v>1,04</v>
          </cell>
        </row>
        <row r="3454">
          <cell r="A3454">
            <v>39435</v>
          </cell>
          <cell r="B3454" t="str">
            <v>PARAFUSO DRY WALL, EM ACO FOSFATIZADO, CABECA TROMBETA E PONTA AGULHA (TA), COMPRIMENTO 25 MM</v>
          </cell>
          <cell r="C3454" t="str">
            <v>UN</v>
          </cell>
          <cell r="D3454" t="str">
            <v>AS</v>
          </cell>
          <cell r="E3454" t="str">
            <v>0,05</v>
          </cell>
        </row>
        <row r="3455">
          <cell r="A3455">
            <v>39436</v>
          </cell>
          <cell r="B3455" t="str">
            <v>PARAFUSO DRY WALL, EM ACO FOSFATIZADO, CABECA TROMBETA E PONTA AGULHA (TA), COMPRIMENTO 35 MM</v>
          </cell>
          <cell r="C3455" t="str">
            <v>UN</v>
          </cell>
          <cell r="D3455" t="str">
            <v>AS</v>
          </cell>
          <cell r="E3455" t="str">
            <v>0,09</v>
          </cell>
        </row>
        <row r="3456">
          <cell r="A3456">
            <v>39437</v>
          </cell>
          <cell r="B3456" t="str">
            <v>PARAFUSO DRY WALL, EM ACO FOSFATIZADO, CABECA TROMBETA E PONTA AGULHA (TA), COMPRIMENTO 45 MM</v>
          </cell>
          <cell r="C3456" t="str">
            <v>UN</v>
          </cell>
          <cell r="D3456" t="str">
            <v>AS</v>
          </cell>
          <cell r="E3456" t="str">
            <v>0,11</v>
          </cell>
        </row>
        <row r="3457">
          <cell r="A3457">
            <v>39439</v>
          </cell>
          <cell r="B3457" t="str">
            <v>PARAFUSO DRY WALL, EM ACO FOSFATIZADO, CABECA TROMBETA E PONTA BROCA (TB), COMPRIMENTO 25 MM</v>
          </cell>
          <cell r="C3457" t="str">
            <v>UN</v>
          </cell>
          <cell r="D3457" t="str">
            <v>AS</v>
          </cell>
          <cell r="E3457" t="str">
            <v>0,08</v>
          </cell>
        </row>
        <row r="3458">
          <cell r="A3458">
            <v>39440</v>
          </cell>
          <cell r="B3458" t="str">
            <v>PARAFUSO DRY WALL, EM ACO FOSFATIZADO, CABECA TROMBETA E PONTA BROCA (TB), COMPRIMENTO 35 MM</v>
          </cell>
          <cell r="C3458" t="str">
            <v>UN</v>
          </cell>
          <cell r="D3458" t="str">
            <v>AS</v>
          </cell>
          <cell r="E3458" t="str">
            <v>0,10</v>
          </cell>
        </row>
        <row r="3459">
          <cell r="A3459">
            <v>39441</v>
          </cell>
          <cell r="B3459" t="str">
            <v>PARAFUSO DRY WALL, EM ACO FOSFATIZADO, CABECA TROMBETA E PONTA BROCA (TB), COMPRIMENTO 45 MM</v>
          </cell>
          <cell r="C3459" t="str">
            <v>UN</v>
          </cell>
          <cell r="D3459" t="str">
            <v>AS</v>
          </cell>
          <cell r="E3459" t="str">
            <v>0,13</v>
          </cell>
        </row>
        <row r="3460">
          <cell r="A3460">
            <v>39442</v>
          </cell>
          <cell r="B3460" t="str">
            <v>PARAFUSO DRY WALL, EM ACO ZINCADO, CABECA LENTILHA E PONTA AGULHA (LA), LARGURA 4,2 MM, COMPRIMENTO 13 MM</v>
          </cell>
          <cell r="C3460" t="str">
            <v>UN</v>
          </cell>
          <cell r="D3460" t="str">
            <v>AS</v>
          </cell>
          <cell r="E3460" t="str">
            <v>0,09</v>
          </cell>
        </row>
        <row r="3461">
          <cell r="A3461">
            <v>39443</v>
          </cell>
          <cell r="B3461" t="str">
            <v>PARAFUSO DRY WALL, EM ACO ZINCADO, CABECA LENTILHA E PONTA BROCA (LB), LARGURA 4,2 MM, COMPRIMENTO 13 MM</v>
          </cell>
          <cell r="C3461" t="str">
            <v>UN</v>
          </cell>
          <cell r="D3461" t="str">
            <v>AS</v>
          </cell>
          <cell r="E3461" t="str">
            <v>0,12</v>
          </cell>
        </row>
        <row r="3462">
          <cell r="A3462">
            <v>4329</v>
          </cell>
          <cell r="B3462" t="str">
            <v>PARAFUSO EM ACO GALVANIZADO, TIPO MAQUINA, SEXTAVADO, SEM PORCA, DIAMETRO 1/2", COMPRIMENTO 2"</v>
          </cell>
          <cell r="C3462" t="str">
            <v>UN</v>
          </cell>
          <cell r="D3462" t="str">
            <v>AS</v>
          </cell>
          <cell r="E3462" t="str">
            <v>1,11</v>
          </cell>
        </row>
        <row r="3463">
          <cell r="A3463">
            <v>4383</v>
          </cell>
          <cell r="B3463" t="str">
            <v>PARAFUSO FRANCES METRICO ZINCADO, DIAMETRO 12 MM, COMPRIMENTO 140MM, COM PORCA SEXTAVADA E ARRUELA DE PRESSAO MEDIA</v>
          </cell>
          <cell r="C3463" t="str">
            <v>UN</v>
          </cell>
          <cell r="D3463" t="str">
            <v>AS</v>
          </cell>
          <cell r="E3463" t="str">
            <v>10,03</v>
          </cell>
        </row>
        <row r="3464">
          <cell r="A3464">
            <v>4344</v>
          </cell>
          <cell r="B3464" t="str">
            <v>PARAFUSO FRANCES METRICO ZINCADO, DIAMETRO 12 MM, COMPRIMENTO 150 MM, COM PORCA SEXTAVADA E ARRUELA DE PRESSAO MEDIA</v>
          </cell>
          <cell r="C3464" t="str">
            <v>UN</v>
          </cell>
          <cell r="D3464" t="str">
            <v>AS</v>
          </cell>
          <cell r="E3464" t="str">
            <v>10,52</v>
          </cell>
        </row>
        <row r="3465">
          <cell r="A3465">
            <v>436</v>
          </cell>
          <cell r="B3465" t="str">
            <v>PARAFUSO FRANCES M16 EM ACO GALVANIZADO, COMPRIMENTO = 150 MM, DIAMETRO = 16 MM, CABECA ABAULADA</v>
          </cell>
          <cell r="C3465" t="str">
            <v>UN</v>
          </cell>
          <cell r="D3465" t="str">
            <v>AS</v>
          </cell>
          <cell r="E3465" t="str">
            <v>6,70</v>
          </cell>
        </row>
        <row r="3466">
          <cell r="A3466">
            <v>442</v>
          </cell>
          <cell r="B3466" t="str">
            <v>PARAFUSO FRANCES M16 EM ACO GALVANIZADO, COMPRIMENTO = 45 MM, DIAMETRO = 16 MM, CABECA ABAULADA</v>
          </cell>
          <cell r="C3466" t="str">
            <v>UN</v>
          </cell>
          <cell r="D3466" t="str">
            <v>AS</v>
          </cell>
          <cell r="E3466" t="str">
            <v>3,96</v>
          </cell>
        </row>
        <row r="3467">
          <cell r="A3467">
            <v>11953</v>
          </cell>
          <cell r="B3467" t="str">
            <v>PARAFUSO FRANCES ZINCADO, DIAMETRO 1/2'', COMPRIMENTO 2'', COM PORCA E ARRUELA</v>
          </cell>
          <cell r="C3467" t="str">
            <v>UN</v>
          </cell>
          <cell r="D3467" t="str">
            <v>AS</v>
          </cell>
          <cell r="E3467" t="str">
            <v>1,66</v>
          </cell>
        </row>
        <row r="3468">
          <cell r="A3468">
            <v>4335</v>
          </cell>
          <cell r="B3468" t="str">
            <v>PARAFUSO FRANCES ZINCADO, DIAMETRO 1/2", COMPRIMENTO 12", COM PORCA E ARRUELA LISA MEDIA</v>
          </cell>
          <cell r="C3468" t="str">
            <v>UN</v>
          </cell>
          <cell r="D3468" t="str">
            <v>AS</v>
          </cell>
          <cell r="E3468" t="str">
            <v>7,06</v>
          </cell>
        </row>
        <row r="3469">
          <cell r="A3469">
            <v>4334</v>
          </cell>
          <cell r="B3469" t="str">
            <v>PARAFUSO FRANCES ZINCADO, DIAMETRO 1/2", COMPRIMENTO 15", COM PORCA E ARRUELA LISA MEDIA</v>
          </cell>
          <cell r="C3469" t="str">
            <v>UN</v>
          </cell>
          <cell r="D3469" t="str">
            <v>AS</v>
          </cell>
          <cell r="E3469" t="str">
            <v>9,69</v>
          </cell>
        </row>
        <row r="3470">
          <cell r="A3470">
            <v>4343</v>
          </cell>
          <cell r="B3470" t="str">
            <v>PARAFUSO FRANCES ZINCADO, DIAMETRO 1/2", COMPRIMENTO 4", COM PORCA E ARRUELA</v>
          </cell>
          <cell r="C3470" t="str">
            <v>UN</v>
          </cell>
          <cell r="D3470" t="str">
            <v>AS</v>
          </cell>
          <cell r="E3470" t="str">
            <v>2,38</v>
          </cell>
        </row>
        <row r="3471">
          <cell r="A3471">
            <v>430</v>
          </cell>
          <cell r="B3471" t="str">
            <v>PARAFUSO M16 EM ACO GALVANIZADO, COMPRIMENTO = 125 MM, DIAMETRO = 16 MM, ROSCA MAQUINA, CABECA QUADRADA</v>
          </cell>
          <cell r="C3471" t="str">
            <v>UN</v>
          </cell>
          <cell r="D3471" t="str">
            <v>AS</v>
          </cell>
          <cell r="E3471" t="str">
            <v>5,99</v>
          </cell>
        </row>
        <row r="3472">
          <cell r="A3472">
            <v>441</v>
          </cell>
          <cell r="B3472" t="str">
            <v>PARAFUSO M16 EM ACO GALVANIZADO, COMPRIMENTO = 150 MM, DIAMETRO = 16 MM, ROSCA MAQUINA, CABECA QUADRADA</v>
          </cell>
          <cell r="C3472" t="str">
            <v>UN</v>
          </cell>
          <cell r="D3472" t="str">
            <v>AS</v>
          </cell>
          <cell r="E3472" t="str">
            <v>6,60</v>
          </cell>
        </row>
        <row r="3473">
          <cell r="A3473">
            <v>431</v>
          </cell>
          <cell r="B3473" t="str">
            <v>PARAFUSO M16 EM ACO GALVANIZADO, COMPRIMENTO = 200 MM, DIAMETRO = 16 MM, ROSCA MAQUINA, CABECA QUADRADA</v>
          </cell>
          <cell r="C3473" t="str">
            <v>UN</v>
          </cell>
          <cell r="D3473" t="str">
            <v>AS</v>
          </cell>
          <cell r="E3473" t="str">
            <v>7,96</v>
          </cell>
        </row>
        <row r="3474">
          <cell r="A3474">
            <v>432</v>
          </cell>
          <cell r="B3474" t="str">
            <v>PARAFUSO M16 EM ACO GALVANIZADO, COMPRIMENTO = 250 MM, DIAMETRO = 16 MM, ROSCA MAQUINA, CABECA QUADRADA</v>
          </cell>
          <cell r="C3474" t="str">
            <v>UN</v>
          </cell>
          <cell r="D3474" t="str">
            <v>AS</v>
          </cell>
          <cell r="E3474" t="str">
            <v>8,79</v>
          </cell>
        </row>
        <row r="3475">
          <cell r="A3475">
            <v>429</v>
          </cell>
          <cell r="B3475" t="str">
            <v>PARAFUSO M16 EM ACO GALVANIZADO, COMPRIMENTO = 300 MM, DIAMETRO = 16 MM, ROSCA DUPLA</v>
          </cell>
          <cell r="C3475" t="str">
            <v>UN</v>
          </cell>
          <cell r="D3475" t="str">
            <v>AS</v>
          </cell>
          <cell r="E3475" t="str">
            <v>11,85</v>
          </cell>
        </row>
        <row r="3476">
          <cell r="A3476">
            <v>439</v>
          </cell>
          <cell r="B3476" t="str">
            <v>PARAFUSO M16 EM ACO GALVANIZADO, COMPRIMENTO = 300 MM, DIAMETRO = 16 MM, ROSCA MAQUINA, CABECA QUADRADA</v>
          </cell>
          <cell r="C3476" t="str">
            <v>UN</v>
          </cell>
          <cell r="D3476" t="str">
            <v>AS</v>
          </cell>
          <cell r="E3476" t="str">
            <v>10,10</v>
          </cell>
        </row>
        <row r="3477">
          <cell r="A3477">
            <v>433</v>
          </cell>
          <cell r="B3477" t="str">
            <v>PARAFUSO M16 EM ACO GALVANIZADO, COMPRIMENTO = 350 MM, DIAMETRO = 16 MM, ROSCA MAQUINA, CABECA QUADRADA</v>
          </cell>
          <cell r="C3477" t="str">
            <v>UN</v>
          </cell>
          <cell r="D3477" t="str">
            <v>AS</v>
          </cell>
          <cell r="E3477" t="str">
            <v>11,79</v>
          </cell>
        </row>
        <row r="3478">
          <cell r="A3478">
            <v>437</v>
          </cell>
          <cell r="B3478" t="str">
            <v>PARAFUSO M16 EM ACO GALVANIZADO, COMPRIMENTO = 400 MM, DIAMETRO = 16 MM, ROSCA DUPLA</v>
          </cell>
          <cell r="C3478" t="str">
            <v>UN</v>
          </cell>
          <cell r="D3478" t="str">
            <v>AS</v>
          </cell>
          <cell r="E3478" t="str">
            <v>15,66</v>
          </cell>
        </row>
        <row r="3479">
          <cell r="A3479">
            <v>11790</v>
          </cell>
          <cell r="B3479" t="str">
            <v>PARAFUSO M16 EM ACO GALVANIZADO, COMPRIMENTO = 450 MM, DIAMETRO = 16 MM, ROSCA MAQUINA, CABECA QUADRADA</v>
          </cell>
          <cell r="C3479" t="str">
            <v>UN</v>
          </cell>
          <cell r="D3479" t="str">
            <v>AS</v>
          </cell>
          <cell r="E3479" t="str">
            <v>17,77</v>
          </cell>
        </row>
        <row r="3480">
          <cell r="A3480">
            <v>428</v>
          </cell>
          <cell r="B3480" t="str">
            <v>PARAFUSO M16 EM ACO GALVANIZADO, COMPRIMENTO = 500 MM, DIAMETRO = 16 MM, ROSCA MAQUINA, COM CABECA SEXTAVADA E PORCA</v>
          </cell>
          <cell r="C3480" t="str">
            <v>UN</v>
          </cell>
          <cell r="D3480" t="str">
            <v>AS</v>
          </cell>
          <cell r="E3480" t="str">
            <v>19,32</v>
          </cell>
        </row>
        <row r="3481">
          <cell r="A3481">
            <v>4384</v>
          </cell>
          <cell r="B3481" t="str">
            <v>PARAFUSO NIQUELADO COM ACABAMENTO CROMADO PARA FIXAR PECA SANITARIA, INCLUI PORCA CEGA, ARRUELA E BUCHA DE NYLON TAMANHO S-10</v>
          </cell>
          <cell r="C3481" t="str">
            <v>UN</v>
          </cell>
          <cell r="D3481" t="str">
            <v>AS</v>
          </cell>
          <cell r="E3481" t="str">
            <v>11,53</v>
          </cell>
        </row>
        <row r="3482">
          <cell r="A3482">
            <v>4351</v>
          </cell>
          <cell r="B3482" t="str">
            <v>PARAFUSO NIQUELADO 3 1/2" COM ACABAMENTO CROMADO PARA FIXAR PECA SANITARIA, INCLUI PORCA CEGA, ARRUELA E BUCHA DE NYLON TAMANHO S-8</v>
          </cell>
          <cell r="C3482" t="str">
            <v>UN</v>
          </cell>
          <cell r="D3482" t="str">
            <v>AS</v>
          </cell>
          <cell r="E3482" t="str">
            <v>8,55</v>
          </cell>
        </row>
        <row r="3483">
          <cell r="A3483">
            <v>11054</v>
          </cell>
          <cell r="B3483" t="str">
            <v>PARAFUSO ROSCA SOBERBA ZINCADO CABECA CHATA FENDA SIMPLES 3,2 X 20 MM (3/4 ")</v>
          </cell>
          <cell r="C3483" t="str">
            <v>UN</v>
          </cell>
          <cell r="D3483" t="str">
            <v>CR</v>
          </cell>
          <cell r="E3483" t="str">
            <v>0,02</v>
          </cell>
        </row>
        <row r="3484">
          <cell r="A3484">
            <v>11055</v>
          </cell>
          <cell r="B3484" t="str">
            <v>PARAFUSO ROSCA SOBERBA ZINCADO CABECA CHATA FENDA SIMPLES 3,5 X 25 MM (1 ")</v>
          </cell>
          <cell r="C3484" t="str">
            <v>UN</v>
          </cell>
          <cell r="D3484" t="str">
            <v>CR</v>
          </cell>
          <cell r="E3484" t="str">
            <v>0,04</v>
          </cell>
        </row>
        <row r="3485">
          <cell r="A3485">
            <v>11056</v>
          </cell>
          <cell r="B3485" t="str">
            <v>PARAFUSO ROSCA SOBERBA ZINCADO CABECA CHATA FENDA SIMPLES 3,8 X 30 MM (1.1/4 ")</v>
          </cell>
          <cell r="C3485" t="str">
            <v>UN</v>
          </cell>
          <cell r="D3485" t="str">
            <v>CR</v>
          </cell>
          <cell r="E3485" t="str">
            <v>0,05</v>
          </cell>
        </row>
        <row r="3486">
          <cell r="A3486">
            <v>11057</v>
          </cell>
          <cell r="B3486" t="str">
            <v>PARAFUSO ROSCA SOBERBA ZINCADO CABECA CHATA FENDA SIMPLES 4,8 X 40 MM (1.1/2 ")</v>
          </cell>
          <cell r="C3486" t="str">
            <v>UN</v>
          </cell>
          <cell r="D3486" t="str">
            <v>CR</v>
          </cell>
          <cell r="E3486" t="str">
            <v>0,10</v>
          </cell>
        </row>
        <row r="3487">
          <cell r="A3487">
            <v>11059</v>
          </cell>
          <cell r="B3487" t="str">
            <v>PARAFUSO ROSCA SOBERBA ZINCADO CABECA CHATA FENDA SIMPLES 5,5 X 50 MM (2 ")</v>
          </cell>
          <cell r="C3487" t="str">
            <v>UN</v>
          </cell>
          <cell r="D3487" t="str">
            <v>CR</v>
          </cell>
          <cell r="E3487" t="str">
            <v>0,19</v>
          </cell>
        </row>
        <row r="3488">
          <cell r="A3488">
            <v>11058</v>
          </cell>
          <cell r="B3488" t="str">
            <v>PARAFUSO ROSCA SOBERBA ZINCADO CABECA CHATA FENDA SIMPLES 5,5 X 65 MM (2.1/2 ")</v>
          </cell>
          <cell r="C3488" t="str">
            <v>UN</v>
          </cell>
          <cell r="D3488" t="str">
            <v>CR</v>
          </cell>
          <cell r="E3488" t="str">
            <v>0,25</v>
          </cell>
        </row>
        <row r="3489">
          <cell r="A3489">
            <v>4380</v>
          </cell>
          <cell r="B3489" t="str">
            <v>PARAFUSO ZINCADO ROSCA SOBERBA 5/16 " X 120 MM PARA TELHA FIBROCIMENTO</v>
          </cell>
          <cell r="C3489" t="str">
            <v>UN</v>
          </cell>
          <cell r="D3489" t="str">
            <v>CR</v>
          </cell>
          <cell r="E3489" t="str">
            <v>0,86</v>
          </cell>
        </row>
        <row r="3490">
          <cell r="A3490">
            <v>4299</v>
          </cell>
          <cell r="B3490" t="str">
            <v>PARAFUSO ZINCADO ROSCA SOBERBA, CABECA SEXTAVADA, 5/16 " X 110 MM, PARA FIXACAO DE TELHA EM MADEIRA</v>
          </cell>
          <cell r="C3490" t="str">
            <v>UN</v>
          </cell>
          <cell r="D3490" t="str">
            <v>C</v>
          </cell>
          <cell r="E3490" t="str">
            <v>0,81</v>
          </cell>
        </row>
        <row r="3491">
          <cell r="A3491">
            <v>4304</v>
          </cell>
          <cell r="B3491" t="str">
            <v>PARAFUSO ZINCADO ROSCA SOBERBA, CABECA SEXTAVADA, 5/16 " X 150 MM, PARA FIXACAO DE TELHA EM MADEIRA</v>
          </cell>
          <cell r="C3491" t="str">
            <v>UN</v>
          </cell>
          <cell r="D3491" t="str">
            <v>CR</v>
          </cell>
          <cell r="E3491" t="str">
            <v>1,10</v>
          </cell>
        </row>
        <row r="3492">
          <cell r="A3492">
            <v>4305</v>
          </cell>
          <cell r="B3492" t="str">
            <v>PARAFUSO ZINCADO ROSCA SOBERBA, CABECA SEXTAVADA, 5/16 " X 180 MM, PARA FIXACAO DE TELHA EM MADEIRA</v>
          </cell>
          <cell r="C3492" t="str">
            <v>UN</v>
          </cell>
          <cell r="D3492" t="str">
            <v>CR</v>
          </cell>
          <cell r="E3492" t="str">
            <v>1,28</v>
          </cell>
        </row>
        <row r="3493">
          <cell r="A3493">
            <v>4306</v>
          </cell>
          <cell r="B3493" t="str">
            <v>PARAFUSO ZINCADO ROSCA SOBERBA, CABECA SEXTAVADA, 5/16 " X 200 MM, PARA FIXACAO DE TELHA EM MADEIRA</v>
          </cell>
          <cell r="C3493" t="str">
            <v>UN</v>
          </cell>
          <cell r="D3493" t="str">
            <v>CR</v>
          </cell>
          <cell r="E3493" t="str">
            <v>1,49</v>
          </cell>
        </row>
        <row r="3494">
          <cell r="A3494">
            <v>4308</v>
          </cell>
          <cell r="B3494" t="str">
            <v>PARAFUSO ZINCADO ROSCA SOBERBA, CABECA SEXTAVADA, 5/16 " X 230 MM, PARA FIXACAO DE TELHA EM MADEIRA</v>
          </cell>
          <cell r="C3494" t="str">
            <v>UN</v>
          </cell>
          <cell r="D3494" t="str">
            <v>CR</v>
          </cell>
          <cell r="E3494" t="str">
            <v>3,08</v>
          </cell>
        </row>
        <row r="3495">
          <cell r="A3495">
            <v>4302</v>
          </cell>
          <cell r="B3495" t="str">
            <v>PARAFUSO ZINCADO ROSCA SOBERBA, CABECA SEXTAVADA, 5/16 " X 250 MM, PARA FIXACAO DE TELHA EM MADEIRA</v>
          </cell>
          <cell r="C3495" t="str">
            <v>UN</v>
          </cell>
          <cell r="D3495" t="str">
            <v>CR</v>
          </cell>
          <cell r="E3495" t="str">
            <v>2,31</v>
          </cell>
        </row>
        <row r="3496">
          <cell r="A3496">
            <v>4300</v>
          </cell>
          <cell r="B3496" t="str">
            <v>PARAFUSO ZINCADO ROSCA SOBERBA, CABECA SEXTAVADA, 5/16 " X 50 MM, PARA FIXACAO DE TELHA EM MADEIRA</v>
          </cell>
          <cell r="C3496" t="str">
            <v>UN</v>
          </cell>
          <cell r="D3496" t="str">
            <v>CR</v>
          </cell>
          <cell r="E3496" t="str">
            <v>0,55</v>
          </cell>
        </row>
        <row r="3497">
          <cell r="A3497">
            <v>4301</v>
          </cell>
          <cell r="B3497" t="str">
            <v>PARAFUSO ZINCADO ROSCA SOBERBA, CABECA SEXTAVADA, 5/16 " X 85 MM, PARA FIXACAO DE TELHA EM MADEIRA</v>
          </cell>
          <cell r="C3497" t="str">
            <v>UN</v>
          </cell>
          <cell r="D3497" t="str">
            <v>CR</v>
          </cell>
          <cell r="E3497" t="str">
            <v>0,67</v>
          </cell>
        </row>
        <row r="3498">
          <cell r="A3498">
            <v>4320</v>
          </cell>
          <cell r="B3498" t="str">
            <v>PARAFUSO ZINCADO 5/16 " X 250 MM PARA FIXACAO DE TELHA DE FIBROCIMENTO CANALETE 49, INCLUI BUCHA NYLON S-10</v>
          </cell>
          <cell r="C3498" t="str">
            <v>UN</v>
          </cell>
          <cell r="D3498" t="str">
            <v>CR</v>
          </cell>
          <cell r="E3498" t="str">
            <v>2,04</v>
          </cell>
        </row>
        <row r="3499">
          <cell r="A3499">
            <v>4318</v>
          </cell>
          <cell r="B3499" t="str">
            <v>PARAFUSO ZINCADO 5/16 " X 85 MM PARA FIXACAO DE TELHA DE FIBROCIMENTO CANALETE 90, INCLUI BUCHA NYLON S-10</v>
          </cell>
          <cell r="C3499" t="str">
            <v>UN</v>
          </cell>
          <cell r="D3499" t="str">
            <v>CR</v>
          </cell>
          <cell r="E3499" t="str">
            <v>0,99</v>
          </cell>
        </row>
        <row r="3500">
          <cell r="A3500">
            <v>40547</v>
          </cell>
          <cell r="B3500" t="str">
            <v>PARAFUSO ZINCADO, AUTOBROCANTE, FLANGEADO, 4,2 MM X 19 MM</v>
          </cell>
          <cell r="C3500" t="str">
            <v>CENTO</v>
          </cell>
          <cell r="D3500" t="str">
            <v>AS</v>
          </cell>
          <cell r="E3500" t="str">
            <v>14,01</v>
          </cell>
        </row>
        <row r="3501">
          <cell r="A3501">
            <v>11962</v>
          </cell>
          <cell r="B3501" t="str">
            <v>PARAFUSO ZINCADO, SEXTAVADO, COM ROSCA INTEIRA, DIAMETRO 1/4", COMPRIMENTO 1/2"</v>
          </cell>
          <cell r="C3501" t="str">
            <v>UN</v>
          </cell>
          <cell r="D3501" t="str">
            <v>AS</v>
          </cell>
          <cell r="E3501" t="str">
            <v>0,11</v>
          </cell>
        </row>
        <row r="3502">
          <cell r="A3502">
            <v>4332</v>
          </cell>
          <cell r="B3502" t="str">
            <v>PARAFUSO ZINCADO, SEXTAVADO, COM ROSCA INTEIRA, DIAMETRO 3/8", COMPRIMENTO 2"</v>
          </cell>
          <cell r="C3502" t="str">
            <v>UN</v>
          </cell>
          <cell r="D3502" t="str">
            <v>AS</v>
          </cell>
          <cell r="E3502" t="str">
            <v>0,55</v>
          </cell>
        </row>
        <row r="3503">
          <cell r="A3503">
            <v>4331</v>
          </cell>
          <cell r="B3503" t="str">
            <v>PARAFUSO ZINCADO, SEXTAVADO, COM ROSCA INTEIRA, DIAMETRO 5/8", COMPRIMENTO 2 1/4"</v>
          </cell>
          <cell r="C3503" t="str">
            <v>UN</v>
          </cell>
          <cell r="D3503" t="str">
            <v>AS</v>
          </cell>
          <cell r="E3503" t="str">
            <v>2,10</v>
          </cell>
        </row>
        <row r="3504">
          <cell r="A3504">
            <v>4336</v>
          </cell>
          <cell r="B3504" t="str">
            <v>PARAFUSO ZINCADO, SEXTAVADO, COM ROSCA INTEIRA, DIAMETRO 5/8", COMPRIMENTO 3", COM PORCA E ARRUELA DE PRESSAO MEDIA</v>
          </cell>
          <cell r="C3504" t="str">
            <v>UN</v>
          </cell>
          <cell r="D3504" t="str">
            <v>AS</v>
          </cell>
          <cell r="E3504" t="str">
            <v>2,69</v>
          </cell>
        </row>
        <row r="3505">
          <cell r="A3505">
            <v>13294</v>
          </cell>
          <cell r="B3505" t="str">
            <v>PARAFUSO ZINCADO, SEXTAVADO, COM ROSCA SOBERBA, DIAMETRO 3/8", COMPRIMENTO 80 MM</v>
          </cell>
          <cell r="C3505" t="str">
            <v>UN</v>
          </cell>
          <cell r="D3505" t="str">
            <v>AS</v>
          </cell>
          <cell r="E3505" t="str">
            <v>0,77</v>
          </cell>
        </row>
        <row r="3506">
          <cell r="A3506">
            <v>11948</v>
          </cell>
          <cell r="B3506" t="str">
            <v>PARAFUSO ZINCADO, SEXTAVADO, COM ROSCA SOBERBA, DIAMETRO 5/16", COMPRIMENTO 40 MM</v>
          </cell>
          <cell r="C3506" t="str">
            <v>UN</v>
          </cell>
          <cell r="D3506" t="str">
            <v>AS</v>
          </cell>
          <cell r="E3506" t="str">
            <v>0,34</v>
          </cell>
        </row>
        <row r="3507">
          <cell r="A3507">
            <v>4382</v>
          </cell>
          <cell r="B3507" t="str">
            <v>PARAFUSO ZINCADO, SEXTAVADO, COM ROSCA SOBERBA, DIAMETRO 5/16", COMPRIMENTO 80 MM</v>
          </cell>
          <cell r="C3507" t="str">
            <v>UN</v>
          </cell>
          <cell r="D3507" t="str">
            <v>AS</v>
          </cell>
          <cell r="E3507" t="str">
            <v>0,57</v>
          </cell>
        </row>
        <row r="3508">
          <cell r="A3508">
            <v>4354</v>
          </cell>
          <cell r="B3508" t="str">
            <v>PARAFUSO ZINCADO, SEXTAVADO, GRAU 5, ROSCA INTEIRA, DIAMETRO 1 1/2", COMPRIMENTO 4"</v>
          </cell>
          <cell r="C3508" t="str">
            <v>UN</v>
          </cell>
          <cell r="D3508" t="str">
            <v>AS</v>
          </cell>
          <cell r="E3508" t="str">
            <v>24,13</v>
          </cell>
        </row>
        <row r="3509">
          <cell r="A3509">
            <v>40839</v>
          </cell>
          <cell r="B3509" t="str">
            <v>PARAFUSO, ASTM A307 - GRAU A, SEXTAVADO, ZINCADO, DIAMETRO 3/8" (9,52 MM), COMPRIMENTO 1 " (25,4 MM)</v>
          </cell>
          <cell r="C3509" t="str">
            <v>CENTO</v>
          </cell>
          <cell r="D3509" t="str">
            <v>AS</v>
          </cell>
          <cell r="E3509" t="str">
            <v>58,06</v>
          </cell>
        </row>
        <row r="3510">
          <cell r="A3510">
            <v>40552</v>
          </cell>
          <cell r="B3510" t="str">
            <v>PARAFUSO, AUTO ATARRACHANTE, CABECA CHATA, FENDA SIMPLES, 1/4 (6,35 MM) X 25 MM</v>
          </cell>
          <cell r="C3510" t="str">
            <v>CENTO</v>
          </cell>
          <cell r="D3510" t="str">
            <v>AS</v>
          </cell>
          <cell r="E3510" t="str">
            <v>24,02</v>
          </cell>
        </row>
        <row r="3511">
          <cell r="A3511">
            <v>40549</v>
          </cell>
          <cell r="B3511" t="str">
            <v>PARAFUSO, COMUM, ASTM A307, SEXTAVADO, DIAMETRO 1/2" (12,7 MM), COMPRIMENTO 1" (25,4 MM)</v>
          </cell>
          <cell r="C3511" t="str">
            <v>CENTO</v>
          </cell>
          <cell r="D3511" t="str">
            <v>AS</v>
          </cell>
          <cell r="E3511" t="str">
            <v>95,10</v>
          </cell>
        </row>
        <row r="3512">
          <cell r="A3512">
            <v>4385</v>
          </cell>
          <cell r="B3512" t="str">
            <v>PARALELEPIPEDO GRANITICO OU BASALTICO, PARA PAVIMENTACAO, SEM FRETE (VARIACAO REGIONAL DE PECAS POR M2)</v>
          </cell>
          <cell r="C3512" t="str">
            <v>MIL</v>
          </cell>
          <cell r="D3512" t="str">
            <v>CR</v>
          </cell>
          <cell r="E3512" t="str">
            <v>2.788,50</v>
          </cell>
        </row>
        <row r="3513">
          <cell r="A3513">
            <v>20078</v>
          </cell>
          <cell r="B3513" t="str">
            <v>PASTA LUBRIFICANTE PARA TUBOS E CONEXOES COM JUNTA ELASTICA (USO EM PVC, ACO, POLIETILENO E OUTROS) ( DE *400* G)</v>
          </cell>
          <cell r="C3513" t="str">
            <v>UN</v>
          </cell>
          <cell r="D3513" t="str">
            <v>CR</v>
          </cell>
          <cell r="E3513" t="str">
            <v>25,63</v>
          </cell>
        </row>
        <row r="3514">
          <cell r="A3514">
            <v>20079</v>
          </cell>
          <cell r="B3514" t="str">
            <v>PASTA LUBRIFICANTE PARA TUBOS E CONEXOES COM JUNTA ELASTICA (USO EM PVC, ACO, POLIETILENO E OUTROS) (POTE DE 3.500* G)</v>
          </cell>
          <cell r="C3514" t="str">
            <v>UN</v>
          </cell>
          <cell r="D3514" t="str">
            <v>CR</v>
          </cell>
          <cell r="E3514" t="str">
            <v>159,87</v>
          </cell>
        </row>
        <row r="3515">
          <cell r="A3515">
            <v>39897</v>
          </cell>
          <cell r="B3515" t="str">
            <v>PASTA PARA SOLDA DE TUBOS E CONEXOES DE COBRE (EMBALAGEM COM 250 G)</v>
          </cell>
          <cell r="C3515" t="str">
            <v>UN</v>
          </cell>
          <cell r="D3515" t="str">
            <v>CR</v>
          </cell>
          <cell r="E3515" t="str">
            <v>36,01</v>
          </cell>
        </row>
        <row r="3516">
          <cell r="A3516">
            <v>118</v>
          </cell>
          <cell r="B3516" t="str">
            <v>PASTA VEDA JUNTAS/ROSCA, LATA DE *500* G, PARA INSTALACOES DE GAS E OUTROS</v>
          </cell>
          <cell r="C3516" t="str">
            <v>UN</v>
          </cell>
          <cell r="D3516" t="str">
            <v>CR</v>
          </cell>
          <cell r="E3516" t="str">
            <v>96,90</v>
          </cell>
        </row>
        <row r="3517">
          <cell r="A3517">
            <v>4396</v>
          </cell>
          <cell r="B3517" t="str">
            <v>PASTILHA CERAMICA/PORCELANA, REVEST INT/EXT E  PISCINA, CORES BRANCA OU FRIAS, *2,5 X 2,5* CM</v>
          </cell>
          <cell r="C3517" t="str">
            <v>M2</v>
          </cell>
          <cell r="D3517" t="str">
            <v>C</v>
          </cell>
          <cell r="E3517" t="str">
            <v>165,17</v>
          </cell>
        </row>
        <row r="3518">
          <cell r="A3518">
            <v>36881</v>
          </cell>
          <cell r="B3518" t="str">
            <v>PASTILHA CERAMICA/PORCELANA, REVEST INT/EXT E  PISCINA, CORES FRIAS *5 X 5* CM</v>
          </cell>
          <cell r="C3518" t="str">
            <v>M2</v>
          </cell>
          <cell r="D3518" t="str">
            <v>CR</v>
          </cell>
          <cell r="E3518" t="str">
            <v>147,59</v>
          </cell>
        </row>
        <row r="3519">
          <cell r="A3519">
            <v>36882</v>
          </cell>
          <cell r="B3519" t="str">
            <v>PASTILHA CERAMICA/PORCELANA, REVEST INT/EXT E  PISCINA, CORES QUENTES *5 X 5* CM</v>
          </cell>
          <cell r="C3519" t="str">
            <v>M2</v>
          </cell>
          <cell r="D3519" t="str">
            <v>CR</v>
          </cell>
          <cell r="E3519" t="str">
            <v>172,19</v>
          </cell>
        </row>
        <row r="3520">
          <cell r="A3520">
            <v>4397</v>
          </cell>
          <cell r="B3520" t="str">
            <v>PASTILHA CERAMICA/PORCELANA, REVEST INT/EXT E  PISCINA, CORES QUENTES, *2,5 X 2,5* CM</v>
          </cell>
          <cell r="C3520" t="str">
            <v>M2</v>
          </cell>
          <cell r="D3520" t="str">
            <v>CR</v>
          </cell>
          <cell r="E3520" t="str">
            <v>267,84</v>
          </cell>
        </row>
        <row r="3521">
          <cell r="A3521">
            <v>4751</v>
          </cell>
          <cell r="B3521" t="str">
            <v>PASTILHEIRO</v>
          </cell>
          <cell r="C3521" t="str">
            <v>H</v>
          </cell>
          <cell r="D3521" t="str">
            <v>CR</v>
          </cell>
          <cell r="E3521" t="str">
            <v>15,64</v>
          </cell>
        </row>
        <row r="3522">
          <cell r="A3522">
            <v>41066</v>
          </cell>
          <cell r="B3522" t="str">
            <v>PASTILHEIRO (MENSALISTA)</v>
          </cell>
          <cell r="C3522" t="str">
            <v>MES</v>
          </cell>
          <cell r="D3522" t="str">
            <v>CR</v>
          </cell>
          <cell r="E3522" t="str">
            <v>2.757,52</v>
          </cell>
        </row>
        <row r="3523">
          <cell r="A3523">
            <v>39604</v>
          </cell>
          <cell r="B3523" t="str">
            <v>PATCH CORD, CATEGORIA 5 E, EXTENSAO DE 1,50 M</v>
          </cell>
          <cell r="C3523" t="str">
            <v>UN</v>
          </cell>
          <cell r="D3523" t="str">
            <v>AS</v>
          </cell>
          <cell r="E3523" t="str">
            <v>11,88</v>
          </cell>
        </row>
        <row r="3524">
          <cell r="A3524">
            <v>39605</v>
          </cell>
          <cell r="B3524" t="str">
            <v>PATCH CORD, CATEGORIA 5 E, EXTENSAO DE 2,50 M</v>
          </cell>
          <cell r="C3524" t="str">
            <v>UN</v>
          </cell>
          <cell r="D3524" t="str">
            <v>AS</v>
          </cell>
          <cell r="E3524" t="str">
            <v>16,49</v>
          </cell>
        </row>
        <row r="3525">
          <cell r="A3525">
            <v>39606</v>
          </cell>
          <cell r="B3525" t="str">
            <v>PATCH CORD, CATEGORIA 6, EXTENSAO DE 1,50 M</v>
          </cell>
          <cell r="C3525" t="str">
            <v>UN</v>
          </cell>
          <cell r="D3525" t="str">
            <v>AS</v>
          </cell>
          <cell r="E3525" t="str">
            <v>20,94</v>
          </cell>
        </row>
        <row r="3526">
          <cell r="A3526">
            <v>39607</v>
          </cell>
          <cell r="B3526" t="str">
            <v>PATCH CORD, CATEGORIA 6, EXTENSAO DE 2,50 M</v>
          </cell>
          <cell r="C3526" t="str">
            <v>UN</v>
          </cell>
          <cell r="D3526" t="str">
            <v>AS</v>
          </cell>
          <cell r="E3526" t="str">
            <v>24,03</v>
          </cell>
        </row>
        <row r="3527">
          <cell r="A3527">
            <v>39594</v>
          </cell>
          <cell r="B3527" t="str">
            <v>PATCH PANEL, 24 PORTAS, CATEGORIA 5E, COM RACKS DE 19" E 1 U DE ALTURA</v>
          </cell>
          <cell r="C3527" t="str">
            <v>UN</v>
          </cell>
          <cell r="D3527" t="str">
            <v>AS</v>
          </cell>
          <cell r="E3527" t="str">
            <v>227,50</v>
          </cell>
        </row>
        <row r="3528">
          <cell r="A3528">
            <v>39596</v>
          </cell>
          <cell r="B3528" t="str">
            <v>PATCH PANEL, 24 PORTAS, CATEGORIA 6, COM RACKS DE 19" E 1 U DE ALTURA</v>
          </cell>
          <cell r="C3528" t="str">
            <v>UN</v>
          </cell>
          <cell r="D3528" t="str">
            <v>AS</v>
          </cell>
          <cell r="E3528" t="str">
            <v>396,52</v>
          </cell>
        </row>
        <row r="3529">
          <cell r="A3529">
            <v>39595</v>
          </cell>
          <cell r="B3529" t="str">
            <v>PATCH PANEL, 48 PORTAS, CATEGORIA 5E, COM RACKS DE 19" E 2 U DE ALTURA</v>
          </cell>
          <cell r="C3529" t="str">
            <v>UN</v>
          </cell>
          <cell r="D3529" t="str">
            <v>AS</v>
          </cell>
          <cell r="E3529" t="str">
            <v>332,85</v>
          </cell>
        </row>
        <row r="3530">
          <cell r="A3530">
            <v>39597</v>
          </cell>
          <cell r="B3530" t="str">
            <v>PATCH PANEL, 48 PORTAS, CATEGORIA 6, COM RACKS DE 19" E 2 U DE ALTURA</v>
          </cell>
          <cell r="C3530" t="str">
            <v>UN</v>
          </cell>
          <cell r="D3530" t="str">
            <v>AS</v>
          </cell>
          <cell r="E3530" t="str">
            <v>534,73</v>
          </cell>
        </row>
        <row r="3531">
          <cell r="A3531">
            <v>10731</v>
          </cell>
          <cell r="B3531" t="str">
            <v>PEDRA ARDOSIA, CINZA, *40 X 40* CM, E= *1 CM</v>
          </cell>
          <cell r="C3531" t="str">
            <v>M2</v>
          </cell>
          <cell r="D3531" t="str">
            <v>C</v>
          </cell>
          <cell r="E3531" t="str">
            <v>28,98</v>
          </cell>
        </row>
        <row r="3532">
          <cell r="A3532">
            <v>4704</v>
          </cell>
          <cell r="B3532" t="str">
            <v>PEDRA ARDOSIA, CINZA, 20  X  40 CM,  E=  *1 CM</v>
          </cell>
          <cell r="C3532" t="str">
            <v>M2</v>
          </cell>
          <cell r="D3532" t="str">
            <v>CR</v>
          </cell>
          <cell r="E3532" t="str">
            <v>26,15</v>
          </cell>
        </row>
        <row r="3533">
          <cell r="A3533">
            <v>10730</v>
          </cell>
          <cell r="B3533" t="str">
            <v>PEDRA ARDOSIA, CINZA, 30  X  30,  E= *1 CM</v>
          </cell>
          <cell r="C3533" t="str">
            <v>M2</v>
          </cell>
          <cell r="D3533" t="str">
            <v>CR</v>
          </cell>
          <cell r="E3533" t="str">
            <v>28,02</v>
          </cell>
        </row>
        <row r="3534">
          <cell r="A3534">
            <v>4729</v>
          </cell>
          <cell r="B3534" t="str">
            <v>PEDRA BRITADA GRADUADA, CLASSIFICADA (POSTO PEDREIRA/FORNECEDOR, SEM FRETE)</v>
          </cell>
          <cell r="C3534" t="str">
            <v>M3</v>
          </cell>
          <cell r="D3534" t="str">
            <v>CR</v>
          </cell>
          <cell r="E3534" t="str">
            <v>57,33</v>
          </cell>
        </row>
        <row r="3535">
          <cell r="A3535">
            <v>4720</v>
          </cell>
          <cell r="B3535" t="str">
            <v>PEDRA BRITADA N. 0, OU PEDRISCO (4,8 A 9,5 MM) POSTO PEDREIRA/FORNECEDOR, SEM FRETE</v>
          </cell>
          <cell r="C3535" t="str">
            <v>M3</v>
          </cell>
          <cell r="D3535" t="str">
            <v>CR</v>
          </cell>
          <cell r="E3535" t="str">
            <v>65,69</v>
          </cell>
        </row>
        <row r="3536">
          <cell r="A3536">
            <v>4721</v>
          </cell>
          <cell r="B3536" t="str">
            <v>PEDRA BRITADA N. 1 (9,5 a 19 MM) POSTO PEDREIRA/FORNECEDOR, SEM FRETE</v>
          </cell>
          <cell r="C3536" t="str">
            <v>M3</v>
          </cell>
          <cell r="D3536" t="str">
            <v>CR</v>
          </cell>
          <cell r="E3536" t="str">
            <v>56,90</v>
          </cell>
        </row>
        <row r="3537">
          <cell r="A3537">
            <v>4718</v>
          </cell>
          <cell r="B3537" t="str">
            <v>PEDRA BRITADA N. 2 (19 A 38 MM) POSTO PEDREIRA/FORNECEDOR, SEM FRETE</v>
          </cell>
          <cell r="C3537" t="str">
            <v>M3</v>
          </cell>
          <cell r="D3537" t="str">
            <v>C</v>
          </cell>
          <cell r="E3537" t="str">
            <v>57,20</v>
          </cell>
        </row>
        <row r="3538">
          <cell r="A3538">
            <v>4722</v>
          </cell>
          <cell r="B3538" t="str">
            <v>PEDRA BRITADA N. 3 (38 A 50 MM) POSTO PEDREIRA/FORNECEDOR, SEM FRETE</v>
          </cell>
          <cell r="C3538" t="str">
            <v>M3</v>
          </cell>
          <cell r="D3538" t="str">
            <v>CR</v>
          </cell>
          <cell r="E3538" t="str">
            <v>53,74</v>
          </cell>
        </row>
        <row r="3539">
          <cell r="A3539">
            <v>4723</v>
          </cell>
          <cell r="B3539" t="str">
            <v>PEDRA BRITADA N. 4 (50 A 76 MM) POSTO PEDREIRA/FORNECEDOR, SEM FRETE</v>
          </cell>
          <cell r="C3539" t="str">
            <v>M3</v>
          </cell>
          <cell r="D3539" t="str">
            <v>CR</v>
          </cell>
          <cell r="E3539" t="str">
            <v>53,28</v>
          </cell>
        </row>
        <row r="3540">
          <cell r="A3540">
            <v>4727</v>
          </cell>
          <cell r="B3540" t="str">
            <v>PEDRA BRITADA N. 5 (76 A 100 MM) POSTO PEDREIRA/FORNECEDOR, SEM FRETE</v>
          </cell>
          <cell r="C3540" t="str">
            <v>M3</v>
          </cell>
          <cell r="D3540" t="str">
            <v>CR</v>
          </cell>
          <cell r="E3540" t="str">
            <v>48,77</v>
          </cell>
        </row>
        <row r="3541">
          <cell r="A3541">
            <v>4748</v>
          </cell>
          <cell r="B3541" t="str">
            <v>PEDRA BRITADA OU BICA CORRIDA, NAO CLASSIFICADA (POSTO PEDREIRA/FORNECEDOR, SEM FRETE)</v>
          </cell>
          <cell r="C3541" t="str">
            <v>M3</v>
          </cell>
          <cell r="D3541" t="str">
            <v>CR</v>
          </cell>
          <cell r="E3541" t="str">
            <v>52,55</v>
          </cell>
        </row>
        <row r="3542">
          <cell r="A3542">
            <v>4730</v>
          </cell>
          <cell r="B3542" t="str">
            <v>PEDRA DE MAO OU PEDRA RACHAO PARA ARRIMO/FUNDACAO (POSTO PEDREIRA/FORNECEDOR, SEM FRETE)</v>
          </cell>
          <cell r="C3542" t="str">
            <v>M3</v>
          </cell>
          <cell r="D3542" t="str">
            <v>CR</v>
          </cell>
          <cell r="E3542" t="str">
            <v>53,48</v>
          </cell>
        </row>
        <row r="3543">
          <cell r="A3543">
            <v>13186</v>
          </cell>
          <cell r="B3543" t="str">
            <v>PEDRA GRANITICA OU BASALTICA IRREGULAR, FAIXA GRANULOMETRICA 100 A 150 MM PARA PAVIMENTACAO OU CALCAMENTO POLIEDRICO, POSTO PEDREIRA / FORNECEDOR (SEM FRETE)</v>
          </cell>
          <cell r="C3543" t="str">
            <v>M3</v>
          </cell>
          <cell r="D3543" t="str">
            <v>CR</v>
          </cell>
          <cell r="E3543" t="str">
            <v>42,13</v>
          </cell>
        </row>
        <row r="3544">
          <cell r="A3544">
            <v>10737</v>
          </cell>
          <cell r="B3544" t="str">
            <v>PEDRA GRANITICA OU BASALTO, CACO, RETALHO, CAVACO, TIPO MIRACEMA, MADEIRA, PADUANA, RACHINHA, SANTA ISABEL OU OUTRAS SIMILARES, E=  *1,0 A *2,0 CM</v>
          </cell>
          <cell r="C3544" t="str">
            <v>M2</v>
          </cell>
          <cell r="D3544" t="str">
            <v>CR</v>
          </cell>
          <cell r="E3544" t="str">
            <v>91,07</v>
          </cell>
        </row>
        <row r="3545">
          <cell r="A3545">
            <v>10734</v>
          </cell>
          <cell r="B3545" t="str">
            <v>PEDRA GRANITICA, SERRADA, TIPO MIRACEMA, MADEIRA, PADUANA, RACHINHA, SANTA ISABEL OU OUTRAS SIMILARES, *11,5 X  *23 CM, E=  *1,0 A *2,0 CM</v>
          </cell>
          <cell r="C3545" t="str">
            <v>M2</v>
          </cell>
          <cell r="D3545" t="str">
            <v>CR</v>
          </cell>
          <cell r="E3545" t="str">
            <v>54,17</v>
          </cell>
        </row>
        <row r="3546">
          <cell r="A3546">
            <v>4708</v>
          </cell>
          <cell r="B3546" t="str">
            <v>PEDRA PORTUGUESA  OU PETIT PAVE, BRANCA OU PRETA</v>
          </cell>
          <cell r="C3546" t="str">
            <v>M2</v>
          </cell>
          <cell r="D3546" t="str">
            <v>CR</v>
          </cell>
          <cell r="E3546" t="str">
            <v>105,08</v>
          </cell>
        </row>
        <row r="3547">
          <cell r="A3547">
            <v>4712</v>
          </cell>
          <cell r="B3547" t="str">
            <v>PEDRA QUARTZITO OU CALCARIO LAMINADO, CACO, TIPO CARIRI, ITACOLOMI, LAGOA SANTA, LUMINARIA, PIRENOPOLIS, SAO TOME OU OUTRAS SIMILARES DA REGIAO, E=  *1,5 A *2,5 CM</v>
          </cell>
          <cell r="C3547" t="str">
            <v>M2</v>
          </cell>
          <cell r="D3547" t="str">
            <v>CR</v>
          </cell>
          <cell r="E3547" t="str">
            <v>51,37</v>
          </cell>
        </row>
        <row r="3548">
          <cell r="A3548">
            <v>4710</v>
          </cell>
          <cell r="B3548" t="str">
            <v>PEDRA QUARTZITO OU CALCARIO LAMINADO, SERRADA, TIPO CARIRI, ITACOLOMI, LAGOA SANTA, LUMINARIA, PIRENOPOLIS, SAO TOME OU OUTRAS SIMILARES DA REGIAO, *20 X *40 CM, E=  *1,5 A *2,5 CM</v>
          </cell>
          <cell r="C3548" t="str">
            <v>M2</v>
          </cell>
          <cell r="D3548" t="str">
            <v>CR</v>
          </cell>
          <cell r="E3548" t="str">
            <v>164,74</v>
          </cell>
        </row>
        <row r="3549">
          <cell r="A3549">
            <v>4746</v>
          </cell>
          <cell r="B3549" t="str">
            <v>PEDREGULHO OU PICARRA DE JAZIDA, AO NATURAL, PARA BASE DE PAVIMENTACAO (RETIRADO NA JAZIDA, SEM TRANSPORTE)</v>
          </cell>
          <cell r="C3549" t="str">
            <v>M3</v>
          </cell>
          <cell r="D3549" t="str">
            <v>CR</v>
          </cell>
          <cell r="E3549" t="str">
            <v>39,94</v>
          </cell>
        </row>
        <row r="3550">
          <cell r="A3550">
            <v>4750</v>
          </cell>
          <cell r="B3550" t="str">
            <v>PEDREIRO</v>
          </cell>
          <cell r="C3550" t="str">
            <v>H</v>
          </cell>
          <cell r="D3550" t="str">
            <v>C</v>
          </cell>
          <cell r="E3550" t="str">
            <v>12,26</v>
          </cell>
        </row>
        <row r="3551">
          <cell r="A3551">
            <v>41065</v>
          </cell>
          <cell r="B3551" t="str">
            <v>PEDREIRO (MENSALISTA)</v>
          </cell>
          <cell r="C3551" t="str">
            <v>MES</v>
          </cell>
          <cell r="D3551" t="str">
            <v>CR</v>
          </cell>
          <cell r="E3551" t="str">
            <v>2.159,41</v>
          </cell>
        </row>
        <row r="3552">
          <cell r="A3552">
            <v>34747</v>
          </cell>
          <cell r="B3552" t="str">
            <v>PEITORIL EM MARMORE, POLIDO, BRANCO COMUM, L= *15* CM, E=  *2,0* CM, COM PINGADEIRA</v>
          </cell>
          <cell r="C3552" t="str">
            <v>M</v>
          </cell>
          <cell r="D3552" t="str">
            <v>CR</v>
          </cell>
          <cell r="E3552" t="str">
            <v>94,46</v>
          </cell>
        </row>
        <row r="3553">
          <cell r="A3553">
            <v>4826</v>
          </cell>
          <cell r="B3553" t="str">
            <v>PEITORIL EM MARMORE, POLIDO, BRANCO COMUM, L= *15* CM, E=  *3* CM, CORTE RETO</v>
          </cell>
          <cell r="C3553" t="str">
            <v>M</v>
          </cell>
          <cell r="D3553" t="str">
            <v>CR</v>
          </cell>
          <cell r="E3553" t="str">
            <v>101,57</v>
          </cell>
        </row>
        <row r="3554">
          <cell r="A3554">
            <v>41975</v>
          </cell>
          <cell r="B3554" t="str">
            <v>PEITORIL PRE-MOLDADO EM GRANILITE, MARMORITE OU GRANITINA, L = *15* CM</v>
          </cell>
          <cell r="C3554" t="str">
            <v>M2</v>
          </cell>
          <cell r="D3554" t="str">
            <v>AS</v>
          </cell>
          <cell r="E3554" t="str">
            <v>72,17</v>
          </cell>
        </row>
        <row r="3555">
          <cell r="A3555">
            <v>4825</v>
          </cell>
          <cell r="B3555" t="str">
            <v>PEITORIL/ SOLEIRA EM MARMORE, POLIDO, BRANCO COMUM, L= *25* CM, E=  *3* CM, CORTE RETO</v>
          </cell>
          <cell r="C3555" t="str">
            <v>M</v>
          </cell>
          <cell r="D3555" t="str">
            <v>CR</v>
          </cell>
          <cell r="E3555" t="str">
            <v>140,59</v>
          </cell>
        </row>
        <row r="3556">
          <cell r="A3556">
            <v>34744</v>
          </cell>
          <cell r="B3556" t="str">
            <v>PELICULA REFLETIVA, GT 7 ANOS PARA SINALIZACAO VERTICAL</v>
          </cell>
          <cell r="C3556" t="str">
            <v>M2</v>
          </cell>
          <cell r="D3556" t="str">
            <v>AS</v>
          </cell>
          <cell r="E3556" t="str">
            <v>20,92</v>
          </cell>
        </row>
        <row r="3557">
          <cell r="A3557">
            <v>39430</v>
          </cell>
          <cell r="B3557" t="str">
            <v>PENDURAL OU PRESILHA REGULADORA, EM ACO GALVANIZADO, COM CORPO, MOLA E REBITE, PARA PERFIL TIPO CANALETA DE ESTRUTURA EM FORROS DRYWALL</v>
          </cell>
          <cell r="C3557" t="str">
            <v>UN</v>
          </cell>
          <cell r="D3557" t="str">
            <v>AS</v>
          </cell>
          <cell r="E3557" t="str">
            <v>1,95</v>
          </cell>
        </row>
        <row r="3558">
          <cell r="A3558">
            <v>39573</v>
          </cell>
          <cell r="B3558" t="str">
            <v>PENDURAL OU REGULADOR, COM MOLA, EM ACO GALVANIZADO, PARA PERFIL TIPO T CLICADO DE FORROS REMOVIVEL</v>
          </cell>
          <cell r="C3558" t="str">
            <v>UN</v>
          </cell>
          <cell r="D3558" t="str">
            <v>AS</v>
          </cell>
          <cell r="E3558" t="str">
            <v>1,92</v>
          </cell>
        </row>
        <row r="3559">
          <cell r="A3559">
            <v>38410</v>
          </cell>
          <cell r="B3559" t="str">
            <v>PENEIRA ROTATIVA COM MOTOR ELETRICO TRIFASICO DE 2 CV, CILINDRO DE 1 M X 0,60 M, COM FUROS DE 3,17 MM</v>
          </cell>
          <cell r="C3559" t="str">
            <v>UN</v>
          </cell>
          <cell r="D3559" t="str">
            <v>CR</v>
          </cell>
          <cell r="E3559" t="str">
            <v>11.591,10</v>
          </cell>
        </row>
        <row r="3560">
          <cell r="A3560">
            <v>41596</v>
          </cell>
          <cell r="B3560" t="str">
            <v>PERFIL "H" DE ACO LAMINADO, "HP" 250 X 62,0</v>
          </cell>
          <cell r="C3560" t="str">
            <v>KG</v>
          </cell>
          <cell r="D3560" t="str">
            <v>AS</v>
          </cell>
          <cell r="E3560" t="str">
            <v>8,56</v>
          </cell>
        </row>
        <row r="3561">
          <cell r="A3561">
            <v>41598</v>
          </cell>
          <cell r="B3561" t="str">
            <v>PERFIL "H" DE ACO LAMINADO, "HP" 310 X 79,0</v>
          </cell>
          <cell r="C3561" t="str">
            <v>KG</v>
          </cell>
          <cell r="D3561" t="str">
            <v>AS</v>
          </cell>
          <cell r="E3561" t="str">
            <v>8,56</v>
          </cell>
        </row>
        <row r="3562">
          <cell r="A3562">
            <v>41594</v>
          </cell>
          <cell r="B3562" t="str">
            <v>PERFIL "H" DE ACO LAMINADO, "W" 200 X 35,9</v>
          </cell>
          <cell r="C3562" t="str">
            <v>KG</v>
          </cell>
          <cell r="D3562" t="str">
            <v>AS</v>
          </cell>
          <cell r="E3562" t="str">
            <v>8,70</v>
          </cell>
        </row>
        <row r="3563">
          <cell r="A3563">
            <v>43663</v>
          </cell>
          <cell r="B3563" t="str">
            <v>PERFIL "I" DE ACO LAMINADO, ABAS INCLINADAS, "I" 102 X 12,7</v>
          </cell>
          <cell r="C3563" t="str">
            <v>KG</v>
          </cell>
          <cell r="D3563" t="str">
            <v>AS</v>
          </cell>
          <cell r="E3563" t="str">
            <v>7,16</v>
          </cell>
        </row>
        <row r="3564">
          <cell r="A3564">
            <v>4766</v>
          </cell>
          <cell r="B3564" t="str">
            <v>PERFIL "I" DE ACO LAMINADO, ABAS INCLINADAS, "I" 152 X 22</v>
          </cell>
          <cell r="C3564" t="str">
            <v>KG</v>
          </cell>
          <cell r="D3564" t="str">
            <v>AS</v>
          </cell>
          <cell r="E3564" t="str">
            <v>6,74</v>
          </cell>
        </row>
        <row r="3565">
          <cell r="A3565">
            <v>43664</v>
          </cell>
          <cell r="B3565" t="str">
            <v>PERFIL "I" DE ACO LAMINADO, ABAS INCLINADAS, "I" 203 X 34,3</v>
          </cell>
          <cell r="C3565" t="str">
            <v>KG</v>
          </cell>
          <cell r="D3565" t="str">
            <v>AS</v>
          </cell>
          <cell r="E3565" t="str">
            <v>7,20</v>
          </cell>
        </row>
        <row r="3566">
          <cell r="A3566">
            <v>43082</v>
          </cell>
          <cell r="B3566" t="str">
            <v>PERFIL "I" DE ACO LAMINADO, ABAS PARALELAS, "W", QUALQUER BITOLA</v>
          </cell>
          <cell r="C3566" t="str">
            <v>KG</v>
          </cell>
          <cell r="D3566" t="str">
            <v>AS</v>
          </cell>
          <cell r="E3566" t="str">
            <v>7,85</v>
          </cell>
        </row>
        <row r="3567">
          <cell r="A3567">
            <v>43665</v>
          </cell>
          <cell r="B3567" t="str">
            <v>PERFIL "U" DE ACO LAMINADO, "U" 102 X 9,3</v>
          </cell>
          <cell r="C3567" t="str">
            <v>KG</v>
          </cell>
          <cell r="D3567" t="str">
            <v>AS</v>
          </cell>
          <cell r="E3567" t="str">
            <v>6,74</v>
          </cell>
        </row>
        <row r="3568">
          <cell r="A3568">
            <v>10966</v>
          </cell>
          <cell r="B3568" t="str">
            <v>PERFIL "U" DE ACO LAMINADO, "U" 152 X 15,6</v>
          </cell>
          <cell r="C3568" t="str">
            <v>KG</v>
          </cell>
          <cell r="D3568" t="str">
            <v>AS</v>
          </cell>
          <cell r="E3568" t="str">
            <v>7,16</v>
          </cell>
        </row>
        <row r="3569">
          <cell r="A3569">
            <v>43692</v>
          </cell>
          <cell r="B3569" t="str">
            <v>PERFIL "U" EM CHAPA ACO DOBRADA, E = 3,04 MM, H = 20 CM, ABAS = 5 CM (4,47 KG/M)</v>
          </cell>
          <cell r="C3569" t="str">
            <v>KG</v>
          </cell>
          <cell r="D3569" t="str">
            <v>AS</v>
          </cell>
          <cell r="E3569" t="str">
            <v>7,16</v>
          </cell>
        </row>
        <row r="3570">
          <cell r="A3570">
            <v>43083</v>
          </cell>
          <cell r="B3570" t="str">
            <v>PERFIL "U" ENRIJECIDO DE ACO GALVANIZADO, DOBRADO, 150 X 60 X 20 MM, E = 3,00 MM OU 200 X 75 X 25 MM, E = 3,75 MM</v>
          </cell>
          <cell r="C3570" t="str">
            <v>KG</v>
          </cell>
          <cell r="D3570" t="str">
            <v>AS</v>
          </cell>
          <cell r="E3570" t="str">
            <v>6,80</v>
          </cell>
        </row>
        <row r="3571">
          <cell r="A3571">
            <v>40535</v>
          </cell>
          <cell r="B3571" t="str">
            <v>PERFIL "U" SIMPLES DE ACO GALVANIZADO DOBRADO 75 X *40* MM, E = 2,65 MM</v>
          </cell>
          <cell r="C3571" t="str">
            <v>KG</v>
          </cell>
          <cell r="D3571" t="str">
            <v>AS</v>
          </cell>
          <cell r="E3571" t="str">
            <v>6,80</v>
          </cell>
        </row>
        <row r="3572">
          <cell r="A3572">
            <v>39427</v>
          </cell>
          <cell r="B3572" t="str">
            <v>PERFIL CANALETA, FORMATO C, EM ACO ZINCADO, PARA ESTRUTURA FORRO DRYWALL, E = 0,5 MM, *46 X 18* (L X H), COMPRIMENTO 3 M</v>
          </cell>
          <cell r="C3572" t="str">
            <v>M</v>
          </cell>
          <cell r="D3572" t="str">
            <v>AS</v>
          </cell>
          <cell r="E3572" t="str">
            <v>5,19</v>
          </cell>
        </row>
        <row r="3573">
          <cell r="A3573">
            <v>39424</v>
          </cell>
          <cell r="B3573" t="str">
            <v>PERFIL CANTONEIRA L, LISA, EM ACO, 25 X 30 MM, E = 0,5 MM, PARA ESTRUTURA DRYWALL</v>
          </cell>
          <cell r="C3573" t="str">
            <v>M</v>
          </cell>
          <cell r="D3573" t="str">
            <v>AS</v>
          </cell>
          <cell r="E3573" t="str">
            <v>3,09</v>
          </cell>
        </row>
        <row r="3574">
          <cell r="A3574">
            <v>39425</v>
          </cell>
          <cell r="B3574" t="str">
            <v>PERFIL CANTONEIRA L, PERFURADA, EM ACO, 23 X 23 MM, E = 0,5 MM, PARA ESTRUTURA DRYWALL</v>
          </cell>
          <cell r="C3574" t="str">
            <v>M</v>
          </cell>
          <cell r="D3574" t="str">
            <v>AS</v>
          </cell>
          <cell r="E3574" t="str">
            <v>3,05</v>
          </cell>
        </row>
        <row r="3575">
          <cell r="A3575">
            <v>40664</v>
          </cell>
          <cell r="B3575" t="str">
            <v>PERFIL CARTOLA DE ACO GALVANIZADO, *20 X 30 X 10* MM, E =  0,8 MM</v>
          </cell>
          <cell r="C3575" t="str">
            <v>KG</v>
          </cell>
          <cell r="D3575" t="str">
            <v>AS</v>
          </cell>
          <cell r="E3575" t="str">
            <v>13,95</v>
          </cell>
        </row>
        <row r="3576">
          <cell r="A3576">
            <v>34360</v>
          </cell>
          <cell r="B3576" t="str">
            <v>PERFIL DE ALUMINIO ANODIZADO</v>
          </cell>
          <cell r="C3576" t="str">
            <v>KG</v>
          </cell>
          <cell r="D3576" t="str">
            <v>CR</v>
          </cell>
          <cell r="E3576" t="str">
            <v>42,26</v>
          </cell>
        </row>
        <row r="3577">
          <cell r="A3577">
            <v>20259</v>
          </cell>
          <cell r="B3577" t="str">
            <v>PERFIL DE BORRACHA EPDM MACICO *12 X 15* MM PARA ESQUADRIAS</v>
          </cell>
          <cell r="C3577" t="str">
            <v>M</v>
          </cell>
          <cell r="D3577" t="str">
            <v>AS</v>
          </cell>
          <cell r="E3577" t="str">
            <v>7,90</v>
          </cell>
        </row>
        <row r="3578">
          <cell r="A3578">
            <v>14077</v>
          </cell>
          <cell r="B3578" t="str">
            <v>PERFIL ELASTOMERICO PRE-FORMADO EM EPMD, PARA JUNTA DE DILATACAO DE PISOS COM POUCA SOLICITACAO, 15 MM DE LARGURA, MOVIMENTACAO DE *11 A 19* MM</v>
          </cell>
          <cell r="C3578" t="str">
            <v>M</v>
          </cell>
          <cell r="D3578" t="str">
            <v>AS</v>
          </cell>
          <cell r="E3578" t="str">
            <v>120,91</v>
          </cell>
        </row>
        <row r="3579">
          <cell r="A3579">
            <v>3678</v>
          </cell>
          <cell r="B3579" t="str">
            <v>PERFIL ELASTOMERICO PRE-FORMADO EM EPMD, PARA JUNTA DE DILATACAO DE USO GERAL EM MEDIAS SOLICITACOES, 8 MM DE LARGURA, MOVIMENTACAO DE *5 A 11* MM</v>
          </cell>
          <cell r="C3579" t="str">
            <v>M</v>
          </cell>
          <cell r="D3579" t="str">
            <v>AS</v>
          </cell>
          <cell r="E3579" t="str">
            <v>54,65</v>
          </cell>
        </row>
        <row r="3580">
          <cell r="A3580">
            <v>39418</v>
          </cell>
          <cell r="B3580" t="str">
            <v>PERFIL GUIA, FORMATO U, EM ACO ZINCADO, PARA ESTRUTURA PAREDE DRYWALL, E = 0,5 MM, 48  X 3000 MM (L X C)</v>
          </cell>
          <cell r="C3580" t="str">
            <v>M</v>
          </cell>
          <cell r="D3580" t="str">
            <v>AS</v>
          </cell>
          <cell r="E3580" t="str">
            <v>5,79</v>
          </cell>
        </row>
        <row r="3581">
          <cell r="A3581">
            <v>39419</v>
          </cell>
          <cell r="B3581" t="str">
            <v>PERFIL GUIA, FORMATO U, EM ACO ZINCADO, PARA ESTRUTURA PAREDE DRYWALL, E = 0,5 MM, 70 X 3000 MM (L X C)</v>
          </cell>
          <cell r="C3581" t="str">
            <v>M</v>
          </cell>
          <cell r="D3581" t="str">
            <v>AS</v>
          </cell>
          <cell r="E3581" t="str">
            <v>7,06</v>
          </cell>
        </row>
        <row r="3582">
          <cell r="A3582">
            <v>39420</v>
          </cell>
          <cell r="B3582" t="str">
            <v>PERFIL GUIA, FORMATO U, EM ACO ZINCADO, PARA ESTRUTURA PAREDE DRYWALL, E = 0,5 MM, 90 X 3000 MM (L X C)</v>
          </cell>
          <cell r="C3582" t="str">
            <v>M</v>
          </cell>
          <cell r="D3582" t="str">
            <v>AS</v>
          </cell>
          <cell r="E3582" t="str">
            <v>7,79</v>
          </cell>
        </row>
        <row r="3583">
          <cell r="A3583">
            <v>39571</v>
          </cell>
          <cell r="B3583" t="str">
            <v>PERFIL LONGARINA (PRINCIPAL), T CLICADO, EM ACO, BRANCO, PARA FORRO REMOVIVEL, 24 X 3750 MM (L X C)</v>
          </cell>
          <cell r="C3583" t="str">
            <v>M</v>
          </cell>
          <cell r="D3583" t="str">
            <v>AS</v>
          </cell>
          <cell r="E3583" t="str">
            <v>4,71</v>
          </cell>
        </row>
        <row r="3584">
          <cell r="A3584">
            <v>39421</v>
          </cell>
          <cell r="B3584" t="str">
            <v>PERFIL MONTANTE, FORMATO C, EM ACO ZINCADO, PARA ESTRUTURA PAREDE DRYWALL, E = 0,5 MM, 48 X 3000 MM (L X C)</v>
          </cell>
          <cell r="C3584" t="str">
            <v>M</v>
          </cell>
          <cell r="D3584" t="str">
            <v>AS</v>
          </cell>
          <cell r="E3584" t="str">
            <v>6,86</v>
          </cell>
        </row>
        <row r="3585">
          <cell r="A3585">
            <v>39422</v>
          </cell>
          <cell r="B3585" t="str">
            <v>PERFIL MONTANTE, FORMATO C, EM ACO ZINCADO, PARA ESTRUTURA PAREDE DRYWALL, E = 0,5 MM, 70 X 3000 MM (L X C)</v>
          </cell>
          <cell r="C3585" t="str">
            <v>M</v>
          </cell>
          <cell r="D3585" t="str">
            <v>AS</v>
          </cell>
          <cell r="E3585" t="str">
            <v>8,01</v>
          </cell>
        </row>
        <row r="3586">
          <cell r="A3586">
            <v>39423</v>
          </cell>
          <cell r="B3586" t="str">
            <v>PERFIL MONTANTE, FORMATO C, EM ACO ZINCADO, PARA ESTRUTURA PAREDE DRYWALL, E = 0,5 MM, 90 X 3000 MM (L X C)</v>
          </cell>
          <cell r="C3586" t="str">
            <v>M</v>
          </cell>
          <cell r="D3586" t="str">
            <v>AS</v>
          </cell>
          <cell r="E3586" t="str">
            <v>9,30</v>
          </cell>
        </row>
        <row r="3587">
          <cell r="A3587">
            <v>39426</v>
          </cell>
          <cell r="B3587" t="str">
            <v>PERFIL RODAPE DE IMPERMEABILIZACAO, FORMATO L, EM ACO ZINCADO, PARA ESTRUTURA DRYWALL, E = 0,5 MM, 220 X 3000 MM (H X C)</v>
          </cell>
          <cell r="C3587" t="str">
            <v>M</v>
          </cell>
          <cell r="D3587" t="str">
            <v>AS</v>
          </cell>
          <cell r="E3587" t="str">
            <v>20,91</v>
          </cell>
        </row>
        <row r="3588">
          <cell r="A3588">
            <v>39429</v>
          </cell>
          <cell r="B3588" t="str">
            <v>PERFIL TABICA ABERTA, PERFURADA, FORMATO Z, EM ACO GALVANIZADO NATURAL, LARGURA APROXIMADA 40 MM, PARA ESTRUTURA FORRO DRYWALL</v>
          </cell>
          <cell r="C3588" t="str">
            <v>M</v>
          </cell>
          <cell r="D3588" t="str">
            <v>AS</v>
          </cell>
          <cell r="E3588" t="str">
            <v>6,59</v>
          </cell>
        </row>
        <row r="3589">
          <cell r="A3589">
            <v>39428</v>
          </cell>
          <cell r="B3589" t="str">
            <v>PERFIL TABICA FECHADA, LISA, FORMATO Z, EM ACO GALVANIZADO NATURAL, LARGURA TOTAL NA HORIZONTAL *40* MM, PARA ESTRUTURA FORRO DRYWALL</v>
          </cell>
          <cell r="C3589" t="str">
            <v>M</v>
          </cell>
          <cell r="D3589" t="str">
            <v>AS</v>
          </cell>
          <cell r="E3589" t="str">
            <v>5,04</v>
          </cell>
        </row>
        <row r="3590">
          <cell r="A3590">
            <v>39572</v>
          </cell>
          <cell r="B3590" t="str">
            <v>PERFIL TIPO CANTONEIRA EM L, EM ACO GALVANIZADO, BRANCO, PARA FORRO REMOVIVEL, *23* X 3000 MM (L X C)</v>
          </cell>
          <cell r="C3590" t="str">
            <v>M</v>
          </cell>
          <cell r="D3590" t="str">
            <v>AS</v>
          </cell>
          <cell r="E3590" t="str">
            <v>4,36</v>
          </cell>
        </row>
        <row r="3591">
          <cell r="A3591">
            <v>39570</v>
          </cell>
          <cell r="B3591" t="str">
            <v>PERFIL TRAVESSA (SECUNDARIO), T CLICADO, EM ACO GALVANIZADO , BRANCO, PARA FORRO REMOVIVEL, 24 X 1250 MM (L X C)</v>
          </cell>
          <cell r="C3591" t="str">
            <v>M</v>
          </cell>
          <cell r="D3591" t="str">
            <v>AS</v>
          </cell>
          <cell r="E3591" t="str">
            <v>4,63</v>
          </cell>
        </row>
        <row r="3592">
          <cell r="A3592">
            <v>39569</v>
          </cell>
          <cell r="B3592" t="str">
            <v>PERFIL TRAVESSA (SECUNDARIO), T CLICADO, EM ACO GALVANIZADO, BRANCO, PARA FORRO REMOVIVEL, 24 X 625 MM (L X C)</v>
          </cell>
          <cell r="C3592" t="str">
            <v>M</v>
          </cell>
          <cell r="D3592" t="str">
            <v>AS</v>
          </cell>
          <cell r="E3592" t="str">
            <v>4,57</v>
          </cell>
        </row>
        <row r="3593">
          <cell r="A3593">
            <v>11552</v>
          </cell>
          <cell r="B3593" t="str">
            <v>PERFIL U DE ABAS IGUAIS, EM ALUMINIO, 1/2" (1,27 X 1,27 CM), PARA PORTA OU JANELA DE CORRER</v>
          </cell>
          <cell r="C3593" t="str">
            <v>M</v>
          </cell>
          <cell r="D3593" t="str">
            <v>CR</v>
          </cell>
          <cell r="E3593" t="str">
            <v>5,82</v>
          </cell>
        </row>
        <row r="3594">
          <cell r="A3594">
            <v>40598</v>
          </cell>
          <cell r="B3594" t="str">
            <v>PERFIL UDC ("U" DOBRADO DE CHAPA) SIMPLES DE ACO LAMINADO, GALVANIZADO, ASTM A36, 127 X 50 MM, E= 3 MM</v>
          </cell>
          <cell r="C3594" t="str">
            <v>KG</v>
          </cell>
          <cell r="D3594" t="str">
            <v>AS</v>
          </cell>
          <cell r="E3594" t="str">
            <v>6,63</v>
          </cell>
        </row>
        <row r="3595">
          <cell r="A3595">
            <v>39029</v>
          </cell>
          <cell r="B3595" t="str">
            <v>PERFILADO PERFURADO DUPLO 38 X 76 MM, CHAPA 22</v>
          </cell>
          <cell r="C3595" t="str">
            <v>M</v>
          </cell>
          <cell r="D3595" t="str">
            <v>AS</v>
          </cell>
          <cell r="E3595" t="str">
            <v>14,76</v>
          </cell>
        </row>
        <row r="3596">
          <cell r="A3596">
            <v>39028</v>
          </cell>
          <cell r="B3596" t="str">
            <v>PERFILADO PERFURADO SIMPLES 38 X 38 MM, CHAPA 22</v>
          </cell>
          <cell r="C3596" t="str">
            <v>M</v>
          </cell>
          <cell r="D3596" t="str">
            <v>AS</v>
          </cell>
          <cell r="E3596" t="str">
            <v>8,59</v>
          </cell>
        </row>
        <row r="3597">
          <cell r="A3597">
            <v>39328</v>
          </cell>
          <cell r="B3597" t="str">
            <v>PERFILADO PERFURADO 19 X 38 MM, CHAPA 22</v>
          </cell>
          <cell r="C3597" t="str">
            <v>M</v>
          </cell>
          <cell r="D3597" t="str">
            <v>AS</v>
          </cell>
          <cell r="E3597" t="str">
            <v>4,72</v>
          </cell>
        </row>
        <row r="3598">
          <cell r="A3598">
            <v>38541</v>
          </cell>
          <cell r="B3598" t="str">
            <v>PERFURATRIZ COM TORRE METALICA PARA EXECUCAO DE ESTACA HELICE CONTINUA, PROFUNDIDADE MAXIMA DE 30 M, DIAMETRO MAXIMO DE 800 MM, POTENCIA INSTALADA DE 268 HP, MESA ROTATIVA COM TORQUE MAXIMO DE 170 KNM</v>
          </cell>
          <cell r="C3598" t="str">
            <v>UN</v>
          </cell>
          <cell r="D3598" t="str">
            <v>CR</v>
          </cell>
          <cell r="E3598" t="str">
            <v>2.871.118,39</v>
          </cell>
        </row>
        <row r="3599">
          <cell r="A3599">
            <v>38542</v>
          </cell>
          <cell r="B3599" t="str">
            <v>PERFURATRIZ COM TORRE METALICA PARA EXECUCAO DE ESTACA HELICE CONTINUA, PROFUNDIDADE MAXIMA DE 32 M, DIAMETRO MAXIMO DE 1000 MM, POTENCIA INSTALADA DE 350 HP, MESA ROTATIVA COM TORQUE MAXIMO DE 263 KNM</v>
          </cell>
          <cell r="C3599" t="str">
            <v>UN</v>
          </cell>
          <cell r="D3599" t="str">
            <v>CR</v>
          </cell>
          <cell r="E3599" t="str">
            <v>4.464.473,65</v>
          </cell>
        </row>
        <row r="3600">
          <cell r="A3600">
            <v>38543</v>
          </cell>
          <cell r="B3600" t="str">
            <v>PERFURATRIZ HIDRAULICA COM TRADO CURTO ACOPLADO, PROFUNDIDADE MAXIMA DE 20 M, DIAMETRO MAXIMO DE 1500 MM, POTENCIA INSTALADA DE 137 HP, MESA ROTATIVA COM TORQUE MAXIMO DE 30 KNM (INCLUI MONTAGEM, NAO INCLUI CAMINHAO)</v>
          </cell>
          <cell r="C3600" t="str">
            <v>UN</v>
          </cell>
          <cell r="D3600" t="str">
            <v>CR</v>
          </cell>
          <cell r="E3600" t="str">
            <v>1.093.026,34</v>
          </cell>
        </row>
        <row r="3601">
          <cell r="A3601">
            <v>40406</v>
          </cell>
          <cell r="B3601" t="str">
            <v>PERFURATRIZ MANUAL, TORQUE MAXIMO 55 KGF.M, POTENCIA 5 CV, COM DIAMETRO MAXIMO 8 1/2" (INCLUI SUPORTE/CHASSI TIPO MESA)</v>
          </cell>
          <cell r="C3601" t="str">
            <v>UN</v>
          </cell>
          <cell r="D3601" t="str">
            <v>CR</v>
          </cell>
          <cell r="E3601" t="str">
            <v>76.151,39</v>
          </cell>
        </row>
        <row r="3602">
          <cell r="A3602">
            <v>40789</v>
          </cell>
          <cell r="B3602" t="str">
            <v>PERFURATRIZ MANUAL, TORQUE MAXIMO 83 N.M, POTENCIA 5 CV, COM DIAMETRO MAXIMO 4" (NAO INCLUI SUPORTE / CHASSI)</v>
          </cell>
          <cell r="C3602" t="str">
            <v>UN</v>
          </cell>
          <cell r="D3602" t="str">
            <v>CR</v>
          </cell>
          <cell r="E3602" t="str">
            <v>10.974,19</v>
          </cell>
        </row>
        <row r="3603">
          <cell r="A3603">
            <v>40791</v>
          </cell>
          <cell r="B3603" t="str">
            <v>PERFURATRIZ MANUAL, TORQUE MAXIMO 83 N.M, POTENCIA 5 CV, COM DIAMETRO MAXIMO 4", PARA SOLO GRAMPEADO (INCLUI SUPORTE OU CHASSI TIPO MESA)</v>
          </cell>
          <cell r="C3603" t="str">
            <v>UN</v>
          </cell>
          <cell r="D3603" t="str">
            <v>CR</v>
          </cell>
          <cell r="E3603" t="str">
            <v>34.354,01</v>
          </cell>
        </row>
        <row r="3604">
          <cell r="A3604">
            <v>11651</v>
          </cell>
          <cell r="B3604" t="str">
            <v>PERFURATRIZ PNEUMATICA MANUAL DE PESO MEDIO, 18KG, COMPRIMENTO DE CURSO DE 6 M, DIAMETRO DO PISTAO DE 5,5 CM</v>
          </cell>
          <cell r="C3604" t="str">
            <v>UN</v>
          </cell>
          <cell r="D3604" t="str">
            <v>CR</v>
          </cell>
          <cell r="E3604" t="str">
            <v>18.788,69</v>
          </cell>
        </row>
        <row r="3605">
          <cell r="A3605">
            <v>42002</v>
          </cell>
          <cell r="B3605" t="str">
            <v>PERFURATRIZ ROTATIVA SOBRE ESTEIRA, TORQUE MAXIMO 2500 KGM, POTENCIA 110 HP, MOTOR DIESEL  (COLETADO CAIXA)</v>
          </cell>
          <cell r="C3605" t="str">
            <v>UN</v>
          </cell>
          <cell r="D3605" t="str">
            <v>CR</v>
          </cell>
          <cell r="E3605" t="str">
            <v>936.150,11</v>
          </cell>
        </row>
        <row r="3606">
          <cell r="A3606">
            <v>40435</v>
          </cell>
          <cell r="B3606" t="str">
            <v>PERFURATRIZ SOBRE ESTEIRA, TORQUE MAXIMO DE 600 KGF, POTENCIA ENTRE 50 E 60 HP, DIAMETRO MAXIMO DE 10"</v>
          </cell>
          <cell r="C3606" t="str">
            <v>UN</v>
          </cell>
          <cell r="D3606" t="str">
            <v>CR</v>
          </cell>
          <cell r="E3606" t="str">
            <v>599.625,00</v>
          </cell>
        </row>
        <row r="3607">
          <cell r="A3607">
            <v>39012</v>
          </cell>
          <cell r="B3607" t="str">
            <v>PERFURATRIZ SOBRE ESTEIRA, TORQUE MAXIMO 600 KGF, PESO MEDIO 1000 KG, POTENCIA 20 HP, DIAMETRO MAXIMO 10"</v>
          </cell>
          <cell r="C3607" t="str">
            <v>UN</v>
          </cell>
          <cell r="D3607" t="str">
            <v>CR</v>
          </cell>
          <cell r="E3607" t="str">
            <v>625.625,79</v>
          </cell>
        </row>
        <row r="3608">
          <cell r="A3608">
            <v>13617</v>
          </cell>
          <cell r="B3608" t="str">
            <v>PICAPE CABINE SIMPLES COM MOTOR 1.6 FLEX, CAMBIO MANUAL, POTENCIA 101/104 CV, 2 PORTAS</v>
          </cell>
          <cell r="C3608" t="str">
            <v>UN</v>
          </cell>
          <cell r="D3608" t="str">
            <v>CR</v>
          </cell>
          <cell r="E3608" t="str">
            <v>57.862,29</v>
          </cell>
        </row>
        <row r="3609">
          <cell r="A3609">
            <v>35274</v>
          </cell>
          <cell r="B3609" t="str">
            <v>PILAR QUADRADO NAO APARELHADO *10 X 10* CM, EM MACARANDUBA, ANGELIM OU EQUIVALENTE DA REGIAO - BRUTA</v>
          </cell>
          <cell r="C3609" t="str">
            <v>M</v>
          </cell>
          <cell r="D3609" t="str">
            <v>CR</v>
          </cell>
          <cell r="E3609" t="str">
            <v>33,03</v>
          </cell>
        </row>
        <row r="3610">
          <cell r="A3610">
            <v>35275</v>
          </cell>
          <cell r="B3610" t="str">
            <v>PILAR QUADRADO NAO APARELHADO *15 X 15* CM, EM MACARANDUBA, ANGELIM OU EQUIVALENTE DA REGIAO - BRUTA</v>
          </cell>
          <cell r="C3610" t="str">
            <v>M</v>
          </cell>
          <cell r="D3610" t="str">
            <v>CR</v>
          </cell>
          <cell r="E3610" t="str">
            <v>70,12</v>
          </cell>
        </row>
        <row r="3611">
          <cell r="A3611">
            <v>35276</v>
          </cell>
          <cell r="B3611" t="str">
            <v>PILAR QUADRADO NAO APARELHADO *20 X 20* CM, EM MACARANDUBA, ANGELIM OU EQUIVALENTE DA REGIAO - BRUTA</v>
          </cell>
          <cell r="C3611" t="str">
            <v>M</v>
          </cell>
          <cell r="D3611" t="str">
            <v>CR</v>
          </cell>
          <cell r="E3611" t="str">
            <v>122,01</v>
          </cell>
        </row>
        <row r="3612">
          <cell r="A3612">
            <v>38386</v>
          </cell>
          <cell r="B3612" t="str">
            <v>PINCEL CHATO (TRINCHA) CERDAS GRIS 1.1/2 " (38 MM)</v>
          </cell>
          <cell r="C3612" t="str">
            <v>UN</v>
          </cell>
          <cell r="D3612" t="str">
            <v>CR</v>
          </cell>
          <cell r="E3612" t="str">
            <v>4,24</v>
          </cell>
        </row>
        <row r="3613">
          <cell r="A3613">
            <v>11091</v>
          </cell>
          <cell r="B3613" t="str">
            <v>PINGADEIRA PLASTICA PARA TELHA DE FIBROCIMENTO CANALETE 49/KALHETA OU CANALETE 90/KALHETAO</v>
          </cell>
          <cell r="C3613" t="str">
            <v>UN</v>
          </cell>
          <cell r="D3613" t="str">
            <v>CR</v>
          </cell>
          <cell r="E3613" t="str">
            <v>0,98</v>
          </cell>
        </row>
        <row r="3614">
          <cell r="A3614">
            <v>37586</v>
          </cell>
          <cell r="B3614" t="str">
            <v>PINO DE ACO COM ARRUELA CONICA, DIAMETRO ARRUELA = *23* MM E COMP HASTE = *27* MM (ACAO INDIRETA)</v>
          </cell>
          <cell r="C3614" t="str">
            <v>CENTO</v>
          </cell>
          <cell r="D3614" t="str">
            <v>AS</v>
          </cell>
          <cell r="E3614" t="str">
            <v>44,81</v>
          </cell>
        </row>
        <row r="3615">
          <cell r="A3615">
            <v>37395</v>
          </cell>
          <cell r="B3615" t="str">
            <v>PINO DE ACO COM FURO, HASTE = 27 MM (ACAO DIRETA)</v>
          </cell>
          <cell r="C3615" t="str">
            <v>CENTO</v>
          </cell>
          <cell r="D3615" t="str">
            <v>AS</v>
          </cell>
          <cell r="E3615" t="str">
            <v>38,53</v>
          </cell>
        </row>
        <row r="3616">
          <cell r="A3616">
            <v>14147</v>
          </cell>
          <cell r="B3616" t="str">
            <v>PINO DE ACO COM ROSCA 1/4 ", COMPRIMENTO DA HASTE = 30 MM E ROSCA = 20 MM (ACAO DIRETA)</v>
          </cell>
          <cell r="C3616" t="str">
            <v>CENTO</v>
          </cell>
          <cell r="D3616" t="str">
            <v>AS</v>
          </cell>
          <cell r="E3616" t="str">
            <v>51,11</v>
          </cell>
        </row>
        <row r="3617">
          <cell r="A3617">
            <v>37396</v>
          </cell>
          <cell r="B3617" t="str">
            <v>PINO DE ACO LISO 1/4 ", HASTE = *36,5* MM (ACAO DIRETA)</v>
          </cell>
          <cell r="C3617" t="str">
            <v>CENTO</v>
          </cell>
          <cell r="D3617" t="str">
            <v>AS</v>
          </cell>
          <cell r="E3617" t="str">
            <v>31,52</v>
          </cell>
        </row>
        <row r="3618">
          <cell r="A3618">
            <v>37397</v>
          </cell>
          <cell r="B3618" t="str">
            <v>PINO DE ACO LISO 1/4 ", HASTE = *53* MM (ACAO DIRETA)</v>
          </cell>
          <cell r="C3618" t="str">
            <v>CENTO</v>
          </cell>
          <cell r="D3618" t="str">
            <v>AS</v>
          </cell>
          <cell r="E3618" t="str">
            <v>33,02</v>
          </cell>
        </row>
        <row r="3619">
          <cell r="A3619">
            <v>43606</v>
          </cell>
          <cell r="B3619" t="str">
            <v>PINO GUIA RETO, EM LATAO, CHAPA COM 3 MM DE ESPESSURA E GUIA COM ROLETE DE 9 MM</v>
          </cell>
          <cell r="C3619" t="str">
            <v>UN</v>
          </cell>
          <cell r="D3619" t="str">
            <v>CR</v>
          </cell>
          <cell r="E3619" t="str">
            <v>6,98</v>
          </cell>
        </row>
        <row r="3620">
          <cell r="A3620">
            <v>444</v>
          </cell>
          <cell r="B3620" t="str">
            <v>PINO ROSCA EXTERNA, EM ACO GALVANIZADO, PARA ISOLADOR DE 15KV, DIAMETRO 25 MM, COMPRIMENTO *290* MM</v>
          </cell>
          <cell r="C3620" t="str">
            <v>UN</v>
          </cell>
          <cell r="D3620" t="str">
            <v>CR</v>
          </cell>
          <cell r="E3620" t="str">
            <v>30,40</v>
          </cell>
        </row>
        <row r="3621">
          <cell r="A3621">
            <v>445</v>
          </cell>
          <cell r="B3621" t="str">
            <v>PINO ROSCA EXTERNA, EM ACO GALVANIZADO, PARA ISOLADOR DE 25KV, DIAMETRO 35MM, COMPRIMENTO *320* MM</v>
          </cell>
          <cell r="C3621" t="str">
            <v>UN</v>
          </cell>
          <cell r="D3621" t="str">
            <v>CR</v>
          </cell>
          <cell r="E3621" t="str">
            <v>41,62</v>
          </cell>
        </row>
        <row r="3622">
          <cell r="A3622">
            <v>4783</v>
          </cell>
          <cell r="B3622" t="str">
            <v>PINTOR</v>
          </cell>
          <cell r="C3622" t="str">
            <v>H</v>
          </cell>
          <cell r="D3622" t="str">
            <v>C</v>
          </cell>
          <cell r="E3622" t="str">
            <v>12,26</v>
          </cell>
        </row>
        <row r="3623">
          <cell r="A3623">
            <v>41079</v>
          </cell>
          <cell r="B3623" t="str">
            <v>PINTOR (MENSALISTA)</v>
          </cell>
          <cell r="C3623" t="str">
            <v>MES</v>
          </cell>
          <cell r="D3623" t="str">
            <v>CR</v>
          </cell>
          <cell r="E3623" t="str">
            <v>2.159,41</v>
          </cell>
        </row>
        <row r="3624">
          <cell r="A3624">
            <v>12874</v>
          </cell>
          <cell r="B3624" t="str">
            <v>PINTOR DE LETREIROS</v>
          </cell>
          <cell r="C3624" t="str">
            <v>H</v>
          </cell>
          <cell r="D3624" t="str">
            <v>CR</v>
          </cell>
          <cell r="E3624" t="str">
            <v>15,46</v>
          </cell>
        </row>
        <row r="3625">
          <cell r="A3625">
            <v>41082</v>
          </cell>
          <cell r="B3625" t="str">
            <v>PINTOR DE LETREIROS (MENSALISTA)</v>
          </cell>
          <cell r="C3625" t="str">
            <v>MES</v>
          </cell>
          <cell r="D3625" t="str">
            <v>CR</v>
          </cell>
          <cell r="E3625" t="str">
            <v>2.725,58</v>
          </cell>
        </row>
        <row r="3626">
          <cell r="A3626">
            <v>4785</v>
          </cell>
          <cell r="B3626" t="str">
            <v>PINTOR PARA TINTA EPOXI</v>
          </cell>
          <cell r="C3626" t="str">
            <v>H</v>
          </cell>
          <cell r="D3626" t="str">
            <v>CR</v>
          </cell>
          <cell r="E3626" t="str">
            <v>13,17</v>
          </cell>
        </row>
        <row r="3627">
          <cell r="A3627">
            <v>41081</v>
          </cell>
          <cell r="B3627" t="str">
            <v>PINTOR PARA TINTA EPOXI (MENSALISTA)</v>
          </cell>
          <cell r="C3627" t="str">
            <v>MES</v>
          </cell>
          <cell r="D3627" t="str">
            <v>CR</v>
          </cell>
          <cell r="E3627" t="str">
            <v>2.322,66</v>
          </cell>
        </row>
        <row r="3628">
          <cell r="A3628">
            <v>4801</v>
          </cell>
          <cell r="B3628" t="str">
            <v>PISO DE BORRACHA CANELADO EM PLACAS 50 X 50 CM, E = *3,5* MM, PARA COLA</v>
          </cell>
          <cell r="C3628" t="str">
            <v>M2</v>
          </cell>
          <cell r="D3628" t="str">
            <v>CR</v>
          </cell>
          <cell r="E3628" t="str">
            <v>58,26</v>
          </cell>
        </row>
        <row r="3629">
          <cell r="A3629">
            <v>4794</v>
          </cell>
          <cell r="B3629" t="str">
            <v>PISO DE BORRACHA ESPORTIVO EM PLACAS 50 X 50 CM, E = 15 MM, PARA ARGAMASSA, PRETO</v>
          </cell>
          <cell r="C3629" t="str">
            <v>M2</v>
          </cell>
          <cell r="D3629" t="str">
            <v>CR</v>
          </cell>
          <cell r="E3629" t="str">
            <v>265,37</v>
          </cell>
        </row>
        <row r="3630">
          <cell r="A3630">
            <v>4796</v>
          </cell>
          <cell r="B3630" t="str">
            <v>PISO DE BORRACHA FRISADO OU PASTILHADO, PRETO, EM PLACAS 50 X 50 CM, E = 7 MM, PARA ARGAMASSA</v>
          </cell>
          <cell r="C3630" t="str">
            <v>M2</v>
          </cell>
          <cell r="D3630" t="str">
            <v>CR</v>
          </cell>
          <cell r="E3630" t="str">
            <v>161,18</v>
          </cell>
        </row>
        <row r="3631">
          <cell r="A3631">
            <v>4800</v>
          </cell>
          <cell r="B3631" t="str">
            <v>PISO DE BORRACHA PASTILHADO EM PLACAS 50 X 50 CM, E = *3,5* MM, PARA COLA, PRETO</v>
          </cell>
          <cell r="C3631" t="str">
            <v>M2</v>
          </cell>
          <cell r="D3631" t="str">
            <v>CR</v>
          </cell>
          <cell r="E3631" t="str">
            <v>44,32</v>
          </cell>
        </row>
        <row r="3632">
          <cell r="A3632">
            <v>4795</v>
          </cell>
          <cell r="B3632" t="str">
            <v>PISO DE BORRACHA PASTILHADO EM PLACAS 50 X 50 CM, E = 15 MM, PARA ARGAMASSA, PRETO</v>
          </cell>
          <cell r="C3632" t="str">
            <v>M2</v>
          </cell>
          <cell r="D3632" t="str">
            <v>CR</v>
          </cell>
          <cell r="E3632" t="str">
            <v>258,32</v>
          </cell>
        </row>
        <row r="3633">
          <cell r="A3633">
            <v>39694</v>
          </cell>
          <cell r="B3633" t="str">
            <v>PISO ELEVADO COM 2 PLACAS DE ACO COM ENCHIMENTO DE CONCRETO CELULAR, INCLUSO BASE/HASTE/CRUZETAS, 60 X 60 CM, H = *28* CM, RESISTENCIA CARGA CONCENTRADA 496 KG (COM COLOCACAO)</v>
          </cell>
          <cell r="C3633" t="str">
            <v>M2</v>
          </cell>
          <cell r="D3633" t="str">
            <v>CR</v>
          </cell>
          <cell r="E3633" t="str">
            <v>416,23</v>
          </cell>
        </row>
        <row r="3634">
          <cell r="A3634">
            <v>1292</v>
          </cell>
          <cell r="B3634" t="str">
            <v>PISO EM CERAMICA ESMALTADA EXTRA, PEI MAIOR OU IGUAL A 4, FORMATO MAIOR QUE 2025 CM2</v>
          </cell>
          <cell r="C3634" t="str">
            <v>M2</v>
          </cell>
          <cell r="D3634" t="str">
            <v>CR</v>
          </cell>
          <cell r="E3634" t="str">
            <v>39,73</v>
          </cell>
        </row>
        <row r="3635">
          <cell r="A3635">
            <v>1287</v>
          </cell>
          <cell r="B3635" t="str">
            <v>PISO EM CERAMICA ESMALTADA EXTRA, PEI MAIOR OU IGUAL A 4, FORMATO MENOR OU IGUAL A 2025 CM2</v>
          </cell>
          <cell r="C3635" t="str">
            <v>M2</v>
          </cell>
          <cell r="D3635" t="str">
            <v>C</v>
          </cell>
          <cell r="E3635" t="str">
            <v>19,49</v>
          </cell>
        </row>
        <row r="3636">
          <cell r="A3636">
            <v>1297</v>
          </cell>
          <cell r="B3636" t="str">
            <v>PISO EM CERAMICA ESMALTADA, COMERCIAL (PADRAO POPULAR), PEI MAIOR OU IGUAL A 3, FORMATO MENOR OU IGUAL A  2025 CM2</v>
          </cell>
          <cell r="C3636" t="str">
            <v>M2</v>
          </cell>
          <cell r="D3636" t="str">
            <v>CR</v>
          </cell>
          <cell r="E3636" t="str">
            <v>16,16</v>
          </cell>
        </row>
        <row r="3637">
          <cell r="A3637">
            <v>4786</v>
          </cell>
          <cell r="B3637" t="str">
            <v>PISO EM GRANILITE, MARMORITE OU GRANITINA, AGREGADO COR PRETO, CINZA, PALHA OU BRANCO, E=  *8* MM (INCLUSO EXECUCAO)</v>
          </cell>
          <cell r="C3637" t="str">
            <v>M2</v>
          </cell>
          <cell r="D3637" t="str">
            <v>AS</v>
          </cell>
          <cell r="E3637" t="str">
            <v>83,00</v>
          </cell>
        </row>
        <row r="3638">
          <cell r="A3638">
            <v>10840</v>
          </cell>
          <cell r="B3638" t="str">
            <v>PISO EM GRANITO, POLIDO, TIPO AMENDOA/ AMARELO CAPRI/ AMARELO DOURADO CARIOCA OU OUTROS EQUIVALENTES DA REGIAO, FORMATO MENOR OU IGUAL A 3025 CM2, E=  *2* CM</v>
          </cell>
          <cell r="C3638" t="str">
            <v>M2</v>
          </cell>
          <cell r="D3638" t="str">
            <v>C</v>
          </cell>
          <cell r="E3638" t="str">
            <v>320,00</v>
          </cell>
        </row>
        <row r="3639">
          <cell r="A3639">
            <v>10841</v>
          </cell>
          <cell r="B3639" t="str">
            <v>PISO EM GRANITO, POLIDO, TIPO ANDORINHA/ QUARTZ/ CASTELO/ CORUMBA OU OUTROS EQUIVALENTES DA REGIAO, FORMATO MENOR OU IGUAL A 3025 CM2, E=  *2* CM</v>
          </cell>
          <cell r="C3639" t="str">
            <v>M2</v>
          </cell>
          <cell r="D3639" t="str">
            <v>CR</v>
          </cell>
          <cell r="E3639" t="str">
            <v>241,50</v>
          </cell>
        </row>
        <row r="3640">
          <cell r="A3640">
            <v>25980</v>
          </cell>
          <cell r="B3640" t="str">
            <v>PISO EM GRANITO, POLIDO, TIPO MARFIM, DALLAS, CARAVELAS OU OUTROS EQUIVALENTES DA REGIAO, FORMATO MENOR OU IGUAL A 3025 CM2, E=  *2* CM</v>
          </cell>
          <cell r="C3640" t="str">
            <v>M2</v>
          </cell>
          <cell r="D3640" t="str">
            <v>CR</v>
          </cell>
          <cell r="E3640" t="str">
            <v>308,59</v>
          </cell>
        </row>
        <row r="3641">
          <cell r="A3641">
            <v>10842</v>
          </cell>
          <cell r="B3641" t="str">
            <v>PISO EM GRANITO, POLIDO, TIPO PRETO SAO GABRIEL/ TIJUCA OU OUTROS EQUIVALENTES DA REGIAO, FORMATO MENOR OU IGUAL A 3025 CM2, E=  *2* CM</v>
          </cell>
          <cell r="C3641" t="str">
            <v>M2</v>
          </cell>
          <cell r="D3641" t="str">
            <v>CR</v>
          </cell>
          <cell r="E3641" t="str">
            <v>348,84</v>
          </cell>
        </row>
        <row r="3642">
          <cell r="A3642">
            <v>21108</v>
          </cell>
          <cell r="B3642" t="str">
            <v>PISO EM PORCELANATO RETIFICADO EXTRA, FORMATO MENOR OU IGUAL A 2025 CM2</v>
          </cell>
          <cell r="C3642" t="str">
            <v>M2</v>
          </cell>
          <cell r="D3642" t="str">
            <v>CR</v>
          </cell>
          <cell r="E3642" t="str">
            <v>52,95</v>
          </cell>
        </row>
        <row r="3643">
          <cell r="A3643">
            <v>38180</v>
          </cell>
          <cell r="B3643" t="str">
            <v>PISO EM REGUA VINILICA SEMIFLEXIVEL, ENCAIXE CLICADO, E = 4 MM (SEM COLOCACAO)</v>
          </cell>
          <cell r="C3643" t="str">
            <v>M2</v>
          </cell>
          <cell r="D3643" t="str">
            <v>CR</v>
          </cell>
          <cell r="E3643" t="str">
            <v>129,77</v>
          </cell>
        </row>
        <row r="3644">
          <cell r="A3644">
            <v>40648</v>
          </cell>
          <cell r="B3644" t="str">
            <v>PISO EPOXI AUTONIVELANTE, ESPESSURA *4* MM (INCLUSO EXECUCAO)</v>
          </cell>
          <cell r="C3644" t="str">
            <v>M2</v>
          </cell>
          <cell r="D3644" t="str">
            <v>AS</v>
          </cell>
          <cell r="E3644" t="str">
            <v>159,36</v>
          </cell>
        </row>
        <row r="3645">
          <cell r="A3645">
            <v>40649</v>
          </cell>
          <cell r="B3645" t="str">
            <v>PISO EPOXI MULTILAYER, ESPESSURA *2* MM (INCLUSO EXECUCAO)</v>
          </cell>
          <cell r="C3645" t="str">
            <v>M2</v>
          </cell>
          <cell r="D3645" t="str">
            <v>AS</v>
          </cell>
          <cell r="E3645" t="str">
            <v>92,82</v>
          </cell>
        </row>
        <row r="3646">
          <cell r="A3646">
            <v>40650</v>
          </cell>
          <cell r="B3646" t="str">
            <v>PISO FULGET (GRANITO LAVADO) EM PLACAS DE *40 X 40* CM (SEM COLOCACAO)</v>
          </cell>
          <cell r="C3646" t="str">
            <v>M2</v>
          </cell>
          <cell r="D3646" t="str">
            <v>AS</v>
          </cell>
          <cell r="E3646" t="str">
            <v>119,52</v>
          </cell>
        </row>
        <row r="3647">
          <cell r="A3647">
            <v>40651</v>
          </cell>
          <cell r="B3647" t="str">
            <v>PISO FULGET (GRANITO LAVADO) EM PLACAS DE *75 X 75* CM (SEM COLOCACAO)</v>
          </cell>
          <cell r="C3647" t="str">
            <v>M2</v>
          </cell>
          <cell r="D3647" t="str">
            <v>AS</v>
          </cell>
          <cell r="E3647" t="str">
            <v>220,44</v>
          </cell>
        </row>
        <row r="3648">
          <cell r="A3648">
            <v>40652</v>
          </cell>
          <cell r="B3648" t="str">
            <v>PISO FULGET (GRANITO LAVADO) MOLDADO IN LOCO (INCLUSO EXECUCAO)</v>
          </cell>
          <cell r="C3648" t="str">
            <v>M2</v>
          </cell>
          <cell r="D3648" t="str">
            <v>AS</v>
          </cell>
          <cell r="E3648" t="str">
            <v>118,19</v>
          </cell>
        </row>
        <row r="3649">
          <cell r="A3649">
            <v>40647</v>
          </cell>
          <cell r="B3649" t="str">
            <v>PISO INDUSTRIAL EM CONCRETO ARMADO DE ACABAMENTO POLIDO, ESPESSURA 12 CM (CIMENTO QUEIMADO) (INCLUSO EXECUCAO)</v>
          </cell>
          <cell r="C3649" t="str">
            <v>M2</v>
          </cell>
          <cell r="D3649" t="str">
            <v>AS</v>
          </cell>
          <cell r="E3649" t="str">
            <v>130,14</v>
          </cell>
        </row>
        <row r="3650">
          <cell r="A3650">
            <v>40653</v>
          </cell>
          <cell r="B3650" t="str">
            <v>PISO KORODUR (INCLUSO EXECUCAO)</v>
          </cell>
          <cell r="C3650" t="str">
            <v>M2</v>
          </cell>
          <cell r="D3650" t="str">
            <v>AS</v>
          </cell>
          <cell r="E3650" t="str">
            <v>99,60</v>
          </cell>
        </row>
        <row r="3651">
          <cell r="A3651">
            <v>36178</v>
          </cell>
          <cell r="B3651" t="str">
            <v>PISO PODOTATIL DE CONCRETO - DIRECIONAL E ALERTA, *40 X 40 X 2,5* CM</v>
          </cell>
          <cell r="C3651" t="str">
            <v>UN</v>
          </cell>
          <cell r="D3651" t="str">
            <v>CR</v>
          </cell>
          <cell r="E3651" t="str">
            <v>7,98</v>
          </cell>
        </row>
        <row r="3652">
          <cell r="A3652">
            <v>38195</v>
          </cell>
          <cell r="B3652" t="str">
            <v>PISO PORCELANATO, BORDA RETA, EXTRA, FORMATO MAIOR QUE 2025 CM2</v>
          </cell>
          <cell r="C3652" t="str">
            <v>M2</v>
          </cell>
          <cell r="D3652" t="str">
            <v>CR</v>
          </cell>
          <cell r="E3652" t="str">
            <v>62,54</v>
          </cell>
        </row>
        <row r="3653">
          <cell r="A3653">
            <v>38181</v>
          </cell>
          <cell r="B3653" t="str">
            <v>PISO TATIL ALERTA OU DIRECIONAL, DE BORRACHA, COLORIDO, 25 X 25 CM, E = 5 MM, PARA COLA</v>
          </cell>
          <cell r="C3653" t="str">
            <v>M2</v>
          </cell>
          <cell r="D3653" t="str">
            <v>CR</v>
          </cell>
          <cell r="E3653" t="str">
            <v>177,16</v>
          </cell>
        </row>
        <row r="3654">
          <cell r="A3654">
            <v>38182</v>
          </cell>
          <cell r="B3654" t="str">
            <v>PISO TATIL DE ALERTA OU DIRECIONAL DE BORRACHA, PRETO, 25 X 25 CM, E = 5 MM, PARA COLA</v>
          </cell>
          <cell r="C3654" t="str">
            <v>M2</v>
          </cell>
          <cell r="D3654" t="str">
            <v>CR</v>
          </cell>
          <cell r="E3654" t="str">
            <v>168,75</v>
          </cell>
        </row>
        <row r="3655">
          <cell r="A3655">
            <v>38186</v>
          </cell>
          <cell r="B3655" t="str">
            <v>PISO TATIL DE ALERTA OU DIRECIONAL, DE BORRACHA, COLORIDO, 25 X 25 CM, E = 12 MM, PARA ARGAMASSA</v>
          </cell>
          <cell r="C3655" t="str">
            <v>M2</v>
          </cell>
          <cell r="D3655" t="str">
            <v>CR</v>
          </cell>
          <cell r="E3655" t="str">
            <v>438,64</v>
          </cell>
        </row>
        <row r="3656">
          <cell r="A3656">
            <v>38185</v>
          </cell>
          <cell r="B3656" t="str">
            <v>PISO TATIL DE ALERTA OU DIRECIONAL, DE BORRACHA, PRETO, 25 X 25 CM, E = 12 MM, PARA ARGAMASSA</v>
          </cell>
          <cell r="C3656" t="str">
            <v>M2</v>
          </cell>
          <cell r="D3656" t="str">
            <v>CR</v>
          </cell>
          <cell r="E3656" t="str">
            <v>390,54</v>
          </cell>
        </row>
        <row r="3657">
          <cell r="A3657">
            <v>40654</v>
          </cell>
          <cell r="B3657" t="str">
            <v>PISO URETANO, VERSAO REVESTIMENTO AUTONIVELANTE, ESPESSURA VARIÁVEL DE 3 A 4 MM (INCLUSO EXECUCAO)</v>
          </cell>
          <cell r="C3657" t="str">
            <v>M2</v>
          </cell>
          <cell r="D3657" t="str">
            <v>AS</v>
          </cell>
          <cell r="E3657" t="str">
            <v>154,71</v>
          </cell>
        </row>
        <row r="3658">
          <cell r="A3658">
            <v>25981</v>
          </cell>
          <cell r="B3658" t="str">
            <v>PISO/ REVESTIMENTO EM GRANITO, POLIDO, TIPO ANDORINHA/ QUARTZ/ CASTELO/ CORUMBA OU OUTROS EQUIVALENTES DA REGIAO, FORMATO MAIOR OU IGUAL A 3025 CM2, E = *2* CM</v>
          </cell>
          <cell r="C3658" t="str">
            <v>M2</v>
          </cell>
          <cell r="D3658" t="str">
            <v>CR</v>
          </cell>
          <cell r="E3658" t="str">
            <v>254,92</v>
          </cell>
        </row>
        <row r="3659">
          <cell r="A3659">
            <v>4822</v>
          </cell>
          <cell r="B3659" t="str">
            <v>PISO/ REVESTIMENTO EM MARMORE, POLIDO, BRANCO COMUM, FORMATO MAIOR OU IGUAL A 3025 CM2, E = *2* CM</v>
          </cell>
          <cell r="C3659" t="str">
            <v>M2</v>
          </cell>
          <cell r="D3659" t="str">
            <v>CR</v>
          </cell>
          <cell r="E3659" t="str">
            <v>389,16</v>
          </cell>
        </row>
        <row r="3660">
          <cell r="A3660">
            <v>4818</v>
          </cell>
          <cell r="B3660" t="str">
            <v>PISO/ REVESTIMENTO EM MARMORE, POLIDO, BRANCO COMUM, FORMATO MENOR OU IGUAL A 3025 CM2, E = *2* CM</v>
          </cell>
          <cell r="C3660" t="str">
            <v>M2</v>
          </cell>
          <cell r="D3660" t="str">
            <v>C</v>
          </cell>
          <cell r="E3660" t="str">
            <v>400,00</v>
          </cell>
        </row>
        <row r="3661">
          <cell r="A3661">
            <v>39567</v>
          </cell>
          <cell r="B3661" t="str">
            <v>PLACA / CHAPA DE GESSO ACARTONADO, ACABAMENTO VINILICO LISO EM UMA DAS FACES, COR BRANCA, BORDA QUADRADA, E = 9,5 MM, *625 X 1250* MM (L X C), PARA FORRO REMOVIVEL</v>
          </cell>
          <cell r="C3661" t="str">
            <v>M2</v>
          </cell>
          <cell r="D3661" t="str">
            <v>AS</v>
          </cell>
          <cell r="E3661" t="str">
            <v>29,01</v>
          </cell>
        </row>
        <row r="3662">
          <cell r="A3662">
            <v>39566</v>
          </cell>
          <cell r="B3662" t="str">
            <v>PLACA / CHAPA DE GESSO ACARTONADO, ACABAMENTO VINILICO LISO EM UMA DAS FACES, COR BRANCA, BORDA QUADRADA, E = 9,5 MM, *625 X 625* MM (L X C), PARA FORRO REMOVIVEL</v>
          </cell>
          <cell r="C3662" t="str">
            <v>M2</v>
          </cell>
          <cell r="D3662" t="str">
            <v>AS</v>
          </cell>
          <cell r="E3662" t="str">
            <v>33,51</v>
          </cell>
        </row>
        <row r="3663">
          <cell r="A3663">
            <v>39416</v>
          </cell>
          <cell r="B3663" t="str">
            <v>PLACA / CHAPA DE GESSO ACARTONADO, RESISTENTE A UMIDADE (RU), COR VERDE, E = 12,5 MM, 1200 X 1800 MM (L X C)</v>
          </cell>
          <cell r="C3663" t="str">
            <v>M2</v>
          </cell>
          <cell r="D3663" t="str">
            <v>AS</v>
          </cell>
          <cell r="E3663" t="str">
            <v>17,50</v>
          </cell>
        </row>
        <row r="3664">
          <cell r="A3664">
            <v>39417</v>
          </cell>
          <cell r="B3664" t="str">
            <v>PLACA / CHAPA DE GESSO ACARTONADO, RESISTENTE A UMIDADE (RU), COR VERDE, E = 12,5 MM, 1200 X 2400 MM (L X C)</v>
          </cell>
          <cell r="C3664" t="str">
            <v>M2</v>
          </cell>
          <cell r="D3664" t="str">
            <v>AS</v>
          </cell>
          <cell r="E3664" t="str">
            <v>18,35</v>
          </cell>
        </row>
        <row r="3665">
          <cell r="A3665">
            <v>39414</v>
          </cell>
          <cell r="B3665" t="str">
            <v>PLACA / CHAPA DE GESSO ACARTONADO, RESISTENTE AO FOGO (RF), COR ROSA, E = 12,5 MM, 1200 X 1800 MM (L X C)</v>
          </cell>
          <cell r="C3665" t="str">
            <v>M2</v>
          </cell>
          <cell r="D3665" t="str">
            <v>AS</v>
          </cell>
          <cell r="E3665" t="str">
            <v>16,44</v>
          </cell>
        </row>
        <row r="3666">
          <cell r="A3666">
            <v>39415</v>
          </cell>
          <cell r="B3666" t="str">
            <v>PLACA / CHAPA DE GESSO ACARTONADO, RESISTENTE AO FOGO (RF), COR ROSA, E = 12,5 MM, 1200 X 2400 MM (L X C)</v>
          </cell>
          <cell r="C3666" t="str">
            <v>M2</v>
          </cell>
          <cell r="D3666" t="str">
            <v>AS</v>
          </cell>
          <cell r="E3666" t="str">
            <v>17,42</v>
          </cell>
        </row>
        <row r="3667">
          <cell r="A3667">
            <v>39412</v>
          </cell>
          <cell r="B3667" t="str">
            <v>PLACA / CHAPA DE GESSO ACARTONADO, STANDARD (ST), COR BRANCA, E = 12,5 MM, 1200 X 1800 MM (L X C)</v>
          </cell>
          <cell r="C3667" t="str">
            <v>M2</v>
          </cell>
          <cell r="D3667" t="str">
            <v>AS</v>
          </cell>
          <cell r="E3667" t="str">
            <v>12,38</v>
          </cell>
        </row>
        <row r="3668">
          <cell r="A3668">
            <v>39413</v>
          </cell>
          <cell r="B3668" t="str">
            <v>PLACA / CHAPA DE GESSO ACARTONADO, STANDARD (ST), COR BRANCA, E = 12,5 MM, 1200 X 2400 MM (L X C)</v>
          </cell>
          <cell r="C3668" t="str">
            <v>M2</v>
          </cell>
          <cell r="D3668" t="str">
            <v>AS</v>
          </cell>
          <cell r="E3668" t="str">
            <v>12,26</v>
          </cell>
        </row>
        <row r="3669">
          <cell r="A3669">
            <v>11062</v>
          </cell>
          <cell r="B3669" t="str">
            <v>PLACA CIMENTICIA LISA E = 10 MM, DE 1,20 X 3,00 M (SEM AMIANTO)</v>
          </cell>
          <cell r="C3669" t="str">
            <v>M2</v>
          </cell>
          <cell r="D3669" t="str">
            <v>CR</v>
          </cell>
          <cell r="E3669" t="str">
            <v>50,70</v>
          </cell>
        </row>
        <row r="3670">
          <cell r="A3670">
            <v>11063</v>
          </cell>
          <cell r="B3670" t="str">
            <v>PLACA CIMENTICIA LISA E = 6 MM, DE 1,20 X 3,00 M (SEM AMIANTO)</v>
          </cell>
          <cell r="C3670" t="str">
            <v>M2</v>
          </cell>
          <cell r="D3670" t="str">
            <v>CR</v>
          </cell>
          <cell r="E3670" t="str">
            <v>49,09</v>
          </cell>
        </row>
        <row r="3671">
          <cell r="A3671">
            <v>13521</v>
          </cell>
          <cell r="B3671" t="str">
            <v>PLACA DE ACO ESMALTADA PARA  IDENTIFICACAO DE RUA, *45 CM X 20* CM</v>
          </cell>
          <cell r="C3671" t="str">
            <v>UN</v>
          </cell>
          <cell r="D3671" t="str">
            <v>AS</v>
          </cell>
          <cell r="E3671" t="str">
            <v>74,25</v>
          </cell>
        </row>
        <row r="3672">
          <cell r="A3672">
            <v>10851</v>
          </cell>
          <cell r="B3672" t="str">
            <v>PLACA DE ACRILICO TRANSPARENTE ADESIVADA PARA SINALIZACAO DE PORTAS, BORDA POLIDA, DE *25 X 8*, E = 6 MM (NAO INCLUI ACESSORIOS PARA FIXACAO)</v>
          </cell>
          <cell r="C3672" t="str">
            <v>UN</v>
          </cell>
          <cell r="D3672" t="str">
            <v>AS</v>
          </cell>
          <cell r="E3672" t="str">
            <v>48,94</v>
          </cell>
        </row>
        <row r="3673">
          <cell r="A3673">
            <v>39515</v>
          </cell>
          <cell r="B3673" t="str">
            <v>PLACA DE FIBRA MINERAL PARA FORRO, DE 1250 X 625 MM, E = 15 MM, BORDA RETA, COM PINTURA ANTIMOFO (NAO INCLUI PERFIS)</v>
          </cell>
          <cell r="C3673" t="str">
            <v>UN</v>
          </cell>
          <cell r="D3673" t="str">
            <v>AS</v>
          </cell>
          <cell r="E3673" t="str">
            <v>51,40</v>
          </cell>
        </row>
        <row r="3674">
          <cell r="A3674">
            <v>39516</v>
          </cell>
          <cell r="B3674" t="str">
            <v>PLACA DE FIBRA MINERAL PARA FORRO, DE 625 X 625 MM, E = 15 MM, BORDA REBAIXADA PARA PERFIL 24 MM, COM PINTURA ANTIMOFO (NAO INCLUI PERFIS)</v>
          </cell>
          <cell r="C3674" t="str">
            <v>UN</v>
          </cell>
          <cell r="D3674" t="str">
            <v>AS</v>
          </cell>
          <cell r="E3674" t="str">
            <v>43,33</v>
          </cell>
        </row>
        <row r="3675">
          <cell r="A3675">
            <v>39514</v>
          </cell>
          <cell r="B3675" t="str">
            <v>PLACA DE FIBRA MINERAL PARA FORRO, DE 625 X 625 MM, E = 15 MM, BORDA RETA, COM PINTURA ANTIMOFO (NAO INCLUI PERFIS)</v>
          </cell>
          <cell r="C3675" t="str">
            <v>UN</v>
          </cell>
          <cell r="D3675" t="str">
            <v>AS</v>
          </cell>
          <cell r="E3675" t="str">
            <v>26,96</v>
          </cell>
        </row>
        <row r="3676">
          <cell r="A3676">
            <v>4812</v>
          </cell>
          <cell r="B3676" t="str">
            <v>PLACA DE GESSO PARA FORRO, *60 X 60* CM, ESPESSURA DE 12 MM (SEM COLOCACAO)</v>
          </cell>
          <cell r="C3676" t="str">
            <v>M2</v>
          </cell>
          <cell r="D3676" t="str">
            <v>AS</v>
          </cell>
          <cell r="E3676" t="str">
            <v>8,01</v>
          </cell>
        </row>
        <row r="3677">
          <cell r="A3677">
            <v>10849</v>
          </cell>
          <cell r="B3677" t="str">
            <v>PLACA DE INAUGURACAO EM BRONZE *35X 50*CM</v>
          </cell>
          <cell r="C3677" t="str">
            <v>UN</v>
          </cell>
          <cell r="D3677" t="str">
            <v>AS</v>
          </cell>
          <cell r="E3677" t="str">
            <v>1.080,01</v>
          </cell>
        </row>
        <row r="3678">
          <cell r="A3678">
            <v>10848</v>
          </cell>
          <cell r="B3678" t="str">
            <v>PLACA DE INAUGURACAO METALICA, *40* CM X *60* CM</v>
          </cell>
          <cell r="C3678" t="str">
            <v>UN</v>
          </cell>
          <cell r="D3678" t="str">
            <v>AS</v>
          </cell>
          <cell r="E3678" t="str">
            <v>678,38</v>
          </cell>
        </row>
        <row r="3679">
          <cell r="A3679">
            <v>4813</v>
          </cell>
          <cell r="B3679" t="str">
            <v>PLACA DE OBRA (PARA CONSTRUCAO CIVIL) EM CHAPA GALVANIZADA *N. 22*, ADESIVADA, DE *2,0 X 1,125* M</v>
          </cell>
          <cell r="C3679" t="str">
            <v>M2</v>
          </cell>
          <cell r="D3679" t="str">
            <v>AS</v>
          </cell>
          <cell r="E3679" t="str">
            <v>225,00</v>
          </cell>
        </row>
        <row r="3680">
          <cell r="A3680">
            <v>37560</v>
          </cell>
          <cell r="B3680" t="str">
            <v>PLACA DE SINALIZACAO DE SEGURANCA CONTRA INCENDIO - ALERTA, TRIANGULAR, BASE DE *30* CM, EM PVC *2* MM ANTI-CHAMAS (SIMBOLOS, CORES E PICTOGRAMAS CONFORME NBR 13434)</v>
          </cell>
          <cell r="C3680" t="str">
            <v>UN</v>
          </cell>
          <cell r="D3680" t="str">
            <v>AS</v>
          </cell>
          <cell r="E3680" t="str">
            <v>44,11</v>
          </cell>
        </row>
        <row r="3681">
          <cell r="A3681">
            <v>37557</v>
          </cell>
          <cell r="B3681" t="str">
            <v>PLACA DE SINALIZACAO DE SEGURANCA CONTRA INCENDIO, FOTOLUMINESCENTE, QUADRADA, *14 X 14* CM, EM PVC *2* MM ANTI-CHAMAS (SIMBOLOS, CORES E PICTOGRAMAS CONFORME NBR 13434)</v>
          </cell>
          <cell r="C3681" t="str">
            <v>UN</v>
          </cell>
          <cell r="D3681" t="str">
            <v>AS</v>
          </cell>
          <cell r="E3681" t="str">
            <v>13,39</v>
          </cell>
        </row>
        <row r="3682">
          <cell r="A3682">
            <v>37556</v>
          </cell>
          <cell r="B3682" t="str">
            <v>PLACA DE SINALIZACAO DE SEGURANCA CONTRA INCENDIO, FOTOLUMINESCENTE, QUADRADA, *20 X 20* CM, EM PVC *2* MM ANTI-CHAMAS (SIMBOLOS, CORES E PICTOGRAMAS CONFORME NBR 13434)</v>
          </cell>
          <cell r="C3682" t="str">
            <v>UN</v>
          </cell>
          <cell r="D3682" t="str">
            <v>AS</v>
          </cell>
          <cell r="E3682" t="str">
            <v>25,92</v>
          </cell>
        </row>
        <row r="3683">
          <cell r="A3683">
            <v>37559</v>
          </cell>
          <cell r="B3683" t="str">
            <v>PLACA DE SINALIZACAO DE SEGURANCA CONTRA INCENDIO, FOTOLUMINESCENTE, RETANGULAR, *12 X 40* CM, EM PVC *2* MM ANTI-CHAMAS (SIMBOLOS, CORES E PICTOGRAMAS CONFORME NBR 13434)</v>
          </cell>
          <cell r="C3683" t="str">
            <v>UN</v>
          </cell>
          <cell r="D3683" t="str">
            <v>AS</v>
          </cell>
          <cell r="E3683" t="str">
            <v>31,79</v>
          </cell>
        </row>
        <row r="3684">
          <cell r="A3684">
            <v>37539</v>
          </cell>
          <cell r="B3684" t="str">
            <v>PLACA DE SINALIZACAO DE SEGURANCA CONTRA INCENDIO, FOTOLUMINESCENTE, RETANGULAR, *13 X 26* CM, EM PVC *2* MM ANTI-CHAMAS (SIMBOLOS, CORES E PICTOGRAMAS CONFORME NBR 13434)</v>
          </cell>
          <cell r="C3684" t="str">
            <v>UN</v>
          </cell>
          <cell r="D3684" t="str">
            <v>AS</v>
          </cell>
          <cell r="E3684" t="str">
            <v>22,41</v>
          </cell>
        </row>
        <row r="3685">
          <cell r="A3685">
            <v>37558</v>
          </cell>
          <cell r="B3685" t="str">
            <v>PLACA DE SINALIZACAO DE SEGURANCA CONTRA INCENDIO, FOTOLUMINESCENTE, RETANGULAR, *20 X 40* CM, EM PVC *2* MM ANTI-CHAMAS (SIMBOLOS, CORES E PICTOGRAMAS CONFORME NBR 13434)</v>
          </cell>
          <cell r="C3685" t="str">
            <v>UN</v>
          </cell>
          <cell r="D3685" t="str">
            <v>AS</v>
          </cell>
          <cell r="E3685" t="str">
            <v>41,78</v>
          </cell>
        </row>
        <row r="3686">
          <cell r="A3686">
            <v>34723</v>
          </cell>
          <cell r="B3686" t="str">
            <v>PLACA DE SINALIZACAO EM CHAPA DE ACO NUM 16 COM PINTURA REFLETIVA</v>
          </cell>
          <cell r="C3686" t="str">
            <v>M2</v>
          </cell>
          <cell r="D3686" t="str">
            <v>AS</v>
          </cell>
          <cell r="E3686" t="str">
            <v>519,75</v>
          </cell>
        </row>
        <row r="3687">
          <cell r="A3687">
            <v>34721</v>
          </cell>
          <cell r="B3687" t="str">
            <v>PLACA DE SINALIZACAO EM CHAPA DE ALUMINIO COM PINTURA REFLETIVA, E = 2 MM</v>
          </cell>
          <cell r="C3687" t="str">
            <v>M2</v>
          </cell>
          <cell r="D3687" t="str">
            <v>AS</v>
          </cell>
          <cell r="E3687" t="str">
            <v>648,00</v>
          </cell>
        </row>
        <row r="3688">
          <cell r="A3688">
            <v>4309</v>
          </cell>
          <cell r="B3688" t="str">
            <v>PLACA DE VENTILACAO PARA TELHA DE FIBROCIMENTO CANALETE 49 KALHETA</v>
          </cell>
          <cell r="C3688" t="str">
            <v>UN</v>
          </cell>
          <cell r="D3688" t="str">
            <v>CR</v>
          </cell>
          <cell r="E3688" t="str">
            <v>4,43</v>
          </cell>
        </row>
        <row r="3689">
          <cell r="A3689">
            <v>4307</v>
          </cell>
          <cell r="B3689" t="str">
            <v>PLACA DE VENTILACAO PARA TELHA DE FIBROCIMENTO, CANALETE 90 OU KALHETAO</v>
          </cell>
          <cell r="C3689" t="str">
            <v>UN</v>
          </cell>
          <cell r="D3689" t="str">
            <v>CR</v>
          </cell>
          <cell r="E3689" t="str">
            <v>7,58</v>
          </cell>
        </row>
        <row r="3690">
          <cell r="A3690">
            <v>10850</v>
          </cell>
          <cell r="B3690" t="str">
            <v>PLACA NUMERACAO RESIDENCIAL EM CHAPA GALVANIZADA ESMALTADA 12 X 18 CM</v>
          </cell>
          <cell r="C3690" t="str">
            <v>UN</v>
          </cell>
          <cell r="D3690" t="str">
            <v>AS</v>
          </cell>
          <cell r="E3690" t="str">
            <v>33,75</v>
          </cell>
        </row>
        <row r="3691">
          <cell r="A3691">
            <v>42438</v>
          </cell>
          <cell r="B3691" t="str">
            <v>PLACA ORIENTATIVA SOBRE EXERCÍCIOS, 2,00M X 1,00M, EM TUBO DE ACO CARBONO, PINTURA NO PROCESSO ELETROSTATICO - PARA ACADEMIA AO AR LIVRE / ACADEMIA DA TERCEIRA IDADE - ATI</v>
          </cell>
          <cell r="C3691" t="str">
            <v>UN</v>
          </cell>
          <cell r="D3691" t="str">
            <v>AS</v>
          </cell>
          <cell r="E3691" t="str">
            <v>1.657,13</v>
          </cell>
        </row>
        <row r="3692">
          <cell r="A3692">
            <v>4792</v>
          </cell>
          <cell r="B3692" t="str">
            <v>PLACA VINILICA SEMIFLEXIVEL PARA PISOS, E = 3,2 MM, 30 X 30 CM (SEM COLOCACAO)</v>
          </cell>
          <cell r="C3692" t="str">
            <v>M2</v>
          </cell>
          <cell r="D3692" t="str">
            <v>CR</v>
          </cell>
          <cell r="E3692" t="str">
            <v>124,57</v>
          </cell>
        </row>
        <row r="3693">
          <cell r="A3693">
            <v>4790</v>
          </cell>
          <cell r="B3693" t="str">
            <v>PLACA VINILICA SEMIFLEXIVEL PARA REVESTIMENTO DE PISOS E PAREDES, E = 2 MM (SEM COLOCACAO)</v>
          </cell>
          <cell r="C3693" t="str">
            <v>M2</v>
          </cell>
          <cell r="D3693" t="str">
            <v>C</v>
          </cell>
          <cell r="E3693" t="str">
            <v>74,90</v>
          </cell>
        </row>
        <row r="3694">
          <cell r="A3694">
            <v>40671</v>
          </cell>
          <cell r="B3694" t="str">
            <v>PLACA/PISO DE CONCRETO POROSO/ PAVIMENTO PERMEAVEL/BLOCO DRENANTE DE CONCRETO, 40 CM X 40 CM, E = 6 CM, COR NATURAL</v>
          </cell>
          <cell r="C3694" t="str">
            <v>M2</v>
          </cell>
          <cell r="D3694" t="str">
            <v>CR</v>
          </cell>
          <cell r="E3694" t="str">
            <v>52,41</v>
          </cell>
        </row>
        <row r="3695">
          <cell r="A3695">
            <v>7552</v>
          </cell>
          <cell r="B3695" t="str">
            <v>PLACA/TAMPA CEGA EM LATAO ESCOVADO PARA CONDULETE EM LIGA DE ALUMINIO 4 X 4"</v>
          </cell>
          <cell r="C3695" t="str">
            <v>UN</v>
          </cell>
          <cell r="D3695" t="str">
            <v>CR</v>
          </cell>
          <cell r="E3695" t="str">
            <v>10,85</v>
          </cell>
        </row>
        <row r="3696">
          <cell r="A3696">
            <v>4893</v>
          </cell>
          <cell r="B3696" t="str">
            <v>PLUG OU BUJAO DE FERRO GALVANIZADO, DE 1 1/2"</v>
          </cell>
          <cell r="C3696" t="str">
            <v>UN</v>
          </cell>
          <cell r="D3696" t="str">
            <v>CR</v>
          </cell>
          <cell r="E3696" t="str">
            <v>8,16</v>
          </cell>
        </row>
        <row r="3697">
          <cell r="A3697">
            <v>4894</v>
          </cell>
          <cell r="B3697" t="str">
            <v>PLUG OU BUJAO DE FERRO GALVANIZADO, DE 1 1/4"</v>
          </cell>
          <cell r="C3697" t="str">
            <v>UN</v>
          </cell>
          <cell r="D3697" t="str">
            <v>CR</v>
          </cell>
          <cell r="E3697" t="str">
            <v>7,00</v>
          </cell>
        </row>
        <row r="3698">
          <cell r="A3698">
            <v>4888</v>
          </cell>
          <cell r="B3698" t="str">
            <v>PLUG OU BUJAO DE FERRO GALVANIZADO, DE 1/2"</v>
          </cell>
          <cell r="C3698" t="str">
            <v>UN</v>
          </cell>
          <cell r="D3698" t="str">
            <v>CR</v>
          </cell>
          <cell r="E3698" t="str">
            <v>2,38</v>
          </cell>
        </row>
        <row r="3699">
          <cell r="A3699">
            <v>4890</v>
          </cell>
          <cell r="B3699" t="str">
            <v>PLUG OU BUJAO DE FERRO GALVANIZADO, DE 1"</v>
          </cell>
          <cell r="C3699" t="str">
            <v>UN</v>
          </cell>
          <cell r="D3699" t="str">
            <v>CR</v>
          </cell>
          <cell r="E3699" t="str">
            <v>4,48</v>
          </cell>
        </row>
        <row r="3700">
          <cell r="A3700">
            <v>12411</v>
          </cell>
          <cell r="B3700" t="str">
            <v>PLUG OU BUJAO DE FERRO GALVANIZADO, DE 2 1/2"</v>
          </cell>
          <cell r="C3700" t="str">
            <v>UN</v>
          </cell>
          <cell r="D3700" t="str">
            <v>CR</v>
          </cell>
          <cell r="E3700" t="str">
            <v>24,12</v>
          </cell>
        </row>
        <row r="3701">
          <cell r="A3701">
            <v>4891</v>
          </cell>
          <cell r="B3701" t="str">
            <v>PLUG OU BUJAO DE FERRO GALVANIZADO, DE 2"</v>
          </cell>
          <cell r="C3701" t="str">
            <v>UN</v>
          </cell>
          <cell r="D3701" t="str">
            <v>CR</v>
          </cell>
          <cell r="E3701" t="str">
            <v>12,06</v>
          </cell>
        </row>
        <row r="3702">
          <cell r="A3702">
            <v>4889</v>
          </cell>
          <cell r="B3702" t="str">
            <v>PLUG OU BUJAO DE FERRO GALVANIZADO, DE 3/4"</v>
          </cell>
          <cell r="C3702" t="str">
            <v>UN</v>
          </cell>
          <cell r="D3702" t="str">
            <v>CR</v>
          </cell>
          <cell r="E3702" t="str">
            <v>3,22</v>
          </cell>
        </row>
        <row r="3703">
          <cell r="A3703">
            <v>4892</v>
          </cell>
          <cell r="B3703" t="str">
            <v>PLUG OU BUJAO DE FERRO GALVANIZADO, DE 3"</v>
          </cell>
          <cell r="C3703" t="str">
            <v>UN</v>
          </cell>
          <cell r="D3703" t="str">
            <v>CR</v>
          </cell>
          <cell r="E3703" t="str">
            <v>33,78</v>
          </cell>
        </row>
        <row r="3704">
          <cell r="A3704">
            <v>12412</v>
          </cell>
          <cell r="B3704" t="str">
            <v>PLUG OU BUJAO DE FERRO GALVANIZADO, DE 4"</v>
          </cell>
          <cell r="C3704" t="str">
            <v>UN</v>
          </cell>
          <cell r="D3704" t="str">
            <v>CR</v>
          </cell>
          <cell r="E3704" t="str">
            <v>62,78</v>
          </cell>
        </row>
        <row r="3705">
          <cell r="A3705">
            <v>11073</v>
          </cell>
          <cell r="B3705" t="str">
            <v>PLUG PVC P/ ESG PREDIAL  75MM</v>
          </cell>
          <cell r="C3705" t="str">
            <v>UN</v>
          </cell>
          <cell r="D3705" t="str">
            <v>CR</v>
          </cell>
          <cell r="E3705" t="str">
            <v>4,45</v>
          </cell>
        </row>
        <row r="3706">
          <cell r="A3706">
            <v>11071</v>
          </cell>
          <cell r="B3706" t="str">
            <v>PLUG PVC P/ ESG PREDIAL 100MM</v>
          </cell>
          <cell r="C3706" t="str">
            <v>UN</v>
          </cell>
          <cell r="D3706" t="str">
            <v>CR</v>
          </cell>
          <cell r="E3706" t="str">
            <v>7,22</v>
          </cell>
        </row>
        <row r="3707">
          <cell r="A3707">
            <v>11072</v>
          </cell>
          <cell r="B3707" t="str">
            <v>PLUG PVC P/ ESG PREDIAL 50MM</v>
          </cell>
          <cell r="C3707" t="str">
            <v>UN</v>
          </cell>
          <cell r="D3707" t="str">
            <v>CR</v>
          </cell>
          <cell r="E3707" t="str">
            <v>2,52</v>
          </cell>
        </row>
        <row r="3708">
          <cell r="A3708">
            <v>4895</v>
          </cell>
          <cell r="B3708" t="str">
            <v>PLUG PVC ROSCAVEL,  1/2",  AGUA FRIA PREDIAL (NBR 5648)</v>
          </cell>
          <cell r="C3708" t="str">
            <v>UN</v>
          </cell>
          <cell r="D3708" t="str">
            <v>CR</v>
          </cell>
          <cell r="E3708" t="str">
            <v>0,57</v>
          </cell>
        </row>
        <row r="3709">
          <cell r="A3709">
            <v>4907</v>
          </cell>
          <cell r="B3709" t="str">
            <v>PLUG PVC,  JE, DN 100 MM, PARA REDE COLETORA ESGOTO (NBR 10569)</v>
          </cell>
          <cell r="C3709" t="str">
            <v>UN</v>
          </cell>
          <cell r="D3709" t="str">
            <v>AS</v>
          </cell>
          <cell r="E3709" t="str">
            <v>32,92</v>
          </cell>
        </row>
        <row r="3710">
          <cell r="A3710">
            <v>4902</v>
          </cell>
          <cell r="B3710" t="str">
            <v>PLUG PVC, JE, DN 150 MM, PARA REDE COLETORA ESGOTO (NBR 10569)</v>
          </cell>
          <cell r="C3710" t="str">
            <v>UN</v>
          </cell>
          <cell r="D3710" t="str">
            <v>AS</v>
          </cell>
          <cell r="E3710" t="str">
            <v>74,52</v>
          </cell>
        </row>
        <row r="3711">
          <cell r="A3711">
            <v>4908</v>
          </cell>
          <cell r="B3711" t="str">
            <v>PLUG PVC, JE, DN 200 MM, PARA REDE COLETORA ESGOTO (NBR 10569)</v>
          </cell>
          <cell r="C3711" t="str">
            <v>UN</v>
          </cell>
          <cell r="D3711" t="str">
            <v>AS</v>
          </cell>
          <cell r="E3711" t="str">
            <v>151,32</v>
          </cell>
        </row>
        <row r="3712">
          <cell r="A3712">
            <v>4909</v>
          </cell>
          <cell r="B3712" t="str">
            <v>PLUG PVC, JE, DN 250 MM, PARA REDE COLETORA ESGOTO (NBR 10569)</v>
          </cell>
          <cell r="C3712" t="str">
            <v>UN</v>
          </cell>
          <cell r="D3712" t="str">
            <v>AS</v>
          </cell>
          <cell r="E3712" t="str">
            <v>292,23</v>
          </cell>
        </row>
        <row r="3713">
          <cell r="A3713">
            <v>4903</v>
          </cell>
          <cell r="B3713" t="str">
            <v>PLUG PVC, JE, DN 350 MM, PARA REDE COLETORA ESGOTO (NBR 10569)</v>
          </cell>
          <cell r="C3713" t="str">
            <v>UN</v>
          </cell>
          <cell r="D3713" t="str">
            <v>AS</v>
          </cell>
          <cell r="E3713" t="str">
            <v>859,28</v>
          </cell>
        </row>
        <row r="3714">
          <cell r="A3714">
            <v>4897</v>
          </cell>
          <cell r="B3714" t="str">
            <v>PLUG PVC, ROSCAVEL 1", PARA AGUA FRIA PREDIAL</v>
          </cell>
          <cell r="C3714" t="str">
            <v>UN</v>
          </cell>
          <cell r="D3714" t="str">
            <v>CR</v>
          </cell>
          <cell r="E3714" t="str">
            <v>2,43</v>
          </cell>
        </row>
        <row r="3715">
          <cell r="A3715">
            <v>4896</v>
          </cell>
          <cell r="B3715" t="str">
            <v>PLUG PVC, ROSCAVEL 3/4", PARA  AGUA FRIA PREDIAL</v>
          </cell>
          <cell r="C3715" t="str">
            <v>UN</v>
          </cell>
          <cell r="D3715" t="str">
            <v>CR</v>
          </cell>
          <cell r="E3715" t="str">
            <v>0,87</v>
          </cell>
        </row>
        <row r="3716">
          <cell r="A3716">
            <v>4900</v>
          </cell>
          <cell r="B3716" t="str">
            <v>PLUG PVC, ROSCAVEL, 1 1/2",  AGUA FRIA PREDIAL</v>
          </cell>
          <cell r="C3716" t="str">
            <v>UN</v>
          </cell>
          <cell r="D3716" t="str">
            <v>CR</v>
          </cell>
          <cell r="E3716" t="str">
            <v>7,25</v>
          </cell>
        </row>
        <row r="3717">
          <cell r="A3717">
            <v>4898</v>
          </cell>
          <cell r="B3717" t="str">
            <v>PLUG PVC, ROSCAVEL, 1 1/4",  AGUA FRIA PREDIAL</v>
          </cell>
          <cell r="C3717" t="str">
            <v>UN</v>
          </cell>
          <cell r="D3717" t="str">
            <v>CR</v>
          </cell>
          <cell r="E3717" t="str">
            <v>2,71</v>
          </cell>
        </row>
        <row r="3718">
          <cell r="A3718">
            <v>4899</v>
          </cell>
          <cell r="B3718" t="str">
            <v>PLUG PVC, ROSCAVEL, 2",  AGUA FRIA PREDIAL</v>
          </cell>
          <cell r="C3718" t="str">
            <v>UN</v>
          </cell>
          <cell r="D3718" t="str">
            <v>CR</v>
          </cell>
          <cell r="E3718" t="str">
            <v>9,95</v>
          </cell>
        </row>
        <row r="3719">
          <cell r="A3719">
            <v>11096</v>
          </cell>
          <cell r="B3719" t="str">
            <v>PO DE MARMORE (POSTO PEDREIRA/FORNECEDOR, SEM FRETE)</v>
          </cell>
          <cell r="C3719" t="str">
            <v>KG</v>
          </cell>
          <cell r="D3719" t="str">
            <v>CR</v>
          </cell>
          <cell r="E3719" t="str">
            <v>0,29</v>
          </cell>
        </row>
        <row r="3720">
          <cell r="A3720">
            <v>4741</v>
          </cell>
          <cell r="B3720" t="str">
            <v>PO DE PEDRA (POSTO PEDREIRA/FORNECEDOR, SEM FRETE)</v>
          </cell>
          <cell r="C3720" t="str">
            <v>M3</v>
          </cell>
          <cell r="D3720" t="str">
            <v>CR</v>
          </cell>
          <cell r="E3720" t="str">
            <v>53,74</v>
          </cell>
        </row>
        <row r="3721">
          <cell r="A3721">
            <v>4752</v>
          </cell>
          <cell r="B3721" t="str">
            <v>POCEIRO / ESCAVADOR DE VALAS E TUBULOES</v>
          </cell>
          <cell r="C3721" t="str">
            <v>H</v>
          </cell>
          <cell r="D3721" t="str">
            <v>CR</v>
          </cell>
          <cell r="E3721" t="str">
            <v>13,59</v>
          </cell>
        </row>
        <row r="3722">
          <cell r="A3722">
            <v>41091</v>
          </cell>
          <cell r="B3722" t="str">
            <v>POCEIRO / ESCAVADOR DE VALAS E TUBULOES (MENSALISTA)</v>
          </cell>
          <cell r="C3722" t="str">
            <v>MES</v>
          </cell>
          <cell r="D3722" t="str">
            <v>CR</v>
          </cell>
          <cell r="E3722" t="str">
            <v>2.396,88</v>
          </cell>
        </row>
        <row r="3723">
          <cell r="A3723">
            <v>13954</v>
          </cell>
          <cell r="B3723" t="str">
            <v>POLIDORA DE PISO (POLITRIZ) ELETRICA, MOTOR MONOFASICO DE 4 HP, PESO DE 100 KG, DIAMETRO DO TRABALHO DE 450 MM</v>
          </cell>
          <cell r="C3723" t="str">
            <v>UN</v>
          </cell>
          <cell r="D3723" t="str">
            <v>AS</v>
          </cell>
          <cell r="E3723" t="str">
            <v>6.328,18</v>
          </cell>
        </row>
        <row r="3724">
          <cell r="A3724">
            <v>3411</v>
          </cell>
          <cell r="B3724" t="str">
            <v>POLIESTIRENO EXPANDIDO/EPS (ISOPOR), PEROLAS, PARA CONCRETO LEVE</v>
          </cell>
          <cell r="C3724" t="str">
            <v>KG</v>
          </cell>
          <cell r="D3724" t="str">
            <v>AS</v>
          </cell>
          <cell r="E3724" t="str">
            <v>53,37</v>
          </cell>
        </row>
        <row r="3725">
          <cell r="A3725">
            <v>39995</v>
          </cell>
          <cell r="B3725" t="str">
            <v>POLIESTIRENO EXPANDIDO/EPS (ISOPOR), TIPO 2F, BLOCO</v>
          </cell>
          <cell r="C3725" t="str">
            <v>M3</v>
          </cell>
          <cell r="D3725" t="str">
            <v>AS</v>
          </cell>
          <cell r="E3725" t="str">
            <v>410,62</v>
          </cell>
        </row>
        <row r="3726">
          <cell r="A3726">
            <v>11615</v>
          </cell>
          <cell r="B3726" t="str">
            <v>POLIESTIRENO EXPANDIDO/EPS (ISOPOR), TIPO 2F, PLACA, ISOLAMENTO TERMOACUSTICO, E = 10 MM, 1000 X 500 MM</v>
          </cell>
          <cell r="C3726" t="str">
            <v>M2</v>
          </cell>
          <cell r="D3726" t="str">
            <v>AS</v>
          </cell>
          <cell r="E3726" t="str">
            <v>3,48</v>
          </cell>
        </row>
        <row r="3727">
          <cell r="A3727">
            <v>3408</v>
          </cell>
          <cell r="B3727" t="str">
            <v>POLIESTIRENO EXPANDIDO/EPS (ISOPOR), TIPO 2F, PLACA, ISOLAMENTO TERMOACUSTICO, E = 20 MM, 1000 X 500 MM</v>
          </cell>
          <cell r="C3727" t="str">
            <v>M2</v>
          </cell>
          <cell r="D3727" t="str">
            <v>AS</v>
          </cell>
          <cell r="E3727" t="str">
            <v>9,25</v>
          </cell>
        </row>
        <row r="3728">
          <cell r="A3728">
            <v>3409</v>
          </cell>
          <cell r="B3728" t="str">
            <v>POLIESTIRENO EXPANDIDO/EPS (ISOPOR), TIPO 2F, PLACA, ISOLAMENTO TERMOACUSTICO, E = 50 MM, 1000 X 500 MM</v>
          </cell>
          <cell r="C3728" t="str">
            <v>M2</v>
          </cell>
          <cell r="D3728" t="str">
            <v>AS</v>
          </cell>
          <cell r="E3728" t="str">
            <v>23,12</v>
          </cell>
        </row>
        <row r="3729">
          <cell r="A3729">
            <v>11427</v>
          </cell>
          <cell r="B3729" t="str">
            <v>POLVORA NEGRA</v>
          </cell>
          <cell r="C3729" t="str">
            <v>KG</v>
          </cell>
          <cell r="D3729" t="str">
            <v>AS</v>
          </cell>
          <cell r="E3729" t="str">
            <v>76,66</v>
          </cell>
        </row>
        <row r="3730">
          <cell r="A3730">
            <v>4491</v>
          </cell>
          <cell r="B3730" t="str">
            <v>PONTALETE *7,5 X 7,5* CM EM PINUS, MISTA OU EQUIVALENTE DA REGIAO - BRUTA</v>
          </cell>
          <cell r="C3730" t="str">
            <v>M</v>
          </cell>
          <cell r="D3730" t="str">
            <v>CR</v>
          </cell>
          <cell r="E3730" t="str">
            <v>4,63</v>
          </cell>
        </row>
        <row r="3731">
          <cell r="A3731">
            <v>2745</v>
          </cell>
          <cell r="B3731" t="str">
            <v>PONTALETE ROLIÇO SEM TRATAMENTO, D = 8 A 11 CM, H = 3 M, EM EUCALIPTO OU EQUIVALENTE DA REGIAO - BRUTA (PARA ESCORAMENTO)</v>
          </cell>
          <cell r="C3731" t="str">
            <v>M</v>
          </cell>
          <cell r="D3731" t="str">
            <v>CR</v>
          </cell>
          <cell r="E3731" t="str">
            <v>4,09</v>
          </cell>
        </row>
        <row r="3732">
          <cell r="A3732">
            <v>14439</v>
          </cell>
          <cell r="B3732" t="str">
            <v>PONTALETE ROLIÇO SEM TRATAMENTO, D = 8 A 11 CM, H = 6 M, EM EUCALIPTO OU EQUIVALENTE DA REGIAO - BRUTA (PARA ESCORAMENTO)</v>
          </cell>
          <cell r="C3732" t="str">
            <v>M</v>
          </cell>
          <cell r="D3732" t="str">
            <v>CR</v>
          </cell>
          <cell r="E3732" t="str">
            <v>5,07</v>
          </cell>
        </row>
        <row r="3733">
          <cell r="A3733">
            <v>26022</v>
          </cell>
          <cell r="B3733" t="str">
            <v>PONTEIRO PARA MARTELO ROMPEDOR, DIAMETRO = *28* MM, COMPRIMENTO = *520* MM, ENCAIXE SEXTAVADO</v>
          </cell>
          <cell r="C3733" t="str">
            <v>UN</v>
          </cell>
          <cell r="D3733" t="str">
            <v>CR</v>
          </cell>
          <cell r="E3733" t="str">
            <v>120,23</v>
          </cell>
        </row>
        <row r="3734">
          <cell r="A3734">
            <v>421</v>
          </cell>
          <cell r="B3734" t="str">
            <v>PORCA OLHAL EM ACO GALVANIZADO, DIAMETRO NOMINAL DE 16 MM</v>
          </cell>
          <cell r="C3734" t="str">
            <v>UN</v>
          </cell>
          <cell r="D3734" t="str">
            <v>AS</v>
          </cell>
          <cell r="E3734" t="str">
            <v>11,67</v>
          </cell>
        </row>
        <row r="3735">
          <cell r="A3735">
            <v>12362</v>
          </cell>
          <cell r="B3735" t="str">
            <v>PORCA OLHAL EM ACO GALVANIZADO, ESPESSURA 16MM, ABERTURA 21MM</v>
          </cell>
          <cell r="C3735" t="str">
            <v>UN</v>
          </cell>
          <cell r="D3735" t="str">
            <v>CR</v>
          </cell>
          <cell r="E3735" t="str">
            <v>16,52</v>
          </cell>
        </row>
        <row r="3736">
          <cell r="A3736">
            <v>14148</v>
          </cell>
          <cell r="B3736" t="str">
            <v>PORCA UNIAO/JUNCAO ZINCADA SEXTAVADA 1/4 ", CHAVE 7/16 ", COMPRIMENTO = 25 MM</v>
          </cell>
          <cell r="C3736" t="str">
            <v>UN</v>
          </cell>
          <cell r="D3736" t="str">
            <v>AS</v>
          </cell>
          <cell r="E3736" t="str">
            <v>0,87</v>
          </cell>
        </row>
        <row r="3737">
          <cell r="A3737">
            <v>4341</v>
          </cell>
          <cell r="B3737" t="str">
            <v>PORCA ZINCADA, QUADRADA, DIAMETRO 3/8"</v>
          </cell>
          <cell r="C3737" t="str">
            <v>UN</v>
          </cell>
          <cell r="D3737" t="str">
            <v>AS</v>
          </cell>
          <cell r="E3737" t="str">
            <v>0,52</v>
          </cell>
        </row>
        <row r="3738">
          <cell r="A3738">
            <v>4337</v>
          </cell>
          <cell r="B3738" t="str">
            <v>PORCA ZINCADA, QUADRADA, DIAMETRO 5/8"</v>
          </cell>
          <cell r="C3738" t="str">
            <v>UN</v>
          </cell>
          <cell r="D3738" t="str">
            <v>AS</v>
          </cell>
          <cell r="E3738" t="str">
            <v>1,31</v>
          </cell>
        </row>
        <row r="3739">
          <cell r="A3739">
            <v>4339</v>
          </cell>
          <cell r="B3739" t="str">
            <v>PORCA ZINCADA, SEXTAVADA, DIAMETRO 1/2"</v>
          </cell>
          <cell r="C3739" t="str">
            <v>UN</v>
          </cell>
          <cell r="D3739" t="str">
            <v>AS</v>
          </cell>
          <cell r="E3739" t="str">
            <v>0,27</v>
          </cell>
        </row>
        <row r="3740">
          <cell r="A3740">
            <v>39997</v>
          </cell>
          <cell r="B3740" t="str">
            <v>PORCA ZINCADA, SEXTAVADA, DIAMETRO 1/4"</v>
          </cell>
          <cell r="C3740" t="str">
            <v>UN</v>
          </cell>
          <cell r="D3740" t="str">
            <v>AS</v>
          </cell>
          <cell r="E3740" t="str">
            <v>0,15</v>
          </cell>
        </row>
        <row r="3741">
          <cell r="A3741">
            <v>11971</v>
          </cell>
          <cell r="B3741" t="str">
            <v>PORCA ZINCADA, SEXTAVADA, DIAMETRO 1"</v>
          </cell>
          <cell r="C3741" t="str">
            <v>UN</v>
          </cell>
          <cell r="D3741" t="str">
            <v>AS</v>
          </cell>
          <cell r="E3741" t="str">
            <v>2,17</v>
          </cell>
        </row>
        <row r="3742">
          <cell r="A3742">
            <v>4342</v>
          </cell>
          <cell r="B3742" t="str">
            <v>PORCA ZINCADA, SEXTAVADA, DIAMETRO 3/8"</v>
          </cell>
          <cell r="C3742" t="str">
            <v>UN</v>
          </cell>
          <cell r="D3742" t="str">
            <v>AS</v>
          </cell>
          <cell r="E3742" t="str">
            <v>0,11</v>
          </cell>
        </row>
        <row r="3743">
          <cell r="A3743">
            <v>4330</v>
          </cell>
          <cell r="B3743" t="str">
            <v>PORCA ZINCADA, SEXTAVADA, DIAMETRO 5/16"</v>
          </cell>
          <cell r="C3743" t="str">
            <v>UN</v>
          </cell>
          <cell r="D3743" t="str">
            <v>AS</v>
          </cell>
          <cell r="E3743" t="str">
            <v>0,07</v>
          </cell>
        </row>
        <row r="3744">
          <cell r="A3744">
            <v>4340</v>
          </cell>
          <cell r="B3744" t="str">
            <v>PORCA ZINCADA, SEXTAVADA, DIAMETRO 5/8"</v>
          </cell>
          <cell r="C3744" t="str">
            <v>UN</v>
          </cell>
          <cell r="D3744" t="str">
            <v>AS</v>
          </cell>
          <cell r="E3744" t="str">
            <v>0,60</v>
          </cell>
        </row>
        <row r="3745">
          <cell r="A3745">
            <v>5088</v>
          </cell>
          <cell r="B3745" t="str">
            <v>PORTA CADEADO EM ACO GALVANIZADO, COMPRIMENTO DE 3  1/2"</v>
          </cell>
          <cell r="C3745" t="str">
            <v>UN</v>
          </cell>
          <cell r="D3745" t="str">
            <v>CR</v>
          </cell>
          <cell r="E3745" t="str">
            <v>5,45</v>
          </cell>
        </row>
        <row r="3746">
          <cell r="A3746">
            <v>11154</v>
          </cell>
          <cell r="B3746" t="str">
            <v>PORTA CORTA-FOGO PARA SAIDA DE EMERGENCIA, COM FECHADURA, VAO LUZ DE 90 X 210 CM, CLASSE P-90 (NBR 11742)</v>
          </cell>
          <cell r="C3746" t="str">
            <v>UN</v>
          </cell>
          <cell r="D3746" t="str">
            <v>CR</v>
          </cell>
          <cell r="E3746" t="str">
            <v>646,99</v>
          </cell>
        </row>
        <row r="3747">
          <cell r="A3747">
            <v>4989</v>
          </cell>
          <cell r="B3747" t="str">
            <v>PORTA DE ABRIR / GIRO, DE MADEIRA FOLHA MEDIA (NBR 15930) DE 1000 X 2100 MM, DE 35 MM A 40 MM DE ESPESSURA, NUCLEO SEMI-SOLIDO (SARRAFEADO), CAPA LISA EM HDF, ACABAMENTO EM LAMINADO NATURAL PARA VERNIZ</v>
          </cell>
          <cell r="C3747" t="str">
            <v>UN</v>
          </cell>
          <cell r="D3747" t="str">
            <v>CR</v>
          </cell>
          <cell r="E3747" t="str">
            <v>215,63</v>
          </cell>
        </row>
        <row r="3748">
          <cell r="A3748">
            <v>4982</v>
          </cell>
          <cell r="B3748" t="str">
            <v>PORTA DE ABRIR / GIRO, DE MADEIRA FOLHA MEDIA (NBR 15930) DE 1000 X 2100 MM, DE 35 MM A 40 MM DE ESPESSURA, NUCLEO SEMI-SOLIDO (SARRAFEADO), CAPA LISA EM HDF, ACABAMENTO EM PRIMER PARA PINTURA</v>
          </cell>
          <cell r="C3748" t="str">
            <v>UN</v>
          </cell>
          <cell r="D3748" t="str">
            <v>CR</v>
          </cell>
          <cell r="E3748" t="str">
            <v>202,25</v>
          </cell>
        </row>
        <row r="3749">
          <cell r="A3749">
            <v>4962</v>
          </cell>
          <cell r="B3749" t="str">
            <v>PORTA DE ABRIR / GIRO, DE MADEIRA FOLHA MEDIA (NBR 15930) DE 700 X 2100 MM, DE 35 MM A 40 MM DE ESPESSURA, NUCLEO SEMI-SOLIDO (SARRAFEADO), CAPA FRISADA EM HDF, ACABAMENTO MELAMINICO EM PADRAO MADEIRA</v>
          </cell>
          <cell r="C3749" t="str">
            <v>UN</v>
          </cell>
          <cell r="D3749" t="str">
            <v>CR</v>
          </cell>
          <cell r="E3749" t="str">
            <v>159,50</v>
          </cell>
        </row>
        <row r="3750">
          <cell r="A3750">
            <v>4981</v>
          </cell>
          <cell r="B3750" t="str">
            <v>PORTA DE ABRIR / GIRO, DE MADEIRA FOLHA MEDIA (NBR 15930) DE 700 X 2100 MM, DE 35 MM A 40 MM DE ESPESSURA, NUCLEO SEMI-SOLIDO (SARRAFEADO), CAPA LISA EM HDF, ACABAMENTO EM LAMINADO NATURAL PARA VERNIZ</v>
          </cell>
          <cell r="C3750" t="str">
            <v>UN</v>
          </cell>
          <cell r="D3750" t="str">
            <v>C</v>
          </cell>
          <cell r="E3750" t="str">
            <v>142,00</v>
          </cell>
        </row>
        <row r="3751">
          <cell r="A3751">
            <v>4964</v>
          </cell>
          <cell r="B3751" t="str">
            <v>PORTA DE ABRIR / GIRO, DE MADEIRA FOLHA MEDIA (NBR 15930) DE 800 X 2100 MM, DE 35 MM A 40 MM DE ESPESSURA, NUCLEO SEMI-SOLIDO (SARRAFEADO), CAPA FRISADA EM HDF, ACABAMENTO MELAMINICO EM PADRAO MADEIRA</v>
          </cell>
          <cell r="C3751" t="str">
            <v>UN</v>
          </cell>
          <cell r="D3751" t="str">
            <v>CR</v>
          </cell>
          <cell r="E3751" t="str">
            <v>180,14</v>
          </cell>
        </row>
        <row r="3752">
          <cell r="A3752">
            <v>4992</v>
          </cell>
          <cell r="B3752" t="str">
            <v>PORTA DE ABRIR / GIRO, DE MADEIRA FOLHA MEDIA (NBR 15930) DE 800 X 2100 MM, DE 35 MM A 40 MM DE ESPESSURA, NUCLEO SEMI-SOLIDO (SARRAFEADO), CAPA LISA EM HDF, ACABAMENTO EM LAMINADO NATURAL PARA VERNIZ</v>
          </cell>
          <cell r="C3752" t="str">
            <v>UN</v>
          </cell>
          <cell r="D3752" t="str">
            <v>CR</v>
          </cell>
          <cell r="E3752" t="str">
            <v>175,97</v>
          </cell>
        </row>
        <row r="3753">
          <cell r="A3753">
            <v>4987</v>
          </cell>
          <cell r="B3753" t="str">
            <v>PORTA DE ABRIR / GIRO, DE MADEIRA FOLHA MEDIA (NBR 15930) DE 900 X 2100 MM, DE 35 MM A 40 MM DE ESPESSURA, NUCLEO SEMI-SOLIDO (SARRAFEADO), CAPA LISA EM HDF, ACABAMENTO EM LAMINADO NATURAL PARA VERNIZ</v>
          </cell>
          <cell r="C3753" t="str">
            <v>UN</v>
          </cell>
          <cell r="D3753" t="str">
            <v>CR</v>
          </cell>
          <cell r="E3753" t="str">
            <v>201,32</v>
          </cell>
        </row>
        <row r="3754">
          <cell r="A3754">
            <v>39021</v>
          </cell>
          <cell r="B3754" t="str">
            <v>PORTA DE ABRIR EM ACO COM DIVISAO HORIZONTAL  PARA VIDROS, COM FUNDO ANTICORROSIVO/PRIMER DE PROTECAO, SEM GUARNICAO/ALIZAR/VISTA, VIDROS NAO INCLUSOS, 87 X 210 CM</v>
          </cell>
          <cell r="C3754" t="str">
            <v>UN</v>
          </cell>
          <cell r="D3754" t="str">
            <v>CR</v>
          </cell>
          <cell r="E3754" t="str">
            <v>291,01</v>
          </cell>
        </row>
        <row r="3755">
          <cell r="A3755">
            <v>39022</v>
          </cell>
          <cell r="B3755" t="str">
            <v>PORTA DE ABRIR EM ACO TIPO VENEZIANA, COM FUNDO ANTICORROSIVO / PRIMER DE PROTECAO, SEM GUARNICAO/ALIZAR/VISTA, 87 X 210 CM</v>
          </cell>
          <cell r="C3755" t="str">
            <v>UN</v>
          </cell>
          <cell r="D3755" t="str">
            <v>C</v>
          </cell>
          <cell r="E3755" t="str">
            <v>359,90</v>
          </cell>
        </row>
        <row r="3756">
          <cell r="A3756">
            <v>39024</v>
          </cell>
          <cell r="B3756" t="str">
            <v>PORTA DE ABRIR EM ALUMINIO COM DIVISAO HORIZONTAL  PARA VIDROS,  ACABAMENTO ANODIZADO NATURAL, VIDROS INCLUSOS, SEM GUARNICAO/ALIZAR/VISTA , 87 X 210 CM</v>
          </cell>
          <cell r="C3756" t="str">
            <v>UN</v>
          </cell>
          <cell r="D3756" t="str">
            <v>CR</v>
          </cell>
          <cell r="E3756" t="str">
            <v>899,45</v>
          </cell>
        </row>
        <row r="3757">
          <cell r="A3757">
            <v>4914</v>
          </cell>
          <cell r="B3757" t="str">
            <v>PORTA DE ABRIR EM ALUMINIO COM LAMBRI HORIZONTAL/LAMINADA, ACABAMENTO ANODIZADO NATURAL, SEM GUARNICAO/ALIZAR/VISTA</v>
          </cell>
          <cell r="C3757" t="str">
            <v>M2</v>
          </cell>
          <cell r="D3757" t="str">
            <v>CR</v>
          </cell>
          <cell r="E3757" t="str">
            <v>729,30</v>
          </cell>
        </row>
        <row r="3758">
          <cell r="A3758">
            <v>4917</v>
          </cell>
          <cell r="B3758" t="str">
            <v>PORTA DE ABRIR EM ALUMINIO TIPO VENEZIANA, ACABAMENTO ANODIZADO NATURAL, SEM GUARNICAO/ALIZAR/VISTA</v>
          </cell>
          <cell r="C3758" t="str">
            <v>M2</v>
          </cell>
          <cell r="D3758" t="str">
            <v>C</v>
          </cell>
          <cell r="E3758" t="str">
            <v>503,66</v>
          </cell>
        </row>
        <row r="3759">
          <cell r="A3759">
            <v>39025</v>
          </cell>
          <cell r="B3759" t="str">
            <v>PORTA DE ABRIR EM ALUMINIO TIPO VENEZIANA, ACABAMENTO ANODIZADO NATURAL, SEM GUARNICAO/ALIZAR/VISTA, 87 X 210 CM</v>
          </cell>
          <cell r="C3759" t="str">
            <v>UN</v>
          </cell>
          <cell r="D3759" t="str">
            <v>CR</v>
          </cell>
          <cell r="E3759" t="str">
            <v>922,29</v>
          </cell>
        </row>
        <row r="3760">
          <cell r="A3760">
            <v>4930</v>
          </cell>
          <cell r="B3760" t="str">
            <v>PORTA DE ABRIR EM GRADIL COM BARRA CHATA 3 CM X 1/4", COM REQUADRO E GUARNICAO - COMPLETO - ACABAMENTO NATURAL</v>
          </cell>
          <cell r="C3760" t="str">
            <v>M2</v>
          </cell>
          <cell r="D3760" t="str">
            <v>CR</v>
          </cell>
          <cell r="E3760" t="str">
            <v>312,76</v>
          </cell>
        </row>
        <row r="3761">
          <cell r="A3761">
            <v>4922</v>
          </cell>
          <cell r="B3761" t="str">
            <v>PORTA DE CORRER EM ALUMINIO, DUAS FOLHAS MOVEIS COM VIDRO, FECHADURA E PUXADOR EMBUTIDO, ACABAMENTO ANODIZADO NATURAL, SEM GUARNICAO/ALIZAR/VISTA</v>
          </cell>
          <cell r="C3761" t="str">
            <v>M2</v>
          </cell>
          <cell r="D3761" t="str">
            <v>CR</v>
          </cell>
          <cell r="E3761" t="str">
            <v>467,19</v>
          </cell>
        </row>
        <row r="3762">
          <cell r="A3762">
            <v>4911</v>
          </cell>
          <cell r="B3762" t="str">
            <v>PORTA DE ENROLAR MANUAL COMPLETA, ARTICULADA RAIADA LARGA, EM ACO GALVANIZADO NATURAL, CHAPA NUMERO 24 (SEM INSTALACAO)</v>
          </cell>
          <cell r="C3762" t="str">
            <v>M2</v>
          </cell>
          <cell r="D3762" t="str">
            <v>AS</v>
          </cell>
          <cell r="E3762" t="str">
            <v>415,52</v>
          </cell>
        </row>
        <row r="3763">
          <cell r="A3763">
            <v>37518</v>
          </cell>
          <cell r="B3763" t="str">
            <v>PORTA DE ENROLAR MANUAL COMPLETA, PERFIL MEIA CANA CEGA, EM ACO GALVANIZADO COM PINTURA ELETROSTATICA, CHAPA NUMERO 24 " (SEM INSTALACAO)</v>
          </cell>
          <cell r="C3763" t="str">
            <v>M2</v>
          </cell>
          <cell r="D3763" t="str">
            <v>AS</v>
          </cell>
          <cell r="E3763" t="str">
            <v>675,22</v>
          </cell>
        </row>
        <row r="3764">
          <cell r="A3764">
            <v>4910</v>
          </cell>
          <cell r="B3764" t="str">
            <v>PORTA DE ENROLAR MANUAL COMPLETA, PERFIL MEIA CANA CEGA, EM ACO GALVANIZADO NATURAL, CHAPA NUMERO 24 (SEM INSTALACAO)</v>
          </cell>
          <cell r="C3764" t="str">
            <v>M2</v>
          </cell>
          <cell r="D3764" t="str">
            <v>AS</v>
          </cell>
          <cell r="E3764" t="str">
            <v>569,22</v>
          </cell>
        </row>
        <row r="3765">
          <cell r="A3765">
            <v>4943</v>
          </cell>
          <cell r="B3765" t="str">
            <v>PORTA DE ENROLAR MANUAL COMPLETA, PERFIL MEIA CANA VAZADA TIJOLINHO, EM ACO GALVANIZADO NATURAL, CHAPA NUMERO 24 (SEM INSTALACAO)</v>
          </cell>
          <cell r="C3765" t="str">
            <v>M2</v>
          </cell>
          <cell r="D3765" t="str">
            <v>AS</v>
          </cell>
          <cell r="E3765" t="str">
            <v>847,99</v>
          </cell>
        </row>
        <row r="3766">
          <cell r="A3766">
            <v>5002</v>
          </cell>
          <cell r="B3766" t="str">
            <v>PORTA DE MADEIRA QUADRICULADA PARA VIDRO, DE CORRER (EUCALIPTO OU EQUIVALENTE REGIONAL), E = *3,5* CM</v>
          </cell>
          <cell r="C3766" t="str">
            <v>M2</v>
          </cell>
          <cell r="D3766" t="str">
            <v>AS</v>
          </cell>
          <cell r="E3766" t="str">
            <v>293,57</v>
          </cell>
        </row>
        <row r="3767">
          <cell r="A3767">
            <v>4977</v>
          </cell>
          <cell r="B3767" t="str">
            <v>PORTA DE MADEIRA TIPO VENEZIANA (EUCALIPTO OU EQUIVALENTE REGIONAL), E = *3,5* CM</v>
          </cell>
          <cell r="C3767" t="str">
            <v>M2</v>
          </cell>
          <cell r="D3767" t="str">
            <v>AS</v>
          </cell>
          <cell r="E3767" t="str">
            <v>198,17</v>
          </cell>
        </row>
        <row r="3768">
          <cell r="A3768">
            <v>5028</v>
          </cell>
          <cell r="B3768" t="str">
            <v>PORTA DE MADEIRA-DE-LEI QUADRICULADA PARA VIDRO, DE CORRER (ANGELIM OU EQUIVALENTE REGIONAL), E = *3,5* CM</v>
          </cell>
          <cell r="C3768" t="str">
            <v>M2</v>
          </cell>
          <cell r="D3768" t="str">
            <v>AS</v>
          </cell>
          <cell r="E3768" t="str">
            <v>484,90</v>
          </cell>
        </row>
        <row r="3769">
          <cell r="A3769">
            <v>4998</v>
          </cell>
          <cell r="B3769" t="str">
            <v>PORTA DE MADEIRA-DE-LEI TIPO MEXICANA SEM EMENDA (ANGELIM OU EQUIVALENTE REGIONAL), E = *3,5* CM</v>
          </cell>
          <cell r="C3769" t="str">
            <v>M2</v>
          </cell>
          <cell r="D3769" t="str">
            <v>AS</v>
          </cell>
          <cell r="E3769" t="str">
            <v>402,72</v>
          </cell>
        </row>
        <row r="3770">
          <cell r="A3770">
            <v>4969</v>
          </cell>
          <cell r="B3770" t="str">
            <v>PORTA DE MADEIRA-DE-LEI TIPO VENEZIANA (ANGELIM OU EQUIVALENTE REGIONAL), E = *3,5* CM</v>
          </cell>
          <cell r="C3770" t="str">
            <v>M2</v>
          </cell>
          <cell r="D3770" t="str">
            <v>AS</v>
          </cell>
          <cell r="E3770" t="str">
            <v>280,28</v>
          </cell>
        </row>
        <row r="3771">
          <cell r="A3771">
            <v>11364</v>
          </cell>
          <cell r="B3771" t="str">
            <v>PORTA DE MADEIRA, FOLHA LEVE (NBR 15930) DE 600 X 2100 MM, DE 35 MM A 40 MM DE ESPESSURA, NUCLEO COLMEIA, CAPA LISA EM HDF, ACABAMENTO EM PRIMER PARA PINTURA</v>
          </cell>
          <cell r="C3771" t="str">
            <v>UN</v>
          </cell>
          <cell r="D3771" t="str">
            <v>CR</v>
          </cell>
          <cell r="E3771" t="str">
            <v>121,99</v>
          </cell>
        </row>
        <row r="3772">
          <cell r="A3772">
            <v>11365</v>
          </cell>
          <cell r="B3772" t="str">
            <v>PORTA DE MADEIRA, FOLHA LEVE (NBR 15930) DE 700 X 2100 MM, DE 35 MM A 40 MM DE ESPESSURA, NUCLEO COLMEIA, CAPA LISA EM HDF, ACABAMENTO EM PRIMER PARA PINTURA</v>
          </cell>
          <cell r="C3772" t="str">
            <v>UN</v>
          </cell>
          <cell r="D3772" t="str">
            <v>CR</v>
          </cell>
          <cell r="E3772" t="str">
            <v>126,59</v>
          </cell>
        </row>
        <row r="3773">
          <cell r="A3773">
            <v>11366</v>
          </cell>
          <cell r="B3773" t="str">
            <v>PORTA DE MADEIRA, FOLHA LEVE (NBR 15930) DE 800 X 2100 MM, DE 35 MM A 40 MM DE ESPESSURA, NUCLEO COLMEIA, CAPA LISA EM HDF, ACABAMENTO EM PRIMER PARA PINTURA</v>
          </cell>
          <cell r="C3773" t="str">
            <v>UN</v>
          </cell>
          <cell r="D3773" t="str">
            <v>CR</v>
          </cell>
          <cell r="E3773" t="str">
            <v>134,57</v>
          </cell>
        </row>
        <row r="3774">
          <cell r="A3774">
            <v>43777</v>
          </cell>
          <cell r="B3774" t="str">
            <v>PORTA DE MADEIRA, FOLHA LEVE (NBR 15930), DE 600 X 2100 MM, E = 35 MM, NUCLEO COLMEIA, CAPA LISA EM HDF, ACABAMENTO MELAMINICO EM PADRAO MADEIRA</v>
          </cell>
          <cell r="C3774" t="str">
            <v>UN</v>
          </cell>
          <cell r="D3774" t="str">
            <v>CR</v>
          </cell>
          <cell r="E3774" t="str">
            <v>158,07</v>
          </cell>
        </row>
        <row r="3775">
          <cell r="A3775">
            <v>20322</v>
          </cell>
          <cell r="B3775" t="str">
            <v>PORTA DE MADEIRA, FOLHA MEDIA (NBR 15930) DE 600 X 2100 MM, DE 35 MM A 40 MM DE ESPESSURA, NUCLEO SEMI-SOLIDO (SARRAFEADO), CAPA FRISADA EM HDF, ACABAMENTO MELAMINICO EM PADRAO MADEIRA</v>
          </cell>
          <cell r="C3775" t="str">
            <v>UN</v>
          </cell>
          <cell r="D3775" t="str">
            <v>CR</v>
          </cell>
          <cell r="E3775" t="str">
            <v>146,74</v>
          </cell>
        </row>
        <row r="3776">
          <cell r="A3776">
            <v>10553</v>
          </cell>
          <cell r="B3776" t="str">
            <v>PORTA DE MADEIRA, FOLHA MEDIA (NBR 15930) DE 600 X 2100 MM, DE 35 MM A 40 MM DE ESPESSURA, NUCLEO SEMI-SOLIDO (SARRAFEADO), CAPA LISA EM HDF, ACABAMENTO EM PRIMER PARA PINTURA</v>
          </cell>
          <cell r="C3776" t="str">
            <v>UN</v>
          </cell>
          <cell r="D3776" t="str">
            <v>CR</v>
          </cell>
          <cell r="E3776" t="str">
            <v>133,24</v>
          </cell>
        </row>
        <row r="3777">
          <cell r="A3777">
            <v>5020</v>
          </cell>
          <cell r="B3777" t="str">
            <v>PORTA DE MADEIRA, FOLHA MEDIA (NBR 15930) DE 600 X 2100 MM, DE 35 MM A 40 MM DE ESPESSURA, NUCLEO SEMI-SOLIDO (SARRAFEADO), CAPA LISA EM HDF, ACABAMENTO LAMINADO NATURAL PARA VERNIZ</v>
          </cell>
          <cell r="C3777" t="str">
            <v>UN</v>
          </cell>
          <cell r="D3777" t="str">
            <v>CR</v>
          </cell>
          <cell r="E3777" t="str">
            <v>140,47</v>
          </cell>
        </row>
        <row r="3778">
          <cell r="A3778">
            <v>10554</v>
          </cell>
          <cell r="B3778" t="str">
            <v>PORTA DE MADEIRA, FOLHA MEDIA (NBR 15930) DE 700 X 2100 MM, DE 35 MM A 40 MM DE ESPESSURA, NUCLEO SEMI-SOLIDO (SARRAFEADO), CAPA LISA EM HDF, ACABAMENTO EM PRIMER PARA PINTURA</v>
          </cell>
          <cell r="C3778" t="str">
            <v>UN</v>
          </cell>
          <cell r="D3778" t="str">
            <v>CR</v>
          </cell>
          <cell r="E3778" t="str">
            <v>134,42</v>
          </cell>
        </row>
        <row r="3779">
          <cell r="A3779">
            <v>10555</v>
          </cell>
          <cell r="B3779" t="str">
            <v>PORTA DE MADEIRA, FOLHA MEDIA (NBR 15930) DE 800 X 2100 MM, DE 35 MM A 40 MM DE ESPESSURA, NUCLEO SEMI-SOLIDO (SARRAFEADO), CAPA LISA EM HDF, ACABAMENTO EM PRIMER PARA PINTURA</v>
          </cell>
          <cell r="C3779" t="str">
            <v>UN</v>
          </cell>
          <cell r="D3779" t="str">
            <v>CR</v>
          </cell>
          <cell r="E3779" t="str">
            <v>146,59</v>
          </cell>
        </row>
        <row r="3780">
          <cell r="A3780">
            <v>10556</v>
          </cell>
          <cell r="B3780" t="str">
            <v>PORTA DE MADEIRA, FOLHA MEDIA (NBR 15930) DE 900 X 2100 MM, DE 35 MM A 40 MM DE ESPESSURA, NUCLEO SEMI-SOLIDO (SARRAFEADO), CAPA LISA EM HDF, ACABAMENTO EM PRIMER PARA PINTURA</v>
          </cell>
          <cell r="C3780" t="str">
            <v>UN</v>
          </cell>
          <cell r="D3780" t="str">
            <v>CR</v>
          </cell>
          <cell r="E3780" t="str">
            <v>194,91</v>
          </cell>
        </row>
        <row r="3781">
          <cell r="A3781">
            <v>39502</v>
          </cell>
          <cell r="B3781" t="str">
            <v>PORTA DE MADEIRA, FOLHA PESADA (NBR 15930) DE 800 X 2100 MM, DE 40 MM A 45 MM DE ESPESSURA, NUCLEO SOLIDO, CAPA LISA EM HDF, ACABAMENTO EM LAMINADO NATURAL PARA VERNIZ</v>
          </cell>
          <cell r="C3781" t="str">
            <v>UN</v>
          </cell>
          <cell r="D3781" t="str">
            <v>CR</v>
          </cell>
          <cell r="E3781" t="str">
            <v>273,69</v>
          </cell>
        </row>
        <row r="3782">
          <cell r="A3782">
            <v>39504</v>
          </cell>
          <cell r="B3782" t="str">
            <v>PORTA DE MADEIRA, FOLHA PESADA (NBR 15930) DE 800 X 2100 MM, DE 40 MM A 45 MM DE ESPESSURA, NUCLEO SOLIDO, CAPA LISA EM HDF, ACABAMENTO EM PRIMER PARA PINTURA</v>
          </cell>
          <cell r="C3782" t="str">
            <v>UN</v>
          </cell>
          <cell r="D3782" t="str">
            <v>CR</v>
          </cell>
          <cell r="E3782" t="str">
            <v>302,65</v>
          </cell>
        </row>
        <row r="3783">
          <cell r="A3783">
            <v>39503</v>
          </cell>
          <cell r="B3783" t="str">
            <v>PORTA DE MADEIRA, FOLHA PESADA (NBR 15930) DE 900 X 2100 MM, DE 40 MM A 45 MM DE ESPESSURA, NUCLEO SOLIDO, CAPA LISA EM HDF, ACABAMENTO EM LAMINADO NATURAL PARA VERNIZ</v>
          </cell>
          <cell r="C3783" t="str">
            <v>UN</v>
          </cell>
          <cell r="D3783" t="str">
            <v>CR</v>
          </cell>
          <cell r="E3783" t="str">
            <v>318,53</v>
          </cell>
        </row>
        <row r="3784">
          <cell r="A3784">
            <v>39505</v>
          </cell>
          <cell r="B3784" t="str">
            <v>PORTA DE MADEIRA, FOLHA PESADA (NBR 15930) DE 900 X 2100 MM, DE 40 MM A 45 MM DE ESPESSURA, NUCLEO SOLIDO, CAPA LISA EM HDF, ACABAMENTO EM PRIMER PARA PINTURA</v>
          </cell>
          <cell r="C3784" t="str">
            <v>UN</v>
          </cell>
          <cell r="D3784" t="str">
            <v>CR</v>
          </cell>
          <cell r="E3784" t="str">
            <v>343,26</v>
          </cell>
        </row>
        <row r="3785">
          <cell r="A3785">
            <v>25969</v>
          </cell>
          <cell r="B3785" t="str">
            <v>PORTA DENTE PARA FRESADORA</v>
          </cell>
          <cell r="C3785" t="str">
            <v>UN</v>
          </cell>
          <cell r="D3785" t="str">
            <v>AS</v>
          </cell>
          <cell r="E3785" t="str">
            <v>360,15</v>
          </cell>
        </row>
        <row r="3786">
          <cell r="A3786">
            <v>4944</v>
          </cell>
          <cell r="B3786" t="str">
            <v>PORTA GRADE DE ENROLAR MANUAL COMPLETA, PERFIL TUBULAR TIJOLINHO 3/4 ", EM ACO GALVANIZADO NATURAL (SEM INSTALACAO)</v>
          </cell>
          <cell r="C3786" t="str">
            <v>M2</v>
          </cell>
          <cell r="D3786" t="str">
            <v>AS</v>
          </cell>
          <cell r="E3786" t="str">
            <v>1.267,75</v>
          </cell>
        </row>
        <row r="3787">
          <cell r="A3787">
            <v>21102</v>
          </cell>
          <cell r="B3787" t="str">
            <v>PORTA TOALHA BANHO EM METAL CROMADO, TIPO BARRA</v>
          </cell>
          <cell r="C3787" t="str">
            <v>UN</v>
          </cell>
          <cell r="D3787" t="str">
            <v>CR</v>
          </cell>
          <cell r="E3787" t="str">
            <v>28,38</v>
          </cell>
        </row>
        <row r="3788">
          <cell r="A3788">
            <v>21101</v>
          </cell>
          <cell r="B3788" t="str">
            <v>PORTA TOALHA ROSTO EM METAL CROMADO, TIPO ARGOLA</v>
          </cell>
          <cell r="C3788" t="str">
            <v>UN</v>
          </cell>
          <cell r="D3788" t="str">
            <v>CR</v>
          </cell>
          <cell r="E3788" t="str">
            <v>18,22</v>
          </cell>
        </row>
        <row r="3789">
          <cell r="A3789">
            <v>34713</v>
          </cell>
          <cell r="B3789" t="str">
            <v>PORTA VIDRO TEMPERADO INCOLOR, 2 FOLHAS DE CORRER, E = 10 MM (SEM FERRAGENS E SEM COLOCACAO)</v>
          </cell>
          <cell r="C3789" t="str">
            <v>M2</v>
          </cell>
          <cell r="D3789" t="str">
            <v>CR</v>
          </cell>
          <cell r="E3789" t="str">
            <v>315,68</v>
          </cell>
        </row>
        <row r="3790">
          <cell r="A3790">
            <v>4947</v>
          </cell>
          <cell r="B3790" t="str">
            <v>PORTAO BASCULANTE MANUAL EM ACO GALVANIZADO NATURAL, TIPO LAMBRIL COM REQUADRO/BATENTE, CHAPA NUMERO 26, INCLUI FECHADURA (SEM INSTALACAO)</v>
          </cell>
          <cell r="C3790" t="str">
            <v>M2</v>
          </cell>
          <cell r="D3790" t="str">
            <v>CR</v>
          </cell>
          <cell r="E3790" t="str">
            <v>401,92</v>
          </cell>
        </row>
        <row r="3791">
          <cell r="A3791">
            <v>37563</v>
          </cell>
          <cell r="B3791" t="str">
            <v>PORTAO BASCULANTE, MANUAL, EM CHAPA TIPO LAMBRIL QUADRADO, COM REQUADRO, ACABAMENTO NATURAL</v>
          </cell>
          <cell r="C3791" t="str">
            <v>M2</v>
          </cell>
          <cell r="D3791" t="str">
            <v>CR</v>
          </cell>
          <cell r="E3791" t="str">
            <v>308,61</v>
          </cell>
        </row>
        <row r="3792">
          <cell r="A3792">
            <v>4948</v>
          </cell>
          <cell r="B3792" t="str">
            <v>PORTAO DE ABRIR EM GRADIL DE METALON REDONDO DE 3/4"  VERTICAL, COM REQUADRO, ACABAMENTO NATURAL - COMPLETO</v>
          </cell>
          <cell r="C3792" t="str">
            <v>M2</v>
          </cell>
          <cell r="D3792" t="str">
            <v>CR</v>
          </cell>
          <cell r="E3792" t="str">
            <v>280,07</v>
          </cell>
        </row>
        <row r="3793">
          <cell r="A3793">
            <v>37561</v>
          </cell>
          <cell r="B3793" t="str">
            <v>PORTAO DE CORRER EM CHAPA TIPO PAINEL LAMBRIL QUADRADO, COM PORTA SOCIAL COMPLETA INCLUIDA, COM REQUADRO, ACABAMENTO NATURAL, COM TRILHOS E ROLDANAS</v>
          </cell>
          <cell r="C3793" t="str">
            <v>M2</v>
          </cell>
          <cell r="D3793" t="str">
            <v>CR</v>
          </cell>
          <cell r="E3793" t="str">
            <v>576,09</v>
          </cell>
        </row>
        <row r="3794">
          <cell r="A3794">
            <v>37562</v>
          </cell>
          <cell r="B3794" t="str">
            <v>PORTAO DE CORRER EM GRADIL FIXO DE BARRA DE FERRO CHATA DE 3 X 1/4" NA VERTICAL, SEM REQUADRO, ACABAMENTO NATURAL, COM TRILHOS E ROLDANAS</v>
          </cell>
          <cell r="C3794" t="str">
            <v>M2</v>
          </cell>
          <cell r="D3794" t="str">
            <v>CR</v>
          </cell>
          <cell r="E3794" t="str">
            <v>369,50</v>
          </cell>
        </row>
        <row r="3795">
          <cell r="A3795">
            <v>14164</v>
          </cell>
          <cell r="B3795" t="str">
            <v>POSTE CONICO CONTINUO EM ACO GALVANIZADO, CURVO, BRACO DUPLO, ENGASTADO,  H = 9 M, DIAMETRO INFERIOR = *135* MM</v>
          </cell>
          <cell r="C3795" t="str">
            <v>UN</v>
          </cell>
          <cell r="D3795" t="str">
            <v>AS</v>
          </cell>
          <cell r="E3795" t="str">
            <v>1.666,21</v>
          </cell>
        </row>
        <row r="3796">
          <cell r="A3796">
            <v>14163</v>
          </cell>
          <cell r="B3796" t="str">
            <v>POSTE CONICO CONTINUO EM ACO GALVANIZADO, CURVO, BRACO DUPLO, FLANGEADO,  H = 9 M, DIAMETRO INFERIOR = *135* MM</v>
          </cell>
          <cell r="C3796" t="str">
            <v>UN</v>
          </cell>
          <cell r="D3796" t="str">
            <v>AS</v>
          </cell>
          <cell r="E3796" t="str">
            <v>1.893,75</v>
          </cell>
        </row>
        <row r="3797">
          <cell r="A3797">
            <v>5051</v>
          </cell>
          <cell r="B3797" t="str">
            <v>POSTE CONICO CONTINUO EM ACO GALVANIZADO, CURVO, BRACO SIMPLES, ENGASTADO,  H = 9 M, DIAMETRO INFERIOR = *135* MM</v>
          </cell>
          <cell r="C3797" t="str">
            <v>UN</v>
          </cell>
          <cell r="D3797" t="str">
            <v>AS</v>
          </cell>
          <cell r="E3797" t="str">
            <v>1.610,61</v>
          </cell>
        </row>
        <row r="3798">
          <cell r="A3798">
            <v>14162</v>
          </cell>
          <cell r="B3798" t="str">
            <v>POSTE CONICO CONTINUO EM ACO GALVANIZADO, CURVO, BRACO SIMPLES, FLANGEADO,  H = 9 M, DIAMETRO INFERIOR = *135* MM</v>
          </cell>
          <cell r="C3798" t="str">
            <v>UN</v>
          </cell>
          <cell r="D3798" t="str">
            <v>AS</v>
          </cell>
          <cell r="E3798" t="str">
            <v>1.608,27</v>
          </cell>
        </row>
        <row r="3799">
          <cell r="A3799">
            <v>5052</v>
          </cell>
          <cell r="B3799" t="str">
            <v>POSTE CONICO CONTINUO EM ACO GALVANIZADO, CURVO, BRACO SIMPLES, FLANGEADO, H = 7 M, DIAMETRO INFERIOR = *125* MM</v>
          </cell>
          <cell r="C3799" t="str">
            <v>UN</v>
          </cell>
          <cell r="D3799" t="str">
            <v>AS</v>
          </cell>
          <cell r="E3799" t="str">
            <v>1.200,00</v>
          </cell>
        </row>
        <row r="3800">
          <cell r="A3800">
            <v>14166</v>
          </cell>
          <cell r="B3800" t="str">
            <v>POSTE CONICO CONTINUO EM ACO GALVANIZADO, RETO, ENGASTADO,  H = 7 M, DIAMETRO INFERIOR = *125* MM</v>
          </cell>
          <cell r="C3800" t="str">
            <v>UN</v>
          </cell>
          <cell r="D3800" t="str">
            <v>AS</v>
          </cell>
          <cell r="E3800" t="str">
            <v>1.215,23</v>
          </cell>
        </row>
        <row r="3801">
          <cell r="A3801">
            <v>14165</v>
          </cell>
          <cell r="B3801" t="str">
            <v>POSTE CONICO CONTINUO EM ACO GALVANIZADO, RETO, ENGASTADO,  H = 9 M, DIAMETRO INFERIOR = *145* MM</v>
          </cell>
          <cell r="C3801" t="str">
            <v>UN</v>
          </cell>
          <cell r="D3801" t="str">
            <v>AS</v>
          </cell>
          <cell r="E3801" t="str">
            <v>1.683,54</v>
          </cell>
        </row>
        <row r="3802">
          <cell r="A3802">
            <v>5050</v>
          </cell>
          <cell r="B3802" t="str">
            <v>POSTE CONICO CONTINUO EM ACO GALVANIZADO, RETO, FLANGEADO,  H = 3 M, DIAMETRO INFERIOR = *95* MM</v>
          </cell>
          <cell r="C3802" t="str">
            <v>UN</v>
          </cell>
          <cell r="D3802" t="str">
            <v>AS</v>
          </cell>
          <cell r="E3802" t="str">
            <v>414,36</v>
          </cell>
        </row>
        <row r="3803">
          <cell r="A3803">
            <v>12378</v>
          </cell>
          <cell r="B3803" t="str">
            <v>POSTE CONICO CONTINUO EM ACO GALVANIZADO, RETO, FLANGEADO, H = 6 M, DIAMETRO INFERIOR = *90* CM</v>
          </cell>
          <cell r="C3803" t="str">
            <v>UN</v>
          </cell>
          <cell r="D3803" t="str">
            <v>AS</v>
          </cell>
          <cell r="E3803" t="str">
            <v>984,91</v>
          </cell>
        </row>
        <row r="3804">
          <cell r="A3804">
            <v>12366</v>
          </cell>
          <cell r="B3804" t="str">
            <v>POSTE DE CONCRETO CIRCULAR, 150 KG, H = 10 M (NBR 8451)</v>
          </cell>
          <cell r="C3804" t="str">
            <v>UN</v>
          </cell>
          <cell r="D3804" t="str">
            <v>CR</v>
          </cell>
          <cell r="E3804" t="str">
            <v>649,95</v>
          </cell>
        </row>
        <row r="3805">
          <cell r="A3805">
            <v>5045</v>
          </cell>
          <cell r="B3805" t="str">
            <v>POSTE DE CONCRETO CIRCULAR, 200 KG, H = 11 M (NBR 8451)</v>
          </cell>
          <cell r="C3805" t="str">
            <v>UN</v>
          </cell>
          <cell r="D3805" t="str">
            <v>CR</v>
          </cell>
          <cell r="E3805" t="str">
            <v>905,08</v>
          </cell>
        </row>
        <row r="3806">
          <cell r="A3806">
            <v>5044</v>
          </cell>
          <cell r="B3806" t="str">
            <v>POSTE DE CONCRETO CIRCULAR, 200 KG, H = 9 M (NBR 8451)</v>
          </cell>
          <cell r="C3806" t="str">
            <v>UN</v>
          </cell>
          <cell r="D3806" t="str">
            <v>CR</v>
          </cell>
          <cell r="E3806" t="str">
            <v>638,55</v>
          </cell>
        </row>
        <row r="3807">
          <cell r="A3807">
            <v>5055</v>
          </cell>
          <cell r="B3807" t="str">
            <v>POSTE DE CONCRETO CIRCULAR, 300 KG, H = 11 M (NBR 8451)</v>
          </cell>
          <cell r="C3807" t="str">
            <v>UN</v>
          </cell>
          <cell r="D3807" t="str">
            <v>CR</v>
          </cell>
          <cell r="E3807" t="str">
            <v>907,85</v>
          </cell>
        </row>
        <row r="3808">
          <cell r="A3808">
            <v>5053</v>
          </cell>
          <cell r="B3808" t="str">
            <v>POSTE DE CONCRETO CIRCULAR, 300 KG, H = 9 M (NBR 8451)</v>
          </cell>
          <cell r="C3808" t="str">
            <v>UN</v>
          </cell>
          <cell r="D3808" t="str">
            <v>CR</v>
          </cell>
          <cell r="E3808" t="str">
            <v>706,61</v>
          </cell>
        </row>
        <row r="3809">
          <cell r="A3809">
            <v>5035</v>
          </cell>
          <cell r="B3809" t="str">
            <v>POSTE DE CONCRETO CIRCULAR, 400 KG, H = 11 M (NBR 8451)</v>
          </cell>
          <cell r="C3809" t="str">
            <v>UN</v>
          </cell>
          <cell r="D3809" t="str">
            <v>CR</v>
          </cell>
          <cell r="E3809" t="str">
            <v>1.155,28</v>
          </cell>
        </row>
        <row r="3810">
          <cell r="A3810">
            <v>5036</v>
          </cell>
          <cell r="B3810" t="str">
            <v>POSTE DE CONCRETO CIRCULAR, 400 KG, H = 14 M (NBR 8451)</v>
          </cell>
          <cell r="C3810" t="str">
            <v>UN</v>
          </cell>
          <cell r="D3810" t="str">
            <v>CR</v>
          </cell>
          <cell r="E3810" t="str">
            <v>1.928,55</v>
          </cell>
        </row>
        <row r="3811">
          <cell r="A3811">
            <v>5059</v>
          </cell>
          <cell r="B3811" t="str">
            <v>POSTE DE CONCRETO CIRCULAR, 400 KG, H = 9 M (NBR 8451)</v>
          </cell>
          <cell r="C3811" t="str">
            <v>UN</v>
          </cell>
          <cell r="D3811" t="str">
            <v>CR</v>
          </cell>
          <cell r="E3811" t="str">
            <v>903,54</v>
          </cell>
        </row>
        <row r="3812">
          <cell r="A3812">
            <v>5057</v>
          </cell>
          <cell r="B3812" t="str">
            <v>POSTE DE CONCRETO DUPLO T, TIPO B, 300 KG, H = 10 M (NBR 8451)</v>
          </cell>
          <cell r="C3812" t="str">
            <v>UN</v>
          </cell>
          <cell r="D3812" t="str">
            <v>CR</v>
          </cell>
          <cell r="E3812" t="str">
            <v>776,96</v>
          </cell>
        </row>
        <row r="3813">
          <cell r="A3813">
            <v>5033</v>
          </cell>
          <cell r="B3813" t="str">
            <v>POSTE DE CONCRETO DUPLO T, TIPO B, 300 KG, H = 9 M (NBR 8451)</v>
          </cell>
          <cell r="C3813" t="str">
            <v>UN</v>
          </cell>
          <cell r="D3813" t="str">
            <v>C</v>
          </cell>
          <cell r="E3813" t="str">
            <v>645,00</v>
          </cell>
        </row>
        <row r="3814">
          <cell r="A3814">
            <v>5038</v>
          </cell>
          <cell r="B3814" t="str">
            <v>POSTE DE CONCRETO DUPLO T, TIPO D, 200 KG, H = 9 M (NBR 8451)</v>
          </cell>
          <cell r="C3814" t="str">
            <v>UN</v>
          </cell>
          <cell r="D3814" t="str">
            <v>CR</v>
          </cell>
          <cell r="E3814" t="str">
            <v>525,67</v>
          </cell>
        </row>
        <row r="3815">
          <cell r="A3815">
            <v>12372</v>
          </cell>
          <cell r="B3815" t="str">
            <v>POSTE DE CONCRETO DUPLO T, 200 KG, H = 11 M (NBR 8451)</v>
          </cell>
          <cell r="C3815" t="str">
            <v>UN</v>
          </cell>
          <cell r="D3815" t="str">
            <v>CR</v>
          </cell>
          <cell r="E3815" t="str">
            <v>692,73</v>
          </cell>
        </row>
        <row r="3816">
          <cell r="A3816">
            <v>13339</v>
          </cell>
          <cell r="B3816" t="str">
            <v>POSTE DE CONCRETO DUPLO T, 300 KG, H = 12 M (NBR 8451)</v>
          </cell>
          <cell r="C3816" t="str">
            <v>UN</v>
          </cell>
          <cell r="D3816" t="str">
            <v>CR</v>
          </cell>
          <cell r="E3816" t="str">
            <v>1.029,81</v>
          </cell>
        </row>
        <row r="3817">
          <cell r="A3817">
            <v>12373</v>
          </cell>
          <cell r="B3817" t="str">
            <v>POSTE DE CONCRETO DUPLO T, 400 KG,H = 12 M (NBR 8451)</v>
          </cell>
          <cell r="C3817" t="str">
            <v>UN</v>
          </cell>
          <cell r="D3817" t="str">
            <v>CR</v>
          </cell>
          <cell r="E3817" t="str">
            <v>1.078,44</v>
          </cell>
        </row>
        <row r="3818">
          <cell r="A3818">
            <v>12388</v>
          </cell>
          <cell r="B3818" t="str">
            <v>POSTE DECORATIVO PARA JARDIM EM ACO TUBULAR, SEM LUMINARIA, H = *2,5* M</v>
          </cell>
          <cell r="C3818" t="str">
            <v>UN</v>
          </cell>
          <cell r="D3818" t="str">
            <v>AS</v>
          </cell>
          <cell r="E3818" t="str">
            <v>245,27</v>
          </cell>
        </row>
        <row r="3819">
          <cell r="A3819">
            <v>34695</v>
          </cell>
          <cell r="B3819" t="str">
            <v>POSTE PADRAO SUBTERRANEO 100 A, H = 2,5 M</v>
          </cell>
          <cell r="C3819" t="str">
            <v>UN</v>
          </cell>
          <cell r="D3819" t="str">
            <v>CR</v>
          </cell>
          <cell r="E3819" t="str">
            <v>741,75</v>
          </cell>
        </row>
        <row r="3820">
          <cell r="A3820">
            <v>34692</v>
          </cell>
          <cell r="B3820" t="str">
            <v>POSTE PADRAO SUBTERRANEO 200 A, H = 2,5 M</v>
          </cell>
          <cell r="C3820" t="str">
            <v>UN</v>
          </cell>
          <cell r="D3820" t="str">
            <v>CR</v>
          </cell>
          <cell r="E3820" t="str">
            <v>1.780,20</v>
          </cell>
        </row>
        <row r="3821">
          <cell r="A3821">
            <v>2731</v>
          </cell>
          <cell r="B3821" t="str">
            <v>POSTE ROLICO DE MADEIRA TRATADA, D = 20 A 25 CM, H = 12,00 M, EM EUCALIPTO OU EQUIVALENTE DA REGIAO</v>
          </cell>
          <cell r="C3821" t="str">
            <v>M</v>
          </cell>
          <cell r="D3821" t="str">
            <v>CR</v>
          </cell>
          <cell r="E3821" t="str">
            <v>116,75</v>
          </cell>
        </row>
        <row r="3822">
          <cell r="A3822">
            <v>26028</v>
          </cell>
          <cell r="B3822" t="str">
            <v>POZOLANA DE CLASSE C</v>
          </cell>
          <cell r="C3822" t="str">
            <v>T</v>
          </cell>
          <cell r="D3822" t="str">
            <v>CR</v>
          </cell>
          <cell r="E3822" t="str">
            <v>259,09</v>
          </cell>
        </row>
        <row r="3823">
          <cell r="A3823">
            <v>11844</v>
          </cell>
          <cell r="B3823" t="str">
            <v>PRANCHA  APARELHADA *4 X 30* CM, EM MACARANDUBA, ANGELIM OU EQUIVALENTE DA REGIAO</v>
          </cell>
          <cell r="C3823" t="str">
            <v>M</v>
          </cell>
          <cell r="D3823" t="str">
            <v>CR</v>
          </cell>
          <cell r="E3823" t="str">
            <v>34,59</v>
          </cell>
        </row>
        <row r="3824">
          <cell r="A3824">
            <v>4465</v>
          </cell>
          <cell r="B3824" t="str">
            <v>PRANCHA NAO APARELHADA  *6 X 25* CM, EM MACARANDUBA, ANGELIM OU EQUIVALENTE DA REGIAO -  BRUTA</v>
          </cell>
          <cell r="C3824" t="str">
            <v>M</v>
          </cell>
          <cell r="D3824" t="str">
            <v>CR</v>
          </cell>
          <cell r="E3824" t="str">
            <v>28,75</v>
          </cell>
        </row>
        <row r="3825">
          <cell r="A3825">
            <v>35273</v>
          </cell>
          <cell r="B3825" t="str">
            <v>PRANCHA NAO APARELHADA  *6 X 30* CM, EM MACARANDUBA, ANGELIM OU EQUIVALENTE DA REGIAO - BRUTA</v>
          </cell>
          <cell r="C3825" t="str">
            <v>M</v>
          </cell>
          <cell r="D3825" t="str">
            <v>CR</v>
          </cell>
          <cell r="E3825" t="str">
            <v>34,48</v>
          </cell>
        </row>
        <row r="3826">
          <cell r="A3826">
            <v>4470</v>
          </cell>
          <cell r="B3826" t="str">
            <v>PRANCHA NAO APARELHADA  *6 X 40* CM, EM MACARANDUBA, ANGELIM OU EQUIVALENTE DA REGIAO -  BRUTA</v>
          </cell>
          <cell r="C3826" t="str">
            <v>M</v>
          </cell>
          <cell r="D3826" t="str">
            <v>CR</v>
          </cell>
          <cell r="E3826" t="str">
            <v>79,57</v>
          </cell>
        </row>
        <row r="3827">
          <cell r="A3827">
            <v>20208</v>
          </cell>
          <cell r="B3827" t="str">
            <v>PRANCHAO  APARELHADO *8 X 30* CM, EM MACARANDUBA, ANGELIM OU EQUIVALENTE DA REGIAO</v>
          </cell>
          <cell r="C3827" t="str">
            <v>M</v>
          </cell>
          <cell r="D3827" t="str">
            <v>CR</v>
          </cell>
          <cell r="E3827" t="str">
            <v>71,61</v>
          </cell>
        </row>
        <row r="3828">
          <cell r="A3828">
            <v>20204</v>
          </cell>
          <cell r="B3828" t="str">
            <v>PRANCHAO APARELHADO *7,5 X 23* CM, EM MACARANDUBA, ANGELIM OU EQUIVALENTE DA REGIAO</v>
          </cell>
          <cell r="C3828" t="str">
            <v>M</v>
          </cell>
          <cell r="D3828" t="str">
            <v>CR</v>
          </cell>
          <cell r="E3828" t="str">
            <v>53,04</v>
          </cell>
        </row>
        <row r="3829">
          <cell r="A3829">
            <v>4437</v>
          </cell>
          <cell r="B3829" t="str">
            <v>PRANCHAO NAO APARELHADO  *7,5 X 23* CM, EM MACARANDUBA, ANGELIM OU EQUIVALENTE DA REGIAO - BRUTA</v>
          </cell>
          <cell r="C3829" t="str">
            <v>M</v>
          </cell>
          <cell r="D3829" t="str">
            <v>CR</v>
          </cell>
          <cell r="E3829" t="str">
            <v>59,67</v>
          </cell>
        </row>
        <row r="3830">
          <cell r="A3830">
            <v>14580</v>
          </cell>
          <cell r="B3830" t="str">
            <v>PRANCHAO NAO APARELHADO *8 X 30* CM, EM MACARANDUBA, ANGELIM OU EQUIVALENTE DA REGIAO - BRUTA</v>
          </cell>
          <cell r="C3830" t="str">
            <v>M</v>
          </cell>
          <cell r="D3830" t="str">
            <v>CR</v>
          </cell>
          <cell r="E3830" t="str">
            <v>59,67</v>
          </cell>
        </row>
        <row r="3831">
          <cell r="A3831">
            <v>40304</v>
          </cell>
          <cell r="B3831" t="str">
            <v>PREGO DE ACO POLIDO COM CABECA DUPLA 17 X 27 (2 1/2 X 11)</v>
          </cell>
          <cell r="C3831" t="str">
            <v>KG</v>
          </cell>
          <cell r="D3831" t="str">
            <v>CR</v>
          </cell>
          <cell r="E3831" t="str">
            <v>17,45</v>
          </cell>
        </row>
        <row r="3832">
          <cell r="A3832">
            <v>5065</v>
          </cell>
          <cell r="B3832" t="str">
            <v>PREGO DE ACO POLIDO COM CABECA 10 X 10 (7/8 X 17)</v>
          </cell>
          <cell r="C3832" t="str">
            <v>KG</v>
          </cell>
          <cell r="D3832" t="str">
            <v>CR</v>
          </cell>
          <cell r="E3832" t="str">
            <v>26,89</v>
          </cell>
        </row>
        <row r="3833">
          <cell r="A3833">
            <v>5072</v>
          </cell>
          <cell r="B3833" t="str">
            <v>PREGO DE ACO POLIDO COM CABECA 10 X 11 (1 X 17)</v>
          </cell>
          <cell r="C3833" t="str">
            <v>KG</v>
          </cell>
          <cell r="D3833" t="str">
            <v>CR</v>
          </cell>
          <cell r="E3833" t="str">
            <v>24,88</v>
          </cell>
        </row>
        <row r="3834">
          <cell r="A3834">
            <v>5066</v>
          </cell>
          <cell r="B3834" t="str">
            <v>PREGO DE ACO POLIDO COM CABECA 12 X 12</v>
          </cell>
          <cell r="C3834" t="str">
            <v>KG</v>
          </cell>
          <cell r="D3834" t="str">
            <v>CR</v>
          </cell>
          <cell r="E3834" t="str">
            <v>18,63</v>
          </cell>
        </row>
        <row r="3835">
          <cell r="A3835">
            <v>5063</v>
          </cell>
          <cell r="B3835" t="str">
            <v>PREGO DE ACO POLIDO COM CABECA 14 X 18 (1 1/2 X 14)</v>
          </cell>
          <cell r="C3835" t="str">
            <v>KG</v>
          </cell>
          <cell r="D3835" t="str">
            <v>CR</v>
          </cell>
          <cell r="E3835" t="str">
            <v>16,87</v>
          </cell>
        </row>
        <row r="3836">
          <cell r="A3836">
            <v>20247</v>
          </cell>
          <cell r="B3836" t="str">
            <v>PREGO DE ACO POLIDO COM CABECA 15 X 15 (1 1/4 X 13)</v>
          </cell>
          <cell r="C3836" t="str">
            <v>KG</v>
          </cell>
          <cell r="D3836" t="str">
            <v>CR</v>
          </cell>
          <cell r="E3836" t="str">
            <v>15,65</v>
          </cell>
        </row>
        <row r="3837">
          <cell r="A3837">
            <v>5074</v>
          </cell>
          <cell r="B3837" t="str">
            <v>PREGO DE ACO POLIDO COM CABECA 15 X 18 (1 1/2 X 13)</v>
          </cell>
          <cell r="C3837" t="str">
            <v>KG</v>
          </cell>
          <cell r="D3837" t="str">
            <v>CR</v>
          </cell>
          <cell r="E3837" t="str">
            <v>15,84</v>
          </cell>
        </row>
        <row r="3838">
          <cell r="A3838">
            <v>5067</v>
          </cell>
          <cell r="B3838" t="str">
            <v>PREGO DE ACO POLIDO COM CABECA 16 X 24 (2 1/4 X 12)</v>
          </cell>
          <cell r="C3838" t="str">
            <v>KG</v>
          </cell>
          <cell r="D3838" t="str">
            <v>CR</v>
          </cell>
          <cell r="E3838" t="str">
            <v>15,07</v>
          </cell>
        </row>
        <row r="3839">
          <cell r="A3839">
            <v>5078</v>
          </cell>
          <cell r="B3839" t="str">
            <v>PREGO DE ACO POLIDO COM CABECA 16 X 27 (2 1/2 X 12)</v>
          </cell>
          <cell r="C3839" t="str">
            <v>KG</v>
          </cell>
          <cell r="D3839" t="str">
            <v>CR</v>
          </cell>
          <cell r="E3839" t="str">
            <v>14,90</v>
          </cell>
        </row>
        <row r="3840">
          <cell r="A3840">
            <v>5068</v>
          </cell>
          <cell r="B3840" t="str">
            <v>PREGO DE ACO POLIDO COM CABECA 17 X 21 (2 X 11)</v>
          </cell>
          <cell r="C3840" t="str">
            <v>KG</v>
          </cell>
          <cell r="D3840" t="str">
            <v>CR</v>
          </cell>
          <cell r="E3840" t="str">
            <v>14,14</v>
          </cell>
        </row>
        <row r="3841">
          <cell r="A3841">
            <v>5073</v>
          </cell>
          <cell r="B3841" t="str">
            <v>PREGO DE ACO POLIDO COM CABECA 17 X 24 (2 1/4 X 11)</v>
          </cell>
          <cell r="C3841" t="str">
            <v>KG</v>
          </cell>
          <cell r="D3841" t="str">
            <v>CR</v>
          </cell>
          <cell r="E3841" t="str">
            <v>14,41</v>
          </cell>
        </row>
        <row r="3842">
          <cell r="A3842">
            <v>5069</v>
          </cell>
          <cell r="B3842" t="str">
            <v>PREGO DE ACO POLIDO COM CABECA 17 X 27 (2 1/2 X 11)</v>
          </cell>
          <cell r="C3842" t="str">
            <v>KG</v>
          </cell>
          <cell r="D3842" t="str">
            <v>CR</v>
          </cell>
          <cell r="E3842" t="str">
            <v>14,41</v>
          </cell>
        </row>
        <row r="3843">
          <cell r="A3843">
            <v>5070</v>
          </cell>
          <cell r="B3843" t="str">
            <v>PREGO DE ACO POLIDO COM CABECA 17 X 30 (2 3/4 X 11)</v>
          </cell>
          <cell r="C3843" t="str">
            <v>KG</v>
          </cell>
          <cell r="D3843" t="str">
            <v>CR</v>
          </cell>
          <cell r="E3843" t="str">
            <v>14,57</v>
          </cell>
        </row>
        <row r="3844">
          <cell r="A3844">
            <v>5071</v>
          </cell>
          <cell r="B3844" t="str">
            <v>PREGO DE ACO POLIDO COM CABECA 18 X 24 (2 1/4 X 10)</v>
          </cell>
          <cell r="C3844" t="str">
            <v>KG</v>
          </cell>
          <cell r="D3844" t="str">
            <v>CR</v>
          </cell>
          <cell r="E3844" t="str">
            <v>14,14</v>
          </cell>
        </row>
        <row r="3845">
          <cell r="A3845">
            <v>5061</v>
          </cell>
          <cell r="B3845" t="str">
            <v>PREGO DE ACO POLIDO COM CABECA 18 X 27 (2 1/2 X 10)</v>
          </cell>
          <cell r="C3845" t="str">
            <v>KG</v>
          </cell>
          <cell r="D3845" t="str">
            <v>C</v>
          </cell>
          <cell r="E3845" t="str">
            <v>13,90</v>
          </cell>
        </row>
        <row r="3846">
          <cell r="A3846">
            <v>5075</v>
          </cell>
          <cell r="B3846" t="str">
            <v>PREGO DE ACO POLIDO COM CABECA 18 X 30 (2 3/4 X 10)</v>
          </cell>
          <cell r="C3846" t="str">
            <v>KG</v>
          </cell>
          <cell r="D3846" t="str">
            <v>CR</v>
          </cell>
          <cell r="E3846" t="str">
            <v>14,14</v>
          </cell>
        </row>
        <row r="3847">
          <cell r="A3847">
            <v>39027</v>
          </cell>
          <cell r="B3847" t="str">
            <v>PREGO DE ACO POLIDO COM CABECA 19  X 36 (3 1/4  X  9)</v>
          </cell>
          <cell r="C3847" t="str">
            <v>KG</v>
          </cell>
          <cell r="D3847" t="str">
            <v>CR</v>
          </cell>
          <cell r="E3847" t="str">
            <v>14,12</v>
          </cell>
        </row>
        <row r="3848">
          <cell r="A3848">
            <v>5062</v>
          </cell>
          <cell r="B3848" t="str">
            <v>PREGO DE ACO POLIDO COM CABECA 19 X 33 (3 X 9)</v>
          </cell>
          <cell r="C3848" t="str">
            <v>KG</v>
          </cell>
          <cell r="D3848" t="str">
            <v>CR</v>
          </cell>
          <cell r="E3848" t="str">
            <v>14,32</v>
          </cell>
        </row>
        <row r="3849">
          <cell r="A3849">
            <v>40568</v>
          </cell>
          <cell r="B3849" t="str">
            <v>PREGO DE ACO POLIDO COM CABECA 22 X 48 (4 1/4 X 5)</v>
          </cell>
          <cell r="C3849" t="str">
            <v>KG</v>
          </cell>
          <cell r="D3849" t="str">
            <v>CR</v>
          </cell>
          <cell r="E3849" t="str">
            <v>14,24</v>
          </cell>
        </row>
        <row r="3850">
          <cell r="A3850">
            <v>39026</v>
          </cell>
          <cell r="B3850" t="str">
            <v>PREGO DE ACO POLIDO SEM CABECA 15 X 15 (1 1/4 X 13)</v>
          </cell>
          <cell r="C3850" t="str">
            <v>KG</v>
          </cell>
          <cell r="D3850" t="str">
            <v>CR</v>
          </cell>
          <cell r="E3850" t="str">
            <v>15,90</v>
          </cell>
        </row>
        <row r="3851">
          <cell r="A3851">
            <v>42431</v>
          </cell>
          <cell r="B3851" t="str">
            <v>PRESSAO DE PERNAS TRIPLO, EM TUBO DE ACO CARBONO, PINTURA NO PROCESSO ELETROSTATICO - EQUIPAMENTO DE GINASTICA PARA ACADEMIA AO AR LIVRE / ACADEMIA DA TERCEIRA IDADE - ATI</v>
          </cell>
          <cell r="C3851" t="str">
            <v>UN</v>
          </cell>
          <cell r="D3851" t="str">
            <v>AS</v>
          </cell>
          <cell r="E3851" t="str">
            <v>3.137,00</v>
          </cell>
        </row>
        <row r="3852">
          <cell r="A3852">
            <v>11149</v>
          </cell>
          <cell r="B3852" t="str">
            <v>PRIMER EPOXI</v>
          </cell>
          <cell r="C3852" t="str">
            <v>GL</v>
          </cell>
          <cell r="D3852" t="str">
            <v>CR</v>
          </cell>
          <cell r="E3852" t="str">
            <v>169,48</v>
          </cell>
        </row>
        <row r="3853">
          <cell r="A3853">
            <v>511</v>
          </cell>
          <cell r="B3853" t="str">
            <v>PRIMER PARA MANTA ASFALTICA A BASE DE ASFALTO MODIFICADO DILUIDO EM SOLVENTE, APLICACAO A FRIO</v>
          </cell>
          <cell r="C3853" t="str">
            <v>L</v>
          </cell>
          <cell r="D3853" t="str">
            <v>C</v>
          </cell>
          <cell r="E3853" t="str">
            <v>12,46</v>
          </cell>
        </row>
        <row r="3854">
          <cell r="A3854">
            <v>11174</v>
          </cell>
          <cell r="B3854" t="str">
            <v>PRIMER UNIVERSAL, FUNDO ANTICORROSIVO TIPO ZARCAO</v>
          </cell>
          <cell r="C3854" t="str">
            <v>18L</v>
          </cell>
          <cell r="D3854" t="str">
            <v>CR</v>
          </cell>
          <cell r="E3854" t="str">
            <v>481,20</v>
          </cell>
        </row>
        <row r="3855">
          <cell r="A3855">
            <v>37540</v>
          </cell>
          <cell r="B3855" t="str">
            <v>PROJETOR DE ARGAMASSA, CAPACIDADE DE PROJECAO 1,5 M3/H, ALCANCE DA PROJECAO 30 ATE 60 M, MOTOR ELETRICO TRIFASICO</v>
          </cell>
          <cell r="C3855" t="str">
            <v>UN</v>
          </cell>
          <cell r="D3855" t="str">
            <v>CR</v>
          </cell>
          <cell r="E3855" t="str">
            <v>64.406,09</v>
          </cell>
        </row>
        <row r="3856">
          <cell r="A3856">
            <v>37548</v>
          </cell>
          <cell r="B3856" t="str">
            <v>PROJETOR DE ARGAMASSA, CAPACIDADE DE PROJECAO 2,0 M3/H, ALCANCE DA PROJECAO ATE 50 M, MOTOR ELETRICO TRIFASICO</v>
          </cell>
          <cell r="C3856" t="str">
            <v>UN</v>
          </cell>
          <cell r="D3856" t="str">
            <v>CR</v>
          </cell>
          <cell r="E3856" t="str">
            <v>85.369,95</v>
          </cell>
        </row>
        <row r="3857">
          <cell r="A3857">
            <v>39828</v>
          </cell>
          <cell r="B3857" t="str">
            <v>PROJETOR PNEUMATICO DE ARGAMASSA PARA CHAPISCO E REBOCO COM RECIPIENTE ACOPLADO, TIPO CANEQUNHA, COM VOLUME DE 1,50 L, SEM COMPRESSOR</v>
          </cell>
          <cell r="C3857" t="str">
            <v>UN</v>
          </cell>
          <cell r="D3857" t="str">
            <v>CR</v>
          </cell>
          <cell r="E3857" t="str">
            <v>512,13</v>
          </cell>
        </row>
        <row r="3858">
          <cell r="A3858">
            <v>12273</v>
          </cell>
          <cell r="B3858" t="str">
            <v>PROJETOR RETANGULAR FECHADO PARA LAMPADA VAPOR DE MERCURIO/SODIO 250 W A 500 W, CABECEIRAS EM ALUMINIO FUNDIDO, CORPO EM ALUMINIO ANODIZADO, PARA LAMPADA E40 FECHAMENTO EM VIDRO TEMPERADO.</v>
          </cell>
          <cell r="C3858" t="str">
            <v>UN</v>
          </cell>
          <cell r="D3858" t="str">
            <v>AS</v>
          </cell>
          <cell r="E3858" t="str">
            <v>76,49</v>
          </cell>
        </row>
        <row r="3859">
          <cell r="A3859">
            <v>38392</v>
          </cell>
          <cell r="B3859" t="str">
            <v>PROLONGADOR/EXTENSOR PARA ROLO DE PINTURA 3 M</v>
          </cell>
          <cell r="C3859" t="str">
            <v>UN</v>
          </cell>
          <cell r="D3859" t="str">
            <v>CR</v>
          </cell>
          <cell r="E3859" t="str">
            <v>46,84</v>
          </cell>
        </row>
        <row r="3860">
          <cell r="A3860">
            <v>11735</v>
          </cell>
          <cell r="B3860" t="str">
            <v>PROLONGAMENTO PVC PARA CAIXA SIFONADA  100 MM X 200 MM (NBR 5688)</v>
          </cell>
          <cell r="C3860" t="str">
            <v>UN</v>
          </cell>
          <cell r="D3860" t="str">
            <v>CR</v>
          </cell>
          <cell r="E3860" t="str">
            <v>4,72</v>
          </cell>
        </row>
        <row r="3861">
          <cell r="A3861">
            <v>11737</v>
          </cell>
          <cell r="B3861" t="str">
            <v>PROLONGAMENTO PVC PARA CAIXA SIFONADA, 150 MM X 150 MM (NBR 5688)</v>
          </cell>
          <cell r="C3861" t="str">
            <v>UN</v>
          </cell>
          <cell r="D3861" t="str">
            <v>CR</v>
          </cell>
          <cell r="E3861" t="str">
            <v>6,30</v>
          </cell>
        </row>
        <row r="3862">
          <cell r="A3862">
            <v>11738</v>
          </cell>
          <cell r="B3862" t="str">
            <v>PROLONGAMENTO PVC PARA CAIXA SIFONADA, 150 MM X 200 MM (NBR 5688)</v>
          </cell>
          <cell r="C3862" t="str">
            <v>UN</v>
          </cell>
          <cell r="D3862" t="str">
            <v>CR</v>
          </cell>
          <cell r="E3862" t="str">
            <v>10,24</v>
          </cell>
        </row>
        <row r="3863">
          <cell r="A3863">
            <v>36143</v>
          </cell>
          <cell r="B3863" t="str">
            <v>PROTETOR AUDITIVO TIPO CONCHA COM ABAFADOR DE RUIDOS, ATENUACAO ACIMA DE 22 DB</v>
          </cell>
          <cell r="C3863" t="str">
            <v>UN</v>
          </cell>
          <cell r="D3863" t="str">
            <v>CR</v>
          </cell>
          <cell r="E3863" t="str">
            <v>25,37</v>
          </cell>
        </row>
        <row r="3864">
          <cell r="A3864">
            <v>36142</v>
          </cell>
          <cell r="B3864" t="str">
            <v>PROTETOR AUDITIVO TIPO PLUG DE INSERCAO COM CORDAO, ATENUACAO SUPERIOR A 15 DB</v>
          </cell>
          <cell r="C3864" t="str">
            <v>UN</v>
          </cell>
          <cell r="D3864" t="str">
            <v>CR</v>
          </cell>
          <cell r="E3864" t="str">
            <v>1,85</v>
          </cell>
        </row>
        <row r="3865">
          <cell r="A3865">
            <v>36146</v>
          </cell>
          <cell r="B3865" t="str">
            <v>PROTETOR SOLAR FPS 30, EMBALAGEM 2 LITROS</v>
          </cell>
          <cell r="C3865" t="str">
            <v>UN</v>
          </cell>
          <cell r="D3865" t="str">
            <v>CR</v>
          </cell>
          <cell r="E3865" t="str">
            <v>210,46</v>
          </cell>
        </row>
        <row r="3866">
          <cell r="A3866">
            <v>39015</v>
          </cell>
          <cell r="B3866" t="str">
            <v>PROTETOR/PONTEIRA PLASTICA PARA PONTA DE VERGALHAO DE ATE 1", TIPO PROTETOR DE ESPERA</v>
          </cell>
          <cell r="C3866" t="str">
            <v>UN</v>
          </cell>
          <cell r="D3866" t="str">
            <v>AS</v>
          </cell>
          <cell r="E3866" t="str">
            <v>0,80</v>
          </cell>
        </row>
        <row r="3867">
          <cell r="A3867">
            <v>38377</v>
          </cell>
          <cell r="B3867" t="str">
            <v>PRUMO DE CENTRO EM ACO *400* G</v>
          </cell>
          <cell r="C3867" t="str">
            <v>UN</v>
          </cell>
          <cell r="D3867" t="str">
            <v>CR</v>
          </cell>
          <cell r="E3867" t="str">
            <v>32,16</v>
          </cell>
        </row>
        <row r="3868">
          <cell r="A3868">
            <v>38376</v>
          </cell>
          <cell r="B3868" t="str">
            <v>PRUMO DE PAREDE EM ACO 700 A 750 G</v>
          </cell>
          <cell r="C3868" t="str">
            <v>UN</v>
          </cell>
          <cell r="D3868" t="str">
            <v>CR</v>
          </cell>
          <cell r="E3868" t="str">
            <v>36,67</v>
          </cell>
        </row>
        <row r="3869">
          <cell r="A3869">
            <v>38116</v>
          </cell>
          <cell r="B3869" t="str">
            <v>PULSADOR CAMPAINHA 10A, 250V (APENAS MODULO)</v>
          </cell>
          <cell r="C3869" t="str">
            <v>UN</v>
          </cell>
          <cell r="D3869" t="str">
            <v>CR</v>
          </cell>
          <cell r="E3869" t="str">
            <v>5,57</v>
          </cell>
        </row>
        <row r="3870">
          <cell r="A3870">
            <v>38066</v>
          </cell>
          <cell r="B3870" t="str">
            <v>PULSADOR CAMPAINHA 10A, 250V, CONJUNTO MONTADO PARA EMBUTIR 4" X 2" (PLACA + SUPORTE + MODULO)</v>
          </cell>
          <cell r="C3870" t="str">
            <v>UN</v>
          </cell>
          <cell r="D3870" t="str">
            <v>CR</v>
          </cell>
          <cell r="E3870" t="str">
            <v>9,20</v>
          </cell>
        </row>
        <row r="3871">
          <cell r="A3871">
            <v>38117</v>
          </cell>
          <cell r="B3871" t="str">
            <v>PULSADOR MINUTERIA 10A, 250V (APENAS MODULO)</v>
          </cell>
          <cell r="C3871" t="str">
            <v>UN</v>
          </cell>
          <cell r="D3871" t="str">
            <v>CR</v>
          </cell>
          <cell r="E3871" t="str">
            <v>9,49</v>
          </cell>
        </row>
        <row r="3872">
          <cell r="A3872">
            <v>38067</v>
          </cell>
          <cell r="B3872" t="str">
            <v>PULSADOR MINUTERIA 10A, 250V, CONJUNTO MONTADO PARA EMBUTIR 4" X 2" (PLACA + SUPORTE + MODULO)</v>
          </cell>
          <cell r="C3872" t="str">
            <v>UN</v>
          </cell>
          <cell r="D3872" t="str">
            <v>CR</v>
          </cell>
          <cell r="E3872" t="str">
            <v>12,96</v>
          </cell>
        </row>
        <row r="3873">
          <cell r="A3873">
            <v>41757</v>
          </cell>
          <cell r="B3873" t="str">
            <v>PULVERIZADOR DE TINTA ELETRICO / MAQUINA DE PINTURA AIRLESS, VAZAO *2* L/MIN (COLETADO CAIXA)</v>
          </cell>
          <cell r="C3873" t="str">
            <v>UN</v>
          </cell>
          <cell r="D3873" t="str">
            <v>CR</v>
          </cell>
          <cell r="E3873" t="str">
            <v>2.529,96</v>
          </cell>
        </row>
        <row r="3874">
          <cell r="A3874">
            <v>11522</v>
          </cell>
          <cell r="B3874" t="str">
            <v>PUXADOR DE EMBUTIR TIPO CONCHA, COM FURO PARA CHAVE, EM LATAO CROMADO,  COMPRIMENTO DE APROX *100* MM E LARGURA DE APROX *40* MM</v>
          </cell>
          <cell r="C3874" t="str">
            <v>UN</v>
          </cell>
          <cell r="D3874" t="str">
            <v>CR</v>
          </cell>
          <cell r="E3874" t="str">
            <v>10,56</v>
          </cell>
        </row>
        <row r="3875">
          <cell r="A3875">
            <v>43600</v>
          </cell>
          <cell r="B3875" t="str">
            <v>PUXADOR TIPO ALCA, EM ZAMAC CROMADO, COM COMPRIMENTO DE APROX 150 MM, COM ROSETA PARA PORTAS DE MADEIRAS, INCLUINDO PARAFUSOS</v>
          </cell>
          <cell r="C3875" t="str">
            <v>UN</v>
          </cell>
          <cell r="D3875" t="str">
            <v>CR</v>
          </cell>
          <cell r="E3875" t="str">
            <v>42,32</v>
          </cell>
        </row>
        <row r="3876">
          <cell r="A3876">
            <v>5080</v>
          </cell>
          <cell r="B3876" t="str">
            <v>PUXADOR TIPO ALCA, EM ZAMAC CROMADO, COM ROSETAS, COMPRIMENTO DE APROX *100* MM, PARA PORTAS E JANELAS DE MADEIRA, INCLUINDO PARAFUSOS</v>
          </cell>
          <cell r="C3876" t="str">
            <v>UN</v>
          </cell>
          <cell r="D3876" t="str">
            <v>CR</v>
          </cell>
          <cell r="E3876" t="str">
            <v>16,50</v>
          </cell>
        </row>
        <row r="3877">
          <cell r="A3877">
            <v>38168</v>
          </cell>
          <cell r="B3877" t="str">
            <v>PUXADOR TUBULAR RETO DUPLO, EM ALUMINIO CROMADO, COMPRIMENTO DE APROX 400 MM E DIAMETRO DE 25 MM (1")</v>
          </cell>
          <cell r="C3877" t="str">
            <v>UN</v>
          </cell>
          <cell r="D3877" t="str">
            <v>CR</v>
          </cell>
          <cell r="E3877" t="str">
            <v>115,21</v>
          </cell>
        </row>
        <row r="3878">
          <cell r="A3878">
            <v>43601</v>
          </cell>
          <cell r="B3878" t="str">
            <v>PUXADOR TUBULAR RETO SIMPLES, EM ALUMINIO CROMADO, COM COMPRIMENTO DE APROX 400 MM E DIAMETRO DE 25 MM</v>
          </cell>
          <cell r="C3878" t="str">
            <v>UN</v>
          </cell>
          <cell r="D3878" t="str">
            <v>CR</v>
          </cell>
          <cell r="E3878" t="str">
            <v>57,60</v>
          </cell>
        </row>
        <row r="3879">
          <cell r="A3879">
            <v>13393</v>
          </cell>
          <cell r="B3879" t="str">
            <v>QUADRO DE DISTRIBUICAO COM BARRAMENTO TRIFASICO, DE EMBUTIR, EM CHAPA DE ACO GALVANIZADO, PARA 12 DISJUNTORES DIN, 100 A</v>
          </cell>
          <cell r="C3879" t="str">
            <v>UN</v>
          </cell>
          <cell r="D3879" t="str">
            <v>AS</v>
          </cell>
          <cell r="E3879" t="str">
            <v>431,14</v>
          </cell>
        </row>
        <row r="3880">
          <cell r="A3880">
            <v>13395</v>
          </cell>
          <cell r="B3880" t="str">
            <v>QUADRO DE DISTRIBUICAO COM BARRAMENTO TRIFASICO, DE EMBUTIR, EM CHAPA DE ACO GALVANIZADO, PARA 18 DISJUNTORES DIN, 100 A, INCLUINDO BARRAMENTO</v>
          </cell>
          <cell r="C3880" t="str">
            <v>UN</v>
          </cell>
          <cell r="D3880" t="str">
            <v>AS</v>
          </cell>
          <cell r="E3880" t="str">
            <v>604,19</v>
          </cell>
        </row>
        <row r="3881">
          <cell r="A3881">
            <v>12039</v>
          </cell>
          <cell r="B3881" t="str">
            <v>QUADRO DE DISTRIBUICAO COM BARRAMENTO TRIFASICO, DE EMBUTIR, EM CHAPA DE ACO GALVANIZADO, PARA 24 DISJUNTORES DIN, 100 A</v>
          </cell>
          <cell r="C3881" t="str">
            <v>UN</v>
          </cell>
          <cell r="D3881" t="str">
            <v>AS</v>
          </cell>
          <cell r="E3881" t="str">
            <v>634,95</v>
          </cell>
        </row>
        <row r="3882">
          <cell r="A3882">
            <v>13396</v>
          </cell>
          <cell r="B3882" t="str">
            <v>QUADRO DE DISTRIBUICAO COM BARRAMENTO TRIFASICO, DE EMBUTIR, EM CHAPA DE ACO GALVANIZADO, PARA 28 DISJUNTORES DIN, 100 A</v>
          </cell>
          <cell r="C3882" t="str">
            <v>UN</v>
          </cell>
          <cell r="D3882" t="str">
            <v>AS</v>
          </cell>
          <cell r="E3882" t="str">
            <v>891,74</v>
          </cell>
        </row>
        <row r="3883">
          <cell r="A3883">
            <v>12041</v>
          </cell>
          <cell r="B3883" t="str">
            <v>QUADRO DE DISTRIBUICAO COM BARRAMENTO TRIFASICO, DE EMBUTIR, EM CHAPA DE ACO GALVANIZADO, PARA 30 DISJUNTORES DIN, 150 A</v>
          </cell>
          <cell r="C3883" t="str">
            <v>UN</v>
          </cell>
          <cell r="D3883" t="str">
            <v>AS</v>
          </cell>
          <cell r="E3883" t="str">
            <v>728,16</v>
          </cell>
        </row>
        <row r="3884">
          <cell r="A3884">
            <v>12043</v>
          </cell>
          <cell r="B3884" t="str">
            <v>QUADRO DE DISTRIBUICAO COM BARRAMENTO TRIFASICO, DE EMBUTIR, EM CHAPA DE ACO GALVANIZADO, PARA 30 DISJUNTORES DIN, 225 A</v>
          </cell>
          <cell r="C3884" t="str">
            <v>UN</v>
          </cell>
          <cell r="D3884" t="str">
            <v>AS</v>
          </cell>
          <cell r="E3884" t="str">
            <v>1.537,40</v>
          </cell>
        </row>
        <row r="3885">
          <cell r="A3885">
            <v>39762</v>
          </cell>
          <cell r="B3885" t="str">
            <v>QUADRO DE DISTRIBUICAO COM BARRAMENTO TRIFASICO, DE EMBUTIR, EM CHAPA DE ACO GALVANIZADO, PARA 36 DISJUNTORES DIN, 100 A</v>
          </cell>
          <cell r="C3885" t="str">
            <v>UN</v>
          </cell>
          <cell r="D3885" t="str">
            <v>AS</v>
          </cell>
          <cell r="E3885" t="str">
            <v>731,84</v>
          </cell>
        </row>
        <row r="3886">
          <cell r="A3886">
            <v>12042</v>
          </cell>
          <cell r="B3886" t="str">
            <v>QUADRO DE DISTRIBUICAO COM BARRAMENTO TRIFASICO, DE EMBUTIR, EM CHAPA DE ACO GALVANIZADO, PARA 40 DISJUNTORES DIN, 100 A</v>
          </cell>
          <cell r="C3886" t="str">
            <v>UN</v>
          </cell>
          <cell r="D3886" t="str">
            <v>AS</v>
          </cell>
          <cell r="E3886" t="str">
            <v>1.068,46</v>
          </cell>
        </row>
        <row r="3887">
          <cell r="A3887">
            <v>39763</v>
          </cell>
          <cell r="B3887" t="str">
            <v>QUADRO DE DISTRIBUICAO COM BARRAMENTO TRIFASICO, DE EMBUTIR, EM CHAPA DE ACO GALVANIZADO, PARA 48 DISJUNTORES DIN, 100 A</v>
          </cell>
          <cell r="C3887" t="str">
            <v>UN</v>
          </cell>
          <cell r="D3887" t="str">
            <v>AS</v>
          </cell>
          <cell r="E3887" t="str">
            <v>1.250,50</v>
          </cell>
        </row>
        <row r="3888">
          <cell r="A3888">
            <v>39760</v>
          </cell>
          <cell r="B3888" t="str">
            <v>QUADRO DE DISTRIBUICAO COM BARRAMENTO TRIFASICO, DE SOBREPOR, EM CHAPA DE ACO GALVANIZADO, PARA *42* DISJUNTORES DIN, 100 A</v>
          </cell>
          <cell r="C3888" t="str">
            <v>UN</v>
          </cell>
          <cell r="D3888" t="str">
            <v>AS</v>
          </cell>
          <cell r="E3888" t="str">
            <v>1.246,39</v>
          </cell>
        </row>
        <row r="3889">
          <cell r="A3889">
            <v>39756</v>
          </cell>
          <cell r="B3889" t="str">
            <v>QUADRO DE DISTRIBUICAO COM BARRAMENTO TRIFASICO, DE SOBREPOR, EM CHAPA DE ACO GALVANIZADO, PARA 12 DISJUNTORES DIN, 100 A</v>
          </cell>
          <cell r="C3889" t="str">
            <v>UN</v>
          </cell>
          <cell r="D3889" t="str">
            <v>AS</v>
          </cell>
          <cell r="E3889" t="str">
            <v>447,53</v>
          </cell>
        </row>
        <row r="3890">
          <cell r="A3890">
            <v>12038</v>
          </cell>
          <cell r="B3890" t="str">
            <v>QUADRO DE DISTRIBUICAO COM BARRAMENTO TRIFASICO, DE SOBREPOR, EM CHAPA DE ACO GALVANIZADO, PARA 18 DISJUNTORES DIN, 100 A</v>
          </cell>
          <cell r="C3890" t="str">
            <v>UN</v>
          </cell>
          <cell r="D3890" t="str">
            <v>AS</v>
          </cell>
          <cell r="E3890" t="str">
            <v>559,20</v>
          </cell>
        </row>
        <row r="3891">
          <cell r="A3891">
            <v>39757</v>
          </cell>
          <cell r="B3891" t="str">
            <v>QUADRO DE DISTRIBUICAO COM BARRAMENTO TRIFASICO, DE SOBREPOR, EM CHAPA DE ACO GALVANIZADO, PARA 28 DISJUNTORES DIN, 100 A</v>
          </cell>
          <cell r="C3891" t="str">
            <v>UN</v>
          </cell>
          <cell r="D3891" t="str">
            <v>AS</v>
          </cell>
          <cell r="E3891" t="str">
            <v>517,08</v>
          </cell>
        </row>
        <row r="3892">
          <cell r="A3892">
            <v>39758</v>
          </cell>
          <cell r="B3892" t="str">
            <v>QUADRO DE DISTRIBUICAO COM BARRAMENTO TRIFASICO, DE SOBREPOR, EM CHAPA DE ACO GALVANIZADO, PARA 30 DISJUNTORES DIN, 100 A</v>
          </cell>
          <cell r="C3892" t="str">
            <v>UN</v>
          </cell>
          <cell r="D3892" t="str">
            <v>AS</v>
          </cell>
          <cell r="E3892" t="str">
            <v>753,58</v>
          </cell>
        </row>
        <row r="3893">
          <cell r="A3893">
            <v>39759</v>
          </cell>
          <cell r="B3893" t="str">
            <v>QUADRO DE DISTRIBUICAO COM BARRAMENTO TRIFASICO, DE SOBREPOR, EM CHAPA DE ACO GALVANIZADO, PARA 36 DISJUNTORES DIN, 100 A</v>
          </cell>
          <cell r="C3893" t="str">
            <v>UN</v>
          </cell>
          <cell r="D3893" t="str">
            <v>AS</v>
          </cell>
          <cell r="E3893" t="str">
            <v>930,67</v>
          </cell>
        </row>
        <row r="3894">
          <cell r="A3894">
            <v>39761</v>
          </cell>
          <cell r="B3894" t="str">
            <v>QUADRO DE DISTRIBUICAO COM BARRAMENTO TRIFASICO, DE SOBREPOR, EM CHAPA DE ACO GALVANIZADO, PARA 48 DISJUNTORES DIN, 100 A</v>
          </cell>
          <cell r="C3894" t="str">
            <v>UN</v>
          </cell>
          <cell r="D3894" t="str">
            <v>AS</v>
          </cell>
          <cell r="E3894" t="str">
            <v>1.118,70</v>
          </cell>
        </row>
        <row r="3895">
          <cell r="A3895">
            <v>39805</v>
          </cell>
          <cell r="B3895" t="str">
            <v>QUADRO DE DISTRIBUICAO, EM PVC, DE EMBUTIR, COM BARRAMENTO TERRA / NEUTRO, PARA 12 DISJUNTORES NEMA OU 16 DISJUNTORES DIN</v>
          </cell>
          <cell r="C3895" t="str">
            <v>UN</v>
          </cell>
          <cell r="D3895" t="str">
            <v>CR</v>
          </cell>
          <cell r="E3895" t="str">
            <v>104,74</v>
          </cell>
        </row>
        <row r="3896">
          <cell r="A3896">
            <v>39806</v>
          </cell>
          <cell r="B3896" t="str">
            <v>QUADRO DE DISTRIBUICAO, EM PVC, DE EMBUTIR, COM BARRAMENTO TERRA / NEUTRO, PARA 18 DISJUNTORES NEMA OU 24 DISJUNTORES DIN</v>
          </cell>
          <cell r="C3896" t="str">
            <v>UN</v>
          </cell>
          <cell r="D3896" t="str">
            <v>CR</v>
          </cell>
          <cell r="E3896" t="str">
            <v>194,06</v>
          </cell>
        </row>
        <row r="3897">
          <cell r="A3897">
            <v>39807</v>
          </cell>
          <cell r="B3897" t="str">
            <v>QUADRO DE DISTRIBUICAO, EM PVC, DE EMBUTIR, COM BARRAMENTO TERRA / NEUTRO, PARA 27 DISJUNTORES NEMA OU 36 DISJUNTORES DIN</v>
          </cell>
          <cell r="C3897" t="str">
            <v>UN</v>
          </cell>
          <cell r="D3897" t="str">
            <v>CR</v>
          </cell>
          <cell r="E3897" t="str">
            <v>420,57</v>
          </cell>
        </row>
        <row r="3898">
          <cell r="A3898">
            <v>43100</v>
          </cell>
          <cell r="B3898" t="str">
            <v>QUADRO DE DISTRIBUICAO, EM PVC, DE EMBUTIR, COM BARRAMENTO TERRA / NEUTRO, PARA 48 DISJUNTORES DIN</v>
          </cell>
          <cell r="C3898" t="str">
            <v>UN</v>
          </cell>
          <cell r="D3898" t="str">
            <v>CR</v>
          </cell>
          <cell r="E3898" t="str">
            <v>328,79</v>
          </cell>
        </row>
        <row r="3899">
          <cell r="A3899">
            <v>39804</v>
          </cell>
          <cell r="B3899" t="str">
            <v>QUADRO DE DISTRIBUICAO, EM PVC, DE EMBUTIR, COM BARRAMENTO TERRA / NEUTRO, PARA 6 DISJUNTORES NEMA OU 8 DISJUNTORES DIN</v>
          </cell>
          <cell r="C3899" t="str">
            <v>UN</v>
          </cell>
          <cell r="D3899" t="str">
            <v>CR</v>
          </cell>
          <cell r="E3899" t="str">
            <v>61,50</v>
          </cell>
        </row>
        <row r="3900">
          <cell r="A3900">
            <v>39796</v>
          </cell>
          <cell r="B3900" t="str">
            <v>QUADRO DE DISTRIBUICAO, SEM BARRAMENTO, EM PVC, DE EMBUTIR, PARA 12 DISJUNTORES NEMA OU 16 DISJUNTORES DIN</v>
          </cell>
          <cell r="C3900" t="str">
            <v>UN</v>
          </cell>
          <cell r="D3900" t="str">
            <v>CR</v>
          </cell>
          <cell r="E3900" t="str">
            <v>63,70</v>
          </cell>
        </row>
        <row r="3901">
          <cell r="A3901">
            <v>39797</v>
          </cell>
          <cell r="B3901" t="str">
            <v>QUADRO DE DISTRIBUICAO, SEM BARRAMENTO, EM PVC, DE EMBUTIR, PARA 18 DISJUNTORES NEMA OU 24 DISJUNTORES DIN</v>
          </cell>
          <cell r="C3901" t="str">
            <v>UN</v>
          </cell>
          <cell r="D3901" t="str">
            <v>C</v>
          </cell>
          <cell r="E3901" t="str">
            <v>100,00</v>
          </cell>
        </row>
        <row r="3902">
          <cell r="A3902">
            <v>39798</v>
          </cell>
          <cell r="B3902" t="str">
            <v>QUADRO DE DISTRIBUICAO, SEM BARRAMENTO, EM PVC, DE EMBUTIR, PARA 27 DISJUNTORES NEMA OU 36 DISJUNTORES DIN</v>
          </cell>
          <cell r="C3902" t="str">
            <v>UN</v>
          </cell>
          <cell r="D3902" t="str">
            <v>CR</v>
          </cell>
          <cell r="E3902" t="str">
            <v>171,53</v>
          </cell>
        </row>
        <row r="3903">
          <cell r="A3903">
            <v>39794</v>
          </cell>
          <cell r="B3903" t="str">
            <v>QUADRO DE DISTRIBUICAO, SEM BARRAMENTO, EM PVC, DE EMBUTIR, PARA 3 DISJUNTORES NEMA OU 4 DISJUNTORES DIN</v>
          </cell>
          <cell r="C3903" t="str">
            <v>UN</v>
          </cell>
          <cell r="D3903" t="str">
            <v>CR</v>
          </cell>
          <cell r="E3903" t="str">
            <v>27,04</v>
          </cell>
        </row>
        <row r="3904">
          <cell r="A3904">
            <v>39795</v>
          </cell>
          <cell r="B3904" t="str">
            <v>QUADRO DE DISTRIBUICAO, SEM BARRAMENTO, EM PVC, DE EMBUTIR, PARA 6 DISJUNTORES NEMA OU 8 DISJUNTORES DIN</v>
          </cell>
          <cell r="C3904" t="str">
            <v>UN</v>
          </cell>
          <cell r="D3904" t="str">
            <v>CR</v>
          </cell>
          <cell r="E3904" t="str">
            <v>42,72</v>
          </cell>
        </row>
        <row r="3905">
          <cell r="A3905">
            <v>39799</v>
          </cell>
          <cell r="B3905" t="str">
            <v>QUADRO DE DISTRIBUICAO, SEM BARRAMENTO, EM PVC, DE SOBREPOR,  PARA 3 DISJUNTORES NEMA OU 4 DISJUNTORES DIN</v>
          </cell>
          <cell r="C3905" t="str">
            <v>UN</v>
          </cell>
          <cell r="D3905" t="str">
            <v>CR</v>
          </cell>
          <cell r="E3905" t="str">
            <v>31,52</v>
          </cell>
        </row>
        <row r="3906">
          <cell r="A3906">
            <v>39801</v>
          </cell>
          <cell r="B3906" t="str">
            <v>QUADRO DE DISTRIBUICAO, SEM BARRAMENTO, EM PVC, DE SOBREPOR, PARA 12 DISJUNTORES NEMA OU 16 DISJUNTORES DIN</v>
          </cell>
          <cell r="C3906" t="str">
            <v>UN</v>
          </cell>
          <cell r="D3906" t="str">
            <v>CR</v>
          </cell>
          <cell r="E3906" t="str">
            <v>90,20</v>
          </cell>
        </row>
        <row r="3907">
          <cell r="A3907">
            <v>39802</v>
          </cell>
          <cell r="B3907" t="str">
            <v>QUADRO DE DISTRIBUICAO, SEM BARRAMENTO, EM PVC, DE SOBREPOR, PARA 18 DISJUNTORES NEMA OU 24 DISJUNTORES DIN</v>
          </cell>
          <cell r="C3907" t="str">
            <v>UN</v>
          </cell>
          <cell r="D3907" t="str">
            <v>CR</v>
          </cell>
          <cell r="E3907" t="str">
            <v>132,22</v>
          </cell>
        </row>
        <row r="3908">
          <cell r="A3908">
            <v>39803</v>
          </cell>
          <cell r="B3908" t="str">
            <v>QUADRO DE DISTRIBUICAO, SEM BARRAMENTO, EM PVC, DE SOBREPOR, PARA 27 DISJUNTORES NEMA OU 36 DISJUNTORES DIN</v>
          </cell>
          <cell r="C3908" t="str">
            <v>UN</v>
          </cell>
          <cell r="D3908" t="str">
            <v>CR</v>
          </cell>
          <cell r="E3908" t="str">
            <v>184,46</v>
          </cell>
        </row>
        <row r="3909">
          <cell r="A3909">
            <v>39800</v>
          </cell>
          <cell r="B3909" t="str">
            <v>QUADRO DE DISTRIBUICAO, SEM BARRAMENTO, EM PVC, DE SOBREPOR, PARA 6 DISJUNTORES NEMA OU 8 DISJUNTORES DIN</v>
          </cell>
          <cell r="C3909" t="str">
            <v>UN</v>
          </cell>
          <cell r="D3909" t="str">
            <v>CR</v>
          </cell>
          <cell r="E3909" t="str">
            <v>53,69</v>
          </cell>
        </row>
        <row r="3910">
          <cell r="A3910">
            <v>21059</v>
          </cell>
          <cell r="B3910" t="str">
            <v>RALO FOFO COM REQUADRO, QUADRADO 150 X 150 MM</v>
          </cell>
          <cell r="C3910" t="str">
            <v>UN</v>
          </cell>
          <cell r="D3910" t="str">
            <v>AS</v>
          </cell>
          <cell r="E3910" t="str">
            <v>48,13</v>
          </cell>
        </row>
        <row r="3911">
          <cell r="A3911">
            <v>11234</v>
          </cell>
          <cell r="B3911" t="str">
            <v>RALO FOFO COM REQUADRO, QUADRADO 200 X 200 MM</v>
          </cell>
          <cell r="C3911" t="str">
            <v>UN</v>
          </cell>
          <cell r="D3911" t="str">
            <v>AS</v>
          </cell>
          <cell r="E3911" t="str">
            <v>72,55</v>
          </cell>
        </row>
        <row r="3912">
          <cell r="A3912">
            <v>21060</v>
          </cell>
          <cell r="B3912" t="str">
            <v>RALO FOFO COM REQUADRO, QUADRADO 250 X 250 MM</v>
          </cell>
          <cell r="C3912" t="str">
            <v>UN</v>
          </cell>
          <cell r="D3912" t="str">
            <v>AS</v>
          </cell>
          <cell r="E3912" t="str">
            <v>89,30</v>
          </cell>
        </row>
        <row r="3913">
          <cell r="A3913">
            <v>21061</v>
          </cell>
          <cell r="B3913" t="str">
            <v>RALO FOFO COM REQUADRO, QUADRADO 300 X 300 MM</v>
          </cell>
          <cell r="C3913" t="str">
            <v>UN</v>
          </cell>
          <cell r="D3913" t="str">
            <v>AS</v>
          </cell>
          <cell r="E3913" t="str">
            <v>111,62</v>
          </cell>
        </row>
        <row r="3914">
          <cell r="A3914">
            <v>21062</v>
          </cell>
          <cell r="B3914" t="str">
            <v>RALO FOFO COM REQUADRO, QUADRADO 400 X 400 MM</v>
          </cell>
          <cell r="C3914" t="str">
            <v>UN</v>
          </cell>
          <cell r="D3914" t="str">
            <v>AS</v>
          </cell>
          <cell r="E3914" t="str">
            <v>175,81</v>
          </cell>
        </row>
        <row r="3915">
          <cell r="A3915">
            <v>11708</v>
          </cell>
          <cell r="B3915" t="str">
            <v>RALO FOFO SEMIESFERICO, 100 MM, PARA LAJES/ CALHAS</v>
          </cell>
          <cell r="C3915" t="str">
            <v>UN</v>
          </cell>
          <cell r="D3915" t="str">
            <v>AS</v>
          </cell>
          <cell r="E3915" t="str">
            <v>19,18</v>
          </cell>
        </row>
        <row r="3916">
          <cell r="A3916">
            <v>11709</v>
          </cell>
          <cell r="B3916" t="str">
            <v>RALO FOFO SEMIESFERICO, 150 MM, PARA LAJES/ CALHAS</v>
          </cell>
          <cell r="C3916" t="str">
            <v>UN</v>
          </cell>
          <cell r="D3916" t="str">
            <v>AS</v>
          </cell>
          <cell r="E3916" t="str">
            <v>45,06</v>
          </cell>
        </row>
        <row r="3917">
          <cell r="A3917">
            <v>11710</v>
          </cell>
          <cell r="B3917" t="str">
            <v>RALO FOFO SEMIESFERICO, 200 MM, PARA LAJES/ CALHAS</v>
          </cell>
          <cell r="C3917" t="str">
            <v>UN</v>
          </cell>
          <cell r="D3917" t="str">
            <v>AS</v>
          </cell>
          <cell r="E3917" t="str">
            <v>103,60</v>
          </cell>
        </row>
        <row r="3918">
          <cell r="A3918">
            <v>11707</v>
          </cell>
          <cell r="B3918" t="str">
            <v>RALO FOFO SEMIESFERICO, 75 MM, PARA LAJES/ CALHAS</v>
          </cell>
          <cell r="C3918" t="str">
            <v>UN</v>
          </cell>
          <cell r="D3918" t="str">
            <v>AS</v>
          </cell>
          <cell r="E3918" t="str">
            <v>14,37</v>
          </cell>
        </row>
        <row r="3919">
          <cell r="A3919">
            <v>11739</v>
          </cell>
          <cell r="B3919" t="str">
            <v>RALO SECO PVC CONICO, 100 X 40 MM,  COM GRELHA REDONDA BRANCA</v>
          </cell>
          <cell r="C3919" t="str">
            <v>UN</v>
          </cell>
          <cell r="D3919" t="str">
            <v>CR</v>
          </cell>
          <cell r="E3919" t="str">
            <v>6,87</v>
          </cell>
        </row>
        <row r="3920">
          <cell r="A3920">
            <v>11711</v>
          </cell>
          <cell r="B3920" t="str">
            <v>RALO SECO PVC CONICO, 100 X 40 MM, COM GRELHA QUADRADA</v>
          </cell>
          <cell r="C3920" t="str">
            <v>UN</v>
          </cell>
          <cell r="D3920" t="str">
            <v>CR</v>
          </cell>
          <cell r="E3920" t="str">
            <v>10,06</v>
          </cell>
        </row>
        <row r="3921">
          <cell r="A3921">
            <v>5102</v>
          </cell>
          <cell r="B3921" t="str">
            <v>RALO SECO PVC QUADRADO, 100 X 100 X 53 MM, SAIDA 40 MM, COM GRELHA BRANCA</v>
          </cell>
          <cell r="C3921" t="str">
            <v>UN</v>
          </cell>
          <cell r="D3921" t="str">
            <v>CR</v>
          </cell>
          <cell r="E3921" t="str">
            <v>9,72</v>
          </cell>
        </row>
        <row r="3922">
          <cell r="A3922">
            <v>11741</v>
          </cell>
          <cell r="B3922" t="str">
            <v>RALO SIFONADO PVC CILINDRICO, 100 X 40 MM,  COM GRELHA REDONDA BRANCA</v>
          </cell>
          <cell r="C3922" t="str">
            <v>UN</v>
          </cell>
          <cell r="D3922" t="str">
            <v>CR</v>
          </cell>
          <cell r="E3922" t="str">
            <v>7,08</v>
          </cell>
        </row>
        <row r="3923">
          <cell r="A3923">
            <v>11743</v>
          </cell>
          <cell r="B3923" t="str">
            <v>RALO SIFONADO PVC REDONDO CONICO, 100 X 40 MM, COM GRELHA  BRANCA REDONDA</v>
          </cell>
          <cell r="C3923" t="str">
            <v>UN</v>
          </cell>
          <cell r="D3923" t="str">
            <v>CR</v>
          </cell>
          <cell r="E3923" t="str">
            <v>6,43</v>
          </cell>
        </row>
        <row r="3924">
          <cell r="A3924">
            <v>11745</v>
          </cell>
          <cell r="B3924" t="str">
            <v>RALO SIFONADO PVC, QUADRADO, 100 X 100 X 53 MM, SAIDA 40 MM, COM GRELHA BRANCA</v>
          </cell>
          <cell r="C3924" t="str">
            <v>UN</v>
          </cell>
          <cell r="D3924" t="str">
            <v>CR</v>
          </cell>
          <cell r="E3924" t="str">
            <v>9,13</v>
          </cell>
        </row>
        <row r="3925">
          <cell r="A3925">
            <v>25961</v>
          </cell>
          <cell r="B3925" t="str">
            <v>RASTELEIRO</v>
          </cell>
          <cell r="C3925" t="str">
            <v>H</v>
          </cell>
          <cell r="D3925" t="str">
            <v>CR</v>
          </cell>
          <cell r="E3925" t="str">
            <v>10,32</v>
          </cell>
        </row>
        <row r="3926">
          <cell r="A3926">
            <v>40985</v>
          </cell>
          <cell r="B3926" t="str">
            <v>RASTELEIRO (MENSALISTA)</v>
          </cell>
          <cell r="C3926" t="str">
            <v>MES</v>
          </cell>
          <cell r="D3926" t="str">
            <v>CR</v>
          </cell>
          <cell r="E3926" t="str">
            <v>1.820,02</v>
          </cell>
        </row>
        <row r="3927">
          <cell r="A3927">
            <v>1088</v>
          </cell>
          <cell r="B3927" t="str">
            <v>REATOR ELETRONICO BIVOLT PARA 1 LAMPADA FLUORESCENTE DE 18/20 W</v>
          </cell>
          <cell r="C3927" t="str">
            <v>UN</v>
          </cell>
          <cell r="D3927" t="str">
            <v>AS</v>
          </cell>
          <cell r="E3927" t="str">
            <v>20,32</v>
          </cell>
        </row>
        <row r="3928">
          <cell r="A3928">
            <v>1087</v>
          </cell>
          <cell r="B3928" t="str">
            <v>REATOR ELETRONICO BIVOLT PARA 1 LAMPADA FLUORESCENTE DE 36/40 W</v>
          </cell>
          <cell r="C3928" t="str">
            <v>UN</v>
          </cell>
          <cell r="D3928" t="str">
            <v>AS</v>
          </cell>
          <cell r="E3928" t="str">
            <v>25,38</v>
          </cell>
        </row>
        <row r="3929">
          <cell r="A3929">
            <v>38777</v>
          </cell>
          <cell r="B3929" t="str">
            <v>REATOR ELETRONICO BIVOLT PARA 2 LAMPADAS FLUORESCENTES DE 14 W</v>
          </cell>
          <cell r="C3929" t="str">
            <v>UN</v>
          </cell>
          <cell r="D3929" t="str">
            <v>AS</v>
          </cell>
          <cell r="E3929" t="str">
            <v>50,55</v>
          </cell>
        </row>
        <row r="3930">
          <cell r="A3930">
            <v>1086</v>
          </cell>
          <cell r="B3930" t="str">
            <v>REATOR ELETRONICO BIVOLT PARA 2 LAMPADAS FLUORESCENTES DE 18/20 W</v>
          </cell>
          <cell r="C3930" t="str">
            <v>UN</v>
          </cell>
          <cell r="D3930" t="str">
            <v>AS</v>
          </cell>
          <cell r="E3930" t="str">
            <v>26,68</v>
          </cell>
        </row>
        <row r="3931">
          <cell r="A3931">
            <v>1079</v>
          </cell>
          <cell r="B3931" t="str">
            <v>REATOR ELETRONICO BIVOLT PARA 2 LAMPADAS FLUORESCENTES DE 36/40 W</v>
          </cell>
          <cell r="C3931" t="str">
            <v>UN</v>
          </cell>
          <cell r="D3931" t="str">
            <v>AS</v>
          </cell>
          <cell r="E3931" t="str">
            <v>27,58</v>
          </cell>
        </row>
        <row r="3932">
          <cell r="A3932">
            <v>39374</v>
          </cell>
          <cell r="B3932" t="str">
            <v>REATOR INTERNO/INTEGRADO PARA LAMPADA VAPOR METALICO 400 W, ALTO FATOR DE POTENCIA</v>
          </cell>
          <cell r="C3932" t="str">
            <v>UN</v>
          </cell>
          <cell r="D3932" t="str">
            <v>C</v>
          </cell>
          <cell r="E3932" t="str">
            <v>149,90</v>
          </cell>
        </row>
        <row r="3933">
          <cell r="A3933">
            <v>1082</v>
          </cell>
          <cell r="B3933" t="str">
            <v>REATOR P/ LAMPADA VAPOR DE SODIO 250W USO EXT</v>
          </cell>
          <cell r="C3933" t="str">
            <v>UN</v>
          </cell>
          <cell r="D3933" t="str">
            <v>AS</v>
          </cell>
          <cell r="E3933" t="str">
            <v>173,38</v>
          </cell>
        </row>
        <row r="3934">
          <cell r="A3934">
            <v>12316</v>
          </cell>
          <cell r="B3934" t="str">
            <v>REATOR P/ 1 LAMPADA VAPOR DE MERCURIO 125W USO EXT</v>
          </cell>
          <cell r="C3934" t="str">
            <v>UN</v>
          </cell>
          <cell r="D3934" t="str">
            <v>AS</v>
          </cell>
          <cell r="E3934" t="str">
            <v>79,46</v>
          </cell>
        </row>
        <row r="3935">
          <cell r="A3935">
            <v>12317</v>
          </cell>
          <cell r="B3935" t="str">
            <v>REATOR P/ 1 LAMPADA VAPOR DE MERCURIO 250W USO EXT</v>
          </cell>
          <cell r="C3935" t="str">
            <v>UN</v>
          </cell>
          <cell r="D3935" t="str">
            <v>AS</v>
          </cell>
          <cell r="E3935" t="str">
            <v>94,76</v>
          </cell>
        </row>
        <row r="3936">
          <cell r="A3936">
            <v>12318</v>
          </cell>
          <cell r="B3936" t="str">
            <v>REATOR P/ 1 LAMPADA VAPOR DE MERCURIO 400W USO EXT</v>
          </cell>
          <cell r="C3936" t="str">
            <v>UN</v>
          </cell>
          <cell r="D3936" t="str">
            <v>AS</v>
          </cell>
          <cell r="E3936" t="str">
            <v>109,17</v>
          </cell>
        </row>
        <row r="3937">
          <cell r="A3937">
            <v>5104</v>
          </cell>
          <cell r="B3937" t="str">
            <v>REBITE DE ALUMINIO VAZADO DE REPUXO, 3,2 X 8 MM (1KG = 1025 UNIDADES)</v>
          </cell>
          <cell r="C3937" t="str">
            <v>KG</v>
          </cell>
          <cell r="D3937" t="str">
            <v>CR</v>
          </cell>
          <cell r="E3937" t="str">
            <v>68,90</v>
          </cell>
        </row>
        <row r="3938">
          <cell r="A3938">
            <v>26023</v>
          </cell>
          <cell r="B3938" t="str">
            <v>REBOLO ABRASIVO RETO DE USO GERAL GRAO 36, DE 6 X 1 " (DIAMETRO X ALTURA)</v>
          </cell>
          <cell r="C3938" t="str">
            <v>UN</v>
          </cell>
          <cell r="D3938" t="str">
            <v>CR</v>
          </cell>
          <cell r="E3938" t="str">
            <v>42,71</v>
          </cell>
        </row>
        <row r="3939">
          <cell r="A3939">
            <v>2710</v>
          </cell>
          <cell r="B3939" t="str">
            <v>REBOLO ABRASIVO RETO DE USO GERAL GRAO 36, DE 6 X 3/4 " (DIAMETRO X ALTURA)</v>
          </cell>
          <cell r="C3939" t="str">
            <v>UN</v>
          </cell>
          <cell r="D3939" t="str">
            <v>CR</v>
          </cell>
          <cell r="E3939" t="str">
            <v>34,11</v>
          </cell>
        </row>
        <row r="3940">
          <cell r="A3940">
            <v>14575</v>
          </cell>
          <cell r="B3940" t="str">
            <v>RECICLADORA DE ASFALTO A FRIO SOBRE RODAS, LARG. FRESAGEM 2,00 M, POT. 315 KW/422 HP</v>
          </cell>
          <cell r="C3940" t="str">
            <v>UN</v>
          </cell>
          <cell r="D3940" t="str">
            <v>AS</v>
          </cell>
          <cell r="E3940" t="str">
            <v>3.637.767,15</v>
          </cell>
        </row>
        <row r="3941">
          <cell r="A3941">
            <v>20034</v>
          </cell>
          <cell r="B3941" t="str">
            <v>REDUCAO EXCENTRICA PVC NBR 10569 P/REDE COLET ESG PB JE 150 X 100MM</v>
          </cell>
          <cell r="C3941" t="str">
            <v>UN</v>
          </cell>
          <cell r="D3941" t="str">
            <v>AS</v>
          </cell>
          <cell r="E3941" t="str">
            <v>107,66</v>
          </cell>
        </row>
        <row r="3942">
          <cell r="A3942">
            <v>20036</v>
          </cell>
          <cell r="B3942" t="str">
            <v>REDUCAO EXCENTRICA PVC NBR 10569 P/REDE COLET ESG PB JE 200 X 150MM</v>
          </cell>
          <cell r="C3942" t="str">
            <v>UN</v>
          </cell>
          <cell r="D3942" t="str">
            <v>AS</v>
          </cell>
          <cell r="E3942" t="str">
            <v>207,08</v>
          </cell>
        </row>
        <row r="3943">
          <cell r="A3943">
            <v>20037</v>
          </cell>
          <cell r="B3943" t="str">
            <v>REDUCAO EXCENTRICA PVC NBR 10569 P/REDE COLET ESG PB JE 250 X 200MM</v>
          </cell>
          <cell r="C3943" t="str">
            <v>UN</v>
          </cell>
          <cell r="D3943" t="str">
            <v>AS</v>
          </cell>
          <cell r="E3943" t="str">
            <v>390,60</v>
          </cell>
        </row>
        <row r="3944">
          <cell r="A3944">
            <v>20043</v>
          </cell>
          <cell r="B3944" t="str">
            <v>REDUCAO EXCENTRICA PVC P/ ESG PREDIAL DN 100 X 50MM</v>
          </cell>
          <cell r="C3944" t="str">
            <v>UN</v>
          </cell>
          <cell r="D3944" t="str">
            <v>CR</v>
          </cell>
          <cell r="E3944" t="str">
            <v>6,06</v>
          </cell>
        </row>
        <row r="3945">
          <cell r="A3945">
            <v>20044</v>
          </cell>
          <cell r="B3945" t="str">
            <v>REDUCAO EXCENTRICA PVC P/ ESG PREDIAL DN 100 X 75MM</v>
          </cell>
          <cell r="C3945" t="str">
            <v>UN</v>
          </cell>
          <cell r="D3945" t="str">
            <v>CR</v>
          </cell>
          <cell r="E3945" t="str">
            <v>7,08</v>
          </cell>
        </row>
        <row r="3946">
          <cell r="A3946">
            <v>20042</v>
          </cell>
          <cell r="B3946" t="str">
            <v>REDUCAO EXCENTRICA PVC P/ ESG PREDIAL DN 75 X 50MM</v>
          </cell>
          <cell r="C3946" t="str">
            <v>UN</v>
          </cell>
          <cell r="D3946" t="str">
            <v>CR</v>
          </cell>
          <cell r="E3946" t="str">
            <v>5,13</v>
          </cell>
        </row>
        <row r="3947">
          <cell r="A3947">
            <v>20046</v>
          </cell>
          <cell r="B3947" t="str">
            <v>REDUCAO EXCENTRICA PVC, SERIE R, DN 100 X 75 MM, PARA ESGOTO OU AGUAS PLUVIAIS PREDIAIS</v>
          </cell>
          <cell r="C3947" t="str">
            <v>UN</v>
          </cell>
          <cell r="D3947" t="str">
            <v>CR</v>
          </cell>
          <cell r="E3947" t="str">
            <v>15,02</v>
          </cell>
        </row>
        <row r="3948">
          <cell r="A3948">
            <v>20047</v>
          </cell>
          <cell r="B3948" t="str">
            <v>REDUCAO EXCENTRICA PVC, SERIE R, DN 150 X 100 MM, PARA ESGOTO OU AGUAS PLUVIAIS PREDIAIS</v>
          </cell>
          <cell r="C3948" t="str">
            <v>UN</v>
          </cell>
          <cell r="D3948" t="str">
            <v>CR</v>
          </cell>
          <cell r="E3948" t="str">
            <v>41,05</v>
          </cell>
        </row>
        <row r="3949">
          <cell r="A3949">
            <v>20045</v>
          </cell>
          <cell r="B3949" t="str">
            <v>REDUCAO EXCENTRICA PVC, SERIE R, DN 75 X 50 MM, PARA ESGOTO OU AGUAS PLUVIAIS PREDIAIS</v>
          </cell>
          <cell r="C3949" t="str">
            <v>UN</v>
          </cell>
          <cell r="D3949" t="str">
            <v>CR</v>
          </cell>
          <cell r="E3949" t="str">
            <v>6,18</v>
          </cell>
        </row>
        <row r="3950">
          <cell r="A3950">
            <v>20972</v>
          </cell>
          <cell r="B3950" t="str">
            <v>REDUCAO FIXA TIPO STORZ, ENGATE RAPIDO 2.1/2" X 1.1/2", EM LATAO, PARA INSTALACAO PREDIAL COMBATE A INCENDIO PREDIAL</v>
          </cell>
          <cell r="C3950" t="str">
            <v>UN</v>
          </cell>
          <cell r="D3950" t="str">
            <v>CR</v>
          </cell>
          <cell r="E3950" t="str">
            <v>107,14</v>
          </cell>
        </row>
        <row r="3951">
          <cell r="A3951">
            <v>20032</v>
          </cell>
          <cell r="B3951" t="str">
            <v>REDUCAO PVC PBA, JE, BB, DN 75 X 50 / DE 85 X 60 MM, PARA REDE DE AGUA</v>
          </cell>
          <cell r="C3951" t="str">
            <v>UN</v>
          </cell>
          <cell r="D3951" t="str">
            <v>AS</v>
          </cell>
          <cell r="E3951" t="str">
            <v>63,86</v>
          </cell>
        </row>
        <row r="3952">
          <cell r="A3952">
            <v>11321</v>
          </cell>
          <cell r="B3952" t="str">
            <v>REDUCAO PVC PBA, JE, PB, DN 100 X 50 / DE 110 X 60 MM, PARA REDE DE AGUA</v>
          </cell>
          <cell r="C3952" t="str">
            <v>UN</v>
          </cell>
          <cell r="D3952" t="str">
            <v>AS</v>
          </cell>
          <cell r="E3952" t="str">
            <v>29,11</v>
          </cell>
        </row>
        <row r="3953">
          <cell r="A3953">
            <v>11323</v>
          </cell>
          <cell r="B3953" t="str">
            <v>REDUCAO PVC PBA, JE, PB, DN 100 X 75 / DE 110 X 85 MM, PARA REDE DE AGUA</v>
          </cell>
          <cell r="C3953" t="str">
            <v>UN</v>
          </cell>
          <cell r="D3953" t="str">
            <v>AS</v>
          </cell>
          <cell r="E3953" t="str">
            <v>33,48</v>
          </cell>
        </row>
        <row r="3954">
          <cell r="A3954">
            <v>20327</v>
          </cell>
          <cell r="B3954" t="str">
            <v>REDUCAO PVC PBA, JE, PB, DN 75 X 50 / DE 85 X 60 MM, PARA REDE DE AGUA</v>
          </cell>
          <cell r="C3954" t="str">
            <v>UN</v>
          </cell>
          <cell r="D3954" t="str">
            <v>AS</v>
          </cell>
          <cell r="E3954" t="str">
            <v>19,00</v>
          </cell>
        </row>
        <row r="3955">
          <cell r="A3955">
            <v>25966</v>
          </cell>
          <cell r="B3955" t="str">
            <v>REDUTOR TIPO THINNER PARA ACABAMENTO</v>
          </cell>
          <cell r="C3955" t="str">
            <v>L</v>
          </cell>
          <cell r="D3955" t="str">
            <v>CR</v>
          </cell>
          <cell r="E3955" t="str">
            <v>16,10</v>
          </cell>
        </row>
        <row r="3956">
          <cell r="A3956">
            <v>13390</v>
          </cell>
          <cell r="B3956" t="str">
            <v>REFLETOR REDONDO EM ALUMINIO ANODIZADO PARA LAMPADA VAPOR DE MERCURIO/SODIO, CORPO EM ALUMINIO COM PINTURA EPOXI, PARA LAMPADA E-27 DE 300 W, COM SUPORTE REDONDO E ALCA REGULAVEL PARA FIXACAO.</v>
          </cell>
          <cell r="C3956" t="str">
            <v>UN</v>
          </cell>
          <cell r="D3956" t="str">
            <v>AS</v>
          </cell>
          <cell r="E3956" t="str">
            <v>100,28</v>
          </cell>
        </row>
        <row r="3957">
          <cell r="A3957">
            <v>6034</v>
          </cell>
          <cell r="B3957" t="str">
            <v>REGISTRO DE ESFERA DE PASSEIO, PVC PARA POLIETILENO, 20 MM</v>
          </cell>
          <cell r="C3957" t="str">
            <v>UN</v>
          </cell>
          <cell r="D3957" t="str">
            <v>CR</v>
          </cell>
          <cell r="E3957" t="str">
            <v>8,56</v>
          </cell>
        </row>
        <row r="3958">
          <cell r="A3958">
            <v>6036</v>
          </cell>
          <cell r="B3958" t="str">
            <v>REGISTRO DE ESFERA PVC, COM BORBOLETA, COM ROSCA EXTERNA, DE 1/2"</v>
          </cell>
          <cell r="C3958" t="str">
            <v>UN</v>
          </cell>
          <cell r="D3958" t="str">
            <v>CR</v>
          </cell>
          <cell r="E3958" t="str">
            <v>11,66</v>
          </cell>
        </row>
        <row r="3959">
          <cell r="A3959">
            <v>6031</v>
          </cell>
          <cell r="B3959" t="str">
            <v>REGISTRO DE ESFERA PVC, COM BORBOLETA, COM ROSCA EXTERNA, DE 3/4"</v>
          </cell>
          <cell r="C3959" t="str">
            <v>UN</v>
          </cell>
          <cell r="D3959" t="str">
            <v>C</v>
          </cell>
          <cell r="E3959" t="str">
            <v>13,70</v>
          </cell>
        </row>
        <row r="3960">
          <cell r="A3960">
            <v>6029</v>
          </cell>
          <cell r="B3960" t="str">
            <v>REGISTRO DE ESFERA PVC, COM CABECA QUADRADA, COM ROSCA EXTERNA, 1/2"</v>
          </cell>
          <cell r="C3960" t="str">
            <v>UN</v>
          </cell>
          <cell r="D3960" t="str">
            <v>CR</v>
          </cell>
          <cell r="E3960" t="str">
            <v>13,84</v>
          </cell>
        </row>
        <row r="3961">
          <cell r="A3961">
            <v>6033</v>
          </cell>
          <cell r="B3961" t="str">
            <v>REGISTRO DE ESFERA PVC, COM CABECA QUADRADA, COM ROSCA EXTERNA, 3/4"</v>
          </cell>
          <cell r="C3961" t="str">
            <v>UN</v>
          </cell>
          <cell r="D3961" t="str">
            <v>CR</v>
          </cell>
          <cell r="E3961" t="str">
            <v>18,25</v>
          </cell>
        </row>
        <row r="3962">
          <cell r="A3962">
            <v>11672</v>
          </cell>
          <cell r="B3962" t="str">
            <v>REGISTRO DE ESFERA, PVC, COM VOLANTE, VS, ROSCAVEL, DN 1 1/2", COM CORPO DIVIDIDO</v>
          </cell>
          <cell r="C3962" t="str">
            <v>UN</v>
          </cell>
          <cell r="D3962" t="str">
            <v>CR</v>
          </cell>
          <cell r="E3962" t="str">
            <v>39,69</v>
          </cell>
        </row>
        <row r="3963">
          <cell r="A3963">
            <v>11669</v>
          </cell>
          <cell r="B3963" t="str">
            <v>REGISTRO DE ESFERA, PVC, COM VOLANTE, VS, ROSCAVEL, DN 1 1/4", COM CORPO DIVIDIDO</v>
          </cell>
          <cell r="C3963" t="str">
            <v>UN</v>
          </cell>
          <cell r="D3963" t="str">
            <v>CR</v>
          </cell>
          <cell r="E3963" t="str">
            <v>37,80</v>
          </cell>
        </row>
        <row r="3964">
          <cell r="A3964">
            <v>11670</v>
          </cell>
          <cell r="B3964" t="str">
            <v>REGISTRO DE ESFERA, PVC, COM VOLANTE, VS, ROSCAVEL, DN 1/2", COM CORPO DIVIDIDO</v>
          </cell>
          <cell r="C3964" t="str">
            <v>UN</v>
          </cell>
          <cell r="D3964" t="str">
            <v>CR</v>
          </cell>
          <cell r="E3964" t="str">
            <v>14,48</v>
          </cell>
        </row>
        <row r="3965">
          <cell r="A3965">
            <v>20055</v>
          </cell>
          <cell r="B3965" t="str">
            <v>REGISTRO DE ESFERA, PVC, COM VOLANTE, VS, ROSCAVEL, DN 1", COM CORPO DIVIDIDO</v>
          </cell>
          <cell r="C3965" t="str">
            <v>UN</v>
          </cell>
          <cell r="D3965" t="str">
            <v>CR</v>
          </cell>
          <cell r="E3965" t="str">
            <v>28,31</v>
          </cell>
        </row>
        <row r="3966">
          <cell r="A3966">
            <v>11671</v>
          </cell>
          <cell r="B3966" t="str">
            <v>REGISTRO DE ESFERA, PVC, COM VOLANTE, VS, ROSCAVEL, DN 2", COM CORPO DIVIDIDO</v>
          </cell>
          <cell r="C3966" t="str">
            <v>UN</v>
          </cell>
          <cell r="D3966" t="str">
            <v>CR</v>
          </cell>
          <cell r="E3966" t="str">
            <v>60,75</v>
          </cell>
        </row>
        <row r="3967">
          <cell r="A3967">
            <v>6032</v>
          </cell>
          <cell r="B3967" t="str">
            <v>REGISTRO DE ESFERA, PVC, COM VOLANTE, VS, ROSCAVEL, DN 3/4", COM CORPO DIVIDIDO</v>
          </cell>
          <cell r="C3967" t="str">
            <v>UN</v>
          </cell>
          <cell r="D3967" t="str">
            <v>CR</v>
          </cell>
          <cell r="E3967" t="str">
            <v>17,35</v>
          </cell>
        </row>
        <row r="3968">
          <cell r="A3968">
            <v>11673</v>
          </cell>
          <cell r="B3968" t="str">
            <v>REGISTRO DE ESFERA, PVC, COM VOLANTE, VS, SOLDAVEL, DN 20 MM, COM CORPO DIVIDIDO</v>
          </cell>
          <cell r="C3968" t="str">
            <v>UN</v>
          </cell>
          <cell r="D3968" t="str">
            <v>CR</v>
          </cell>
          <cell r="E3968" t="str">
            <v>13,66</v>
          </cell>
        </row>
        <row r="3969">
          <cell r="A3969">
            <v>11674</v>
          </cell>
          <cell r="B3969" t="str">
            <v>REGISTRO DE ESFERA, PVC, COM VOLANTE, VS, SOLDAVEL, DN 25 MM, COM CORPO DIVIDIDO</v>
          </cell>
          <cell r="C3969" t="str">
            <v>UN</v>
          </cell>
          <cell r="D3969" t="str">
            <v>CR</v>
          </cell>
          <cell r="E3969" t="str">
            <v>17,59</v>
          </cell>
        </row>
        <row r="3970">
          <cell r="A3970">
            <v>11675</v>
          </cell>
          <cell r="B3970" t="str">
            <v>REGISTRO DE ESFERA, PVC, COM VOLANTE, VS, SOLDAVEL, DN 32 MM, COM CORPO DIVIDIDO</v>
          </cell>
          <cell r="C3970" t="str">
            <v>UN</v>
          </cell>
          <cell r="D3970" t="str">
            <v>CR</v>
          </cell>
          <cell r="E3970" t="str">
            <v>27,93</v>
          </cell>
        </row>
        <row r="3971">
          <cell r="A3971">
            <v>11676</v>
          </cell>
          <cell r="B3971" t="str">
            <v>REGISTRO DE ESFERA, PVC, COM VOLANTE, VS, SOLDAVEL, DN 40 MM, COM CORPO DIVIDIDO</v>
          </cell>
          <cell r="C3971" t="str">
            <v>UN</v>
          </cell>
          <cell r="D3971" t="str">
            <v>CR</v>
          </cell>
          <cell r="E3971" t="str">
            <v>37,36</v>
          </cell>
        </row>
        <row r="3972">
          <cell r="A3972">
            <v>11677</v>
          </cell>
          <cell r="B3972" t="str">
            <v>REGISTRO DE ESFERA, PVC, COM VOLANTE, VS, SOLDAVEL, DN 50 MM, COM CORPO DIVIDIDO</v>
          </cell>
          <cell r="C3972" t="str">
            <v>UN</v>
          </cell>
          <cell r="D3972" t="str">
            <v>CR</v>
          </cell>
          <cell r="E3972" t="str">
            <v>38,58</v>
          </cell>
        </row>
        <row r="3973">
          <cell r="A3973">
            <v>11678</v>
          </cell>
          <cell r="B3973" t="str">
            <v>REGISTRO DE ESFERA, PVC, COM VOLANTE, VS, SOLDAVEL, DN 60 MM, COM CORPO DIVIDIDO</v>
          </cell>
          <cell r="C3973" t="str">
            <v>UN</v>
          </cell>
          <cell r="D3973" t="str">
            <v>CR</v>
          </cell>
          <cell r="E3973" t="str">
            <v>70,66</v>
          </cell>
        </row>
        <row r="3974">
          <cell r="A3974">
            <v>6038</v>
          </cell>
          <cell r="B3974" t="str">
            <v>REGISTRO DE PRESSAO PVC, ROSCAVEL, VOLANTE SIMPLES, DE 1/2"</v>
          </cell>
          <cell r="C3974" t="str">
            <v>UN</v>
          </cell>
          <cell r="D3974" t="str">
            <v>CR</v>
          </cell>
          <cell r="E3974" t="str">
            <v>4,48</v>
          </cell>
        </row>
        <row r="3975">
          <cell r="A3975">
            <v>11718</v>
          </cell>
          <cell r="B3975" t="str">
            <v>REGISTRO DE PRESSAO PVC, ROSCAVEL, VOLANTE SIMPLES, DE 3/4"</v>
          </cell>
          <cell r="C3975" t="str">
            <v>UN</v>
          </cell>
          <cell r="D3975" t="str">
            <v>CR</v>
          </cell>
          <cell r="E3975" t="str">
            <v>12,78</v>
          </cell>
        </row>
        <row r="3976">
          <cell r="A3976">
            <v>6037</v>
          </cell>
          <cell r="B3976" t="str">
            <v>REGISTRO DE PRESSAO PVC, SOLDAVEL, VOLANTE SIMPLES, DE 20 MM</v>
          </cell>
          <cell r="C3976" t="str">
            <v>UN</v>
          </cell>
          <cell r="D3976" t="str">
            <v>CR</v>
          </cell>
          <cell r="E3976" t="str">
            <v>9,32</v>
          </cell>
        </row>
        <row r="3977">
          <cell r="A3977">
            <v>11719</v>
          </cell>
          <cell r="B3977" t="str">
            <v>REGISTRO DE PRESSAO PVC, SOLDAVEL, VOLANTE SIMPLES, DE 25 MM</v>
          </cell>
          <cell r="C3977" t="str">
            <v>UN</v>
          </cell>
          <cell r="D3977" t="str">
            <v>CR</v>
          </cell>
          <cell r="E3977" t="str">
            <v>10,37</v>
          </cell>
        </row>
        <row r="3978">
          <cell r="A3978">
            <v>6019</v>
          </cell>
          <cell r="B3978" t="str">
            <v>REGISTRO GAVETA BRUTO EM LATAO FORJADO, BITOLA 1 " (REF 1509)</v>
          </cell>
          <cell r="C3978" t="str">
            <v>UN</v>
          </cell>
          <cell r="D3978" t="str">
            <v>CR</v>
          </cell>
          <cell r="E3978" t="str">
            <v>38,84</v>
          </cell>
        </row>
        <row r="3979">
          <cell r="A3979">
            <v>6010</v>
          </cell>
          <cell r="B3979" t="str">
            <v>REGISTRO GAVETA BRUTO EM LATAO FORJADO, BITOLA 1 1/2 " (REF 1509)</v>
          </cell>
          <cell r="C3979" t="str">
            <v>UN</v>
          </cell>
          <cell r="D3979" t="str">
            <v>CR</v>
          </cell>
          <cell r="E3979" t="str">
            <v>66,83</v>
          </cell>
        </row>
        <row r="3980">
          <cell r="A3980">
            <v>6017</v>
          </cell>
          <cell r="B3980" t="str">
            <v>REGISTRO GAVETA BRUTO EM LATAO FORJADO, BITOLA 1 1/4 " (REF 1509)</v>
          </cell>
          <cell r="C3980" t="str">
            <v>UN</v>
          </cell>
          <cell r="D3980" t="str">
            <v>CR</v>
          </cell>
          <cell r="E3980" t="str">
            <v>52,93</v>
          </cell>
        </row>
        <row r="3981">
          <cell r="A3981">
            <v>6020</v>
          </cell>
          <cell r="B3981" t="str">
            <v>REGISTRO GAVETA BRUTO EM LATAO FORJADO, BITOLA 1/2 " (REF 1509)</v>
          </cell>
          <cell r="C3981" t="str">
            <v>UN</v>
          </cell>
          <cell r="D3981" t="str">
            <v>CR</v>
          </cell>
          <cell r="E3981" t="str">
            <v>23,33</v>
          </cell>
        </row>
        <row r="3982">
          <cell r="A3982">
            <v>6028</v>
          </cell>
          <cell r="B3982" t="str">
            <v>REGISTRO GAVETA BRUTO EM LATAO FORJADO, BITOLA 2 " (REF 1509)</v>
          </cell>
          <cell r="C3982" t="str">
            <v>UN</v>
          </cell>
          <cell r="D3982" t="str">
            <v>CR</v>
          </cell>
          <cell r="E3982" t="str">
            <v>93,08</v>
          </cell>
        </row>
        <row r="3983">
          <cell r="A3983">
            <v>6011</v>
          </cell>
          <cell r="B3983" t="str">
            <v>REGISTRO GAVETA BRUTO EM LATAO FORJADO, BITOLA 2 1/2 " (REF 1509)</v>
          </cell>
          <cell r="C3983" t="str">
            <v>UN</v>
          </cell>
          <cell r="D3983" t="str">
            <v>CR</v>
          </cell>
          <cell r="E3983" t="str">
            <v>193,05</v>
          </cell>
        </row>
        <row r="3984">
          <cell r="A3984">
            <v>6012</v>
          </cell>
          <cell r="B3984" t="str">
            <v>REGISTRO GAVETA BRUTO EM LATAO FORJADO, BITOLA 3 " (REF 1509)</v>
          </cell>
          <cell r="C3984" t="str">
            <v>UN</v>
          </cell>
          <cell r="D3984" t="str">
            <v>CR</v>
          </cell>
          <cell r="E3984" t="str">
            <v>233,72</v>
          </cell>
        </row>
        <row r="3985">
          <cell r="A3985">
            <v>6016</v>
          </cell>
          <cell r="B3985" t="str">
            <v>REGISTRO GAVETA BRUTO EM LATAO FORJADO, BITOLA 3/4 " (REF 1509)</v>
          </cell>
          <cell r="C3985" t="str">
            <v>UN</v>
          </cell>
          <cell r="D3985" t="str">
            <v>CR</v>
          </cell>
          <cell r="E3985" t="str">
            <v>24,60</v>
          </cell>
        </row>
        <row r="3986">
          <cell r="A3986">
            <v>6027</v>
          </cell>
          <cell r="B3986" t="str">
            <v>REGISTRO GAVETA BRUTO EM LATAO FORJADO, BITOLA 4 " (REF 1509)</v>
          </cell>
          <cell r="C3986" t="str">
            <v>UN</v>
          </cell>
          <cell r="D3986" t="str">
            <v>CR</v>
          </cell>
          <cell r="E3986" t="str">
            <v>486,98</v>
          </cell>
        </row>
        <row r="3987">
          <cell r="A3987">
            <v>6013</v>
          </cell>
          <cell r="B3987" t="str">
            <v>REGISTRO GAVETA COM ACABAMENTO E CANOPLA CROMADOS, SIMPLES, BITOLA 1 " (REF 1509)</v>
          </cell>
          <cell r="C3987" t="str">
            <v>UN</v>
          </cell>
          <cell r="D3987" t="str">
            <v>CR</v>
          </cell>
          <cell r="E3987" t="str">
            <v>73,48</v>
          </cell>
        </row>
        <row r="3988">
          <cell r="A3988">
            <v>6015</v>
          </cell>
          <cell r="B3988" t="str">
            <v>REGISTRO GAVETA COM ACABAMENTO E CANOPLA CROMADOS, SIMPLES, BITOLA 1 1/2 " (REF 1509)</v>
          </cell>
          <cell r="C3988" t="str">
            <v>UN</v>
          </cell>
          <cell r="D3988" t="str">
            <v>CR</v>
          </cell>
          <cell r="E3988" t="str">
            <v>106,86</v>
          </cell>
        </row>
        <row r="3989">
          <cell r="A3989">
            <v>6014</v>
          </cell>
          <cell r="B3989" t="str">
            <v>REGISTRO GAVETA COM ACABAMENTO E CANOPLA CROMADOS, SIMPLES, BITOLA 1 1/4 " (REF 1509)</v>
          </cell>
          <cell r="C3989" t="str">
            <v>UN</v>
          </cell>
          <cell r="D3989" t="str">
            <v>CR</v>
          </cell>
          <cell r="E3989" t="str">
            <v>102,17</v>
          </cell>
        </row>
        <row r="3990">
          <cell r="A3990">
            <v>6006</v>
          </cell>
          <cell r="B3990" t="str">
            <v>REGISTRO GAVETA COM ACABAMENTO E CANOPLA CROMADOS, SIMPLES, BITOLA 1/2 " (REF 1509)</v>
          </cell>
          <cell r="C3990" t="str">
            <v>UN</v>
          </cell>
          <cell r="D3990" t="str">
            <v>CR</v>
          </cell>
          <cell r="E3990" t="str">
            <v>53,21</v>
          </cell>
        </row>
        <row r="3991">
          <cell r="A3991">
            <v>6005</v>
          </cell>
          <cell r="B3991" t="str">
            <v>REGISTRO GAVETA COM ACABAMENTO E CANOPLA CROMADOS, SIMPLES, BITOLA 3/4 " (REF 1509)</v>
          </cell>
          <cell r="C3991" t="str">
            <v>UN</v>
          </cell>
          <cell r="D3991" t="str">
            <v>C</v>
          </cell>
          <cell r="E3991" t="str">
            <v>60,03</v>
          </cell>
        </row>
        <row r="3992">
          <cell r="A3992">
            <v>11756</v>
          </cell>
          <cell r="B3992" t="str">
            <v>REGISTRO OU REGULADOR DE GAS COZINHA, VAZAO DE 2 KG/H, 2,8 KPA</v>
          </cell>
          <cell r="C3992" t="str">
            <v>UN</v>
          </cell>
          <cell r="D3992" t="str">
            <v>CR</v>
          </cell>
          <cell r="E3992" t="str">
            <v>28,67</v>
          </cell>
        </row>
        <row r="3993">
          <cell r="A3993">
            <v>10904</v>
          </cell>
          <cell r="B3993" t="str">
            <v>REGISTRO OU VALVULA GLOBO ANGULAR EM LATAO, PARA HIDRANTES EM INSTALACAO PREDIAL DE INCENDIO, 45 GRAUS, DIAMETRO DE 2 1/2", COM VOLANTE, CLASSE DE PRESSAO DE ATE 200 PSI</v>
          </cell>
          <cell r="C3993" t="str">
            <v>UN</v>
          </cell>
          <cell r="D3993" t="str">
            <v>C</v>
          </cell>
          <cell r="E3993" t="str">
            <v>150,00</v>
          </cell>
        </row>
        <row r="3994">
          <cell r="A3994">
            <v>11752</v>
          </cell>
          <cell r="B3994" t="str">
            <v>REGISTRO PRESSAO BRUTO EM LATAO FORJADO, BITOLA 1/2 " (REF 1400)</v>
          </cell>
          <cell r="C3994" t="str">
            <v>UN</v>
          </cell>
          <cell r="D3994" t="str">
            <v>CR</v>
          </cell>
          <cell r="E3994" t="str">
            <v>16,53</v>
          </cell>
        </row>
        <row r="3995">
          <cell r="A3995">
            <v>11753</v>
          </cell>
          <cell r="B3995" t="str">
            <v>REGISTRO PRESSAO BRUTO EM LATAO FORJADO, BITOLA 3/4 " (REF 1400)</v>
          </cell>
          <cell r="C3995" t="str">
            <v>UN</v>
          </cell>
          <cell r="D3995" t="str">
            <v>CR</v>
          </cell>
          <cell r="E3995" t="str">
            <v>19,73</v>
          </cell>
        </row>
        <row r="3996">
          <cell r="A3996">
            <v>6021</v>
          </cell>
          <cell r="B3996" t="str">
            <v>REGISTRO PRESSAO COM ACABAMENTO E CANOPLA CROMADA, SIMPLES, BITOLA 1/2 " (REF 1416)</v>
          </cell>
          <cell r="C3996" t="str">
            <v>UN</v>
          </cell>
          <cell r="D3996" t="str">
            <v>CR</v>
          </cell>
          <cell r="E3996" t="str">
            <v>54,77</v>
          </cell>
        </row>
        <row r="3997">
          <cell r="A3997">
            <v>6024</v>
          </cell>
          <cell r="B3997" t="str">
            <v>REGISTRO PRESSAO COM ACABAMENTO E CANOPLA CROMADA, SIMPLES, BITOLA 3/4 " (REF 1416)</v>
          </cell>
          <cell r="C3997" t="str">
            <v>UN</v>
          </cell>
          <cell r="D3997" t="str">
            <v>CR</v>
          </cell>
          <cell r="E3997" t="str">
            <v>56,62</v>
          </cell>
        </row>
        <row r="3998">
          <cell r="A3998">
            <v>38379</v>
          </cell>
          <cell r="B3998" t="str">
            <v>REGUA DE ALUMINIO PARA PEDREIRO 2 X 1 "</v>
          </cell>
          <cell r="C3998" t="str">
            <v>M</v>
          </cell>
          <cell r="D3998" t="str">
            <v>CR</v>
          </cell>
          <cell r="E3998" t="str">
            <v>43,03</v>
          </cell>
        </row>
        <row r="3999">
          <cell r="A3999">
            <v>13897</v>
          </cell>
          <cell r="B3999" t="str">
            <v>REGUA VIBRADORA DUPLA PARA CONCRETO A GASOLINA 5,5 HP, PESO DE 60 KG, COMPRIMENTO 4 M</v>
          </cell>
          <cell r="C3999" t="str">
            <v>UN</v>
          </cell>
          <cell r="D3999" t="str">
            <v>AS</v>
          </cell>
          <cell r="E3999" t="str">
            <v>5.771,30</v>
          </cell>
        </row>
        <row r="4000">
          <cell r="A4000">
            <v>10640</v>
          </cell>
          <cell r="B4000" t="str">
            <v>REGUA VIBRATORIA DE CONCRETO TRELICADA, EQUIPADA COM MOTOR A GASOLINA DE 9 HP</v>
          </cell>
          <cell r="C4000" t="str">
            <v>UN</v>
          </cell>
          <cell r="D4000" t="str">
            <v>AS</v>
          </cell>
          <cell r="E4000" t="str">
            <v>12.499,42</v>
          </cell>
        </row>
        <row r="4001">
          <cell r="A4001">
            <v>11086</v>
          </cell>
          <cell r="B4001" t="str">
            <v>REJEITO DE MINERIO DE FERRO PARA PAVIMENTACAO (POSTO PEDREIRA/FORNECEDOR, SEM FRETE)</v>
          </cell>
          <cell r="C4001" t="str">
            <v>M3</v>
          </cell>
          <cell r="D4001" t="str">
            <v>CR</v>
          </cell>
          <cell r="E4001" t="str">
            <v>51,42</v>
          </cell>
        </row>
        <row r="4002">
          <cell r="A4002">
            <v>34357</v>
          </cell>
          <cell r="B4002" t="str">
            <v>REJUNTE CIMENTICIO, QUALQUER COR</v>
          </cell>
          <cell r="C4002" t="str">
            <v>KG</v>
          </cell>
          <cell r="D4002" t="str">
            <v>CR</v>
          </cell>
          <cell r="E4002" t="str">
            <v>3,22</v>
          </cell>
        </row>
        <row r="4003">
          <cell r="A4003">
            <v>37329</v>
          </cell>
          <cell r="B4003" t="str">
            <v>REJUNTE EPOXI, QUALQUER COR</v>
          </cell>
          <cell r="C4003" t="str">
            <v>KG</v>
          </cell>
          <cell r="D4003" t="str">
            <v>CR</v>
          </cell>
          <cell r="E4003" t="str">
            <v>68,02</v>
          </cell>
        </row>
        <row r="4004">
          <cell r="A4004">
            <v>2510</v>
          </cell>
          <cell r="B4004" t="str">
            <v>RELE FOTOELETRICO INTERNO E EXTERNO BIVOLT 1000 W, DE CONECTOR, SEM BASE</v>
          </cell>
          <cell r="C4004" t="str">
            <v>UN</v>
          </cell>
          <cell r="D4004" t="str">
            <v>AS</v>
          </cell>
          <cell r="E4004" t="str">
            <v>25,11</v>
          </cell>
        </row>
        <row r="4005">
          <cell r="A4005">
            <v>12359</v>
          </cell>
          <cell r="B4005" t="str">
            <v>RELE TERMICO BIMETAL PARA USO EM MOTORES TRIFASICOS, TENSAO 380 V, POTENCIA ATE 15 CV, CORRENTE NOMINAL MAXIMA 22 A</v>
          </cell>
          <cell r="C4005" t="str">
            <v>UN</v>
          </cell>
          <cell r="D4005" t="str">
            <v>AS</v>
          </cell>
          <cell r="E4005" t="str">
            <v>126,99</v>
          </cell>
        </row>
        <row r="4006">
          <cell r="A4006">
            <v>5320</v>
          </cell>
          <cell r="B4006" t="str">
            <v>REMOVEDOR DE TINTA OLEO/ESMALTE VERNIZ</v>
          </cell>
          <cell r="C4006" t="str">
            <v>L</v>
          </cell>
          <cell r="D4006" t="str">
            <v>CR</v>
          </cell>
          <cell r="E4006" t="str">
            <v>32,21</v>
          </cell>
        </row>
        <row r="4007">
          <cell r="A4007">
            <v>7353</v>
          </cell>
          <cell r="B4007" t="str">
            <v>RESINA ACRILICA BASE AGUA - COR BRANCA</v>
          </cell>
          <cell r="C4007" t="str">
            <v>L</v>
          </cell>
          <cell r="D4007" t="str">
            <v>CR</v>
          </cell>
          <cell r="E4007" t="str">
            <v>26,50</v>
          </cell>
        </row>
        <row r="4008">
          <cell r="A4008">
            <v>36144</v>
          </cell>
          <cell r="B4008" t="str">
            <v>RESPIRADOR DESCARTAVEL SEM VALVULA DE EXALACAO, PFF 1</v>
          </cell>
          <cell r="C4008" t="str">
            <v>UN</v>
          </cell>
          <cell r="D4008" t="str">
            <v>CR</v>
          </cell>
          <cell r="E4008" t="str">
            <v>1,38</v>
          </cell>
        </row>
        <row r="4009">
          <cell r="A4009">
            <v>10518</v>
          </cell>
          <cell r="B4009" t="str">
            <v>RETARDO PARA CORDEL DETONANTE</v>
          </cell>
          <cell r="C4009" t="str">
            <v>UN</v>
          </cell>
          <cell r="D4009" t="str">
            <v>AS</v>
          </cell>
          <cell r="E4009" t="str">
            <v>70,08</v>
          </cell>
        </row>
        <row r="4010">
          <cell r="A4010">
            <v>36530</v>
          </cell>
          <cell r="B4010" t="str">
            <v>RETROESCAVADEIRA SOBRE RODAS COM CARREGADEIRA, TRACAO 4 X 2, POTENCIA LIQUIDA 79 HP, PESO OPERACIONAL MINIMO DE 6570 KG, CAPACIDADE DA CARREGADEIRA DE 1,00 M3 E DA  RETROESCAVADEIRA MINIMA DE 0,20 M3, PROFUNDIDADE DE ESCAVACAO MAXIMA DE 4,37 M</v>
          </cell>
          <cell r="C4010" t="str">
            <v>UN</v>
          </cell>
          <cell r="D4010" t="str">
            <v>CR</v>
          </cell>
          <cell r="E4010" t="str">
            <v>267.365,84</v>
          </cell>
        </row>
        <row r="4011">
          <cell r="A4011">
            <v>6046</v>
          </cell>
          <cell r="B4011" t="str">
            <v>RETROESCAVADEIRA SOBRE RODAS COM CARREGADEIRA, TRACAO 4 X 4, POTENCIA LIQUIDA 72 HP, PESO OPERACIONAL MINIMO DE 7140 KG, CAPACIDADE MINIMA DA CARREGADEIRA DE 0,79 M3 E DA RETROESCAVADEIRA MINIMA DE 0,18 M3, PROFUNDIDADE DE ESCAVACAO MAXIMA DE 4,50 M</v>
          </cell>
          <cell r="C4011" t="str">
            <v>UN</v>
          </cell>
          <cell r="D4011" t="str">
            <v>C</v>
          </cell>
          <cell r="E4011" t="str">
            <v>290.000,00</v>
          </cell>
        </row>
        <row r="4012">
          <cell r="A4012">
            <v>36531</v>
          </cell>
          <cell r="B4012" t="str">
            <v>RETROESCAVADEIRA SOBRE RODAS COM CARREGADEIRA, TRACAO 4 X 4, POTENCIA LIQUIDA 88 HP, PESO OPERACIONAL MINIMO DE 6674 KG, CAPACIDADE DA CARREGADEIRA DE 1,00 M3 E DA  RETROESCAVADEIRA MINIMA DE 0,26 M3, PROFUNDIDADE DE ESCAVACAO MAXIMA DE 4,37 M</v>
          </cell>
          <cell r="C4012" t="str">
            <v>UN</v>
          </cell>
          <cell r="D4012" t="str">
            <v>CR</v>
          </cell>
          <cell r="E4012" t="str">
            <v>300.609,73</v>
          </cell>
        </row>
        <row r="4013">
          <cell r="A4013">
            <v>34684</v>
          </cell>
          <cell r="B4013" t="str">
            <v>REVESTIMENTO DE PAREDE EM GRANILITE, MARMORITE OU GRANITINA - ESP = 5 MM (INCLUSO EXECUCAO)</v>
          </cell>
          <cell r="C4013" t="str">
            <v>M2</v>
          </cell>
          <cell r="D4013" t="str">
            <v>AS</v>
          </cell>
          <cell r="E4013" t="str">
            <v>196,31</v>
          </cell>
        </row>
        <row r="4014">
          <cell r="A4014">
            <v>34683</v>
          </cell>
          <cell r="B4014" t="str">
            <v>REVESTIMENTO DE PAREDE EM GRANILITE, MARMORITE OU GRANITINA COLORIDO - ESP = 5 MM (INCLUSO EXECUCAO)</v>
          </cell>
          <cell r="C4014" t="str">
            <v>M2</v>
          </cell>
          <cell r="D4014" t="str">
            <v>AS</v>
          </cell>
          <cell r="E4014" t="str">
            <v>122,69</v>
          </cell>
        </row>
        <row r="4015">
          <cell r="A4015">
            <v>533</v>
          </cell>
          <cell r="B4015" t="str">
            <v>REVESTIMENTO EM CERAMICA ESMALTADA COMERCIAL, PEI MENOR OU IGUAL A 3, FORMATO MENOR OU IGUAL A 2025 CM2</v>
          </cell>
          <cell r="C4015" t="str">
            <v>M2</v>
          </cell>
          <cell r="D4015" t="str">
            <v>CR</v>
          </cell>
          <cell r="E4015" t="str">
            <v>14,40</v>
          </cell>
        </row>
        <row r="4016">
          <cell r="A4016">
            <v>10515</v>
          </cell>
          <cell r="B4016" t="str">
            <v>REVESTIMENTO EM CERAMICA ESMALTADA EXTRA, PEI MAIOR OU IGUAL 4, FORMATO MAIOR A 2025 CM2</v>
          </cell>
          <cell r="C4016" t="str">
            <v>M2</v>
          </cell>
          <cell r="D4016" t="str">
            <v>CR</v>
          </cell>
          <cell r="E4016" t="str">
            <v>37,13</v>
          </cell>
        </row>
        <row r="4017">
          <cell r="A4017">
            <v>536</v>
          </cell>
          <cell r="B4017" t="str">
            <v>REVESTIMENTO EM CERAMICA ESMALTADA EXTRA, PEI MENOR OU IGUAL A 3, FORMATO MENOR OU IGUAL A 2025 CM2</v>
          </cell>
          <cell r="C4017" t="str">
            <v>M2</v>
          </cell>
          <cell r="D4017" t="str">
            <v>C</v>
          </cell>
          <cell r="E4017" t="str">
            <v>24,40</v>
          </cell>
        </row>
        <row r="4018">
          <cell r="A4018">
            <v>153</v>
          </cell>
          <cell r="B4018" t="str">
            <v>REVESTIMENTO EPOXI DE ALTA RESISTENCIA QUIMICA, ISENTO DE SOLVENTES, BICOMPONENTE</v>
          </cell>
          <cell r="C4018" t="str">
            <v>L</v>
          </cell>
          <cell r="D4018" t="str">
            <v>CR</v>
          </cell>
          <cell r="E4018" t="str">
            <v>71,75</v>
          </cell>
        </row>
        <row r="4019">
          <cell r="A4019">
            <v>34682</v>
          </cell>
          <cell r="B4019" t="str">
            <v>REVESTIMENTO PARA ESCADA EM GRANILITE, MARMORITE OU GRANITINA ESP = 8 MM (INCLUSO EXECUCAO)</v>
          </cell>
          <cell r="C4019" t="str">
            <v>M2</v>
          </cell>
          <cell r="D4019" t="str">
            <v>AS</v>
          </cell>
          <cell r="E4019" t="str">
            <v>93,82</v>
          </cell>
        </row>
        <row r="4020">
          <cell r="A4020">
            <v>20205</v>
          </cell>
          <cell r="B4020" t="str">
            <v>RIPA  APARELHADA *1,5 X 5* CM, EM MACARANDUBA, ANGELIM OU EQUIVALENTE DA REGIAO</v>
          </cell>
          <cell r="C4020" t="str">
            <v>M</v>
          </cell>
          <cell r="D4020" t="str">
            <v>CR</v>
          </cell>
          <cell r="E4020" t="str">
            <v>2,21</v>
          </cell>
        </row>
        <row r="4021">
          <cell r="A4021">
            <v>4412</v>
          </cell>
          <cell r="B4021" t="str">
            <v>RIPA NAO APARELHADA  *1 X 3* CM, EM MACARANDUBA, ANGELIM OU EQUIVALENTE DA REGIAO - BRUTA</v>
          </cell>
          <cell r="C4021" t="str">
            <v>M</v>
          </cell>
          <cell r="D4021" t="str">
            <v>CR</v>
          </cell>
          <cell r="E4021" t="str">
            <v>1,32</v>
          </cell>
        </row>
        <row r="4022">
          <cell r="A4022">
            <v>4408</v>
          </cell>
          <cell r="B4022" t="str">
            <v>RIPA NAO APARELHADA,  *1,5 X 5* CM, EM MACARANDUBA, ANGELIM OU EQUIVALENTE DA REGIAO -  BRUTA</v>
          </cell>
          <cell r="C4022" t="str">
            <v>M</v>
          </cell>
          <cell r="D4022" t="str">
            <v>CR</v>
          </cell>
          <cell r="E4022" t="str">
            <v>1,65</v>
          </cell>
        </row>
        <row r="4023">
          <cell r="A4023">
            <v>10559</v>
          </cell>
          <cell r="B4023" t="str">
            <v>ROCADEIRA COSTAL COM MOTOR A GASOLINA DE *32* CC</v>
          </cell>
          <cell r="C4023" t="str">
            <v>UN</v>
          </cell>
          <cell r="D4023" t="str">
            <v>AS</v>
          </cell>
          <cell r="E4023" t="str">
            <v>2.770,00</v>
          </cell>
        </row>
        <row r="4024">
          <cell r="A4024">
            <v>10664</v>
          </cell>
          <cell r="B4024" t="str">
            <v>ROCADEIRA DESLOCAVEL, LARGURA DE TRABALHO DE 1,3 M</v>
          </cell>
          <cell r="C4024" t="str">
            <v>UN</v>
          </cell>
          <cell r="D4024" t="str">
            <v>AS</v>
          </cell>
          <cell r="E4024" t="str">
            <v>7.528,26</v>
          </cell>
        </row>
        <row r="4025">
          <cell r="A4025">
            <v>36250</v>
          </cell>
          <cell r="B4025" t="str">
            <v>RODAFORRO EM PVC, PARA FORRO DE PVC, COMPRIMENTO 6 M</v>
          </cell>
          <cell r="C4025" t="str">
            <v>M</v>
          </cell>
          <cell r="D4025" t="str">
            <v>CR</v>
          </cell>
          <cell r="E4025" t="str">
            <v>4,93</v>
          </cell>
        </row>
        <row r="4026">
          <cell r="A4026">
            <v>10857</v>
          </cell>
          <cell r="B4026" t="str">
            <v>RODAPE ARDOSIA, CINZA, 10 CM, E= *1CM</v>
          </cell>
          <cell r="C4026" t="str">
            <v>M</v>
          </cell>
          <cell r="D4026" t="str">
            <v>CR</v>
          </cell>
          <cell r="E4026" t="str">
            <v>11,29</v>
          </cell>
        </row>
        <row r="4027">
          <cell r="A4027">
            <v>4803</v>
          </cell>
          <cell r="B4027" t="str">
            <v>RODAPE DE BORRACHA LISO, H = 70 MM, E = *2* MM, PARA ARGAMASSA, PRETO</v>
          </cell>
          <cell r="C4027" t="str">
            <v>M</v>
          </cell>
          <cell r="D4027" t="str">
            <v>CR</v>
          </cell>
          <cell r="E4027" t="str">
            <v>23,69</v>
          </cell>
        </row>
        <row r="4028">
          <cell r="A4028">
            <v>6186</v>
          </cell>
          <cell r="B4028" t="str">
            <v>RODAPE DE MADEIRA MACICA CUMARU/IPE CHAMPANHE OU EQUIVALENTE DA REGIAO, *1,5 X 7 CM</v>
          </cell>
          <cell r="C4028" t="str">
            <v>M</v>
          </cell>
          <cell r="D4028" t="str">
            <v>CR</v>
          </cell>
          <cell r="E4028" t="str">
            <v>9,05</v>
          </cell>
        </row>
        <row r="4029">
          <cell r="A4029">
            <v>4829</v>
          </cell>
          <cell r="B4029" t="str">
            <v>RODAPE EM MARMORE, POLIDO, BRANCO COMUM, L= *7* CM, E=  *2* CM, CORTE RETO</v>
          </cell>
          <cell r="C4029" t="str">
            <v>M</v>
          </cell>
          <cell r="D4029" t="str">
            <v>CR</v>
          </cell>
          <cell r="E4029" t="str">
            <v>47,62</v>
          </cell>
        </row>
        <row r="4030">
          <cell r="A4030">
            <v>39829</v>
          </cell>
          <cell r="B4030" t="str">
            <v>RODAPE EM POLIESTIRENO, BRANCO, H = *5* CM, E = *1,5* CM</v>
          </cell>
          <cell r="C4030" t="str">
            <v>M</v>
          </cell>
          <cell r="D4030" t="str">
            <v>C</v>
          </cell>
          <cell r="E4030" t="str">
            <v>32,46</v>
          </cell>
        </row>
        <row r="4031">
          <cell r="A4031">
            <v>20231</v>
          </cell>
          <cell r="B4031" t="str">
            <v>RODAPE OU RODABANCADA EM GRANITO, POLIDO, TIPO ANDORINHA/ QUARTZ/ CASTELO/ CORUMBA OU OUTROS EQUIVALENTES DA REGIAO, H= 10 CM, E=  *2,0* CM</v>
          </cell>
          <cell r="C4031" t="str">
            <v>M</v>
          </cell>
          <cell r="D4031" t="str">
            <v>CR</v>
          </cell>
          <cell r="E4031" t="str">
            <v>47,63</v>
          </cell>
        </row>
        <row r="4032">
          <cell r="A4032">
            <v>4804</v>
          </cell>
          <cell r="B4032" t="str">
            <v>RODAPE PLANO PARA PISO VINILICO, H = 5 CM</v>
          </cell>
          <cell r="C4032" t="str">
            <v>M</v>
          </cell>
          <cell r="D4032" t="str">
            <v>CR</v>
          </cell>
          <cell r="E4032" t="str">
            <v>18,18</v>
          </cell>
        </row>
        <row r="4033">
          <cell r="A4033">
            <v>34680</v>
          </cell>
          <cell r="B4033" t="str">
            <v>RODAPE PRE-MOLDADO DE GRANILITE, MARMORITE OU GRANITINA L = 10 CM</v>
          </cell>
          <cell r="C4033" t="str">
            <v>M</v>
          </cell>
          <cell r="D4033" t="str">
            <v>AS</v>
          </cell>
          <cell r="E4033" t="str">
            <v>28,86</v>
          </cell>
        </row>
        <row r="4034">
          <cell r="A4034">
            <v>11573</v>
          </cell>
          <cell r="B4034" t="str">
            <v>RODIZIO TIPO NAPOLEAO PARA JANELAS DE CORRER, EM ZAMAC, COMPRIMENTO DE APROX 60 CM, COM ROLAMENTO EM ACO</v>
          </cell>
          <cell r="C4034" t="str">
            <v>UN</v>
          </cell>
          <cell r="D4034" t="str">
            <v>CR</v>
          </cell>
          <cell r="E4034" t="str">
            <v>4,72</v>
          </cell>
        </row>
        <row r="4035">
          <cell r="A4035">
            <v>38401</v>
          </cell>
          <cell r="B4035" t="str">
            <v>RODO PARA CHAO 40 CM COM CABO</v>
          </cell>
          <cell r="C4035" t="str">
            <v>UN</v>
          </cell>
          <cell r="D4035" t="str">
            <v>CR</v>
          </cell>
          <cell r="E4035" t="str">
            <v>13,73</v>
          </cell>
        </row>
        <row r="4036">
          <cell r="A4036">
            <v>11575</v>
          </cell>
          <cell r="B4036" t="str">
            <v>ROLDANA CONCAVA DUPLA, 4 RODAS, EM ZAMAC COM CHAPA DE LATAO, ROLAMENTOS EM ACO, PARA PORTAS E JANELAS DE CORRER</v>
          </cell>
          <cell r="C4036" t="str">
            <v>UN</v>
          </cell>
          <cell r="D4036" t="str">
            <v>CR</v>
          </cell>
          <cell r="E4036" t="str">
            <v>45,57</v>
          </cell>
        </row>
        <row r="4037">
          <cell r="A4037">
            <v>38179</v>
          </cell>
          <cell r="B4037" t="str">
            <v>ROLDANA CONCAVA DUPLA, 4 RODAS, PARA PORTA DE CORRER, EM ZAMAC COM CHAPA DE ACO,  ROLAMENTO INTERNO BLINDADO DE ACO REVESTIDO EM NYLON</v>
          </cell>
          <cell r="C4037" t="str">
            <v>UN</v>
          </cell>
          <cell r="D4037" t="str">
            <v>CR</v>
          </cell>
          <cell r="E4037" t="str">
            <v>37,68</v>
          </cell>
        </row>
        <row r="4038">
          <cell r="A4038">
            <v>20256</v>
          </cell>
          <cell r="B4038" t="str">
            <v>ROLDANA PLASTICA COM PREGO, TAMANHO 30 X 30 MM, PARA INSTALACAO ELETRICA APARENTE</v>
          </cell>
          <cell r="C4038" t="str">
            <v>UN</v>
          </cell>
          <cell r="D4038" t="str">
            <v>CR</v>
          </cell>
          <cell r="E4038" t="str">
            <v>0,31</v>
          </cell>
        </row>
        <row r="4039">
          <cell r="A4039">
            <v>14511</v>
          </cell>
          <cell r="B4039" t="str">
            <v>ROLO COMPACTADOR DE PNEUS, ESTATICO, PRESSAO VARIAVEL, POTENCIA 110 HP, PESO SEM/COM LASTRO 10,8/27 T, LARGURA DE ROLAGEM 2,30 M</v>
          </cell>
          <cell r="C4039" t="str">
            <v>UN</v>
          </cell>
          <cell r="D4039" t="str">
            <v>AS</v>
          </cell>
          <cell r="E4039" t="str">
            <v>595.829,15</v>
          </cell>
        </row>
        <row r="4040">
          <cell r="A4040">
            <v>10642</v>
          </cell>
          <cell r="B4040" t="str">
            <v>ROLO COMPACTADOR DE PNEUS, ESTATICO, PRESSAO VARIAVEL, POTENCIA 111 HP, PESO SEM/COM LASTRO 9,5/26,0 T, LARGURA DE ROLAGEM 1,90 M</v>
          </cell>
          <cell r="C4040" t="str">
            <v>UN</v>
          </cell>
          <cell r="D4040" t="str">
            <v>AS</v>
          </cell>
          <cell r="E4040" t="str">
            <v>561.300,00</v>
          </cell>
        </row>
        <row r="4041">
          <cell r="A4041">
            <v>14489</v>
          </cell>
          <cell r="B4041" t="str">
            <v>ROLO COMPACTADOR PE DE CARNEIRO VIBRATORIO, POTENCIA 125 HP, PESO OPERACIONAL SEM/COM LASTRO 11,95/13,30 T, IMPACTO DINAMICO 38,5/22,5 T, LARGURA DE TRABALHO 2,15 M</v>
          </cell>
          <cell r="C4041" t="str">
            <v>UN</v>
          </cell>
          <cell r="D4041" t="str">
            <v>AS</v>
          </cell>
          <cell r="E4041" t="str">
            <v>497.862,65</v>
          </cell>
        </row>
        <row r="4042">
          <cell r="A4042">
            <v>14513</v>
          </cell>
          <cell r="B4042" t="str">
            <v>ROLO COMPACTADOR PE DE CARNEIRO VIBRATORIO, POTENCIA 80 HP, PESO OPERACIONAL SEM/COM LASTRO 7,4/8,8 T, LARGURA DE TRABALHO 1,68 M</v>
          </cell>
          <cell r="C4042" t="str">
            <v>UN</v>
          </cell>
          <cell r="D4042" t="str">
            <v>AS</v>
          </cell>
          <cell r="E4042" t="str">
            <v>373.408,81</v>
          </cell>
        </row>
        <row r="4043">
          <cell r="A4043">
            <v>13600</v>
          </cell>
          <cell r="B4043" t="str">
            <v>ROLO COMPACTADOR VIBRATORIO DE UM CILINDRO LISO DE ACO, POTENCIA 125 HP, PESO SEM/COM LASTRO 10,75/12,92 T, IMPACTO DINAMICO 31,5/18,5 T, LARGURA TRABALHO 2,15 M</v>
          </cell>
          <cell r="C4043" t="str">
            <v>UN</v>
          </cell>
          <cell r="D4043" t="str">
            <v>AS</v>
          </cell>
          <cell r="E4043" t="str">
            <v>481.802,51</v>
          </cell>
        </row>
        <row r="4044">
          <cell r="A4044">
            <v>10646</v>
          </cell>
          <cell r="B4044" t="str">
            <v>ROLO COMPACTADOR VIBRATORIO DE UM CILINDRO, ACO LISO, POTENCIA 80 HP, PESO OPERACIONAL MAXIMO 8,1 T, IMPACTO DINAMICO 16,15/9,5 T, LARGURA TRABALHO 1,68 M</v>
          </cell>
          <cell r="C4044" t="str">
            <v>UN</v>
          </cell>
          <cell r="D4044" t="str">
            <v>AS</v>
          </cell>
          <cell r="E4044" t="str">
            <v>359.151,67</v>
          </cell>
        </row>
        <row r="4045">
          <cell r="A4045">
            <v>6070</v>
          </cell>
          <cell r="B4045" t="str">
            <v>ROLO COMPACTADOR VIBRATORIO PE DE CARNEIRO, COM CONTROLE REMOTO POR RADIO, POTENCIA  12,5 KW, PESO OPERACIONAL DE 1,675 T, LARGURA DE TRABALHO 0,85 M</v>
          </cell>
          <cell r="C4045" t="str">
            <v>UN</v>
          </cell>
          <cell r="D4045" t="str">
            <v>AS</v>
          </cell>
          <cell r="E4045" t="str">
            <v>490.736,56</v>
          </cell>
        </row>
        <row r="4046">
          <cell r="A4046">
            <v>6069</v>
          </cell>
          <cell r="B4046" t="str">
            <v>ROLO COMPACTADOR VIBRATORIO REBOCAVEL, CILINDRO DE ACO LISO, POTENCIA DE TRACAO DE 65 CV, PESO DE 4,7 T, IMPACTO DINAMICO TOTAL DE 18,3 T, LARGURA DO ROLO 1,67 M</v>
          </cell>
          <cell r="C4046" t="str">
            <v>UN</v>
          </cell>
          <cell r="D4046" t="str">
            <v>AS</v>
          </cell>
          <cell r="E4046" t="str">
            <v>108.411,10</v>
          </cell>
        </row>
        <row r="4047">
          <cell r="A4047">
            <v>14626</v>
          </cell>
          <cell r="B4047" t="str">
            <v>ROLO COMPACTADOR VIBRATORIO TANDEM, ACO LISO, POTENCIA 125 HP, PESO SEM/COM LASTRO 10,20/11,65 T, LARGURA DE TRABALHO 1,73 M</v>
          </cell>
          <cell r="C4047" t="str">
            <v>UN</v>
          </cell>
          <cell r="D4047" t="str">
            <v>AS</v>
          </cell>
          <cell r="E4047" t="str">
            <v>537.244,30</v>
          </cell>
        </row>
        <row r="4048">
          <cell r="A4048">
            <v>6067</v>
          </cell>
          <cell r="B4048" t="str">
            <v>ROLO COMPACTADOR VIBRATORIO TANDEM, ACO LISO, POTENCIA 58 CV, PESO SEM/COM LASTRO 6,5/9,4 T, LARGURA DE TRABALHO 1,20 M</v>
          </cell>
          <cell r="C4048" t="str">
            <v>UN</v>
          </cell>
          <cell r="D4048" t="str">
            <v>AS</v>
          </cell>
          <cell r="E4048" t="str">
            <v>441.021,43</v>
          </cell>
        </row>
        <row r="4049">
          <cell r="A4049">
            <v>38393</v>
          </cell>
          <cell r="B4049" t="str">
            <v>ROLO DE ESPUMA POLIESTER 23 CM (SEM CABO)</v>
          </cell>
          <cell r="C4049" t="str">
            <v>UN</v>
          </cell>
          <cell r="D4049" t="str">
            <v>C</v>
          </cell>
          <cell r="E4049" t="str">
            <v>13,12</v>
          </cell>
        </row>
        <row r="4050">
          <cell r="A4050">
            <v>38390</v>
          </cell>
          <cell r="B4050" t="str">
            <v>ROLO DE LA DE CARNEIRO 23 CM (SEM CABO)</v>
          </cell>
          <cell r="C4050" t="str">
            <v>UN</v>
          </cell>
          <cell r="D4050" t="str">
            <v>CR</v>
          </cell>
          <cell r="E4050" t="str">
            <v>29,10</v>
          </cell>
        </row>
        <row r="4051">
          <cell r="A4051">
            <v>36532</v>
          </cell>
          <cell r="B4051" t="str">
            <v>ROMPEDOR ELETRICO PESO 26 KG, POTENCIA OPERACIONAL DE 2,5 KW</v>
          </cell>
          <cell r="C4051" t="str">
            <v>UN</v>
          </cell>
          <cell r="D4051" t="str">
            <v>CR</v>
          </cell>
          <cell r="E4051" t="str">
            <v>29.382,57</v>
          </cell>
        </row>
        <row r="4052">
          <cell r="A4052">
            <v>11578</v>
          </cell>
          <cell r="B4052" t="str">
            <v>ROSETA QUADRADA, SEM FUROS, EM ACO INOX POLIDO, LARGURA APROXIMADA DE 50 MM, PARA FECHADURA DE PORTA - PARAFUSOS INCLUIDOS</v>
          </cell>
          <cell r="C4052" t="str">
            <v>UN</v>
          </cell>
          <cell r="D4052" t="str">
            <v>CR</v>
          </cell>
          <cell r="E4052" t="str">
            <v>9,84</v>
          </cell>
        </row>
        <row r="4053">
          <cell r="A4053">
            <v>11577</v>
          </cell>
          <cell r="B4053" t="str">
            <v>ROSETA REDONDA DE SOBREPOR, SEM FUROS, EM ACO INOX POLIDO, DIAMETRO APROXIMADO DE 50 MM, PARA FECHADURA DE PORTA - PARAFUSOS INCLUIDOS</v>
          </cell>
          <cell r="C4053" t="str">
            <v>UN</v>
          </cell>
          <cell r="D4053" t="str">
            <v>CR</v>
          </cell>
          <cell r="E4053" t="str">
            <v>9,39</v>
          </cell>
        </row>
        <row r="4054">
          <cell r="A4054">
            <v>42432</v>
          </cell>
          <cell r="B4054" t="str">
            <v>ROTACAO DIAGONAL DUPLA, APARELHO TRIPLO, EM TUBO DE ACO CARBONO, PINTURA NO PROCESSO ELETROSTATICO - EQUIPAMENTO DE GINASTICA PARA ACADEMIA AO AR LIVRE / ACADEMIA DA TERCEIRA IDADE - ATI</v>
          </cell>
          <cell r="C4054" t="str">
            <v>UN</v>
          </cell>
          <cell r="D4054" t="str">
            <v>AS</v>
          </cell>
          <cell r="E4054" t="str">
            <v>1.921,77</v>
          </cell>
        </row>
        <row r="4055">
          <cell r="A4055">
            <v>42437</v>
          </cell>
          <cell r="B4055" t="str">
            <v>ROTACAO VERTICAL DUPLO, EM TUBO DE ACO CARBONO, PINTURA NO PROCESSO ELETROSTATICO - EQUIPAMENTO DE GINASTICA PARA ACADEMIA AO AR LIVRE / ACADEMIA DA TERCEIRA IDADE - ATI</v>
          </cell>
          <cell r="C4055" t="str">
            <v>UN</v>
          </cell>
          <cell r="D4055" t="str">
            <v>AS</v>
          </cell>
          <cell r="E4055" t="str">
            <v>1.461,06</v>
          </cell>
        </row>
        <row r="4056">
          <cell r="A4056">
            <v>1116</v>
          </cell>
          <cell r="B4056" t="str">
            <v>RUFO EXTERNO DE CHAPA DE ACO GALVANIZADA NUM 26, CORTE 25 CM</v>
          </cell>
          <cell r="C4056" t="str">
            <v>M</v>
          </cell>
          <cell r="D4056" t="str">
            <v>AS</v>
          </cell>
          <cell r="E4056" t="str">
            <v>24,77</v>
          </cell>
        </row>
        <row r="4057">
          <cell r="A4057">
            <v>1115</v>
          </cell>
          <cell r="B4057" t="str">
            <v>RUFO EXTERNO DE CHAPA DE ACO GALVANIZADA NUM 26, CORTE 28 CM</v>
          </cell>
          <cell r="C4057" t="str">
            <v>M</v>
          </cell>
          <cell r="D4057" t="str">
            <v>AS</v>
          </cell>
          <cell r="E4057" t="str">
            <v>29,68</v>
          </cell>
        </row>
        <row r="4058">
          <cell r="A4058">
            <v>1113</v>
          </cell>
          <cell r="B4058" t="str">
            <v>RUFO EXTERNO/INTERNO DE CHAPA DE ACO GALVANIZADA NUM 26, CORTE 33 CM</v>
          </cell>
          <cell r="C4058" t="str">
            <v>M</v>
          </cell>
          <cell r="D4058" t="str">
            <v>AS</v>
          </cell>
          <cell r="E4058" t="str">
            <v>34,70</v>
          </cell>
        </row>
        <row r="4059">
          <cell r="A4059">
            <v>1114</v>
          </cell>
          <cell r="B4059" t="str">
            <v>RUFO INTERNO DE CHAPA DE ACO GALVANIZADA NUM 26, CORTE 50 CM</v>
          </cell>
          <cell r="C4059" t="str">
            <v>M</v>
          </cell>
          <cell r="D4059" t="str">
            <v>AS</v>
          </cell>
          <cell r="E4059" t="str">
            <v>41,34</v>
          </cell>
        </row>
        <row r="4060">
          <cell r="A4060">
            <v>40873</v>
          </cell>
          <cell r="B4060" t="str">
            <v>RUFO INTERNO/EXTERNO DE CHAPA DE ACO GALVANIZADA NUM 24, CORTE 25 CM</v>
          </cell>
          <cell r="C4060" t="str">
            <v>M</v>
          </cell>
          <cell r="D4060" t="str">
            <v>AS</v>
          </cell>
          <cell r="E4060" t="str">
            <v>32,35</v>
          </cell>
        </row>
        <row r="4061">
          <cell r="A4061">
            <v>20214</v>
          </cell>
          <cell r="B4061" t="str">
            <v>RUFO PARA TELHA ESTRUTURAL DE FIBROCIMENTO 1 ABA (SEM AMIANTO)</v>
          </cell>
          <cell r="C4061" t="str">
            <v>UN</v>
          </cell>
          <cell r="D4061" t="str">
            <v>CR</v>
          </cell>
          <cell r="E4061" t="str">
            <v>33,32</v>
          </cell>
        </row>
        <row r="4062">
          <cell r="A4062">
            <v>11064</v>
          </cell>
          <cell r="B4062" t="str">
            <v>RUFO PARA TELHA ESTRUTURAL DE FIBROCIMENTO 2 ABAS, COMPRIMENTO DE 1031 MM (SEM AMIANTO)</v>
          </cell>
          <cell r="C4062" t="str">
            <v>UN</v>
          </cell>
          <cell r="D4062" t="str">
            <v>CR</v>
          </cell>
          <cell r="E4062" t="str">
            <v>14,13</v>
          </cell>
        </row>
        <row r="4063">
          <cell r="A4063">
            <v>7237</v>
          </cell>
          <cell r="B4063" t="str">
            <v>RUFO PARA TELHA ONDULADA DE FIBROCIMENTO, E = 6 MM, ABA *260* MM, COMPRIMENTO 1100 MM (SEM AMIANTO)</v>
          </cell>
          <cell r="C4063" t="str">
            <v>UN</v>
          </cell>
          <cell r="D4063" t="str">
            <v>CR</v>
          </cell>
          <cell r="E4063" t="str">
            <v>19,27</v>
          </cell>
        </row>
        <row r="4064">
          <cell r="A4064">
            <v>11757</v>
          </cell>
          <cell r="B4064" t="str">
            <v>SABONETEIRA DE PAREDE EM METAL CROMADO</v>
          </cell>
          <cell r="C4064" t="str">
            <v>UN</v>
          </cell>
          <cell r="D4064" t="str">
            <v>C</v>
          </cell>
          <cell r="E4064" t="str">
            <v>23,26</v>
          </cell>
        </row>
        <row r="4065">
          <cell r="A4065">
            <v>11758</v>
          </cell>
          <cell r="B4065" t="str">
            <v>SABONETEIRA PLASTICA TIPO DISPENSER PARA SABONETE LIQUIDO COM RESERVATORIO 800 A 1500 ML</v>
          </cell>
          <cell r="C4065" t="str">
            <v>UN</v>
          </cell>
          <cell r="D4065" t="str">
            <v>C</v>
          </cell>
          <cell r="E4065" t="str">
            <v>49,95</v>
          </cell>
        </row>
        <row r="4066">
          <cell r="A4066">
            <v>37526</v>
          </cell>
          <cell r="B4066" t="str">
            <v>SACO DE RAFIA PARA ENTULHO, NOVO, LISO (SEM CLICHE), *60 x 90* CM</v>
          </cell>
          <cell r="C4066" t="str">
            <v>UN</v>
          </cell>
          <cell r="D4066" t="str">
            <v>CR</v>
          </cell>
          <cell r="E4066" t="str">
            <v>2,49</v>
          </cell>
        </row>
        <row r="4067">
          <cell r="A4067">
            <v>6076</v>
          </cell>
          <cell r="B4067" t="str">
            <v>SAIBRO PARA ARGAMASSA (COLETADO NO COMERCIO)</v>
          </cell>
          <cell r="C4067" t="str">
            <v>M3</v>
          </cell>
          <cell r="D4067" t="str">
            <v>C</v>
          </cell>
          <cell r="E4067" t="str">
            <v>55,72</v>
          </cell>
        </row>
        <row r="4068">
          <cell r="A4068">
            <v>13109</v>
          </cell>
          <cell r="B4068" t="str">
            <v>SAPATA DE PVC ADITIVADO NERVURADO D = 6"</v>
          </cell>
          <cell r="C4068" t="str">
            <v>UN</v>
          </cell>
          <cell r="D4068" t="str">
            <v>AS</v>
          </cell>
          <cell r="E4068" t="str">
            <v>254,43</v>
          </cell>
        </row>
        <row r="4069">
          <cell r="A4069">
            <v>13110</v>
          </cell>
          <cell r="B4069" t="str">
            <v>SAPATA DE PVC ADITIVADO NERVURADO D = 8"</v>
          </cell>
          <cell r="C4069" t="str">
            <v>UN</v>
          </cell>
          <cell r="D4069" t="str">
            <v>AS</v>
          </cell>
          <cell r="E4069" t="str">
            <v>334,84</v>
          </cell>
        </row>
        <row r="4070">
          <cell r="A4070">
            <v>7581</v>
          </cell>
          <cell r="B4070" t="str">
            <v>SAPATILHA EM ACO GALVANIZADO PARA CABOS COM DIAMETRO NOMINAL ATE 5/8"</v>
          </cell>
          <cell r="C4070" t="str">
            <v>UN</v>
          </cell>
          <cell r="D4070" t="str">
            <v>CR</v>
          </cell>
          <cell r="E4070" t="str">
            <v>4,36</v>
          </cell>
        </row>
        <row r="4071">
          <cell r="A4071">
            <v>4509</v>
          </cell>
          <cell r="B4071" t="str">
            <v>SARRAFO *2,5 X 10* CM EM PINUS, MISTA OU EQUIVALENTE DA REGIAO - BRUTA</v>
          </cell>
          <cell r="C4071" t="str">
            <v>M</v>
          </cell>
          <cell r="D4071" t="str">
            <v>CR</v>
          </cell>
          <cell r="E4071" t="str">
            <v>2,35</v>
          </cell>
        </row>
        <row r="4072">
          <cell r="A4072">
            <v>4512</v>
          </cell>
          <cell r="B4072" t="str">
            <v>SARRAFO *2,5 X 5* CM EM PINUS, MISTA OU EQUIVALENTE DA REGIAO - BRUTA</v>
          </cell>
          <cell r="C4072" t="str">
            <v>M</v>
          </cell>
          <cell r="D4072" t="str">
            <v>CR</v>
          </cell>
          <cell r="E4072" t="str">
            <v>1,12</v>
          </cell>
        </row>
        <row r="4073">
          <cell r="A4073">
            <v>4517</v>
          </cell>
          <cell r="B4073" t="str">
            <v>SARRAFO *2,5 X 7,5* CM EM PINUS, MISTA OU EQUIVALENTE DA REGIAO - BRUTA</v>
          </cell>
          <cell r="C4073" t="str">
            <v>M</v>
          </cell>
          <cell r="D4073" t="str">
            <v>CR</v>
          </cell>
          <cell r="E4073" t="str">
            <v>1,62</v>
          </cell>
        </row>
        <row r="4074">
          <cell r="A4074">
            <v>20206</v>
          </cell>
          <cell r="B4074" t="str">
            <v>SARRAFO APARELHADO *2 X 10* CM, EM MACARANDUBA, ANGELIM OU EQUIVALENTE DA REGIAO</v>
          </cell>
          <cell r="C4074" t="str">
            <v>M</v>
          </cell>
          <cell r="D4074" t="str">
            <v>CR</v>
          </cell>
          <cell r="E4074" t="str">
            <v>5,96</v>
          </cell>
        </row>
        <row r="4075">
          <cell r="A4075">
            <v>4460</v>
          </cell>
          <cell r="B4075" t="str">
            <v>SARRAFO NAO APARELHADO *2,5 X 10* CM, EM MACARANDUBA, ANGELIM OU EQUIVALENTE DA REGIAO -  BRUTA</v>
          </cell>
          <cell r="C4075" t="str">
            <v>M</v>
          </cell>
          <cell r="D4075" t="str">
            <v>CR</v>
          </cell>
          <cell r="E4075" t="str">
            <v>6,12</v>
          </cell>
        </row>
        <row r="4076">
          <cell r="A4076">
            <v>4417</v>
          </cell>
          <cell r="B4076" t="str">
            <v>SARRAFO NAO APARELHADO *2,5 X 7* CM, EM MACARANDUBA, ANGELIM OU EQUIVALENTE DA REGIAO -  BRUTA</v>
          </cell>
          <cell r="C4076" t="str">
            <v>M</v>
          </cell>
          <cell r="D4076" t="str">
            <v>CR</v>
          </cell>
          <cell r="E4076" t="str">
            <v>4,72</v>
          </cell>
        </row>
        <row r="4077">
          <cell r="A4077">
            <v>4415</v>
          </cell>
          <cell r="B4077" t="str">
            <v>SARRAFO NAO APARELHADO 2,5 X 5 CM, EM MACARANDUBA, ANGELIM OU EQUIVALENTE DA REGIAO -  BRUTA</v>
          </cell>
          <cell r="C4077" t="str">
            <v>M</v>
          </cell>
          <cell r="D4077" t="str">
            <v>CR</v>
          </cell>
          <cell r="E4077" t="str">
            <v>3,28</v>
          </cell>
        </row>
        <row r="4078">
          <cell r="A4078">
            <v>37373</v>
          </cell>
          <cell r="B4078" t="str">
            <v>SEGURO - HORISTA (COLETADO CAIXA)</v>
          </cell>
          <cell r="C4078" t="str">
            <v>H</v>
          </cell>
          <cell r="D4078" t="str">
            <v>C</v>
          </cell>
          <cell r="E4078" t="str">
            <v>0,06</v>
          </cell>
        </row>
        <row r="4079">
          <cell r="A4079">
            <v>40864</v>
          </cell>
          <cell r="B4079" t="str">
            <v>SEGURO - MENSALISTA (COLETADO CAIXA)</v>
          </cell>
          <cell r="C4079" t="str">
            <v>MES</v>
          </cell>
          <cell r="D4079" t="str">
            <v>C</v>
          </cell>
          <cell r="E4079" t="str">
            <v>11,13</v>
          </cell>
        </row>
        <row r="4080">
          <cell r="A4080">
            <v>4734</v>
          </cell>
          <cell r="B4080" t="str">
            <v>SEIXO ROLADO PARA APLICACAO EM CONCRETO (POSTO PEDREIRA/FORNECEDOR, SEM FRETE)</v>
          </cell>
          <cell r="C4080" t="str">
            <v>M3</v>
          </cell>
          <cell r="D4080" t="str">
            <v>CR</v>
          </cell>
          <cell r="E4080" t="str">
            <v>73,18</v>
          </cell>
        </row>
        <row r="4081">
          <cell r="A4081">
            <v>6085</v>
          </cell>
          <cell r="B4081" t="str">
            <v>SELADOR ACRILICO PAREDES INTERNAS/EXTERNAS</v>
          </cell>
          <cell r="C4081" t="str">
            <v>L</v>
          </cell>
          <cell r="D4081" t="str">
            <v>C</v>
          </cell>
          <cell r="E4081" t="str">
            <v>6,81</v>
          </cell>
        </row>
        <row r="4082">
          <cell r="A4082">
            <v>38396</v>
          </cell>
          <cell r="B4082" t="str">
            <v>SELADOR HORIZONTAL PARA FITA DE ACO 1 "</v>
          </cell>
          <cell r="C4082" t="str">
            <v>UN</v>
          </cell>
          <cell r="D4082" t="str">
            <v>CR</v>
          </cell>
          <cell r="E4082" t="str">
            <v>386,02</v>
          </cell>
        </row>
        <row r="4083">
          <cell r="A4083">
            <v>6090</v>
          </cell>
          <cell r="B4083" t="str">
            <v>SELADOR PVA PAREDES INTERNAS</v>
          </cell>
          <cell r="C4083" t="str">
            <v>L</v>
          </cell>
          <cell r="D4083" t="str">
            <v>CR</v>
          </cell>
          <cell r="E4083" t="str">
            <v>12,94</v>
          </cell>
        </row>
        <row r="4084">
          <cell r="A4084">
            <v>11622</v>
          </cell>
          <cell r="B4084" t="str">
            <v>SELANTE A BASE DE ALCATRAO E POLIURETANO PARA JUNTAS HORIZONTAIS</v>
          </cell>
          <cell r="C4084" t="str">
            <v>KG</v>
          </cell>
          <cell r="D4084" t="str">
            <v>CR</v>
          </cell>
          <cell r="E4084" t="str">
            <v>54,07</v>
          </cell>
        </row>
        <row r="4085">
          <cell r="A4085">
            <v>43143</v>
          </cell>
          <cell r="B4085" t="str">
            <v>SELANTE ACRILICO PARA TRATAMENTO / ACABAMENTO SUPERFICIAL DE CONCRETO ESTAMPADO, APARENTE, PEDRAS E OUTROS</v>
          </cell>
          <cell r="C4085" t="str">
            <v>L</v>
          </cell>
          <cell r="D4085" t="str">
            <v>CR</v>
          </cell>
          <cell r="E4085" t="str">
            <v>20,42</v>
          </cell>
        </row>
        <row r="4086">
          <cell r="A4086">
            <v>7317</v>
          </cell>
          <cell r="B4086" t="str">
            <v>SELANTE DE BASE ASFALTICA PARA VEDACAO</v>
          </cell>
          <cell r="C4086" t="str">
            <v>KG</v>
          </cell>
          <cell r="D4086" t="str">
            <v>CR</v>
          </cell>
          <cell r="E4086" t="str">
            <v>30,43</v>
          </cell>
        </row>
        <row r="4087">
          <cell r="A4087">
            <v>142</v>
          </cell>
          <cell r="B4087" t="str">
            <v>SELANTE ELASTICO MONOCOMPONENTE A BASE DE POLIURETANO (PU) PARA JUNTAS DIVERSAS</v>
          </cell>
          <cell r="C4087" t="str">
            <v>310ML</v>
          </cell>
          <cell r="D4087" t="str">
            <v>CR</v>
          </cell>
          <cell r="E4087" t="str">
            <v>25,51</v>
          </cell>
        </row>
        <row r="4088">
          <cell r="A4088">
            <v>43142</v>
          </cell>
          <cell r="B4088" t="str">
            <v>SELANTE MONOCOMPONENTE A BASE DE SILICONE DE BAIXO MODULO, PARA JUNTAS DE PAVIMENTACAO</v>
          </cell>
          <cell r="C4088" t="str">
            <v>L</v>
          </cell>
          <cell r="D4088" t="str">
            <v>CR</v>
          </cell>
          <cell r="E4088" t="str">
            <v>115,89</v>
          </cell>
        </row>
        <row r="4089">
          <cell r="A4089">
            <v>38123</v>
          </cell>
          <cell r="B4089" t="str">
            <v>SELANTE TIPO VEDA CALHA PARA METAL E FIBROCIMENTO</v>
          </cell>
          <cell r="C4089" t="str">
            <v>KG</v>
          </cell>
          <cell r="D4089" t="str">
            <v>C</v>
          </cell>
          <cell r="E4089" t="str">
            <v>55,08</v>
          </cell>
        </row>
        <row r="4090">
          <cell r="A4090">
            <v>42701</v>
          </cell>
          <cell r="B4090" t="str">
            <v>SELIM COMPACTO EM PVC, SEM TRAVA,  DN 150 X 100 MM, PARA REDE COLETORA ESGOTO (NBR 10569)</v>
          </cell>
          <cell r="C4090" t="str">
            <v>UN</v>
          </cell>
          <cell r="D4090" t="str">
            <v>AS</v>
          </cell>
          <cell r="E4090" t="str">
            <v>50,06</v>
          </cell>
        </row>
        <row r="4091">
          <cell r="A4091">
            <v>42702</v>
          </cell>
          <cell r="B4091" t="str">
            <v>SELIM COMPACTO EM PVC, SEM TRAVA,  DN 200 X 100 MM, PARA REDE COLETORA ESGOTO (NBR 10569)</v>
          </cell>
          <cell r="C4091" t="str">
            <v>UN</v>
          </cell>
          <cell r="D4091" t="str">
            <v>AS</v>
          </cell>
          <cell r="E4091" t="str">
            <v>88,96</v>
          </cell>
        </row>
        <row r="4092">
          <cell r="A4092">
            <v>37955</v>
          </cell>
          <cell r="B4092" t="str">
            <v>SELIM COMPACTO EM PVC, SEM TRAVAS,  DN 300 X 100 MM, PARA REDE COLETORA ESGOTO (NBR 10569)</v>
          </cell>
          <cell r="C4092" t="str">
            <v>UN</v>
          </cell>
          <cell r="D4092" t="str">
            <v>AS</v>
          </cell>
          <cell r="E4092" t="str">
            <v>115,29</v>
          </cell>
        </row>
        <row r="4093">
          <cell r="A4093">
            <v>42699</v>
          </cell>
          <cell r="B4093" t="str">
            <v>SELIM PVC, COM TRAVA, JE, 90 GRAUS,  DN 125 X 100 MM OU 150 X 100 MM, PARA REDE COLETORA ESGOTO (NBR 10569)</v>
          </cell>
          <cell r="C4093" t="str">
            <v>UN</v>
          </cell>
          <cell r="D4093" t="str">
            <v>AS</v>
          </cell>
          <cell r="E4093" t="str">
            <v>30,58</v>
          </cell>
        </row>
        <row r="4094">
          <cell r="A4094">
            <v>42700</v>
          </cell>
          <cell r="B4094" t="str">
            <v>SELIM PVC, SOLDAVEL, SEM TRAVA, JE, 90 GRAUS,  DN 200 X 100 MM, PARA REDE COLETORA ESGOTO (NBR 10569)</v>
          </cell>
          <cell r="C4094" t="str">
            <v>UN</v>
          </cell>
          <cell r="D4094" t="str">
            <v>AS</v>
          </cell>
          <cell r="E4094" t="str">
            <v>87,18</v>
          </cell>
        </row>
        <row r="4095">
          <cell r="A4095">
            <v>37743</v>
          </cell>
          <cell r="B4095" t="str">
            <v>SEMIRREBOQUE COM DOIS EIXOS EM TANDEM TIPO BASCULANTE COM CACAMBA METALICA 14 M3  (INCLUI MONTAGEM, NAO INCLUI CAVALO MECANICO)</v>
          </cell>
          <cell r="C4095" t="str">
            <v>UN</v>
          </cell>
          <cell r="D4095" t="str">
            <v>AS</v>
          </cell>
          <cell r="E4095" t="str">
            <v>174.853,14</v>
          </cell>
        </row>
        <row r="4096">
          <cell r="A4096">
            <v>37744</v>
          </cell>
          <cell r="B4096" t="str">
            <v>SEMIRREBOQUE COM TRES EIXOS EM TANDEM TIPO BASCULANTE COM CACAMBA METALICA 18 M3 (INCLUI MONTAGEM, NAO INCLUI CAVALO MECANICO)</v>
          </cell>
          <cell r="C4096" t="str">
            <v>UN</v>
          </cell>
          <cell r="D4096" t="str">
            <v>AS</v>
          </cell>
          <cell r="E4096" t="str">
            <v>205.594,40</v>
          </cell>
        </row>
        <row r="4097">
          <cell r="A4097">
            <v>37741</v>
          </cell>
          <cell r="B4097" t="str">
            <v>SEMIRREBOQUE COM TRES EIXOS, PARA TRANSPORTE DE CARGA SECA, DIMENSOES APROXIMADAS 2,60 X 12,50 X 0,50 M (NAO INCLUI CAVALO MECANICO)</v>
          </cell>
          <cell r="C4097" t="str">
            <v>UN</v>
          </cell>
          <cell r="D4097" t="str">
            <v>AS</v>
          </cell>
          <cell r="E4097" t="str">
            <v>158.993,00</v>
          </cell>
        </row>
        <row r="4098">
          <cell r="A4098">
            <v>39396</v>
          </cell>
          <cell r="B4098" t="str">
            <v>SENSOR DE PRESENCA BIVOLT COM FOTOCELULA PARA QUALQUER TIPO DE LAMPADA, POTENCIA MAXIMA *1000* W, USO EXTERNO</v>
          </cell>
          <cell r="C4098" t="str">
            <v>UN</v>
          </cell>
          <cell r="D4098" t="str">
            <v>AS</v>
          </cell>
          <cell r="E4098" t="str">
            <v>49,18</v>
          </cell>
        </row>
        <row r="4099">
          <cell r="A4099">
            <v>39392</v>
          </cell>
          <cell r="B4099" t="str">
            <v>SENSOR DE PRESENCA BIVOLT DE PAREDE COM FOTOCELULA PARA QUALQUER TIPO DE LAMPADA POTENCIA MAXIMA *1000* W, USO INTERNO</v>
          </cell>
          <cell r="C4099" t="str">
            <v>UN</v>
          </cell>
          <cell r="D4099" t="str">
            <v>AS</v>
          </cell>
          <cell r="E4099" t="str">
            <v>55,48</v>
          </cell>
        </row>
        <row r="4100">
          <cell r="A4100">
            <v>39393</v>
          </cell>
          <cell r="B4100" t="str">
            <v>SENSOR DE PRESENCA BIVOLT DE PAREDE SEM FOTOCELULA PARA QUALQUER TIPO DE LAMPADA POTENCIA MAXIMA *1000* W, USO INTERNO</v>
          </cell>
          <cell r="C4100" t="str">
            <v>UN</v>
          </cell>
          <cell r="D4100" t="str">
            <v>AS</v>
          </cell>
          <cell r="E4100" t="str">
            <v>34,31</v>
          </cell>
        </row>
        <row r="4101">
          <cell r="A4101">
            <v>39394</v>
          </cell>
          <cell r="B4101" t="str">
            <v>SENSOR DE PRESENCA BIVOLT DE TETO COM FOTOCELULA PARA QUALQUER TIPO DE LAMPADA POTENCIA MAXIMA *1000* W, USO INTERNO</v>
          </cell>
          <cell r="C4101" t="str">
            <v>UN</v>
          </cell>
          <cell r="D4101" t="str">
            <v>AS</v>
          </cell>
          <cell r="E4101" t="str">
            <v>38,62</v>
          </cell>
        </row>
        <row r="4102">
          <cell r="A4102">
            <v>39395</v>
          </cell>
          <cell r="B4102" t="str">
            <v>SENSOR DE PRESENCA BIVOLT DE TETO SEM FOTOCELULA PARA QUALQUER TIPO DE LAMPADA POTENCIA MAXIMA *900* W, USO INTERNO</v>
          </cell>
          <cell r="C4102" t="str">
            <v>UN</v>
          </cell>
          <cell r="D4102" t="str">
            <v>AS</v>
          </cell>
          <cell r="E4102" t="str">
            <v>35,91</v>
          </cell>
        </row>
        <row r="4103">
          <cell r="A4103">
            <v>14618</v>
          </cell>
          <cell r="B4103" t="str">
            <v>SERRA CIRCULAR DE BANCADA COM MOTOR ELETRICO, POTENCIA DE *1600* W, PARA DISCO DE DIAMETRO DE 10" (250 MM)</v>
          </cell>
          <cell r="C4103" t="str">
            <v>UN</v>
          </cell>
          <cell r="D4103" t="str">
            <v>CR</v>
          </cell>
          <cell r="E4103" t="str">
            <v>1.150,47</v>
          </cell>
        </row>
        <row r="4104">
          <cell r="A4104">
            <v>40269</v>
          </cell>
          <cell r="B4104" t="str">
            <v>SERRA CIRCULAR DE BANCADA, MODELO PICA-PAU, DIAMETRO DE 350 MM. CARACTERISTICAS DO MOTOR: TRIFASICO, POTENCIA DE 5 HP, FREQUENCIA DE 60 HZ</v>
          </cell>
          <cell r="C4104" t="str">
            <v>UN</v>
          </cell>
          <cell r="D4104" t="str">
            <v>CR</v>
          </cell>
          <cell r="E4104" t="str">
            <v>4.635,15</v>
          </cell>
        </row>
        <row r="4105">
          <cell r="A4105">
            <v>6110</v>
          </cell>
          <cell r="B4105" t="str">
            <v>SERRALHEIRO</v>
          </cell>
          <cell r="C4105" t="str">
            <v>H</v>
          </cell>
          <cell r="D4105" t="str">
            <v>CR</v>
          </cell>
          <cell r="E4105" t="str">
            <v>12,26</v>
          </cell>
        </row>
        <row r="4106">
          <cell r="A4106">
            <v>40910</v>
          </cell>
          <cell r="B4106" t="str">
            <v>SERRALHEIRO (MENSALISTA)</v>
          </cell>
          <cell r="C4106" t="str">
            <v>MES</v>
          </cell>
          <cell r="D4106" t="str">
            <v>CR</v>
          </cell>
          <cell r="E4106" t="str">
            <v>2.159,41</v>
          </cell>
        </row>
        <row r="4107">
          <cell r="A4107">
            <v>6111</v>
          </cell>
          <cell r="B4107" t="str">
            <v>SERVENTE DE OBRAS</v>
          </cell>
          <cell r="C4107" t="str">
            <v>H</v>
          </cell>
          <cell r="D4107" t="str">
            <v>C</v>
          </cell>
          <cell r="E4107" t="str">
            <v>9,15</v>
          </cell>
        </row>
        <row r="4108">
          <cell r="A4108">
            <v>41084</v>
          </cell>
          <cell r="B4108" t="str">
            <v>SERVENTE DE OBRAS (MENSALISTA)</v>
          </cell>
          <cell r="C4108" t="str">
            <v>MES</v>
          </cell>
          <cell r="D4108" t="str">
            <v>CR</v>
          </cell>
          <cell r="E4108" t="str">
            <v>1.611,50</v>
          </cell>
        </row>
        <row r="4109">
          <cell r="A4109">
            <v>25950</v>
          </cell>
          <cell r="B4109" t="str">
            <v>SERVICO DE BOMBEAMENTO DE CONCRETO COM CONSUMO MINIMO DE 40 M3</v>
          </cell>
          <cell r="C4109" t="str">
            <v>M3</v>
          </cell>
          <cell r="D4109" t="str">
            <v>CR</v>
          </cell>
          <cell r="E4109" t="str">
            <v>32,85</v>
          </cell>
        </row>
        <row r="4110">
          <cell r="A4110">
            <v>38637</v>
          </cell>
          <cell r="B4110" t="str">
            <v>SIFAO EM METAL CROMADO PARA PIA AMERICANA, 1.1/2 X 1.1/2 "</v>
          </cell>
          <cell r="C4110" t="str">
            <v>UN</v>
          </cell>
          <cell r="D4110" t="str">
            <v>CR</v>
          </cell>
          <cell r="E4110" t="str">
            <v>229,56</v>
          </cell>
        </row>
        <row r="4111">
          <cell r="A4111">
            <v>6150</v>
          </cell>
          <cell r="B4111" t="str">
            <v>SIFAO EM METAL CROMADO PARA PIA AMERICANA, 1.1/2 X 2 "</v>
          </cell>
          <cell r="C4111" t="str">
            <v>UN</v>
          </cell>
          <cell r="D4111" t="str">
            <v>CR</v>
          </cell>
          <cell r="E4111" t="str">
            <v>232,36</v>
          </cell>
        </row>
        <row r="4112">
          <cell r="A4112">
            <v>6136</v>
          </cell>
          <cell r="B4112" t="str">
            <v>SIFAO EM METAL CROMADO PARA PIA OU LAVATORIO, 1 X 1.1/2 "</v>
          </cell>
          <cell r="C4112" t="str">
            <v>UN</v>
          </cell>
          <cell r="D4112" t="str">
            <v>C</v>
          </cell>
          <cell r="E4112" t="str">
            <v>182,65</v>
          </cell>
        </row>
        <row r="4113">
          <cell r="A4113">
            <v>38638</v>
          </cell>
          <cell r="B4113" t="str">
            <v>SIFAO EM METAL CROMADO PARA TANQUE, 1.1/4 X 1.1/2 "</v>
          </cell>
          <cell r="C4113" t="str">
            <v>UN</v>
          </cell>
          <cell r="D4113" t="str">
            <v>CR</v>
          </cell>
          <cell r="E4113" t="str">
            <v>193,44</v>
          </cell>
        </row>
        <row r="4114">
          <cell r="A4114">
            <v>20262</v>
          </cell>
          <cell r="B4114" t="str">
            <v>SIFAO PLASTICO EXTENSIVEL UNIVERSAL, TIPO COPO</v>
          </cell>
          <cell r="C4114" t="str">
            <v>UN</v>
          </cell>
          <cell r="D4114" t="str">
            <v>CR</v>
          </cell>
          <cell r="E4114" t="str">
            <v>13,53</v>
          </cell>
        </row>
        <row r="4115">
          <cell r="A4115">
            <v>6148</v>
          </cell>
          <cell r="B4115" t="str">
            <v>SIFAO PLASTICO FLEXIVEL SAIDA VERTICAL PARA COLUNA LAVATORIO, 1 X 1.1/2 "</v>
          </cell>
          <cell r="C4115" t="str">
            <v>UN</v>
          </cell>
          <cell r="D4115" t="str">
            <v>C</v>
          </cell>
          <cell r="E4115" t="str">
            <v>8,00</v>
          </cell>
        </row>
        <row r="4116">
          <cell r="A4116">
            <v>6145</v>
          </cell>
          <cell r="B4116" t="str">
            <v>SIFAO PLASTICO TIPO COPO PARA PIA AMERICANA 1.1/2 X 1.1/2 "</v>
          </cell>
          <cell r="C4116" t="str">
            <v>UN</v>
          </cell>
          <cell r="D4116" t="str">
            <v>CR</v>
          </cell>
          <cell r="E4116" t="str">
            <v>14,36</v>
          </cell>
        </row>
        <row r="4117">
          <cell r="A4117">
            <v>6149</v>
          </cell>
          <cell r="B4117" t="str">
            <v>SIFAO PLASTICO TIPO COPO PARA PIA OU LAVATORIO, 1 X 1.1/2 "</v>
          </cell>
          <cell r="C4117" t="str">
            <v>UN</v>
          </cell>
          <cell r="D4117" t="str">
            <v>CR</v>
          </cell>
          <cell r="E4117" t="str">
            <v>13,54</v>
          </cell>
        </row>
        <row r="4118">
          <cell r="A4118">
            <v>6146</v>
          </cell>
          <cell r="B4118" t="str">
            <v>SIFAO PLASTICO TIPO COPO PARA TANQUE, 1.1/4 X 1.1/2 "</v>
          </cell>
          <cell r="C4118" t="str">
            <v>UN</v>
          </cell>
          <cell r="D4118" t="str">
            <v>CR</v>
          </cell>
          <cell r="E4118" t="str">
            <v>14,37</v>
          </cell>
        </row>
        <row r="4119">
          <cell r="A4119">
            <v>26026</v>
          </cell>
          <cell r="B4119" t="str">
            <v>SILICA ATIVA PARA ADICAO EM CONCRETO E ARGAMASSA</v>
          </cell>
          <cell r="C4119" t="str">
            <v>KG</v>
          </cell>
          <cell r="D4119" t="str">
            <v>CR</v>
          </cell>
          <cell r="E4119" t="str">
            <v>2,14</v>
          </cell>
        </row>
        <row r="4120">
          <cell r="A4120">
            <v>39961</v>
          </cell>
          <cell r="B4120" t="str">
            <v>SILICONE ACETICO USO GERAL INCOLOR 280 G</v>
          </cell>
          <cell r="C4120" t="str">
            <v>UN</v>
          </cell>
          <cell r="D4120" t="str">
            <v>CR</v>
          </cell>
          <cell r="E4120" t="str">
            <v>16,86</v>
          </cell>
        </row>
        <row r="4121">
          <cell r="A4121">
            <v>42433</v>
          </cell>
          <cell r="B4121" t="str">
            <v>SIMULADOR DE CAMINHADA TRIPLO, EM TUBO DE ACO CARBONO, PINTURA NO PROCESSO ELETROSTATICO - EQUIPAMENTO DE GINASTICA PARA ACADEMIA AO AR LIVRE / ACADEMIA DA TERCEIRA IDADE - ATI</v>
          </cell>
          <cell r="C4121" t="str">
            <v>UN</v>
          </cell>
          <cell r="D4121" t="str">
            <v>AS</v>
          </cell>
          <cell r="E4121" t="str">
            <v>3.795,91</v>
          </cell>
        </row>
        <row r="4122">
          <cell r="A4122">
            <v>42434</v>
          </cell>
          <cell r="B4122" t="str">
            <v>SIMULADOR DE CAVALGADA TRIPLO, EM TUBO DE ACO CARBONO, PINTURA NO PROCESSO ELETROSTATICO - EQUIPAMENTO DE GINASTICA PARA ACADEMIA AO AR LIVRE / ACADEMIA DA TERCEIRA IDADE - ATI</v>
          </cell>
          <cell r="C4122" t="str">
            <v>UN</v>
          </cell>
          <cell r="D4122" t="str">
            <v>AS</v>
          </cell>
          <cell r="E4122" t="str">
            <v>4.102,04</v>
          </cell>
        </row>
        <row r="4123">
          <cell r="A4123">
            <v>42435</v>
          </cell>
          <cell r="B4123" t="str">
            <v>SIMULADOR DE REMO INDIVIDUAL, EM TUBO DE ACO CARBONO, PINTURA NO PROCESSO ELETROSTATICO - EQUIPAMENTO DE GINASTICA PARA ACADEMIA AO AR LIVRE / ACADEMIA DA TERCEIRA IDADE - ATI</v>
          </cell>
          <cell r="C4123" t="str">
            <v>UN</v>
          </cell>
          <cell r="D4123" t="str">
            <v>AS</v>
          </cell>
          <cell r="E4123" t="str">
            <v>2.045,53</v>
          </cell>
        </row>
        <row r="4124">
          <cell r="A4124">
            <v>38061</v>
          </cell>
          <cell r="B4124" t="str">
            <v>SINALIZADOR NOTURNO SIMPLES PARA PARA-RAIOS, SEM RELE FOTOELETRICO</v>
          </cell>
          <cell r="C4124" t="str">
            <v>UN</v>
          </cell>
          <cell r="D4124" t="str">
            <v>CR</v>
          </cell>
          <cell r="E4124" t="str">
            <v>65,40</v>
          </cell>
        </row>
        <row r="4125">
          <cell r="A4125">
            <v>20250</v>
          </cell>
          <cell r="B4125" t="str">
            <v>SISAL EM FIBRA</v>
          </cell>
          <cell r="C4125" t="str">
            <v>KG</v>
          </cell>
          <cell r="D4125" t="str">
            <v>C</v>
          </cell>
          <cell r="E4125" t="str">
            <v>11,25</v>
          </cell>
        </row>
        <row r="4126">
          <cell r="A4126">
            <v>39965</v>
          </cell>
          <cell r="B4126" t="str">
            <v>SISTEMA DE FORMAS MANUSEAVEIS DE ALUMINIO, PARA BLOCO RESID. COM PAREDES DE CONCRETO MOLDADAS IN LOCO, BLOCO COM 4 PAV. E 4 UNIDADES POR PAV., UNIDADE HABITACIONALCOM 48 M2 E 2 QUARTOS; TELHA DE FIBROCIMENTO (COLETADO CAIXA)</v>
          </cell>
          <cell r="C4126" t="str">
            <v>M2</v>
          </cell>
          <cell r="D4126" t="str">
            <v>C</v>
          </cell>
          <cell r="E4126" t="str">
            <v>1.108,92</v>
          </cell>
        </row>
        <row r="4127">
          <cell r="A4127">
            <v>39964</v>
          </cell>
          <cell r="B4127" t="str">
            <v>SISTEMA DE FORMAS MANUSEAVEIS DE ALUMINIO, PARA EDIF. RESID. UNIFAMILIAR COM PAREDES DE CONCRETO MOLDADAS IN LOCO, UNIDADE HABITACIONAL TERREA COM 38 M2, COM SALA, CIRCULACAO, 2 QUARTOS, BANHEIRO, COZINHA E TANQUE EXTERNO (SEM COBERTURA) (COLETADO CAIXA)</v>
          </cell>
          <cell r="C4127" t="str">
            <v>M2</v>
          </cell>
          <cell r="D4127" t="str">
            <v>C</v>
          </cell>
          <cell r="E4127" t="str">
            <v>990,00</v>
          </cell>
        </row>
        <row r="4128">
          <cell r="A4128">
            <v>13388</v>
          </cell>
          <cell r="B4128" t="str">
            <v>SOLDA EM BARRA DE ESTANHO-CHUMBO 50/50</v>
          </cell>
          <cell r="C4128" t="str">
            <v>KG</v>
          </cell>
          <cell r="D4128" t="str">
            <v>CR</v>
          </cell>
          <cell r="E4128" t="str">
            <v>107,06</v>
          </cell>
        </row>
        <row r="4129">
          <cell r="A4129">
            <v>39914</v>
          </cell>
          <cell r="B4129" t="str">
            <v>SOLDA EM VARETA FOSCOPER, D = *2,5* MM  X COMPRIMENTO 500 MM</v>
          </cell>
          <cell r="C4129" t="str">
            <v>KG</v>
          </cell>
          <cell r="D4129" t="str">
            <v>CR</v>
          </cell>
          <cell r="E4129" t="str">
            <v>170,27</v>
          </cell>
        </row>
        <row r="4130">
          <cell r="A4130">
            <v>12732</v>
          </cell>
          <cell r="B4130" t="str">
            <v>SOLDA ESTANHO/COBRE PARA CONEXOES DE COBRE, FIO 2,5 MM, CARRETEL 500 GR (SEM CHUMBO)</v>
          </cell>
          <cell r="C4130" t="str">
            <v>UN</v>
          </cell>
          <cell r="D4130" t="str">
            <v>CR</v>
          </cell>
          <cell r="E4130" t="str">
            <v>196,47</v>
          </cell>
        </row>
        <row r="4131">
          <cell r="A4131">
            <v>6160</v>
          </cell>
          <cell r="B4131" t="str">
            <v>SOLDADOR</v>
          </cell>
          <cell r="C4131" t="str">
            <v>H</v>
          </cell>
          <cell r="D4131" t="str">
            <v>C</v>
          </cell>
          <cell r="E4131" t="str">
            <v>12,26</v>
          </cell>
        </row>
        <row r="4132">
          <cell r="A4132">
            <v>41087</v>
          </cell>
          <cell r="B4132" t="str">
            <v>SOLDADOR (MENSALISTA)</v>
          </cell>
          <cell r="C4132" t="str">
            <v>MES</v>
          </cell>
          <cell r="D4132" t="str">
            <v>CR</v>
          </cell>
          <cell r="E4132" t="str">
            <v>2.159,41</v>
          </cell>
        </row>
        <row r="4133">
          <cell r="A4133">
            <v>6166</v>
          </cell>
          <cell r="B4133" t="str">
            <v>SOLDADOR ELETRICO (PARA SOLDA A SER TESTADA COM RAIOS "X")</v>
          </cell>
          <cell r="C4133" t="str">
            <v>H</v>
          </cell>
          <cell r="D4133" t="str">
            <v>CR</v>
          </cell>
          <cell r="E4133" t="str">
            <v>17,60</v>
          </cell>
        </row>
        <row r="4134">
          <cell r="A4134">
            <v>41088</v>
          </cell>
          <cell r="B4134" t="str">
            <v>SOLDADOR ELETRICO (PARA SOLDA A SER TESTADA COM RAIOS "X") (MENSALISTA)</v>
          </cell>
          <cell r="C4134" t="str">
            <v>MES</v>
          </cell>
          <cell r="D4134" t="str">
            <v>CR</v>
          </cell>
          <cell r="E4134" t="str">
            <v>3.101,68</v>
          </cell>
        </row>
        <row r="4135">
          <cell r="A4135">
            <v>20232</v>
          </cell>
          <cell r="B4135" t="str">
            <v>SOLEIRA EM GRANITO, POLIDO, TIPO ANDORINHA/ QUARTZ/ CASTELO/ CORUMBA OU OUTROS EQUIVALENTES DA REGIAO, L= *15* CM, E=  *2,0* CM</v>
          </cell>
          <cell r="C4135" t="str">
            <v>M</v>
          </cell>
          <cell r="D4135" t="str">
            <v>CR</v>
          </cell>
          <cell r="E4135" t="str">
            <v>67,42</v>
          </cell>
        </row>
        <row r="4136">
          <cell r="A4136">
            <v>10856</v>
          </cell>
          <cell r="B4136" t="str">
            <v>SOLEIRA PRE-MOLDADA EM GRANILITE, MARMORITE OU GRANITINA, L = *15 CM</v>
          </cell>
          <cell r="C4136" t="str">
            <v>M</v>
          </cell>
          <cell r="D4136" t="str">
            <v>AS</v>
          </cell>
          <cell r="E4136" t="str">
            <v>79,39</v>
          </cell>
        </row>
        <row r="4137">
          <cell r="A4137">
            <v>4828</v>
          </cell>
          <cell r="B4137" t="str">
            <v>SOLEIRA/ PEITORIL EM MARMORE, POLIDO, BRANCO COMUM, L= *15* CM, E=  *2* CM,  CORTE RETO</v>
          </cell>
          <cell r="C4137" t="str">
            <v>M</v>
          </cell>
          <cell r="D4137" t="str">
            <v>CR</v>
          </cell>
          <cell r="E4137" t="str">
            <v>71,07</v>
          </cell>
        </row>
        <row r="4138">
          <cell r="A4138">
            <v>20249</v>
          </cell>
          <cell r="B4138" t="str">
            <v>SOLEIRA/ TABEIRA EM MARMORE, POLIDO, BRANCO COMUM, L= 5 CM, E=  *2,0* CM</v>
          </cell>
          <cell r="C4138" t="str">
            <v>M</v>
          </cell>
          <cell r="D4138" t="str">
            <v>CR</v>
          </cell>
          <cell r="E4138" t="str">
            <v>38,92</v>
          </cell>
        </row>
        <row r="4139">
          <cell r="A4139">
            <v>11609</v>
          </cell>
          <cell r="B4139" t="str">
            <v>SOLUCAO ASFALTICA ELASTOMERICA PARA IMPRIMACAO, APLICACAO A FRIO</v>
          </cell>
          <cell r="C4139" t="str">
            <v>L</v>
          </cell>
          <cell r="D4139" t="str">
            <v>CR</v>
          </cell>
          <cell r="E4139" t="str">
            <v>8,98</v>
          </cell>
        </row>
        <row r="4140">
          <cell r="A4140">
            <v>20083</v>
          </cell>
          <cell r="B4140" t="str">
            <v>SOLUCAO LIMPADORA PARA PVC, FRASCO COM 1000 CM3</v>
          </cell>
          <cell r="C4140" t="str">
            <v>UN</v>
          </cell>
          <cell r="D4140" t="str">
            <v>CR</v>
          </cell>
          <cell r="E4140" t="str">
            <v>60,79</v>
          </cell>
        </row>
        <row r="4141">
          <cell r="A4141">
            <v>20082</v>
          </cell>
          <cell r="B4141" t="str">
            <v>SOLUCAO LIMPADORA PARA PVC, FRASCO COM 200 CM3</v>
          </cell>
          <cell r="C4141" t="str">
            <v>UN</v>
          </cell>
          <cell r="D4141" t="str">
            <v>CR</v>
          </cell>
          <cell r="E4141" t="str">
            <v>23,68</v>
          </cell>
        </row>
        <row r="4142">
          <cell r="A4142">
            <v>5318</v>
          </cell>
          <cell r="B4142" t="str">
            <v>SOLVENTE DILUENTE A BASE DE AGUARRAS</v>
          </cell>
          <cell r="C4142" t="str">
            <v>L</v>
          </cell>
          <cell r="D4142" t="str">
            <v>C</v>
          </cell>
          <cell r="E4142" t="str">
            <v>11,98</v>
          </cell>
        </row>
        <row r="4143">
          <cell r="A4143">
            <v>10691</v>
          </cell>
          <cell r="B4143" t="str">
            <v>SOLVENTE PARA COLA (PARA LAMINADO MELAMINICO) A BASE DE RESINA SINTETICA</v>
          </cell>
          <cell r="C4143" t="str">
            <v>L</v>
          </cell>
          <cell r="D4143" t="str">
            <v>CR</v>
          </cell>
          <cell r="E4143" t="str">
            <v>42,08</v>
          </cell>
        </row>
        <row r="4144">
          <cell r="A4144">
            <v>12295</v>
          </cell>
          <cell r="B4144" t="str">
            <v>SOQUETE DE BAQUELITE BASE E27, PARA LAMPADAS</v>
          </cell>
          <cell r="C4144" t="str">
            <v>UN</v>
          </cell>
          <cell r="D4144" t="str">
            <v>CR</v>
          </cell>
          <cell r="E4144" t="str">
            <v>2,69</v>
          </cell>
        </row>
        <row r="4145">
          <cell r="A4145">
            <v>12296</v>
          </cell>
          <cell r="B4145" t="str">
            <v>SOQUETE DE PORCELANA BASE E27, FIXO DE TETO, PARA LAMPADAS</v>
          </cell>
          <cell r="C4145" t="str">
            <v>UN</v>
          </cell>
          <cell r="D4145" t="str">
            <v>CR</v>
          </cell>
          <cell r="E4145" t="str">
            <v>3,48</v>
          </cell>
        </row>
        <row r="4146">
          <cell r="A4146">
            <v>12294</v>
          </cell>
          <cell r="B4146" t="str">
            <v>SOQUETE DE PORCELANA BASE E27, PARA USO AO TEMPO, PARA LAMPADAS</v>
          </cell>
          <cell r="C4146" t="str">
            <v>UN</v>
          </cell>
          <cell r="D4146" t="str">
            <v>CR</v>
          </cell>
          <cell r="E4146" t="str">
            <v>8,35</v>
          </cell>
        </row>
        <row r="4147">
          <cell r="A4147">
            <v>14543</v>
          </cell>
          <cell r="B4147" t="str">
            <v>SOQUETE DE PVC / TERMOPLASTICO BASE E27, COM CHAVE, PARA LAMPADAS</v>
          </cell>
          <cell r="C4147" t="str">
            <v>UN</v>
          </cell>
          <cell r="D4147" t="str">
            <v>CR</v>
          </cell>
          <cell r="E4147" t="str">
            <v>5,96</v>
          </cell>
        </row>
        <row r="4148">
          <cell r="A4148">
            <v>13329</v>
          </cell>
          <cell r="B4148" t="str">
            <v>SOQUETE DE PVC / TERMOPLASTICO BASE E27, COM RABICHO, PARA LAMPADAS</v>
          </cell>
          <cell r="C4148" t="str">
            <v>UN</v>
          </cell>
          <cell r="D4148" t="str">
            <v>C</v>
          </cell>
          <cell r="E4148" t="str">
            <v>3,50</v>
          </cell>
        </row>
        <row r="4149">
          <cell r="A4149">
            <v>21044</v>
          </cell>
          <cell r="B4149" t="str">
            <v>SPRINKLER TIPO PENDENTE, 68 GRAUS CELSIUS (BULBO VERMELHO), ACABAMENTO CROMADO, 1/2" - 15 MM</v>
          </cell>
          <cell r="C4149" t="str">
            <v>UN</v>
          </cell>
          <cell r="D4149" t="str">
            <v>CR</v>
          </cell>
          <cell r="E4149" t="str">
            <v>38,27</v>
          </cell>
        </row>
        <row r="4150">
          <cell r="A4150">
            <v>21045</v>
          </cell>
          <cell r="B4150" t="str">
            <v>SPRINKLER TIPO PENDENTE, 68 GRAUS CELSIUS (BULBO VERMELHO), ACABAMENTO CROMADO, 3/4" - 20 MM</v>
          </cell>
          <cell r="C4150" t="str">
            <v>UN</v>
          </cell>
          <cell r="D4150" t="str">
            <v>CR</v>
          </cell>
          <cell r="E4150" t="str">
            <v>52,42</v>
          </cell>
        </row>
        <row r="4151">
          <cell r="A4151">
            <v>21040</v>
          </cell>
          <cell r="B4151" t="str">
            <v>SPRINKLER TIPO PENDENTE, 68 GRAUS CELSIUS (BULBO VERMELHO), ACABAMENTO NATURAL, 1/2" - 15 MM</v>
          </cell>
          <cell r="C4151" t="str">
            <v>UN</v>
          </cell>
          <cell r="D4151" t="str">
            <v>C</v>
          </cell>
          <cell r="E4151" t="str">
            <v>37,45</v>
          </cell>
        </row>
        <row r="4152">
          <cell r="A4152">
            <v>21041</v>
          </cell>
          <cell r="B4152" t="str">
            <v>SPRINKLER TIPO PENDENTE, 68 GRAUS CELSIUS (BULBO VERMELHO), ACABAMENTO NATURAL, 3/4" - 20 MM</v>
          </cell>
          <cell r="C4152" t="str">
            <v>UN</v>
          </cell>
          <cell r="D4152" t="str">
            <v>CR</v>
          </cell>
          <cell r="E4152" t="str">
            <v>45,21</v>
          </cell>
        </row>
        <row r="4153">
          <cell r="A4153">
            <v>21047</v>
          </cell>
          <cell r="B4153" t="str">
            <v>SPRINKLER TIPO PENDENTE, 79 GRAUS CELSIUS (BULBO AMARELO), ACABAMENTO CROMADO, 3/4" - 20 MM</v>
          </cell>
          <cell r="C4153" t="str">
            <v>UN</v>
          </cell>
          <cell r="D4153" t="str">
            <v>CR</v>
          </cell>
          <cell r="E4153" t="str">
            <v>56,42</v>
          </cell>
        </row>
        <row r="4154">
          <cell r="A4154">
            <v>21043</v>
          </cell>
          <cell r="B4154" t="str">
            <v>SPRINKLER TIPO PENDENTE, 79 GRAUS CELSIUS (BULBO AMARELO), ACABAMENTO NATURAL, 3/4" - 20 MM</v>
          </cell>
          <cell r="C4154" t="str">
            <v>UN</v>
          </cell>
          <cell r="D4154" t="str">
            <v>CR</v>
          </cell>
          <cell r="E4154" t="str">
            <v>54,93</v>
          </cell>
        </row>
        <row r="4155">
          <cell r="A4155">
            <v>21042</v>
          </cell>
          <cell r="B4155" t="str">
            <v>SPRINKLER TIPO PENDENTE, 79 GRAUS CELSIUS (BULBO AMARELO,) ACABAMENTO NATURAL OU CROMADO, 1/2" - 15 MM</v>
          </cell>
          <cell r="C4155" t="str">
            <v>UN</v>
          </cell>
          <cell r="D4155" t="str">
            <v>CR</v>
          </cell>
          <cell r="E4155" t="str">
            <v>43,49</v>
          </cell>
        </row>
        <row r="4156">
          <cell r="A4156">
            <v>14149</v>
          </cell>
          <cell r="B4156" t="str">
            <v>SUPORTE "Y" PARA FITA PERFURADA</v>
          </cell>
          <cell r="C4156" t="str">
            <v>CENTO</v>
          </cell>
          <cell r="D4156" t="str">
            <v>AS</v>
          </cell>
          <cell r="E4156" t="str">
            <v>181,87</v>
          </cell>
        </row>
        <row r="4157">
          <cell r="A4157">
            <v>38099</v>
          </cell>
          <cell r="B4157" t="str">
            <v>SUPORTE DE FIXACAO PARA ESPELHO / PLACA 4" X 2", PARA 3 MODULOS, PARA INSTALACAO DE TOMADAS E INTERRUPTORES (SOMENTE SUPORTE)</v>
          </cell>
          <cell r="C4157" t="str">
            <v>UN</v>
          </cell>
          <cell r="D4157" t="str">
            <v>CR</v>
          </cell>
          <cell r="E4157" t="str">
            <v>1,46</v>
          </cell>
        </row>
        <row r="4158">
          <cell r="A4158">
            <v>38100</v>
          </cell>
          <cell r="B4158" t="str">
            <v>SUPORTE DE FIXACAO PARA ESPELHO / PLACA 4" X 4", PARA 6 MODULOS, PARA INSTALACAO DE TOMADAS E INTERRUPTORES (SOMENTE SUPORTE)</v>
          </cell>
          <cell r="C4158" t="str">
            <v>UN</v>
          </cell>
          <cell r="D4158" t="str">
            <v>CR</v>
          </cell>
          <cell r="E4158" t="str">
            <v>2,39</v>
          </cell>
        </row>
        <row r="4159">
          <cell r="A4159">
            <v>20061</v>
          </cell>
          <cell r="B4159" t="str">
            <v>SUPORTE DE PVC PARA CALHA PLUVIAL, DIAMETRO ENTRE 119 E 170 MM, PARA DRENAGEM PREDIAL</v>
          </cell>
          <cell r="C4159" t="str">
            <v>UN</v>
          </cell>
          <cell r="D4159" t="str">
            <v>AS</v>
          </cell>
          <cell r="E4159" t="str">
            <v>3,17</v>
          </cell>
        </row>
        <row r="4160">
          <cell r="A4160">
            <v>7576</v>
          </cell>
          <cell r="B4160" t="str">
            <v>SUPORTE EM ACO GALVANIZADO PARA TRANSFORMADOR PARA POSTE DUPLO T 185 X 95 MM, CHAPA DE 5/16"</v>
          </cell>
          <cell r="C4160" t="str">
            <v>UN</v>
          </cell>
          <cell r="D4160" t="str">
            <v>CR</v>
          </cell>
          <cell r="E4160" t="str">
            <v>179,03</v>
          </cell>
        </row>
        <row r="4161">
          <cell r="A4161">
            <v>3384</v>
          </cell>
          <cell r="B4161" t="str">
            <v>SUPORTE GUIA SIMPLES COM ROLDANA EM POLIPROPILENO PARA CHUMBAR, H = 20 CM</v>
          </cell>
          <cell r="C4161" t="str">
            <v>UN</v>
          </cell>
          <cell r="D4161" t="str">
            <v>CR</v>
          </cell>
          <cell r="E4161" t="str">
            <v>5,39</v>
          </cell>
        </row>
        <row r="4162">
          <cell r="A4162">
            <v>7572</v>
          </cell>
          <cell r="B4162" t="str">
            <v>SUPORTE ISOLADOR REFORCADO DIAMETRO NOMINAL 5/16", COM ROSCA SOBERBA E BUCHA</v>
          </cell>
          <cell r="C4162" t="str">
            <v>UN</v>
          </cell>
          <cell r="D4162" t="str">
            <v>CR</v>
          </cell>
          <cell r="E4162" t="str">
            <v>10,46</v>
          </cell>
        </row>
        <row r="4163">
          <cell r="A4163">
            <v>3396</v>
          </cell>
          <cell r="B4163" t="str">
            <v>SUPORTE ISOLADOR SIMPLES DIAMETRO NOMINAL 5/16", COM ROSCA SOBERBA E BUCHA</v>
          </cell>
          <cell r="C4163" t="str">
            <v>UN</v>
          </cell>
          <cell r="D4163" t="str">
            <v>CR</v>
          </cell>
          <cell r="E4163" t="str">
            <v>7,41</v>
          </cell>
        </row>
        <row r="4164">
          <cell r="A4164">
            <v>37590</v>
          </cell>
          <cell r="B4164" t="str">
            <v>SUPORTE MAO-FRANCESA EM ACO, ABAS IGUAIS 30 CM, CAPACIDADE MINIMA 60 KG, BRANCO</v>
          </cell>
          <cell r="C4164" t="str">
            <v>UN</v>
          </cell>
          <cell r="D4164" t="str">
            <v>AS</v>
          </cell>
          <cell r="E4164" t="str">
            <v>13,24</v>
          </cell>
        </row>
        <row r="4165">
          <cell r="A4165">
            <v>37591</v>
          </cell>
          <cell r="B4165" t="str">
            <v>SUPORTE MAO-FRANCESA EM ACO, ABAS IGUAIS 40 CM, CAPACIDADE MINIMA 70 KG, BRANCO</v>
          </cell>
          <cell r="C4165" t="str">
            <v>UN</v>
          </cell>
          <cell r="D4165" t="str">
            <v>AS</v>
          </cell>
          <cell r="E4165" t="str">
            <v>15,91</v>
          </cell>
        </row>
        <row r="4166">
          <cell r="A4166">
            <v>12626</v>
          </cell>
          <cell r="B4166" t="str">
            <v>SUPORTE METALICO PARA CALHA PLUVIAL,  ZINCADO, DOBRADO, DIAMETRO ENTRE 119 E 170 MM, PARA DRENAGEM PREDIAL</v>
          </cell>
          <cell r="C4166" t="str">
            <v>UN</v>
          </cell>
          <cell r="D4166" t="str">
            <v>AS</v>
          </cell>
          <cell r="E4166" t="str">
            <v>15,21</v>
          </cell>
        </row>
        <row r="4167">
          <cell r="A4167">
            <v>11033</v>
          </cell>
          <cell r="B4167" t="str">
            <v>SUPORTE PARA CALHA DE 150 MM EM FERRO GALVANIZADO</v>
          </cell>
          <cell r="C4167" t="str">
            <v>UN</v>
          </cell>
          <cell r="D4167" t="str">
            <v>CR</v>
          </cell>
          <cell r="E4167" t="str">
            <v>4,24</v>
          </cell>
        </row>
        <row r="4168">
          <cell r="A4168">
            <v>390</v>
          </cell>
          <cell r="B4168" t="str">
            <v>SUPORTE PARA TUBO DIAMETRO NOMINAL 2", COM ROSCA MECANICA</v>
          </cell>
          <cell r="C4168" t="str">
            <v>UN</v>
          </cell>
          <cell r="D4168" t="str">
            <v>CR</v>
          </cell>
          <cell r="E4168" t="str">
            <v>14,88</v>
          </cell>
        </row>
        <row r="4169">
          <cell r="A4169">
            <v>42436</v>
          </cell>
          <cell r="B4169" t="str">
            <v>SURF DUPLO, EM TUBO DE ACO CARBONO, PINTURA NO PROCESSO ELETROSTATICO - EQUIPAMENTO DE GINASTICA PARA ACADEMIA AO AR LIVRE / ACADEMIA DA TERCEIRA IDADE - ATI</v>
          </cell>
          <cell r="C4169" t="str">
            <v>UN</v>
          </cell>
          <cell r="D4169" t="str">
            <v>AS</v>
          </cell>
          <cell r="E4169" t="str">
            <v>2.141,09</v>
          </cell>
        </row>
        <row r="4170">
          <cell r="A4170">
            <v>6193</v>
          </cell>
          <cell r="B4170" t="str">
            <v>TABUA  NAO  APARELHADA  *2,5 X 20* CM, EM MACARANDUBA, ANGELIM OU EQUIVALENTE DA REGIAO - BRUTA</v>
          </cell>
          <cell r="C4170" t="str">
            <v>M</v>
          </cell>
          <cell r="D4170" t="str">
            <v>CR</v>
          </cell>
          <cell r="E4170" t="str">
            <v>12,26</v>
          </cell>
        </row>
        <row r="4171">
          <cell r="A4171">
            <v>6194</v>
          </cell>
          <cell r="B4171" t="str">
            <v>TABUA *2,5 X 15 CM EM PINUS, MISTA OU EQUIVALENTE DA REGIAO - BRUTA</v>
          </cell>
          <cell r="C4171" t="str">
            <v>M</v>
          </cell>
          <cell r="D4171" t="str">
            <v>CR</v>
          </cell>
          <cell r="E4171" t="str">
            <v>3,31</v>
          </cell>
        </row>
        <row r="4172">
          <cell r="A4172">
            <v>10567</v>
          </cell>
          <cell r="B4172" t="str">
            <v>TABUA *2,5 X 23* CM EM PINUS, MISTA OU EQUIVALENTE DA REGIAO - BRUTA</v>
          </cell>
          <cell r="C4172" t="str">
            <v>M</v>
          </cell>
          <cell r="D4172" t="str">
            <v>CR</v>
          </cell>
          <cell r="E4172" t="str">
            <v>5,24</v>
          </cell>
        </row>
        <row r="4173">
          <cell r="A4173">
            <v>6212</v>
          </cell>
          <cell r="B4173" t="str">
            <v>TABUA *2,5 X 30 CM EM PINUS, MISTA OU EQUIVALENTE DA REGIAO - BRUTA</v>
          </cell>
          <cell r="C4173" t="str">
            <v>M</v>
          </cell>
          <cell r="D4173" t="str">
            <v>C</v>
          </cell>
          <cell r="E4173" t="str">
            <v>7,69</v>
          </cell>
        </row>
        <row r="4174">
          <cell r="A4174">
            <v>3993</v>
          </cell>
          <cell r="B4174" t="str">
            <v>TABUA APARELHADA *2,5 X 15* CM, EM MACARANDUBA, ANGELIM OU EQUIVALENTE DA REGIAO</v>
          </cell>
          <cell r="C4174" t="str">
            <v>M2</v>
          </cell>
          <cell r="D4174" t="str">
            <v>CR</v>
          </cell>
          <cell r="E4174" t="str">
            <v>11,89</v>
          </cell>
        </row>
        <row r="4175">
          <cell r="A4175">
            <v>3990</v>
          </cell>
          <cell r="B4175" t="str">
            <v>TABUA APARELHADA *2,5 X 25* CM, EM MACARANDUBA, ANGELIM OU EQUIVALENTE DA REGIAO</v>
          </cell>
          <cell r="C4175" t="str">
            <v>M</v>
          </cell>
          <cell r="D4175" t="str">
            <v>CR</v>
          </cell>
          <cell r="E4175" t="str">
            <v>14,91</v>
          </cell>
        </row>
        <row r="4176">
          <cell r="A4176">
            <v>3992</v>
          </cell>
          <cell r="B4176" t="str">
            <v>TABUA APARELHADA *2,5 X 30* CM, EM MACARANDUBA, ANGELIM OU EQUIVALENTE DA REGIAO</v>
          </cell>
          <cell r="C4176" t="str">
            <v>M</v>
          </cell>
          <cell r="D4176" t="str">
            <v>CR</v>
          </cell>
          <cell r="E4176" t="str">
            <v>20,14</v>
          </cell>
        </row>
        <row r="4177">
          <cell r="A4177">
            <v>6178</v>
          </cell>
          <cell r="B4177" t="str">
            <v>TABUA DE  MADEIRA PARA PISO, CUMARU/IPE CHAMPANHE OU EQUIVALENTE DA REGIAO, ENCAIXE MACHO/FEMEA, *10 X 2* CM</v>
          </cell>
          <cell r="C4177" t="str">
            <v>M2</v>
          </cell>
          <cell r="D4177" t="str">
            <v>CR</v>
          </cell>
          <cell r="E4177" t="str">
            <v>151,03</v>
          </cell>
        </row>
        <row r="4178">
          <cell r="A4178">
            <v>6180</v>
          </cell>
          <cell r="B4178" t="str">
            <v>TABUA DE  MADEIRA PARA PISO, CUMARU/IPE CHAMPANHE OU EQUIVALENTE DA REGIAO, ENCAIXE MACHO/FEMEA, *15 X 2* CM</v>
          </cell>
          <cell r="C4178" t="str">
            <v>M2</v>
          </cell>
          <cell r="D4178" t="str">
            <v>C</v>
          </cell>
          <cell r="E4178" t="str">
            <v>163,00</v>
          </cell>
        </row>
        <row r="4179">
          <cell r="A4179">
            <v>6182</v>
          </cell>
          <cell r="B4179" t="str">
            <v>TABUA DE  MADEIRA PARA PISO, IPE (CERNE) OU EQUIVALENTE DA REGIAO, ENCAIXE MACHO/FEMEA, *20 X 2* CM</v>
          </cell>
          <cell r="C4179" t="str">
            <v>M2</v>
          </cell>
          <cell r="D4179" t="str">
            <v>CR</v>
          </cell>
          <cell r="E4179" t="str">
            <v>202,32</v>
          </cell>
        </row>
        <row r="4180">
          <cell r="A4180">
            <v>43614</v>
          </cell>
          <cell r="B4180" t="str">
            <v>TABUA NAO APARELHADA *2,5 X 15* CM, EM MACARANDUBA, ANGELIM OU EQUIVALENTE DA REGIAO - BRUTA</v>
          </cell>
          <cell r="C4180" t="str">
            <v>M</v>
          </cell>
          <cell r="D4180" t="str">
            <v>CR</v>
          </cell>
          <cell r="E4180" t="str">
            <v>10,07</v>
          </cell>
        </row>
        <row r="4181">
          <cell r="A4181">
            <v>6189</v>
          </cell>
          <cell r="B4181" t="str">
            <v>TABUA NAO APARELHADA *2,5 X 30* CM, EM MACARANDUBA, ANGELIM OU EQUIVALENTE DA REGIAO - BRUTA</v>
          </cell>
          <cell r="C4181" t="str">
            <v>M</v>
          </cell>
          <cell r="D4181" t="str">
            <v>CR</v>
          </cell>
          <cell r="E4181" t="str">
            <v>17,90</v>
          </cell>
        </row>
        <row r="4182">
          <cell r="A4182">
            <v>6214</v>
          </cell>
          <cell r="B4182" t="str">
            <v>TACO DE MADEIRA PARA PISO, IPE (CERNE) OU EQUIVALENTE DA REGIAO, 7 X 42 CM, E = 2 CM</v>
          </cell>
          <cell r="C4182" t="str">
            <v>M2</v>
          </cell>
          <cell r="D4182" t="str">
            <v>CR</v>
          </cell>
          <cell r="E4182" t="str">
            <v>94,60</v>
          </cell>
        </row>
        <row r="4183">
          <cell r="A4183">
            <v>36153</v>
          </cell>
          <cell r="B4183" t="str">
            <v>TALABARTE DE SEGURANCA, 2 MOSQUETOES TRAVA DUPLA *53* MM DE ABERTURA, COM ABSORVEDOR DE ENERGIA</v>
          </cell>
          <cell r="C4183" t="str">
            <v>UN</v>
          </cell>
          <cell r="D4183" t="str">
            <v>CR</v>
          </cell>
          <cell r="E4183" t="str">
            <v>165,58</v>
          </cell>
        </row>
        <row r="4184">
          <cell r="A4184">
            <v>10740</v>
          </cell>
          <cell r="B4184" t="str">
            <v>TALHA ELETRICA 3 T, VELOCIDADE  2,1 M / MIN, POTENCIA 1,3 KW</v>
          </cell>
          <cell r="C4184" t="str">
            <v>UN</v>
          </cell>
          <cell r="D4184" t="str">
            <v>CR</v>
          </cell>
          <cell r="E4184" t="str">
            <v>9.407,94</v>
          </cell>
        </row>
        <row r="4185">
          <cell r="A4185">
            <v>13914</v>
          </cell>
          <cell r="B4185" t="str">
            <v>TALHA MANUAL DE CORRENTE, CAPACIDADE DE 1 T COM ELEVACAO DE 3 M</v>
          </cell>
          <cell r="C4185" t="str">
            <v>UN</v>
          </cell>
          <cell r="D4185" t="str">
            <v>CR</v>
          </cell>
          <cell r="E4185" t="str">
            <v>680,70</v>
          </cell>
        </row>
        <row r="4186">
          <cell r="A4186">
            <v>10742</v>
          </cell>
          <cell r="B4186" t="str">
            <v>TALHA MANUAL DE CORRENTE, CAPACIDADE DE 2 T COM ELEVACAO DE 3 M</v>
          </cell>
          <cell r="C4186" t="str">
            <v>UN</v>
          </cell>
          <cell r="D4186" t="str">
            <v>C</v>
          </cell>
          <cell r="E4186" t="str">
            <v>992,81</v>
          </cell>
        </row>
        <row r="4187">
          <cell r="A4187">
            <v>38465</v>
          </cell>
          <cell r="B4187" t="str">
            <v>TALHADEIRA COM PUNHO DE PROTECAO *20 X 250* MM</v>
          </cell>
          <cell r="C4187" t="str">
            <v>UN</v>
          </cell>
          <cell r="D4187" t="str">
            <v>CR</v>
          </cell>
          <cell r="E4187" t="str">
            <v>23,31</v>
          </cell>
        </row>
        <row r="4188">
          <cell r="A4188">
            <v>7543</v>
          </cell>
          <cell r="B4188" t="str">
            <v>TAMPA CEGA EM PVC PARA CONDULETE 4 X 2"</v>
          </cell>
          <cell r="C4188" t="str">
            <v>UN</v>
          </cell>
          <cell r="D4188" t="str">
            <v>CR</v>
          </cell>
          <cell r="E4188" t="str">
            <v>4,04</v>
          </cell>
        </row>
        <row r="4189">
          <cell r="A4189">
            <v>43427</v>
          </cell>
          <cell r="B4189" t="str">
            <v>TAMPA DE CONCRETO ARMADO PARA FOSSA SEPTICA, DIAMETRO NOMINAL DE 3,00 M E ESPESSURA MINIMA DE 100 MM</v>
          </cell>
          <cell r="C4189" t="str">
            <v>UN</v>
          </cell>
          <cell r="D4189" t="str">
            <v>CR</v>
          </cell>
          <cell r="E4189" t="str">
            <v>1.268,43</v>
          </cell>
        </row>
        <row r="4190">
          <cell r="A4190">
            <v>41613</v>
          </cell>
          <cell r="B4190" t="str">
            <v>TAMPA DE CONCRETO ARMADO PARA FOSSA, D = *0,90* M, E = 0,05 M</v>
          </cell>
          <cell r="C4190" t="str">
            <v>UN</v>
          </cell>
          <cell r="D4190" t="str">
            <v>CR</v>
          </cell>
          <cell r="E4190" t="str">
            <v>81,53</v>
          </cell>
        </row>
        <row r="4191">
          <cell r="A4191">
            <v>41614</v>
          </cell>
          <cell r="B4191" t="str">
            <v>TAMPA DE CONCRETO ARMADO PARA FOSSA, D = *1,10* M, E = 0,05 M</v>
          </cell>
          <cell r="C4191" t="str">
            <v>UN</v>
          </cell>
          <cell r="D4191" t="str">
            <v>CR</v>
          </cell>
          <cell r="E4191" t="str">
            <v>103,89</v>
          </cell>
        </row>
        <row r="4192">
          <cell r="A4192">
            <v>41615</v>
          </cell>
          <cell r="B4192" t="str">
            <v>TAMPA DE CONCRETO ARMADO PARA FOSSA, D = *1,35* M, E = 0,05 M</v>
          </cell>
          <cell r="C4192" t="str">
            <v>UN</v>
          </cell>
          <cell r="D4192" t="str">
            <v>CR</v>
          </cell>
          <cell r="E4192" t="str">
            <v>160,57</v>
          </cell>
        </row>
        <row r="4193">
          <cell r="A4193">
            <v>41616</v>
          </cell>
          <cell r="B4193" t="str">
            <v>TAMPA DE CONCRETO ARMADO PARA FOSSA, D = 1,50 M, E = 0,05 M</v>
          </cell>
          <cell r="C4193" t="str">
            <v>UN</v>
          </cell>
          <cell r="D4193" t="str">
            <v>CR</v>
          </cell>
          <cell r="E4193" t="str">
            <v>239,92</v>
          </cell>
        </row>
        <row r="4194">
          <cell r="A4194">
            <v>41617</v>
          </cell>
          <cell r="B4194" t="str">
            <v>TAMPA DE CONCRETO ARMADO PARA FOSSA, D = 2,00 M, E = 0,05 M</v>
          </cell>
          <cell r="C4194" t="str">
            <v>UN</v>
          </cell>
          <cell r="D4194" t="str">
            <v>CR</v>
          </cell>
          <cell r="E4194" t="str">
            <v>477,06</v>
          </cell>
        </row>
        <row r="4195">
          <cell r="A4195">
            <v>41618</v>
          </cell>
          <cell r="B4195" t="str">
            <v>TAMPA DE CONCRETO ARMADO PARA FOSSA, D = 2,50 M, E = 0,05 M</v>
          </cell>
          <cell r="C4195" t="str">
            <v>UN</v>
          </cell>
          <cell r="D4195" t="str">
            <v>CR</v>
          </cell>
          <cell r="E4195" t="str">
            <v>878,24</v>
          </cell>
        </row>
        <row r="4196">
          <cell r="A4196">
            <v>43428</v>
          </cell>
          <cell r="B4196" t="str">
            <v>TAMPA DE CONCRETO ARMADO PARA POCO DE INSPECAO, COM FURO E TAMPINHA, DIAMETRO NOMINAL DE 3,00 M E ESPESSURA MINIMA DE 100 MM</v>
          </cell>
          <cell r="C4196" t="str">
            <v>UN</v>
          </cell>
          <cell r="D4196" t="str">
            <v>CR</v>
          </cell>
          <cell r="E4196" t="str">
            <v>1.542,64</v>
          </cell>
        </row>
        <row r="4197">
          <cell r="A4197">
            <v>41619</v>
          </cell>
          <cell r="B4197" t="str">
            <v>TAMPA DE CONCRETO ARMADO PARA POCO, COM  FURO E TAMPINHA, D = *0,90* M, E = 0,05 M</v>
          </cell>
          <cell r="C4197" t="str">
            <v>UN</v>
          </cell>
          <cell r="D4197" t="str">
            <v>CR</v>
          </cell>
          <cell r="E4197" t="str">
            <v>99,94</v>
          </cell>
        </row>
        <row r="4198">
          <cell r="A4198">
            <v>41620</v>
          </cell>
          <cell r="B4198" t="str">
            <v>TAMPA DE CONCRETO ARMADO PARA POCO, COM  FURO E TAMPINHA, D = *1,10* M, E = 0,05 M</v>
          </cell>
          <cell r="C4198" t="str">
            <v>UN</v>
          </cell>
          <cell r="D4198" t="str">
            <v>CR</v>
          </cell>
          <cell r="E4198" t="str">
            <v>126,25</v>
          </cell>
        </row>
        <row r="4199">
          <cell r="A4199">
            <v>41622</v>
          </cell>
          <cell r="B4199" t="str">
            <v>TAMPA DE CONCRETO ARMADO PARA POCO, COM  FURO E TAMPINHA, D = *1,35* M, E = 0,05 M</v>
          </cell>
          <cell r="C4199" t="str">
            <v>UN</v>
          </cell>
          <cell r="D4199" t="str">
            <v>CR</v>
          </cell>
          <cell r="E4199" t="str">
            <v>218,96</v>
          </cell>
        </row>
        <row r="4200">
          <cell r="A4200">
            <v>41623</v>
          </cell>
          <cell r="B4200" t="str">
            <v>TAMPA DE CONCRETO ARMADO PARA POCO, COM  FURO E TAMPINHA, D = 1,50 M, E = 0,05 M</v>
          </cell>
          <cell r="C4200" t="str">
            <v>UN</v>
          </cell>
          <cell r="D4200" t="str">
            <v>CR</v>
          </cell>
          <cell r="E4200" t="str">
            <v>336,67</v>
          </cell>
        </row>
        <row r="4201">
          <cell r="A4201">
            <v>41624</v>
          </cell>
          <cell r="B4201" t="str">
            <v>TAMPA DE CONCRETO ARMADO PARA POCO, COM  FURO E TAMPINHA, D = 2,00 M, E = 0,05 M</v>
          </cell>
          <cell r="C4201" t="str">
            <v>UN</v>
          </cell>
          <cell r="D4201" t="str">
            <v>CR</v>
          </cell>
          <cell r="E4201" t="str">
            <v>631,26</v>
          </cell>
        </row>
        <row r="4202">
          <cell r="A4202">
            <v>41625</v>
          </cell>
          <cell r="B4202" t="str">
            <v>TAMPA DE CONCRETO ARMADO PARA POCO, COM  FURO E TAMPINHA, D = 2,50 M, E = 0,05 M</v>
          </cell>
          <cell r="C4202" t="str">
            <v>UN</v>
          </cell>
          <cell r="D4202" t="str">
            <v>CR</v>
          </cell>
          <cell r="E4202" t="str">
            <v>971,22</v>
          </cell>
        </row>
        <row r="4203">
          <cell r="A4203">
            <v>39352</v>
          </cell>
          <cell r="B4203" t="str">
            <v>TAMPA PARA CONDULETE, EM PVC, PARA TOMADA HEXAGONAL</v>
          </cell>
          <cell r="C4203" t="str">
            <v>UN</v>
          </cell>
          <cell r="D4203" t="str">
            <v>CR</v>
          </cell>
          <cell r="E4203" t="str">
            <v>2,49</v>
          </cell>
        </row>
        <row r="4204">
          <cell r="A4204">
            <v>39346</v>
          </cell>
          <cell r="B4204" t="str">
            <v>TAMPA PARA CONDULETE, EM PVC, PARA 1 INTERRUPTOR</v>
          </cell>
          <cell r="C4204" t="str">
            <v>UN</v>
          </cell>
          <cell r="D4204" t="str">
            <v>CR</v>
          </cell>
          <cell r="E4204" t="str">
            <v>2,49</v>
          </cell>
        </row>
        <row r="4205">
          <cell r="A4205">
            <v>39350</v>
          </cell>
          <cell r="B4205" t="str">
            <v>TAMPA PARA CONDULETE, EM PVC, PARA 1 MODULO RJ</v>
          </cell>
          <cell r="C4205" t="str">
            <v>UN</v>
          </cell>
          <cell r="D4205" t="str">
            <v>CR</v>
          </cell>
          <cell r="E4205" t="str">
            <v>2,68</v>
          </cell>
        </row>
        <row r="4206">
          <cell r="A4206">
            <v>39351</v>
          </cell>
          <cell r="B4206" t="str">
            <v>TAMPA PARA CONDULETE, EM PVC, PARA 2 MODULOS RJ</v>
          </cell>
          <cell r="C4206" t="str">
            <v>UN</v>
          </cell>
          <cell r="D4206" t="str">
            <v>CR</v>
          </cell>
          <cell r="E4206" t="str">
            <v>3,10</v>
          </cell>
        </row>
        <row r="4207">
          <cell r="A4207">
            <v>38952</v>
          </cell>
          <cell r="B4207" t="str">
            <v>TAMPAO / CAP, ROSCA FEMEA, METALICO, PARA TUBO PEX, DN 1/2"</v>
          </cell>
          <cell r="C4207" t="str">
            <v>UN</v>
          </cell>
          <cell r="D4207" t="str">
            <v>AS</v>
          </cell>
          <cell r="E4207" t="str">
            <v>3,60</v>
          </cell>
        </row>
        <row r="4208">
          <cell r="A4208">
            <v>38953</v>
          </cell>
          <cell r="B4208" t="str">
            <v>TAMPAO / CAP, ROSCA FEMEA, METALICO, PARA TUBO PEX, DN 3/4"</v>
          </cell>
          <cell r="C4208" t="str">
            <v>UN</v>
          </cell>
          <cell r="D4208" t="str">
            <v>AS</v>
          </cell>
          <cell r="E4208" t="str">
            <v>5,67</v>
          </cell>
        </row>
        <row r="4209">
          <cell r="A4209">
            <v>38835</v>
          </cell>
          <cell r="B4209" t="str">
            <v>TAMPAO / CAP, ROSCA MACHO, PARA TUBO PEX, DN 1/2"</v>
          </cell>
          <cell r="C4209" t="str">
            <v>UN</v>
          </cell>
          <cell r="D4209" t="str">
            <v>AS</v>
          </cell>
          <cell r="E4209" t="str">
            <v>5,09</v>
          </cell>
        </row>
        <row r="4210">
          <cell r="A4210">
            <v>38837</v>
          </cell>
          <cell r="B4210" t="str">
            <v>TAMPAO / CAP, ROSCA MACHO, PARA TUBO PEX, DN 1"</v>
          </cell>
          <cell r="C4210" t="str">
            <v>UN</v>
          </cell>
          <cell r="D4210" t="str">
            <v>AS</v>
          </cell>
          <cell r="E4210" t="str">
            <v>13,24</v>
          </cell>
        </row>
        <row r="4211">
          <cell r="A4211">
            <v>38836</v>
          </cell>
          <cell r="B4211" t="str">
            <v>TAMPAO / CAP, ROSCA MACHO, PARA TUBO PEX, DN 3/4"</v>
          </cell>
          <cell r="C4211" t="str">
            <v>UN</v>
          </cell>
          <cell r="D4211" t="str">
            <v>AS</v>
          </cell>
          <cell r="E4211" t="str">
            <v>7,33</v>
          </cell>
        </row>
        <row r="4212">
          <cell r="A4212">
            <v>2666</v>
          </cell>
          <cell r="B4212" t="str">
            <v>TAMPAO / TERMINAL / PLUG, D = 1 1/4" , PARA DUTO CORRUGADO PEAD (CABEAMENTO SUBTERRANEO)</v>
          </cell>
          <cell r="C4212" t="str">
            <v>UN</v>
          </cell>
          <cell r="D4212" t="str">
            <v>AS</v>
          </cell>
          <cell r="E4212" t="str">
            <v>5,45</v>
          </cell>
        </row>
        <row r="4213">
          <cell r="A4213">
            <v>2668</v>
          </cell>
          <cell r="B4213" t="str">
            <v>TAMPAO / TERMINAL / PLUG, D = 2" , PARA DUTO CORRUGADO PEAD (CABEAMENTO SUBTERRANEO)</v>
          </cell>
          <cell r="C4213" t="str">
            <v>UN</v>
          </cell>
          <cell r="D4213" t="str">
            <v>AS</v>
          </cell>
          <cell r="E4213" t="str">
            <v>6,22</v>
          </cell>
        </row>
        <row r="4214">
          <cell r="A4214">
            <v>2664</v>
          </cell>
          <cell r="B4214" t="str">
            <v>TAMPAO / TERMINAL / PLUG, D = 3" , PARA DUTO CORRUGADO PEAD (CABEAMENTO SUBTERRANEO)</v>
          </cell>
          <cell r="C4214" t="str">
            <v>UN</v>
          </cell>
          <cell r="D4214" t="str">
            <v>AS</v>
          </cell>
          <cell r="E4214" t="str">
            <v>9,18</v>
          </cell>
        </row>
        <row r="4215">
          <cell r="A4215">
            <v>2662</v>
          </cell>
          <cell r="B4215" t="str">
            <v>TAMPAO / TERMINAL / PLUG, D = 4" , PARA DUTO CORRUGADO PEAD (CABEAMENTO SUBTERRANEO)</v>
          </cell>
          <cell r="C4215" t="str">
            <v>UN</v>
          </cell>
          <cell r="D4215" t="str">
            <v>AS</v>
          </cell>
          <cell r="E4215" t="str">
            <v>11,26</v>
          </cell>
        </row>
        <row r="4216">
          <cell r="A4216">
            <v>20964</v>
          </cell>
          <cell r="B4216" t="str">
            <v>TAMPAO COM CORRENTE, EM LATAO, ENGATE RAPIDO 1 1/2", PARA INSTALACAO PREDIAL DE COMBATE A INCENDIO</v>
          </cell>
          <cell r="C4216" t="str">
            <v>UN</v>
          </cell>
          <cell r="D4216" t="str">
            <v>CR</v>
          </cell>
          <cell r="E4216" t="str">
            <v>58,57</v>
          </cell>
        </row>
        <row r="4217">
          <cell r="A4217">
            <v>10905</v>
          </cell>
          <cell r="B4217" t="str">
            <v>TAMPAO COM CORRENTE, EM LATAO, ENGATE RAPIDO 2 1/2", PARA INSTALACAO PREDIAL DE COMBATE A INCENDIO</v>
          </cell>
          <cell r="C4217" t="str">
            <v>UN</v>
          </cell>
          <cell r="D4217" t="str">
            <v>CR</v>
          </cell>
          <cell r="E4217" t="str">
            <v>78,57</v>
          </cell>
        </row>
        <row r="4218">
          <cell r="A4218">
            <v>42703</v>
          </cell>
          <cell r="B4218" t="str">
            <v>TAMPAO COMPLETO PARA TIL, EM PVC, OCRE, DN 100 MM, PARA REDE COLETORA DE ESGOTO</v>
          </cell>
          <cell r="C4218" t="str">
            <v>UN</v>
          </cell>
          <cell r="D4218" t="str">
            <v>AS</v>
          </cell>
          <cell r="E4218" t="str">
            <v>97,97</v>
          </cell>
        </row>
        <row r="4219">
          <cell r="A4219">
            <v>42704</v>
          </cell>
          <cell r="B4219" t="str">
            <v>TAMPAO COMPLETO PARA TIL, EM PVC, OCRE, DN 150 MM, PARA REDE COLETORA DE ESGOTO</v>
          </cell>
          <cell r="C4219" t="str">
            <v>UN</v>
          </cell>
          <cell r="D4219" t="str">
            <v>AS</v>
          </cell>
          <cell r="E4219" t="str">
            <v>150,40</v>
          </cell>
        </row>
        <row r="4220">
          <cell r="A4220">
            <v>42705</v>
          </cell>
          <cell r="B4220" t="str">
            <v>TAMPAO COMPLETO PARA TIL, EM PVC, OCRE, DN 200 MM, PARA REDE COLETORA DE ESGOTO</v>
          </cell>
          <cell r="C4220" t="str">
            <v>UN</v>
          </cell>
          <cell r="D4220" t="str">
            <v>AS</v>
          </cell>
          <cell r="E4220" t="str">
            <v>191,89</v>
          </cell>
        </row>
        <row r="4221">
          <cell r="A4221">
            <v>42706</v>
          </cell>
          <cell r="B4221" t="str">
            <v>TAMPAO COMPLETO PARA TIL, EM PVC, OCRE, DN 250 MM, PARA REDE COLETORA DE ESGOTO</v>
          </cell>
          <cell r="C4221" t="str">
            <v>UN</v>
          </cell>
          <cell r="D4221" t="str">
            <v>AS</v>
          </cell>
          <cell r="E4221" t="str">
            <v>237,65</v>
          </cell>
        </row>
        <row r="4222">
          <cell r="A4222">
            <v>11289</v>
          </cell>
          <cell r="B4222" t="str">
            <v>TAMPAO FOFO ARTICULADO P/ REGISTRO, CLASSE A15 CARGA MAX 1,5 T, *200 X 200* MM</v>
          </cell>
          <cell r="C4222" t="str">
            <v>UN</v>
          </cell>
          <cell r="D4222" t="str">
            <v>AS</v>
          </cell>
          <cell r="E4222" t="str">
            <v>78,13</v>
          </cell>
        </row>
        <row r="4223">
          <cell r="A4223">
            <v>11241</v>
          </cell>
          <cell r="B4223" t="str">
            <v>TAMPAO FOFO ARTICULADO P/ REGISTRO, CLASSE A15 CARGA MAXIMA 1,5 T, *400 X 400* MM</v>
          </cell>
          <cell r="C4223" t="str">
            <v>UN</v>
          </cell>
          <cell r="D4223" t="str">
            <v>AS</v>
          </cell>
          <cell r="E4223" t="str">
            <v>195,34</v>
          </cell>
        </row>
        <row r="4224">
          <cell r="A4224">
            <v>11301</v>
          </cell>
          <cell r="B4224" t="str">
            <v>TAMPAO FOFO ARTICULADO, CLASSE B125 CARGA MAX 12,5 T, REDONDO TAMPA 600 MM, REDE PLUVIAL/ESGOTO</v>
          </cell>
          <cell r="C4224" t="str">
            <v>UN</v>
          </cell>
          <cell r="D4224" t="str">
            <v>AS</v>
          </cell>
          <cell r="E4224" t="str">
            <v>495,34</v>
          </cell>
        </row>
        <row r="4225">
          <cell r="A4225">
            <v>21090</v>
          </cell>
          <cell r="B4225" t="str">
            <v>TAMPAO FOFO ARTICULADO, CLASSE D400 CARGA MAX 40 T, REDONDO TAMPA *600 MM, REDE PLUVIAL/ESGOTO</v>
          </cell>
          <cell r="C4225" t="str">
            <v>UN</v>
          </cell>
          <cell r="D4225" t="str">
            <v>AS</v>
          </cell>
          <cell r="E4225" t="str">
            <v>606,97</v>
          </cell>
        </row>
        <row r="4226">
          <cell r="A4226">
            <v>14112</v>
          </cell>
          <cell r="B4226" t="str">
            <v>TAMPAO FOFO SIMPLES COM BASE, CLASSE A15 CARGA MAX 1,5 T, *400 X 600* MM, REDE TELEFONE</v>
          </cell>
          <cell r="C4226" t="str">
            <v>UN</v>
          </cell>
          <cell r="D4226" t="str">
            <v>AS</v>
          </cell>
          <cell r="E4226" t="str">
            <v>253,25</v>
          </cell>
        </row>
        <row r="4227">
          <cell r="A4227">
            <v>11315</v>
          </cell>
          <cell r="B4227" t="str">
            <v>TAMPAO FOFO SIMPLES COM BASE, CLASSE A15 CARGA MAX 1,5 T, 300 X 300 MM, REDE PLUVIAL/ESGOTO</v>
          </cell>
          <cell r="C4227" t="str">
            <v>UN</v>
          </cell>
          <cell r="D4227" t="str">
            <v>AS</v>
          </cell>
          <cell r="E4227" t="str">
            <v>118,60</v>
          </cell>
        </row>
        <row r="4228">
          <cell r="A4228">
            <v>11292</v>
          </cell>
          <cell r="B4228" t="str">
            <v>TAMPAO FOFO SIMPLES COM BASE, CLASSE A15 CARGA MAX 1,5 T, 300 X 400 MM</v>
          </cell>
          <cell r="C4228" t="str">
            <v>UN</v>
          </cell>
          <cell r="D4228" t="str">
            <v>AS</v>
          </cell>
          <cell r="E4228" t="str">
            <v>277,67</v>
          </cell>
        </row>
        <row r="4229">
          <cell r="A4229">
            <v>21071</v>
          </cell>
          <cell r="B4229" t="str">
            <v>TAMPAO FOFO SIMPLES COM BASE, CLASSE A15 CARGA MAX 1,5 T, 400 X 400 MM, REDE PLUVIAL/ESGOTO/ELETRICA</v>
          </cell>
          <cell r="C4229" t="str">
            <v>UN</v>
          </cell>
          <cell r="D4229" t="str">
            <v>AS</v>
          </cell>
          <cell r="E4229" t="str">
            <v>181,39</v>
          </cell>
        </row>
        <row r="4230">
          <cell r="A4230">
            <v>11293</v>
          </cell>
          <cell r="B4230" t="str">
            <v>TAMPAO FOFO SIMPLES COM BASE, CLASSE A15 CARGA MAX 1,5 T, 400 X 500 MM, COM INSCRICAO INCENDIO</v>
          </cell>
          <cell r="C4230" t="str">
            <v>UN</v>
          </cell>
          <cell r="D4230" t="str">
            <v>AS</v>
          </cell>
          <cell r="E4230" t="str">
            <v>306,97</v>
          </cell>
        </row>
        <row r="4231">
          <cell r="A4231">
            <v>11316</v>
          </cell>
          <cell r="B4231" t="str">
            <v>TAMPAO FOFO SIMPLES COM BASE, CLASSE B125 CARGA MAX 12,5 T, REDONDO TAMPA 500 MM, REDE PLUVIAL/ESGOTO</v>
          </cell>
          <cell r="C4231" t="str">
            <v>UN</v>
          </cell>
          <cell r="D4231" t="str">
            <v>AS</v>
          </cell>
          <cell r="E4231" t="str">
            <v>390,69</v>
          </cell>
        </row>
        <row r="4232">
          <cell r="A4232">
            <v>6243</v>
          </cell>
          <cell r="B4232" t="str">
            <v>TAMPAO FOFO SIMPLES COM BASE, CLASSE B125 CARGA MAX 12,5 T, REDONDO TAMPA 600 MM, REDE PLUVIAL/ESGOTO</v>
          </cell>
          <cell r="C4232" t="str">
            <v>UN</v>
          </cell>
          <cell r="D4232" t="str">
            <v>AS</v>
          </cell>
          <cell r="E4232" t="str">
            <v>450,00</v>
          </cell>
        </row>
        <row r="4233">
          <cell r="A4233">
            <v>21079</v>
          </cell>
          <cell r="B4233" t="str">
            <v>TAMPAO FOFO SIMPLES COM BASE, CLASSE D400 CARGA MAX 40 T, REDONDO TAMPA 500 MM, REDE PLUVIAL/ESGOTO</v>
          </cell>
          <cell r="C4233" t="str">
            <v>UN</v>
          </cell>
          <cell r="D4233" t="str">
            <v>AS</v>
          </cell>
          <cell r="E4233" t="str">
            <v>536,51</v>
          </cell>
        </row>
        <row r="4234">
          <cell r="A4234">
            <v>6240</v>
          </cell>
          <cell r="B4234" t="str">
            <v>TAMPAO FOFO SIMPLES COM BASE, CLASSE D400 CARGA MAX 40 T, REDONDO TAMPA 600 MM, REDE PLUVIAL/ESGOTO</v>
          </cell>
          <cell r="C4234" t="str">
            <v>UN</v>
          </cell>
          <cell r="D4234" t="str">
            <v>AS</v>
          </cell>
          <cell r="E4234" t="str">
            <v>595,81</v>
          </cell>
        </row>
        <row r="4235">
          <cell r="A4235">
            <v>11296</v>
          </cell>
          <cell r="B4235" t="str">
            <v>TAMPAO FOFO SIMPLES COM BASE, CLASSE D400 CARGA MAX 40 T, REDONDO TAMPA 900 MM, REDE PLUVIAL/ESGOTO</v>
          </cell>
          <cell r="C4235" t="str">
            <v>UN</v>
          </cell>
          <cell r="D4235" t="str">
            <v>AS</v>
          </cell>
          <cell r="E4235" t="str">
            <v>1.898,37</v>
          </cell>
        </row>
        <row r="4236">
          <cell r="A4236">
            <v>11299</v>
          </cell>
          <cell r="B4236" t="str">
            <v>TAMPAO FOFO SIMPLES, CLASSE A15 CARGA MAX 1,5 T, *550 X 1100* MM, REDE TELEFONE</v>
          </cell>
          <cell r="C4236" t="str">
            <v>UN</v>
          </cell>
          <cell r="D4236" t="str">
            <v>AS</v>
          </cell>
          <cell r="E4236" t="str">
            <v>642,55</v>
          </cell>
        </row>
        <row r="4237">
          <cell r="A4237">
            <v>11066</v>
          </cell>
          <cell r="B4237" t="str">
            <v>TAMPAO PARA TELHA ESTRUTURAL DE FIBROCIMENTO 1 ABA, DE 370 X 155 X 76 MM (SEM AMIANTO)</v>
          </cell>
          <cell r="C4237" t="str">
            <v>UN</v>
          </cell>
          <cell r="D4237" t="str">
            <v>CR</v>
          </cell>
          <cell r="E4237" t="str">
            <v>11,72</v>
          </cell>
        </row>
        <row r="4238">
          <cell r="A4238">
            <v>11065</v>
          </cell>
          <cell r="B4238" t="str">
            <v>TAMPAO PARA TELHA ESTRUTURAL DE FIBROCIMENTO 2 ABAS, DE 787 X 215 X 60 MM (SEM AMIANTO)</v>
          </cell>
          <cell r="C4238" t="str">
            <v>UN</v>
          </cell>
          <cell r="D4238" t="str">
            <v>CR</v>
          </cell>
          <cell r="E4238" t="str">
            <v>13,44</v>
          </cell>
        </row>
        <row r="4239">
          <cell r="A4239">
            <v>11688</v>
          </cell>
          <cell r="B4239" t="str">
            <v>TANQUE ACO INOXIDAVEL (ACO 304) COM ESFREGADOR E VALVULA, DE *50 X 40 X 22* CM</v>
          </cell>
          <cell r="C4239" t="str">
            <v>UN</v>
          </cell>
          <cell r="D4239" t="str">
            <v>CR</v>
          </cell>
          <cell r="E4239" t="str">
            <v>397,08</v>
          </cell>
        </row>
        <row r="4240">
          <cell r="A4240">
            <v>37736</v>
          </cell>
          <cell r="B4240" t="str">
            <v>TANQUE DE ACO CARBONO NAO REVESTIDO, PARA TRANSPORTE DE AGUA COM CAPACIDADE DE 10 M3, COM BOMBA CENTRIFUGA POR TOMADA DE FORCA, VAZAO MAXIMA *75* M3/H (INCLUI MONTAGEM, NAO INCLUI CAMINHAO)</v>
          </cell>
          <cell r="C4240" t="str">
            <v>UN</v>
          </cell>
          <cell r="D4240" t="str">
            <v>AS</v>
          </cell>
          <cell r="E4240" t="str">
            <v>63.000,00</v>
          </cell>
        </row>
        <row r="4241">
          <cell r="A4241">
            <v>37739</v>
          </cell>
          <cell r="B4241" t="str">
            <v>TANQUE DE ACO PARA TRANSPORTE DE AGUA COM CAPACIDADE DE 14 M3 (INCLUI MONTAGEM, NAO INCLUI CAMINHAO)</v>
          </cell>
          <cell r="C4241" t="str">
            <v>UN</v>
          </cell>
          <cell r="D4241" t="str">
            <v>AS</v>
          </cell>
          <cell r="E4241" t="str">
            <v>77.538,45</v>
          </cell>
        </row>
        <row r="4242">
          <cell r="A4242">
            <v>37740</v>
          </cell>
          <cell r="B4242" t="str">
            <v>TANQUE DE ACO PARA TRANSPORTE DE AGUA COM CAPACIDADE DE 4 M3 (INCLUI MONTAGEM, NAO INCLUI CAMINHAO)</v>
          </cell>
          <cell r="C4242" t="str">
            <v>UN</v>
          </cell>
          <cell r="D4242" t="str">
            <v>AS</v>
          </cell>
          <cell r="E4242" t="str">
            <v>44.247,48</v>
          </cell>
        </row>
        <row r="4243">
          <cell r="A4243">
            <v>37738</v>
          </cell>
          <cell r="B4243" t="str">
            <v>TANQUE DE ACO PARA TRANSPORTE DE AGUA COM CAPACIDADE DE 6 M3 (INCLUI MONTAGEM, NAO INCLUI CAMINHAO)</v>
          </cell>
          <cell r="C4243" t="str">
            <v>UN</v>
          </cell>
          <cell r="D4243" t="str">
            <v>AS</v>
          </cell>
          <cell r="E4243" t="str">
            <v>52.570,23</v>
          </cell>
        </row>
        <row r="4244">
          <cell r="A4244">
            <v>37737</v>
          </cell>
          <cell r="B4244" t="str">
            <v>TANQUE DE ACO PARA TRANSPORTE DE AGUA COM CAPACIDADE DE 8 M3 (INCLUI MONTAGEM, NAO INCLUI CAMINHAO)</v>
          </cell>
          <cell r="C4244" t="str">
            <v>UN</v>
          </cell>
          <cell r="D4244" t="str">
            <v>AS</v>
          </cell>
          <cell r="E4244" t="str">
            <v>41.824,41</v>
          </cell>
        </row>
        <row r="4245">
          <cell r="A4245">
            <v>25014</v>
          </cell>
          <cell r="B4245" t="str">
            <v>TANQUE DE ASFALTO ESTACIONARIO COM MACARICO, CAPACIDADE 20.000 L</v>
          </cell>
          <cell r="C4245" t="str">
            <v>UN</v>
          </cell>
          <cell r="D4245" t="str">
            <v>AS</v>
          </cell>
          <cell r="E4245" t="str">
            <v>87.599,49</v>
          </cell>
        </row>
        <row r="4246">
          <cell r="A4246">
            <v>25013</v>
          </cell>
          <cell r="B4246" t="str">
            <v>TANQUE DE ASFALTO ESTACIONARIO COM SERPENTINA, CAPACIDADE 20.000 L</v>
          </cell>
          <cell r="C4246" t="str">
            <v>UN</v>
          </cell>
          <cell r="D4246" t="str">
            <v>AS</v>
          </cell>
          <cell r="E4246" t="str">
            <v>91.813,54</v>
          </cell>
        </row>
        <row r="4247">
          <cell r="A4247">
            <v>14405</v>
          </cell>
          <cell r="B4247" t="str">
            <v>TANQUE DE ASFALTO ESTACIONARIO COM SERPENTINA, CAPACIDADE 30.000 L</v>
          </cell>
          <cell r="C4247" t="str">
            <v>UN</v>
          </cell>
          <cell r="D4247" t="str">
            <v>AS</v>
          </cell>
          <cell r="E4247" t="str">
            <v>107.774,24</v>
          </cell>
        </row>
        <row r="4248">
          <cell r="A4248">
            <v>36790</v>
          </cell>
          <cell r="B4248" t="str">
            <v>TANQUE DUPLO EM MARMORE SINTETICO COM CUBA LISA E ESFREGADOR, *110 X 60* CM</v>
          </cell>
          <cell r="C4248" t="str">
            <v>UN</v>
          </cell>
          <cell r="D4248" t="str">
            <v>CR</v>
          </cell>
          <cell r="E4248" t="str">
            <v>299,62</v>
          </cell>
        </row>
        <row r="4249">
          <cell r="A4249">
            <v>20271</v>
          </cell>
          <cell r="B4249" t="str">
            <v>TANQUE LOUCA BRANCA COM COLUNA *30* L</v>
          </cell>
          <cell r="C4249" t="str">
            <v>UN</v>
          </cell>
          <cell r="D4249" t="str">
            <v>CR</v>
          </cell>
          <cell r="E4249" t="str">
            <v>567,17</v>
          </cell>
        </row>
        <row r="4250">
          <cell r="A4250">
            <v>10423</v>
          </cell>
          <cell r="B4250" t="str">
            <v>TANQUE LOUCA BRANCA SUSPENSO *20* L</v>
          </cell>
          <cell r="C4250" t="str">
            <v>UN</v>
          </cell>
          <cell r="D4250" t="str">
            <v>CR</v>
          </cell>
          <cell r="E4250" t="str">
            <v>351,77</v>
          </cell>
        </row>
        <row r="4251">
          <cell r="A4251">
            <v>37589</v>
          </cell>
          <cell r="B4251" t="str">
            <v>TANQUE SIMPLES EM MARMORE SINTETICO COM COLUNA, CAPACIDADE *22* L, *60 X 46* CM</v>
          </cell>
          <cell r="C4251" t="str">
            <v>UN</v>
          </cell>
          <cell r="D4251" t="str">
            <v>CR</v>
          </cell>
          <cell r="E4251" t="str">
            <v>367,11</v>
          </cell>
        </row>
        <row r="4252">
          <cell r="A4252">
            <v>11690</v>
          </cell>
          <cell r="B4252" t="str">
            <v>TANQUE SIMPLES EM MARMORE SINTETICO DE FIXAR NA PAREDE, CAPACIDADE *22* L, *60 X 46* CM</v>
          </cell>
          <cell r="C4252" t="str">
            <v>UN</v>
          </cell>
          <cell r="D4252" t="str">
            <v>CR</v>
          </cell>
          <cell r="E4252" t="str">
            <v>195,02</v>
          </cell>
        </row>
        <row r="4253">
          <cell r="A4253">
            <v>20234</v>
          </cell>
          <cell r="B4253" t="str">
            <v>TANQUE SIMPLES EM MARMORE SINTETICO SUSPENSO, CAPACIDADE *38* L, *60 X 60* CM</v>
          </cell>
          <cell r="C4253" t="str">
            <v>UN</v>
          </cell>
          <cell r="D4253" t="str">
            <v>CR</v>
          </cell>
          <cell r="E4253" t="str">
            <v>246,80</v>
          </cell>
        </row>
        <row r="4254">
          <cell r="A4254">
            <v>4763</v>
          </cell>
          <cell r="B4254" t="str">
            <v>TAQUEADOR OU TAQUEIRO</v>
          </cell>
          <cell r="C4254" t="str">
            <v>H</v>
          </cell>
          <cell r="D4254" t="str">
            <v>CR</v>
          </cell>
          <cell r="E4254" t="str">
            <v>15,04</v>
          </cell>
        </row>
        <row r="4255">
          <cell r="A4255">
            <v>41070</v>
          </cell>
          <cell r="B4255" t="str">
            <v>TAQUEADOR OU TAQUEIRO (MENSALISTA)</v>
          </cell>
          <cell r="C4255" t="str">
            <v>MES</v>
          </cell>
          <cell r="D4255" t="str">
            <v>CR</v>
          </cell>
          <cell r="E4255" t="str">
            <v>2.649,89</v>
          </cell>
        </row>
        <row r="4256">
          <cell r="A4256">
            <v>14583</v>
          </cell>
          <cell r="B4256" t="str">
            <v>TARIFA "A" ENTRE  0 E 20M3 FORNECIMENTO D'AGUA</v>
          </cell>
          <cell r="C4256" t="str">
            <v>M3</v>
          </cell>
          <cell r="D4256" t="str">
            <v>CR</v>
          </cell>
          <cell r="E4256" t="str">
            <v>16,46</v>
          </cell>
        </row>
        <row r="4257">
          <cell r="A4257">
            <v>11457</v>
          </cell>
          <cell r="B4257" t="str">
            <v>TARJETA LIVRE / OCUPADO PARA PORTA DE BANHEIRO, CORPO EM ZAMAC E ESPELHO EM LATAO</v>
          </cell>
          <cell r="C4257" t="str">
            <v>UN</v>
          </cell>
          <cell r="D4257" t="str">
            <v>CR</v>
          </cell>
          <cell r="E4257" t="str">
            <v>37,25</v>
          </cell>
        </row>
        <row r="4258">
          <cell r="A4258">
            <v>21121</v>
          </cell>
          <cell r="B4258" t="str">
            <v>TE CPVC, SOLDAVEL, 90 GRAUS, 15 MM, PARA AGUA QUENTE PREDIAL</v>
          </cell>
          <cell r="C4258" t="str">
            <v>UN</v>
          </cell>
          <cell r="D4258" t="str">
            <v>CR</v>
          </cell>
          <cell r="E4258" t="str">
            <v>2,92</v>
          </cell>
        </row>
        <row r="4259">
          <cell r="A4259">
            <v>38010</v>
          </cell>
          <cell r="B4259" t="str">
            <v>TE CPVC, SOLDAVEL, 90 GRAUS, 22 MM, PARA AGUA QUENTE PREDIAL</v>
          </cell>
          <cell r="C4259" t="str">
            <v>UN</v>
          </cell>
          <cell r="D4259" t="str">
            <v>CR</v>
          </cell>
          <cell r="E4259" t="str">
            <v>4,78</v>
          </cell>
        </row>
        <row r="4260">
          <cell r="A4260">
            <v>38011</v>
          </cell>
          <cell r="B4260" t="str">
            <v>TE CPVC, SOLDAVEL, 90 GRAUS, 28 MM, PARA AGUA QUENTE PREDIAL</v>
          </cell>
          <cell r="C4260" t="str">
            <v>UN</v>
          </cell>
          <cell r="D4260" t="str">
            <v>CR</v>
          </cell>
          <cell r="E4260" t="str">
            <v>8,83</v>
          </cell>
        </row>
        <row r="4261">
          <cell r="A4261">
            <v>38012</v>
          </cell>
          <cell r="B4261" t="str">
            <v>TE CPVC, SOLDAVEL, 90 GRAUS, 35 MM, PARA AGUA QUENTE PREDIAL</v>
          </cell>
          <cell r="C4261" t="str">
            <v>UN</v>
          </cell>
          <cell r="D4261" t="str">
            <v>CR</v>
          </cell>
          <cell r="E4261" t="str">
            <v>30,16</v>
          </cell>
        </row>
        <row r="4262">
          <cell r="A4262">
            <v>38013</v>
          </cell>
          <cell r="B4262" t="str">
            <v>TE CPVC, SOLDAVEL, 90 GRAUS, 42 MM, PARA AGUA QUENTE PREDIAL</v>
          </cell>
          <cell r="C4262" t="str">
            <v>UN</v>
          </cell>
          <cell r="D4262" t="str">
            <v>CR</v>
          </cell>
          <cell r="E4262" t="str">
            <v>39,16</v>
          </cell>
        </row>
        <row r="4263">
          <cell r="A4263">
            <v>38014</v>
          </cell>
          <cell r="B4263" t="str">
            <v>TE CPVC, SOLDAVEL, 90 GRAUS, 54 MM, PARA AGUA QUENTE PREDIAL</v>
          </cell>
          <cell r="C4263" t="str">
            <v>UN</v>
          </cell>
          <cell r="D4263" t="str">
            <v>CR</v>
          </cell>
          <cell r="E4263" t="str">
            <v>63,73</v>
          </cell>
        </row>
        <row r="4264">
          <cell r="A4264">
            <v>38015</v>
          </cell>
          <cell r="B4264" t="str">
            <v>TE CPVC, SOLDAVEL, 90 GRAUS, 73 MM, PARA AGUA QUENTE PREDIAL</v>
          </cell>
          <cell r="C4264" t="str">
            <v>UN</v>
          </cell>
          <cell r="D4264" t="str">
            <v>CR</v>
          </cell>
          <cell r="E4264" t="str">
            <v>153,89</v>
          </cell>
        </row>
        <row r="4265">
          <cell r="A4265">
            <v>38016</v>
          </cell>
          <cell r="B4265" t="str">
            <v>TE CPVC, SOLDAVEL, 90 GRAUS, 89 MM, PARA AGUA QUENTE PREDIAL</v>
          </cell>
          <cell r="C4265" t="str">
            <v>UN</v>
          </cell>
          <cell r="D4265" t="str">
            <v>CR</v>
          </cell>
          <cell r="E4265" t="str">
            <v>187,24</v>
          </cell>
        </row>
        <row r="4266">
          <cell r="A4266">
            <v>12741</v>
          </cell>
          <cell r="B4266" t="str">
            <v>TE DE COBRE (REF 611) SEM ANEL DE SOLDA, BOLSA X BOLSA X BOLSA, 104 MM</v>
          </cell>
          <cell r="C4266" t="str">
            <v>UN</v>
          </cell>
          <cell r="D4266" t="str">
            <v>CR</v>
          </cell>
          <cell r="E4266" t="str">
            <v>943,38</v>
          </cell>
        </row>
        <row r="4267">
          <cell r="A4267">
            <v>12733</v>
          </cell>
          <cell r="B4267" t="str">
            <v>TE DE COBRE (REF 611) SEM ANEL DE SOLDA, BOLSA X BOLSA X BOLSA, 15 MM</v>
          </cell>
          <cell r="C4267" t="str">
            <v>UN</v>
          </cell>
          <cell r="D4267" t="str">
            <v>CR</v>
          </cell>
          <cell r="E4267" t="str">
            <v>4,74</v>
          </cell>
        </row>
        <row r="4268">
          <cell r="A4268">
            <v>12734</v>
          </cell>
          <cell r="B4268" t="str">
            <v>TE DE COBRE (REF 611) SEM ANEL DE SOLDA, BOLSA X BOLSA X BOLSA, 22 MM</v>
          </cell>
          <cell r="C4268" t="str">
            <v>UN</v>
          </cell>
          <cell r="D4268" t="str">
            <v>CR</v>
          </cell>
          <cell r="E4268" t="str">
            <v>10,11</v>
          </cell>
        </row>
        <row r="4269">
          <cell r="A4269">
            <v>12735</v>
          </cell>
          <cell r="B4269" t="str">
            <v>TE DE COBRE (REF 611) SEM ANEL DE SOLDA, BOLSA X BOLSA X BOLSA, 28 MM</v>
          </cell>
          <cell r="C4269" t="str">
            <v>UN</v>
          </cell>
          <cell r="D4269" t="str">
            <v>CR</v>
          </cell>
          <cell r="E4269" t="str">
            <v>16,64</v>
          </cell>
        </row>
        <row r="4270">
          <cell r="A4270">
            <v>12736</v>
          </cell>
          <cell r="B4270" t="str">
            <v>TE DE COBRE (REF 611) SEM ANEL DE SOLDA, BOLSA X BOLSA X BOLSA, 35 MM</v>
          </cell>
          <cell r="C4270" t="str">
            <v>UN</v>
          </cell>
          <cell r="D4270" t="str">
            <v>CR</v>
          </cell>
          <cell r="E4270" t="str">
            <v>38,04</v>
          </cell>
        </row>
        <row r="4271">
          <cell r="A4271">
            <v>12737</v>
          </cell>
          <cell r="B4271" t="str">
            <v>TE DE COBRE (REF 611) SEM ANEL DE SOLDA, BOLSA X BOLSA X BOLSA, 42 MM</v>
          </cell>
          <cell r="C4271" t="str">
            <v>UN</v>
          </cell>
          <cell r="D4271" t="str">
            <v>CR</v>
          </cell>
          <cell r="E4271" t="str">
            <v>49,01</v>
          </cell>
        </row>
        <row r="4272">
          <cell r="A4272">
            <v>12738</v>
          </cell>
          <cell r="B4272" t="str">
            <v>TE DE COBRE (REF 611) SEM ANEL DE SOLDA, BOLSA X BOLSA X BOLSA, 54 MM</v>
          </cell>
          <cell r="C4272" t="str">
            <v>UN</v>
          </cell>
          <cell r="D4272" t="str">
            <v>CR</v>
          </cell>
          <cell r="E4272" t="str">
            <v>96,88</v>
          </cell>
        </row>
        <row r="4273">
          <cell r="A4273">
            <v>12739</v>
          </cell>
          <cell r="B4273" t="str">
            <v>TE DE COBRE (REF 611) SEM ANEL DE SOLDA, BOLSA X BOLSA X BOLSA, 66 MM</v>
          </cell>
          <cell r="C4273" t="str">
            <v>UN</v>
          </cell>
          <cell r="D4273" t="str">
            <v>CR</v>
          </cell>
          <cell r="E4273" t="str">
            <v>275,77</v>
          </cell>
        </row>
        <row r="4274">
          <cell r="A4274">
            <v>12740</v>
          </cell>
          <cell r="B4274" t="str">
            <v>TE DE COBRE (REF 611) SEM ANEL DE SOLDA, BOLSA X BOLSA X BOLSA, 79 MM</v>
          </cell>
          <cell r="C4274" t="str">
            <v>UN</v>
          </cell>
          <cell r="D4274" t="str">
            <v>CR</v>
          </cell>
          <cell r="E4274" t="str">
            <v>431,47</v>
          </cell>
        </row>
        <row r="4275">
          <cell r="A4275">
            <v>6297</v>
          </cell>
          <cell r="B4275" t="str">
            <v>TE DE FERRO GALVANIZADO, DE 1 1/2"</v>
          </cell>
          <cell r="C4275" t="str">
            <v>UN</v>
          </cell>
          <cell r="D4275" t="str">
            <v>CR</v>
          </cell>
          <cell r="E4275" t="str">
            <v>24,23</v>
          </cell>
        </row>
        <row r="4276">
          <cell r="A4276">
            <v>6296</v>
          </cell>
          <cell r="B4276" t="str">
            <v>TE DE FERRO GALVANIZADO, DE 1 1/4"</v>
          </cell>
          <cell r="C4276" t="str">
            <v>UN</v>
          </cell>
          <cell r="D4276" t="str">
            <v>CR</v>
          </cell>
          <cell r="E4276" t="str">
            <v>19,13</v>
          </cell>
        </row>
        <row r="4277">
          <cell r="A4277">
            <v>6294</v>
          </cell>
          <cell r="B4277" t="str">
            <v>TE DE FERRO GALVANIZADO, DE 1/2"</v>
          </cell>
          <cell r="C4277" t="str">
            <v>UN</v>
          </cell>
          <cell r="D4277" t="str">
            <v>CR</v>
          </cell>
          <cell r="E4277" t="str">
            <v>5,45</v>
          </cell>
        </row>
        <row r="4278">
          <cell r="A4278">
            <v>6323</v>
          </cell>
          <cell r="B4278" t="str">
            <v>TE DE FERRO GALVANIZADO, DE 1"</v>
          </cell>
          <cell r="C4278" t="str">
            <v>UN</v>
          </cell>
          <cell r="D4278" t="str">
            <v>CR</v>
          </cell>
          <cell r="E4278" t="str">
            <v>12,50</v>
          </cell>
        </row>
        <row r="4279">
          <cell r="A4279">
            <v>6299</v>
          </cell>
          <cell r="B4279" t="str">
            <v>TE DE FERRO GALVANIZADO, DE 2 1/2"</v>
          </cell>
          <cell r="C4279" t="str">
            <v>UN</v>
          </cell>
          <cell r="D4279" t="str">
            <v>CR</v>
          </cell>
          <cell r="E4279" t="str">
            <v>72,89</v>
          </cell>
        </row>
        <row r="4280">
          <cell r="A4280">
            <v>6298</v>
          </cell>
          <cell r="B4280" t="str">
            <v>TE DE FERRO GALVANIZADO, DE 2"</v>
          </cell>
          <cell r="C4280" t="str">
            <v>UN</v>
          </cell>
          <cell r="D4280" t="str">
            <v>CR</v>
          </cell>
          <cell r="E4280" t="str">
            <v>38,38</v>
          </cell>
        </row>
        <row r="4281">
          <cell r="A4281">
            <v>6295</v>
          </cell>
          <cell r="B4281" t="str">
            <v>TE DE FERRO GALVANIZADO, DE 3/4"</v>
          </cell>
          <cell r="C4281" t="str">
            <v>UN</v>
          </cell>
          <cell r="D4281" t="str">
            <v>CR</v>
          </cell>
          <cell r="E4281" t="str">
            <v>7,76</v>
          </cell>
        </row>
        <row r="4282">
          <cell r="A4282">
            <v>6322</v>
          </cell>
          <cell r="B4282" t="str">
            <v>TE DE FERRO GALVANIZADO, DE 3"</v>
          </cell>
          <cell r="C4282" t="str">
            <v>UN</v>
          </cell>
          <cell r="D4282" t="str">
            <v>CR</v>
          </cell>
          <cell r="E4282" t="str">
            <v>97,62</v>
          </cell>
        </row>
        <row r="4283">
          <cell r="A4283">
            <v>6300</v>
          </cell>
          <cell r="B4283" t="str">
            <v>TE DE FERRO GALVANIZADO, DE 4"</v>
          </cell>
          <cell r="C4283" t="str">
            <v>UN</v>
          </cell>
          <cell r="D4283" t="str">
            <v>CR</v>
          </cell>
          <cell r="E4283" t="str">
            <v>179,98</v>
          </cell>
        </row>
        <row r="4284">
          <cell r="A4284">
            <v>6321</v>
          </cell>
          <cell r="B4284" t="str">
            <v>TE DE FERRO GALVANIZADO, DE 5"</v>
          </cell>
          <cell r="C4284" t="str">
            <v>UN</v>
          </cell>
          <cell r="D4284" t="str">
            <v>CR</v>
          </cell>
          <cell r="E4284" t="str">
            <v>257,10</v>
          </cell>
        </row>
        <row r="4285">
          <cell r="A4285">
            <v>6301</v>
          </cell>
          <cell r="B4285" t="str">
            <v>TE DE FERRO GALVANIZADO, DE 6"</v>
          </cell>
          <cell r="C4285" t="str">
            <v>UN</v>
          </cell>
          <cell r="D4285" t="str">
            <v>CR</v>
          </cell>
          <cell r="E4285" t="str">
            <v>602,61</v>
          </cell>
        </row>
        <row r="4286">
          <cell r="A4286">
            <v>7105</v>
          </cell>
          <cell r="B4286" t="str">
            <v>TE DE INSPECAO, PVC,  100 X 75 MM, SERIE NORMAL PARA ESGOTO PREDIAL</v>
          </cell>
          <cell r="C4286" t="str">
            <v>UN</v>
          </cell>
          <cell r="D4286" t="str">
            <v>CR</v>
          </cell>
          <cell r="E4286" t="str">
            <v>32,67</v>
          </cell>
        </row>
        <row r="4287">
          <cell r="A4287">
            <v>20183</v>
          </cell>
          <cell r="B4287" t="str">
            <v>TE DE INSPECAO, PVC, SERIE R, 100 X 75 MM, PARA ESGOTO OU AGUAS PLUVIAIS PREDIAIS</v>
          </cell>
          <cell r="C4287" t="str">
            <v>UN</v>
          </cell>
          <cell r="D4287" t="str">
            <v>CR</v>
          </cell>
          <cell r="E4287" t="str">
            <v>43,02</v>
          </cell>
        </row>
        <row r="4288">
          <cell r="A4288">
            <v>38448</v>
          </cell>
          <cell r="B4288" t="str">
            <v>TE DE INSPECAO, PVC, SERIE R, 150 X 100 MM, PARA ESGOTO OU AGUAS PLUVIAIS PREDIAIS</v>
          </cell>
          <cell r="C4288" t="str">
            <v>UN</v>
          </cell>
          <cell r="D4288" t="str">
            <v>CR</v>
          </cell>
          <cell r="E4288" t="str">
            <v>202,13</v>
          </cell>
        </row>
        <row r="4289">
          <cell r="A4289">
            <v>20182</v>
          </cell>
          <cell r="B4289" t="str">
            <v>TE DE INSPECAO, PVC, SERIE R, 75 X 75 MM, PARA ESGOTO OU AGUAS PLUVIAIS PREDIAIS</v>
          </cell>
          <cell r="C4289" t="str">
            <v>UN</v>
          </cell>
          <cell r="D4289" t="str">
            <v>CR</v>
          </cell>
          <cell r="E4289" t="str">
            <v>24,55</v>
          </cell>
        </row>
        <row r="4290">
          <cell r="A4290">
            <v>7119</v>
          </cell>
          <cell r="B4290" t="str">
            <v>TE DE REDUCAO COM ROSCA, PVC, 90 GRAUS, 1 X 3/4", PARA AGUA FRIA PREDIAL</v>
          </cell>
          <cell r="C4290" t="str">
            <v>UN</v>
          </cell>
          <cell r="D4290" t="str">
            <v>CR</v>
          </cell>
          <cell r="E4290" t="str">
            <v>10,13</v>
          </cell>
        </row>
        <row r="4291">
          <cell r="A4291">
            <v>7120</v>
          </cell>
          <cell r="B4291" t="str">
            <v>TE DE REDUCAO COM ROSCA, PVC, 90 GRAUS, 3/4 X 1/2", PARA AGUA FRIA PREDIAL</v>
          </cell>
          <cell r="C4291" t="str">
            <v>UN</v>
          </cell>
          <cell r="D4291" t="str">
            <v>CR</v>
          </cell>
          <cell r="E4291" t="str">
            <v>6,95</v>
          </cell>
        </row>
        <row r="4292">
          <cell r="A4292">
            <v>6319</v>
          </cell>
          <cell r="B4292" t="str">
            <v>TE DE REDUCAO DE FERRO GALVANIZADO, COM ROSCA BSP, DE 1 1/2" X 1"</v>
          </cell>
          <cell r="C4292" t="str">
            <v>UN</v>
          </cell>
          <cell r="D4292" t="str">
            <v>CR</v>
          </cell>
          <cell r="E4292" t="str">
            <v>28,47</v>
          </cell>
        </row>
        <row r="4293">
          <cell r="A4293">
            <v>6304</v>
          </cell>
          <cell r="B4293" t="str">
            <v>TE DE REDUCAO DE FERRO GALVANIZADO, COM ROSCA BSP, DE 1 1/2" X 3/4"</v>
          </cell>
          <cell r="C4293" t="str">
            <v>UN</v>
          </cell>
          <cell r="D4293" t="str">
            <v>CR</v>
          </cell>
          <cell r="E4293" t="str">
            <v>28,47</v>
          </cell>
        </row>
        <row r="4294">
          <cell r="A4294">
            <v>21116</v>
          </cell>
          <cell r="B4294" t="str">
            <v>TE DE REDUCAO DE FERRO GALVANIZADO, COM ROSCA BSP, DE 1 1/4" X 3/4"</v>
          </cell>
          <cell r="C4294" t="str">
            <v>UN</v>
          </cell>
          <cell r="D4294" t="str">
            <v>CR</v>
          </cell>
          <cell r="E4294" t="str">
            <v>21,56</v>
          </cell>
        </row>
        <row r="4295">
          <cell r="A4295">
            <v>6320</v>
          </cell>
          <cell r="B4295" t="str">
            <v>TE DE REDUCAO DE FERRO GALVANIZADO, COM ROSCA BSP, DE 1" X 1/2"</v>
          </cell>
          <cell r="C4295" t="str">
            <v>UN</v>
          </cell>
          <cell r="D4295" t="str">
            <v>CR</v>
          </cell>
          <cell r="E4295" t="str">
            <v>14,66</v>
          </cell>
        </row>
        <row r="4296">
          <cell r="A4296">
            <v>6303</v>
          </cell>
          <cell r="B4296" t="str">
            <v>TE DE REDUCAO DE FERRO GALVANIZADO, COM ROSCA BSP, DE 1" X 3/4"</v>
          </cell>
          <cell r="C4296" t="str">
            <v>UN</v>
          </cell>
          <cell r="D4296" t="str">
            <v>CR</v>
          </cell>
          <cell r="E4296" t="str">
            <v>14,66</v>
          </cell>
        </row>
        <row r="4297">
          <cell r="A4297">
            <v>6308</v>
          </cell>
          <cell r="B4297" t="str">
            <v>TE DE REDUCAO DE FERRO GALVANIZADO, COM ROSCA BSP, DE 2 1/2" X 1 1/2"</v>
          </cell>
          <cell r="C4297" t="str">
            <v>UN</v>
          </cell>
          <cell r="D4297" t="str">
            <v>CR</v>
          </cell>
          <cell r="E4297" t="str">
            <v>78,78</v>
          </cell>
        </row>
        <row r="4298">
          <cell r="A4298">
            <v>6317</v>
          </cell>
          <cell r="B4298" t="str">
            <v>TE DE REDUCAO DE FERRO GALVANIZADO, COM ROSCA BSP, DE 2 1/2" X 1 1/4"</v>
          </cell>
          <cell r="C4298" t="str">
            <v>UN</v>
          </cell>
          <cell r="D4298" t="str">
            <v>CR</v>
          </cell>
          <cell r="E4298" t="str">
            <v>78,78</v>
          </cell>
        </row>
        <row r="4299">
          <cell r="A4299">
            <v>6307</v>
          </cell>
          <cell r="B4299" t="str">
            <v>TE DE REDUCAO DE FERRO GALVANIZADO, COM ROSCA BSP, DE 2 1/2" X 1"</v>
          </cell>
          <cell r="C4299" t="str">
            <v>UN</v>
          </cell>
          <cell r="D4299" t="str">
            <v>CR</v>
          </cell>
          <cell r="E4299" t="str">
            <v>78,78</v>
          </cell>
        </row>
        <row r="4300">
          <cell r="A4300">
            <v>6309</v>
          </cell>
          <cell r="B4300" t="str">
            <v>TE DE REDUCAO DE FERRO GALVANIZADO, COM ROSCA BSP, DE 2 1/2" X 2"</v>
          </cell>
          <cell r="C4300" t="str">
            <v>UN</v>
          </cell>
          <cell r="D4300" t="str">
            <v>CR</v>
          </cell>
          <cell r="E4300" t="str">
            <v>81,07</v>
          </cell>
        </row>
        <row r="4301">
          <cell r="A4301">
            <v>6318</v>
          </cell>
          <cell r="B4301" t="str">
            <v>TE DE REDUCAO DE FERRO GALVANIZADO, COM ROSCA BSP, DE 2" X 1 1/2"</v>
          </cell>
          <cell r="C4301" t="str">
            <v>UN</v>
          </cell>
          <cell r="D4301" t="str">
            <v>CR</v>
          </cell>
          <cell r="E4301" t="str">
            <v>42,49</v>
          </cell>
        </row>
        <row r="4302">
          <cell r="A4302">
            <v>6306</v>
          </cell>
          <cell r="B4302" t="str">
            <v>TE DE REDUCAO DE FERRO GALVANIZADO, COM ROSCA BSP, DE 2" X 1 1/4"</v>
          </cell>
          <cell r="C4302" t="str">
            <v>UN</v>
          </cell>
          <cell r="D4302" t="str">
            <v>CR</v>
          </cell>
          <cell r="E4302" t="str">
            <v>42,49</v>
          </cell>
        </row>
        <row r="4303">
          <cell r="A4303">
            <v>6305</v>
          </cell>
          <cell r="B4303" t="str">
            <v>TE DE REDUCAO DE FERRO GALVANIZADO, COM ROSCA BSP, DE 2" X 1"</v>
          </cell>
          <cell r="C4303" t="str">
            <v>UN</v>
          </cell>
          <cell r="D4303" t="str">
            <v>CR</v>
          </cell>
          <cell r="E4303" t="str">
            <v>42,49</v>
          </cell>
        </row>
        <row r="4304">
          <cell r="A4304">
            <v>6302</v>
          </cell>
          <cell r="B4304" t="str">
            <v>TE DE REDUCAO DE FERRO GALVANIZADO, COM ROSCA BSP, DE 3/4" X 1/2"</v>
          </cell>
          <cell r="C4304" t="str">
            <v>UN</v>
          </cell>
          <cell r="D4304" t="str">
            <v>CR</v>
          </cell>
          <cell r="E4304" t="str">
            <v>9,01</v>
          </cell>
        </row>
        <row r="4305">
          <cell r="A4305">
            <v>6312</v>
          </cell>
          <cell r="B4305" t="str">
            <v>TE DE REDUCAO DE FERRO GALVANIZADO, COM ROSCA BSP, DE 3" X 1 1/2"</v>
          </cell>
          <cell r="C4305" t="str">
            <v>UN</v>
          </cell>
          <cell r="D4305" t="str">
            <v>CR</v>
          </cell>
          <cell r="E4305" t="str">
            <v>113,32</v>
          </cell>
        </row>
        <row r="4306">
          <cell r="A4306">
            <v>6311</v>
          </cell>
          <cell r="B4306" t="str">
            <v>TE DE REDUCAO DE FERRO GALVANIZADO, COM ROSCA BSP, DE 3" X 1 1/4"</v>
          </cell>
          <cell r="C4306" t="str">
            <v>UN</v>
          </cell>
          <cell r="D4306" t="str">
            <v>CR</v>
          </cell>
          <cell r="E4306" t="str">
            <v>113,32</v>
          </cell>
        </row>
        <row r="4307">
          <cell r="A4307">
            <v>6310</v>
          </cell>
          <cell r="B4307" t="str">
            <v>TE DE REDUCAO DE FERRO GALVANIZADO, COM ROSCA BSP, DE 3" X 1"</v>
          </cell>
          <cell r="C4307" t="str">
            <v>UN</v>
          </cell>
          <cell r="D4307" t="str">
            <v>CR</v>
          </cell>
          <cell r="E4307" t="str">
            <v>113,32</v>
          </cell>
        </row>
        <row r="4308">
          <cell r="A4308">
            <v>6314</v>
          </cell>
          <cell r="B4308" t="str">
            <v>TE DE REDUCAO DE FERRO GALVANIZADO, COM ROSCA BSP, DE 3" X 2 1/2"</v>
          </cell>
          <cell r="C4308" t="str">
            <v>UN</v>
          </cell>
          <cell r="D4308" t="str">
            <v>CR</v>
          </cell>
          <cell r="E4308" t="str">
            <v>113,32</v>
          </cell>
        </row>
        <row r="4309">
          <cell r="A4309">
            <v>6313</v>
          </cell>
          <cell r="B4309" t="str">
            <v>TE DE REDUCAO DE FERRO GALVANIZADO, COM ROSCA BSP, DE 3" X 2"</v>
          </cell>
          <cell r="C4309" t="str">
            <v>UN</v>
          </cell>
          <cell r="D4309" t="str">
            <v>CR</v>
          </cell>
          <cell r="E4309" t="str">
            <v>113,32</v>
          </cell>
        </row>
        <row r="4310">
          <cell r="A4310">
            <v>6315</v>
          </cell>
          <cell r="B4310" t="str">
            <v>TE DE REDUCAO DE FERRO GALVANIZADO, COM ROSCA BSP, DE 4" X 2"</v>
          </cell>
          <cell r="C4310" t="str">
            <v>UN</v>
          </cell>
          <cell r="D4310" t="str">
            <v>CR</v>
          </cell>
          <cell r="E4310" t="str">
            <v>214,57</v>
          </cell>
        </row>
        <row r="4311">
          <cell r="A4311">
            <v>6316</v>
          </cell>
          <cell r="B4311" t="str">
            <v>TE DE REDUCAO DE FERRO GALVANIZADO, COM ROSCA BSP, DE 4" X 3"</v>
          </cell>
          <cell r="C4311" t="str">
            <v>UN</v>
          </cell>
          <cell r="D4311" t="str">
            <v>CR</v>
          </cell>
          <cell r="E4311" t="str">
            <v>214,57</v>
          </cell>
        </row>
        <row r="4312">
          <cell r="A4312">
            <v>38878</v>
          </cell>
          <cell r="B4312" t="str">
            <v>TE DE REDUCAO METALICO, PARA CONEXAO COM ANEL DESLIZANTE EM TUBO PEX, DN 16 X 20 X 16 MM</v>
          </cell>
          <cell r="C4312" t="str">
            <v>UN</v>
          </cell>
          <cell r="D4312" t="str">
            <v>AS</v>
          </cell>
          <cell r="E4312" t="str">
            <v>18,63</v>
          </cell>
        </row>
        <row r="4313">
          <cell r="A4313">
            <v>38879</v>
          </cell>
          <cell r="B4313" t="str">
            <v>TE DE REDUCAO METALICO, PARA CONEXAO COM ANEL DESLIZANTE EM TUBO PEX, DN 16 X 25 X 16 MM</v>
          </cell>
          <cell r="C4313" t="str">
            <v>UN</v>
          </cell>
          <cell r="D4313" t="str">
            <v>AS</v>
          </cell>
          <cell r="E4313" t="str">
            <v>34,92</v>
          </cell>
        </row>
        <row r="4314">
          <cell r="A4314">
            <v>38881</v>
          </cell>
          <cell r="B4314" t="str">
            <v>TE DE REDUCAO METALICO, PARA CONEXAO COM ANEL DESLIZANTE EM TUBO PEX, DN 20 X 16 X 16 MM</v>
          </cell>
          <cell r="C4314" t="str">
            <v>UN</v>
          </cell>
          <cell r="D4314" t="str">
            <v>AS</v>
          </cell>
          <cell r="E4314" t="str">
            <v>18,27</v>
          </cell>
        </row>
        <row r="4315">
          <cell r="A4315">
            <v>38880</v>
          </cell>
          <cell r="B4315" t="str">
            <v>TE DE REDUCAO METALICO, PARA CONEXAO COM ANEL DESLIZANTE EM TUBO PEX, DN 20 X 16 X 20 MM</v>
          </cell>
          <cell r="C4315" t="str">
            <v>UN</v>
          </cell>
          <cell r="D4315" t="str">
            <v>AS</v>
          </cell>
          <cell r="E4315" t="str">
            <v>19,15</v>
          </cell>
        </row>
        <row r="4316">
          <cell r="A4316">
            <v>38882</v>
          </cell>
          <cell r="B4316" t="str">
            <v>TE DE REDUCAO METALICO, PARA CONEXAO COM ANEL DESLIZANTE EM TUBO PEX, DN 20 X 20 X 16 MM</v>
          </cell>
          <cell r="C4316" t="str">
            <v>UN</v>
          </cell>
          <cell r="D4316" t="str">
            <v>AS</v>
          </cell>
          <cell r="E4316" t="str">
            <v>19,83</v>
          </cell>
        </row>
        <row r="4317">
          <cell r="A4317">
            <v>38883</v>
          </cell>
          <cell r="B4317" t="str">
            <v>TE DE REDUCAO METALICO, PARA CONEXAO COM ANEL DESLIZANTE EM TUBO PEX, DN 20 X 25 X 20 MM</v>
          </cell>
          <cell r="C4317" t="str">
            <v>UN</v>
          </cell>
          <cell r="D4317" t="str">
            <v>AS</v>
          </cell>
          <cell r="E4317" t="str">
            <v>29,33</v>
          </cell>
        </row>
        <row r="4318">
          <cell r="A4318">
            <v>38884</v>
          </cell>
          <cell r="B4318" t="str">
            <v>TE DE REDUCAO METALICO, PARA CONEXAO COM ANEL DESLIZANTE EM TUBO PEX, DN 25 X 16 X 16 MM</v>
          </cell>
          <cell r="C4318" t="str">
            <v>UN</v>
          </cell>
          <cell r="D4318" t="str">
            <v>AS</v>
          </cell>
          <cell r="E4318" t="str">
            <v>31,84</v>
          </cell>
        </row>
        <row r="4319">
          <cell r="A4319">
            <v>38885</v>
          </cell>
          <cell r="B4319" t="str">
            <v>TE DE REDUCAO METALICO, PARA CONEXAO COM ANEL DESLIZANTE EM TUBO PEX, DN 25 X 16 X 20 MM</v>
          </cell>
          <cell r="C4319" t="str">
            <v>UN</v>
          </cell>
          <cell r="D4319" t="str">
            <v>AS</v>
          </cell>
          <cell r="E4319" t="str">
            <v>30,80</v>
          </cell>
        </row>
        <row r="4320">
          <cell r="A4320">
            <v>38886</v>
          </cell>
          <cell r="B4320" t="str">
            <v>TE DE REDUCAO METALICO, PARA CONEXAO COM ANEL DESLIZANTE EM TUBO PEX, DN 25 X 16 X 25 MM</v>
          </cell>
          <cell r="C4320" t="str">
            <v>UN</v>
          </cell>
          <cell r="D4320" t="str">
            <v>AS</v>
          </cell>
          <cell r="E4320" t="str">
            <v>33,24</v>
          </cell>
        </row>
        <row r="4321">
          <cell r="A4321">
            <v>38887</v>
          </cell>
          <cell r="B4321" t="str">
            <v>TE DE REDUCAO METALICO, PARA CONEXAO COM ANEL DESLIZANTE EM TUBO PEX, DN 25 X 20 X 20 MM</v>
          </cell>
          <cell r="C4321" t="str">
            <v>UN</v>
          </cell>
          <cell r="D4321" t="str">
            <v>AS</v>
          </cell>
          <cell r="E4321" t="str">
            <v>29,85</v>
          </cell>
        </row>
        <row r="4322">
          <cell r="A4322">
            <v>38888</v>
          </cell>
          <cell r="B4322" t="str">
            <v>TE DE REDUCAO METALICO, PARA CONEXAO COM ANEL DESLIZANTE EM TUBO PEX, DN 25 X 20 X 25 MM</v>
          </cell>
          <cell r="C4322" t="str">
            <v>UN</v>
          </cell>
          <cell r="D4322" t="str">
            <v>AS</v>
          </cell>
          <cell r="E4322" t="str">
            <v>35,49</v>
          </cell>
        </row>
        <row r="4323">
          <cell r="A4323">
            <v>38890</v>
          </cell>
          <cell r="B4323" t="str">
            <v>TE DE REDUCAO METALICO, PARA CONEXAO COM ANEL DESLIZANTE EM TUBO PEX, DN 25 X 32 X 25 MM</v>
          </cell>
          <cell r="C4323" t="str">
            <v>UN</v>
          </cell>
          <cell r="D4323" t="str">
            <v>AS</v>
          </cell>
          <cell r="E4323" t="str">
            <v>52,75</v>
          </cell>
        </row>
        <row r="4324">
          <cell r="A4324">
            <v>38893</v>
          </cell>
          <cell r="B4324" t="str">
            <v>TE DE REDUCAO METALICO, PARA CONEXAO COM ANEL DESLIZANTE EM TUBO PEX, DN 32 X 20 X 32 MM</v>
          </cell>
          <cell r="C4324" t="str">
            <v>UN</v>
          </cell>
          <cell r="D4324" t="str">
            <v>AS</v>
          </cell>
          <cell r="E4324" t="str">
            <v>42,42</v>
          </cell>
        </row>
        <row r="4325">
          <cell r="A4325">
            <v>38894</v>
          </cell>
          <cell r="B4325" t="str">
            <v>TE DE REDUCAO METALICO, PARA CONEXAO COM ANEL DESLIZANTE EM TUBO PEX, DN 32 X 25 X 25 MM</v>
          </cell>
          <cell r="C4325" t="str">
            <v>UN</v>
          </cell>
          <cell r="D4325" t="str">
            <v>AS</v>
          </cell>
          <cell r="E4325" t="str">
            <v>53,88</v>
          </cell>
        </row>
        <row r="4326">
          <cell r="A4326">
            <v>38896</v>
          </cell>
          <cell r="B4326" t="str">
            <v>TE DE REDUCAO METALICO, PARA CONEXAO COM ANEL DESLIZANTE EM TUBO PEX, DN 32 X 25 X 32 MM</v>
          </cell>
          <cell r="C4326" t="str">
            <v>UN</v>
          </cell>
          <cell r="D4326" t="str">
            <v>AS</v>
          </cell>
          <cell r="E4326" t="str">
            <v>54,94</v>
          </cell>
        </row>
        <row r="4327">
          <cell r="A4327">
            <v>39324</v>
          </cell>
          <cell r="B4327" t="str">
            <v>TE DE REDUCAO, CPVC, 22 X 15 MM, PARA AGUA QUENTE PREDIAL</v>
          </cell>
          <cell r="C4327" t="str">
            <v>UN</v>
          </cell>
          <cell r="D4327" t="str">
            <v>CR</v>
          </cell>
          <cell r="E4327" t="str">
            <v>6,48</v>
          </cell>
        </row>
        <row r="4328">
          <cell r="A4328">
            <v>39325</v>
          </cell>
          <cell r="B4328" t="str">
            <v>TE DE REDUCAO, CPVC, 28 X 22 MM, PARA AGUA QUENTE PREDIAL</v>
          </cell>
          <cell r="C4328" t="str">
            <v>UN</v>
          </cell>
          <cell r="D4328" t="str">
            <v>CR</v>
          </cell>
          <cell r="E4328" t="str">
            <v>9,81</v>
          </cell>
        </row>
        <row r="4329">
          <cell r="A4329">
            <v>39326</v>
          </cell>
          <cell r="B4329" t="str">
            <v>TE DE REDUCAO, CPVC, 35 X 28 MM, PARA AGUA QUENTE PREDIAL</v>
          </cell>
          <cell r="C4329" t="str">
            <v>UN</v>
          </cell>
          <cell r="D4329" t="str">
            <v>CR</v>
          </cell>
          <cell r="E4329" t="str">
            <v>25,28</v>
          </cell>
        </row>
        <row r="4330">
          <cell r="A4330">
            <v>39327</v>
          </cell>
          <cell r="B4330" t="str">
            <v>TE DE REDUCAO, CPVC, 42 X 35 MM, PARA AGUA QUENTE PREDIAL</v>
          </cell>
          <cell r="C4330" t="str">
            <v>UN</v>
          </cell>
          <cell r="D4330" t="str">
            <v>CR</v>
          </cell>
          <cell r="E4330" t="str">
            <v>38,29</v>
          </cell>
        </row>
        <row r="4331">
          <cell r="A4331">
            <v>20176</v>
          </cell>
          <cell r="B4331" t="str">
            <v>TE DE REDUCAO, PVC LEVE, CURTO, 90 GRAUS, COM BOLSA PARA ANEL, 150 X 100 MM, PARA ESGOTO</v>
          </cell>
          <cell r="C4331" t="str">
            <v>UN</v>
          </cell>
          <cell r="D4331" t="str">
            <v>CR</v>
          </cell>
          <cell r="E4331" t="str">
            <v>37,07</v>
          </cell>
        </row>
        <row r="4332">
          <cell r="A4332">
            <v>11378</v>
          </cell>
          <cell r="B4332" t="str">
            <v>TE DE REDUCAO, PVC PBA, BBB, JE, DN 100 X 50 / DE 110 X 60 MM, PARA REDE AGUA (NBR 10351)</v>
          </cell>
          <cell r="C4332" t="str">
            <v>UN</v>
          </cell>
          <cell r="D4332" t="str">
            <v>AS</v>
          </cell>
          <cell r="E4332" t="str">
            <v>91,07</v>
          </cell>
        </row>
        <row r="4333">
          <cell r="A4333">
            <v>11379</v>
          </cell>
          <cell r="B4333" t="str">
            <v>TE DE REDUCAO, PVC PBA, BBB, JE, DN 100 X 75 / DE 110 X 85 MM, PARA REDE AGUA (NBR 10351)</v>
          </cell>
          <cell r="C4333" t="str">
            <v>UN</v>
          </cell>
          <cell r="D4333" t="str">
            <v>AS</v>
          </cell>
          <cell r="E4333" t="str">
            <v>76,95</v>
          </cell>
        </row>
        <row r="4334">
          <cell r="A4334">
            <v>11493</v>
          </cell>
          <cell r="B4334" t="str">
            <v>TE DE REDUCAO, PVC PBA, BBB, JE, DN 75 X 50 / DE 85 X 60 MM, PARA REDE AGUA (NBR 10351)</v>
          </cell>
          <cell r="C4334" t="str">
            <v>UN</v>
          </cell>
          <cell r="D4334" t="str">
            <v>AS</v>
          </cell>
          <cell r="E4334" t="str">
            <v>44,38</v>
          </cell>
        </row>
        <row r="4335">
          <cell r="A4335">
            <v>42717</v>
          </cell>
          <cell r="B4335" t="str">
            <v>TE DE REDUCAO, PVC, BBB, JE, 90 GRAUS, DN 200 X 150 MM, PARA TUBO CORRUGADO E/OU LISO, REDE COLETORA ESGOTO (NBR 10569)</v>
          </cell>
          <cell r="C4335" t="str">
            <v>UN</v>
          </cell>
          <cell r="D4335" t="str">
            <v>AS</v>
          </cell>
          <cell r="E4335" t="str">
            <v>583,04</v>
          </cell>
        </row>
        <row r="4336">
          <cell r="A4336">
            <v>42718</v>
          </cell>
          <cell r="B4336" t="str">
            <v>TE DE REDUCAO, PVC, BBB, JE, 90 GRAUS, DN 250 X 150 MM, PARA TUBO CORRUGADO E/OU LISO, REDE COLETORA ESGOTO (NBR 10569)</v>
          </cell>
          <cell r="C4336" t="str">
            <v>UN</v>
          </cell>
          <cell r="D4336" t="str">
            <v>AS</v>
          </cell>
          <cell r="E4336" t="str">
            <v>647,29</v>
          </cell>
        </row>
        <row r="4337">
          <cell r="A4337">
            <v>7106</v>
          </cell>
          <cell r="B4337" t="str">
            <v>TE DE REDUCAO, PVC, SOLDAVEL, 90 GRAUS, 110 MM X 60 MM, PARA AGUA FRIA PREDIAL</v>
          </cell>
          <cell r="C4337" t="str">
            <v>UN</v>
          </cell>
          <cell r="D4337" t="str">
            <v>CR</v>
          </cell>
          <cell r="E4337" t="str">
            <v>164,71</v>
          </cell>
        </row>
        <row r="4338">
          <cell r="A4338">
            <v>7104</v>
          </cell>
          <cell r="B4338" t="str">
            <v>TE DE REDUCAO, PVC, SOLDAVEL, 90 GRAUS, 25 MM X 20 MM, PARA AGUA FRIA PREDIAL</v>
          </cell>
          <cell r="C4338" t="str">
            <v>UN</v>
          </cell>
          <cell r="D4338" t="str">
            <v>CR</v>
          </cell>
          <cell r="E4338" t="str">
            <v>3,43</v>
          </cell>
        </row>
        <row r="4339">
          <cell r="A4339">
            <v>7136</v>
          </cell>
          <cell r="B4339" t="str">
            <v>TE DE REDUCAO, PVC, SOLDAVEL, 90 GRAUS, 32 MM X 25 MM, PARA AGUA FRIA PREDIAL</v>
          </cell>
          <cell r="C4339" t="str">
            <v>UN</v>
          </cell>
          <cell r="D4339" t="str">
            <v>CR</v>
          </cell>
          <cell r="E4339" t="str">
            <v>6,45</v>
          </cell>
        </row>
        <row r="4340">
          <cell r="A4340">
            <v>7128</v>
          </cell>
          <cell r="B4340" t="str">
            <v>TE DE REDUCAO, PVC, SOLDAVEL, 90 GRAUS, 40 MM X 32 MM, PARA AGUA FRIA PREDIAL</v>
          </cell>
          <cell r="C4340" t="str">
            <v>UN</v>
          </cell>
          <cell r="D4340" t="str">
            <v>CR</v>
          </cell>
          <cell r="E4340" t="str">
            <v>10,58</v>
          </cell>
        </row>
        <row r="4341">
          <cell r="A4341">
            <v>7108</v>
          </cell>
          <cell r="B4341" t="str">
            <v>TE DE REDUCAO, PVC, SOLDAVEL, 90 GRAUS, 50 MM X 20 MM, PARA AGUA FRIA PREDIAL</v>
          </cell>
          <cell r="C4341" t="str">
            <v>UN</v>
          </cell>
          <cell r="D4341" t="str">
            <v>CR</v>
          </cell>
          <cell r="E4341" t="str">
            <v>11,32</v>
          </cell>
        </row>
        <row r="4342">
          <cell r="A4342">
            <v>7129</v>
          </cell>
          <cell r="B4342" t="str">
            <v>TE DE REDUCAO, PVC, SOLDAVEL, 90 GRAUS, 50 MM X 25 MM, PARA AGUA FRIA PREDIAL</v>
          </cell>
          <cell r="C4342" t="str">
            <v>UN</v>
          </cell>
          <cell r="D4342" t="str">
            <v>CR</v>
          </cell>
          <cell r="E4342" t="str">
            <v>9,41</v>
          </cell>
        </row>
        <row r="4343">
          <cell r="A4343">
            <v>7130</v>
          </cell>
          <cell r="B4343" t="str">
            <v>TE DE REDUCAO, PVC, SOLDAVEL, 90 GRAUS, 50 MM X 32 MM, PARA AGUA FRIA PREDIAL</v>
          </cell>
          <cell r="C4343" t="str">
            <v>UN</v>
          </cell>
          <cell r="D4343" t="str">
            <v>CR</v>
          </cell>
          <cell r="E4343" t="str">
            <v>15,35</v>
          </cell>
        </row>
        <row r="4344">
          <cell r="A4344">
            <v>7131</v>
          </cell>
          <cell r="B4344" t="str">
            <v>TE DE REDUCAO, PVC, SOLDAVEL, 90 GRAUS, 50 MM X 40 MM, PARA AGUA FRIA PREDIAL</v>
          </cell>
          <cell r="C4344" t="str">
            <v>UN</v>
          </cell>
          <cell r="D4344" t="str">
            <v>CR</v>
          </cell>
          <cell r="E4344" t="str">
            <v>18,82</v>
          </cell>
        </row>
        <row r="4345">
          <cell r="A4345">
            <v>7132</v>
          </cell>
          <cell r="B4345" t="str">
            <v>TE DE REDUCAO, PVC, SOLDAVEL, 90 GRAUS, 75 MM X 50 MM, PARA AGUA FRIA PREDIAL</v>
          </cell>
          <cell r="C4345" t="str">
            <v>UN</v>
          </cell>
          <cell r="D4345" t="str">
            <v>CR</v>
          </cell>
          <cell r="E4345" t="str">
            <v>52,27</v>
          </cell>
        </row>
        <row r="4346">
          <cell r="A4346">
            <v>7133</v>
          </cell>
          <cell r="B4346" t="str">
            <v>TE DE REDUCAO, PVC, SOLDAVEL, 90 GRAUS, 85 MM X 60 MM, PARA AGUA FRIA PREDIAL</v>
          </cell>
          <cell r="C4346" t="str">
            <v>UN</v>
          </cell>
          <cell r="D4346" t="str">
            <v>CR</v>
          </cell>
          <cell r="E4346" t="str">
            <v>81,18</v>
          </cell>
        </row>
        <row r="4347">
          <cell r="A4347">
            <v>37420</v>
          </cell>
          <cell r="B4347" t="str">
            <v>TE DE SERVICO INTEGRADO, EM POLIPROPILENO (PP), PARA TUBOS EM PEAD/PVC, 60 X 20 MM - LIGACAO PREDIAL DE AGUA</v>
          </cell>
          <cell r="C4347" t="str">
            <v>UN</v>
          </cell>
          <cell r="D4347" t="str">
            <v>AS</v>
          </cell>
          <cell r="E4347" t="str">
            <v>40,33</v>
          </cell>
        </row>
        <row r="4348">
          <cell r="A4348">
            <v>37421</v>
          </cell>
          <cell r="B4348" t="str">
            <v>TE DE SERVICO INTEGRADO, EM POLIPROPILENO (PP), PARA TUBOS EM PEAD/PVC, 60 X 32 MM - LIGACAO PREDIAL DE AGUA</v>
          </cell>
          <cell r="C4348" t="str">
            <v>UN</v>
          </cell>
          <cell r="D4348" t="str">
            <v>AS</v>
          </cell>
          <cell r="E4348" t="str">
            <v>55,12</v>
          </cell>
        </row>
        <row r="4349">
          <cell r="A4349">
            <v>37422</v>
          </cell>
          <cell r="B4349" t="str">
            <v>TE DE SERVICO INTEGRADO, EM POLIPROPILENO (PP), PARA TUBOS EM PEAD, 63 X 20 MM - LIGACAO PREDIAL DE AGUA</v>
          </cell>
          <cell r="C4349" t="str">
            <v>UN</v>
          </cell>
          <cell r="D4349" t="str">
            <v>AS</v>
          </cell>
          <cell r="E4349" t="str">
            <v>51,59</v>
          </cell>
        </row>
        <row r="4350">
          <cell r="A4350">
            <v>37443</v>
          </cell>
          <cell r="B4350" t="str">
            <v>TE DE SERVICO, PEAD PE 100, DE 125 X 20 MM, PARA ELETROFUSAO</v>
          </cell>
          <cell r="C4350" t="str">
            <v>UN</v>
          </cell>
          <cell r="D4350" t="str">
            <v>AS</v>
          </cell>
          <cell r="E4350" t="str">
            <v>146,13</v>
          </cell>
        </row>
        <row r="4351">
          <cell r="A4351">
            <v>37444</v>
          </cell>
          <cell r="B4351" t="str">
            <v>TE DE SERVICO, PEAD PE 100, DE 125 X 32 MM, PARA ELETROFUSAO</v>
          </cell>
          <cell r="C4351" t="str">
            <v>UN</v>
          </cell>
          <cell r="D4351" t="str">
            <v>AS</v>
          </cell>
          <cell r="E4351" t="str">
            <v>148,61</v>
          </cell>
        </row>
        <row r="4352">
          <cell r="A4352">
            <v>37445</v>
          </cell>
          <cell r="B4352" t="str">
            <v>TE DE SERVICO, PEAD PE 100, DE 125 X 63 MM, PARA ELETROFUSAO</v>
          </cell>
          <cell r="C4352" t="str">
            <v>UN</v>
          </cell>
          <cell r="D4352" t="str">
            <v>AS</v>
          </cell>
          <cell r="E4352" t="str">
            <v>225,25</v>
          </cell>
        </row>
        <row r="4353">
          <cell r="A4353">
            <v>37446</v>
          </cell>
          <cell r="B4353" t="str">
            <v>TE DE SERVICO, PEAD PE 100, DE 200 X 20 MM, PARA ELETROFUSAO</v>
          </cell>
          <cell r="C4353" t="str">
            <v>UN</v>
          </cell>
          <cell r="D4353" t="str">
            <v>AS</v>
          </cell>
          <cell r="E4353" t="str">
            <v>245,56</v>
          </cell>
        </row>
        <row r="4354">
          <cell r="A4354">
            <v>37447</v>
          </cell>
          <cell r="B4354" t="str">
            <v>TE DE SERVICO, PEAD PE 100, DE 200 X 32 MM, PARA ELETROFUSAO</v>
          </cell>
          <cell r="C4354" t="str">
            <v>UN</v>
          </cell>
          <cell r="D4354" t="str">
            <v>AS</v>
          </cell>
          <cell r="E4354" t="str">
            <v>249,40</v>
          </cell>
        </row>
        <row r="4355">
          <cell r="A4355">
            <v>37448</v>
          </cell>
          <cell r="B4355" t="str">
            <v>TE DE SERVICO, PEAD PE 100, DE 200 X 63 MM, PARA ELETROFUSAO</v>
          </cell>
          <cell r="C4355" t="str">
            <v>UN</v>
          </cell>
          <cell r="D4355" t="str">
            <v>AS</v>
          </cell>
          <cell r="E4355" t="str">
            <v>342,10</v>
          </cell>
        </row>
        <row r="4356">
          <cell r="A4356">
            <v>37440</v>
          </cell>
          <cell r="B4356" t="str">
            <v>TE DE SERVICO, PEAD PE 100, DE 63 X 20 MM, PARA ELETROFUSAO</v>
          </cell>
          <cell r="C4356" t="str">
            <v>UN</v>
          </cell>
          <cell r="D4356" t="str">
            <v>AS</v>
          </cell>
          <cell r="E4356" t="str">
            <v>115,99</v>
          </cell>
        </row>
        <row r="4357">
          <cell r="A4357">
            <v>37441</v>
          </cell>
          <cell r="B4357" t="str">
            <v>TE DE SERVICO, PEAD PE 100, DE 63 X 32 MM, PARA ELETROFUSAO</v>
          </cell>
          <cell r="C4357" t="str">
            <v>UN</v>
          </cell>
          <cell r="D4357" t="str">
            <v>AS</v>
          </cell>
          <cell r="E4357" t="str">
            <v>115,99</v>
          </cell>
        </row>
        <row r="4358">
          <cell r="A4358">
            <v>37442</v>
          </cell>
          <cell r="B4358" t="str">
            <v>TE DE SERVICO, PEAD PE 100, DE 63 X 63 MM, PARA ELETROFUSAO</v>
          </cell>
          <cell r="C4358" t="str">
            <v>UN</v>
          </cell>
          <cell r="D4358" t="str">
            <v>AS</v>
          </cell>
          <cell r="E4358" t="str">
            <v>139,70</v>
          </cell>
        </row>
        <row r="4359">
          <cell r="A4359">
            <v>38017</v>
          </cell>
          <cell r="B4359" t="str">
            <v>TE DE TRANSICAO, CPVC, SOLDAVEL, 15 MM X 1/2", PARA AGUA QUENTE</v>
          </cell>
          <cell r="C4359" t="str">
            <v>UN</v>
          </cell>
          <cell r="D4359" t="str">
            <v>CR</v>
          </cell>
          <cell r="E4359" t="str">
            <v>9,22</v>
          </cell>
        </row>
        <row r="4360">
          <cell r="A4360">
            <v>38018</v>
          </cell>
          <cell r="B4360" t="str">
            <v>TE DE TRANSICAO, CPVC, SOLDAVEL, 22 MM X 1/2", PARA AGUA QUENTE</v>
          </cell>
          <cell r="C4360" t="str">
            <v>UN</v>
          </cell>
          <cell r="D4360" t="str">
            <v>CR</v>
          </cell>
          <cell r="E4360" t="str">
            <v>10,18</v>
          </cell>
        </row>
        <row r="4361">
          <cell r="A4361">
            <v>39895</v>
          </cell>
          <cell r="B4361" t="str">
            <v>TE DUPLA CURVA BRONZE/LATAO (REF 764) SEM ANEL DE SOLDA, ROSCA F X BOLSA X ROSCA F, 1/2" X 15 X 1/2"</v>
          </cell>
          <cell r="C4361" t="str">
            <v>UN</v>
          </cell>
          <cell r="D4361" t="str">
            <v>CR</v>
          </cell>
          <cell r="E4361" t="str">
            <v>34,27</v>
          </cell>
        </row>
        <row r="4362">
          <cell r="A4362">
            <v>39896</v>
          </cell>
          <cell r="B4362" t="str">
            <v>TE DUPLA CURVA BRONZE/LATAO (REF 764) SEM ANEL DE SOLDA, ROSCA F X BOLSA X ROSCA F, 3/4" X 22 X 3/4"</v>
          </cell>
          <cell r="C4362" t="str">
            <v>UN</v>
          </cell>
          <cell r="D4362" t="str">
            <v>CR</v>
          </cell>
          <cell r="E4362" t="str">
            <v>50,23</v>
          </cell>
        </row>
        <row r="4363">
          <cell r="A4363">
            <v>38873</v>
          </cell>
          <cell r="B4363" t="str">
            <v>TE METALICO, PARA CONEXAO COM ANEL DESLIZANTE EM TUBO PEX, DN 16 MM</v>
          </cell>
          <cell r="C4363" t="str">
            <v>UN</v>
          </cell>
          <cell r="D4363" t="str">
            <v>AS</v>
          </cell>
          <cell r="E4363" t="str">
            <v>16,52</v>
          </cell>
        </row>
        <row r="4364">
          <cell r="A4364">
            <v>38874</v>
          </cell>
          <cell r="B4364" t="str">
            <v>TE METALICO, PARA CONEXAO COM ANEL DESLIZANTE EM TUBO PEX, DN 20 MM</v>
          </cell>
          <cell r="C4364" t="str">
            <v>UN</v>
          </cell>
          <cell r="D4364" t="str">
            <v>AS</v>
          </cell>
          <cell r="E4364" t="str">
            <v>20,09</v>
          </cell>
        </row>
        <row r="4365">
          <cell r="A4365">
            <v>38875</v>
          </cell>
          <cell r="B4365" t="str">
            <v>TE METALICO, PARA CONEXAO COM ANEL DESLIZANTE EM TUBO PEX, DN 25 MM</v>
          </cell>
          <cell r="C4365" t="str">
            <v>UN</v>
          </cell>
          <cell r="D4365" t="str">
            <v>AS</v>
          </cell>
          <cell r="E4365" t="str">
            <v>35,51</v>
          </cell>
        </row>
        <row r="4366">
          <cell r="A4366">
            <v>38876</v>
          </cell>
          <cell r="B4366" t="str">
            <v>TE METALICO, PARA CONEXAO COM ANEL DESLIZANTE EM TUBO PEX, DN 32 MM</v>
          </cell>
          <cell r="C4366" t="str">
            <v>UN</v>
          </cell>
          <cell r="D4366" t="str">
            <v>AS</v>
          </cell>
          <cell r="E4366" t="str">
            <v>47,78</v>
          </cell>
        </row>
        <row r="4367">
          <cell r="A4367">
            <v>39000</v>
          </cell>
          <cell r="B4367" t="str">
            <v>TE MISTURADOR COM INSERTO METALICO, FEMEA, PPR, DN 25 MM X 3/4", PARA AGUA QUENTE E FRIA PREDIAL</v>
          </cell>
          <cell r="C4367" t="str">
            <v>UN</v>
          </cell>
          <cell r="D4367" t="str">
            <v>AS</v>
          </cell>
          <cell r="E4367" t="str">
            <v>36,23</v>
          </cell>
        </row>
        <row r="4368">
          <cell r="A4368">
            <v>38674</v>
          </cell>
          <cell r="B4368" t="str">
            <v>TE MISTURADOR DE TRANSICAO, CPVC, COM ROSCA, 22 MM X 3/4", PARA AGUA QUENTE</v>
          </cell>
          <cell r="C4368" t="str">
            <v>UN</v>
          </cell>
          <cell r="D4368" t="str">
            <v>CR</v>
          </cell>
          <cell r="E4368" t="str">
            <v>32,07</v>
          </cell>
        </row>
        <row r="4369">
          <cell r="A4369">
            <v>38911</v>
          </cell>
          <cell r="B4369" t="str">
            <v>TE MISTURADOR METALICO, PARA CONEXAO COM ANEL DESLIZANTE EM TUBO PEX, DN 16 MM X 1/2"</v>
          </cell>
          <cell r="C4369" t="str">
            <v>UN</v>
          </cell>
          <cell r="D4369" t="str">
            <v>AS</v>
          </cell>
          <cell r="E4369" t="str">
            <v>59,25</v>
          </cell>
        </row>
        <row r="4370">
          <cell r="A4370">
            <v>38912</v>
          </cell>
          <cell r="B4370" t="str">
            <v>TE MISTURADOR METALICO, PARA CONEXAO COM ANEL DESLIZANTE EM TUBO PEX, DN 20 MM X 3/4"</v>
          </cell>
          <cell r="C4370" t="str">
            <v>UN</v>
          </cell>
          <cell r="D4370" t="str">
            <v>AS</v>
          </cell>
          <cell r="E4370" t="str">
            <v>75,30</v>
          </cell>
        </row>
        <row r="4371">
          <cell r="A4371">
            <v>38019</v>
          </cell>
          <cell r="B4371" t="str">
            <v>TE MISTURADOR, CPVC, SOLDAVEL, 15 MM, PARA AGUA QUENTE</v>
          </cell>
          <cell r="C4371" t="str">
            <v>UN</v>
          </cell>
          <cell r="D4371" t="str">
            <v>CR</v>
          </cell>
          <cell r="E4371" t="str">
            <v>8,04</v>
          </cell>
        </row>
        <row r="4372">
          <cell r="A4372">
            <v>38020</v>
          </cell>
          <cell r="B4372" t="str">
            <v>TE MISTURADOR, CPVC, SOLDAVEL, 22 MM, PARA AGUA QUENTE</v>
          </cell>
          <cell r="C4372" t="str">
            <v>UN</v>
          </cell>
          <cell r="D4372" t="str">
            <v>CR</v>
          </cell>
          <cell r="E4372" t="str">
            <v>10,18</v>
          </cell>
        </row>
        <row r="4373">
          <cell r="A4373">
            <v>38454</v>
          </cell>
          <cell r="B4373" t="str">
            <v>TE MISTURADOR, PPR, F M M, DN 20 X 20 MM, PARA AGUA QUENTE PREDIAL</v>
          </cell>
          <cell r="C4373" t="str">
            <v>UN</v>
          </cell>
          <cell r="D4373" t="str">
            <v>AS</v>
          </cell>
          <cell r="E4373" t="str">
            <v>6,61</v>
          </cell>
        </row>
        <row r="4374">
          <cell r="A4374">
            <v>38455</v>
          </cell>
          <cell r="B4374" t="str">
            <v>TE MISTURADOR, PPR, F M M, DN 25 X 25 MM, PARA AGUA QUENTE PREDIAL</v>
          </cell>
          <cell r="C4374" t="str">
            <v>UN</v>
          </cell>
          <cell r="D4374" t="str">
            <v>AS</v>
          </cell>
          <cell r="E4374" t="str">
            <v>6,05</v>
          </cell>
        </row>
        <row r="4375">
          <cell r="A4375">
            <v>38462</v>
          </cell>
          <cell r="B4375" t="str">
            <v>TE NORMAL, PPR, SOLDAVEL, 90 GRAUS, DN 110 X 110 X 110 MM, PARA AGUA QUENTE PREDIAL</v>
          </cell>
          <cell r="C4375" t="str">
            <v>UN</v>
          </cell>
          <cell r="D4375" t="str">
            <v>AS</v>
          </cell>
          <cell r="E4375" t="str">
            <v>170,86</v>
          </cell>
        </row>
        <row r="4376">
          <cell r="A4376">
            <v>36362</v>
          </cell>
          <cell r="B4376" t="str">
            <v>TE NORMAL, PPR, SOLDAVEL, 90 GRAUS, DN 20 X 20 X 20 MM, PARA AGUA QUENTE PREDIAL</v>
          </cell>
          <cell r="C4376" t="str">
            <v>UN</v>
          </cell>
          <cell r="D4376" t="str">
            <v>AS</v>
          </cell>
          <cell r="E4376" t="str">
            <v>2,60</v>
          </cell>
        </row>
        <row r="4377">
          <cell r="A4377">
            <v>36298</v>
          </cell>
          <cell r="B4377" t="str">
            <v>TE NORMAL, PPR, SOLDAVEL, 90 GRAUS, DN 25 X 25 X 25 MM, PARA AGUA QUENTE PREDIAL</v>
          </cell>
          <cell r="C4377" t="str">
            <v>UN</v>
          </cell>
          <cell r="D4377" t="str">
            <v>AS</v>
          </cell>
          <cell r="E4377" t="str">
            <v>3,86</v>
          </cell>
        </row>
        <row r="4378">
          <cell r="A4378">
            <v>38456</v>
          </cell>
          <cell r="B4378" t="str">
            <v>TE NORMAL, PPR, SOLDAVEL, 90 GRAUS, DN 32 X 32 X 32 MM, PARA AGUA QUENTE PREDIAL</v>
          </cell>
          <cell r="C4378" t="str">
            <v>UN</v>
          </cell>
          <cell r="D4378" t="str">
            <v>AS</v>
          </cell>
          <cell r="E4378" t="str">
            <v>6,29</v>
          </cell>
        </row>
        <row r="4379">
          <cell r="A4379">
            <v>38457</v>
          </cell>
          <cell r="B4379" t="str">
            <v>TE NORMAL, PPR, SOLDAVEL, 90 GRAUS, DN 40 X 40 X 40 MM, PARA AGUA QUENTE PREDIAL</v>
          </cell>
          <cell r="C4379" t="str">
            <v>UN</v>
          </cell>
          <cell r="D4379" t="str">
            <v>AS</v>
          </cell>
          <cell r="E4379" t="str">
            <v>14,17</v>
          </cell>
        </row>
        <row r="4380">
          <cell r="A4380">
            <v>38458</v>
          </cell>
          <cell r="B4380" t="str">
            <v>TE NORMAL, PPR, SOLDAVEL, 90 GRAUS, DN 50 X 50 X 50 MM, PARA AGUA QUENTE PREDIAL</v>
          </cell>
          <cell r="C4380" t="str">
            <v>UN</v>
          </cell>
          <cell r="D4380" t="str">
            <v>AS</v>
          </cell>
          <cell r="E4380" t="str">
            <v>18,99</v>
          </cell>
        </row>
        <row r="4381">
          <cell r="A4381">
            <v>38459</v>
          </cell>
          <cell r="B4381" t="str">
            <v>TE NORMAL, PPR, SOLDAVEL, 90 GRAUS, DN 63 X 63 X 63 MM, PARA AGUA QUENTE PREDIAL</v>
          </cell>
          <cell r="C4381" t="str">
            <v>UN</v>
          </cell>
          <cell r="D4381" t="str">
            <v>AS</v>
          </cell>
          <cell r="E4381" t="str">
            <v>33,51</v>
          </cell>
        </row>
        <row r="4382">
          <cell r="A4382">
            <v>38460</v>
          </cell>
          <cell r="B4382" t="str">
            <v>TE NORMAL, PPR, SOLDAVEL, 90 GRAUS, DN 75 X 75 X 75 MM, PARA AGUA QUENTE PREDIAL</v>
          </cell>
          <cell r="C4382" t="str">
            <v>UN</v>
          </cell>
          <cell r="D4382" t="str">
            <v>AS</v>
          </cell>
          <cell r="E4382" t="str">
            <v>69,99</v>
          </cell>
        </row>
        <row r="4383">
          <cell r="A4383">
            <v>38461</v>
          </cell>
          <cell r="B4383" t="str">
            <v>TE NORMAL, PPR, SOLDAVEL, 90 GRAUS, DN 90 X 90 X 90 MM, PARA AGUA QUENTE PREDIAL</v>
          </cell>
          <cell r="C4383" t="str">
            <v>UN</v>
          </cell>
          <cell r="D4383" t="str">
            <v>AS</v>
          </cell>
          <cell r="E4383" t="str">
            <v>106,77</v>
          </cell>
        </row>
        <row r="4384">
          <cell r="A4384">
            <v>7094</v>
          </cell>
          <cell r="B4384" t="str">
            <v>TE PVC ROSCAVEL 90 GRAUS, 1", PARA  AGUA FRIA PREDIAL</v>
          </cell>
          <cell r="C4384" t="str">
            <v>UN</v>
          </cell>
          <cell r="D4384" t="str">
            <v>CR</v>
          </cell>
          <cell r="E4384" t="str">
            <v>11,87</v>
          </cell>
        </row>
        <row r="4385">
          <cell r="A4385">
            <v>7116</v>
          </cell>
          <cell r="B4385" t="str">
            <v>TE PVC SOLDAVEL, BBB, 90 GRAUS, DN 40 MM, PARA ESGOTO SECUNDARIO PREDIAL</v>
          </cell>
          <cell r="C4385" t="str">
            <v>UN</v>
          </cell>
          <cell r="D4385" t="str">
            <v>CR</v>
          </cell>
          <cell r="E4385" t="str">
            <v>2,77</v>
          </cell>
        </row>
        <row r="4386">
          <cell r="A4386">
            <v>7118</v>
          </cell>
          <cell r="B4386" t="str">
            <v>TE PVC, ROSCAVEL, 90 GRAUS, 1 1/2", AGUA FRIA PREDIAL</v>
          </cell>
          <cell r="C4386" t="str">
            <v>UN</v>
          </cell>
          <cell r="D4386" t="str">
            <v>CR</v>
          </cell>
          <cell r="E4386" t="str">
            <v>26,19</v>
          </cell>
        </row>
        <row r="4387">
          <cell r="A4387">
            <v>7117</v>
          </cell>
          <cell r="B4387" t="str">
            <v>TE PVC, ROSCAVEL, 90 GRAUS, 1 1/4", AGUA FRIA PREDIAL</v>
          </cell>
          <cell r="C4387" t="str">
            <v>UN</v>
          </cell>
          <cell r="D4387" t="str">
            <v>CR</v>
          </cell>
          <cell r="E4387" t="str">
            <v>23,28</v>
          </cell>
        </row>
        <row r="4388">
          <cell r="A4388">
            <v>7098</v>
          </cell>
          <cell r="B4388" t="str">
            <v>TE PVC, ROSCAVEL, 90 GRAUS, 1/2",  AGUA FRIA PREDIAL</v>
          </cell>
          <cell r="C4388" t="str">
            <v>UN</v>
          </cell>
          <cell r="D4388" t="str">
            <v>CR</v>
          </cell>
          <cell r="E4388" t="str">
            <v>3,24</v>
          </cell>
        </row>
        <row r="4389">
          <cell r="A4389">
            <v>7110</v>
          </cell>
          <cell r="B4389" t="str">
            <v>TE PVC, ROSCAVEL, 90 GRAUS, 2",  AGUA FRIA PREDIAL</v>
          </cell>
          <cell r="C4389" t="str">
            <v>UN</v>
          </cell>
          <cell r="D4389" t="str">
            <v>CR</v>
          </cell>
          <cell r="E4389" t="str">
            <v>56,96</v>
          </cell>
        </row>
        <row r="4390">
          <cell r="A4390">
            <v>7123</v>
          </cell>
          <cell r="B4390" t="str">
            <v>TE PVC, ROSCAVEL, 90 GRAUS, 3/4", AGUA FRIA PREDIAL</v>
          </cell>
          <cell r="C4390" t="str">
            <v>UN</v>
          </cell>
          <cell r="D4390" t="str">
            <v>CR</v>
          </cell>
          <cell r="E4390" t="str">
            <v>4,18</v>
          </cell>
        </row>
        <row r="4391">
          <cell r="A4391">
            <v>7121</v>
          </cell>
          <cell r="B4391" t="str">
            <v>TE PVC, SOLDAVEL, COM BUCHA DE LATAO NA BOLSA CENTRAL, 90 GRAUS, 20 MM X 1/2", PARA AGUA FRIA PREDIAL</v>
          </cell>
          <cell r="C4391" t="str">
            <v>UN</v>
          </cell>
          <cell r="D4391" t="str">
            <v>CR</v>
          </cell>
          <cell r="E4391" t="str">
            <v>10,29</v>
          </cell>
        </row>
        <row r="4392">
          <cell r="A4392">
            <v>7137</v>
          </cell>
          <cell r="B4392" t="str">
            <v>TE PVC, SOLDAVEL, COM BUCHA DE LATAO NA BOLSA CENTRAL, 90 GRAUS, 25 MM X 1/2", PARA AGUA FRIA PREDIAL</v>
          </cell>
          <cell r="C4392" t="str">
            <v>UN</v>
          </cell>
          <cell r="D4392" t="str">
            <v>CR</v>
          </cell>
          <cell r="E4392" t="str">
            <v>9,26</v>
          </cell>
        </row>
        <row r="4393">
          <cell r="A4393">
            <v>7122</v>
          </cell>
          <cell r="B4393" t="str">
            <v>TE PVC, SOLDAVEL, COM BUCHA DE LATAO NA BOLSA CENTRAL, 90 GRAUS, 25 MM X 3/4", PARA AGUA FRIA PREDIAL</v>
          </cell>
          <cell r="C4393" t="str">
            <v>UN</v>
          </cell>
          <cell r="D4393" t="str">
            <v>CR</v>
          </cell>
          <cell r="E4393" t="str">
            <v>11,58</v>
          </cell>
        </row>
        <row r="4394">
          <cell r="A4394">
            <v>7114</v>
          </cell>
          <cell r="B4394" t="str">
            <v>TE PVC, SOLDAVEL, COM BUCHA DE LATAO NA BOLSA CENTRAL, 90 GRAUS, 32 MM X 3/4", PARA AGUA FRIA PREDIAL</v>
          </cell>
          <cell r="C4394" t="str">
            <v>UN</v>
          </cell>
          <cell r="D4394" t="str">
            <v>CR</v>
          </cell>
          <cell r="E4394" t="str">
            <v>17,85</v>
          </cell>
        </row>
        <row r="4395">
          <cell r="A4395">
            <v>7109</v>
          </cell>
          <cell r="B4395" t="str">
            <v>TE PVC, SOLDAVEL, COM ROSCA NA BOLSA CENTRAL, 90 GRAUS, 20 MM X 1/2", PARA AGUA FRIA PREDIAL</v>
          </cell>
          <cell r="C4395" t="str">
            <v>UN</v>
          </cell>
          <cell r="D4395" t="str">
            <v>CR</v>
          </cell>
          <cell r="E4395" t="str">
            <v>3,13</v>
          </cell>
        </row>
        <row r="4396">
          <cell r="A4396">
            <v>7135</v>
          </cell>
          <cell r="B4396" t="str">
            <v>TE PVC, SOLDAVEL, COM ROSCA NA BOLSA CENTRAL, 90 GRAUS, 25 MM X 1/2", PARA AGUA FRIA PREDIAL</v>
          </cell>
          <cell r="C4396" t="str">
            <v>UN</v>
          </cell>
          <cell r="D4396" t="str">
            <v>CR</v>
          </cell>
          <cell r="E4396" t="str">
            <v>4,88</v>
          </cell>
        </row>
        <row r="4397">
          <cell r="A4397">
            <v>37947</v>
          </cell>
          <cell r="B4397" t="str">
            <v>TE PVC, SOLDAVEL, COM ROSCA NA BOLSA CENTRAL, 90 GRAUS, 25 MM X 3/4", PARA AGUA FRIA PREDIAL</v>
          </cell>
          <cell r="C4397" t="str">
            <v>UN</v>
          </cell>
          <cell r="D4397" t="str">
            <v>CR</v>
          </cell>
          <cell r="E4397" t="str">
            <v>4,94</v>
          </cell>
        </row>
        <row r="4398">
          <cell r="A4398">
            <v>7103</v>
          </cell>
          <cell r="B4398" t="str">
            <v>TE PVC, SOLDAVEL, COM ROSCA NA BOLSA CENTRAL, 90 GRAUS, 32 MM X 3/4", PARA AGUA FRIA PREDIAL</v>
          </cell>
          <cell r="C4398" t="str">
            <v>UN</v>
          </cell>
          <cell r="D4398" t="str">
            <v>CR</v>
          </cell>
          <cell r="E4398" t="str">
            <v>11,32</v>
          </cell>
        </row>
        <row r="4399">
          <cell r="A4399">
            <v>40419</v>
          </cell>
          <cell r="B4399" t="str">
            <v>TE RANHURADO EM FERRO FUNDIDO, DN 50 (2")</v>
          </cell>
          <cell r="C4399" t="str">
            <v>UN</v>
          </cell>
          <cell r="D4399" t="str">
            <v>AS</v>
          </cell>
          <cell r="E4399" t="str">
            <v>36,85</v>
          </cell>
        </row>
        <row r="4400">
          <cell r="A4400">
            <v>40420</v>
          </cell>
          <cell r="B4400" t="str">
            <v>TE RANHURADO EM FERRO FUNDIDO, DN 65 (2 1/2")</v>
          </cell>
          <cell r="C4400" t="str">
            <v>UN</v>
          </cell>
          <cell r="D4400" t="str">
            <v>AS</v>
          </cell>
          <cell r="E4400" t="str">
            <v>53,77</v>
          </cell>
        </row>
        <row r="4401">
          <cell r="A4401">
            <v>40421</v>
          </cell>
          <cell r="B4401" t="str">
            <v>TE RANHURADO EM FERRO FUNDIDO, DN 80 (3")</v>
          </cell>
          <cell r="C4401" t="str">
            <v>UN</v>
          </cell>
          <cell r="D4401" t="str">
            <v>AS</v>
          </cell>
          <cell r="E4401" t="str">
            <v>57,24</v>
          </cell>
        </row>
        <row r="4402">
          <cell r="A4402">
            <v>7126</v>
          </cell>
          <cell r="B4402" t="str">
            <v>TE REDUCAO PVC, ROSCAVEL, 90 GRAUS,  1.1/2" X 3/4",  AGUA FRIA PREDIAL</v>
          </cell>
          <cell r="C4402" t="str">
            <v>UN</v>
          </cell>
          <cell r="D4402" t="str">
            <v>CR</v>
          </cell>
          <cell r="E4402" t="str">
            <v>23,76</v>
          </cell>
        </row>
        <row r="4403">
          <cell r="A4403">
            <v>38905</v>
          </cell>
          <cell r="B4403" t="str">
            <v>TE ROSCA FEMEA, METALICO, PARA CONEXAO COM ANEL DESLIZANTE EM TUBO PEX, DN 16 MM X 1/2"</v>
          </cell>
          <cell r="C4403" t="str">
            <v>UN</v>
          </cell>
          <cell r="D4403" t="str">
            <v>AS</v>
          </cell>
          <cell r="E4403" t="str">
            <v>18,57</v>
          </cell>
        </row>
        <row r="4404">
          <cell r="A4404">
            <v>38907</v>
          </cell>
          <cell r="B4404" t="str">
            <v>TE ROSCA FEMEA, METALICO, PARA CONEXAO COM ANEL DESLIZANTE EM TUBO PEX, DN 20 MM X 1/2"</v>
          </cell>
          <cell r="C4404" t="str">
            <v>UN</v>
          </cell>
          <cell r="D4404" t="str">
            <v>AS</v>
          </cell>
          <cell r="E4404" t="str">
            <v>19,75</v>
          </cell>
        </row>
        <row r="4405">
          <cell r="A4405">
            <v>38908</v>
          </cell>
          <cell r="B4405" t="str">
            <v>TE ROSCA FEMEA, METALICO, PARA CONEXAO COM ANEL DESLIZANTE EM TUBO PEX, DN 20 MM X 3/4"</v>
          </cell>
          <cell r="C4405" t="str">
            <v>UN</v>
          </cell>
          <cell r="D4405" t="str">
            <v>AS</v>
          </cell>
          <cell r="E4405" t="str">
            <v>22,23</v>
          </cell>
        </row>
        <row r="4406">
          <cell r="A4406">
            <v>38909</v>
          </cell>
          <cell r="B4406" t="str">
            <v>TE ROSCA FEMEA, METALICO, PARA CONEXAO COM ANEL DESLIZANTE EM TUBO PEX, DN 25 MM X 1/2"</v>
          </cell>
          <cell r="C4406" t="str">
            <v>UN</v>
          </cell>
          <cell r="D4406" t="str">
            <v>AS</v>
          </cell>
          <cell r="E4406" t="str">
            <v>31,96</v>
          </cell>
        </row>
        <row r="4407">
          <cell r="A4407">
            <v>38910</v>
          </cell>
          <cell r="B4407" t="str">
            <v>TE ROSCA FEMEA, METALICO, PARA CONEXAO COM ANEL DESLIZANTE EM TUBO PEX, DN 25 MM X 3/4"</v>
          </cell>
          <cell r="C4407" t="str">
            <v>UN</v>
          </cell>
          <cell r="D4407" t="str">
            <v>AS</v>
          </cell>
          <cell r="E4407" t="str">
            <v>34,51</v>
          </cell>
        </row>
        <row r="4408">
          <cell r="A4408">
            <v>38897</v>
          </cell>
          <cell r="B4408" t="str">
            <v>TE ROSCA MACHO, METALICO, PARA CONEXAO COM ANEL DESLIZANTE EM TUBO PEX, DN 16 MM X 1/2"</v>
          </cell>
          <cell r="C4408" t="str">
            <v>UN</v>
          </cell>
          <cell r="D4408" t="str">
            <v>AS</v>
          </cell>
          <cell r="E4408" t="str">
            <v>18,64</v>
          </cell>
        </row>
        <row r="4409">
          <cell r="A4409">
            <v>38899</v>
          </cell>
          <cell r="B4409" t="str">
            <v>TE ROSCA MACHO, METALICO, PARA CONEXAO COM ANEL DESLIZANTE EM TUBO PEX, DN 20 MM X 1/2"</v>
          </cell>
          <cell r="C4409" t="str">
            <v>UN</v>
          </cell>
          <cell r="D4409" t="str">
            <v>AS</v>
          </cell>
          <cell r="E4409" t="str">
            <v>20,97</v>
          </cell>
        </row>
        <row r="4410">
          <cell r="A4410">
            <v>38900</v>
          </cell>
          <cell r="B4410" t="str">
            <v>TE ROSCA MACHO, METALICO, PARA CONEXAO COM ANEL DESLIZANTE EM TUBO PEX, DN 20 MM X 3/4"</v>
          </cell>
          <cell r="C4410" t="str">
            <v>UN</v>
          </cell>
          <cell r="D4410" t="str">
            <v>AS</v>
          </cell>
          <cell r="E4410" t="str">
            <v>21,86</v>
          </cell>
        </row>
        <row r="4411">
          <cell r="A4411">
            <v>38901</v>
          </cell>
          <cell r="B4411" t="str">
            <v>TE ROSCA MACHO, METALICO, PARA CONEXAO COM ANEL DESLIZANTE EM TUBO PEX, DN 25 MM X 3/4"</v>
          </cell>
          <cell r="C4411" t="str">
            <v>UN</v>
          </cell>
          <cell r="D4411" t="str">
            <v>AS</v>
          </cell>
          <cell r="E4411" t="str">
            <v>35,77</v>
          </cell>
        </row>
        <row r="4412">
          <cell r="A4412">
            <v>38904</v>
          </cell>
          <cell r="B4412" t="str">
            <v>TE ROSCA MACHO, METALICO, PARA CONEXAO COM ANEL DESLIZANTE EM TUBO PEX, DN 32 MM X 1"</v>
          </cell>
          <cell r="C4412" t="str">
            <v>UN</v>
          </cell>
          <cell r="D4412" t="str">
            <v>AS</v>
          </cell>
          <cell r="E4412" t="str">
            <v>58,10</v>
          </cell>
        </row>
        <row r="4413">
          <cell r="A4413">
            <v>38903</v>
          </cell>
          <cell r="B4413" t="str">
            <v>TE ROSCA MACHO, METALICO, PARA CONEXAO COM ANEL DESLIZANTE EM TUBO PEX, DN 32 MM X 3/4"</v>
          </cell>
          <cell r="C4413" t="str">
            <v>UN</v>
          </cell>
          <cell r="D4413" t="str">
            <v>AS</v>
          </cell>
          <cell r="E4413" t="str">
            <v>57,74</v>
          </cell>
        </row>
        <row r="4414">
          <cell r="A4414">
            <v>7091</v>
          </cell>
          <cell r="B4414" t="str">
            <v>TE SANITARIO, PVC, DN 100 X 100 MM, SERIE NORMAL, PARA ESGOTO PREDIAL</v>
          </cell>
          <cell r="C4414" t="str">
            <v>UN</v>
          </cell>
          <cell r="D4414" t="str">
            <v>CR</v>
          </cell>
          <cell r="E4414" t="str">
            <v>13,05</v>
          </cell>
        </row>
        <row r="4415">
          <cell r="A4415">
            <v>11655</v>
          </cell>
          <cell r="B4415" t="str">
            <v>TE SANITARIO, PVC, DN 100 X 50 MM, SERIE NORMAL, PARA ESGOTO PREDIAL</v>
          </cell>
          <cell r="C4415" t="str">
            <v>UN</v>
          </cell>
          <cell r="D4415" t="str">
            <v>CR</v>
          </cell>
          <cell r="E4415" t="str">
            <v>12,46</v>
          </cell>
        </row>
        <row r="4416">
          <cell r="A4416">
            <v>11656</v>
          </cell>
          <cell r="B4416" t="str">
            <v>TE SANITARIO, PVC, DN 100 X 75 MM, SERIE NORMAL PARA ESGOTO PREDIAL</v>
          </cell>
          <cell r="C4416" t="str">
            <v>UN</v>
          </cell>
          <cell r="D4416" t="str">
            <v>CR</v>
          </cell>
          <cell r="E4416" t="str">
            <v>13,03</v>
          </cell>
        </row>
        <row r="4417">
          <cell r="A4417">
            <v>37948</v>
          </cell>
          <cell r="B4417" t="str">
            <v>TE SANITARIO, PVC, DN 40 X 40 MM, SERIE NORMAL, PARA ESGOTO PREDIAL</v>
          </cell>
          <cell r="C4417" t="str">
            <v>UN</v>
          </cell>
          <cell r="D4417" t="str">
            <v>CR</v>
          </cell>
          <cell r="E4417" t="str">
            <v>2,64</v>
          </cell>
        </row>
        <row r="4418">
          <cell r="A4418">
            <v>7097</v>
          </cell>
          <cell r="B4418" t="str">
            <v>TE SANITARIO, PVC, DN 50 X 50 MM, SERIE NORMAL, PARA ESGOTO PREDIAL</v>
          </cell>
          <cell r="C4418" t="str">
            <v>UN</v>
          </cell>
          <cell r="D4418" t="str">
            <v>CR</v>
          </cell>
          <cell r="E4418" t="str">
            <v>5,79</v>
          </cell>
        </row>
        <row r="4419">
          <cell r="A4419">
            <v>11657</v>
          </cell>
          <cell r="B4419" t="str">
            <v>TE SANITARIO, PVC, DN 75 X 50 MM, SERIE NORMAL PARA ESGOTO PREDIAL</v>
          </cell>
          <cell r="C4419" t="str">
            <v>UN</v>
          </cell>
          <cell r="D4419" t="str">
            <v>CR</v>
          </cell>
          <cell r="E4419" t="str">
            <v>11,36</v>
          </cell>
        </row>
        <row r="4420">
          <cell r="A4420">
            <v>11658</v>
          </cell>
          <cell r="B4420" t="str">
            <v>TE SANITARIO, PVC, DN 75 X 75 MM, SERIE NORMAL PARA ESGOTO PREDIAL</v>
          </cell>
          <cell r="C4420" t="str">
            <v>UN</v>
          </cell>
          <cell r="D4420" t="str">
            <v>CR</v>
          </cell>
          <cell r="E4420" t="str">
            <v>11,57</v>
          </cell>
        </row>
        <row r="4421">
          <cell r="A4421">
            <v>7146</v>
          </cell>
          <cell r="B4421" t="str">
            <v>TE SOLDAVEL, PVC, 90 GRAUS, 110 MM, PARA AGUA FRIA PREDIAL (NBR 5648)</v>
          </cell>
          <cell r="C4421" t="str">
            <v>UN</v>
          </cell>
          <cell r="D4421" t="str">
            <v>CR</v>
          </cell>
          <cell r="E4421" t="str">
            <v>176,39</v>
          </cell>
        </row>
        <row r="4422">
          <cell r="A4422">
            <v>7138</v>
          </cell>
          <cell r="B4422" t="str">
            <v>TE SOLDAVEL, PVC, 90 GRAUS, 20 MM, PARA AGUA FRIA PREDIAL (NBR 5648)</v>
          </cell>
          <cell r="C4422" t="str">
            <v>UN</v>
          </cell>
          <cell r="D4422" t="str">
            <v>CR</v>
          </cell>
          <cell r="E4422" t="str">
            <v>1,00</v>
          </cell>
        </row>
        <row r="4423">
          <cell r="A4423">
            <v>7139</v>
          </cell>
          <cell r="B4423" t="str">
            <v>TE SOLDAVEL, PVC, 90 GRAUS, 25 MM, PARA AGUA FRIA PREDIAL (NBR 5648)</v>
          </cell>
          <cell r="C4423" t="str">
            <v>UN</v>
          </cell>
          <cell r="D4423" t="str">
            <v>CR</v>
          </cell>
          <cell r="E4423" t="str">
            <v>1,31</v>
          </cell>
        </row>
        <row r="4424">
          <cell r="A4424">
            <v>7140</v>
          </cell>
          <cell r="B4424" t="str">
            <v>TE SOLDAVEL, PVC, 90 GRAUS, 32 MM, PARA AGUA FRIA PREDIAL (NBR 5648)</v>
          </cell>
          <cell r="C4424" t="str">
            <v>UN</v>
          </cell>
          <cell r="D4424" t="str">
            <v>CR</v>
          </cell>
          <cell r="E4424" t="str">
            <v>4,35</v>
          </cell>
        </row>
        <row r="4425">
          <cell r="A4425">
            <v>7141</v>
          </cell>
          <cell r="B4425" t="str">
            <v>TE SOLDAVEL, PVC, 90 GRAUS, 40 MM, PARA AGUA FRIA PREDIAL (NBR 5648)</v>
          </cell>
          <cell r="C4425" t="str">
            <v>UN</v>
          </cell>
          <cell r="D4425" t="str">
            <v>CR</v>
          </cell>
          <cell r="E4425" t="str">
            <v>9,52</v>
          </cell>
        </row>
        <row r="4426">
          <cell r="A4426">
            <v>7143</v>
          </cell>
          <cell r="B4426" t="str">
            <v>TE SOLDAVEL, PVC, 90 GRAUS, 60 MM, PARA AGUA FRIA PREDIAL (NBR 5648)</v>
          </cell>
          <cell r="C4426" t="str">
            <v>UN</v>
          </cell>
          <cell r="D4426" t="str">
            <v>CR</v>
          </cell>
          <cell r="E4426" t="str">
            <v>31,70</v>
          </cell>
        </row>
        <row r="4427">
          <cell r="A4427">
            <v>7144</v>
          </cell>
          <cell r="B4427" t="str">
            <v>TE SOLDAVEL, PVC, 90 GRAUS, 75 MM, PARA AGUA FRIA PREDIAL (NBR 5648)</v>
          </cell>
          <cell r="C4427" t="str">
            <v>UN</v>
          </cell>
          <cell r="D4427" t="str">
            <v>CR</v>
          </cell>
          <cell r="E4427" t="str">
            <v>63,42</v>
          </cell>
        </row>
        <row r="4428">
          <cell r="A4428">
            <v>7145</v>
          </cell>
          <cell r="B4428" t="str">
            <v>TE SOLDAVEL, PVC, 90 GRAUS, 85 MM, PARA AGUA FRIA PREDIAL (NBR 5648)</v>
          </cell>
          <cell r="C4428" t="str">
            <v>UN</v>
          </cell>
          <cell r="D4428" t="str">
            <v>CR</v>
          </cell>
          <cell r="E4428" t="str">
            <v>104,01</v>
          </cell>
        </row>
        <row r="4429">
          <cell r="A4429">
            <v>7142</v>
          </cell>
          <cell r="B4429" t="str">
            <v>TE SOLDAVEL, PVC, 90 GRAUS,50 MM, PARA AGUA FRIA PREDIAL (NBR 5648)</v>
          </cell>
          <cell r="C4429" t="str">
            <v>UN</v>
          </cell>
          <cell r="D4429" t="str">
            <v>CR</v>
          </cell>
          <cell r="E4429" t="str">
            <v>10,64</v>
          </cell>
        </row>
        <row r="4430">
          <cell r="A4430">
            <v>3593</v>
          </cell>
          <cell r="B4430" t="str">
            <v>TE 45 GRAUS DE FERRO GALVANIZADO, COM ROSCA BSP, DE 1 1/2"</v>
          </cell>
          <cell r="C4430" t="str">
            <v>UN</v>
          </cell>
          <cell r="D4430" t="str">
            <v>CR</v>
          </cell>
          <cell r="E4430" t="str">
            <v>52,60</v>
          </cell>
        </row>
        <row r="4431">
          <cell r="A4431">
            <v>3588</v>
          </cell>
          <cell r="B4431" t="str">
            <v>TE 45 GRAUS DE FERRO GALVANIZADO, COM ROSCA BSP, DE 1 1/4"</v>
          </cell>
          <cell r="C4431" t="str">
            <v>UN</v>
          </cell>
          <cell r="D4431" t="str">
            <v>CR</v>
          </cell>
          <cell r="E4431" t="str">
            <v>40,54</v>
          </cell>
        </row>
        <row r="4432">
          <cell r="A4432">
            <v>3585</v>
          </cell>
          <cell r="B4432" t="str">
            <v>TE 45 GRAUS DE FERRO GALVANIZADO, COM ROSCA BSP, DE 1/2"</v>
          </cell>
          <cell r="C4432" t="str">
            <v>UN</v>
          </cell>
          <cell r="D4432" t="str">
            <v>CR</v>
          </cell>
          <cell r="E4432" t="str">
            <v>12,52</v>
          </cell>
        </row>
        <row r="4433">
          <cell r="A4433">
            <v>3587</v>
          </cell>
          <cell r="B4433" t="str">
            <v>TE 45 GRAUS DE FERRO GALVANIZADO, COM ROSCA BSP, DE 1"</v>
          </cell>
          <cell r="C4433" t="str">
            <v>UN</v>
          </cell>
          <cell r="D4433" t="str">
            <v>CR</v>
          </cell>
          <cell r="E4433" t="str">
            <v>25,15</v>
          </cell>
        </row>
        <row r="4434">
          <cell r="A4434">
            <v>3590</v>
          </cell>
          <cell r="B4434" t="str">
            <v>TE 45 GRAUS DE FERRO GALVANIZADO, COM ROSCA BSP, DE 2 1/2"</v>
          </cell>
          <cell r="C4434" t="str">
            <v>UN</v>
          </cell>
          <cell r="D4434" t="str">
            <v>CR</v>
          </cell>
          <cell r="E4434" t="str">
            <v>149,34</v>
          </cell>
        </row>
        <row r="4435">
          <cell r="A4435">
            <v>3589</v>
          </cell>
          <cell r="B4435" t="str">
            <v>TE 45 GRAUS DE FERRO GALVANIZADO, COM ROSCA BSP, DE 2"</v>
          </cell>
          <cell r="C4435" t="str">
            <v>UN</v>
          </cell>
          <cell r="D4435" t="str">
            <v>CR</v>
          </cell>
          <cell r="E4435" t="str">
            <v>80,16</v>
          </cell>
        </row>
        <row r="4436">
          <cell r="A4436">
            <v>3586</v>
          </cell>
          <cell r="B4436" t="str">
            <v>TE 45 GRAUS DE FERRO GALVANIZADO, COM ROSCA BSP, DE 3/4"</v>
          </cell>
          <cell r="C4436" t="str">
            <v>UN</v>
          </cell>
          <cell r="D4436" t="str">
            <v>CR</v>
          </cell>
          <cell r="E4436" t="str">
            <v>16,40</v>
          </cell>
        </row>
        <row r="4437">
          <cell r="A4437">
            <v>3592</v>
          </cell>
          <cell r="B4437" t="str">
            <v>TE 45 GRAUS DE FERRO GALVANIZADO, COM ROSCA BSP, DE 3"</v>
          </cell>
          <cell r="C4437" t="str">
            <v>UN</v>
          </cell>
          <cell r="D4437" t="str">
            <v>CR</v>
          </cell>
          <cell r="E4437" t="str">
            <v>236,06</v>
          </cell>
        </row>
        <row r="4438">
          <cell r="A4438">
            <v>3591</v>
          </cell>
          <cell r="B4438" t="str">
            <v>TE 45 GRAUS DE FERRO GALVANIZADO, COM ROSCA BSP, DE 4"</v>
          </cell>
          <cell r="C4438" t="str">
            <v>UN</v>
          </cell>
          <cell r="D4438" t="str">
            <v>CR</v>
          </cell>
          <cell r="E4438" t="str">
            <v>378,42</v>
          </cell>
        </row>
        <row r="4439">
          <cell r="A4439">
            <v>40396</v>
          </cell>
          <cell r="B4439" t="str">
            <v>TE 90 GRAUS EM ACO CARBONO, SOLDAVEL, PRESSAO 3.000 LBS, DN 1 1/2"</v>
          </cell>
          <cell r="C4439" t="str">
            <v>UN</v>
          </cell>
          <cell r="D4439" t="str">
            <v>AS</v>
          </cell>
          <cell r="E4439" t="str">
            <v>87,16</v>
          </cell>
        </row>
        <row r="4440">
          <cell r="A4440">
            <v>40395</v>
          </cell>
          <cell r="B4440" t="str">
            <v>TE 90 GRAUS EM ACO CARBONO, SOLDAVEL, PRESSAO 3.000 LBS, DN 1 1/4"</v>
          </cell>
          <cell r="C4440" t="str">
            <v>UN</v>
          </cell>
          <cell r="D4440" t="str">
            <v>AS</v>
          </cell>
          <cell r="E4440" t="str">
            <v>66,89</v>
          </cell>
        </row>
        <row r="4441">
          <cell r="A4441">
            <v>40392</v>
          </cell>
          <cell r="B4441" t="str">
            <v>TE 90 GRAUS EM ACO CARBONO, SOLDAVEL, PRESSAO 3.000 LBS, DN 1/2"</v>
          </cell>
          <cell r="C4441" t="str">
            <v>UN</v>
          </cell>
          <cell r="D4441" t="str">
            <v>AS</v>
          </cell>
          <cell r="E4441" t="str">
            <v>21,52</v>
          </cell>
        </row>
        <row r="4442">
          <cell r="A4442">
            <v>40394</v>
          </cell>
          <cell r="B4442" t="str">
            <v>TE 90 GRAUS EM ACO CARBONO, SOLDAVEL, PRESSAO 3.000 LBS, DN 1"</v>
          </cell>
          <cell r="C4442" t="str">
            <v>UN</v>
          </cell>
          <cell r="D4442" t="str">
            <v>AS</v>
          </cell>
          <cell r="E4442" t="str">
            <v>43,55</v>
          </cell>
        </row>
        <row r="4443">
          <cell r="A4443">
            <v>40398</v>
          </cell>
          <cell r="B4443" t="str">
            <v>TE 90 GRAUS EM ACO CARBONO, SOLDAVEL, PRESSAO 3.000 LBS, DN 2 1/2"</v>
          </cell>
          <cell r="C4443" t="str">
            <v>UN</v>
          </cell>
          <cell r="D4443" t="str">
            <v>AS</v>
          </cell>
          <cell r="E4443" t="str">
            <v>279,62</v>
          </cell>
        </row>
        <row r="4444">
          <cell r="A4444">
            <v>40397</v>
          </cell>
          <cell r="B4444" t="str">
            <v>TE 90 GRAUS EM ACO CARBONO, SOLDAVEL, PRESSAO 3.000 LBS, DN 2"</v>
          </cell>
          <cell r="C4444" t="str">
            <v>UN</v>
          </cell>
          <cell r="D4444" t="str">
            <v>AS</v>
          </cell>
          <cell r="E4444" t="str">
            <v>143,20</v>
          </cell>
        </row>
        <row r="4445">
          <cell r="A4445">
            <v>40393</v>
          </cell>
          <cell r="B4445" t="str">
            <v>TE 90 GRAUS EM ACO CARBONO, SOLDAVEL, PRESSAO 3.000 LBS, DN 3/4"</v>
          </cell>
          <cell r="C4445" t="str">
            <v>UN</v>
          </cell>
          <cell r="D4445" t="str">
            <v>AS</v>
          </cell>
          <cell r="E4445" t="str">
            <v>27,72</v>
          </cell>
        </row>
        <row r="4446">
          <cell r="A4446">
            <v>40399</v>
          </cell>
          <cell r="B4446" t="str">
            <v>TE 90 GRAUS EM ACO CARBONO, SOLDAVEL, PRESSAO 3.000 LBS, DN 3"</v>
          </cell>
          <cell r="C4446" t="str">
            <v>UN</v>
          </cell>
          <cell r="D4446" t="str">
            <v>AS</v>
          </cell>
          <cell r="E4446" t="str">
            <v>457,45</v>
          </cell>
        </row>
        <row r="4447">
          <cell r="A4447">
            <v>39322</v>
          </cell>
          <cell r="B4447" t="str">
            <v>TE, PLASTICO, DN 16 MM, PARA CONEXAO COM CRIMPAGEM EM TUBO PEX</v>
          </cell>
          <cell r="C4447" t="str">
            <v>UN</v>
          </cell>
          <cell r="D4447" t="str">
            <v>AS</v>
          </cell>
          <cell r="E4447" t="str">
            <v>22,52</v>
          </cell>
        </row>
        <row r="4448">
          <cell r="A4448">
            <v>39289</v>
          </cell>
          <cell r="B4448" t="str">
            <v>TE, PLASTICO, DN 20 MM, PARA CONEXAO COM CRIMPAGEM EM TUBO PEX</v>
          </cell>
          <cell r="C4448" t="str">
            <v>UN</v>
          </cell>
          <cell r="D4448" t="str">
            <v>AS</v>
          </cell>
          <cell r="E4448" t="str">
            <v>26,98</v>
          </cell>
        </row>
        <row r="4449">
          <cell r="A4449">
            <v>39290</v>
          </cell>
          <cell r="B4449" t="str">
            <v>TE, PLASTICO, DN 25 MM, PARA CONEXAO COM CRIMPAGEM EM TUBO PEX</v>
          </cell>
          <cell r="C4449" t="str">
            <v>UN</v>
          </cell>
          <cell r="D4449" t="str">
            <v>AS</v>
          </cell>
          <cell r="E4449" t="str">
            <v>45,79</v>
          </cell>
        </row>
        <row r="4450">
          <cell r="A4450">
            <v>39291</v>
          </cell>
          <cell r="B4450" t="str">
            <v>TE, PLASTICO, DN 32 MM, PARA CONEXAO COM CRIMPAGEM EM TUBO PEX</v>
          </cell>
          <cell r="C4450" t="str">
            <v>UN</v>
          </cell>
          <cell r="D4450" t="str">
            <v>AS</v>
          </cell>
          <cell r="E4450" t="str">
            <v>68,56</v>
          </cell>
        </row>
        <row r="4451">
          <cell r="A4451">
            <v>20174</v>
          </cell>
          <cell r="B4451" t="str">
            <v>TE, PVC LEVE, CURTO, 90 GRAUS, 150 MM, PARA ESGOTO</v>
          </cell>
          <cell r="C4451" t="str">
            <v>UN</v>
          </cell>
          <cell r="D4451" t="str">
            <v>CR</v>
          </cell>
          <cell r="E4451" t="str">
            <v>31,79</v>
          </cell>
        </row>
        <row r="4452">
          <cell r="A4452">
            <v>41892</v>
          </cell>
          <cell r="B4452" t="str">
            <v>TE, PVC PBA, BBB, 90 GRAUS, DN 100 / DE 110 MM, PARA REDE  AGUA (NBR 10351)</v>
          </cell>
          <cell r="C4452" t="str">
            <v>UN</v>
          </cell>
          <cell r="D4452" t="str">
            <v>AS</v>
          </cell>
          <cell r="E4452" t="str">
            <v>114,60</v>
          </cell>
        </row>
        <row r="4453">
          <cell r="A4453">
            <v>7048</v>
          </cell>
          <cell r="B4453" t="str">
            <v>TE, PVC PBA, BBB, 90 GRAUS, DN 50 / DE 60 MM, PARA REDE AGUA (NBR 10351)</v>
          </cell>
          <cell r="C4453" t="str">
            <v>UN</v>
          </cell>
          <cell r="D4453" t="str">
            <v>AS</v>
          </cell>
          <cell r="E4453" t="str">
            <v>24,73</v>
          </cell>
        </row>
        <row r="4454">
          <cell r="A4454">
            <v>7088</v>
          </cell>
          <cell r="B4454" t="str">
            <v>TE, PVC PBA, BBB, 90 GRAUS, DN 75 / DE 85 MM, PARA REDE AGUA (NBR 10351)</v>
          </cell>
          <cell r="C4454" t="str">
            <v>UN</v>
          </cell>
          <cell r="D4454" t="str">
            <v>AS</v>
          </cell>
          <cell r="E4454" t="str">
            <v>54,09</v>
          </cell>
        </row>
        <row r="4455">
          <cell r="A4455">
            <v>20179</v>
          </cell>
          <cell r="B4455" t="str">
            <v>TE, PVC, SERIE R, 100 X 100 MM, PARA ESGOTO OU AGUAS PLUVIAIS PREDIAIS</v>
          </cell>
          <cell r="C4455" t="str">
            <v>UN</v>
          </cell>
          <cell r="D4455" t="str">
            <v>CR</v>
          </cell>
          <cell r="E4455" t="str">
            <v>42,80</v>
          </cell>
        </row>
        <row r="4456">
          <cell r="A4456">
            <v>20178</v>
          </cell>
          <cell r="B4456" t="str">
            <v>TE, PVC, SERIE R, 100 X 75 MM, PARA ESGOTO OU AGUAS PLUVIAIS PREDIAIS</v>
          </cell>
          <cell r="C4456" t="str">
            <v>UN</v>
          </cell>
          <cell r="D4456" t="str">
            <v>CR</v>
          </cell>
          <cell r="E4456" t="str">
            <v>37,82</v>
          </cell>
        </row>
        <row r="4457">
          <cell r="A4457">
            <v>20180</v>
          </cell>
          <cell r="B4457" t="str">
            <v>TE, PVC, SERIE R, 150 X 100 MM, PARA ESGOTO OU AGUAS PLUVIAIS PREDIAIS</v>
          </cell>
          <cell r="C4457" t="str">
            <v>UN</v>
          </cell>
          <cell r="D4457" t="str">
            <v>CR</v>
          </cell>
          <cell r="E4457" t="str">
            <v>69,51</v>
          </cell>
        </row>
        <row r="4458">
          <cell r="A4458">
            <v>20181</v>
          </cell>
          <cell r="B4458" t="str">
            <v>TE, PVC, SERIE R, 150 X 150 MM, PARA ESGOTO OU AGUAS PLUVIAIS PREDIAIS</v>
          </cell>
          <cell r="C4458" t="str">
            <v>UN</v>
          </cell>
          <cell r="D4458" t="str">
            <v>CR</v>
          </cell>
          <cell r="E4458" t="str">
            <v>103,11</v>
          </cell>
        </row>
        <row r="4459">
          <cell r="A4459">
            <v>20177</v>
          </cell>
          <cell r="B4459" t="str">
            <v>TE, PVC, SERIE R, 75 X 75 MM, PARA ESGOTO OU AGUAS PLUVIAIS PREDIAIS</v>
          </cell>
          <cell r="C4459" t="str">
            <v>UN</v>
          </cell>
          <cell r="D4459" t="str">
            <v>CR</v>
          </cell>
          <cell r="E4459" t="str">
            <v>24,79</v>
          </cell>
        </row>
        <row r="4460">
          <cell r="A4460">
            <v>7082</v>
          </cell>
          <cell r="B4460" t="str">
            <v>TE, PVC, 90 GRAUS, BBB, JE, DN 100 MM, PARA REDE COLETORA ESGOTO (NBR 10569)</v>
          </cell>
          <cell r="C4460" t="str">
            <v>UN</v>
          </cell>
          <cell r="D4460" t="str">
            <v>AS</v>
          </cell>
          <cell r="E4460" t="str">
            <v>62,81</v>
          </cell>
        </row>
        <row r="4461">
          <cell r="A4461">
            <v>42707</v>
          </cell>
          <cell r="B4461" t="str">
            <v>TE, PVC, 90 GRAUS, BBB, JE, DN 100 MM, PARA TUBO CORRUGADO E/OU LISO, REDE COLETORA ESGOTO (NBR 10569</v>
          </cell>
          <cell r="C4461" t="str">
            <v>UN</v>
          </cell>
          <cell r="D4461" t="str">
            <v>AS</v>
          </cell>
          <cell r="E4461" t="str">
            <v>170,56</v>
          </cell>
        </row>
        <row r="4462">
          <cell r="A4462">
            <v>7069</v>
          </cell>
          <cell r="B4462" t="str">
            <v>TE, PVC, 90 GRAUS, BBB, JE, DN 150 MM, PARA REDE COLETORA ESGOTO (NBR 10569)</v>
          </cell>
          <cell r="C4462" t="str">
            <v>UN</v>
          </cell>
          <cell r="D4462" t="str">
            <v>AS</v>
          </cell>
          <cell r="E4462" t="str">
            <v>139,39</v>
          </cell>
        </row>
        <row r="4463">
          <cell r="A4463">
            <v>42708</v>
          </cell>
          <cell r="B4463" t="str">
            <v>TE, PVC, 90 GRAUS, BBB, JE, DN 150 MM, PARA TUBO CORRUGADO E/OU LISO, REDE COLETORA ESGOTO (NBR 10569)</v>
          </cell>
          <cell r="C4463" t="str">
            <v>UN</v>
          </cell>
          <cell r="D4463" t="str">
            <v>AS</v>
          </cell>
          <cell r="E4463" t="str">
            <v>447,68</v>
          </cell>
        </row>
        <row r="4464">
          <cell r="A4464">
            <v>7070</v>
          </cell>
          <cell r="B4464" t="str">
            <v>TE, PVC, 90 GRAUS, BBB, JE, DN 200 MM, PARA REDE COLETORA ESGOTO (NBR 10569)</v>
          </cell>
          <cell r="C4464" t="str">
            <v>UN</v>
          </cell>
          <cell r="D4464" t="str">
            <v>AS</v>
          </cell>
          <cell r="E4464" t="str">
            <v>199,60</v>
          </cell>
        </row>
        <row r="4465">
          <cell r="A4465">
            <v>42709</v>
          </cell>
          <cell r="B4465" t="str">
            <v>TE, PVC, 90 GRAUS, BBB, JE, DN 200 MM, PARA TUBO CORRUGADO E/OU LISO, REDE COLETORA ESGOTO (NBR 10569)</v>
          </cell>
          <cell r="C4465" t="str">
            <v>UN</v>
          </cell>
          <cell r="D4465" t="str">
            <v>AS</v>
          </cell>
          <cell r="E4465" t="str">
            <v>669,53</v>
          </cell>
        </row>
        <row r="4466">
          <cell r="A4466">
            <v>42710</v>
          </cell>
          <cell r="B4466" t="str">
            <v>TE, PVC, 90 GRAUS, BBB, JE, DN 250 MM, PARA TUBO CORRUGADO E/OU LISO, REDE COLETORA ESGOTO (NBR 10569)</v>
          </cell>
          <cell r="C4466" t="str">
            <v>UN</v>
          </cell>
          <cell r="D4466" t="str">
            <v>AS</v>
          </cell>
          <cell r="E4466" t="str">
            <v>1.924,57</v>
          </cell>
        </row>
        <row r="4467">
          <cell r="A4467">
            <v>42716</v>
          </cell>
          <cell r="B4467" t="str">
            <v>TE, PVC, 90 GRAUS, BBB, JE, DN 300 MM, PARA TUBO CORRUGADO E/OU LISO, REDE COLETORA ESGOTO (NBR 10569)</v>
          </cell>
          <cell r="C4467" t="str">
            <v>UN</v>
          </cell>
          <cell r="D4467" t="str">
            <v>AS</v>
          </cell>
          <cell r="E4467" t="str">
            <v>2.395,45</v>
          </cell>
        </row>
        <row r="4468">
          <cell r="A4468">
            <v>20172</v>
          </cell>
          <cell r="B4468" t="str">
            <v>TE, PVC, 90 GRAUS, BBP, JE, DN 100 MM, PARA REDE COLETORA ESGOTO (NBR 10569)</v>
          </cell>
          <cell r="C4468" t="str">
            <v>UN</v>
          </cell>
          <cell r="D4468" t="str">
            <v>AS</v>
          </cell>
          <cell r="E4468" t="str">
            <v>46,06</v>
          </cell>
        </row>
        <row r="4469">
          <cell r="A4469">
            <v>40945</v>
          </cell>
          <cell r="B4469" t="str">
            <v>TECNICO DE EDIFICACOES</v>
          </cell>
          <cell r="C4469" t="str">
            <v>H</v>
          </cell>
          <cell r="D4469" t="str">
            <v>CR</v>
          </cell>
          <cell r="E4469" t="str">
            <v>16,74</v>
          </cell>
        </row>
        <row r="4470">
          <cell r="A4470">
            <v>40946</v>
          </cell>
          <cell r="B4470" t="str">
            <v>TECNICO DE EDIFICACOES (MENSALISTA)</v>
          </cell>
          <cell r="C4470" t="str">
            <v>MES</v>
          </cell>
          <cell r="D4470" t="str">
            <v>CR</v>
          </cell>
          <cell r="E4470" t="str">
            <v>2.951,47</v>
          </cell>
        </row>
        <row r="4471">
          <cell r="A4471">
            <v>7153</v>
          </cell>
          <cell r="B4471" t="str">
            <v>TECNICO EM LABORATORIO E CAMPO DE CONSTRUCAO CIVIL</v>
          </cell>
          <cell r="C4471" t="str">
            <v>H</v>
          </cell>
          <cell r="D4471" t="str">
            <v>CR</v>
          </cell>
          <cell r="E4471" t="str">
            <v>24,26</v>
          </cell>
        </row>
        <row r="4472">
          <cell r="A4472">
            <v>41089</v>
          </cell>
          <cell r="B4472" t="str">
            <v>TECNICO EM LABORATORIO E CAMPO DE CONSTRUCAO CIVIL (MENSALISTA)</v>
          </cell>
          <cell r="C4472" t="str">
            <v>MES</v>
          </cell>
          <cell r="D4472" t="str">
            <v>CR</v>
          </cell>
          <cell r="E4472" t="str">
            <v>4.274,53</v>
          </cell>
        </row>
        <row r="4473">
          <cell r="A4473">
            <v>40943</v>
          </cell>
          <cell r="B4473" t="str">
            <v>TECNICO EM SEGURANCA DO TRABALHO</v>
          </cell>
          <cell r="C4473" t="str">
            <v>H</v>
          </cell>
          <cell r="D4473" t="str">
            <v>CR</v>
          </cell>
          <cell r="E4473" t="str">
            <v>21,41</v>
          </cell>
        </row>
        <row r="4474">
          <cell r="A4474">
            <v>40944</v>
          </cell>
          <cell r="B4474" t="str">
            <v>TECNICO EM SEGURANCA DO TRABALHO (MENSALISTA)</v>
          </cell>
          <cell r="C4474" t="str">
            <v>MES</v>
          </cell>
          <cell r="D4474" t="str">
            <v>CR</v>
          </cell>
          <cell r="E4474" t="str">
            <v>3.772,62</v>
          </cell>
        </row>
        <row r="4475">
          <cell r="A4475">
            <v>6175</v>
          </cell>
          <cell r="B4475" t="str">
            <v>TECNICO EM SONDAGEM</v>
          </cell>
          <cell r="C4475" t="str">
            <v>H</v>
          </cell>
          <cell r="D4475" t="str">
            <v>CR</v>
          </cell>
          <cell r="E4475" t="str">
            <v>25,08</v>
          </cell>
        </row>
        <row r="4476">
          <cell r="A4476">
            <v>41092</v>
          </cell>
          <cell r="B4476" t="str">
            <v>TECNICO EM SONDAGEM (MENSALISTA)</v>
          </cell>
          <cell r="C4476" t="str">
            <v>MES</v>
          </cell>
          <cell r="D4476" t="str">
            <v>CR</v>
          </cell>
          <cell r="E4476" t="str">
            <v>4.419,43</v>
          </cell>
        </row>
        <row r="4477">
          <cell r="A4477">
            <v>37712</v>
          </cell>
          <cell r="B4477" t="str">
            <v>TELA ARAME GALVANIZADO REVESTIDO COM POLIMERO, MALHA HEXAGONAL DUPLA TORCAO, 8 X 10 CM (ZN/AL REVESTIDO COM POLIMERO), FIO *2,4* MM</v>
          </cell>
          <cell r="C4477" t="str">
            <v>M2</v>
          </cell>
          <cell r="D4477" t="str">
            <v>AS</v>
          </cell>
          <cell r="E4477" t="str">
            <v>61,49</v>
          </cell>
        </row>
        <row r="4478">
          <cell r="A4478">
            <v>34547</v>
          </cell>
          <cell r="B4478" t="str">
            <v>TELA DE ACO SOLDADA GALVANIZADA/ZINCADA PARA ALVENARIA, FIO  D = *1,20 A 1,70* MM, MALHA 15 X 15 MM, (C X L) *50 X 12* CM</v>
          </cell>
          <cell r="C4478" t="str">
            <v>M</v>
          </cell>
          <cell r="D4478" t="str">
            <v>CR</v>
          </cell>
          <cell r="E4478" t="str">
            <v>2,78</v>
          </cell>
        </row>
        <row r="4479">
          <cell r="A4479">
            <v>34548</v>
          </cell>
          <cell r="B4479" t="str">
            <v>TELA DE ACO SOLDADA GALVANIZADA/ZINCADA PARA ALVENARIA, FIO  D = *1,20 A 1,70* MM, MALHA 15 X 15 MM, (C X L) *50 X 17,5* CM</v>
          </cell>
          <cell r="C4479" t="str">
            <v>M</v>
          </cell>
          <cell r="D4479" t="str">
            <v>CR</v>
          </cell>
          <cell r="E4479" t="str">
            <v>4,56</v>
          </cell>
        </row>
        <row r="4480">
          <cell r="A4480">
            <v>34558</v>
          </cell>
          <cell r="B4480" t="str">
            <v>TELA DE ACO SOLDADA GALVANIZADA/ZINCADA PARA ALVENARIA, FIO D = *1,20 A 1,70* MM, MALHA 15 X 15 MM, (C X L) *50 X 10,5* CM</v>
          </cell>
          <cell r="C4480" t="str">
            <v>M</v>
          </cell>
          <cell r="D4480" t="str">
            <v>CR</v>
          </cell>
          <cell r="E4480" t="str">
            <v>2,26</v>
          </cell>
        </row>
        <row r="4481">
          <cell r="A4481">
            <v>34550</v>
          </cell>
          <cell r="B4481" t="str">
            <v>TELA DE ACO SOLDADA GALVANIZADA/ZINCADA PARA ALVENARIA, FIO D = *1,20 A 1,70* MM, MALHA 15 X 15 MM, (C X L) *50 X 6* CM</v>
          </cell>
          <cell r="C4481" t="str">
            <v>M</v>
          </cell>
          <cell r="D4481" t="str">
            <v>CR</v>
          </cell>
          <cell r="E4481" t="str">
            <v>1,20</v>
          </cell>
        </row>
        <row r="4482">
          <cell r="A4482">
            <v>34557</v>
          </cell>
          <cell r="B4482" t="str">
            <v>TELA DE ACO SOLDADA GALVANIZADA/ZINCADA PARA ALVENARIA, FIO D = *1,20 A 1,70* MM, MALHA 15 X 15 MM, (C X L) *50 X 7,5* CM</v>
          </cell>
          <cell r="C4482" t="str">
            <v>M</v>
          </cell>
          <cell r="D4482" t="str">
            <v>CR</v>
          </cell>
          <cell r="E4482" t="str">
            <v>1,76</v>
          </cell>
        </row>
        <row r="4483">
          <cell r="A4483">
            <v>37411</v>
          </cell>
          <cell r="B4483" t="str">
            <v>TELA DE ACO SOLDADA GALVANIZADA/ZINCADA PARA ALVENARIA, FIO D = *1,24 MM, MALHA 25 X 25 MM</v>
          </cell>
          <cell r="C4483" t="str">
            <v>M2</v>
          </cell>
          <cell r="D4483" t="str">
            <v>CR</v>
          </cell>
          <cell r="E4483" t="str">
            <v>12,88</v>
          </cell>
        </row>
        <row r="4484">
          <cell r="A4484">
            <v>39508</v>
          </cell>
          <cell r="B4484" t="str">
            <v>TELA DE ACO SOLDADA NERVURADA, CA-60, L-159, (1,69 KG/M2), DIAMETRO DO FIO = 4,5 MM, LARGURA = 2,45 M, ESPACAMENTO DA MALHA = 30 X 10 CM</v>
          </cell>
          <cell r="C4484" t="str">
            <v>M2</v>
          </cell>
          <cell r="D4484" t="str">
            <v>CR</v>
          </cell>
          <cell r="E4484" t="str">
            <v>7,23</v>
          </cell>
        </row>
        <row r="4485">
          <cell r="A4485">
            <v>39507</v>
          </cell>
          <cell r="B4485" t="str">
            <v>TELA DE ACO SOLDADA NERVURADA, CA-60, Q-113, (1,8 KG/M2), DIAMETRO DO FIO = 3,8 MM, LARGURA = 2,45 M, ESPACAMENTO DA MALHA = 10 X 10 CM</v>
          </cell>
          <cell r="C4485" t="str">
            <v>M2</v>
          </cell>
          <cell r="D4485" t="str">
            <v>CR</v>
          </cell>
          <cell r="E4485" t="str">
            <v>10,79</v>
          </cell>
        </row>
        <row r="4486">
          <cell r="A4486">
            <v>7155</v>
          </cell>
          <cell r="B4486" t="str">
            <v>TELA DE ACO SOLDADA NERVURADA, CA-60, Q-138, (2,20 KG/M2), DIAMETRO DO FIO = 4,2 MM, LARGURA = 2,45 M, ESPACAMENTO DA MALHA = 10  X 10 CM</v>
          </cell>
          <cell r="C4486" t="str">
            <v>M2</v>
          </cell>
          <cell r="D4486" t="str">
            <v>CR</v>
          </cell>
          <cell r="E4486" t="str">
            <v>13,85</v>
          </cell>
        </row>
        <row r="4487">
          <cell r="A4487">
            <v>42406</v>
          </cell>
          <cell r="B4487" t="str">
            <v>TELA DE ACO SOLDADA NERVURADA, CA-60, Q-159, (2,52 KG/M2), DIAMETRO DO FIO = 4,5 MM, LARGURA =  2,45 M, ESPACAMENTO DA MALHA = 10 X 10 CM</v>
          </cell>
          <cell r="C4487" t="str">
            <v>M2</v>
          </cell>
          <cell r="D4487" t="str">
            <v>CR</v>
          </cell>
          <cell r="E4487" t="str">
            <v>15,88</v>
          </cell>
        </row>
        <row r="4488">
          <cell r="A4488">
            <v>7156</v>
          </cell>
          <cell r="B4488" t="str">
            <v>TELA DE ACO SOLDADA NERVURADA, CA-60, Q-196, (3,11 KG/M2), DIAMETRO DO FIO = 5,0 MM, LARGURA = 2,45 M, ESPACAMENTO DA MALHA = 10 X 10 CM</v>
          </cell>
          <cell r="C4488" t="str">
            <v>M2</v>
          </cell>
          <cell r="D4488" t="str">
            <v>C</v>
          </cell>
          <cell r="E4488" t="str">
            <v>19,88</v>
          </cell>
        </row>
        <row r="4489">
          <cell r="A4489">
            <v>43127</v>
          </cell>
          <cell r="B4489" t="str">
            <v>TELA DE ACO SOLDADA NERVURADA, CA-60, Q-283 (4,48 KG/M2), DIAMETRO DO FIO = 6,0 MM, LARGURA = 2,45 X 6,00 M DE COMPRIMENTO, ESPACAMENTO DA MALHA = 10 X 10 CM</v>
          </cell>
          <cell r="C4489" t="str">
            <v>M2</v>
          </cell>
          <cell r="D4489" t="str">
            <v>CR</v>
          </cell>
          <cell r="E4489" t="str">
            <v>28,45</v>
          </cell>
        </row>
        <row r="4490">
          <cell r="A4490">
            <v>10917</v>
          </cell>
          <cell r="B4490" t="str">
            <v>TELA DE ACO SOLDADA NERVURADA, CA-60, Q-61, (0,97 KG/M2), DIAMETRO DO FIO = 3,4 MM, LARGURA = 2,45 M, ESPACAMENTO DA MALHA = 15 X 15 CM</v>
          </cell>
          <cell r="C4490" t="str">
            <v>M2</v>
          </cell>
          <cell r="D4490" t="str">
            <v>CR</v>
          </cell>
          <cell r="E4490" t="str">
            <v>6,00</v>
          </cell>
        </row>
        <row r="4491">
          <cell r="A4491">
            <v>21141</v>
          </cell>
          <cell r="B4491" t="str">
            <v>TELA DE ACO SOLDADA NERVURADA, CA-60, Q-92, (1,48 KG/M2), DIAMETRO DO FIO = 4,2 MM, LARGURA = 2,45 X 60 M DE COMPRIMENTO, ESPACAMENTO DA MALHA = 15  X 15 CM</v>
          </cell>
          <cell r="C4491" t="str">
            <v>M2</v>
          </cell>
          <cell r="D4491" t="str">
            <v>CR</v>
          </cell>
          <cell r="E4491" t="str">
            <v>9,29</v>
          </cell>
        </row>
        <row r="4492">
          <cell r="A4492">
            <v>39509</v>
          </cell>
          <cell r="B4492" t="str">
            <v>TELA DE ACO SOLDADA NERVURADA, CA-60, T-196, (2,11 KG/M2), DIAMETRO DO FIO = 5,0 MM, LARGURA = 2,45 M, ESPACAMENTO DA MALHA = 30 X 10 CM</v>
          </cell>
          <cell r="C4492" t="str">
            <v>M2</v>
          </cell>
          <cell r="D4492" t="str">
            <v>CR</v>
          </cell>
          <cell r="E4492" t="str">
            <v>8,94</v>
          </cell>
        </row>
        <row r="4493">
          <cell r="A4493">
            <v>25988</v>
          </cell>
          <cell r="B4493" t="str">
            <v>TELA DE ANIAGEM (JUTA)</v>
          </cell>
          <cell r="C4493" t="str">
            <v>M2</v>
          </cell>
          <cell r="D4493" t="str">
            <v>CR</v>
          </cell>
          <cell r="E4493" t="str">
            <v>10,10</v>
          </cell>
        </row>
        <row r="4494">
          <cell r="A4494">
            <v>7167</v>
          </cell>
          <cell r="B4494" t="str">
            <v>TELA DE ARAME GALVANIZADA QUADRANGULAR / LOSANGULAR, FIO 2,11 MM (14 BWG), MALHA 5 X 5 CM, H = 2 M</v>
          </cell>
          <cell r="C4494" t="str">
            <v>M2</v>
          </cell>
          <cell r="D4494" t="str">
            <v>CR</v>
          </cell>
          <cell r="E4494" t="str">
            <v>14,75</v>
          </cell>
        </row>
        <row r="4495">
          <cell r="A4495">
            <v>10928</v>
          </cell>
          <cell r="B4495" t="str">
            <v>TELA DE ARAME GALVANIZADA QUADRANGULAR / LOSANGULAR, FIO 2,11 MM (14 BWG), MALHA 8 X 8 CM, H = 2 M</v>
          </cell>
          <cell r="C4495" t="str">
            <v>M2</v>
          </cell>
          <cell r="D4495" t="str">
            <v>CR</v>
          </cell>
          <cell r="E4495" t="str">
            <v>8,47</v>
          </cell>
        </row>
        <row r="4496">
          <cell r="A4496">
            <v>10933</v>
          </cell>
          <cell r="B4496" t="str">
            <v>TELA DE ARAME GALVANIZADA QUADRANGULAR / LOSANGULAR, FIO 2,77 MM (12 BWG), MALHA 10 X 10 CM, H = 2 M</v>
          </cell>
          <cell r="C4496" t="str">
            <v>M2</v>
          </cell>
          <cell r="D4496" t="str">
            <v>CR</v>
          </cell>
          <cell r="E4496" t="str">
            <v>12,78</v>
          </cell>
        </row>
        <row r="4497">
          <cell r="A4497">
            <v>7158</v>
          </cell>
          <cell r="B4497" t="str">
            <v>TELA DE ARAME GALVANIZADA QUADRANGULAR / LOSANGULAR, FIO 2,77 MM (12 BWG), MALHA 5 X 5 CM, H = 2 M</v>
          </cell>
          <cell r="C4497" t="str">
            <v>M2</v>
          </cell>
          <cell r="D4497" t="str">
            <v>C</v>
          </cell>
          <cell r="E4497" t="str">
            <v>21,68</v>
          </cell>
        </row>
        <row r="4498">
          <cell r="A4498">
            <v>10927</v>
          </cell>
          <cell r="B4498" t="str">
            <v>TELA DE ARAME GALVANIZADA QUADRANGULAR / LOSANGULAR, FIO 2,77 MM (12 BWG), MALHA 8 X 8 CM, H = 2 M</v>
          </cell>
          <cell r="C4498" t="str">
            <v>M2</v>
          </cell>
          <cell r="D4498" t="str">
            <v>CR</v>
          </cell>
          <cell r="E4498" t="str">
            <v>13,86</v>
          </cell>
        </row>
        <row r="4499">
          <cell r="A4499">
            <v>7162</v>
          </cell>
          <cell r="B4499" t="str">
            <v>TELA DE ARAME GALVANIZADA QUADRANGULAR / LOSANGULAR, FIO 3,4 MM (10 BWG), MALHA 5 X 5 CM, H = 2 M</v>
          </cell>
          <cell r="C4499" t="str">
            <v>M2</v>
          </cell>
          <cell r="D4499" t="str">
            <v>CR</v>
          </cell>
          <cell r="E4499" t="str">
            <v>33,92</v>
          </cell>
        </row>
        <row r="4500">
          <cell r="A4500">
            <v>10932</v>
          </cell>
          <cell r="B4500" t="str">
            <v>TELA DE ARAME GALVANIZADA QUADRANGULAR / LOSANGULAR, FIO 4,19 MM (8 BWG), MALHA 5 X 5 CM, H = 2 M</v>
          </cell>
          <cell r="C4500" t="str">
            <v>M2</v>
          </cell>
          <cell r="D4500" t="str">
            <v>CR</v>
          </cell>
          <cell r="E4500" t="str">
            <v>59,01</v>
          </cell>
        </row>
        <row r="4501">
          <cell r="A4501">
            <v>10937</v>
          </cell>
          <cell r="B4501" t="str">
            <v>TELA DE ARAME GALVANIZADA REVESTIDA EM PVC, QUADRANGULAR / LOSANGULAR, FIO 2,11 MM (14 BWG), BITOLA FINAL = *2,8* MM, MALHA *8 X 8* CM, H = 2 M</v>
          </cell>
          <cell r="C4501" t="str">
            <v>M2</v>
          </cell>
          <cell r="D4501" t="str">
            <v>CR</v>
          </cell>
          <cell r="E4501" t="str">
            <v>15,16</v>
          </cell>
        </row>
        <row r="4502">
          <cell r="A4502">
            <v>10935</v>
          </cell>
          <cell r="B4502" t="str">
            <v>TELA DE ARAME GALVANIZADA REVESTIDA EM PVC, QUADRANGULAR / LOSANGULAR, FIO 2,77 MM (12 BWG), BITOLA FINAL = *3,8* MM, MALHA 7,5 X 7,5 CM, H = 2 M</v>
          </cell>
          <cell r="C4502" t="str">
            <v>M2</v>
          </cell>
          <cell r="D4502" t="str">
            <v>CR</v>
          </cell>
          <cell r="E4502" t="str">
            <v>26,30</v>
          </cell>
        </row>
        <row r="4503">
          <cell r="A4503">
            <v>10931</v>
          </cell>
          <cell r="B4503" t="str">
            <v>TELA DE ARAME GALVANIZADA, HEXAGONAL, FIO 0,56 MM (24 BWG), MALHA 1/2", H = 1 M</v>
          </cell>
          <cell r="C4503" t="str">
            <v>M2</v>
          </cell>
          <cell r="D4503" t="str">
            <v>CR</v>
          </cell>
          <cell r="E4503" t="str">
            <v>7,40</v>
          </cell>
        </row>
        <row r="4504">
          <cell r="A4504">
            <v>7164</v>
          </cell>
          <cell r="B4504" t="str">
            <v>TELA DE ARAME ONDULADA, FIO *2,77* MM (12 BWG), MALHA 5 X 5 CM, H = 2 M</v>
          </cell>
          <cell r="C4504" t="str">
            <v>M2</v>
          </cell>
          <cell r="D4504" t="str">
            <v>CR</v>
          </cell>
          <cell r="E4504" t="str">
            <v>24,48</v>
          </cell>
        </row>
        <row r="4505">
          <cell r="A4505">
            <v>36887</v>
          </cell>
          <cell r="B4505" t="str">
            <v>TELA DE FIBRA DE VIDRO, ACABAMENTO ANTI-ALCALINO, MALHA 10 X 10 MM</v>
          </cell>
          <cell r="C4505" t="str">
            <v>M2</v>
          </cell>
          <cell r="D4505" t="str">
            <v>CR</v>
          </cell>
          <cell r="E4505" t="str">
            <v>11,54</v>
          </cell>
        </row>
        <row r="4506">
          <cell r="A4506">
            <v>34630</v>
          </cell>
          <cell r="B4506" t="str">
            <v>TELA EM MALHA HEXAGONAL DE DUPLA TORCAO 8 X 10 CM (ZN/AL REVESTIDO COM POLIMERO), FIO 2,7 MM, COM GEOMANTA OU BIOMANTA, DIMENSOES 4,0 X 2,0 X 0,6 M, COM INCLINACAO DE 70 GRAUS, PARA SOLO REFORCADO</v>
          </cell>
          <cell r="C4506" t="str">
            <v>UN</v>
          </cell>
          <cell r="D4506" t="str">
            <v>AS</v>
          </cell>
          <cell r="E4506" t="str">
            <v>999,44</v>
          </cell>
        </row>
        <row r="4507">
          <cell r="A4507">
            <v>7161</v>
          </cell>
          <cell r="B4507" t="str">
            <v>TELA EM METAL PARA ESTUQUE (DEPLOYE)</v>
          </cell>
          <cell r="C4507" t="str">
            <v>M2</v>
          </cell>
          <cell r="D4507" t="str">
            <v>CR</v>
          </cell>
          <cell r="E4507" t="str">
            <v>3,04</v>
          </cell>
        </row>
        <row r="4508">
          <cell r="A4508">
            <v>7170</v>
          </cell>
          <cell r="B4508" t="str">
            <v>TELA FACHADEIRA EM POLIETILENO, ROLO DE 3 X 100 M (L X C), COR BRANCA, SEM LOGOMARCA - PARA PROTECAO DE OBRAS</v>
          </cell>
          <cell r="C4508" t="str">
            <v>M2</v>
          </cell>
          <cell r="D4508" t="str">
            <v>CR</v>
          </cell>
          <cell r="E4508" t="str">
            <v>1,64</v>
          </cell>
        </row>
        <row r="4509">
          <cell r="A4509">
            <v>37524</v>
          </cell>
          <cell r="B4509" t="str">
            <v>TELA PLASTICA LARANJA, TIPO TAPUME PARA SINALIZACAO, MALHA RETANGULAR, ROLO 1.20 X 50 M (L X C)</v>
          </cell>
          <cell r="C4509" t="str">
            <v>M</v>
          </cell>
          <cell r="D4509" t="str">
            <v>C</v>
          </cell>
          <cell r="E4509" t="str">
            <v>1,57</v>
          </cell>
        </row>
        <row r="4510">
          <cell r="A4510">
            <v>37525</v>
          </cell>
          <cell r="B4510" t="str">
            <v>TELA PLASTICA TECIDA LISTRADA BRANCA E LARANJA, TIPO GUARDA CORPO, EM POLIETILENO MONOFILADO, ROLO 1,20 X 50 M (L X C)</v>
          </cell>
          <cell r="C4510" t="str">
            <v>M</v>
          </cell>
          <cell r="D4510" t="str">
            <v>CR</v>
          </cell>
          <cell r="E4510" t="str">
            <v>1,87</v>
          </cell>
        </row>
        <row r="4511">
          <cell r="A4511">
            <v>36789</v>
          </cell>
          <cell r="B4511" t="str">
            <v>TELHA CERAMICA TIPO AMERICANA, COMPRIMENTO DE *45* CM, RENDIMENTO DE *12* TELHAS/M2</v>
          </cell>
          <cell r="C4511" t="str">
            <v>UN</v>
          </cell>
          <cell r="D4511" t="str">
            <v>CR</v>
          </cell>
          <cell r="E4511" t="str">
            <v>1,83</v>
          </cell>
        </row>
        <row r="4512">
          <cell r="A4512">
            <v>7173</v>
          </cell>
          <cell r="B4512" t="str">
            <v>TELHA DE BARRO / CERAMICA, NAO ESMALTADA, TIPO COLONIAL, CANAL, PLAN, PAULISTA, COMPRIMENTO DE *44 A 50* CM, RENDIMENTO DE COBERTURA DE *26* TELHAS/M2</v>
          </cell>
          <cell r="C4512" t="str">
            <v>MIL</v>
          </cell>
          <cell r="D4512" t="str">
            <v>C</v>
          </cell>
          <cell r="E4512" t="str">
            <v>1.184,17</v>
          </cell>
        </row>
        <row r="4513">
          <cell r="A4513">
            <v>7175</v>
          </cell>
          <cell r="B4513" t="str">
            <v>TELHA DE BARRO / CERAMICA, NAO ESMALTADA, TIPO ROMANA, AMERICANA, PORTUGUESA, FRANCESA, COMPRIMENTO DE *41* CM,  RENDIMENTO DE *16* TELHAS/M2</v>
          </cell>
          <cell r="C4513" t="str">
            <v>UN</v>
          </cell>
          <cell r="D4513" t="str">
            <v>CR</v>
          </cell>
          <cell r="E4513" t="str">
            <v>1,34</v>
          </cell>
        </row>
        <row r="4514">
          <cell r="A4514">
            <v>40741</v>
          </cell>
          <cell r="B4514" t="str">
            <v>TELHA DE CONCRETO TIPO CLASSICA, COR CINZA, COMPRIMENTO DE *42* CM,  RENDIMENTO DE *10* TELHAS/M2</v>
          </cell>
          <cell r="C4514" t="str">
            <v>UN</v>
          </cell>
          <cell r="D4514" t="str">
            <v>CR</v>
          </cell>
          <cell r="E4514" t="str">
            <v>2,17</v>
          </cell>
        </row>
        <row r="4515">
          <cell r="A4515">
            <v>7184</v>
          </cell>
          <cell r="B4515" t="str">
            <v>TELHA DE FIBRA DE VIDRO ONDULADA INCOLOR, E = 0,6 MM, DE *0,50 X 2,44* M</v>
          </cell>
          <cell r="C4515" t="str">
            <v>M2</v>
          </cell>
          <cell r="D4515" t="str">
            <v>AS</v>
          </cell>
          <cell r="E4515" t="str">
            <v>31,15</v>
          </cell>
        </row>
        <row r="4516">
          <cell r="A4516">
            <v>34458</v>
          </cell>
          <cell r="B4516" t="str">
            <v>TELHA DE FIBROCIMENTO E = 6 MM, DE 3,00 X 1,06 M (SEM AMIANTO)</v>
          </cell>
          <cell r="C4516" t="str">
            <v>UN</v>
          </cell>
          <cell r="D4516" t="str">
            <v>CR</v>
          </cell>
          <cell r="E4516" t="str">
            <v>113,20</v>
          </cell>
        </row>
        <row r="4517">
          <cell r="A4517">
            <v>34464</v>
          </cell>
          <cell r="B4517" t="str">
            <v>TELHA DE FIBROCIMENTO E = 6 MM, DE 4,10 X 1,06 M (SEM AMIANTO)</v>
          </cell>
          <cell r="C4517" t="str">
            <v>UN</v>
          </cell>
          <cell r="D4517" t="str">
            <v>CR</v>
          </cell>
          <cell r="E4517" t="str">
            <v>151,87</v>
          </cell>
        </row>
        <row r="4518">
          <cell r="A4518">
            <v>34468</v>
          </cell>
          <cell r="B4518" t="str">
            <v>TELHA DE FIBROCIMENTO E = 6 MM, DE 4,60 X 1,06 M (SEM AMIANTO)</v>
          </cell>
          <cell r="C4518" t="str">
            <v>UN</v>
          </cell>
          <cell r="D4518" t="str">
            <v>CR</v>
          </cell>
          <cell r="E4518" t="str">
            <v>175,28</v>
          </cell>
        </row>
        <row r="4519">
          <cell r="A4519">
            <v>34473</v>
          </cell>
          <cell r="B4519" t="str">
            <v>TELHA DE FIBROCIMENTO E = 8 MM, DE 3,00 X 1,06 M (SEM AMIANTO)</v>
          </cell>
          <cell r="C4519" t="str">
            <v>UN</v>
          </cell>
          <cell r="D4519" t="str">
            <v>CR</v>
          </cell>
          <cell r="E4519" t="str">
            <v>143,35</v>
          </cell>
        </row>
        <row r="4520">
          <cell r="A4520">
            <v>34480</v>
          </cell>
          <cell r="B4520" t="str">
            <v>TELHA DE FIBROCIMENTO E = 8 MM, DE 4,10 X 1,06 M (SEM AMIANTO)</v>
          </cell>
          <cell r="C4520" t="str">
            <v>UN</v>
          </cell>
          <cell r="D4520" t="str">
            <v>CR</v>
          </cell>
          <cell r="E4520" t="str">
            <v>195,48</v>
          </cell>
        </row>
        <row r="4521">
          <cell r="A4521">
            <v>34486</v>
          </cell>
          <cell r="B4521" t="str">
            <v>TELHA DE FIBROCIMENTO E = 8 MM, DE 4,60 X 1,06 M (SEM AMIANTO)</v>
          </cell>
          <cell r="C4521" t="str">
            <v>UN</v>
          </cell>
          <cell r="D4521" t="str">
            <v>CR</v>
          </cell>
          <cell r="E4521" t="str">
            <v>218,94</v>
          </cell>
        </row>
        <row r="4522">
          <cell r="A4522">
            <v>7202</v>
          </cell>
          <cell r="B4522" t="str">
            <v>TELHA DE FIBROCIMENTO E= 8 MM, DE *3,70 X 1,06* M (SEM AMIANTO)</v>
          </cell>
          <cell r="C4522" t="str">
            <v>M2</v>
          </cell>
          <cell r="D4522" t="str">
            <v>CR</v>
          </cell>
          <cell r="E4522" t="str">
            <v>44,86</v>
          </cell>
        </row>
        <row r="4523">
          <cell r="A4523">
            <v>7190</v>
          </cell>
          <cell r="B4523" t="str">
            <v>TELHA DE FIBROCIMENTO ONDULADA E = 4 MM, DE 1,22 X 0,50 M (SEM AMIANTO)</v>
          </cell>
          <cell r="C4523" t="str">
            <v>UN</v>
          </cell>
          <cell r="D4523" t="str">
            <v>CR</v>
          </cell>
          <cell r="E4523" t="str">
            <v>7,70</v>
          </cell>
        </row>
        <row r="4524">
          <cell r="A4524">
            <v>34417</v>
          </cell>
          <cell r="B4524" t="str">
            <v>TELHA DE FIBROCIMENTO ONDULADA E = 4 MM, DE 2,13 X 0,50 M (SEM AMIANTO)</v>
          </cell>
          <cell r="C4524" t="str">
            <v>UN</v>
          </cell>
          <cell r="D4524" t="str">
            <v>CR</v>
          </cell>
          <cell r="E4524" t="str">
            <v>13,38</v>
          </cell>
        </row>
        <row r="4525">
          <cell r="A4525">
            <v>7191</v>
          </cell>
          <cell r="B4525" t="str">
            <v>TELHA DE FIBROCIMENTO ONDULADA E = 4 MM, DE 2,44 X 0,50 M (SEM AMIANTO)</v>
          </cell>
          <cell r="C4525" t="str">
            <v>UN</v>
          </cell>
          <cell r="D4525" t="str">
            <v>CR</v>
          </cell>
          <cell r="E4525" t="str">
            <v>15,50</v>
          </cell>
        </row>
        <row r="4526">
          <cell r="A4526">
            <v>7213</v>
          </cell>
          <cell r="B4526" t="str">
            <v>TELHA DE FIBROCIMENTO ONDULADA E = 4 MM, DE 2,44 X 0,50 M (SEM AMIANTO)</v>
          </cell>
          <cell r="C4526" t="str">
            <v>M2</v>
          </cell>
          <cell r="D4526" t="str">
            <v>CR</v>
          </cell>
          <cell r="E4526" t="str">
            <v>12,71</v>
          </cell>
        </row>
        <row r="4527">
          <cell r="A4527">
            <v>7195</v>
          </cell>
          <cell r="B4527" t="str">
            <v>TELHA DE FIBROCIMENTO ONDULADA E = 6 MM, DE 1,53 X 1,10 M (SEM AMIANTO)</v>
          </cell>
          <cell r="C4527" t="str">
            <v>UN</v>
          </cell>
          <cell r="D4527" t="str">
            <v>CR</v>
          </cell>
          <cell r="E4527" t="str">
            <v>36,94</v>
          </cell>
        </row>
        <row r="4528">
          <cell r="A4528">
            <v>7186</v>
          </cell>
          <cell r="B4528" t="str">
            <v>TELHA DE FIBROCIMENTO ONDULADA E = 6 MM, DE 1,83 X 1,10 M (SEM AMIANTO)</v>
          </cell>
          <cell r="C4528" t="str">
            <v>UN</v>
          </cell>
          <cell r="D4528" t="str">
            <v>C</v>
          </cell>
          <cell r="E4528" t="str">
            <v>44,20</v>
          </cell>
        </row>
        <row r="4529">
          <cell r="A4529">
            <v>7194</v>
          </cell>
          <cell r="B4529" t="str">
            <v>TELHA DE FIBROCIMENTO ONDULADA E = 6 MM, DE 2,44 X 1,10 M (SEM AMIANTO)</v>
          </cell>
          <cell r="C4529" t="str">
            <v>M2</v>
          </cell>
          <cell r="D4529" t="str">
            <v>CR</v>
          </cell>
          <cell r="E4529" t="str">
            <v>21,92</v>
          </cell>
        </row>
        <row r="4530">
          <cell r="A4530">
            <v>7207</v>
          </cell>
          <cell r="B4530" t="str">
            <v>TELHA DE FIBROCIMENTO ONDULADA E = 6 MM, DE 2,44 X 1,10 M (SEM AMIANTO)</v>
          </cell>
          <cell r="C4530" t="str">
            <v>UN</v>
          </cell>
          <cell r="D4530" t="str">
            <v>CR</v>
          </cell>
          <cell r="E4530" t="str">
            <v>58,83</v>
          </cell>
        </row>
        <row r="4531">
          <cell r="A4531">
            <v>7197</v>
          </cell>
          <cell r="B4531" t="str">
            <v>TELHA DE FIBROCIMENTO ONDULADA E = 6 MM, DE 3,66 X 1,10 M (SEM AMIANTO)</v>
          </cell>
          <cell r="C4531" t="str">
            <v>UN</v>
          </cell>
          <cell r="D4531" t="str">
            <v>CR</v>
          </cell>
          <cell r="E4531" t="str">
            <v>88,38</v>
          </cell>
        </row>
        <row r="4532">
          <cell r="A4532">
            <v>7192</v>
          </cell>
          <cell r="B4532" t="str">
            <v>TELHA DE FIBROCIMENTO ONDULADA E = 8 MM, DE 1,53 X 1,10 M (SEM AMIANTO)</v>
          </cell>
          <cell r="C4532" t="str">
            <v>UN</v>
          </cell>
          <cell r="D4532" t="str">
            <v>CR</v>
          </cell>
          <cell r="E4532" t="str">
            <v>48,61</v>
          </cell>
        </row>
        <row r="4533">
          <cell r="A4533">
            <v>7193</v>
          </cell>
          <cell r="B4533" t="str">
            <v>TELHA DE FIBROCIMENTO ONDULADA E = 8 MM, DE 1,83 X 1,10 M (SEM AMIANTO)</v>
          </cell>
          <cell r="C4533" t="str">
            <v>UN</v>
          </cell>
          <cell r="D4533" t="str">
            <v>CR</v>
          </cell>
          <cell r="E4533" t="str">
            <v>58,02</v>
          </cell>
        </row>
        <row r="4534">
          <cell r="A4534">
            <v>7189</v>
          </cell>
          <cell r="B4534" t="str">
            <v>TELHA DE FIBROCIMENTO ONDULADA E = 8 MM, DE 2,44 X 1,10 M (SEM AMIANTO)</v>
          </cell>
          <cell r="C4534" t="str">
            <v>UN</v>
          </cell>
          <cell r="D4534" t="str">
            <v>CR</v>
          </cell>
          <cell r="E4534" t="str">
            <v>81,50</v>
          </cell>
        </row>
        <row r="4535">
          <cell r="A4535">
            <v>7198</v>
          </cell>
          <cell r="B4535" t="str">
            <v>TELHA DE FIBROCIMENTO ONDULADA E = 8 MM, DE 3,66 X 1,10 M (SEM AMIANTO)</v>
          </cell>
          <cell r="C4535" t="str">
            <v>M2</v>
          </cell>
          <cell r="D4535" t="str">
            <v>CR</v>
          </cell>
          <cell r="E4535" t="str">
            <v>30,34</v>
          </cell>
        </row>
        <row r="4536">
          <cell r="A4536">
            <v>34402</v>
          </cell>
          <cell r="B4536" t="str">
            <v>TELHA DE FIBROCIMENTO ONDULADA E = 8 MM, DE 3,66 X 1,10 M (SEM AMIANTO)</v>
          </cell>
          <cell r="C4536" t="str">
            <v>UN</v>
          </cell>
          <cell r="D4536" t="str">
            <v>CR</v>
          </cell>
          <cell r="E4536" t="str">
            <v>122,16</v>
          </cell>
        </row>
        <row r="4537">
          <cell r="A4537">
            <v>7245</v>
          </cell>
          <cell r="B4537" t="str">
            <v>TELHA DE VIDRO TIPO FRANCESA, *39 X 23* CM</v>
          </cell>
          <cell r="C4537" t="str">
            <v>UN</v>
          </cell>
          <cell r="D4537" t="str">
            <v>CR</v>
          </cell>
          <cell r="E4537" t="str">
            <v>44,43</v>
          </cell>
        </row>
        <row r="4538">
          <cell r="A4538">
            <v>34425</v>
          </cell>
          <cell r="B4538" t="str">
            <v>TELHA ESTRUTURAL DE FIBROCIMENTO 1 ABA, DE 0,52 X 2,00 M (SEM AMIANTO)</v>
          </cell>
          <cell r="C4538" t="str">
            <v>UN</v>
          </cell>
          <cell r="D4538" t="str">
            <v>CR</v>
          </cell>
          <cell r="E4538" t="str">
            <v>75,54</v>
          </cell>
        </row>
        <row r="4539">
          <cell r="A4539">
            <v>7223</v>
          </cell>
          <cell r="B4539" t="str">
            <v>TELHA ESTRUTURAL DE FIBROCIMENTO 1 ABA, DE 0,52 X 2,50 M (SEM AMIANTO)</v>
          </cell>
          <cell r="C4539" t="str">
            <v>UN</v>
          </cell>
          <cell r="D4539" t="str">
            <v>CR</v>
          </cell>
          <cell r="E4539" t="str">
            <v>88,04</v>
          </cell>
        </row>
        <row r="4540">
          <cell r="A4540">
            <v>7234</v>
          </cell>
          <cell r="B4540" t="str">
            <v>TELHA ESTRUTURAL DE FIBROCIMENTO 1 ABA, DE 0,52 X 3,60 M (SEM AMIANTO)</v>
          </cell>
          <cell r="C4540" t="str">
            <v>UN</v>
          </cell>
          <cell r="D4540" t="str">
            <v>CR</v>
          </cell>
          <cell r="E4540" t="str">
            <v>126,99</v>
          </cell>
        </row>
        <row r="4541">
          <cell r="A4541">
            <v>7224</v>
          </cell>
          <cell r="B4541" t="str">
            <v>TELHA ESTRUTURAL DE FIBROCIMENTO 1 ABA, DE 0,52 X 4,00 M (SEM AMIANTO)</v>
          </cell>
          <cell r="C4541" t="str">
            <v>UN</v>
          </cell>
          <cell r="D4541" t="str">
            <v>CR</v>
          </cell>
          <cell r="E4541" t="str">
            <v>140,26</v>
          </cell>
        </row>
        <row r="4542">
          <cell r="A4542">
            <v>7221</v>
          </cell>
          <cell r="B4542" t="str">
            <v>TELHA ESTRUTURAL DE FIBROCIMENTO 1 ABA, DE 0,52 X 4,50 M (SEM AMIANTO)</v>
          </cell>
          <cell r="C4542" t="str">
            <v>M2</v>
          </cell>
          <cell r="D4542" t="str">
            <v>CR</v>
          </cell>
          <cell r="E4542" t="str">
            <v>68,20</v>
          </cell>
        </row>
        <row r="4543">
          <cell r="A4543">
            <v>7210</v>
          </cell>
          <cell r="B4543" t="str">
            <v>TELHA ESTRUTURAL DE FIBROCIMENTO 1 ABA, DE 0,52 X 4,50 M (SEM AMIANTO)</v>
          </cell>
          <cell r="C4543" t="str">
            <v>UN</v>
          </cell>
          <cell r="D4543" t="str">
            <v>CR</v>
          </cell>
          <cell r="E4543" t="str">
            <v>159,59</v>
          </cell>
        </row>
        <row r="4544">
          <cell r="A4544">
            <v>7225</v>
          </cell>
          <cell r="B4544" t="str">
            <v>TELHA ESTRUTURAL DE FIBROCIMENTO 1 ABA, DE 0,52 X 5,00 M (SEM AMIANTO)</v>
          </cell>
          <cell r="C4544" t="str">
            <v>UN</v>
          </cell>
          <cell r="D4544" t="str">
            <v>CR</v>
          </cell>
          <cell r="E4544" t="str">
            <v>177,33</v>
          </cell>
        </row>
        <row r="4545">
          <cell r="A4545">
            <v>7226</v>
          </cell>
          <cell r="B4545" t="str">
            <v>TELHA ESTRUTURAL DE FIBROCIMENTO 1 ABA, DE 0,52 X 5,50 M (SEM AMIANTO)</v>
          </cell>
          <cell r="C4545" t="str">
            <v>UN</v>
          </cell>
          <cell r="D4545" t="str">
            <v>CR</v>
          </cell>
          <cell r="E4545" t="str">
            <v>195,14</v>
          </cell>
        </row>
        <row r="4546">
          <cell r="A4546">
            <v>7236</v>
          </cell>
          <cell r="B4546" t="str">
            <v>TELHA ESTRUTURAL DE FIBROCIMENTO 1 ABA, DE 0,52 X 6,00 M (SEM AMIANTO)</v>
          </cell>
          <cell r="C4546" t="str">
            <v>UN</v>
          </cell>
          <cell r="D4546" t="str">
            <v>CR</v>
          </cell>
          <cell r="E4546" t="str">
            <v>212,83</v>
          </cell>
        </row>
        <row r="4547">
          <cell r="A4547">
            <v>7227</v>
          </cell>
          <cell r="B4547" t="str">
            <v>TELHA ESTRUTURAL DE FIBROCIMENTO 1 ABA, DE 0,52 X 6,50 M (SEM AMIANTO)</v>
          </cell>
          <cell r="C4547" t="str">
            <v>UN</v>
          </cell>
          <cell r="D4547" t="str">
            <v>CR</v>
          </cell>
          <cell r="E4547" t="str">
            <v>230,57</v>
          </cell>
        </row>
        <row r="4548">
          <cell r="A4548">
            <v>7212</v>
          </cell>
          <cell r="B4548" t="str">
            <v>TELHA ESTRUTURAL DE FIBROCIMENTO 1 ABA, DE 0,52 X 7,20 M (SEM AMIANTO)</v>
          </cell>
          <cell r="C4548" t="str">
            <v>UN</v>
          </cell>
          <cell r="D4548" t="str">
            <v>CR</v>
          </cell>
          <cell r="E4548" t="str">
            <v>255,30</v>
          </cell>
        </row>
        <row r="4549">
          <cell r="A4549">
            <v>7229</v>
          </cell>
          <cell r="B4549" t="str">
            <v>TELHA ESTRUTURAL DE FIBROCIMENTO 2 ABAS, DE 1,00 X 3,00 M (SEM AMIANTO)</v>
          </cell>
          <cell r="C4549" t="str">
            <v>UN</v>
          </cell>
          <cell r="D4549" t="str">
            <v>CR</v>
          </cell>
          <cell r="E4549" t="str">
            <v>168,83</v>
          </cell>
        </row>
        <row r="4550">
          <cell r="A4550">
            <v>7230</v>
          </cell>
          <cell r="B4550" t="str">
            <v>TELHA ESTRUTURAL DE FIBROCIMENTO 2 ABAS, DE 1,00 X 4,60 M (SEM AMIANTO)</v>
          </cell>
          <cell r="C4550" t="str">
            <v>UN</v>
          </cell>
          <cell r="D4550" t="str">
            <v>CR</v>
          </cell>
          <cell r="E4550" t="str">
            <v>269,04</v>
          </cell>
        </row>
        <row r="4551">
          <cell r="A4551">
            <v>7231</v>
          </cell>
          <cell r="B4551" t="str">
            <v>TELHA ESTRUTURAL DE FIBROCIMENTO 2 ABAS, DE 1,00 X 6,00 M (SEM AMIANTO)</v>
          </cell>
          <cell r="C4551" t="str">
            <v>UN</v>
          </cell>
          <cell r="D4551" t="str">
            <v>CR</v>
          </cell>
          <cell r="E4551" t="str">
            <v>353,33</v>
          </cell>
        </row>
        <row r="4552">
          <cell r="A4552">
            <v>7220</v>
          </cell>
          <cell r="B4552" t="str">
            <v>TELHA ESTRUTURAL DE FIBROCIMENTO 2 ABAS, DE 1,00 X 7,40 M (SEM AMIANTO)</v>
          </cell>
          <cell r="C4552" t="str">
            <v>UN</v>
          </cell>
          <cell r="D4552" t="str">
            <v>CR</v>
          </cell>
          <cell r="E4552" t="str">
            <v>434,38</v>
          </cell>
        </row>
        <row r="4553">
          <cell r="A4553">
            <v>34447</v>
          </cell>
          <cell r="B4553" t="str">
            <v>TELHA ESTRUTURAL DE FIBROCIMENTO 2 ABAS, DE 1,00 X 8,20 M (SEM AMIANTO)</v>
          </cell>
          <cell r="C4553" t="str">
            <v>UN</v>
          </cell>
          <cell r="D4553" t="str">
            <v>CR</v>
          </cell>
          <cell r="E4553" t="str">
            <v>483,48</v>
          </cell>
        </row>
        <row r="4554">
          <cell r="A4554">
            <v>7233</v>
          </cell>
          <cell r="B4554" t="str">
            <v>TELHA ESTRUTURAL DE FIBROCIMENTO 2 ABAS, DE 1,00 X 9,20 M (SEM AMIANTO)</v>
          </cell>
          <cell r="C4554" t="str">
            <v>UN</v>
          </cell>
          <cell r="D4554" t="str">
            <v>CR</v>
          </cell>
          <cell r="E4554" t="str">
            <v>541,28</v>
          </cell>
        </row>
        <row r="4555">
          <cell r="A4555">
            <v>40740</v>
          </cell>
          <cell r="B4555" t="str">
            <v>TELHA GALVALUME COM ISOLAMENTO TERMOACUSTICO EM ESPUMA RIGIDA DE POLIURETANO (PU) INJETADO, ESPESSURA DE 30 MM, DENSIDADE DE 35 KG/M3, COM DUAS FACES TRAPEZOIDAIS, ACABAMENTO NATURAL (NAO INCLUI ACESSORIOS DE FIXACAO)</v>
          </cell>
          <cell r="C4555" t="str">
            <v>M2</v>
          </cell>
          <cell r="D4555" t="str">
            <v>AS</v>
          </cell>
          <cell r="E4555" t="str">
            <v>206,19</v>
          </cell>
        </row>
        <row r="4556">
          <cell r="A4556">
            <v>25007</v>
          </cell>
          <cell r="B4556" t="str">
            <v>TELHA ONDULADA EM ACO ZINCADO, ALTURA DE 17 MM, ESPESSURA DE 0,50 MM, LARGURA UTIL DE APROXIMADAMENTE 985 MM, SEM PINTURA</v>
          </cell>
          <cell r="C4556" t="str">
            <v>M2</v>
          </cell>
          <cell r="D4556" t="str">
            <v>AS</v>
          </cell>
          <cell r="E4556" t="str">
            <v>59,00</v>
          </cell>
        </row>
        <row r="4557">
          <cell r="A4557">
            <v>43071</v>
          </cell>
          <cell r="B4557" t="str">
            <v>TELHA TERMOISOLANTE REVESTIDA EM ACO GALVALUME, FACE SUPERIOR TRAPEZOIDAL E FACE INFERIOR PLANA (NAO INCLUI ACESSORIOS DE FIXACAO), REVEST COM ESPESSURA DE 0,50 MM, COM PRE-PINTURA DE COR BRANCA NAS DUAS FACES, NUCLEO EM POLIIOCIANURATO (PIR) COM ESPESSUR</v>
          </cell>
          <cell r="C4557" t="str">
            <v>M2</v>
          </cell>
          <cell r="D4557" t="str">
            <v>AS</v>
          </cell>
          <cell r="E4557" t="str">
            <v>232,17</v>
          </cell>
        </row>
        <row r="4558">
          <cell r="A4558">
            <v>39520</v>
          </cell>
          <cell r="B4558" t="str">
            <v>TELHA TERMOISOLANTE REVESTIDA EM ACO GALVANIZADO, FACE SUPERIOR EM TELHA TRAPEZOIDAL E FACE INFERIOR EM CHAPA PLANA (SEM ACESSORIOS DE FIXACAO), REVESTIMENTO COM ESPESSURA DE 0,50 MM COM PRE-PINTURA NAS DUAS FACES, NUCLEO EM POLIESTIRENO (EPS) DE 30 MM</v>
          </cell>
          <cell r="C4558" t="str">
            <v>M2</v>
          </cell>
          <cell r="D4558" t="str">
            <v>AS</v>
          </cell>
          <cell r="E4558" t="str">
            <v>189,41</v>
          </cell>
        </row>
        <row r="4559">
          <cell r="A4559">
            <v>39521</v>
          </cell>
          <cell r="B4559" t="str">
            <v>TELHA TERMOISOLANTE REVESTIDA EM ACO GALVANIZADO, FACE SUPERIOR EM TELHA TRAPEZOIDAL E FACE INFERIOR EM CHAPA PLANA (SEM ACESSORIOS DE FIXACAO), REVESTIMENTO COM ESPESSURA DE 0,50 MM COM PRE-PINTURA NAS DUAS FACES, NUCLEO EM POLIESTIRENO (EPS) DE 50 MM</v>
          </cell>
          <cell r="C4559" t="str">
            <v>M2</v>
          </cell>
          <cell r="D4559" t="str">
            <v>AS</v>
          </cell>
          <cell r="E4559" t="str">
            <v>195,60</v>
          </cell>
        </row>
        <row r="4560">
          <cell r="A4560">
            <v>39522</v>
          </cell>
          <cell r="B4560" t="str">
            <v>TELHA TERMOISOLANTE REVESTIDA EM ACO GALVANIZADO, FACES SUPERIOR E INFERIOR EM TELHA TRAPEZOIDAL (SEM ACESSORIOS DE FIXACAO), REVESTIMENTO COM ESPESSURA DE 0,50 MM COM PRE-PINTURA NAS DUAS FACES, NUCLEO EM POLIESTIRENO (EPS) DE 50 MM</v>
          </cell>
          <cell r="C4560" t="str">
            <v>M2</v>
          </cell>
          <cell r="D4560" t="str">
            <v>AS</v>
          </cell>
          <cell r="E4560" t="str">
            <v>201,98</v>
          </cell>
        </row>
        <row r="4561">
          <cell r="A4561">
            <v>7243</v>
          </cell>
          <cell r="B4561" t="str">
            <v>TELHA TRAPEZOIDAL EM ACO ZINCADO, SEM PINTURA, ALTURA DE APROXIMADAMENTE 40 MM, ESPESSURA DE 0,50 MM E LARGURA UTIL DE 980 MM</v>
          </cell>
          <cell r="C4561" t="str">
            <v>M2</v>
          </cell>
          <cell r="D4561" t="str">
            <v>AS</v>
          </cell>
          <cell r="E4561" t="str">
            <v>61,65</v>
          </cell>
        </row>
        <row r="4562">
          <cell r="A4562">
            <v>11067</v>
          </cell>
          <cell r="B4562" t="str">
            <v>TELHA TRAPEZOIDAL EM ALUMINIO, ALTURA DE *38* MM E ESPESSURA DE 0,5 MM (LARGURA TOTAL DE 1056 MM E COMPRIMENTO DE 5000 MM)</v>
          </cell>
          <cell r="C4562" t="str">
            <v>UN</v>
          </cell>
          <cell r="D4562" t="str">
            <v>AS</v>
          </cell>
          <cell r="E4562" t="str">
            <v>340,89</v>
          </cell>
        </row>
        <row r="4563">
          <cell r="A4563">
            <v>11068</v>
          </cell>
          <cell r="B4563" t="str">
            <v>TELHA TRAPEZOIDAL EM ALUMINIO, ALTURA DE *38* MM E ESPESSURA DE 0,7 MM (LARGURA TOTAL DE 1056 MM E COMPRIMENTO DE 5000 MM)</v>
          </cell>
          <cell r="C4563" t="str">
            <v>UN</v>
          </cell>
          <cell r="D4563" t="str">
            <v>AS</v>
          </cell>
          <cell r="E4563" t="str">
            <v>430,66</v>
          </cell>
        </row>
        <row r="4564">
          <cell r="A4564">
            <v>7246</v>
          </cell>
          <cell r="B4564" t="str">
            <v>TELHA VIDRO TIPO CANAL OU COLONIAL, C = 46 A 50 CM</v>
          </cell>
          <cell r="C4564" t="str">
            <v>UN</v>
          </cell>
          <cell r="D4564" t="str">
            <v>CR</v>
          </cell>
          <cell r="E4564" t="str">
            <v>41,34</v>
          </cell>
        </row>
        <row r="4565">
          <cell r="A4565">
            <v>12869</v>
          </cell>
          <cell r="B4565" t="str">
            <v>TELHADOR</v>
          </cell>
          <cell r="C4565" t="str">
            <v>H</v>
          </cell>
          <cell r="D4565" t="str">
            <v>CR</v>
          </cell>
          <cell r="E4565" t="str">
            <v>13,37</v>
          </cell>
        </row>
        <row r="4566">
          <cell r="A4566">
            <v>41097</v>
          </cell>
          <cell r="B4566" t="str">
            <v>TELHADOR  (MENSALISTA)</v>
          </cell>
          <cell r="C4566" t="str">
            <v>MES</v>
          </cell>
          <cell r="D4566" t="str">
            <v>CR</v>
          </cell>
          <cell r="E4566" t="str">
            <v>2.357,88</v>
          </cell>
        </row>
        <row r="4567">
          <cell r="A4567">
            <v>1574</v>
          </cell>
          <cell r="B4567" t="str">
            <v>TERMINAL A COMPRESSAO EM COBRE ESTANHADO PARA CABO 10 MM2, 1 FURO E 1 COMPRESSAO, PARA PARAFUSO DE FIXACAO M6</v>
          </cell>
          <cell r="C4567" t="str">
            <v>UN</v>
          </cell>
          <cell r="D4567" t="str">
            <v>CR</v>
          </cell>
          <cell r="E4567" t="str">
            <v>1,45</v>
          </cell>
        </row>
        <row r="4568">
          <cell r="A4568">
            <v>1581</v>
          </cell>
          <cell r="B4568" t="str">
            <v>TERMINAL A COMPRESSAO EM COBRE ESTANHADO PARA CABO 120 MM2, 1 FURO E 1 COMPRESSAO, PARA PARAFUSO DE FIXACAO M12</v>
          </cell>
          <cell r="C4568" t="str">
            <v>UN</v>
          </cell>
          <cell r="D4568" t="str">
            <v>CR</v>
          </cell>
          <cell r="E4568" t="str">
            <v>10,09</v>
          </cell>
        </row>
        <row r="4569">
          <cell r="A4569">
            <v>1575</v>
          </cell>
          <cell r="B4569" t="str">
            <v>TERMINAL A COMPRESSAO EM COBRE ESTANHADO PARA CABO 16 MM2, 1 FURO E 1 COMPRESSAO, PARA PARAFUSO DE FIXACAO M6</v>
          </cell>
          <cell r="C4569" t="str">
            <v>UN</v>
          </cell>
          <cell r="D4569" t="str">
            <v>CR</v>
          </cell>
          <cell r="E4569" t="str">
            <v>1,72</v>
          </cell>
        </row>
        <row r="4570">
          <cell r="A4570">
            <v>1570</v>
          </cell>
          <cell r="B4570" t="str">
            <v>TERMINAL A COMPRESSAO EM COBRE ESTANHADO PARA CABO 2,5 MM2, 1 FURO E 1 COMPRESSAO, PARA PARAFUSO DE FIXACAO M5</v>
          </cell>
          <cell r="C4570" t="str">
            <v>UN</v>
          </cell>
          <cell r="D4570" t="str">
            <v>CR</v>
          </cell>
          <cell r="E4570" t="str">
            <v>0,87</v>
          </cell>
        </row>
        <row r="4571">
          <cell r="A4571">
            <v>1576</v>
          </cell>
          <cell r="B4571" t="str">
            <v>TERMINAL A COMPRESSAO EM COBRE ESTANHADO PARA CABO 25 MM2, 1 FURO E 1 COMPRESSAO, PARA PARAFUSO DE FIXACAO M8</v>
          </cell>
          <cell r="C4571" t="str">
            <v>UN</v>
          </cell>
          <cell r="D4571" t="str">
            <v>CR</v>
          </cell>
          <cell r="E4571" t="str">
            <v>2,39</v>
          </cell>
        </row>
        <row r="4572">
          <cell r="A4572">
            <v>1577</v>
          </cell>
          <cell r="B4572" t="str">
            <v>TERMINAL A COMPRESSAO EM COBRE ESTANHADO PARA CABO 35 MM2, 1 FURO E 1 COMPRESSAO, PARA PARAFUSO DE FIXACAO M8</v>
          </cell>
          <cell r="C4572" t="str">
            <v>UN</v>
          </cell>
          <cell r="D4572" t="str">
            <v>CR</v>
          </cell>
          <cell r="E4572" t="str">
            <v>2,69</v>
          </cell>
        </row>
        <row r="4573">
          <cell r="A4573">
            <v>1571</v>
          </cell>
          <cell r="B4573" t="str">
            <v>TERMINAL A COMPRESSAO EM COBRE ESTANHADO PARA CABO 4 MM2, 1 FURO E 1 COMPRESSAO, PARA PARAFUSO DE FIXACAO M5</v>
          </cell>
          <cell r="C4573" t="str">
            <v>UN</v>
          </cell>
          <cell r="D4573" t="str">
            <v>CR</v>
          </cell>
          <cell r="E4573" t="str">
            <v>1,13</v>
          </cell>
        </row>
        <row r="4574">
          <cell r="A4574">
            <v>1578</v>
          </cell>
          <cell r="B4574" t="str">
            <v>TERMINAL A COMPRESSAO EM COBRE ESTANHADO PARA CABO 50 MM2, 1 FURO E 1 COMPRESSAO, PARA PARAFUSO DE FIXACAO M8</v>
          </cell>
          <cell r="C4574" t="str">
            <v>UN</v>
          </cell>
          <cell r="D4574" t="str">
            <v>CR</v>
          </cell>
          <cell r="E4574" t="str">
            <v>4,67</v>
          </cell>
        </row>
        <row r="4575">
          <cell r="A4575">
            <v>1573</v>
          </cell>
          <cell r="B4575" t="str">
            <v>TERMINAL A COMPRESSAO EM COBRE ESTANHADO PARA CABO 6 MM2, 1 FURO E 1 COMPRESSAO, PARA PARAFUSO DE FIXACAO M6</v>
          </cell>
          <cell r="C4575" t="str">
            <v>UN</v>
          </cell>
          <cell r="D4575" t="str">
            <v>CR</v>
          </cell>
          <cell r="E4575" t="str">
            <v>1,34</v>
          </cell>
        </row>
        <row r="4576">
          <cell r="A4576">
            <v>1579</v>
          </cell>
          <cell r="B4576" t="str">
            <v>TERMINAL A COMPRESSAO EM COBRE ESTANHADO PARA CABO 70 MM2, 1 FURO E 1 COMPRESSAO, PARA PARAFUSO DE FIXACAO M10</v>
          </cell>
          <cell r="C4576" t="str">
            <v>UN</v>
          </cell>
          <cell r="D4576" t="str">
            <v>CR</v>
          </cell>
          <cell r="E4576" t="str">
            <v>5,83</v>
          </cell>
        </row>
        <row r="4577">
          <cell r="A4577">
            <v>1580</v>
          </cell>
          <cell r="B4577" t="str">
            <v>TERMINAL A COMPRESSAO EM COBRE ESTANHADO PARA CABO 95 MM2, 1 FURO E 1 COMPRESSAO, PARA PARAFUSO DE FIXACAO M12</v>
          </cell>
          <cell r="C4577" t="str">
            <v>UN</v>
          </cell>
          <cell r="D4577" t="str">
            <v>CR</v>
          </cell>
          <cell r="E4577" t="str">
            <v>7,17</v>
          </cell>
        </row>
        <row r="4578">
          <cell r="A4578">
            <v>7571</v>
          </cell>
          <cell r="B4578" t="str">
            <v>TERMINAL AEREO EM ACO GALVANIZADO DN 5/16", COMPRIMENTO DE 350MM, COM BASE DE FIXACAO HORIZONTAL</v>
          </cell>
          <cell r="C4578" t="str">
            <v>UN</v>
          </cell>
          <cell r="D4578" t="str">
            <v>CR</v>
          </cell>
          <cell r="E4578" t="str">
            <v>12,75</v>
          </cell>
        </row>
        <row r="4579">
          <cell r="A4579">
            <v>39321</v>
          </cell>
          <cell r="B4579" t="str">
            <v>TERMINAL DE VENTILACAO, 100 MM, SERIE NORMAL, ESGOTO PREDIAL</v>
          </cell>
          <cell r="C4579" t="str">
            <v>UN</v>
          </cell>
          <cell r="D4579" t="str">
            <v>CR</v>
          </cell>
          <cell r="E4579" t="str">
            <v>14,36</v>
          </cell>
        </row>
        <row r="4580">
          <cell r="A4580">
            <v>39319</v>
          </cell>
          <cell r="B4580" t="str">
            <v>TERMINAL DE VENTILACAO, 50 MM, SERIE NORMAL, ESGOTO PREDIAL</v>
          </cell>
          <cell r="C4580" t="str">
            <v>UN</v>
          </cell>
          <cell r="D4580" t="str">
            <v>CR</v>
          </cell>
          <cell r="E4580" t="str">
            <v>5,61</v>
          </cell>
        </row>
        <row r="4581">
          <cell r="A4581">
            <v>39320</v>
          </cell>
          <cell r="B4581" t="str">
            <v>TERMINAL DE VENTILACAO, 75 MM, SERIE NORMAL, ESGOTO PREDIAL</v>
          </cell>
          <cell r="C4581" t="str">
            <v>UN</v>
          </cell>
          <cell r="D4581" t="str">
            <v>CR</v>
          </cell>
          <cell r="E4581" t="str">
            <v>9,32</v>
          </cell>
        </row>
        <row r="4582">
          <cell r="A4582">
            <v>1591</v>
          </cell>
          <cell r="B4582" t="str">
            <v>TERMINAL METALICO A PRESSAO PARA 1 CABO DE 120 MM2, COM 1 FURO DE FIXACAO</v>
          </cell>
          <cell r="C4582" t="str">
            <v>UN</v>
          </cell>
          <cell r="D4582" t="str">
            <v>CR</v>
          </cell>
          <cell r="E4582" t="str">
            <v>22,25</v>
          </cell>
        </row>
        <row r="4583">
          <cell r="A4583">
            <v>1547</v>
          </cell>
          <cell r="B4583" t="str">
            <v>TERMINAL METALICO A PRESSAO PARA 1 CABO DE 150 A 185 MM2, COM 2 FUROS PARA FIXACAO</v>
          </cell>
          <cell r="C4583" t="str">
            <v>UN</v>
          </cell>
          <cell r="D4583" t="str">
            <v>CR</v>
          </cell>
          <cell r="E4583" t="str">
            <v>116,61</v>
          </cell>
        </row>
        <row r="4584">
          <cell r="A4584">
            <v>38196</v>
          </cell>
          <cell r="B4584" t="str">
            <v>TERMINAL METALICO A PRESSAO PARA 1 CABO DE 150 MM2, COM 1 FURO DE FIXACAO</v>
          </cell>
          <cell r="C4584" t="str">
            <v>UN</v>
          </cell>
          <cell r="D4584" t="str">
            <v>CR</v>
          </cell>
          <cell r="E4584" t="str">
            <v>22,71</v>
          </cell>
        </row>
        <row r="4585">
          <cell r="A4585">
            <v>1543</v>
          </cell>
          <cell r="B4585" t="str">
            <v>TERMINAL METALICO A PRESSAO PARA 1 CABO DE 16 A 25 MM2, COM 2 FUROS PARA FIXACAO</v>
          </cell>
          <cell r="C4585" t="str">
            <v>UN</v>
          </cell>
          <cell r="D4585" t="str">
            <v>CR</v>
          </cell>
          <cell r="E4585" t="str">
            <v>24,13</v>
          </cell>
        </row>
        <row r="4586">
          <cell r="A4586">
            <v>1585</v>
          </cell>
          <cell r="B4586" t="str">
            <v>TERMINAL METALICO A PRESSAO PARA 1 CABO DE 16 MM2, COM 1 FURO DE FIXACAO</v>
          </cell>
          <cell r="C4586" t="str">
            <v>UN</v>
          </cell>
          <cell r="D4586" t="str">
            <v>CR</v>
          </cell>
          <cell r="E4586" t="str">
            <v>4,67</v>
          </cell>
        </row>
        <row r="4587">
          <cell r="A4587">
            <v>1593</v>
          </cell>
          <cell r="B4587" t="str">
            <v>TERMINAL METALICO A PRESSAO PARA 1 CABO DE 185 MM2, COM 1 FURO DE FIXACAO</v>
          </cell>
          <cell r="C4587" t="str">
            <v>UN</v>
          </cell>
          <cell r="D4587" t="str">
            <v>CR</v>
          </cell>
          <cell r="E4587" t="str">
            <v>24,82</v>
          </cell>
        </row>
        <row r="4588">
          <cell r="A4588">
            <v>11838</v>
          </cell>
          <cell r="B4588" t="str">
            <v>TERMINAL METALICO A PRESSAO PARA 1 CABO DE 240 MM2, COM 1 FURO DE FIXACAO</v>
          </cell>
          <cell r="C4588" t="str">
            <v>UN</v>
          </cell>
          <cell r="D4588" t="str">
            <v>CR</v>
          </cell>
          <cell r="E4588" t="str">
            <v>32,75</v>
          </cell>
        </row>
        <row r="4589">
          <cell r="A4589">
            <v>1594</v>
          </cell>
          <cell r="B4589" t="str">
            <v>TERMINAL METALICO A PRESSAO PARA 1 CABO DE 25 A 35 MM2, COM 2 FUROS PARA FIXACAO</v>
          </cell>
          <cell r="C4589" t="str">
            <v>UN</v>
          </cell>
          <cell r="D4589" t="str">
            <v>CR</v>
          </cell>
          <cell r="E4589" t="str">
            <v>33,11</v>
          </cell>
        </row>
        <row r="4590">
          <cell r="A4590">
            <v>1586</v>
          </cell>
          <cell r="B4590" t="str">
            <v>TERMINAL METALICO A PRESSAO PARA 1 CABO DE 25 MM2, COM 1 FURO DE FIXACAO</v>
          </cell>
          <cell r="C4590" t="str">
            <v>UN</v>
          </cell>
          <cell r="D4590" t="str">
            <v>CR</v>
          </cell>
          <cell r="E4590" t="str">
            <v>5,91</v>
          </cell>
        </row>
        <row r="4591">
          <cell r="A4591">
            <v>11839</v>
          </cell>
          <cell r="B4591" t="str">
            <v>TERMINAL METALICO A PRESSAO PARA 1 CABO DE 300 MM2, COM 1 FURO DE FIXACAO</v>
          </cell>
          <cell r="C4591" t="str">
            <v>UN</v>
          </cell>
          <cell r="D4591" t="str">
            <v>CR</v>
          </cell>
          <cell r="E4591" t="str">
            <v>47,65</v>
          </cell>
        </row>
        <row r="4592">
          <cell r="A4592">
            <v>1587</v>
          </cell>
          <cell r="B4592" t="str">
            <v>TERMINAL METALICO A PRESSAO PARA 1 CABO DE 35 MM2, COM 1 FURO DE FIXACAO</v>
          </cell>
          <cell r="C4592" t="str">
            <v>UN</v>
          </cell>
          <cell r="D4592" t="str">
            <v>CR</v>
          </cell>
          <cell r="E4592" t="str">
            <v>6,02</v>
          </cell>
        </row>
        <row r="4593">
          <cell r="A4593">
            <v>1545</v>
          </cell>
          <cell r="B4593" t="str">
            <v>TERMINAL METALICO A PRESSAO PARA 1 CABO DE 50 A 70 MM2, COM 2 FUROS PARA FIXACAO</v>
          </cell>
          <cell r="C4593" t="str">
            <v>UN</v>
          </cell>
          <cell r="D4593" t="str">
            <v>CR</v>
          </cell>
          <cell r="E4593" t="str">
            <v>57,18</v>
          </cell>
        </row>
        <row r="4594">
          <cell r="A4594">
            <v>1588</v>
          </cell>
          <cell r="B4594" t="str">
            <v>TERMINAL METALICO A PRESSAO PARA 1 CABO DE 50 MM2, COM 1 FURO DE FIXACAO</v>
          </cell>
          <cell r="C4594" t="str">
            <v>UN</v>
          </cell>
          <cell r="D4594" t="str">
            <v>CR</v>
          </cell>
          <cell r="E4594" t="str">
            <v>8,26</v>
          </cell>
        </row>
        <row r="4595">
          <cell r="A4595">
            <v>1535</v>
          </cell>
          <cell r="B4595" t="str">
            <v>TERMINAL METALICO A PRESSAO PARA 1 CABO DE 6 A 10 MM2, COM 1 FURO DE FIXACAO</v>
          </cell>
          <cell r="C4595" t="str">
            <v>UN</v>
          </cell>
          <cell r="D4595" t="str">
            <v>CR</v>
          </cell>
          <cell r="E4595" t="str">
            <v>4,76</v>
          </cell>
        </row>
        <row r="4596">
          <cell r="A4596">
            <v>1589</v>
          </cell>
          <cell r="B4596" t="str">
            <v>TERMINAL METALICO A PRESSAO PARA 1 CABO DE 70 MM2, COM 1 FURO DE FIXACAO</v>
          </cell>
          <cell r="C4596" t="str">
            <v>UN</v>
          </cell>
          <cell r="D4596" t="str">
            <v>CR</v>
          </cell>
          <cell r="E4596" t="str">
            <v>8,52</v>
          </cell>
        </row>
        <row r="4597">
          <cell r="A4597">
            <v>1546</v>
          </cell>
          <cell r="B4597" t="str">
            <v>TERMINAL METALICO A PRESSAO PARA 1 CABO DE 95 A 120 MM2, COM 2 FUROS PARA FIXACAO</v>
          </cell>
          <cell r="C4597" t="str">
            <v>UN</v>
          </cell>
          <cell r="D4597" t="str">
            <v>CR</v>
          </cell>
          <cell r="E4597" t="str">
            <v>96,49</v>
          </cell>
        </row>
        <row r="4598">
          <cell r="A4598">
            <v>1590</v>
          </cell>
          <cell r="B4598" t="str">
            <v>TERMINAL METALICO A PRESSAO PARA 1 CABO DE 95 MM2, COM 1 FURO DE FIXACAO</v>
          </cell>
          <cell r="C4598" t="str">
            <v>UN</v>
          </cell>
          <cell r="D4598" t="str">
            <v>CR</v>
          </cell>
          <cell r="E4598" t="str">
            <v>15,01</v>
          </cell>
        </row>
        <row r="4599">
          <cell r="A4599">
            <v>1542</v>
          </cell>
          <cell r="B4599" t="str">
            <v>TERMINAL METALICO A PRESSAO 1 CABO, PARA CABOS DE 4 A 10 MM2, COM 2 FUROS PARA FIXACAO</v>
          </cell>
          <cell r="C4599" t="str">
            <v>UN</v>
          </cell>
          <cell r="D4599" t="str">
            <v>CR</v>
          </cell>
          <cell r="E4599" t="str">
            <v>19,88</v>
          </cell>
        </row>
        <row r="4600">
          <cell r="A4600">
            <v>38415</v>
          </cell>
          <cell r="B4600" t="str">
            <v>TERMOFUSORA PARA TUBOS E CONEXOES EM PPR COM DIAMETROS DE 20 A 63 MM, POTENCIA DE 800 W, TENSAO 220 V</v>
          </cell>
          <cell r="C4600" t="str">
            <v>UN</v>
          </cell>
          <cell r="D4600" t="str">
            <v>CR</v>
          </cell>
          <cell r="E4600" t="str">
            <v>853,12</v>
          </cell>
        </row>
        <row r="4601">
          <cell r="A4601">
            <v>38414</v>
          </cell>
          <cell r="B4601" t="str">
            <v>TERMOFUSORA PARA TUBOS E CONEXOES EM PPR COM DIAMETROS DE 75 A 110 MM, POTENCIA DE *1100* W, TENSAO 220 V</v>
          </cell>
          <cell r="C4601" t="str">
            <v>UN</v>
          </cell>
          <cell r="D4601" t="str">
            <v>CR</v>
          </cell>
          <cell r="E4601" t="str">
            <v>1.197,36</v>
          </cell>
        </row>
        <row r="4602">
          <cell r="A4602">
            <v>38128</v>
          </cell>
          <cell r="B4602" t="str">
            <v>TERRA VEGETAL (ENSACADA)</v>
          </cell>
          <cell r="C4602" t="str">
            <v>KG</v>
          </cell>
          <cell r="D4602" t="str">
            <v>C</v>
          </cell>
          <cell r="E4602" t="str">
            <v>1,05</v>
          </cell>
        </row>
        <row r="4603">
          <cell r="A4603">
            <v>7253</v>
          </cell>
          <cell r="B4603" t="str">
            <v>TERRA VEGETAL (GRANEL)</v>
          </cell>
          <cell r="C4603" t="str">
            <v>M3</v>
          </cell>
          <cell r="D4603" t="str">
            <v>CR</v>
          </cell>
          <cell r="E4603" t="str">
            <v>225,00</v>
          </cell>
        </row>
        <row r="4604">
          <cell r="A4604">
            <v>43781</v>
          </cell>
          <cell r="B4604" t="str">
            <v>TESTE</v>
          </cell>
          <cell r="C4604" t="str">
            <v>CX</v>
          </cell>
          <cell r="D4604" t="str">
            <v>CR</v>
          </cell>
          <cell r="E4604" t="str">
            <v>45,00</v>
          </cell>
        </row>
        <row r="4605">
          <cell r="A4605">
            <v>4806</v>
          </cell>
          <cell r="B4605" t="str">
            <v>TESTEIRA ANTIDERRAPANTE PARA PISO VINILICO *5 X 2,5* CM, E = 2 MM</v>
          </cell>
          <cell r="C4605" t="str">
            <v>M</v>
          </cell>
          <cell r="D4605" t="str">
            <v>CR</v>
          </cell>
          <cell r="E4605" t="str">
            <v>13,75</v>
          </cell>
        </row>
        <row r="4606">
          <cell r="A4606">
            <v>34401</v>
          </cell>
          <cell r="B4606" t="str">
            <v>TIJOLO CERAMICO LAMINADO 5,5 X 11 X 23 CM (L X A X C)</v>
          </cell>
          <cell r="C4606" t="str">
            <v>UN</v>
          </cell>
          <cell r="D4606" t="str">
            <v>CR</v>
          </cell>
          <cell r="E4606" t="str">
            <v>2,25</v>
          </cell>
        </row>
        <row r="4607">
          <cell r="A4607">
            <v>7260</v>
          </cell>
          <cell r="B4607" t="str">
            <v>TIJOLO CERAMICO MACICO APARENTE *6 X 12 X 24* CM (L X A X C)</v>
          </cell>
          <cell r="C4607" t="str">
            <v>UN</v>
          </cell>
          <cell r="D4607" t="str">
            <v>CR</v>
          </cell>
          <cell r="E4607" t="str">
            <v>2,00</v>
          </cell>
        </row>
        <row r="4608">
          <cell r="A4608">
            <v>7256</v>
          </cell>
          <cell r="B4608" t="str">
            <v>TIJOLO CERAMICO MACICO APARENTE 2 FUROS, *6,5 X 10 X 20* CM (L X A X C)</v>
          </cell>
          <cell r="C4608" t="str">
            <v>UN</v>
          </cell>
          <cell r="D4608" t="str">
            <v>CR</v>
          </cell>
          <cell r="E4608" t="str">
            <v>1,98</v>
          </cell>
        </row>
        <row r="4609">
          <cell r="A4609">
            <v>7258</v>
          </cell>
          <cell r="B4609" t="str">
            <v>TIJOLO CERAMICO MACICO COMUM *5 X 10 X 20* CM (L X A X C)</v>
          </cell>
          <cell r="C4609" t="str">
            <v>UN</v>
          </cell>
          <cell r="D4609" t="str">
            <v>CR</v>
          </cell>
          <cell r="E4609" t="str">
            <v>0,81</v>
          </cell>
        </row>
        <row r="4610">
          <cell r="A4610">
            <v>34400</v>
          </cell>
          <cell r="B4610" t="str">
            <v>TIJOLO CERAMICO REFRATARIO 2,5 X 11,4 X 22,9 CM (L X A X C)</v>
          </cell>
          <cell r="C4610" t="str">
            <v>UN</v>
          </cell>
          <cell r="D4610" t="str">
            <v>CR</v>
          </cell>
          <cell r="E4610" t="str">
            <v>3,47</v>
          </cell>
        </row>
        <row r="4611">
          <cell r="A4611">
            <v>10617</v>
          </cell>
          <cell r="B4611" t="str">
            <v>TIJOLO CERAMICO REFRATARIO 6,3 X 11,4 X 22,9 CM (L X A X C)</v>
          </cell>
          <cell r="C4611" t="str">
            <v>UN</v>
          </cell>
          <cell r="D4611" t="str">
            <v>CR</v>
          </cell>
          <cell r="E4611" t="str">
            <v>6,64</v>
          </cell>
        </row>
        <row r="4612">
          <cell r="A4612">
            <v>7274</v>
          </cell>
          <cell r="B4612" t="str">
            <v>TIL PARA LIGACAO PREDIAL, EM PVC, JE, BBB, DN 100 X 100 MM, PARA REDE COLETORA ESGOTO (NBR 10569)</v>
          </cell>
          <cell r="C4612" t="str">
            <v>UN</v>
          </cell>
          <cell r="D4612" t="str">
            <v>AS</v>
          </cell>
          <cell r="E4612" t="str">
            <v>55,43</v>
          </cell>
        </row>
        <row r="4613">
          <cell r="A4613">
            <v>11663</v>
          </cell>
          <cell r="B4613" t="str">
            <v>TIL TUBO QUEDA, EM PVC, JE, BBB, DN 100 X 100 MM, PARA REDE COLETORA DE ESGOTO (NBR 10569)</v>
          </cell>
          <cell r="C4613" t="str">
            <v>UN</v>
          </cell>
          <cell r="D4613" t="str">
            <v>AS</v>
          </cell>
          <cell r="E4613" t="str">
            <v>455,94</v>
          </cell>
        </row>
        <row r="4614">
          <cell r="A4614">
            <v>154</v>
          </cell>
          <cell r="B4614" t="str">
            <v>TINTA / REVESTIMENTO A BASE DE RESINA EPOXI COM ALCATRAO, BICOMPONENTE</v>
          </cell>
          <cell r="C4614" t="str">
            <v>L</v>
          </cell>
          <cell r="D4614" t="str">
            <v>CR</v>
          </cell>
          <cell r="E4614" t="str">
            <v>53,94</v>
          </cell>
        </row>
        <row r="4615">
          <cell r="A4615">
            <v>38121</v>
          </cell>
          <cell r="B4615" t="str">
            <v>TINTA A BASE DE RESINA ACRILICA EMULSIONADA EM AGUA, PARA SINALIZACAO HORIZONTAL VIARIA (NBR 13699)</v>
          </cell>
          <cell r="C4615" t="str">
            <v>L</v>
          </cell>
          <cell r="D4615" t="str">
            <v>CR</v>
          </cell>
          <cell r="E4615" t="str">
            <v>12,30</v>
          </cell>
        </row>
        <row r="4616">
          <cell r="A4616">
            <v>7343</v>
          </cell>
          <cell r="B4616" t="str">
            <v>TINTA A BASE DE RESINA ACRILICA, PARA SINALIZACAO HORIZONTAL VIARIA (NBR 11862)</v>
          </cell>
          <cell r="C4616" t="str">
            <v>L</v>
          </cell>
          <cell r="D4616" t="str">
            <v>CR</v>
          </cell>
          <cell r="E4616" t="str">
            <v>12,46</v>
          </cell>
        </row>
        <row r="4617">
          <cell r="A4617">
            <v>43776</v>
          </cell>
          <cell r="B4617" t="str">
            <v>TINTA A OLEO BRILHANTE, PARA MADEIRAS E METAIS</v>
          </cell>
          <cell r="C4617" t="str">
            <v>L</v>
          </cell>
          <cell r="D4617" t="str">
            <v>CR</v>
          </cell>
          <cell r="E4617" t="str">
            <v>16,95</v>
          </cell>
        </row>
        <row r="4618">
          <cell r="A4618">
            <v>7350</v>
          </cell>
          <cell r="B4618" t="str">
            <v>TINTA ACRILICA PARA CERAMICA</v>
          </cell>
          <cell r="C4618" t="str">
            <v>L</v>
          </cell>
          <cell r="D4618" t="str">
            <v>CR</v>
          </cell>
          <cell r="E4618" t="str">
            <v>27,21</v>
          </cell>
        </row>
        <row r="4619">
          <cell r="A4619">
            <v>7348</v>
          </cell>
          <cell r="B4619" t="str">
            <v>TINTA ACRILICA PREMIUM PARA PISO</v>
          </cell>
          <cell r="C4619" t="str">
            <v>L</v>
          </cell>
          <cell r="D4619" t="str">
            <v>CR</v>
          </cell>
          <cell r="E4619" t="str">
            <v>15,26</v>
          </cell>
        </row>
        <row r="4620">
          <cell r="A4620">
            <v>7356</v>
          </cell>
          <cell r="B4620" t="str">
            <v>TINTA ACRILICA PREMIUM, COR BRANCO FOSCO</v>
          </cell>
          <cell r="C4620" t="str">
            <v>L</v>
          </cell>
          <cell r="D4620" t="str">
            <v>CR</v>
          </cell>
          <cell r="E4620" t="str">
            <v>22,88</v>
          </cell>
        </row>
        <row r="4621">
          <cell r="A4621">
            <v>7313</v>
          </cell>
          <cell r="B4621" t="str">
            <v>TINTA ASFALTICA IMPERMEABILIZANTE DILUIDA EM SOLVENTE, PARA MATERIAIS CIMENTICIOS, METAL E MADEIRA</v>
          </cell>
          <cell r="C4621" t="str">
            <v>L</v>
          </cell>
          <cell r="D4621" t="str">
            <v>CR</v>
          </cell>
          <cell r="E4621" t="str">
            <v>16,07</v>
          </cell>
        </row>
        <row r="4622">
          <cell r="A4622">
            <v>7319</v>
          </cell>
          <cell r="B4622" t="str">
            <v>TINTA ASFALTICA IMPERMEABILIZANTE DISPERSA EM AGUA, PARA MATERIAIS CIMENTICIOS</v>
          </cell>
          <cell r="C4622" t="str">
            <v>L</v>
          </cell>
          <cell r="D4622" t="str">
            <v>CR</v>
          </cell>
          <cell r="E4622" t="str">
            <v>9,20</v>
          </cell>
        </row>
        <row r="4623">
          <cell r="A4623">
            <v>38119</v>
          </cell>
          <cell r="B4623" t="str">
            <v>TINTA BORRACHA CLORADA, ACABAMENTO SEMIBRILHO, BRANCA</v>
          </cell>
          <cell r="C4623" t="str">
            <v>L</v>
          </cell>
          <cell r="D4623" t="str">
            <v>CR</v>
          </cell>
          <cell r="E4623" t="str">
            <v>79,94</v>
          </cell>
        </row>
        <row r="4624">
          <cell r="A4624">
            <v>7314</v>
          </cell>
          <cell r="B4624" t="str">
            <v>TINTA BORRACHA CLORADA, ACABAMENTO SEMIBRILHO, CORES VIVAS</v>
          </cell>
          <cell r="C4624" t="str">
            <v>L</v>
          </cell>
          <cell r="D4624" t="str">
            <v>CR</v>
          </cell>
          <cell r="E4624" t="str">
            <v>86,15</v>
          </cell>
        </row>
        <row r="4625">
          <cell r="A4625">
            <v>38131</v>
          </cell>
          <cell r="B4625" t="str">
            <v>TINTA BORRACHA, CLORADA, ACABAMENTO SEMIBRILHO, PRETA</v>
          </cell>
          <cell r="C4625" t="str">
            <v>L</v>
          </cell>
          <cell r="D4625" t="str">
            <v>CR</v>
          </cell>
          <cell r="E4625" t="str">
            <v>80,65</v>
          </cell>
        </row>
        <row r="4626">
          <cell r="A4626">
            <v>7304</v>
          </cell>
          <cell r="B4626" t="str">
            <v>TINTA EPOXI BASE AGUA PREMIUM, BRANCA</v>
          </cell>
          <cell r="C4626" t="str">
            <v>L</v>
          </cell>
          <cell r="D4626" t="str">
            <v>CR</v>
          </cell>
          <cell r="E4626" t="str">
            <v>50,23</v>
          </cell>
        </row>
        <row r="4627">
          <cell r="A4627">
            <v>43649</v>
          </cell>
          <cell r="B4627" t="str">
            <v>TINTA ESMALTE BASE AGUA PREMIUM ACETINADO</v>
          </cell>
          <cell r="C4627" t="str">
            <v>L</v>
          </cell>
          <cell r="D4627" t="str">
            <v>CR</v>
          </cell>
          <cell r="E4627" t="str">
            <v>25,98</v>
          </cell>
        </row>
        <row r="4628">
          <cell r="A4628">
            <v>43650</v>
          </cell>
          <cell r="B4628" t="str">
            <v>TINTA ESMALTE BASE AGUA PREMIUM BRILHANTE</v>
          </cell>
          <cell r="C4628" t="str">
            <v>L</v>
          </cell>
          <cell r="D4628" t="str">
            <v>CR</v>
          </cell>
          <cell r="E4628" t="str">
            <v>24,55</v>
          </cell>
        </row>
        <row r="4629">
          <cell r="A4629">
            <v>7311</v>
          </cell>
          <cell r="B4629" t="str">
            <v>TINTA ESMALTE SINTETICO PREMIUM ACETINADO</v>
          </cell>
          <cell r="C4629" t="str">
            <v>L</v>
          </cell>
          <cell r="D4629" t="str">
            <v>CR</v>
          </cell>
          <cell r="E4629" t="str">
            <v>25,15</v>
          </cell>
        </row>
        <row r="4630">
          <cell r="A4630">
            <v>7292</v>
          </cell>
          <cell r="B4630" t="str">
            <v>TINTA ESMALTE SINTETICO PREMIUM BRILHANTE</v>
          </cell>
          <cell r="C4630" t="str">
            <v>L</v>
          </cell>
          <cell r="D4630" t="str">
            <v>C</v>
          </cell>
          <cell r="E4630" t="str">
            <v>24,35</v>
          </cell>
        </row>
        <row r="4631">
          <cell r="A4631">
            <v>7293</v>
          </cell>
          <cell r="B4631" t="str">
            <v>TINTA ESMALTE SINTETICO PREMIUM DE DUPLA ACAO GRAFITE FOSCO PARA SUPERFICIES METALICAS FERROSAS</v>
          </cell>
          <cell r="C4631" t="str">
            <v>L</v>
          </cell>
          <cell r="D4631" t="str">
            <v>CR</v>
          </cell>
          <cell r="E4631" t="str">
            <v>26,94</v>
          </cell>
        </row>
        <row r="4632">
          <cell r="A4632">
            <v>7306</v>
          </cell>
          <cell r="B4632" t="str">
            <v>TINTA ESMALTE SINTETICO PREMIUM DE EFEITO PROTETOR DE SUPERFICIE METALICA ALUMINIO</v>
          </cell>
          <cell r="C4632" t="str">
            <v>L</v>
          </cell>
          <cell r="D4632" t="str">
            <v>CR</v>
          </cell>
          <cell r="E4632" t="str">
            <v>29,73</v>
          </cell>
        </row>
        <row r="4633">
          <cell r="A4633">
            <v>7288</v>
          </cell>
          <cell r="B4633" t="str">
            <v>TINTA ESMALTE SINTETICO PREMIUM FOSCO</v>
          </cell>
          <cell r="C4633" t="str">
            <v>L</v>
          </cell>
          <cell r="D4633" t="str">
            <v>CR</v>
          </cell>
          <cell r="E4633" t="str">
            <v>24,68</v>
          </cell>
        </row>
        <row r="4634">
          <cell r="A4634">
            <v>43625</v>
          </cell>
          <cell r="B4634" t="str">
            <v>TINTA ESMALTE SINTETICO STANDARD ACETINADO</v>
          </cell>
          <cell r="C4634" t="str">
            <v>L</v>
          </cell>
          <cell r="D4634" t="str">
            <v>CR</v>
          </cell>
          <cell r="E4634" t="str">
            <v>19,93</v>
          </cell>
        </row>
        <row r="4635">
          <cell r="A4635">
            <v>43647</v>
          </cell>
          <cell r="B4635" t="str">
            <v>TINTA ESMALTE SINTETICO STANDARD BRILHANTE</v>
          </cell>
          <cell r="C4635" t="str">
            <v>L</v>
          </cell>
          <cell r="D4635" t="str">
            <v>CR</v>
          </cell>
          <cell r="E4635" t="str">
            <v>18,10</v>
          </cell>
        </row>
        <row r="4636">
          <cell r="A4636">
            <v>43648</v>
          </cell>
          <cell r="B4636" t="str">
            <v>TINTA ESMALTE SINTETICO STANDARD FOSCO</v>
          </cell>
          <cell r="C4636" t="str">
            <v>L</v>
          </cell>
          <cell r="D4636" t="str">
            <v>CR</v>
          </cell>
          <cell r="E4636" t="str">
            <v>17,47</v>
          </cell>
        </row>
        <row r="4637">
          <cell r="A4637">
            <v>35693</v>
          </cell>
          <cell r="B4637" t="str">
            <v>TINTA LATEX ACRILICA ECONOMICA, COR BRANCA</v>
          </cell>
          <cell r="C4637" t="str">
            <v>L</v>
          </cell>
          <cell r="D4637" t="str">
            <v>CR</v>
          </cell>
          <cell r="E4637" t="str">
            <v>10,49</v>
          </cell>
        </row>
        <row r="4638">
          <cell r="A4638">
            <v>35692</v>
          </cell>
          <cell r="B4638" t="str">
            <v>TINTA LATEX ACRILICA STANDARD, COR BRANCA</v>
          </cell>
          <cell r="C4638" t="str">
            <v>L</v>
          </cell>
          <cell r="D4638" t="str">
            <v>CR</v>
          </cell>
          <cell r="E4638" t="str">
            <v>15,62</v>
          </cell>
        </row>
        <row r="4639">
          <cell r="A4639">
            <v>7342</v>
          </cell>
          <cell r="B4639" t="str">
            <v>TINTA MINERAL IMPERMEAVEL EM PO, BRANCA</v>
          </cell>
          <cell r="C4639" t="str">
            <v>KG</v>
          </cell>
          <cell r="D4639" t="str">
            <v>CR</v>
          </cell>
          <cell r="E4639" t="str">
            <v>1,76</v>
          </cell>
        </row>
        <row r="4640">
          <cell r="A4640">
            <v>39574</v>
          </cell>
          <cell r="B4640" t="str">
            <v>TIRANTE COM ELO, EM ARAME GALVANIZADO RIGIDO, NUMERO 10, COMPRIMENTO 2000 MM, PARA PENDURAL DE FORRO REMOVIVEL</v>
          </cell>
          <cell r="C4640" t="str">
            <v>UN</v>
          </cell>
          <cell r="D4640" t="str">
            <v>AS</v>
          </cell>
          <cell r="E4640" t="str">
            <v>4,39</v>
          </cell>
        </row>
        <row r="4641">
          <cell r="A4641">
            <v>11060</v>
          </cell>
          <cell r="B4641" t="str">
            <v>TIRANTE EM FERRO GALVANIZADO PARA CONTRAVENTAMENTO DE TELHA CANALETE 90, 1/4 " X 400 MM</v>
          </cell>
          <cell r="C4641" t="str">
            <v>UN</v>
          </cell>
          <cell r="D4641" t="str">
            <v>CR</v>
          </cell>
          <cell r="E4641" t="str">
            <v>25,13</v>
          </cell>
        </row>
        <row r="4642">
          <cell r="A4642">
            <v>37401</v>
          </cell>
          <cell r="B4642" t="str">
            <v>TOALHEIRO PLASTICO TIPO DISPENSER PARA PAPEL TOALHA INTERFOLHADO</v>
          </cell>
          <cell r="C4642" t="str">
            <v>UN</v>
          </cell>
          <cell r="D4642" t="str">
            <v>CR</v>
          </cell>
          <cell r="E4642" t="str">
            <v>52,00</v>
          </cell>
        </row>
        <row r="4643">
          <cell r="A4643">
            <v>7525</v>
          </cell>
          <cell r="B4643" t="str">
            <v>TOMADA INDUSTRIAL DE EMBUTIR 3P+T 30 A, 440 V, COM TRAVA, COM PLACA</v>
          </cell>
          <cell r="C4643" t="str">
            <v>UN</v>
          </cell>
          <cell r="D4643" t="str">
            <v>CR</v>
          </cell>
          <cell r="E4643" t="str">
            <v>43,82</v>
          </cell>
        </row>
        <row r="4644">
          <cell r="A4644">
            <v>7524</v>
          </cell>
          <cell r="B4644" t="str">
            <v>TOMADA INDUSTRIAL DE EMBUTIR 3P+T 30 A, 440 V, COM TRAVA, SEM PLACA</v>
          </cell>
          <cell r="C4644" t="str">
            <v>UN</v>
          </cell>
          <cell r="D4644" t="str">
            <v>CR</v>
          </cell>
          <cell r="E4644" t="str">
            <v>41,29</v>
          </cell>
        </row>
        <row r="4645">
          <cell r="A4645">
            <v>38105</v>
          </cell>
          <cell r="B4645" t="str">
            <v>TOMADA PARA ANTENA DE TV, CABO COAXIAL DE 9 MM (APENAS MODULO)</v>
          </cell>
          <cell r="C4645" t="str">
            <v>UN</v>
          </cell>
          <cell r="D4645" t="str">
            <v>CR</v>
          </cell>
          <cell r="E4645" t="str">
            <v>10,61</v>
          </cell>
        </row>
        <row r="4646">
          <cell r="A4646">
            <v>38084</v>
          </cell>
          <cell r="B4646" t="str">
            <v>TOMADA PARA ANTENA DE TV, CABO COAXIAL DE 9 MM, CONJUNTO MONTADO PARA EMBUTIR 4" X 2" (PLACA + SUPORTE + MODULO)</v>
          </cell>
          <cell r="C4646" t="str">
            <v>UN</v>
          </cell>
          <cell r="D4646" t="str">
            <v>CR</v>
          </cell>
          <cell r="E4646" t="str">
            <v>15,06</v>
          </cell>
        </row>
        <row r="4647">
          <cell r="A4647">
            <v>38103</v>
          </cell>
          <cell r="B4647" t="str">
            <v>TOMADA RJ11, 2 FIOS (APENAS MODULO)</v>
          </cell>
          <cell r="C4647" t="str">
            <v>UN</v>
          </cell>
          <cell r="D4647" t="str">
            <v>CR</v>
          </cell>
          <cell r="E4647" t="str">
            <v>15,92</v>
          </cell>
        </row>
        <row r="4648">
          <cell r="A4648">
            <v>38082</v>
          </cell>
          <cell r="B4648" t="str">
            <v>TOMADA RJ11, 2 FIOS, CONJUNTO MONTADO PARA EMBUTIR 4" X 2" (PLACA + SUPORTE + MODULO)</v>
          </cell>
          <cell r="C4648" t="str">
            <v>UN</v>
          </cell>
          <cell r="D4648" t="str">
            <v>CR</v>
          </cell>
          <cell r="E4648" t="str">
            <v>19,62</v>
          </cell>
        </row>
        <row r="4649">
          <cell r="A4649">
            <v>38104</v>
          </cell>
          <cell r="B4649" t="str">
            <v>TOMADA RJ45, 8 FIOS, CAT 5E (APENAS MODULO)</v>
          </cell>
          <cell r="C4649" t="str">
            <v>UN</v>
          </cell>
          <cell r="D4649" t="str">
            <v>CR</v>
          </cell>
          <cell r="E4649" t="str">
            <v>31,18</v>
          </cell>
        </row>
        <row r="4650">
          <cell r="A4650">
            <v>38083</v>
          </cell>
          <cell r="B4650" t="str">
            <v>TOMADA RJ45, 8 FIOS, CAT 5E, CONJUNTO MONTADO PARA EMBUTIR 4" X 2" (PLACA + SUPORTE + MODULO)</v>
          </cell>
          <cell r="C4650" t="str">
            <v>UN</v>
          </cell>
          <cell r="D4650" t="str">
            <v>CR</v>
          </cell>
          <cell r="E4650" t="str">
            <v>34,62</v>
          </cell>
        </row>
        <row r="4651">
          <cell r="A4651">
            <v>38101</v>
          </cell>
          <cell r="B4651" t="str">
            <v>TOMADA 2P+T 10A, 250V  (APENAS MODULO)</v>
          </cell>
          <cell r="C4651" t="str">
            <v>UN</v>
          </cell>
          <cell r="D4651" t="str">
            <v>CR</v>
          </cell>
          <cell r="E4651" t="str">
            <v>7,57</v>
          </cell>
        </row>
        <row r="4652">
          <cell r="A4652">
            <v>7528</v>
          </cell>
          <cell r="B4652" t="str">
            <v>TOMADA 2P+T 10A, 250V, CONJUNTO MONTADO PARA EMBUTIR 4" X 2" (PLACA + SUPORTE + MODULO)</v>
          </cell>
          <cell r="C4652" t="str">
            <v>UN</v>
          </cell>
          <cell r="D4652" t="str">
            <v>C</v>
          </cell>
          <cell r="E4652" t="str">
            <v>8,90</v>
          </cell>
        </row>
        <row r="4653">
          <cell r="A4653">
            <v>12147</v>
          </cell>
          <cell r="B4653" t="str">
            <v>TOMADA 2P+T 10A, 250V, CONJUNTO MONTADO PARA SOBREPOR 4" X 2" (CAIXA + MODULO)</v>
          </cell>
          <cell r="C4653" t="str">
            <v>UN</v>
          </cell>
          <cell r="D4653" t="str">
            <v>CR</v>
          </cell>
          <cell r="E4653" t="str">
            <v>13,57</v>
          </cell>
        </row>
        <row r="4654">
          <cell r="A4654">
            <v>38075</v>
          </cell>
          <cell r="B4654" t="str">
            <v>TOMADA 2P+T 20A 250V, CONJUNTO MONTADO PARA EMBUTIR 4" X 2" (PLACA + SUPORTE + MODULO)</v>
          </cell>
          <cell r="C4654" t="str">
            <v>UN</v>
          </cell>
          <cell r="D4654" t="str">
            <v>CR</v>
          </cell>
          <cell r="E4654" t="str">
            <v>15,41</v>
          </cell>
        </row>
        <row r="4655">
          <cell r="A4655">
            <v>38102</v>
          </cell>
          <cell r="B4655" t="str">
            <v>TOMADA 2P+T 20A, 250V  (APENAS MODULO)</v>
          </cell>
          <cell r="C4655" t="str">
            <v>UN</v>
          </cell>
          <cell r="D4655" t="str">
            <v>CR</v>
          </cell>
          <cell r="E4655" t="str">
            <v>9,69</v>
          </cell>
        </row>
        <row r="4656">
          <cell r="A4656">
            <v>38076</v>
          </cell>
          <cell r="B4656" t="str">
            <v>TOMADAS (2 MODULOS) 2P+T 10A, 250V, CONJUNTO MONTADO PARA EMBUTIR 4" X 2" (PLACA + SUPORTE + MODULOS)</v>
          </cell>
          <cell r="C4656" t="str">
            <v>UN</v>
          </cell>
          <cell r="D4656" t="str">
            <v>CR</v>
          </cell>
          <cell r="E4656" t="str">
            <v>17,28</v>
          </cell>
        </row>
        <row r="4657">
          <cell r="A4657">
            <v>7592</v>
          </cell>
          <cell r="B4657" t="str">
            <v>TOPOGRAFO</v>
          </cell>
          <cell r="C4657" t="str">
            <v>H</v>
          </cell>
          <cell r="D4657" t="str">
            <v>C</v>
          </cell>
          <cell r="E4657" t="str">
            <v>17,56</v>
          </cell>
        </row>
        <row r="4658">
          <cell r="A4658">
            <v>40820</v>
          </cell>
          <cell r="B4658" t="str">
            <v>TOPOGRAFO (MENSALISTA)</v>
          </cell>
          <cell r="C4658" t="str">
            <v>MES</v>
          </cell>
          <cell r="D4658" t="str">
            <v>CR</v>
          </cell>
          <cell r="E4658" t="str">
            <v>3.094,08</v>
          </cell>
        </row>
        <row r="4659">
          <cell r="A4659">
            <v>11762</v>
          </cell>
          <cell r="B4659" t="str">
            <v>TORNEIRA CROMADA COM BICO PARA JARDIM/TANQUE 1/2 " OU 3/4 " (REF 1153)</v>
          </cell>
          <cell r="C4659" t="str">
            <v>UN</v>
          </cell>
          <cell r="D4659" t="str">
            <v>CR</v>
          </cell>
          <cell r="E4659" t="str">
            <v>49,84</v>
          </cell>
        </row>
        <row r="4660">
          <cell r="A4660">
            <v>13418</v>
          </cell>
          <cell r="B4660" t="str">
            <v>TORNEIRA CROMADA CURTA SEM BICO PARA TANQUE, PADRAO POPULAR, 1/2 " OU 3/4 " (REF 1140)</v>
          </cell>
          <cell r="C4660" t="str">
            <v>UN</v>
          </cell>
          <cell r="D4660" t="str">
            <v>CR</v>
          </cell>
          <cell r="E4660" t="str">
            <v>13,92</v>
          </cell>
        </row>
        <row r="4661">
          <cell r="A4661">
            <v>13984</v>
          </cell>
          <cell r="B4661" t="str">
            <v>TORNEIRA CROMADA CURTA SEM BICO PARA USO GERAL  1/2 " OU 3/4 " (REF 1152)</v>
          </cell>
          <cell r="C4661" t="str">
            <v>UN</v>
          </cell>
          <cell r="D4661" t="str">
            <v>CR</v>
          </cell>
          <cell r="E4661" t="str">
            <v>34,83</v>
          </cell>
        </row>
        <row r="4662">
          <cell r="A4662">
            <v>11772</v>
          </cell>
          <cell r="B4662" t="str">
            <v>TORNEIRA CROMADA DE MESA PARA COZINHA BICA MOVEL COM AREJADOR 1/2 " OU 3/4 " (REF 1167)</v>
          </cell>
          <cell r="C4662" t="str">
            <v>UN</v>
          </cell>
          <cell r="D4662" t="str">
            <v>CR</v>
          </cell>
          <cell r="E4662" t="str">
            <v>84,58</v>
          </cell>
        </row>
        <row r="4663">
          <cell r="A4663">
            <v>36795</v>
          </cell>
          <cell r="B4663" t="str">
            <v>TORNEIRA CROMADA DE MESA PARA LAVATORIO COM SENSOR DE PRESENCA</v>
          </cell>
          <cell r="C4663" t="str">
            <v>UN</v>
          </cell>
          <cell r="D4663" t="str">
            <v>CR</v>
          </cell>
          <cell r="E4663" t="str">
            <v>544,02</v>
          </cell>
        </row>
        <row r="4664">
          <cell r="A4664">
            <v>36796</v>
          </cell>
          <cell r="B4664" t="str">
            <v>TORNEIRA CROMADA DE MESA PARA LAVATORIO TEMPORIZADA PRESSAO BICA BAIXA</v>
          </cell>
          <cell r="C4664" t="str">
            <v>UN</v>
          </cell>
          <cell r="D4664" t="str">
            <v>CR</v>
          </cell>
          <cell r="E4664" t="str">
            <v>140,07</v>
          </cell>
        </row>
        <row r="4665">
          <cell r="A4665">
            <v>36791</v>
          </cell>
          <cell r="B4665" t="str">
            <v>TORNEIRA CROMADA DE MESA PARA LAVATORIO, BICA ALTA (REF 1195)</v>
          </cell>
          <cell r="C4665" t="str">
            <v>UN</v>
          </cell>
          <cell r="D4665" t="str">
            <v>CR</v>
          </cell>
          <cell r="E4665" t="str">
            <v>72,17</v>
          </cell>
        </row>
        <row r="4666">
          <cell r="A4666">
            <v>13415</v>
          </cell>
          <cell r="B4666" t="str">
            <v>TORNEIRA CROMADA DE MESA PARA LAVATORIO, PADRAO POPULAR, 1/2 " OU 3/4 " (REF 1193)</v>
          </cell>
          <cell r="C4666" t="str">
            <v>UN</v>
          </cell>
          <cell r="D4666" t="str">
            <v>C</v>
          </cell>
          <cell r="E4666" t="str">
            <v>41,95</v>
          </cell>
        </row>
        <row r="4667">
          <cell r="A4667">
            <v>36792</v>
          </cell>
          <cell r="B4667" t="str">
            <v>TORNEIRA CROMADA DE PAREDE LONGA PARA LAVATORIO (REF 1178)</v>
          </cell>
          <cell r="C4667" t="str">
            <v>UN</v>
          </cell>
          <cell r="D4667" t="str">
            <v>CR</v>
          </cell>
          <cell r="E4667" t="str">
            <v>137,95</v>
          </cell>
        </row>
        <row r="4668">
          <cell r="A4668">
            <v>11773</v>
          </cell>
          <cell r="B4668" t="str">
            <v>TORNEIRA CROMADA DE PAREDE PARA COZINHA BICA MOVEL COM AREJADOR 1/2 " OU 3/4 " (REF 1168)</v>
          </cell>
          <cell r="C4668" t="str">
            <v>UN</v>
          </cell>
          <cell r="D4668" t="str">
            <v>CR</v>
          </cell>
          <cell r="E4668" t="str">
            <v>80,75</v>
          </cell>
        </row>
        <row r="4669">
          <cell r="A4669">
            <v>11775</v>
          </cell>
          <cell r="B4669" t="str">
            <v>TORNEIRA CROMADA DE PAREDE PARA COZINHA COM AREJADOR 1/2 " OU 3/4 " (REF 1157)</v>
          </cell>
          <cell r="C4669" t="str">
            <v>UN</v>
          </cell>
          <cell r="D4669" t="str">
            <v>CR</v>
          </cell>
          <cell r="E4669" t="str">
            <v>84,32</v>
          </cell>
        </row>
        <row r="4670">
          <cell r="A4670">
            <v>13983</v>
          </cell>
          <cell r="B4670" t="str">
            <v>TORNEIRA CROMADA DE PAREDE PARA COZINHA COM AREJADOR, PADRAO POPULAR, 1/2 " OU 3/4 " (REF 1159)</v>
          </cell>
          <cell r="C4670" t="str">
            <v>UN</v>
          </cell>
          <cell r="D4670" t="str">
            <v>CR</v>
          </cell>
          <cell r="E4670" t="str">
            <v>43,08</v>
          </cell>
        </row>
        <row r="4671">
          <cell r="A4671">
            <v>13416</v>
          </cell>
          <cell r="B4671" t="str">
            <v>TORNEIRA CROMADA DE PAREDE PARA COZINHA SEM AREJADOR, PADRAO POPULAR, 1/2 " OU 3/4 " (REF 1158)</v>
          </cell>
          <cell r="C4671" t="str">
            <v>UN</v>
          </cell>
          <cell r="D4671" t="str">
            <v>CR</v>
          </cell>
          <cell r="E4671" t="str">
            <v>34,74</v>
          </cell>
        </row>
        <row r="4672">
          <cell r="A4672">
            <v>13417</v>
          </cell>
          <cell r="B4672" t="str">
            <v>TORNEIRA CROMADA SEM BICO PARA TANQUE 1/2 " OU 3/4 " (REF 1143)</v>
          </cell>
          <cell r="C4672" t="str">
            <v>UN</v>
          </cell>
          <cell r="D4672" t="str">
            <v>CR</v>
          </cell>
          <cell r="E4672" t="str">
            <v>30,64</v>
          </cell>
        </row>
        <row r="4673">
          <cell r="A4673">
            <v>7604</v>
          </cell>
          <cell r="B4673" t="str">
            <v>TORNEIRA CROMADA SEM BICO PARA TANQUE, PADRAO POPULAR, 1/2 " OU 3/4 " (REF 1126)</v>
          </cell>
          <cell r="C4673" t="str">
            <v>UN</v>
          </cell>
          <cell r="D4673" t="str">
            <v>CR</v>
          </cell>
          <cell r="E4673" t="str">
            <v>13,27</v>
          </cell>
        </row>
        <row r="4674">
          <cell r="A4674">
            <v>11763</v>
          </cell>
          <cell r="B4674" t="str">
            <v>TORNEIRA DE BOIA CONVENCIONAL PARA CAIXA D'AGUA, 1.1/2", COM HASTE E TORNEIRA METALICOS E BALAO PLASTICO</v>
          </cell>
          <cell r="C4674" t="str">
            <v>UN</v>
          </cell>
          <cell r="D4674" t="str">
            <v>CR</v>
          </cell>
          <cell r="E4674" t="str">
            <v>97,82</v>
          </cell>
        </row>
        <row r="4675">
          <cell r="A4675">
            <v>11764</v>
          </cell>
          <cell r="B4675" t="str">
            <v>TORNEIRA DE BOIA CONVENCIONAL PARA CAIXA D'AGUA, 1.1/4", COM HASTE E TORNEIRA METALICOS E BALAO PLASTICO</v>
          </cell>
          <cell r="C4675" t="str">
            <v>UN</v>
          </cell>
          <cell r="D4675" t="str">
            <v>CR</v>
          </cell>
          <cell r="E4675" t="str">
            <v>104,49</v>
          </cell>
        </row>
        <row r="4676">
          <cell r="A4676">
            <v>11829</v>
          </cell>
          <cell r="B4676" t="str">
            <v>TORNEIRA DE BOIA CONVENCIONAL PARA CAIXA D'AGUA, 1/2", COM HASTE E TORNEIRA METALICOS E BALAO PLASTICO</v>
          </cell>
          <cell r="C4676" t="str">
            <v>UN</v>
          </cell>
          <cell r="D4676" t="str">
            <v>CR</v>
          </cell>
          <cell r="E4676" t="str">
            <v>25,04</v>
          </cell>
        </row>
        <row r="4677">
          <cell r="A4677">
            <v>11825</v>
          </cell>
          <cell r="B4677" t="str">
            <v>TORNEIRA DE BOIA CONVENCIONAL PARA CAIXA D'AGUA, 1", COM HASTE E TORNEIRA METALICOS E BALAO PLASTICO</v>
          </cell>
          <cell r="C4677" t="str">
            <v>UN</v>
          </cell>
          <cell r="D4677" t="str">
            <v>CR</v>
          </cell>
          <cell r="E4677" t="str">
            <v>42,93</v>
          </cell>
        </row>
        <row r="4678">
          <cell r="A4678">
            <v>11767</v>
          </cell>
          <cell r="B4678" t="str">
            <v>TORNEIRA DE BOIA CONVENCIONAL PARA CAIXA D'AGUA, 2", COM HASTE E TORNEIRA METALICOS E BALAO PLASTICO</v>
          </cell>
          <cell r="C4678" t="str">
            <v>UN</v>
          </cell>
          <cell r="D4678" t="str">
            <v>CR</v>
          </cell>
          <cell r="E4678" t="str">
            <v>173,43</v>
          </cell>
        </row>
        <row r="4679">
          <cell r="A4679">
            <v>11830</v>
          </cell>
          <cell r="B4679" t="str">
            <v>TORNEIRA DE BOIA CONVENCIONAL PARA CAIXA D'AGUA, 3/4", COM HASTE E TORNEIRA METALICOS E BALAO PLASTICO</v>
          </cell>
          <cell r="C4679" t="str">
            <v>UN</v>
          </cell>
          <cell r="D4679" t="str">
            <v>CR</v>
          </cell>
          <cell r="E4679" t="str">
            <v>27,06</v>
          </cell>
        </row>
        <row r="4680">
          <cell r="A4680">
            <v>11766</v>
          </cell>
          <cell r="B4680" t="str">
            <v>TORNEIRA DE BOIA VAZAO TOTAL PARA CAIXA D'AGUA, 1/2", COM HASTE E TORNEIRA METALICOS E BALAO PLASTICO</v>
          </cell>
          <cell r="C4680" t="str">
            <v>UN</v>
          </cell>
          <cell r="D4680" t="str">
            <v>CR</v>
          </cell>
          <cell r="E4680" t="str">
            <v>48,10</v>
          </cell>
        </row>
        <row r="4681">
          <cell r="A4681">
            <v>11765</v>
          </cell>
          <cell r="B4681" t="str">
            <v>TORNEIRA DE BOIA VAZAO TOTAL PARA CAIXA D'AGUA, 1", COM HASTE E TORNEIRA METALICOS E BALAO PLASTICO</v>
          </cell>
          <cell r="C4681" t="str">
            <v>UN</v>
          </cell>
          <cell r="D4681" t="str">
            <v>CR</v>
          </cell>
          <cell r="E4681" t="str">
            <v>65,50</v>
          </cell>
        </row>
        <row r="4682">
          <cell r="A4682">
            <v>11824</v>
          </cell>
          <cell r="B4682" t="str">
            <v>TORNEIRA DE BOIA VAZAO TOTAL PARA CAIXA D'AGUA, 3/4", COM HASTE E TORNEIRA METALICOS E BALAO PLASTICO</v>
          </cell>
          <cell r="C4682" t="str">
            <v>UN</v>
          </cell>
          <cell r="D4682" t="str">
            <v>CR</v>
          </cell>
          <cell r="E4682" t="str">
            <v>49,61</v>
          </cell>
        </row>
        <row r="4683">
          <cell r="A4683">
            <v>11777</v>
          </cell>
          <cell r="B4683" t="str">
            <v>TORNEIRA ELETRICA DE PAREDE, BICA ALTA, PARA COZINHA, 5500 W (110/220 V)</v>
          </cell>
          <cell r="C4683" t="str">
            <v>UN</v>
          </cell>
          <cell r="D4683" t="str">
            <v>CR</v>
          </cell>
          <cell r="E4683" t="str">
            <v>140,73</v>
          </cell>
        </row>
        <row r="4684">
          <cell r="A4684">
            <v>7602</v>
          </cell>
          <cell r="B4684" t="str">
            <v>TORNEIRA METAL AMARELO COM BICO PARA JARDIM, PADRAO POPULAR, 1/2 " OU 3/4 " (REF 1128)</v>
          </cell>
          <cell r="C4684" t="str">
            <v>UN</v>
          </cell>
          <cell r="D4684" t="str">
            <v>CR</v>
          </cell>
          <cell r="E4684" t="str">
            <v>13,15</v>
          </cell>
        </row>
        <row r="4685">
          <cell r="A4685">
            <v>7603</v>
          </cell>
          <cell r="B4685" t="str">
            <v>TORNEIRA METAL AMARELO CURTA SEM BICO PARA TANQUE, PADRAO POPULAR, 1/2 " OU 3/4 " (REF 1120)</v>
          </cell>
          <cell r="C4685" t="str">
            <v>UN</v>
          </cell>
          <cell r="D4685" t="str">
            <v>CR</v>
          </cell>
          <cell r="E4685" t="str">
            <v>12,76</v>
          </cell>
        </row>
        <row r="4686">
          <cell r="A4686">
            <v>11826</v>
          </cell>
          <cell r="B4686" t="str">
            <v>TORNEIRA METALICA DE BOIA CONVENCIONAL PARA CAIXA D'AGUA, 1/2 ", COM HASTE, TORNEIRA E BALAO METALICOS</v>
          </cell>
          <cell r="C4686" t="str">
            <v>UN</v>
          </cell>
          <cell r="D4686" t="str">
            <v>CR</v>
          </cell>
          <cell r="E4686" t="str">
            <v>41,67</v>
          </cell>
        </row>
        <row r="4687">
          <cell r="A4687">
            <v>7606</v>
          </cell>
          <cell r="B4687" t="str">
            <v>TORNEIRA METALICA DE BOIA CONVENCIONAL PARA CAIXA D'AGUA, 3/4 ", COM HASTE, TORNEIRA E BALAO METALICOS</v>
          </cell>
          <cell r="C4687" t="str">
            <v>UN</v>
          </cell>
          <cell r="D4687" t="str">
            <v>CR</v>
          </cell>
          <cell r="E4687" t="str">
            <v>43,42</v>
          </cell>
        </row>
        <row r="4688">
          <cell r="A4688">
            <v>40329</v>
          </cell>
          <cell r="B4688" t="str">
            <v>TORNEIRA PLASTICA DE BOIA CONVENCIONAL PARA CAIXA DE AGUA, 3/4 ", COM HASTE METALICA E COM TORNEIRA E BALAO PLASTICOS (PADRAO POPULAR)</v>
          </cell>
          <cell r="C4688" t="str">
            <v>UN</v>
          </cell>
          <cell r="D4688" t="str">
            <v>C</v>
          </cell>
          <cell r="E4688" t="str">
            <v>21,00</v>
          </cell>
        </row>
        <row r="4689">
          <cell r="A4689">
            <v>11823</v>
          </cell>
          <cell r="B4689" t="str">
            <v>TORNEIRA PLASTICA DE BOIA PARA CAIXA DE DESCARGA,  1/2", BALAO E TORNEIRA PLASTICOS, COM HASTE METALICA</v>
          </cell>
          <cell r="C4689" t="str">
            <v>UN</v>
          </cell>
          <cell r="D4689" t="str">
            <v>CR</v>
          </cell>
          <cell r="E4689" t="str">
            <v>9,07</v>
          </cell>
        </row>
        <row r="4690">
          <cell r="A4690">
            <v>11822</v>
          </cell>
          <cell r="B4690" t="str">
            <v>TORNEIRA PLASTICA DE MESA, BICA MOVEL, PARA COZINHA 1/2 "</v>
          </cell>
          <cell r="C4690" t="str">
            <v>UN</v>
          </cell>
          <cell r="D4690" t="str">
            <v>CR</v>
          </cell>
          <cell r="E4690" t="str">
            <v>36,73</v>
          </cell>
        </row>
        <row r="4691">
          <cell r="A4691">
            <v>11831</v>
          </cell>
          <cell r="B4691" t="str">
            <v>TORNEIRA PLASTICA PARA TANQUE 1/2 " OU 3/4 " COM BICO PARA MANGUEIRA</v>
          </cell>
          <cell r="C4691" t="str">
            <v>UN</v>
          </cell>
          <cell r="D4691" t="str">
            <v>CR</v>
          </cell>
          <cell r="E4691" t="str">
            <v>27,88</v>
          </cell>
        </row>
        <row r="4692">
          <cell r="A4692">
            <v>7613</v>
          </cell>
          <cell r="B4692" t="str">
            <v>TRANSFORMADOR TRIFASICO DE DISTRIBUICAO, POTENCIA DE 1000 KVA, TENSAO NOMINAL DE 15 KV, TENSAO SECUNDARIA DE 220/127V, EM OLEO ISOLANTE TIPO MINERAL</v>
          </cell>
          <cell r="C4692" t="str">
            <v>UN</v>
          </cell>
          <cell r="D4692" t="str">
            <v>AS</v>
          </cell>
          <cell r="E4692" t="str">
            <v>69.965,22</v>
          </cell>
        </row>
        <row r="4693">
          <cell r="A4693">
            <v>7619</v>
          </cell>
          <cell r="B4693" t="str">
            <v>TRANSFORMADOR TRIFASICO DE DISTRIBUICAO, POTENCIA DE 112,5 KVA, TENSAO NOMINAL DE 15 KV, TENSAO SECUNDARIA DE 220/127V, EM OLEO ISOLANTE TIPO MINERAL</v>
          </cell>
          <cell r="C4693" t="str">
            <v>UN</v>
          </cell>
          <cell r="D4693" t="str">
            <v>AS</v>
          </cell>
          <cell r="E4693" t="str">
            <v>10.815,12</v>
          </cell>
        </row>
        <row r="4694">
          <cell r="A4694">
            <v>12076</v>
          </cell>
          <cell r="B4694" t="str">
            <v>TRANSFORMADOR TRIFASICO DE DISTRIBUICAO, POTENCIA DE 15 KVA, TENSAO NOMINAL DE 15 KV, TENSAO SECUNDARIA DE 220/127V, EM OLEO ISOLANTE TIPO MINERAL</v>
          </cell>
          <cell r="C4694" t="str">
            <v>UN</v>
          </cell>
          <cell r="D4694" t="str">
            <v>AS</v>
          </cell>
          <cell r="E4694" t="str">
            <v>4.961,06</v>
          </cell>
        </row>
        <row r="4695">
          <cell r="A4695">
            <v>7614</v>
          </cell>
          <cell r="B4695" t="str">
            <v>TRANSFORMADOR TRIFASICO DE DISTRIBUICAO, POTENCIA DE 150 KVA, TENSAO NOMINAL DE 15 KV, TENSAO SECUNDARIA DE 220/127V, EM OLEO ISOLANTE TIPO MINERAL</v>
          </cell>
          <cell r="C4695" t="str">
            <v>UN</v>
          </cell>
          <cell r="D4695" t="str">
            <v>AS</v>
          </cell>
          <cell r="E4695" t="str">
            <v>13.640,45</v>
          </cell>
        </row>
        <row r="4696">
          <cell r="A4696">
            <v>7618</v>
          </cell>
          <cell r="B4696" t="str">
            <v>TRANSFORMADOR TRIFASICO DE DISTRIBUICAO, POTENCIA DE 1500 KVA, TENSAO NOMINAL DE 15 KV, TENSAO SECUNDARIA DE 220/127V, EM OLEO ISOLANTE TIPO MINERAL</v>
          </cell>
          <cell r="C4696" t="str">
            <v>UN</v>
          </cell>
          <cell r="D4696" t="str">
            <v>AS</v>
          </cell>
          <cell r="E4696" t="str">
            <v>88.468,58</v>
          </cell>
        </row>
        <row r="4697">
          <cell r="A4697">
            <v>7620</v>
          </cell>
          <cell r="B4697" t="str">
            <v>TRANSFORMADOR TRIFASICO DE DISTRIBUICAO, POTENCIA DE 225 KVA, TENSAO NOMINAL DE 15 KV, TENSAO SECUNDARIA DE 220/127V, EM OLEO ISOLANTE TIPO MINERAL</v>
          </cell>
          <cell r="C4697" t="str">
            <v>UN</v>
          </cell>
          <cell r="D4697" t="str">
            <v>AS</v>
          </cell>
          <cell r="E4697" t="str">
            <v>19.135,54</v>
          </cell>
        </row>
        <row r="4698">
          <cell r="A4698">
            <v>7610</v>
          </cell>
          <cell r="B4698" t="str">
            <v>TRANSFORMADOR TRIFASICO DE DISTRIBUICAO, POTENCIA DE 30 KVA, TENSAO NOMINAL DE 15 KV, TENSAO SECUNDARIA DE 220/127V, EM OLEO ISOLANTE TIPO MINERAL</v>
          </cell>
          <cell r="C4698" t="str">
            <v>UN</v>
          </cell>
          <cell r="D4698" t="str">
            <v>AS</v>
          </cell>
          <cell r="E4698" t="str">
            <v>6.059,58</v>
          </cell>
        </row>
        <row r="4699">
          <cell r="A4699">
            <v>7615</v>
          </cell>
          <cell r="B4699" t="str">
            <v>TRANSFORMADOR TRIFASICO DE DISTRIBUICAO, POTENCIA DE 300 KVA, TENSAO NOMINAL DE 15 KV, TENSAO SECUNDARIA DE 220/127V, EM OLEO ISOLANTE TIPO MINERAL</v>
          </cell>
          <cell r="C4699" t="str">
            <v>UN</v>
          </cell>
          <cell r="D4699" t="str">
            <v>AS</v>
          </cell>
          <cell r="E4699" t="str">
            <v>22.324,80</v>
          </cell>
        </row>
        <row r="4700">
          <cell r="A4700">
            <v>7617</v>
          </cell>
          <cell r="B4700" t="str">
            <v>TRANSFORMADOR TRIFASICO DE DISTRIBUICAO, POTENCIA DE 45 KVA, TENSAO NOMINAL DE 15 KV, TENSAO SECUNDARIA DE 220/127V, EM OLEO ISOLANTE TIPO MINERAL</v>
          </cell>
          <cell r="C4700" t="str">
            <v>UN</v>
          </cell>
          <cell r="D4700" t="str">
            <v>AS</v>
          </cell>
          <cell r="E4700" t="str">
            <v>6.768,31</v>
          </cell>
        </row>
        <row r="4701">
          <cell r="A4701">
            <v>7616</v>
          </cell>
          <cell r="B4701" t="str">
            <v>TRANSFORMADOR TRIFASICO DE DISTRIBUICAO, POTENCIA DE 500 KVA, TENSAO NOMINAL DE 15 KV, TENSAO SECUNDARIA DE 220/127V, EM OLEO ISOLANTE TIPO MINERAL</v>
          </cell>
          <cell r="C4701" t="str">
            <v>UN</v>
          </cell>
          <cell r="D4701" t="str">
            <v>AS</v>
          </cell>
          <cell r="E4701" t="str">
            <v>36.430,53</v>
          </cell>
        </row>
        <row r="4702">
          <cell r="A4702">
            <v>7611</v>
          </cell>
          <cell r="B4702" t="str">
            <v>TRANSFORMADOR TRIFASICO DE DISTRIBUICAO, POTENCIA DE 75 KVA, TENSAO NOMINAL DE 15 KV, TENSAO SECUNDARIA DE 220/127V, EM OLEO ISOLANTE TIPO MINERAL</v>
          </cell>
          <cell r="C4702" t="str">
            <v>UN</v>
          </cell>
          <cell r="D4702" t="str">
            <v>AS</v>
          </cell>
          <cell r="E4702" t="str">
            <v>8.752,74</v>
          </cell>
        </row>
        <row r="4703">
          <cell r="A4703">
            <v>7612</v>
          </cell>
          <cell r="B4703" t="str">
            <v>TRANSFORMADOR TRIFASICO DE DISTRIBUICAO, POTENCIA DE 750 KVA, TENSAO NOMINAL DE 15 KV, TENSAO SECUNDARIA DE 220/127V, EM OLEO ISOLANTE TIPO MINERAL</v>
          </cell>
          <cell r="C4703" t="str">
            <v>UN</v>
          </cell>
          <cell r="D4703" t="str">
            <v>AS</v>
          </cell>
          <cell r="E4703" t="str">
            <v>49.970,70</v>
          </cell>
        </row>
        <row r="4704">
          <cell r="A4704">
            <v>37371</v>
          </cell>
          <cell r="B4704" t="str">
            <v>TRANSPORTE - HORISTA (COLETADO CAIXA)</v>
          </cell>
          <cell r="C4704" t="str">
            <v>H</v>
          </cell>
          <cell r="D4704" t="str">
            <v>C</v>
          </cell>
          <cell r="E4704" t="str">
            <v>0,92</v>
          </cell>
        </row>
        <row r="4705">
          <cell r="A4705">
            <v>40861</v>
          </cell>
          <cell r="B4705" t="str">
            <v>TRANSPORTE - MENSALISTA (COLETADO CAIXA)</v>
          </cell>
          <cell r="C4705" t="str">
            <v>MES</v>
          </cell>
          <cell r="D4705" t="str">
            <v>C</v>
          </cell>
          <cell r="E4705" t="str">
            <v>173,64</v>
          </cell>
        </row>
        <row r="4706">
          <cell r="A4706">
            <v>36510</v>
          </cell>
          <cell r="B4706" t="str">
            <v>TRATOR DE ESTEIRAS, POTENCIA BRUTA DE 133 HP, PESO OPERACIONAL DE 14 T, COM LAMINA COM CAPACIDADE DE 3,00 M3</v>
          </cell>
          <cell r="C4706" t="str">
            <v>UN</v>
          </cell>
          <cell r="D4706" t="str">
            <v>CR</v>
          </cell>
          <cell r="E4706" t="str">
            <v>723.547,37</v>
          </cell>
        </row>
        <row r="4707">
          <cell r="A4707">
            <v>25020</v>
          </cell>
          <cell r="B4707" t="str">
            <v>TRATOR DE ESTEIRAS, POTENCIA BRUTA DE 347 HP, PESO OPERACIONAL DE 38,5 T, COM ESCARIFICADOR E LAMINA COM CAPACIDADE DE 4,70M3</v>
          </cell>
          <cell r="C4707" t="str">
            <v>UN</v>
          </cell>
          <cell r="D4707" t="str">
            <v>CR</v>
          </cell>
          <cell r="E4707" t="str">
            <v>2.980.760,60</v>
          </cell>
        </row>
        <row r="4708">
          <cell r="A4708">
            <v>7622</v>
          </cell>
          <cell r="B4708" t="str">
            <v>TRATOR DE ESTEIRAS, POTENCIA DE 100 HP, PESO OPERACIONAL DE 9,4 T, COM LAMINA COM CAPACIDADE DE 2,19 M3</v>
          </cell>
          <cell r="C4708" t="str">
            <v>UN</v>
          </cell>
          <cell r="D4708" t="str">
            <v>CR</v>
          </cell>
          <cell r="E4708" t="str">
            <v>701.946,70</v>
          </cell>
        </row>
        <row r="4709">
          <cell r="A4709">
            <v>7624</v>
          </cell>
          <cell r="B4709" t="str">
            <v>TRATOR DE ESTEIRAS, POTENCIA DE 150 HP, PESO OPERACIONAL DE 16,7 T, COM RODA MOTRIZ ELEVADA E LAMINA COM CONTATO DE 3,18M3</v>
          </cell>
          <cell r="C4709" t="str">
            <v>UN</v>
          </cell>
          <cell r="D4709" t="str">
            <v>C</v>
          </cell>
          <cell r="E4709" t="str">
            <v>910.000,00</v>
          </cell>
        </row>
        <row r="4710">
          <cell r="A4710">
            <v>7625</v>
          </cell>
          <cell r="B4710" t="str">
            <v>TRATOR DE ESTEIRAS, POTENCIA DE 170 HP, PESO OPERACIONAL DE 19 T, COM LAMINA COM CAPACIDADE DE 5,2 M3</v>
          </cell>
          <cell r="C4710" t="str">
            <v>UN</v>
          </cell>
          <cell r="D4710" t="str">
            <v>CR</v>
          </cell>
          <cell r="E4710" t="str">
            <v>904.434,16</v>
          </cell>
        </row>
        <row r="4711">
          <cell r="A4711">
            <v>7623</v>
          </cell>
          <cell r="B4711" t="str">
            <v>TRATOR DE ESTEIRAS, POTENCIA DE 347 HP, PESO OPERACIONAL DE 38,5 T, COM LAMINA COM CAPACIDADE DE 8,70M3</v>
          </cell>
          <cell r="C4711" t="str">
            <v>UN</v>
          </cell>
          <cell r="D4711" t="str">
            <v>CR</v>
          </cell>
          <cell r="E4711" t="str">
            <v>2.980.760,60</v>
          </cell>
        </row>
        <row r="4712">
          <cell r="A4712">
            <v>36508</v>
          </cell>
          <cell r="B4712" t="str">
            <v>TRATOR DE ESTEIRAS, POTENCIA NO VOLANTE DE 200 HP, PESO OPERACIONAL DE 20,1 T, COM RODA MOTRIZ ELEVADA E LAMINA COM CAPACIDADE DE 3,89 M3</v>
          </cell>
          <cell r="C4712" t="str">
            <v>UN</v>
          </cell>
          <cell r="D4712" t="str">
            <v>CR</v>
          </cell>
          <cell r="E4712" t="str">
            <v>1.340.566,31</v>
          </cell>
        </row>
        <row r="4713">
          <cell r="A4713">
            <v>36509</v>
          </cell>
          <cell r="B4713" t="str">
            <v>TRATOR DE ESTEIRAS, POTENCIA 125 HP, PESO OPERACIONAL DE 12,9 T, COM LAMINA COM CAPACIDADE DE 2,7 M3</v>
          </cell>
          <cell r="C4713" t="str">
            <v>UN</v>
          </cell>
          <cell r="D4713" t="str">
            <v>CR</v>
          </cell>
          <cell r="E4713" t="str">
            <v>734.678,85</v>
          </cell>
        </row>
        <row r="4714">
          <cell r="A4714">
            <v>13238</v>
          </cell>
          <cell r="B4714" t="str">
            <v>TRATOR DE PNEUS COM POTENCIA DE 105 CV, TRACAO 4 X 4, PESO COM LASTRO DE 5775 KG</v>
          </cell>
          <cell r="C4714" t="str">
            <v>UN</v>
          </cell>
          <cell r="D4714" t="str">
            <v>AS</v>
          </cell>
          <cell r="E4714" t="str">
            <v>209.018,67</v>
          </cell>
        </row>
        <row r="4715">
          <cell r="A4715">
            <v>36511</v>
          </cell>
          <cell r="B4715" t="str">
            <v>TRATOR DE PNEUS COM POTENCIA DE 122 CV, TRACAO 4 X 4, PESO COM LASTRO DE 4510 KG</v>
          </cell>
          <cell r="C4715" t="str">
            <v>UN</v>
          </cell>
          <cell r="D4715" t="str">
            <v>AS</v>
          </cell>
          <cell r="E4715" t="str">
            <v>242.196,24</v>
          </cell>
        </row>
        <row r="4716">
          <cell r="A4716">
            <v>36515</v>
          </cell>
          <cell r="B4716" t="str">
            <v>TRATOR DE PNEUS COM POTENCIA DE 15 CV, PESO COM LASTRO DE 1160 KG</v>
          </cell>
          <cell r="C4716" t="str">
            <v>UN</v>
          </cell>
          <cell r="D4716" t="str">
            <v>AS</v>
          </cell>
          <cell r="E4716" t="str">
            <v>71.331,76</v>
          </cell>
        </row>
        <row r="4717">
          <cell r="A4717">
            <v>10598</v>
          </cell>
          <cell r="B4717" t="str">
            <v>TRATOR DE PNEUS COM POTENCIA DE 50 CV, TRACAO 4 X 2, PESO COM LASTRO DE 2714 KG</v>
          </cell>
          <cell r="C4717" t="str">
            <v>UN</v>
          </cell>
          <cell r="D4717" t="str">
            <v>AS</v>
          </cell>
          <cell r="E4717" t="str">
            <v>115.675,24</v>
          </cell>
        </row>
        <row r="4718">
          <cell r="A4718">
            <v>7640</v>
          </cell>
          <cell r="B4718" t="str">
            <v>TRATOR DE PNEUS COM POTENCIA DE 85 CV, TRACAO 4 X 4, PESO COM LASTRO DE 4675 KG</v>
          </cell>
          <cell r="C4718" t="str">
            <v>UN</v>
          </cell>
          <cell r="D4718" t="str">
            <v>AS</v>
          </cell>
          <cell r="E4718" t="str">
            <v>177.500,00</v>
          </cell>
        </row>
        <row r="4719">
          <cell r="A4719">
            <v>36513</v>
          </cell>
          <cell r="B4719" t="str">
            <v>TRATOR DE PNEUS COM POTENCIA DE 85 CV, TURBO,  PESO COM LASTRO DE 4900 KG</v>
          </cell>
          <cell r="C4719" t="str">
            <v>UN</v>
          </cell>
          <cell r="D4719" t="str">
            <v>AS</v>
          </cell>
          <cell r="E4719" t="str">
            <v>170.988,89</v>
          </cell>
        </row>
        <row r="4720">
          <cell r="A4720">
            <v>36514</v>
          </cell>
          <cell r="B4720" t="str">
            <v>TRATOR DE PNEUS COM POTENCIA DE 95 CV, TRACAO 4 X 4, PESO MAXIMO DE 5225 KG</v>
          </cell>
          <cell r="C4720" t="str">
            <v>UN</v>
          </cell>
          <cell r="D4720" t="str">
            <v>AS</v>
          </cell>
          <cell r="E4720" t="str">
            <v>190.771,01</v>
          </cell>
        </row>
        <row r="4721">
          <cell r="A4721">
            <v>11572</v>
          </cell>
          <cell r="B4721" t="str">
            <v>TRAVA / PRENDEDOR DE PORTA, EM LATAO CROMADO, MONTADO EM PISO</v>
          </cell>
          <cell r="C4721" t="str">
            <v>UN</v>
          </cell>
          <cell r="D4721" t="str">
            <v>CR</v>
          </cell>
          <cell r="E4721" t="str">
            <v>25,32</v>
          </cell>
        </row>
        <row r="4722">
          <cell r="A4722">
            <v>36149</v>
          </cell>
          <cell r="B4722" t="str">
            <v>TRAVA-QUEDAS EM ACO PARA CORDA DE 12 MM, EXTENSOR DE 25 X 300 MM, COM MOSQUETAO TIPO GANCHO TRAVA DUPLA</v>
          </cell>
          <cell r="C4722" t="str">
            <v>UN</v>
          </cell>
          <cell r="D4722" t="str">
            <v>CR</v>
          </cell>
          <cell r="E4722" t="str">
            <v>145,46</v>
          </cell>
        </row>
        <row r="4723">
          <cell r="A4723">
            <v>42407</v>
          </cell>
          <cell r="B4723" t="str">
            <v>TRELICA NERVURADA (ESPACADOR), ALTURA = 120,0 MM, DIAMETRO DOS BANZOS INFERIORES E SUPERIOR = 6,0 MM, DIAMETRO DA DIAGONAL = 4,2 MM</v>
          </cell>
          <cell r="C4723" t="str">
            <v>M</v>
          </cell>
          <cell r="D4723" t="str">
            <v>CR</v>
          </cell>
          <cell r="E4723" t="str">
            <v>4,53</v>
          </cell>
        </row>
        <row r="4724">
          <cell r="A4724">
            <v>11581</v>
          </cell>
          <cell r="B4724" t="str">
            <v>TRILHO PANTOGRAFICO CONCAVO, TIPO U, EM ALUMINIO, COM DIMENSOES DE APROX *35 X 35* MM, PARA ROLDANA DE PORTA DE CORRER</v>
          </cell>
          <cell r="C4724" t="str">
            <v>M</v>
          </cell>
          <cell r="D4724" t="str">
            <v>CR</v>
          </cell>
          <cell r="E4724" t="str">
            <v>16,71</v>
          </cell>
        </row>
        <row r="4725">
          <cell r="A4725">
            <v>43605</v>
          </cell>
          <cell r="B4725" t="str">
            <v>TRILHO PANTOGRAFICO RETO, EM ALUMINIO, TIPO U, COM DIMENSOES DE *38 X 38* MM PARA PORTA DE CORRER</v>
          </cell>
          <cell r="C4725" t="str">
            <v>UN</v>
          </cell>
          <cell r="D4725" t="str">
            <v>CR</v>
          </cell>
          <cell r="E4725" t="str">
            <v>34,20</v>
          </cell>
        </row>
        <row r="4726">
          <cell r="A4726">
            <v>11580</v>
          </cell>
          <cell r="B4726" t="str">
            <v>TRILHO QUADRADO FRIZADO PARA RODIZIO (VERGALHAO MACICO), EM ALUMINIO, COM DIMENSOES DE *6 X 6* MM</v>
          </cell>
          <cell r="C4726" t="str">
            <v>M</v>
          </cell>
          <cell r="D4726" t="str">
            <v>CR</v>
          </cell>
          <cell r="E4726" t="str">
            <v>6,70</v>
          </cell>
        </row>
        <row r="4727">
          <cell r="A4727">
            <v>10743</v>
          </cell>
          <cell r="B4727" t="str">
            <v>TROLEY MANUAL CAPACIDADE 1 T</v>
          </cell>
          <cell r="C4727" t="str">
            <v>UN</v>
          </cell>
          <cell r="D4727" t="str">
            <v>CR</v>
          </cell>
          <cell r="E4727" t="str">
            <v>549,63</v>
          </cell>
        </row>
        <row r="4728">
          <cell r="A4728">
            <v>39848</v>
          </cell>
          <cell r="B4728" t="str">
            <v>TUBO / MANGUEIRA PRETA EM POLIETILENO, LINHA PESADA OU REFORCADA, TIPO ESPAGUETE, PARA INJECAO DE CALDA DE CIMENTO, D = 1/2", ESPESSURA 1,5 MM</v>
          </cell>
          <cell r="C4728" t="str">
            <v>M</v>
          </cell>
          <cell r="D4728" t="str">
            <v>AS</v>
          </cell>
          <cell r="E4728" t="str">
            <v>1,39</v>
          </cell>
        </row>
        <row r="4729">
          <cell r="A4729">
            <v>20999</v>
          </cell>
          <cell r="B4729" t="str">
            <v>TUBO ACO CARBONO COM COSTURA, NBR 5580, CLASSE L, DN = 15 MM, E = 2,25 MM, 1,06 KG/M</v>
          </cell>
          <cell r="C4729" t="str">
            <v>M</v>
          </cell>
          <cell r="D4729" t="str">
            <v>AS</v>
          </cell>
          <cell r="E4729" t="str">
            <v>14,78</v>
          </cell>
        </row>
        <row r="4730">
          <cell r="A4730">
            <v>21001</v>
          </cell>
          <cell r="B4730" t="str">
            <v>TUBO ACO CARBONO COM COSTURA, NBR 5580, CLASSE L, DN = 25 MM, E = 2,65 MM, 2,02 KG/M</v>
          </cell>
          <cell r="C4730" t="str">
            <v>M</v>
          </cell>
          <cell r="D4730" t="str">
            <v>AS</v>
          </cell>
          <cell r="E4730" t="str">
            <v>27,58</v>
          </cell>
        </row>
        <row r="4731">
          <cell r="A4731">
            <v>21003</v>
          </cell>
          <cell r="B4731" t="str">
            <v>TUBO ACO CARBONO COM COSTURA, NBR 5580, CLASSE L, DN = 40 MM, E = 3,0 MM, 3,34 KG/M</v>
          </cell>
          <cell r="C4731" t="str">
            <v>M</v>
          </cell>
          <cell r="D4731" t="str">
            <v>AS</v>
          </cell>
          <cell r="E4731" t="str">
            <v>45,32</v>
          </cell>
        </row>
        <row r="4732">
          <cell r="A4732">
            <v>21006</v>
          </cell>
          <cell r="B4732" t="str">
            <v>TUBO ACO CARBONO COM COSTURA, NBR 5580, CLASSE L, DN = 80 MM, E = 3,35 MM, 7,07 KG/M</v>
          </cell>
          <cell r="C4732" t="str">
            <v>M</v>
          </cell>
          <cell r="D4732" t="str">
            <v>AS</v>
          </cell>
          <cell r="E4732" t="str">
            <v>96,18</v>
          </cell>
        </row>
        <row r="4733">
          <cell r="A4733">
            <v>21019</v>
          </cell>
          <cell r="B4733" t="str">
            <v>TUBO ACO CARBONO COM COSTURA, NBR 5580, CLASSE M, DN = 25 MM, E = 3,35 MM, *2,50* KG//M</v>
          </cell>
          <cell r="C4733" t="str">
            <v>M</v>
          </cell>
          <cell r="D4733" t="str">
            <v>AS</v>
          </cell>
          <cell r="E4733" t="str">
            <v>33,43</v>
          </cell>
        </row>
        <row r="4734">
          <cell r="A4734">
            <v>21021</v>
          </cell>
          <cell r="B4734" t="str">
            <v>TUBO ACO CARBONO COM COSTURA, NBR 5580, CLASSE M, DN = 40 MM, E = 3,35 MM, *3,71* KG//M</v>
          </cell>
          <cell r="C4734" t="str">
            <v>M</v>
          </cell>
          <cell r="D4734" t="str">
            <v>AS</v>
          </cell>
          <cell r="E4734" t="str">
            <v>52,85</v>
          </cell>
        </row>
        <row r="4735">
          <cell r="A4735">
            <v>21024</v>
          </cell>
          <cell r="B4735" t="str">
            <v>TUBO ACO CARBONO COM COSTURA, NBR 5580, CLASSE M, DN = 80 MM, E = 4,05 MM, *8,47* KG/M</v>
          </cell>
          <cell r="C4735" t="str">
            <v>M</v>
          </cell>
          <cell r="D4735" t="str">
            <v>AS</v>
          </cell>
          <cell r="E4735" t="str">
            <v>113,24</v>
          </cell>
        </row>
        <row r="4736">
          <cell r="A4736">
            <v>40624</v>
          </cell>
          <cell r="B4736" t="str">
            <v>TUBO ACO CARBONO SEM COSTURA 1 1/2", E= *3,68 MM, SCHEDULE 40, 4,05 KG/M</v>
          </cell>
          <cell r="C4736" t="str">
            <v>M</v>
          </cell>
          <cell r="D4736" t="str">
            <v>AS</v>
          </cell>
          <cell r="E4736" t="str">
            <v>69,21</v>
          </cell>
        </row>
        <row r="4737">
          <cell r="A4737">
            <v>42575</v>
          </cell>
          <cell r="B4737" t="str">
            <v>TUBO ACO CARBONO SEM COSTURA 1 1/4", E= *3,56 MM, SCHEDULE 40, *3,38* KG/M</v>
          </cell>
          <cell r="C4737" t="str">
            <v>M</v>
          </cell>
          <cell r="D4737" t="str">
            <v>AS</v>
          </cell>
          <cell r="E4737" t="str">
            <v>63,51</v>
          </cell>
        </row>
        <row r="4738">
          <cell r="A4738">
            <v>13127</v>
          </cell>
          <cell r="B4738" t="str">
            <v>TUBO ACO CARBONO SEM COSTURA 1/2", E= *2,77 MM, SCHEDULE 40, *1,27 KG/M</v>
          </cell>
          <cell r="C4738" t="str">
            <v>M</v>
          </cell>
          <cell r="D4738" t="str">
            <v>AS</v>
          </cell>
          <cell r="E4738" t="str">
            <v>30,87</v>
          </cell>
        </row>
        <row r="4739">
          <cell r="A4739">
            <v>13137</v>
          </cell>
          <cell r="B4739" t="str">
            <v>TUBO ACO CARBONO SEM COSTURA 1/2", E= *3,73 MM, SCHEDULE 80, *1,62 KG/M</v>
          </cell>
          <cell r="C4739" t="str">
            <v>M</v>
          </cell>
          <cell r="D4739" t="str">
            <v>AS</v>
          </cell>
          <cell r="E4739" t="str">
            <v>40,96</v>
          </cell>
        </row>
        <row r="4740">
          <cell r="A4740">
            <v>42574</v>
          </cell>
          <cell r="B4740" t="str">
            <v>TUBO ACO CARBONO SEM COSTURA 1", E= *3,38 MM, SCHEDULE 40, *2,50* KG/M</v>
          </cell>
          <cell r="C4740" t="str">
            <v>M</v>
          </cell>
          <cell r="D4740" t="str">
            <v>AS</v>
          </cell>
          <cell r="E4740" t="str">
            <v>47,39</v>
          </cell>
        </row>
        <row r="4741">
          <cell r="A4741">
            <v>20989</v>
          </cell>
          <cell r="B4741" t="str">
            <v>TUBO ACO CARBONO SEM COSTURA 14", E= *11,13 MM, SCHEDULE 40, *94,55 KG/M</v>
          </cell>
          <cell r="C4741" t="str">
            <v>M</v>
          </cell>
          <cell r="D4741" t="str">
            <v>AS</v>
          </cell>
          <cell r="E4741" t="str">
            <v>1.467,61</v>
          </cell>
        </row>
        <row r="4742">
          <cell r="A4742">
            <v>21147</v>
          </cell>
          <cell r="B4742" t="str">
            <v>TUBO ACO CARBONO SEM COSTURA 2 1/2", E = 5,16 MM, SCHEDULE 40 (8,62 KG/M)</v>
          </cell>
          <cell r="C4742" t="str">
            <v>M</v>
          </cell>
          <cell r="D4742" t="str">
            <v>AS</v>
          </cell>
          <cell r="E4742" t="str">
            <v>137,60</v>
          </cell>
        </row>
        <row r="4743">
          <cell r="A4743">
            <v>21148</v>
          </cell>
          <cell r="B4743" t="str">
            <v>TUBO ACO CARBONO SEM COSTURA 2", E= *3,91* MM, SCHEDULE 40, *5,43* KG/M</v>
          </cell>
          <cell r="C4743" t="str">
            <v>M</v>
          </cell>
          <cell r="D4743" t="str">
            <v>AS</v>
          </cell>
          <cell r="E4743" t="str">
            <v>84,93</v>
          </cell>
        </row>
        <row r="4744">
          <cell r="A4744">
            <v>20984</v>
          </cell>
          <cell r="B4744" t="str">
            <v>TUBO ACO CARBONO SEM COSTURA 20", E= *12,70 MM, SCHEDULE 30, *154,97 KG/M</v>
          </cell>
          <cell r="C4744" t="str">
            <v>M</v>
          </cell>
          <cell r="D4744" t="str">
            <v>AS</v>
          </cell>
          <cell r="E4744" t="str">
            <v>2.816,06</v>
          </cell>
        </row>
        <row r="4745">
          <cell r="A4745">
            <v>13042</v>
          </cell>
          <cell r="B4745" t="str">
            <v>TUBO ACO CARBONO SEM COSTURA 20", E= *6,35 MM,  SCHEDULE 10, *78,46 KG/M</v>
          </cell>
          <cell r="C4745" t="str">
            <v>M</v>
          </cell>
          <cell r="D4745" t="str">
            <v>AS</v>
          </cell>
          <cell r="E4745" t="str">
            <v>1.560,51</v>
          </cell>
        </row>
        <row r="4746">
          <cell r="A4746">
            <v>21150</v>
          </cell>
          <cell r="B4746" t="str">
            <v>TUBO ACO CARBONO SEM COSTURA 3/4", E= *2,87 MM, SCHEDULE 40, *1,69 KG/M</v>
          </cell>
          <cell r="C4746" t="str">
            <v>M</v>
          </cell>
          <cell r="D4746" t="str">
            <v>AS</v>
          </cell>
          <cell r="E4746" t="str">
            <v>42,11</v>
          </cell>
        </row>
        <row r="4747">
          <cell r="A4747">
            <v>13141</v>
          </cell>
          <cell r="B4747" t="str">
            <v>TUBO ACO CARBONO SEM COSTURA 3/4", E= *3,91 MM, SCHEDULE 80, *2,19 KG/M.</v>
          </cell>
          <cell r="C4747" t="str">
            <v>M</v>
          </cell>
          <cell r="D4747" t="str">
            <v>AS</v>
          </cell>
          <cell r="E4747" t="str">
            <v>53,06</v>
          </cell>
        </row>
        <row r="4748">
          <cell r="A4748">
            <v>42576</v>
          </cell>
          <cell r="B4748" t="str">
            <v>TUBO ACO CARBONO SEM COSTURA 3", E= *5,49 MM, SCHEDULE 40, *11,28* KG/M</v>
          </cell>
          <cell r="C4748" t="str">
            <v>M</v>
          </cell>
          <cell r="D4748" t="str">
            <v>AS</v>
          </cell>
          <cell r="E4748" t="str">
            <v>173,24</v>
          </cell>
        </row>
        <row r="4749">
          <cell r="A4749">
            <v>21151</v>
          </cell>
          <cell r="B4749" t="str">
            <v>TUBO ACO CARBONO SEM COSTURA 4", E= *6,02 MM, SCHEDULE 40, *16,06 KG/M</v>
          </cell>
          <cell r="C4749" t="str">
            <v>M</v>
          </cell>
          <cell r="D4749" t="str">
            <v>AS</v>
          </cell>
          <cell r="E4749" t="str">
            <v>252,07</v>
          </cell>
        </row>
        <row r="4750">
          <cell r="A4750">
            <v>13142</v>
          </cell>
          <cell r="B4750" t="str">
            <v>TUBO ACO CARBONO SEM COSTURA 4", E= *8,56 MM, SCHEDULE 80, *22,31 KG/M</v>
          </cell>
          <cell r="C4750" t="str">
            <v>M</v>
          </cell>
          <cell r="D4750" t="str">
            <v>AS</v>
          </cell>
          <cell r="E4750" t="str">
            <v>360,35</v>
          </cell>
        </row>
        <row r="4751">
          <cell r="A4751">
            <v>42577</v>
          </cell>
          <cell r="B4751" t="str">
            <v>TUBO ACO CARBONO SEM COSTURA 5", E= *6,55 MM, SCHEDULE 40, *21,75* KG/M</v>
          </cell>
          <cell r="C4751" t="str">
            <v>M</v>
          </cell>
          <cell r="D4751" t="str">
            <v>AS</v>
          </cell>
          <cell r="E4751" t="str">
            <v>395,41</v>
          </cell>
        </row>
        <row r="4752">
          <cell r="A4752">
            <v>20994</v>
          </cell>
          <cell r="B4752" t="str">
            <v>TUBO ACO CARBONO SEM COSTURA 6", E= *10,97 MM, SCHEDULE 80, *42,56 KG/M</v>
          </cell>
          <cell r="C4752" t="str">
            <v>M</v>
          </cell>
          <cell r="D4752" t="str">
            <v>AS</v>
          </cell>
          <cell r="E4752" t="str">
            <v>679,43</v>
          </cell>
        </row>
        <row r="4753">
          <cell r="A4753">
            <v>7672</v>
          </cell>
          <cell r="B4753" t="str">
            <v>TUBO ACO CARBONO SEM COSTURA 6", E= 7,11 MM,  SCHEDULE 40, *28,26 KG/M</v>
          </cell>
          <cell r="C4753" t="str">
            <v>M</v>
          </cell>
          <cell r="D4753" t="str">
            <v>AS</v>
          </cell>
          <cell r="E4753" t="str">
            <v>445,10</v>
          </cell>
        </row>
        <row r="4754">
          <cell r="A4754">
            <v>20995</v>
          </cell>
          <cell r="B4754" t="str">
            <v>TUBO ACO CARBONO SEM COSTURA 8", E= *12,70 MM, SCHEDULE 80, *64,64 KG/M</v>
          </cell>
          <cell r="C4754" t="str">
            <v>M</v>
          </cell>
          <cell r="D4754" t="str">
            <v>AS</v>
          </cell>
          <cell r="E4754" t="str">
            <v>892,89</v>
          </cell>
        </row>
        <row r="4755">
          <cell r="A4755">
            <v>7690</v>
          </cell>
          <cell r="B4755" t="str">
            <v>TUBO ACO CARBONO SEM COSTURA 8", E= *6,35 MM,  SCHEDULE 20, *33,27 KG/M</v>
          </cell>
          <cell r="C4755" t="str">
            <v>M</v>
          </cell>
          <cell r="D4755" t="str">
            <v>AS</v>
          </cell>
          <cell r="E4755" t="str">
            <v>516,42</v>
          </cell>
        </row>
        <row r="4756">
          <cell r="A4756">
            <v>20980</v>
          </cell>
          <cell r="B4756" t="str">
            <v>TUBO ACO CARBONO SEM COSTURA 8", E= *7,04 MM, SCHEDULE 30, *36,75 KG/M</v>
          </cell>
          <cell r="C4756" t="str">
            <v>M</v>
          </cell>
          <cell r="D4756" t="str">
            <v>AS</v>
          </cell>
          <cell r="E4756" t="str">
            <v>563,37</v>
          </cell>
        </row>
        <row r="4757">
          <cell r="A4757">
            <v>7661</v>
          </cell>
          <cell r="B4757" t="str">
            <v>TUBO ACO CARBONO SEM COSTURA 8", E= *8,18 MM, SCHEDULE 40, *42,55 KG/M</v>
          </cell>
          <cell r="C4757" t="str">
            <v>M</v>
          </cell>
          <cell r="D4757" t="str">
            <v>AS</v>
          </cell>
          <cell r="E4757" t="str">
            <v>670,17</v>
          </cell>
        </row>
        <row r="4758">
          <cell r="A4758">
            <v>21016</v>
          </cell>
          <cell r="B4758" t="str">
            <v>TUBO ACO GALVANIZADO COM COSTURA, CLASSE LEVE, DN 100 MM ( 4"),  E = 3,75 MM,  *10,55* KG/M (NBR 5580)</v>
          </cell>
          <cell r="C4758" t="str">
            <v>M</v>
          </cell>
          <cell r="D4758" t="str">
            <v>AS</v>
          </cell>
          <cell r="E4758" t="str">
            <v>180,63</v>
          </cell>
        </row>
        <row r="4759">
          <cell r="A4759">
            <v>21008</v>
          </cell>
          <cell r="B4759" t="str">
            <v>TUBO ACO GALVANIZADO COM COSTURA, CLASSE LEVE, DN 15 MM ( 1/2"),  E = 2,25 MM,  *1,2* KG/M (NBR 5580)</v>
          </cell>
          <cell r="C4759" t="str">
            <v>M</v>
          </cell>
          <cell r="D4759" t="str">
            <v>AS</v>
          </cell>
          <cell r="E4759" t="str">
            <v>21,10</v>
          </cell>
        </row>
        <row r="4760">
          <cell r="A4760">
            <v>21009</v>
          </cell>
          <cell r="B4760" t="str">
            <v>TUBO ACO GALVANIZADO COM COSTURA, CLASSE LEVE, DN 20 MM ( 3/4"),  E = 2,25 MM,  *1,3* KG/M (NBR 5580)</v>
          </cell>
          <cell r="C4760" t="str">
            <v>M</v>
          </cell>
          <cell r="D4760" t="str">
            <v>AS</v>
          </cell>
          <cell r="E4760" t="str">
            <v>27,47</v>
          </cell>
        </row>
        <row r="4761">
          <cell r="A4761">
            <v>21010</v>
          </cell>
          <cell r="B4761" t="str">
            <v>TUBO ACO GALVANIZADO COM COSTURA, CLASSE LEVE, DN 25 MM ( 1"),  E = 2,65 MM,  *2,11* KG/M (NBR 5580)</v>
          </cell>
          <cell r="C4761" t="str">
            <v>M</v>
          </cell>
          <cell r="D4761" t="str">
            <v>AS</v>
          </cell>
          <cell r="E4761" t="str">
            <v>36,89</v>
          </cell>
        </row>
        <row r="4762">
          <cell r="A4762">
            <v>21011</v>
          </cell>
          <cell r="B4762" t="str">
            <v>TUBO ACO GALVANIZADO COM COSTURA, CLASSE LEVE, DN 32 MM ( 1 1/4"),  E = 2,65 MM,  *2,71* KG/M (NBR 5580)</v>
          </cell>
          <cell r="C4762" t="str">
            <v>M</v>
          </cell>
          <cell r="D4762" t="str">
            <v>AS</v>
          </cell>
          <cell r="E4762" t="str">
            <v>53,77</v>
          </cell>
        </row>
        <row r="4763">
          <cell r="A4763">
            <v>21012</v>
          </cell>
          <cell r="B4763" t="str">
            <v>TUBO ACO GALVANIZADO COM COSTURA, CLASSE LEVE, DN 40 MM ( 1 1/2"),  E = 3,00 MM,  *3,48* KG/M (NBR 5580)</v>
          </cell>
          <cell r="C4763" t="str">
            <v>M</v>
          </cell>
          <cell r="D4763" t="str">
            <v>AS</v>
          </cell>
          <cell r="E4763" t="str">
            <v>59,41</v>
          </cell>
        </row>
        <row r="4764">
          <cell r="A4764">
            <v>21013</v>
          </cell>
          <cell r="B4764" t="str">
            <v>TUBO ACO GALVANIZADO COM COSTURA, CLASSE LEVE, DN 50 MM ( 2"),  E = 3,00 MM,  *4,40* KG/M (NBR 5580)</v>
          </cell>
          <cell r="C4764" t="str">
            <v>M</v>
          </cell>
          <cell r="D4764" t="str">
            <v>AS</v>
          </cell>
          <cell r="E4764" t="str">
            <v>77,53</v>
          </cell>
        </row>
        <row r="4765">
          <cell r="A4765">
            <v>21014</v>
          </cell>
          <cell r="B4765" t="str">
            <v>TUBO ACO GALVANIZADO COM COSTURA, CLASSE LEVE, DN 65 MM ( 2 1/2"),  E = 3,35 MM, * 6,23* KG/M (NBR 5580)</v>
          </cell>
          <cell r="C4765" t="str">
            <v>M</v>
          </cell>
          <cell r="D4765" t="str">
            <v>AS</v>
          </cell>
          <cell r="E4765" t="str">
            <v>108,49</v>
          </cell>
        </row>
        <row r="4766">
          <cell r="A4766">
            <v>21015</v>
          </cell>
          <cell r="B4766" t="str">
            <v>TUBO ACO GALVANIZADO COM COSTURA, CLASSE LEVE, DN 80 MM ( 3"),  E = 3,35 MM, *7,32* KG/M (NBR 5580)</v>
          </cell>
          <cell r="C4766" t="str">
            <v>M</v>
          </cell>
          <cell r="D4766" t="str">
            <v>AS</v>
          </cell>
          <cell r="E4766" t="str">
            <v>124,64</v>
          </cell>
        </row>
        <row r="4767">
          <cell r="A4767">
            <v>7697</v>
          </cell>
          <cell r="B4767" t="str">
            <v>TUBO ACO GALVANIZADO COM COSTURA, CLASSE MEDIA, DN 1.1/2", E = *3,25* MM, PESO *3,61* KG/M (NBR 5580)</v>
          </cell>
          <cell r="C4767" t="str">
            <v>M</v>
          </cell>
          <cell r="D4767" t="str">
            <v>AS</v>
          </cell>
          <cell r="E4767" t="str">
            <v>59,47</v>
          </cell>
        </row>
        <row r="4768">
          <cell r="A4768">
            <v>7698</v>
          </cell>
          <cell r="B4768" t="str">
            <v>TUBO ACO GALVANIZADO COM COSTURA, CLASSE MEDIA, DN 1.1/4", E = *3,25* MM, PESO *3,14* KG/M (NBR 5580)</v>
          </cell>
          <cell r="C4768" t="str">
            <v>M</v>
          </cell>
          <cell r="D4768" t="str">
            <v>AS</v>
          </cell>
          <cell r="E4768" t="str">
            <v>51,20</v>
          </cell>
        </row>
        <row r="4769">
          <cell r="A4769">
            <v>7691</v>
          </cell>
          <cell r="B4769" t="str">
            <v>TUBO ACO GALVANIZADO COM COSTURA, CLASSE MEDIA, DN 1/2", E = *2,65* MM, PESO *1,22* KG/M (NBR 5580)</v>
          </cell>
          <cell r="C4769" t="str">
            <v>M</v>
          </cell>
          <cell r="D4769" t="str">
            <v>AS</v>
          </cell>
          <cell r="E4769" t="str">
            <v>21,63</v>
          </cell>
        </row>
        <row r="4770">
          <cell r="A4770">
            <v>40626</v>
          </cell>
          <cell r="B4770" t="str">
            <v>TUBO ACO GALVANIZADO COM COSTURA, CLASSE MEDIA, DN 1", E = 3,38 MM, PESO 2,50 KG/M (NBR 5580)</v>
          </cell>
          <cell r="C4770" t="str">
            <v>M</v>
          </cell>
          <cell r="D4770" t="str">
            <v>AS</v>
          </cell>
          <cell r="E4770" t="str">
            <v>40,60</v>
          </cell>
        </row>
        <row r="4771">
          <cell r="A4771">
            <v>7701</v>
          </cell>
          <cell r="B4771" t="str">
            <v>TUBO ACO GALVANIZADO COM COSTURA, CLASSE MEDIA, DN 2.1/2", E = *3,65* MM, PESO *6,51* KG/M (NBR 5580)</v>
          </cell>
          <cell r="C4771" t="str">
            <v>M</v>
          </cell>
          <cell r="D4771" t="str">
            <v>AS</v>
          </cell>
          <cell r="E4771" t="str">
            <v>106,43</v>
          </cell>
        </row>
        <row r="4772">
          <cell r="A4772">
            <v>7696</v>
          </cell>
          <cell r="B4772" t="str">
            <v>TUBO ACO GALVANIZADO COM COSTURA, CLASSE MEDIA, DN 2", E = *3,65* MM, PESO *5,10* KG/M (NBR 5580)</v>
          </cell>
          <cell r="C4772" t="str">
            <v>M</v>
          </cell>
          <cell r="D4772" t="str">
            <v>AS</v>
          </cell>
          <cell r="E4772" t="str">
            <v>85,76</v>
          </cell>
        </row>
        <row r="4773">
          <cell r="A4773">
            <v>7700</v>
          </cell>
          <cell r="B4773" t="str">
            <v>TUBO ACO GALVANIZADO COM COSTURA, CLASSE MEDIA, DN 3/4", E = *2,65* MM, PESO *1,58* KG/M (NBR 5580)</v>
          </cell>
          <cell r="C4773" t="str">
            <v>M</v>
          </cell>
          <cell r="D4773" t="str">
            <v>AS</v>
          </cell>
          <cell r="E4773" t="str">
            <v>27,36</v>
          </cell>
        </row>
        <row r="4774">
          <cell r="A4774">
            <v>7694</v>
          </cell>
          <cell r="B4774" t="str">
            <v>TUBO ACO GALVANIZADO COM COSTURA, CLASSE MEDIA, DN 3", E = *4,05* MM, PESO *8,47* KG/M (NBR 5580)</v>
          </cell>
          <cell r="C4774" t="str">
            <v>M</v>
          </cell>
          <cell r="D4774" t="str">
            <v>AS</v>
          </cell>
          <cell r="E4774" t="str">
            <v>143,23</v>
          </cell>
        </row>
        <row r="4775">
          <cell r="A4775">
            <v>7693</v>
          </cell>
          <cell r="B4775" t="str">
            <v>TUBO ACO GALVANIZADO COM COSTURA, CLASSE MEDIA, DN 4", E = 4,50* MM, PESO 12,10* KG/M (NBR 5580)</v>
          </cell>
          <cell r="C4775" t="str">
            <v>M</v>
          </cell>
          <cell r="D4775" t="str">
            <v>AS</v>
          </cell>
          <cell r="E4775" t="str">
            <v>197,25</v>
          </cell>
        </row>
        <row r="4776">
          <cell r="A4776">
            <v>7692</v>
          </cell>
          <cell r="B4776" t="str">
            <v>TUBO ACO GALVANIZADO COM COSTURA, CLASSE MEDIA, DN 5", E = *5,40* MM, PESO *17,80* KG/M (NBR 5580)</v>
          </cell>
          <cell r="C4776" t="str">
            <v>M</v>
          </cell>
          <cell r="D4776" t="str">
            <v>AS</v>
          </cell>
          <cell r="E4776" t="str">
            <v>295,32</v>
          </cell>
        </row>
        <row r="4777">
          <cell r="A4777">
            <v>7695</v>
          </cell>
          <cell r="B4777" t="str">
            <v>TUBO ACO GALVANIZADO COM COSTURA, CLASSE MEDIA, DN 6", E = 4,85* MM, PESO 19,68* KG/M (NBR 5580)</v>
          </cell>
          <cell r="C4777" t="str">
            <v>M</v>
          </cell>
          <cell r="D4777" t="str">
            <v>AS</v>
          </cell>
          <cell r="E4777" t="str">
            <v>320,28</v>
          </cell>
        </row>
        <row r="4778">
          <cell r="A4778">
            <v>13356</v>
          </cell>
          <cell r="B4778" t="str">
            <v>TUBO ACO INDUSTRIAL DN 2" (50,8 MM) E=1,50MM, PESO= 1,8237 KG/M</v>
          </cell>
          <cell r="C4778" t="str">
            <v>M</v>
          </cell>
          <cell r="D4778" t="str">
            <v>AS</v>
          </cell>
          <cell r="E4778" t="str">
            <v>23,22</v>
          </cell>
        </row>
        <row r="4779">
          <cell r="A4779">
            <v>36365</v>
          </cell>
          <cell r="B4779" t="str">
            <v>TUBO COLETOR DE ESGOTO PVC, JEI, DN 100 MM (NBR  7362)</v>
          </cell>
          <cell r="C4779" t="str">
            <v>M</v>
          </cell>
          <cell r="D4779" t="str">
            <v>AS</v>
          </cell>
          <cell r="E4779" t="str">
            <v>33,91</v>
          </cell>
        </row>
        <row r="4780">
          <cell r="A4780">
            <v>41930</v>
          </cell>
          <cell r="B4780" t="str">
            <v>TUBO COLETOR DE ESGOTO PVC, JEI, DN 200 MM (NBR 7362)</v>
          </cell>
          <cell r="C4780" t="str">
            <v>M</v>
          </cell>
          <cell r="D4780" t="str">
            <v>AS</v>
          </cell>
          <cell r="E4780" t="str">
            <v>109,77</v>
          </cell>
        </row>
        <row r="4781">
          <cell r="A4781">
            <v>41931</v>
          </cell>
          <cell r="B4781" t="str">
            <v>TUBO COLETOR DE ESGOTO PVC, JEI, DN 250 MM (NBR 7362)</v>
          </cell>
          <cell r="C4781" t="str">
            <v>M</v>
          </cell>
          <cell r="D4781" t="str">
            <v>AS</v>
          </cell>
          <cell r="E4781" t="str">
            <v>187,18</v>
          </cell>
        </row>
        <row r="4782">
          <cell r="A4782">
            <v>41932</v>
          </cell>
          <cell r="B4782" t="str">
            <v>TUBO COLETOR DE ESGOTO PVC, JEI, DN 300 MM (NBR 7362)</v>
          </cell>
          <cell r="C4782" t="str">
            <v>M</v>
          </cell>
          <cell r="D4782" t="str">
            <v>AS</v>
          </cell>
          <cell r="E4782" t="str">
            <v>302,34</v>
          </cell>
        </row>
        <row r="4783">
          <cell r="A4783">
            <v>41933</v>
          </cell>
          <cell r="B4783" t="str">
            <v>TUBO COLETOR DE ESGOTO PVC, JEI, DN 350 MM (NBR 7362)</v>
          </cell>
          <cell r="C4783" t="str">
            <v>M</v>
          </cell>
          <cell r="D4783" t="str">
            <v>AS</v>
          </cell>
          <cell r="E4783" t="str">
            <v>374,44</v>
          </cell>
        </row>
        <row r="4784">
          <cell r="A4784">
            <v>41934</v>
          </cell>
          <cell r="B4784" t="str">
            <v>TUBO COLETOR DE ESGOTO PVC, JEI, DN 400 MM (NBR 7362)</v>
          </cell>
          <cell r="C4784" t="str">
            <v>M</v>
          </cell>
          <cell r="D4784" t="str">
            <v>AS</v>
          </cell>
          <cell r="E4784" t="str">
            <v>484,99</v>
          </cell>
        </row>
        <row r="4785">
          <cell r="A4785">
            <v>41936</v>
          </cell>
          <cell r="B4785" t="str">
            <v>TUBO COLETOR DE ESGOTO, PVC, JEI, DN 150 MM  (NBR 7362)</v>
          </cell>
          <cell r="C4785" t="str">
            <v>M</v>
          </cell>
          <cell r="D4785" t="str">
            <v>AS</v>
          </cell>
          <cell r="E4785" t="str">
            <v>73,12</v>
          </cell>
        </row>
        <row r="4786">
          <cell r="A4786">
            <v>41785</v>
          </cell>
          <cell r="B4786" t="str">
            <v>TUBO CORRUGADO PEAD, PAREDE DUPLA, INTERNA LISA, JEI, DN/DI *1000* MM, PARA SANEAMENTO</v>
          </cell>
          <cell r="C4786" t="str">
            <v>M</v>
          </cell>
          <cell r="D4786" t="str">
            <v>AS</v>
          </cell>
          <cell r="E4786" t="str">
            <v>1.933,34</v>
          </cell>
        </row>
        <row r="4787">
          <cell r="A4787">
            <v>41781</v>
          </cell>
          <cell r="B4787" t="str">
            <v>TUBO CORRUGADO PEAD, PAREDE DUPLA, INTERNA LISA, JEI, DN/DI *400* MM, PARA SANEAMENTO</v>
          </cell>
          <cell r="C4787" t="str">
            <v>M</v>
          </cell>
          <cell r="D4787" t="str">
            <v>AS</v>
          </cell>
          <cell r="E4787" t="str">
            <v>551,21</v>
          </cell>
        </row>
        <row r="4788">
          <cell r="A4788">
            <v>41783</v>
          </cell>
          <cell r="B4788" t="str">
            <v>TUBO CORRUGADO PEAD, PAREDE DUPLA, INTERNA LISA, JEI, DN/DI *800* MM, PARA SANEAMENTO</v>
          </cell>
          <cell r="C4788" t="str">
            <v>M</v>
          </cell>
          <cell r="D4788" t="str">
            <v>AS</v>
          </cell>
          <cell r="E4788" t="str">
            <v>1.454,56</v>
          </cell>
        </row>
        <row r="4789">
          <cell r="A4789">
            <v>41786</v>
          </cell>
          <cell r="B4789" t="str">
            <v>TUBO CORRUGADO PEAD, PAREDE DUPLA, INTERNA LISA, JEI, DN/DI 1200 MM, PARA SANEAMENTO</v>
          </cell>
          <cell r="C4789" t="str">
            <v>M</v>
          </cell>
          <cell r="D4789" t="str">
            <v>AS</v>
          </cell>
          <cell r="E4789" t="str">
            <v>3.034,36</v>
          </cell>
        </row>
        <row r="4790">
          <cell r="A4790">
            <v>41779</v>
          </cell>
          <cell r="B4790" t="str">
            <v>TUBO CORRUGADO PEAD, PAREDE DUPLA, INTERNA LISA, JEI, DN/DI 250 MM, PARA SANEAMENTO</v>
          </cell>
          <cell r="C4790" t="str">
            <v>M</v>
          </cell>
          <cell r="D4790" t="str">
            <v>AS</v>
          </cell>
          <cell r="E4790" t="str">
            <v>211,41</v>
          </cell>
        </row>
        <row r="4791">
          <cell r="A4791">
            <v>41780</v>
          </cell>
          <cell r="B4791" t="str">
            <v>TUBO CORRUGADO PEAD, PAREDE DUPLA, INTERNA LISA, JEI, DN/DI 300 MM, PARA SANEAMENTO</v>
          </cell>
          <cell r="C4791" t="str">
            <v>M</v>
          </cell>
          <cell r="D4791" t="str">
            <v>AS</v>
          </cell>
          <cell r="E4791" t="str">
            <v>250,04</v>
          </cell>
        </row>
        <row r="4792">
          <cell r="A4792">
            <v>41782</v>
          </cell>
          <cell r="B4792" t="str">
            <v>TUBO CORRUGADO PEAD, PAREDE DUPLA, INTERNA LISA, JEI, DN/DI 600 MM, PARA SANEAMENTO</v>
          </cell>
          <cell r="C4792" t="str">
            <v>M</v>
          </cell>
          <cell r="D4792" t="str">
            <v>AS</v>
          </cell>
          <cell r="E4792" t="str">
            <v>1.030,72</v>
          </cell>
        </row>
        <row r="4793">
          <cell r="A4793">
            <v>38130</v>
          </cell>
          <cell r="B4793" t="str">
            <v>TUBO CPVC SOLDAVEL, 35 MM, AGUA QUENTE PREDIAL (NBR 15884)</v>
          </cell>
          <cell r="C4793" t="str">
            <v>M</v>
          </cell>
          <cell r="D4793" t="str">
            <v>CR</v>
          </cell>
          <cell r="E4793" t="str">
            <v>33,26</v>
          </cell>
        </row>
        <row r="4794">
          <cell r="A4794">
            <v>21123</v>
          </cell>
          <cell r="B4794" t="str">
            <v>TUBO CPVC, SOLDAVEL, 15 MM, AGUA QUENTE PREDIAL (NBR 15884)</v>
          </cell>
          <cell r="C4794" t="str">
            <v>M</v>
          </cell>
          <cell r="D4794" t="str">
            <v>C</v>
          </cell>
          <cell r="E4794" t="str">
            <v>9,44</v>
          </cell>
        </row>
        <row r="4795">
          <cell r="A4795">
            <v>21124</v>
          </cell>
          <cell r="B4795" t="str">
            <v>TUBO CPVC, SOLDAVEL, 22 MM, AGUA QUENTE PREDIAL (NBR 15884)</v>
          </cell>
          <cell r="C4795" t="str">
            <v>M</v>
          </cell>
          <cell r="D4795" t="str">
            <v>CR</v>
          </cell>
          <cell r="E4795" t="str">
            <v>16,74</v>
          </cell>
        </row>
        <row r="4796">
          <cell r="A4796">
            <v>21125</v>
          </cell>
          <cell r="B4796" t="str">
            <v>TUBO CPVC, SOLDAVEL, 28 MM, AGUA QUENTE PREDIAL (NBR 15884)</v>
          </cell>
          <cell r="C4796" t="str">
            <v>M</v>
          </cell>
          <cell r="D4796" t="str">
            <v>CR</v>
          </cell>
          <cell r="E4796" t="str">
            <v>26,86</v>
          </cell>
        </row>
        <row r="4797">
          <cell r="A4797">
            <v>38028</v>
          </cell>
          <cell r="B4797" t="str">
            <v>TUBO CPVC, SOLDAVEL, 42 MM, AGUA QUENTE PREDIAL (NBR 15884)</v>
          </cell>
          <cell r="C4797" t="str">
            <v>M</v>
          </cell>
          <cell r="D4797" t="str">
            <v>CR</v>
          </cell>
          <cell r="E4797" t="str">
            <v>45,58</v>
          </cell>
        </row>
        <row r="4798">
          <cell r="A4798">
            <v>38029</v>
          </cell>
          <cell r="B4798" t="str">
            <v>TUBO CPVC, SOLDAVEL, 54 MM, AGUA QUENTE PREDIAL (NBR 15884)</v>
          </cell>
          <cell r="C4798" t="str">
            <v>M</v>
          </cell>
          <cell r="D4798" t="str">
            <v>CR</v>
          </cell>
          <cell r="E4798" t="str">
            <v>69,49</v>
          </cell>
        </row>
        <row r="4799">
          <cell r="A4799">
            <v>38030</v>
          </cell>
          <cell r="B4799" t="str">
            <v>TUBO CPVC, SOLDAVEL, 73 MM, AGUA QUENTE PREDIAL (NBR 15884)</v>
          </cell>
          <cell r="C4799" t="str">
            <v>M</v>
          </cell>
          <cell r="D4799" t="str">
            <v>CR</v>
          </cell>
          <cell r="E4799" t="str">
            <v>106,74</v>
          </cell>
        </row>
        <row r="4800">
          <cell r="A4800">
            <v>38031</v>
          </cell>
          <cell r="B4800" t="str">
            <v>TUBO CPVC, SOLDAVEL, 89 MM, AGUA QUENTE PREDIAL (NBR 15884)</v>
          </cell>
          <cell r="C4800" t="str">
            <v>M</v>
          </cell>
          <cell r="D4800" t="str">
            <v>CR</v>
          </cell>
          <cell r="E4800" t="str">
            <v>169,14</v>
          </cell>
        </row>
        <row r="4801">
          <cell r="A4801">
            <v>39735</v>
          </cell>
          <cell r="B4801" t="str">
            <v>TUBO DE BORRACHA ELASTOMERICA FLEXIVEL, PRETA, PARA ISOLAMENTO TERMICO DE TUBULACAO, DN 1 1/8" (28 MM), E= 32 MM, COEFICIENTE DE CONDUTIVIDADE TERMICA 0,036W/mK, VAPOR DE AGUA MAIOR OU IGUAL A 10.000</v>
          </cell>
          <cell r="C4801" t="str">
            <v>M</v>
          </cell>
          <cell r="D4801" t="str">
            <v>AS</v>
          </cell>
          <cell r="E4801" t="str">
            <v>84,01</v>
          </cell>
        </row>
        <row r="4802">
          <cell r="A4802">
            <v>39734</v>
          </cell>
          <cell r="B4802" t="str">
            <v>TUBO DE BORRACHA ELASTOMERICA FLEXIVEL, PRETA, PARA ISOLAMENTO TERMICO DE TUBULACAO, DN 1 3/8" (35 MM), E= 32 MM, COEFICIENTE DE CONDUTIVIDADE TERMICA 0,036W/mK, VAPOR DE AGUA MAIOR OU IGUAL A 10.000</v>
          </cell>
          <cell r="C4802" t="str">
            <v>M</v>
          </cell>
          <cell r="D4802" t="str">
            <v>AS</v>
          </cell>
          <cell r="E4802" t="str">
            <v>99,64</v>
          </cell>
        </row>
        <row r="4803">
          <cell r="A4803">
            <v>39736</v>
          </cell>
          <cell r="B4803" t="str">
            <v>TUBO DE BORRACHA ELASTOMERICA FLEXIVEL, PRETA, PARA ISOLAMENTO TERMICO DE TUBULACAO, DN 1 5/8" (42 MM), E= 32 MM, COEFICIENTE DE CONDUTIVIDADE TERMICA 0,036W/mK, VAPOR DE AGUA MAIOR OU IGUAL A 10.000</v>
          </cell>
          <cell r="C4803" t="str">
            <v>M</v>
          </cell>
          <cell r="D4803" t="str">
            <v>AS</v>
          </cell>
          <cell r="E4803" t="str">
            <v>113,72</v>
          </cell>
        </row>
        <row r="4804">
          <cell r="A4804">
            <v>39737</v>
          </cell>
          <cell r="B4804" t="str">
            <v>TUBO DE BORRACHA ELASTOMERICA FLEXIVEL, PRETA, PARA ISOLAMENTO TERMICO DE TUBULACAO, DN 1/2" (12 MM), E= 19 MM, COEFICIENTE DE CONDUTIVIDADE TERMICA 0,036W/mK, VAPOR DE AGUA MAIOR OU IGUAL A 10.000</v>
          </cell>
          <cell r="C4804" t="str">
            <v>M</v>
          </cell>
          <cell r="D4804" t="str">
            <v>AS</v>
          </cell>
          <cell r="E4804" t="str">
            <v>15,29</v>
          </cell>
        </row>
        <row r="4805">
          <cell r="A4805">
            <v>39738</v>
          </cell>
          <cell r="B4805" t="str">
            <v>TUBO DE BORRACHA ELASTOMERICA FLEXIVEL, PRETA, PARA ISOLAMENTO TERMICO DE TUBULACAO, DN 1/4" (6 MM), E= 9 MM, COEFICIENTE DE CONDUTIVIDADE TERMICA 0,036W/mK, VAPOR DE AGUA MAIOR OU IGUAL A 10.000</v>
          </cell>
          <cell r="C4805" t="str">
            <v>M</v>
          </cell>
          <cell r="D4805" t="str">
            <v>AS</v>
          </cell>
          <cell r="E4805" t="str">
            <v>5,53</v>
          </cell>
        </row>
        <row r="4806">
          <cell r="A4806">
            <v>39739</v>
          </cell>
          <cell r="B4806" t="str">
            <v>TUBO DE BORRACHA ELASTOMERICA FLEXIVEL, PRETA, PARA ISOLAMENTO TERMICO DE TUBULACAO, DN 1" (25 MM), E= 32 MM, COEFICIENTE DE CONDUTIVIDADE TERMICA 0,036W/mK, VAPOR DE AGUA MAIOR OU IGUAL A 10.000</v>
          </cell>
          <cell r="C4806" t="str">
            <v>M</v>
          </cell>
          <cell r="D4806" t="str">
            <v>AS</v>
          </cell>
          <cell r="E4806" t="str">
            <v>78,64</v>
          </cell>
        </row>
        <row r="4807">
          <cell r="A4807">
            <v>39733</v>
          </cell>
          <cell r="B4807" t="str">
            <v>TUBO DE BORRACHA ELASTOMERICA FLEXIVEL, PRETA, PARA ISOLAMENTO TERMICO DE TUBULACAO, DN 2 1/8" (54 MM), E= 32 MM, COEFICIENTE DE CONDUTIVIDADE TERMICA 0,036W/mK, VAPOR DE AGUA MAIOR OU IGUAL A 10.000</v>
          </cell>
          <cell r="C4807" t="str">
            <v>M</v>
          </cell>
          <cell r="D4807" t="str">
            <v>AS</v>
          </cell>
          <cell r="E4807" t="str">
            <v>136,09</v>
          </cell>
        </row>
        <row r="4808">
          <cell r="A4808">
            <v>39854</v>
          </cell>
          <cell r="B4808" t="str">
            <v>TUBO DE BORRACHA ELASTOMERICA FLEXIVEL, PRETA, PARA ISOLAMENTO TERMICO DE TUBULACAO, DN 2 5/8" (*64* MM), E= *32* MM, COEFICIENTE DE CONDUTIVIDADE TERMICA 0,036W/MK, VAPOR DE AGUA MAIOR OU IGUAL A 10.000</v>
          </cell>
          <cell r="C4808" t="str">
            <v>M</v>
          </cell>
          <cell r="D4808" t="str">
            <v>AS</v>
          </cell>
          <cell r="E4808" t="str">
            <v>138,02</v>
          </cell>
        </row>
        <row r="4809">
          <cell r="A4809">
            <v>39740</v>
          </cell>
          <cell r="B4809" t="str">
            <v>TUBO DE BORRACHA ELASTOMERICA FLEXIVEL, PRETA, PARA ISOLAMENTO TERMICO DE TUBULACAO, DN 3/4" (18 MM), E= 32 MM, COEFICIENTE DE CONDUTIVIDADE TERMICA 0,036W/mK, VAPOR DE AGUA MAIOR OU IGUAL A 10.000</v>
          </cell>
          <cell r="C4809" t="str">
            <v>M</v>
          </cell>
          <cell r="D4809" t="str">
            <v>AS</v>
          </cell>
          <cell r="E4809" t="str">
            <v>75,52</v>
          </cell>
        </row>
        <row r="4810">
          <cell r="A4810">
            <v>39741</v>
          </cell>
          <cell r="B4810" t="str">
            <v>TUBO DE BORRACHA ELASTOMERICA FLEXIVEL, PRETA, PARA ISOLAMENTO TERMICO DE TUBULACAO, DN 3/8" (10 MM), E= 19 MM, COEFICIENTE DE CONDUTIVIDADE TERMICA 0,036W/mK, VAPOR DE AGUA MAIOR OU IGUAL A 10.000</v>
          </cell>
          <cell r="C4810" t="str">
            <v>M</v>
          </cell>
          <cell r="D4810" t="str">
            <v>AS</v>
          </cell>
          <cell r="E4810" t="str">
            <v>13,91</v>
          </cell>
        </row>
        <row r="4811">
          <cell r="A4811">
            <v>39853</v>
          </cell>
          <cell r="B4811" t="str">
            <v>TUBO DE BORRACHA ELASTOMERICA FLEXIVEL, PRETA, PARA ISOLAMENTO TERMICO DE TUBULACAO, DN 5/8" (15 MM), E= 19 MM, COEFICIENTE DE CONDUTIVIDADE TERMICA 0,036W/MK, VAPOR DE AGUA MAIOR OU IGUAL A 10.000</v>
          </cell>
          <cell r="C4811" t="str">
            <v>M</v>
          </cell>
          <cell r="D4811" t="str">
            <v>AS</v>
          </cell>
          <cell r="E4811" t="str">
            <v>18,28</v>
          </cell>
        </row>
        <row r="4812">
          <cell r="A4812">
            <v>39742</v>
          </cell>
          <cell r="B4812" t="str">
            <v>TUBO DE BORRACHA ELASTOMERICA FLEXIVEL, PRETA, PARA ISOLAMENTO TERMICO DE TUBULACAO, DN 7/8" (22 MM), E= 32 MM, COEFICIENTE DE CONDUTIVIDADE TERMICA 0,036W/mK, VAPOR DE AGUA MAIOR OU IGUAL A 10.000</v>
          </cell>
          <cell r="C4812" t="str">
            <v>M</v>
          </cell>
          <cell r="D4812" t="str">
            <v>AS</v>
          </cell>
          <cell r="E4812" t="str">
            <v>60,70</v>
          </cell>
        </row>
        <row r="4813">
          <cell r="A4813">
            <v>39749</v>
          </cell>
          <cell r="B4813" t="str">
            <v>TUBO DE COBRE CLASSE "A", DN = 1 " (28 MM), PARA INSTALACOES DE MEDIA PRESSAO PARA GASES COMBUSTIVEIS E MEDICINAIS</v>
          </cell>
          <cell r="C4813" t="str">
            <v>M</v>
          </cell>
          <cell r="D4813" t="str">
            <v>CR</v>
          </cell>
          <cell r="E4813" t="str">
            <v>66,22</v>
          </cell>
        </row>
        <row r="4814">
          <cell r="A4814">
            <v>39751</v>
          </cell>
          <cell r="B4814" t="str">
            <v>TUBO DE COBRE CLASSE "A", DN = 1 1/2 " (42 MM), PARA INSTALACOES DE MEDIA PRESSAO PARA GASES COMBUSTIVEIS E MEDICINAIS</v>
          </cell>
          <cell r="C4814" t="str">
            <v>M</v>
          </cell>
          <cell r="D4814" t="str">
            <v>CR</v>
          </cell>
          <cell r="E4814" t="str">
            <v>120,34</v>
          </cell>
        </row>
        <row r="4815">
          <cell r="A4815">
            <v>39750</v>
          </cell>
          <cell r="B4815" t="str">
            <v>TUBO DE COBRE CLASSE "A", DN = 1 1/4 " (35 MM), PARA INSTALACOES DE MEDIA PRESSAO PARA GASES COMBUSTIVEIS E MEDICINAIS</v>
          </cell>
          <cell r="C4815" t="str">
            <v>M</v>
          </cell>
          <cell r="D4815" t="str">
            <v>CR</v>
          </cell>
          <cell r="E4815" t="str">
            <v>100,02</v>
          </cell>
        </row>
        <row r="4816">
          <cell r="A4816">
            <v>39747</v>
          </cell>
          <cell r="B4816" t="str">
            <v>TUBO DE COBRE CLASSE "A", DN = 1/2 " (15 MM), PARA INSTALACOES DE MEDIA PRESSAO PARA GASES COMBUSTIVEIS E MEDICINAIS</v>
          </cell>
          <cell r="C4816" t="str">
            <v>M</v>
          </cell>
          <cell r="D4816" t="str">
            <v>CR</v>
          </cell>
          <cell r="E4816" t="str">
            <v>32,17</v>
          </cell>
        </row>
        <row r="4817">
          <cell r="A4817">
            <v>39753</v>
          </cell>
          <cell r="B4817" t="str">
            <v>TUBO DE COBRE CLASSE "A", DN = 2 1/2 " (66 MM), PARA INSTALACOES DE MEDIA PRESSAO PARA GASES COMBUSTIVEIS E MEDICINAIS</v>
          </cell>
          <cell r="C4817" t="str">
            <v>M</v>
          </cell>
          <cell r="D4817" t="str">
            <v>CR</v>
          </cell>
          <cell r="E4817" t="str">
            <v>221,51</v>
          </cell>
        </row>
        <row r="4818">
          <cell r="A4818">
            <v>39754</v>
          </cell>
          <cell r="B4818" t="str">
            <v>TUBO DE COBRE CLASSE "A", DN = 3 " (79 MM), PARA INSTALACOES DE MEDIA PRESSAO PARA GASES COMBUSTIVEIS E MEDICINAIS</v>
          </cell>
          <cell r="C4818" t="str">
            <v>M</v>
          </cell>
          <cell r="D4818" t="str">
            <v>CR</v>
          </cell>
          <cell r="E4818" t="str">
            <v>326,34</v>
          </cell>
        </row>
        <row r="4819">
          <cell r="A4819">
            <v>39748</v>
          </cell>
          <cell r="B4819" t="str">
            <v>TUBO DE COBRE CLASSE "A", DN = 3/4 " (22 MM), PARA INSTALACOES DE MEDIA PRESSAO PARA GASES COMBUSTIVEIS E MEDICINAIS</v>
          </cell>
          <cell r="C4819" t="str">
            <v>M</v>
          </cell>
          <cell r="D4819" t="str">
            <v>CR</v>
          </cell>
          <cell r="E4819" t="str">
            <v>52,06</v>
          </cell>
        </row>
        <row r="4820">
          <cell r="A4820">
            <v>39755</v>
          </cell>
          <cell r="B4820" t="str">
            <v>TUBO DE COBRE CLASSE "A", DN = 4 " (104 MM), PARA INSTALACOES DE MEDIA PRESSAO PARA GASES COMBUSTIVEIS E MEDICINAIS</v>
          </cell>
          <cell r="C4820" t="str">
            <v>M</v>
          </cell>
          <cell r="D4820" t="str">
            <v>CR</v>
          </cell>
          <cell r="E4820" t="str">
            <v>494,81</v>
          </cell>
        </row>
        <row r="4821">
          <cell r="A4821">
            <v>12742</v>
          </cell>
          <cell r="B4821" t="str">
            <v>TUBO DE COBRE CLASSE "E", DN = 104 MM, PARA INSTALACAO HIDRAULICA PREDIAL</v>
          </cell>
          <cell r="C4821" t="str">
            <v>M</v>
          </cell>
          <cell r="D4821" t="str">
            <v>CR</v>
          </cell>
          <cell r="E4821" t="str">
            <v>391,80</v>
          </cell>
        </row>
        <row r="4822">
          <cell r="A4822">
            <v>12713</v>
          </cell>
          <cell r="B4822" t="str">
            <v>TUBO DE COBRE CLASSE "E", DN = 15 MM, PARA INSTALACAO HIDRAULICA PREDIAL</v>
          </cell>
          <cell r="C4822" t="str">
            <v>M</v>
          </cell>
          <cell r="D4822" t="str">
            <v>C</v>
          </cell>
          <cell r="E4822" t="str">
            <v>20,78</v>
          </cell>
        </row>
        <row r="4823">
          <cell r="A4823">
            <v>12743</v>
          </cell>
          <cell r="B4823" t="str">
            <v>TUBO DE COBRE CLASSE "E", DN = 22 MM, PARA INSTALACAO HIDRAULICA PREDIAL</v>
          </cell>
          <cell r="C4823" t="str">
            <v>M</v>
          </cell>
          <cell r="D4823" t="str">
            <v>CR</v>
          </cell>
          <cell r="E4823" t="str">
            <v>35,74</v>
          </cell>
        </row>
        <row r="4824">
          <cell r="A4824">
            <v>12744</v>
          </cell>
          <cell r="B4824" t="str">
            <v>TUBO DE COBRE CLASSE "E", DN = 28 MM, PARA INSTALACAO HIDRAULICA PREDIAL</v>
          </cell>
          <cell r="C4824" t="str">
            <v>M</v>
          </cell>
          <cell r="D4824" t="str">
            <v>CR</v>
          </cell>
          <cell r="E4824" t="str">
            <v>45,36</v>
          </cell>
        </row>
        <row r="4825">
          <cell r="A4825">
            <v>12745</v>
          </cell>
          <cell r="B4825" t="str">
            <v>TUBO DE COBRE CLASSE "E", DN = 35 MM, PARA INSTALACAO HIDRAULICA PREDIAL</v>
          </cell>
          <cell r="C4825" t="str">
            <v>M</v>
          </cell>
          <cell r="D4825" t="str">
            <v>CR</v>
          </cell>
          <cell r="E4825" t="str">
            <v>65,88</v>
          </cell>
        </row>
        <row r="4826">
          <cell r="A4826">
            <v>12746</v>
          </cell>
          <cell r="B4826" t="str">
            <v>TUBO DE COBRE CLASSE "E", DN = 42 MM, PARA INSTALACAO HIDRAULICA PREDIAL</v>
          </cell>
          <cell r="C4826" t="str">
            <v>M</v>
          </cell>
          <cell r="D4826" t="str">
            <v>CR</v>
          </cell>
          <cell r="E4826" t="str">
            <v>88,96</v>
          </cell>
        </row>
        <row r="4827">
          <cell r="A4827">
            <v>12747</v>
          </cell>
          <cell r="B4827" t="str">
            <v>TUBO DE COBRE CLASSE "E", DN = 54 MM, PARA INSTALACAO HIDRAULICA PREDIAL</v>
          </cell>
          <cell r="C4827" t="str">
            <v>M</v>
          </cell>
          <cell r="D4827" t="str">
            <v>CR</v>
          </cell>
          <cell r="E4827" t="str">
            <v>129,02</v>
          </cell>
        </row>
        <row r="4828">
          <cell r="A4828">
            <v>12748</v>
          </cell>
          <cell r="B4828" t="str">
            <v>TUBO DE COBRE CLASSE "E", DN = 66 MM, PARA INSTALACAO HIDRAULICA PREDIAL</v>
          </cell>
          <cell r="C4828" t="str">
            <v>M</v>
          </cell>
          <cell r="D4828" t="str">
            <v>CR</v>
          </cell>
          <cell r="E4828" t="str">
            <v>181,76</v>
          </cell>
        </row>
        <row r="4829">
          <cell r="A4829">
            <v>12749</v>
          </cell>
          <cell r="B4829" t="str">
            <v>TUBO DE COBRE CLASSE "E", DN = 79 MM, PARA INSTALACAO HIDRAULICA PREDIAL</v>
          </cell>
          <cell r="C4829" t="str">
            <v>M</v>
          </cell>
          <cell r="D4829" t="str">
            <v>CR</v>
          </cell>
          <cell r="E4829" t="str">
            <v>265,71</v>
          </cell>
        </row>
        <row r="4830">
          <cell r="A4830">
            <v>39726</v>
          </cell>
          <cell r="B4830" t="str">
            <v>TUBO DE COBRE CLASSE "I", DN = 1 " (28 MM), PARA INSTALACOES INDUSTRIAIS DE ALTA PRESSAO E VAPOR</v>
          </cell>
          <cell r="C4830" t="str">
            <v>M</v>
          </cell>
          <cell r="D4830" t="str">
            <v>CR</v>
          </cell>
          <cell r="E4830" t="str">
            <v>87,27</v>
          </cell>
        </row>
        <row r="4831">
          <cell r="A4831">
            <v>39728</v>
          </cell>
          <cell r="B4831" t="str">
            <v>TUBO DE COBRE CLASSE "I", DN = 1 1/2 " (42 MM), PARA INSTALACOES INDUSTRIAIS DE ALTA PRESSAO E VAPOR</v>
          </cell>
          <cell r="C4831" t="str">
            <v>M</v>
          </cell>
          <cell r="D4831" t="str">
            <v>CR</v>
          </cell>
          <cell r="E4831" t="str">
            <v>153,39</v>
          </cell>
        </row>
        <row r="4832">
          <cell r="A4832">
            <v>39727</v>
          </cell>
          <cell r="B4832" t="str">
            <v>TUBO DE COBRE CLASSE "I", DN = 1 1/4 " (35 MM), PARA INSTALACOES INDUSTRIAIS DE ALTA PRESSAO E VAPOR</v>
          </cell>
          <cell r="C4832" t="str">
            <v>M</v>
          </cell>
          <cell r="D4832" t="str">
            <v>CR</v>
          </cell>
          <cell r="E4832" t="str">
            <v>126,23</v>
          </cell>
        </row>
        <row r="4833">
          <cell r="A4833">
            <v>39724</v>
          </cell>
          <cell r="B4833" t="str">
            <v>TUBO DE COBRE CLASSE "I", DN = 1/2 " (15 MM), PARA INSTALACOES INDUSTRIAIS DE ALTA PRESSAO E VAPOR</v>
          </cell>
          <cell r="C4833" t="str">
            <v>M</v>
          </cell>
          <cell r="D4833" t="str">
            <v>CR</v>
          </cell>
          <cell r="E4833" t="str">
            <v>38,65</v>
          </cell>
        </row>
        <row r="4834">
          <cell r="A4834">
            <v>39729</v>
          </cell>
          <cell r="B4834" t="str">
            <v>TUBO DE COBRE CLASSE "I", DN = 2 " (54 MM), PARA INSTALACOES INDUSTRIAIS DE ALTA PRESSAO E VAPOR</v>
          </cell>
          <cell r="C4834" t="str">
            <v>M</v>
          </cell>
          <cell r="D4834" t="str">
            <v>CR</v>
          </cell>
          <cell r="E4834" t="str">
            <v>212,41</v>
          </cell>
        </row>
        <row r="4835">
          <cell r="A4835">
            <v>39730</v>
          </cell>
          <cell r="B4835" t="str">
            <v>TUBO DE COBRE CLASSE "I", DN = 2 1/2 " (66 MM), PARA INSTALACOES INDUSTRIAIS DE ALTA PRESSAO E VAPOR</v>
          </cell>
          <cell r="C4835" t="str">
            <v>M</v>
          </cell>
          <cell r="D4835" t="str">
            <v>CR</v>
          </cell>
          <cell r="E4835" t="str">
            <v>275,60</v>
          </cell>
        </row>
        <row r="4836">
          <cell r="A4836">
            <v>39731</v>
          </cell>
          <cell r="B4836" t="str">
            <v>TUBO DE COBRE CLASSE "I", DN = 3 " (79 MM), PARA INSTALACOES INDUSTRIAIS DE ALTA PRESSAO E VAPOR</v>
          </cell>
          <cell r="C4836" t="str">
            <v>M</v>
          </cell>
          <cell r="D4836" t="str">
            <v>CR</v>
          </cell>
          <cell r="E4836" t="str">
            <v>408,18</v>
          </cell>
        </row>
        <row r="4837">
          <cell r="A4837">
            <v>39725</v>
          </cell>
          <cell r="B4837" t="str">
            <v>TUBO DE COBRE CLASSE "I", DN = 3/4 " (22 MM), PARA INSTALACOES INDUSTRIAIS DE ALTA PRESSAO E VAPOR</v>
          </cell>
          <cell r="C4837" t="str">
            <v>M</v>
          </cell>
          <cell r="D4837" t="str">
            <v>CR</v>
          </cell>
          <cell r="E4837" t="str">
            <v>62,99</v>
          </cell>
        </row>
        <row r="4838">
          <cell r="A4838">
            <v>39732</v>
          </cell>
          <cell r="B4838" t="str">
            <v>TUBO DE COBRE CLASSE "I", DN = 4" (104 MM), PARA INSTALACOES INDUSTRIAIS DE ALTA PRESSAO E VAPOR</v>
          </cell>
          <cell r="C4838" t="str">
            <v>M</v>
          </cell>
          <cell r="D4838" t="str">
            <v>CR</v>
          </cell>
          <cell r="E4838" t="str">
            <v>600,82</v>
          </cell>
        </row>
        <row r="4839">
          <cell r="A4839">
            <v>39660</v>
          </cell>
          <cell r="B4839" t="str">
            <v>TUBO DE COBRE FLEXIVEL, D = 1/2 ", E = 0,79 MM, PARA AR-CONDICIONADO/ INSTALACOES GAS RESIDENCIAIS E COMERCIAIS</v>
          </cell>
          <cell r="C4839" t="str">
            <v>M</v>
          </cell>
          <cell r="D4839" t="str">
            <v>CR</v>
          </cell>
          <cell r="E4839" t="str">
            <v>27,38</v>
          </cell>
        </row>
        <row r="4840">
          <cell r="A4840">
            <v>39662</v>
          </cell>
          <cell r="B4840" t="str">
            <v>TUBO DE COBRE FLEXIVEL, D = 1/4 ", E = 0,79 MM, PARA AR-CONDICIONADO/ INSTALACOES GAS RESIDENCIAIS E COMERCIAIS</v>
          </cell>
          <cell r="C4840" t="str">
            <v>M</v>
          </cell>
          <cell r="D4840" t="str">
            <v>CR</v>
          </cell>
          <cell r="E4840" t="str">
            <v>13,12</v>
          </cell>
        </row>
        <row r="4841">
          <cell r="A4841">
            <v>39661</v>
          </cell>
          <cell r="B4841" t="str">
            <v>TUBO DE COBRE FLEXIVEL, D = 3/16 ", E = 0,79 MM, PARA AR-CONDICIONADO/ INSTALACOES GAS RESIDENCIAIS E COMERCIAIS</v>
          </cell>
          <cell r="C4841" t="str">
            <v>M</v>
          </cell>
          <cell r="D4841" t="str">
            <v>CR</v>
          </cell>
          <cell r="E4841" t="str">
            <v>8,95</v>
          </cell>
        </row>
        <row r="4842">
          <cell r="A4842">
            <v>39666</v>
          </cell>
          <cell r="B4842" t="str">
            <v>TUBO DE COBRE FLEXIVEL, D = 3/4 ", E = 0,79 MM, PARA AR-CONDICIONADO/ INSTALACOES GAS RESIDENCIAIS E COMERCIAIS</v>
          </cell>
          <cell r="C4842" t="str">
            <v>M</v>
          </cell>
          <cell r="D4842" t="str">
            <v>CR</v>
          </cell>
          <cell r="E4842" t="str">
            <v>41,18</v>
          </cell>
        </row>
        <row r="4843">
          <cell r="A4843">
            <v>39664</v>
          </cell>
          <cell r="B4843" t="str">
            <v>TUBO DE COBRE FLEXIVEL, D = 3/8 ", E = 0,79 MM, PARA AR-CONDICIONADO/ INSTALACOES GAS RESIDENCIAIS E COMERCIAIS</v>
          </cell>
          <cell r="C4843" t="str">
            <v>M</v>
          </cell>
          <cell r="D4843" t="str">
            <v>CR</v>
          </cell>
          <cell r="E4843" t="str">
            <v>20,18</v>
          </cell>
        </row>
        <row r="4844">
          <cell r="A4844">
            <v>39663</v>
          </cell>
          <cell r="B4844" t="str">
            <v>TUBO DE COBRE FLEXIVEL, D = 5/16 ", E = 0,79 MM, PARA AR-CONDICIONADO/ INSTALACOES GAS RESIDENCIAIS E COMERCIAIS</v>
          </cell>
          <cell r="C4844" t="str">
            <v>M</v>
          </cell>
          <cell r="D4844" t="str">
            <v>CR</v>
          </cell>
          <cell r="E4844" t="str">
            <v>16,13</v>
          </cell>
        </row>
        <row r="4845">
          <cell r="A4845">
            <v>39665</v>
          </cell>
          <cell r="B4845" t="str">
            <v>TUBO DE COBRE FLEXIVEL, D = 5/8 ", E = 0,79 MM, PARA AR-CONDICIONADO/ INSTALACOES GAS RESIDENCIAIS E COMERCIAIS</v>
          </cell>
          <cell r="C4845" t="str">
            <v>M</v>
          </cell>
          <cell r="D4845" t="str">
            <v>CR</v>
          </cell>
          <cell r="E4845" t="str">
            <v>34,05</v>
          </cell>
        </row>
        <row r="4846">
          <cell r="A4846">
            <v>39752</v>
          </cell>
          <cell r="B4846" t="str">
            <v>TUBO DE COBRE, CLASSE "A", DN = 2" (54 MM), PARA INSTALACOES DE MEDIA PRESSAO PARA GASES COMBUSTIVEIS E MEDICINAIS</v>
          </cell>
          <cell r="C4846" t="str">
            <v>M</v>
          </cell>
          <cell r="D4846" t="str">
            <v>CR</v>
          </cell>
          <cell r="E4846" t="str">
            <v>171,23</v>
          </cell>
        </row>
        <row r="4847">
          <cell r="A4847">
            <v>7725</v>
          </cell>
          <cell r="B4847" t="str">
            <v>TUBO DE CONCRETO ARMADO PARA AGUAS PLUVIAIS, CLASSE PA-1, COM ENCAIXE PONTA E BOLSA, DIAMETRO NOMINAL DE = 600 MM</v>
          </cell>
          <cell r="C4847" t="str">
            <v>M</v>
          </cell>
          <cell r="D4847" t="str">
            <v>C</v>
          </cell>
          <cell r="E4847" t="str">
            <v>156,50</v>
          </cell>
        </row>
        <row r="4848">
          <cell r="A4848">
            <v>7753</v>
          </cell>
          <cell r="B4848" t="str">
            <v>TUBO DE CONCRETO ARMADO PARA AGUAS PLUVIAIS, CLASSE PA-1, COM ENCAIXE PONTA E BOLSA, DIAMETRO NOMINAL DE 1000 MM</v>
          </cell>
          <cell r="C4848" t="str">
            <v>M</v>
          </cell>
          <cell r="D4848" t="str">
            <v>CR</v>
          </cell>
          <cell r="E4848" t="str">
            <v>305,10</v>
          </cell>
        </row>
        <row r="4849">
          <cell r="A4849">
            <v>13256</v>
          </cell>
          <cell r="B4849" t="str">
            <v>TUBO DE CONCRETO ARMADO PARA AGUAS PLUVIAIS, CLASSE PA-1, COM ENCAIXE PONTA E BOLSA, DIAMETRO NOMINAL DE 1100 MM</v>
          </cell>
          <cell r="C4849" t="str">
            <v>M</v>
          </cell>
          <cell r="D4849" t="str">
            <v>CR</v>
          </cell>
          <cell r="E4849" t="str">
            <v>427,41</v>
          </cell>
        </row>
        <row r="4850">
          <cell r="A4850">
            <v>7757</v>
          </cell>
          <cell r="B4850" t="str">
            <v>TUBO DE CONCRETO ARMADO PARA AGUAS PLUVIAIS, CLASSE PA-1, COM ENCAIXE PONTA E BOLSA, DIAMETRO NOMINAL DE 1200 MM</v>
          </cell>
          <cell r="C4850" t="str">
            <v>M</v>
          </cell>
          <cell r="D4850" t="str">
            <v>CR</v>
          </cell>
          <cell r="E4850" t="str">
            <v>455,69</v>
          </cell>
        </row>
        <row r="4851">
          <cell r="A4851">
            <v>7758</v>
          </cell>
          <cell r="B4851" t="str">
            <v>TUBO DE CONCRETO ARMADO PARA AGUAS PLUVIAIS, CLASSE PA-1, COM ENCAIXE PONTA E BOLSA, DIAMETRO NOMINAL DE 1500 MM</v>
          </cell>
          <cell r="C4851" t="str">
            <v>M</v>
          </cell>
          <cell r="D4851" t="str">
            <v>CR</v>
          </cell>
          <cell r="E4851" t="str">
            <v>660,19</v>
          </cell>
        </row>
        <row r="4852">
          <cell r="A4852">
            <v>7759</v>
          </cell>
          <cell r="B4852" t="str">
            <v>TUBO DE CONCRETO ARMADO PARA AGUAS PLUVIAIS, CLASSE PA-1, COM ENCAIXE PONTA E BOLSA, DIAMETRO NOMINAL DE 2000 MM</v>
          </cell>
          <cell r="C4852" t="str">
            <v>M</v>
          </cell>
          <cell r="D4852" t="str">
            <v>CR</v>
          </cell>
          <cell r="E4852" t="str">
            <v>1.829,39</v>
          </cell>
        </row>
        <row r="4853">
          <cell r="A4853">
            <v>40334</v>
          </cell>
          <cell r="B4853" t="str">
            <v>TUBO DE CONCRETO ARMADO PARA AGUAS PLUVIAIS, CLASSE PA-1, COM ENCAIXE PONTA E BOLSA, DIAMETRO NOMINAL DE 300 MM</v>
          </cell>
          <cell r="C4853" t="str">
            <v>M</v>
          </cell>
          <cell r="D4853" t="str">
            <v>CR</v>
          </cell>
          <cell r="E4853" t="str">
            <v>71,67</v>
          </cell>
        </row>
        <row r="4854">
          <cell r="A4854">
            <v>7745</v>
          </cell>
          <cell r="B4854" t="str">
            <v>TUBO DE CONCRETO ARMADO PARA AGUAS PLUVIAIS, CLASSE PA-1, COM ENCAIXE PONTA E BOLSA, DIAMETRO NOMINAL DE 400 MM</v>
          </cell>
          <cell r="C4854" t="str">
            <v>M</v>
          </cell>
          <cell r="D4854" t="str">
            <v>CR</v>
          </cell>
          <cell r="E4854" t="str">
            <v>80,88</v>
          </cell>
        </row>
        <row r="4855">
          <cell r="A4855">
            <v>7714</v>
          </cell>
          <cell r="B4855" t="str">
            <v>TUBO DE CONCRETO ARMADO PARA AGUAS PLUVIAIS, CLASSE PA-1, COM ENCAIXE PONTA E BOLSA, DIAMETRO NOMINAL DE 500 MM</v>
          </cell>
          <cell r="C4855" t="str">
            <v>M</v>
          </cell>
          <cell r="D4855" t="str">
            <v>CR</v>
          </cell>
          <cell r="E4855" t="str">
            <v>96,66</v>
          </cell>
        </row>
        <row r="4856">
          <cell r="A4856">
            <v>7742</v>
          </cell>
          <cell r="B4856" t="str">
            <v>TUBO DE CONCRETO ARMADO PARA AGUAS PLUVIAIS, CLASSE PA-1, COM ENCAIXE PONTA E BOLSA, DIAMETRO NOMINAL DE 700 MM</v>
          </cell>
          <cell r="C4856" t="str">
            <v>M</v>
          </cell>
          <cell r="D4856" t="str">
            <v>CR</v>
          </cell>
          <cell r="E4856" t="str">
            <v>213,31</v>
          </cell>
        </row>
        <row r="4857">
          <cell r="A4857">
            <v>7750</v>
          </cell>
          <cell r="B4857" t="str">
            <v>TUBO DE CONCRETO ARMADO PARA AGUAS PLUVIAIS, CLASSE PA-1, COM ENCAIXE PONTA E BOLSA, DIAMETRO NOMINAL DE 800 MM</v>
          </cell>
          <cell r="C4857" t="str">
            <v>M</v>
          </cell>
          <cell r="D4857" t="str">
            <v>CR</v>
          </cell>
          <cell r="E4857" t="str">
            <v>260,39</v>
          </cell>
        </row>
        <row r="4858">
          <cell r="A4858">
            <v>7756</v>
          </cell>
          <cell r="B4858" t="str">
            <v>TUBO DE CONCRETO ARMADO PARA AGUAS PLUVIAIS, CLASSE PA-1, COM ENCAIXE PONTA E BOLSA, DIAMETRO NOMINAL DE 900 MM</v>
          </cell>
          <cell r="C4858" t="str">
            <v>M</v>
          </cell>
          <cell r="D4858" t="str">
            <v>CR</v>
          </cell>
          <cell r="E4858" t="str">
            <v>299,19</v>
          </cell>
        </row>
        <row r="4859">
          <cell r="A4859">
            <v>7765</v>
          </cell>
          <cell r="B4859" t="str">
            <v>TUBO DE CONCRETO ARMADO PARA AGUAS PLUVIAIS, CLASSE PA-2, COM ENCAIXE PONTA E BOLSA, DIAMETRO NOMINAL DE 1000 MM</v>
          </cell>
          <cell r="C4859" t="str">
            <v>M</v>
          </cell>
          <cell r="D4859" t="str">
            <v>CR</v>
          </cell>
          <cell r="E4859" t="str">
            <v>335,35</v>
          </cell>
        </row>
        <row r="4860">
          <cell r="A4860">
            <v>12569</v>
          </cell>
          <cell r="B4860" t="str">
            <v>TUBO DE CONCRETO ARMADO PARA AGUAS PLUVIAIS, CLASSE PA-2, COM ENCAIXE PONTA E BOLSA, DIAMETRO NOMINAL DE 1100 MM</v>
          </cell>
          <cell r="C4860" t="str">
            <v>M</v>
          </cell>
          <cell r="D4860" t="str">
            <v>CR</v>
          </cell>
          <cell r="E4860" t="str">
            <v>462,92</v>
          </cell>
        </row>
        <row r="4861">
          <cell r="A4861">
            <v>7766</v>
          </cell>
          <cell r="B4861" t="str">
            <v>TUBO DE CONCRETO ARMADO PARA AGUAS PLUVIAIS, CLASSE PA-2, COM ENCAIXE PONTA E BOLSA, DIAMETRO NOMINAL DE 1200 MM</v>
          </cell>
          <cell r="C4861" t="str">
            <v>M</v>
          </cell>
          <cell r="D4861" t="str">
            <v>CR</v>
          </cell>
          <cell r="E4861" t="str">
            <v>491,85</v>
          </cell>
        </row>
        <row r="4862">
          <cell r="A4862">
            <v>7767</v>
          </cell>
          <cell r="B4862" t="str">
            <v>TUBO DE CONCRETO ARMADO PARA AGUAS PLUVIAIS, CLASSE PA-2, COM ENCAIXE PONTA E BOLSA, DIAMETRO NOMINAL DE 1500 MM</v>
          </cell>
          <cell r="C4862" t="str">
            <v>M</v>
          </cell>
          <cell r="D4862" t="str">
            <v>CR</v>
          </cell>
          <cell r="E4862" t="str">
            <v>706,22</v>
          </cell>
        </row>
        <row r="4863">
          <cell r="A4863">
            <v>7727</v>
          </cell>
          <cell r="B4863" t="str">
            <v>TUBO DE CONCRETO ARMADO PARA AGUAS PLUVIAIS, CLASSE PA-2, COM ENCAIXE PONTA E BOLSA, DIAMETRO NOMINAL DE 2000 MM</v>
          </cell>
          <cell r="C4863" t="str">
            <v>M</v>
          </cell>
          <cell r="D4863" t="str">
            <v>CR</v>
          </cell>
          <cell r="E4863" t="str">
            <v>2.051,59</v>
          </cell>
        </row>
        <row r="4864">
          <cell r="A4864">
            <v>7760</v>
          </cell>
          <cell r="B4864" t="str">
            <v>TUBO DE CONCRETO ARMADO PARA AGUAS PLUVIAIS, CLASSE PA-2, COM ENCAIXE PONTA E BOLSA, DIAMETRO NOMINAL DE 300 MM</v>
          </cell>
          <cell r="C4864" t="str">
            <v>M</v>
          </cell>
          <cell r="D4864" t="str">
            <v>CR</v>
          </cell>
          <cell r="E4864" t="str">
            <v>81,53</v>
          </cell>
        </row>
        <row r="4865">
          <cell r="A4865">
            <v>7761</v>
          </cell>
          <cell r="B4865" t="str">
            <v>TUBO DE CONCRETO ARMADO PARA AGUAS PLUVIAIS, CLASSE PA-2, COM ENCAIXE PONTA E BOLSA, DIAMETRO NOMINAL DE 400 MM</v>
          </cell>
          <cell r="C4865" t="str">
            <v>M</v>
          </cell>
          <cell r="D4865" t="str">
            <v>CR</v>
          </cell>
          <cell r="E4865" t="str">
            <v>85,48</v>
          </cell>
        </row>
        <row r="4866">
          <cell r="A4866">
            <v>7752</v>
          </cell>
          <cell r="B4866" t="str">
            <v>TUBO DE CONCRETO ARMADO PARA AGUAS PLUVIAIS, CLASSE PA-2, COM ENCAIXE PONTA E BOLSA, DIAMETRO NOMINAL DE 500 MM</v>
          </cell>
          <cell r="C4866" t="str">
            <v>M</v>
          </cell>
          <cell r="D4866" t="str">
            <v>CR</v>
          </cell>
          <cell r="E4866" t="str">
            <v>103,89</v>
          </cell>
        </row>
        <row r="4867">
          <cell r="A4867">
            <v>7762</v>
          </cell>
          <cell r="B4867" t="str">
            <v>TUBO DE CONCRETO ARMADO PARA AGUAS PLUVIAIS, CLASSE PA-2, COM ENCAIXE PONTA E BOLSA, DIAMETRO NOMINAL DE 600 MM</v>
          </cell>
          <cell r="C4867" t="str">
            <v>M</v>
          </cell>
          <cell r="D4867" t="str">
            <v>CR</v>
          </cell>
          <cell r="E4867" t="str">
            <v>135,78</v>
          </cell>
        </row>
        <row r="4868">
          <cell r="A4868">
            <v>7722</v>
          </cell>
          <cell r="B4868" t="str">
            <v>TUBO DE CONCRETO ARMADO PARA AGUAS PLUVIAIS, CLASSE PA-2, COM ENCAIXE PONTA E BOLSA, DIAMETRO NOMINAL DE 700 MM</v>
          </cell>
          <cell r="C4868" t="str">
            <v>M</v>
          </cell>
          <cell r="D4868" t="str">
            <v>CR</v>
          </cell>
          <cell r="E4868" t="str">
            <v>207,78</v>
          </cell>
        </row>
        <row r="4869">
          <cell r="A4869">
            <v>7763</v>
          </cell>
          <cell r="B4869" t="str">
            <v>TUBO DE CONCRETO ARMADO PARA AGUAS PLUVIAIS, CLASSE PA-2, COM ENCAIXE PONTA E BOLSA, DIAMETRO NOMINAL DE 800 MM</v>
          </cell>
          <cell r="C4869" t="str">
            <v>M</v>
          </cell>
          <cell r="D4869" t="str">
            <v>CR</v>
          </cell>
          <cell r="E4869" t="str">
            <v>253,16</v>
          </cell>
        </row>
        <row r="4870">
          <cell r="A4870">
            <v>7764</v>
          </cell>
          <cell r="B4870" t="str">
            <v>TUBO DE CONCRETO ARMADO PARA AGUAS PLUVIAIS, CLASSE PA-2, COM ENCAIXE PONTA E BOLSA, DIAMETRO NOMINAL DE 900 MM</v>
          </cell>
          <cell r="C4870" t="str">
            <v>M</v>
          </cell>
          <cell r="D4870" t="str">
            <v>CR</v>
          </cell>
          <cell r="E4870" t="str">
            <v>302,47</v>
          </cell>
        </row>
        <row r="4871">
          <cell r="A4871">
            <v>12572</v>
          </cell>
          <cell r="B4871" t="str">
            <v>TUBO DE CONCRETO ARMADO PARA AGUAS PLUVIAIS, CLASSE PA-3, COM ENCAIXE PONTA E BOLSA, DIAMETRO NOMINAL DE 1000 MM</v>
          </cell>
          <cell r="C4871" t="str">
            <v>M</v>
          </cell>
          <cell r="D4871" t="str">
            <v>CR</v>
          </cell>
          <cell r="E4871" t="str">
            <v>427,41</v>
          </cell>
        </row>
        <row r="4872">
          <cell r="A4872">
            <v>12573</v>
          </cell>
          <cell r="B4872" t="str">
            <v>TUBO DE CONCRETO ARMADO PARA AGUAS PLUVIAIS, CLASSE PA-3, COM ENCAIXE PONTA E BOLSA, DIAMETRO NOMINAL DE 1100 MM</v>
          </cell>
          <cell r="C4872" t="str">
            <v>M</v>
          </cell>
          <cell r="D4872" t="str">
            <v>CR</v>
          </cell>
          <cell r="E4872" t="str">
            <v>562,21</v>
          </cell>
        </row>
        <row r="4873">
          <cell r="A4873">
            <v>12574</v>
          </cell>
          <cell r="B4873" t="str">
            <v>TUBO DE CONCRETO ARMADO PARA AGUAS PLUVIAIS, CLASSE PA-3, COM ENCAIXE PONTA E BOLSA, DIAMETRO NOMINAL DE 1200 MM</v>
          </cell>
          <cell r="C4873" t="str">
            <v>M</v>
          </cell>
          <cell r="D4873" t="str">
            <v>CR</v>
          </cell>
          <cell r="E4873" t="str">
            <v>679,78</v>
          </cell>
        </row>
        <row r="4874">
          <cell r="A4874">
            <v>12575</v>
          </cell>
          <cell r="B4874" t="str">
            <v>TUBO DE CONCRETO ARMADO PARA AGUAS PLUVIAIS, CLASSE PA-3, COM ENCAIXE PONTA E BOLSA, DIAMETRO NOMINAL DE 1500 MM</v>
          </cell>
          <cell r="C4874" t="str">
            <v>M</v>
          </cell>
          <cell r="D4874" t="str">
            <v>CR</v>
          </cell>
          <cell r="E4874" t="str">
            <v>1.032,37</v>
          </cell>
        </row>
        <row r="4875">
          <cell r="A4875">
            <v>12576</v>
          </cell>
          <cell r="B4875" t="str">
            <v>TUBO DE CONCRETO ARMADO PARA AGUAS PLUVIAIS, CLASSE PA-3, COM ENCAIXE PONTA E BOLSA, DIAMETRO NOMINAL DE 400 MM</v>
          </cell>
          <cell r="C4875" t="str">
            <v>M</v>
          </cell>
          <cell r="D4875" t="str">
            <v>CR</v>
          </cell>
          <cell r="E4875" t="str">
            <v>124,93</v>
          </cell>
        </row>
        <row r="4876">
          <cell r="A4876">
            <v>12577</v>
          </cell>
          <cell r="B4876" t="str">
            <v>TUBO DE CONCRETO ARMADO PARA AGUAS PLUVIAIS, CLASSE PA-3, COM ENCAIXE PONTA E BOLSA, DIAMETRO NOMINAL DE 500 MM</v>
          </cell>
          <cell r="C4876" t="str">
            <v>M</v>
          </cell>
          <cell r="D4876" t="str">
            <v>CR</v>
          </cell>
          <cell r="E4876" t="str">
            <v>168,33</v>
          </cell>
        </row>
        <row r="4877">
          <cell r="A4877">
            <v>12578</v>
          </cell>
          <cell r="B4877" t="str">
            <v>TUBO DE CONCRETO ARMADO PARA AGUAS PLUVIAIS, CLASSE PA-3, COM ENCAIXE PONTA E BOLSA, DIAMETRO NOMINAL DE 600 MM</v>
          </cell>
          <cell r="C4877" t="str">
            <v>M</v>
          </cell>
          <cell r="D4877" t="str">
            <v>CR</v>
          </cell>
          <cell r="E4877" t="str">
            <v>203,84</v>
          </cell>
        </row>
        <row r="4878">
          <cell r="A4878">
            <v>12579</v>
          </cell>
          <cell r="B4878" t="str">
            <v>TUBO DE CONCRETO ARMADO PARA AGUAS PLUVIAIS, CLASSE PA-3, COM ENCAIXE PONTA E BOLSA, DIAMETRO NOMINAL DE 700 MM</v>
          </cell>
          <cell r="C4878" t="str">
            <v>M</v>
          </cell>
          <cell r="D4878" t="str">
            <v>CR</v>
          </cell>
          <cell r="E4878" t="str">
            <v>351,13</v>
          </cell>
        </row>
        <row r="4879">
          <cell r="A4879">
            <v>12580</v>
          </cell>
          <cell r="B4879" t="str">
            <v>TUBO DE CONCRETO ARMADO PARA AGUAS PLUVIAIS, CLASSE PA-3, COM ENCAIXE PONTA E BOLSA, DIAMETRO NOMINAL DE 800 MM</v>
          </cell>
          <cell r="C4879" t="str">
            <v>M</v>
          </cell>
          <cell r="D4879" t="str">
            <v>CR</v>
          </cell>
          <cell r="E4879" t="str">
            <v>365,86</v>
          </cell>
        </row>
        <row r="4880">
          <cell r="A4880">
            <v>12581</v>
          </cell>
          <cell r="B4880" t="str">
            <v>TUBO DE CONCRETO ARMADO PARA AGUAS PLUVIAIS, CLASSE PA-3, COM ENCAIXE PONTA E BOLSA, DIAMETRO NOMINAL DE 900 MM</v>
          </cell>
          <cell r="C4880" t="str">
            <v>M</v>
          </cell>
          <cell r="D4880" t="str">
            <v>CR</v>
          </cell>
          <cell r="E4880" t="str">
            <v>391,90</v>
          </cell>
        </row>
        <row r="4881">
          <cell r="A4881">
            <v>7720</v>
          </cell>
          <cell r="B4881" t="str">
            <v>TUBO DE CONCRETO ARMADO PARA ESGOTO SANITARIO, CLASSE EA-2, COM ENCAIXE PONTA E BOLSA, COM JUNTA ELASTICA, DIAMETRO NOMINAL DE 1000 MM</v>
          </cell>
          <cell r="C4881" t="str">
            <v>M</v>
          </cell>
          <cell r="D4881" t="str">
            <v>CR</v>
          </cell>
          <cell r="E4881" t="str">
            <v>612,84</v>
          </cell>
        </row>
        <row r="4882">
          <cell r="A4882">
            <v>40335</v>
          </cell>
          <cell r="B4882" t="str">
            <v>TUBO DE CONCRETO ARMADO PARA ESGOTO SANITARIO, CLASSE EA-2, COM ENCAIXE PONTA E BOLSA, COM JUNTA ELASTICA, DIAMETRO NOMINAL DE 300 MM</v>
          </cell>
          <cell r="C4882" t="str">
            <v>M</v>
          </cell>
          <cell r="D4882" t="str">
            <v>CR</v>
          </cell>
          <cell r="E4882" t="str">
            <v>128,22</v>
          </cell>
        </row>
        <row r="4883">
          <cell r="A4883">
            <v>7740</v>
          </cell>
          <cell r="B4883" t="str">
            <v>TUBO DE CONCRETO ARMADO PARA ESGOTO SANITARIO, CLASSE EA-2, COM ENCAIXE PONTA E BOLSA, COM JUNTA ELASTICA, DIAMETRO NOMINAL DE 400 MM</v>
          </cell>
          <cell r="C4883" t="str">
            <v>M</v>
          </cell>
          <cell r="D4883" t="str">
            <v>CR</v>
          </cell>
          <cell r="E4883" t="str">
            <v>131,51</v>
          </cell>
        </row>
        <row r="4884">
          <cell r="A4884">
            <v>7741</v>
          </cell>
          <cell r="B4884" t="str">
            <v>TUBO DE CONCRETO ARMADO PARA ESGOTO SANITARIO, CLASSE EA-2, COM ENCAIXE PONTA E BOLSA, COM JUNTA ELASTICA, DIAMETRO NOMINAL DE 500 MM</v>
          </cell>
          <cell r="C4884" t="str">
            <v>M</v>
          </cell>
          <cell r="D4884" t="str">
            <v>CR</v>
          </cell>
          <cell r="E4884" t="str">
            <v>243,29</v>
          </cell>
        </row>
        <row r="4885">
          <cell r="A4885">
            <v>7774</v>
          </cell>
          <cell r="B4885" t="str">
            <v>TUBO DE CONCRETO ARMADO PARA ESGOTO SANITARIO, CLASSE EA-2, COM ENCAIXE PONTA E BOLSA, COM JUNTA ELASTICA, DIAMETRO NOMINAL DE 600 MM</v>
          </cell>
          <cell r="C4885" t="str">
            <v>M</v>
          </cell>
          <cell r="D4885" t="str">
            <v>CR</v>
          </cell>
          <cell r="E4885" t="str">
            <v>298,53</v>
          </cell>
        </row>
        <row r="4886">
          <cell r="A4886">
            <v>7744</v>
          </cell>
          <cell r="B4886" t="str">
            <v>TUBO DE CONCRETO ARMADO PARA ESGOTO SANITARIO, CLASSE EA-2, COM ENCAIXE PONTA E BOLSA, COM JUNTA ELASTICA, DIAMETRO NOMINAL DE 700 MM</v>
          </cell>
          <cell r="C4886" t="str">
            <v>M</v>
          </cell>
          <cell r="D4886" t="str">
            <v>CR</v>
          </cell>
          <cell r="E4886" t="str">
            <v>389,93</v>
          </cell>
        </row>
        <row r="4887">
          <cell r="A4887">
            <v>7773</v>
          </cell>
          <cell r="B4887" t="str">
            <v>TUBO DE CONCRETO ARMADO PARA ESGOTO SANITARIO, CLASSE EA-2, COM ENCAIXE PONTA E BOLSA, COM JUNTA ELASTICA, DIAMETRO NOMINAL DE 800 MM</v>
          </cell>
          <cell r="C4887" t="str">
            <v>M</v>
          </cell>
          <cell r="D4887" t="str">
            <v>CR</v>
          </cell>
          <cell r="E4887" t="str">
            <v>398,54</v>
          </cell>
        </row>
        <row r="4888">
          <cell r="A4888">
            <v>7754</v>
          </cell>
          <cell r="B4888" t="str">
            <v>TUBO DE CONCRETO ARMADO PARA ESGOTO SANITARIO, CLASSE EA-2, COM ENCAIXE PONTA E BOLSA, COM JUNTA ELASTICA, DIAMETRO NOMINAL DE 900 MM</v>
          </cell>
          <cell r="C4888" t="str">
            <v>M</v>
          </cell>
          <cell r="D4888" t="str">
            <v>CR</v>
          </cell>
          <cell r="E4888" t="str">
            <v>604,30</v>
          </cell>
        </row>
        <row r="4889">
          <cell r="A4889">
            <v>7735</v>
          </cell>
          <cell r="B4889" t="str">
            <v>TUBO DE CONCRETO ARMADO PARA ESGOTO SANITARIO, CLASSE EA-3, COM ENCAIXE PONTA E BOLSA, COM JUNTA ELASTICA, DIAMETRO NOMINAL DE 1000 MM</v>
          </cell>
          <cell r="C4889" t="str">
            <v>M</v>
          </cell>
          <cell r="D4889" t="str">
            <v>CR</v>
          </cell>
          <cell r="E4889" t="str">
            <v>782,50</v>
          </cell>
        </row>
        <row r="4890">
          <cell r="A4890">
            <v>7755</v>
          </cell>
          <cell r="B4890" t="str">
            <v>TUBO DE CONCRETO ARMADO PARA ESGOTO SANITARIO, CLASSE EA-3, COM ENCAIXE PONTA E BOLSA, COM JUNTA ELASTICA, DIAMETRO NOMINAL DE 400 MM</v>
          </cell>
          <cell r="C4890" t="str">
            <v>M</v>
          </cell>
          <cell r="D4890" t="str">
            <v>CR</v>
          </cell>
          <cell r="E4890" t="str">
            <v>155,18</v>
          </cell>
        </row>
        <row r="4891">
          <cell r="A4891">
            <v>7776</v>
          </cell>
          <cell r="B4891" t="str">
            <v>TUBO DE CONCRETO ARMADO PARA ESGOTO SANITARIO, CLASSE EA-3, COM ENCAIXE PONTA E BOLSA, COM JUNTA ELASTICA, DIAMETRO NOMINAL DE 500 MM</v>
          </cell>
          <cell r="C4891" t="str">
            <v>M</v>
          </cell>
          <cell r="D4891" t="str">
            <v>CR</v>
          </cell>
          <cell r="E4891" t="str">
            <v>323,52</v>
          </cell>
        </row>
        <row r="4892">
          <cell r="A4892">
            <v>7743</v>
          </cell>
          <cell r="B4892" t="str">
            <v>TUBO DE CONCRETO ARMADO PARA ESGOTO SANITARIO, CLASSE EA-3, COM ENCAIXE PONTA E BOLSA, COM JUNTA ELASTICA, DIAMETRO NOMINAL DE 600 MM</v>
          </cell>
          <cell r="C4892" t="str">
            <v>M</v>
          </cell>
          <cell r="D4892" t="str">
            <v>CR</v>
          </cell>
          <cell r="E4892" t="str">
            <v>342,59</v>
          </cell>
        </row>
        <row r="4893">
          <cell r="A4893">
            <v>7733</v>
          </cell>
          <cell r="B4893" t="str">
            <v>TUBO DE CONCRETO ARMADO PARA ESGOTO SANITARIO, CLASSE EA-3, COM ENCAIXE PONTA E BOLSA, COM JUNTA ELASTICA, DIAMETRO NOMINAL DE 700 MM</v>
          </cell>
          <cell r="C4893" t="str">
            <v>M</v>
          </cell>
          <cell r="D4893" t="str">
            <v>CR</v>
          </cell>
          <cell r="E4893" t="str">
            <v>447,14</v>
          </cell>
        </row>
        <row r="4894">
          <cell r="A4894">
            <v>7775</v>
          </cell>
          <cell r="B4894" t="str">
            <v>TUBO DE CONCRETO ARMADO PARA ESGOTO SANITARIO, CLASSE EA-3, COM ENCAIXE PONTA E BOLSA, COM JUNTA ELASTICA, DIAMETRO NOMINAL DE 800 MM</v>
          </cell>
          <cell r="C4894" t="str">
            <v>M</v>
          </cell>
          <cell r="D4894" t="str">
            <v>CR</v>
          </cell>
          <cell r="E4894" t="str">
            <v>489,88</v>
          </cell>
        </row>
        <row r="4895">
          <cell r="A4895">
            <v>7734</v>
          </cell>
          <cell r="B4895" t="str">
            <v>TUBO DE CONCRETO ARMADO PARA ESGOTO SANITARIO, CLASSE EA-3, COM ENCAIXE PONTA E BOLSA, COM JUNTA ELASTICA, DIAMETRO NOMINAL DE 900 MM</v>
          </cell>
          <cell r="C4895" t="str">
            <v>M</v>
          </cell>
          <cell r="D4895" t="str">
            <v>CR</v>
          </cell>
          <cell r="E4895" t="str">
            <v>693,72</v>
          </cell>
        </row>
        <row r="4896">
          <cell r="A4896">
            <v>37449</v>
          </cell>
          <cell r="B4896" t="str">
            <v>TUBO DE CONCRETO SIMPLES PARA AGUAS PLUVIAIS, CLASSE PS1, COM ENCAIXE MACHO E FEMEA, DIAMETRO NOMINAL DE 200 MM</v>
          </cell>
          <cell r="C4896" t="str">
            <v>M</v>
          </cell>
          <cell r="D4896" t="str">
            <v>AS</v>
          </cell>
          <cell r="E4896" t="str">
            <v>19,97</v>
          </cell>
        </row>
        <row r="4897">
          <cell r="A4897">
            <v>37450</v>
          </cell>
          <cell r="B4897" t="str">
            <v>TUBO DE CONCRETO SIMPLES PARA AGUAS PLUVIAIS, CLASSE PS1, COM ENCAIXE MACHO E FEMEA, DIAMETRO NOMINAL DE 300 MM</v>
          </cell>
          <cell r="C4897" t="str">
            <v>M</v>
          </cell>
          <cell r="D4897" t="str">
            <v>AS</v>
          </cell>
          <cell r="E4897" t="str">
            <v>27,96</v>
          </cell>
        </row>
        <row r="4898">
          <cell r="A4898">
            <v>37451</v>
          </cell>
          <cell r="B4898" t="str">
            <v>TUBO DE CONCRETO SIMPLES PARA AGUAS PLUVIAIS, CLASSE PS1, COM ENCAIXE MACHO E FEMEA, DIAMETRO NOMINAL DE 400 MM</v>
          </cell>
          <cell r="C4898" t="str">
            <v>M</v>
          </cell>
          <cell r="D4898" t="str">
            <v>AS</v>
          </cell>
          <cell r="E4898" t="str">
            <v>39,04</v>
          </cell>
        </row>
        <row r="4899">
          <cell r="A4899">
            <v>37452</v>
          </cell>
          <cell r="B4899" t="str">
            <v>TUBO DE CONCRETO SIMPLES PARA AGUAS PLUVIAIS, CLASSE PS1, COM ENCAIXE MACHO E FEMEA, DIAMETRO NOMINAL DE 500 MM</v>
          </cell>
          <cell r="C4899" t="str">
            <v>M</v>
          </cell>
          <cell r="D4899" t="str">
            <v>AS</v>
          </cell>
          <cell r="E4899" t="str">
            <v>56,75</v>
          </cell>
        </row>
        <row r="4900">
          <cell r="A4900">
            <v>37453</v>
          </cell>
          <cell r="B4900" t="str">
            <v>TUBO DE CONCRETO SIMPLES PARA AGUAS PLUVIAIS, CLASSE PS1, COM ENCAIXE MACHO E FEMEA, DIAMETRO NOMINAL DE 600 MM</v>
          </cell>
          <cell r="C4900" t="str">
            <v>M</v>
          </cell>
          <cell r="D4900" t="str">
            <v>AS</v>
          </cell>
          <cell r="E4900" t="str">
            <v>65,36</v>
          </cell>
        </row>
        <row r="4901">
          <cell r="A4901">
            <v>7778</v>
          </cell>
          <cell r="B4901" t="str">
            <v>TUBO DE CONCRETO SIMPLES PARA AGUAS PLUVIAIS, CLASSE PS1, COM ENCAIXE PONTA E BOLSA, DIAMETRO NOMINAL DE 200 MM</v>
          </cell>
          <cell r="C4901" t="str">
            <v>M</v>
          </cell>
          <cell r="D4901" t="str">
            <v>AS</v>
          </cell>
          <cell r="E4901" t="str">
            <v>24,51</v>
          </cell>
        </row>
        <row r="4902">
          <cell r="A4902">
            <v>7796</v>
          </cell>
          <cell r="B4902" t="str">
            <v>TUBO DE CONCRETO SIMPLES PARA AGUAS PLUVIAIS, CLASSE PS1, COM ENCAIXE PONTA E BOLSA, DIAMETRO NOMINAL DE 300 MM</v>
          </cell>
          <cell r="C4902" t="str">
            <v>M</v>
          </cell>
          <cell r="D4902" t="str">
            <v>AS</v>
          </cell>
          <cell r="E4902" t="str">
            <v>33,60</v>
          </cell>
        </row>
        <row r="4903">
          <cell r="A4903">
            <v>7781</v>
          </cell>
          <cell r="B4903" t="str">
            <v>TUBO DE CONCRETO SIMPLES PARA AGUAS PLUVIAIS, CLASSE PS1, COM ENCAIXE PONTA E BOLSA, DIAMETRO NOMINAL DE 400 MM</v>
          </cell>
          <cell r="C4903" t="str">
            <v>M</v>
          </cell>
          <cell r="D4903" t="str">
            <v>AS</v>
          </cell>
          <cell r="E4903" t="str">
            <v>39,70</v>
          </cell>
        </row>
        <row r="4904">
          <cell r="A4904">
            <v>7795</v>
          </cell>
          <cell r="B4904" t="str">
            <v>TUBO DE CONCRETO SIMPLES PARA AGUAS PLUVIAIS, CLASSE PS1, COM ENCAIXE PONTA E BOLSA, DIAMETRO NOMINAL DE 500 MM</v>
          </cell>
          <cell r="C4904" t="str">
            <v>M</v>
          </cell>
          <cell r="D4904" t="str">
            <v>AS</v>
          </cell>
          <cell r="E4904" t="str">
            <v>59,09</v>
          </cell>
        </row>
        <row r="4905">
          <cell r="A4905">
            <v>7791</v>
          </cell>
          <cell r="B4905" t="str">
            <v>TUBO DE CONCRETO SIMPLES PARA AGUAS PLUVIAIS, CLASSE PS1, COM ENCAIXE PONTA E BOLSA, DIAMETRO NOMINAL DE 600 MM</v>
          </cell>
          <cell r="C4905" t="str">
            <v>M</v>
          </cell>
          <cell r="D4905" t="str">
            <v>AS</v>
          </cell>
          <cell r="E4905" t="str">
            <v>70,74</v>
          </cell>
        </row>
        <row r="4906">
          <cell r="A4906">
            <v>7783</v>
          </cell>
          <cell r="B4906" t="str">
            <v>TUBO DE CONCRETO SIMPLES PARA AGUAS PLUVIAIS, CLASSE PS2, COM ENCAIXE PONTA E BOLSA, DIAMETRO NOMINAL DE 200 MM</v>
          </cell>
          <cell r="C4906" t="str">
            <v>M</v>
          </cell>
          <cell r="D4906" t="str">
            <v>AS</v>
          </cell>
          <cell r="E4906" t="str">
            <v>25,06</v>
          </cell>
        </row>
        <row r="4907">
          <cell r="A4907">
            <v>7790</v>
          </cell>
          <cell r="B4907" t="str">
            <v>TUBO DE CONCRETO SIMPLES PARA AGUAS PLUVIAIS, CLASSE PS2, COM ENCAIXE PONTA E BOLSA, DIAMETRO NOMINAL DE 300 MM</v>
          </cell>
          <cell r="C4907" t="str">
            <v>M</v>
          </cell>
          <cell r="D4907" t="str">
            <v>AS</v>
          </cell>
          <cell r="E4907" t="str">
            <v>39,50</v>
          </cell>
        </row>
        <row r="4908">
          <cell r="A4908">
            <v>7785</v>
          </cell>
          <cell r="B4908" t="str">
            <v>TUBO DE CONCRETO SIMPLES PARA AGUAS PLUVIAIS, CLASSE PS2, COM ENCAIXE PONTA E BOLSA, DIAMETRO NOMINAL DE 400 MM</v>
          </cell>
          <cell r="C4908" t="str">
            <v>M</v>
          </cell>
          <cell r="D4908" t="str">
            <v>AS</v>
          </cell>
          <cell r="E4908" t="str">
            <v>43,58</v>
          </cell>
        </row>
        <row r="4909">
          <cell r="A4909">
            <v>7792</v>
          </cell>
          <cell r="B4909" t="str">
            <v>TUBO DE CONCRETO SIMPLES PARA AGUAS PLUVIAIS, CLASSE PS2, COM ENCAIXE PONTA E BOLSA, DIAMETRO NOMINAL DE 500 MM</v>
          </cell>
          <cell r="C4909" t="str">
            <v>M</v>
          </cell>
          <cell r="D4909" t="str">
            <v>AS</v>
          </cell>
          <cell r="E4909" t="str">
            <v>61,81</v>
          </cell>
        </row>
        <row r="4910">
          <cell r="A4910">
            <v>7793</v>
          </cell>
          <cell r="B4910" t="str">
            <v>TUBO DE CONCRETO SIMPLES PARA AGUAS PLUVIAIS, CLASSE PS2, COM ENCAIXE PONTA E BOLSA, DIAMETRO NOMINAL DE 600 MM</v>
          </cell>
          <cell r="C4910" t="str">
            <v>M</v>
          </cell>
          <cell r="D4910" t="str">
            <v>AS</v>
          </cell>
          <cell r="E4910" t="str">
            <v>73,01</v>
          </cell>
        </row>
        <row r="4911">
          <cell r="A4911">
            <v>13159</v>
          </cell>
          <cell r="B4911" t="str">
            <v>TUBO DE CONCRETO SIMPLES PARA ESGOTO SANITARIO, CLASSE ES, COM ENCAIXE PONTA E BOLSA, COM JUNTA ELASTICA, DIAMETRO NOMINAL DE 400 MM</v>
          </cell>
          <cell r="C4911" t="str">
            <v>M</v>
          </cell>
          <cell r="D4911" t="str">
            <v>AS</v>
          </cell>
          <cell r="E4911" t="str">
            <v>63,56</v>
          </cell>
        </row>
        <row r="4912">
          <cell r="A4912">
            <v>13168</v>
          </cell>
          <cell r="B4912" t="str">
            <v>TUBO DE CONCRETO SIMPLES PARA ESGOTO SANITARIO, CLASSE ES, COM ENCAIXE PONTA E BOLSA, COM JUNTA ELASTICA, DIAMETRO NOMINAL DE 500 MM</v>
          </cell>
          <cell r="C4912" t="str">
            <v>M</v>
          </cell>
          <cell r="D4912" t="str">
            <v>AS</v>
          </cell>
          <cell r="E4912" t="str">
            <v>77,18</v>
          </cell>
        </row>
        <row r="4913">
          <cell r="A4913">
            <v>13173</v>
          </cell>
          <cell r="B4913" t="str">
            <v>TUBO DE CONCRETO SIMPLES PARA ESGOTO SANITARIO, CLASSE ES, COM ENCAIXE PONTA E BOLSA, COM JUNTA ELASTICA, DIAMETRO NOMINAL DE 600 MM</v>
          </cell>
          <cell r="C4913" t="str">
            <v>M</v>
          </cell>
          <cell r="D4913" t="str">
            <v>AS</v>
          </cell>
          <cell r="E4913" t="str">
            <v>104,43</v>
          </cell>
        </row>
        <row r="4914">
          <cell r="A4914">
            <v>12583</v>
          </cell>
          <cell r="B4914" t="str">
            <v>TUBO DE CONCRETO SIMPLES POROSO PARA DRENAGEM (DRENO POROSO), COM ENCAIXE MACHO E FEMEA, DIAMETRO NOMINAL DE 200 MM</v>
          </cell>
          <cell r="C4914" t="str">
            <v>M</v>
          </cell>
          <cell r="D4914" t="str">
            <v>AS</v>
          </cell>
          <cell r="E4914" t="str">
            <v>20,88</v>
          </cell>
        </row>
        <row r="4915">
          <cell r="A4915">
            <v>12584</v>
          </cell>
          <cell r="B4915" t="str">
            <v>TUBO DE CONCRETO SIMPLES POROSO PARA DRENAGEM (DRENO POROSO), COM ENCAIXE MACHO E FEMEA, DIAMETRO NOMINAL DE 300 MM</v>
          </cell>
          <cell r="C4915" t="str">
            <v>M</v>
          </cell>
          <cell r="D4915" t="str">
            <v>AS</v>
          </cell>
          <cell r="E4915" t="str">
            <v>27,24</v>
          </cell>
        </row>
        <row r="4916">
          <cell r="A4916">
            <v>12613</v>
          </cell>
          <cell r="B4916" t="str">
            <v>TUBO DE DESCARGA PVC, PARA LIGACAO CAIXA DE DESCARGA - EMBUTIR, 40 MM X 150 CM</v>
          </cell>
          <cell r="C4916" t="str">
            <v>UN</v>
          </cell>
          <cell r="D4916" t="str">
            <v>CR</v>
          </cell>
          <cell r="E4916" t="str">
            <v>17,47</v>
          </cell>
        </row>
        <row r="4917">
          <cell r="A4917">
            <v>1031</v>
          </cell>
          <cell r="B4917" t="str">
            <v>TUBO DE DESCIDA EXTERNO DE PVC PARA CAIXA DE DESCARGA EXTERNA ALTA - 40 MM X 1,60 M</v>
          </cell>
          <cell r="C4917" t="str">
            <v>UN</v>
          </cell>
          <cell r="D4917" t="str">
            <v>CR</v>
          </cell>
          <cell r="E4917" t="str">
            <v>9,56</v>
          </cell>
        </row>
        <row r="4918">
          <cell r="A4918">
            <v>39707</v>
          </cell>
          <cell r="B4918" t="str">
            <v>TUBO DE ESPUMA DE POLIETILENO EXPANDIDO FLEXIVEL PARA ISOLAMENTO TERMICO DE TUBULACAO DE AR CONDICIONADO, AGUA QUENTE,  DN 1 1/2", E= 10 MM</v>
          </cell>
          <cell r="C4918" t="str">
            <v>M</v>
          </cell>
          <cell r="D4918" t="str">
            <v>AS</v>
          </cell>
          <cell r="E4918" t="str">
            <v>3,35</v>
          </cell>
        </row>
        <row r="4919">
          <cell r="A4919">
            <v>39708</v>
          </cell>
          <cell r="B4919" t="str">
            <v>TUBO DE ESPUMA DE POLIETILENO EXPANDIDO FLEXIVEL PARA ISOLAMENTO TERMICO DE TUBULACAO DE AR CONDICIONADO, AGUA QUENTE,  DN 1 1/4", E= 10 MM</v>
          </cell>
          <cell r="C4919" t="str">
            <v>M</v>
          </cell>
          <cell r="D4919" t="str">
            <v>AS</v>
          </cell>
          <cell r="E4919" t="str">
            <v>3,25</v>
          </cell>
        </row>
        <row r="4920">
          <cell r="A4920">
            <v>39710</v>
          </cell>
          <cell r="B4920" t="str">
            <v>TUBO DE ESPUMA DE POLIETILENO EXPANDIDO FLEXIVEL PARA ISOLAMENTO TERMICO DE TUBULACAO DE AR CONDICIONADO, AGUA QUENTE,  DN 1 1/8", E= 10 MM</v>
          </cell>
          <cell r="C4920" t="str">
            <v>M</v>
          </cell>
          <cell r="D4920" t="str">
            <v>AS</v>
          </cell>
          <cell r="E4920" t="str">
            <v>2,29</v>
          </cell>
        </row>
        <row r="4921">
          <cell r="A4921">
            <v>39709</v>
          </cell>
          <cell r="B4921" t="str">
            <v>TUBO DE ESPUMA DE POLIETILENO EXPANDIDO FLEXIVEL PARA ISOLAMENTO TERMICO DE TUBULACAO DE AR CONDICIONADO, AGUA QUENTE,  DN 1 3/8", E= 10 MM</v>
          </cell>
          <cell r="C4921" t="str">
            <v>M</v>
          </cell>
          <cell r="D4921" t="str">
            <v>AS</v>
          </cell>
          <cell r="E4921" t="str">
            <v>3,17</v>
          </cell>
        </row>
        <row r="4922">
          <cell r="A4922">
            <v>39711</v>
          </cell>
          <cell r="B4922" t="str">
            <v>TUBO DE ESPUMA DE POLIETILENO EXPANDIDO FLEXIVEL PARA ISOLAMENTO TERMICO DE TUBULACAO DE AR CONDICIONADO, AGUA QUENTE,  DN 1 5/8", E= 10 MM</v>
          </cell>
          <cell r="C4922" t="str">
            <v>M</v>
          </cell>
          <cell r="D4922" t="str">
            <v>AS</v>
          </cell>
          <cell r="E4922" t="str">
            <v>3,56</v>
          </cell>
        </row>
        <row r="4923">
          <cell r="A4923">
            <v>39712</v>
          </cell>
          <cell r="B4923" t="str">
            <v>TUBO DE ESPUMA DE POLIETILENO EXPANDIDO FLEXIVEL PARA ISOLAMENTO TERMICO DE TUBULACAO DE AR CONDICIONADO, AGUA QUENTE,  DN 1/2", E= 10 MM</v>
          </cell>
          <cell r="C4923" t="str">
            <v>M</v>
          </cell>
          <cell r="D4923" t="str">
            <v>AS</v>
          </cell>
          <cell r="E4923" t="str">
            <v>1,25</v>
          </cell>
        </row>
        <row r="4924">
          <cell r="A4924">
            <v>39713</v>
          </cell>
          <cell r="B4924" t="str">
            <v>TUBO DE ESPUMA DE POLIETILENO EXPANDIDO FLEXIVEL PARA ISOLAMENTO TERMICO DE TUBULACAO DE AR CONDICIONADO, AGUA QUENTE,  DN 1/4", E= 10 MM</v>
          </cell>
          <cell r="C4924" t="str">
            <v>M</v>
          </cell>
          <cell r="D4924" t="str">
            <v>AS</v>
          </cell>
          <cell r="E4924" t="str">
            <v>0,98</v>
          </cell>
        </row>
        <row r="4925">
          <cell r="A4925">
            <v>39714</v>
          </cell>
          <cell r="B4925" t="str">
            <v>TUBO DE ESPUMA DE POLIETILENO EXPANDIDO FLEXIVEL PARA ISOLAMENTO TERMICO DE TUBULACAO DE AR CONDICIONADO, AGUA QUENTE,  DN 1", E= 10 MM</v>
          </cell>
          <cell r="C4925" t="str">
            <v>M</v>
          </cell>
          <cell r="D4925" t="str">
            <v>AS</v>
          </cell>
          <cell r="E4925" t="str">
            <v>2,26</v>
          </cell>
        </row>
        <row r="4926">
          <cell r="A4926">
            <v>39715</v>
          </cell>
          <cell r="B4926" t="str">
            <v>TUBO DE ESPUMA DE POLIETILENO EXPANDIDO FLEXIVEL PARA ISOLAMENTO TERMICO DE TUBULACAO DE AR CONDICIONADO, AGUA QUENTE,  DN 3/4", E= 10 MM</v>
          </cell>
          <cell r="C4926" t="str">
            <v>M</v>
          </cell>
          <cell r="D4926" t="str">
            <v>AS</v>
          </cell>
          <cell r="E4926" t="str">
            <v>1,61</v>
          </cell>
        </row>
        <row r="4927">
          <cell r="A4927">
            <v>39716</v>
          </cell>
          <cell r="B4927" t="str">
            <v>TUBO DE ESPUMA DE POLIETILENO EXPANDIDO FLEXIVEL PARA ISOLAMENTO TERMICO DE TUBULACAO DE AR CONDICIONADO, AGUA QUENTE,  DN 3/8", E= 10 MM</v>
          </cell>
          <cell r="C4927" t="str">
            <v>M</v>
          </cell>
          <cell r="D4927" t="str">
            <v>AS</v>
          </cell>
          <cell r="E4927" t="str">
            <v>1,22</v>
          </cell>
        </row>
        <row r="4928">
          <cell r="A4928">
            <v>39718</v>
          </cell>
          <cell r="B4928" t="str">
            <v>TUBO DE ESPUMA DE POLIETILENO EXPANDIDO FLEXIVEL PARA ISOLAMENTO TERMICO DE TUBULACAO DE AR CONDICIONADO, AGUA QUENTE,  DN 7/8", E= 10 MM</v>
          </cell>
          <cell r="C4928" t="str">
            <v>M</v>
          </cell>
          <cell r="D4928" t="str">
            <v>AS</v>
          </cell>
          <cell r="E4928" t="str">
            <v>2,08</v>
          </cell>
        </row>
        <row r="4929">
          <cell r="A4929">
            <v>9813</v>
          </cell>
          <cell r="B4929" t="str">
            <v>TUBO DE POLIETILENO DE ALTA DENSIDADE (PEAD), PE-80, DE = 20 MM X 2,3 MM DE PAREDE, PARA LIGACAO DE AGUA PREDIAL (NBR 15561)</v>
          </cell>
          <cell r="C4929" t="str">
            <v>M</v>
          </cell>
          <cell r="D4929" t="str">
            <v>AS</v>
          </cell>
          <cell r="E4929" t="str">
            <v>3,97</v>
          </cell>
        </row>
        <row r="4930">
          <cell r="A4930">
            <v>9815</v>
          </cell>
          <cell r="B4930" t="str">
            <v>TUBO DE POLIETILENO DE ALTA DENSIDADE (PEAD), PE-80, DE = 32 MM X 3,0 MM DE PAREDE, PARA LIGACAO DE AGUA PREDIAL (NBR 15561)</v>
          </cell>
          <cell r="C4930" t="str">
            <v>M</v>
          </cell>
          <cell r="D4930" t="str">
            <v>AS</v>
          </cell>
          <cell r="E4930" t="str">
            <v>7,84</v>
          </cell>
        </row>
        <row r="4931">
          <cell r="A4931">
            <v>25876</v>
          </cell>
          <cell r="B4931" t="str">
            <v>TUBO DE POLIETILENO DE ALTA DENSIDADE, PEAD, PE-80, DE = 1000 MM X 38,5 MM PAREDE, ( SDR 26 - PN 05 ) PARA REDE DE AGUA OU ESGOTO (NBR 15561)</v>
          </cell>
          <cell r="C4931" t="str">
            <v>M</v>
          </cell>
          <cell r="D4931" t="str">
            <v>AS</v>
          </cell>
          <cell r="E4931" t="str">
            <v>3.901,18</v>
          </cell>
        </row>
        <row r="4932">
          <cell r="A4932">
            <v>25888</v>
          </cell>
          <cell r="B4932" t="str">
            <v>TUBO DE POLIETILENO DE ALTA DENSIDADE, PEAD, PE-80, DE = 110 MM X 10,0 MM PAREDE, ( SDR 11 - PN 12,5 ) PARA REDE DE AGUA OU ESGOTO (NBR 15561)</v>
          </cell>
          <cell r="C4932" t="str">
            <v>M</v>
          </cell>
          <cell r="D4932" t="str">
            <v>AS</v>
          </cell>
          <cell r="E4932" t="str">
            <v>95,61</v>
          </cell>
        </row>
        <row r="4933">
          <cell r="A4933">
            <v>25874</v>
          </cell>
          <cell r="B4933" t="str">
            <v>TUBO DE POLIETILENO DE ALTA DENSIDADE, PEAD, PE-80, DE = 1200 MM X 37,2 MM PAREDE ( SDR 32,25 - PN 04 ) PARA REDE DE AGUA OU ESGOTO (NBR 15561)</v>
          </cell>
          <cell r="C4933" t="str">
            <v>M</v>
          </cell>
          <cell r="D4933" t="str">
            <v>AS</v>
          </cell>
          <cell r="E4933" t="str">
            <v>6.842,09</v>
          </cell>
        </row>
        <row r="4934">
          <cell r="A4934">
            <v>25877</v>
          </cell>
          <cell r="B4934" t="str">
            <v>TUBO DE POLIETILENO DE ALTA DENSIDADE, PEAD, PE-80, DE = 1400 MM X 42,9 MM PAREDE, (SDR 32,25 - PN 04 ) PARA REDE DE AGUA OU ESGOTO (NBR 15561)</v>
          </cell>
          <cell r="C4934" t="str">
            <v>M</v>
          </cell>
          <cell r="D4934" t="str">
            <v>AS</v>
          </cell>
          <cell r="E4934" t="str">
            <v>9.336,29</v>
          </cell>
        </row>
        <row r="4935">
          <cell r="A4935">
            <v>25878</v>
          </cell>
          <cell r="B4935" t="str">
            <v>TUBO DE POLIETILENO DE ALTA DENSIDADE, PEAD, PE-80, DE = 160 MM X 14,6 MM PAREDE, (SDR 11 - PN 12,5 ) PARA REDE DE AGUA OU ESGOTO (NBR 15561)</v>
          </cell>
          <cell r="C4935" t="str">
            <v>M</v>
          </cell>
          <cell r="D4935" t="str">
            <v>AS</v>
          </cell>
          <cell r="E4935" t="str">
            <v>205,23</v>
          </cell>
        </row>
        <row r="4936">
          <cell r="A4936">
            <v>25879</v>
          </cell>
          <cell r="B4936" t="str">
            <v>TUBO DE POLIETILENO DE ALTA DENSIDADE, PEAD, PE-80, DE = 1600 MM X 49,0 MM PAREDE, ( SDR 32,25 - PN 04 ) PARA REDE DE AGUA OU ESGOTO (NBR 15561)</v>
          </cell>
          <cell r="C4936" t="str">
            <v>M</v>
          </cell>
          <cell r="D4936" t="str">
            <v>AS</v>
          </cell>
          <cell r="E4936" t="str">
            <v>8.856,58</v>
          </cell>
        </row>
        <row r="4937">
          <cell r="A4937">
            <v>25887</v>
          </cell>
          <cell r="B4937" t="str">
            <v>TUBO DE POLIETILENO DE ALTA DENSIDADE, PEAD, PE-80, DE = 900 MM X 34,7 MM PAREDE, ( SDR 26 - PN 05 ) PARA REDE DE AGUA OU ESGOTO (NBR 15561)</v>
          </cell>
          <cell r="C4937" t="str">
            <v>M</v>
          </cell>
          <cell r="D4937" t="str">
            <v>AS</v>
          </cell>
          <cell r="E4937" t="str">
            <v>3.538,35</v>
          </cell>
        </row>
        <row r="4938">
          <cell r="A4938">
            <v>25880</v>
          </cell>
          <cell r="B4938" t="str">
            <v>TUBO DE POLIETILENO DE ALTA DENSIDADE, PEAD, PE-80, DE= 200 MM X 18,2 MM PAREDE, ( SDR 11 - PN 12,5 ) PARA REDE DE AGUA OU ESGOTO (NBR 15561)</v>
          </cell>
          <cell r="C4938" t="str">
            <v>M</v>
          </cell>
          <cell r="D4938" t="str">
            <v>AS</v>
          </cell>
          <cell r="E4938" t="str">
            <v>319,93</v>
          </cell>
        </row>
        <row r="4939">
          <cell r="A4939">
            <v>25881</v>
          </cell>
          <cell r="B4939" t="str">
            <v>TUBO DE POLIETILENO DE ALTA DENSIDADE, PEAD, PE-80, DE= 315 MM X 28,7 MM PAREDE, ( SDR 11 - PN 12,5 ) PARA REDE DE AGUA OU ESGOTO (NBR 15561)</v>
          </cell>
          <cell r="C4939" t="str">
            <v>M</v>
          </cell>
          <cell r="D4939" t="str">
            <v>AS</v>
          </cell>
          <cell r="E4939" t="str">
            <v>783,92</v>
          </cell>
        </row>
        <row r="4940">
          <cell r="A4940">
            <v>25882</v>
          </cell>
          <cell r="B4940" t="str">
            <v>TUBO DE POLIETILENO DE ALTA DENSIDADE, PEAD, PE-80, DE= 400 MM X 36,4 MM PAREDE, ( SDR 11 - PN 12,5 ) PARA REDE DE AGUA OU ESGOTO (NBR 15561)</v>
          </cell>
          <cell r="C4940" t="str">
            <v>M</v>
          </cell>
          <cell r="D4940" t="str">
            <v>AS</v>
          </cell>
          <cell r="E4940" t="str">
            <v>1.262,61</v>
          </cell>
        </row>
        <row r="4941">
          <cell r="A4941">
            <v>25883</v>
          </cell>
          <cell r="B4941" t="str">
            <v>TUBO DE POLIETILENO DE ALTA DENSIDADE, PEAD, PE-80, DE= 50 MM X 4,6 MM PAREDE, (SDR 11 - PN 12,5) PARA REDE DE AGUA OU ESGOTO (NBR 15561)</v>
          </cell>
          <cell r="C4941" t="str">
            <v>M</v>
          </cell>
          <cell r="D4941" t="str">
            <v>AS</v>
          </cell>
          <cell r="E4941" t="str">
            <v>20,37</v>
          </cell>
        </row>
        <row r="4942">
          <cell r="A4942">
            <v>25884</v>
          </cell>
          <cell r="B4942" t="str">
            <v>TUBO DE POLIETILENO DE ALTA DENSIDADE, PEAD, PE-80, DE= 500 MM X 45,5 MM PAREDE, ( SDR 11 - PN 12,5 ) PARA REDE DE AGUA OU ESGOTO (NBR 15561)</v>
          </cell>
          <cell r="C4942" t="str">
            <v>M</v>
          </cell>
          <cell r="D4942" t="str">
            <v>AS</v>
          </cell>
          <cell r="E4942" t="str">
            <v>2.216,68</v>
          </cell>
        </row>
        <row r="4943">
          <cell r="A4943">
            <v>25885</v>
          </cell>
          <cell r="B4943" t="str">
            <v>TUBO DE POLIETILENO DE ALTA DENSIDADE, PEAD, PE-80, DE= 630 MM X 57,3 MM PAREDE (SDR 11 - PN 12,5 ) PARA REDE DE AGUA OU ESGOTO (NBR 15561)</v>
          </cell>
          <cell r="C4943" t="str">
            <v>M</v>
          </cell>
          <cell r="D4943" t="str">
            <v>AS</v>
          </cell>
          <cell r="E4943" t="str">
            <v>3.296,83</v>
          </cell>
        </row>
        <row r="4944">
          <cell r="A4944">
            <v>25889</v>
          </cell>
          <cell r="B4944" t="str">
            <v>TUBO DE POLIETILENO DE ALTA DENSIDADE, PEAD, PE-80, DE= 730 MM X 34,1 MM PAREDE, ( SDR 21 - PN 06 ) PARA REDE DE AGUA OU ESGOTO (NBR 15561)</v>
          </cell>
          <cell r="C4944" t="str">
            <v>M</v>
          </cell>
          <cell r="D4944" t="str">
            <v>AS</v>
          </cell>
          <cell r="E4944" t="str">
            <v>1.653,27</v>
          </cell>
        </row>
        <row r="4945">
          <cell r="A4945">
            <v>25886</v>
          </cell>
          <cell r="B4945" t="str">
            <v>TUBO DE POLIETILENO DE ALTA DENSIDADE, PEAD, PE-80, DE= 75 MM X 6,9 MM PAREDE, ( SRD 11 - PN 12,5 ) PARA REDE DE AGUA OU ESGOTO (NBR 15561)</v>
          </cell>
          <cell r="C4945" t="str">
            <v>M</v>
          </cell>
          <cell r="D4945" t="str">
            <v>AS</v>
          </cell>
          <cell r="E4945" t="str">
            <v>45,55</v>
          </cell>
        </row>
        <row r="4946">
          <cell r="A4946">
            <v>25875</v>
          </cell>
          <cell r="B4946" t="str">
            <v>TUBO DE POLIETILENO DE ALTA DENSIDADE, PEAD, PE-80, DE= 800 MM X 30,8 MM PAREDE, ( SDR 26 - PN 05 ) PARA REDE DE AGUA OU ESGOTO (NBR 15561)</v>
          </cell>
          <cell r="C4946" t="str">
            <v>M</v>
          </cell>
          <cell r="D4946" t="str">
            <v>AS</v>
          </cell>
          <cell r="E4946" t="str">
            <v>2.156,97</v>
          </cell>
        </row>
        <row r="4947">
          <cell r="A4947">
            <v>9876</v>
          </cell>
          <cell r="B4947" t="str">
            <v>TUBO DE PVC, PBL, TIPO LEVE, DN = 125 MM,  PARA VENTILACAO</v>
          </cell>
          <cell r="C4947" t="str">
            <v>M</v>
          </cell>
          <cell r="D4947" t="str">
            <v>CR</v>
          </cell>
          <cell r="E4947" t="str">
            <v>18,32</v>
          </cell>
        </row>
        <row r="4948">
          <cell r="A4948">
            <v>9877</v>
          </cell>
          <cell r="B4948" t="str">
            <v>TUBO DE PVC, PBL, TIPO LEVE, DN = 250 MM,  PARA VENTILACAO</v>
          </cell>
          <cell r="C4948" t="str">
            <v>M</v>
          </cell>
          <cell r="D4948" t="str">
            <v>CR</v>
          </cell>
          <cell r="E4948" t="str">
            <v>64,19</v>
          </cell>
        </row>
        <row r="4949">
          <cell r="A4949">
            <v>9878</v>
          </cell>
          <cell r="B4949" t="str">
            <v>TUBO DE PVC, PBL, TIPO LEVE, DN = 300 MM,  PARA VENTILACAO</v>
          </cell>
          <cell r="C4949" t="str">
            <v>M</v>
          </cell>
          <cell r="D4949" t="str">
            <v>CR</v>
          </cell>
          <cell r="E4949" t="str">
            <v>83,61</v>
          </cell>
        </row>
        <row r="4950">
          <cell r="A4950">
            <v>9879</v>
          </cell>
          <cell r="B4950" t="str">
            <v>TUBO DE PVC, PBL, TIPO LEVE, DN = 400 MM,  PARA VENTILACAO</v>
          </cell>
          <cell r="C4950" t="str">
            <v>M</v>
          </cell>
          <cell r="D4950" t="str">
            <v>CR</v>
          </cell>
          <cell r="E4950" t="str">
            <v>199,57</v>
          </cell>
        </row>
        <row r="4951">
          <cell r="A4951">
            <v>42001</v>
          </cell>
          <cell r="B4951" t="str">
            <v>TUBO DE REVESTIMENTO, EM ACO, CORPO SCHEDULE 40, PONTEIRA SCHEDULE 80, ROSQUEAVEL E SEGMENTADO PARA PERFURACAO,  DIAMETRO 6'' (200 MM) (COLETADO CAIXA)</v>
          </cell>
          <cell r="C4951" t="str">
            <v>M</v>
          </cell>
          <cell r="D4951" t="str">
            <v>AS</v>
          </cell>
          <cell r="E4951" t="str">
            <v>593,10</v>
          </cell>
        </row>
        <row r="4952">
          <cell r="A4952">
            <v>41986</v>
          </cell>
          <cell r="B4952" t="str">
            <v>TUBO DE REVESTIMENTO, EM ACO, CORPO SCHEDULE 40, PONTEIRA SCHEDULE 80, ROSQUEAVEL E SEGMENTADO PARA PERFURACAO, DIAMETRO 10'' (310 MM)</v>
          </cell>
          <cell r="C4952" t="str">
            <v>M</v>
          </cell>
          <cell r="D4952" t="str">
            <v>AS</v>
          </cell>
          <cell r="E4952" t="str">
            <v>2.656,16</v>
          </cell>
        </row>
        <row r="4953">
          <cell r="A4953">
            <v>43422</v>
          </cell>
          <cell r="B4953" t="str">
            <v>TUBO DE REVESTIMENTO, EM ACO, CORPO SCHEDULE 40, PONTEIRA SCHEDULE 80, ROSQUEAVEL E SEGMENTADO PARA PERFURACAO, DIAMETRO 12" (320 MM)</v>
          </cell>
          <cell r="C4953" t="str">
            <v>M</v>
          </cell>
          <cell r="D4953" t="str">
            <v>AS</v>
          </cell>
          <cell r="E4953" t="str">
            <v>3.257,52</v>
          </cell>
        </row>
        <row r="4954">
          <cell r="A4954">
            <v>41987</v>
          </cell>
          <cell r="B4954" t="str">
            <v>TUBO DE REVESTIMENTO, EM ACO, CORPO SCHEDULE 40, PONTEIRA SCHEDULE 80, ROSQUEAVEL E SEGMENTADO PARA PERFURACAO, DIAMETRO 14'' (400 MM)</v>
          </cell>
          <cell r="C4954" t="str">
            <v>M</v>
          </cell>
          <cell r="D4954" t="str">
            <v>AS</v>
          </cell>
          <cell r="E4954" t="str">
            <v>3.775,73</v>
          </cell>
        </row>
        <row r="4955">
          <cell r="A4955">
            <v>41988</v>
          </cell>
          <cell r="B4955" t="str">
            <v>TUBO DE REVESTIMENTO, EM ACO, CORPO SCHEDULE 40, PONTEIRA SCHEDULE 80, ROSQUEAVEL E SEGMENTADO PARA PERFURACAO, DIAMETRO 16'' (450 MM)</v>
          </cell>
          <cell r="C4955" t="str">
            <v>M</v>
          </cell>
          <cell r="D4955" t="str">
            <v>AS</v>
          </cell>
          <cell r="E4955" t="str">
            <v>4.987,21</v>
          </cell>
        </row>
        <row r="4956">
          <cell r="A4956">
            <v>41697</v>
          </cell>
          <cell r="B4956" t="str">
            <v>TUBO DE REVESTIMENTO, EM ACO, CORPO SCHEDULE 40, PONTEIRA SCHEDULE 80, ROSQUEAVEL E SEGMENTADO PARA PERFURACAO, DIAMETRO 4'' (450 MM)</v>
          </cell>
          <cell r="C4956" t="str">
            <v>M</v>
          </cell>
          <cell r="D4956" t="str">
            <v>AS</v>
          </cell>
          <cell r="E4956" t="str">
            <v>883,96</v>
          </cell>
        </row>
        <row r="4957">
          <cell r="A4957">
            <v>41985</v>
          </cell>
          <cell r="B4957" t="str">
            <v>TUBO DE REVESTIMENTO, EM ACO, CORPO SCHEDULE 40, PONTEIRA SCHEDULE 80, ROSQUEAVEL E SEGMENTADO PARA PERFURACAO, DIAMETRO 6'' (200 MM)</v>
          </cell>
          <cell r="C4957" t="str">
            <v>M</v>
          </cell>
          <cell r="D4957" t="str">
            <v>AS</v>
          </cell>
          <cell r="E4957" t="str">
            <v>1.231,13</v>
          </cell>
        </row>
        <row r="4958">
          <cell r="A4958">
            <v>41699</v>
          </cell>
          <cell r="B4958" t="str">
            <v>TUBO DE REVESTIMENTO, EM ACO, CORPO SCHEDULE 40, PONTEIRA SCHEDULE 80, ROSQUEAVEL E SEGMENTADO PARA PERFURACAO, DIAMETRO 8'' (450 MM)</v>
          </cell>
          <cell r="C4958" t="str">
            <v>M</v>
          </cell>
          <cell r="D4958" t="str">
            <v>AS</v>
          </cell>
          <cell r="E4958" t="str">
            <v>1.753,07</v>
          </cell>
        </row>
        <row r="4959">
          <cell r="A4959">
            <v>38053</v>
          </cell>
          <cell r="B4959" t="str">
            <v>TUBO DRENO, CORRUGADO, ESPIRALADO, FLEXIVEL, PERFURADO, EM POLIETILENO DE ALTA DENSIDADE (PEAD), DN *160* MM, (6") PARA DRENAGEM - EM BARRA (NORMA DNIT 093/2006 - EM)</v>
          </cell>
          <cell r="C4959" t="str">
            <v>M</v>
          </cell>
          <cell r="D4959" t="str">
            <v>AS</v>
          </cell>
          <cell r="E4959" t="str">
            <v>19,08</v>
          </cell>
        </row>
        <row r="4960">
          <cell r="A4960">
            <v>38054</v>
          </cell>
          <cell r="B4960" t="str">
            <v>TUBO DRENO, CORRUGADO, ESPIRALADO, FLEXIVEL, PERFURADO, EM POLIETILENO DE ALTA DENSIDADE (PEAD), DN *200* MM, (8") PARA DRENAGEM - EM BARRA (NORMA DNIT 093/2006 - EM)</v>
          </cell>
          <cell r="C4960" t="str">
            <v>M</v>
          </cell>
          <cell r="D4960" t="str">
            <v>AS</v>
          </cell>
          <cell r="E4960" t="str">
            <v>32,80</v>
          </cell>
        </row>
        <row r="4961">
          <cell r="A4961">
            <v>38052</v>
          </cell>
          <cell r="B4961" t="str">
            <v>TUBO DRENO, CORRUGADO, ESPIRALADO, FLEXIVEL, PERFURADO, EM POLIETILENO DE ALTA DENSIDADE (PEAD), DN 100 MM, (4") PARA DRENAGEM - EM ROLO (NORMA DNIT 093/2006 - E.M)</v>
          </cell>
          <cell r="C4961" t="str">
            <v>M</v>
          </cell>
          <cell r="D4961" t="str">
            <v>AS</v>
          </cell>
          <cell r="E4961" t="str">
            <v>9,24</v>
          </cell>
        </row>
        <row r="4962">
          <cell r="A4962">
            <v>38051</v>
          </cell>
          <cell r="B4962" t="str">
            <v>TUBO DRENO, CORRUGADO, ESPIRALADO, FLEXIVEL, PERFURADO, EM POLIETILENO DE ALTA DENSIDADE (PEAD), DN 65 MM, (2 1/2") PARA DRENAGEM - EM ROLO (NORMA DNIT 093/2006 - EM)</v>
          </cell>
          <cell r="C4962" t="str">
            <v>M</v>
          </cell>
          <cell r="D4962" t="str">
            <v>AS</v>
          </cell>
          <cell r="E4962" t="str">
            <v>5,76</v>
          </cell>
        </row>
        <row r="4963">
          <cell r="A4963">
            <v>38787</v>
          </cell>
          <cell r="B4963" t="str">
            <v>TUBO MONOCAMADA PEX, DN 16 MM</v>
          </cell>
          <cell r="C4963" t="str">
            <v>M</v>
          </cell>
          <cell r="D4963" t="str">
            <v>AS</v>
          </cell>
          <cell r="E4963" t="str">
            <v>5,29</v>
          </cell>
        </row>
        <row r="4964">
          <cell r="A4964">
            <v>38825</v>
          </cell>
          <cell r="B4964" t="str">
            <v>TUBO MONOCAMADA PEX, DN 20 MM</v>
          </cell>
          <cell r="C4964" t="str">
            <v>M</v>
          </cell>
          <cell r="D4964" t="str">
            <v>AS</v>
          </cell>
          <cell r="E4964" t="str">
            <v>6,93</v>
          </cell>
        </row>
        <row r="4965">
          <cell r="A4965">
            <v>38826</v>
          </cell>
          <cell r="B4965" t="str">
            <v>TUBO MONOCAMADA PEX, DN 25 MM</v>
          </cell>
          <cell r="C4965" t="str">
            <v>M</v>
          </cell>
          <cell r="D4965" t="str">
            <v>AS</v>
          </cell>
          <cell r="E4965" t="str">
            <v>10,27</v>
          </cell>
        </row>
        <row r="4966">
          <cell r="A4966">
            <v>38827</v>
          </cell>
          <cell r="B4966" t="str">
            <v>TUBO MONOCAMADA PEX, DN 32 MM</v>
          </cell>
          <cell r="C4966" t="str">
            <v>M</v>
          </cell>
          <cell r="D4966" t="str">
            <v>AS</v>
          </cell>
          <cell r="E4966" t="str">
            <v>16,50</v>
          </cell>
        </row>
        <row r="4967">
          <cell r="A4967">
            <v>38830</v>
          </cell>
          <cell r="B4967" t="str">
            <v>TUBO MULTICAMADA PEX, DN *26* MM, PARA INSTALACOES A GAS (AMARELO)</v>
          </cell>
          <cell r="C4967" t="str">
            <v>M</v>
          </cell>
          <cell r="D4967" t="str">
            <v>AS</v>
          </cell>
          <cell r="E4967" t="str">
            <v>23,10</v>
          </cell>
        </row>
        <row r="4968">
          <cell r="A4968">
            <v>38828</v>
          </cell>
          <cell r="B4968" t="str">
            <v>TUBO MULTICAMADA PEX, DN 16 MM, PARA INSTALACOES A GAS (AMARELO)</v>
          </cell>
          <cell r="C4968" t="str">
            <v>M</v>
          </cell>
          <cell r="D4968" t="str">
            <v>AS</v>
          </cell>
          <cell r="E4968" t="str">
            <v>10,19</v>
          </cell>
        </row>
        <row r="4969">
          <cell r="A4969">
            <v>38829</v>
          </cell>
          <cell r="B4969" t="str">
            <v>TUBO MULTICAMADA PEX, DN 20 MM, PARA INSTALACOES A GAS (AMARELO)</v>
          </cell>
          <cell r="C4969" t="str">
            <v>M</v>
          </cell>
          <cell r="D4969" t="str">
            <v>AS</v>
          </cell>
          <cell r="E4969" t="str">
            <v>16,69</v>
          </cell>
        </row>
        <row r="4970">
          <cell r="A4970">
            <v>38831</v>
          </cell>
          <cell r="B4970" t="str">
            <v>TUBO MULTICAMADA PEX, DN 32 MM, PARA INSTALACOES A GAS (AMARELO)</v>
          </cell>
          <cell r="C4970" t="str">
            <v>M</v>
          </cell>
          <cell r="D4970" t="str">
            <v>AS</v>
          </cell>
          <cell r="E4970" t="str">
            <v>32,22</v>
          </cell>
        </row>
        <row r="4971">
          <cell r="A4971">
            <v>36274</v>
          </cell>
          <cell r="B4971" t="str">
            <v>TUBO PPR PN 20, DN 20 MM, PARA AGUA QUENTE PREDIAL</v>
          </cell>
          <cell r="C4971" t="str">
            <v>M</v>
          </cell>
          <cell r="D4971" t="str">
            <v>AS</v>
          </cell>
          <cell r="E4971" t="str">
            <v>8,07</v>
          </cell>
        </row>
        <row r="4972">
          <cell r="A4972">
            <v>36278</v>
          </cell>
          <cell r="B4972" t="str">
            <v>TUBO PPR PN 20, DN 25 MM, PARA AGUA QUENTE PREDIAL</v>
          </cell>
          <cell r="C4972" t="str">
            <v>M</v>
          </cell>
          <cell r="D4972" t="str">
            <v>AS</v>
          </cell>
          <cell r="E4972" t="str">
            <v>10,95</v>
          </cell>
        </row>
        <row r="4973">
          <cell r="A4973">
            <v>38977</v>
          </cell>
          <cell r="B4973" t="str">
            <v>TUBO PPR, CLASSE PN 12, DN 110 MM</v>
          </cell>
          <cell r="C4973" t="str">
            <v>M</v>
          </cell>
          <cell r="D4973" t="str">
            <v>AS</v>
          </cell>
          <cell r="E4973" t="str">
            <v>166,59</v>
          </cell>
        </row>
        <row r="4974">
          <cell r="A4974">
            <v>38971</v>
          </cell>
          <cell r="B4974" t="str">
            <v>TUBO PPR, CLASSE PN 12, DN 32 MM</v>
          </cell>
          <cell r="C4974" t="str">
            <v>M</v>
          </cell>
          <cell r="D4974" t="str">
            <v>AS</v>
          </cell>
          <cell r="E4974" t="str">
            <v>13,72</v>
          </cell>
        </row>
        <row r="4975">
          <cell r="A4975">
            <v>38972</v>
          </cell>
          <cell r="B4975" t="str">
            <v>TUBO PPR, CLASSE PN 12, DN 40 MM</v>
          </cell>
          <cell r="C4975" t="str">
            <v>M</v>
          </cell>
          <cell r="D4975" t="str">
            <v>AS</v>
          </cell>
          <cell r="E4975" t="str">
            <v>20,90</v>
          </cell>
        </row>
        <row r="4976">
          <cell r="A4976">
            <v>38973</v>
          </cell>
          <cell r="B4976" t="str">
            <v>TUBO PPR, CLASSE PN 12, DN 50 MM</v>
          </cell>
          <cell r="C4976" t="str">
            <v>M</v>
          </cell>
          <cell r="D4976" t="str">
            <v>AS</v>
          </cell>
          <cell r="E4976" t="str">
            <v>27,65</v>
          </cell>
        </row>
        <row r="4977">
          <cell r="A4977">
            <v>38974</v>
          </cell>
          <cell r="B4977" t="str">
            <v>TUBO PPR, CLASSE PN 12, DN 63 MM</v>
          </cell>
          <cell r="C4977" t="str">
            <v>M</v>
          </cell>
          <cell r="D4977" t="str">
            <v>AS</v>
          </cell>
          <cell r="E4977" t="str">
            <v>40,32</v>
          </cell>
        </row>
        <row r="4978">
          <cell r="A4978">
            <v>38975</v>
          </cell>
          <cell r="B4978" t="str">
            <v>TUBO PPR, CLASSE PN 12, DN 75 MM</v>
          </cell>
          <cell r="C4978" t="str">
            <v>M</v>
          </cell>
          <cell r="D4978" t="str">
            <v>AS</v>
          </cell>
          <cell r="E4978" t="str">
            <v>67,20</v>
          </cell>
        </row>
        <row r="4979">
          <cell r="A4979">
            <v>38976</v>
          </cell>
          <cell r="B4979" t="str">
            <v>TUBO PPR, CLASSE PN 12, DN 90 MM</v>
          </cell>
          <cell r="C4979" t="str">
            <v>M</v>
          </cell>
          <cell r="D4979" t="str">
            <v>AS</v>
          </cell>
          <cell r="E4979" t="str">
            <v>94,24</v>
          </cell>
        </row>
        <row r="4980">
          <cell r="A4980">
            <v>38986</v>
          </cell>
          <cell r="B4980" t="str">
            <v>TUBO PPR, CLASSE PN 25, DN 110 MM, PARA AGUA QUENTE E FRIA PREDIAL</v>
          </cell>
          <cell r="C4980" t="str">
            <v>M</v>
          </cell>
          <cell r="D4980" t="str">
            <v>AS</v>
          </cell>
          <cell r="E4980" t="str">
            <v>189,65</v>
          </cell>
        </row>
        <row r="4981">
          <cell r="A4981">
            <v>38978</v>
          </cell>
          <cell r="B4981" t="str">
            <v>TUBO PPR, CLASSE PN 25, DN 20 MM, PARA AGUA QUENTE E FRIA PREDIAL</v>
          </cell>
          <cell r="C4981" t="str">
            <v>M</v>
          </cell>
          <cell r="D4981" t="str">
            <v>AS</v>
          </cell>
          <cell r="E4981" t="str">
            <v>8,07</v>
          </cell>
        </row>
        <row r="4982">
          <cell r="A4982">
            <v>38979</v>
          </cell>
          <cell r="B4982" t="str">
            <v>TUBO PPR, CLASSE PN 25, DN 25 MM, PARA AGUA QUENTE E FRIA PREDIAL</v>
          </cell>
          <cell r="C4982" t="str">
            <v>M</v>
          </cell>
          <cell r="D4982" t="str">
            <v>AS</v>
          </cell>
          <cell r="E4982" t="str">
            <v>10,95</v>
          </cell>
        </row>
        <row r="4983">
          <cell r="A4983">
            <v>38980</v>
          </cell>
          <cell r="B4983" t="str">
            <v>TUBO PPR, CLASSE PN 25, DN 32 MM, PARA AGUA QUENTE E FRIA PREDIAL</v>
          </cell>
          <cell r="C4983" t="str">
            <v>M</v>
          </cell>
          <cell r="D4983" t="str">
            <v>AS</v>
          </cell>
          <cell r="E4983" t="str">
            <v>18,30</v>
          </cell>
        </row>
        <row r="4984">
          <cell r="A4984">
            <v>38981</v>
          </cell>
          <cell r="B4984" t="str">
            <v>TUBO PPR, CLASSE PN 25, DN 40 MM, PARA AGUA QUENTE E FRIA PREDIAL</v>
          </cell>
          <cell r="C4984" t="str">
            <v>M</v>
          </cell>
          <cell r="D4984" t="str">
            <v>AS</v>
          </cell>
          <cell r="E4984" t="str">
            <v>25,34</v>
          </cell>
        </row>
        <row r="4985">
          <cell r="A4985">
            <v>38982</v>
          </cell>
          <cell r="B4985" t="str">
            <v>TUBO PPR, CLASSE PN 25, DN 50 MM, PARA AGUA QUENTE E FRIA PREDIAL</v>
          </cell>
          <cell r="C4985" t="str">
            <v>M</v>
          </cell>
          <cell r="D4985" t="str">
            <v>AS</v>
          </cell>
          <cell r="E4985" t="str">
            <v>36,88</v>
          </cell>
        </row>
        <row r="4986">
          <cell r="A4986">
            <v>38983</v>
          </cell>
          <cell r="B4986" t="str">
            <v>TUBO PPR, CLASSE PN 25, DN 63 MM, PARA AGUA QUENTE E FRIA PREDIAL</v>
          </cell>
          <cell r="C4986" t="str">
            <v>M</v>
          </cell>
          <cell r="D4986" t="str">
            <v>AS</v>
          </cell>
          <cell r="E4986" t="str">
            <v>48,89</v>
          </cell>
        </row>
        <row r="4987">
          <cell r="A4987">
            <v>38984</v>
          </cell>
          <cell r="B4987" t="str">
            <v>TUBO PPR, CLASSE PN 25, DN 75 MM, PARA AGUA QUENTE E FRIA PREDIAL</v>
          </cell>
          <cell r="C4987" t="str">
            <v>M</v>
          </cell>
          <cell r="D4987" t="str">
            <v>AS</v>
          </cell>
          <cell r="E4987" t="str">
            <v>94,30</v>
          </cell>
        </row>
        <row r="4988">
          <cell r="A4988">
            <v>38985</v>
          </cell>
          <cell r="B4988" t="str">
            <v>TUBO PPR, CLASSE PN 25, DN 90 MM, PARA AGUA QUENTE E FRIA PREDIAL</v>
          </cell>
          <cell r="C4988" t="str">
            <v>M</v>
          </cell>
          <cell r="D4988" t="str">
            <v>AS</v>
          </cell>
          <cell r="E4988" t="str">
            <v>139,60</v>
          </cell>
        </row>
        <row r="4989">
          <cell r="A4989">
            <v>9836</v>
          </cell>
          <cell r="B4989" t="str">
            <v>TUBO PVC  SERIE NORMAL, DN 100 MM, PARA ESGOTO  PREDIAL (NBR 5688)</v>
          </cell>
          <cell r="C4989" t="str">
            <v>M</v>
          </cell>
          <cell r="D4989" t="str">
            <v>C</v>
          </cell>
          <cell r="E4989" t="str">
            <v>11,95</v>
          </cell>
        </row>
        <row r="4990">
          <cell r="A4990">
            <v>20065</v>
          </cell>
          <cell r="B4990" t="str">
            <v>TUBO PVC  SERIE NORMAL, DN 150 MM, PARA ESGOTO  PREDIAL (NBR 5688)</v>
          </cell>
          <cell r="C4990" t="str">
            <v>M</v>
          </cell>
          <cell r="D4990" t="str">
            <v>CR</v>
          </cell>
          <cell r="E4990" t="str">
            <v>30,57</v>
          </cell>
        </row>
        <row r="4991">
          <cell r="A4991">
            <v>9835</v>
          </cell>
          <cell r="B4991" t="str">
            <v>TUBO PVC  SERIE NORMAL, DN 40 MM, PARA ESGOTO  PREDIAL (NBR 5688)</v>
          </cell>
          <cell r="C4991" t="str">
            <v>M</v>
          </cell>
          <cell r="D4991" t="str">
            <v>CR</v>
          </cell>
          <cell r="E4991" t="str">
            <v>4,31</v>
          </cell>
        </row>
        <row r="4992">
          <cell r="A4992">
            <v>38032</v>
          </cell>
          <cell r="B4992" t="str">
            <v>TUBO PVC CORRUGADO, PAREDE DUPLA, JE, DN 150 MM, REDE COLETORA ESGOTO</v>
          </cell>
          <cell r="C4992" t="str">
            <v>M</v>
          </cell>
          <cell r="D4992" t="str">
            <v>AS</v>
          </cell>
          <cell r="E4992" t="str">
            <v>56,70</v>
          </cell>
        </row>
        <row r="4993">
          <cell r="A4993">
            <v>38033</v>
          </cell>
          <cell r="B4993" t="str">
            <v>TUBO PVC CORRUGADO, PAREDE DUPLA, JE, DN 200 MM, REDE COLETORA ESGOTO</v>
          </cell>
          <cell r="C4993" t="str">
            <v>M</v>
          </cell>
          <cell r="D4993" t="str">
            <v>AS</v>
          </cell>
          <cell r="E4993" t="str">
            <v>92,78</v>
          </cell>
        </row>
        <row r="4994">
          <cell r="A4994">
            <v>38034</v>
          </cell>
          <cell r="B4994" t="str">
            <v>TUBO PVC CORRUGADO, PAREDE DUPLA, JE, DN 250 MM, REDE COLETORA ESGOTO</v>
          </cell>
          <cell r="C4994" t="str">
            <v>M</v>
          </cell>
          <cell r="D4994" t="str">
            <v>AS</v>
          </cell>
          <cell r="E4994" t="str">
            <v>153,48</v>
          </cell>
        </row>
        <row r="4995">
          <cell r="A4995">
            <v>38035</v>
          </cell>
          <cell r="B4995" t="str">
            <v>TUBO PVC CORRUGADO, PAREDE DUPLA, JE, DN 300 MM, REDE COLETORA ESGOTO</v>
          </cell>
          <cell r="C4995" t="str">
            <v>M</v>
          </cell>
          <cell r="D4995" t="str">
            <v>AS</v>
          </cell>
          <cell r="E4995" t="str">
            <v>213,87</v>
          </cell>
        </row>
        <row r="4996">
          <cell r="A4996">
            <v>38036</v>
          </cell>
          <cell r="B4996" t="str">
            <v>TUBO PVC CORRUGADO, PAREDE DUPLA, JE, DN 350 MM, REDE COLETORA ESGOTO</v>
          </cell>
          <cell r="C4996" t="str">
            <v>M</v>
          </cell>
          <cell r="D4996" t="str">
            <v>AS</v>
          </cell>
          <cell r="E4996" t="str">
            <v>301,78</v>
          </cell>
        </row>
        <row r="4997">
          <cell r="A4997">
            <v>38037</v>
          </cell>
          <cell r="B4997" t="str">
            <v>TUBO PVC CORRUGADO, PAREDE DUPLA, JE, DN 400 MM, REDE COLETORA ESGOTO</v>
          </cell>
          <cell r="C4997" t="str">
            <v>M</v>
          </cell>
          <cell r="D4997" t="str">
            <v>AS</v>
          </cell>
          <cell r="E4997" t="str">
            <v>349,92</v>
          </cell>
        </row>
        <row r="4998">
          <cell r="A4998">
            <v>9850</v>
          </cell>
          <cell r="B4998" t="str">
            <v>TUBO PVC DE REVESTIMENTO GEOMECANICO NERVURADO REFORCADO, DN = 150 MM, COMPRIMENTO = 2 M</v>
          </cell>
          <cell r="C4998" t="str">
            <v>M</v>
          </cell>
          <cell r="D4998" t="str">
            <v>AS</v>
          </cell>
          <cell r="E4998" t="str">
            <v>138,75</v>
          </cell>
        </row>
        <row r="4999">
          <cell r="A4999">
            <v>9853</v>
          </cell>
          <cell r="B4999" t="str">
            <v>TUBO PVC DE REVESTIMENTO GEOMECANICO NERVURADO REFORCADO, DN = 200 MM, COMPRIMENTO = 2 M</v>
          </cell>
          <cell r="C4999" t="str">
            <v>M</v>
          </cell>
          <cell r="D4999" t="str">
            <v>AS</v>
          </cell>
          <cell r="E4999" t="str">
            <v>246,74</v>
          </cell>
        </row>
        <row r="5000">
          <cell r="A5000">
            <v>9854</v>
          </cell>
          <cell r="B5000" t="str">
            <v>TUBO PVC DE REVESTIMENTO GEOMECANICO NERVURADO STANDARD, DN = 154 MM, COMPRIMENTO = 2 M</v>
          </cell>
          <cell r="C5000" t="str">
            <v>M</v>
          </cell>
          <cell r="D5000" t="str">
            <v>AS</v>
          </cell>
          <cell r="E5000" t="str">
            <v>108,11</v>
          </cell>
        </row>
        <row r="5001">
          <cell r="A5001">
            <v>9851</v>
          </cell>
          <cell r="B5001" t="str">
            <v>TUBO PVC DE REVESTIMENTO GEOMECANICO NERVURADO STANDARD, DN = 206 MM, COMPRIMENTO = 2 M</v>
          </cell>
          <cell r="C5001" t="str">
            <v>M</v>
          </cell>
          <cell r="D5001" t="str">
            <v>AS</v>
          </cell>
          <cell r="E5001" t="str">
            <v>187,46</v>
          </cell>
        </row>
        <row r="5002">
          <cell r="A5002">
            <v>9855</v>
          </cell>
          <cell r="B5002" t="str">
            <v>TUBO PVC DE REVESTIMENTO GEOMECANICO NERVURADO STANDARD, DN = 250 MM, COMPRIMENTO = 2 M</v>
          </cell>
          <cell r="C5002" t="str">
            <v>M</v>
          </cell>
          <cell r="D5002" t="str">
            <v>AS</v>
          </cell>
          <cell r="E5002" t="str">
            <v>313,55</v>
          </cell>
        </row>
        <row r="5003">
          <cell r="A5003">
            <v>9825</v>
          </cell>
          <cell r="B5003" t="str">
            <v>TUBO PVC DEFOFO, JEI, 1 MPA, DN 100 MM, PARA REDE DE AGUA (NBR 7665)</v>
          </cell>
          <cell r="C5003" t="str">
            <v>M</v>
          </cell>
          <cell r="D5003" t="str">
            <v>AS</v>
          </cell>
          <cell r="E5003" t="str">
            <v>46,44</v>
          </cell>
        </row>
        <row r="5004">
          <cell r="A5004">
            <v>9828</v>
          </cell>
          <cell r="B5004" t="str">
            <v>TUBO PVC DEFOFO, JEI, 1 MPA, DN 150 MM, PARA REDE DE  AGUA (NBR 7665)</v>
          </cell>
          <cell r="C5004" t="str">
            <v>M</v>
          </cell>
          <cell r="D5004" t="str">
            <v>AS</v>
          </cell>
          <cell r="E5004" t="str">
            <v>124,98</v>
          </cell>
        </row>
        <row r="5005">
          <cell r="A5005">
            <v>9829</v>
          </cell>
          <cell r="B5005" t="str">
            <v>TUBO PVC DEFOFO, JEI, 1 MPA, DN 200 MM, PARA REDE DE AGUA (NBR 7665)</v>
          </cell>
          <cell r="C5005" t="str">
            <v>M</v>
          </cell>
          <cell r="D5005" t="str">
            <v>AS</v>
          </cell>
          <cell r="E5005" t="str">
            <v>211,81</v>
          </cell>
        </row>
        <row r="5006">
          <cell r="A5006">
            <v>9826</v>
          </cell>
          <cell r="B5006" t="str">
            <v>TUBO PVC DEFOFO, JEI, 1 MPA, DN 250 MM, PARA REDE DE AGUA (NBR 7665)</v>
          </cell>
          <cell r="C5006" t="str">
            <v>M</v>
          </cell>
          <cell r="D5006" t="str">
            <v>AS</v>
          </cell>
          <cell r="E5006" t="str">
            <v>322,45</v>
          </cell>
        </row>
        <row r="5007">
          <cell r="A5007">
            <v>9827</v>
          </cell>
          <cell r="B5007" t="str">
            <v>TUBO PVC DEFOFO, JEI, 1 MPA, DN 300 MM, PARA REDE DE AGUA (NBR 7665)</v>
          </cell>
          <cell r="C5007" t="str">
            <v>M</v>
          </cell>
          <cell r="D5007" t="str">
            <v>AS</v>
          </cell>
          <cell r="E5007" t="str">
            <v>457,89</v>
          </cell>
        </row>
        <row r="5008">
          <cell r="A5008">
            <v>36374</v>
          </cell>
          <cell r="B5008" t="str">
            <v>TUBO PVC PBA JEI, CLASSE 12, DN 100 MM, PARA REDE DE AGUA (NBR 5647)</v>
          </cell>
          <cell r="C5008" t="str">
            <v>M</v>
          </cell>
          <cell r="D5008" t="str">
            <v>AS</v>
          </cell>
          <cell r="E5008" t="str">
            <v>55,66</v>
          </cell>
        </row>
        <row r="5009">
          <cell r="A5009">
            <v>36084</v>
          </cell>
          <cell r="B5009" t="str">
            <v>TUBO PVC PBA JEI, CLASSE 12, DN 50 MM, PARA REDE DE AGUA (NBR 5647)</v>
          </cell>
          <cell r="C5009" t="str">
            <v>M</v>
          </cell>
          <cell r="D5009" t="str">
            <v>AS</v>
          </cell>
          <cell r="E5009" t="str">
            <v>16,49</v>
          </cell>
        </row>
        <row r="5010">
          <cell r="A5010">
            <v>36373</v>
          </cell>
          <cell r="B5010" t="str">
            <v>TUBO PVC PBA JEI, CLASSE 12, DN 75 MM, PARA REDE DE AGUA (NBR 5647)</v>
          </cell>
          <cell r="C5010" t="str">
            <v>M</v>
          </cell>
          <cell r="D5010" t="str">
            <v>AS</v>
          </cell>
          <cell r="E5010" t="str">
            <v>34,24</v>
          </cell>
        </row>
        <row r="5011">
          <cell r="A5011">
            <v>36377</v>
          </cell>
          <cell r="B5011" t="str">
            <v>TUBO PVC PBA JEI, CLASSE 15, DN 100 MM, PARA REDE DE AGUA (NBR 5647)</v>
          </cell>
          <cell r="C5011" t="str">
            <v>M</v>
          </cell>
          <cell r="D5011" t="str">
            <v>AS</v>
          </cell>
          <cell r="E5011" t="str">
            <v>66,77</v>
          </cell>
        </row>
        <row r="5012">
          <cell r="A5012">
            <v>36375</v>
          </cell>
          <cell r="B5012" t="str">
            <v>TUBO PVC PBA JEI, CLASSE 15, DN 50 MM, PARA REDE DE AGUA (NBR 5647)</v>
          </cell>
          <cell r="C5012" t="str">
            <v>M</v>
          </cell>
          <cell r="D5012" t="str">
            <v>AS</v>
          </cell>
          <cell r="E5012" t="str">
            <v>20,35</v>
          </cell>
        </row>
        <row r="5013">
          <cell r="A5013">
            <v>36376</v>
          </cell>
          <cell r="B5013" t="str">
            <v>TUBO PVC PBA JEI, CLASSE 15, DN 75 MM, PARA REDE DE AGUA (NBR 5647)</v>
          </cell>
          <cell r="C5013" t="str">
            <v>M</v>
          </cell>
          <cell r="D5013" t="str">
            <v>AS</v>
          </cell>
          <cell r="E5013" t="str">
            <v>39,96</v>
          </cell>
        </row>
        <row r="5014">
          <cell r="A5014">
            <v>36380</v>
          </cell>
          <cell r="B5014" t="str">
            <v>TUBO PVC PBA JEI, CLASSE 20, DN 100 MM, PARA REDE DE AGUA (NBR 5647)</v>
          </cell>
          <cell r="C5014" t="str">
            <v>M</v>
          </cell>
          <cell r="D5014" t="str">
            <v>AS</v>
          </cell>
          <cell r="E5014" t="str">
            <v>83,49</v>
          </cell>
        </row>
        <row r="5015">
          <cell r="A5015">
            <v>36378</v>
          </cell>
          <cell r="B5015" t="str">
            <v>TUBO PVC PBA JEI, CLASSE 20, DN 50 MM, PARA REDE DE AGUA (NBR 5647)</v>
          </cell>
          <cell r="C5015" t="str">
            <v>M</v>
          </cell>
          <cell r="D5015" t="str">
            <v>AS</v>
          </cell>
          <cell r="E5015" t="str">
            <v>25,01</v>
          </cell>
        </row>
        <row r="5016">
          <cell r="A5016">
            <v>36379</v>
          </cell>
          <cell r="B5016" t="str">
            <v>TUBO PVC PBA JEI, CLASSE 20, DN 75 MM, PARA REDE DE AGUA (NBR 5647)</v>
          </cell>
          <cell r="C5016" t="str">
            <v>M</v>
          </cell>
          <cell r="D5016" t="str">
            <v>AS</v>
          </cell>
          <cell r="E5016" t="str">
            <v>50,43</v>
          </cell>
        </row>
        <row r="5017">
          <cell r="A5017">
            <v>9859</v>
          </cell>
          <cell r="B5017" t="str">
            <v>TUBO PVC ROSCAVEL, 3/4",  AGUA FRIA PREDIAL</v>
          </cell>
          <cell r="C5017" t="str">
            <v>M</v>
          </cell>
          <cell r="D5017" t="str">
            <v>CR</v>
          </cell>
          <cell r="E5017" t="str">
            <v>10,54</v>
          </cell>
        </row>
        <row r="5018">
          <cell r="A5018">
            <v>9838</v>
          </cell>
          <cell r="B5018" t="str">
            <v>TUBO PVC SERIE NORMAL, DN 50 MM, PARA ESGOTO PREDIAL (NBR 5688)</v>
          </cell>
          <cell r="C5018" t="str">
            <v>M</v>
          </cell>
          <cell r="D5018" t="str">
            <v>CR</v>
          </cell>
          <cell r="E5018" t="str">
            <v>7,33</v>
          </cell>
        </row>
        <row r="5019">
          <cell r="A5019">
            <v>9837</v>
          </cell>
          <cell r="B5019" t="str">
            <v>TUBO PVC SERIE NORMAL, DN 75 MM, PARA ESGOTO PREDIAL (NBR 5688)</v>
          </cell>
          <cell r="C5019" t="str">
            <v>M</v>
          </cell>
          <cell r="D5019" t="str">
            <v>CR</v>
          </cell>
          <cell r="E5019" t="str">
            <v>10,59</v>
          </cell>
        </row>
        <row r="5020">
          <cell r="A5020">
            <v>9833</v>
          </cell>
          <cell r="B5020" t="str">
            <v>TUBO PVC, FLEXIVEL, CORRUGADO, PERFURADO, DN 110 MM, PARA DRENAGEM, SISTEMA IRRIGACAO</v>
          </cell>
          <cell r="C5020" t="str">
            <v>M</v>
          </cell>
          <cell r="D5020" t="str">
            <v>AS</v>
          </cell>
          <cell r="E5020" t="str">
            <v>10,72</v>
          </cell>
        </row>
        <row r="5021">
          <cell r="A5021">
            <v>9830</v>
          </cell>
          <cell r="B5021" t="str">
            <v>TUBO PVC, FLEXIVEL, CORRUGADO, PERFURADO, DN 65 MM, PARA DRENAGEM, SISTEMA IRRIGACAO</v>
          </cell>
          <cell r="C5021" t="str">
            <v>M</v>
          </cell>
          <cell r="D5021" t="str">
            <v>AS</v>
          </cell>
          <cell r="E5021" t="str">
            <v>5,74</v>
          </cell>
        </row>
        <row r="5022">
          <cell r="A5022">
            <v>9834</v>
          </cell>
          <cell r="B5022" t="str">
            <v>TUBO PVC, RIGIDO, CORRUGADO, PERFURADO, DN 150 MM, PARA DRENAGEM, SISTEMA IRRIGACAO</v>
          </cell>
          <cell r="C5022" t="str">
            <v>M</v>
          </cell>
          <cell r="D5022" t="str">
            <v>AS</v>
          </cell>
          <cell r="E5022" t="str">
            <v>29,85</v>
          </cell>
        </row>
        <row r="5023">
          <cell r="A5023">
            <v>9863</v>
          </cell>
          <cell r="B5023" t="str">
            <v>TUBO PVC, ROSCAVEL,  2 1/2", AGUA FRIA PREDIAL</v>
          </cell>
          <cell r="C5023" t="str">
            <v>M</v>
          </cell>
          <cell r="D5023" t="str">
            <v>CR</v>
          </cell>
          <cell r="E5023" t="str">
            <v>76,07</v>
          </cell>
        </row>
        <row r="5024">
          <cell r="A5024">
            <v>9860</v>
          </cell>
          <cell r="B5024" t="str">
            <v>TUBO PVC, ROSCAVEL,  2", PARA AGUA FRIA PREDIAL</v>
          </cell>
          <cell r="C5024" t="str">
            <v>M</v>
          </cell>
          <cell r="D5024" t="str">
            <v>CR</v>
          </cell>
          <cell r="E5024" t="str">
            <v>48,84</v>
          </cell>
        </row>
        <row r="5025">
          <cell r="A5025">
            <v>9862</v>
          </cell>
          <cell r="B5025" t="str">
            <v>TUBO PVC, ROSCAVEL, 1 1/2",  AGUA FRIA PREDIAL</v>
          </cell>
          <cell r="C5025" t="str">
            <v>M</v>
          </cell>
          <cell r="D5025" t="str">
            <v>CR</v>
          </cell>
          <cell r="E5025" t="str">
            <v>34,46</v>
          </cell>
        </row>
        <row r="5026">
          <cell r="A5026">
            <v>9861</v>
          </cell>
          <cell r="B5026" t="str">
            <v>TUBO PVC, ROSCAVEL, 1 1/4", AGUA FRIA PREDIAL</v>
          </cell>
          <cell r="C5026" t="str">
            <v>M</v>
          </cell>
          <cell r="D5026" t="str">
            <v>CR</v>
          </cell>
          <cell r="E5026" t="str">
            <v>27,70</v>
          </cell>
        </row>
        <row r="5027">
          <cell r="A5027">
            <v>9856</v>
          </cell>
          <cell r="B5027" t="str">
            <v>TUBO PVC, ROSCAVEL, 1/2", AGUA FRIA PREDIAL</v>
          </cell>
          <cell r="C5027" t="str">
            <v>M</v>
          </cell>
          <cell r="D5027" t="str">
            <v>CR</v>
          </cell>
          <cell r="E5027" t="str">
            <v>7,44</v>
          </cell>
        </row>
        <row r="5028">
          <cell r="A5028">
            <v>9866</v>
          </cell>
          <cell r="B5028" t="str">
            <v>TUBO PVC, ROSCAVEL, 1", AGUA FRIA PREDIAL</v>
          </cell>
          <cell r="C5028" t="str">
            <v>M</v>
          </cell>
          <cell r="D5028" t="str">
            <v>CR</v>
          </cell>
          <cell r="E5028" t="str">
            <v>20,45</v>
          </cell>
        </row>
        <row r="5029">
          <cell r="A5029">
            <v>9857</v>
          </cell>
          <cell r="B5029" t="str">
            <v>TUBO PVC, ROSCAVEL, 3", AGUA FRIA PREDIAL</v>
          </cell>
          <cell r="C5029" t="str">
            <v>M</v>
          </cell>
          <cell r="D5029" t="str">
            <v>CR</v>
          </cell>
          <cell r="E5029" t="str">
            <v>98,38</v>
          </cell>
        </row>
        <row r="5030">
          <cell r="A5030">
            <v>9864</v>
          </cell>
          <cell r="B5030" t="str">
            <v>TUBO PVC, ROSCAVEL, 4",  AGUA FRIA PREDIAL</v>
          </cell>
          <cell r="C5030" t="str">
            <v>M</v>
          </cell>
          <cell r="D5030" t="str">
            <v>CR</v>
          </cell>
          <cell r="E5030" t="str">
            <v>118,77</v>
          </cell>
        </row>
        <row r="5031">
          <cell r="A5031">
            <v>9865</v>
          </cell>
          <cell r="B5031" t="str">
            <v>TUBO PVC, ROSCAVEL, 5",  AGUA FRIA PREDIAL</v>
          </cell>
          <cell r="C5031" t="str">
            <v>M</v>
          </cell>
          <cell r="D5031" t="str">
            <v>CR</v>
          </cell>
          <cell r="E5031" t="str">
            <v>170,81</v>
          </cell>
        </row>
        <row r="5032">
          <cell r="A5032">
            <v>9858</v>
          </cell>
          <cell r="B5032" t="str">
            <v>TUBO PVC, ROSCAVEL, 6",  AGUA FRIA PREDIAL</v>
          </cell>
          <cell r="C5032" t="str">
            <v>M</v>
          </cell>
          <cell r="D5032" t="str">
            <v>CR</v>
          </cell>
          <cell r="E5032" t="str">
            <v>179,08</v>
          </cell>
        </row>
        <row r="5033">
          <cell r="A5033">
            <v>9841</v>
          </cell>
          <cell r="B5033" t="str">
            <v>TUBO PVC, SERIE R, DN 100 MM, PARA ESGOTO OU AGUAS PLUVIAIS PREDIAIS (NBR 5688)</v>
          </cell>
          <cell r="C5033" t="str">
            <v>M</v>
          </cell>
          <cell r="D5033" t="str">
            <v>CR</v>
          </cell>
          <cell r="E5033" t="str">
            <v>29,49</v>
          </cell>
        </row>
        <row r="5034">
          <cell r="A5034">
            <v>9840</v>
          </cell>
          <cell r="B5034" t="str">
            <v>TUBO PVC, SERIE R, DN 150 MM, PARA ESGOTO OU AGUAS PLUVIAIS PREDIAIS (NBR 5688)</v>
          </cell>
          <cell r="C5034" t="str">
            <v>M</v>
          </cell>
          <cell r="D5034" t="str">
            <v>CR</v>
          </cell>
          <cell r="E5034" t="str">
            <v>59,94</v>
          </cell>
        </row>
        <row r="5035">
          <cell r="A5035">
            <v>20067</v>
          </cell>
          <cell r="B5035" t="str">
            <v>TUBO PVC, SERIE R, DN 40 MM, PARA ESGOTO OU AGUAS PLUVIAIS PREDIAIS (NBR 5688)</v>
          </cell>
          <cell r="C5035" t="str">
            <v>M</v>
          </cell>
          <cell r="D5035" t="str">
            <v>CR</v>
          </cell>
          <cell r="E5035" t="str">
            <v>10,30</v>
          </cell>
        </row>
        <row r="5036">
          <cell r="A5036">
            <v>20068</v>
          </cell>
          <cell r="B5036" t="str">
            <v>TUBO PVC, SERIE R, DN 50 MM, PARA ESGOTO OU AGUAS PLUVIAIS PREDIAIS (NBR 5688)</v>
          </cell>
          <cell r="C5036" t="str">
            <v>M</v>
          </cell>
          <cell r="D5036" t="str">
            <v>CR</v>
          </cell>
          <cell r="E5036" t="str">
            <v>12,84</v>
          </cell>
        </row>
        <row r="5037">
          <cell r="A5037">
            <v>9839</v>
          </cell>
          <cell r="B5037" t="str">
            <v>TUBO PVC, SERIE R, DN 75 MM, PARA ESGOTO OU AGUAS PLUVIAIS PREDIAIS (NBR 5688)</v>
          </cell>
          <cell r="C5037" t="str">
            <v>M</v>
          </cell>
          <cell r="D5037" t="str">
            <v>CR</v>
          </cell>
          <cell r="E5037" t="str">
            <v>16,83</v>
          </cell>
        </row>
        <row r="5038">
          <cell r="A5038">
            <v>9870</v>
          </cell>
          <cell r="B5038" t="str">
            <v>TUBO PVC, SOLDAVEL, DN 110 MM, AGUA FRIA (NBR-5648)</v>
          </cell>
          <cell r="C5038" t="str">
            <v>M</v>
          </cell>
          <cell r="D5038" t="str">
            <v>CR</v>
          </cell>
          <cell r="E5038" t="str">
            <v>82,95</v>
          </cell>
        </row>
        <row r="5039">
          <cell r="A5039">
            <v>9867</v>
          </cell>
          <cell r="B5039" t="str">
            <v>TUBO PVC, SOLDAVEL, DN 20 MM, AGUA FRIA (NBR-5648)</v>
          </cell>
          <cell r="C5039" t="str">
            <v>M</v>
          </cell>
          <cell r="D5039" t="str">
            <v>CR</v>
          </cell>
          <cell r="E5039" t="str">
            <v>3,05</v>
          </cell>
        </row>
        <row r="5040">
          <cell r="A5040">
            <v>9868</v>
          </cell>
          <cell r="B5040" t="str">
            <v>TUBO PVC, SOLDAVEL, DN 25 MM, AGUA FRIA (NBR-5648)</v>
          </cell>
          <cell r="C5040" t="str">
            <v>M</v>
          </cell>
          <cell r="D5040" t="str">
            <v>C</v>
          </cell>
          <cell r="E5040" t="str">
            <v>3,91</v>
          </cell>
        </row>
        <row r="5041">
          <cell r="A5041">
            <v>9869</v>
          </cell>
          <cell r="B5041" t="str">
            <v>TUBO PVC, SOLDAVEL, DN 32 MM, AGUA FRIA (NBR-5648)</v>
          </cell>
          <cell r="C5041" t="str">
            <v>M</v>
          </cell>
          <cell r="D5041" t="str">
            <v>CR</v>
          </cell>
          <cell r="E5041" t="str">
            <v>8,78</v>
          </cell>
        </row>
        <row r="5042">
          <cell r="A5042">
            <v>9874</v>
          </cell>
          <cell r="B5042" t="str">
            <v>TUBO PVC, SOLDAVEL, DN 40 MM, AGUA FRIA (NBR-5648)</v>
          </cell>
          <cell r="C5042" t="str">
            <v>M</v>
          </cell>
          <cell r="D5042" t="str">
            <v>CR</v>
          </cell>
          <cell r="E5042" t="str">
            <v>12,78</v>
          </cell>
        </row>
        <row r="5043">
          <cell r="A5043">
            <v>9875</v>
          </cell>
          <cell r="B5043" t="str">
            <v>TUBO PVC, SOLDAVEL, DN 50 MM, PARA AGUA FRIA (NBR-5648)</v>
          </cell>
          <cell r="C5043" t="str">
            <v>M</v>
          </cell>
          <cell r="D5043" t="str">
            <v>CR</v>
          </cell>
          <cell r="E5043" t="str">
            <v>14,64</v>
          </cell>
        </row>
        <row r="5044">
          <cell r="A5044">
            <v>9873</v>
          </cell>
          <cell r="B5044" t="str">
            <v>TUBO PVC, SOLDAVEL, DN 60 MM, AGUA FRIA (NBR-5648)</v>
          </cell>
          <cell r="C5044" t="str">
            <v>M</v>
          </cell>
          <cell r="D5044" t="str">
            <v>CR</v>
          </cell>
          <cell r="E5044" t="str">
            <v>24,70</v>
          </cell>
        </row>
        <row r="5045">
          <cell r="A5045">
            <v>9871</v>
          </cell>
          <cell r="B5045" t="str">
            <v>TUBO PVC, SOLDAVEL, DN 75 MM, AGUA FRIA (NBR-5648)</v>
          </cell>
          <cell r="C5045" t="str">
            <v>M</v>
          </cell>
          <cell r="D5045" t="str">
            <v>CR</v>
          </cell>
          <cell r="E5045" t="str">
            <v>41,38</v>
          </cell>
        </row>
        <row r="5046">
          <cell r="A5046">
            <v>9872</v>
          </cell>
          <cell r="B5046" t="str">
            <v>TUBO PVC, SOLDAVEL, DN 85 MM, AGUA FRIA (NBR-5648)</v>
          </cell>
          <cell r="C5046" t="str">
            <v>M</v>
          </cell>
          <cell r="D5046" t="str">
            <v>CR</v>
          </cell>
          <cell r="E5046" t="str">
            <v>51,70</v>
          </cell>
        </row>
        <row r="5047">
          <cell r="A5047">
            <v>7667</v>
          </cell>
          <cell r="B5047" t="str">
            <v>TUBO 26" EM CHAPA PRETA, E= 3/16", 147 KG/6 M</v>
          </cell>
          <cell r="C5047" t="str">
            <v>M</v>
          </cell>
          <cell r="D5047" t="str">
            <v>AS</v>
          </cell>
          <cell r="E5047" t="str">
            <v>2.506,91</v>
          </cell>
        </row>
        <row r="5048">
          <cell r="A5048">
            <v>7660</v>
          </cell>
          <cell r="B5048" t="str">
            <v>TUBO 30" EM CHAPA PRETA, E= 1/4", 175 KG/6 M</v>
          </cell>
          <cell r="C5048" t="str">
            <v>M</v>
          </cell>
          <cell r="D5048" t="str">
            <v>AS</v>
          </cell>
          <cell r="E5048" t="str">
            <v>3.195,71</v>
          </cell>
        </row>
        <row r="5049">
          <cell r="A5049">
            <v>7676</v>
          </cell>
          <cell r="B5049" t="str">
            <v>TUBO 30" EM CHAPA PRETA, E= 3/8", 177 KG/6 M</v>
          </cell>
          <cell r="C5049" t="str">
            <v>M</v>
          </cell>
          <cell r="D5049" t="str">
            <v>AS</v>
          </cell>
          <cell r="E5049" t="str">
            <v>3.232,24</v>
          </cell>
        </row>
        <row r="5050">
          <cell r="A5050">
            <v>12426</v>
          </cell>
          <cell r="B5050" t="str">
            <v>UNIAO COM ASSENTO CONICO DE BRONZE, DIAMETRO 1/2"</v>
          </cell>
          <cell r="C5050" t="str">
            <v>UN</v>
          </cell>
          <cell r="D5050" t="str">
            <v>CR</v>
          </cell>
          <cell r="E5050" t="str">
            <v>26,28</v>
          </cell>
        </row>
        <row r="5051">
          <cell r="A5051">
            <v>12425</v>
          </cell>
          <cell r="B5051" t="str">
            <v>UNIAO COM ASSENTO CONICO DE BRONZE, DIAMETRO 1"</v>
          </cell>
          <cell r="C5051" t="str">
            <v>UN</v>
          </cell>
          <cell r="D5051" t="str">
            <v>CR</v>
          </cell>
          <cell r="E5051" t="str">
            <v>36,10</v>
          </cell>
        </row>
        <row r="5052">
          <cell r="A5052">
            <v>12427</v>
          </cell>
          <cell r="B5052" t="str">
            <v>UNIAO COM ASSENTO CONICO DE BRONZE, DIAMETRO 2 1/2"</v>
          </cell>
          <cell r="C5052" t="str">
            <v>UN</v>
          </cell>
          <cell r="D5052" t="str">
            <v>CR</v>
          </cell>
          <cell r="E5052" t="str">
            <v>149,86</v>
          </cell>
        </row>
        <row r="5053">
          <cell r="A5053">
            <v>12428</v>
          </cell>
          <cell r="B5053" t="str">
            <v>UNIAO COM ASSENTO CONICO DE BRONZE, DIAMETRO 2'</v>
          </cell>
          <cell r="C5053" t="str">
            <v>UN</v>
          </cell>
          <cell r="D5053" t="str">
            <v>CR</v>
          </cell>
          <cell r="E5053" t="str">
            <v>96,19</v>
          </cell>
        </row>
        <row r="5054">
          <cell r="A5054">
            <v>12430</v>
          </cell>
          <cell r="B5054" t="str">
            <v>UNIAO COM ASSENTO CONICO DE BRONZE, DIAMETRO 3/4"</v>
          </cell>
          <cell r="C5054" t="str">
            <v>UN</v>
          </cell>
          <cell r="D5054" t="str">
            <v>CR</v>
          </cell>
          <cell r="E5054" t="str">
            <v>32,22</v>
          </cell>
        </row>
        <row r="5055">
          <cell r="A5055">
            <v>12429</v>
          </cell>
          <cell r="B5055" t="str">
            <v>UNIAO COM ASSENTO CONICO DE BRONZE, DIAMETRO 3"</v>
          </cell>
          <cell r="C5055" t="str">
            <v>UN</v>
          </cell>
          <cell r="D5055" t="str">
            <v>CR</v>
          </cell>
          <cell r="E5055" t="str">
            <v>242,33</v>
          </cell>
        </row>
        <row r="5056">
          <cell r="A5056">
            <v>12431</v>
          </cell>
          <cell r="B5056" t="str">
            <v>UNIAO COM ASSENTO CONICO DE BRONZE, DIAMETRO 4"</v>
          </cell>
          <cell r="C5056" t="str">
            <v>UN</v>
          </cell>
          <cell r="D5056" t="str">
            <v>CR</v>
          </cell>
          <cell r="E5056" t="str">
            <v>412,40</v>
          </cell>
        </row>
        <row r="5057">
          <cell r="A5057">
            <v>12432</v>
          </cell>
          <cell r="B5057" t="str">
            <v>UNIAO COM ASSENTO CONICO DE FERRO LONGO (MACHO-FEMEA), DIAMETRO 1 1/2"</v>
          </cell>
          <cell r="C5057" t="str">
            <v>UN</v>
          </cell>
          <cell r="D5057" t="str">
            <v>CR</v>
          </cell>
          <cell r="E5057" t="str">
            <v>84,82</v>
          </cell>
        </row>
        <row r="5058">
          <cell r="A5058">
            <v>12434</v>
          </cell>
          <cell r="B5058" t="str">
            <v>UNIAO COM ASSENTO CONICO DE FERRO LONGO (MACHO-FEMEA), DIAMETRO 1/2"</v>
          </cell>
          <cell r="C5058" t="str">
            <v>UN</v>
          </cell>
          <cell r="D5058" t="str">
            <v>CR</v>
          </cell>
          <cell r="E5058" t="str">
            <v>27,64</v>
          </cell>
        </row>
        <row r="5059">
          <cell r="A5059">
            <v>12433</v>
          </cell>
          <cell r="B5059" t="str">
            <v>UNIAO COM ASSENTO CONICO DE FERRO LONGO (MACHO-FEMEA), DIAMETRO 1"</v>
          </cell>
          <cell r="C5059" t="str">
            <v>UN</v>
          </cell>
          <cell r="D5059" t="str">
            <v>CR</v>
          </cell>
          <cell r="E5059" t="str">
            <v>53,99</v>
          </cell>
        </row>
        <row r="5060">
          <cell r="A5060">
            <v>12435</v>
          </cell>
          <cell r="B5060" t="str">
            <v>UNIAO COM ASSENTO CONICO DE FERRO LONGO (MACHO-FEMEA), DIAMETRO 2 1/2"</v>
          </cell>
          <cell r="C5060" t="str">
            <v>UN</v>
          </cell>
          <cell r="D5060" t="str">
            <v>CR</v>
          </cell>
          <cell r="E5060" t="str">
            <v>167,10</v>
          </cell>
        </row>
        <row r="5061">
          <cell r="A5061">
            <v>12437</v>
          </cell>
          <cell r="B5061" t="str">
            <v>UNIAO COM ASSENTO CONICO DE FERRO LONGO (MACHO-FEMEA), DIAMETRO 2"</v>
          </cell>
          <cell r="C5061" t="str">
            <v>UN</v>
          </cell>
          <cell r="D5061" t="str">
            <v>CR</v>
          </cell>
          <cell r="E5061" t="str">
            <v>134,96</v>
          </cell>
        </row>
        <row r="5062">
          <cell r="A5062">
            <v>12439</v>
          </cell>
          <cell r="B5062" t="str">
            <v>UNIAO COM ASSENTO CONICO DE FERRO LONGO (MACHO-FEMEA), DIAMETRO 3/4"</v>
          </cell>
          <cell r="C5062" t="str">
            <v>UN</v>
          </cell>
          <cell r="D5062" t="str">
            <v>CR</v>
          </cell>
          <cell r="E5062" t="str">
            <v>43,31</v>
          </cell>
        </row>
        <row r="5063">
          <cell r="A5063">
            <v>12438</v>
          </cell>
          <cell r="B5063" t="str">
            <v>UNIAO COM ASSENTO CONICO DE FERRO LONGO (MACHO-FEMEA), DIAMETRO 3'</v>
          </cell>
          <cell r="C5063" t="str">
            <v>UN</v>
          </cell>
          <cell r="D5063" t="str">
            <v>CR</v>
          </cell>
          <cell r="E5063" t="str">
            <v>244,23</v>
          </cell>
        </row>
        <row r="5064">
          <cell r="A5064">
            <v>12436</v>
          </cell>
          <cell r="B5064" t="str">
            <v>UNIAO COM ASSENTO CONICO DE FERRO LONGO (MACHO-FEMEA), DIAMETRO 4"</v>
          </cell>
          <cell r="C5064" t="str">
            <v>UN</v>
          </cell>
          <cell r="D5064" t="str">
            <v>CR</v>
          </cell>
          <cell r="E5064" t="str">
            <v>308,52</v>
          </cell>
        </row>
        <row r="5065">
          <cell r="A5065">
            <v>36357</v>
          </cell>
          <cell r="B5065" t="str">
            <v>UNIAO COM FLANGE PPR, DN 40 MM, PARA AGUA QUENTE PREDIAL</v>
          </cell>
          <cell r="C5065" t="str">
            <v>UN</v>
          </cell>
          <cell r="D5065" t="str">
            <v>AS</v>
          </cell>
          <cell r="E5065" t="str">
            <v>143,57</v>
          </cell>
        </row>
        <row r="5066">
          <cell r="A5066">
            <v>12424</v>
          </cell>
          <cell r="B5066" t="str">
            <v>UNIAO DE FERRO GALVANIZADO, COM ASSENTO CONICO DE BRONZE, DE 1 1/2"</v>
          </cell>
          <cell r="C5066" t="str">
            <v>UN</v>
          </cell>
          <cell r="D5066" t="str">
            <v>CR</v>
          </cell>
          <cell r="E5066" t="str">
            <v>55,59</v>
          </cell>
        </row>
        <row r="5067">
          <cell r="A5067">
            <v>12440</v>
          </cell>
          <cell r="B5067" t="str">
            <v>UNIAO DE FERRO GALVANIZADO, COM ASSENTO CONICO DE BRONZE, DE 1 1/4"</v>
          </cell>
          <cell r="C5067" t="str">
            <v>UN</v>
          </cell>
          <cell r="D5067" t="str">
            <v>CR</v>
          </cell>
          <cell r="E5067" t="str">
            <v>53,73</v>
          </cell>
        </row>
        <row r="5068">
          <cell r="A5068">
            <v>9884</v>
          </cell>
          <cell r="B5068" t="str">
            <v>UNIAO DE FERRO GALVANIZADO, COM ROSCA BSP, COM ASSENTO PLANO, DE 1 1/2"</v>
          </cell>
          <cell r="C5068" t="str">
            <v>UN</v>
          </cell>
          <cell r="D5068" t="str">
            <v>CR</v>
          </cell>
          <cell r="E5068" t="str">
            <v>40,08</v>
          </cell>
        </row>
        <row r="5069">
          <cell r="A5069">
            <v>9888</v>
          </cell>
          <cell r="B5069" t="str">
            <v>UNIAO DE FERRO GALVANIZADO, COM ROSCA BSP, COM ASSENTO PLANO, DE 1 1/4"</v>
          </cell>
          <cell r="C5069" t="str">
            <v>UN</v>
          </cell>
          <cell r="D5069" t="str">
            <v>CR</v>
          </cell>
          <cell r="E5069" t="str">
            <v>32,20</v>
          </cell>
        </row>
        <row r="5070">
          <cell r="A5070">
            <v>9883</v>
          </cell>
          <cell r="B5070" t="str">
            <v>UNIAO DE FERRO GALVANIZADO, COM ROSCA BSP, COM ASSENTO PLANO, DE 1/2"</v>
          </cell>
          <cell r="C5070" t="str">
            <v>UN</v>
          </cell>
          <cell r="D5070" t="str">
            <v>CR</v>
          </cell>
          <cell r="E5070" t="str">
            <v>14,05</v>
          </cell>
        </row>
        <row r="5071">
          <cell r="A5071">
            <v>9886</v>
          </cell>
          <cell r="B5071" t="str">
            <v>UNIAO DE FERRO GALVANIZADO, COM ROSCA BSP, COM ASSENTO PLANO, DE 1"</v>
          </cell>
          <cell r="C5071" t="str">
            <v>UN</v>
          </cell>
          <cell r="D5071" t="str">
            <v>CR</v>
          </cell>
          <cell r="E5071" t="str">
            <v>19,25</v>
          </cell>
        </row>
        <row r="5072">
          <cell r="A5072">
            <v>9889</v>
          </cell>
          <cell r="B5072" t="str">
            <v>UNIAO DE FERRO GALVANIZADO, COM ROSCA BSP, COM ASSENTO PLANO, DE 2 1/2"</v>
          </cell>
          <cell r="C5072" t="str">
            <v>UN</v>
          </cell>
          <cell r="D5072" t="str">
            <v>CR</v>
          </cell>
          <cell r="E5072" t="str">
            <v>97,51</v>
          </cell>
        </row>
        <row r="5073">
          <cell r="A5073">
            <v>9887</v>
          </cell>
          <cell r="B5073" t="str">
            <v>UNIAO DE FERRO GALVANIZADO, COM ROSCA BSP, COM ASSENTO PLANO, DE 2"</v>
          </cell>
          <cell r="C5073" t="str">
            <v>UN</v>
          </cell>
          <cell r="D5073" t="str">
            <v>CR</v>
          </cell>
          <cell r="E5073" t="str">
            <v>58,94</v>
          </cell>
        </row>
        <row r="5074">
          <cell r="A5074">
            <v>9885</v>
          </cell>
          <cell r="B5074" t="str">
            <v>UNIAO DE FERRO GALVANIZADO, COM ROSCA BSP, COM ASSENTO PLANO, DE 3/4"</v>
          </cell>
          <cell r="C5074" t="str">
            <v>UN</v>
          </cell>
          <cell r="D5074" t="str">
            <v>CR</v>
          </cell>
          <cell r="E5074" t="str">
            <v>18,61</v>
          </cell>
        </row>
        <row r="5075">
          <cell r="A5075">
            <v>9890</v>
          </cell>
          <cell r="B5075" t="str">
            <v>UNIAO DE FERRO GALVANIZADO, COM ROSCA BSP, COM ASSENTO PLANO, DE 3"</v>
          </cell>
          <cell r="C5075" t="str">
            <v>UN</v>
          </cell>
          <cell r="D5075" t="str">
            <v>CR</v>
          </cell>
          <cell r="E5075" t="str">
            <v>151,07</v>
          </cell>
        </row>
        <row r="5076">
          <cell r="A5076">
            <v>9891</v>
          </cell>
          <cell r="B5076" t="str">
            <v>UNIAO DE FERRO GALVANIZADO, COM ROSCA BSP, COM ASSENTO PLANO, DE 4"</v>
          </cell>
          <cell r="C5076" t="str">
            <v>UN</v>
          </cell>
          <cell r="D5076" t="str">
            <v>CR</v>
          </cell>
          <cell r="E5076" t="str">
            <v>212,08</v>
          </cell>
        </row>
        <row r="5077">
          <cell r="A5077">
            <v>39292</v>
          </cell>
          <cell r="B5077" t="str">
            <v>UNIAO DE REDUCAO METALICA, PARA CONEXAO COM ANEL DESLIZANTE EM TUBO PEX, DN 20 X 16 MM</v>
          </cell>
          <cell r="C5077" t="str">
            <v>UN</v>
          </cell>
          <cell r="D5077" t="str">
            <v>AS</v>
          </cell>
          <cell r="E5077" t="str">
            <v>10,44</v>
          </cell>
        </row>
        <row r="5078">
          <cell r="A5078">
            <v>39293</v>
          </cell>
          <cell r="B5078" t="str">
            <v>UNIAO DE REDUCAO METALICA, PARA CONEXAO COM ANEL DESLIZANTE EM TUBO PEX, DN 25 X 16 MM</v>
          </cell>
          <cell r="C5078" t="str">
            <v>UN</v>
          </cell>
          <cell r="D5078" t="str">
            <v>AS</v>
          </cell>
          <cell r="E5078" t="str">
            <v>16,84</v>
          </cell>
        </row>
        <row r="5079">
          <cell r="A5079">
            <v>39294</v>
          </cell>
          <cell r="B5079" t="str">
            <v>UNIAO DE REDUCAO METALICA, PARA CONEXAO COM ANEL DESLIZANTE EM TUBO PEX, DN 25 X 20 MM</v>
          </cell>
          <cell r="C5079" t="str">
            <v>UN</v>
          </cell>
          <cell r="D5079" t="str">
            <v>AS</v>
          </cell>
          <cell r="E5079" t="str">
            <v>16,84</v>
          </cell>
        </row>
        <row r="5080">
          <cell r="A5080">
            <v>39295</v>
          </cell>
          <cell r="B5080" t="str">
            <v>UNIAO DE REDUCAO METALICA, PARA CONEXAO COM ANEL DESLIZANTE EM TUBO PEX, DN 32 X 25 MM</v>
          </cell>
          <cell r="C5080" t="str">
            <v>UN</v>
          </cell>
          <cell r="D5080" t="str">
            <v>AS</v>
          </cell>
          <cell r="E5080" t="str">
            <v>28,72</v>
          </cell>
        </row>
        <row r="5081">
          <cell r="A5081">
            <v>36313</v>
          </cell>
          <cell r="B5081" t="str">
            <v>UNIAO DUPLA PPR DN 20 MM, PARA AGUA QUENTE PREDIAL</v>
          </cell>
          <cell r="C5081" t="str">
            <v>UN</v>
          </cell>
          <cell r="D5081" t="str">
            <v>AS</v>
          </cell>
          <cell r="E5081" t="str">
            <v>34,04</v>
          </cell>
        </row>
        <row r="5082">
          <cell r="A5082">
            <v>36316</v>
          </cell>
          <cell r="B5082" t="str">
            <v>UNIAO DUPLA PPR DN 25 MM, PARA AGUA QUENTE PREDIAL</v>
          </cell>
          <cell r="C5082" t="str">
            <v>UN</v>
          </cell>
          <cell r="D5082" t="str">
            <v>AS</v>
          </cell>
          <cell r="E5082" t="str">
            <v>41,27</v>
          </cell>
        </row>
        <row r="5083">
          <cell r="A5083">
            <v>64</v>
          </cell>
          <cell r="B5083" t="str">
            <v>UNIAO EM POLIPROPILENO (PP), PARA TUBO EM PEAD, 20 MM - LIGACAO PREDIAL DE AGUA</v>
          </cell>
          <cell r="C5083" t="str">
            <v>UN</v>
          </cell>
          <cell r="D5083" t="str">
            <v>AS</v>
          </cell>
          <cell r="E5083" t="str">
            <v>4,79</v>
          </cell>
        </row>
        <row r="5084">
          <cell r="A5084">
            <v>37423</v>
          </cell>
          <cell r="B5084" t="str">
            <v>UNIAO EM POLIPROPILENO (PP), PARA TUBO EM PEAD, 32 MM - LIGACAO PREDIAL DE AGUA</v>
          </cell>
          <cell r="C5084" t="str">
            <v>UN</v>
          </cell>
          <cell r="D5084" t="str">
            <v>AS</v>
          </cell>
          <cell r="E5084" t="str">
            <v>11,84</v>
          </cell>
        </row>
        <row r="5085">
          <cell r="A5085">
            <v>39296</v>
          </cell>
          <cell r="B5085" t="str">
            <v>UNIAO METALICA, PARA CONEXAO COM ANEL DESLIZANTE EM TUBO PEX, DN 16 MM</v>
          </cell>
          <cell r="C5085" t="str">
            <v>UN</v>
          </cell>
          <cell r="D5085" t="str">
            <v>AS</v>
          </cell>
          <cell r="E5085" t="str">
            <v>8,06</v>
          </cell>
        </row>
        <row r="5086">
          <cell r="A5086">
            <v>39297</v>
          </cell>
          <cell r="B5086" t="str">
            <v>UNIAO METALICA, PARA CONEXAO COM ANEL DESLIZANTE EM TUBO PEX, DN 20 MM</v>
          </cell>
          <cell r="C5086" t="str">
            <v>UN</v>
          </cell>
          <cell r="D5086" t="str">
            <v>AS</v>
          </cell>
          <cell r="E5086" t="str">
            <v>11,53</v>
          </cell>
        </row>
        <row r="5087">
          <cell r="A5087">
            <v>39298</v>
          </cell>
          <cell r="B5087" t="str">
            <v>UNIAO METALICA, PARA CONEXAO COM ANEL DESLIZANTE EM TUBO PEX, DN 25 MM</v>
          </cell>
          <cell r="C5087" t="str">
            <v>UN</v>
          </cell>
          <cell r="D5087" t="str">
            <v>AS</v>
          </cell>
          <cell r="E5087" t="str">
            <v>20,31</v>
          </cell>
        </row>
        <row r="5088">
          <cell r="A5088">
            <v>39299</v>
          </cell>
          <cell r="B5088" t="str">
            <v>UNIAO METALICA, PARA CONEXAO COM ANEL DESLIZANTE EM TUBO PEX, DN 32 MM</v>
          </cell>
          <cell r="C5088" t="str">
            <v>UN</v>
          </cell>
          <cell r="D5088" t="str">
            <v>AS</v>
          </cell>
          <cell r="E5088" t="str">
            <v>34,56</v>
          </cell>
        </row>
        <row r="5089">
          <cell r="A5089">
            <v>9892</v>
          </cell>
          <cell r="B5089" t="str">
            <v>UNIAO PVC, ROSCAVEL 1/2",  AGUA FRIA PREDIAL</v>
          </cell>
          <cell r="C5089" t="str">
            <v>UN</v>
          </cell>
          <cell r="D5089" t="str">
            <v>CR</v>
          </cell>
          <cell r="E5089" t="str">
            <v>6,65</v>
          </cell>
        </row>
        <row r="5090">
          <cell r="A5090">
            <v>9893</v>
          </cell>
          <cell r="B5090" t="str">
            <v>UNIAO PVC, ROSCAVEL 2",  AGUA FRIA PREDIAL</v>
          </cell>
          <cell r="C5090" t="str">
            <v>UN</v>
          </cell>
          <cell r="D5090" t="str">
            <v>CR</v>
          </cell>
          <cell r="E5090" t="str">
            <v>90,22</v>
          </cell>
        </row>
        <row r="5091">
          <cell r="A5091">
            <v>9901</v>
          </cell>
          <cell r="B5091" t="str">
            <v>UNIAO PVC, ROSCAVEL, 1 1/2",  AGUA FRIA PREDIAL</v>
          </cell>
          <cell r="C5091" t="str">
            <v>UN</v>
          </cell>
          <cell r="D5091" t="str">
            <v>CR</v>
          </cell>
          <cell r="E5091" t="str">
            <v>40,04</v>
          </cell>
        </row>
        <row r="5092">
          <cell r="A5092">
            <v>9896</v>
          </cell>
          <cell r="B5092" t="str">
            <v>UNIAO PVC, ROSCAVEL, 1 1/4",  AGUA FRIA PREDIAL</v>
          </cell>
          <cell r="C5092" t="str">
            <v>UN</v>
          </cell>
          <cell r="D5092" t="str">
            <v>CR</v>
          </cell>
          <cell r="E5092" t="str">
            <v>36,08</v>
          </cell>
        </row>
        <row r="5093">
          <cell r="A5093">
            <v>9900</v>
          </cell>
          <cell r="B5093" t="str">
            <v>UNIAO PVC, ROSCAVEL, 1",  AGUA FRIA PREDIAL</v>
          </cell>
          <cell r="C5093" t="str">
            <v>UN</v>
          </cell>
          <cell r="D5093" t="str">
            <v>CR</v>
          </cell>
          <cell r="E5093" t="str">
            <v>21,89</v>
          </cell>
        </row>
        <row r="5094">
          <cell r="A5094">
            <v>9898</v>
          </cell>
          <cell r="B5094" t="str">
            <v>UNIAO PVC, ROSCAVEL, 2 1/2",  AGUA FRIA PREDIAL</v>
          </cell>
          <cell r="C5094" t="str">
            <v>UN</v>
          </cell>
          <cell r="D5094" t="str">
            <v>CR</v>
          </cell>
          <cell r="E5094" t="str">
            <v>185,53</v>
          </cell>
        </row>
        <row r="5095">
          <cell r="A5095">
            <v>9899</v>
          </cell>
          <cell r="B5095" t="str">
            <v>UNIAO PVC, ROSCAVEL, 3/4",  AGUA FRIA PREDIAL</v>
          </cell>
          <cell r="C5095" t="str">
            <v>UN</v>
          </cell>
          <cell r="D5095" t="str">
            <v>CR</v>
          </cell>
          <cell r="E5095" t="str">
            <v>11,95</v>
          </cell>
        </row>
        <row r="5096">
          <cell r="A5096">
            <v>9902</v>
          </cell>
          <cell r="B5096" t="str">
            <v>UNIAO PVC, ROSCAVEL, 3",  AGUA FRIA PREDIAL</v>
          </cell>
          <cell r="C5096" t="str">
            <v>UN</v>
          </cell>
          <cell r="D5096" t="str">
            <v>CR</v>
          </cell>
          <cell r="E5096" t="str">
            <v>234,94</v>
          </cell>
        </row>
        <row r="5097">
          <cell r="A5097">
            <v>9908</v>
          </cell>
          <cell r="B5097" t="str">
            <v>UNIAO PVC, SOLDAVEL, 110 MM,  PARA AGUA FRIA PREDIAL</v>
          </cell>
          <cell r="C5097" t="str">
            <v>UN</v>
          </cell>
          <cell r="D5097" t="str">
            <v>CR</v>
          </cell>
          <cell r="E5097" t="str">
            <v>468,44</v>
          </cell>
        </row>
        <row r="5098">
          <cell r="A5098">
            <v>9905</v>
          </cell>
          <cell r="B5098" t="str">
            <v>UNIAO PVC, SOLDAVEL, 20 MM,  PARA AGUA FRIA PREDIAL</v>
          </cell>
          <cell r="C5098" t="str">
            <v>UN</v>
          </cell>
          <cell r="D5098" t="str">
            <v>CR</v>
          </cell>
          <cell r="E5098" t="str">
            <v>7,83</v>
          </cell>
        </row>
        <row r="5099">
          <cell r="A5099">
            <v>9906</v>
          </cell>
          <cell r="B5099" t="str">
            <v>UNIAO PVC, SOLDAVEL, 25 MM,  PARA AGUA FRIA PREDIAL</v>
          </cell>
          <cell r="C5099" t="str">
            <v>UN</v>
          </cell>
          <cell r="D5099" t="str">
            <v>CR</v>
          </cell>
          <cell r="E5099" t="str">
            <v>9,38</v>
          </cell>
        </row>
        <row r="5100">
          <cell r="A5100">
            <v>9895</v>
          </cell>
          <cell r="B5100" t="str">
            <v>UNIAO PVC, SOLDAVEL, 32 MM,  PARA AGUA FRIA PREDIAL</v>
          </cell>
          <cell r="C5100" t="str">
            <v>UN</v>
          </cell>
          <cell r="D5100" t="str">
            <v>CR</v>
          </cell>
          <cell r="E5100" t="str">
            <v>15,38</v>
          </cell>
        </row>
        <row r="5101">
          <cell r="A5101">
            <v>9894</v>
          </cell>
          <cell r="B5101" t="str">
            <v>UNIAO PVC, SOLDAVEL, 40 MM,  PARA AGUA FRIA PREDIAL</v>
          </cell>
          <cell r="C5101" t="str">
            <v>UN</v>
          </cell>
          <cell r="D5101" t="str">
            <v>CR</v>
          </cell>
          <cell r="E5101" t="str">
            <v>29,98</v>
          </cell>
        </row>
        <row r="5102">
          <cell r="A5102">
            <v>9897</v>
          </cell>
          <cell r="B5102" t="str">
            <v>UNIAO PVC, SOLDAVEL, 50 MM,  PARA AGUA FRIA PREDIAL</v>
          </cell>
          <cell r="C5102" t="str">
            <v>UN</v>
          </cell>
          <cell r="D5102" t="str">
            <v>CR</v>
          </cell>
          <cell r="E5102" t="str">
            <v>32,45</v>
          </cell>
        </row>
        <row r="5103">
          <cell r="A5103">
            <v>9910</v>
          </cell>
          <cell r="B5103" t="str">
            <v>UNIAO PVC, SOLDAVEL, 60 MM,  PARA AGUA FRIA PREDIAL</v>
          </cell>
          <cell r="C5103" t="str">
            <v>UN</v>
          </cell>
          <cell r="D5103" t="str">
            <v>CR</v>
          </cell>
          <cell r="E5103" t="str">
            <v>81,69</v>
          </cell>
        </row>
        <row r="5104">
          <cell r="A5104">
            <v>9909</v>
          </cell>
          <cell r="B5104" t="str">
            <v>UNIAO PVC, SOLDAVEL, 75 MM,  PARA AGUA FRIA PREDIAL</v>
          </cell>
          <cell r="C5104" t="str">
            <v>UN</v>
          </cell>
          <cell r="D5104" t="str">
            <v>CR</v>
          </cell>
          <cell r="E5104" t="str">
            <v>164,85</v>
          </cell>
        </row>
        <row r="5105">
          <cell r="A5105">
            <v>9907</v>
          </cell>
          <cell r="B5105" t="str">
            <v>UNIAO PVC, SOLDAVEL, 85 MM,  PARA AGUA FRIA PREDIAL</v>
          </cell>
          <cell r="C5105" t="str">
            <v>UN</v>
          </cell>
          <cell r="D5105" t="str">
            <v>CR</v>
          </cell>
          <cell r="E5105" t="str">
            <v>253,47</v>
          </cell>
        </row>
        <row r="5106">
          <cell r="A5106">
            <v>20973</v>
          </cell>
          <cell r="B5106" t="str">
            <v>UNIAO TIPO STORZ, COM EMPATACAO INTERNA TIPO ANEL DE EXPANSAO, ENGATE RAPIDO 1 1/2", PARA MANGUEIRA DE COMBATE A INCENDIO PREDIAL</v>
          </cell>
          <cell r="C5106" t="str">
            <v>UN</v>
          </cell>
          <cell r="D5106" t="str">
            <v>CR</v>
          </cell>
          <cell r="E5106" t="str">
            <v>91,86</v>
          </cell>
        </row>
        <row r="5107">
          <cell r="A5107">
            <v>20974</v>
          </cell>
          <cell r="B5107" t="str">
            <v>UNIAO TIPO STORZ, COM EMPATACAO INTERNA TIPO ANEL DE EXPANSAO, ENGATE RAPIDO 2 1/2", PARA MANGUEIRA DE COMBATE A INCENDIO PREDIAL</v>
          </cell>
          <cell r="C5107" t="str">
            <v>UN</v>
          </cell>
          <cell r="D5107" t="str">
            <v>CR</v>
          </cell>
          <cell r="E5107" t="str">
            <v>131,42</v>
          </cell>
        </row>
        <row r="5108">
          <cell r="A5108">
            <v>37989</v>
          </cell>
          <cell r="B5108" t="str">
            <v>UNIAO, CPVC, SOLDAVEL, 15 MM, PARA AGUA QUENTE PREDIAL</v>
          </cell>
          <cell r="C5108" t="str">
            <v>UN</v>
          </cell>
          <cell r="D5108" t="str">
            <v>CR</v>
          </cell>
          <cell r="E5108" t="str">
            <v>10,48</v>
          </cell>
        </row>
        <row r="5109">
          <cell r="A5109">
            <v>37990</v>
          </cell>
          <cell r="B5109" t="str">
            <v>UNIAO, CPVC, SOLDAVEL, 22 MM, PARA AGUA QUENTE PREDIAL</v>
          </cell>
          <cell r="C5109" t="str">
            <v>UN</v>
          </cell>
          <cell r="D5109" t="str">
            <v>CR</v>
          </cell>
          <cell r="E5109" t="str">
            <v>12,17</v>
          </cell>
        </row>
        <row r="5110">
          <cell r="A5110">
            <v>37991</v>
          </cell>
          <cell r="B5110" t="str">
            <v>UNIAO, CPVC, SOLDAVEL, 28 MM, PARA AGUA QUENTE PREDIAL</v>
          </cell>
          <cell r="C5110" t="str">
            <v>UN</v>
          </cell>
          <cell r="D5110" t="str">
            <v>CR</v>
          </cell>
          <cell r="E5110" t="str">
            <v>19,26</v>
          </cell>
        </row>
        <row r="5111">
          <cell r="A5111">
            <v>37992</v>
          </cell>
          <cell r="B5111" t="str">
            <v>UNIAO, CPVC, SOLDAVEL, 35 MM, PARA AGUA QUENTE PREDIAL</v>
          </cell>
          <cell r="C5111" t="str">
            <v>UN</v>
          </cell>
          <cell r="D5111" t="str">
            <v>CR</v>
          </cell>
          <cell r="E5111" t="str">
            <v>29,42</v>
          </cell>
        </row>
        <row r="5112">
          <cell r="A5112">
            <v>37993</v>
          </cell>
          <cell r="B5112" t="str">
            <v>UNIAO, CPVC, SOLDAVEL, 42 MM, PARA AGUA QUENTE PREDIAL</v>
          </cell>
          <cell r="C5112" t="str">
            <v>UN</v>
          </cell>
          <cell r="D5112" t="str">
            <v>CR</v>
          </cell>
          <cell r="E5112" t="str">
            <v>43,67</v>
          </cell>
        </row>
        <row r="5113">
          <cell r="A5113">
            <v>37994</v>
          </cell>
          <cell r="B5113" t="str">
            <v>UNIAO, CPVC, SOLDAVEL, 54 MM, PARA AGUA QUENTE PREDIAL</v>
          </cell>
          <cell r="C5113" t="str">
            <v>UN</v>
          </cell>
          <cell r="D5113" t="str">
            <v>CR</v>
          </cell>
          <cell r="E5113" t="str">
            <v>104,94</v>
          </cell>
        </row>
        <row r="5114">
          <cell r="A5114">
            <v>37995</v>
          </cell>
          <cell r="B5114" t="str">
            <v>UNIAO, CPVC, SOLDAVEL, 73 MM, PARA AGUA QUENTE PREDIAL</v>
          </cell>
          <cell r="C5114" t="str">
            <v>UN</v>
          </cell>
          <cell r="D5114" t="str">
            <v>CR</v>
          </cell>
          <cell r="E5114" t="str">
            <v>152,31</v>
          </cell>
        </row>
        <row r="5115">
          <cell r="A5115">
            <v>37996</v>
          </cell>
          <cell r="B5115" t="str">
            <v>UNIAO, CPVC, SOLDAVEL, 89 MM, PARA AGUA QUENTE PREDIAL</v>
          </cell>
          <cell r="C5115" t="str">
            <v>UN</v>
          </cell>
          <cell r="D5115" t="str">
            <v>CR</v>
          </cell>
          <cell r="E5115" t="str">
            <v>224,57</v>
          </cell>
        </row>
        <row r="5116">
          <cell r="A5116">
            <v>13883</v>
          </cell>
          <cell r="B5116" t="str">
            <v>USINA DE ASFALTO A FRIO, CAPACIDADE DE 30 A 40 T/H, ELETRICA, POTENCIA DE 30 CV</v>
          </cell>
          <cell r="C5116" t="str">
            <v>UN</v>
          </cell>
          <cell r="D5116" t="str">
            <v>AS</v>
          </cell>
          <cell r="E5116" t="str">
            <v>91.260,90</v>
          </cell>
        </row>
        <row r="5117">
          <cell r="A5117">
            <v>38604</v>
          </cell>
          <cell r="B5117" t="str">
            <v>USINA DE ASFALTO A FRIO, CAPACIDADE DE 40 A 60 T/H, ELETRICA, POTENCIA DE 30 CV</v>
          </cell>
          <cell r="C5117" t="str">
            <v>UN</v>
          </cell>
          <cell r="D5117" t="str">
            <v>AS</v>
          </cell>
          <cell r="E5117" t="str">
            <v>113.664,24</v>
          </cell>
        </row>
        <row r="5118">
          <cell r="A5118">
            <v>10601</v>
          </cell>
          <cell r="B5118" t="str">
            <v>USINA DE ASFALTO A QUENTE, FIXA, TIPO CONTRA FLUXO, CAPACIDADE DE 100 A 140 T/H, POTENCIA DE 280 KW, COM MISTURADOR EXTERNO ROTATIVO</v>
          </cell>
          <cell r="C5118" t="str">
            <v>UN</v>
          </cell>
          <cell r="D5118" t="str">
            <v>AS</v>
          </cell>
          <cell r="E5118" t="str">
            <v>2.210.996,16</v>
          </cell>
        </row>
        <row r="5119">
          <cell r="A5119">
            <v>26034</v>
          </cell>
          <cell r="B5119" t="str">
            <v>USINA DE ASFALTO, GRAVIMETRICA, CAPACIDADE DE 150 T/H, POTENCIA DE 400 KW</v>
          </cell>
          <cell r="C5119" t="str">
            <v>UN</v>
          </cell>
          <cell r="D5119" t="str">
            <v>AS</v>
          </cell>
          <cell r="E5119" t="str">
            <v>5.821.474,86</v>
          </cell>
        </row>
        <row r="5120">
          <cell r="A5120">
            <v>13894</v>
          </cell>
          <cell r="B5120" t="str">
            <v>USINA DE CONCRETO FIXA, CAPACIDADE NOMINAL DE 40 M3/H, SEM SILO</v>
          </cell>
          <cell r="C5120" t="str">
            <v>UN</v>
          </cell>
          <cell r="D5120" t="str">
            <v>AS</v>
          </cell>
          <cell r="E5120" t="str">
            <v>392.649,25</v>
          </cell>
        </row>
        <row r="5121">
          <cell r="A5121">
            <v>13895</v>
          </cell>
          <cell r="B5121" t="str">
            <v>USINA DE CONCRETO FIXA, CAPACIDADE NOMINAL DE 60 M3/H, SEM SILO</v>
          </cell>
          <cell r="C5121" t="str">
            <v>UN</v>
          </cell>
          <cell r="D5121" t="str">
            <v>AS</v>
          </cell>
          <cell r="E5121" t="str">
            <v>527.982,35</v>
          </cell>
        </row>
        <row r="5122">
          <cell r="A5122">
            <v>13892</v>
          </cell>
          <cell r="B5122" t="str">
            <v>USINA DE CONCRETO FIXA, CAPACIDADE NOMINAL DE 80 M3/H, SEM SILO</v>
          </cell>
          <cell r="C5122" t="str">
            <v>UN</v>
          </cell>
          <cell r="D5122" t="str">
            <v>AS</v>
          </cell>
          <cell r="E5122" t="str">
            <v>647.029,46</v>
          </cell>
        </row>
        <row r="5123">
          <cell r="A5123">
            <v>9914</v>
          </cell>
          <cell r="B5123" t="str">
            <v>USINA DE CONCRETO FIXA, CAPACIDADE NOMINAL DE 90 A 120 M3/H, SEM SILO</v>
          </cell>
          <cell r="C5123" t="str">
            <v>UN</v>
          </cell>
          <cell r="D5123" t="str">
            <v>AS</v>
          </cell>
          <cell r="E5123" t="str">
            <v>700.000,00</v>
          </cell>
        </row>
        <row r="5124">
          <cell r="A5124">
            <v>36485</v>
          </cell>
          <cell r="B5124" t="str">
            <v>USINA DE LAMA ASFALTICA, PROD 30 A 50 T/H, SILO DE AGREGADO 7 M3, RESERVATORIOS PARA EMULSAO E AGUA DE 2,3 M3 CADA, MISTURADOR TIPO PUGG-MILL A SER MONTADO SOBRE CAMINHAO</v>
          </cell>
          <cell r="C5124" t="str">
            <v>UN</v>
          </cell>
          <cell r="D5124" t="str">
            <v>AS</v>
          </cell>
          <cell r="E5124" t="str">
            <v>480.074,80</v>
          </cell>
        </row>
        <row r="5125">
          <cell r="A5125">
            <v>9912</v>
          </cell>
          <cell r="B5125" t="str">
            <v>USINA DE MISTURAS ASFALTICAS A QUENTE, MOVEL, TIPO CONTRA FLUXO, CAPACIDADE DE 40 A 80 T/H</v>
          </cell>
          <cell r="C5125" t="str">
            <v>UN</v>
          </cell>
          <cell r="D5125" t="str">
            <v>AS</v>
          </cell>
          <cell r="E5125" t="str">
            <v>1.800.000,00</v>
          </cell>
        </row>
        <row r="5126">
          <cell r="A5126">
            <v>9921</v>
          </cell>
          <cell r="B5126" t="str">
            <v>USINA MISTURADORA DE SOLOS,  DOSADORES TRIPLOS, CALHA VIBRATORIA CAPACIDADE DE 200 A 500 T/H, POTENCIA DE 75 KW</v>
          </cell>
          <cell r="C5126" t="str">
            <v>UN</v>
          </cell>
          <cell r="D5126" t="str">
            <v>AS</v>
          </cell>
          <cell r="E5126" t="str">
            <v>928.525,14</v>
          </cell>
        </row>
        <row r="5127">
          <cell r="A5127">
            <v>21112</v>
          </cell>
          <cell r="B5127" t="str">
            <v>VALVULA DE DESCARGA EM METAL CROMADO PARA MICTORIO COM ACIONAMENTO POR PRESSAO E FECHAMENTO AUTOMATICO</v>
          </cell>
          <cell r="C5127" t="str">
            <v>UN</v>
          </cell>
          <cell r="D5127" t="str">
            <v>CR</v>
          </cell>
          <cell r="E5127" t="str">
            <v>131,23</v>
          </cell>
        </row>
        <row r="5128">
          <cell r="A5128">
            <v>10228</v>
          </cell>
          <cell r="B5128" t="str">
            <v>VALVULA DE DESCARGA METALICA, BASE 1 1/2 " E ACABAMENTO METALICO CROMADO</v>
          </cell>
          <cell r="C5128" t="str">
            <v>UN</v>
          </cell>
          <cell r="D5128" t="str">
            <v>C</v>
          </cell>
          <cell r="E5128" t="str">
            <v>152,45</v>
          </cell>
        </row>
        <row r="5129">
          <cell r="A5129">
            <v>11781</v>
          </cell>
          <cell r="B5129" t="str">
            <v>VALVULA DE DESCARGA METALICA, BASE 1 1/4 " E ACABAMENTO METALICO CROMADO</v>
          </cell>
          <cell r="C5129" t="str">
            <v>UN</v>
          </cell>
          <cell r="D5129" t="str">
            <v>CR</v>
          </cell>
          <cell r="E5129" t="str">
            <v>123,50</v>
          </cell>
        </row>
        <row r="5130">
          <cell r="A5130">
            <v>11746</v>
          </cell>
          <cell r="B5130" t="str">
            <v>VALVULA DE ESFERA BRUTA EM BRONZE, BITOLA 1 " (REF 1552-B)</v>
          </cell>
          <cell r="C5130" t="str">
            <v>UN</v>
          </cell>
          <cell r="D5130" t="str">
            <v>CR</v>
          </cell>
          <cell r="E5130" t="str">
            <v>54,49</v>
          </cell>
        </row>
        <row r="5131">
          <cell r="A5131">
            <v>11751</v>
          </cell>
          <cell r="B5131" t="str">
            <v>VALVULA DE ESFERA BRUTA EM BRONZE, BITOLA 1 1/2 " (REF 1552-B)</v>
          </cell>
          <cell r="C5131" t="str">
            <v>UN</v>
          </cell>
          <cell r="D5131" t="str">
            <v>CR</v>
          </cell>
          <cell r="E5131" t="str">
            <v>97,87</v>
          </cell>
        </row>
        <row r="5132">
          <cell r="A5132">
            <v>11750</v>
          </cell>
          <cell r="B5132" t="str">
            <v>VALVULA DE ESFERA BRUTA EM BRONZE, BITOLA 1 1/4 " (REF 1552-B)</v>
          </cell>
          <cell r="C5132" t="str">
            <v>UN</v>
          </cell>
          <cell r="D5132" t="str">
            <v>CR</v>
          </cell>
          <cell r="E5132" t="str">
            <v>81,22</v>
          </cell>
        </row>
        <row r="5133">
          <cell r="A5133">
            <v>11748</v>
          </cell>
          <cell r="B5133" t="str">
            <v>VALVULA DE ESFERA BRUTA EM BRONZE, BITOLA 1/2 " (REF 1552-B)</v>
          </cell>
          <cell r="C5133" t="str">
            <v>UN</v>
          </cell>
          <cell r="D5133" t="str">
            <v>CR</v>
          </cell>
          <cell r="E5133" t="str">
            <v>34,97</v>
          </cell>
        </row>
        <row r="5134">
          <cell r="A5134">
            <v>11747</v>
          </cell>
          <cell r="B5134" t="str">
            <v>VALVULA DE ESFERA BRUTA EM BRONZE, BITOLA 2 " (REF 1552-B)</v>
          </cell>
          <cell r="C5134" t="str">
            <v>UN</v>
          </cell>
          <cell r="D5134" t="str">
            <v>CR</v>
          </cell>
          <cell r="E5134" t="str">
            <v>150,92</v>
          </cell>
        </row>
        <row r="5135">
          <cell r="A5135">
            <v>11749</v>
          </cell>
          <cell r="B5135" t="str">
            <v>VALVULA DE ESFERA BRUTA EM BRONZE, BITOLA 3/4 " (REF 1552-B)</v>
          </cell>
          <cell r="C5135" t="str">
            <v>UN</v>
          </cell>
          <cell r="D5135" t="str">
            <v>CR</v>
          </cell>
          <cell r="E5135" t="str">
            <v>40,36</v>
          </cell>
        </row>
        <row r="5136">
          <cell r="A5136">
            <v>10236</v>
          </cell>
          <cell r="B5136" t="str">
            <v>VALVULA DE RETENCAO DE BRONZE, PE COM CRIVOS, EXTREMIDADE COM ROSCA, DE 1 1/2", PARA FUNDO DE POCO</v>
          </cell>
          <cell r="C5136" t="str">
            <v>UN</v>
          </cell>
          <cell r="D5136" t="str">
            <v>AS</v>
          </cell>
          <cell r="E5136" t="str">
            <v>67,96</v>
          </cell>
        </row>
        <row r="5137">
          <cell r="A5137">
            <v>10233</v>
          </cell>
          <cell r="B5137" t="str">
            <v>VALVULA DE RETENCAO DE BRONZE, PE COM CRIVOS, EXTREMIDADE COM ROSCA, DE 1 1/4", PARA FUNDO DE POCO</v>
          </cell>
          <cell r="C5137" t="str">
            <v>UN</v>
          </cell>
          <cell r="D5137" t="str">
            <v>AS</v>
          </cell>
          <cell r="E5137" t="str">
            <v>63,68</v>
          </cell>
        </row>
        <row r="5138">
          <cell r="A5138">
            <v>10234</v>
          </cell>
          <cell r="B5138" t="str">
            <v>VALVULA DE RETENCAO DE BRONZE, PE COM CRIVOS, EXTREMIDADE COM ROSCA, DE 1", PARA FUNDO DE POCO</v>
          </cell>
          <cell r="C5138" t="str">
            <v>UN</v>
          </cell>
          <cell r="D5138" t="str">
            <v>AS</v>
          </cell>
          <cell r="E5138" t="str">
            <v>40,11</v>
          </cell>
        </row>
        <row r="5139">
          <cell r="A5139">
            <v>10231</v>
          </cell>
          <cell r="B5139" t="str">
            <v>VALVULA DE RETENCAO DE BRONZE, PE COM CRIVOS, EXTREMIDADE COM ROSCA, DE 2 1/2", PARA FUNDO DE POCO</v>
          </cell>
          <cell r="C5139" t="str">
            <v>UN</v>
          </cell>
          <cell r="D5139" t="str">
            <v>AS</v>
          </cell>
          <cell r="E5139" t="str">
            <v>183,96</v>
          </cell>
        </row>
        <row r="5140">
          <cell r="A5140">
            <v>10232</v>
          </cell>
          <cell r="B5140" t="str">
            <v>VALVULA DE RETENCAO DE BRONZE, PE COM CRIVOS, EXTREMIDADE COM ROSCA, DE 2", PARA FUNDO DE POCO</v>
          </cell>
          <cell r="C5140" t="str">
            <v>UN</v>
          </cell>
          <cell r="D5140" t="str">
            <v>AS</v>
          </cell>
          <cell r="E5140" t="str">
            <v>102,94</v>
          </cell>
        </row>
        <row r="5141">
          <cell r="A5141">
            <v>10229</v>
          </cell>
          <cell r="B5141" t="str">
            <v>VALVULA DE RETENCAO DE BRONZE, PE COM CRIVOS, EXTREMIDADE COM ROSCA, DE 3/4", PARA FUNDO DE POCO</v>
          </cell>
          <cell r="C5141" t="str">
            <v>UN</v>
          </cell>
          <cell r="D5141" t="str">
            <v>AS</v>
          </cell>
          <cell r="E5141" t="str">
            <v>36,28</v>
          </cell>
        </row>
        <row r="5142">
          <cell r="A5142">
            <v>10235</v>
          </cell>
          <cell r="B5142" t="str">
            <v>VALVULA DE RETENCAO DE BRONZE, PE COM CRIVOS, EXTREMIDADE COM ROSCA, DE 3", PARA FUNDO DE POCO</v>
          </cell>
          <cell r="C5142" t="str">
            <v>UN</v>
          </cell>
          <cell r="D5142" t="str">
            <v>AS</v>
          </cell>
          <cell r="E5142" t="str">
            <v>252,19</v>
          </cell>
        </row>
        <row r="5143">
          <cell r="A5143">
            <v>10230</v>
          </cell>
          <cell r="B5143" t="str">
            <v>VALVULA DE RETENCAO DE BRONZE, PE COM CRIVOS, EXTREMIDADE COM ROSCA, DE 4", PARA FUNDO DE POCO</v>
          </cell>
          <cell r="C5143" t="str">
            <v>UN</v>
          </cell>
          <cell r="D5143" t="str">
            <v>AS</v>
          </cell>
          <cell r="E5143" t="str">
            <v>443,83</v>
          </cell>
        </row>
        <row r="5144">
          <cell r="A5144">
            <v>10409</v>
          </cell>
          <cell r="B5144" t="str">
            <v>VALVULA DE RETENCAO HORIZONTAL, DE BRONZE (PN-25), 1 1/2", 400 PSI, TAMPA DE PORCA DE UNIAO, EXTREMIDADES COM ROSCA</v>
          </cell>
          <cell r="C5144" t="str">
            <v>UN</v>
          </cell>
          <cell r="D5144" t="str">
            <v>AS</v>
          </cell>
          <cell r="E5144" t="str">
            <v>131,85</v>
          </cell>
        </row>
        <row r="5145">
          <cell r="A5145">
            <v>10411</v>
          </cell>
          <cell r="B5145" t="str">
            <v>VALVULA DE RETENCAO HORIZONTAL, DE BRONZE (PN-25), 1 1/4", 400 PSI, TAMPA DE PORCA DE UNIAO, EXTREMIDADES COM ROSCA</v>
          </cell>
          <cell r="C5145" t="str">
            <v>UN</v>
          </cell>
          <cell r="D5145" t="str">
            <v>AS</v>
          </cell>
          <cell r="E5145" t="str">
            <v>117,98</v>
          </cell>
        </row>
        <row r="5146">
          <cell r="A5146">
            <v>10404</v>
          </cell>
          <cell r="B5146" t="str">
            <v>VALVULA DE RETENCAO HORIZONTAL, DE BRONZE (PN-25), 1/2", 400 PSI, TAMPA DE PORCA DE UNIAO, EXTREMIDADES COM ROSCA</v>
          </cell>
          <cell r="C5146" t="str">
            <v>UN</v>
          </cell>
          <cell r="D5146" t="str">
            <v>AS</v>
          </cell>
          <cell r="E5146" t="str">
            <v>47,85</v>
          </cell>
        </row>
        <row r="5147">
          <cell r="A5147">
            <v>10410</v>
          </cell>
          <cell r="B5147" t="str">
            <v>VALVULA DE RETENCAO HORIZONTAL, DE BRONZE (PN-25), 1", 400 PSI, TAMPA DE PORCA DE UNIAO, EXTREMIDADES COM ROSCA</v>
          </cell>
          <cell r="C5147" t="str">
            <v>UN</v>
          </cell>
          <cell r="D5147" t="str">
            <v>AS</v>
          </cell>
          <cell r="E5147" t="str">
            <v>78,81</v>
          </cell>
        </row>
        <row r="5148">
          <cell r="A5148">
            <v>10405</v>
          </cell>
          <cell r="B5148" t="str">
            <v>VALVULA DE RETENCAO HORIZONTAL, DE BRONZE (PN-25), 2 1/2", 400 PSI, TAMPA DE PORCA DE UNIAO, EXTREMIDADES COM ROSCA</v>
          </cell>
          <cell r="C5148" t="str">
            <v>UN</v>
          </cell>
          <cell r="D5148" t="str">
            <v>AS</v>
          </cell>
          <cell r="E5148" t="str">
            <v>264,17</v>
          </cell>
        </row>
        <row r="5149">
          <cell r="A5149">
            <v>10408</v>
          </cell>
          <cell r="B5149" t="str">
            <v>VALVULA DE RETENCAO HORIZONTAL, DE BRONZE (PN-25), 2", 400 PSI, TAMPA DE PORCA DE UNIAO, EXTREMIDADES COM ROSCA</v>
          </cell>
          <cell r="C5149" t="str">
            <v>UN</v>
          </cell>
          <cell r="D5149" t="str">
            <v>AS</v>
          </cell>
          <cell r="E5149" t="str">
            <v>184,73</v>
          </cell>
        </row>
        <row r="5150">
          <cell r="A5150">
            <v>10412</v>
          </cell>
          <cell r="B5150" t="str">
            <v>VALVULA DE RETENCAO HORIZONTAL, DE BRONZE (PN-25), 3/4", 400 PSI, TAMPA DE PORCA DE UNIAO, EXTREMIDADES COM ROSCA</v>
          </cell>
          <cell r="C5150" t="str">
            <v>UN</v>
          </cell>
          <cell r="D5150" t="str">
            <v>AS</v>
          </cell>
          <cell r="E5150" t="str">
            <v>57,98</v>
          </cell>
        </row>
        <row r="5151">
          <cell r="A5151">
            <v>10406</v>
          </cell>
          <cell r="B5151" t="str">
            <v>VALVULA DE RETENCAO HORIZONTAL, DE BRONZE (PN-25), 3", 400 PSI, TAMPA DE PORCA DE UNIAO, EXTREMIDADES COM ROSCA</v>
          </cell>
          <cell r="C5151" t="str">
            <v>UN</v>
          </cell>
          <cell r="D5151" t="str">
            <v>AS</v>
          </cell>
          <cell r="E5151" t="str">
            <v>364,88</v>
          </cell>
        </row>
        <row r="5152">
          <cell r="A5152">
            <v>10407</v>
          </cell>
          <cell r="B5152" t="str">
            <v>VALVULA DE RETENCAO HORIZONTAL, DE BRONZE (PN-25), 4", 400 PSI, TAMPA DE PORCA DE UNIAO, EXTREMIDADES COM ROSCA</v>
          </cell>
          <cell r="C5152" t="str">
            <v>UN</v>
          </cell>
          <cell r="D5152" t="str">
            <v>AS</v>
          </cell>
          <cell r="E5152" t="str">
            <v>565,93</v>
          </cell>
        </row>
        <row r="5153">
          <cell r="A5153">
            <v>10416</v>
          </cell>
          <cell r="B5153" t="str">
            <v>VALVULA DE RETENCAO VERTICAL, DE BRONZE (PN-16), 1 1/2", 200 PSI, EXTREMIDADES COM ROSCA</v>
          </cell>
          <cell r="C5153" t="str">
            <v>UN</v>
          </cell>
          <cell r="D5153" t="str">
            <v>AS</v>
          </cell>
          <cell r="E5153" t="str">
            <v>70,19</v>
          </cell>
        </row>
        <row r="5154">
          <cell r="A5154">
            <v>10419</v>
          </cell>
          <cell r="B5154" t="str">
            <v>VALVULA DE RETENCAO VERTICAL, DE BRONZE (PN-16), 1 1/4", 200 PSI, EXTREMIDADES COM ROSCA</v>
          </cell>
          <cell r="C5154" t="str">
            <v>UN</v>
          </cell>
          <cell r="D5154" t="str">
            <v>AS</v>
          </cell>
          <cell r="E5154" t="str">
            <v>60,93</v>
          </cell>
        </row>
        <row r="5155">
          <cell r="A5155">
            <v>21092</v>
          </cell>
          <cell r="B5155" t="str">
            <v>VALVULA DE RETENCAO VERTICAL, DE BRONZE (PN-16), 1/2", 200 PSI, EXTREMIDADES COM ROSCA</v>
          </cell>
          <cell r="C5155" t="str">
            <v>UN</v>
          </cell>
          <cell r="D5155" t="str">
            <v>AS</v>
          </cell>
          <cell r="E5155" t="str">
            <v>34,83</v>
          </cell>
        </row>
        <row r="5156">
          <cell r="A5156">
            <v>10418</v>
          </cell>
          <cell r="B5156" t="str">
            <v>VALVULA DE RETENCAO VERTICAL, DE BRONZE (PN-16), 1", 200 PSI, EXTREMIDADES COM ROSCA</v>
          </cell>
          <cell r="C5156" t="str">
            <v>UN</v>
          </cell>
          <cell r="D5156" t="str">
            <v>AS</v>
          </cell>
          <cell r="E5156" t="str">
            <v>40,61</v>
          </cell>
        </row>
        <row r="5157">
          <cell r="A5157">
            <v>12657</v>
          </cell>
          <cell r="B5157" t="str">
            <v>VALVULA DE RETENCAO VERTICAL, DE BRONZE (PN-16), 2 1/2", 200 PSI, EXTREMIDADES COM ROSCA</v>
          </cell>
          <cell r="C5157" t="str">
            <v>UN</v>
          </cell>
          <cell r="D5157" t="str">
            <v>AS</v>
          </cell>
          <cell r="E5157" t="str">
            <v>163,89</v>
          </cell>
        </row>
        <row r="5158">
          <cell r="A5158">
            <v>10417</v>
          </cell>
          <cell r="B5158" t="str">
            <v>VALVULA DE RETENCAO VERTICAL, DE BRONZE (PN-16), 2", 200 PSI, EXTREMIDADES COM ROSCA</v>
          </cell>
          <cell r="C5158" t="str">
            <v>UN</v>
          </cell>
          <cell r="D5158" t="str">
            <v>AS</v>
          </cell>
          <cell r="E5158" t="str">
            <v>102,28</v>
          </cell>
        </row>
        <row r="5159">
          <cell r="A5159">
            <v>10413</v>
          </cell>
          <cell r="B5159" t="str">
            <v>VALVULA DE RETENCAO VERTICAL, DE BRONZE (PN-16), 3/4", 200 PSI, EXTREMIDADES COM ROSCA</v>
          </cell>
          <cell r="C5159" t="str">
            <v>UN</v>
          </cell>
          <cell r="D5159" t="str">
            <v>AS</v>
          </cell>
          <cell r="E5159" t="str">
            <v>37,17</v>
          </cell>
        </row>
        <row r="5160">
          <cell r="A5160">
            <v>10414</v>
          </cell>
          <cell r="B5160" t="str">
            <v>VALVULA DE RETENCAO VERTICAL, DE BRONZE (PN-16), 3", 200 PSI, EXTREMIDADES COM ROSCA</v>
          </cell>
          <cell r="C5160" t="str">
            <v>UN</v>
          </cell>
          <cell r="D5160" t="str">
            <v>AS</v>
          </cell>
          <cell r="E5160" t="str">
            <v>223,81</v>
          </cell>
        </row>
        <row r="5161">
          <cell r="A5161">
            <v>10415</v>
          </cell>
          <cell r="B5161" t="str">
            <v>VALVULA DE RETENCAO VERTICAL, DE BRONZE (PN-16), 4", 200 PSI, EXTREMIDADES COM ROSCA</v>
          </cell>
          <cell r="C5161" t="str">
            <v>UN</v>
          </cell>
          <cell r="D5161" t="str">
            <v>AS</v>
          </cell>
          <cell r="E5161" t="str">
            <v>388,43</v>
          </cell>
        </row>
        <row r="5162">
          <cell r="A5162">
            <v>38643</v>
          </cell>
          <cell r="B5162" t="str">
            <v>VALVULA EM METAL CROMADO PARA LAVATORIO, 1 " SEM LADRAO</v>
          </cell>
          <cell r="C5162" t="str">
            <v>UN</v>
          </cell>
          <cell r="D5162" t="str">
            <v>CR</v>
          </cell>
          <cell r="E5162" t="str">
            <v>45,66</v>
          </cell>
        </row>
        <row r="5163">
          <cell r="A5163">
            <v>6157</v>
          </cell>
          <cell r="B5163" t="str">
            <v>VALVULA EM METAL CROMADO PARA PIA AMERICANA 3.1/2 X 1.1/2 "</v>
          </cell>
          <cell r="C5163" t="str">
            <v>UN</v>
          </cell>
          <cell r="D5163" t="str">
            <v>CR</v>
          </cell>
          <cell r="E5163" t="str">
            <v>62,38</v>
          </cell>
        </row>
        <row r="5164">
          <cell r="A5164">
            <v>37588</v>
          </cell>
          <cell r="B5164" t="str">
            <v>VALVULA EM METAL CROMADO PARA TANQUE, 1.1/2 " SEM LADRAO</v>
          </cell>
          <cell r="C5164" t="str">
            <v>UN</v>
          </cell>
          <cell r="D5164" t="str">
            <v>CR</v>
          </cell>
          <cell r="E5164" t="str">
            <v>18,96</v>
          </cell>
        </row>
        <row r="5165">
          <cell r="A5165">
            <v>6152</v>
          </cell>
          <cell r="B5165" t="str">
            <v>VALVULA EM PLASTICO BRANCO COM SAIDA LISA PARA TANQUE 1.1/4 " X 1.1/2 "</v>
          </cell>
          <cell r="C5165" t="str">
            <v>UN</v>
          </cell>
          <cell r="D5165" t="str">
            <v>CR</v>
          </cell>
          <cell r="E5165" t="str">
            <v>3,07</v>
          </cell>
        </row>
        <row r="5166">
          <cell r="A5166">
            <v>6158</v>
          </cell>
          <cell r="B5166" t="str">
            <v>VALVULA EM PLASTICO BRANCO PARA LAVATORIO 1 ", SEM UNHO, COM LADRAO</v>
          </cell>
          <cell r="C5166" t="str">
            <v>UN</v>
          </cell>
          <cell r="D5166" t="str">
            <v>CR</v>
          </cell>
          <cell r="E5166" t="str">
            <v>3,70</v>
          </cell>
        </row>
        <row r="5167">
          <cell r="A5167">
            <v>6153</v>
          </cell>
          <cell r="B5167" t="str">
            <v>VALVULA EM PLASTICO BRANCO PARA TANQUE OU LAVATORIO 1 ", SEM UNHO E SEM LADRAO</v>
          </cell>
          <cell r="C5167" t="str">
            <v>UN</v>
          </cell>
          <cell r="D5167" t="str">
            <v>CR</v>
          </cell>
          <cell r="E5167" t="str">
            <v>2,88</v>
          </cell>
        </row>
        <row r="5168">
          <cell r="A5168">
            <v>6156</v>
          </cell>
          <cell r="B5168" t="str">
            <v>VALVULA EM PLASTICO BRANCO PARA TANQUE 1.1/4 " X 1.1/2 ", SEM UNHO E SEM LADRAO</v>
          </cell>
          <cell r="C5168" t="str">
            <v>UN</v>
          </cell>
          <cell r="D5168" t="str">
            <v>CR</v>
          </cell>
          <cell r="E5168" t="str">
            <v>3,65</v>
          </cell>
        </row>
        <row r="5169">
          <cell r="A5169">
            <v>6154</v>
          </cell>
          <cell r="B5169" t="str">
            <v>VALVULA EM PLASTICO CROMADO PARA LAVATORIO 1 ", SEM UNHO, COM LADRAO</v>
          </cell>
          <cell r="C5169" t="str">
            <v>UN</v>
          </cell>
          <cell r="D5169" t="str">
            <v>CR</v>
          </cell>
          <cell r="E5169" t="str">
            <v>6,87</v>
          </cell>
        </row>
        <row r="5170">
          <cell r="A5170">
            <v>6155</v>
          </cell>
          <cell r="B5170" t="str">
            <v>VALVULA EM PLASTICO CROMADO TIPO AMERICANA PARA PIA DE COZINHA 3.1/2 " X 1.1/2 ", SEM ADAPTADOR</v>
          </cell>
          <cell r="C5170" t="str">
            <v>UN</v>
          </cell>
          <cell r="D5170" t="str">
            <v>CR</v>
          </cell>
          <cell r="E5170" t="str">
            <v>14,24</v>
          </cell>
        </row>
        <row r="5171">
          <cell r="A5171">
            <v>43595</v>
          </cell>
          <cell r="B5171" t="str">
            <v>VARA FINA PARA CREMONA, EM FERRO ZINCADO BRANCO, COM DIAMETRO DE APROX 10 MM E COMPRIMENTO DE 1,20 M</v>
          </cell>
          <cell r="C5171" t="str">
            <v>UN</v>
          </cell>
          <cell r="D5171" t="str">
            <v>CR</v>
          </cell>
          <cell r="E5171" t="str">
            <v>15,14</v>
          </cell>
        </row>
        <row r="5172">
          <cell r="A5172">
            <v>43596</v>
          </cell>
          <cell r="B5172" t="str">
            <v>VARA FINA PARA CREMONA, EM FERRO ZINCADO BRANCO, COM DIAMETRO DE APROX 10 MM E COMPRIMENTO DE 1,50 M</v>
          </cell>
          <cell r="C5172" t="str">
            <v>UN</v>
          </cell>
          <cell r="D5172" t="str">
            <v>CR</v>
          </cell>
          <cell r="E5172" t="str">
            <v>17,50</v>
          </cell>
        </row>
        <row r="5173">
          <cell r="A5173">
            <v>38108</v>
          </cell>
          <cell r="B5173" t="str">
            <v>VARIADOR DE LUMINOSIDADE ROTATIVO (DIMMER) 127 V, 300 W (APENAS MODULO)</v>
          </cell>
          <cell r="C5173" t="str">
            <v>UN</v>
          </cell>
          <cell r="D5173" t="str">
            <v>CR</v>
          </cell>
          <cell r="E5173" t="str">
            <v>46,35</v>
          </cell>
        </row>
        <row r="5174">
          <cell r="A5174">
            <v>38087</v>
          </cell>
          <cell r="B5174" t="str">
            <v>VARIADOR DE LUMINOSIDADE ROTATIVO (DIMMER) 127V, 300W, CONJUNTO MONTADO PARA EMBUTIR 4" X 2" (PLACA + SUPORTE + MODULO)</v>
          </cell>
          <cell r="C5174" t="str">
            <v>UN</v>
          </cell>
          <cell r="D5174" t="str">
            <v>CR</v>
          </cell>
          <cell r="E5174" t="str">
            <v>59,61</v>
          </cell>
        </row>
        <row r="5175">
          <cell r="A5175">
            <v>38109</v>
          </cell>
          <cell r="B5175" t="str">
            <v>VARIADOR DE LUMINOSIDADE ROTATIVO (DIMMER) 220 V, 600 W (APENAS MODULO)</v>
          </cell>
          <cell r="C5175" t="str">
            <v>UN</v>
          </cell>
          <cell r="D5175" t="str">
            <v>CR</v>
          </cell>
          <cell r="E5175" t="str">
            <v>74,08</v>
          </cell>
        </row>
        <row r="5176">
          <cell r="A5176">
            <v>38088</v>
          </cell>
          <cell r="B5176" t="str">
            <v>VARIADOR DE LUMINOSIDADE ROTATIVO (DIMMER) 220V, 600W, CONJUNTO MONTADO PARA EMBUTIR 4" X 2" (PLACA + SUPORTE + MODULO)</v>
          </cell>
          <cell r="C5176" t="str">
            <v>UN</v>
          </cell>
          <cell r="D5176" t="str">
            <v>CR</v>
          </cell>
          <cell r="E5176" t="str">
            <v>77,89</v>
          </cell>
        </row>
        <row r="5177">
          <cell r="A5177">
            <v>38110</v>
          </cell>
          <cell r="B5177" t="str">
            <v>VARIADOR DE VELOCIDADE PARA VENTILADOR 127 V, 150 W (APENAS MODULO)</v>
          </cell>
          <cell r="C5177" t="str">
            <v>UN</v>
          </cell>
          <cell r="D5177" t="str">
            <v>CR</v>
          </cell>
          <cell r="E5177" t="str">
            <v>28,49</v>
          </cell>
        </row>
        <row r="5178">
          <cell r="A5178">
            <v>38089</v>
          </cell>
          <cell r="B5178" t="str">
            <v>VARIADOR DE VELOCIDADE PARA VENTILADOR 127V, 150W + 2 INTERRUPTORES PARALELOS, PARA REVERSAO E LAMPADA, CONJUNTO MONTADO PARA EMBUTIR 4" X 2" (PLACA + SUPORTE + MODULOS)</v>
          </cell>
          <cell r="C5178" t="str">
            <v>UN</v>
          </cell>
          <cell r="D5178" t="str">
            <v>CR</v>
          </cell>
          <cell r="E5178" t="str">
            <v>49,65</v>
          </cell>
        </row>
        <row r="5179">
          <cell r="A5179">
            <v>38111</v>
          </cell>
          <cell r="B5179" t="str">
            <v>VARIADOR DE VELOCIDADE PARA VENTILADOR 220 V, 250 W (APENAS MODULO)</v>
          </cell>
          <cell r="C5179" t="str">
            <v>UN</v>
          </cell>
          <cell r="D5179" t="str">
            <v>CR</v>
          </cell>
          <cell r="E5179" t="str">
            <v>31,87</v>
          </cell>
        </row>
        <row r="5180">
          <cell r="A5180">
            <v>38090</v>
          </cell>
          <cell r="B5180" t="str">
            <v>VARIADOR DE VELOCIDADE PARA VENTILADOR 220V, 250W + 2 INTERRUPTORES PARALELOS, PARA REVERSAO E LAMPADA, CONJUNTO MONTADO PARA EMBUTIR 4" X 2" (PLACA + SUPORTE + MODULOS)</v>
          </cell>
          <cell r="C5180" t="str">
            <v>UN</v>
          </cell>
          <cell r="D5180" t="str">
            <v>CR</v>
          </cell>
          <cell r="E5180" t="str">
            <v>51,32</v>
          </cell>
        </row>
        <row r="5181">
          <cell r="A5181">
            <v>11786</v>
          </cell>
          <cell r="B5181" t="str">
            <v>VASO SANITARIO SIFONADO INFANTIL LOUCA BRANCA</v>
          </cell>
          <cell r="C5181" t="str">
            <v>UN</v>
          </cell>
          <cell r="D5181" t="str">
            <v>CR</v>
          </cell>
          <cell r="E5181" t="str">
            <v>292,58</v>
          </cell>
        </row>
        <row r="5182">
          <cell r="A5182">
            <v>13726</v>
          </cell>
          <cell r="B5182" t="str">
            <v>VASSOURA MECANICA REBOCAVEL COM ESCOVA CILINDRICA LARGURA UTIL DE VARRIMENTO = 2,44M</v>
          </cell>
          <cell r="C5182" t="str">
            <v>UN</v>
          </cell>
          <cell r="D5182" t="str">
            <v>AS</v>
          </cell>
          <cell r="E5182" t="str">
            <v>45.969,38</v>
          </cell>
        </row>
        <row r="5183">
          <cell r="A5183">
            <v>38400</v>
          </cell>
          <cell r="B5183" t="str">
            <v>VASSOURA 40 CM COM CABO</v>
          </cell>
          <cell r="C5183" t="str">
            <v>UN</v>
          </cell>
          <cell r="D5183" t="str">
            <v>CR</v>
          </cell>
          <cell r="E5183" t="str">
            <v>19,22</v>
          </cell>
        </row>
        <row r="5184">
          <cell r="A5184">
            <v>12627</v>
          </cell>
          <cell r="B5184" t="str">
            <v>VEDACAO DE CALHA, EM BORRACHA COR PRETA, MEDIDA ENTRE 119 E 170 MM, PARA DRENAGEM PLUVIAL PREDIAL</v>
          </cell>
          <cell r="C5184" t="str">
            <v>UN</v>
          </cell>
          <cell r="D5184" t="str">
            <v>AS</v>
          </cell>
          <cell r="E5184" t="str">
            <v>0,43</v>
          </cell>
        </row>
        <row r="5185">
          <cell r="A5185">
            <v>6138</v>
          </cell>
          <cell r="B5185" t="str">
            <v>VEDACAO PVC, 100 MM, PARA SAIDA VASO SANITARIO</v>
          </cell>
          <cell r="C5185" t="str">
            <v>UN</v>
          </cell>
          <cell r="D5185" t="str">
            <v>CR</v>
          </cell>
          <cell r="E5185" t="str">
            <v>2,17</v>
          </cell>
        </row>
        <row r="5186">
          <cell r="A5186">
            <v>39996</v>
          </cell>
          <cell r="B5186" t="str">
            <v>VERGALHAO ZINCADO ROSCA TOTAL, 1/4 " (6,3 MM)</v>
          </cell>
          <cell r="C5186" t="str">
            <v>M</v>
          </cell>
          <cell r="D5186" t="str">
            <v>AS</v>
          </cell>
          <cell r="E5186" t="str">
            <v>3,30</v>
          </cell>
        </row>
        <row r="5187">
          <cell r="A5187">
            <v>10478</v>
          </cell>
          <cell r="B5187" t="str">
            <v>VERNIZ POLIURETANO BRILHANTE PARA MADEIRA, COM FILTRO SOLAR, USO INTERNO E EXTERNO</v>
          </cell>
          <cell r="C5187" t="str">
            <v>L</v>
          </cell>
          <cell r="D5187" t="str">
            <v>CR</v>
          </cell>
          <cell r="E5187" t="str">
            <v>33,37</v>
          </cell>
        </row>
        <row r="5188">
          <cell r="A5188">
            <v>10475</v>
          </cell>
          <cell r="B5188" t="str">
            <v>VERNIZ SINTETICO BRILHANTE PARA MADEIRA TIPO COPAL, USO INTERNO</v>
          </cell>
          <cell r="C5188" t="str">
            <v>L</v>
          </cell>
          <cell r="D5188" t="str">
            <v>CR</v>
          </cell>
          <cell r="E5188" t="str">
            <v>29,36</v>
          </cell>
        </row>
        <row r="5189">
          <cell r="A5189">
            <v>10481</v>
          </cell>
          <cell r="B5189" t="str">
            <v>VERNIZ SINTETICO BRILHANTE PARA MADEIRA, COM FILTRO SOLAR, USO INTERNO E EXTERNO (BASE SOLVENTE)</v>
          </cell>
          <cell r="C5189" t="str">
            <v>L</v>
          </cell>
          <cell r="D5189" t="str">
            <v>CR</v>
          </cell>
          <cell r="E5189" t="str">
            <v>32,02</v>
          </cell>
        </row>
        <row r="5190">
          <cell r="A5190">
            <v>4031</v>
          </cell>
          <cell r="B5190" t="str">
            <v>VEU DE VIDRO/VEU DE SUPERFICIE 30 A 35 G/M2</v>
          </cell>
          <cell r="C5190" t="str">
            <v>M2</v>
          </cell>
          <cell r="D5190" t="str">
            <v>AS</v>
          </cell>
          <cell r="E5190" t="str">
            <v>21,70</v>
          </cell>
        </row>
        <row r="5191">
          <cell r="A5191">
            <v>4030</v>
          </cell>
          <cell r="B5191" t="str">
            <v>VEU POLIESTER</v>
          </cell>
          <cell r="C5191" t="str">
            <v>M2</v>
          </cell>
          <cell r="D5191" t="str">
            <v>AS</v>
          </cell>
          <cell r="E5191" t="str">
            <v>4,61</v>
          </cell>
        </row>
        <row r="5192">
          <cell r="A5192">
            <v>39399</v>
          </cell>
          <cell r="B5192" t="str">
            <v>VIBRADOR DE IMERSAO, COM PONTEIRA DE *35* MM, MANGOTE DE 5 M, SEM MOTOR</v>
          </cell>
          <cell r="C5192" t="str">
            <v>UN</v>
          </cell>
          <cell r="D5192" t="str">
            <v>AS</v>
          </cell>
          <cell r="E5192" t="str">
            <v>1.256,10</v>
          </cell>
        </row>
        <row r="5193">
          <cell r="A5193">
            <v>39400</v>
          </cell>
          <cell r="B5193" t="str">
            <v>VIBRADOR DE IMERSAO, COM PONTEIRA DE *45* MM, MANGOTE DE 5 M, SEM MOTOR.</v>
          </cell>
          <cell r="C5193" t="str">
            <v>UN</v>
          </cell>
          <cell r="D5193" t="str">
            <v>AS</v>
          </cell>
          <cell r="E5193" t="str">
            <v>1.365,33</v>
          </cell>
        </row>
        <row r="5194">
          <cell r="A5194">
            <v>39401</v>
          </cell>
          <cell r="B5194" t="str">
            <v>VIBRADOR DE IMERSAO, COM PONTEIRA DE *60* MM, MANGOTE DE 5 M, SEM MOTOR.</v>
          </cell>
          <cell r="C5194" t="str">
            <v>UN</v>
          </cell>
          <cell r="D5194" t="str">
            <v>AS</v>
          </cell>
          <cell r="E5194" t="str">
            <v>1.531,57</v>
          </cell>
        </row>
        <row r="5195">
          <cell r="A5195">
            <v>11652</v>
          </cell>
          <cell r="B5195" t="str">
            <v>VIBRADOR DE IMERSAO, DIAMETRO DA PONTEIRA DE *35* MM, COM MOTOR 4 TEMPOS A GASOLINA DE 5,5 HP (5,5 CV)</v>
          </cell>
          <cell r="C5195" t="str">
            <v>UN</v>
          </cell>
          <cell r="D5195" t="str">
            <v>AS</v>
          </cell>
          <cell r="E5195" t="str">
            <v>3.295,00</v>
          </cell>
        </row>
        <row r="5196">
          <cell r="A5196">
            <v>13896</v>
          </cell>
          <cell r="B5196" t="str">
            <v>VIBRADOR DE IMERSAO, DIAMETRO DA PONTEIRA DE *45* MM, COM MOTOR ELETRICO TRIFASICO DE 2 HP (2 CV)</v>
          </cell>
          <cell r="C5196" t="str">
            <v>UN</v>
          </cell>
          <cell r="D5196" t="str">
            <v>AS</v>
          </cell>
          <cell r="E5196" t="str">
            <v>2.955,90</v>
          </cell>
        </row>
        <row r="5197">
          <cell r="A5197">
            <v>13475</v>
          </cell>
          <cell r="B5197" t="str">
            <v>VIBRADOR DE IMERSAO, DIAMETRO DA PONTEIRA DE *45* MM, COM MOTOR 4 TEMPOS A GASOLINA DE 5,5 HP (5,5 CV)</v>
          </cell>
          <cell r="C5197" t="str">
            <v>UN</v>
          </cell>
          <cell r="D5197" t="str">
            <v>AS</v>
          </cell>
          <cell r="E5197" t="str">
            <v>3.600,64</v>
          </cell>
        </row>
        <row r="5198">
          <cell r="A5198">
            <v>25971</v>
          </cell>
          <cell r="B5198" t="str">
            <v>VIBROACABADORA DE ASFALTO SOBRE ESTEIRAS, LARG. PAVIM. MAX. 8,00 M, POT. 100 KW/ 134 HP, CAP. 600 T/ H</v>
          </cell>
          <cell r="C5198" t="str">
            <v>UN</v>
          </cell>
          <cell r="D5198" t="str">
            <v>AS</v>
          </cell>
          <cell r="E5198" t="str">
            <v>2.919.833,70</v>
          </cell>
        </row>
        <row r="5199">
          <cell r="A5199">
            <v>25970</v>
          </cell>
          <cell r="B5199" t="str">
            <v>VIBROACABADORA DE ASFALTO SOBRE ESTEIRAS, LARG. PAVIM. 2,13 M A 4,55 M, POT. 74 KW/ 100 HP, CAP. 400 T/ H</v>
          </cell>
          <cell r="C5199" t="str">
            <v>UN</v>
          </cell>
          <cell r="D5199" t="str">
            <v>AS</v>
          </cell>
          <cell r="E5199" t="str">
            <v>1.229.216,10</v>
          </cell>
        </row>
        <row r="5200">
          <cell r="A5200">
            <v>13476</v>
          </cell>
          <cell r="B5200" t="str">
            <v>VIBROACABADORA DE ASFALTO SOBRE ESTEIRAS, LARG. PAVIM. 2,60 M A 5,75 M, POT. 110 HP, CAP. 450 T/ H</v>
          </cell>
          <cell r="C5200" t="str">
            <v>UN</v>
          </cell>
          <cell r="D5200" t="str">
            <v>AS</v>
          </cell>
          <cell r="E5200" t="str">
            <v>1.238.123,55</v>
          </cell>
        </row>
        <row r="5201">
          <cell r="A5201">
            <v>10488</v>
          </cell>
          <cell r="B5201" t="str">
            <v>VIBROACABADORA DE ASFALTO SOBRE ESTEIRAS, LARG. PAVIMENT. 1,90 A 5,3 M, POT. 78 KW/105 HP, CAP. 450 T/H</v>
          </cell>
          <cell r="C5201" t="str">
            <v>UN</v>
          </cell>
          <cell r="D5201" t="str">
            <v>AS</v>
          </cell>
          <cell r="E5201" t="str">
            <v>1.500.000,00</v>
          </cell>
        </row>
        <row r="5202">
          <cell r="A5202">
            <v>13606</v>
          </cell>
          <cell r="B5202" t="str">
            <v>VIBROACABADORA DE ASFALTO SOBRE RODAS, LARGURA DE PAVIMENTACAO DE 1,70 A 4,20 M, POTENCIA 78 KW/105 HP, CAPACIDADE 300 T/H</v>
          </cell>
          <cell r="C5202" t="str">
            <v>UN</v>
          </cell>
          <cell r="D5202" t="str">
            <v>AS</v>
          </cell>
          <cell r="E5202" t="str">
            <v>1.328.978,55</v>
          </cell>
        </row>
        <row r="5203">
          <cell r="A5203">
            <v>10489</v>
          </cell>
          <cell r="B5203" t="str">
            <v>VIDRACEIRO</v>
          </cell>
          <cell r="C5203" t="str">
            <v>H</v>
          </cell>
          <cell r="D5203" t="str">
            <v>CR</v>
          </cell>
          <cell r="E5203" t="str">
            <v>10,30</v>
          </cell>
        </row>
        <row r="5204">
          <cell r="A5204">
            <v>41073</v>
          </cell>
          <cell r="B5204" t="str">
            <v>VIDRACEIRO (MENSALISTA)</v>
          </cell>
          <cell r="C5204" t="str">
            <v>MES</v>
          </cell>
          <cell r="D5204" t="str">
            <v>CR</v>
          </cell>
          <cell r="E5204" t="str">
            <v>1.815,03</v>
          </cell>
        </row>
        <row r="5205">
          <cell r="A5205">
            <v>34391</v>
          </cell>
          <cell r="B5205" t="str">
            <v>VIDRO COMUM LAMINADO LISO INCOLOR DUPLO, ESPESSURA TOTAL 8 MM (CADA CAMADA DE 4 MM) - COLOCADO</v>
          </cell>
          <cell r="C5205" t="str">
            <v>M2</v>
          </cell>
          <cell r="D5205" t="str">
            <v>CR</v>
          </cell>
          <cell r="E5205" t="str">
            <v>606,30</v>
          </cell>
        </row>
        <row r="5206">
          <cell r="A5206">
            <v>10496</v>
          </cell>
          <cell r="B5206" t="str">
            <v>VIDRO COMUM LAMINADO, LISO, INCOLOR, DUPLO, ESPESSURA TOTAL 6 MM (CADA CAMADA E= 3 MM) - COLOCADO</v>
          </cell>
          <cell r="C5206" t="str">
            <v>M2</v>
          </cell>
          <cell r="D5206" t="str">
            <v>CR</v>
          </cell>
          <cell r="E5206" t="str">
            <v>527,77</v>
          </cell>
        </row>
        <row r="5207">
          <cell r="A5207">
            <v>10497</v>
          </cell>
          <cell r="B5207" t="str">
            <v>VIDRO COMUM LAMINADO, LISO, INCOLOR, TRIPLO, ESPESSURA TOTAL 12 MM (CADA CAMADA E=  4 MM) - COLOCADO</v>
          </cell>
          <cell r="C5207" t="str">
            <v>M2</v>
          </cell>
          <cell r="D5207" t="str">
            <v>CR</v>
          </cell>
          <cell r="E5207" t="str">
            <v>1.372,22</v>
          </cell>
        </row>
        <row r="5208">
          <cell r="A5208">
            <v>10504</v>
          </cell>
          <cell r="B5208" t="str">
            <v>VIDRO COMUM LAMINADO, LISO, INCOLOR, TRIPLO, ESPESSURA TOTAL 15 MM (CADA CAMADA E = 5 MM) - COLOCADO</v>
          </cell>
          <cell r="C5208" t="str">
            <v>M2</v>
          </cell>
          <cell r="D5208" t="str">
            <v>CR</v>
          </cell>
          <cell r="E5208" t="str">
            <v>1.604,44</v>
          </cell>
        </row>
        <row r="5209">
          <cell r="A5209">
            <v>34390</v>
          </cell>
          <cell r="B5209" t="str">
            <v>VIDRO CRISTAL COLORIDO, 10 MM, PINTADO NA COR BRANCA</v>
          </cell>
          <cell r="C5209" t="str">
            <v>M2</v>
          </cell>
          <cell r="D5209" t="str">
            <v>CR</v>
          </cell>
          <cell r="E5209" t="str">
            <v>472,88</v>
          </cell>
        </row>
        <row r="5210">
          <cell r="A5210">
            <v>34389</v>
          </cell>
          <cell r="B5210" t="str">
            <v>VIDRO CRISTAL COLORIDO, 4 MM, PINTADO NA COR BRANCA</v>
          </cell>
          <cell r="C5210" t="str">
            <v>M2</v>
          </cell>
          <cell r="D5210" t="str">
            <v>CR</v>
          </cell>
          <cell r="E5210" t="str">
            <v>147,77</v>
          </cell>
        </row>
        <row r="5211">
          <cell r="A5211">
            <v>34388</v>
          </cell>
          <cell r="B5211" t="str">
            <v>VIDRO CRISTAL COLORIDO, 6 MM, PINTADO NA COR BRANCA</v>
          </cell>
          <cell r="C5211" t="str">
            <v>M2</v>
          </cell>
          <cell r="D5211" t="str">
            <v>CR</v>
          </cell>
          <cell r="E5211" t="str">
            <v>210,02</v>
          </cell>
        </row>
        <row r="5212">
          <cell r="A5212">
            <v>34387</v>
          </cell>
          <cell r="B5212" t="str">
            <v>VIDRO CRISTAL COLORIDO, 8 MM, PINTADO NA COR BRANCA</v>
          </cell>
          <cell r="C5212" t="str">
            <v>M2</v>
          </cell>
          <cell r="D5212" t="str">
            <v>CR</v>
          </cell>
          <cell r="E5212" t="str">
            <v>340,94</v>
          </cell>
        </row>
        <row r="5213">
          <cell r="A5213">
            <v>11188</v>
          </cell>
          <cell r="B5213" t="str">
            <v>VIDRO LISO FUME E = 4MM - SEM COLOCACAO</v>
          </cell>
          <cell r="C5213" t="str">
            <v>M2</v>
          </cell>
          <cell r="D5213" t="str">
            <v>CR</v>
          </cell>
          <cell r="E5213" t="str">
            <v>168,88</v>
          </cell>
        </row>
        <row r="5214">
          <cell r="A5214">
            <v>11189</v>
          </cell>
          <cell r="B5214" t="str">
            <v>VIDRO LISO FUME E = 6MM - SEM COLOCACAO</v>
          </cell>
          <cell r="C5214" t="str">
            <v>M2</v>
          </cell>
          <cell r="D5214" t="str">
            <v>CR</v>
          </cell>
          <cell r="E5214" t="str">
            <v>253,33</v>
          </cell>
        </row>
        <row r="5215">
          <cell r="A5215">
            <v>21107</v>
          </cell>
          <cell r="B5215" t="str">
            <v>VIDRO LISO FUME, E = 5 MM - SEM COLOCACAO</v>
          </cell>
          <cell r="C5215" t="str">
            <v>M2</v>
          </cell>
          <cell r="D5215" t="str">
            <v>CR</v>
          </cell>
          <cell r="E5215" t="str">
            <v>182,30</v>
          </cell>
        </row>
        <row r="5216">
          <cell r="A5216">
            <v>34386</v>
          </cell>
          <cell r="B5216" t="str">
            <v>VIDRO LISO INCOLOR 10 MM - SEM COLOCACAO</v>
          </cell>
          <cell r="C5216" t="str">
            <v>M2</v>
          </cell>
          <cell r="D5216" t="str">
            <v>CR</v>
          </cell>
          <cell r="E5216" t="str">
            <v>316,66</v>
          </cell>
        </row>
        <row r="5217">
          <cell r="A5217">
            <v>10490</v>
          </cell>
          <cell r="B5217" t="str">
            <v>VIDRO LISO INCOLOR 2 A 3 MM - SEM COLOCACAO</v>
          </cell>
          <cell r="C5217" t="str">
            <v>M2</v>
          </cell>
          <cell r="D5217" t="str">
            <v>C</v>
          </cell>
          <cell r="E5217" t="str">
            <v>95,00</v>
          </cell>
        </row>
        <row r="5218">
          <cell r="A5218">
            <v>10492</v>
          </cell>
          <cell r="B5218" t="str">
            <v>VIDRO LISO INCOLOR 4MM - SEM COLOCACAO</v>
          </cell>
          <cell r="C5218" t="str">
            <v>M2</v>
          </cell>
          <cell r="D5218" t="str">
            <v>CR</v>
          </cell>
          <cell r="E5218" t="str">
            <v>126,66</v>
          </cell>
        </row>
        <row r="5219">
          <cell r="A5219">
            <v>10493</v>
          </cell>
          <cell r="B5219" t="str">
            <v>VIDRO LISO INCOLOR 5MM - SEM COLOCACAO</v>
          </cell>
          <cell r="C5219" t="str">
            <v>M2</v>
          </cell>
          <cell r="D5219" t="str">
            <v>CR</v>
          </cell>
          <cell r="E5219" t="str">
            <v>147,77</v>
          </cell>
        </row>
        <row r="5220">
          <cell r="A5220">
            <v>10491</v>
          </cell>
          <cell r="B5220" t="str">
            <v>VIDRO LISO INCOLOR 6 MM - SEM COLOCACAO</v>
          </cell>
          <cell r="C5220" t="str">
            <v>M2</v>
          </cell>
          <cell r="D5220" t="str">
            <v>CR</v>
          </cell>
          <cell r="E5220" t="str">
            <v>179,44</v>
          </cell>
        </row>
        <row r="5221">
          <cell r="A5221">
            <v>34385</v>
          </cell>
          <cell r="B5221" t="str">
            <v>VIDRO LISO INCOLOR 8MM  -  SEM COLOCACAO</v>
          </cell>
          <cell r="C5221" t="str">
            <v>M2</v>
          </cell>
          <cell r="D5221" t="str">
            <v>CR</v>
          </cell>
          <cell r="E5221" t="str">
            <v>261,77</v>
          </cell>
        </row>
        <row r="5222">
          <cell r="A5222">
            <v>10499</v>
          </cell>
          <cell r="B5222" t="str">
            <v>VIDRO MARTELADO OU CANELADO, 4 MM - SEM COLOCACAO</v>
          </cell>
          <cell r="C5222" t="str">
            <v>M2</v>
          </cell>
          <cell r="D5222" t="str">
            <v>CR</v>
          </cell>
          <cell r="E5222" t="str">
            <v>105,55</v>
          </cell>
        </row>
        <row r="5223">
          <cell r="A5223">
            <v>34384</v>
          </cell>
          <cell r="B5223" t="str">
            <v>VIDRO PLANO ARAMADO E = 6 MM - SEM COLOCACAO</v>
          </cell>
          <cell r="C5223" t="str">
            <v>M2</v>
          </cell>
          <cell r="D5223" t="str">
            <v>CR</v>
          </cell>
          <cell r="E5223" t="str">
            <v>316,66</v>
          </cell>
        </row>
        <row r="5224">
          <cell r="A5224">
            <v>11185</v>
          </cell>
          <cell r="B5224" t="str">
            <v>VIDRO PLANO ARMADO E = 7MM - SEM COLOCACAO</v>
          </cell>
          <cell r="C5224" t="str">
            <v>M2</v>
          </cell>
          <cell r="D5224" t="str">
            <v>CR</v>
          </cell>
          <cell r="E5224" t="str">
            <v>327,22</v>
          </cell>
        </row>
        <row r="5225">
          <cell r="A5225">
            <v>10507</v>
          </cell>
          <cell r="B5225" t="str">
            <v>VIDRO TEMPERADO INCOLOR E = 10 MM, SEM COLOCACAO</v>
          </cell>
          <cell r="C5225" t="str">
            <v>M2</v>
          </cell>
          <cell r="D5225" t="str">
            <v>CR</v>
          </cell>
          <cell r="E5225" t="str">
            <v>307,87</v>
          </cell>
        </row>
        <row r="5226">
          <cell r="A5226">
            <v>10505</v>
          </cell>
          <cell r="B5226" t="str">
            <v>VIDRO TEMPERADO INCOLOR E = 6 MM, SEM COLOCACAO</v>
          </cell>
          <cell r="C5226" t="str">
            <v>M2</v>
          </cell>
          <cell r="D5226" t="str">
            <v>CR</v>
          </cell>
          <cell r="E5226" t="str">
            <v>181,67</v>
          </cell>
        </row>
        <row r="5227">
          <cell r="A5227">
            <v>10506</v>
          </cell>
          <cell r="B5227" t="str">
            <v>VIDRO TEMPERADO INCOLOR E = 8 MM, SEM COLOCACAO</v>
          </cell>
          <cell r="C5227" t="str">
            <v>M2</v>
          </cell>
          <cell r="D5227" t="str">
            <v>CR</v>
          </cell>
          <cell r="E5227" t="str">
            <v>237,15</v>
          </cell>
        </row>
        <row r="5228">
          <cell r="A5228">
            <v>5031</v>
          </cell>
          <cell r="B5228" t="str">
            <v>VIDRO TEMPERADO INCOLOR PARA PORTA DE ABRIR, E = 10 MM (SEM FERRAGENS E SEM COLOCACAO)</v>
          </cell>
          <cell r="C5228" t="str">
            <v>M2</v>
          </cell>
          <cell r="D5228" t="str">
            <v>C</v>
          </cell>
          <cell r="E5228" t="str">
            <v>333,00</v>
          </cell>
        </row>
        <row r="5229">
          <cell r="A5229">
            <v>10502</v>
          </cell>
          <cell r="B5229" t="str">
            <v>VIDRO TEMPERADO VERDE E = 10 MM, SEM COLOCACAO</v>
          </cell>
          <cell r="C5229" t="str">
            <v>M2</v>
          </cell>
          <cell r="D5229" t="str">
            <v>CR</v>
          </cell>
          <cell r="E5229" t="str">
            <v>388,02</v>
          </cell>
        </row>
        <row r="5230">
          <cell r="A5230">
            <v>10501</v>
          </cell>
          <cell r="B5230" t="str">
            <v>VIDRO TEMPERADO VERDE E = 6 MM, SEM COLOCACAO</v>
          </cell>
          <cell r="C5230" t="str">
            <v>M2</v>
          </cell>
          <cell r="D5230" t="str">
            <v>CR</v>
          </cell>
          <cell r="E5230" t="str">
            <v>219,22</v>
          </cell>
        </row>
        <row r="5231">
          <cell r="A5231">
            <v>10503</v>
          </cell>
          <cell r="B5231" t="str">
            <v>VIDRO TEMPERADO VERDE E = 8 MM, SEM COLOCACAO</v>
          </cell>
          <cell r="C5231" t="str">
            <v>M2</v>
          </cell>
          <cell r="D5231" t="str">
            <v>CR</v>
          </cell>
          <cell r="E5231" t="str">
            <v>296,17</v>
          </cell>
        </row>
        <row r="5232">
          <cell r="A5232">
            <v>4500</v>
          </cell>
          <cell r="B5232" t="str">
            <v>VIGA *7,5 X 10* CM EM PINUS, MISTA OU EQUIVALENTE DA REGIAO - BRUTA</v>
          </cell>
          <cell r="C5232" t="str">
            <v>M</v>
          </cell>
          <cell r="D5232" t="str">
            <v>CR</v>
          </cell>
          <cell r="E5232" t="str">
            <v>8,94</v>
          </cell>
        </row>
        <row r="5233">
          <cell r="A5233">
            <v>4448</v>
          </cell>
          <cell r="B5233" t="str">
            <v>VIGA *7,5 X 15 CM EM PINUS, MISTA OU EQUIVALENTE DA REGIAO - BRUTA</v>
          </cell>
          <cell r="C5233" t="str">
            <v>M</v>
          </cell>
          <cell r="D5233" t="str">
            <v>CR</v>
          </cell>
          <cell r="E5233" t="str">
            <v>12,28</v>
          </cell>
        </row>
        <row r="5234">
          <cell r="A5234">
            <v>20213</v>
          </cell>
          <cell r="B5234" t="str">
            <v>VIGA APARELHADA  *6 X 12* CM, EM MACARANDUBA, ANGELIM OU EQUIVALENTE DA REGIAO</v>
          </cell>
          <cell r="C5234" t="str">
            <v>M</v>
          </cell>
          <cell r="D5234" t="str">
            <v>CR</v>
          </cell>
          <cell r="E5234" t="str">
            <v>16,77</v>
          </cell>
        </row>
        <row r="5235">
          <cell r="A5235">
            <v>20211</v>
          </cell>
          <cell r="B5235" t="str">
            <v>VIGA APARELHADA *6 X 16* CM, EM MACARANDUBA, ANGELIM OU EQUIVALENTE DA REGIAO</v>
          </cell>
          <cell r="C5235" t="str">
            <v>M</v>
          </cell>
          <cell r="D5235" t="str">
            <v>CR</v>
          </cell>
          <cell r="E5235" t="str">
            <v>22,21</v>
          </cell>
        </row>
        <row r="5236">
          <cell r="A5236">
            <v>40270</v>
          </cell>
          <cell r="B5236" t="str">
            <v>VIGA DE ESCORAMAENTO H20, DE MADEIRA, PESO DE 5,00 A 5,20 KG/M, COM EXTREMIDADES PLASTICAS</v>
          </cell>
          <cell r="C5236" t="str">
            <v>M</v>
          </cell>
          <cell r="D5236" t="str">
            <v>AS</v>
          </cell>
          <cell r="E5236" t="str">
            <v>69,08</v>
          </cell>
        </row>
        <row r="5237">
          <cell r="A5237">
            <v>4425</v>
          </cell>
          <cell r="B5237" t="str">
            <v>VIGA NAO APARELHADA  *6 X 12* CM, EM MACARANDUBA, ANGELIM OU EQUIVALENTE DA REGIAO - BRUTA</v>
          </cell>
          <cell r="C5237" t="str">
            <v>M</v>
          </cell>
          <cell r="D5237" t="str">
            <v>CR</v>
          </cell>
          <cell r="E5237" t="str">
            <v>18,36</v>
          </cell>
        </row>
        <row r="5238">
          <cell r="A5238">
            <v>4472</v>
          </cell>
          <cell r="B5238" t="str">
            <v>VIGA NAO APARELHADA *6 X 16* CM, EM MACARANDUBA, ANGELIM OU EQUIVALENTE DA REGIAO -  BRUTA</v>
          </cell>
          <cell r="C5238" t="str">
            <v>M</v>
          </cell>
          <cell r="D5238" t="str">
            <v>CR</v>
          </cell>
          <cell r="E5238" t="str">
            <v>22,93</v>
          </cell>
        </row>
        <row r="5239">
          <cell r="A5239">
            <v>35272</v>
          </cell>
          <cell r="B5239" t="str">
            <v>VIGA NAO APARELHADA *6 X 20* CM, EM MACARANDUBA, ANGELIM OU EQUIVALENTE DA REGIAO - BRUTA</v>
          </cell>
          <cell r="C5239" t="str">
            <v>M</v>
          </cell>
          <cell r="D5239" t="str">
            <v>CR</v>
          </cell>
          <cell r="E5239" t="str">
            <v>33,15</v>
          </cell>
        </row>
        <row r="5240">
          <cell r="A5240">
            <v>4481</v>
          </cell>
          <cell r="B5240" t="str">
            <v>VIGA NAO APARELHADA *8 X 16* CM EM MACARANDUBA, ANGELIM OU EQUIVALENTE DA REGIAO -  BRUTA</v>
          </cell>
          <cell r="C5240" t="str">
            <v>M</v>
          </cell>
          <cell r="D5240" t="str">
            <v>CR</v>
          </cell>
          <cell r="E5240" t="str">
            <v>35,48</v>
          </cell>
        </row>
        <row r="5241">
          <cell r="A5241">
            <v>34345</v>
          </cell>
          <cell r="B5241" t="str">
            <v>VIGIA DIURNO</v>
          </cell>
          <cell r="C5241" t="str">
            <v>H</v>
          </cell>
          <cell r="D5241" t="str">
            <v>CR</v>
          </cell>
          <cell r="E5241" t="str">
            <v>9,53</v>
          </cell>
        </row>
        <row r="5242">
          <cell r="A5242">
            <v>41096</v>
          </cell>
          <cell r="B5242" t="str">
            <v>VIGIA DIURNO (MENSALISTA)</v>
          </cell>
          <cell r="C5242" t="str">
            <v>MES</v>
          </cell>
          <cell r="D5242" t="str">
            <v>CR</v>
          </cell>
          <cell r="E5242" t="str">
            <v>1.680,06</v>
          </cell>
        </row>
        <row r="5243">
          <cell r="A5243">
            <v>41776</v>
          </cell>
          <cell r="B5243" t="str">
            <v>VIGIA NOTURNO, HORA EFETIVAMENTE TRABALHADA DE 22 H AS 5 H (COM ADICIONAL NOTURNO)</v>
          </cell>
          <cell r="C5243" t="str">
            <v>H</v>
          </cell>
          <cell r="D5243" t="str">
            <v>CR</v>
          </cell>
          <cell r="E5243" t="str">
            <v>13,06</v>
          </cell>
        </row>
        <row r="5244">
          <cell r="A5244" t="str">
            <v/>
          </cell>
        </row>
        <row r="5245">
          <cell r="A5245" t="str">
            <v>TOTAL DE INSUMOS : 5236</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20"/>
  <sheetViews>
    <sheetView zoomScaleSheetLayoutView="100" workbookViewId="0">
      <selection activeCell="B9" sqref="B9"/>
    </sheetView>
  </sheetViews>
  <sheetFormatPr defaultColWidth="9" defaultRowHeight="12.75" x14ac:dyDescent="0.2"/>
  <cols>
    <col min="1" max="1" width="57.85546875" customWidth="1"/>
  </cols>
  <sheetData>
    <row r="3" spans="1:2" x14ac:dyDescent="0.2">
      <c r="A3" s="413" t="s">
        <v>0</v>
      </c>
      <c r="B3" t="s">
        <v>1</v>
      </c>
    </row>
    <row r="4" spans="1:2" x14ac:dyDescent="0.2">
      <c r="A4" s="401" t="s">
        <v>2</v>
      </c>
      <c r="B4" s="832" t="s">
        <v>3</v>
      </c>
    </row>
    <row r="5" spans="1:2" x14ac:dyDescent="0.2">
      <c r="A5" s="413" t="s">
        <v>4</v>
      </c>
      <c r="B5" t="s">
        <v>5</v>
      </c>
    </row>
    <row r="6" spans="1:2" x14ac:dyDescent="0.2">
      <c r="A6" s="413" t="s">
        <v>6</v>
      </c>
      <c r="B6" t="s">
        <v>7</v>
      </c>
    </row>
    <row r="7" spans="1:2" x14ac:dyDescent="0.2">
      <c r="A7" s="413" t="s">
        <v>8</v>
      </c>
      <c r="B7" t="s">
        <v>9</v>
      </c>
    </row>
    <row r="8" spans="1:2" x14ac:dyDescent="0.2">
      <c r="A8" s="413" t="s">
        <v>10</v>
      </c>
      <c r="B8" t="s">
        <v>11</v>
      </c>
    </row>
    <row r="9" spans="1:2" x14ac:dyDescent="0.2">
      <c r="A9" s="413" t="s">
        <v>12</v>
      </c>
      <c r="B9" t="s">
        <v>13</v>
      </c>
    </row>
    <row r="10" spans="1:2" x14ac:dyDescent="0.2">
      <c r="A10" s="413"/>
    </row>
    <row r="11" spans="1:2" x14ac:dyDescent="0.2">
      <c r="A11" s="413"/>
    </row>
    <row r="14" spans="1:2" x14ac:dyDescent="0.2">
      <c r="A14" s="833" t="s">
        <v>14</v>
      </c>
    </row>
    <row r="15" spans="1:2" x14ac:dyDescent="0.2">
      <c r="A15" s="833" t="s">
        <v>15</v>
      </c>
    </row>
    <row r="16" spans="1:2" x14ac:dyDescent="0.2">
      <c r="A16" s="833" t="s">
        <v>16</v>
      </c>
    </row>
    <row r="17" spans="1:1" x14ac:dyDescent="0.2">
      <c r="A17" s="833" t="s">
        <v>17</v>
      </c>
    </row>
    <row r="18" spans="1:1" x14ac:dyDescent="0.2">
      <c r="A18" s="833" t="s">
        <v>18</v>
      </c>
    </row>
    <row r="19" spans="1:1" x14ac:dyDescent="0.2">
      <c r="A19" s="833" t="s">
        <v>19</v>
      </c>
    </row>
    <row r="20" spans="1:1" x14ac:dyDescent="0.2">
      <c r="A20" s="834" t="s">
        <v>20</v>
      </c>
    </row>
  </sheetData>
  <pageMargins left="0.511811024" right="0.511811024" top="0.78740157499999996" bottom="0.78740157499999996" header="0.31496062000000002" footer="0.3149606200000000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7"/>
  <sheetViews>
    <sheetView zoomScaleSheetLayoutView="100" workbookViewId="0"/>
  </sheetViews>
  <sheetFormatPr defaultColWidth="9" defaultRowHeight="12.75" x14ac:dyDescent="0.2"/>
  <cols>
    <col min="2" max="2" width="36.7109375" customWidth="1"/>
    <col min="3" max="3" width="10.5703125" customWidth="1"/>
    <col min="5" max="5" width="14.42578125" customWidth="1"/>
    <col min="6" max="6" width="19.7109375" customWidth="1"/>
    <col min="8" max="8" width="28" customWidth="1"/>
    <col min="9" max="9" width="28.28515625" customWidth="1"/>
    <col min="11" max="11" width="38.140625" customWidth="1"/>
  </cols>
  <sheetData>
    <row r="2" spans="1:13" ht="15" x14ac:dyDescent="0.2">
      <c r="A2" s="88"/>
      <c r="B2" s="970" t="s">
        <v>616</v>
      </c>
      <c r="C2" s="970"/>
      <c r="D2" s="970"/>
      <c r="E2" s="970"/>
      <c r="F2" s="970"/>
      <c r="H2" s="970" t="s">
        <v>617</v>
      </c>
      <c r="I2" s="970"/>
      <c r="K2" s="971" t="s">
        <v>618</v>
      </c>
      <c r="L2" s="972"/>
    </row>
    <row r="3" spans="1:13" ht="14.25" x14ac:dyDescent="0.3">
      <c r="B3" s="46" t="s">
        <v>619</v>
      </c>
      <c r="C3" s="47" t="s">
        <v>593</v>
      </c>
      <c r="D3" s="48" t="s">
        <v>594</v>
      </c>
      <c r="E3" s="89" t="s">
        <v>620</v>
      </c>
      <c r="F3" s="48" t="s">
        <v>596</v>
      </c>
      <c r="H3" s="46" t="s">
        <v>619</v>
      </c>
      <c r="I3" s="48" t="s">
        <v>596</v>
      </c>
      <c r="K3" s="49" t="s">
        <v>619</v>
      </c>
      <c r="L3" s="69" t="s">
        <v>596</v>
      </c>
    </row>
    <row r="4" spans="1:13" ht="15" x14ac:dyDescent="0.3">
      <c r="A4" s="90"/>
      <c r="B4" s="50" t="s">
        <v>621</v>
      </c>
      <c r="C4" s="51">
        <f>9.6</f>
        <v>9.6</v>
      </c>
      <c r="D4" s="52">
        <v>3</v>
      </c>
      <c r="E4" s="51">
        <f>(0.8*0.6)+(0.9*2.1)</f>
        <v>2.37</v>
      </c>
      <c r="F4" s="52">
        <f>(C4*D4)-E4</f>
        <v>26.43</v>
      </c>
      <c r="H4" s="50" t="s">
        <v>622</v>
      </c>
      <c r="I4" s="51">
        <v>60.4</v>
      </c>
      <c r="K4" s="53" t="s">
        <v>621</v>
      </c>
      <c r="L4" s="75">
        <v>5.27</v>
      </c>
    </row>
    <row r="5" spans="1:13" ht="15" x14ac:dyDescent="0.3">
      <c r="A5" s="90"/>
      <c r="B5" s="50" t="s">
        <v>623</v>
      </c>
      <c r="C5" s="51">
        <v>9.6</v>
      </c>
      <c r="D5" s="52">
        <v>3</v>
      </c>
      <c r="E5" s="51">
        <f>(0.8*0.6)+(0.9*2.1)</f>
        <v>2.37</v>
      </c>
      <c r="F5" s="52">
        <f>(C5*D5)-E5</f>
        <v>26.43</v>
      </c>
      <c r="H5" s="50" t="s">
        <v>624</v>
      </c>
      <c r="I5" s="51">
        <f>(10.18*3.6)+(7.9*0.77)</f>
        <v>42.731000000000002</v>
      </c>
      <c r="J5" s="104"/>
      <c r="K5" s="53" t="s">
        <v>623</v>
      </c>
      <c r="L5" s="75">
        <v>5.27</v>
      </c>
      <c r="M5" s="104"/>
    </row>
    <row r="6" spans="1:13" ht="15" x14ac:dyDescent="0.3">
      <c r="A6" s="90"/>
      <c r="B6" s="50" t="s">
        <v>625</v>
      </c>
      <c r="C6" s="51">
        <v>10.3</v>
      </c>
      <c r="D6" s="52">
        <v>3</v>
      </c>
      <c r="E6" s="51">
        <f>(0.8*0.6)+(0.9*2.1)</f>
        <v>2.37</v>
      </c>
      <c r="F6" s="52">
        <f>(C6*D6)-E6</f>
        <v>28.53</v>
      </c>
      <c r="H6" s="50" t="s">
        <v>626</v>
      </c>
      <c r="I6" s="51">
        <v>13.02</v>
      </c>
      <c r="J6" s="104"/>
      <c r="K6" s="53" t="s">
        <v>625</v>
      </c>
      <c r="L6" s="75">
        <v>5.87</v>
      </c>
      <c r="M6" s="104"/>
    </row>
    <row r="7" spans="1:13" ht="15" x14ac:dyDescent="0.3">
      <c r="A7" s="90"/>
      <c r="B7" s="54" t="s">
        <v>627</v>
      </c>
      <c r="C7" s="51">
        <v>9.1</v>
      </c>
      <c r="D7" s="52">
        <v>3</v>
      </c>
      <c r="E7" s="51">
        <f>(1.3*0.5)*4+(0.9*2.1*6)</f>
        <v>13.94</v>
      </c>
      <c r="F7" s="52">
        <f>(C7*D7*6)-E7</f>
        <v>149.86000000000001</v>
      </c>
      <c r="H7" s="50" t="s">
        <v>628</v>
      </c>
      <c r="I7" s="51">
        <v>12.66</v>
      </c>
      <c r="J7" s="104"/>
      <c r="K7" s="57" t="s">
        <v>627</v>
      </c>
      <c r="L7" s="75">
        <f>4.85*6</f>
        <v>29.1</v>
      </c>
      <c r="M7" s="104"/>
    </row>
    <row r="8" spans="1:13" ht="15" x14ac:dyDescent="0.3">
      <c r="A8" s="90"/>
      <c r="B8" s="56" t="s">
        <v>629</v>
      </c>
      <c r="C8" s="51">
        <v>8.48</v>
      </c>
      <c r="D8" s="52">
        <v>3</v>
      </c>
      <c r="E8" s="51">
        <f>0.9*2.1</f>
        <v>1.89</v>
      </c>
      <c r="F8" s="52">
        <f t="shared" ref="F8:F19" si="0">(C8*D8)-E8</f>
        <v>23.55</v>
      </c>
      <c r="H8" s="56" t="s">
        <v>630</v>
      </c>
      <c r="I8" s="51">
        <v>12.11</v>
      </c>
      <c r="J8" s="101"/>
      <c r="K8" s="59" t="s">
        <v>629</v>
      </c>
      <c r="L8" s="75">
        <v>4.32</v>
      </c>
      <c r="M8" s="104"/>
    </row>
    <row r="9" spans="1:13" ht="15" x14ac:dyDescent="0.3">
      <c r="A9" s="90"/>
      <c r="B9" s="58" t="s">
        <v>631</v>
      </c>
      <c r="C9" s="51">
        <v>14.1</v>
      </c>
      <c r="D9" s="52">
        <v>3</v>
      </c>
      <c r="E9" s="51">
        <f>1.5+2.1</f>
        <v>3.6</v>
      </c>
      <c r="F9" s="52">
        <f t="shared" si="0"/>
        <v>38.700000000000003</v>
      </c>
      <c r="H9" s="50" t="s">
        <v>632</v>
      </c>
      <c r="I9" s="51">
        <v>11.54</v>
      </c>
      <c r="J9" s="105"/>
      <c r="K9" s="57" t="s">
        <v>633</v>
      </c>
      <c r="L9" s="75">
        <v>9.57</v>
      </c>
      <c r="M9" s="104"/>
    </row>
    <row r="10" spans="1:13" ht="15" x14ac:dyDescent="0.3">
      <c r="A10" s="90"/>
      <c r="B10" s="50" t="s">
        <v>634</v>
      </c>
      <c r="C10" s="51">
        <v>8.6</v>
      </c>
      <c r="D10" s="52">
        <v>3</v>
      </c>
      <c r="E10" s="51">
        <f>0.8*3</f>
        <v>2.4</v>
      </c>
      <c r="F10" s="52">
        <f t="shared" si="0"/>
        <v>23.4</v>
      </c>
      <c r="H10" s="50" t="s">
        <v>635</v>
      </c>
      <c r="I10" s="51">
        <v>11.54</v>
      </c>
      <c r="J10" s="104"/>
      <c r="K10" s="53" t="s">
        <v>636</v>
      </c>
      <c r="L10" s="75">
        <v>9.57</v>
      </c>
      <c r="M10" s="104"/>
    </row>
    <row r="11" spans="1:13" ht="15" x14ac:dyDescent="0.3">
      <c r="A11" s="90"/>
      <c r="B11" s="50" t="s">
        <v>637</v>
      </c>
      <c r="C11" s="51">
        <v>6.3</v>
      </c>
      <c r="D11" s="52">
        <v>3</v>
      </c>
      <c r="E11" s="51">
        <f>(0.6*0.5)+(0.8*2.1)</f>
        <v>1.98</v>
      </c>
      <c r="F11" s="52">
        <f t="shared" si="0"/>
        <v>16.920000000000002</v>
      </c>
      <c r="H11" s="50" t="s">
        <v>638</v>
      </c>
      <c r="I11" s="51">
        <v>18.09</v>
      </c>
      <c r="J11" s="106"/>
      <c r="K11" s="53" t="s">
        <v>639</v>
      </c>
      <c r="L11" s="75">
        <v>4.22</v>
      </c>
      <c r="M11" s="104"/>
    </row>
    <row r="12" spans="1:13" ht="15" x14ac:dyDescent="0.3">
      <c r="A12" s="90"/>
      <c r="B12" s="50" t="s">
        <v>640</v>
      </c>
      <c r="C12" s="51">
        <v>8.6999999999999993</v>
      </c>
      <c r="D12" s="52">
        <v>3</v>
      </c>
      <c r="E12" s="51">
        <f>(0.6*2.1)+1*0.5</f>
        <v>1.76</v>
      </c>
      <c r="F12" s="52">
        <f t="shared" si="0"/>
        <v>24.34</v>
      </c>
      <c r="H12" s="50" t="s">
        <v>641</v>
      </c>
      <c r="I12" s="51">
        <v>2.59</v>
      </c>
      <c r="J12" s="104"/>
      <c r="K12" s="53" t="s">
        <v>640</v>
      </c>
      <c r="L12" s="75">
        <v>4.42</v>
      </c>
      <c r="M12" s="104"/>
    </row>
    <row r="13" spans="1:13" ht="15" x14ac:dyDescent="0.3">
      <c r="A13" s="90"/>
      <c r="B13" s="50" t="s">
        <v>642</v>
      </c>
      <c r="C13" s="51">
        <v>8.6999999999999993</v>
      </c>
      <c r="D13" s="52">
        <v>3</v>
      </c>
      <c r="E13" s="51">
        <f>1*0.6+0.6*2.1</f>
        <v>1.86</v>
      </c>
      <c r="F13" s="52">
        <f t="shared" si="0"/>
        <v>24.24</v>
      </c>
      <c r="H13" s="50" t="s">
        <v>643</v>
      </c>
      <c r="I13" s="51">
        <v>13.97</v>
      </c>
      <c r="K13" s="53" t="s">
        <v>637</v>
      </c>
      <c r="L13" s="75">
        <v>2.4700000000000002</v>
      </c>
    </row>
    <row r="14" spans="1:13" ht="15" x14ac:dyDescent="0.3">
      <c r="A14" s="90"/>
      <c r="B14" s="50" t="s">
        <v>644</v>
      </c>
      <c r="C14" s="51">
        <v>10.199999999999999</v>
      </c>
      <c r="D14" s="52">
        <v>3</v>
      </c>
      <c r="E14" s="51">
        <f>1.6*2.1+1.3*1.1</f>
        <v>4.79</v>
      </c>
      <c r="F14" s="52">
        <f t="shared" si="0"/>
        <v>25.81</v>
      </c>
      <c r="H14" s="50" t="s">
        <v>645</v>
      </c>
      <c r="I14" s="51">
        <v>5.52</v>
      </c>
      <c r="K14" s="53" t="s">
        <v>646</v>
      </c>
      <c r="L14" s="75">
        <v>3.18</v>
      </c>
    </row>
    <row r="15" spans="1:13" ht="15" x14ac:dyDescent="0.3">
      <c r="A15" s="90"/>
      <c r="B15" s="61" t="s">
        <v>647</v>
      </c>
      <c r="C15" s="51">
        <v>14.2</v>
      </c>
      <c r="D15" s="52">
        <v>3</v>
      </c>
      <c r="E15" s="51">
        <f>1.6*2.1</f>
        <v>3.36</v>
      </c>
      <c r="F15" s="52">
        <f t="shared" si="0"/>
        <v>39.24</v>
      </c>
      <c r="H15" s="91" t="s">
        <v>648</v>
      </c>
      <c r="I15" s="51">
        <v>3.15</v>
      </c>
      <c r="K15" s="59" t="s">
        <v>602</v>
      </c>
      <c r="L15" s="75">
        <v>6.68</v>
      </c>
    </row>
    <row r="16" spans="1:13" ht="15" x14ac:dyDescent="0.3">
      <c r="A16" s="90"/>
      <c r="B16" s="58" t="s">
        <v>649</v>
      </c>
      <c r="C16" s="51">
        <v>28.22</v>
      </c>
      <c r="D16" s="52">
        <v>3</v>
      </c>
      <c r="E16" s="51">
        <f>(1.6+0.8)*2.1+1.8*1.1</f>
        <v>7.02</v>
      </c>
      <c r="F16" s="52">
        <f t="shared" si="0"/>
        <v>77.64</v>
      </c>
      <c r="H16" s="50" t="s">
        <v>650</v>
      </c>
      <c r="I16" s="51">
        <v>10.18</v>
      </c>
      <c r="K16" s="59" t="s">
        <v>642</v>
      </c>
      <c r="L16" s="75">
        <v>3.32</v>
      </c>
    </row>
    <row r="17" spans="1:12" ht="15" x14ac:dyDescent="0.3">
      <c r="A17" s="90"/>
      <c r="B17" s="50" t="s">
        <v>651</v>
      </c>
      <c r="C17" s="51">
        <f>16.14*2</f>
        <v>32.28</v>
      </c>
      <c r="D17" s="52">
        <v>3</v>
      </c>
      <c r="E17" s="51">
        <f>2.4*0.5*2+0.8*2.1*2</f>
        <v>5.76</v>
      </c>
      <c r="F17" s="52">
        <f t="shared" si="0"/>
        <v>91.08</v>
      </c>
      <c r="H17" s="50" t="s">
        <v>652</v>
      </c>
      <c r="I17" s="51">
        <v>20.93</v>
      </c>
      <c r="K17" s="53" t="s">
        <v>644</v>
      </c>
      <c r="L17" s="75">
        <v>6.41</v>
      </c>
    </row>
    <row r="18" spans="1:12" ht="15" x14ac:dyDescent="0.3">
      <c r="A18" s="90"/>
      <c r="B18" s="50" t="s">
        <v>653</v>
      </c>
      <c r="C18" s="51">
        <v>8.5</v>
      </c>
      <c r="D18" s="52">
        <v>3</v>
      </c>
      <c r="E18" s="51">
        <f>1*0.6+0.9*2.1</f>
        <v>2.4900000000000002</v>
      </c>
      <c r="F18" s="52">
        <f t="shared" si="0"/>
        <v>23.01</v>
      </c>
      <c r="H18" s="50" t="s">
        <v>654</v>
      </c>
      <c r="I18" s="51">
        <v>34.18</v>
      </c>
      <c r="K18" s="107" t="s">
        <v>647</v>
      </c>
      <c r="L18" s="75">
        <v>12.11</v>
      </c>
    </row>
    <row r="19" spans="1:12" ht="14.25" x14ac:dyDescent="0.3">
      <c r="B19" s="61" t="s">
        <v>655</v>
      </c>
      <c r="C19" s="51">
        <v>10.199999999999999</v>
      </c>
      <c r="D19" s="52">
        <v>3</v>
      </c>
      <c r="E19" s="51">
        <f>0.8*2.1</f>
        <v>1.68</v>
      </c>
      <c r="F19" s="52">
        <f t="shared" si="0"/>
        <v>28.92</v>
      </c>
      <c r="H19" s="50" t="s">
        <v>656</v>
      </c>
      <c r="I19" s="51">
        <v>15.35</v>
      </c>
      <c r="K19" s="108" t="s">
        <v>649</v>
      </c>
      <c r="L19" s="75">
        <v>22.58</v>
      </c>
    </row>
    <row r="20" spans="1:12" ht="15.75" x14ac:dyDescent="0.35">
      <c r="B20" s="61" t="s">
        <v>612</v>
      </c>
      <c r="C20" s="51">
        <f>1.83*2+1.85*2</f>
        <v>7.36</v>
      </c>
      <c r="D20" s="52">
        <v>3</v>
      </c>
      <c r="E20" s="51">
        <f>(1.6*0.6+0.9*2.1)*2</f>
        <v>5.7</v>
      </c>
      <c r="F20" s="52">
        <f>(C20*D20*2)-E20</f>
        <v>38.46</v>
      </c>
      <c r="H20" s="92" t="s">
        <v>447</v>
      </c>
      <c r="I20" s="109">
        <f>SUM(I4:I19)</f>
        <v>287.96100000000001</v>
      </c>
      <c r="K20" s="53" t="s">
        <v>651</v>
      </c>
      <c r="L20" s="75">
        <f>12.83*2</f>
        <v>25.66</v>
      </c>
    </row>
    <row r="21" spans="1:12" ht="15.75" x14ac:dyDescent="0.35">
      <c r="B21" s="93"/>
      <c r="C21" s="94"/>
      <c r="D21" s="95"/>
      <c r="E21" s="96"/>
      <c r="F21" s="52"/>
      <c r="H21" s="97"/>
      <c r="I21" s="110"/>
      <c r="K21" s="53"/>
      <c r="L21" s="75"/>
    </row>
    <row r="22" spans="1:12" ht="15.75" x14ac:dyDescent="0.35">
      <c r="B22" s="973" t="s">
        <v>447</v>
      </c>
      <c r="C22" s="974"/>
      <c r="D22" s="974"/>
      <c r="E22" s="975"/>
      <c r="F22" s="98">
        <f>SUM(F4:F20)</f>
        <v>706.56</v>
      </c>
      <c r="K22" s="53" t="s">
        <v>488</v>
      </c>
      <c r="L22" s="75">
        <v>28.55</v>
      </c>
    </row>
    <row r="23" spans="1:12" ht="15" x14ac:dyDescent="0.3">
      <c r="F23" s="99"/>
      <c r="K23" s="53" t="s">
        <v>657</v>
      </c>
      <c r="L23" s="75">
        <v>8.11</v>
      </c>
    </row>
    <row r="24" spans="1:12" ht="15" x14ac:dyDescent="0.3">
      <c r="A24" s="1"/>
      <c r="B24" s="1"/>
      <c r="C24" s="1"/>
      <c r="D24" s="1"/>
      <c r="E24" s="1"/>
      <c r="F24" s="100"/>
      <c r="G24" s="1"/>
      <c r="H24" s="1"/>
      <c r="K24" s="53" t="s">
        <v>653</v>
      </c>
      <c r="L24" s="75">
        <v>4.33</v>
      </c>
    </row>
    <row r="25" spans="1:12" ht="13.5" x14ac:dyDescent="0.2">
      <c r="A25" s="1"/>
      <c r="B25" s="976"/>
      <c r="C25" s="976"/>
      <c r="D25" s="976"/>
      <c r="E25" s="976"/>
      <c r="F25" s="976"/>
      <c r="G25" s="1"/>
      <c r="H25" s="1"/>
      <c r="K25" s="59" t="s">
        <v>655</v>
      </c>
      <c r="L25" s="75">
        <v>5.69</v>
      </c>
    </row>
    <row r="26" spans="1:12" ht="14.25" x14ac:dyDescent="0.3">
      <c r="A26" s="1"/>
      <c r="B26" s="1"/>
      <c r="C26" s="1"/>
      <c r="D26" s="1"/>
      <c r="E26" s="1"/>
      <c r="F26" s="1"/>
      <c r="G26" s="1"/>
      <c r="H26" s="1"/>
      <c r="K26" s="53" t="s">
        <v>658</v>
      </c>
      <c r="L26" s="75">
        <f>3.38*2</f>
        <v>6.76</v>
      </c>
    </row>
    <row r="27" spans="1:12" ht="14.25" x14ac:dyDescent="0.3">
      <c r="B27" s="1"/>
      <c r="D27" s="1"/>
      <c r="K27" s="53" t="s">
        <v>659</v>
      </c>
      <c r="L27" s="75">
        <v>5.94</v>
      </c>
    </row>
    <row r="28" spans="1:12" ht="15.75" x14ac:dyDescent="0.35">
      <c r="B28" s="1"/>
      <c r="D28" s="1"/>
      <c r="K28" s="66" t="s">
        <v>447</v>
      </c>
      <c r="L28" s="86">
        <f>SUM(L4:L27)</f>
        <v>219.4</v>
      </c>
    </row>
    <row r="29" spans="1:12" x14ac:dyDescent="0.2">
      <c r="B29" s="1"/>
      <c r="D29" s="1"/>
    </row>
    <row r="30" spans="1:12" x14ac:dyDescent="0.2">
      <c r="A30" s="1"/>
      <c r="B30" s="1"/>
      <c r="C30" s="1"/>
      <c r="D30" s="1"/>
      <c r="E30" s="1"/>
      <c r="F30" s="1"/>
      <c r="G30" s="1"/>
      <c r="H30" s="1"/>
      <c r="I30" s="1"/>
      <c r="J30" s="1"/>
      <c r="K30" s="1"/>
    </row>
    <row r="31" spans="1:12" x14ac:dyDescent="0.2">
      <c r="A31" s="102"/>
      <c r="B31" s="1"/>
      <c r="C31" s="1"/>
      <c r="D31" s="1"/>
      <c r="E31" s="1"/>
      <c r="F31" s="1"/>
      <c r="G31" s="1"/>
      <c r="H31" s="1"/>
      <c r="I31" s="1"/>
      <c r="J31" s="1"/>
      <c r="K31" s="1"/>
    </row>
    <row r="32" spans="1:12" x14ac:dyDescent="0.2">
      <c r="A32" s="1"/>
      <c r="B32" s="1"/>
      <c r="C32" s="1"/>
      <c r="D32" s="1"/>
      <c r="E32" s="1"/>
      <c r="F32" s="1"/>
      <c r="G32" s="1"/>
      <c r="H32" s="1"/>
      <c r="I32" s="1"/>
      <c r="J32" s="1"/>
      <c r="K32" s="1"/>
    </row>
    <row r="33" spans="1:11" x14ac:dyDescent="0.2">
      <c r="A33" s="1"/>
      <c r="B33" s="1"/>
      <c r="C33" s="1"/>
      <c r="D33" s="1"/>
      <c r="E33" s="1"/>
      <c r="F33" s="1"/>
      <c r="G33" s="1"/>
      <c r="H33" s="1"/>
      <c r="I33" s="1"/>
      <c r="J33" s="1"/>
      <c r="K33" s="1"/>
    </row>
    <row r="34" spans="1:11" x14ac:dyDescent="0.2">
      <c r="A34" s="1"/>
      <c r="B34" s="1"/>
      <c r="C34" s="1"/>
      <c r="D34" s="1"/>
      <c r="E34" s="1"/>
      <c r="F34" s="1"/>
      <c r="G34" s="1"/>
      <c r="H34" s="1"/>
      <c r="I34" s="1"/>
      <c r="J34" s="1"/>
      <c r="K34" s="1"/>
    </row>
    <row r="35" spans="1:11" x14ac:dyDescent="0.2">
      <c r="A35" s="1"/>
      <c r="B35" s="1"/>
      <c r="C35" s="1"/>
      <c r="D35" s="1"/>
      <c r="E35" s="1"/>
      <c r="F35" s="1"/>
      <c r="G35" s="1"/>
      <c r="H35" s="1"/>
      <c r="I35" s="1"/>
      <c r="J35" s="1"/>
      <c r="K35" s="1"/>
    </row>
    <row r="36" spans="1:11" x14ac:dyDescent="0.2">
      <c r="B36" s="1"/>
      <c r="D36" s="1"/>
    </row>
    <row r="37" spans="1:11" x14ac:dyDescent="0.2">
      <c r="B37" s="1"/>
      <c r="D37" s="1"/>
    </row>
    <row r="38" spans="1:11" x14ac:dyDescent="0.2">
      <c r="B38" s="1"/>
      <c r="D38" s="1"/>
    </row>
    <row r="39" spans="1:11" x14ac:dyDescent="0.2">
      <c r="B39" s="1"/>
      <c r="D39" s="1"/>
    </row>
    <row r="40" spans="1:11" x14ac:dyDescent="0.2">
      <c r="B40" s="1"/>
      <c r="D40" s="1"/>
    </row>
    <row r="41" spans="1:11" x14ac:dyDescent="0.2">
      <c r="B41" s="1"/>
      <c r="D41" s="1"/>
    </row>
    <row r="42" spans="1:11" x14ac:dyDescent="0.2">
      <c r="B42" s="1"/>
      <c r="D42" s="1"/>
    </row>
    <row r="43" spans="1:11" x14ac:dyDescent="0.2">
      <c r="B43" s="103"/>
      <c r="D43" s="1"/>
    </row>
    <row r="44" spans="1:11" x14ac:dyDescent="0.2">
      <c r="B44" s="1"/>
      <c r="D44" s="1"/>
    </row>
    <row r="45" spans="1:11" x14ac:dyDescent="0.2">
      <c r="B45" s="1"/>
      <c r="D45" s="1"/>
    </row>
    <row r="46" spans="1:11" x14ac:dyDescent="0.2">
      <c r="B46" s="1"/>
    </row>
    <row r="47" spans="1:11" x14ac:dyDescent="0.2">
      <c r="B47" s="1"/>
    </row>
  </sheetData>
  <mergeCells count="5">
    <mergeCell ref="B2:F2"/>
    <mergeCell ref="H2:I2"/>
    <mergeCell ref="K2:L2"/>
    <mergeCell ref="B22:E22"/>
    <mergeCell ref="B25:F25"/>
  </mergeCells>
  <pageMargins left="0.511811024" right="0.511811024" top="0.78740157499999996" bottom="0.78740157499999996" header="0.31496062000000002" footer="0.31496062000000002"/>
  <pageSetup paperSize="9"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Q64"/>
  <sheetViews>
    <sheetView zoomScaleSheetLayoutView="100" workbookViewId="0"/>
  </sheetViews>
  <sheetFormatPr defaultColWidth="9" defaultRowHeight="12.75" x14ac:dyDescent="0.2"/>
  <cols>
    <col min="1" max="1" width="9.140625" bestFit="1" customWidth="1"/>
    <col min="2" max="2" width="33.140625" customWidth="1"/>
    <col min="3" max="3" width="10.5703125" customWidth="1"/>
    <col min="4" max="4" width="9.140625" bestFit="1" customWidth="1"/>
    <col min="5" max="5" width="40.140625" customWidth="1"/>
    <col min="6" max="6" width="17.42578125" customWidth="1"/>
    <col min="7" max="7" width="10.85546875" customWidth="1"/>
    <col min="8" max="8" width="46.7109375" customWidth="1"/>
    <col min="9" max="9" width="18.7109375" customWidth="1"/>
    <col min="11" max="11" width="27.28515625" customWidth="1"/>
    <col min="12" max="12" width="14.140625" customWidth="1"/>
    <col min="13" max="13" width="22.5703125" customWidth="1"/>
    <col min="14" max="14" width="20" customWidth="1"/>
  </cols>
  <sheetData>
    <row r="3" spans="2:17" x14ac:dyDescent="0.2">
      <c r="K3" s="68"/>
      <c r="L3" s="68"/>
      <c r="M3" s="68"/>
      <c r="N3" s="68"/>
      <c r="O3" s="68"/>
      <c r="P3" s="68"/>
      <c r="Q3" s="68"/>
    </row>
    <row r="4" spans="2:17" ht="13.5" x14ac:dyDescent="0.2">
      <c r="B4" s="977" t="s">
        <v>660</v>
      </c>
      <c r="C4" s="978"/>
      <c r="D4" s="978"/>
      <c r="E4" s="978"/>
      <c r="F4" s="979"/>
      <c r="H4" s="971" t="s">
        <v>661</v>
      </c>
      <c r="I4" s="972"/>
      <c r="K4" s="980" t="s">
        <v>662</v>
      </c>
      <c r="L4" s="980"/>
      <c r="M4" s="980"/>
      <c r="N4" s="980"/>
      <c r="O4" s="70"/>
      <c r="P4" s="71"/>
      <c r="Q4" s="71"/>
    </row>
    <row r="5" spans="2:17" ht="14.25" x14ac:dyDescent="0.3">
      <c r="B5" s="46" t="s">
        <v>619</v>
      </c>
      <c r="C5" s="47" t="s">
        <v>593</v>
      </c>
      <c r="D5" s="48" t="s">
        <v>594</v>
      </c>
      <c r="E5" s="48" t="s">
        <v>595</v>
      </c>
      <c r="F5" s="48" t="s">
        <v>596</v>
      </c>
      <c r="H5" s="49" t="s">
        <v>619</v>
      </c>
      <c r="I5" s="69" t="s">
        <v>596</v>
      </c>
      <c r="K5" s="72" t="s">
        <v>619</v>
      </c>
      <c r="L5" s="72" t="s">
        <v>596</v>
      </c>
      <c r="M5" s="72" t="s">
        <v>663</v>
      </c>
      <c r="N5" s="72" t="s">
        <v>664</v>
      </c>
      <c r="O5" s="73"/>
      <c r="P5" s="74"/>
      <c r="Q5" s="73"/>
    </row>
    <row r="6" spans="2:17" ht="14.25" x14ac:dyDescent="0.3">
      <c r="B6" s="50" t="s">
        <v>621</v>
      </c>
      <c r="C6" s="51">
        <f>9.6</f>
        <v>9.6</v>
      </c>
      <c r="D6" s="51">
        <v>3</v>
      </c>
      <c r="E6" s="51">
        <f>(0.8*0.6)+(0.9*2.1)</f>
        <v>2.37</v>
      </c>
      <c r="F6" s="52">
        <f>(C6*D6)-E6</f>
        <v>26.43</v>
      </c>
      <c r="H6" s="53" t="s">
        <v>621</v>
      </c>
      <c r="I6" s="75">
        <v>5.27</v>
      </c>
      <c r="K6" s="76" t="s">
        <v>665</v>
      </c>
      <c r="L6" s="77">
        <f>1.5*0.6</f>
        <v>0.9</v>
      </c>
      <c r="M6" s="78">
        <f>0.46*0.3</f>
        <v>0.13800000000000001</v>
      </c>
      <c r="N6" s="78">
        <f>L6-M6</f>
        <v>0.76200000000000001</v>
      </c>
      <c r="O6" s="79"/>
      <c r="P6" s="80"/>
      <c r="Q6" s="79"/>
    </row>
    <row r="7" spans="2:17" ht="14.25" x14ac:dyDescent="0.3">
      <c r="B7" s="50" t="s">
        <v>623</v>
      </c>
      <c r="C7" s="51">
        <v>9.6</v>
      </c>
      <c r="D7" s="51">
        <v>3</v>
      </c>
      <c r="E7" s="51">
        <f>(0.8*0.6)+(0.9*2.1)</f>
        <v>2.37</v>
      </c>
      <c r="F7" s="52">
        <f>(C7*D7)-E7</f>
        <v>26.43</v>
      </c>
      <c r="H7" s="53" t="s">
        <v>623</v>
      </c>
      <c r="I7" s="75">
        <v>5.27</v>
      </c>
      <c r="K7" s="76" t="s">
        <v>666</v>
      </c>
      <c r="L7" s="77">
        <f>1.5*0.6</f>
        <v>0.9</v>
      </c>
      <c r="M7" s="78">
        <f>0.46*0.3</f>
        <v>0.13800000000000001</v>
      </c>
      <c r="N7" s="78">
        <f t="shared" ref="N7:N21" si="0">L7-M7</f>
        <v>0.76200000000000001</v>
      </c>
      <c r="O7" s="79"/>
      <c r="P7" s="80"/>
      <c r="Q7" s="79"/>
    </row>
    <row r="8" spans="2:17" ht="14.25" x14ac:dyDescent="0.3">
      <c r="B8" s="50" t="s">
        <v>625</v>
      </c>
      <c r="C8" s="51">
        <v>10.3</v>
      </c>
      <c r="D8" s="51">
        <v>3</v>
      </c>
      <c r="E8" s="51">
        <f>(0.8*0.6)+(0.9*2.1)</f>
        <v>2.37</v>
      </c>
      <c r="F8" s="52">
        <f>(C8*D8)-E8</f>
        <v>28.53</v>
      </c>
      <c r="H8" s="53" t="s">
        <v>625</v>
      </c>
      <c r="I8" s="75">
        <v>5.87</v>
      </c>
      <c r="K8" s="76" t="s">
        <v>667</v>
      </c>
      <c r="L8" s="77">
        <f>1.5*0.6</f>
        <v>0.9</v>
      </c>
      <c r="M8" s="78">
        <f>0.46*0.3</f>
        <v>0.13800000000000001</v>
      </c>
      <c r="N8" s="78">
        <f t="shared" si="0"/>
        <v>0.76200000000000001</v>
      </c>
      <c r="O8" s="79"/>
      <c r="P8" s="80"/>
      <c r="Q8" s="79"/>
    </row>
    <row r="9" spans="2:17" ht="14.25" x14ac:dyDescent="0.3">
      <c r="B9" s="54" t="s">
        <v>627</v>
      </c>
      <c r="C9" s="51">
        <v>9.1</v>
      </c>
      <c r="D9" s="51">
        <v>3</v>
      </c>
      <c r="E9" s="51">
        <f>(1.3*0.5)*4+(0.9*2.1*6)</f>
        <v>13.94</v>
      </c>
      <c r="F9" s="52">
        <f>(C9*D9*6)-E9</f>
        <v>149.86000000000001</v>
      </c>
      <c r="H9" s="55" t="s">
        <v>668</v>
      </c>
      <c r="I9" s="75">
        <v>10.18</v>
      </c>
      <c r="K9" s="76" t="s">
        <v>669</v>
      </c>
      <c r="L9" s="77">
        <f>0.6*2</f>
        <v>1.2</v>
      </c>
      <c r="M9" s="78">
        <f>0.46*0.3</f>
        <v>0.13800000000000001</v>
      </c>
      <c r="N9" s="78">
        <f t="shared" si="0"/>
        <v>1.0620000000000001</v>
      </c>
      <c r="O9" s="79"/>
      <c r="P9" s="80"/>
      <c r="Q9" s="79"/>
    </row>
    <row r="10" spans="2:17" ht="14.25" x14ac:dyDescent="0.3">
      <c r="B10" s="56" t="s">
        <v>629</v>
      </c>
      <c r="C10" s="51">
        <v>8.48</v>
      </c>
      <c r="D10" s="51">
        <v>3</v>
      </c>
      <c r="E10" s="51">
        <f>0.9*2.1</f>
        <v>1.89</v>
      </c>
      <c r="F10" s="52">
        <f>(C10*D10)-E10</f>
        <v>23.55</v>
      </c>
      <c r="H10" s="57" t="s">
        <v>627</v>
      </c>
      <c r="I10" s="75">
        <f>4.85*6</f>
        <v>29.1</v>
      </c>
      <c r="K10" s="76" t="s">
        <v>648</v>
      </c>
      <c r="L10" s="77">
        <f>1.95*0.6</f>
        <v>1.17</v>
      </c>
      <c r="M10" s="77">
        <f t="shared" ref="M10:M18" si="1">0.46*0.3</f>
        <v>0.13800000000000001</v>
      </c>
      <c r="N10" s="78">
        <f t="shared" si="0"/>
        <v>1.032</v>
      </c>
      <c r="O10" s="79"/>
      <c r="P10" s="80"/>
      <c r="Q10" s="79"/>
    </row>
    <row r="11" spans="2:17" ht="14.25" x14ac:dyDescent="0.3">
      <c r="B11" s="58" t="s">
        <v>631</v>
      </c>
      <c r="C11" s="51">
        <v>14.1</v>
      </c>
      <c r="D11" s="51">
        <v>3</v>
      </c>
      <c r="E11" s="51">
        <f>1.5+2.1</f>
        <v>3.6</v>
      </c>
      <c r="F11" s="52">
        <f>(C11*D11)-E11</f>
        <v>38.700000000000003</v>
      </c>
      <c r="H11" s="59" t="s">
        <v>629</v>
      </c>
      <c r="I11" s="75">
        <v>4.32</v>
      </c>
      <c r="K11" s="76" t="s">
        <v>670</v>
      </c>
      <c r="L11" s="77">
        <f>2.6*0.6</f>
        <v>1.56</v>
      </c>
      <c r="M11" s="77">
        <f t="shared" si="1"/>
        <v>0.13800000000000001</v>
      </c>
      <c r="N11" s="78">
        <f t="shared" si="0"/>
        <v>1.4219999999999999</v>
      </c>
      <c r="O11" s="79"/>
      <c r="P11" s="80"/>
      <c r="Q11" s="79"/>
    </row>
    <row r="12" spans="2:17" ht="14.25" x14ac:dyDescent="0.3">
      <c r="B12" s="50" t="s">
        <v>634</v>
      </c>
      <c r="C12" s="51">
        <v>8.6</v>
      </c>
      <c r="D12" s="51">
        <v>3</v>
      </c>
      <c r="E12" s="51">
        <f>0.8*3</f>
        <v>2.4</v>
      </c>
      <c r="F12" s="52">
        <f>(C12*D12)-E12</f>
        <v>23.4</v>
      </c>
      <c r="H12" s="57" t="s">
        <v>633</v>
      </c>
      <c r="I12" s="75">
        <v>9.57</v>
      </c>
      <c r="K12" s="76" t="s">
        <v>671</v>
      </c>
      <c r="L12" s="77">
        <f>2.5+2.62*0.6</f>
        <v>4.0720000000000001</v>
      </c>
      <c r="M12" s="77">
        <f t="shared" si="1"/>
        <v>0.13800000000000001</v>
      </c>
      <c r="N12" s="77">
        <f t="shared" si="0"/>
        <v>3.9340000000000002</v>
      </c>
      <c r="O12" s="79"/>
      <c r="P12" s="80"/>
      <c r="Q12" s="79"/>
    </row>
    <row r="13" spans="2:17" ht="14.25" x14ac:dyDescent="0.3">
      <c r="B13" s="50" t="s">
        <v>637</v>
      </c>
      <c r="C13" s="51">
        <v>6.3</v>
      </c>
      <c r="D13" s="51">
        <v>3</v>
      </c>
      <c r="E13" s="51">
        <f>(0.6*0.5)+(0.8*2.1)</f>
        <v>1.98</v>
      </c>
      <c r="F13" s="52">
        <f t="shared" ref="F13:F21" si="2">(C13*D13)-E13</f>
        <v>16.920000000000002</v>
      </c>
      <c r="H13" s="53" t="s">
        <v>636</v>
      </c>
      <c r="I13" s="75">
        <v>9.57</v>
      </c>
      <c r="K13" s="76" t="s">
        <v>630</v>
      </c>
      <c r="L13" s="77">
        <f>2.15*0.6</f>
        <v>1.29</v>
      </c>
      <c r="M13" s="77">
        <f t="shared" si="1"/>
        <v>0.13800000000000001</v>
      </c>
      <c r="N13" s="77">
        <f t="shared" si="0"/>
        <v>1.1519999999999999</v>
      </c>
      <c r="O13" s="79"/>
      <c r="P13" s="80"/>
      <c r="Q13" s="79"/>
    </row>
    <row r="14" spans="2:17" ht="14.25" x14ac:dyDescent="0.3">
      <c r="B14" s="50" t="s">
        <v>640</v>
      </c>
      <c r="C14" s="51">
        <v>8.6999999999999993</v>
      </c>
      <c r="D14" s="51">
        <v>3</v>
      </c>
      <c r="E14" s="51">
        <f>(0.6*2.1)+1*0.5</f>
        <v>1.76</v>
      </c>
      <c r="F14" s="52">
        <f t="shared" si="2"/>
        <v>24.34</v>
      </c>
      <c r="H14" s="53" t="s">
        <v>639</v>
      </c>
      <c r="I14" s="75">
        <v>4.22</v>
      </c>
      <c r="K14" s="76" t="s">
        <v>635</v>
      </c>
      <c r="L14" s="77">
        <f>2.5*0.6</f>
        <v>1.5</v>
      </c>
      <c r="M14" s="77">
        <f t="shared" si="1"/>
        <v>0.13800000000000001</v>
      </c>
      <c r="N14" s="77">
        <f t="shared" si="0"/>
        <v>1.3620000000000001</v>
      </c>
      <c r="O14" s="79"/>
      <c r="P14" s="80"/>
      <c r="Q14" s="79"/>
    </row>
    <row r="15" spans="2:17" ht="14.25" x14ac:dyDescent="0.3">
      <c r="B15" s="50" t="s">
        <v>642</v>
      </c>
      <c r="C15" s="51">
        <v>8.6999999999999993</v>
      </c>
      <c r="D15" s="51">
        <v>3</v>
      </c>
      <c r="E15" s="51">
        <f>1*0.6+0.6*2.1</f>
        <v>1.86</v>
      </c>
      <c r="F15" s="52">
        <f t="shared" si="2"/>
        <v>24.24</v>
      </c>
      <c r="H15" s="53" t="s">
        <v>640</v>
      </c>
      <c r="I15" s="75">
        <v>4.42</v>
      </c>
      <c r="K15" s="76" t="s">
        <v>656</v>
      </c>
      <c r="L15" s="77">
        <f>2.1*0.6</f>
        <v>1.26</v>
      </c>
      <c r="M15" s="77">
        <f t="shared" si="1"/>
        <v>0.13800000000000001</v>
      </c>
      <c r="N15" s="77">
        <f t="shared" si="0"/>
        <v>1.1220000000000001</v>
      </c>
      <c r="O15" s="79"/>
      <c r="P15" s="80"/>
      <c r="Q15" s="79"/>
    </row>
    <row r="16" spans="2:17" ht="14.25" x14ac:dyDescent="0.3">
      <c r="B16" s="50" t="s">
        <v>644</v>
      </c>
      <c r="C16" s="51">
        <v>10.199999999999999</v>
      </c>
      <c r="D16" s="51">
        <v>3</v>
      </c>
      <c r="E16" s="51">
        <f>1.6*2.1+1.3*1.1</f>
        <v>4.79</v>
      </c>
      <c r="F16" s="52">
        <f t="shared" si="2"/>
        <v>25.81</v>
      </c>
      <c r="H16" s="53" t="s">
        <v>637</v>
      </c>
      <c r="I16" s="75">
        <v>2.4700000000000002</v>
      </c>
      <c r="K16" s="81" t="s">
        <v>672</v>
      </c>
      <c r="L16" s="77">
        <f>1.6*0.6</f>
        <v>0.96</v>
      </c>
      <c r="M16" s="77">
        <f t="shared" si="1"/>
        <v>0.13800000000000001</v>
      </c>
      <c r="N16" s="77">
        <f t="shared" si="0"/>
        <v>0.82199999999999995</v>
      </c>
      <c r="O16" s="79"/>
      <c r="P16" s="80"/>
      <c r="Q16" s="79"/>
    </row>
    <row r="17" spans="2:17" ht="27" x14ac:dyDescent="0.3">
      <c r="B17" s="54" t="s">
        <v>647</v>
      </c>
      <c r="C17" s="51">
        <v>14.2</v>
      </c>
      <c r="D17" s="51">
        <v>3</v>
      </c>
      <c r="E17" s="51">
        <f>1.6*2.1</f>
        <v>3.36</v>
      </c>
      <c r="F17" s="52">
        <f t="shared" si="2"/>
        <v>39.24</v>
      </c>
      <c r="H17" s="53" t="s">
        <v>646</v>
      </c>
      <c r="I17" s="75">
        <v>3.18</v>
      </c>
      <c r="K17" s="76" t="s">
        <v>673</v>
      </c>
      <c r="L17" s="77">
        <f>2*0.6</f>
        <v>1.2</v>
      </c>
      <c r="M17" s="77">
        <f t="shared" si="1"/>
        <v>0.13800000000000001</v>
      </c>
      <c r="N17" s="77">
        <f t="shared" si="0"/>
        <v>1.0620000000000001</v>
      </c>
      <c r="O17" s="79"/>
      <c r="P17" s="80"/>
      <c r="Q17" s="79"/>
    </row>
    <row r="18" spans="2:17" ht="27" x14ac:dyDescent="0.3">
      <c r="B18" s="58" t="s">
        <v>649</v>
      </c>
      <c r="C18" s="60">
        <v>28.22</v>
      </c>
      <c r="D18" s="51">
        <v>3</v>
      </c>
      <c r="E18" s="51">
        <f>(1.6+0.8)*2.1+1.8*1.1</f>
        <v>7.02</v>
      </c>
      <c r="F18" s="52">
        <f t="shared" si="2"/>
        <v>77.64</v>
      </c>
      <c r="H18" s="59" t="s">
        <v>602</v>
      </c>
      <c r="I18" s="75">
        <v>6.68</v>
      </c>
      <c r="K18" s="76" t="s">
        <v>674</v>
      </c>
      <c r="L18" s="77">
        <f>1.5*0.6</f>
        <v>0.9</v>
      </c>
      <c r="M18" s="77">
        <f t="shared" si="1"/>
        <v>0.13800000000000001</v>
      </c>
      <c r="N18" s="77">
        <f t="shared" si="0"/>
        <v>0.76200000000000001</v>
      </c>
      <c r="O18" s="79"/>
      <c r="P18" s="80"/>
      <c r="Q18" s="79"/>
    </row>
    <row r="19" spans="2:17" ht="14.25" x14ac:dyDescent="0.3">
      <c r="B19" s="50" t="s">
        <v>651</v>
      </c>
      <c r="C19" s="51">
        <f>16.14*2</f>
        <v>32.28</v>
      </c>
      <c r="D19" s="51">
        <v>3</v>
      </c>
      <c r="E19" s="51">
        <f>2.4*0.5*2+0.8*2.1*2</f>
        <v>5.76</v>
      </c>
      <c r="F19" s="52">
        <f t="shared" si="2"/>
        <v>91.08</v>
      </c>
      <c r="H19" s="59" t="s">
        <v>642</v>
      </c>
      <c r="I19" s="75">
        <v>3.32</v>
      </c>
      <c r="K19" s="81" t="s">
        <v>624</v>
      </c>
      <c r="L19" s="77">
        <f>1.5*0.6</f>
        <v>0.9</v>
      </c>
      <c r="M19" s="77"/>
      <c r="N19" s="77">
        <f t="shared" si="0"/>
        <v>0.9</v>
      </c>
      <c r="P19" s="80"/>
      <c r="Q19" s="79"/>
    </row>
    <row r="20" spans="2:17" ht="14.25" x14ac:dyDescent="0.3">
      <c r="B20" s="50" t="s">
        <v>653</v>
      </c>
      <c r="C20" s="51">
        <v>8.5</v>
      </c>
      <c r="D20" s="51">
        <v>3</v>
      </c>
      <c r="E20" s="51">
        <f>1*0.6+0.9*2.1</f>
        <v>2.4900000000000002</v>
      </c>
      <c r="F20" s="52">
        <f t="shared" si="2"/>
        <v>23.01</v>
      </c>
      <c r="H20" s="53" t="s">
        <v>644</v>
      </c>
      <c r="I20" s="75">
        <v>6.41</v>
      </c>
      <c r="K20" s="76" t="s">
        <v>675</v>
      </c>
      <c r="L20" s="77">
        <f>1.15*0.6*2</f>
        <v>1.38</v>
      </c>
      <c r="M20" s="77">
        <f>0.5*0.35</f>
        <v>0.17499999999999999</v>
      </c>
      <c r="N20" s="77">
        <f t="shared" si="0"/>
        <v>1.2050000000000001</v>
      </c>
      <c r="O20" s="79"/>
      <c r="P20" s="80"/>
      <c r="Q20" s="79"/>
    </row>
    <row r="21" spans="2:17" ht="14.25" x14ac:dyDescent="0.3">
      <c r="B21" s="61" t="s">
        <v>655</v>
      </c>
      <c r="C21" s="51">
        <v>10.199999999999999</v>
      </c>
      <c r="D21" s="51">
        <v>3</v>
      </c>
      <c r="E21" s="51">
        <f>0.8*2.1</f>
        <v>1.68</v>
      </c>
      <c r="F21" s="52">
        <f t="shared" si="2"/>
        <v>28.92</v>
      </c>
      <c r="H21" s="55" t="s">
        <v>676</v>
      </c>
      <c r="I21" s="75">
        <v>3.12</v>
      </c>
      <c r="K21" s="76" t="s">
        <v>674</v>
      </c>
      <c r="L21" s="77">
        <f>1.2*0.6</f>
        <v>0.72</v>
      </c>
      <c r="M21" s="77">
        <f>0.5*0.35</f>
        <v>0.17499999999999999</v>
      </c>
      <c r="N21" s="77">
        <f t="shared" si="0"/>
        <v>0.54500000000000004</v>
      </c>
      <c r="O21" s="82" t="s">
        <v>125</v>
      </c>
      <c r="P21" s="80"/>
      <c r="Q21" s="79"/>
    </row>
    <row r="22" spans="2:17" ht="15.75" x14ac:dyDescent="0.35">
      <c r="B22" s="61" t="s">
        <v>612</v>
      </c>
      <c r="C22" s="51">
        <f>1.83*2+1.85*2</f>
        <v>7.36</v>
      </c>
      <c r="D22" s="51">
        <v>3</v>
      </c>
      <c r="E22" s="51">
        <f>(1.6*0.6+0.9*2.1)*2</f>
        <v>5.7</v>
      </c>
      <c r="F22" s="52">
        <f t="shared" ref="F22:F28" si="3">(C22*D22*2)-E22</f>
        <v>38.46</v>
      </c>
      <c r="H22" s="53" t="s">
        <v>651</v>
      </c>
      <c r="I22" s="75">
        <f>12.83*2</f>
        <v>25.66</v>
      </c>
      <c r="L22" s="83">
        <f>SUM(L6:L21)</f>
        <v>20.812000000000001</v>
      </c>
      <c r="M22" s="66" t="s">
        <v>447</v>
      </c>
      <c r="N22" s="84">
        <f>SUM(N6:N21)</f>
        <v>18.667999999999999</v>
      </c>
      <c r="O22" s="79"/>
      <c r="P22" s="80"/>
      <c r="Q22" s="79"/>
    </row>
    <row r="23" spans="2:17" ht="15.75" x14ac:dyDescent="0.35">
      <c r="B23" s="61" t="s">
        <v>677</v>
      </c>
      <c r="C23" s="51">
        <v>7.1</v>
      </c>
      <c r="D23" s="51">
        <v>3</v>
      </c>
      <c r="E23" s="51">
        <f>0.7*2.1+0.6</f>
        <v>2.0699999999999998</v>
      </c>
      <c r="F23" s="52">
        <f t="shared" si="3"/>
        <v>40.53</v>
      </c>
      <c r="H23" s="55" t="s">
        <v>603</v>
      </c>
      <c r="I23" s="75">
        <v>9.0299999999999994</v>
      </c>
      <c r="L23" s="85"/>
      <c r="M23" s="981"/>
      <c r="N23" s="981"/>
      <c r="O23" s="981"/>
      <c r="P23" s="981"/>
      <c r="Q23" s="87"/>
    </row>
    <row r="24" spans="2:17" ht="14.25" x14ac:dyDescent="0.3">
      <c r="B24" s="61" t="s">
        <v>678</v>
      </c>
      <c r="C24" s="51">
        <v>8.4</v>
      </c>
      <c r="D24" s="51">
        <v>3</v>
      </c>
      <c r="E24" s="51">
        <f>0.7*2.1</f>
        <v>1.47</v>
      </c>
      <c r="F24" s="52">
        <f t="shared" si="3"/>
        <v>48.93</v>
      </c>
      <c r="H24" s="53" t="s">
        <v>488</v>
      </c>
      <c r="I24" s="75">
        <v>28.55</v>
      </c>
      <c r="L24" s="85"/>
      <c r="M24" s="68"/>
      <c r="N24" s="68"/>
      <c r="O24" s="68"/>
      <c r="P24" s="68"/>
      <c r="Q24" s="68"/>
    </row>
    <row r="25" spans="2:17" ht="14.25" x14ac:dyDescent="0.3">
      <c r="B25" s="61" t="s">
        <v>679</v>
      </c>
      <c r="C25" s="51">
        <v>8.74</v>
      </c>
      <c r="D25" s="51">
        <v>3</v>
      </c>
      <c r="E25" s="51">
        <f>0.8*2.1</f>
        <v>1.68</v>
      </c>
      <c r="F25" s="52">
        <f t="shared" si="3"/>
        <v>50.76</v>
      </c>
      <c r="H25" s="53" t="s">
        <v>674</v>
      </c>
      <c r="I25" s="75">
        <v>7.76</v>
      </c>
      <c r="L25" s="85"/>
      <c r="M25" s="68"/>
      <c r="N25" s="68"/>
      <c r="O25" s="68"/>
      <c r="P25" s="68"/>
      <c r="Q25" s="68"/>
    </row>
    <row r="26" spans="2:17" ht="14.25" x14ac:dyDescent="0.3">
      <c r="B26" s="61" t="s">
        <v>612</v>
      </c>
      <c r="C26" s="51">
        <v>11.55</v>
      </c>
      <c r="D26" s="51">
        <v>3</v>
      </c>
      <c r="E26" s="51">
        <f>(1.6*0.6)+(1.1*2.1)</f>
        <v>3.27</v>
      </c>
      <c r="F26" s="52">
        <f t="shared" si="3"/>
        <v>66.03</v>
      </c>
      <c r="H26" s="53" t="s">
        <v>657</v>
      </c>
      <c r="I26" s="75">
        <v>8.11</v>
      </c>
      <c r="L26" s="85"/>
    </row>
    <row r="27" spans="2:17" ht="14.25" x14ac:dyDescent="0.3">
      <c r="B27" s="61" t="s">
        <v>680</v>
      </c>
      <c r="C27" s="51">
        <v>8.5</v>
      </c>
      <c r="D27" s="51">
        <v>3</v>
      </c>
      <c r="E27" s="51">
        <f>(0.9*2.1)+0.6</f>
        <v>2.4900000000000002</v>
      </c>
      <c r="F27" s="52">
        <f t="shared" si="3"/>
        <v>48.51</v>
      </c>
      <c r="H27" s="55" t="s">
        <v>681</v>
      </c>
      <c r="I27" s="75">
        <v>4.74</v>
      </c>
      <c r="L27" s="85"/>
    </row>
    <row r="28" spans="2:17" ht="14.25" x14ac:dyDescent="0.3">
      <c r="B28" s="61" t="s">
        <v>610</v>
      </c>
      <c r="C28" s="51">
        <v>9.1999999999999993</v>
      </c>
      <c r="D28" s="51">
        <v>3</v>
      </c>
      <c r="E28" s="51">
        <f>(1.3*0.6+0.9*2.1)</f>
        <v>2.67</v>
      </c>
      <c r="F28" s="52">
        <f t="shared" si="3"/>
        <v>52.53</v>
      </c>
      <c r="H28" s="55" t="s">
        <v>682</v>
      </c>
      <c r="I28" s="75">
        <v>5.52</v>
      </c>
      <c r="L28" s="85"/>
    </row>
    <row r="29" spans="2:17" ht="14.25" x14ac:dyDescent="0.3">
      <c r="B29" s="62" t="s">
        <v>447</v>
      </c>
      <c r="C29" s="63"/>
      <c r="D29" s="63"/>
      <c r="E29" s="63"/>
      <c r="F29" s="64">
        <f>SUM(F6:F28)</f>
        <v>1013.85</v>
      </c>
      <c r="H29" s="53" t="s">
        <v>653</v>
      </c>
      <c r="I29" s="75">
        <v>4.33</v>
      </c>
    </row>
    <row r="30" spans="2:17" ht="14.25" x14ac:dyDescent="0.3">
      <c r="H30" s="55" t="s">
        <v>610</v>
      </c>
      <c r="I30" s="75">
        <v>4.6500000000000004</v>
      </c>
    </row>
    <row r="31" spans="2:17" ht="13.5" x14ac:dyDescent="0.2">
      <c r="H31" s="59" t="s">
        <v>655</v>
      </c>
      <c r="I31" s="75">
        <v>5.69</v>
      </c>
    </row>
    <row r="32" spans="2:17" ht="13.5" x14ac:dyDescent="0.2">
      <c r="H32" s="65" t="s">
        <v>608</v>
      </c>
      <c r="I32" s="75">
        <v>7.48</v>
      </c>
    </row>
    <row r="33" spans="8:9" ht="13.5" x14ac:dyDescent="0.2">
      <c r="H33" s="65" t="s">
        <v>678</v>
      </c>
      <c r="I33" s="75">
        <v>2.59</v>
      </c>
    </row>
    <row r="34" spans="8:9" ht="14.25" x14ac:dyDescent="0.3">
      <c r="H34" s="53" t="s">
        <v>658</v>
      </c>
      <c r="I34" s="75">
        <f>7.21*2</f>
        <v>14.42</v>
      </c>
    </row>
    <row r="35" spans="8:9" ht="14.25" x14ac:dyDescent="0.3">
      <c r="H35" s="53" t="s">
        <v>659</v>
      </c>
      <c r="I35" s="75">
        <v>5.94</v>
      </c>
    </row>
    <row r="36" spans="8:9" ht="15.75" x14ac:dyDescent="0.35">
      <c r="H36" s="66" t="s">
        <v>447</v>
      </c>
      <c r="I36" s="86">
        <f>SUM(I6:I35)</f>
        <v>247.44</v>
      </c>
    </row>
    <row r="64" spans="2:2" ht="14.25" x14ac:dyDescent="0.3">
      <c r="B64" s="67"/>
    </row>
  </sheetData>
  <mergeCells count="4">
    <mergeCell ref="B4:F4"/>
    <mergeCell ref="H4:I4"/>
    <mergeCell ref="K4:N4"/>
    <mergeCell ref="M23:P23"/>
  </mergeCells>
  <pageMargins left="0.511811024" right="0.511811024" top="0.78740157499999996" bottom="0.78740157499999996" header="0.31496062000000002" footer="0.31496062000000002"/>
  <pageSetup paperSize="9" orientation="portrait" horizontalDpi="0" verticalDpi="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49"/>
  <sheetViews>
    <sheetView topLeftCell="A30" zoomScaleSheetLayoutView="100" workbookViewId="0">
      <selection activeCell="H2" sqref="H2"/>
    </sheetView>
  </sheetViews>
  <sheetFormatPr defaultColWidth="9" defaultRowHeight="12.75" x14ac:dyDescent="0.2"/>
  <cols>
    <col min="2" max="2" width="22.42578125" customWidth="1"/>
    <col min="3" max="3" width="9" customWidth="1"/>
    <col min="4" max="7" width="13.5703125" customWidth="1"/>
    <col min="8" max="9" width="12.140625" customWidth="1"/>
    <col min="10" max="10" width="13.85546875" customWidth="1"/>
    <col min="11" max="13" width="12.140625" customWidth="1"/>
    <col min="14" max="14" width="13.140625" customWidth="1"/>
  </cols>
  <sheetData>
    <row r="2" spans="2:8" x14ac:dyDescent="0.2">
      <c r="D2" s="23" t="s">
        <v>683</v>
      </c>
    </row>
    <row r="4" spans="2:8" x14ac:dyDescent="0.2">
      <c r="B4" s="23" t="s">
        <v>684</v>
      </c>
    </row>
    <row r="5" spans="2:8" x14ac:dyDescent="0.2">
      <c r="B5" s="23" t="s">
        <v>685</v>
      </c>
    </row>
    <row r="6" spans="2:8" x14ac:dyDescent="0.2">
      <c r="B6" t="s">
        <v>686</v>
      </c>
      <c r="C6" s="24">
        <f>110.58+14.28</f>
        <v>124.86</v>
      </c>
      <c r="E6" s="25">
        <f>C6*0.45*0.4</f>
        <v>22.474799999999998</v>
      </c>
    </row>
    <row r="7" spans="2:8" x14ac:dyDescent="0.2">
      <c r="B7" t="s">
        <v>687</v>
      </c>
      <c r="C7" s="24">
        <v>32.5</v>
      </c>
      <c r="E7" s="25">
        <f>C7*0.45*0.5</f>
        <v>7.3125</v>
      </c>
    </row>
    <row r="8" spans="2:8" x14ac:dyDescent="0.2">
      <c r="B8" t="s">
        <v>688</v>
      </c>
      <c r="C8" s="26">
        <v>29</v>
      </c>
      <c r="E8" s="27">
        <f>0.9*0.9*0.5*C8</f>
        <v>11.744999999999999</v>
      </c>
      <c r="H8" s="28">
        <f>0.6*0.6*0.5*29</f>
        <v>5.22</v>
      </c>
    </row>
    <row r="9" spans="2:8" x14ac:dyDescent="0.2">
      <c r="E9" s="29">
        <f>ROUND(SUM(E6:E8),2)</f>
        <v>41.53</v>
      </c>
      <c r="F9" s="23" t="s">
        <v>127</v>
      </c>
    </row>
    <row r="10" spans="2:8" x14ac:dyDescent="0.2">
      <c r="B10" s="23" t="s">
        <v>689</v>
      </c>
      <c r="C10">
        <f>C6+C7</f>
        <v>157.36000000000001</v>
      </c>
      <c r="E10" s="29">
        <f>ROUND(C10*0.25,2)</f>
        <v>39.340000000000003</v>
      </c>
      <c r="F10" s="23" t="s">
        <v>130</v>
      </c>
    </row>
    <row r="11" spans="2:8" x14ac:dyDescent="0.2">
      <c r="E11" s="25"/>
    </row>
    <row r="12" spans="2:8" x14ac:dyDescent="0.2">
      <c r="B12" s="23" t="s">
        <v>690</v>
      </c>
      <c r="E12" s="25">
        <f>C6*0.3*0.4</f>
        <v>14.9832</v>
      </c>
    </row>
    <row r="13" spans="2:8" x14ac:dyDescent="0.2">
      <c r="E13" s="25">
        <f>C7*0.3*0.5</f>
        <v>4.875</v>
      </c>
    </row>
    <row r="14" spans="2:8" x14ac:dyDescent="0.2">
      <c r="E14" s="27">
        <f>E8-H8</f>
        <v>6.5250000000000004</v>
      </c>
    </row>
    <row r="15" spans="2:8" x14ac:dyDescent="0.2">
      <c r="E15" s="29">
        <f>ROUND(SUM(E12:E14),2)</f>
        <v>26.38</v>
      </c>
      <c r="F15" s="23" t="s">
        <v>129</v>
      </c>
    </row>
    <row r="16" spans="2:8" x14ac:dyDescent="0.2">
      <c r="B16" s="23" t="s">
        <v>691</v>
      </c>
    </row>
    <row r="17" spans="2:13" x14ac:dyDescent="0.2">
      <c r="B17" t="s">
        <v>692</v>
      </c>
      <c r="C17" s="30" t="s">
        <v>108</v>
      </c>
      <c r="D17" s="31">
        <v>19</v>
      </c>
      <c r="E17" s="31">
        <v>7</v>
      </c>
      <c r="F17" s="31"/>
      <c r="G17" s="31">
        <f>D17*E17</f>
        <v>133</v>
      </c>
    </row>
    <row r="18" spans="2:13" x14ac:dyDescent="0.2">
      <c r="C18" s="30" t="s">
        <v>108</v>
      </c>
      <c r="D18" s="31">
        <v>9</v>
      </c>
      <c r="E18" s="31">
        <v>5</v>
      </c>
      <c r="F18" s="31"/>
      <c r="G18" s="31">
        <f>D18*E18</f>
        <v>45</v>
      </c>
    </row>
    <row r="19" spans="2:13" x14ac:dyDescent="0.2">
      <c r="B19" t="s">
        <v>693</v>
      </c>
      <c r="C19" s="30" t="s">
        <v>108</v>
      </c>
      <c r="D19" s="31">
        <v>6</v>
      </c>
      <c r="E19" s="31">
        <v>7</v>
      </c>
      <c r="F19" s="31"/>
      <c r="G19" s="31">
        <f>D19*E19</f>
        <v>42</v>
      </c>
    </row>
    <row r="20" spans="2:13" x14ac:dyDescent="0.2">
      <c r="B20" t="s">
        <v>694</v>
      </c>
      <c r="C20" s="30" t="s">
        <v>108</v>
      </c>
      <c r="D20" s="32">
        <v>4</v>
      </c>
      <c r="E20" s="31">
        <v>6</v>
      </c>
      <c r="F20" s="31"/>
      <c r="G20" s="32">
        <f>D20*E20</f>
        <v>24</v>
      </c>
    </row>
    <row r="21" spans="2:13" x14ac:dyDescent="0.2">
      <c r="C21" s="30"/>
      <c r="D21" s="31">
        <f>SUM(D17:D20)</f>
        <v>38</v>
      </c>
      <c r="E21" s="31"/>
      <c r="F21" s="31"/>
      <c r="G21" s="33">
        <f>SUM(G17:G20)</f>
        <v>244</v>
      </c>
      <c r="H21" s="23" t="s">
        <v>111</v>
      </c>
    </row>
    <row r="22" spans="2:13" x14ac:dyDescent="0.2">
      <c r="C22" s="30"/>
      <c r="D22" s="31"/>
      <c r="E22" s="31"/>
      <c r="F22" s="31"/>
      <c r="G22" s="31"/>
    </row>
    <row r="23" spans="2:13" x14ac:dyDescent="0.2">
      <c r="B23" s="23" t="s">
        <v>695</v>
      </c>
      <c r="C23" s="30"/>
      <c r="D23" s="31">
        <f>C6*0.95</f>
        <v>118.617</v>
      </c>
      <c r="E23" s="31"/>
      <c r="F23" s="31"/>
      <c r="G23" s="31"/>
    </row>
    <row r="24" spans="2:13" x14ac:dyDescent="0.2">
      <c r="C24" s="30"/>
      <c r="D24" s="32">
        <f>C7*1.15</f>
        <v>37.375</v>
      </c>
      <c r="E24" s="31"/>
      <c r="F24" s="31"/>
      <c r="G24" s="31"/>
    </row>
    <row r="25" spans="2:13" x14ac:dyDescent="0.2">
      <c r="C25" s="30"/>
      <c r="D25" s="33">
        <f>SUM(D23:D24)</f>
        <v>155.99199999999999</v>
      </c>
      <c r="E25" s="33" t="s">
        <v>130</v>
      </c>
      <c r="F25" s="31"/>
      <c r="G25" s="31"/>
    </row>
    <row r="27" spans="2:13" ht="27.75" customHeight="1" x14ac:dyDescent="0.2">
      <c r="B27" s="1"/>
      <c r="C27" s="1"/>
      <c r="D27" s="34">
        <v>5</v>
      </c>
      <c r="E27" s="34" t="s">
        <v>696</v>
      </c>
      <c r="F27" s="34">
        <v>8</v>
      </c>
      <c r="G27" s="34">
        <v>10</v>
      </c>
      <c r="H27" s="34"/>
      <c r="I27" s="34" t="s">
        <v>697</v>
      </c>
      <c r="J27" s="34" t="s">
        <v>698</v>
      </c>
      <c r="K27" s="24"/>
      <c r="L27" s="24"/>
    </row>
    <row r="28" spans="2:13" ht="27.75" customHeight="1" x14ac:dyDescent="0.2">
      <c r="B28" s="35" t="s">
        <v>699</v>
      </c>
      <c r="C28" s="36">
        <v>25</v>
      </c>
      <c r="D28" s="37">
        <f>20*0.9*C28*0.15*1.1</f>
        <v>74.25</v>
      </c>
      <c r="E28" s="37"/>
      <c r="F28" s="37">
        <f>6*4*25*0.4*1.1</f>
        <v>264</v>
      </c>
      <c r="G28" s="37"/>
      <c r="H28" s="37"/>
      <c r="I28" s="37"/>
      <c r="J28" s="37"/>
      <c r="K28" s="24"/>
      <c r="L28" s="24" t="s">
        <v>700</v>
      </c>
    </row>
    <row r="29" spans="2:13" ht="27.75" customHeight="1" x14ac:dyDescent="0.2">
      <c r="B29" s="38"/>
      <c r="C29" s="36">
        <v>13</v>
      </c>
      <c r="D29" s="37">
        <f>20*0.9*C29*0.15*1.1</f>
        <v>38.61</v>
      </c>
      <c r="E29" s="37"/>
      <c r="F29" s="37">
        <f>6*4*C29*0.4*1.1</f>
        <v>137.28</v>
      </c>
      <c r="G29" s="37"/>
      <c r="H29" s="37"/>
      <c r="I29" s="37"/>
      <c r="J29" s="37"/>
      <c r="K29" s="24"/>
      <c r="L29" s="24"/>
      <c r="M29" s="1"/>
    </row>
    <row r="30" spans="2:13" ht="27.75" customHeight="1" x14ac:dyDescent="0.2">
      <c r="B30" s="38" t="s">
        <v>701</v>
      </c>
      <c r="C30" s="36">
        <v>29</v>
      </c>
      <c r="D30" s="37"/>
      <c r="E30" s="37"/>
      <c r="F30" s="37"/>
      <c r="G30" s="37">
        <f>3*2.18*C30*0.62*1.1</f>
        <v>129.34811999999999</v>
      </c>
      <c r="H30" s="37"/>
      <c r="I30" s="37">
        <f>0.6*0.6*0.55*C30</f>
        <v>5.742</v>
      </c>
      <c r="J30" s="37">
        <f>0.6*0.55*2*C30</f>
        <v>19.14</v>
      </c>
      <c r="K30" s="982">
        <f>ROUND(J30+J31,2)</f>
        <v>39.880000000000003</v>
      </c>
      <c r="L30" s="24"/>
      <c r="M30" s="44"/>
    </row>
    <row r="31" spans="2:13" ht="27.75" customHeight="1" x14ac:dyDescent="0.2">
      <c r="B31" s="38"/>
      <c r="C31" s="38"/>
      <c r="D31" s="37"/>
      <c r="E31" s="37"/>
      <c r="F31" s="37"/>
      <c r="G31" s="37">
        <f>2*2.14*C30*0.62*1.1</f>
        <v>84.649839999999998</v>
      </c>
      <c r="H31" s="37"/>
      <c r="I31" s="37"/>
      <c r="J31" s="37">
        <f>0.65*0.55*2*C30</f>
        <v>20.734999999999999</v>
      </c>
      <c r="K31" s="983"/>
      <c r="L31" s="24"/>
      <c r="M31" s="44"/>
    </row>
    <row r="32" spans="2:13" ht="27.75" customHeight="1" x14ac:dyDescent="0.2">
      <c r="B32" s="38" t="s">
        <v>702</v>
      </c>
      <c r="C32" s="38">
        <f>110.58+14.28</f>
        <v>124.86</v>
      </c>
      <c r="D32" s="37"/>
      <c r="E32" s="37">
        <f>ROUND(C32/0.2,0)*0.96*0.25*1.1</f>
        <v>164.73599999999999</v>
      </c>
      <c r="F32" s="37"/>
      <c r="G32" s="37">
        <f>6*C32*0.62*1.1</f>
        <v>510.92712</v>
      </c>
      <c r="H32" s="37"/>
      <c r="I32" s="37">
        <f>C32*0.4*0.15</f>
        <v>7.4916</v>
      </c>
      <c r="J32" s="37">
        <f>C32*0.4*2</f>
        <v>99.888000000000005</v>
      </c>
      <c r="K32" s="982">
        <f>ROUND(J32+J33,2)</f>
        <v>132.38999999999999</v>
      </c>
      <c r="L32" s="24"/>
      <c r="M32" s="44"/>
    </row>
    <row r="33" spans="2:13" ht="27.75" customHeight="1" x14ac:dyDescent="0.2">
      <c r="B33" s="38" t="s">
        <v>703</v>
      </c>
      <c r="C33" s="38">
        <v>32.5</v>
      </c>
      <c r="D33" s="37"/>
      <c r="E33" s="37">
        <f>ROUND(C33/0.2,0)*1.16*0.25*1.1</f>
        <v>51.997</v>
      </c>
      <c r="F33" s="37"/>
      <c r="G33" s="37">
        <f>6*C33*0.62*1.1</f>
        <v>132.99</v>
      </c>
      <c r="H33" s="37"/>
      <c r="I33" s="37">
        <f>C33*0.4*0.15</f>
        <v>1.95</v>
      </c>
      <c r="J33" s="37">
        <f>C33*0.5*2</f>
        <v>32.5</v>
      </c>
      <c r="K33" s="983"/>
      <c r="L33" s="24"/>
      <c r="M33" s="44"/>
    </row>
    <row r="34" spans="2:13" ht="27.75" customHeight="1" x14ac:dyDescent="0.2">
      <c r="B34" s="38" t="s">
        <v>704</v>
      </c>
      <c r="C34" s="36">
        <v>25</v>
      </c>
      <c r="D34" s="37">
        <f>25*0.76*25*0.15*1.1</f>
        <v>78.375</v>
      </c>
      <c r="E34" s="39"/>
      <c r="F34" s="39"/>
      <c r="G34" s="39">
        <f>6*3*25*0.62*1.1</f>
        <v>306.89999999999998</v>
      </c>
      <c r="H34" s="39"/>
      <c r="I34" s="39">
        <f>0.15*0.3*3*25</f>
        <v>3.375</v>
      </c>
      <c r="J34" s="39">
        <f>3*0.9*25</f>
        <v>67.5</v>
      </c>
      <c r="K34" s="984">
        <f>ROUND(J34+J35+J36,2)</f>
        <v>106.08</v>
      </c>
      <c r="L34" s="24"/>
      <c r="M34" s="45"/>
    </row>
    <row r="35" spans="2:13" ht="27.75" customHeight="1" x14ac:dyDescent="0.2">
      <c r="B35" s="38"/>
      <c r="C35" s="36">
        <v>4</v>
      </c>
      <c r="D35" s="37">
        <f>25*0.7*4*0.15*1.1</f>
        <v>11.55</v>
      </c>
      <c r="E35" s="37"/>
      <c r="F35" s="37"/>
      <c r="G35" s="37">
        <f>4*3*4*0.62*1.1</f>
        <v>32.735999999999997</v>
      </c>
      <c r="H35" s="37"/>
      <c r="I35" s="37">
        <f>0.15*0.25*3*4</f>
        <v>0.45</v>
      </c>
      <c r="J35" s="37">
        <f>3*0.8*4</f>
        <v>9.6</v>
      </c>
      <c r="K35" s="985"/>
      <c r="L35" s="24"/>
      <c r="M35" s="44"/>
    </row>
    <row r="36" spans="2:13" ht="27.75" customHeight="1" x14ac:dyDescent="0.2">
      <c r="B36" s="38" t="s">
        <v>705</v>
      </c>
      <c r="C36" s="36">
        <v>28</v>
      </c>
      <c r="D36" s="37">
        <f>C36*0.76*25*0.15*1.1</f>
        <v>87.78</v>
      </c>
      <c r="E36" s="37"/>
      <c r="F36" s="37">
        <f>4*(1.15+0.5)*C36*0.4*1.1</f>
        <v>81.311999999999998</v>
      </c>
      <c r="G36" s="37"/>
      <c r="H36" s="37"/>
      <c r="I36" s="37">
        <f>0.15*0.3*1.15*C36</f>
        <v>1.4490000000000001</v>
      </c>
      <c r="J36" s="37">
        <f>C36*0.9*1.15</f>
        <v>28.98</v>
      </c>
      <c r="K36" s="986"/>
      <c r="L36" s="24"/>
      <c r="M36" s="1"/>
    </row>
    <row r="37" spans="2:13" ht="27.75" customHeight="1" x14ac:dyDescent="0.2">
      <c r="B37" s="38" t="s">
        <v>706</v>
      </c>
      <c r="C37" s="40">
        <f>110.58+14.28</f>
        <v>124.86</v>
      </c>
      <c r="D37" s="37">
        <f>C37/0.2*0.96*0.15*1.1</f>
        <v>98.889120000000005</v>
      </c>
      <c r="E37" s="37"/>
      <c r="F37" s="37">
        <f>4*C37*0.4*1.1</f>
        <v>219.75360000000001</v>
      </c>
      <c r="G37" s="37">
        <f>2*C37*0.62*1.1</f>
        <v>170.30904000000001</v>
      </c>
      <c r="H37" s="37"/>
      <c r="I37" s="37">
        <f>C37*0.15*0.4</f>
        <v>7.4916</v>
      </c>
      <c r="J37" s="37">
        <f>C37*0.45*2+(14.28*0.2)+(18.15*0.2)</f>
        <v>118.86</v>
      </c>
      <c r="K37" s="987">
        <f>ROUND(J37+J38+J39,2)</f>
        <v>210.99</v>
      </c>
      <c r="L37" s="24"/>
      <c r="M37" s="44"/>
    </row>
    <row r="38" spans="2:13" ht="27.75" customHeight="1" x14ac:dyDescent="0.2">
      <c r="B38" s="38"/>
      <c r="C38" s="40">
        <v>32.5</v>
      </c>
      <c r="D38" s="37"/>
      <c r="E38" s="37">
        <f>C38/0.2*1.16*0.25*1.1</f>
        <v>51.837499999999999</v>
      </c>
      <c r="F38" s="37">
        <f>4*C38*0.4*1.1</f>
        <v>57.2</v>
      </c>
      <c r="G38" s="37">
        <f>4*C38*0.62*1.1</f>
        <v>88.66</v>
      </c>
      <c r="H38" s="37"/>
      <c r="I38" s="37">
        <f>C38*0.15*0.5</f>
        <v>2.4375</v>
      </c>
      <c r="J38" s="37">
        <f>C38*1.25</f>
        <v>40.625</v>
      </c>
      <c r="K38" s="988"/>
      <c r="L38" s="24"/>
      <c r="M38" s="44"/>
    </row>
    <row r="39" spans="2:13" ht="27.75" customHeight="1" x14ac:dyDescent="0.2">
      <c r="B39" s="38" t="s">
        <v>707</v>
      </c>
      <c r="C39" s="40">
        <v>103</v>
      </c>
      <c r="D39" s="37">
        <f>C39/0.2*0.58*0.15*1.1</f>
        <v>49.285499999999999</v>
      </c>
      <c r="E39" s="37"/>
      <c r="F39" s="37">
        <f>4*C39*0.4*1.1</f>
        <v>181.28</v>
      </c>
      <c r="G39" s="37"/>
      <c r="H39" s="37"/>
      <c r="I39" s="37">
        <f>C39*0.15*0.2</f>
        <v>3.09</v>
      </c>
      <c r="J39" s="37">
        <f>C39*0.25*2</f>
        <v>51.5</v>
      </c>
      <c r="K39" s="989"/>
      <c r="L39" s="24"/>
      <c r="M39" s="1"/>
    </row>
    <row r="40" spans="2:13" ht="27.75" customHeight="1" x14ac:dyDescent="0.2">
      <c r="B40" s="24"/>
      <c r="C40" s="41"/>
      <c r="D40" s="42">
        <f>ROUND(SUM(D28:D39),2)</f>
        <v>438.74</v>
      </c>
      <c r="E40" s="42">
        <f>ROUND(SUM(E28:E39),2)</f>
        <v>268.57</v>
      </c>
      <c r="F40" s="42">
        <f>ROUND(SUM(F28:F39),2)</f>
        <v>940.83</v>
      </c>
      <c r="G40" s="42">
        <f>ROUND(SUM(G28:G39),2)</f>
        <v>1456.52</v>
      </c>
      <c r="H40" s="42"/>
      <c r="I40" s="42">
        <f>ROUND(SUM(I28:I39),2)</f>
        <v>33.479999999999997</v>
      </c>
      <c r="J40" s="42">
        <f>ROUND(SUM(J28:J39),2)</f>
        <v>489.33</v>
      </c>
      <c r="K40" s="42">
        <f>ROUND(SUM(K28:K39),2)</f>
        <v>489.34</v>
      </c>
      <c r="L40" s="24"/>
      <c r="M40" s="1"/>
    </row>
    <row r="41" spans="2:13" ht="27.75" customHeight="1" x14ac:dyDescent="0.2">
      <c r="B41" s="24"/>
      <c r="C41" s="41"/>
      <c r="D41" s="43" t="s">
        <v>708</v>
      </c>
      <c r="E41" s="43" t="s">
        <v>708</v>
      </c>
      <c r="F41" s="43" t="s">
        <v>708</v>
      </c>
      <c r="G41" s="43" t="s">
        <v>708</v>
      </c>
      <c r="H41" s="43"/>
      <c r="I41" s="43" t="s">
        <v>709</v>
      </c>
      <c r="J41" s="43" t="s">
        <v>710</v>
      </c>
      <c r="K41" s="24"/>
      <c r="L41" s="24"/>
    </row>
    <row r="42" spans="2:13" x14ac:dyDescent="0.2">
      <c r="C42" s="30"/>
      <c r="D42" s="24"/>
      <c r="E42" s="24"/>
      <c r="F42" s="24"/>
      <c r="G42" s="24"/>
      <c r="H42" s="24"/>
      <c r="I42" s="24"/>
      <c r="J42" s="24"/>
      <c r="K42" s="24"/>
      <c r="L42" s="24"/>
    </row>
    <row r="43" spans="2:13" x14ac:dyDescent="0.2">
      <c r="C43" s="30"/>
      <c r="D43" s="24"/>
      <c r="E43" s="24"/>
      <c r="F43" s="24"/>
      <c r="G43" s="24"/>
      <c r="H43" s="24"/>
      <c r="I43" s="24"/>
      <c r="J43" s="24"/>
      <c r="K43" s="24"/>
      <c r="L43" s="24"/>
    </row>
    <row r="44" spans="2:13" x14ac:dyDescent="0.2">
      <c r="D44" s="24"/>
      <c r="E44" s="24"/>
      <c r="F44" s="24"/>
      <c r="G44" s="24"/>
      <c r="H44" s="24"/>
      <c r="I44" s="24"/>
      <c r="J44" s="24"/>
      <c r="K44" s="24"/>
      <c r="L44" s="24"/>
    </row>
    <row r="45" spans="2:13" x14ac:dyDescent="0.2">
      <c r="D45" s="24"/>
      <c r="E45" s="24"/>
      <c r="F45" s="24"/>
      <c r="G45" s="24"/>
      <c r="H45" s="24"/>
      <c r="I45" s="24"/>
      <c r="J45" s="24"/>
      <c r="K45" s="24"/>
      <c r="L45" s="24"/>
    </row>
    <row r="46" spans="2:13" x14ac:dyDescent="0.2">
      <c r="D46" s="24"/>
      <c r="E46" s="24"/>
      <c r="F46" s="24"/>
      <c r="G46" s="24"/>
      <c r="H46" s="24"/>
      <c r="I46" s="24"/>
      <c r="J46" s="24"/>
      <c r="K46" s="24"/>
      <c r="L46" s="24"/>
    </row>
    <row r="47" spans="2:13" x14ac:dyDescent="0.2">
      <c r="D47" s="24"/>
      <c r="E47" s="24"/>
      <c r="F47" s="24"/>
      <c r="G47" s="24"/>
      <c r="H47" s="24"/>
      <c r="I47" s="24"/>
      <c r="J47" s="24"/>
      <c r="K47" s="24"/>
    </row>
    <row r="48" spans="2:13" x14ac:dyDescent="0.2">
      <c r="D48" s="24"/>
      <c r="E48" s="24"/>
      <c r="F48" s="24"/>
      <c r="G48" s="24"/>
      <c r="H48" s="24"/>
      <c r="I48" s="24"/>
      <c r="J48" s="24"/>
      <c r="K48" s="24"/>
    </row>
    <row r="49" spans="4:11" x14ac:dyDescent="0.2">
      <c r="D49" s="24"/>
      <c r="E49" s="24"/>
      <c r="F49" s="24"/>
      <c r="G49" s="24"/>
      <c r="H49" s="24"/>
      <c r="I49" s="24"/>
      <c r="J49" s="24"/>
      <c r="K49" s="24"/>
    </row>
  </sheetData>
  <mergeCells count="4">
    <mergeCell ref="K30:K31"/>
    <mergeCell ref="K32:K33"/>
    <mergeCell ref="K34:K36"/>
    <mergeCell ref="K37:K39"/>
  </mergeCells>
  <pageMargins left="0.511811023622047" right="0.511811023622047" top="0.78740157480314998" bottom="0.78740157480314998" header="0.31496062992126" footer="0.31496062992126"/>
  <pageSetup paperSize="9" orientation="landscape"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zoomScaleSheetLayoutView="100" workbookViewId="0">
      <selection activeCell="L8" sqref="L8"/>
    </sheetView>
  </sheetViews>
  <sheetFormatPr defaultColWidth="9.140625" defaultRowHeight="12.75" x14ac:dyDescent="0.2"/>
  <cols>
    <col min="2" max="2" width="36" customWidth="1"/>
    <col min="3" max="3" width="23.85546875" customWidth="1"/>
    <col min="4" max="4" width="31.28515625" customWidth="1"/>
  </cols>
  <sheetData>
    <row r="1" spans="1:4" x14ac:dyDescent="0.2">
      <c r="A1" s="1"/>
      <c r="B1" s="1"/>
      <c r="C1" s="1"/>
      <c r="D1" s="1"/>
    </row>
    <row r="2" spans="1:4" ht="14.25" x14ac:dyDescent="0.2">
      <c r="A2" s="991" t="s">
        <v>12</v>
      </c>
      <c r="B2" s="991"/>
      <c r="C2" s="991"/>
      <c r="D2" s="2"/>
    </row>
    <row r="3" spans="1:4" ht="14.25" x14ac:dyDescent="0.2">
      <c r="A3" s="992" t="s">
        <v>76</v>
      </c>
      <c r="B3" s="993"/>
      <c r="C3" s="993"/>
      <c r="D3" s="2"/>
    </row>
    <row r="4" spans="1:4" ht="14.25" x14ac:dyDescent="0.2">
      <c r="A4" s="994" t="s">
        <v>78</v>
      </c>
      <c r="B4" s="995"/>
      <c r="C4" s="995"/>
      <c r="D4" s="2"/>
    </row>
    <row r="5" spans="1:4" ht="32.1" customHeight="1" x14ac:dyDescent="0.2">
      <c r="A5" s="996" t="s">
        <v>80</v>
      </c>
      <c r="B5" s="997"/>
      <c r="C5" s="997"/>
      <c r="D5" s="4"/>
    </row>
    <row r="6" spans="1:4" x14ac:dyDescent="0.2">
      <c r="A6" s="5"/>
      <c r="B6" s="6"/>
      <c r="C6" s="6"/>
      <c r="D6" s="6"/>
    </row>
    <row r="7" spans="1:4" ht="15" x14ac:dyDescent="0.25">
      <c r="A7" s="998" t="s">
        <v>711</v>
      </c>
      <c r="B7" s="999"/>
      <c r="C7" s="999"/>
      <c r="D7" s="999"/>
    </row>
    <row r="8" spans="1:4" ht="15" x14ac:dyDescent="0.25">
      <c r="A8" s="1000" t="s">
        <v>712</v>
      </c>
      <c r="B8" s="1000"/>
      <c r="C8" s="7" t="s">
        <v>713</v>
      </c>
      <c r="D8" s="8" t="s">
        <v>714</v>
      </c>
    </row>
    <row r="9" spans="1:4" ht="15" x14ac:dyDescent="0.25">
      <c r="A9" s="9" t="s">
        <v>715</v>
      </c>
      <c r="B9" s="10" t="s">
        <v>121</v>
      </c>
      <c r="C9" s="11">
        <f>C16</f>
        <v>0</v>
      </c>
      <c r="D9" s="12"/>
    </row>
    <row r="10" spans="1:4" ht="15" x14ac:dyDescent="0.25">
      <c r="A10" s="13"/>
      <c r="B10" s="14" t="s">
        <v>716</v>
      </c>
      <c r="C10" s="15"/>
      <c r="D10" s="16"/>
    </row>
    <row r="11" spans="1:4" ht="15" x14ac:dyDescent="0.25">
      <c r="A11" s="17" t="s">
        <v>717</v>
      </c>
      <c r="B11" s="18" t="str">
        <f>CRONOGRAMA!B10</f>
        <v>SERVIÇOS PRELIMINARES</v>
      </c>
      <c r="C11" s="19">
        <f>CRONOGRAMA!C10</f>
        <v>0</v>
      </c>
      <c r="D11" s="20" t="e">
        <f>C11/C16</f>
        <v>#DIV/0!</v>
      </c>
    </row>
    <row r="12" spans="1:4" ht="15" x14ac:dyDescent="0.25">
      <c r="A12" s="17" t="s">
        <v>718</v>
      </c>
      <c r="B12" s="18" t="str">
        <f>CRONOGRAMA!B11</f>
        <v>REFORMA</v>
      </c>
      <c r="C12" s="19">
        <f>CRONOGRAMA!C11</f>
        <v>0</v>
      </c>
      <c r="D12" s="20" t="e">
        <f>C12/C16</f>
        <v>#DIV/0!</v>
      </c>
    </row>
    <row r="13" spans="1:4" ht="15" x14ac:dyDescent="0.25">
      <c r="A13" s="17" t="s">
        <v>719</v>
      </c>
      <c r="B13" s="18" t="str">
        <f>CRONOGRAMA!B12</f>
        <v>COMPLEMENTARES</v>
      </c>
      <c r="C13" s="19">
        <f>CRONOGRAMA!C12</f>
        <v>0</v>
      </c>
      <c r="D13" s="20" t="e">
        <f>C13/C16</f>
        <v>#DIV/0!</v>
      </c>
    </row>
    <row r="14" spans="1:4" ht="15" x14ac:dyDescent="0.25">
      <c r="A14" s="17" t="s">
        <v>720</v>
      </c>
      <c r="B14" s="18" t="str">
        <f>CRONOGRAMA!B13</f>
        <v>ADMINISTRAÇÃO LOCAL</v>
      </c>
      <c r="C14" s="19">
        <f>CRONOGRAMA!C13</f>
        <v>0</v>
      </c>
      <c r="D14" s="20" t="e">
        <f>C14/C16</f>
        <v>#DIV/0!</v>
      </c>
    </row>
    <row r="15" spans="1:4" ht="15" x14ac:dyDescent="0.25">
      <c r="A15" s="17" t="s">
        <v>721</v>
      </c>
      <c r="B15" s="18" t="str">
        <f>CRONOGRAMA!B14</f>
        <v>LIMPEZA/SERVIÇOS FINAIS</v>
      </c>
      <c r="C15" s="19">
        <f>CRONOGRAMA!C14</f>
        <v>0</v>
      </c>
      <c r="D15" s="20" t="e">
        <f>C15/C16</f>
        <v>#DIV/0!</v>
      </c>
    </row>
    <row r="16" spans="1:4" ht="15" x14ac:dyDescent="0.25">
      <c r="A16" s="990" t="s">
        <v>722</v>
      </c>
      <c r="B16" s="990"/>
      <c r="C16" s="21">
        <f>SUM(C11:C15)</f>
        <v>0</v>
      </c>
      <c r="D16" s="22" t="e">
        <f>SUM(D11:D15)</f>
        <v>#DIV/0!</v>
      </c>
    </row>
  </sheetData>
  <mergeCells count="7">
    <mergeCell ref="A16:B16"/>
    <mergeCell ref="A2:C2"/>
    <mergeCell ref="A3:C3"/>
    <mergeCell ref="A4:C4"/>
    <mergeCell ref="A5:C5"/>
    <mergeCell ref="A7:D7"/>
    <mergeCell ref="A8:B8"/>
  </mergeCells>
  <pageMargins left="0.75" right="0.75" top="1" bottom="1" header="0.5" footer="0.5"/>
  <pageSetup paperSize="9" orientation="landscape"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topLeftCell="A7" zoomScaleSheetLayoutView="100" workbookViewId="0">
      <selection activeCell="B8" sqref="B8"/>
    </sheetView>
  </sheetViews>
  <sheetFormatPr defaultColWidth="9" defaultRowHeight="12.75" x14ac:dyDescent="0.2"/>
  <cols>
    <col min="1" max="1" width="42.140625" customWidth="1"/>
    <col min="2" max="2" width="48.42578125" customWidth="1"/>
  </cols>
  <sheetData>
    <row r="1" spans="1:2" ht="96.75" customHeight="1" x14ac:dyDescent="0.2">
      <c r="A1" s="830" t="str">
        <f>[2]referencia!A3</f>
        <v>PREFEITURA MUNICIPAL DE ANASTÁCIO</v>
      </c>
      <c r="B1" s="831"/>
    </row>
    <row r="2" spans="1:2" ht="96.75" customHeight="1" x14ac:dyDescent="0.2">
      <c r="A2" s="830" t="str">
        <f>[2]referencia!A4</f>
        <v>PREFEITURA MUNICIPAL DE BANDEIRANTES</v>
      </c>
      <c r="B2" s="831"/>
    </row>
    <row r="3" spans="1:2" ht="96.75" customHeight="1" x14ac:dyDescent="0.2">
      <c r="A3" s="830" t="str">
        <f>[2]referencia!A5</f>
        <v>PREFEITURA MUNICIPAL DE BODOQUENA</v>
      </c>
      <c r="B3" s="831"/>
    </row>
    <row r="4" spans="1:2" ht="96.75" customHeight="1" x14ac:dyDescent="0.2">
      <c r="A4" s="830" t="str">
        <f>[2]referencia!A6</f>
        <v>PREFEITURA MUNICIPAL DE ELDORADO</v>
      </c>
      <c r="B4" s="831"/>
    </row>
    <row r="5" spans="1:2" ht="96.75" customHeight="1" x14ac:dyDescent="0.2">
      <c r="A5" s="830" t="str">
        <f>[2]referencia!A7</f>
        <v>PREFEITURA MUNICIPAL DE NOVA ALVORADA DO SUL</v>
      </c>
      <c r="B5" s="831"/>
    </row>
    <row r="6" spans="1:2" ht="96.75" customHeight="1" x14ac:dyDescent="0.2">
      <c r="A6" s="830" t="str">
        <f>[2]referencia!A8</f>
        <v>PREFEITURA MUNICIPAL DE PORTO MURTINHO</v>
      </c>
      <c r="B6" s="831"/>
    </row>
    <row r="7" spans="1:2" ht="96.75" customHeight="1" x14ac:dyDescent="0.2">
      <c r="A7" s="830" t="s">
        <v>12</v>
      </c>
    </row>
    <row r="8" spans="1:2" ht="96.75" customHeight="1" x14ac:dyDescent="0.2"/>
    <row r="9" spans="1:2" ht="96.75" customHeight="1" x14ac:dyDescent="0.2"/>
    <row r="10" spans="1:2" ht="96.75" customHeight="1" x14ac:dyDescent="0.2"/>
  </sheetData>
  <pageMargins left="0.511811024" right="0.511811024" top="0.78740157499999996" bottom="0.78740157499999996" header="0.31496062000000002" footer="0.31496062000000002"/>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topLeftCell="A7" zoomScaleSheetLayoutView="100" workbookViewId="0">
      <selection activeCell="G46" sqref="G46"/>
    </sheetView>
  </sheetViews>
  <sheetFormatPr defaultColWidth="9.140625" defaultRowHeight="12.75" x14ac:dyDescent="0.2"/>
  <cols>
    <col min="1" max="1" width="13.140625" customWidth="1"/>
  </cols>
  <sheetData>
    <row r="1" spans="1:10" ht="15.75" customHeight="1" x14ac:dyDescent="0.25">
      <c r="A1" s="810"/>
      <c r="B1" s="810"/>
      <c r="C1" s="810"/>
      <c r="D1" s="810"/>
      <c r="E1" s="810"/>
      <c r="F1" s="811" t="s">
        <v>21</v>
      </c>
      <c r="G1" s="810"/>
      <c r="H1" s="810"/>
      <c r="I1" s="862" t="s">
        <v>22</v>
      </c>
      <c r="J1" s="862"/>
    </row>
    <row r="2" spans="1:10" ht="12.75" customHeight="1" x14ac:dyDescent="0.2">
      <c r="A2" s="810"/>
      <c r="B2" s="810"/>
      <c r="C2" s="810"/>
      <c r="D2" s="810"/>
      <c r="E2" s="810"/>
      <c r="F2" s="810"/>
      <c r="G2" s="810"/>
      <c r="H2" s="810"/>
      <c r="I2" s="863" t="s">
        <v>23</v>
      </c>
      <c r="J2" s="863"/>
    </row>
    <row r="3" spans="1:10" x14ac:dyDescent="0.2">
      <c r="A3" s="810"/>
      <c r="B3" s="810"/>
      <c r="C3" s="810"/>
      <c r="D3" s="810"/>
      <c r="E3" s="810"/>
      <c r="F3" s="810"/>
      <c r="G3" s="810"/>
      <c r="H3" s="810"/>
      <c r="I3" s="810"/>
      <c r="J3" s="810"/>
    </row>
    <row r="4" spans="1:10" ht="12.75" customHeight="1" x14ac:dyDescent="0.2">
      <c r="A4" s="854" t="s">
        <v>24</v>
      </c>
      <c r="B4" s="854"/>
      <c r="C4" s="864" t="s">
        <v>25</v>
      </c>
      <c r="D4" s="864"/>
      <c r="E4" s="864" t="s">
        <v>26</v>
      </c>
      <c r="F4" s="864"/>
      <c r="G4" s="864"/>
      <c r="H4" s="864"/>
      <c r="I4" s="864"/>
      <c r="J4" s="864"/>
    </row>
    <row r="5" spans="1:10" ht="12.75" customHeight="1" x14ac:dyDescent="0.2">
      <c r="A5" s="865">
        <v>0</v>
      </c>
      <c r="B5" s="865"/>
      <c r="C5" s="866">
        <v>0</v>
      </c>
      <c r="D5" s="866"/>
      <c r="E5" s="866" t="s">
        <v>27</v>
      </c>
      <c r="F5" s="866"/>
      <c r="G5" s="866"/>
      <c r="H5" s="866"/>
      <c r="I5" s="866"/>
      <c r="J5" s="866"/>
    </row>
    <row r="6" spans="1:10" x14ac:dyDescent="0.2">
      <c r="A6" s="812"/>
      <c r="B6" s="812"/>
      <c r="C6" s="812"/>
      <c r="D6" s="812"/>
      <c r="E6" s="812"/>
      <c r="F6" s="812"/>
      <c r="G6" s="812"/>
      <c r="H6" s="812"/>
      <c r="I6" s="812"/>
      <c r="J6" s="812"/>
    </row>
    <row r="7" spans="1:10" ht="12.75" customHeight="1" x14ac:dyDescent="0.2">
      <c r="A7" s="854" t="s">
        <v>28</v>
      </c>
      <c r="B7" s="854"/>
      <c r="C7" s="854"/>
      <c r="D7" s="854"/>
      <c r="E7" s="854"/>
      <c r="F7" s="854"/>
      <c r="G7" s="854"/>
      <c r="H7" s="854"/>
      <c r="I7" s="854"/>
      <c r="J7" s="854"/>
    </row>
    <row r="8" spans="1:10" ht="12.75" customHeight="1" x14ac:dyDescent="0.2">
      <c r="A8" s="856" t="s">
        <v>29</v>
      </c>
      <c r="B8" s="856"/>
      <c r="C8" s="856"/>
      <c r="D8" s="856"/>
      <c r="E8" s="856"/>
      <c r="F8" s="856"/>
      <c r="G8" s="856"/>
      <c r="H8" s="856"/>
      <c r="I8" s="856"/>
      <c r="J8" s="856"/>
    </row>
    <row r="9" spans="1:10" x14ac:dyDescent="0.2">
      <c r="A9" s="812"/>
      <c r="B9" s="812"/>
      <c r="C9" s="812"/>
      <c r="D9" s="812"/>
      <c r="E9" s="812"/>
      <c r="F9" s="812"/>
      <c r="G9" s="812"/>
      <c r="H9" s="812"/>
      <c r="I9" s="812"/>
      <c r="J9" s="812"/>
    </row>
    <row r="10" spans="1:10" ht="24" customHeight="1" x14ac:dyDescent="0.2">
      <c r="A10" s="857" t="s">
        <v>30</v>
      </c>
      <c r="B10" s="857"/>
      <c r="C10" s="857"/>
      <c r="D10" s="857"/>
      <c r="E10" s="857"/>
      <c r="F10" s="857"/>
      <c r="G10" s="857"/>
      <c r="H10" s="858"/>
      <c r="I10" s="859">
        <v>1</v>
      </c>
      <c r="J10" s="859"/>
    </row>
    <row r="11" spans="1:10" ht="12.75" customHeight="1" x14ac:dyDescent="0.2">
      <c r="A11" s="860" t="s">
        <v>31</v>
      </c>
      <c r="B11" s="860"/>
      <c r="C11" s="860"/>
      <c r="D11" s="860"/>
      <c r="E11" s="860"/>
      <c r="F11" s="860"/>
      <c r="G11" s="860"/>
      <c r="H11" s="860"/>
      <c r="I11" s="861">
        <v>0.05</v>
      </c>
      <c r="J11" s="861"/>
    </row>
    <row r="12" spans="1:10" x14ac:dyDescent="0.2">
      <c r="A12" s="813"/>
      <c r="B12" s="813"/>
      <c r="C12" s="813"/>
      <c r="D12" s="813"/>
      <c r="E12" s="813"/>
      <c r="F12" s="813"/>
      <c r="G12" s="813"/>
      <c r="H12" s="813"/>
      <c r="I12" s="813"/>
      <c r="J12" s="813"/>
    </row>
    <row r="13" spans="1:10" x14ac:dyDescent="0.2">
      <c r="A13" s="810"/>
      <c r="B13" s="810"/>
      <c r="C13" s="810"/>
      <c r="D13" s="810"/>
      <c r="E13" s="810"/>
      <c r="F13" s="810"/>
      <c r="G13" s="810"/>
      <c r="H13" s="810"/>
      <c r="I13" s="810"/>
      <c r="J13" s="810"/>
    </row>
    <row r="14" spans="1:10" ht="15.75" customHeight="1" x14ac:dyDescent="0.25">
      <c r="A14" s="853" t="s">
        <v>32</v>
      </c>
      <c r="B14" s="853"/>
      <c r="C14" s="853"/>
      <c r="D14" s="853"/>
      <c r="E14" s="853"/>
      <c r="F14" s="853"/>
      <c r="G14" s="853"/>
      <c r="H14" s="853"/>
      <c r="I14" s="853"/>
      <c r="J14" s="853"/>
    </row>
    <row r="15" spans="1:10" x14ac:dyDescent="0.2">
      <c r="A15" s="810"/>
      <c r="B15" s="810"/>
      <c r="C15" s="810"/>
      <c r="D15" s="810"/>
      <c r="E15" s="810"/>
      <c r="F15" s="810"/>
      <c r="G15" s="810"/>
      <c r="H15" s="810"/>
      <c r="I15" s="810"/>
      <c r="J15" s="810"/>
    </row>
    <row r="16" spans="1:10" ht="12.75" customHeight="1" x14ac:dyDescent="0.2">
      <c r="A16" s="854" t="s">
        <v>33</v>
      </c>
      <c r="B16" s="854"/>
      <c r="C16" s="854"/>
      <c r="D16" s="854"/>
      <c r="E16" s="854"/>
      <c r="F16" s="854"/>
      <c r="G16" s="854"/>
      <c r="H16" s="854"/>
      <c r="I16" s="854"/>
      <c r="J16" s="854"/>
    </row>
    <row r="17" spans="1:10" ht="12.75" customHeight="1" x14ac:dyDescent="0.2">
      <c r="A17" s="855" t="s">
        <v>34</v>
      </c>
      <c r="B17" s="855"/>
      <c r="C17" s="855"/>
      <c r="D17" s="855"/>
      <c r="E17" s="855"/>
      <c r="F17" s="855"/>
      <c r="G17" s="855"/>
      <c r="H17" s="855"/>
      <c r="I17" s="855"/>
      <c r="J17" s="855"/>
    </row>
    <row r="18" spans="1:10" x14ac:dyDescent="0.2">
      <c r="A18" s="810"/>
      <c r="B18" s="810"/>
      <c r="C18" s="810"/>
      <c r="D18" s="810"/>
      <c r="E18" s="810"/>
      <c r="F18" s="810"/>
      <c r="G18" s="810"/>
      <c r="H18" s="810"/>
      <c r="I18" s="810"/>
      <c r="J18" s="810"/>
    </row>
    <row r="19" spans="1:10" ht="17.25" customHeight="1" x14ac:dyDescent="0.2">
      <c r="A19" s="839" t="s">
        <v>35</v>
      </c>
      <c r="B19" s="839"/>
      <c r="C19" s="839"/>
      <c r="D19" s="839"/>
      <c r="E19" s="839"/>
      <c r="F19" s="839"/>
      <c r="G19" s="839"/>
      <c r="H19" s="839"/>
      <c r="I19" s="839" t="s">
        <v>36</v>
      </c>
      <c r="J19" s="840" t="s">
        <v>37</v>
      </c>
    </row>
    <row r="20" spans="1:10" x14ac:dyDescent="0.2">
      <c r="A20" s="839"/>
      <c r="B20" s="839"/>
      <c r="C20" s="839"/>
      <c r="D20" s="839"/>
      <c r="E20" s="839"/>
      <c r="F20" s="839"/>
      <c r="G20" s="839"/>
      <c r="H20" s="839"/>
      <c r="I20" s="839"/>
      <c r="J20" s="840"/>
    </row>
    <row r="21" spans="1:10" ht="14.25" customHeight="1" x14ac:dyDescent="0.2">
      <c r="A21" s="852" t="s">
        <v>38</v>
      </c>
      <c r="B21" s="852"/>
      <c r="C21" s="852"/>
      <c r="D21" s="852"/>
      <c r="E21" s="852"/>
      <c r="F21" s="852"/>
      <c r="G21" s="852"/>
      <c r="H21" s="852"/>
      <c r="I21" s="824" t="s">
        <v>39</v>
      </c>
      <c r="J21" s="823">
        <v>0.03</v>
      </c>
    </row>
    <row r="22" spans="1:10" ht="14.25" customHeight="1" x14ac:dyDescent="0.2">
      <c r="A22" s="852" t="s">
        <v>40</v>
      </c>
      <c r="B22" s="852"/>
      <c r="C22" s="852"/>
      <c r="D22" s="852"/>
      <c r="E22" s="852"/>
      <c r="F22" s="852"/>
      <c r="G22" s="852"/>
      <c r="H22" s="852"/>
      <c r="I22" s="824" t="s">
        <v>41</v>
      </c>
      <c r="J22" s="825">
        <v>8.0000000000000002E-3</v>
      </c>
    </row>
    <row r="23" spans="1:10" ht="14.25" customHeight="1" x14ac:dyDescent="0.2">
      <c r="A23" s="852" t="s">
        <v>42</v>
      </c>
      <c r="B23" s="852"/>
      <c r="C23" s="852"/>
      <c r="D23" s="852"/>
      <c r="E23" s="852"/>
      <c r="F23" s="852"/>
      <c r="G23" s="852"/>
      <c r="H23" s="852"/>
      <c r="I23" s="824" t="s">
        <v>43</v>
      </c>
      <c r="J23" s="825">
        <v>9.7000000000000003E-3</v>
      </c>
    </row>
    <row r="24" spans="1:10" ht="14.25" customHeight="1" x14ac:dyDescent="0.2">
      <c r="A24" s="852" t="s">
        <v>44</v>
      </c>
      <c r="B24" s="852"/>
      <c r="C24" s="852"/>
      <c r="D24" s="852"/>
      <c r="E24" s="852"/>
      <c r="F24" s="852"/>
      <c r="G24" s="852"/>
      <c r="H24" s="852"/>
      <c r="I24" s="824" t="s">
        <v>45</v>
      </c>
      <c r="J24" s="825">
        <v>5.8999999999999999E-3</v>
      </c>
    </row>
    <row r="25" spans="1:10" ht="14.25" customHeight="1" x14ac:dyDescent="0.2">
      <c r="A25" s="852" t="s">
        <v>46</v>
      </c>
      <c r="B25" s="852"/>
      <c r="C25" s="852"/>
      <c r="D25" s="852"/>
      <c r="E25" s="852"/>
      <c r="F25" s="852"/>
      <c r="G25" s="852"/>
      <c r="H25" s="852"/>
      <c r="I25" s="824" t="s">
        <v>47</v>
      </c>
      <c r="J25" s="825">
        <v>6.1600000000000002E-2</v>
      </c>
    </row>
    <row r="26" spans="1:10" ht="14.25" customHeight="1" x14ac:dyDescent="0.2">
      <c r="A26" s="852" t="s">
        <v>48</v>
      </c>
      <c r="B26" s="852"/>
      <c r="C26" s="852"/>
      <c r="D26" s="852"/>
      <c r="E26" s="852"/>
      <c r="F26" s="852"/>
      <c r="G26" s="852"/>
      <c r="H26" s="852"/>
      <c r="I26" s="824" t="s">
        <v>49</v>
      </c>
      <c r="J26" s="825">
        <v>3.6499999999999998E-2</v>
      </c>
    </row>
    <row r="27" spans="1:10" ht="14.25" customHeight="1" x14ac:dyDescent="0.2">
      <c r="A27" s="852" t="s">
        <v>50</v>
      </c>
      <c r="B27" s="852"/>
      <c r="C27" s="852"/>
      <c r="D27" s="852"/>
      <c r="E27" s="852"/>
      <c r="F27" s="852"/>
      <c r="G27" s="852"/>
      <c r="H27" s="852"/>
      <c r="I27" s="824" t="s">
        <v>51</v>
      </c>
      <c r="J27" s="826">
        <v>0.05</v>
      </c>
    </row>
    <row r="28" spans="1:10" ht="25.5" customHeight="1" x14ac:dyDescent="0.2">
      <c r="A28" s="852" t="s">
        <v>52</v>
      </c>
      <c r="B28" s="852"/>
      <c r="C28" s="852"/>
      <c r="D28" s="852"/>
      <c r="E28" s="852"/>
      <c r="F28" s="852"/>
      <c r="G28" s="852"/>
      <c r="H28" s="852"/>
      <c r="I28" s="824" t="s">
        <v>53</v>
      </c>
      <c r="J28" s="826">
        <v>4.4999999999999998E-2</v>
      </c>
    </row>
    <row r="29" spans="1:10" ht="14.25" customHeight="1" x14ac:dyDescent="0.2">
      <c r="A29" s="852" t="s">
        <v>54</v>
      </c>
      <c r="B29" s="852"/>
      <c r="C29" s="852"/>
      <c r="D29" s="852"/>
      <c r="E29" s="852"/>
      <c r="F29" s="852"/>
      <c r="G29" s="852"/>
      <c r="H29" s="852"/>
      <c r="I29" s="827" t="s">
        <v>55</v>
      </c>
      <c r="J29" s="826">
        <v>0.22470000000000001</v>
      </c>
    </row>
    <row r="30" spans="1:10" ht="15" customHeight="1" x14ac:dyDescent="0.2">
      <c r="A30" s="847" t="s">
        <v>56</v>
      </c>
      <c r="B30" s="847"/>
      <c r="C30" s="847"/>
      <c r="D30" s="847"/>
      <c r="E30" s="847"/>
      <c r="F30" s="847"/>
      <c r="G30" s="847"/>
      <c r="H30" s="847"/>
      <c r="I30" s="828" t="s">
        <v>57</v>
      </c>
      <c r="J30" s="829">
        <v>0.28820000000000001</v>
      </c>
    </row>
    <row r="31" spans="1:10" x14ac:dyDescent="0.2">
      <c r="A31" s="810"/>
      <c r="B31" s="810"/>
      <c r="C31" s="810"/>
      <c r="D31" s="810"/>
      <c r="E31" s="810"/>
      <c r="F31" s="810"/>
      <c r="G31" s="810"/>
      <c r="H31" s="810"/>
      <c r="I31" s="810"/>
      <c r="J31" s="810"/>
    </row>
    <row r="32" spans="1:10" ht="15.75" customHeight="1" x14ac:dyDescent="0.2">
      <c r="A32" s="814"/>
      <c r="B32" s="848"/>
      <c r="C32" s="848"/>
      <c r="D32" s="848"/>
      <c r="E32" s="848"/>
      <c r="F32" s="848"/>
      <c r="G32" s="848"/>
      <c r="H32" s="848"/>
      <c r="I32" s="848"/>
      <c r="J32" s="848"/>
    </row>
    <row r="33" spans="1:10" x14ac:dyDescent="0.2">
      <c r="A33" s="810"/>
      <c r="B33" s="810"/>
      <c r="C33" s="810"/>
      <c r="D33" s="810"/>
      <c r="E33" s="810"/>
      <c r="F33" s="810"/>
      <c r="G33" s="810"/>
      <c r="H33" s="810"/>
      <c r="I33" s="810"/>
      <c r="J33" s="810"/>
    </row>
    <row r="34" spans="1:10" ht="12.75" customHeight="1" x14ac:dyDescent="0.2">
      <c r="A34" s="849" t="s">
        <v>58</v>
      </c>
      <c r="B34" s="849"/>
      <c r="C34" s="849"/>
      <c r="D34" s="849"/>
      <c r="E34" s="849"/>
      <c r="F34" s="849"/>
      <c r="G34" s="849"/>
      <c r="H34" s="849"/>
      <c r="I34" s="849"/>
      <c r="J34" s="849"/>
    </row>
    <row r="35" spans="1:10" ht="15.75" customHeight="1" x14ac:dyDescent="0.25">
      <c r="A35" s="815"/>
      <c r="B35" s="815"/>
      <c r="C35" s="815"/>
      <c r="D35" s="837" t="s">
        <v>59</v>
      </c>
      <c r="E35" s="850" t="s">
        <v>60</v>
      </c>
      <c r="F35" s="850"/>
      <c r="G35" s="850"/>
      <c r="H35" s="838">
        <v>-1</v>
      </c>
      <c r="I35" s="815"/>
      <c r="J35" s="815"/>
    </row>
    <row r="36" spans="1:10" ht="15.75" customHeight="1" x14ac:dyDescent="0.2">
      <c r="A36" s="815"/>
      <c r="B36" s="815"/>
      <c r="C36" s="815"/>
      <c r="D36" s="837"/>
      <c r="E36" s="851" t="s">
        <v>61</v>
      </c>
      <c r="F36" s="851"/>
      <c r="G36" s="851"/>
      <c r="H36" s="838"/>
      <c r="I36" s="815"/>
      <c r="J36" s="815"/>
    </row>
    <row r="37" spans="1:10" x14ac:dyDescent="0.2">
      <c r="A37" s="816"/>
      <c r="B37" s="816"/>
      <c r="C37" s="816"/>
      <c r="D37" s="816"/>
      <c r="E37" s="816"/>
      <c r="F37" s="816"/>
      <c r="G37" s="816"/>
      <c r="H37" s="816"/>
      <c r="I37" s="816"/>
      <c r="J37" s="816"/>
    </row>
    <row r="38" spans="1:10" ht="24" customHeight="1" x14ac:dyDescent="0.2">
      <c r="A38" s="841" t="s">
        <v>62</v>
      </c>
      <c r="B38" s="841"/>
      <c r="C38" s="841"/>
      <c r="D38" s="841"/>
      <c r="E38" s="841"/>
      <c r="F38" s="841"/>
      <c r="G38" s="841"/>
      <c r="H38" s="841"/>
      <c r="I38" s="841"/>
      <c r="J38" s="841"/>
    </row>
    <row r="39" spans="1:10" x14ac:dyDescent="0.2">
      <c r="A39" s="810"/>
      <c r="B39" s="810"/>
      <c r="C39" s="810"/>
      <c r="D39" s="810"/>
      <c r="E39" s="810"/>
      <c r="F39" s="810"/>
      <c r="G39" s="810"/>
      <c r="H39" s="810"/>
      <c r="I39" s="810"/>
      <c r="J39" s="810"/>
    </row>
    <row r="40" spans="1:10" ht="36" customHeight="1" x14ac:dyDescent="0.2">
      <c r="A40" s="841" t="s">
        <v>63</v>
      </c>
      <c r="B40" s="841"/>
      <c r="C40" s="841"/>
      <c r="D40" s="841"/>
      <c r="E40" s="841"/>
      <c r="F40" s="841"/>
      <c r="G40" s="841"/>
      <c r="H40" s="841"/>
      <c r="I40" s="841"/>
      <c r="J40" s="841"/>
    </row>
    <row r="41" spans="1:10" x14ac:dyDescent="0.2">
      <c r="A41" s="810"/>
      <c r="B41" s="810"/>
      <c r="C41" s="810"/>
      <c r="D41" s="810"/>
      <c r="E41" s="810"/>
      <c r="F41" s="810"/>
      <c r="G41" s="810"/>
      <c r="H41" s="810"/>
      <c r="I41" s="810"/>
      <c r="J41" s="810"/>
    </row>
    <row r="42" spans="1:10" x14ac:dyDescent="0.2">
      <c r="A42" s="810" t="s">
        <v>64</v>
      </c>
      <c r="B42" s="810"/>
      <c r="C42" s="810"/>
      <c r="D42" s="810"/>
      <c r="E42" s="810"/>
      <c r="F42" s="810"/>
      <c r="G42" s="810"/>
      <c r="H42" s="810"/>
      <c r="I42" s="810"/>
      <c r="J42" s="810"/>
    </row>
    <row r="43" spans="1:10" ht="12.75" customHeight="1" x14ac:dyDescent="0.2">
      <c r="A43" s="842"/>
      <c r="B43" s="842"/>
      <c r="C43" s="842"/>
      <c r="D43" s="842"/>
      <c r="E43" s="842"/>
      <c r="F43" s="842"/>
      <c r="G43" s="842"/>
      <c r="H43" s="842"/>
      <c r="I43" s="842"/>
      <c r="J43" s="842"/>
    </row>
    <row r="44" spans="1:10" x14ac:dyDescent="0.2">
      <c r="A44" s="810"/>
      <c r="B44" s="810"/>
      <c r="C44" s="810"/>
      <c r="D44" s="810"/>
      <c r="E44" s="810"/>
      <c r="F44" s="810"/>
      <c r="G44" s="810"/>
      <c r="H44" s="810"/>
      <c r="I44" s="810"/>
      <c r="J44" s="810"/>
    </row>
    <row r="45" spans="1:10" ht="12.75" customHeight="1" x14ac:dyDescent="0.2">
      <c r="A45" s="843" t="s">
        <v>65</v>
      </c>
      <c r="B45" s="843"/>
      <c r="C45" s="843"/>
      <c r="D45" s="843"/>
      <c r="E45" s="810"/>
      <c r="F45" s="810"/>
      <c r="G45" s="844" t="s">
        <v>66</v>
      </c>
      <c r="H45" s="844"/>
      <c r="I45" s="844"/>
      <c r="J45" s="844"/>
    </row>
    <row r="46" spans="1:10" ht="12.75" customHeight="1" x14ac:dyDescent="0.2">
      <c r="A46" s="845" t="s">
        <v>67</v>
      </c>
      <c r="B46" s="845"/>
      <c r="C46" s="845"/>
      <c r="D46" s="845"/>
      <c r="E46" s="810"/>
      <c r="F46" s="817"/>
      <c r="G46" s="818" t="s">
        <v>68</v>
      </c>
      <c r="H46" s="810"/>
      <c r="I46" s="810"/>
      <c r="J46" s="810"/>
    </row>
    <row r="47" spans="1:10" x14ac:dyDescent="0.2">
      <c r="A47" s="810"/>
      <c r="B47" s="810"/>
      <c r="C47" s="810"/>
      <c r="D47" s="810"/>
      <c r="E47" s="810"/>
      <c r="F47" s="810"/>
      <c r="G47" s="810"/>
      <c r="H47" s="810"/>
      <c r="I47" s="810"/>
      <c r="J47" s="810"/>
    </row>
    <row r="48" spans="1:10" ht="15" customHeight="1" x14ac:dyDescent="0.2">
      <c r="A48" s="846"/>
      <c r="B48" s="846"/>
      <c r="C48" s="846"/>
      <c r="D48" s="846"/>
      <c r="E48" s="819"/>
      <c r="F48" s="810"/>
      <c r="G48" s="810"/>
      <c r="H48" s="810"/>
      <c r="I48" s="810"/>
      <c r="J48" s="810"/>
    </row>
    <row r="49" spans="1:10" ht="12.75" customHeight="1" x14ac:dyDescent="0.2">
      <c r="A49" s="836" t="s">
        <v>69</v>
      </c>
      <c r="B49" s="836"/>
      <c r="C49" s="836"/>
      <c r="D49" s="836"/>
      <c r="E49" s="810"/>
      <c r="F49" s="810"/>
      <c r="G49" s="810"/>
      <c r="H49" s="810"/>
      <c r="I49" s="810"/>
      <c r="J49" s="810"/>
    </row>
    <row r="50" spans="1:10" x14ac:dyDescent="0.2">
      <c r="A50" s="820" t="s">
        <v>70</v>
      </c>
      <c r="B50" s="821" t="s">
        <v>71</v>
      </c>
      <c r="C50" s="821"/>
      <c r="D50" s="821"/>
      <c r="E50" s="821"/>
      <c r="F50" s="810"/>
      <c r="G50" s="810"/>
      <c r="H50" s="810"/>
      <c r="I50" s="810"/>
      <c r="J50" s="810"/>
    </row>
    <row r="51" spans="1:10" ht="14.25" x14ac:dyDescent="0.2">
      <c r="A51" s="820" t="s">
        <v>72</v>
      </c>
      <c r="B51" s="821" t="s">
        <v>73</v>
      </c>
      <c r="C51" s="821"/>
      <c r="D51" s="821"/>
      <c r="E51" s="819"/>
      <c r="F51" s="810"/>
      <c r="G51" s="810"/>
      <c r="H51" s="810"/>
      <c r="I51" s="810"/>
      <c r="J51" s="810"/>
    </row>
    <row r="52" spans="1:10" ht="14.25" x14ac:dyDescent="0.2">
      <c r="A52" s="820" t="s">
        <v>74</v>
      </c>
      <c r="B52" s="821">
        <v>0</v>
      </c>
      <c r="C52" s="822"/>
      <c r="D52" s="822"/>
      <c r="E52" s="819"/>
      <c r="F52" s="810"/>
      <c r="G52" s="810"/>
      <c r="H52" s="810"/>
      <c r="I52" s="810"/>
      <c r="J52" s="810"/>
    </row>
  </sheetData>
  <mergeCells count="44">
    <mergeCell ref="A5:B5"/>
    <mergeCell ref="C5:D5"/>
    <mergeCell ref="E5:J5"/>
    <mergeCell ref="I1:J1"/>
    <mergeCell ref="I2:J2"/>
    <mergeCell ref="A4:B4"/>
    <mergeCell ref="C4:D4"/>
    <mergeCell ref="E4:J4"/>
    <mergeCell ref="A23:H23"/>
    <mergeCell ref="A7:J7"/>
    <mergeCell ref="A8:J8"/>
    <mergeCell ref="A10:H10"/>
    <mergeCell ref="I10:J10"/>
    <mergeCell ref="A11:H11"/>
    <mergeCell ref="I11:J11"/>
    <mergeCell ref="A14:J14"/>
    <mergeCell ref="A16:J16"/>
    <mergeCell ref="A17:J17"/>
    <mergeCell ref="A21:H21"/>
    <mergeCell ref="A22:H22"/>
    <mergeCell ref="E36:G36"/>
    <mergeCell ref="A38:J38"/>
    <mergeCell ref="A24:H24"/>
    <mergeCell ref="A25:H25"/>
    <mergeCell ref="A26:H26"/>
    <mergeCell ref="A27:H27"/>
    <mergeCell ref="A28:H28"/>
    <mergeCell ref="A29:H29"/>
    <mergeCell ref="A49:D49"/>
    <mergeCell ref="D35:D36"/>
    <mergeCell ref="H35:H36"/>
    <mergeCell ref="I19:I20"/>
    <mergeCell ref="J19:J20"/>
    <mergeCell ref="A19:H20"/>
    <mergeCell ref="A40:J40"/>
    <mergeCell ref="A43:J43"/>
    <mergeCell ref="A45:D45"/>
    <mergeCell ref="G45:J45"/>
    <mergeCell ref="A46:D46"/>
    <mergeCell ref="A48:D48"/>
    <mergeCell ref="A30:H30"/>
    <mergeCell ref="B32:J32"/>
    <mergeCell ref="A34:J34"/>
    <mergeCell ref="E35:G35"/>
  </mergeCells>
  <pageMargins left="0.75" right="0.75" top="1" bottom="1" header="0.5" footer="0.5"/>
  <pageSetup paperSize="9" orientation="portrait" horizontalDpi="0" verticalDpi="0"/>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D998"/>
  <sheetViews>
    <sheetView tabSelected="1" view="pageBreakPreview" zoomScale="90" zoomScaleNormal="100" workbookViewId="0">
      <selection activeCell="O15" sqref="O15"/>
    </sheetView>
  </sheetViews>
  <sheetFormatPr defaultColWidth="14.42578125" defaultRowHeight="12.75" x14ac:dyDescent="0.2"/>
  <cols>
    <col min="1" max="1" width="13.42578125" style="401" customWidth="1"/>
    <col min="2" max="2" width="13.5703125" style="401" customWidth="1"/>
    <col min="3" max="3" width="18.28515625" style="401" customWidth="1"/>
    <col min="4" max="4" width="65" style="401" customWidth="1"/>
    <col min="5" max="5" width="13.28515625" style="401" customWidth="1"/>
    <col min="6" max="6" width="14.7109375" style="407" customWidth="1"/>
    <col min="7" max="7" width="30.42578125" style="408" hidden="1" customWidth="1"/>
    <col min="8" max="8" width="14.7109375" style="409" customWidth="1"/>
    <col min="9" max="9" width="15.85546875" style="409" customWidth="1"/>
    <col min="10" max="10" width="14.7109375" style="409" customWidth="1"/>
    <col min="11" max="11" width="13.42578125" style="401" customWidth="1"/>
    <col min="12" max="12" width="20.42578125" style="410" customWidth="1"/>
    <col min="13" max="13" width="13.7109375" style="411" customWidth="1"/>
    <col min="14" max="14" width="14.7109375" style="412" customWidth="1"/>
    <col min="15" max="15" width="14.7109375" style="413" customWidth="1"/>
    <col min="16" max="16" width="14.28515625" style="234" customWidth="1"/>
    <col min="17" max="17" width="10.28515625" style="234" customWidth="1"/>
    <col min="18" max="18" width="16.7109375" style="234" customWidth="1"/>
    <col min="19" max="20" width="8" style="413" customWidth="1"/>
    <col min="21" max="21" width="13.28515625" style="413" customWidth="1"/>
    <col min="22" max="30" width="8" style="413" customWidth="1"/>
    <col min="31" max="16384" width="14.42578125" style="413"/>
  </cols>
  <sheetData>
    <row r="1" spans="1:30" customFormat="1" ht="15.75" x14ac:dyDescent="0.2">
      <c r="A1" s="414"/>
      <c r="B1" s="415"/>
      <c r="C1" s="416"/>
      <c r="D1" s="416"/>
      <c r="E1" s="416"/>
      <c r="F1" s="416"/>
      <c r="G1" s="417"/>
      <c r="H1" s="416"/>
      <c r="I1" s="416"/>
      <c r="J1" s="416"/>
      <c r="K1" s="509"/>
      <c r="L1" s="510"/>
      <c r="M1" s="511"/>
      <c r="N1" s="512"/>
      <c r="O1" s="513"/>
      <c r="P1" s="299"/>
      <c r="Q1" s="596"/>
      <c r="R1" s="299"/>
      <c r="S1" s="597"/>
    </row>
    <row r="2" spans="1:30" customFormat="1" ht="14.25" x14ac:dyDescent="0.2">
      <c r="A2" s="418" t="s">
        <v>12</v>
      </c>
      <c r="B2" s="419"/>
      <c r="C2" s="419"/>
      <c r="D2" s="419"/>
      <c r="E2" s="2" t="s">
        <v>75</v>
      </c>
      <c r="F2" s="420"/>
      <c r="G2" s="421"/>
      <c r="H2" s="419"/>
      <c r="I2" s="419"/>
      <c r="J2" s="419"/>
      <c r="K2" s="514"/>
      <c r="L2" s="510"/>
      <c r="M2" s="511"/>
      <c r="N2" s="512"/>
      <c r="O2" s="513"/>
      <c r="P2" s="299"/>
      <c r="Q2" s="299"/>
      <c r="R2" s="299"/>
      <c r="S2" s="597"/>
    </row>
    <row r="3" spans="1:30" customFormat="1" ht="14.25" x14ac:dyDescent="0.2">
      <c r="A3" s="422" t="s">
        <v>76</v>
      </c>
      <c r="B3" s="423"/>
      <c r="C3" s="419"/>
      <c r="D3" s="419"/>
      <c r="E3" s="2" t="s">
        <v>77</v>
      </c>
      <c r="F3" s="419"/>
      <c r="G3" s="424"/>
      <c r="H3" s="419"/>
      <c r="I3" s="419"/>
      <c r="J3" s="419"/>
      <c r="K3" s="514"/>
      <c r="L3" s="510"/>
      <c r="M3" s="511"/>
      <c r="N3" s="512"/>
      <c r="O3" s="513"/>
      <c r="P3" s="299"/>
      <c r="Q3" s="299"/>
      <c r="R3" s="299"/>
      <c r="S3" s="597"/>
    </row>
    <row r="4" spans="1:30" customFormat="1" ht="14.25" x14ac:dyDescent="0.2">
      <c r="A4" s="425" t="s">
        <v>78</v>
      </c>
      <c r="B4" s="423"/>
      <c r="C4" s="419"/>
      <c r="D4" s="419"/>
      <c r="E4" s="2" t="s">
        <v>79</v>
      </c>
      <c r="F4" s="420"/>
      <c r="G4" s="421"/>
      <c r="H4" s="419"/>
      <c r="I4" s="419"/>
      <c r="J4" s="419"/>
      <c r="K4" s="514"/>
      <c r="L4" s="510"/>
      <c r="M4" s="511"/>
      <c r="N4" s="512"/>
      <c r="O4" s="513"/>
      <c r="P4" s="299"/>
      <c r="Q4" s="299"/>
      <c r="R4" s="299"/>
      <c r="S4" s="597"/>
    </row>
    <row r="5" spans="1:30" customFormat="1" ht="15.75" x14ac:dyDescent="0.2">
      <c r="A5" s="425" t="s">
        <v>80</v>
      </c>
      <c r="B5" s="426"/>
      <c r="C5" s="419"/>
      <c r="D5" s="419"/>
      <c r="E5" s="427" t="s">
        <v>81</v>
      </c>
      <c r="F5" s="419"/>
      <c r="G5" s="424"/>
      <c r="H5" s="428"/>
      <c r="I5" s="428"/>
      <c r="J5" s="428"/>
      <c r="K5" s="514"/>
      <c r="L5" s="510"/>
      <c r="M5" s="511"/>
      <c r="N5" s="512"/>
      <c r="O5" s="513"/>
      <c r="P5" s="299"/>
      <c r="Q5" s="299"/>
      <c r="R5" s="299"/>
      <c r="S5" s="597"/>
    </row>
    <row r="6" spans="1:30" customFormat="1" ht="15.75" x14ac:dyDescent="0.2">
      <c r="A6" s="429"/>
      <c r="B6" s="426"/>
      <c r="C6" s="419"/>
      <c r="D6" s="419"/>
      <c r="E6" s="419"/>
      <c r="F6" s="419"/>
      <c r="G6" s="424"/>
      <c r="H6" s="428"/>
      <c r="I6" s="428"/>
      <c r="J6" s="428"/>
      <c r="K6" s="514"/>
      <c r="L6" s="510"/>
      <c r="M6" s="511"/>
      <c r="N6" s="512"/>
      <c r="O6" s="513"/>
      <c r="P6" s="299"/>
      <c r="Q6" s="299"/>
      <c r="R6" s="299"/>
      <c r="S6" s="597"/>
    </row>
    <row r="7" spans="1:30" ht="14.25" x14ac:dyDescent="0.2">
      <c r="A7" s="430"/>
      <c r="B7" s="431"/>
      <c r="C7" s="431"/>
      <c r="D7" s="432"/>
      <c r="E7" s="433"/>
      <c r="F7" s="434"/>
      <c r="G7" s="435"/>
      <c r="H7" s="436"/>
      <c r="I7" s="515"/>
      <c r="J7" s="516"/>
      <c r="K7" s="517"/>
      <c r="L7" s="518"/>
      <c r="M7" s="519"/>
      <c r="N7" s="520"/>
      <c r="O7" s="521"/>
      <c r="P7" s="522"/>
      <c r="Q7" s="598">
        <v>1.2882</v>
      </c>
      <c r="R7" s="522"/>
      <c r="S7" s="406"/>
      <c r="T7" s="401"/>
      <c r="U7" s="401"/>
      <c r="V7" s="401"/>
      <c r="W7" s="401"/>
      <c r="X7" s="401"/>
      <c r="Y7" s="401"/>
      <c r="Z7" s="401"/>
      <c r="AA7" s="401"/>
      <c r="AB7" s="401"/>
      <c r="AC7" s="401"/>
      <c r="AD7" s="401"/>
    </row>
    <row r="8" spans="1:30" ht="18" x14ac:dyDescent="0.2">
      <c r="A8" s="867" t="s">
        <v>82</v>
      </c>
      <c r="B8" s="868"/>
      <c r="C8" s="869"/>
      <c r="D8" s="869"/>
      <c r="E8" s="869"/>
      <c r="F8" s="869"/>
      <c r="G8" s="869"/>
      <c r="H8" s="869"/>
      <c r="I8" s="869"/>
      <c r="J8" s="869"/>
      <c r="K8" s="870"/>
      <c r="L8" s="523"/>
      <c r="M8" s="524"/>
      <c r="N8" s="525"/>
      <c r="O8" s="526"/>
      <c r="P8" s="527"/>
      <c r="Q8" s="599"/>
      <c r="R8" s="522"/>
      <c r="S8" s="406"/>
      <c r="T8" s="401"/>
      <c r="U8" s="401"/>
      <c r="V8" s="401"/>
      <c r="W8" s="401"/>
      <c r="X8" s="401"/>
      <c r="Y8" s="401"/>
      <c r="Z8" s="401"/>
      <c r="AA8" s="401"/>
      <c r="AB8" s="401"/>
      <c r="AC8" s="401"/>
      <c r="AD8" s="401"/>
    </row>
    <row r="9" spans="1:30" ht="25.5" x14ac:dyDescent="0.2">
      <c r="A9" s="437" t="s">
        <v>83</v>
      </c>
      <c r="B9" s="438" t="s">
        <v>84</v>
      </c>
      <c r="C9" s="439" t="s">
        <v>85</v>
      </c>
      <c r="D9" s="439" t="s">
        <v>86</v>
      </c>
      <c r="E9" s="439" t="s">
        <v>87</v>
      </c>
      <c r="F9" s="440" t="s">
        <v>88</v>
      </c>
      <c r="G9" s="439" t="s">
        <v>89</v>
      </c>
      <c r="H9" s="440" t="s">
        <v>90</v>
      </c>
      <c r="I9" s="440" t="s">
        <v>91</v>
      </c>
      <c r="J9" s="440" t="s">
        <v>92</v>
      </c>
      <c r="K9" s="528" t="s">
        <v>93</v>
      </c>
      <c r="L9" s="529"/>
      <c r="M9" s="530"/>
      <c r="N9" s="531"/>
      <c r="O9" s="532"/>
      <c r="P9" s="522"/>
      <c r="Q9" s="599"/>
      <c r="R9" s="522"/>
      <c r="S9" s="406"/>
      <c r="T9" s="401"/>
      <c r="U9" s="401"/>
      <c r="V9" s="401"/>
      <c r="W9" s="401"/>
      <c r="X9" s="401"/>
      <c r="Y9" s="401"/>
      <c r="Z9" s="401"/>
      <c r="AA9" s="401"/>
      <c r="AB9" s="401"/>
      <c r="AC9" s="401"/>
      <c r="AD9" s="401"/>
    </row>
    <row r="10" spans="1:30" ht="14.25" x14ac:dyDescent="0.2">
      <c r="A10" s="441" t="s">
        <v>94</v>
      </c>
      <c r="B10" s="442"/>
      <c r="C10" s="443"/>
      <c r="D10" s="443" t="s">
        <v>95</v>
      </c>
      <c r="E10" s="443"/>
      <c r="F10" s="444"/>
      <c r="G10" s="445"/>
      <c r="H10" s="446"/>
      <c r="I10" s="446"/>
      <c r="J10" s="446"/>
      <c r="K10" s="533"/>
      <c r="L10" s="534"/>
      <c r="M10" s="535"/>
      <c r="N10" s="536"/>
      <c r="O10" s="537"/>
      <c r="P10" s="538"/>
      <c r="Q10" s="600"/>
      <c r="R10" s="560"/>
      <c r="S10" s="601"/>
      <c r="T10" s="601"/>
      <c r="U10" s="601"/>
      <c r="V10" s="601"/>
      <c r="W10" s="601"/>
      <c r="X10" s="401"/>
      <c r="Y10" s="401"/>
      <c r="Z10" s="401"/>
      <c r="AA10" s="401"/>
      <c r="AB10" s="401"/>
      <c r="AC10" s="401"/>
      <c r="AD10" s="401"/>
    </row>
    <row r="11" spans="1:30" s="397" customFormat="1" x14ac:dyDescent="0.2">
      <c r="A11" s="447" t="s">
        <v>96</v>
      </c>
      <c r="B11" s="447" t="s">
        <v>19</v>
      </c>
      <c r="C11" s="447" t="str">
        <f>COMPOSIÇÕES!A8</f>
        <v>CMP 01</v>
      </c>
      <c r="D11" s="448" t="s">
        <v>97</v>
      </c>
      <c r="E11" s="447" t="str">
        <f>COMPOSIÇÕES!G8</f>
        <v>M2</v>
      </c>
      <c r="F11" s="449">
        <f>'MEMÓRIA DE CÁLCULO'!H10</f>
        <v>7.88</v>
      </c>
      <c r="G11" s="450" t="s">
        <v>98</v>
      </c>
      <c r="H11" s="451"/>
      <c r="I11" s="449">
        <f>TRUNC(H11*Q$7,2)</f>
        <v>0</v>
      </c>
      <c r="J11" s="449">
        <f t="shared" ref="J11:J20" si="0">TRUNC(F11*I11,2)</f>
        <v>0</v>
      </c>
      <c r="K11" s="539" t="e">
        <f t="shared" ref="K11:K20" si="1">J11/J$21</f>
        <v>#DIV/0!</v>
      </c>
      <c r="L11" s="540"/>
      <c r="M11" s="541"/>
      <c r="N11" s="542"/>
      <c r="O11" s="543"/>
      <c r="P11" s="544"/>
      <c r="Q11" s="544"/>
      <c r="R11" s="589"/>
      <c r="U11" s="602"/>
    </row>
    <row r="12" spans="1:30" s="398" customFormat="1" ht="25.5" x14ac:dyDescent="0.2">
      <c r="A12" s="452" t="s">
        <v>99</v>
      </c>
      <c r="B12" s="452" t="s">
        <v>14</v>
      </c>
      <c r="C12" s="452">
        <v>93584</v>
      </c>
      <c r="D12" s="453" t="str">
        <f>IFERROR(VLOOKUP(C12,[3]planilhanull!$A$7:$L$6859,8,FALSE),IFERROR(VLOOKUP(C12,[4]JANEIRO_21!$A$9:$E$1593,2,FALSE),IFERROR(VLOOKUP(C12,[5]sheet1!$A$8:$E$5281,2,FALSE),0)))</f>
        <v>EXECUÇÃO DE DEPÓSITO EM CANTEIRO DE OBRA EM CHAPA DE MADEIRA COMPENSADA, NÃO INCLUSO MOBILIÁRIO. AF_04/2016</v>
      </c>
      <c r="E12" s="454" t="str">
        <f>IFERROR(VLOOKUP(C12,[3]planilhanull!$A$7:$L$6859,9,FALSE),IFERROR(VLOOKUP(C12,[4]JANEIRO_21!$A$9:$E$1593,8,FALSE),IFERROR(VLOOKUP(C12,[5]sheet1!$A$8:$E$5281,3,FALSE),0)))</f>
        <v>M2</v>
      </c>
      <c r="F12" s="455">
        <f>'MEMÓRIA DE CÁLCULO'!H11</f>
        <v>12</v>
      </c>
      <c r="G12" s="456" t="s">
        <v>100</v>
      </c>
      <c r="H12" s="457"/>
      <c r="I12" s="455">
        <f t="shared" ref="I11:I20" si="2">TRUNC(H12*Q$7,2)</f>
        <v>0</v>
      </c>
      <c r="J12" s="455">
        <f t="shared" si="0"/>
        <v>0</v>
      </c>
      <c r="K12" s="545" t="e">
        <f t="shared" si="1"/>
        <v>#DIV/0!</v>
      </c>
      <c r="L12" s="546"/>
      <c r="M12" s="547"/>
      <c r="N12" s="548"/>
      <c r="O12" s="549"/>
      <c r="P12" s="550"/>
      <c r="Q12" s="550"/>
      <c r="R12" s="574"/>
      <c r="S12" s="603"/>
      <c r="T12" s="603"/>
      <c r="U12" s="604"/>
      <c r="V12" s="603"/>
      <c r="W12" s="603"/>
    </row>
    <row r="13" spans="1:30" s="398" customFormat="1" x14ac:dyDescent="0.2">
      <c r="A13" s="452" t="s">
        <v>101</v>
      </c>
      <c r="B13" s="452" t="s">
        <v>14</v>
      </c>
      <c r="C13" s="452">
        <v>98458</v>
      </c>
      <c r="D13" s="453" t="str">
        <f>IFERROR(VLOOKUP(C13,[3]planilhanull!$A$7:$L$6859,8,FALSE),IFERROR(VLOOKUP(C13,[4]JANEIRO_21!$A$9:$E$1593,2,FALSE),IFERROR(VLOOKUP(C13,[5]sheet1!$A$8:$E$5281,2,FALSE),0)))</f>
        <v>TAPUME COM COMPENSADO DE MADEIRA. AF_05/2018</v>
      </c>
      <c r="E13" s="454" t="str">
        <f>IFERROR(VLOOKUP(C13,[3]planilhanull!$A$7:$L$6859,9,FALSE),IFERROR(VLOOKUP(C13,[4]JANEIRO_21!$A$9:$E$1593,8,FALSE),IFERROR(VLOOKUP(C13,[5]sheet1!$A$8:$E$5281,3,FALSE),0)))</f>
        <v>M2</v>
      </c>
      <c r="F13" s="455">
        <f>'MEMÓRIA DE CÁLCULO'!H12</f>
        <v>120</v>
      </c>
      <c r="G13" s="456" t="s">
        <v>102</v>
      </c>
      <c r="H13" s="457"/>
      <c r="I13" s="455">
        <f t="shared" si="2"/>
        <v>0</v>
      </c>
      <c r="J13" s="455">
        <f t="shared" si="0"/>
        <v>0</v>
      </c>
      <c r="K13" s="545" t="e">
        <f t="shared" si="1"/>
        <v>#DIV/0!</v>
      </c>
      <c r="L13" s="546"/>
      <c r="M13" s="547"/>
      <c r="N13" s="548"/>
      <c r="O13" s="549"/>
      <c r="P13" s="550"/>
      <c r="Q13" s="550"/>
      <c r="R13" s="574"/>
      <c r="S13" s="603"/>
      <c r="T13" s="603"/>
      <c r="U13" s="604"/>
      <c r="V13" s="603"/>
      <c r="W13" s="603"/>
    </row>
    <row r="14" spans="1:30" s="398" customFormat="1" ht="25.5" x14ac:dyDescent="0.2">
      <c r="A14" s="452" t="s">
        <v>103</v>
      </c>
      <c r="B14" s="452" t="s">
        <v>14</v>
      </c>
      <c r="C14" s="452">
        <v>93207</v>
      </c>
      <c r="D14" s="453" t="str">
        <f>IFERROR(VLOOKUP(C14,[3]planilhanull!$A$7:$L$6859,8,FALSE),IFERROR(VLOOKUP(C14,[4]JANEIRO_21!$A$9:$E$1593,2,FALSE),IFERROR(VLOOKUP(C14,[5]sheet1!$A$8:$E$5281,2,FALSE),0)))</f>
        <v>EXECUÇÃO DE ESCRITÓRIO EM CANTEIRO DE OBRA EM CHAPA DE MADEIRA COMPENSADA, NÃO INCLUSO MOBILIÁRIO E EQUIPAMENTOS. AF_02/2016</v>
      </c>
      <c r="E14" s="454" t="str">
        <f>IFERROR(VLOOKUP(C14,[3]planilhanull!$A$7:$L$6859,9,FALSE),IFERROR(VLOOKUP(C14,[4]JANEIRO_21!$A$9:$E$1593,8,FALSE),IFERROR(VLOOKUP(C14,[5]sheet1!$A$8:$E$5281,3,FALSE),0)))</f>
        <v>M2</v>
      </c>
      <c r="F14" s="455">
        <f>'MEMÓRIA DE CÁLCULO'!H13</f>
        <v>6</v>
      </c>
      <c r="G14" s="456" t="s">
        <v>104</v>
      </c>
      <c r="H14" s="457"/>
      <c r="I14" s="455">
        <f t="shared" si="2"/>
        <v>0</v>
      </c>
      <c r="J14" s="455">
        <f t="shared" si="0"/>
        <v>0</v>
      </c>
      <c r="K14" s="545" t="e">
        <f t="shared" si="1"/>
        <v>#DIV/0!</v>
      </c>
      <c r="L14" s="546"/>
      <c r="M14" s="547"/>
      <c r="N14" s="548"/>
      <c r="O14" s="549"/>
      <c r="P14" s="550"/>
      <c r="Q14" s="550"/>
      <c r="R14" s="574"/>
      <c r="S14" s="603"/>
      <c r="T14" s="603"/>
      <c r="U14" s="604"/>
      <c r="V14" s="603"/>
      <c r="W14" s="603"/>
    </row>
    <row r="15" spans="1:30" s="398" customFormat="1" ht="25.5" x14ac:dyDescent="0.2">
      <c r="A15" s="452" t="s">
        <v>105</v>
      </c>
      <c r="B15" s="452" t="s">
        <v>14</v>
      </c>
      <c r="C15" s="452">
        <v>93210</v>
      </c>
      <c r="D15" s="453" t="str">
        <f>IFERROR(VLOOKUP(C15,[3]planilhanull!$A$7:$L$6859,8,FALSE),IFERROR(VLOOKUP(C15,[4]JANEIRO_21!$A$9:$E$1593,2,FALSE),IFERROR(VLOOKUP(C15,[5]sheet1!$A$8:$E$5281,2,FALSE),0)))</f>
        <v>EXECUÇÃO DE REFEITÓRIO EM CANTEIRO DE OBRA EM CHAPA DE MADEIRA COMPENSADA, NÃO INCLUSO MOBILIÁRIO E EQUIPAMENTOS. AF_02/2016</v>
      </c>
      <c r="E15" s="454" t="str">
        <f>IFERROR(VLOOKUP(C15,[3]planilhanull!$A$7:$L$6859,9,FALSE),IFERROR(VLOOKUP(C15,[4]JANEIRO_21!$A$9:$E$1593,8,FALSE),IFERROR(VLOOKUP(C15,[5]sheet1!$A$8:$E$5281,3,FALSE),0)))</f>
        <v>M2</v>
      </c>
      <c r="F15" s="455">
        <f>'MEMÓRIA DE CÁLCULO'!H14</f>
        <v>6</v>
      </c>
      <c r="G15" s="456" t="s">
        <v>106</v>
      </c>
      <c r="H15" s="457"/>
      <c r="I15" s="455">
        <f t="shared" si="2"/>
        <v>0</v>
      </c>
      <c r="J15" s="455">
        <f t="shared" si="0"/>
        <v>0</v>
      </c>
      <c r="K15" s="545" t="e">
        <f t="shared" si="1"/>
        <v>#DIV/0!</v>
      </c>
      <c r="L15" s="546"/>
      <c r="M15" s="547"/>
      <c r="N15" s="548"/>
      <c r="O15" s="549"/>
      <c r="P15" s="550"/>
      <c r="Q15" s="550"/>
      <c r="R15" s="574"/>
      <c r="S15" s="603"/>
      <c r="T15" s="603"/>
      <c r="U15" s="604"/>
      <c r="V15" s="603"/>
      <c r="W15" s="603"/>
    </row>
    <row r="16" spans="1:30" s="398" customFormat="1" x14ac:dyDescent="0.2">
      <c r="A16" s="452" t="s">
        <v>107</v>
      </c>
      <c r="B16" s="458" t="s">
        <v>15</v>
      </c>
      <c r="C16" s="458">
        <v>101000114</v>
      </c>
      <c r="D16" s="453" t="str">
        <f>IFERROR(VLOOKUP(C16,[3]planilhanull!$A$7:$L$6859,8,FALSE),IFERROR(VLOOKUP(C16,[4]JANEIRO_21!$A$9:$E$1593,2,FALSE),IFERROR(VLOOKUP(C16,[5]sheet1!$A$8:$E$5281,2,FALSE),0)))</f>
        <v>INSTALACAO PROVISORIA DE AGUA E ESGOTO /UN</v>
      </c>
      <c r="E16" s="454" t="s">
        <v>108</v>
      </c>
      <c r="F16" s="459">
        <f>'MEMÓRIA DE CÁLCULO'!H15</f>
        <v>1</v>
      </c>
      <c r="G16" s="460"/>
      <c r="H16" s="457"/>
      <c r="I16" s="455">
        <f t="shared" si="2"/>
        <v>0</v>
      </c>
      <c r="J16" s="455">
        <f t="shared" si="0"/>
        <v>0</v>
      </c>
      <c r="K16" s="545" t="e">
        <f t="shared" si="1"/>
        <v>#DIV/0!</v>
      </c>
      <c r="L16" s="546"/>
      <c r="M16" s="547"/>
      <c r="N16" s="548"/>
      <c r="O16" s="549"/>
      <c r="P16" s="550"/>
      <c r="Q16" s="550"/>
      <c r="R16" s="574"/>
      <c r="S16" s="603"/>
      <c r="T16" s="603"/>
      <c r="U16" s="604"/>
      <c r="V16" s="603"/>
      <c r="W16" s="603"/>
    </row>
    <row r="17" spans="1:30" s="398" customFormat="1" x14ac:dyDescent="0.2">
      <c r="A17" s="452" t="s">
        <v>109</v>
      </c>
      <c r="B17" s="458" t="s">
        <v>15</v>
      </c>
      <c r="C17" s="458">
        <v>101000118</v>
      </c>
      <c r="D17" s="453" t="str">
        <f>IFERROR(VLOOKUP(C17,[3]planilhanull!$A$7:$L$6859,8,FALSE),IFERROR(VLOOKUP(C17,[4]JANEIRO_21!$A$9:$E$1593,2,FALSE),IFERROR(VLOOKUP(C17,[5]sheet1!$A$8:$E$5281,2,FALSE),0)))</f>
        <v>INSTALACAO PROVISORIA DE LUZ E FORCA /UN</v>
      </c>
      <c r="E17" s="454" t="s">
        <v>108</v>
      </c>
      <c r="F17" s="459">
        <f>'MEMÓRIA DE CÁLCULO'!H16</f>
        <v>1</v>
      </c>
      <c r="G17" s="460"/>
      <c r="H17" s="457"/>
      <c r="I17" s="455">
        <f t="shared" si="2"/>
        <v>0</v>
      </c>
      <c r="J17" s="455">
        <f t="shared" si="0"/>
        <v>0</v>
      </c>
      <c r="K17" s="545" t="e">
        <f t="shared" si="1"/>
        <v>#DIV/0!</v>
      </c>
      <c r="L17" s="546"/>
      <c r="M17" s="547"/>
      <c r="N17" s="548"/>
      <c r="O17" s="549"/>
      <c r="P17" s="550"/>
      <c r="Q17" s="550"/>
      <c r="R17" s="574"/>
      <c r="S17" s="603"/>
      <c r="T17" s="603"/>
      <c r="U17" s="604"/>
      <c r="V17" s="603"/>
      <c r="W17" s="603"/>
    </row>
    <row r="18" spans="1:30" s="398" customFormat="1" ht="25.5" x14ac:dyDescent="0.2">
      <c r="A18" s="452" t="s">
        <v>110</v>
      </c>
      <c r="B18" s="458" t="s">
        <v>14</v>
      </c>
      <c r="C18" s="458">
        <v>99059</v>
      </c>
      <c r="D18" s="453" t="str">
        <f>IFERROR(VLOOKUP(C18,[3]planilhanull!$A$7:$L$6859,8,FALSE),IFERROR(VLOOKUP(C18,[4]JANEIRO_21!$A$9:$E$1593,2,FALSE),IFERROR(VLOOKUP(C18,[5]sheet1!$A$8:$E$5281,2,FALSE),0)))</f>
        <v>LOCACAO CONVENCIONAL DE OBRA, UTILIZANDO GABARITO DE TÁBUAS CORRIDAS PONTALETADAS A CADA 2,00M -  2 UTILIZAÇÕES. AF_10/2018</v>
      </c>
      <c r="E18" s="454" t="s">
        <v>111</v>
      </c>
      <c r="F18" s="459">
        <v>350</v>
      </c>
      <c r="G18" s="460"/>
      <c r="H18" s="457"/>
      <c r="I18" s="455">
        <f t="shared" si="2"/>
        <v>0</v>
      </c>
      <c r="J18" s="455">
        <f t="shared" si="0"/>
        <v>0</v>
      </c>
      <c r="K18" s="545" t="e">
        <f t="shared" si="1"/>
        <v>#DIV/0!</v>
      </c>
      <c r="L18" s="546"/>
      <c r="M18" s="547"/>
      <c r="N18" s="548"/>
      <c r="O18" s="549"/>
      <c r="P18" s="550"/>
      <c r="Q18" s="550"/>
      <c r="R18" s="574"/>
      <c r="S18" s="603"/>
      <c r="T18" s="603"/>
      <c r="U18" s="604"/>
      <c r="V18" s="603"/>
      <c r="W18" s="603"/>
    </row>
    <row r="19" spans="1:30" x14ac:dyDescent="0.2">
      <c r="A19" s="452" t="s">
        <v>112</v>
      </c>
      <c r="B19" s="461" t="s">
        <v>15</v>
      </c>
      <c r="C19" s="461">
        <v>201002161</v>
      </c>
      <c r="D19" s="453" t="str">
        <f>IFERROR(VLOOKUP(C19,[3]planilhanull!$A$7:$L$6859,8,FALSE),IFERROR(VLOOKUP(C19,[4]JANEIRO_21!$A$9:$E$1593,2,FALSE),IFERROR(VLOOKUP(C19,[5]sheet1!$A$8:$E$5281,2,FALSE),0)))</f>
        <v>LOCACAO DE CACAMBA (4M3) (7 DIAS) /UN</v>
      </c>
      <c r="E19" s="454" t="s">
        <v>108</v>
      </c>
      <c r="F19" s="462">
        <v>25</v>
      </c>
      <c r="G19" s="463" t="s">
        <v>113</v>
      </c>
      <c r="H19" s="457"/>
      <c r="I19" s="462">
        <f t="shared" si="2"/>
        <v>0</v>
      </c>
      <c r="J19" s="462">
        <f t="shared" si="0"/>
        <v>0</v>
      </c>
      <c r="K19" s="551" t="e">
        <f t="shared" si="1"/>
        <v>#DIV/0!</v>
      </c>
      <c r="L19" s="540"/>
      <c r="M19" s="552"/>
      <c r="N19" s="553"/>
      <c r="O19" s="554"/>
      <c r="P19" s="538"/>
      <c r="Q19" s="538"/>
      <c r="R19" s="560"/>
      <c r="S19" s="601"/>
      <c r="T19" s="601"/>
      <c r="U19" s="605"/>
      <c r="V19" s="601"/>
      <c r="W19" s="601"/>
      <c r="X19" s="401"/>
      <c r="Y19" s="401"/>
      <c r="Z19" s="401"/>
      <c r="AA19" s="401"/>
      <c r="AB19" s="401"/>
      <c r="AC19" s="401"/>
      <c r="AD19" s="401"/>
    </row>
    <row r="20" spans="1:30" ht="25.5" x14ac:dyDescent="0.2">
      <c r="A20" s="452" t="s">
        <v>114</v>
      </c>
      <c r="B20" s="461" t="s">
        <v>14</v>
      </c>
      <c r="C20" s="461">
        <v>72840</v>
      </c>
      <c r="D20" s="453" t="s">
        <v>115</v>
      </c>
      <c r="E20" s="454" t="s">
        <v>116</v>
      </c>
      <c r="F20" s="462">
        <v>12000</v>
      </c>
      <c r="G20" s="463" t="s">
        <v>117</v>
      </c>
      <c r="H20" s="457"/>
      <c r="I20" s="462">
        <f t="shared" si="2"/>
        <v>0</v>
      </c>
      <c r="J20" s="462">
        <f t="shared" si="0"/>
        <v>0</v>
      </c>
      <c r="K20" s="551" t="e">
        <f t="shared" si="1"/>
        <v>#DIV/0!</v>
      </c>
      <c r="L20" s="540"/>
      <c r="M20" s="552"/>
      <c r="N20" s="553"/>
      <c r="O20" s="554"/>
      <c r="P20" s="538"/>
      <c r="Q20" s="538"/>
      <c r="R20" s="560"/>
      <c r="S20" s="601"/>
      <c r="T20" s="601"/>
      <c r="U20" s="605"/>
      <c r="V20" s="601"/>
      <c r="W20" s="601"/>
      <c r="X20" s="401"/>
      <c r="Y20" s="401"/>
      <c r="Z20" s="401"/>
      <c r="AA20" s="401"/>
      <c r="AB20" s="401"/>
      <c r="AC20" s="401"/>
      <c r="AD20" s="401"/>
    </row>
    <row r="21" spans="1:30" x14ac:dyDescent="0.2">
      <c r="A21" s="464"/>
      <c r="B21" s="465"/>
      <c r="C21" s="466"/>
      <c r="D21" s="466"/>
      <c r="E21" s="467"/>
      <c r="F21" s="468"/>
      <c r="G21" s="469"/>
      <c r="H21" s="468"/>
      <c r="I21" s="555" t="s">
        <v>118</v>
      </c>
      <c r="J21" s="555">
        <f>SUM(J11:J20)</f>
        <v>0</v>
      </c>
      <c r="K21" s="556" t="e">
        <f>SUM(K11:K19)</f>
        <v>#DIV/0!</v>
      </c>
      <c r="L21" s="540"/>
      <c r="M21" s="557"/>
      <c r="N21" s="558"/>
      <c r="O21" s="559"/>
      <c r="P21" s="560"/>
      <c r="Q21" s="538"/>
      <c r="R21" s="560"/>
      <c r="S21" s="601"/>
      <c r="T21" s="601"/>
      <c r="U21" s="601"/>
      <c r="V21" s="601"/>
      <c r="W21" s="601"/>
      <c r="X21" s="401"/>
      <c r="Y21" s="401"/>
      <c r="Z21" s="401"/>
      <c r="AA21" s="401"/>
      <c r="AB21" s="401"/>
      <c r="AC21" s="401"/>
      <c r="AD21" s="401"/>
    </row>
    <row r="22" spans="1:30" x14ac:dyDescent="0.2">
      <c r="A22" s="470"/>
      <c r="B22" s="471"/>
      <c r="C22" s="472"/>
      <c r="D22" s="473"/>
      <c r="E22" s="474"/>
      <c r="F22" s="475"/>
      <c r="G22" s="476"/>
      <c r="H22" s="475"/>
      <c r="I22" s="561" t="s">
        <v>119</v>
      </c>
      <c r="J22" s="561">
        <f>SUM(J21)</f>
        <v>0</v>
      </c>
      <c r="K22" s="562" t="e">
        <f>J22/J241</f>
        <v>#DIV/0!</v>
      </c>
      <c r="L22" s="540"/>
      <c r="M22" s="563"/>
      <c r="N22" s="558"/>
      <c r="O22" s="559"/>
      <c r="P22" s="560" t="e">
        <f>IF(K22&gt;4%,"Verifique","ok")</f>
        <v>#DIV/0!</v>
      </c>
      <c r="Q22" s="538"/>
      <c r="R22" s="560"/>
      <c r="S22" s="601"/>
      <c r="T22" s="601"/>
      <c r="U22" s="601"/>
      <c r="V22" s="601"/>
      <c r="W22" s="601"/>
      <c r="X22" s="401"/>
      <c r="Y22" s="401"/>
      <c r="Z22" s="401"/>
      <c r="AA22" s="401"/>
      <c r="AB22" s="401"/>
      <c r="AC22" s="401"/>
      <c r="AD22" s="401"/>
    </row>
    <row r="23" spans="1:30" ht="14.25" x14ac:dyDescent="0.2">
      <c r="A23" s="441" t="s">
        <v>120</v>
      </c>
      <c r="B23" s="442"/>
      <c r="C23" s="443"/>
      <c r="D23" s="443" t="s">
        <v>121</v>
      </c>
      <c r="E23" s="443"/>
      <c r="F23" s="444"/>
      <c r="G23" s="445"/>
      <c r="H23" s="446"/>
      <c r="I23" s="446"/>
      <c r="J23" s="446"/>
      <c r="K23" s="533"/>
      <c r="L23" s="540"/>
      <c r="M23" s="563"/>
      <c r="N23" s="558"/>
      <c r="O23" s="559"/>
      <c r="P23" s="560"/>
      <c r="Q23" s="538"/>
      <c r="R23" s="560"/>
      <c r="S23" s="601"/>
      <c r="T23" s="601"/>
      <c r="U23" s="601"/>
      <c r="V23" s="601"/>
      <c r="W23" s="601"/>
      <c r="X23" s="401"/>
      <c r="Y23" s="401"/>
      <c r="Z23" s="401"/>
      <c r="AA23" s="401"/>
      <c r="AB23" s="401"/>
      <c r="AC23" s="401"/>
      <c r="AD23" s="401"/>
    </row>
    <row r="24" spans="1:30" ht="14.25" x14ac:dyDescent="0.2">
      <c r="A24" s="441" t="s">
        <v>122</v>
      </c>
      <c r="B24" s="442"/>
      <c r="C24" s="443"/>
      <c r="D24" s="443" t="s">
        <v>123</v>
      </c>
      <c r="E24" s="443"/>
      <c r="F24" s="444"/>
      <c r="G24" s="445"/>
      <c r="H24" s="446"/>
      <c r="I24" s="446"/>
      <c r="J24" s="446"/>
      <c r="K24" s="533"/>
      <c r="L24" s="540"/>
      <c r="M24" s="563"/>
      <c r="N24" s="558"/>
      <c r="O24" s="559"/>
      <c r="P24" s="560"/>
      <c r="Q24" s="538"/>
      <c r="R24" s="560"/>
      <c r="S24" s="601"/>
      <c r="T24" s="601"/>
      <c r="U24" s="601"/>
      <c r="V24" s="601"/>
      <c r="W24" s="601"/>
      <c r="X24" s="401"/>
      <c r="Y24" s="401"/>
      <c r="Z24" s="401"/>
      <c r="AA24" s="401"/>
      <c r="AB24" s="401"/>
      <c r="AC24" s="401"/>
      <c r="AD24" s="401"/>
    </row>
    <row r="25" spans="1:30" x14ac:dyDescent="0.2">
      <c r="A25" s="452" t="s">
        <v>124</v>
      </c>
      <c r="B25" s="452" t="s">
        <v>14</v>
      </c>
      <c r="C25" s="452">
        <v>98524</v>
      </c>
      <c r="D25" s="453" t="str">
        <f>IFERROR(VLOOKUP(C25,[3]planilhanull!$A$7:$L$6859,8,FALSE),IFERROR(VLOOKUP(C25,[4]JANEIRO_21!$A$9:$E$1593,2,FALSE),IFERROR(VLOOKUP(C25,[5]sheet1!$A$8:$E$5281,2,FALSE),0)))</f>
        <v>LIMPEZA MANUAL DE VEGETAÇÃO EM TERRENO COM ENXADA.AF_05/2018</v>
      </c>
      <c r="E25" s="454" t="s">
        <v>125</v>
      </c>
      <c r="F25" s="455">
        <f>'MEMÓRIA DE CÁLCULO'!H21</f>
        <v>350</v>
      </c>
      <c r="G25" s="456"/>
      <c r="H25" s="477"/>
      <c r="I25" s="455">
        <f>TRUNC(H25*Q$7,2)</f>
        <v>0</v>
      </c>
      <c r="J25" s="455">
        <f>TRUNC(F25*I25,2)</f>
        <v>0</v>
      </c>
      <c r="K25" s="545" t="e">
        <f>J25/$J$31</f>
        <v>#DIV/0!</v>
      </c>
      <c r="L25" s="540"/>
      <c r="M25" s="563"/>
      <c r="N25" s="558"/>
      <c r="O25" s="559"/>
      <c r="P25" s="560"/>
      <c r="Q25" s="538"/>
      <c r="R25" s="560"/>
      <c r="S25" s="601"/>
      <c r="T25" s="601"/>
      <c r="U25" s="601"/>
      <c r="V25" s="601"/>
      <c r="W25" s="601"/>
      <c r="X25" s="401"/>
      <c r="Y25" s="401"/>
      <c r="Z25" s="401"/>
      <c r="AA25" s="401"/>
      <c r="AB25" s="401"/>
      <c r="AC25" s="401"/>
      <c r="AD25" s="401"/>
    </row>
    <row r="26" spans="1:30" s="399" customFormat="1" ht="25.5" x14ac:dyDescent="0.2">
      <c r="A26" s="452" t="s">
        <v>126</v>
      </c>
      <c r="B26" s="452" t="s">
        <v>15</v>
      </c>
      <c r="C26" s="458">
        <v>401001126</v>
      </c>
      <c r="D26" s="453" t="str">
        <f>IFERROR(VLOOKUP(C26,[3]planilhanull!$A$7:$L$6859,8,FALSE),IFERROR(VLOOKUP(C26,[4]JANEIRO_21!$A$9:$E$1593,2,FALSE),IFERROR(VLOOKUP(C26,[5]sheet1!$A$8:$E$5281,2,FALSE),0)))</f>
        <v>ATERRO MANUAL EM CAMADAS DE 20 CM, UMIDECIDAS E FORTEMENTE APILOADAS, COM AQUISICAO DE TERRA /M3</v>
      </c>
      <c r="E26" s="454" t="s">
        <v>127</v>
      </c>
      <c r="F26" s="455">
        <f>'MEMÓRIA DE CÁLCULO'!H22</f>
        <v>70</v>
      </c>
      <c r="G26" s="455">
        <f>'MEMÓRIA DE CÁLCULO'!I22</f>
        <v>0</v>
      </c>
      <c r="H26" s="477"/>
      <c r="I26" s="455">
        <f>TRUNC(H26*Q$7,2)</f>
        <v>0</v>
      </c>
      <c r="J26" s="455">
        <f>TRUNC(F26*I26,2)</f>
        <v>0</v>
      </c>
      <c r="K26" s="545" t="e">
        <f>J26/$J$31</f>
        <v>#DIV/0!</v>
      </c>
      <c r="L26" s="540"/>
      <c r="M26" s="564"/>
      <c r="N26" s="565"/>
      <c r="O26" s="566"/>
      <c r="P26" s="567"/>
      <c r="Q26" s="606"/>
      <c r="R26" s="567"/>
      <c r="S26" s="404"/>
      <c r="T26" s="404"/>
      <c r="U26" s="607"/>
      <c r="V26" s="404"/>
      <c r="W26" s="404"/>
    </row>
    <row r="27" spans="1:30" s="399" customFormat="1" x14ac:dyDescent="0.2">
      <c r="A27" s="452" t="s">
        <v>128</v>
      </c>
      <c r="B27" s="478" t="s">
        <v>14</v>
      </c>
      <c r="C27" s="479">
        <v>97082</v>
      </c>
      <c r="D27" s="480" t="str">
        <f>IFERROR(VLOOKUP(C27,[3]planilhanull!$A$7:$L$6859,8,FALSE),IFERROR(VLOOKUP(C27,[4]JANEIRO_21!$A$9:$E$1593,2,FALSE),IFERROR(VLOOKUP(C27,[5]sheet1!$A$8:$E$5281,2,FALSE),0)))</f>
        <v>ESCAVAÇÃO MANUAL DE VIGA DE BORDA PARA RADIER. AF_09/2017</v>
      </c>
      <c r="E27" s="454" t="s">
        <v>129</v>
      </c>
      <c r="F27" s="455">
        <f>ESTRUTURAS!E9</f>
        <v>41.53</v>
      </c>
      <c r="G27" s="455"/>
      <c r="H27" s="477"/>
      <c r="I27" s="455">
        <f>TRUNC(H27*Q$7,2)</f>
        <v>0</v>
      </c>
      <c r="J27" s="455">
        <f>TRUNC(F27*I27,2)</f>
        <v>0</v>
      </c>
      <c r="K27" s="545" t="e">
        <f>J27/$J$31</f>
        <v>#DIV/0!</v>
      </c>
      <c r="L27" s="540"/>
      <c r="M27" s="564"/>
      <c r="N27" s="565"/>
      <c r="O27" s="566"/>
      <c r="P27" s="567"/>
      <c r="Q27" s="606"/>
      <c r="R27" s="567"/>
      <c r="S27" s="404"/>
      <c r="T27" s="404"/>
      <c r="U27" s="607"/>
      <c r="V27" s="404"/>
      <c r="W27" s="404"/>
    </row>
    <row r="28" spans="1:30" s="399" customFormat="1" ht="25.5" x14ac:dyDescent="0.2">
      <c r="A28" s="452"/>
      <c r="B28" s="478" t="s">
        <v>14</v>
      </c>
      <c r="C28" s="479">
        <v>101616</v>
      </c>
      <c r="D28" s="480" t="str">
        <f>IFERROR(VLOOKUP(C28,[3]planilhanull!$A$7:$L$6859,8,FALSE),IFERROR(VLOOKUP(C28,[4]JANEIRO_21!$A$9:$E$1593,2,FALSE),IFERROR(VLOOKUP(C28,[5]sheet1!$A$8:$E$5281,2,FALSE),0)))</f>
        <v>PREPARO DE FUNDO DE VALA COM LARGURA MENOR QUE 1,5 M (ACERTO DO SOLO NATURAL). AF_08/2020</v>
      </c>
      <c r="E28" s="454" t="s">
        <v>130</v>
      </c>
      <c r="F28" s="455">
        <f>ESTRUTURAS!E10</f>
        <v>39.340000000000003</v>
      </c>
      <c r="G28" s="455"/>
      <c r="H28" s="477"/>
      <c r="I28" s="455">
        <f>TRUNC(H28*Q$7,2)</f>
        <v>0</v>
      </c>
      <c r="J28" s="455">
        <f>TRUNC(F28*I28,2)</f>
        <v>0</v>
      </c>
      <c r="K28" s="545" t="e">
        <f>J28/$J$31</f>
        <v>#DIV/0!</v>
      </c>
      <c r="L28" s="540"/>
      <c r="M28" s="564"/>
      <c r="N28" s="565"/>
      <c r="O28" s="566"/>
      <c r="P28" s="567"/>
      <c r="Q28" s="606"/>
      <c r="R28" s="567"/>
      <c r="S28" s="404"/>
      <c r="T28" s="404"/>
      <c r="U28" s="607"/>
      <c r="V28" s="404"/>
      <c r="W28" s="404"/>
    </row>
    <row r="29" spans="1:30" s="399" customFormat="1" ht="38.25" x14ac:dyDescent="0.2">
      <c r="A29" s="452" t="s">
        <v>131</v>
      </c>
      <c r="B29" s="452" t="s">
        <v>14</v>
      </c>
      <c r="C29" s="481">
        <v>96995</v>
      </c>
      <c r="D29" s="453" t="str">
        <f>IFERROR(VLOOKUP(C29,[3]planilhanull!$A$7:$L$6859,8,FALSE),IFERROR(VLOOKUP(C29,[4]JANEIRO_21!$A$9:$E$1593,2,FALSE),IFERROR(VLOOKUP(C29,[5]sheet1!$A$8:$E$5281,2,FALSE),0)))</f>
        <v>REATERRO MANUAL APILOADO COM SOQUETE. AF_10/2017</v>
      </c>
      <c r="E29" s="454" t="str">
        <f>IFERROR(VLOOKUP(C29,[3]planilhanull!$A$7:$L$6859,9,FALSE),IFERROR(VLOOKUP(C29,[4]JANEIRO_21!$A$9:$E$1593,8,FALSE),IFERROR(VLOOKUP(C29,[5]sheet1!$A$8:$E$5281,3,FALSE),0)))</f>
        <v>M3</v>
      </c>
      <c r="F29" s="455">
        <f>ESTRUTURAS!E15</f>
        <v>26.38</v>
      </c>
      <c r="G29" s="456" t="s">
        <v>132</v>
      </c>
      <c r="H29" s="477"/>
      <c r="I29" s="455">
        <f>TRUNC(H29*Q$7,2)</f>
        <v>0</v>
      </c>
      <c r="J29" s="455">
        <f>TRUNC(F29*I29,2)</f>
        <v>0</v>
      </c>
      <c r="K29" s="545" t="e">
        <f>J29/$J$31</f>
        <v>#DIV/0!</v>
      </c>
      <c r="L29" s="540"/>
      <c r="M29" s="564">
        <f>265*0.2</f>
        <v>53</v>
      </c>
      <c r="N29" s="565"/>
      <c r="O29" s="566"/>
      <c r="P29" s="567"/>
      <c r="Q29" s="606"/>
      <c r="R29" s="567"/>
      <c r="S29" s="404"/>
      <c r="T29" s="404"/>
      <c r="U29" s="607"/>
      <c r="V29" s="404"/>
      <c r="W29" s="404"/>
    </row>
    <row r="30" spans="1:30" x14ac:dyDescent="0.2">
      <c r="A30" s="464"/>
      <c r="B30" s="465"/>
      <c r="C30" s="466"/>
      <c r="D30" s="466"/>
      <c r="E30" s="467"/>
      <c r="F30" s="449"/>
      <c r="G30" s="469"/>
      <c r="H30" s="468"/>
      <c r="I30" s="555" t="s">
        <v>133</v>
      </c>
      <c r="J30" s="555">
        <f>SUM(J25:J29)</f>
        <v>0</v>
      </c>
      <c r="K30" s="556" t="e">
        <f>SUM(K25:K29)</f>
        <v>#DIV/0!</v>
      </c>
      <c r="L30" s="540"/>
      <c r="M30" s="568"/>
      <c r="N30" s="558"/>
      <c r="O30" s="559"/>
      <c r="P30" s="560"/>
      <c r="Q30" s="538"/>
      <c r="R30" s="560"/>
      <c r="S30" s="601"/>
      <c r="T30" s="601"/>
      <c r="U30" s="601"/>
      <c r="V30" s="601"/>
      <c r="W30" s="601"/>
      <c r="X30" s="401"/>
      <c r="Y30" s="401"/>
      <c r="Z30" s="401"/>
      <c r="AA30" s="401"/>
      <c r="AB30" s="401"/>
      <c r="AC30" s="401"/>
      <c r="AD30" s="401"/>
    </row>
    <row r="31" spans="1:30" x14ac:dyDescent="0.2">
      <c r="A31" s="482"/>
      <c r="B31" s="483"/>
      <c r="C31" s="484"/>
      <c r="D31" s="484"/>
      <c r="E31" s="485"/>
      <c r="F31" s="449"/>
      <c r="G31" s="486"/>
      <c r="H31" s="487"/>
      <c r="I31" s="561" t="s">
        <v>134</v>
      </c>
      <c r="J31" s="561">
        <f>SUM(J30)</f>
        <v>0</v>
      </c>
      <c r="K31" s="562" t="e">
        <f>J31/$J$241</f>
        <v>#DIV/0!</v>
      </c>
      <c r="L31" s="540"/>
      <c r="M31" s="568"/>
      <c r="N31" s="558"/>
      <c r="O31" s="559"/>
      <c r="P31" s="560"/>
      <c r="Q31" s="538"/>
      <c r="R31" s="560"/>
      <c r="S31" s="601"/>
      <c r="T31" s="601"/>
      <c r="U31" s="601"/>
      <c r="V31" s="601"/>
      <c r="W31" s="601"/>
      <c r="X31" s="401"/>
      <c r="Y31" s="401"/>
      <c r="Z31" s="401"/>
      <c r="AA31" s="401"/>
      <c r="AB31" s="401"/>
      <c r="AC31" s="401"/>
      <c r="AD31" s="401"/>
    </row>
    <row r="32" spans="1:30" ht="25.5" x14ac:dyDescent="0.2">
      <c r="A32" s="488" t="s">
        <v>135</v>
      </c>
      <c r="B32" s="489"/>
      <c r="C32" s="490"/>
      <c r="D32" s="490" t="s">
        <v>136</v>
      </c>
      <c r="E32" s="490"/>
      <c r="F32" s="491"/>
      <c r="G32" s="492"/>
      <c r="H32" s="493"/>
      <c r="I32" s="493"/>
      <c r="J32" s="493"/>
      <c r="K32" s="569"/>
      <c r="L32" s="534"/>
      <c r="M32" s="535"/>
      <c r="N32" s="536"/>
      <c r="O32" s="537"/>
      <c r="P32" s="560"/>
      <c r="Q32" s="538" t="s">
        <v>137</v>
      </c>
      <c r="R32" s="560"/>
      <c r="S32" s="601"/>
      <c r="T32" s="601"/>
      <c r="U32" s="601"/>
      <c r="V32" s="601"/>
      <c r="W32" s="601"/>
      <c r="X32" s="401"/>
      <c r="Y32" s="401"/>
      <c r="Z32" s="401"/>
      <c r="AA32" s="401"/>
      <c r="AB32" s="401"/>
      <c r="AC32" s="401"/>
      <c r="AD32" s="401"/>
    </row>
    <row r="33" spans="1:30" ht="14.25" x14ac:dyDescent="0.2">
      <c r="A33" s="441" t="s">
        <v>138</v>
      </c>
      <c r="B33" s="442"/>
      <c r="C33" s="443"/>
      <c r="D33" s="443" t="s">
        <v>139</v>
      </c>
      <c r="E33" s="443"/>
      <c r="F33" s="449"/>
      <c r="G33" s="445"/>
      <c r="H33" s="446"/>
      <c r="I33" s="446"/>
      <c r="J33" s="446"/>
      <c r="K33" s="533"/>
      <c r="L33" s="534"/>
      <c r="M33" s="535"/>
      <c r="N33" s="536"/>
      <c r="O33" s="537"/>
      <c r="P33" s="560"/>
      <c r="Q33" s="538"/>
      <c r="R33" s="560"/>
      <c r="S33" s="601"/>
      <c r="T33" s="601"/>
      <c r="U33" s="601"/>
      <c r="V33" s="601"/>
      <c r="W33" s="601"/>
      <c r="X33" s="401"/>
      <c r="Y33" s="401"/>
      <c r="Z33" s="401"/>
      <c r="AA33" s="401"/>
      <c r="AB33" s="401"/>
      <c r="AC33" s="401"/>
      <c r="AD33" s="401"/>
    </row>
    <row r="34" spans="1:30" ht="25.5" customHeight="1" x14ac:dyDescent="0.2">
      <c r="A34" s="447" t="s">
        <v>140</v>
      </c>
      <c r="B34" s="447" t="s">
        <v>15</v>
      </c>
      <c r="C34" s="447">
        <v>201002046</v>
      </c>
      <c r="D34" s="453" t="str">
        <f>IFERROR(VLOOKUP(C34,[3]planilhanull!$A$7:$L$6859,8,FALSE),IFERROR(VLOOKUP(C34,[4]JANEIRO_21!$A$9:$E$1593,2,FALSE),IFERROR(VLOOKUP(C34,[5]sheet1!$A$8:$E$5281,2,FALSE),0)))</f>
        <v>DEMOLICAO DE PISO CIMENTADO, INCLUSIVE LASTRO DE CONCRETO /M3</v>
      </c>
      <c r="E34" s="454" t="s">
        <v>127</v>
      </c>
      <c r="F34" s="449">
        <f>'MEMÓRIA DE CÁLCULO'!H26</f>
        <v>4.34</v>
      </c>
      <c r="G34" s="450" t="s">
        <v>141</v>
      </c>
      <c r="H34" s="477"/>
      <c r="I34" s="449">
        <f>TRUNC(H34*Q$7,2)</f>
        <v>0</v>
      </c>
      <c r="J34" s="449">
        <f>TRUNC(F34*I34,2)</f>
        <v>0</v>
      </c>
      <c r="K34" s="539" t="e">
        <f>J34/J$39</f>
        <v>#DIV/0!</v>
      </c>
      <c r="L34" s="534"/>
      <c r="M34" s="535"/>
      <c r="N34" s="536"/>
      <c r="O34" s="537"/>
      <c r="P34" s="560"/>
      <c r="Q34" s="538"/>
      <c r="R34" s="560"/>
      <c r="S34" s="601"/>
      <c r="T34" s="601"/>
      <c r="U34" s="601"/>
      <c r="V34" s="601"/>
      <c r="W34" s="601"/>
      <c r="X34" s="401"/>
      <c r="Y34" s="401"/>
      <c r="Z34" s="401"/>
      <c r="AA34" s="401"/>
      <c r="AB34" s="401"/>
      <c r="AC34" s="401"/>
      <c r="AD34" s="401"/>
    </row>
    <row r="35" spans="1:30" s="398" customFormat="1" ht="25.5" x14ac:dyDescent="0.2">
      <c r="A35" s="452" t="s">
        <v>142</v>
      </c>
      <c r="B35" s="452" t="s">
        <v>14</v>
      </c>
      <c r="C35" s="452">
        <v>97634</v>
      </c>
      <c r="D35" s="453" t="str">
        <f>IFERROR(VLOOKUP(C35,[3]planilhanull!$A$7:$L$6859,8,FALSE),IFERROR(VLOOKUP(C35,[4]JANEIRO_21!$A$9:$E$1593,2,FALSE),IFERROR(VLOOKUP(C35,[5]sheet1!$A$8:$E$5281,2,FALSE),0)))</f>
        <v>DEMOLIÇÃO DE REVESTIMENTO CERÂMICO, DE FORMA MECANIZADA COM MARTELETE, SEM REAPROVEITAMENTO. AF_12/2017</v>
      </c>
      <c r="E35" s="454" t="str">
        <f>IFERROR(VLOOKUP(C35,[3]planilhanull!$A$7:$L$6859,9,FALSE),IFERROR(VLOOKUP(C35,[4]JANEIRO_21!$A$9:$E$1593,8,FALSE),IFERROR(VLOOKUP(C35,[5]sheet1!$A$8:$E$5281,3,FALSE),0)))</f>
        <v>M2</v>
      </c>
      <c r="F35" s="455">
        <f>'MEMÓRIA DE CÁLCULO'!H27</f>
        <v>1476.45</v>
      </c>
      <c r="G35" s="456" t="s">
        <v>143</v>
      </c>
      <c r="H35" s="477"/>
      <c r="I35" s="455">
        <f>TRUNC(H35*Q$7,2)</f>
        <v>0</v>
      </c>
      <c r="J35" s="455">
        <f>TRUNC(F35*I35,2)</f>
        <v>0</v>
      </c>
      <c r="K35" s="545" t="e">
        <f>J35/J$39</f>
        <v>#DIV/0!</v>
      </c>
      <c r="L35" s="570"/>
      <c r="M35" s="571"/>
      <c r="N35" s="572"/>
      <c r="O35" s="573"/>
      <c r="P35" s="574"/>
      <c r="Q35" s="550"/>
      <c r="R35" s="574"/>
      <c r="S35" s="603"/>
      <c r="T35" s="603"/>
      <c r="U35" s="603"/>
      <c r="V35" s="603"/>
      <c r="W35" s="603"/>
    </row>
    <row r="36" spans="1:30" ht="25.5" x14ac:dyDescent="0.2">
      <c r="A36" s="452" t="s">
        <v>144</v>
      </c>
      <c r="B36" s="452" t="s">
        <v>14</v>
      </c>
      <c r="C36" s="452">
        <v>97632</v>
      </c>
      <c r="D36" s="453" t="str">
        <f>IFERROR(VLOOKUP(C36,[3]planilhanull!$A$7:$L$6859,8,FALSE),IFERROR(VLOOKUP(C36,[4]JANEIRO_21!$A$9:$E$1593,2,FALSE),IFERROR(VLOOKUP(C36,[5]sheet1!$A$8:$E$5281,2,FALSE),0)))</f>
        <v>DEMOLIÇÃO DE RODAPÉ CERÂMICO, DE FORMA MANUAL, SEM REAPROVEITAMENTO. AF_12/2017</v>
      </c>
      <c r="E36" s="454" t="str">
        <f>IFERROR(VLOOKUP(C36,[3]planilhanull!$A$7:$L$6859,9,FALSE),IFERROR(VLOOKUP(C36,[4]JANEIRO_21!$A$9:$E$1593,8,FALSE),IFERROR(VLOOKUP(C36,[5]sheet1!$A$8:$E$5281,3,FALSE),0)))</f>
        <v>M</v>
      </c>
      <c r="F36" s="455">
        <f>'MEMÓRIA DE CÁLCULO'!H28</f>
        <v>735.31</v>
      </c>
      <c r="G36" s="456" t="s">
        <v>145</v>
      </c>
      <c r="H36" s="477"/>
      <c r="I36" s="455">
        <f>TRUNC(H36*Q$7,2)</f>
        <v>0</v>
      </c>
      <c r="J36" s="455">
        <f>TRUNC(F36*I36,2)</f>
        <v>0</v>
      </c>
      <c r="K36" s="545" t="e">
        <f>J36/J$39</f>
        <v>#DIV/0!</v>
      </c>
      <c r="L36" s="534"/>
      <c r="M36" s="535"/>
      <c r="N36" s="536"/>
      <c r="O36" s="537"/>
      <c r="P36" s="560"/>
      <c r="Q36" s="538"/>
      <c r="R36" s="560"/>
      <c r="S36" s="601"/>
      <c r="T36" s="601"/>
      <c r="U36" s="601"/>
      <c r="V36" s="601"/>
      <c r="W36" s="601"/>
      <c r="X36" s="401"/>
      <c r="Y36" s="401"/>
      <c r="Z36" s="401"/>
      <c r="AA36" s="401"/>
      <c r="AB36" s="401"/>
      <c r="AC36" s="401"/>
      <c r="AD36" s="401"/>
    </row>
    <row r="37" spans="1:30" ht="25.5" x14ac:dyDescent="0.2">
      <c r="A37" s="452" t="s">
        <v>146</v>
      </c>
      <c r="B37" s="452" t="s">
        <v>14</v>
      </c>
      <c r="C37" s="452">
        <v>97631</v>
      </c>
      <c r="D37" s="453" t="str">
        <f>IFERROR(VLOOKUP(C37,[3]planilhanull!$A$7:$L$6859,8,FALSE),IFERROR(VLOOKUP(C37,[4]JANEIRO_21!$A$9:$E$1593,2,FALSE),IFERROR(VLOOKUP(C37,[5]sheet1!$A$8:$E$5281,2,FALSE),0)))</f>
        <v>DEMOLIÇÃO DE ARGAMASSAS, DE FORMA MANUAL, SEM REAPROVEITAMENTO. AF_12/2017</v>
      </c>
      <c r="E37" s="454" t="str">
        <f>IFERROR(VLOOKUP(C37,[3]planilhanull!$A$7:$L$6859,9,FALSE),IFERROR(VLOOKUP(C37,[4]JANEIRO_21!$A$9:$E$1593,8,FALSE),IFERROR(VLOOKUP(C37,[5]sheet1!$A$8:$E$5281,3,FALSE),0)))</f>
        <v>M2</v>
      </c>
      <c r="F37" s="455">
        <f>'MEMÓRIA DE CÁLCULO'!H29</f>
        <v>365.16</v>
      </c>
      <c r="G37" s="456" t="s">
        <v>147</v>
      </c>
      <c r="H37" s="477"/>
      <c r="I37" s="455">
        <f>TRUNC(H37*Q$7,2)</f>
        <v>0</v>
      </c>
      <c r="J37" s="455">
        <f>TRUNC(F37*I37,2)</f>
        <v>0</v>
      </c>
      <c r="K37" s="545" t="e">
        <f>J37/J$39</f>
        <v>#DIV/0!</v>
      </c>
      <c r="L37" s="534"/>
      <c r="M37" s="535"/>
      <c r="N37" s="536"/>
      <c r="O37" s="537"/>
      <c r="P37" s="560"/>
      <c r="Q37" s="538"/>
      <c r="R37" s="560"/>
      <c r="S37" s="601"/>
      <c r="T37" s="601"/>
      <c r="U37" s="601"/>
      <c r="V37" s="601"/>
      <c r="W37" s="601"/>
      <c r="X37" s="401"/>
      <c r="Y37" s="401"/>
      <c r="Z37" s="401"/>
      <c r="AA37" s="401"/>
      <c r="AB37" s="401"/>
      <c r="AC37" s="401"/>
      <c r="AD37" s="401"/>
    </row>
    <row r="38" spans="1:30" s="398" customFormat="1" ht="25.5" x14ac:dyDescent="0.2">
      <c r="A38" s="452" t="s">
        <v>148</v>
      </c>
      <c r="B38" s="461" t="s">
        <v>14</v>
      </c>
      <c r="C38" s="461">
        <v>97622</v>
      </c>
      <c r="D38" s="453" t="str">
        <f>IFERROR(VLOOKUP(C38,[3]planilhanull!$A$7:$L$6859,8,FALSE),IFERROR(VLOOKUP(C38,[4]JANEIRO_21!$A$9:$E$1593,2,FALSE),IFERROR(VLOOKUP(C38,[5]sheet1!$A$8:$E$5281,2,FALSE),0)))</f>
        <v>DEMOLIÇÃO DE ALVENARIA DE BLOCO FURADO, DE FORMA MANUAL, SEM REAPROVEITAMENTO. AF_12/2017</v>
      </c>
      <c r="E38" s="454" t="str">
        <f>IFERROR(VLOOKUP(C38,[3]planilhanull!$A$7:$L$6859,9,FALSE),IFERROR(VLOOKUP(C38,[4]JANEIRO_21!$A$9:$E$1593,8,FALSE),IFERROR(VLOOKUP(C38,[5]sheet1!$A$8:$E$5281,3,FALSE),0)))</f>
        <v>M3</v>
      </c>
      <c r="F38" s="462">
        <f>'MEMÓRIA DE CÁLCULO'!H30</f>
        <v>5.92</v>
      </c>
      <c r="G38" s="463" t="s">
        <v>149</v>
      </c>
      <c r="H38" s="477"/>
      <c r="I38" s="462">
        <f>TRUNC(H38*Q$7,2)</f>
        <v>0</v>
      </c>
      <c r="J38" s="462">
        <f>TRUNC(F38*I38,2)</f>
        <v>0</v>
      </c>
      <c r="K38" s="551" t="e">
        <f>J38/J$39</f>
        <v>#DIV/0!</v>
      </c>
      <c r="L38" s="570"/>
      <c r="M38" s="571"/>
      <c r="N38" s="572"/>
      <c r="O38" s="573"/>
      <c r="P38" s="574"/>
      <c r="Q38" s="550"/>
      <c r="R38" s="574"/>
      <c r="S38" s="603"/>
      <c r="T38" s="603"/>
      <c r="U38" s="603"/>
      <c r="V38" s="603"/>
      <c r="W38" s="603"/>
    </row>
    <row r="39" spans="1:30" x14ac:dyDescent="0.2">
      <c r="A39" s="464"/>
      <c r="B39" s="465"/>
      <c r="C39" s="466"/>
      <c r="D39" s="466"/>
      <c r="E39" s="467"/>
      <c r="F39" s="449"/>
      <c r="G39" s="469"/>
      <c r="H39" s="468"/>
      <c r="I39" s="555" t="s">
        <v>150</v>
      </c>
      <c r="J39" s="555">
        <f>SUM(J34:J38)</f>
        <v>0</v>
      </c>
      <c r="K39" s="556" t="e">
        <f>SUM(K34:K38)</f>
        <v>#DIV/0!</v>
      </c>
      <c r="L39" s="540"/>
      <c r="M39" s="568"/>
      <c r="N39" s="558"/>
      <c r="O39" s="559"/>
      <c r="P39" s="560"/>
      <c r="Q39" s="538"/>
      <c r="R39" s="560"/>
      <c r="S39" s="601"/>
      <c r="T39" s="601"/>
      <c r="U39" s="601"/>
      <c r="V39" s="601"/>
      <c r="W39" s="601"/>
      <c r="X39" s="401"/>
      <c r="Y39" s="401"/>
      <c r="Z39" s="401"/>
      <c r="AA39" s="401"/>
      <c r="AB39" s="401"/>
      <c r="AC39" s="401"/>
      <c r="AD39" s="401"/>
    </row>
    <row r="40" spans="1:30" x14ac:dyDescent="0.2">
      <c r="A40" s="470"/>
      <c r="B40" s="471"/>
      <c r="C40" s="472"/>
      <c r="D40" s="472"/>
      <c r="E40" s="474"/>
      <c r="F40" s="475"/>
      <c r="G40" s="476"/>
      <c r="H40" s="475"/>
      <c r="I40" s="555" t="s">
        <v>151</v>
      </c>
      <c r="J40" s="555">
        <f>J39</f>
        <v>0</v>
      </c>
      <c r="K40" s="562" t="e">
        <f>J40/$J$241</f>
        <v>#DIV/0!</v>
      </c>
      <c r="L40" s="575"/>
      <c r="M40" s="576"/>
      <c r="N40" s="577"/>
      <c r="O40" s="578"/>
      <c r="P40" s="579"/>
      <c r="Q40" s="608"/>
      <c r="R40" s="579"/>
      <c r="S40" s="401"/>
      <c r="T40" s="401"/>
      <c r="U40" s="401"/>
      <c r="V40" s="401"/>
      <c r="W40" s="401"/>
      <c r="X40" s="401"/>
      <c r="Y40" s="401"/>
      <c r="Z40" s="401"/>
      <c r="AA40" s="401"/>
      <c r="AB40" s="401"/>
      <c r="AC40" s="401"/>
      <c r="AD40" s="401"/>
    </row>
    <row r="41" spans="1:30" ht="14.25" x14ac:dyDescent="0.2">
      <c r="A41" s="441" t="s">
        <v>152</v>
      </c>
      <c r="B41" s="442"/>
      <c r="C41" s="443"/>
      <c r="D41" s="443" t="s">
        <v>153</v>
      </c>
      <c r="E41" s="443"/>
      <c r="F41" s="449"/>
      <c r="G41" s="445"/>
      <c r="H41" s="446"/>
      <c r="I41" s="446"/>
      <c r="J41" s="446"/>
      <c r="K41" s="533"/>
      <c r="L41" s="534"/>
      <c r="M41" s="535"/>
      <c r="N41" s="536"/>
      <c r="O41" s="580"/>
      <c r="P41" s="579"/>
      <c r="Q41" s="608"/>
      <c r="R41" s="579"/>
      <c r="S41" s="401"/>
      <c r="T41" s="401"/>
      <c r="U41" s="609"/>
      <c r="V41" s="401"/>
      <c r="W41" s="401"/>
      <c r="X41" s="401"/>
      <c r="Y41" s="401"/>
      <c r="Z41" s="401"/>
      <c r="AA41" s="401"/>
      <c r="AB41" s="401"/>
      <c r="AC41" s="401"/>
      <c r="AD41" s="401"/>
    </row>
    <row r="42" spans="1:30" ht="25.5" x14ac:dyDescent="0.2">
      <c r="A42" s="447" t="s">
        <v>154</v>
      </c>
      <c r="B42" s="447" t="s">
        <v>14</v>
      </c>
      <c r="C42" s="447">
        <v>97647</v>
      </c>
      <c r="D42" s="494" t="str">
        <f>IFERROR(VLOOKUP(C42,[3]planilhanull!$A$7:$L$6859,8,FALSE),IFERROR(VLOOKUP(C42,[4]JANEIRO_21!$A$9:$E$1593,2,FALSE),IFERROR(VLOOKUP(C42,[5]sheet1!$A$8:$E$5281,2,FALSE),0)))</f>
        <v>REMOÇÃO DE TELHAS, DE FIBROCIMENTO, METÁLICA E CERÂMICA, DE FORMA MANUAL, SEM REAPROVEITAMENTO. AF_12/2017</v>
      </c>
      <c r="E42" s="495" t="str">
        <f>IFERROR(VLOOKUP(C42,[3]planilhanull!$A$7:$L$6859,9,FALSE),IFERROR(VLOOKUP(C42,[4]JANEIRO_21!$A$9:$E$1593,8,FALSE),IFERROR(VLOOKUP(C42,[5]sheet1!$A$8:$E$5281,3,FALSE),0)))</f>
        <v>M2</v>
      </c>
      <c r="F42" s="449">
        <f>'MEMÓRIA DE CÁLCULO'!H32</f>
        <v>149.47999999999999</v>
      </c>
      <c r="G42" s="450" t="s">
        <v>155</v>
      </c>
      <c r="H42" s="496"/>
      <c r="I42" s="449">
        <f t="shared" ref="I42:I54" si="3">TRUNC(H42*Q$7,2)</f>
        <v>0</v>
      </c>
      <c r="J42" s="449">
        <f t="shared" ref="J42:J54" si="4">TRUNC(F42*I42,2)</f>
        <v>0</v>
      </c>
      <c r="K42" s="539" t="e">
        <f t="shared" ref="K42:K54" si="5">J42/J$56</f>
        <v>#DIV/0!</v>
      </c>
      <c r="L42" s="540"/>
      <c r="M42" s="581"/>
      <c r="N42" s="553"/>
      <c r="O42" s="554"/>
      <c r="P42" s="560"/>
      <c r="Q42" s="538"/>
      <c r="R42" s="560"/>
      <c r="S42" s="601"/>
      <c r="T42" s="601"/>
      <c r="U42" s="605"/>
      <c r="V42" s="601"/>
      <c r="W42" s="601"/>
      <c r="X42" s="401"/>
      <c r="Y42" s="401"/>
      <c r="Z42" s="401"/>
      <c r="AA42" s="401"/>
      <c r="AB42" s="401"/>
      <c r="AC42" s="401"/>
      <c r="AD42" s="401"/>
    </row>
    <row r="43" spans="1:30" ht="25.5" x14ac:dyDescent="0.2">
      <c r="A43" s="452" t="s">
        <v>156</v>
      </c>
      <c r="B43" s="452" t="s">
        <v>14</v>
      </c>
      <c r="C43" s="452">
        <v>97650</v>
      </c>
      <c r="D43" s="453" t="str">
        <f>IFERROR(VLOOKUP(C43,[3]planilhanull!$A$7:$L$6859,8,FALSE),IFERROR(VLOOKUP(C43,[4]JANEIRO_21!$A$9:$E$1593,2,FALSE),IFERROR(VLOOKUP(C43,[5]sheet1!$A$8:$E$5281,2,FALSE),0)))</f>
        <v>REMOÇÃO DE TRAMA DE MADEIRA PARA COBERTURA, DE FORMA MANUAL, SEM REAPROVEITAMENTO. AF_12/2017</v>
      </c>
      <c r="E43" s="454" t="str">
        <f>IFERROR(VLOOKUP(C43,[3]planilhanull!$A$7:$L$6859,9,FALSE),IFERROR(VLOOKUP(C43,[4]JANEIRO_21!$A$9:$E$1593,8,FALSE),IFERROR(VLOOKUP(C43,[5]sheet1!$A$8:$E$5281,3,FALSE),0)))</f>
        <v>M2</v>
      </c>
      <c r="F43" s="455">
        <f>'MEMÓRIA DE CÁLCULO'!H33</f>
        <v>149.47999999999999</v>
      </c>
      <c r="G43" s="456" t="s">
        <v>157</v>
      </c>
      <c r="H43" s="477"/>
      <c r="I43" s="455">
        <f t="shared" si="3"/>
        <v>0</v>
      </c>
      <c r="J43" s="455">
        <f t="shared" si="4"/>
        <v>0</v>
      </c>
      <c r="K43" s="545" t="e">
        <f t="shared" si="5"/>
        <v>#DIV/0!</v>
      </c>
      <c r="L43" s="540"/>
      <c r="M43" s="581"/>
      <c r="N43" s="553"/>
      <c r="O43" s="554"/>
      <c r="P43" s="560"/>
      <c r="Q43" s="538"/>
      <c r="R43" s="560"/>
      <c r="S43" s="601"/>
      <c r="T43" s="601"/>
      <c r="U43" s="605"/>
      <c r="V43" s="601"/>
      <c r="W43" s="601"/>
      <c r="X43" s="401"/>
      <c r="Y43" s="401"/>
      <c r="Z43" s="401"/>
      <c r="AA43" s="401"/>
      <c r="AB43" s="401"/>
      <c r="AC43" s="401"/>
      <c r="AD43" s="401"/>
    </row>
    <row r="44" spans="1:30" x14ac:dyDescent="0.2">
      <c r="A44" s="452" t="s">
        <v>158</v>
      </c>
      <c r="B44" s="452" t="s">
        <v>15</v>
      </c>
      <c r="C44" s="452">
        <v>201002092</v>
      </c>
      <c r="D44" s="453" t="str">
        <f>IFERROR(VLOOKUP(C44,[3]planilhanull!$A$7:$L$6859,8,FALSE),IFERROR(VLOOKUP(C44,[4]JANEIRO_21!$A$9:$E$1593,2,FALSE),IFERROR(VLOOKUP(C44,[5]sheet1!$A$8:$E$5281,2,FALSE),0)))</f>
        <v>RETIRADA DE CUMEEIRA NORMAL OU ARTICULADA DE FIBROCIMENTO /M</v>
      </c>
      <c r="E44" s="454" t="s">
        <v>111</v>
      </c>
      <c r="F44" s="455">
        <f>'MEMÓRIA DE CÁLCULO'!H34</f>
        <v>132.97999999999999</v>
      </c>
      <c r="G44" s="456" t="s">
        <v>159</v>
      </c>
      <c r="H44" s="477"/>
      <c r="I44" s="455">
        <f t="shared" si="3"/>
        <v>0</v>
      </c>
      <c r="J44" s="455">
        <f t="shared" si="4"/>
        <v>0</v>
      </c>
      <c r="K44" s="545" t="e">
        <f t="shared" si="5"/>
        <v>#DIV/0!</v>
      </c>
      <c r="L44" s="540"/>
      <c r="M44" s="581"/>
      <c r="N44" s="553"/>
      <c r="O44" s="554"/>
      <c r="P44" s="560"/>
      <c r="Q44" s="538"/>
      <c r="R44" s="560"/>
      <c r="S44" s="601"/>
      <c r="T44" s="601"/>
      <c r="U44" s="605"/>
      <c r="V44" s="601"/>
      <c r="W44" s="601"/>
      <c r="X44" s="401"/>
      <c r="Y44" s="401"/>
      <c r="Z44" s="401"/>
      <c r="AA44" s="401"/>
      <c r="AB44" s="401"/>
      <c r="AC44" s="401"/>
      <c r="AD44" s="401"/>
    </row>
    <row r="45" spans="1:30" x14ac:dyDescent="0.2">
      <c r="A45" s="452" t="s">
        <v>160</v>
      </c>
      <c r="B45" s="452" t="s">
        <v>15</v>
      </c>
      <c r="C45" s="452">
        <v>201002310</v>
      </c>
      <c r="D45" s="453" t="str">
        <f>IFERROR(VLOOKUP(C45,[3]planilhanull!$A$7:$L$6859,8,FALSE),IFERROR(VLOOKUP(C45,[4]JANEIRO_21!$A$9:$E$1593,2,FALSE),IFERROR(VLOOKUP(C45,[5]sheet1!$A$8:$E$5281,2,FALSE),0)))</f>
        <v>REMOCAO DE CALHAS E CONDUTORES DE AGUAS PLUVIAIS /M</v>
      </c>
      <c r="E45" s="454" t="s">
        <v>111</v>
      </c>
      <c r="F45" s="455">
        <f>'MEMÓRIA DE CÁLCULO'!H35</f>
        <v>83.7</v>
      </c>
      <c r="G45" s="456" t="s">
        <v>161</v>
      </c>
      <c r="H45" s="477"/>
      <c r="I45" s="455">
        <f t="shared" si="3"/>
        <v>0</v>
      </c>
      <c r="J45" s="455">
        <f t="shared" si="4"/>
        <v>0</v>
      </c>
      <c r="K45" s="545" t="e">
        <f t="shared" si="5"/>
        <v>#DIV/0!</v>
      </c>
      <c r="L45" s="540"/>
      <c r="M45" s="581"/>
      <c r="N45" s="553"/>
      <c r="O45" s="554"/>
      <c r="P45" s="560"/>
      <c r="Q45" s="538"/>
      <c r="R45" s="560"/>
      <c r="S45" s="601"/>
      <c r="T45" s="601"/>
      <c r="U45" s="605"/>
      <c r="V45" s="601"/>
      <c r="W45" s="601"/>
      <c r="X45" s="401"/>
      <c r="Y45" s="401"/>
      <c r="Z45" s="401"/>
      <c r="AA45" s="401"/>
      <c r="AB45" s="401"/>
      <c r="AC45" s="401"/>
      <c r="AD45" s="401"/>
    </row>
    <row r="46" spans="1:30" s="400" customFormat="1" x14ac:dyDescent="0.2">
      <c r="A46" s="452" t="s">
        <v>162</v>
      </c>
      <c r="B46" s="452" t="s">
        <v>15</v>
      </c>
      <c r="C46" s="497">
        <v>201002156</v>
      </c>
      <c r="D46" s="453" t="str">
        <f>IFERROR(VLOOKUP(C46,[3]planilhanull!$A$7:$L$6859,8,FALSE),IFERROR(VLOOKUP(C46,[4]JANEIRO_21!$A$9:$E$1593,2,FALSE),IFERROR(VLOOKUP(C46,[5]sheet1!$A$8:$E$5281,2,FALSE),0)))</f>
        <v>RETIRADA DE PINTURA ANTIGA A OLEO OU ESMALTE /M2</v>
      </c>
      <c r="E46" s="454" t="s">
        <v>125</v>
      </c>
      <c r="F46" s="455">
        <f>'MEMÓRIA DE CÁLCULO'!H36</f>
        <v>300.7</v>
      </c>
      <c r="G46" s="456" t="s">
        <v>163</v>
      </c>
      <c r="H46" s="477"/>
      <c r="I46" s="455">
        <f t="shared" si="3"/>
        <v>0</v>
      </c>
      <c r="J46" s="455">
        <f t="shared" si="4"/>
        <v>0</v>
      </c>
      <c r="K46" s="545" t="e">
        <f t="shared" si="5"/>
        <v>#DIV/0!</v>
      </c>
      <c r="L46" s="540"/>
      <c r="M46" s="581"/>
      <c r="N46" s="553"/>
      <c r="O46" s="554"/>
      <c r="P46" s="560"/>
      <c r="Q46" s="538"/>
      <c r="R46" s="560"/>
      <c r="S46" s="601"/>
      <c r="T46" s="601"/>
      <c r="U46" s="605"/>
      <c r="V46" s="601"/>
      <c r="W46" s="601"/>
      <c r="X46" s="397"/>
      <c r="Y46" s="397"/>
      <c r="Z46" s="397"/>
      <c r="AA46" s="397"/>
      <c r="AB46" s="397"/>
      <c r="AC46" s="397"/>
      <c r="AD46" s="397"/>
    </row>
    <row r="47" spans="1:30" s="401" customFormat="1" ht="25.5" x14ac:dyDescent="0.2">
      <c r="A47" s="452" t="s">
        <v>164</v>
      </c>
      <c r="B47" s="452" t="s">
        <v>14</v>
      </c>
      <c r="C47" s="497">
        <v>97662</v>
      </c>
      <c r="D47" s="453" t="str">
        <f>IFERROR(VLOOKUP(C47,[3]planilhanull!$A$7:$L$6859,8,FALSE),IFERROR(VLOOKUP(C47,[4]JANEIRO_21!$A$9:$E$1593,2,FALSE),IFERROR(VLOOKUP(C47,[5]sheet1!$A$8:$E$5281,2,FALSE),0)))</f>
        <v>REMOÇÃO DE TUBULAÇÕES (TUBOS E CONEXÕES) DE ÁGUA FRIA, DE FORMA MANUAL, SEM REAPROVEITAMENTO. AF_12/2017</v>
      </c>
      <c r="E47" s="454" t="str">
        <f>IFERROR(VLOOKUP(C47,[3]planilhanull!$A$7:$L$6859,9,FALSE),IFERROR(VLOOKUP(C47,[4]JANEIRO_21!$A$9:$E$1593,8,FALSE),IFERROR(VLOOKUP(C47,[5]sheet1!$A$8:$E$5281,3,FALSE),0)))</f>
        <v>M</v>
      </c>
      <c r="F47" s="455">
        <f>'MEMÓRIA DE CÁLCULO'!H37</f>
        <v>6</v>
      </c>
      <c r="G47" s="456" t="s">
        <v>165</v>
      </c>
      <c r="H47" s="477"/>
      <c r="I47" s="455">
        <f t="shared" si="3"/>
        <v>0</v>
      </c>
      <c r="J47" s="455">
        <f t="shared" si="4"/>
        <v>0</v>
      </c>
      <c r="K47" s="545" t="e">
        <f t="shared" si="5"/>
        <v>#DIV/0!</v>
      </c>
      <c r="L47" s="534"/>
      <c r="M47" s="582"/>
      <c r="N47" s="583"/>
      <c r="O47" s="580"/>
      <c r="P47" s="579"/>
      <c r="Q47" s="608"/>
      <c r="R47" s="579"/>
      <c r="U47" s="609"/>
    </row>
    <row r="48" spans="1:30" ht="25.5" x14ac:dyDescent="0.2">
      <c r="A48" s="452" t="s">
        <v>166</v>
      </c>
      <c r="B48" s="452" t="s">
        <v>14</v>
      </c>
      <c r="C48" s="497">
        <v>97663</v>
      </c>
      <c r="D48" s="453" t="str">
        <f>IFERROR(VLOOKUP(C48,[3]planilhanull!$A$7:$L$6859,8,FALSE),IFERROR(VLOOKUP(C48,[4]JANEIRO_21!$A$9:$E$1593,2,FALSE),IFERROR(VLOOKUP(C48,[5]sheet1!$A$8:$E$5281,2,FALSE),0)))</f>
        <v>REMOÇÃO DE LOUÇAS, DE FORMA MANUAL, SEM REAPROVEITAMENTO. AF_12/2017</v>
      </c>
      <c r="E48" s="454" t="str">
        <f>IFERROR(VLOOKUP(C48,[3]planilhanull!$A$7:$L$6859,9,FALSE),IFERROR(VLOOKUP(C48,[4]JANEIRO_21!$A$9:$E$1593,8,FALSE),IFERROR(VLOOKUP(C48,[5]sheet1!$A$8:$E$5281,3,FALSE),0)))</f>
        <v>UN</v>
      </c>
      <c r="F48" s="455">
        <f>'MEMÓRIA DE CÁLCULO'!H38</f>
        <v>19</v>
      </c>
      <c r="G48" s="456" t="s">
        <v>165</v>
      </c>
      <c r="H48" s="477"/>
      <c r="I48" s="455">
        <f t="shared" si="3"/>
        <v>0</v>
      </c>
      <c r="J48" s="455">
        <f t="shared" si="4"/>
        <v>0</v>
      </c>
      <c r="K48" s="545" t="e">
        <f t="shared" si="5"/>
        <v>#DIV/0!</v>
      </c>
      <c r="L48" s="534"/>
      <c r="M48" s="535"/>
      <c r="N48" s="536"/>
      <c r="O48" s="580"/>
      <c r="P48" s="579"/>
      <c r="Q48" s="608"/>
      <c r="R48" s="579"/>
      <c r="S48" s="401"/>
      <c r="T48" s="401"/>
      <c r="U48" s="609"/>
      <c r="V48" s="401"/>
      <c r="W48" s="401"/>
      <c r="X48" s="401"/>
      <c r="Y48" s="401"/>
      <c r="Z48" s="401"/>
      <c r="AA48" s="401"/>
      <c r="AB48" s="401"/>
      <c r="AC48" s="401"/>
      <c r="AD48" s="401"/>
    </row>
    <row r="49" spans="1:30" ht="25.5" x14ac:dyDescent="0.2">
      <c r="A49" s="452" t="s">
        <v>167</v>
      </c>
      <c r="B49" s="452" t="s">
        <v>14</v>
      </c>
      <c r="C49" s="497">
        <v>97664</v>
      </c>
      <c r="D49" s="453" t="str">
        <f>IFERROR(VLOOKUP(C49,[3]planilhanull!$A$7:$L$6859,8,FALSE),IFERROR(VLOOKUP(C49,[4]JANEIRO_21!$A$9:$E$1593,2,FALSE),IFERROR(VLOOKUP(C49,[5]sheet1!$A$8:$E$5281,2,FALSE),0)))</f>
        <v>REMOÇÃO DE ACESSÓRIOS, DE FORMA MANUAL, SEM REAPROVEITAMENTO. AF_12/2017</v>
      </c>
      <c r="E49" s="454" t="str">
        <f>IFERROR(VLOOKUP(C49,[3]planilhanull!$A$7:$L$6859,9,FALSE),IFERROR(VLOOKUP(C49,[4]JANEIRO_21!$A$9:$E$1593,8,FALSE),IFERROR(VLOOKUP(C49,[5]sheet1!$A$8:$E$5281,3,FALSE),0)))</f>
        <v>UN</v>
      </c>
      <c r="F49" s="455">
        <f>'MEMÓRIA DE CÁLCULO'!H39</f>
        <v>24</v>
      </c>
      <c r="G49" s="456" t="s">
        <v>165</v>
      </c>
      <c r="H49" s="477"/>
      <c r="I49" s="455">
        <f t="shared" si="3"/>
        <v>0</v>
      </c>
      <c r="J49" s="455">
        <f t="shared" si="4"/>
        <v>0</v>
      </c>
      <c r="K49" s="545" t="e">
        <f t="shared" si="5"/>
        <v>#DIV/0!</v>
      </c>
      <c r="L49" s="575"/>
      <c r="M49" s="584"/>
      <c r="N49" s="585"/>
      <c r="O49" s="586"/>
      <c r="P49" s="579"/>
      <c r="Q49" s="608"/>
      <c r="R49" s="579"/>
      <c r="S49" s="401"/>
      <c r="T49" s="401"/>
      <c r="U49" s="609"/>
      <c r="V49" s="401"/>
      <c r="W49" s="401"/>
      <c r="X49" s="401"/>
      <c r="Y49" s="401"/>
      <c r="Z49" s="401"/>
      <c r="AA49" s="401"/>
      <c r="AB49" s="401"/>
      <c r="AC49" s="401"/>
      <c r="AD49" s="401"/>
    </row>
    <row r="50" spans="1:30" s="401" customFormat="1" ht="25.5" x14ac:dyDescent="0.2">
      <c r="A50" s="452" t="s">
        <v>168</v>
      </c>
      <c r="B50" s="452" t="s">
        <v>14</v>
      </c>
      <c r="C50" s="497">
        <v>97644</v>
      </c>
      <c r="D50" s="453" t="str">
        <f>IFERROR(VLOOKUP(C50,[3]planilhanull!$A$7:$L$6859,8,FALSE),IFERROR(VLOOKUP(C50,[4]JANEIRO_21!$A$9:$E$1593,2,FALSE),IFERROR(VLOOKUP(C50,[5]sheet1!$A$8:$E$5281,2,FALSE),0)))</f>
        <v>REMOÇÃO DE PORTAS, DE FORMA MANUAL, SEM REAPROVEITAMENTO. AF_12/2017</v>
      </c>
      <c r="E50" s="454" t="str">
        <f>IFERROR(VLOOKUP(C50,[3]planilhanull!$A$7:$L$6859,9,FALSE),IFERROR(VLOOKUP(C50,[4]JANEIRO_21!$A$9:$E$1593,8,FALSE),IFERROR(VLOOKUP(C50,[5]sheet1!$A$8:$E$5281,3,FALSE),0)))</f>
        <v>M2</v>
      </c>
      <c r="F50" s="455">
        <f>'MEMÓRIA DE CÁLCULO'!H40</f>
        <v>33</v>
      </c>
      <c r="G50" s="456" t="s">
        <v>169</v>
      </c>
      <c r="H50" s="477"/>
      <c r="I50" s="455">
        <f t="shared" si="3"/>
        <v>0</v>
      </c>
      <c r="J50" s="455">
        <f t="shared" si="4"/>
        <v>0</v>
      </c>
      <c r="K50" s="545" t="e">
        <f t="shared" si="5"/>
        <v>#DIV/0!</v>
      </c>
      <c r="L50" s="575"/>
      <c r="M50" s="587"/>
      <c r="N50" s="588"/>
      <c r="O50" s="586"/>
      <c r="P50" s="579"/>
      <c r="Q50" s="608"/>
      <c r="R50" s="579"/>
      <c r="U50" s="609"/>
    </row>
    <row r="51" spans="1:30" s="401" customFormat="1" ht="25.5" x14ac:dyDescent="0.2">
      <c r="A51" s="452" t="s">
        <v>170</v>
      </c>
      <c r="B51" s="452" t="s">
        <v>14</v>
      </c>
      <c r="C51" s="497">
        <v>97666</v>
      </c>
      <c r="D51" s="453" t="str">
        <f>IFERROR(VLOOKUP(C51,[3]planilhanull!$A$7:$L$6859,8,FALSE),IFERROR(VLOOKUP(C51,[4]JANEIRO_21!$A$9:$E$1593,2,FALSE),IFERROR(VLOOKUP(C51,[5]sheet1!$A$8:$E$5281,2,FALSE),0)))</f>
        <v>REMOÇÃO DE METAIS SANITÁRIOS, DE FORMA MANUAL, SEM REAPROVEITAMENTO. AF_12/2017</v>
      </c>
      <c r="E51" s="454" t="str">
        <f>IFERROR(VLOOKUP(C51,[3]planilhanull!$A$7:$L$6859,9,FALSE),IFERROR(VLOOKUP(C51,[4]JANEIRO_21!$A$9:$E$1593,8,FALSE),IFERROR(VLOOKUP(C51,[5]sheet1!$A$8:$E$5281,3,FALSE),0)))</f>
        <v>UN</v>
      </c>
      <c r="F51" s="455">
        <f>'MEMÓRIA DE CÁLCULO'!H41</f>
        <v>13</v>
      </c>
      <c r="G51" s="456" t="s">
        <v>169</v>
      </c>
      <c r="H51" s="477"/>
      <c r="I51" s="455">
        <f t="shared" si="3"/>
        <v>0</v>
      </c>
      <c r="J51" s="455">
        <f t="shared" si="4"/>
        <v>0</v>
      </c>
      <c r="K51" s="545" t="e">
        <f t="shared" si="5"/>
        <v>#DIV/0!</v>
      </c>
      <c r="L51" s="575"/>
      <c r="M51" s="587"/>
      <c r="N51" s="588"/>
      <c r="O51" s="586"/>
      <c r="P51" s="579"/>
      <c r="Q51" s="608"/>
      <c r="R51" s="579"/>
      <c r="U51" s="609"/>
    </row>
    <row r="52" spans="1:30" s="397" customFormat="1" x14ac:dyDescent="0.2">
      <c r="A52" s="452" t="s">
        <v>171</v>
      </c>
      <c r="B52" s="452" t="s">
        <v>19</v>
      </c>
      <c r="C52" s="497" t="str">
        <f>COMPOSIÇÕES!A18</f>
        <v>CMP 02</v>
      </c>
      <c r="D52" s="498" t="str">
        <f>COMPOSIÇÕES!C18</f>
        <v>REMOÇÃO DE PORTÃO</v>
      </c>
      <c r="E52" s="452" t="str">
        <f>COMPOSIÇÕES!G18</f>
        <v>UN</v>
      </c>
      <c r="F52" s="455">
        <f>'MEMÓRIA DE CÁLCULO'!H42</f>
        <v>1</v>
      </c>
      <c r="G52" s="456" t="s">
        <v>169</v>
      </c>
      <c r="H52" s="455"/>
      <c r="I52" s="455">
        <f t="shared" si="3"/>
        <v>0</v>
      </c>
      <c r="J52" s="455">
        <f t="shared" si="4"/>
        <v>0</v>
      </c>
      <c r="K52" s="545" t="e">
        <f t="shared" si="5"/>
        <v>#DIV/0!</v>
      </c>
      <c r="L52" s="540"/>
      <c r="M52" s="541"/>
      <c r="N52" s="542"/>
      <c r="O52" s="543"/>
      <c r="P52" s="589"/>
      <c r="Q52" s="544"/>
      <c r="R52" s="589"/>
      <c r="U52" s="602"/>
    </row>
    <row r="53" spans="1:30" s="397" customFormat="1" ht="25.5" x14ac:dyDescent="0.2">
      <c r="A53" s="452" t="s">
        <v>172</v>
      </c>
      <c r="B53" s="452" t="s">
        <v>19</v>
      </c>
      <c r="C53" s="497" t="str">
        <f>COMPOSIÇÕES!A70</f>
        <v>CMP 07</v>
      </c>
      <c r="D53" s="498" t="str">
        <f>COMPOSIÇÕES!C70</f>
        <v>RETIRADA TOTAL CLIMATIZADORES E SUBSTITUIÇÃO DE JANELA INCLUSIVE PEITORIL - FORNECIMENTO E INSTALAÇÃO/DESINSTALAÇÃO</v>
      </c>
      <c r="E53" s="452" t="str">
        <f>COMPOSIÇÕES!G70</f>
        <v>UN</v>
      </c>
      <c r="F53" s="455">
        <f>'MEMÓRIA DE CÁLCULO'!H43</f>
        <v>15</v>
      </c>
      <c r="G53" s="456" t="s">
        <v>169</v>
      </c>
      <c r="H53" s="455"/>
      <c r="I53" s="455">
        <f t="shared" si="3"/>
        <v>0</v>
      </c>
      <c r="J53" s="455">
        <f t="shared" si="4"/>
        <v>0</v>
      </c>
      <c r="K53" s="545" t="e">
        <f t="shared" si="5"/>
        <v>#DIV/0!</v>
      </c>
      <c r="L53" s="540"/>
      <c r="M53" s="541"/>
      <c r="N53" s="542"/>
      <c r="O53" s="543"/>
      <c r="P53" s="589"/>
      <c r="Q53" s="544"/>
      <c r="R53" s="589"/>
      <c r="U53" s="602"/>
    </row>
    <row r="54" spans="1:30" s="401" customFormat="1" ht="25.5" x14ac:dyDescent="0.2">
      <c r="A54" s="461" t="s">
        <v>173</v>
      </c>
      <c r="B54" s="461" t="s">
        <v>14</v>
      </c>
      <c r="C54" s="499">
        <v>97645</v>
      </c>
      <c r="D54" s="500" t="str">
        <f>IFERROR(VLOOKUP(C54,[3]planilhanull!$A$7:$L$6859,8,FALSE),IFERROR(VLOOKUP(C54,[4]JANEIRO_21!$A$9:$E$1593,2,FALSE),IFERROR(VLOOKUP(C54,[5]sheet1!$A$8:$E$5281,2,FALSE),0)))</f>
        <v>REMOÇÃO DE JANELAS, DE FORMA MANUAL, SEM REAPROVEITAMENTO. AF_12/2017</v>
      </c>
      <c r="E54" s="501" t="str">
        <f>IFERROR(VLOOKUP(C54,[3]planilhanull!$A$7:$L$6859,9,FALSE),IFERROR(VLOOKUP(C54,[4]JANEIRO_21!$A$9:$E$1593,8,FALSE),IFERROR(VLOOKUP(C54,[5]sheet1!$A$8:$E$5281,3,FALSE),0)))</f>
        <v>M2</v>
      </c>
      <c r="F54" s="462">
        <f>'MEMÓRIA DE CÁLCULO'!H44</f>
        <v>3.4</v>
      </c>
      <c r="G54" s="463" t="s">
        <v>169</v>
      </c>
      <c r="H54" s="502"/>
      <c r="I54" s="462">
        <f t="shared" si="3"/>
        <v>0</v>
      </c>
      <c r="J54" s="462">
        <f t="shared" si="4"/>
        <v>0</v>
      </c>
      <c r="K54" s="551" t="e">
        <f t="shared" si="5"/>
        <v>#DIV/0!</v>
      </c>
      <c r="L54" s="575"/>
      <c r="M54" s="587"/>
      <c r="N54" s="588"/>
      <c r="O54" s="586"/>
      <c r="P54" s="579"/>
      <c r="Q54" s="608"/>
      <c r="R54" s="579"/>
      <c r="U54" s="609"/>
    </row>
    <row r="55" spans="1:30" x14ac:dyDescent="0.2">
      <c r="A55" s="503"/>
      <c r="B55" s="504"/>
      <c r="C55" s="505"/>
      <c r="D55" s="505"/>
      <c r="E55" s="506"/>
      <c r="F55" s="507"/>
      <c r="G55" s="508"/>
      <c r="H55" s="507"/>
      <c r="I55" s="590" t="s">
        <v>174</v>
      </c>
      <c r="J55" s="590">
        <f>SUM(J42:J54)</f>
        <v>0</v>
      </c>
      <c r="K55" s="591" t="e">
        <f>SUM(K42:K54)</f>
        <v>#DIV/0!</v>
      </c>
      <c r="L55" s="575"/>
      <c r="M55" s="584"/>
      <c r="N55" s="585"/>
      <c r="O55" s="586"/>
      <c r="P55" s="579"/>
      <c r="Q55" s="608"/>
      <c r="R55" s="579"/>
      <c r="S55" s="401"/>
      <c r="T55" s="401"/>
      <c r="U55" s="609"/>
      <c r="V55" s="401"/>
      <c r="W55" s="401"/>
      <c r="X55" s="401"/>
      <c r="Y55" s="401"/>
      <c r="Z55" s="401"/>
      <c r="AA55" s="401"/>
      <c r="AB55" s="401"/>
      <c r="AC55" s="401"/>
      <c r="AD55" s="401"/>
    </row>
    <row r="56" spans="1:30" x14ac:dyDescent="0.2">
      <c r="A56" s="470"/>
      <c r="B56" s="471"/>
      <c r="C56" s="472"/>
      <c r="D56" s="472"/>
      <c r="E56" s="474"/>
      <c r="F56" s="475"/>
      <c r="G56" s="476"/>
      <c r="H56" s="475"/>
      <c r="I56" s="555" t="s">
        <v>175</v>
      </c>
      <c r="J56" s="555">
        <f>J55</f>
        <v>0</v>
      </c>
      <c r="K56" s="562" t="e">
        <f>J56/$J$241</f>
        <v>#DIV/0!</v>
      </c>
      <c r="L56" s="575"/>
      <c r="M56" s="584"/>
      <c r="N56" s="585"/>
      <c r="O56" s="586"/>
      <c r="P56" s="579"/>
      <c r="Q56" s="608"/>
      <c r="R56" s="579"/>
      <c r="S56" s="401"/>
      <c r="T56" s="401"/>
      <c r="U56" s="609"/>
      <c r="V56" s="401"/>
      <c r="W56" s="401"/>
      <c r="X56" s="401"/>
      <c r="Y56" s="401"/>
      <c r="Z56" s="401"/>
      <c r="AA56" s="401"/>
      <c r="AB56" s="401"/>
      <c r="AC56" s="401"/>
      <c r="AD56" s="401"/>
    </row>
    <row r="57" spans="1:30" ht="14.25" x14ac:dyDescent="0.2">
      <c r="A57" s="441" t="s">
        <v>176</v>
      </c>
      <c r="B57" s="442"/>
      <c r="C57" s="443"/>
      <c r="D57" s="443" t="s">
        <v>177</v>
      </c>
      <c r="E57" s="443"/>
      <c r="F57" s="444"/>
      <c r="G57" s="445"/>
      <c r="H57" s="446"/>
      <c r="I57" s="446"/>
      <c r="J57" s="446"/>
      <c r="K57" s="533"/>
      <c r="L57" s="575"/>
      <c r="M57" s="576"/>
      <c r="N57" s="577"/>
      <c r="O57" s="578"/>
      <c r="P57" s="579"/>
      <c r="Q57" s="608"/>
      <c r="R57" s="579"/>
      <c r="S57" s="401"/>
      <c r="T57" s="401"/>
      <c r="U57" s="401"/>
      <c r="V57" s="401"/>
      <c r="W57" s="401"/>
      <c r="X57" s="401"/>
      <c r="Y57" s="401"/>
      <c r="Z57" s="401"/>
      <c r="AA57" s="401"/>
      <c r="AB57" s="401"/>
      <c r="AC57" s="401"/>
      <c r="AD57" s="401"/>
    </row>
    <row r="58" spans="1:30" ht="14.25" x14ac:dyDescent="0.2">
      <c r="A58" s="441" t="s">
        <v>178</v>
      </c>
      <c r="B58" s="442"/>
      <c r="C58" s="443"/>
      <c r="D58" s="443" t="s">
        <v>179</v>
      </c>
      <c r="E58" s="443"/>
      <c r="F58" s="444"/>
      <c r="G58" s="445"/>
      <c r="H58" s="446"/>
      <c r="I58" s="446"/>
      <c r="J58" s="446"/>
      <c r="K58" s="533"/>
      <c r="L58" s="575"/>
      <c r="M58" s="576"/>
      <c r="N58" s="577"/>
      <c r="O58" s="578"/>
      <c r="P58" s="579"/>
      <c r="Q58" s="608"/>
      <c r="R58" s="579"/>
      <c r="S58" s="401"/>
      <c r="T58" s="401"/>
      <c r="U58" s="401"/>
      <c r="V58" s="401"/>
      <c r="W58" s="401"/>
      <c r="X58" s="401"/>
      <c r="Y58" s="401"/>
      <c r="Z58" s="401"/>
      <c r="AA58" s="401"/>
      <c r="AB58" s="401"/>
      <c r="AC58" s="401"/>
      <c r="AD58" s="401"/>
    </row>
    <row r="59" spans="1:30" ht="25.5" x14ac:dyDescent="0.2">
      <c r="A59" s="447" t="s">
        <v>180</v>
      </c>
      <c r="B59" s="447" t="s">
        <v>14</v>
      </c>
      <c r="C59" s="447">
        <v>96529</v>
      </c>
      <c r="D59" s="494" t="str">
        <f>IFERROR(VLOOKUP(C59,[3]planilhanull!$A$7:$L$6859,8,FALSE),IFERROR(VLOOKUP(C59,[4]JANEIRO_21!$A$9:$E$1593,2,FALSE),IFERROR(VLOOKUP(C59,[5]sheet1!$A$8:$E$5281,2,FALSE),0)))</f>
        <v>FABRICAÇÃO, MONTAGEM E DESMONTAGEM DE FÔRMA PARA SAPATA, EM MADEIRA SERRADA, E=25 MM, 1 UTILIZAÇÃO. AF_06/2017</v>
      </c>
      <c r="E59" s="495" t="str">
        <f>IFERROR(VLOOKUP(C59,[3]planilhanull!$A$7:$L$6859,9,FALSE),IFERROR(VLOOKUP(C59,[4]JANEIRO_21!$A$9:$E$1593,8,FALSE),IFERROR(VLOOKUP(C59,[5]sheet1!$A$8:$E$5281,3,FALSE),0)))</f>
        <v>M2</v>
      </c>
      <c r="F59" s="449">
        <f>'MEMÓRIA DE CÁLCULO'!H47</f>
        <v>39.880000000000003</v>
      </c>
      <c r="G59" s="450" t="s">
        <v>181</v>
      </c>
      <c r="H59" s="496"/>
      <c r="I59" s="449">
        <f t="shared" ref="I59:I74" si="6">TRUNC(H59*Q$7,2)</f>
        <v>0</v>
      </c>
      <c r="J59" s="449">
        <f t="shared" ref="J59:J74" si="7">TRUNC(F59*I59,2)</f>
        <v>0</v>
      </c>
      <c r="K59" s="539" t="e">
        <f t="shared" ref="K59:K74" si="8">J59/J$76</f>
        <v>#DIV/0!</v>
      </c>
      <c r="L59" s="575"/>
      <c r="M59" s="576"/>
      <c r="N59" s="577"/>
      <c r="O59" s="578"/>
      <c r="P59" s="579"/>
      <c r="Q59" s="608"/>
      <c r="R59" s="579"/>
      <c r="S59" s="401"/>
      <c r="T59" s="401"/>
      <c r="U59" s="401"/>
      <c r="V59" s="401"/>
      <c r="W59" s="401"/>
      <c r="X59" s="401"/>
      <c r="Y59" s="401"/>
      <c r="Z59" s="401"/>
      <c r="AA59" s="401"/>
      <c r="AB59" s="401"/>
      <c r="AC59" s="401"/>
      <c r="AD59" s="401"/>
    </row>
    <row r="60" spans="1:30" ht="25.5" x14ac:dyDescent="0.2">
      <c r="A60" s="452" t="s">
        <v>182</v>
      </c>
      <c r="B60" s="452" t="s">
        <v>14</v>
      </c>
      <c r="C60" s="452">
        <v>96536</v>
      </c>
      <c r="D60" s="453" t="str">
        <f>IFERROR(VLOOKUP(C60,[3]planilhanull!$A$7:$L$6859,8,FALSE),IFERROR(VLOOKUP(C60,[4]JANEIRO_21!$A$9:$E$1593,2,FALSE),IFERROR(VLOOKUP(C60,[5]sheet1!$A$8:$E$5281,2,FALSE),0)))</f>
        <v>FABRICAÇÃO, MONTAGEM E DESMONTAGEM DE FÔRMA PARA VIGA BALDRAME, EM MADEIRA SERRADA, E=25 MM, 4 UTILIZAÇÕES. AF_06/2017</v>
      </c>
      <c r="E60" s="454" t="str">
        <f>IFERROR(VLOOKUP(C60,[3]planilhanull!$A$7:$L$6859,9,FALSE),IFERROR(VLOOKUP(C60,[4]JANEIRO_21!$A$9:$E$1593,8,FALSE),IFERROR(VLOOKUP(C60,[5]sheet1!$A$8:$E$5281,3,FALSE),0)))</f>
        <v>M2</v>
      </c>
      <c r="F60" s="455">
        <f>'MEMÓRIA DE CÁLCULO'!H48</f>
        <v>132.38999999999999</v>
      </c>
      <c r="G60" s="456" t="s">
        <v>181</v>
      </c>
      <c r="H60" s="477"/>
      <c r="I60" s="455">
        <f t="shared" si="6"/>
        <v>0</v>
      </c>
      <c r="J60" s="455">
        <f t="shared" si="7"/>
        <v>0</v>
      </c>
      <c r="K60" s="545" t="e">
        <f t="shared" si="8"/>
        <v>#DIV/0!</v>
      </c>
      <c r="L60" s="575"/>
      <c r="M60" s="576"/>
      <c r="N60" s="577"/>
      <c r="O60" s="578"/>
      <c r="P60" s="579"/>
      <c r="Q60" s="608"/>
      <c r="R60" s="579"/>
      <c r="S60" s="401"/>
      <c r="T60" s="401"/>
      <c r="U60" s="401"/>
      <c r="V60" s="401"/>
      <c r="W60" s="401"/>
      <c r="X60" s="401"/>
      <c r="Y60" s="401"/>
      <c r="Z60" s="401"/>
      <c r="AA60" s="401"/>
      <c r="AB60" s="401"/>
      <c r="AC60" s="401"/>
      <c r="AD60" s="401"/>
    </row>
    <row r="61" spans="1:30" ht="38.25" x14ac:dyDescent="0.2">
      <c r="A61" s="452" t="s">
        <v>183</v>
      </c>
      <c r="B61" s="452" t="s">
        <v>14</v>
      </c>
      <c r="C61" s="452">
        <v>92413</v>
      </c>
      <c r="D61" s="453" t="str">
        <f>IFERROR(VLOOKUP(C61,[3]planilhanull!$A$7:$L$6859,8,FALSE),IFERROR(VLOOKUP(C61,[4]JANEIRO_21!$A$9:$E$1593,2,FALSE),IFERROR(VLOOKUP(C61,[5]sheet1!$A$8:$E$5281,2,FALSE),0)))</f>
        <v>MONTAGEM E DESMONTAGEM DE FÔRMA DE PILARES RETANGULARES E ESTRUTURAS SIMILARES, PÉ-DIREITO SIMPLES, EM MADEIRA SERRADA, 4 UTILIZAÇÕES. AF_09/2020</v>
      </c>
      <c r="E61" s="454" t="str">
        <f>IFERROR(VLOOKUP(C61,[3]planilhanull!$A$7:$L$6859,9,FALSE),IFERROR(VLOOKUP(C61,[4]JANEIRO_21!$A$9:$E$1593,8,FALSE),IFERROR(VLOOKUP(C61,[5]sheet1!$A$8:$E$5281,3,FALSE),0)))</f>
        <v>M2</v>
      </c>
      <c r="F61" s="455">
        <f>'MEMÓRIA DE CÁLCULO'!H49</f>
        <v>106.08</v>
      </c>
      <c r="G61" s="456" t="s">
        <v>181</v>
      </c>
      <c r="H61" s="477"/>
      <c r="I61" s="455">
        <f t="shared" si="6"/>
        <v>0</v>
      </c>
      <c r="J61" s="455">
        <f t="shared" si="7"/>
        <v>0</v>
      </c>
      <c r="K61" s="545" t="e">
        <f t="shared" si="8"/>
        <v>#DIV/0!</v>
      </c>
      <c r="L61" s="575"/>
      <c r="M61" s="576"/>
      <c r="N61" s="577"/>
      <c r="O61" s="578"/>
      <c r="P61" s="579"/>
      <c r="Q61" s="608"/>
      <c r="R61" s="579"/>
      <c r="S61" s="401"/>
      <c r="T61" s="401"/>
      <c r="U61" s="401"/>
      <c r="V61" s="401"/>
      <c r="W61" s="401"/>
      <c r="X61" s="401"/>
      <c r="Y61" s="401"/>
      <c r="Z61" s="401"/>
      <c r="AA61" s="401"/>
      <c r="AB61" s="401"/>
      <c r="AC61" s="401"/>
      <c r="AD61" s="401"/>
    </row>
    <row r="62" spans="1:30" ht="38.25" x14ac:dyDescent="0.2">
      <c r="A62" s="452" t="s">
        <v>184</v>
      </c>
      <c r="B62" s="452" t="s">
        <v>14</v>
      </c>
      <c r="C62" s="452">
        <v>92456</v>
      </c>
      <c r="D62" s="453" t="str">
        <f>IFERROR(VLOOKUP(C62,[3]planilhanull!$A$7:$L$6859,8,FALSE),IFERROR(VLOOKUP(C62,[4]JANEIRO_21!$A$9:$E$1593,2,FALSE),IFERROR(VLOOKUP(C62,[5]sheet1!$A$8:$E$5281,2,FALSE),0)))</f>
        <v>MONTAGEM E DESMONTAGEM DE FÔRMA DE VIGA, ESCORAMENTO METÁLICO, PÉ-DIREITO SIMPLES, EM CHAPA DE MADEIRA RESINADA, 4 UTILIZAÇÕES. AF_09/2020</v>
      </c>
      <c r="E62" s="454" t="str">
        <f>IFERROR(VLOOKUP(C62,[3]planilhanull!$A$7:$L$6859,9,FALSE),IFERROR(VLOOKUP(C62,[4]JANEIRO_21!$A$9:$E$1593,8,FALSE),IFERROR(VLOOKUP(C62,[5]sheet1!$A$8:$E$5281,3,FALSE),0)))</f>
        <v>M2</v>
      </c>
      <c r="F62" s="455">
        <f>'MEMÓRIA DE CÁLCULO'!H50</f>
        <v>210.99</v>
      </c>
      <c r="G62" s="456" t="s">
        <v>181</v>
      </c>
      <c r="H62" s="477"/>
      <c r="I62" s="455">
        <f t="shared" si="6"/>
        <v>0</v>
      </c>
      <c r="J62" s="455">
        <f t="shared" si="7"/>
        <v>0</v>
      </c>
      <c r="K62" s="545" t="e">
        <f t="shared" si="8"/>
        <v>#DIV/0!</v>
      </c>
      <c r="L62" s="575"/>
      <c r="M62" s="576"/>
      <c r="N62" s="577"/>
      <c r="O62" s="578"/>
      <c r="P62" s="579"/>
      <c r="Q62" s="608"/>
      <c r="R62" s="579"/>
      <c r="S62" s="401"/>
      <c r="T62" s="401"/>
      <c r="U62" s="401"/>
      <c r="V62" s="401"/>
      <c r="W62" s="401"/>
      <c r="X62" s="401"/>
      <c r="Y62" s="401"/>
      <c r="Z62" s="401"/>
      <c r="AA62" s="401"/>
      <c r="AB62" s="401"/>
      <c r="AC62" s="401"/>
      <c r="AD62" s="401"/>
    </row>
    <row r="63" spans="1:30" ht="40.5" customHeight="1" x14ac:dyDescent="0.2">
      <c r="A63" s="452" t="s">
        <v>185</v>
      </c>
      <c r="B63" s="452" t="s">
        <v>14</v>
      </c>
      <c r="C63" s="452">
        <v>92778</v>
      </c>
      <c r="D63" s="453" t="str">
        <f>IFERROR(VLOOKUP(C63,[3]planilhanull!$A$7:$L$6859,8,FALSE),IFERROR(VLOOKUP(C63,[4]JANEIRO_21!$A$9:$E$1593,2,FALSE),IFERROR(VLOOKUP(C63,[5]sheet1!$A$8:$E$5281,2,FALSE),0)))</f>
        <v>ARMAÇÃO DE PILAR OU VIGA DE UMA ESTRUTURA CONVENCIONAL DE CONCRETO ARMADO EM UMA EDIFICAÇÃO TÉRREA OU SOBRADO UTILIZANDO AÇO CA-50 DE 10,0 MM - MONTAGEM. AF_12/2015</v>
      </c>
      <c r="E63" s="454" t="str">
        <f>IFERROR(VLOOKUP(C63,[3]planilhanull!$A$7:$L$6859,9,FALSE),IFERROR(VLOOKUP(C63,[4]JANEIRO_21!$A$9:$E$1593,8,FALSE),IFERROR(VLOOKUP(C63,[5]sheet1!$A$8:$E$5281,3,FALSE),0)))</f>
        <v>KG</v>
      </c>
      <c r="F63" s="455">
        <f>'MEMÓRIA DE CÁLCULO'!H51</f>
        <v>1456.52</v>
      </c>
      <c r="G63" s="456" t="s">
        <v>181</v>
      </c>
      <c r="H63" s="477"/>
      <c r="I63" s="455">
        <f t="shared" si="6"/>
        <v>0</v>
      </c>
      <c r="J63" s="455">
        <f t="shared" si="7"/>
        <v>0</v>
      </c>
      <c r="K63" s="545" t="e">
        <f t="shared" si="8"/>
        <v>#DIV/0!</v>
      </c>
      <c r="L63" s="575"/>
      <c r="M63" s="576"/>
      <c r="N63" s="577"/>
      <c r="O63" s="578"/>
      <c r="P63" s="579"/>
      <c r="Q63" s="608"/>
      <c r="R63" s="579"/>
      <c r="S63" s="401"/>
      <c r="T63" s="401"/>
      <c r="U63" s="401"/>
      <c r="V63" s="401"/>
      <c r="W63" s="401"/>
      <c r="X63" s="401"/>
      <c r="Y63" s="401"/>
      <c r="Z63" s="401"/>
      <c r="AA63" s="401"/>
      <c r="AB63" s="401"/>
      <c r="AC63" s="401"/>
      <c r="AD63" s="401"/>
    </row>
    <row r="64" spans="1:30" s="399" customFormat="1" ht="38.25" x14ac:dyDescent="0.2">
      <c r="A64" s="452" t="s">
        <v>186</v>
      </c>
      <c r="B64" s="452" t="s">
        <v>14</v>
      </c>
      <c r="C64" s="452">
        <v>92777</v>
      </c>
      <c r="D64" s="453" t="str">
        <f>IFERROR(VLOOKUP(C64,[3]planilhanull!$A$7:$L$6859,8,FALSE),IFERROR(VLOOKUP(C64,[4]JANEIRO_21!$A$9:$E$1593,2,FALSE),IFERROR(VLOOKUP(C64,[5]sheet1!$A$8:$E$5281,2,FALSE),0)))</f>
        <v>ARMAÇÃO DE PILAR OU VIGA DE UMA ESTRUTURA CONVENCIONAL DE CONCRETO ARMADO EM UMA EDIFICAÇÃO TÉRREA OU SOBRADO UTILIZANDO AÇO CA-50 DE 8,0 MM - MONTAGEM. AF_12/2015</v>
      </c>
      <c r="E64" s="454" t="str">
        <f>IFERROR(VLOOKUP(C64,[3]planilhanull!$A$7:$L$6859,9,FALSE),IFERROR(VLOOKUP(C64,[4]JANEIRO_21!$A$9:$E$1593,8,FALSE),IFERROR(VLOOKUP(C64,[5]sheet1!$A$8:$E$5281,3,FALSE),0)))</f>
        <v>KG</v>
      </c>
      <c r="F64" s="455">
        <f>'MEMÓRIA DE CÁLCULO'!H52</f>
        <v>940.83</v>
      </c>
      <c r="G64" s="456" t="s">
        <v>181</v>
      </c>
      <c r="H64" s="477"/>
      <c r="I64" s="455">
        <f t="shared" si="6"/>
        <v>0</v>
      </c>
      <c r="J64" s="455">
        <f t="shared" si="7"/>
        <v>0</v>
      </c>
      <c r="K64" s="545" t="e">
        <f t="shared" si="8"/>
        <v>#DIV/0!</v>
      </c>
      <c r="L64" s="575"/>
      <c r="M64" s="592"/>
      <c r="N64" s="593"/>
      <c r="O64" s="594"/>
      <c r="P64" s="595"/>
      <c r="Q64" s="610"/>
      <c r="R64" s="595"/>
    </row>
    <row r="65" spans="1:30" s="399" customFormat="1" ht="38.25" x14ac:dyDescent="0.2">
      <c r="A65" s="452" t="s">
        <v>187</v>
      </c>
      <c r="B65" s="452" t="s">
        <v>14</v>
      </c>
      <c r="C65" s="452">
        <v>92776</v>
      </c>
      <c r="D65" s="453" t="str">
        <f>IFERROR(VLOOKUP(C65,[3]planilhanull!$A$7:$L$6859,8,FALSE),IFERROR(VLOOKUP(C65,[4]JANEIRO_21!$A$9:$E$1593,2,FALSE),IFERROR(VLOOKUP(C65,[5]sheet1!$A$8:$E$5281,2,FALSE),0)))</f>
        <v>ARMAÇÃO DE PILAR OU VIGA DE UMA ESTRUTURA CONVENCIONAL DE CONCRETO ARMADO EM UMA EDIFICAÇÃO TÉRREA OU SOBRADO UTILIZANDO AÇO CA-50 DE 6,3 MM - MONTAGEM. AF_12/2015</v>
      </c>
      <c r="E65" s="454" t="str">
        <f>IFERROR(VLOOKUP(C65,[3]planilhanull!$A$7:$L$6859,9,FALSE),IFERROR(VLOOKUP(C65,[4]JANEIRO_21!$A$9:$E$1593,8,FALSE),IFERROR(VLOOKUP(C65,[5]sheet1!$A$8:$E$5281,3,FALSE),0)))</f>
        <v>KG</v>
      </c>
      <c r="F65" s="455">
        <f>'MEMÓRIA DE CÁLCULO'!H53</f>
        <v>268.57</v>
      </c>
      <c r="G65" s="456" t="s">
        <v>181</v>
      </c>
      <c r="H65" s="477"/>
      <c r="I65" s="455">
        <f t="shared" si="6"/>
        <v>0</v>
      </c>
      <c r="J65" s="455">
        <f t="shared" si="7"/>
        <v>0</v>
      </c>
      <c r="K65" s="545" t="e">
        <f t="shared" si="8"/>
        <v>#DIV/0!</v>
      </c>
      <c r="L65" s="575"/>
      <c r="M65" s="592">
        <f>F63+F64+F65</f>
        <v>2665.92</v>
      </c>
      <c r="N65" s="593"/>
      <c r="O65" s="594"/>
      <c r="P65" s="595"/>
      <c r="Q65" s="610"/>
      <c r="R65" s="595"/>
    </row>
    <row r="66" spans="1:30" s="399" customFormat="1" ht="38.25" x14ac:dyDescent="0.2">
      <c r="A66" s="452" t="s">
        <v>188</v>
      </c>
      <c r="B66" s="452" t="s">
        <v>14</v>
      </c>
      <c r="C66" s="452">
        <v>92775</v>
      </c>
      <c r="D66" s="453" t="str">
        <f>IFERROR(VLOOKUP(C66,[3]planilhanull!$A$7:$L$6859,8,FALSE),IFERROR(VLOOKUP(C66,[4]JANEIRO_21!$A$9:$E$1593,2,FALSE),IFERROR(VLOOKUP(C66,[5]sheet1!$A$8:$E$5281,2,FALSE),0)))</f>
        <v>ARMAÇÃO DE PILAR OU VIGA DE UMA ESTRUTURA CONVENCIONAL DE CONCRETO ARMADO EM UMA EDIFICAÇÃO TÉRREA OU SOBRADO UTILIZANDO AÇO CA-60 DE 5,0 MM - MONTAGEM. AF_12/2015</v>
      </c>
      <c r="E66" s="454" t="str">
        <f>IFERROR(VLOOKUP(C66,[3]planilhanull!$A$7:$L$6859,9,FALSE),IFERROR(VLOOKUP(C66,[4]JANEIRO_21!$A$9:$E$1593,8,FALSE),IFERROR(VLOOKUP(C66,[5]sheet1!$A$8:$E$5281,3,FALSE),0)))</f>
        <v>KG</v>
      </c>
      <c r="F66" s="455">
        <f>'MEMÓRIA DE CÁLCULO'!H54</f>
        <v>438.74</v>
      </c>
      <c r="G66" s="456" t="s">
        <v>181</v>
      </c>
      <c r="H66" s="477"/>
      <c r="I66" s="455">
        <f t="shared" si="6"/>
        <v>0</v>
      </c>
      <c r="J66" s="455">
        <f t="shared" si="7"/>
        <v>0</v>
      </c>
      <c r="K66" s="545" t="e">
        <f t="shared" si="8"/>
        <v>#DIV/0!</v>
      </c>
      <c r="L66" s="575"/>
      <c r="M66" s="592"/>
      <c r="N66" s="593">
        <f>25*6</f>
        <v>150</v>
      </c>
      <c r="O66" s="594"/>
      <c r="P66" s="595"/>
      <c r="Q66" s="610"/>
      <c r="R66" s="595"/>
    </row>
    <row r="67" spans="1:30" s="399" customFormat="1" ht="33.75" customHeight="1" x14ac:dyDescent="0.2">
      <c r="A67" s="452" t="s">
        <v>189</v>
      </c>
      <c r="B67" s="452" t="s">
        <v>14</v>
      </c>
      <c r="C67" s="452">
        <v>98562</v>
      </c>
      <c r="D67" s="453" t="str">
        <f>IFERROR(VLOOKUP(C67,[3]planilhanull!$A$7:$L$6859,8,FALSE),IFERROR(VLOOKUP(C67,[4]JANEIRO_21!$A$9:$E$1593,2,FALSE),IFERROR(VLOOKUP(C67,[5]sheet1!$A$8:$E$5281,2,FALSE),0)))</f>
        <v>IMPERMEABILIZAÇÃO DE FLOREIRA OU VIGA BALDRAME COM ARGAMASSA DE CIMENTO E AREIA, COM ADITIVO IMPERMEABILIZANTE, E = 2 CM. AF_06/2018</v>
      </c>
      <c r="E67" s="454" t="str">
        <f>IFERROR(VLOOKUP(C67,[3]planilhanull!$A$7:$L$6859,9,FALSE),IFERROR(VLOOKUP(C67,[4]JANEIRO_21!$A$9:$E$1593,8,FALSE),IFERROR(VLOOKUP(C67,[5]sheet1!$A$8:$E$5281,3,FALSE),0)))</f>
        <v>M2</v>
      </c>
      <c r="F67" s="455">
        <f>'MEMÓRIA DE CÁLCULO'!H55</f>
        <v>155.99199999999999</v>
      </c>
      <c r="G67" s="456" t="s">
        <v>190</v>
      </c>
      <c r="H67" s="477"/>
      <c r="I67" s="455">
        <f t="shared" si="6"/>
        <v>0</v>
      </c>
      <c r="J67" s="455">
        <f t="shared" si="7"/>
        <v>0</v>
      </c>
      <c r="K67" s="545" t="e">
        <f t="shared" si="8"/>
        <v>#DIV/0!</v>
      </c>
      <c r="L67" s="540"/>
      <c r="M67" s="651"/>
      <c r="N67" s="652"/>
      <c r="O67" s="653"/>
      <c r="P67" s="567"/>
      <c r="Q67" s="606"/>
      <c r="R67" s="567"/>
      <c r="S67" s="404"/>
      <c r="T67" s="404"/>
      <c r="U67" s="404"/>
      <c r="V67" s="404"/>
      <c r="W67" s="404"/>
      <c r="X67" s="404"/>
    </row>
    <row r="68" spans="1:30" s="399" customFormat="1" ht="25.5" x14ac:dyDescent="0.2">
      <c r="A68" s="452" t="s">
        <v>191</v>
      </c>
      <c r="B68" s="452" t="s">
        <v>14</v>
      </c>
      <c r="C68" s="452">
        <v>94965</v>
      </c>
      <c r="D68" s="453" t="str">
        <f>IFERROR(VLOOKUP(C68,[3]planilhanull!$A$7:$L$6859,8,FALSE),IFERROR(VLOOKUP(C68,[4]JANEIRO_21!$A$9:$E$1593,2,FALSE),IFERROR(VLOOKUP(C68,[5]sheet1!$A$8:$E$5281,2,FALSE),0)))</f>
        <v>CONCRETO FCK = 25MPA, TRAÇO 1:2,3:2,7 (CIMENTO/ AREIA MÉDIA/ BRITA 1)  - PREPARO MECÂNICO COM BETONEIRA 400 L. AF_07/2016</v>
      </c>
      <c r="E68" s="454" t="str">
        <f>IFERROR(VLOOKUP(C68,[3]planilhanull!$A$7:$L$6859,9,FALSE),IFERROR(VLOOKUP(C68,[4]JANEIRO_21!$A$9:$E$1593,8,FALSE),IFERROR(VLOOKUP(C68,[5]sheet1!$A$8:$E$5281,3,FALSE),0)))</f>
        <v>M3</v>
      </c>
      <c r="F68" s="455">
        <f>'MEMÓRIA DE CÁLCULO'!H56</f>
        <v>33.479999999999997</v>
      </c>
      <c r="G68" s="456" t="s">
        <v>190</v>
      </c>
      <c r="H68" s="477"/>
      <c r="I68" s="455">
        <f t="shared" si="6"/>
        <v>0</v>
      </c>
      <c r="J68" s="455">
        <f t="shared" si="7"/>
        <v>0</v>
      </c>
      <c r="K68" s="545" t="e">
        <f t="shared" si="8"/>
        <v>#DIV/0!</v>
      </c>
      <c r="L68" s="540"/>
      <c r="M68" s="651">
        <f>24.74*80</f>
        <v>1979.2</v>
      </c>
      <c r="N68" s="652"/>
      <c r="O68" s="653"/>
      <c r="P68" s="567"/>
      <c r="Q68" s="606"/>
      <c r="R68" s="567"/>
      <c r="S68" s="404"/>
      <c r="T68" s="404"/>
      <c r="U68" s="404"/>
      <c r="V68" s="404"/>
      <c r="W68" s="404"/>
      <c r="X68" s="404"/>
    </row>
    <row r="69" spans="1:30" s="399" customFormat="1" ht="25.5" x14ac:dyDescent="0.2">
      <c r="A69" s="452" t="s">
        <v>192</v>
      </c>
      <c r="B69" s="452" t="s">
        <v>14</v>
      </c>
      <c r="C69" s="452">
        <v>92873</v>
      </c>
      <c r="D69" s="453" t="str">
        <f>IFERROR(VLOOKUP(C69,[3]planilhanull!$A$7:$L$6859,8,FALSE),IFERROR(VLOOKUP(C69,[4]JANEIRO_21!$A$9:$E$1593,2,FALSE),IFERROR(VLOOKUP(C69,[5]sheet1!$A$8:$E$5281,2,FALSE),0)))</f>
        <v>LANÇAMENTO COM USO DE BALDES, ADENSAMENTO E ACABAMENTO DE CONCRETO EM ESTRUTURAS. AF_12/2015</v>
      </c>
      <c r="E69" s="454" t="str">
        <f>IFERROR(VLOOKUP(C69,[3]planilhanull!$A$7:$L$6859,9,FALSE),IFERROR(VLOOKUP(C69,[4]JANEIRO_21!$A$9:$E$1593,8,FALSE),IFERROR(VLOOKUP(C69,[5]sheet1!$A$8:$E$5281,3,FALSE),0)))</f>
        <v>M3</v>
      </c>
      <c r="F69" s="455">
        <f>'MEMÓRIA DE CÁLCULO'!H57</f>
        <v>33.479999999999997</v>
      </c>
      <c r="G69" s="456" t="s">
        <v>190</v>
      </c>
      <c r="H69" s="477"/>
      <c r="I69" s="455">
        <f t="shared" si="6"/>
        <v>0</v>
      </c>
      <c r="J69" s="455">
        <f t="shared" si="7"/>
        <v>0</v>
      </c>
      <c r="K69" s="545" t="e">
        <f t="shared" si="8"/>
        <v>#DIV/0!</v>
      </c>
      <c r="L69" s="534"/>
      <c r="M69" s="654"/>
      <c r="N69" s="655"/>
      <c r="O69" s="656"/>
      <c r="P69" s="567"/>
      <c r="Q69" s="606"/>
      <c r="R69" s="567"/>
      <c r="S69" s="404"/>
      <c r="T69" s="404"/>
      <c r="U69" s="404"/>
      <c r="V69" s="404"/>
      <c r="W69" s="404"/>
      <c r="X69" s="404"/>
    </row>
    <row r="70" spans="1:30" s="399" customFormat="1" ht="25.5" x14ac:dyDescent="0.2">
      <c r="A70" s="452" t="s">
        <v>193</v>
      </c>
      <c r="B70" s="452" t="s">
        <v>14</v>
      </c>
      <c r="C70" s="452">
        <v>101175</v>
      </c>
      <c r="D70" s="453" t="str">
        <f>IFERROR(VLOOKUP(C70,[3]planilhanull!$A$7:$L$6859,8,FALSE),IFERROR(VLOOKUP(C70,[4]JANEIRO_21!$A$9:$E$1593,2,FALSE),IFERROR(VLOOKUP(C70,[5]sheet1!$A$8:$E$5281,2,FALSE),0)))</f>
        <v>ESTACA BROCA DE CONCRETO, DIÂMETRO DE 30CM, ESCAVAÇÃO MANUAL COM TRADO CONCHA, COM ARMADURA DE ARRANQUE. AF_05/2020</v>
      </c>
      <c r="E70" s="454" t="str">
        <f>IFERROR(VLOOKUP(C70,[3]planilhanull!$A$7:$L$6859,9,FALSE),IFERROR(VLOOKUP(C70,[4]JANEIRO_21!$A$9:$E$1593,8,FALSE),IFERROR(VLOOKUP(C70,[5]sheet1!$A$8:$E$5281,3,FALSE),0)))</f>
        <v>M</v>
      </c>
      <c r="F70" s="455">
        <f>'MEMÓRIA DE CÁLCULO'!H58</f>
        <v>244</v>
      </c>
      <c r="G70" s="456" t="s">
        <v>190</v>
      </c>
      <c r="H70" s="477"/>
      <c r="I70" s="455">
        <f t="shared" si="6"/>
        <v>0</v>
      </c>
      <c r="J70" s="455">
        <f t="shared" si="7"/>
        <v>0</v>
      </c>
      <c r="K70" s="545" t="e">
        <f t="shared" si="8"/>
        <v>#DIV/0!</v>
      </c>
      <c r="L70" s="534"/>
      <c r="M70" s="654"/>
      <c r="N70" s="655"/>
      <c r="O70" s="656"/>
      <c r="P70" s="567"/>
      <c r="Q70" s="606"/>
      <c r="R70" s="567"/>
      <c r="S70" s="404"/>
      <c r="T70" s="404"/>
      <c r="U70" s="404"/>
      <c r="V70" s="404"/>
      <c r="W70" s="404"/>
      <c r="X70" s="404"/>
    </row>
    <row r="71" spans="1:30" s="399" customFormat="1" ht="25.5" x14ac:dyDescent="0.2">
      <c r="A71" s="452" t="s">
        <v>194</v>
      </c>
      <c r="B71" s="452" t="s">
        <v>14</v>
      </c>
      <c r="C71" s="611">
        <v>95601</v>
      </c>
      <c r="D71" s="453" t="str">
        <f>IFERROR(VLOOKUP(C71,[3]planilhanull!$A$7:$L$6859,8,FALSE),IFERROR(VLOOKUP(C71,[4]JANEIRO_21!$A$9:$E$1593,2,FALSE),IFERROR(VLOOKUP(C71,[5]sheet1!$A$8:$E$5281,2,FALSE),0)))</f>
        <v>ARRASAMENTO MECANICO DE ESTACA DE CONCRETO ARMADO, DIAMETROS DE ATÉ 40 CM. AF_11/2016</v>
      </c>
      <c r="E71" s="454" t="str">
        <f>IFERROR(VLOOKUP(C71,[3]planilhanull!$A$7:$L$6859,9,FALSE),IFERROR(VLOOKUP(C71,[4]JANEIRO_21!$A$9:$E$1593,8,FALSE),IFERROR(VLOOKUP(C71,[5]sheet1!$A$8:$E$5281,3,FALSE),0)))</f>
        <v>UN</v>
      </c>
      <c r="F71" s="455">
        <f>'MEMÓRIA DE CÁLCULO'!H59</f>
        <v>38</v>
      </c>
      <c r="G71" s="456" t="s">
        <v>190</v>
      </c>
      <c r="H71" s="477"/>
      <c r="I71" s="455">
        <f t="shared" si="6"/>
        <v>0</v>
      </c>
      <c r="J71" s="455">
        <f t="shared" si="7"/>
        <v>0</v>
      </c>
      <c r="K71" s="545" t="e">
        <f t="shared" si="8"/>
        <v>#DIV/0!</v>
      </c>
      <c r="L71" s="534"/>
      <c r="M71" s="654"/>
      <c r="N71" s="655"/>
      <c r="O71" s="656"/>
      <c r="P71" s="567"/>
      <c r="Q71" s="606"/>
      <c r="R71" s="567"/>
      <c r="S71" s="404"/>
      <c r="T71" s="404"/>
      <c r="U71" s="404"/>
      <c r="V71" s="404"/>
      <c r="W71" s="404"/>
      <c r="X71" s="404"/>
    </row>
    <row r="72" spans="1:30" s="399" customFormat="1" ht="25.5" x14ac:dyDescent="0.2">
      <c r="A72" s="452" t="s">
        <v>195</v>
      </c>
      <c r="B72" s="452" t="s">
        <v>14</v>
      </c>
      <c r="C72" s="452">
        <v>93184</v>
      </c>
      <c r="D72" s="453" t="str">
        <f>IFERROR(VLOOKUP(C72,[3]planilhanull!$A$7:$L$6859,8,FALSE),IFERROR(VLOOKUP(C72,[4]JANEIRO_21!$A$9:$E$1593,2,FALSE),IFERROR(VLOOKUP(C72,[5]sheet1!$A$8:$E$5281,2,FALSE),0)))</f>
        <v>VERGA PRÉ-MOLDADA PARA PORTAS COM ATÉ 1,5 M DE VÃO. AF_03/2016</v>
      </c>
      <c r="E72" s="454" t="str">
        <f>IFERROR(VLOOKUP(C72,[3]planilhanull!$A$7:$L$6859,9,FALSE),IFERROR(VLOOKUP(C72,[4]JANEIRO_21!$A$9:$E$1593,8,FALSE),IFERROR(VLOOKUP(C72,[5]sheet1!$A$8:$E$5281,3,FALSE),0)))</f>
        <v>M</v>
      </c>
      <c r="F72" s="455">
        <f>'MEMÓRIA DE CÁLCULO'!H60</f>
        <v>43.06</v>
      </c>
      <c r="G72" s="456" t="s">
        <v>190</v>
      </c>
      <c r="H72" s="477"/>
      <c r="I72" s="455">
        <f t="shared" si="6"/>
        <v>0</v>
      </c>
      <c r="J72" s="455">
        <f t="shared" si="7"/>
        <v>0</v>
      </c>
      <c r="K72" s="545" t="e">
        <f t="shared" si="8"/>
        <v>#DIV/0!</v>
      </c>
      <c r="L72" s="534"/>
      <c r="M72" s="654"/>
      <c r="N72" s="655"/>
      <c r="O72" s="656"/>
      <c r="P72" s="567"/>
      <c r="Q72" s="606"/>
      <c r="R72" s="567"/>
      <c r="S72" s="404"/>
      <c r="T72" s="404"/>
      <c r="U72" s="404"/>
      <c r="V72" s="404"/>
      <c r="W72" s="404"/>
      <c r="X72" s="404"/>
    </row>
    <row r="73" spans="1:30" s="399" customFormat="1" ht="25.5" x14ac:dyDescent="0.2">
      <c r="A73" s="452" t="s">
        <v>196</v>
      </c>
      <c r="B73" s="452" t="s">
        <v>14</v>
      </c>
      <c r="C73" s="452">
        <v>93185</v>
      </c>
      <c r="D73" s="453" t="str">
        <f>IFERROR(VLOOKUP(C73,[3]planilhanull!$A$7:$L$6859,8,FALSE),IFERROR(VLOOKUP(C73,[4]JANEIRO_21!$A$9:$E$1593,2,FALSE),IFERROR(VLOOKUP(C73,[5]sheet1!$A$8:$E$5281,2,FALSE),0)))</f>
        <v>VERGA PRÉ-MOLDADA PARA PORTAS COM MAIS DE 1,5 M DE VÃO. AF_03/2016</v>
      </c>
      <c r="E73" s="454" t="str">
        <f>IFERROR(VLOOKUP(C73,[3]planilhanull!$A$7:$L$6859,9,FALSE),IFERROR(VLOOKUP(C73,[4]JANEIRO_21!$A$9:$E$1593,8,FALSE),IFERROR(VLOOKUP(C73,[5]sheet1!$A$8:$E$5281,3,FALSE),0)))</f>
        <v>M</v>
      </c>
      <c r="F73" s="455">
        <f>'MEMÓRIA DE CÁLCULO'!H61</f>
        <v>4</v>
      </c>
      <c r="G73" s="456" t="s">
        <v>190</v>
      </c>
      <c r="H73" s="477"/>
      <c r="I73" s="455">
        <f t="shared" si="6"/>
        <v>0</v>
      </c>
      <c r="J73" s="455">
        <f t="shared" si="7"/>
        <v>0</v>
      </c>
      <c r="K73" s="545" t="e">
        <f t="shared" si="8"/>
        <v>#DIV/0!</v>
      </c>
      <c r="L73" s="534"/>
      <c r="M73" s="654"/>
      <c r="N73" s="655"/>
      <c r="O73" s="656"/>
      <c r="P73" s="567"/>
      <c r="Q73" s="606"/>
      <c r="R73" s="567"/>
      <c r="S73" s="404"/>
      <c r="T73" s="404"/>
      <c r="U73" s="404"/>
      <c r="V73" s="404"/>
      <c r="W73" s="404"/>
      <c r="X73" s="404"/>
    </row>
    <row r="74" spans="1:30" s="399" customFormat="1" ht="25.5" x14ac:dyDescent="0.2">
      <c r="A74" s="452" t="s">
        <v>197</v>
      </c>
      <c r="B74" s="461" t="s">
        <v>14</v>
      </c>
      <c r="C74" s="461">
        <v>93194</v>
      </c>
      <c r="D74" s="500" t="str">
        <f>IFERROR(VLOOKUP(C74,[3]planilhanull!$A$7:$L$6859,8,FALSE),IFERROR(VLOOKUP(C74,[4]JANEIRO_21!$A$9:$E$1593,2,FALSE),IFERROR(VLOOKUP(C74,[5]sheet1!$A$8:$E$5281,2,FALSE),0)))</f>
        <v>CONTRAVERGA PRÉ-MOLDADA PARA VÃOS DE ATÉ 1,5 M DE COMPRIMENTO. AF_03/2016</v>
      </c>
      <c r="E74" s="501" t="str">
        <f>IFERROR(VLOOKUP(C74,[3]planilhanull!$A$7:$L$6859,9,FALSE),IFERROR(VLOOKUP(C74,[4]JANEIRO_21!$A$9:$E$1593,8,FALSE),IFERROR(VLOOKUP(C74,[5]sheet1!$A$8:$E$5281,3,FALSE),0)))</f>
        <v>M</v>
      </c>
      <c r="F74" s="462">
        <f>'MEMÓRIA DE CÁLCULO'!H62</f>
        <v>4.9000000000000004</v>
      </c>
      <c r="G74" s="463" t="s">
        <v>190</v>
      </c>
      <c r="H74" s="502"/>
      <c r="I74" s="462">
        <f t="shared" si="6"/>
        <v>0</v>
      </c>
      <c r="J74" s="462">
        <f t="shared" si="7"/>
        <v>0</v>
      </c>
      <c r="K74" s="551" t="e">
        <f t="shared" si="8"/>
        <v>#DIV/0!</v>
      </c>
      <c r="L74" s="534"/>
      <c r="M74" s="654"/>
      <c r="N74" s="655"/>
      <c r="O74" s="656"/>
      <c r="P74" s="567"/>
      <c r="Q74" s="606"/>
      <c r="R74" s="567"/>
      <c r="S74" s="404"/>
      <c r="T74" s="404"/>
      <c r="U74" s="404"/>
      <c r="V74" s="404"/>
      <c r="W74" s="404"/>
      <c r="X74" s="404"/>
    </row>
    <row r="75" spans="1:30" s="399" customFormat="1" ht="14.25" x14ac:dyDescent="0.2">
      <c r="A75" s="503"/>
      <c r="B75" s="504"/>
      <c r="C75" s="505"/>
      <c r="D75" s="505"/>
      <c r="E75" s="506"/>
      <c r="F75" s="507"/>
      <c r="G75" s="508"/>
      <c r="H75" s="507"/>
      <c r="I75" s="590" t="s">
        <v>198</v>
      </c>
      <c r="J75" s="590">
        <f>SUM(J59:J74)</f>
        <v>0</v>
      </c>
      <c r="K75" s="591" t="e">
        <f>SUM(K59:K74)</f>
        <v>#DIV/0!</v>
      </c>
      <c r="L75" s="534"/>
      <c r="M75" s="654"/>
      <c r="N75" s="655"/>
      <c r="O75" s="656"/>
      <c r="P75" s="567"/>
      <c r="Q75" s="606"/>
      <c r="R75" s="567"/>
      <c r="S75" s="404"/>
      <c r="T75" s="404"/>
      <c r="U75" s="404"/>
      <c r="V75" s="404"/>
      <c r="W75" s="404"/>
      <c r="X75" s="404"/>
    </row>
    <row r="76" spans="1:30" s="399" customFormat="1" ht="14.25" x14ac:dyDescent="0.2">
      <c r="A76" s="470"/>
      <c r="B76" s="471"/>
      <c r="C76" s="472"/>
      <c r="D76" s="472"/>
      <c r="E76" s="474"/>
      <c r="F76" s="475"/>
      <c r="G76" s="476"/>
      <c r="H76" s="475"/>
      <c r="I76" s="555" t="s">
        <v>199</v>
      </c>
      <c r="J76" s="555">
        <f>J75</f>
        <v>0</v>
      </c>
      <c r="K76" s="562" t="e">
        <f>J76/$J$241</f>
        <v>#DIV/0!</v>
      </c>
      <c r="M76" s="654"/>
      <c r="N76" s="655"/>
      <c r="O76" s="656"/>
      <c r="P76" s="567"/>
      <c r="Q76" s="606"/>
      <c r="R76" s="567"/>
      <c r="S76" s="404"/>
      <c r="T76" s="404"/>
      <c r="U76" s="404"/>
      <c r="V76" s="404"/>
      <c r="W76" s="404"/>
      <c r="X76" s="404"/>
    </row>
    <row r="77" spans="1:30" ht="14.25" x14ac:dyDescent="0.2">
      <c r="A77" s="441" t="s">
        <v>200</v>
      </c>
      <c r="B77" s="442"/>
      <c r="C77" s="443"/>
      <c r="D77" s="443" t="s">
        <v>201</v>
      </c>
      <c r="E77" s="443"/>
      <c r="F77" s="444"/>
      <c r="G77" s="445"/>
      <c r="H77" s="446"/>
      <c r="I77" s="446"/>
      <c r="J77" s="446"/>
      <c r="K77" s="533"/>
      <c r="L77" s="575"/>
      <c r="M77" s="576"/>
      <c r="N77" s="577"/>
      <c r="O77" s="578"/>
      <c r="P77" s="579"/>
      <c r="Q77" s="608"/>
      <c r="R77" s="579"/>
      <c r="S77" s="401"/>
      <c r="T77" s="401"/>
      <c r="U77" s="401"/>
      <c r="V77" s="401"/>
      <c r="W77" s="401"/>
      <c r="X77" s="401"/>
      <c r="Y77" s="401"/>
      <c r="Z77" s="401"/>
      <c r="AA77" s="401"/>
      <c r="AB77" s="401"/>
      <c r="AC77" s="401"/>
      <c r="AD77" s="401"/>
    </row>
    <row r="78" spans="1:30" ht="25.5" x14ac:dyDescent="0.2">
      <c r="A78" s="447" t="s">
        <v>202</v>
      </c>
      <c r="B78" s="447" t="s">
        <v>14</v>
      </c>
      <c r="C78" s="612">
        <v>95241</v>
      </c>
      <c r="D78" s="494" t="str">
        <f>IFERROR(VLOOKUP(C78,[3]planilhanull!$A$7:$L$6859,8,FALSE),IFERROR(VLOOKUP(C78,[4]JANEIRO_21!$A$9:$E$1593,2,FALSE),IFERROR(VLOOKUP(C78,[5]sheet1!$A$8:$E$5281,2,FALSE),0)))</f>
        <v>LASTRO DE CONCRETO MAGRO, APLICADO EM PISOS, LAJES SOBRE SOLO OU RADIERS, ESPESSURA DE 5 CM. AF_07/2016</v>
      </c>
      <c r="E78" s="495" t="str">
        <f>IFERROR(VLOOKUP(C78,[3]planilhanull!$A$7:$L$6859,9,FALSE),IFERROR(VLOOKUP(C78,[4]JANEIRO_21!$A$9:$E$1593,8,FALSE),IFERROR(VLOOKUP(C78,[5]sheet1!$A$8:$E$5281,3,FALSE),0)))</f>
        <v>M2</v>
      </c>
      <c r="F78" s="449">
        <f>'MEMÓRIA DE CÁLCULO'!H64</f>
        <v>1513.89</v>
      </c>
      <c r="G78" s="450" t="s">
        <v>203</v>
      </c>
      <c r="H78" s="496"/>
      <c r="I78" s="449">
        <f>TRUNC(H78*Q$7,2)</f>
        <v>0</v>
      </c>
      <c r="J78" s="449">
        <f>TRUNC(F78*I78,2)</f>
        <v>0</v>
      </c>
      <c r="K78" s="539" t="e">
        <f>J78/J$81</f>
        <v>#DIV/0!</v>
      </c>
      <c r="L78" s="575"/>
      <c r="M78" s="576"/>
      <c r="N78" s="577"/>
      <c r="O78" s="578"/>
      <c r="P78" s="579"/>
      <c r="Q78" s="608"/>
      <c r="R78" s="579"/>
      <c r="S78" s="401"/>
      <c r="T78" s="401"/>
      <c r="U78" s="401"/>
      <c r="V78" s="401"/>
      <c r="W78" s="401"/>
      <c r="X78" s="401"/>
      <c r="Y78" s="401"/>
      <c r="Z78" s="401"/>
      <c r="AA78" s="401"/>
      <c r="AB78" s="401"/>
      <c r="AC78" s="401"/>
      <c r="AD78" s="401"/>
    </row>
    <row r="79" spans="1:30" s="399" customFormat="1" ht="38.25" x14ac:dyDescent="0.2">
      <c r="A79" s="461" t="s">
        <v>204</v>
      </c>
      <c r="B79" s="461" t="s">
        <v>14</v>
      </c>
      <c r="C79" s="613">
        <v>94992</v>
      </c>
      <c r="D79" s="453" t="str">
        <f>IFERROR(VLOOKUP(C79,[3]planilhanull!$A$7:$L$6859,8,FALSE),IFERROR(VLOOKUP(C79,[4]JANEIRO_21!$A$9:$E$1593,2,FALSE),IFERROR(VLOOKUP(C79,[5]sheet1!$A$8:$E$5281,2,FALSE),0)))</f>
        <v>EXECUÇÃO DE PASSEIO (CALÇADA) OU PISO DE CONCRETO COM CONCRETO MOLDADO IN LOCO, FEITO EM OBRA, ACABAMENTO CONVENCIONAL, ESPESSURA 6 CM, ARMADO. AF_07/2016</v>
      </c>
      <c r="E79" s="454" t="str">
        <f>IFERROR(VLOOKUP(C79,[3]planilhanull!$A$7:$L$6859,9,FALSE),IFERROR(VLOOKUP(C79,[4]JANEIRO_21!$A$9:$E$1593,8,FALSE),IFERROR(VLOOKUP(C79,[5]sheet1!$A$8:$E$5281,3,FALSE),0)))</f>
        <v>M2</v>
      </c>
      <c r="F79" s="462">
        <f>'MEMÓRIA DE CÁLCULO'!H65</f>
        <v>84.16</v>
      </c>
      <c r="G79" s="463" t="s">
        <v>203</v>
      </c>
      <c r="H79" s="477"/>
      <c r="I79" s="462">
        <f>TRUNC(H79*Q$7,2)</f>
        <v>0</v>
      </c>
      <c r="J79" s="462">
        <f>TRUNC(F79*I79,2)</f>
        <v>0</v>
      </c>
      <c r="K79" s="551" t="e">
        <f>J79/J$81</f>
        <v>#DIV/0!</v>
      </c>
      <c r="L79" s="540"/>
      <c r="M79" s="657"/>
      <c r="N79" s="565"/>
      <c r="O79" s="566"/>
      <c r="P79" s="567"/>
      <c r="Q79" s="606"/>
      <c r="R79" s="567"/>
      <c r="S79" s="404"/>
      <c r="T79" s="404"/>
      <c r="U79" s="607"/>
      <c r="V79" s="404"/>
      <c r="W79" s="404"/>
      <c r="X79" s="404"/>
    </row>
    <row r="80" spans="1:30" s="399" customFormat="1" x14ac:dyDescent="0.2">
      <c r="A80" s="503"/>
      <c r="B80" s="504"/>
      <c r="C80" s="505"/>
      <c r="D80" s="505"/>
      <c r="E80" s="506"/>
      <c r="F80" s="507"/>
      <c r="G80" s="508"/>
      <c r="H80" s="507"/>
      <c r="I80" s="590" t="s">
        <v>205</v>
      </c>
      <c r="J80" s="590">
        <f>SUM(J78:J79)</f>
        <v>0</v>
      </c>
      <c r="K80" s="591" t="e">
        <f>SUM(K78:K79)</f>
        <v>#DIV/0!</v>
      </c>
      <c r="L80" s="540"/>
      <c r="M80" s="657"/>
      <c r="N80" s="565"/>
      <c r="O80" s="566"/>
      <c r="P80" s="567"/>
      <c r="Q80" s="606"/>
      <c r="R80" s="567"/>
      <c r="S80" s="404"/>
      <c r="T80" s="404"/>
      <c r="U80" s="607"/>
      <c r="V80" s="404"/>
      <c r="W80" s="404"/>
      <c r="X80" s="404"/>
    </row>
    <row r="81" spans="1:30" s="399" customFormat="1" x14ac:dyDescent="0.2">
      <c r="A81" s="470"/>
      <c r="B81" s="471"/>
      <c r="C81" s="472"/>
      <c r="D81" s="472"/>
      <c r="E81" s="474"/>
      <c r="F81" s="475"/>
      <c r="G81" s="476"/>
      <c r="H81" s="475"/>
      <c r="I81" s="555" t="s">
        <v>206</v>
      </c>
      <c r="J81" s="555">
        <f>J80</f>
        <v>0</v>
      </c>
      <c r="K81" s="562" t="e">
        <f>J81/$J$241</f>
        <v>#DIV/0!</v>
      </c>
      <c r="L81" s="540"/>
      <c r="M81" s="657"/>
      <c r="N81" s="565"/>
      <c r="O81" s="566"/>
      <c r="P81" s="567"/>
      <c r="Q81" s="606"/>
      <c r="R81" s="567"/>
      <c r="S81" s="404"/>
      <c r="T81" s="404"/>
      <c r="U81" s="607"/>
      <c r="V81" s="404"/>
      <c r="W81" s="404"/>
      <c r="X81" s="404"/>
    </row>
    <row r="82" spans="1:30" ht="14.25" x14ac:dyDescent="0.2">
      <c r="A82" s="441" t="s">
        <v>207</v>
      </c>
      <c r="B82" s="442"/>
      <c r="C82" s="443"/>
      <c r="D82" s="443" t="s">
        <v>208</v>
      </c>
      <c r="E82" s="443"/>
      <c r="F82" s="444"/>
      <c r="G82" s="445"/>
      <c r="H82" s="446"/>
      <c r="I82" s="446"/>
      <c r="J82" s="446"/>
      <c r="K82" s="533"/>
      <c r="L82" s="540"/>
      <c r="M82" s="552"/>
      <c r="N82" s="553"/>
      <c r="O82" s="543"/>
      <c r="P82" s="589"/>
      <c r="Q82" s="544"/>
      <c r="R82" s="589"/>
      <c r="S82" s="397"/>
      <c r="T82" s="397"/>
      <c r="U82" s="602"/>
      <c r="V82" s="397"/>
      <c r="W82" s="397"/>
      <c r="X82" s="397"/>
      <c r="Y82" s="401"/>
      <c r="Z82" s="401"/>
      <c r="AA82" s="401"/>
      <c r="AB82" s="401"/>
      <c r="AC82" s="401"/>
      <c r="AD82" s="401"/>
    </row>
    <row r="83" spans="1:30" ht="47.25" customHeight="1" x14ac:dyDescent="0.2">
      <c r="A83" s="447" t="s">
        <v>209</v>
      </c>
      <c r="B83" s="447" t="s">
        <v>14</v>
      </c>
      <c r="C83" s="614">
        <v>87519</v>
      </c>
      <c r="D83" s="615" t="str">
        <f>IFERROR(VLOOKUP(C83,[6]planilhanull!$A$7:$L$6857,8,FALSE),IFERROR(VLOOKUP(C83,[7]JANEIRO_21!$A$9:$E$1593,2,FALSE),IFERROR(VLOOKUP(C83,[8]sheet1!$A$9:$E$5245,2,FALSE),0)))</f>
        <v>ALVENARIA DE VEDAÇÃO DE BLOCOS CERÂMICOS FURADOS NA HORIZONTAL DE 9X19X19CM (ESPESSURA 9CM) DE PAREDES COM ÁREA LÍQUIDA MAIOR OU IGUAL A 6M² COM VÃOS E ARGAMASSA DE ASSENTAMENTO COM PREPARO EM BETONEIRA. AF_06/2014</v>
      </c>
      <c r="E83" s="454" t="str">
        <f>IFERROR(VLOOKUP(C83,[3]planilhanull!$A$7:$L$6859,9,FALSE),IFERROR(VLOOKUP(C83,[4]JANEIRO_21!$A$9:$E$1593,8,FALSE),IFERROR(VLOOKUP(C83,[5]sheet1!$A$8:$E$5281,3,FALSE),0)))</f>
        <v>M2</v>
      </c>
      <c r="F83" s="449">
        <f>'MEMÓRIA DE CÁLCULO'!H67</f>
        <v>389.84</v>
      </c>
      <c r="G83" s="450" t="s">
        <v>210</v>
      </c>
      <c r="H83" s="477"/>
      <c r="I83" s="449">
        <f>TRUNC(H83*Q$7,2)</f>
        <v>0</v>
      </c>
      <c r="J83" s="449">
        <f>TRUNC(F83*I83,2)</f>
        <v>0</v>
      </c>
      <c r="K83" s="539" t="e">
        <f>J83/J$86</f>
        <v>#DIV/0!</v>
      </c>
      <c r="L83" s="575"/>
      <c r="M83" s="576"/>
      <c r="N83" s="577"/>
      <c r="O83" s="578"/>
      <c r="P83" s="579"/>
      <c r="Q83" s="608"/>
      <c r="R83" s="579"/>
      <c r="S83" s="401"/>
      <c r="T83" s="401"/>
      <c r="U83" s="401"/>
      <c r="V83" s="401"/>
      <c r="W83" s="401"/>
      <c r="X83" s="401"/>
      <c r="Y83" s="401"/>
      <c r="Z83" s="401"/>
      <c r="AA83" s="401"/>
      <c r="AB83" s="401"/>
      <c r="AC83" s="401"/>
      <c r="AD83" s="401"/>
    </row>
    <row r="84" spans="1:30" s="399" customFormat="1" ht="25.5" x14ac:dyDescent="0.2">
      <c r="A84" s="461" t="s">
        <v>211</v>
      </c>
      <c r="B84" s="461" t="s">
        <v>14</v>
      </c>
      <c r="C84" s="461">
        <v>100209</v>
      </c>
      <c r="D84" s="453" t="str">
        <f>IFERROR(VLOOKUP(C84,[3]planilhanull!$A$7:$L$6859,8,FALSE),IFERROR(VLOOKUP(C84,[4]JANEIRO_21!$A$9:$E$1593,2,FALSE),IFERROR(VLOOKUP(C84,[5]sheet1!$A$8:$E$5281,2,FALSE),0)))</f>
        <v>TRANSPORTE HORIZONTAL MANUAL, DE BLOCOS CERÂMICOS FURADOS NA HORIZONTAL DE 9X19X19CM (UNIDADE: BLOCOXKM). AF_07/2019</v>
      </c>
      <c r="E84" s="454" t="str">
        <f>IFERROR(VLOOKUP(C84,[3]planilhanull!$A$7:$L$6859,9,FALSE),IFERROR(VLOOKUP(C84,[4]JANEIRO_21!$A$9:$E$1593,8,FALSE),IFERROR(VLOOKUP(C84,[5]sheet1!$A$8:$E$5281,3,FALSE),0)))</f>
        <v>UNXKM</v>
      </c>
      <c r="F84" s="462">
        <f>'MEMÓRIA DE CÁLCULO'!H68</f>
        <v>240</v>
      </c>
      <c r="G84" s="463" t="s">
        <v>212</v>
      </c>
      <c r="H84" s="477"/>
      <c r="I84" s="462">
        <f>TRUNC(H84*Q$7,2)</f>
        <v>0</v>
      </c>
      <c r="J84" s="462">
        <f>TRUNC(F84*I84,2)</f>
        <v>0</v>
      </c>
      <c r="K84" s="551" t="e">
        <f>J84/J$86</f>
        <v>#DIV/0!</v>
      </c>
      <c r="L84" s="540"/>
      <c r="M84" s="657"/>
      <c r="N84" s="565"/>
      <c r="O84" s="566"/>
      <c r="P84" s="567"/>
      <c r="Q84" s="606"/>
      <c r="R84" s="567"/>
      <c r="S84" s="404"/>
      <c r="T84" s="404"/>
      <c r="U84" s="607"/>
      <c r="V84" s="404"/>
      <c r="W84" s="404"/>
      <c r="X84" s="404"/>
    </row>
    <row r="85" spans="1:30" s="399" customFormat="1" x14ac:dyDescent="0.2">
      <c r="A85" s="503"/>
      <c r="B85" s="504"/>
      <c r="C85" s="505"/>
      <c r="D85" s="505"/>
      <c r="E85" s="506"/>
      <c r="F85" s="507"/>
      <c r="G85" s="508"/>
      <c r="H85" s="507"/>
      <c r="I85" s="555" t="s">
        <v>213</v>
      </c>
      <c r="J85" s="590">
        <f>SUM(J83:J84)</f>
        <v>0</v>
      </c>
      <c r="K85" s="591" t="e">
        <f>SUM(K83:K84)</f>
        <v>#DIV/0!</v>
      </c>
      <c r="L85" s="540"/>
      <c r="M85" s="657"/>
      <c r="N85" s="565"/>
      <c r="O85" s="566"/>
      <c r="P85" s="567"/>
      <c r="Q85" s="606"/>
      <c r="R85" s="567"/>
      <c r="S85" s="404"/>
      <c r="T85" s="404"/>
      <c r="U85" s="607"/>
      <c r="V85" s="404"/>
      <c r="W85" s="404"/>
      <c r="X85" s="404"/>
    </row>
    <row r="86" spans="1:30" s="399" customFormat="1" x14ac:dyDescent="0.2">
      <c r="A86" s="470"/>
      <c r="B86" s="471"/>
      <c r="C86" s="472"/>
      <c r="D86" s="472"/>
      <c r="E86" s="474"/>
      <c r="F86" s="475"/>
      <c r="G86" s="476"/>
      <c r="H86" s="475"/>
      <c r="I86" s="555" t="s">
        <v>214</v>
      </c>
      <c r="J86" s="555">
        <f>J85</f>
        <v>0</v>
      </c>
      <c r="K86" s="562" t="e">
        <f>J86/$J$241</f>
        <v>#DIV/0!</v>
      </c>
      <c r="L86" s="540"/>
      <c r="M86" s="657"/>
      <c r="N86" s="565"/>
      <c r="O86" s="566"/>
      <c r="P86" s="567"/>
      <c r="Q86" s="606"/>
      <c r="R86" s="567"/>
      <c r="S86" s="404"/>
      <c r="T86" s="404"/>
      <c r="U86" s="607"/>
      <c r="V86" s="404"/>
      <c r="W86" s="404"/>
      <c r="X86" s="404"/>
    </row>
    <row r="87" spans="1:30" ht="14.25" x14ac:dyDescent="0.2">
      <c r="A87" s="441" t="s">
        <v>215</v>
      </c>
      <c r="B87" s="442"/>
      <c r="C87" s="443"/>
      <c r="D87" s="443" t="s">
        <v>216</v>
      </c>
      <c r="E87" s="443"/>
      <c r="F87" s="444"/>
      <c r="G87" s="445"/>
      <c r="H87" s="446"/>
      <c r="I87" s="446"/>
      <c r="J87" s="446"/>
      <c r="K87" s="533"/>
      <c r="L87" s="575"/>
      <c r="M87" s="584"/>
      <c r="N87" s="585"/>
      <c r="O87" s="586"/>
      <c r="P87" s="579"/>
      <c r="Q87" s="608"/>
      <c r="R87" s="579"/>
      <c r="S87" s="401"/>
      <c r="T87" s="401"/>
      <c r="U87" s="609"/>
      <c r="V87" s="401"/>
      <c r="W87" s="401"/>
      <c r="X87" s="401"/>
      <c r="Y87" s="401"/>
      <c r="Z87" s="401"/>
      <c r="AA87" s="401"/>
      <c r="AB87" s="401"/>
      <c r="AC87" s="401"/>
      <c r="AD87" s="401"/>
    </row>
    <row r="88" spans="1:30" s="402" customFormat="1" ht="38.25" x14ac:dyDescent="0.2">
      <c r="A88" s="447" t="s">
        <v>217</v>
      </c>
      <c r="B88" s="447" t="s">
        <v>14</v>
      </c>
      <c r="C88" s="447">
        <v>92590</v>
      </c>
      <c r="D88" s="494" t="str">
        <f>IFERROR(VLOOKUP(C88,[3]planilhanull!$A$7:$L$6859,8,FALSE),IFERROR(VLOOKUP(C88,[4]JANEIRO_21!$A$9:$E$1593,2,FALSE),IFERROR(VLOOKUP(C88,[5]sheet1!$A$8:$E$5281,2,FALSE),0)))</f>
        <v>FABRICAÇÃO E INSTALAÇÃO DE TESOURA INTEIRA EM AÇO, VÃO DE 7 M, PARA TELHA CERÂMICA OU DE CONCRETO, INCLUSO IÇAMENTO. AF_12/2015</v>
      </c>
      <c r="E88" s="495" t="str">
        <f>IFERROR(VLOOKUP(C88,[3]planilhanull!$A$7:$L$6859,9,FALSE),IFERROR(VLOOKUP(C88,[4]JANEIRO_21!$A$9:$E$1593,8,FALSE),IFERROR(VLOOKUP(C88,[5]sheet1!$A$8:$E$5281,3,FALSE),0)))</f>
        <v>UN</v>
      </c>
      <c r="F88" s="449">
        <f>'MEMÓRIA DE CÁLCULO'!H70</f>
        <v>9</v>
      </c>
      <c r="G88" s="450" t="s">
        <v>218</v>
      </c>
      <c r="H88" s="616"/>
      <c r="I88" s="449">
        <f t="shared" ref="I88:I97" si="9">TRUNC(H88*Q$7,2)</f>
        <v>0</v>
      </c>
      <c r="J88" s="449">
        <f t="shared" ref="J88:J97" si="10">TRUNC(F88*I88,2)</f>
        <v>0</v>
      </c>
      <c r="K88" s="539" t="e">
        <f t="shared" ref="K88:K97" si="11">J88/J$98</f>
        <v>#DIV/0!</v>
      </c>
      <c r="L88" s="658"/>
      <c r="M88" s="659"/>
      <c r="N88" s="660"/>
      <c r="O88" s="661"/>
      <c r="P88" s="662"/>
      <c r="Q88" s="686"/>
      <c r="R88" s="662"/>
      <c r="U88" s="687"/>
    </row>
    <row r="89" spans="1:30" s="402" customFormat="1" ht="31.5" customHeight="1" x14ac:dyDescent="0.2">
      <c r="A89" s="452" t="s">
        <v>219</v>
      </c>
      <c r="B89" s="452" t="s">
        <v>14</v>
      </c>
      <c r="C89" s="452">
        <v>92586</v>
      </c>
      <c r="D89" s="453" t="str">
        <f>IFERROR(VLOOKUP(C89,[3]planilhanull!$A$7:$L$6859,8,FALSE),IFERROR(VLOOKUP(C89,[4]JANEIRO_21!$A$9:$E$1593,2,FALSE),IFERROR(VLOOKUP(C89,[5]sheet1!$A$8:$E$5281,2,FALSE),0)))</f>
        <v>FABRICAÇÃO E INSTALAÇÃO DE TESOURA INTEIRA EM AÇO, VÃO DE 5 M, PARA TELHA CERÂMICA OU DE CONCRETO, INCLUSO IÇAMENTO. AF_12/2015</v>
      </c>
      <c r="E89" s="454" t="str">
        <f>IFERROR(VLOOKUP(C89,[3]planilhanull!$A$7:$L$6859,9,FALSE),IFERROR(VLOOKUP(C89,[4]JANEIRO_21!$A$9:$E$1593,8,FALSE),IFERROR(VLOOKUP(C89,[5]sheet1!$A$8:$E$5281,3,FALSE),0)))</f>
        <v>UN</v>
      </c>
      <c r="F89" s="455">
        <f>'MEMÓRIA DE CÁLCULO'!H71</f>
        <v>12</v>
      </c>
      <c r="G89" s="456" t="s">
        <v>218</v>
      </c>
      <c r="H89" s="457"/>
      <c r="I89" s="455">
        <f t="shared" si="9"/>
        <v>0</v>
      </c>
      <c r="J89" s="455">
        <f t="shared" si="10"/>
        <v>0</v>
      </c>
      <c r="K89" s="545" t="e">
        <f t="shared" si="11"/>
        <v>#DIV/0!</v>
      </c>
      <c r="L89" s="658"/>
      <c r="M89" s="659"/>
      <c r="N89" s="660"/>
      <c r="O89" s="661"/>
      <c r="P89" s="662"/>
      <c r="Q89" s="686"/>
      <c r="R89" s="662"/>
      <c r="U89" s="687"/>
    </row>
    <row r="90" spans="1:30" s="402" customFormat="1" ht="25.5" x14ac:dyDescent="0.2">
      <c r="A90" s="452" t="s">
        <v>220</v>
      </c>
      <c r="B90" s="452" t="s">
        <v>14</v>
      </c>
      <c r="C90" s="452">
        <v>20211</v>
      </c>
      <c r="D90" s="453" t="str">
        <f>IFERROR(VLOOKUP(C90,[3]planilhanull!$A$7:$L$6859,8,FALSE),IFERROR(VLOOKUP(C90,[4]JANEIRO_21!$A$9:$E$1593,2,FALSE),IFERROR(VLOOKUP(C90,[5]sheet1!$A$8:$E$5281,2,FALSE),0)))</f>
        <v>VIGA APARELHADA *6 X 16* CM, EM MACARANDUBA, ANGELIM OU EQUIVALENTE DA REGIAO</v>
      </c>
      <c r="E90" s="454" t="str">
        <f>IFERROR(VLOOKUP(C90,[3]planilhanull!$A$7:$L$6859,9,FALSE),IFERROR(VLOOKUP(C90,[4]JANEIRO_21!$A$9:$E$1593,8,FALSE),IFERROR(VLOOKUP(C90,[5]sheet1!$A$8:$E$5281,3,FALSE),0)))</f>
        <v xml:space="preserve">M     </v>
      </c>
      <c r="F90" s="455">
        <f>'MEMÓRIA DE CÁLCULO'!H72</f>
        <v>125.34</v>
      </c>
      <c r="G90" s="456" t="s">
        <v>218</v>
      </c>
      <c r="H90" s="457"/>
      <c r="I90" s="455">
        <f t="shared" si="9"/>
        <v>0</v>
      </c>
      <c r="J90" s="455">
        <f t="shared" si="10"/>
        <v>0</v>
      </c>
      <c r="K90" s="545" t="e">
        <f t="shared" si="11"/>
        <v>#DIV/0!</v>
      </c>
      <c r="L90" s="658"/>
      <c r="M90" s="659"/>
      <c r="N90" s="660"/>
      <c r="O90" s="661"/>
      <c r="P90" s="662"/>
      <c r="Q90" s="686"/>
      <c r="R90" s="662"/>
      <c r="U90" s="687"/>
    </row>
    <row r="91" spans="1:30" s="402" customFormat="1" ht="38.25" x14ac:dyDescent="0.2">
      <c r="A91" s="452" t="s">
        <v>221</v>
      </c>
      <c r="B91" s="452" t="s">
        <v>14</v>
      </c>
      <c r="C91" s="452">
        <v>92580</v>
      </c>
      <c r="D91" s="453" t="str">
        <f>IFERROR(VLOOKUP(C91,[3]planilhanull!$A$7:$L$6859,8,FALSE),IFERROR(VLOOKUP(C91,[4]JANEIRO_21!$A$9:$E$1593,2,FALSE),IFERROR(VLOOKUP(C91,[5]sheet1!$A$8:$E$5281,2,FALSE),0)))</f>
        <v>TRAMA DE AÇO COMPOSTA POR TERÇAS PARA TELHADOS DE ATÉ 2 ÁGUAS PARA TELHA ONDULADA DE FIBROCIMENTO, METÁLICA, PLÁSTICA OU TERMOACÚSTICA, INCLUSO TRANSPORTE VERTICAL. AF_07/2019</v>
      </c>
      <c r="E91" s="454" t="str">
        <f>IFERROR(VLOOKUP(C91,[3]planilhanull!$A$7:$L$6859,9,FALSE),IFERROR(VLOOKUP(C91,[4]JANEIRO_21!$A$9:$E$1593,8,FALSE),IFERROR(VLOOKUP(C91,[5]sheet1!$A$8:$E$5281,3,FALSE),0)))</f>
        <v>M2</v>
      </c>
      <c r="F91" s="455">
        <f>'MEMÓRIA DE CÁLCULO'!H73</f>
        <v>235</v>
      </c>
      <c r="G91" s="456" t="s">
        <v>218</v>
      </c>
      <c r="H91" s="457"/>
      <c r="I91" s="455">
        <f t="shared" si="9"/>
        <v>0</v>
      </c>
      <c r="J91" s="455">
        <f t="shared" si="10"/>
        <v>0</v>
      </c>
      <c r="K91" s="545" t="e">
        <f t="shared" si="11"/>
        <v>#DIV/0!</v>
      </c>
      <c r="L91" s="658"/>
      <c r="M91" s="659"/>
      <c r="N91" s="660"/>
      <c r="O91" s="661"/>
      <c r="P91" s="662"/>
      <c r="Q91" s="686"/>
      <c r="R91" s="662"/>
      <c r="U91" s="687"/>
    </row>
    <row r="92" spans="1:30" s="403" customFormat="1" ht="25.5" x14ac:dyDescent="0.2">
      <c r="A92" s="452" t="s">
        <v>222</v>
      </c>
      <c r="B92" s="452" t="s">
        <v>14</v>
      </c>
      <c r="C92" s="452">
        <v>94216</v>
      </c>
      <c r="D92" s="453" t="str">
        <f>IFERROR(VLOOKUP(C92,[3]planilhanull!$A$7:$L$6859,8,FALSE),IFERROR(VLOOKUP(C92,[4]JANEIRO_21!$A$9:$E$1593,2,FALSE),IFERROR(VLOOKUP(C92,[5]sheet1!$A$8:$E$5281,2,FALSE),0)))</f>
        <v>TELHAMENTO COM TELHA METÁLICA TERMOACÚSTICA E = 30 MM, COM ATÉ 2 ÁGUAS, INCLUSO IÇAMENTO. AF_07/2019</v>
      </c>
      <c r="E92" s="454" t="str">
        <f>IFERROR(VLOOKUP(C92,[3]planilhanull!$A$7:$L$6859,9,FALSE),IFERROR(VLOOKUP(C92,[4]JANEIRO_21!$A$9:$E$1593,8,FALSE),IFERROR(VLOOKUP(C92,[5]sheet1!$A$8:$E$5281,3,FALSE),0)))</f>
        <v>M2</v>
      </c>
      <c r="F92" s="455">
        <f>'MEMÓRIA DE CÁLCULO'!H74</f>
        <v>235</v>
      </c>
      <c r="G92" s="456" t="s">
        <v>223</v>
      </c>
      <c r="H92" s="477"/>
      <c r="I92" s="455">
        <f t="shared" si="9"/>
        <v>0</v>
      </c>
      <c r="J92" s="455">
        <f t="shared" si="10"/>
        <v>0</v>
      </c>
      <c r="K92" s="545" t="e">
        <f t="shared" si="11"/>
        <v>#DIV/0!</v>
      </c>
      <c r="L92" s="663"/>
      <c r="M92" s="664"/>
      <c r="N92" s="665"/>
      <c r="O92" s="666"/>
      <c r="P92" s="667"/>
      <c r="Q92" s="688"/>
      <c r="R92" s="667"/>
      <c r="U92" s="689"/>
    </row>
    <row r="93" spans="1:30" s="402" customFormat="1" ht="25.5" x14ac:dyDescent="0.2">
      <c r="A93" s="452" t="s">
        <v>224</v>
      </c>
      <c r="B93" s="452" t="s">
        <v>14</v>
      </c>
      <c r="C93" s="452">
        <v>94229</v>
      </c>
      <c r="D93" s="453" t="str">
        <f>IFERROR(VLOOKUP(C93,[3]planilhanull!$A$7:$L$6859,8,FALSE),IFERROR(VLOOKUP(C93,[4]JANEIRO_21!$A$9:$E$1593,2,FALSE),IFERROR(VLOOKUP(C93,[5]sheet1!$A$8:$E$5281,2,FALSE),0)))</f>
        <v>CALHA EM CHAPA DE AÇO GALVANIZADO NÚMERO 24, DESENVOLVIMENTO DE 100 CM, INCLUSO TRANSPORTE VERTICAL. AF_07/2019</v>
      </c>
      <c r="E93" s="454" t="str">
        <f>IFERROR(VLOOKUP(C93,[3]planilhanull!$A$7:$L$6859,9,FALSE),IFERROR(VLOOKUP(C93,[4]JANEIRO_21!$A$9:$E$1593,8,FALSE),IFERROR(VLOOKUP(C93,[5]sheet1!$A$8:$E$5281,3,FALSE),0)))</f>
        <v>M</v>
      </c>
      <c r="F93" s="455">
        <f>'MEMÓRIA DE CÁLCULO'!H75</f>
        <v>77</v>
      </c>
      <c r="G93" s="456" t="s">
        <v>223</v>
      </c>
      <c r="H93" s="477"/>
      <c r="I93" s="455">
        <f t="shared" si="9"/>
        <v>0</v>
      </c>
      <c r="J93" s="455">
        <f t="shared" si="10"/>
        <v>0</v>
      </c>
      <c r="K93" s="545" t="e">
        <f t="shared" si="11"/>
        <v>#DIV/0!</v>
      </c>
      <c r="L93" s="668"/>
      <c r="M93" s="575"/>
      <c r="N93" s="659" t="s">
        <v>225</v>
      </c>
      <c r="O93" s="660"/>
      <c r="P93" s="662"/>
      <c r="Q93" s="686"/>
      <c r="R93" s="662"/>
      <c r="U93" s="687"/>
    </row>
    <row r="94" spans="1:30" s="402" customFormat="1" x14ac:dyDescent="0.2">
      <c r="A94" s="452" t="s">
        <v>226</v>
      </c>
      <c r="B94" s="452" t="s">
        <v>14</v>
      </c>
      <c r="C94" s="452">
        <v>101979</v>
      </c>
      <c r="D94" s="453" t="str">
        <f>IFERROR(VLOOKUP(C94,[3]planilhanull!$A$7:$L$6859,8,FALSE),IFERROR(VLOOKUP(C94,[4]JANEIRO_21!$A$9:$E$1593,2,FALSE),IFERROR(VLOOKUP(C94,[5]sheet1!$A$8:$E$5281,2,FALSE),0)))</f>
        <v>CHAPIM (RUFO CAPA) EM AÇO GALVANIZADO, CORTE 33. AF_11/2020</v>
      </c>
      <c r="E94" s="454" t="str">
        <f>IFERROR(VLOOKUP(C94,[3]planilhanull!$A$7:$L$6859,9,FALSE),IFERROR(VLOOKUP(C94,[4]JANEIRO_21!$A$9:$E$1593,8,FALSE),IFERROR(VLOOKUP(C94,[5]sheet1!$A$8:$E$5281,3,FALSE),0)))</f>
        <v>M</v>
      </c>
      <c r="F94" s="455">
        <f>'MEMÓRIA DE CÁLCULO'!H76</f>
        <v>122</v>
      </c>
      <c r="G94" s="456" t="s">
        <v>223</v>
      </c>
      <c r="H94" s="477"/>
      <c r="I94" s="455">
        <f t="shared" si="9"/>
        <v>0</v>
      </c>
      <c r="J94" s="455">
        <f t="shared" si="10"/>
        <v>0</v>
      </c>
      <c r="K94" s="545" t="e">
        <f t="shared" si="11"/>
        <v>#DIV/0!</v>
      </c>
      <c r="L94" s="668"/>
      <c r="M94" s="669"/>
      <c r="N94" s="659">
        <f>52+39+30</f>
        <v>121</v>
      </c>
      <c r="O94" s="660"/>
      <c r="P94" s="662"/>
      <c r="Q94" s="686"/>
      <c r="R94" s="662"/>
      <c r="U94" s="687"/>
    </row>
    <row r="95" spans="1:30" s="403" customFormat="1" x14ac:dyDescent="0.2">
      <c r="A95" s="452" t="s">
        <v>227</v>
      </c>
      <c r="B95" s="617" t="s">
        <v>18</v>
      </c>
      <c r="C95" s="617">
        <v>100113</v>
      </c>
      <c r="D95" s="618" t="s">
        <v>228</v>
      </c>
      <c r="E95" s="617" t="s">
        <v>125</v>
      </c>
      <c r="F95" s="455">
        <f>'MEMÓRIA DE CÁLCULO'!H77</f>
        <v>46.6</v>
      </c>
      <c r="G95" s="619" t="s">
        <v>223</v>
      </c>
      <c r="H95" s="620"/>
      <c r="I95" s="455">
        <f t="shared" si="9"/>
        <v>0</v>
      </c>
      <c r="J95" s="455">
        <f t="shared" si="10"/>
        <v>0</v>
      </c>
      <c r="K95" s="545" t="e">
        <f t="shared" si="11"/>
        <v>#DIV/0!</v>
      </c>
      <c r="L95" s="670"/>
      <c r="M95" s="671"/>
      <c r="N95" s="664"/>
      <c r="O95" s="665"/>
      <c r="P95" s="667"/>
      <c r="Q95" s="688"/>
      <c r="R95" s="667"/>
      <c r="U95" s="689"/>
    </row>
    <row r="96" spans="1:30" s="403" customFormat="1" x14ac:dyDescent="0.2">
      <c r="A96" s="452" t="s">
        <v>229</v>
      </c>
      <c r="B96" s="621" t="s">
        <v>18</v>
      </c>
      <c r="C96" s="621">
        <v>100147</v>
      </c>
      <c r="D96" s="622" t="s">
        <v>230</v>
      </c>
      <c r="E96" s="621" t="s">
        <v>125</v>
      </c>
      <c r="F96" s="462">
        <f>'MEMÓRIA DE CÁLCULO'!H78</f>
        <v>46.6</v>
      </c>
      <c r="G96" s="623" t="s">
        <v>223</v>
      </c>
      <c r="H96" s="624"/>
      <c r="I96" s="462">
        <f t="shared" si="9"/>
        <v>0</v>
      </c>
      <c r="J96" s="462">
        <f t="shared" si="10"/>
        <v>0</v>
      </c>
      <c r="K96" s="551" t="e">
        <f t="shared" si="11"/>
        <v>#DIV/0!</v>
      </c>
      <c r="L96" s="663"/>
      <c r="M96" s="540"/>
      <c r="N96" s="664"/>
      <c r="O96" s="672">
        <f>N94+M94</f>
        <v>121</v>
      </c>
      <c r="P96" s="667"/>
      <c r="Q96" s="688"/>
      <c r="R96" s="667"/>
      <c r="U96" s="689"/>
    </row>
    <row r="97" spans="1:30" s="403" customFormat="1" x14ac:dyDescent="0.2">
      <c r="A97" s="452" t="s">
        <v>231</v>
      </c>
      <c r="B97" s="621" t="s">
        <v>15</v>
      </c>
      <c r="C97" s="621">
        <v>2001003997</v>
      </c>
      <c r="D97" s="622" t="s">
        <v>232</v>
      </c>
      <c r="E97" s="621" t="s">
        <v>233</v>
      </c>
      <c r="F97" s="462">
        <v>7</v>
      </c>
      <c r="G97" s="623" t="s">
        <v>223</v>
      </c>
      <c r="H97" s="624"/>
      <c r="I97" s="462">
        <f t="shared" si="9"/>
        <v>0</v>
      </c>
      <c r="J97" s="462">
        <f t="shared" si="10"/>
        <v>0</v>
      </c>
      <c r="K97" s="551" t="e">
        <f t="shared" si="11"/>
        <v>#DIV/0!</v>
      </c>
      <c r="L97" s="663"/>
      <c r="M97" s="540"/>
      <c r="N97" s="664"/>
      <c r="O97" s="672"/>
      <c r="P97" s="667"/>
      <c r="Q97" s="688"/>
      <c r="R97" s="667"/>
      <c r="U97" s="689"/>
    </row>
    <row r="98" spans="1:30" s="402" customFormat="1" x14ac:dyDescent="0.2">
      <c r="A98" s="464"/>
      <c r="B98" s="465"/>
      <c r="C98" s="466"/>
      <c r="D98" s="466"/>
      <c r="E98" s="467"/>
      <c r="F98" s="468"/>
      <c r="G98" s="469"/>
      <c r="H98" s="468"/>
      <c r="I98" s="555" t="s">
        <v>234</v>
      </c>
      <c r="J98" s="555">
        <f>SUM(J88:J97)</f>
        <v>0</v>
      </c>
      <c r="K98" s="556" t="e">
        <f>SUM(K88:K97)</f>
        <v>#DIV/0!</v>
      </c>
      <c r="L98" s="575"/>
      <c r="M98" s="659"/>
      <c r="N98" s="660"/>
      <c r="O98" s="661"/>
      <c r="P98" s="662"/>
      <c r="Q98" s="686"/>
      <c r="R98" s="662"/>
      <c r="U98" s="687"/>
    </row>
    <row r="99" spans="1:30" s="402" customFormat="1" x14ac:dyDescent="0.2">
      <c r="A99" s="470"/>
      <c r="B99" s="471"/>
      <c r="C99" s="472"/>
      <c r="D99" s="472"/>
      <c r="E99" s="474"/>
      <c r="F99" s="475"/>
      <c r="G99" s="476"/>
      <c r="H99" s="475"/>
      <c r="I99" s="555" t="s">
        <v>235</v>
      </c>
      <c r="J99" s="555">
        <f>J98</f>
        <v>0</v>
      </c>
      <c r="K99" s="562" t="e">
        <f>J99/$J$241</f>
        <v>#DIV/0!</v>
      </c>
      <c r="L99" s="575"/>
      <c r="M99" s="659"/>
      <c r="N99" s="660"/>
      <c r="O99" s="661"/>
      <c r="P99" s="662"/>
      <c r="Q99" s="686"/>
      <c r="R99" s="662"/>
      <c r="U99" s="687"/>
    </row>
    <row r="100" spans="1:30" ht="14.25" x14ac:dyDescent="0.2">
      <c r="A100" s="625" t="s">
        <v>236</v>
      </c>
      <c r="B100" s="626"/>
      <c r="C100" s="626"/>
      <c r="D100" s="627" t="s">
        <v>237</v>
      </c>
      <c r="E100" s="628"/>
      <c r="F100" s="629"/>
      <c r="G100" s="630"/>
      <c r="H100" s="629"/>
      <c r="I100" s="629"/>
      <c r="J100" s="629"/>
      <c r="K100" s="673"/>
      <c r="L100" s="575"/>
      <c r="M100" s="584"/>
      <c r="N100" s="585"/>
      <c r="O100" s="586"/>
      <c r="P100" s="579"/>
      <c r="Q100" s="608"/>
      <c r="R100" s="579"/>
      <c r="S100" s="401"/>
      <c r="T100" s="401"/>
      <c r="U100" s="609"/>
      <c r="V100" s="401"/>
      <c r="W100" s="401"/>
      <c r="X100" s="401"/>
      <c r="Y100" s="401"/>
      <c r="Z100" s="401"/>
      <c r="AA100" s="401"/>
      <c r="AB100" s="401"/>
      <c r="AC100" s="401"/>
      <c r="AD100" s="401"/>
    </row>
    <row r="101" spans="1:30" ht="36" customHeight="1" x14ac:dyDescent="0.2">
      <c r="A101" s="447" t="s">
        <v>238</v>
      </c>
      <c r="B101" s="447" t="s">
        <v>14</v>
      </c>
      <c r="C101" s="447">
        <v>87878</v>
      </c>
      <c r="D101" s="494" t="str">
        <f>IFERROR(VLOOKUP(C101,[3]planilhanull!$A$7:$L$6859,8,FALSE),IFERROR(VLOOKUP(C101,[4]JANEIRO_21!$A$9:$E$1593,2,FALSE),IFERROR(VLOOKUP(C101,[5]sheet1!$A$8:$E$5281,2,FALSE),0)))</f>
        <v>CHAPISCO APLICADO EM ALVENARIAS E ESTRUTURAS DE CONCRETO INTERNAS, COM COLHER DE PEDREIRO.  ARGAMASSA TRAÇO 1:3 COM PREPARO MANUAL. AF_06/2014</v>
      </c>
      <c r="E101" s="495" t="str">
        <f>IFERROR(VLOOKUP(C101,[3]planilhanull!$A$7:$L$6859,9,FALSE),IFERROR(VLOOKUP(C101,[4]JANEIRO_21!$A$9:$E$1593,8,FALSE),IFERROR(VLOOKUP(C101,[5]sheet1!$A$8:$E$5281,3,FALSE),0)))</f>
        <v>M2</v>
      </c>
      <c r="F101" s="449">
        <f>'MEMÓRIA DE CÁLCULO'!H80</f>
        <v>779.68</v>
      </c>
      <c r="G101" s="450" t="s">
        <v>239</v>
      </c>
      <c r="H101" s="496"/>
      <c r="I101" s="449">
        <f t="shared" ref="I101:I106" si="12">TRUNC(H101*Q$7,2)</f>
        <v>0</v>
      </c>
      <c r="J101" s="449">
        <f t="shared" ref="J101:J106" si="13">TRUNC(F101*I101,2)</f>
        <v>0</v>
      </c>
      <c r="K101" s="539" t="e">
        <f t="shared" ref="K101:K106" si="14">J101/$J$107</f>
        <v>#DIV/0!</v>
      </c>
      <c r="L101" s="575"/>
      <c r="M101" s="584"/>
      <c r="N101" s="585"/>
      <c r="O101" s="586"/>
      <c r="P101" s="579"/>
      <c r="Q101" s="608"/>
      <c r="R101" s="579"/>
      <c r="S101" s="401"/>
      <c r="T101" s="401"/>
      <c r="U101" s="609"/>
      <c r="V101" s="401"/>
      <c r="W101" s="401"/>
      <c r="X101" s="401"/>
      <c r="Y101" s="401"/>
      <c r="Z101" s="401"/>
      <c r="AA101" s="401"/>
      <c r="AB101" s="401"/>
      <c r="AC101" s="401"/>
      <c r="AD101" s="401"/>
    </row>
    <row r="102" spans="1:30" s="399" customFormat="1" ht="51" x14ac:dyDescent="0.2">
      <c r="A102" s="452" t="s">
        <v>240</v>
      </c>
      <c r="B102" s="452" t="s">
        <v>14</v>
      </c>
      <c r="C102" s="452">
        <v>89173</v>
      </c>
      <c r="D102" s="453" t="str">
        <f>IFERROR(VLOOKUP(C102,[3]planilhanull!$A$7:$L$6859,8,FALSE),IFERROR(VLOOKUP(C102,[4]JANEIRO_21!$A$9:$E$1593,2,FALSE),IFERROR(VLOOKUP(C102,[5]sheet1!$A$8:$E$5281,2,FALSE),0)))</f>
        <v>(COMPOSIÇÃO REPRESENTATIVA) DO SERVIÇO DE EMBOÇO/MASSA ÚNICA, APLICADO MANUALMENTE, TRAÇO 1:2:8, EM BETONEIRA DE 400L, PAREDES INTERNAS, COM EXECUÇÃO DE TALISCAS, EDIFICAÇÃO HABITACIONAL UNIFAMILIAR (CASAS) E EDIFICAÇÃO PÚBLICA PADRÃO. AF_12/2014</v>
      </c>
      <c r="E102" s="454" t="str">
        <f>IFERROR(VLOOKUP(C102,[3]planilhanull!$A$7:$L$6859,9,FALSE),IFERROR(VLOOKUP(C102,[4]JANEIRO_21!$A$9:$E$1593,8,FALSE),IFERROR(VLOOKUP(C102,[5]sheet1!$A$8:$E$5281,3,FALSE),0)))</f>
        <v>M2</v>
      </c>
      <c r="F102" s="455">
        <f>'MEMÓRIA DE CÁLCULO'!H81</f>
        <v>779.68</v>
      </c>
      <c r="G102" s="456" t="s">
        <v>239</v>
      </c>
      <c r="H102" s="477"/>
      <c r="I102" s="455">
        <f t="shared" si="12"/>
        <v>0</v>
      </c>
      <c r="J102" s="455">
        <f t="shared" si="13"/>
        <v>0</v>
      </c>
      <c r="K102" s="545" t="e">
        <f t="shared" si="14"/>
        <v>#DIV/0!</v>
      </c>
      <c r="L102" s="575"/>
      <c r="M102" s="674"/>
      <c r="N102" s="675"/>
      <c r="O102" s="676"/>
      <c r="P102" s="595"/>
      <c r="Q102" s="610"/>
      <c r="R102" s="595"/>
    </row>
    <row r="103" spans="1:30" s="399" customFormat="1" ht="38.25" x14ac:dyDescent="0.2">
      <c r="A103" s="452" t="s">
        <v>241</v>
      </c>
      <c r="B103" s="452" t="s">
        <v>14</v>
      </c>
      <c r="C103" s="452">
        <v>87271</v>
      </c>
      <c r="D103" s="453" t="str">
        <f>IFERROR(VLOOKUP(C103,[3]planilhanull!$A$7:$L$6859,8,FALSE),IFERROR(VLOOKUP(C103,[4]JANEIRO_21!$A$9:$E$1593,2,FALSE),IFERROR(VLOOKUP(C103,[5]sheet1!$A$8:$E$5281,2,FALSE),0)))</f>
        <v>REVESTIMENTO CERÂMICO PARA PAREDES INTERNAS COM PLACAS TIPO ESMALTADA EXTRA DE DIMENSÕES 25X35 CM APLICADAS EM AMBIENTES DE ÁREA MAIOR QUE 5 M² A MEIA ALTURA DAS PAREDES. AF_06/2014</v>
      </c>
      <c r="E103" s="454" t="str">
        <f>IFERROR(VLOOKUP(C103,[3]planilhanull!$A$7:$L$6859,9,FALSE),IFERROR(VLOOKUP(C103,[4]JANEIRO_21!$A$9:$E$1593,8,FALSE),IFERROR(VLOOKUP(C103,[5]sheet1!$A$8:$E$5281,3,FALSE),0)))</f>
        <v>M2</v>
      </c>
      <c r="F103" s="455">
        <f>'MEMÓRIA DE CÁLCULO'!H82</f>
        <v>257.17</v>
      </c>
      <c r="G103" s="456" t="s">
        <v>239</v>
      </c>
      <c r="H103" s="477"/>
      <c r="I103" s="455">
        <f t="shared" si="12"/>
        <v>0</v>
      </c>
      <c r="J103" s="455">
        <f t="shared" si="13"/>
        <v>0</v>
      </c>
      <c r="K103" s="545" t="e">
        <f t="shared" si="14"/>
        <v>#DIV/0!</v>
      </c>
      <c r="L103" s="575"/>
      <c r="M103" s="674"/>
      <c r="N103" s="675"/>
      <c r="O103" s="676"/>
      <c r="P103" s="595"/>
      <c r="Q103" s="610"/>
      <c r="R103" s="595"/>
    </row>
    <row r="104" spans="1:30" s="399" customFormat="1" ht="30" customHeight="1" x14ac:dyDescent="0.2">
      <c r="A104" s="452" t="s">
        <v>242</v>
      </c>
      <c r="B104" s="452" t="s">
        <v>14</v>
      </c>
      <c r="C104" s="631">
        <v>98561</v>
      </c>
      <c r="D104" s="453" t="str">
        <f>IFERROR(VLOOKUP(C104,[3]planilhanull!$A$7:$L$6859,8,FALSE),IFERROR(VLOOKUP(C104,[4]JANEIRO_21!$A$9:$E$1593,2,FALSE),IFERROR(VLOOKUP(C104,[5]sheet1!$A$8:$E$5281,2,FALSE),0)))</f>
        <v>IMPERMEABILIZAÇÃO DE PAREDES COM ARGAMASSA DE CIMENTO E AREIA, COM ADITIVO IMPERMEABILIZANTE, E = 2CM. AF_06/2018</v>
      </c>
      <c r="E104" s="454" t="str">
        <f>IFERROR(VLOOKUP(C104,[3]planilhanull!$A$7:$L$6859,9,FALSE),IFERROR(VLOOKUP(C104,[4]JANEIRO_21!$A$9:$E$1593,8,FALSE),IFERROR(VLOOKUP(C104,[5]sheet1!$A$8:$E$5281,3,FALSE),0)))</f>
        <v>M2</v>
      </c>
      <c r="F104" s="455">
        <f>'MEMÓRIA DE CÁLCULO'!H83</f>
        <v>365.16</v>
      </c>
      <c r="G104" s="456" t="s">
        <v>239</v>
      </c>
      <c r="H104" s="477"/>
      <c r="I104" s="455">
        <f t="shared" si="12"/>
        <v>0</v>
      </c>
      <c r="J104" s="455">
        <f t="shared" si="13"/>
        <v>0</v>
      </c>
      <c r="K104" s="545" t="e">
        <f t="shared" si="14"/>
        <v>#DIV/0!</v>
      </c>
      <c r="L104" s="575"/>
      <c r="M104" s="674"/>
      <c r="N104" s="675"/>
      <c r="O104" s="676"/>
      <c r="P104" s="595"/>
      <c r="Q104" s="610"/>
      <c r="R104" s="595"/>
    </row>
    <row r="105" spans="1:30" s="399" customFormat="1" ht="26.25" customHeight="1" x14ac:dyDescent="0.2">
      <c r="A105" s="452" t="s">
        <v>243</v>
      </c>
      <c r="B105" s="452" t="s">
        <v>14</v>
      </c>
      <c r="C105" s="452">
        <v>96116</v>
      </c>
      <c r="D105" s="453" t="str">
        <f>IFERROR(VLOOKUP(C105,[3]planilhanull!$A$7:$L$6859,8,FALSE),IFERROR(VLOOKUP(C105,[4]JANEIRO_21!$A$9:$E$1593,2,FALSE),IFERROR(VLOOKUP(C105,[5]sheet1!$A$8:$E$5281,2,FALSE),0)))</f>
        <v>FORRO EM RÉGUAS DE PVC, FRISADO, PARA AMBIENTES COMERCIAIS, INCLUSIVE ESTRUTURA DE FIXAÇÃO. AF_05/2017_P</v>
      </c>
      <c r="E105" s="454" t="str">
        <f>IFERROR(VLOOKUP(C105,[3]planilhanull!$A$7:$L$6859,9,FALSE),IFERROR(VLOOKUP(C105,[4]JANEIRO_21!$A$9:$E$1593,8,FALSE),IFERROR(VLOOKUP(C105,[5]sheet1!$A$8:$E$5281,3,FALSE),0)))</f>
        <v>M2</v>
      </c>
      <c r="F105" s="455">
        <f>'MEMÓRIA DE CÁLCULO'!H84</f>
        <v>214.87</v>
      </c>
      <c r="G105" s="456" t="s">
        <v>239</v>
      </c>
      <c r="H105" s="477"/>
      <c r="I105" s="455">
        <f t="shared" si="12"/>
        <v>0</v>
      </c>
      <c r="J105" s="455">
        <f t="shared" si="13"/>
        <v>0</v>
      </c>
      <c r="K105" s="545" t="e">
        <f t="shared" si="14"/>
        <v>#DIV/0!</v>
      </c>
      <c r="L105" s="575"/>
      <c r="M105" s="674">
        <f>8.91+5.7+45.3+113.16</f>
        <v>173.07</v>
      </c>
      <c r="N105" s="675"/>
      <c r="O105" s="676"/>
      <c r="P105" s="595"/>
      <c r="Q105" s="610"/>
      <c r="R105" s="595"/>
    </row>
    <row r="106" spans="1:30" s="399" customFormat="1" ht="25.5" customHeight="1" x14ac:dyDescent="0.2">
      <c r="A106" s="452" t="s">
        <v>244</v>
      </c>
      <c r="B106" s="461" t="s">
        <v>14</v>
      </c>
      <c r="C106" s="461">
        <v>96121</v>
      </c>
      <c r="D106" s="500" t="str">
        <f>IFERROR(VLOOKUP(C106,[3]planilhanull!$A$7:$L$6859,8,FALSE),IFERROR(VLOOKUP(C106,[4]JANEIRO_21!$A$9:$E$1593,2,FALSE),IFERROR(VLOOKUP(C106,[5]sheet1!$A$8:$E$5281,2,FALSE),0)))</f>
        <v>ACABAMENTOS PARA FORRO (RODA-FORRO EM PERFIL METÁLICO E PLÁSTICO). AF_05/2017</v>
      </c>
      <c r="E106" s="501" t="str">
        <f>IFERROR(VLOOKUP(C106,[3]planilhanull!$A$7:$L$6859,9,FALSE),IFERROR(VLOOKUP(C106,[4]JANEIRO_21!$A$9:$E$1593,8,FALSE),IFERROR(VLOOKUP(C106,[5]sheet1!$A$8:$E$5281,3,FALSE),0)))</f>
        <v>M</v>
      </c>
      <c r="F106" s="455">
        <f>'MEMÓRIA DE CÁLCULO'!H85</f>
        <v>140.5</v>
      </c>
      <c r="G106" s="463" t="s">
        <v>239</v>
      </c>
      <c r="H106" s="502"/>
      <c r="I106" s="462">
        <f t="shared" si="12"/>
        <v>0</v>
      </c>
      <c r="J106" s="462">
        <f t="shared" si="13"/>
        <v>0</v>
      </c>
      <c r="K106" s="551" t="e">
        <f t="shared" si="14"/>
        <v>#DIV/0!</v>
      </c>
      <c r="L106" s="575"/>
      <c r="M106" s="674"/>
      <c r="N106" s="675"/>
      <c r="O106" s="676"/>
      <c r="P106" s="595"/>
      <c r="Q106" s="610"/>
      <c r="R106" s="595"/>
    </row>
    <row r="107" spans="1:30" s="399" customFormat="1" x14ac:dyDescent="0.2">
      <c r="A107" s="503"/>
      <c r="B107" s="504"/>
      <c r="C107" s="505"/>
      <c r="D107" s="505"/>
      <c r="E107" s="506"/>
      <c r="F107" s="507"/>
      <c r="G107" s="508"/>
      <c r="H107" s="507"/>
      <c r="I107" s="590" t="s">
        <v>245</v>
      </c>
      <c r="J107" s="590">
        <f>SUM(J101:J106)</f>
        <v>0</v>
      </c>
      <c r="K107" s="591" t="e">
        <f>SUM(K101:K106)</f>
        <v>#DIV/0!</v>
      </c>
      <c r="L107" s="575"/>
      <c r="M107" s="674"/>
      <c r="N107" s="675"/>
      <c r="O107" s="676"/>
      <c r="P107" s="595"/>
      <c r="Q107" s="610"/>
      <c r="R107" s="595"/>
    </row>
    <row r="108" spans="1:30" s="399" customFormat="1" x14ac:dyDescent="0.2">
      <c r="A108" s="470"/>
      <c r="B108" s="471"/>
      <c r="C108" s="472"/>
      <c r="D108" s="472"/>
      <c r="E108" s="474"/>
      <c r="F108" s="475"/>
      <c r="G108" s="476"/>
      <c r="H108" s="475"/>
      <c r="I108" s="590" t="s">
        <v>246</v>
      </c>
      <c r="J108" s="590">
        <f>J107</f>
        <v>0</v>
      </c>
      <c r="K108" s="562" t="e">
        <f>J108/$J$241</f>
        <v>#DIV/0!</v>
      </c>
      <c r="L108" s="575"/>
      <c r="M108" s="674"/>
      <c r="N108" s="675"/>
      <c r="O108" s="676"/>
      <c r="P108" s="595"/>
      <c r="Q108" s="610"/>
      <c r="R108" s="595"/>
      <c r="U108" s="690"/>
    </row>
    <row r="109" spans="1:30" ht="14.25" x14ac:dyDescent="0.2">
      <c r="A109" s="625" t="s">
        <v>247</v>
      </c>
      <c r="B109" s="626"/>
      <c r="C109" s="626"/>
      <c r="D109" s="627" t="s">
        <v>248</v>
      </c>
      <c r="E109" s="628"/>
      <c r="F109" s="629"/>
      <c r="G109" s="630"/>
      <c r="H109" s="629"/>
      <c r="I109" s="629"/>
      <c r="J109" s="629"/>
      <c r="K109" s="673"/>
      <c r="L109" s="575"/>
      <c r="M109" s="584"/>
      <c r="N109" s="585"/>
      <c r="O109" s="586"/>
      <c r="P109" s="579"/>
      <c r="Q109" s="608"/>
      <c r="R109" s="579"/>
      <c r="S109" s="401"/>
      <c r="T109" s="401"/>
      <c r="U109" s="691"/>
      <c r="V109" s="401"/>
      <c r="W109" s="401"/>
      <c r="X109" s="401"/>
      <c r="Y109" s="401"/>
      <c r="Z109" s="401"/>
      <c r="AA109" s="401"/>
      <c r="AB109" s="401"/>
      <c r="AC109" s="401"/>
      <c r="AD109" s="401"/>
    </row>
    <row r="110" spans="1:30" s="400" customFormat="1" ht="25.5" x14ac:dyDescent="0.2">
      <c r="A110" s="447" t="s">
        <v>249</v>
      </c>
      <c r="B110" s="447" t="s">
        <v>19</v>
      </c>
      <c r="C110" s="632" t="str">
        <f>COMPOSIÇÕES!A23</f>
        <v>CMP 03</v>
      </c>
      <c r="D110" s="633" t="str">
        <f>COMPOSIÇÕES!C23</f>
        <v>PISO EM GRANILITE COM ESPESSURA DE 8MM, INCLUSO JUNTAS DE DILATAÇÃO PLASTICAS</v>
      </c>
      <c r="E110" s="447" t="str">
        <f>COMPOSIÇÕES!G23</f>
        <v>M2</v>
      </c>
      <c r="F110" s="449">
        <f>'MEMÓRIA DE CÁLCULO'!H87</f>
        <v>1513.89</v>
      </c>
      <c r="G110" s="450" t="s">
        <v>250</v>
      </c>
      <c r="H110" s="451"/>
      <c r="I110" s="449">
        <f>TRUNC(H110*Q$7,2)</f>
        <v>0</v>
      </c>
      <c r="J110" s="449">
        <f>TRUNC(F110*I110,2)</f>
        <v>0</v>
      </c>
      <c r="K110" s="539" t="e">
        <f>J110/J$113</f>
        <v>#DIV/0!</v>
      </c>
      <c r="L110" s="540"/>
      <c r="M110" s="552"/>
      <c r="N110" s="553"/>
      <c r="O110" s="543"/>
      <c r="P110" s="589"/>
      <c r="Q110" s="544"/>
      <c r="R110" s="589"/>
      <c r="S110" s="397"/>
      <c r="T110" s="397"/>
      <c r="U110" s="602"/>
      <c r="V110" s="397"/>
      <c r="W110" s="397"/>
      <c r="X110" s="397"/>
      <c r="Y110" s="397"/>
      <c r="Z110" s="397"/>
      <c r="AA110" s="397"/>
      <c r="AB110" s="397"/>
      <c r="AC110" s="397"/>
      <c r="AD110" s="397"/>
    </row>
    <row r="111" spans="1:30" ht="18.75" customHeight="1" x14ac:dyDescent="0.2">
      <c r="A111" s="452" t="s">
        <v>251</v>
      </c>
      <c r="B111" s="452" t="s">
        <v>14</v>
      </c>
      <c r="C111" s="497">
        <v>101741</v>
      </c>
      <c r="D111" s="453" t="str">
        <f>IFERROR(VLOOKUP(C111,[3]planilhanull!$A$7:$L$6859,8,FALSE),IFERROR(VLOOKUP(C111,[4]JANEIRO_21!$A$9:$E$1593,2,FALSE),IFERROR(VLOOKUP(C111,[5]sheet1!$A$8:$E$5281,2,FALSE),0)))</f>
        <v>RODAPÉ EM MARMORITE, ALTURA 10CM. AF_09/2020</v>
      </c>
      <c r="E111" s="454" t="str">
        <f>IFERROR(VLOOKUP(C111,[3]planilhanull!$A$7:$L$6859,9,FALSE),IFERROR(VLOOKUP(C111,[4]JANEIRO_21!$A$9:$E$1593,8,FALSE),IFERROR(VLOOKUP(C111,[5]sheet1!$A$8:$E$5281,3,FALSE),0)))</f>
        <v>M</v>
      </c>
      <c r="F111" s="455">
        <f>'MEMÓRIA DE CÁLCULO'!H88</f>
        <v>887.11</v>
      </c>
      <c r="G111" s="456" t="s">
        <v>250</v>
      </c>
      <c r="H111" s="457"/>
      <c r="I111" s="455">
        <f>TRUNC(H111*Q$7,2)</f>
        <v>0</v>
      </c>
      <c r="J111" s="455">
        <f>TRUNC(F111*I111,2)</f>
        <v>0</v>
      </c>
      <c r="K111" s="545" t="e">
        <f>J111/J$113</f>
        <v>#DIV/0!</v>
      </c>
      <c r="L111" s="575"/>
      <c r="M111" s="584"/>
      <c r="N111" s="585"/>
      <c r="O111" s="586"/>
      <c r="P111" s="579"/>
      <c r="Q111" s="608"/>
      <c r="R111" s="579"/>
      <c r="S111" s="401"/>
      <c r="T111" s="401"/>
      <c r="U111" s="691"/>
      <c r="V111" s="401"/>
      <c r="W111" s="401"/>
      <c r="X111" s="401"/>
      <c r="Y111" s="401"/>
      <c r="Z111" s="401"/>
      <c r="AA111" s="401"/>
      <c r="AB111" s="401"/>
      <c r="AC111" s="401"/>
      <c r="AD111" s="401"/>
    </row>
    <row r="112" spans="1:30" s="397" customFormat="1" ht="25.5" x14ac:dyDescent="0.2">
      <c r="A112" s="461" t="s">
        <v>252</v>
      </c>
      <c r="B112" s="461" t="s">
        <v>15</v>
      </c>
      <c r="C112" s="499">
        <v>1701000127</v>
      </c>
      <c r="D112" s="500" t="str">
        <f>IFERROR(VLOOKUP(C112,[3]planilhanull!$A$7:$L$6859,8,FALSE),IFERROR(VLOOKUP(C112,[4]JANEIRO_21!$A$9:$E$1593,2,FALSE),IFERROR(VLOOKUP(C112,[5]sheet1!$A$8:$E$5281,2,FALSE),0)))</f>
        <v>APLICACAO DE RESINA ACRILICA (HIDRONORTH OU SIMILAR), EM DUAS DEMAOS, SOBRE SUPERFICIE DE GRANILITE /M2</v>
      </c>
      <c r="E112" s="501" t="s">
        <v>125</v>
      </c>
      <c r="F112" s="462">
        <f>'MEMÓRIA DE CÁLCULO'!H89</f>
        <v>1513.89</v>
      </c>
      <c r="G112" s="463" t="s">
        <v>250</v>
      </c>
      <c r="H112" s="634"/>
      <c r="I112" s="462">
        <f>TRUNC(H112*Q$7,2)</f>
        <v>0</v>
      </c>
      <c r="J112" s="462">
        <f>TRUNC(F112*I112,2)</f>
        <v>0</v>
      </c>
      <c r="K112" s="551" t="e">
        <f>J112/J$113</f>
        <v>#DIV/0!</v>
      </c>
      <c r="L112" s="540"/>
      <c r="M112" s="584"/>
      <c r="N112" s="542"/>
      <c r="O112" s="543"/>
      <c r="P112" s="589"/>
      <c r="Q112" s="544"/>
      <c r="R112" s="589"/>
      <c r="U112" s="692"/>
    </row>
    <row r="113" spans="1:30" s="397" customFormat="1" x14ac:dyDescent="0.2">
      <c r="A113" s="464"/>
      <c r="B113" s="465"/>
      <c r="C113" s="466"/>
      <c r="D113" s="466"/>
      <c r="E113" s="467"/>
      <c r="F113" s="468"/>
      <c r="G113" s="469"/>
      <c r="H113" s="468"/>
      <c r="I113" s="590" t="s">
        <v>253</v>
      </c>
      <c r="J113" s="555">
        <f>SUM(J110:J112)</f>
        <v>0</v>
      </c>
      <c r="K113" s="556" t="e">
        <f>SUM(K110:K112)</f>
        <v>#DIV/0!</v>
      </c>
      <c r="L113" s="540"/>
      <c r="M113" s="584"/>
      <c r="N113" s="542"/>
      <c r="O113" s="543"/>
      <c r="P113" s="589"/>
      <c r="Q113" s="544"/>
      <c r="R113" s="589"/>
      <c r="U113" s="692"/>
    </row>
    <row r="114" spans="1:30" s="397" customFormat="1" x14ac:dyDescent="0.2">
      <c r="A114" s="470"/>
      <c r="B114" s="471"/>
      <c r="C114" s="472"/>
      <c r="D114" s="472"/>
      <c r="E114" s="474"/>
      <c r="F114" s="475"/>
      <c r="G114" s="476"/>
      <c r="H114" s="475"/>
      <c r="I114" s="555" t="s">
        <v>254</v>
      </c>
      <c r="J114" s="555">
        <f>J113</f>
        <v>0</v>
      </c>
      <c r="K114" s="562" t="e">
        <f>J114/$J$241</f>
        <v>#DIV/0!</v>
      </c>
      <c r="L114" s="540"/>
      <c r="M114" s="584"/>
      <c r="N114" s="542"/>
      <c r="O114" s="543"/>
      <c r="P114" s="589"/>
      <c r="Q114" s="544"/>
      <c r="R114" s="589"/>
      <c r="U114" s="692"/>
    </row>
    <row r="115" spans="1:30" ht="14.25" x14ac:dyDescent="0.2">
      <c r="A115" s="625" t="s">
        <v>255</v>
      </c>
      <c r="B115" s="626"/>
      <c r="C115" s="626"/>
      <c r="D115" s="627" t="s">
        <v>256</v>
      </c>
      <c r="E115" s="628"/>
      <c r="F115" s="629"/>
      <c r="G115" s="630"/>
      <c r="H115" s="629"/>
      <c r="I115" s="629"/>
      <c r="J115" s="629"/>
      <c r="K115" s="673"/>
      <c r="L115" s="575"/>
      <c r="M115" s="584"/>
      <c r="N115" s="585"/>
      <c r="O115" s="586"/>
      <c r="P115" s="579"/>
      <c r="Q115" s="608"/>
      <c r="R115" s="579"/>
      <c r="S115" s="401"/>
      <c r="T115" s="401"/>
      <c r="U115" s="401"/>
      <c r="V115" s="401"/>
      <c r="W115" s="401"/>
      <c r="X115" s="401"/>
      <c r="Y115" s="401"/>
      <c r="Z115" s="401"/>
      <c r="AA115" s="401"/>
      <c r="AB115" s="401"/>
      <c r="AC115" s="401"/>
      <c r="AD115" s="401"/>
    </row>
    <row r="116" spans="1:30" ht="25.5" x14ac:dyDescent="0.2">
      <c r="A116" s="447" t="s">
        <v>257</v>
      </c>
      <c r="B116" s="447" t="s">
        <v>15</v>
      </c>
      <c r="C116" s="632">
        <v>1101002010</v>
      </c>
      <c r="D116" s="494" t="str">
        <f>IFERROR(VLOOKUP(C116,[3]planilhanull!$A$7:$L$6859,8,FALSE),IFERROR(VLOOKUP(C116,[4]JANEIRO_21!$A$9:$E$1593,2,FALSE),IFERROR(VLOOKUP(C116,[5]sheet1!$A$8:$E$5281,2,FALSE),0)))</f>
        <v>PORTA EM CHAPA VINCADA - 1 FOLHA, INCLUSIVE ACABAMENTO E FERRAGENS - ANEXO A-045 (ESQ.) /M2</v>
      </c>
      <c r="E116" s="495" t="s">
        <v>125</v>
      </c>
      <c r="F116" s="449">
        <v>47.8</v>
      </c>
      <c r="G116" s="450" t="s">
        <v>258</v>
      </c>
      <c r="H116" s="496"/>
      <c r="I116" s="449">
        <f>TRUNC(H116*Q$7,2)</f>
        <v>0</v>
      </c>
      <c r="J116" s="449">
        <f>TRUNC(F116*I116,2)</f>
        <v>0</v>
      </c>
      <c r="K116" s="539" t="e">
        <f>J116/J$121</f>
        <v>#DIV/0!</v>
      </c>
      <c r="L116" s="575"/>
      <c r="M116" s="584"/>
      <c r="N116" s="585"/>
      <c r="O116" s="586"/>
      <c r="P116" s="579"/>
      <c r="Q116" s="608"/>
      <c r="R116" s="579"/>
      <c r="S116" s="401"/>
      <c r="T116" s="401"/>
      <c r="U116" s="609"/>
      <c r="V116" s="401"/>
      <c r="W116" s="401"/>
      <c r="X116" s="401"/>
      <c r="Y116" s="401"/>
      <c r="Z116" s="401"/>
      <c r="AA116" s="401"/>
      <c r="AB116" s="401"/>
      <c r="AC116" s="401"/>
      <c r="AD116" s="401"/>
    </row>
    <row r="117" spans="1:30" ht="51" x14ac:dyDescent="0.2">
      <c r="A117" s="452" t="s">
        <v>259</v>
      </c>
      <c r="B117" s="452" t="s">
        <v>14</v>
      </c>
      <c r="C117" s="635">
        <v>94560</v>
      </c>
      <c r="D117" s="453" t="str">
        <f>IFERROR(VLOOKUP(C117,[3]planilhanull!$A$7:$L$6859,8,FALSE),IFERROR(VLOOKUP(C117,[4]JANEIRO_21!$A$9:$E$1593,2,FALSE),IFERROR(VLOOKUP(C117,[5]sheet1!$A$8:$E$5281,2,FALSE),0)))</f>
        <v>JANELA DE AÇO DE CORRER COM 2 FOLHAS PARA VIDRO, COM VIDROS, BATENTE, FERRAGENS E PINTURAS ANTICORROSIVA E DE ACABAMENTO. EXCLUSIVE ALIZAR E CONTRAMARCO. FORNECIMENTO E INSTALAÇÃO. AF_12/2019</v>
      </c>
      <c r="E117" s="454" t="str">
        <f>IFERROR(VLOOKUP(C117,[3]planilhanull!$A$7:$L$6859,9,FALSE),IFERROR(VLOOKUP(C117,[4]JANEIRO_21!$A$9:$E$1593,8,FALSE),IFERROR(VLOOKUP(C117,[5]sheet1!$A$8:$E$5281,3,FALSE),0)))</f>
        <v>M2</v>
      </c>
      <c r="F117" s="455">
        <f>'MEMÓRIA DE CÁLCULO'!H92</f>
        <v>11.2</v>
      </c>
      <c r="G117" s="456" t="s">
        <v>258</v>
      </c>
      <c r="H117" s="477"/>
      <c r="I117" s="455">
        <f>TRUNC(H117*Q$7,2)</f>
        <v>0</v>
      </c>
      <c r="J117" s="455">
        <f>TRUNC(F117*I117,2)</f>
        <v>0</v>
      </c>
      <c r="K117" s="545" t="e">
        <f>J117/J$121</f>
        <v>#DIV/0!</v>
      </c>
      <c r="L117" s="677"/>
      <c r="M117" s="584"/>
      <c r="N117" s="577"/>
      <c r="O117" s="678"/>
      <c r="P117" s="579"/>
      <c r="Q117" s="608"/>
      <c r="R117" s="579"/>
      <c r="S117" s="401"/>
      <c r="T117" s="401"/>
      <c r="U117" s="401"/>
      <c r="V117" s="401"/>
      <c r="W117" s="401"/>
      <c r="X117" s="401"/>
      <c r="Y117" s="401"/>
      <c r="Z117" s="401"/>
      <c r="AA117" s="401"/>
      <c r="AB117" s="401"/>
      <c r="AC117" s="401"/>
      <c r="AD117" s="401"/>
    </row>
    <row r="118" spans="1:30" s="404" customFormat="1" ht="25.5" x14ac:dyDescent="0.2">
      <c r="A118" s="452" t="s">
        <v>260</v>
      </c>
      <c r="B118" s="452" t="s">
        <v>14</v>
      </c>
      <c r="C118" s="635">
        <v>101965</v>
      </c>
      <c r="D118" s="453" t="str">
        <f>IFERROR(VLOOKUP(C118,[3]planilhanull!$A$7:$L$6859,8,FALSE),IFERROR(VLOOKUP(C118,[4]JANEIRO_21!$A$9:$E$1593,2,FALSE),IFERROR(VLOOKUP(C118,[5]sheet1!$A$8:$E$5281,2,FALSE),0)))</f>
        <v>PEITORIL LINEAR EM GRANITO OU MÁRMORE, L = 15CM, COMPRIMENTO DE ATÉ 2M, ASSENTADO COM ARGAMASSA 1:6 COM ADITIVO. AF_11/2020</v>
      </c>
      <c r="E118" s="454" t="str">
        <f>IFERROR(VLOOKUP(C118,[3]planilhanull!$A$7:$L$6859,9,FALSE),IFERROR(VLOOKUP(C118,[4]JANEIRO_21!$A$9:$E$1593,8,FALSE),IFERROR(VLOOKUP(C118,[5]sheet1!$A$8:$E$5281,3,FALSE),0)))</f>
        <v>M</v>
      </c>
      <c r="F118" s="455">
        <f>'MEMÓRIA DE CÁLCULO'!H93</f>
        <v>12</v>
      </c>
      <c r="G118" s="456" t="s">
        <v>258</v>
      </c>
      <c r="H118" s="477"/>
      <c r="I118" s="455">
        <f>TRUNC(H118*Q$7,2)</f>
        <v>0</v>
      </c>
      <c r="J118" s="455">
        <f>TRUNC(F118*I118,2)</f>
        <v>0</v>
      </c>
      <c r="K118" s="545" t="e">
        <f>J118/J$121</f>
        <v>#DIV/0!</v>
      </c>
      <c r="L118" s="540"/>
      <c r="M118" s="564"/>
      <c r="N118" s="565"/>
      <c r="O118" s="566"/>
      <c r="P118" s="567"/>
      <c r="Q118" s="606"/>
      <c r="R118" s="567"/>
    </row>
    <row r="119" spans="1:30" s="404" customFormat="1" ht="35.25" customHeight="1" x14ac:dyDescent="0.2">
      <c r="A119" s="452" t="s">
        <v>261</v>
      </c>
      <c r="B119" s="452" t="s">
        <v>15</v>
      </c>
      <c r="C119" s="635">
        <v>1101002026</v>
      </c>
      <c r="D119" s="453" t="str">
        <f>IFERROR(VLOOKUP(C119,[3]planilhanull!$A$7:$L$6859,8,FALSE),IFERROR(VLOOKUP(C119,[4]JANEIRO_21!$A$9:$E$1593,2,FALSE),IFERROR(VLOOKUP(C119,[5]sheet1!$A$8:$E$5281,2,FALSE),0)))</f>
        <v>PORTAO EM CHAPA VINCADA, INCLUSIVE FERRAGENS, NA(S) ESPECIFICACAO(OES):- 1 FOLHA - PARA PEDESTRES - ANEXO A-048 (ESQ.) /M2</v>
      </c>
      <c r="E119" s="454" t="s">
        <v>125</v>
      </c>
      <c r="F119" s="455">
        <f>'MEMÓRIA DE CÁLCULO'!H94</f>
        <v>6.3</v>
      </c>
      <c r="G119" s="456" t="s">
        <v>258</v>
      </c>
      <c r="H119" s="477"/>
      <c r="I119" s="455">
        <f>TRUNC(H119*Q$7,2)</f>
        <v>0</v>
      </c>
      <c r="J119" s="455">
        <f>TRUNC(F119*I119,2)</f>
        <v>0</v>
      </c>
      <c r="K119" s="545" t="e">
        <f>J119/J$121</f>
        <v>#DIV/0!</v>
      </c>
      <c r="L119" s="540"/>
      <c r="M119" s="564"/>
      <c r="N119" s="565"/>
      <c r="O119" s="566"/>
      <c r="P119" s="567"/>
      <c r="Q119" s="606"/>
      <c r="R119" s="567"/>
    </row>
    <row r="120" spans="1:30" s="404" customFormat="1" x14ac:dyDescent="0.2">
      <c r="A120" s="452" t="s">
        <v>262</v>
      </c>
      <c r="B120" s="636" t="s">
        <v>18</v>
      </c>
      <c r="C120" s="637" t="s">
        <v>263</v>
      </c>
      <c r="D120" s="638" t="s">
        <v>264</v>
      </c>
      <c r="E120" s="461" t="s">
        <v>108</v>
      </c>
      <c r="F120" s="462">
        <f>'MEMÓRIA DE CÁLCULO'!H95</f>
        <v>1</v>
      </c>
      <c r="G120" s="463" t="s">
        <v>258</v>
      </c>
      <c r="H120" s="462"/>
      <c r="I120" s="462">
        <f>TRUNC(H120*Q$7,2)</f>
        <v>0</v>
      </c>
      <c r="J120" s="462">
        <f>TRUNC(F120*I120,2)</f>
        <v>0</v>
      </c>
      <c r="K120" s="551" t="e">
        <f>J120/J$121</f>
        <v>#DIV/0!</v>
      </c>
      <c r="L120" s="540"/>
      <c r="M120" s="564"/>
      <c r="N120" s="565"/>
      <c r="O120" s="566"/>
      <c r="P120" s="567"/>
      <c r="Q120" s="606"/>
      <c r="R120" s="567"/>
    </row>
    <row r="121" spans="1:30" s="399" customFormat="1" x14ac:dyDescent="0.2">
      <c r="A121" s="503"/>
      <c r="B121" s="504"/>
      <c r="C121" s="505"/>
      <c r="D121" s="505"/>
      <c r="E121" s="506"/>
      <c r="F121" s="507"/>
      <c r="G121" s="508"/>
      <c r="H121" s="507"/>
      <c r="I121" s="590" t="s">
        <v>265</v>
      </c>
      <c r="J121" s="590">
        <f>SUM(J116:J120)</f>
        <v>0</v>
      </c>
      <c r="K121" s="591" t="e">
        <f>SUM(K116:K120)</f>
        <v>#DIV/0!</v>
      </c>
      <c r="L121" s="679"/>
      <c r="M121" s="680"/>
      <c r="N121" s="675"/>
      <c r="O121" s="676"/>
      <c r="P121" s="595"/>
      <c r="Q121" s="610"/>
      <c r="R121" s="595"/>
    </row>
    <row r="122" spans="1:30" s="399" customFormat="1" x14ac:dyDescent="0.2">
      <c r="A122" s="470"/>
      <c r="B122" s="471"/>
      <c r="C122" s="472"/>
      <c r="D122" s="472"/>
      <c r="E122" s="474"/>
      <c r="F122" s="475"/>
      <c r="G122" s="476"/>
      <c r="H122" s="475"/>
      <c r="I122" s="555" t="s">
        <v>266</v>
      </c>
      <c r="J122" s="555">
        <f>J121</f>
        <v>0</v>
      </c>
      <c r="K122" s="562" t="e">
        <f>J122/$J$241</f>
        <v>#DIV/0!</v>
      </c>
      <c r="L122" s="679"/>
      <c r="M122" s="680"/>
      <c r="N122" s="675"/>
      <c r="O122" s="676"/>
      <c r="P122" s="595"/>
      <c r="Q122" s="610"/>
      <c r="R122" s="595"/>
    </row>
    <row r="123" spans="1:30" ht="14.25" x14ac:dyDescent="0.2">
      <c r="A123" s="639" t="s">
        <v>267</v>
      </c>
      <c r="B123" s="640"/>
      <c r="C123" s="640"/>
      <c r="D123" s="641" t="s">
        <v>268</v>
      </c>
      <c r="E123" s="642"/>
      <c r="F123" s="643"/>
      <c r="G123" s="644"/>
      <c r="H123" s="629"/>
      <c r="I123" s="643"/>
      <c r="J123" s="643"/>
      <c r="K123" s="681"/>
      <c r="L123" s="575"/>
      <c r="M123" s="576"/>
      <c r="N123" s="577"/>
      <c r="O123" s="578"/>
      <c r="P123" s="579"/>
      <c r="Q123" s="693"/>
      <c r="R123" s="579"/>
      <c r="S123" s="401"/>
      <c r="T123" s="401"/>
      <c r="U123" s="691"/>
      <c r="V123" s="401"/>
      <c r="W123" s="401"/>
      <c r="X123" s="401"/>
      <c r="Y123" s="401"/>
      <c r="Z123" s="401"/>
      <c r="AA123" s="401"/>
      <c r="AB123" s="401"/>
      <c r="AC123" s="401"/>
      <c r="AD123" s="401"/>
    </row>
    <row r="124" spans="1:30" ht="14.25" x14ac:dyDescent="0.2">
      <c r="A124" s="639" t="s">
        <v>269</v>
      </c>
      <c r="B124" s="640"/>
      <c r="C124" s="640"/>
      <c r="D124" s="641" t="s">
        <v>270</v>
      </c>
      <c r="E124" s="642"/>
      <c r="F124" s="643"/>
      <c r="G124" s="644"/>
      <c r="H124" s="629"/>
      <c r="I124" s="643"/>
      <c r="J124" s="643"/>
      <c r="K124" s="681"/>
      <c r="L124" s="575"/>
      <c r="M124" s="584"/>
      <c r="N124" s="585"/>
      <c r="O124" s="586"/>
      <c r="P124" s="579"/>
      <c r="Q124" s="608"/>
      <c r="R124" s="579"/>
      <c r="S124" s="401"/>
      <c r="T124" s="401"/>
      <c r="U124" s="609"/>
      <c r="V124" s="401"/>
      <c r="W124" s="401"/>
      <c r="X124" s="401"/>
      <c r="Y124" s="401"/>
      <c r="Z124" s="401"/>
      <c r="AA124" s="401"/>
      <c r="AB124" s="401"/>
      <c r="AC124" s="401"/>
      <c r="AD124" s="401"/>
    </row>
    <row r="125" spans="1:30" s="405" customFormat="1" x14ac:dyDescent="0.2">
      <c r="A125" s="645" t="s">
        <v>271</v>
      </c>
      <c r="B125" s="447" t="s">
        <v>15</v>
      </c>
      <c r="C125" s="612">
        <v>2001003023</v>
      </c>
      <c r="D125" s="494" t="str">
        <f>IFERROR(VLOOKUP(C125,[3]planilhanull!$A$7:$L$6859,8,FALSE),IFERROR(VLOOKUP(C125,[4]JANEIRO_21!$A$9:$E$1593,2,FALSE),IFERROR(VLOOKUP(C125,[5]sheet1!$A$8:$E$5281,2,FALSE),0)))</f>
        <v>BANCADA DE GRANITO CINZA ANDORINHA, ESPESSURA DE 2,5CM /M2</v>
      </c>
      <c r="E125" s="495" t="s">
        <v>125</v>
      </c>
      <c r="F125" s="646">
        <f>'MEMÓRIA DE CÁLCULO'!H98</f>
        <v>7.23</v>
      </c>
      <c r="G125" s="647" t="s">
        <v>272</v>
      </c>
      <c r="H125" s="616"/>
      <c r="I125" s="646">
        <f t="shared" ref="I125:I141" si="15">TRUNC(H125*Q$7,2)</f>
        <v>0</v>
      </c>
      <c r="J125" s="646">
        <f t="shared" ref="J125:J141" si="16">TRUNC(F125*I125,2)</f>
        <v>0</v>
      </c>
      <c r="K125" s="682" t="e">
        <f t="shared" ref="K125:K141" si="17">J125/$J$142</f>
        <v>#DIV/0!</v>
      </c>
      <c r="L125" s="575"/>
      <c r="M125" s="683"/>
      <c r="N125" s="684"/>
      <c r="O125" s="586"/>
      <c r="P125" s="579"/>
      <c r="Q125" s="608"/>
      <c r="R125" s="579"/>
      <c r="S125" s="401"/>
      <c r="T125" s="401"/>
      <c r="U125" s="401"/>
      <c r="V125" s="401"/>
      <c r="W125" s="401"/>
      <c r="X125" s="401"/>
      <c r="Y125" s="401"/>
      <c r="Z125" s="401"/>
      <c r="AA125" s="401"/>
      <c r="AB125" s="401"/>
      <c r="AC125" s="401"/>
      <c r="AD125" s="401"/>
    </row>
    <row r="126" spans="1:30" s="405" customFormat="1" ht="19.5" customHeight="1" x14ac:dyDescent="0.2">
      <c r="A126" s="611" t="s">
        <v>273</v>
      </c>
      <c r="B126" s="452" t="s">
        <v>15</v>
      </c>
      <c r="C126" s="648">
        <v>2001003026</v>
      </c>
      <c r="D126" s="453" t="str">
        <f>IFERROR(VLOOKUP(C126,[3]planilhanull!$A$7:$L$6859,8,FALSE),IFERROR(VLOOKUP(C126,[4]JANEIRO_21!$A$9:$E$1593,2,FALSE),IFERROR(VLOOKUP(C126,[5]sheet1!$A$8:$E$5281,2,FALSE),0)))</f>
        <v>FRONTAO/ESPELHO EM GRANITO CINZA ANDORINHA COM H=10CM, ESP=2CM /M</v>
      </c>
      <c r="E126" s="454" t="s">
        <v>111</v>
      </c>
      <c r="F126" s="649">
        <f>'MEMÓRIA DE CÁLCULO'!H99</f>
        <v>8.1300000000000008</v>
      </c>
      <c r="G126" s="650" t="s">
        <v>272</v>
      </c>
      <c r="H126" s="457"/>
      <c r="I126" s="649">
        <f t="shared" si="15"/>
        <v>0</v>
      </c>
      <c r="J126" s="649">
        <f t="shared" si="16"/>
        <v>0</v>
      </c>
      <c r="K126" s="682" t="e">
        <f t="shared" si="17"/>
        <v>#DIV/0!</v>
      </c>
      <c r="L126" s="575"/>
      <c r="M126" s="683"/>
      <c r="N126" s="684"/>
      <c r="O126" s="586"/>
      <c r="P126" s="579"/>
      <c r="Q126" s="608"/>
      <c r="R126" s="579"/>
      <c r="S126" s="401"/>
      <c r="T126" s="401"/>
      <c r="U126" s="401"/>
      <c r="V126" s="401"/>
      <c r="W126" s="401"/>
      <c r="X126" s="401"/>
      <c r="Y126" s="401"/>
      <c r="Z126" s="401"/>
      <c r="AA126" s="401"/>
      <c r="AB126" s="401"/>
      <c r="AC126" s="401"/>
      <c r="AD126" s="401"/>
    </row>
    <row r="127" spans="1:30" s="405" customFormat="1" ht="25.5" x14ac:dyDescent="0.2">
      <c r="A127" s="611" t="s">
        <v>274</v>
      </c>
      <c r="B127" s="452" t="s">
        <v>14</v>
      </c>
      <c r="C127" s="648">
        <v>37591</v>
      </c>
      <c r="D127" s="453" t="str">
        <f>IFERROR(VLOOKUP(C127,[3]planilhanull!$A$7:$L$6859,8,FALSE),IFERROR(VLOOKUP(C127,[4]JANEIRO_21!$A$9:$E$1593,2,FALSE),IFERROR(VLOOKUP(C127,[5]sheet1!$A$8:$E$5281,2,FALSE),0)))</f>
        <v>SUPORTE MAO-FRANCESA EM ACO, ABAS IGUAIS 40 CM, CAPACIDADE MINIMA 70 KG, BRANCO</v>
      </c>
      <c r="E127" s="454" t="str">
        <f>IFERROR(VLOOKUP(C127,[3]planilhanull!$A$7:$L$6859,9,FALSE),IFERROR(VLOOKUP(C127,[4]JANEIRO_21!$A$9:$E$1593,8,FALSE),IFERROR(VLOOKUP(C127,[5]sheet1!$A$8:$E$5281,3,FALSE),0)))</f>
        <v xml:space="preserve">UN    </v>
      </c>
      <c r="F127" s="649">
        <f>'MEMÓRIA DE CÁLCULO'!H100</f>
        <v>33</v>
      </c>
      <c r="G127" s="650" t="s">
        <v>272</v>
      </c>
      <c r="H127" s="457"/>
      <c r="I127" s="649">
        <f t="shared" si="15"/>
        <v>0</v>
      </c>
      <c r="J127" s="649">
        <f t="shared" si="16"/>
        <v>0</v>
      </c>
      <c r="K127" s="685" t="e">
        <f t="shared" si="17"/>
        <v>#DIV/0!</v>
      </c>
      <c r="L127" s="575"/>
      <c r="M127" s="683"/>
      <c r="N127" s="684"/>
      <c r="O127" s="586"/>
      <c r="P127" s="579"/>
      <c r="Q127" s="608"/>
      <c r="R127" s="579"/>
      <c r="S127" s="401"/>
      <c r="T127" s="401"/>
      <c r="U127" s="401"/>
      <c r="V127" s="401"/>
      <c r="W127" s="401"/>
      <c r="X127" s="401"/>
      <c r="Y127" s="401"/>
      <c r="Z127" s="401"/>
      <c r="AA127" s="401"/>
      <c r="AB127" s="401"/>
      <c r="AC127" s="401"/>
      <c r="AD127" s="401"/>
    </row>
    <row r="128" spans="1:30" s="405" customFormat="1" ht="38.25" x14ac:dyDescent="0.2">
      <c r="A128" s="611" t="s">
        <v>275</v>
      </c>
      <c r="B128" s="452" t="s">
        <v>14</v>
      </c>
      <c r="C128" s="611">
        <v>86935</v>
      </c>
      <c r="D128" s="453" t="str">
        <f>IFERROR(VLOOKUP(C128,[3]planilhanull!$A$7:$L$6859,8,FALSE),IFERROR(VLOOKUP(C128,[4]JANEIRO_21!$A$9:$E$1593,2,FALSE),IFERROR(VLOOKUP(C128,[5]sheet1!$A$8:$E$5281,2,FALSE),0)))</f>
        <v>CUBA DE EMBUTIR DE AÇO INOXIDÁVEL MÉDIA, INCLUSO VÁLVULA TIPO AMERICANA EM METAL CROMADO E SIFÃO FLEXÍVEL EM PVC - FORNECIMENTO E INSTALAÇÃO. AF_01/2020</v>
      </c>
      <c r="E128" s="454" t="str">
        <f>IFERROR(VLOOKUP(C128,[3]planilhanull!$A$7:$L$6859,9,FALSE),IFERROR(VLOOKUP(C128,[4]JANEIRO_21!$A$9:$E$1593,8,FALSE),IFERROR(VLOOKUP(C128,[5]sheet1!$A$8:$E$5281,3,FALSE),0)))</f>
        <v>UN</v>
      </c>
      <c r="F128" s="649">
        <f>'MEMÓRIA DE CÁLCULO'!H101</f>
        <v>2</v>
      </c>
      <c r="G128" s="650" t="s">
        <v>272</v>
      </c>
      <c r="H128" s="457"/>
      <c r="I128" s="649">
        <f t="shared" si="15"/>
        <v>0</v>
      </c>
      <c r="J128" s="649">
        <f t="shared" si="16"/>
        <v>0</v>
      </c>
      <c r="K128" s="685" t="e">
        <f t="shared" si="17"/>
        <v>#DIV/0!</v>
      </c>
      <c r="L128" s="575"/>
      <c r="M128" s="683"/>
      <c r="N128" s="684"/>
      <c r="O128" s="586"/>
      <c r="P128" s="579"/>
      <c r="Q128" s="608"/>
      <c r="R128" s="579"/>
      <c r="S128" s="401"/>
      <c r="T128" s="401"/>
      <c r="U128" s="401"/>
      <c r="V128" s="401"/>
      <c r="W128" s="401"/>
      <c r="X128" s="401"/>
      <c r="Y128" s="401"/>
      <c r="Z128" s="401"/>
      <c r="AA128" s="401"/>
      <c r="AB128" s="401"/>
      <c r="AC128" s="401"/>
      <c r="AD128" s="401"/>
    </row>
    <row r="129" spans="1:30" s="405" customFormat="1" ht="38.25" x14ac:dyDescent="0.2">
      <c r="A129" s="611" t="s">
        <v>276</v>
      </c>
      <c r="B129" s="452" t="s">
        <v>14</v>
      </c>
      <c r="C129" s="611">
        <v>86936</v>
      </c>
      <c r="D129" s="453" t="str">
        <f>IFERROR(VLOOKUP(C129,[3]planilhanull!$A$7:$L$6859,8,FALSE),IFERROR(VLOOKUP(C129,[4]JANEIRO_21!$A$9:$E$1593,2,FALSE),IFERROR(VLOOKUP(C129,[5]sheet1!$A$8:$E$5281,2,FALSE),0)))</f>
        <v>CUBA DE EMBUTIR DE AÇO INOXIDÁVEL MÉDIA, INCLUSO VÁLVULA TIPO AMERICANA E SIFÃO TIPO GARRAFA EM METAL CROMADO - FORNECIMENTO E INSTALAÇÃO. AF_01/2020</v>
      </c>
      <c r="E129" s="454" t="str">
        <f>IFERROR(VLOOKUP(C129,[3]planilhanull!$A$7:$L$6859,9,FALSE),IFERROR(VLOOKUP(C129,[4]JANEIRO_21!$A$9:$E$1593,8,FALSE),IFERROR(VLOOKUP(C129,[5]sheet1!$A$8:$E$5281,3,FALSE),0)))</f>
        <v>UN</v>
      </c>
      <c r="F129" s="649">
        <f>'MEMÓRIA DE CÁLCULO'!H102</f>
        <v>5</v>
      </c>
      <c r="G129" s="650" t="s">
        <v>272</v>
      </c>
      <c r="H129" s="457"/>
      <c r="I129" s="649">
        <f t="shared" si="15"/>
        <v>0</v>
      </c>
      <c r="J129" s="649">
        <f t="shared" si="16"/>
        <v>0</v>
      </c>
      <c r="K129" s="685" t="e">
        <f t="shared" si="17"/>
        <v>#DIV/0!</v>
      </c>
      <c r="L129" s="575"/>
      <c r="M129" s="683"/>
      <c r="N129" s="684"/>
      <c r="O129" s="586"/>
      <c r="P129" s="579"/>
      <c r="Q129" s="608"/>
      <c r="R129" s="579"/>
      <c r="S129" s="401"/>
      <c r="T129" s="401"/>
      <c r="U129" s="401"/>
      <c r="V129" s="401"/>
      <c r="W129" s="401"/>
      <c r="X129" s="401"/>
      <c r="Y129" s="401"/>
      <c r="Z129" s="401"/>
      <c r="AA129" s="401"/>
      <c r="AB129" s="401"/>
      <c r="AC129" s="401"/>
      <c r="AD129" s="401"/>
    </row>
    <row r="130" spans="1:30" s="405" customFormat="1" ht="25.5" x14ac:dyDescent="0.2">
      <c r="A130" s="611" t="s">
        <v>277</v>
      </c>
      <c r="B130" s="452" t="s">
        <v>14</v>
      </c>
      <c r="C130" s="611">
        <v>86909</v>
      </c>
      <c r="D130" s="453" t="str">
        <f>IFERROR(VLOOKUP(C130,[3]planilhanull!$A$7:$L$6859,8,FALSE),IFERROR(VLOOKUP(C130,[4]JANEIRO_21!$A$9:$E$1593,2,FALSE),IFERROR(VLOOKUP(C130,[5]sheet1!$A$8:$E$5281,2,FALSE),0)))</f>
        <v>TORNEIRA CROMADA TUBO MÓVEL, DE MESA, 1/2 OU 3/4, PARA PIA DE COZINHA, PADRÃO ALTO - FORNECIMENTO E INSTALAÇÃO. AF_01/2020</v>
      </c>
      <c r="E130" s="454" t="str">
        <f>IFERROR(VLOOKUP(C130,[3]planilhanull!$A$7:$L$6859,9,FALSE),IFERROR(VLOOKUP(C130,[4]JANEIRO_21!$A$9:$E$1593,8,FALSE),IFERROR(VLOOKUP(C130,[5]sheet1!$A$8:$E$5281,3,FALSE),0)))</f>
        <v>UN</v>
      </c>
      <c r="F130" s="649">
        <f>'MEMÓRIA DE CÁLCULO'!H103</f>
        <v>2</v>
      </c>
      <c r="G130" s="650" t="s">
        <v>272</v>
      </c>
      <c r="H130" s="457"/>
      <c r="I130" s="649">
        <f t="shared" si="15"/>
        <v>0</v>
      </c>
      <c r="J130" s="649">
        <f t="shared" si="16"/>
        <v>0</v>
      </c>
      <c r="K130" s="685" t="e">
        <f t="shared" si="17"/>
        <v>#DIV/0!</v>
      </c>
      <c r="L130" s="575"/>
      <c r="M130" s="683"/>
      <c r="N130" s="684"/>
      <c r="O130" s="586"/>
      <c r="P130" s="579"/>
      <c r="Q130" s="608"/>
      <c r="R130" s="579"/>
      <c r="S130" s="401"/>
      <c r="T130" s="401"/>
      <c r="U130" s="401"/>
      <c r="V130" s="401"/>
      <c r="W130" s="401"/>
      <c r="X130" s="401"/>
      <c r="Y130" s="401"/>
      <c r="Z130" s="401"/>
      <c r="AA130" s="401"/>
      <c r="AB130" s="401"/>
      <c r="AC130" s="401"/>
      <c r="AD130" s="401"/>
    </row>
    <row r="131" spans="1:30" s="405" customFormat="1" ht="38.25" x14ac:dyDescent="0.2">
      <c r="A131" s="611" t="s">
        <v>278</v>
      </c>
      <c r="B131" s="452" t="s">
        <v>15</v>
      </c>
      <c r="C131" s="611">
        <v>1301003064</v>
      </c>
      <c r="D131" s="453" t="str">
        <f>IFERROR(VLOOKUP(C131,[3]planilhanull!$A$7:$L$6859,8,FALSE),IFERROR(VLOOKUP(C131,[4]JANEIRO_21!$A$9:$E$1593,2,FALSE),IFERROR(VLOOKUP(C131,[5]sheet1!$A$8:$E$5281,2,FALSE),0)))</f>
        <v>TORNEIRA PARA PIA DE ACIONAMENTO HIDROMECANICO, C/FECHAMENTO AUTOMATICO, ACABAMENTO L.C., PRESSMATIC 120 DE PAREDE, REF. 17160706 1/2" E 3/4" DA DOCOL OU SIMILAR /UN</v>
      </c>
      <c r="E131" s="454" t="s">
        <v>279</v>
      </c>
      <c r="F131" s="649">
        <f>'MEMÓRIA DE CÁLCULO'!H104</f>
        <v>11</v>
      </c>
      <c r="G131" s="650" t="s">
        <v>272</v>
      </c>
      <c r="H131" s="457"/>
      <c r="I131" s="649">
        <f t="shared" si="15"/>
        <v>0</v>
      </c>
      <c r="J131" s="649">
        <f t="shared" si="16"/>
        <v>0</v>
      </c>
      <c r="K131" s="685" t="e">
        <f t="shared" si="17"/>
        <v>#DIV/0!</v>
      </c>
      <c r="L131" s="575"/>
      <c r="M131" s="683"/>
      <c r="N131" s="684"/>
      <c r="O131" s="586"/>
      <c r="P131" s="579"/>
      <c r="Q131" s="608"/>
      <c r="R131" s="579"/>
      <c r="S131" s="401"/>
      <c r="T131" s="401"/>
      <c r="U131" s="401"/>
      <c r="V131" s="401"/>
      <c r="W131" s="401"/>
      <c r="X131" s="401"/>
      <c r="Y131" s="401"/>
      <c r="Z131" s="401"/>
      <c r="AA131" s="401"/>
      <c r="AB131" s="401"/>
      <c r="AC131" s="401"/>
      <c r="AD131" s="401"/>
    </row>
    <row r="132" spans="1:30" s="405" customFormat="1" ht="25.5" x14ac:dyDescent="0.2">
      <c r="A132" s="611" t="s">
        <v>280</v>
      </c>
      <c r="B132" s="452" t="s">
        <v>14</v>
      </c>
      <c r="C132" s="611">
        <v>86884</v>
      </c>
      <c r="D132" s="453" t="str">
        <f>IFERROR(VLOOKUP(C132,[3]planilhanull!$A$7:$L$6859,8,FALSE),IFERROR(VLOOKUP(C132,[4]JANEIRO_21!$A$9:$E$1593,2,FALSE),IFERROR(VLOOKUP(C132,[5]sheet1!$A$8:$E$5281,2,FALSE),0)))</f>
        <v>ENGATE FLEXÍVEL EM PLÁSTICO BRANCO, 1/2 X 30CM - FORNECIMENTO E INSTALAÇÃO. AF_01/2020</v>
      </c>
      <c r="E132" s="454" t="str">
        <f>IFERROR(VLOOKUP(C132,[3]planilhanull!$A$7:$L$6859,9,FALSE),IFERROR(VLOOKUP(C132,[4]JANEIRO_21!$A$9:$E$1593,8,FALSE),IFERROR(VLOOKUP(C132,[5]sheet1!$A$8:$E$5281,3,FALSE),0)))</f>
        <v>UN</v>
      </c>
      <c r="F132" s="649">
        <f>'MEMÓRIA DE CÁLCULO'!H105</f>
        <v>2</v>
      </c>
      <c r="G132" s="650" t="s">
        <v>281</v>
      </c>
      <c r="H132" s="457"/>
      <c r="I132" s="649">
        <f t="shared" si="15"/>
        <v>0</v>
      </c>
      <c r="J132" s="649">
        <f t="shared" si="16"/>
        <v>0</v>
      </c>
      <c r="K132" s="685" t="e">
        <f t="shared" si="17"/>
        <v>#DIV/0!</v>
      </c>
      <c r="L132" s="575"/>
      <c r="M132" s="683"/>
      <c r="N132" s="716"/>
      <c r="O132" s="586"/>
      <c r="P132" s="579"/>
      <c r="Q132" s="608"/>
      <c r="R132" s="579"/>
      <c r="S132" s="401"/>
      <c r="T132" s="401"/>
      <c r="U132" s="609"/>
      <c r="V132" s="401"/>
      <c r="W132" s="401"/>
      <c r="X132" s="401"/>
      <c r="Y132" s="401"/>
      <c r="Z132" s="401"/>
      <c r="AA132" s="401"/>
      <c r="AB132" s="401"/>
      <c r="AC132" s="401"/>
      <c r="AD132" s="401"/>
    </row>
    <row r="133" spans="1:30" s="401" customFormat="1" ht="25.5" x14ac:dyDescent="0.2">
      <c r="A133" s="611" t="s">
        <v>282</v>
      </c>
      <c r="B133" s="452" t="s">
        <v>14</v>
      </c>
      <c r="C133" s="611">
        <v>86883</v>
      </c>
      <c r="D133" s="453" t="str">
        <f>IFERROR(VLOOKUP(C133,[3]planilhanull!$A$7:$L$6859,8,FALSE),IFERROR(VLOOKUP(C133,[4]JANEIRO_21!$A$9:$E$1593,2,FALSE),IFERROR(VLOOKUP(C133,[5]sheet1!$A$8:$E$5281,2,FALSE),0)))</f>
        <v>SIFÃO DO TIPO FLEXÍVEL EM PVC 1  X 1.1/2  - FORNECIMENTO E INSTALAÇÃO. AF_01/2020</v>
      </c>
      <c r="E133" s="454" t="str">
        <f>IFERROR(VLOOKUP(C133,[3]planilhanull!$A$7:$L$6859,9,FALSE),IFERROR(VLOOKUP(C133,[4]JANEIRO_21!$A$9:$E$1593,8,FALSE),IFERROR(VLOOKUP(C133,[5]sheet1!$A$8:$E$5281,3,FALSE),0)))</f>
        <v>UN</v>
      </c>
      <c r="F133" s="649">
        <f>'MEMÓRIA DE CÁLCULO'!H106</f>
        <v>2</v>
      </c>
      <c r="G133" s="650" t="s">
        <v>281</v>
      </c>
      <c r="H133" s="457"/>
      <c r="I133" s="649">
        <f t="shared" si="15"/>
        <v>0</v>
      </c>
      <c r="J133" s="649">
        <f t="shared" si="16"/>
        <v>0</v>
      </c>
      <c r="K133" s="685" t="e">
        <f t="shared" si="17"/>
        <v>#DIV/0!</v>
      </c>
      <c r="L133" s="575"/>
      <c r="M133" s="717"/>
      <c r="O133" s="586"/>
      <c r="P133" s="579"/>
      <c r="Q133" s="608"/>
      <c r="R133" s="579"/>
      <c r="U133" s="609"/>
    </row>
    <row r="134" spans="1:30" s="405" customFormat="1" ht="38.25" x14ac:dyDescent="0.2">
      <c r="A134" s="611" t="s">
        <v>283</v>
      </c>
      <c r="B134" s="452" t="s">
        <v>15</v>
      </c>
      <c r="C134" s="611">
        <v>1301002000</v>
      </c>
      <c r="D134" s="453" t="str">
        <f>IFERROR(VLOOKUP(C134,[3]planilhanull!$A$7:$L$6859,8,FALSE),IFERROR(VLOOKUP(C134,[4]JANEIRO_21!$A$9:$E$1593,2,FALSE),IFERROR(VLOOKUP(C134,[5]sheet1!$A$8:$E$5281,2,FALSE),0)))</f>
        <v>BACIA SANITARIA SIFONADA DE LOUCA BRANCA, LINHA RAVENA, REF. P 9.17 DA DECA OU SIMILAR, INCLUSIVE PERTENCES, COM TUBO DE LIGACAO E COBERTURA DE BOLSA CROMADOS (ESTEVES OU SIMILAR) /UN</v>
      </c>
      <c r="E134" s="454">
        <f>IFERROR(VLOOKUP(C134,[3]planilhanull!$A$7:$L$6859,9,FALSE),IFERROR(VLOOKUP(C134,[4]JANEIRO_21!$A$9:$E$1593,8,FALSE),IFERROR(VLOOKUP(C134,[5]sheet1!$A$8:$E$5281,3,FALSE),0)))</f>
        <v>0</v>
      </c>
      <c r="F134" s="649">
        <f>'MEMÓRIA DE CÁLCULO'!H107</f>
        <v>17</v>
      </c>
      <c r="G134" s="650" t="s">
        <v>272</v>
      </c>
      <c r="H134" s="457"/>
      <c r="I134" s="649">
        <f t="shared" si="15"/>
        <v>0</v>
      </c>
      <c r="J134" s="649">
        <f t="shared" si="16"/>
        <v>0</v>
      </c>
      <c r="K134" s="685" t="e">
        <f t="shared" si="17"/>
        <v>#DIV/0!</v>
      </c>
      <c r="L134" s="575"/>
      <c r="M134" s="683"/>
      <c r="N134" s="684"/>
      <c r="O134" s="586"/>
      <c r="P134" s="579"/>
      <c r="Q134" s="608"/>
      <c r="R134" s="579"/>
      <c r="S134" s="401"/>
      <c r="T134" s="401"/>
      <c r="U134" s="609"/>
      <c r="V134" s="401"/>
      <c r="W134" s="401"/>
      <c r="X134" s="401"/>
      <c r="Y134" s="401"/>
      <c r="Z134" s="401"/>
      <c r="AA134" s="401"/>
      <c r="AB134" s="401"/>
      <c r="AC134" s="401"/>
      <c r="AD134" s="401"/>
    </row>
    <row r="135" spans="1:30" s="405" customFormat="1" ht="25.5" x14ac:dyDescent="0.2">
      <c r="A135" s="611" t="s">
        <v>284</v>
      </c>
      <c r="B135" s="452" t="s">
        <v>15</v>
      </c>
      <c r="C135" s="611">
        <v>2401001000</v>
      </c>
      <c r="D135" s="453" t="str">
        <f>IFERROR(VLOOKUP(C135,[3]planilhanull!$A$7:$L$6859,8,FALSE),IFERROR(VLOOKUP(C135,[4]JANEIRO_21!$A$9:$E$1593,2,FALSE),IFERROR(VLOOKUP(C135,[5]sheet1!$A$8:$E$5281,2,FALSE),0)))</f>
        <v>ASSENTO UNIVERSAL PARA BACIA SANITARIA, EM POLIPROPILENO LINHA EVOLUTION SOFT CLOSE DA TUPAN OU SIMILAR /UN</v>
      </c>
      <c r="E135" s="454" t="s">
        <v>108</v>
      </c>
      <c r="F135" s="649">
        <f>'MEMÓRIA DE CÁLCULO'!H108</f>
        <v>17</v>
      </c>
      <c r="G135" s="650" t="s">
        <v>272</v>
      </c>
      <c r="H135" s="457"/>
      <c r="I135" s="649">
        <f t="shared" si="15"/>
        <v>0</v>
      </c>
      <c r="J135" s="649">
        <f t="shared" si="16"/>
        <v>0</v>
      </c>
      <c r="K135" s="685" t="e">
        <f t="shared" si="17"/>
        <v>#DIV/0!</v>
      </c>
      <c r="L135" s="575"/>
      <c r="M135" s="683"/>
      <c r="N135" s="684"/>
      <c r="O135" s="586"/>
      <c r="P135" s="579"/>
      <c r="Q135" s="608"/>
      <c r="R135" s="579"/>
      <c r="S135" s="401"/>
      <c r="T135" s="401"/>
      <c r="U135" s="609"/>
      <c r="V135" s="401"/>
      <c r="W135" s="401"/>
      <c r="X135" s="401"/>
      <c r="Y135" s="401"/>
      <c r="Z135" s="401"/>
      <c r="AA135" s="401"/>
      <c r="AB135" s="401"/>
      <c r="AC135" s="401"/>
      <c r="AD135" s="401"/>
    </row>
    <row r="136" spans="1:30" s="401" customFormat="1" ht="25.5" x14ac:dyDescent="0.2">
      <c r="A136" s="611" t="s">
        <v>285</v>
      </c>
      <c r="B136" s="452" t="s">
        <v>14</v>
      </c>
      <c r="C136" s="611">
        <v>99635</v>
      </c>
      <c r="D136" s="453" t="str">
        <f>IFERROR(VLOOKUP(C136,[3]planilhanull!$A$7:$L$6859,8,FALSE),IFERROR(VLOOKUP(C136,[4]JANEIRO_21!$A$9:$E$1593,2,FALSE),IFERROR(VLOOKUP(C136,[5]sheet1!$A$8:$E$5281,2,FALSE),0)))</f>
        <v>VÁLVULA DE DESCARGA METÁLICA, BASE 1 1/2 ", ACABAMENTO METALICO CROMADO - FORNECIMENTO E INSTALAÇÃO. AF_01/2019</v>
      </c>
      <c r="E136" s="454" t="str">
        <f>IFERROR(VLOOKUP(C136,[3]planilhanull!$A$7:$L$6859,9,FALSE),IFERROR(VLOOKUP(C136,[4]JANEIRO_21!$A$9:$E$1593,8,FALSE),IFERROR(VLOOKUP(C136,[5]sheet1!$A$8:$E$5281,3,FALSE),0)))</f>
        <v>UN</v>
      </c>
      <c r="F136" s="649">
        <f>'MEMÓRIA DE CÁLCULO'!H109</f>
        <v>17</v>
      </c>
      <c r="G136" s="650" t="s">
        <v>272</v>
      </c>
      <c r="H136" s="457"/>
      <c r="I136" s="649">
        <f t="shared" si="15"/>
        <v>0</v>
      </c>
      <c r="J136" s="649">
        <f t="shared" si="16"/>
        <v>0</v>
      </c>
      <c r="K136" s="685" t="e">
        <f t="shared" si="17"/>
        <v>#DIV/0!</v>
      </c>
      <c r="L136" s="410"/>
      <c r="M136" s="717"/>
      <c r="O136" s="718"/>
      <c r="P136" s="579"/>
      <c r="Q136" s="608"/>
      <c r="R136" s="579"/>
      <c r="U136" s="609"/>
    </row>
    <row r="137" spans="1:30" s="405" customFormat="1" ht="25.5" x14ac:dyDescent="0.2">
      <c r="A137" s="611" t="s">
        <v>286</v>
      </c>
      <c r="B137" s="452" t="s">
        <v>14</v>
      </c>
      <c r="C137" s="611">
        <v>95544</v>
      </c>
      <c r="D137" s="453" t="str">
        <f>IFERROR(VLOOKUP(C137,[3]planilhanull!$A$7:$L$6859,8,FALSE),IFERROR(VLOOKUP(C137,[4]JANEIRO_21!$A$9:$E$1593,2,FALSE),IFERROR(VLOOKUP(C137,[5]sheet1!$A$8:$E$5281,2,FALSE),0)))</f>
        <v>PAPELEIRA DE PAREDE EM METAL CROMADO SEM TAMPA, INCLUSO FIXAÇÃO. AF_01/2020</v>
      </c>
      <c r="E137" s="454" t="str">
        <f>IFERROR(VLOOKUP(C137,[3]planilhanull!$A$7:$L$6859,9,FALSE),IFERROR(VLOOKUP(C137,[4]JANEIRO_21!$A$9:$E$1593,8,FALSE),IFERROR(VLOOKUP(C137,[5]sheet1!$A$8:$E$5281,3,FALSE),0)))</f>
        <v>UN</v>
      </c>
      <c r="F137" s="649">
        <f>'MEMÓRIA DE CÁLCULO'!H110</f>
        <v>19</v>
      </c>
      <c r="G137" s="650" t="s">
        <v>281</v>
      </c>
      <c r="H137" s="457"/>
      <c r="I137" s="649">
        <f t="shared" si="15"/>
        <v>0</v>
      </c>
      <c r="J137" s="649">
        <f t="shared" si="16"/>
        <v>0</v>
      </c>
      <c r="K137" s="685" t="e">
        <f t="shared" si="17"/>
        <v>#DIV/0!</v>
      </c>
      <c r="L137" s="575"/>
      <c r="M137" s="683"/>
      <c r="N137" s="716"/>
      <c r="O137" s="586"/>
      <c r="P137" s="579"/>
      <c r="Q137" s="608"/>
      <c r="R137" s="579"/>
      <c r="S137" s="401"/>
      <c r="T137" s="401"/>
      <c r="U137" s="609"/>
      <c r="V137" s="401"/>
      <c r="W137" s="401"/>
      <c r="X137" s="401"/>
      <c r="Y137" s="401"/>
      <c r="Z137" s="401"/>
      <c r="AA137" s="401"/>
      <c r="AB137" s="401"/>
      <c r="AC137" s="401"/>
      <c r="AD137" s="401"/>
    </row>
    <row r="138" spans="1:30" s="405" customFormat="1" ht="25.5" x14ac:dyDescent="0.2">
      <c r="A138" s="611" t="s">
        <v>287</v>
      </c>
      <c r="B138" s="452" t="s">
        <v>14</v>
      </c>
      <c r="C138" s="611">
        <v>95547</v>
      </c>
      <c r="D138" s="453" t="str">
        <f>IFERROR(VLOOKUP(C138,[3]planilhanull!$A$7:$L$6859,8,FALSE),IFERROR(VLOOKUP(C138,[4]JANEIRO_21!$A$9:$E$1593,2,FALSE),IFERROR(VLOOKUP(C138,[5]sheet1!$A$8:$E$5281,2,FALSE),0)))</f>
        <v>SABONETEIRA PLASTICA TIPO DISPENSER PARA SABONETE LIQUIDO COM RESERVATORIO 800 A 1500 ML, INCLUSO FIXAÇÃO. AF_01/2020</v>
      </c>
      <c r="E138" s="454" t="str">
        <f>IFERROR(VLOOKUP(C138,[3]planilhanull!$A$7:$L$6859,9,FALSE),IFERROR(VLOOKUP(C138,[4]JANEIRO_21!$A$9:$E$1593,8,FALSE),IFERROR(VLOOKUP(C138,[5]sheet1!$A$8:$E$5281,3,FALSE),0)))</f>
        <v>UN</v>
      </c>
      <c r="F138" s="649">
        <f>'MEMÓRIA DE CÁLCULO'!H111</f>
        <v>11</v>
      </c>
      <c r="G138" s="650" t="s">
        <v>281</v>
      </c>
      <c r="H138" s="477"/>
      <c r="I138" s="649">
        <f t="shared" si="15"/>
        <v>0</v>
      </c>
      <c r="J138" s="649">
        <f t="shared" si="16"/>
        <v>0</v>
      </c>
      <c r="K138" s="685" t="e">
        <f t="shared" si="17"/>
        <v>#DIV/0!</v>
      </c>
      <c r="L138" s="575"/>
      <c r="M138" s="683"/>
      <c r="N138" s="716"/>
      <c r="O138" s="586"/>
      <c r="P138" s="579"/>
      <c r="Q138" s="608"/>
      <c r="R138" s="579"/>
      <c r="S138" s="401"/>
      <c r="T138" s="401"/>
      <c r="U138" s="609"/>
      <c r="V138" s="401"/>
      <c r="W138" s="401"/>
      <c r="X138" s="401"/>
      <c r="Y138" s="401"/>
      <c r="Z138" s="401"/>
      <c r="AA138" s="401"/>
      <c r="AB138" s="401"/>
      <c r="AC138" s="401"/>
      <c r="AD138" s="401"/>
    </row>
    <row r="139" spans="1:30" s="405" customFormat="1" ht="25.5" x14ac:dyDescent="0.2">
      <c r="A139" s="611" t="s">
        <v>288</v>
      </c>
      <c r="B139" s="452" t="s">
        <v>15</v>
      </c>
      <c r="C139" s="611">
        <v>1301004064</v>
      </c>
      <c r="D139" s="453" t="str">
        <f>IFERROR(VLOOKUP(C139,[3]planilhanull!$A$7:$L$6859,8,FALSE),IFERROR(VLOOKUP(C139,[4]JANEIRO_21!$A$9:$E$1593,2,FALSE),IFERROR(VLOOKUP(C139,[5]sheet1!$A$8:$E$5281,2,FALSE),0)))</f>
        <v>TOALHEIRO PLASTICO TIPO DISPENSER PARA PAPEL TOALHA INTERFOLHADO /UN</v>
      </c>
      <c r="E139" s="454" t="s">
        <v>108</v>
      </c>
      <c r="F139" s="649">
        <f>'MEMÓRIA DE CÁLCULO'!H112</f>
        <v>13</v>
      </c>
      <c r="G139" s="650" t="s">
        <v>281</v>
      </c>
      <c r="H139" s="477"/>
      <c r="I139" s="649">
        <f t="shared" si="15"/>
        <v>0</v>
      </c>
      <c r="J139" s="649">
        <f t="shared" si="16"/>
        <v>0</v>
      </c>
      <c r="K139" s="685" t="e">
        <f t="shared" si="17"/>
        <v>#DIV/0!</v>
      </c>
      <c r="L139" s="575"/>
      <c r="M139" s="683"/>
      <c r="N139" s="716"/>
      <c r="O139" s="586"/>
      <c r="P139" s="579"/>
      <c r="Q139" s="608"/>
      <c r="R139" s="579"/>
      <c r="S139" s="401"/>
      <c r="T139" s="401"/>
      <c r="U139" s="609"/>
      <c r="V139" s="401"/>
      <c r="W139" s="401"/>
      <c r="X139" s="401"/>
      <c r="Y139" s="401"/>
      <c r="Z139" s="401"/>
      <c r="AA139" s="401"/>
      <c r="AB139" s="401"/>
      <c r="AC139" s="401"/>
      <c r="AD139" s="401"/>
    </row>
    <row r="140" spans="1:30" s="405" customFormat="1" ht="38.25" x14ac:dyDescent="0.2">
      <c r="A140" s="611" t="s">
        <v>289</v>
      </c>
      <c r="B140" s="452" t="s">
        <v>15</v>
      </c>
      <c r="C140" s="611">
        <v>1801000120</v>
      </c>
      <c r="D140" s="453" t="str">
        <f>IFERROR(VLOOKUP(C140,[3]planilhanull!$A$7:$L$6859,8,FALSE),IFERROR(VLOOKUP(C140,[4]JANEIRO_21!$A$9:$E$1593,2,FALSE),IFERROR(VLOOKUP(C140,[5]sheet1!$A$8:$E$5281,2,FALSE),0)))</f>
        <v>ESPELHO CRISTAL, ESPESSURA 4MM FIXADO COM BOTAO FRANCES DE PLASTICO CROMADO, PARAFUSO E BUCHA, SEM MOLDURA - FORNECIMENTO E INSTALACAO /M2</v>
      </c>
      <c r="E140" s="454" t="s">
        <v>125</v>
      </c>
      <c r="F140" s="649">
        <f>'MEMÓRIA DE CÁLCULO'!H113</f>
        <v>1.6</v>
      </c>
      <c r="G140" s="650" t="s">
        <v>272</v>
      </c>
      <c r="H140" s="477"/>
      <c r="I140" s="649">
        <f t="shared" si="15"/>
        <v>0</v>
      </c>
      <c r="J140" s="649">
        <f t="shared" si="16"/>
        <v>0</v>
      </c>
      <c r="K140" s="685" t="e">
        <f t="shared" si="17"/>
        <v>#DIV/0!</v>
      </c>
      <c r="L140" s="575"/>
      <c r="M140" s="683"/>
      <c r="N140" s="716"/>
      <c r="O140" s="586"/>
      <c r="P140" s="579"/>
      <c r="Q140" s="608"/>
      <c r="R140" s="579"/>
      <c r="S140" s="401"/>
      <c r="T140" s="401"/>
      <c r="U140" s="609"/>
      <c r="V140" s="401"/>
      <c r="W140" s="401"/>
      <c r="X140" s="401"/>
      <c r="Y140" s="401"/>
      <c r="Z140" s="401"/>
      <c r="AA140" s="401"/>
      <c r="AB140" s="401"/>
      <c r="AC140" s="401"/>
      <c r="AD140" s="401"/>
    </row>
    <row r="141" spans="1:30" s="405" customFormat="1" x14ac:dyDescent="0.2">
      <c r="A141" s="611" t="s">
        <v>290</v>
      </c>
      <c r="B141" s="461" t="s">
        <v>14</v>
      </c>
      <c r="C141" s="694">
        <v>100705</v>
      </c>
      <c r="D141" s="500" t="str">
        <f>IFERROR(VLOOKUP(C141,[3]planilhanull!$A$7:$L$6859,8,FALSE),IFERROR(VLOOKUP(C141,[4]JANEIRO_21!$A$9:$E$1593,2,FALSE),IFERROR(VLOOKUP(C141,[5]sheet1!$A$8:$E$5281,2,FALSE),0)))</f>
        <v>TARJETA TIPO LIVRE/OCUPADO PARA PORTA DE BANHEIRO. AF_12/2019</v>
      </c>
      <c r="E141" s="501" t="str">
        <f>IFERROR(VLOOKUP(C141,[3]planilhanull!$A$7:$L$6859,9,FALSE),IFERROR(VLOOKUP(C141,[4]JANEIRO_21!$A$9:$E$1593,8,FALSE),IFERROR(VLOOKUP(C141,[5]sheet1!$A$8:$E$5281,3,FALSE),0)))</f>
        <v>UN</v>
      </c>
      <c r="F141" s="695">
        <f>'MEMÓRIA DE CÁLCULO'!H114</f>
        <v>10</v>
      </c>
      <c r="G141" s="696" t="s">
        <v>281</v>
      </c>
      <c r="H141" s="502"/>
      <c r="I141" s="695">
        <f t="shared" si="15"/>
        <v>0</v>
      </c>
      <c r="J141" s="695">
        <f t="shared" si="16"/>
        <v>0</v>
      </c>
      <c r="K141" s="719" t="e">
        <f t="shared" si="17"/>
        <v>#DIV/0!</v>
      </c>
      <c r="L141" s="575"/>
      <c r="M141" s="683"/>
      <c r="N141" s="716"/>
      <c r="O141" s="586"/>
      <c r="P141" s="579"/>
      <c r="Q141" s="608"/>
      <c r="R141" s="579"/>
      <c r="S141" s="401"/>
      <c r="T141" s="401"/>
      <c r="U141" s="609"/>
      <c r="V141" s="401"/>
      <c r="W141" s="401"/>
      <c r="X141" s="401"/>
      <c r="Y141" s="401"/>
      <c r="Z141" s="401"/>
      <c r="AA141" s="401"/>
      <c r="AB141" s="401"/>
      <c r="AC141" s="401"/>
      <c r="AD141" s="401"/>
    </row>
    <row r="142" spans="1:30" s="405" customFormat="1" x14ac:dyDescent="0.2">
      <c r="A142" s="697"/>
      <c r="B142" s="698"/>
      <c r="C142" s="699"/>
      <c r="D142" s="699"/>
      <c r="E142" s="700"/>
      <c r="F142" s="701"/>
      <c r="G142" s="702"/>
      <c r="H142" s="468"/>
      <c r="I142" s="720" t="s">
        <v>291</v>
      </c>
      <c r="J142" s="720">
        <f>SUM(J125:J141)</f>
        <v>0</v>
      </c>
      <c r="K142" s="721" t="e">
        <f>SUM(K125:K141)</f>
        <v>#DIV/0!</v>
      </c>
      <c r="L142" s="575"/>
      <c r="M142" s="683"/>
      <c r="N142" s="716"/>
      <c r="O142" s="586"/>
      <c r="P142" s="579"/>
      <c r="Q142" s="608"/>
      <c r="R142" s="579"/>
      <c r="S142" s="401"/>
      <c r="T142" s="401"/>
      <c r="U142" s="609"/>
      <c r="V142" s="401"/>
      <c r="W142" s="401"/>
      <c r="X142" s="401"/>
      <c r="Y142" s="401"/>
      <c r="Z142" s="401"/>
      <c r="AA142" s="401"/>
      <c r="AB142" s="401"/>
      <c r="AC142" s="401"/>
      <c r="AD142" s="401"/>
    </row>
    <row r="143" spans="1:30" s="399" customFormat="1" x14ac:dyDescent="0.2">
      <c r="A143" s="470"/>
      <c r="B143" s="471"/>
      <c r="C143" s="472"/>
      <c r="D143" s="472"/>
      <c r="E143" s="474"/>
      <c r="F143" s="475"/>
      <c r="G143" s="476"/>
      <c r="H143" s="475"/>
      <c r="I143" s="555" t="s">
        <v>292</v>
      </c>
      <c r="J143" s="555">
        <f>J142</f>
        <v>0</v>
      </c>
      <c r="K143" s="562" t="e">
        <f>J143/$J$241</f>
        <v>#DIV/0!</v>
      </c>
      <c r="L143" s="679"/>
      <c r="M143" s="680"/>
      <c r="N143" s="675"/>
      <c r="O143" s="676"/>
      <c r="P143" s="595"/>
      <c r="Q143" s="610"/>
      <c r="R143" s="595"/>
    </row>
    <row r="144" spans="1:30" s="405" customFormat="1" x14ac:dyDescent="0.2">
      <c r="A144" s="703" t="s">
        <v>293</v>
      </c>
      <c r="B144" s="704"/>
      <c r="C144" s="705"/>
      <c r="D144" s="706" t="s">
        <v>294</v>
      </c>
      <c r="E144" s="705"/>
      <c r="F144" s="707"/>
      <c r="G144" s="708"/>
      <c r="H144" s="475"/>
      <c r="I144" s="713"/>
      <c r="J144" s="713"/>
      <c r="K144" s="722"/>
      <c r="L144" s="575"/>
      <c r="M144" s="683"/>
      <c r="N144" s="716"/>
      <c r="O144" s="586"/>
      <c r="P144" s="579"/>
      <c r="Q144" s="608"/>
      <c r="R144" s="579"/>
      <c r="S144" s="401"/>
      <c r="T144" s="401"/>
      <c r="U144" s="609"/>
      <c r="V144" s="401"/>
      <c r="W144" s="401"/>
      <c r="X144" s="401"/>
      <c r="Y144" s="401"/>
      <c r="Z144" s="401"/>
      <c r="AA144" s="401"/>
      <c r="AB144" s="401"/>
      <c r="AC144" s="401"/>
      <c r="AD144" s="401"/>
    </row>
    <row r="145" spans="1:30" s="405" customFormat="1" ht="41.25" customHeight="1" x14ac:dyDescent="0.2">
      <c r="A145" s="645" t="s">
        <v>295</v>
      </c>
      <c r="B145" s="645" t="s">
        <v>14</v>
      </c>
      <c r="C145" s="645">
        <v>95472</v>
      </c>
      <c r="D145" s="494" t="str">
        <f>IFERROR(VLOOKUP(C145,[3]planilhanull!$A$7:$L$6859,8,FALSE),IFERROR(VLOOKUP(C145,[4]JANEIRO_21!$A$9:$E$1593,2,FALSE),IFERROR(VLOOKUP(C145,[5]sheet1!$A$8:$E$5281,2,FALSE),0)))</f>
        <v>VASO SANITARIO SIFONADO CONVENCIONAL PARA PCD SEM FURO FRONTAL COM LOUÇA BRANCA SEM ASSENTO, INCLUSO CONJUNTO DE LIGAÇÃO PARA BACIA SANITÁRIA AJUSTÁVEL - FORNECIMENTO E INSTALAÇÃO. AF_01/2020</v>
      </c>
      <c r="E145" s="495" t="str">
        <f>IFERROR(VLOOKUP(C145,[3]planilhanull!$A$7:$L$6859,9,FALSE),IFERROR(VLOOKUP(C145,[4]JANEIRO_21!$A$9:$E$1593,8,FALSE),IFERROR(VLOOKUP(C145,[5]sheet1!$A$8:$E$5281,3,FALSE),0)))</f>
        <v>UN</v>
      </c>
      <c r="F145" s="646">
        <f>'MEMÓRIA DE CÁLCULO'!H116</f>
        <v>2</v>
      </c>
      <c r="G145" s="647" t="s">
        <v>281</v>
      </c>
      <c r="H145" s="496"/>
      <c r="I145" s="646">
        <f t="shared" ref="I145:I151" si="18">TRUNC(H145*Q$7,2)</f>
        <v>0</v>
      </c>
      <c r="J145" s="646">
        <f t="shared" ref="J145:J151" si="19">TRUNC(F145*I145,2)</f>
        <v>0</v>
      </c>
      <c r="K145" s="682" t="e">
        <f>J145/$J$152</f>
        <v>#DIV/0!</v>
      </c>
      <c r="L145" s="575"/>
      <c r="M145" s="683"/>
      <c r="N145" s="684"/>
      <c r="O145" s="586"/>
      <c r="P145" s="579"/>
      <c r="Q145" s="608"/>
      <c r="R145" s="579"/>
      <c r="S145" s="401"/>
      <c r="T145" s="401"/>
      <c r="U145" s="609"/>
      <c r="V145" s="401"/>
      <c r="W145" s="401"/>
      <c r="X145" s="401"/>
      <c r="Y145" s="401"/>
      <c r="Z145" s="401"/>
      <c r="AA145" s="401"/>
      <c r="AB145" s="401"/>
      <c r="AC145" s="401"/>
      <c r="AD145" s="401"/>
    </row>
    <row r="146" spans="1:30" s="405" customFormat="1" ht="25.5" x14ac:dyDescent="0.2">
      <c r="A146" s="611" t="s">
        <v>296</v>
      </c>
      <c r="B146" s="611" t="s">
        <v>15</v>
      </c>
      <c r="C146" s="611">
        <v>2401001000</v>
      </c>
      <c r="D146" s="453" t="str">
        <f>IFERROR(VLOOKUP(C146,[3]planilhanull!$A$7:$L$6859,8,FALSE),IFERROR(VLOOKUP(C146,[4]JANEIRO_21!$A$9:$E$1593,2,FALSE),IFERROR(VLOOKUP(C146,[5]sheet1!$A$8:$E$5281,2,FALSE),0)))</f>
        <v>ASSENTO UNIVERSAL PARA BACIA SANITARIA, EM POLIPROPILENO LINHA EVOLUTION SOFT CLOSE DA TUPAN OU SIMILAR /UN</v>
      </c>
      <c r="E146" s="454" t="s">
        <v>108</v>
      </c>
      <c r="F146" s="649">
        <f>'MEMÓRIA DE CÁLCULO'!H117</f>
        <v>2</v>
      </c>
      <c r="G146" s="650" t="s">
        <v>281</v>
      </c>
      <c r="H146" s="477"/>
      <c r="I146" s="649">
        <f t="shared" si="18"/>
        <v>0</v>
      </c>
      <c r="J146" s="649">
        <f t="shared" si="19"/>
        <v>0</v>
      </c>
      <c r="K146" s="685" t="e">
        <f t="shared" ref="K146:K151" si="20">J146/$J$152</f>
        <v>#DIV/0!</v>
      </c>
      <c r="L146" s="575"/>
      <c r="M146" s="683"/>
      <c r="N146" s="684"/>
      <c r="O146" s="586"/>
      <c r="P146" s="579"/>
      <c r="Q146" s="608"/>
      <c r="R146" s="579"/>
      <c r="S146" s="401"/>
      <c r="T146" s="401"/>
      <c r="U146" s="609"/>
      <c r="V146" s="401"/>
      <c r="W146" s="401"/>
      <c r="X146" s="401"/>
      <c r="Y146" s="401"/>
      <c r="Z146" s="401"/>
      <c r="AA146" s="401"/>
      <c r="AB146" s="401"/>
      <c r="AC146" s="401"/>
      <c r="AD146" s="401"/>
    </row>
    <row r="147" spans="1:30" s="405" customFormat="1" ht="38.25" x14ac:dyDescent="0.2">
      <c r="A147" s="611" t="s">
        <v>297</v>
      </c>
      <c r="B147" s="611" t="s">
        <v>15</v>
      </c>
      <c r="C147" s="611">
        <v>2401002005</v>
      </c>
      <c r="D147" s="453" t="str">
        <f>IFERROR(VLOOKUP(C147,[3]planilhanull!$A$7:$L$6859,8,FALSE),IFERROR(VLOOKUP(C147,[4]JANEIRO_21!$A$9:$E$1593,2,FALSE),IFERROR(VLOOKUP(C147,[5]sheet1!$A$8:$E$5281,2,FALSE),0)))</f>
        <v>SINAPI - 100867 - BARRA DE APOIO RETA, EM ACO INOX POLIDO, COMPRIMENTO 70 CM,  FIXADA NA PAREDE - FORNECIMENTO E INSTALACAO. AF_01/2020 /UN</v>
      </c>
      <c r="E147" s="454" t="s">
        <v>108</v>
      </c>
      <c r="F147" s="649">
        <f>'MEMÓRIA DE CÁLCULO'!H118</f>
        <v>2</v>
      </c>
      <c r="G147" s="650" t="s">
        <v>281</v>
      </c>
      <c r="H147" s="477"/>
      <c r="I147" s="649">
        <f t="shared" si="18"/>
        <v>0</v>
      </c>
      <c r="J147" s="649">
        <f t="shared" si="19"/>
        <v>0</v>
      </c>
      <c r="K147" s="685" t="e">
        <f t="shared" si="20"/>
        <v>#DIV/0!</v>
      </c>
      <c r="L147" s="575"/>
      <c r="M147" s="683"/>
      <c r="N147" s="716"/>
      <c r="O147" s="586"/>
      <c r="P147" s="579"/>
      <c r="Q147" s="608"/>
      <c r="R147" s="579"/>
      <c r="S147" s="401"/>
      <c r="T147" s="401"/>
      <c r="U147" s="609"/>
      <c r="V147" s="401"/>
      <c r="W147" s="401"/>
      <c r="X147" s="401"/>
      <c r="Y147" s="401"/>
      <c r="Z147" s="401"/>
      <c r="AA147" s="401"/>
      <c r="AB147" s="401"/>
      <c r="AC147" s="401"/>
      <c r="AD147" s="401"/>
    </row>
    <row r="148" spans="1:30" s="405" customFormat="1" ht="25.5" x14ac:dyDescent="0.2">
      <c r="A148" s="611" t="s">
        <v>298</v>
      </c>
      <c r="B148" s="611" t="s">
        <v>14</v>
      </c>
      <c r="C148" s="611">
        <v>100874</v>
      </c>
      <c r="D148" s="453" t="str">
        <f>IFERROR(VLOOKUP(C148,[3]planilhanull!$A$7:$L$6859,8,FALSE),IFERROR(VLOOKUP(C148,[4]JANEIRO_21!$A$9:$E$1593,2,FALSE),IFERROR(VLOOKUP(C148,[5]sheet1!$A$8:$E$5281,2,FALSE),0)))</f>
        <v>PUXADOR PARA PCD, FIXADO NA PORTA - FORNECIMENTO E INSTALAÇÃO. AF_01/2020</v>
      </c>
      <c r="E148" s="454" t="str">
        <f>IFERROR(VLOOKUP(C148,[3]planilhanull!$A$7:$L$6859,9,FALSE),IFERROR(VLOOKUP(C148,[4]JANEIRO_21!$A$9:$E$1593,8,FALSE),IFERROR(VLOOKUP(C148,[5]sheet1!$A$8:$E$5281,3,FALSE),0)))</f>
        <v>UN</v>
      </c>
      <c r="F148" s="649">
        <f>'MEMÓRIA DE CÁLCULO'!H119</f>
        <v>2</v>
      </c>
      <c r="G148" s="650" t="s">
        <v>281</v>
      </c>
      <c r="H148" s="477"/>
      <c r="I148" s="649">
        <f t="shared" si="18"/>
        <v>0</v>
      </c>
      <c r="J148" s="649">
        <f t="shared" si="19"/>
        <v>0</v>
      </c>
      <c r="K148" s="685" t="e">
        <f t="shared" si="20"/>
        <v>#DIV/0!</v>
      </c>
      <c r="L148" s="575"/>
      <c r="M148" s="683"/>
      <c r="N148" s="716"/>
      <c r="O148" s="586"/>
      <c r="P148" s="579"/>
      <c r="Q148" s="608"/>
      <c r="R148" s="579"/>
      <c r="S148" s="401"/>
      <c r="T148" s="401"/>
      <c r="U148" s="609"/>
      <c r="V148" s="401"/>
      <c r="W148" s="401"/>
      <c r="X148" s="401"/>
      <c r="Y148" s="401"/>
      <c r="Z148" s="401"/>
      <c r="AA148" s="401"/>
      <c r="AB148" s="401"/>
      <c r="AC148" s="401"/>
      <c r="AD148" s="401"/>
    </row>
    <row r="149" spans="1:30" s="405" customFormat="1" ht="25.5" x14ac:dyDescent="0.2">
      <c r="A149" s="611" t="s">
        <v>299</v>
      </c>
      <c r="B149" s="611" t="s">
        <v>15</v>
      </c>
      <c r="C149" s="611">
        <v>1301004009</v>
      </c>
      <c r="D149" s="453" t="str">
        <f>IFERROR(VLOOKUP(C149,[3]planilhanull!$A$7:$L$6859,8,FALSE),IFERROR(VLOOKUP(C149,[4]JANEIRO_21!$A$9:$E$1593,2,FALSE),IFERROR(VLOOKUP(C149,[5]sheet1!$A$8:$E$5281,2,FALSE),0)))</f>
        <v>VALVULA DE DESCARGA 1 1/2" SEM ACABAMENTO (BASE), DOCOL OU SIMILAR /UN</v>
      </c>
      <c r="E149" s="454" t="s">
        <v>108</v>
      </c>
      <c r="F149" s="649">
        <f>'MEMÓRIA DE CÁLCULO'!H120</f>
        <v>2</v>
      </c>
      <c r="G149" s="650" t="s">
        <v>281</v>
      </c>
      <c r="H149" s="477"/>
      <c r="I149" s="649">
        <f t="shared" si="18"/>
        <v>0</v>
      </c>
      <c r="J149" s="649">
        <f t="shared" si="19"/>
        <v>0</v>
      </c>
      <c r="K149" s="685" t="e">
        <f t="shared" si="20"/>
        <v>#DIV/0!</v>
      </c>
      <c r="L149" s="575"/>
      <c r="M149" s="683"/>
      <c r="N149" s="716"/>
      <c r="O149" s="586"/>
      <c r="P149" s="579"/>
      <c r="Q149" s="608"/>
      <c r="R149" s="579"/>
      <c r="S149" s="401"/>
      <c r="T149" s="401"/>
      <c r="U149" s="609"/>
      <c r="V149" s="401"/>
      <c r="W149" s="401"/>
      <c r="X149" s="401"/>
      <c r="Y149" s="401"/>
      <c r="Z149" s="401"/>
      <c r="AA149" s="401"/>
      <c r="AB149" s="401"/>
      <c r="AC149" s="401"/>
      <c r="AD149" s="401"/>
    </row>
    <row r="150" spans="1:30" s="405" customFormat="1" ht="25.5" x14ac:dyDescent="0.2">
      <c r="A150" s="611" t="s">
        <v>300</v>
      </c>
      <c r="B150" s="611" t="s">
        <v>15</v>
      </c>
      <c r="C150" s="611">
        <v>2401001015</v>
      </c>
      <c r="D150" s="453" t="str">
        <f>IFERROR(VLOOKUP(C150,[3]planilhanull!$A$7:$L$6859,8,FALSE),IFERROR(VLOOKUP(C150,[4]JANEIRO_21!$A$9:$E$1593,2,FALSE),IFERROR(VLOOKUP(C150,[5]sheet1!$A$8:$E$5281,2,FALSE),0)))</f>
        <v>ACABAMENTO PARA VALVULA DE DESCARGA PARA DEFICIENTE FISICO VD BENEFIT COD 00184906 DA DOCOL OU SIMILAR /UN</v>
      </c>
      <c r="E150" s="454" t="s">
        <v>108</v>
      </c>
      <c r="F150" s="649">
        <f>'MEMÓRIA DE CÁLCULO'!H121</f>
        <v>2</v>
      </c>
      <c r="G150" s="650" t="s">
        <v>281</v>
      </c>
      <c r="H150" s="477"/>
      <c r="I150" s="649">
        <f t="shared" si="18"/>
        <v>0</v>
      </c>
      <c r="J150" s="649">
        <f t="shared" si="19"/>
        <v>0</v>
      </c>
      <c r="K150" s="685" t="e">
        <f t="shared" si="20"/>
        <v>#DIV/0!</v>
      </c>
      <c r="L150" s="575"/>
      <c r="M150" s="683"/>
      <c r="N150" s="684"/>
      <c r="O150" s="586"/>
      <c r="P150" s="579"/>
      <c r="Q150" s="608"/>
      <c r="R150" s="579"/>
      <c r="S150" s="401"/>
      <c r="T150" s="401"/>
      <c r="U150" s="609"/>
      <c r="V150" s="401"/>
      <c r="W150" s="401"/>
      <c r="X150" s="401"/>
      <c r="Y150" s="401"/>
      <c r="Z150" s="401"/>
      <c r="AA150" s="401"/>
      <c r="AB150" s="401"/>
      <c r="AC150" s="401"/>
      <c r="AD150" s="401"/>
    </row>
    <row r="151" spans="1:30" s="405" customFormat="1" ht="25.5" x14ac:dyDescent="0.2">
      <c r="A151" s="611" t="s">
        <v>301</v>
      </c>
      <c r="B151" s="694" t="s">
        <v>15</v>
      </c>
      <c r="C151" s="709">
        <v>1301003011</v>
      </c>
      <c r="D151" s="500" t="str">
        <f>IFERROR(VLOOKUP(C151,[3]planilhanull!$A$7:$L$6859,8,FALSE),IFERROR(VLOOKUP(C151,[4]JANEIRO_21!$A$9:$E$1593,2,FALSE),IFERROR(VLOOKUP(C151,[5]sheet1!$A$8:$E$5281,2,FALSE),0)))</f>
        <v>TORNEIRA PRESSMATIC DE MESA PARA DEFICIENTE FISICO BENEFI REF. 00490706 1/2" DA DOCOL OU SIMILAR /UN</v>
      </c>
      <c r="E151" s="501" t="s">
        <v>108</v>
      </c>
      <c r="F151" s="695">
        <f>'MEMÓRIA DE CÁLCULO'!H122</f>
        <v>2</v>
      </c>
      <c r="G151" s="696" t="s">
        <v>281</v>
      </c>
      <c r="H151" s="502"/>
      <c r="I151" s="695">
        <f t="shared" si="18"/>
        <v>0</v>
      </c>
      <c r="J151" s="695">
        <f t="shared" si="19"/>
        <v>0</v>
      </c>
      <c r="K151" s="719" t="e">
        <f t="shared" si="20"/>
        <v>#DIV/0!</v>
      </c>
      <c r="L151" s="575"/>
      <c r="M151" s="683"/>
      <c r="N151" s="684"/>
      <c r="O151" s="586"/>
      <c r="P151" s="579"/>
      <c r="Q151" s="608"/>
      <c r="R151" s="579"/>
      <c r="S151" s="401"/>
      <c r="T151" s="401"/>
      <c r="U151" s="609"/>
      <c r="V151" s="401"/>
      <c r="W151" s="401"/>
      <c r="X151" s="401"/>
      <c r="Y151" s="401"/>
      <c r="Z151" s="401"/>
      <c r="AA151" s="401"/>
      <c r="AB151" s="401"/>
      <c r="AC151" s="401"/>
      <c r="AD151" s="401"/>
    </row>
    <row r="152" spans="1:30" s="405" customFormat="1" x14ac:dyDescent="0.2">
      <c r="A152" s="697"/>
      <c r="B152" s="698"/>
      <c r="C152" s="699"/>
      <c r="D152" s="699"/>
      <c r="E152" s="700"/>
      <c r="F152" s="701"/>
      <c r="G152" s="702"/>
      <c r="H152" s="468"/>
      <c r="I152" s="720" t="s">
        <v>302</v>
      </c>
      <c r="J152" s="720">
        <f>SUM(J145:J151)</f>
        <v>0</v>
      </c>
      <c r="K152" s="721" t="e">
        <f>SUM(K145:K151)</f>
        <v>#DIV/0!</v>
      </c>
      <c r="L152" s="575"/>
      <c r="M152" s="683"/>
      <c r="N152" s="684"/>
      <c r="O152" s="586"/>
      <c r="P152" s="579"/>
      <c r="Q152" s="608"/>
      <c r="R152" s="579"/>
      <c r="S152" s="401"/>
      <c r="T152" s="401"/>
      <c r="U152" s="609"/>
      <c r="V152" s="401"/>
      <c r="W152" s="401"/>
      <c r="X152" s="401"/>
      <c r="Y152" s="401"/>
      <c r="Z152" s="401"/>
      <c r="AA152" s="401"/>
      <c r="AB152" s="401"/>
      <c r="AC152" s="401"/>
      <c r="AD152" s="401"/>
    </row>
    <row r="153" spans="1:30" s="405" customFormat="1" x14ac:dyDescent="0.2">
      <c r="A153" s="710"/>
      <c r="B153" s="711"/>
      <c r="C153" s="712"/>
      <c r="D153" s="712"/>
      <c r="E153" s="705"/>
      <c r="F153" s="713"/>
      <c r="G153" s="708"/>
      <c r="H153" s="475"/>
      <c r="I153" s="720" t="s">
        <v>303</v>
      </c>
      <c r="J153" s="720">
        <f>J152</f>
        <v>0</v>
      </c>
      <c r="K153" s="723" t="e">
        <f>J153/$J$241</f>
        <v>#DIV/0!</v>
      </c>
      <c r="L153" s="575"/>
      <c r="M153" s="683"/>
      <c r="N153" s="684"/>
      <c r="O153" s="586"/>
      <c r="P153" s="579"/>
      <c r="Q153" s="608"/>
      <c r="R153" s="579"/>
      <c r="S153" s="401"/>
      <c r="T153" s="401"/>
      <c r="U153" s="609"/>
      <c r="V153" s="401"/>
      <c r="W153" s="401"/>
      <c r="X153" s="401"/>
      <c r="Y153" s="401"/>
      <c r="Z153" s="401"/>
      <c r="AA153" s="401"/>
      <c r="AB153" s="401"/>
      <c r="AC153" s="401"/>
      <c r="AD153" s="401"/>
    </row>
    <row r="154" spans="1:30" s="405" customFormat="1" x14ac:dyDescent="0.2">
      <c r="A154" s="703" t="s">
        <v>304</v>
      </c>
      <c r="B154" s="704"/>
      <c r="C154" s="705"/>
      <c r="D154" s="706" t="s">
        <v>305</v>
      </c>
      <c r="E154" s="705"/>
      <c r="F154" s="707"/>
      <c r="G154" s="708"/>
      <c r="H154" s="475"/>
      <c r="I154" s="713"/>
      <c r="J154" s="713"/>
      <c r="K154" s="722"/>
      <c r="L154" s="575"/>
      <c r="M154" s="683"/>
      <c r="N154" s="684"/>
      <c r="O154" s="586"/>
      <c r="P154" s="579"/>
      <c r="Q154" s="608"/>
      <c r="R154" s="579"/>
      <c r="S154" s="401"/>
      <c r="T154" s="401"/>
      <c r="U154" s="609"/>
      <c r="V154" s="401"/>
      <c r="W154" s="401"/>
      <c r="X154" s="401"/>
      <c r="Y154" s="401"/>
      <c r="Z154" s="401"/>
      <c r="AA154" s="401"/>
      <c r="AB154" s="401"/>
      <c r="AC154" s="401"/>
      <c r="AD154" s="401"/>
    </row>
    <row r="155" spans="1:30" s="405" customFormat="1" x14ac:dyDescent="0.2">
      <c r="A155" s="703" t="s">
        <v>306</v>
      </c>
      <c r="B155" s="704"/>
      <c r="C155" s="705"/>
      <c r="D155" s="706" t="s">
        <v>307</v>
      </c>
      <c r="E155" s="705"/>
      <c r="F155" s="707"/>
      <c r="G155" s="708"/>
      <c r="H155" s="475"/>
      <c r="I155" s="713"/>
      <c r="J155" s="713"/>
      <c r="K155" s="722"/>
      <c r="L155" s="575"/>
      <c r="M155" s="683"/>
      <c r="N155" s="684"/>
      <c r="O155" s="586"/>
      <c r="P155" s="579"/>
      <c r="Q155" s="608"/>
      <c r="R155" s="579"/>
      <c r="S155" s="401"/>
      <c r="T155" s="401"/>
      <c r="U155" s="609"/>
      <c r="V155" s="401"/>
      <c r="W155" s="401"/>
      <c r="X155" s="401"/>
      <c r="Y155" s="401"/>
      <c r="Z155" s="401"/>
      <c r="AA155" s="401"/>
      <c r="AB155" s="401"/>
      <c r="AC155" s="401"/>
      <c r="AD155" s="401"/>
    </row>
    <row r="156" spans="1:30" s="405" customFormat="1" ht="40.5" customHeight="1" x14ac:dyDescent="0.2">
      <c r="A156" s="611" t="s">
        <v>308</v>
      </c>
      <c r="B156" s="452" t="s">
        <v>14</v>
      </c>
      <c r="C156" s="714">
        <v>101882</v>
      </c>
      <c r="D156" s="453" t="str">
        <f>IFERROR(VLOOKUP(C156,[3]planilhanull!$A$7:$L$6859,8,FALSE),IFERROR(VLOOKUP(C156,[4]JANEIRO_21!$A$9:$E$1593,2,FALSE),IFERROR(VLOOKUP(C156,[5]sheet1!$A$8:$E$5281,2,FALSE),0)))</f>
        <v>QUADRO DE DISTRIBUIÇÃO DE ENERGIA EM CHAPA DE AÇO GALVANIZADO, DE EMBUTIR, COM BARRAMENTO TRIFÁSICO, PARA 30 DISJUNTORES DIN 225A - FORNECIMENTO E INSTALAÇÃO. AF_10/2020</v>
      </c>
      <c r="E156" s="454" t="str">
        <f>IFERROR(VLOOKUP(C156,[3]planilhanull!$A$7:$L$6859,9,FALSE),IFERROR(VLOOKUP(C156,[4]JANEIRO_21!$A$9:$E$1593,8,FALSE),IFERROR(VLOOKUP(C156,[5]sheet1!$A$8:$E$5281,3,FALSE),0)))</f>
        <v>UN</v>
      </c>
      <c r="F156" s="649">
        <f>'MEMÓRIA DE CÁLCULO'!H125</f>
        <v>1</v>
      </c>
      <c r="G156" s="650" t="s">
        <v>281</v>
      </c>
      <c r="H156" s="457"/>
      <c r="I156" s="649">
        <f t="shared" ref="I156:I163" si="21">TRUNC(H156*Q$7,2)</f>
        <v>0</v>
      </c>
      <c r="J156" s="649">
        <f t="shared" ref="J156:J163" si="22">TRUNC(F156*I156,2)</f>
        <v>0</v>
      </c>
      <c r="K156" s="685" t="e">
        <f t="shared" ref="K156:K163" si="23">J156/$J$178</f>
        <v>#DIV/0!</v>
      </c>
      <c r="L156" s="575"/>
      <c r="M156" s="683"/>
      <c r="N156" s="684"/>
      <c r="O156" s="586"/>
      <c r="P156" s="579"/>
      <c r="Q156" s="608"/>
      <c r="R156" s="579"/>
      <c r="S156" s="401"/>
      <c r="T156" s="401"/>
      <c r="U156" s="609"/>
      <c r="V156" s="401"/>
      <c r="W156" s="401"/>
      <c r="X156" s="401"/>
      <c r="Y156" s="401"/>
      <c r="Z156" s="401"/>
      <c r="AA156" s="401"/>
      <c r="AB156" s="401"/>
      <c r="AC156" s="401"/>
      <c r="AD156" s="401"/>
    </row>
    <row r="157" spans="1:30" s="405" customFormat="1" x14ac:dyDescent="0.2">
      <c r="A157" s="611" t="s">
        <v>309</v>
      </c>
      <c r="B157" s="452" t="s">
        <v>15</v>
      </c>
      <c r="C157" s="714">
        <v>1201009016</v>
      </c>
      <c r="D157" s="453" t="str">
        <f>IFERROR(VLOOKUP(C157,[3]planilhanull!$A$7:$L$6859,8,FALSE),IFERROR(VLOOKUP(C157,[4]JANEIRO_21!$A$9:$E$1593,2,FALSE),IFERROR(VLOOKUP(C157,[5]sheet1!$A$8:$E$5281,2,FALSE),0)))</f>
        <v>- TRIFASICO DE 24,48 A 35,05 KW /UN</v>
      </c>
      <c r="E157" s="454" t="s">
        <v>108</v>
      </c>
      <c r="F157" s="649">
        <f>'MEMÓRIA DE CÁLCULO'!H126</f>
        <v>1</v>
      </c>
      <c r="G157" s="650" t="s">
        <v>281</v>
      </c>
      <c r="H157" s="457"/>
      <c r="I157" s="649">
        <f t="shared" si="21"/>
        <v>0</v>
      </c>
      <c r="J157" s="649">
        <f t="shared" si="22"/>
        <v>0</v>
      </c>
      <c r="K157" s="685" t="e">
        <f t="shared" si="23"/>
        <v>#DIV/0!</v>
      </c>
      <c r="L157" s="575"/>
      <c r="M157" s="683"/>
      <c r="N157" s="684"/>
      <c r="O157" s="586"/>
      <c r="P157" s="579"/>
      <c r="Q157" s="608"/>
      <c r="R157" s="579"/>
      <c r="S157" s="401"/>
      <c r="T157" s="401"/>
      <c r="U157" s="609"/>
      <c r="V157" s="401"/>
      <c r="W157" s="401"/>
      <c r="X157" s="401"/>
      <c r="Y157" s="401"/>
      <c r="Z157" s="401"/>
      <c r="AA157" s="401"/>
      <c r="AB157" s="401"/>
      <c r="AC157" s="401"/>
      <c r="AD157" s="401"/>
    </row>
    <row r="158" spans="1:30" s="405" customFormat="1" ht="25.5" x14ac:dyDescent="0.2">
      <c r="A158" s="611" t="s">
        <v>310</v>
      </c>
      <c r="B158" s="452" t="s">
        <v>14</v>
      </c>
      <c r="C158" s="714">
        <v>93657</v>
      </c>
      <c r="D158" s="453" t="str">
        <f>IFERROR(VLOOKUP(C158,[3]planilhanull!$A$7:$L$6859,8,FALSE),IFERROR(VLOOKUP(C158,[4]JANEIRO_21!$A$9:$E$1593,2,FALSE),IFERROR(VLOOKUP(C158,[5]sheet1!$A$8:$E$5281,2,FALSE),0)))</f>
        <v>DISJUNTOR MONOPOLAR TIPO DIN, CORRENTE NOMINAL DE 32A - FORNECIMENTO E INSTALAÇÃO. AF_10/2020</v>
      </c>
      <c r="E158" s="454" t="str">
        <f>IFERROR(VLOOKUP(C158,[3]planilhanull!$A$7:$L$6859,9,FALSE),IFERROR(VLOOKUP(C158,[4]JANEIRO_21!$A$9:$E$1593,8,FALSE),IFERROR(VLOOKUP(C158,[5]sheet1!$A$8:$E$5281,3,FALSE),0)))</f>
        <v>UN</v>
      </c>
      <c r="F158" s="649">
        <f>'MEMÓRIA DE CÁLCULO'!H127</f>
        <v>5</v>
      </c>
      <c r="G158" s="650" t="s">
        <v>281</v>
      </c>
      <c r="H158" s="457"/>
      <c r="I158" s="649">
        <f t="shared" si="21"/>
        <v>0</v>
      </c>
      <c r="J158" s="649">
        <f t="shared" si="22"/>
        <v>0</v>
      </c>
      <c r="K158" s="685" t="e">
        <f t="shared" si="23"/>
        <v>#DIV/0!</v>
      </c>
      <c r="L158" s="575"/>
      <c r="M158" s="683"/>
      <c r="N158" s="684"/>
      <c r="O158" s="586"/>
      <c r="P158" s="579"/>
      <c r="Q158" s="608"/>
      <c r="R158" s="579"/>
      <c r="S158" s="401"/>
      <c r="T158" s="401"/>
      <c r="U158" s="609"/>
      <c r="V158" s="401"/>
      <c r="W158" s="401"/>
      <c r="X158" s="401"/>
      <c r="Y158" s="401"/>
      <c r="Z158" s="401"/>
      <c r="AA158" s="401"/>
      <c r="AB158" s="401"/>
      <c r="AC158" s="401"/>
      <c r="AD158" s="401"/>
    </row>
    <row r="159" spans="1:30" s="405" customFormat="1" ht="25.5" x14ac:dyDescent="0.2">
      <c r="A159" s="611" t="s">
        <v>311</v>
      </c>
      <c r="B159" s="452" t="s">
        <v>14</v>
      </c>
      <c r="C159" s="714">
        <v>93663</v>
      </c>
      <c r="D159" s="453" t="str">
        <f>IFERROR(VLOOKUP(C159,[3]planilhanull!$A$7:$L$6859,8,FALSE),IFERROR(VLOOKUP(C159,[4]JANEIRO_21!$A$9:$E$1593,2,FALSE),IFERROR(VLOOKUP(C159,[5]sheet1!$A$8:$E$5281,2,FALSE),0)))</f>
        <v>DISJUNTOR BIPOLAR TIPO DIN, CORRENTE NOMINAL DE 25A - FORNECIMENTO E INSTALAÇÃO. AF_10/2020</v>
      </c>
      <c r="E159" s="454" t="str">
        <f>IFERROR(VLOOKUP(C159,[3]planilhanull!$A$7:$L$6859,9,FALSE),IFERROR(VLOOKUP(C159,[4]JANEIRO_21!$A$9:$E$1593,8,FALSE),IFERROR(VLOOKUP(C159,[5]sheet1!$A$8:$E$5281,3,FALSE),0)))</f>
        <v>UN</v>
      </c>
      <c r="F159" s="649">
        <f>'MEMÓRIA DE CÁLCULO'!H128</f>
        <v>3</v>
      </c>
      <c r="G159" s="650"/>
      <c r="H159" s="457"/>
      <c r="I159" s="649">
        <f t="shared" si="21"/>
        <v>0</v>
      </c>
      <c r="J159" s="649">
        <f t="shared" si="22"/>
        <v>0</v>
      </c>
      <c r="K159" s="685" t="e">
        <f t="shared" si="23"/>
        <v>#DIV/0!</v>
      </c>
      <c r="L159" s="575"/>
      <c r="M159" s="683"/>
      <c r="N159" s="684"/>
      <c r="O159" s="586"/>
      <c r="P159" s="579"/>
      <c r="Q159" s="608"/>
      <c r="R159" s="579"/>
      <c r="S159" s="401"/>
      <c r="T159" s="401"/>
      <c r="U159" s="609"/>
      <c r="V159" s="401"/>
      <c r="W159" s="401"/>
      <c r="X159" s="401"/>
      <c r="Y159" s="401"/>
      <c r="Z159" s="401"/>
      <c r="AA159" s="401"/>
      <c r="AB159" s="401"/>
      <c r="AC159" s="401"/>
      <c r="AD159" s="401"/>
    </row>
    <row r="160" spans="1:30" s="405" customFormat="1" ht="25.5" x14ac:dyDescent="0.2">
      <c r="A160" s="611" t="s">
        <v>312</v>
      </c>
      <c r="B160" s="452" t="s">
        <v>14</v>
      </c>
      <c r="C160" s="714">
        <v>101896</v>
      </c>
      <c r="D160" s="453" t="str">
        <f>IFERROR(VLOOKUP(C160,[3]planilhanull!$A$7:$L$6859,8,FALSE),IFERROR(VLOOKUP(C160,[4]JANEIRO_21!$A$9:$E$1593,2,FALSE),IFERROR(VLOOKUP(C160,[5]sheet1!$A$8:$E$5281,2,FALSE),0)))</f>
        <v>DISJUNTOR TERMOMAGNÉTICO TRIPOLAR , CORRENTE NOMINAL DE 200A - FORNECIMENTO E INSTALAÇÃO. AF_10/2020</v>
      </c>
      <c r="E160" s="454" t="s">
        <v>108</v>
      </c>
      <c r="F160" s="649">
        <f>'MEMÓRIA DE CÁLCULO'!H129</f>
        <v>3</v>
      </c>
      <c r="G160" s="650" t="s">
        <v>281</v>
      </c>
      <c r="H160" s="457"/>
      <c r="I160" s="649">
        <f t="shared" si="21"/>
        <v>0</v>
      </c>
      <c r="J160" s="649">
        <f t="shared" si="22"/>
        <v>0</v>
      </c>
      <c r="K160" s="685" t="e">
        <f t="shared" si="23"/>
        <v>#DIV/0!</v>
      </c>
      <c r="L160" s="575"/>
      <c r="M160" s="683"/>
      <c r="N160" s="684"/>
      <c r="O160" s="586"/>
      <c r="P160" s="579"/>
      <c r="Q160" s="608"/>
      <c r="R160" s="579"/>
      <c r="S160" s="401"/>
      <c r="T160" s="401"/>
      <c r="U160" s="609"/>
      <c r="V160" s="401"/>
      <c r="W160" s="401"/>
      <c r="X160" s="401"/>
      <c r="Y160" s="401"/>
      <c r="Z160" s="401"/>
      <c r="AA160" s="401"/>
      <c r="AB160" s="401"/>
      <c r="AC160" s="401"/>
      <c r="AD160" s="401"/>
    </row>
    <row r="161" spans="1:30" s="405" customFormat="1" ht="25.5" x14ac:dyDescent="0.2">
      <c r="A161" s="611" t="s">
        <v>313</v>
      </c>
      <c r="B161" s="452" t="s">
        <v>14</v>
      </c>
      <c r="C161" s="714">
        <v>97882</v>
      </c>
      <c r="D161" s="453" t="str">
        <f>IFERROR(VLOOKUP(C161,[3]planilhanull!$A$7:$L$6859,8,FALSE),IFERROR(VLOOKUP(C161,[4]JANEIRO_21!$A$9:$E$1593,2,FALSE),IFERROR(VLOOKUP(C161,[5]sheet1!$A$8:$E$5281,2,FALSE),0)))</f>
        <v>CAIXA ENTERRADA ELÉTRICA RETANGULAR, EM CONCRETO PRÉ-MOLDADO, FUNDO COM BRITA, DIMENSÕES INTERNAS: 0,4X0,4X0,4 M. AF_12/2020</v>
      </c>
      <c r="E161" s="454" t="s">
        <v>108</v>
      </c>
      <c r="F161" s="649">
        <f>'MEMÓRIA DE CÁLCULO'!H130</f>
        <v>6</v>
      </c>
      <c r="G161" s="650" t="s">
        <v>281</v>
      </c>
      <c r="H161" s="457"/>
      <c r="I161" s="649">
        <f t="shared" si="21"/>
        <v>0</v>
      </c>
      <c r="J161" s="649">
        <f t="shared" si="22"/>
        <v>0</v>
      </c>
      <c r="K161" s="685" t="e">
        <f t="shared" si="23"/>
        <v>#DIV/0!</v>
      </c>
      <c r="L161" s="575"/>
      <c r="M161" s="683"/>
      <c r="N161" s="684"/>
      <c r="O161" s="586"/>
      <c r="P161" s="579"/>
      <c r="Q161" s="608"/>
      <c r="R161" s="579"/>
      <c r="S161" s="401"/>
      <c r="T161" s="401"/>
      <c r="U161" s="609"/>
      <c r="V161" s="401"/>
      <c r="W161" s="401"/>
      <c r="X161" s="401"/>
      <c r="Y161" s="401"/>
      <c r="Z161" s="401"/>
      <c r="AA161" s="401"/>
      <c r="AB161" s="401"/>
      <c r="AC161" s="401"/>
      <c r="AD161" s="401"/>
    </row>
    <row r="162" spans="1:30" s="405" customFormat="1" ht="25.5" x14ac:dyDescent="0.2">
      <c r="A162" s="611" t="s">
        <v>314</v>
      </c>
      <c r="B162" s="452" t="s">
        <v>14</v>
      </c>
      <c r="C162" s="714">
        <v>92990</v>
      </c>
      <c r="D162" s="453" t="str">
        <f>IFERROR(VLOOKUP(C162,[3]planilhanull!$A$7:$L$6859,8,FALSE),IFERROR(VLOOKUP(C162,[4]JANEIRO_21!$A$9:$E$1593,2,FALSE),IFERROR(VLOOKUP(C162,[5]sheet1!$A$8:$E$5281,2,FALSE),0)))</f>
        <v>CABO DE COBRE FLEXÍVEL ISOLADO, 70 MM², ANTI-CHAMA 0,6/1,0 KV, PARA DISTRIBUIÇÃO - FORNECIMENTO E INSTALAÇÃO. AF_12/2015</v>
      </c>
      <c r="E162" s="454" t="s">
        <v>108</v>
      </c>
      <c r="F162" s="649">
        <f>'MEMÓRIA DE CÁLCULO'!H131</f>
        <v>153.51</v>
      </c>
      <c r="G162" s="650" t="s">
        <v>281</v>
      </c>
      <c r="H162" s="457"/>
      <c r="I162" s="649">
        <f t="shared" si="21"/>
        <v>0</v>
      </c>
      <c r="J162" s="649">
        <f t="shared" si="22"/>
        <v>0</v>
      </c>
      <c r="K162" s="685" t="e">
        <f t="shared" si="23"/>
        <v>#DIV/0!</v>
      </c>
      <c r="L162" s="575"/>
      <c r="M162" s="683"/>
      <c r="N162" s="684"/>
      <c r="O162" s="586"/>
      <c r="P162" s="579"/>
      <c r="Q162" s="608"/>
      <c r="R162" s="579"/>
      <c r="S162" s="401"/>
      <c r="T162" s="401"/>
      <c r="U162" s="609"/>
      <c r="V162" s="401"/>
      <c r="W162" s="401"/>
      <c r="X162" s="401"/>
      <c r="Y162" s="401"/>
      <c r="Z162" s="401"/>
      <c r="AA162" s="401"/>
      <c r="AB162" s="401"/>
      <c r="AC162" s="401"/>
      <c r="AD162" s="401"/>
    </row>
    <row r="163" spans="1:30" s="405" customFormat="1" ht="25.5" x14ac:dyDescent="0.2">
      <c r="A163" s="611" t="s">
        <v>315</v>
      </c>
      <c r="B163" s="452" t="s">
        <v>14</v>
      </c>
      <c r="C163" s="714">
        <v>97670</v>
      </c>
      <c r="D163" s="453" t="str">
        <f>IFERROR(VLOOKUP(C163,[3]planilhanull!$A$7:$L$6859,8,FALSE),IFERROR(VLOOKUP(C163,[4]JANEIRO_21!$A$9:$E$1593,2,FALSE),IFERROR(VLOOKUP(C163,[5]sheet1!$A$8:$E$5281,2,FALSE),0)))</f>
        <v>ELETRODUTO FLEXÍVEL CORRUGADO, PEAD, DN 100 (4) - FORNECIMENTO E INSTALAÇÃO. AF_04/2016</v>
      </c>
      <c r="E163" s="454" t="s">
        <v>108</v>
      </c>
      <c r="F163" s="649">
        <f>'MEMÓRIA DE CÁLCULO'!H132</f>
        <v>28.75</v>
      </c>
      <c r="G163" s="650" t="s">
        <v>281</v>
      </c>
      <c r="H163" s="457"/>
      <c r="I163" s="649">
        <f t="shared" si="21"/>
        <v>0</v>
      </c>
      <c r="J163" s="649">
        <f t="shared" si="22"/>
        <v>0</v>
      </c>
      <c r="K163" s="685" t="e">
        <f t="shared" si="23"/>
        <v>#DIV/0!</v>
      </c>
      <c r="L163" s="575"/>
      <c r="M163" s="683"/>
      <c r="N163" s="684"/>
      <c r="O163" s="586"/>
      <c r="P163" s="579"/>
      <c r="Q163" s="608"/>
      <c r="R163" s="579"/>
      <c r="S163" s="401"/>
      <c r="T163" s="401"/>
      <c r="U163" s="609"/>
      <c r="V163" s="401"/>
      <c r="W163" s="401"/>
      <c r="X163" s="401"/>
      <c r="Y163" s="401"/>
      <c r="Z163" s="401"/>
      <c r="AA163" s="401"/>
      <c r="AB163" s="401"/>
      <c r="AC163" s="401"/>
      <c r="AD163" s="401"/>
    </row>
    <row r="164" spans="1:30" s="405" customFormat="1" x14ac:dyDescent="0.2">
      <c r="A164" s="703" t="s">
        <v>316</v>
      </c>
      <c r="B164" s="704"/>
      <c r="C164" s="705"/>
      <c r="D164" s="706" t="s">
        <v>317</v>
      </c>
      <c r="E164" s="705"/>
      <c r="F164" s="707"/>
      <c r="G164" s="708"/>
      <c r="H164" s="475"/>
      <c r="I164" s="713"/>
      <c r="J164" s="713"/>
      <c r="K164" s="722"/>
      <c r="L164" s="575"/>
      <c r="M164" s="683"/>
      <c r="N164" s="684"/>
      <c r="O164" s="586"/>
      <c r="P164" s="579"/>
      <c r="Q164" s="608"/>
      <c r="R164" s="579"/>
      <c r="S164" s="401"/>
      <c r="T164" s="401"/>
      <c r="U164" s="609"/>
      <c r="V164" s="401"/>
      <c r="W164" s="401"/>
      <c r="X164" s="401"/>
      <c r="Y164" s="401"/>
      <c r="Z164" s="401"/>
      <c r="AA164" s="401"/>
      <c r="AB164" s="401"/>
      <c r="AC164" s="401"/>
      <c r="AD164" s="401"/>
    </row>
    <row r="165" spans="1:30" s="405" customFormat="1" x14ac:dyDescent="0.2">
      <c r="A165" s="611" t="s">
        <v>318</v>
      </c>
      <c r="B165" s="714" t="s">
        <v>18</v>
      </c>
      <c r="C165" s="452" t="s">
        <v>319</v>
      </c>
      <c r="D165" s="453" t="s">
        <v>320</v>
      </c>
      <c r="E165" s="454" t="s">
        <v>111</v>
      </c>
      <c r="F165" s="611">
        <v>200</v>
      </c>
      <c r="G165" s="650" t="s">
        <v>281</v>
      </c>
      <c r="H165" s="457"/>
      <c r="I165" s="649">
        <f>TRUNC(H165*Q$7,2)</f>
        <v>0</v>
      </c>
      <c r="J165" s="649">
        <f>TRUNC(F165*I165,2)</f>
        <v>0</v>
      </c>
      <c r="K165" s="685" t="e">
        <f>J165/$J$178</f>
        <v>#DIV/0!</v>
      </c>
      <c r="L165" s="575"/>
      <c r="M165" s="452" t="s">
        <v>319</v>
      </c>
      <c r="N165" s="684"/>
      <c r="O165" s="586"/>
      <c r="P165" s="579"/>
      <c r="Q165" s="608"/>
      <c r="R165" s="579"/>
      <c r="S165" s="401"/>
      <c r="T165" s="401"/>
      <c r="U165" s="609"/>
      <c r="V165" s="401"/>
      <c r="W165" s="401"/>
      <c r="X165" s="401"/>
      <c r="Y165" s="401"/>
      <c r="Z165" s="401"/>
      <c r="AA165" s="401"/>
      <c r="AB165" s="401"/>
      <c r="AC165" s="401"/>
      <c r="AD165" s="401"/>
    </row>
    <row r="166" spans="1:30" ht="38.25" customHeight="1" x14ac:dyDescent="0.2">
      <c r="A166" s="611" t="s">
        <v>321</v>
      </c>
      <c r="B166" s="714" t="s">
        <v>14</v>
      </c>
      <c r="C166" s="452" t="s">
        <v>322</v>
      </c>
      <c r="D166" s="453" t="s">
        <v>323</v>
      </c>
      <c r="E166" s="454" t="s">
        <v>108</v>
      </c>
      <c r="F166" s="611">
        <v>42</v>
      </c>
      <c r="G166" s="650" t="s">
        <v>281</v>
      </c>
      <c r="H166" s="457"/>
      <c r="I166" s="649">
        <f t="shared" ref="I166:I174" si="24">TRUNC(H166*Q$7,2)</f>
        <v>0</v>
      </c>
      <c r="J166" s="649">
        <f t="shared" ref="J166:J174" si="25">TRUNC(F166*I166,2)</f>
        <v>0</v>
      </c>
      <c r="K166" s="685" t="e">
        <f t="shared" ref="K166:K174" si="26">J166/$J$178</f>
        <v>#DIV/0!</v>
      </c>
      <c r="L166" s="724"/>
      <c r="M166" s="452" t="s">
        <v>322</v>
      </c>
      <c r="N166" s="725"/>
      <c r="O166" s="726"/>
      <c r="P166" s="579"/>
      <c r="Q166" s="693"/>
      <c r="R166" s="579"/>
      <c r="S166" s="401"/>
      <c r="T166" s="401"/>
      <c r="U166" s="401"/>
      <c r="V166" s="401"/>
      <c r="W166" s="401"/>
      <c r="X166" s="401"/>
      <c r="Y166" s="401"/>
      <c r="Z166" s="401"/>
      <c r="AA166" s="401"/>
      <c r="AB166" s="401"/>
      <c r="AC166" s="401"/>
      <c r="AD166" s="401"/>
    </row>
    <row r="167" spans="1:30" ht="38.25" x14ac:dyDescent="0.2">
      <c r="A167" s="611" t="s">
        <v>324</v>
      </c>
      <c r="B167" s="714" t="s">
        <v>14</v>
      </c>
      <c r="C167" s="452" t="s">
        <v>325</v>
      </c>
      <c r="D167" s="453" t="s">
        <v>326</v>
      </c>
      <c r="E167" s="454" t="s">
        <v>111</v>
      </c>
      <c r="F167" s="611">
        <v>60</v>
      </c>
      <c r="G167" s="650" t="s">
        <v>281</v>
      </c>
      <c r="H167" s="457"/>
      <c r="I167" s="649">
        <f t="shared" si="24"/>
        <v>0</v>
      </c>
      <c r="J167" s="649">
        <f t="shared" si="25"/>
        <v>0</v>
      </c>
      <c r="K167" s="685" t="e">
        <f t="shared" si="26"/>
        <v>#DIV/0!</v>
      </c>
      <c r="L167" s="724"/>
      <c r="M167" s="452" t="s">
        <v>325</v>
      </c>
      <c r="N167" s="725"/>
      <c r="O167" s="726"/>
      <c r="P167" s="579"/>
      <c r="Q167" s="693"/>
      <c r="R167" s="579"/>
      <c r="S167" s="401"/>
      <c r="T167" s="401"/>
      <c r="U167" s="401"/>
      <c r="V167" s="401"/>
      <c r="W167" s="401"/>
      <c r="X167" s="401"/>
      <c r="Y167" s="401"/>
      <c r="Z167" s="401"/>
      <c r="AA167" s="401"/>
      <c r="AB167" s="401"/>
      <c r="AC167" s="401"/>
      <c r="AD167" s="401"/>
    </row>
    <row r="168" spans="1:30" customFormat="1" ht="38.25" x14ac:dyDescent="0.2">
      <c r="A168" s="611" t="s">
        <v>327</v>
      </c>
      <c r="B168" s="714" t="s">
        <v>14</v>
      </c>
      <c r="C168" s="452" t="s">
        <v>328</v>
      </c>
      <c r="D168" s="453" t="s">
        <v>329</v>
      </c>
      <c r="E168" s="454" t="s">
        <v>111</v>
      </c>
      <c r="F168" s="611">
        <v>200</v>
      </c>
      <c r="G168" s="715"/>
      <c r="H168" s="457"/>
      <c r="I168" s="649">
        <f t="shared" si="24"/>
        <v>0</v>
      </c>
      <c r="J168" s="649">
        <f t="shared" si="25"/>
        <v>0</v>
      </c>
      <c r="K168" s="685" t="e">
        <f t="shared" si="26"/>
        <v>#DIV/0!</v>
      </c>
      <c r="L168" s="724"/>
      <c r="M168" s="452" t="s">
        <v>328</v>
      </c>
      <c r="N168" s="725"/>
      <c r="O168" s="726"/>
      <c r="P168" s="579"/>
      <c r="Q168" s="731"/>
      <c r="R168" s="579"/>
      <c r="S168" s="401"/>
      <c r="T168" s="401"/>
      <c r="U168" s="401"/>
      <c r="V168" s="401"/>
      <c r="W168" s="401"/>
      <c r="X168" s="401"/>
      <c r="Y168" s="401"/>
      <c r="Z168" s="401"/>
      <c r="AA168" s="401"/>
      <c r="AB168" s="401"/>
      <c r="AC168" s="401"/>
      <c r="AD168" s="401"/>
    </row>
    <row r="169" spans="1:30" customFormat="1" ht="25.5" x14ac:dyDescent="0.2">
      <c r="A169" s="611" t="s">
        <v>330</v>
      </c>
      <c r="B169" s="714" t="s">
        <v>14</v>
      </c>
      <c r="C169" s="452" t="s">
        <v>331</v>
      </c>
      <c r="D169" s="453" t="s">
        <v>332</v>
      </c>
      <c r="E169" s="454" t="s">
        <v>111</v>
      </c>
      <c r="F169" s="611">
        <v>858.22</v>
      </c>
      <c r="G169" s="715"/>
      <c r="H169" s="457"/>
      <c r="I169" s="649">
        <f t="shared" si="24"/>
        <v>0</v>
      </c>
      <c r="J169" s="649">
        <f t="shared" si="25"/>
        <v>0</v>
      </c>
      <c r="K169" s="685" t="e">
        <f t="shared" si="26"/>
        <v>#DIV/0!</v>
      </c>
      <c r="L169" s="724"/>
      <c r="M169" s="452" t="s">
        <v>331</v>
      </c>
      <c r="N169" s="725"/>
      <c r="O169" s="726"/>
      <c r="P169" s="579"/>
      <c r="Q169" s="731"/>
      <c r="R169" s="579"/>
      <c r="S169" s="401"/>
      <c r="T169" s="401"/>
      <c r="U169" s="401"/>
      <c r="V169" s="401"/>
      <c r="W169" s="401"/>
      <c r="X169" s="401"/>
      <c r="Y169" s="401"/>
      <c r="Z169" s="401"/>
      <c r="AA169" s="401"/>
      <c r="AB169" s="401"/>
      <c r="AC169" s="401"/>
      <c r="AD169" s="401"/>
    </row>
    <row r="170" spans="1:30" customFormat="1" ht="25.5" x14ac:dyDescent="0.2">
      <c r="A170" s="611" t="s">
        <v>333</v>
      </c>
      <c r="B170" s="714" t="s">
        <v>14</v>
      </c>
      <c r="C170" s="452" t="s">
        <v>334</v>
      </c>
      <c r="D170" s="453" t="s">
        <v>335</v>
      </c>
      <c r="E170" s="454" t="s">
        <v>111</v>
      </c>
      <c r="F170" s="611">
        <v>279.85000000000002</v>
      </c>
      <c r="G170" s="715"/>
      <c r="H170" s="457"/>
      <c r="I170" s="649">
        <f t="shared" si="24"/>
        <v>0</v>
      </c>
      <c r="J170" s="649">
        <f t="shared" si="25"/>
        <v>0</v>
      </c>
      <c r="K170" s="685" t="e">
        <f t="shared" si="26"/>
        <v>#DIV/0!</v>
      </c>
      <c r="L170" s="724"/>
      <c r="M170" s="452" t="s">
        <v>334</v>
      </c>
      <c r="N170" s="725"/>
      <c r="O170" s="726"/>
      <c r="P170" s="579"/>
      <c r="Q170" s="731"/>
      <c r="R170" s="579"/>
      <c r="S170" s="401"/>
      <c r="T170" s="401"/>
      <c r="U170" s="401"/>
      <c r="V170" s="401"/>
      <c r="W170" s="401"/>
      <c r="X170" s="401"/>
      <c r="Y170" s="401"/>
      <c r="Z170" s="401"/>
      <c r="AA170" s="401"/>
      <c r="AB170" s="401"/>
      <c r="AC170" s="401"/>
      <c r="AD170" s="401"/>
    </row>
    <row r="171" spans="1:30" customFormat="1" ht="25.5" x14ac:dyDescent="0.2">
      <c r="A171" s="611" t="s">
        <v>336</v>
      </c>
      <c r="B171" s="714" t="s">
        <v>14</v>
      </c>
      <c r="C171" s="452" t="s">
        <v>337</v>
      </c>
      <c r="D171" s="453" t="s">
        <v>338</v>
      </c>
      <c r="E171" s="454" t="s">
        <v>108</v>
      </c>
      <c r="F171" s="611">
        <v>9</v>
      </c>
      <c r="G171" s="715"/>
      <c r="H171" s="457"/>
      <c r="I171" s="649">
        <f t="shared" si="24"/>
        <v>0</v>
      </c>
      <c r="J171" s="649">
        <f t="shared" si="25"/>
        <v>0</v>
      </c>
      <c r="K171" s="685" t="e">
        <f t="shared" si="26"/>
        <v>#DIV/0!</v>
      </c>
      <c r="L171" s="724"/>
      <c r="M171" s="452" t="s">
        <v>337</v>
      </c>
      <c r="N171" s="725"/>
      <c r="O171" s="726"/>
      <c r="P171" s="579"/>
      <c r="Q171" s="731"/>
      <c r="R171" s="579"/>
      <c r="S171" s="401"/>
      <c r="T171" s="401"/>
      <c r="U171" s="401"/>
      <c r="V171" s="401"/>
      <c r="W171" s="401"/>
      <c r="X171" s="401"/>
      <c r="Y171" s="401"/>
      <c r="Z171" s="401"/>
      <c r="AA171" s="401"/>
      <c r="AB171" s="401"/>
      <c r="AC171" s="401"/>
      <c r="AD171" s="401"/>
    </row>
    <row r="172" spans="1:30" customFormat="1" ht="25.5" x14ac:dyDescent="0.2">
      <c r="A172" s="611" t="s">
        <v>339</v>
      </c>
      <c r="B172" s="714" t="s">
        <v>14</v>
      </c>
      <c r="C172" s="452" t="s">
        <v>340</v>
      </c>
      <c r="D172" s="453" t="s">
        <v>341</v>
      </c>
      <c r="E172" s="454" t="s">
        <v>108</v>
      </c>
      <c r="F172" s="611">
        <v>10</v>
      </c>
      <c r="G172" s="715"/>
      <c r="H172" s="457"/>
      <c r="I172" s="649">
        <f t="shared" si="24"/>
        <v>0</v>
      </c>
      <c r="J172" s="649">
        <f t="shared" si="25"/>
        <v>0</v>
      </c>
      <c r="K172" s="685" t="e">
        <f t="shared" si="26"/>
        <v>#DIV/0!</v>
      </c>
      <c r="L172" s="724"/>
      <c r="M172" s="452" t="s">
        <v>340</v>
      </c>
      <c r="N172" s="725"/>
      <c r="O172" s="726"/>
      <c r="P172" s="579"/>
      <c r="Q172" s="731"/>
      <c r="R172" s="579"/>
      <c r="S172" s="401"/>
      <c r="T172" s="401"/>
      <c r="U172" s="401"/>
      <c r="V172" s="401"/>
      <c r="W172" s="401"/>
      <c r="X172" s="401"/>
      <c r="Y172" s="401"/>
      <c r="Z172" s="401"/>
      <c r="AA172" s="401"/>
      <c r="AB172" s="401"/>
      <c r="AC172" s="401"/>
      <c r="AD172" s="401"/>
    </row>
    <row r="173" spans="1:30" customFormat="1" ht="25.5" x14ac:dyDescent="0.2">
      <c r="A173" s="611" t="s">
        <v>342</v>
      </c>
      <c r="B173" s="714" t="s">
        <v>14</v>
      </c>
      <c r="C173" s="452" t="s">
        <v>343</v>
      </c>
      <c r="D173" s="453" t="s">
        <v>344</v>
      </c>
      <c r="E173" s="454" t="s">
        <v>108</v>
      </c>
      <c r="F173" s="611">
        <v>3</v>
      </c>
      <c r="G173" s="715"/>
      <c r="H173" s="457"/>
      <c r="I173" s="649">
        <f t="shared" si="24"/>
        <v>0</v>
      </c>
      <c r="J173" s="649">
        <f t="shared" si="25"/>
        <v>0</v>
      </c>
      <c r="K173" s="685" t="e">
        <f t="shared" si="26"/>
        <v>#DIV/0!</v>
      </c>
      <c r="L173" s="724"/>
      <c r="M173" s="452" t="s">
        <v>343</v>
      </c>
      <c r="N173" s="725"/>
      <c r="O173" s="726"/>
      <c r="P173" s="579"/>
      <c r="Q173" s="731"/>
      <c r="R173" s="579"/>
      <c r="S173" s="401"/>
      <c r="T173" s="401"/>
      <c r="U173" s="401"/>
      <c r="V173" s="401"/>
      <c r="W173" s="401"/>
      <c r="X173" s="401"/>
      <c r="Y173" s="401"/>
      <c r="Z173" s="401"/>
      <c r="AA173" s="401"/>
      <c r="AB173" s="401"/>
      <c r="AC173" s="401"/>
      <c r="AD173" s="401"/>
    </row>
    <row r="174" spans="1:30" customFormat="1" ht="25.5" x14ac:dyDescent="0.2">
      <c r="A174" s="611" t="s">
        <v>345</v>
      </c>
      <c r="B174" s="714" t="s">
        <v>14</v>
      </c>
      <c r="C174" s="452" t="s">
        <v>346</v>
      </c>
      <c r="D174" s="453" t="s">
        <v>347</v>
      </c>
      <c r="E174" s="454" t="s">
        <v>108</v>
      </c>
      <c r="F174" s="611">
        <v>2</v>
      </c>
      <c r="G174" s="715"/>
      <c r="H174" s="457"/>
      <c r="I174" s="649">
        <f t="shared" si="24"/>
        <v>0</v>
      </c>
      <c r="J174" s="649">
        <f t="shared" si="25"/>
        <v>0</v>
      </c>
      <c r="K174" s="685" t="e">
        <f t="shared" si="26"/>
        <v>#DIV/0!</v>
      </c>
      <c r="L174" s="724"/>
      <c r="M174" s="452" t="s">
        <v>346</v>
      </c>
      <c r="N174" s="725"/>
      <c r="O174" s="726"/>
      <c r="P174" s="579"/>
      <c r="Q174" s="731"/>
      <c r="R174" s="579"/>
      <c r="S174" s="401"/>
      <c r="T174" s="401"/>
      <c r="U174" s="401"/>
      <c r="V174" s="401"/>
      <c r="W174" s="401"/>
      <c r="X174" s="401"/>
      <c r="Y174" s="401"/>
      <c r="Z174" s="401"/>
      <c r="AA174" s="401"/>
      <c r="AB174" s="401"/>
      <c r="AC174" s="401"/>
      <c r="AD174" s="401"/>
    </row>
    <row r="175" spans="1:30" s="405" customFormat="1" x14ac:dyDescent="0.2">
      <c r="A175" s="703" t="s">
        <v>348</v>
      </c>
      <c r="B175" s="704"/>
      <c r="C175" s="705"/>
      <c r="D175" s="706" t="s">
        <v>349</v>
      </c>
      <c r="E175" s="705"/>
      <c r="F175" s="707"/>
      <c r="G175" s="708"/>
      <c r="H175" s="475"/>
      <c r="I175" s="713"/>
      <c r="J175" s="713"/>
      <c r="K175" s="722"/>
      <c r="L175" s="575"/>
      <c r="M175" s="683"/>
      <c r="N175" s="684"/>
      <c r="O175" s="586"/>
      <c r="P175" s="579"/>
      <c r="Q175" s="608"/>
      <c r="R175" s="579"/>
      <c r="S175" s="401"/>
      <c r="T175" s="401"/>
      <c r="U175" s="609"/>
      <c r="V175" s="401"/>
      <c r="W175" s="401"/>
      <c r="X175" s="401"/>
      <c r="Y175" s="401"/>
      <c r="Z175" s="401"/>
      <c r="AA175" s="401"/>
      <c r="AB175" s="401"/>
      <c r="AC175" s="401"/>
      <c r="AD175" s="401"/>
    </row>
    <row r="176" spans="1:30" ht="14.25" x14ac:dyDescent="0.2">
      <c r="A176" s="611" t="s">
        <v>350</v>
      </c>
      <c r="B176" s="461" t="s">
        <v>18</v>
      </c>
      <c r="C176" s="835" t="s">
        <v>351</v>
      </c>
      <c r="D176" s="453" t="s">
        <v>352</v>
      </c>
      <c r="E176" s="454" t="s">
        <v>108</v>
      </c>
      <c r="F176" s="695">
        <f>'MEMÓRIA DE CÁLCULO'!H138</f>
        <v>23</v>
      </c>
      <c r="G176" s="696" t="s">
        <v>281</v>
      </c>
      <c r="H176" s="477"/>
      <c r="I176" s="695">
        <f>TRUNC(H176*Q$7,2)</f>
        <v>0</v>
      </c>
      <c r="J176" s="695">
        <f>TRUNC(F176*I176,2)</f>
        <v>0</v>
      </c>
      <c r="K176" s="719" t="e">
        <f>J176/$J$178</f>
        <v>#DIV/0!</v>
      </c>
      <c r="L176" s="727"/>
      <c r="M176" s="728"/>
      <c r="N176" s="725"/>
      <c r="O176" s="726"/>
      <c r="P176" s="579"/>
      <c r="Q176" s="693"/>
      <c r="R176" s="579"/>
      <c r="S176" s="401"/>
      <c r="T176" s="401"/>
      <c r="U176" s="401"/>
      <c r="V176" s="401"/>
      <c r="W176" s="401"/>
      <c r="X176" s="401"/>
      <c r="Y176" s="401"/>
      <c r="Z176" s="401"/>
      <c r="AA176" s="401"/>
      <c r="AB176" s="401"/>
      <c r="AC176" s="401"/>
      <c r="AD176" s="401"/>
    </row>
    <row r="177" spans="1:30" x14ac:dyDescent="0.2">
      <c r="A177" s="697"/>
      <c r="B177" s="698"/>
      <c r="C177" s="699"/>
      <c r="D177" s="699"/>
      <c r="E177" s="700"/>
      <c r="F177" s="701"/>
      <c r="G177" s="702"/>
      <c r="H177" s="468"/>
      <c r="I177" s="720" t="s">
        <v>353</v>
      </c>
      <c r="J177" s="720">
        <f>SUM(J156:J176)</f>
        <v>0</v>
      </c>
      <c r="K177" s="721" t="e">
        <f>SUM(K155:K176)</f>
        <v>#DIV/0!</v>
      </c>
      <c r="L177" s="575"/>
      <c r="M177" s="584"/>
      <c r="N177" s="585"/>
      <c r="O177" s="586"/>
      <c r="P177" s="579"/>
      <c r="Q177" s="608"/>
      <c r="R177" s="579"/>
      <c r="S177" s="401"/>
      <c r="T177" s="401"/>
      <c r="U177" s="609"/>
      <c r="V177" s="401"/>
      <c r="W177" s="401"/>
      <c r="X177" s="401"/>
      <c r="Y177" s="401"/>
      <c r="Z177" s="401"/>
      <c r="AA177" s="401"/>
      <c r="AB177" s="401"/>
      <c r="AC177" s="401"/>
      <c r="AD177" s="401"/>
    </row>
    <row r="178" spans="1:30" x14ac:dyDescent="0.2">
      <c r="A178" s="710"/>
      <c r="B178" s="711"/>
      <c r="C178" s="712"/>
      <c r="D178" s="712"/>
      <c r="E178" s="705"/>
      <c r="F178" s="713"/>
      <c r="G178" s="708"/>
      <c r="H178" s="475"/>
      <c r="I178" s="729" t="s">
        <v>354</v>
      </c>
      <c r="J178" s="729">
        <f>J177</f>
        <v>0</v>
      </c>
      <c r="K178" s="723" t="e">
        <f>J178/$J$241</f>
        <v>#DIV/0!</v>
      </c>
      <c r="L178" s="575"/>
      <c r="M178" s="584"/>
      <c r="N178" s="585"/>
      <c r="O178" s="586"/>
      <c r="P178" s="579"/>
      <c r="Q178" s="608"/>
      <c r="R178" s="579"/>
      <c r="S178" s="401"/>
      <c r="T178" s="401"/>
      <c r="U178" s="609"/>
      <c r="V178" s="401"/>
      <c r="W178" s="401"/>
      <c r="X178" s="401"/>
      <c r="Y178" s="401"/>
      <c r="Z178" s="401"/>
      <c r="AA178" s="401"/>
      <c r="AB178" s="401"/>
      <c r="AC178" s="401"/>
      <c r="AD178" s="401"/>
    </row>
    <row r="179" spans="1:30" ht="14.25" x14ac:dyDescent="0.2">
      <c r="A179" s="625" t="s">
        <v>355</v>
      </c>
      <c r="B179" s="626"/>
      <c r="C179" s="626"/>
      <c r="D179" s="641" t="s">
        <v>356</v>
      </c>
      <c r="E179" s="628"/>
      <c r="F179" s="629"/>
      <c r="G179" s="630"/>
      <c r="H179" s="629"/>
      <c r="I179" s="629"/>
      <c r="J179" s="629"/>
      <c r="K179" s="673"/>
      <c r="L179" s="575"/>
      <c r="M179" s="584"/>
      <c r="N179" s="585"/>
      <c r="O179" s="586"/>
      <c r="P179" s="579"/>
      <c r="Q179" s="608"/>
      <c r="R179" s="579"/>
      <c r="S179" s="401"/>
      <c r="T179" s="401"/>
      <c r="U179" s="609"/>
      <c r="V179" s="401"/>
      <c r="W179" s="401"/>
      <c r="X179" s="401"/>
      <c r="Y179" s="401"/>
      <c r="Z179" s="401"/>
      <c r="AA179" s="401"/>
      <c r="AB179" s="401"/>
      <c r="AC179" s="401"/>
      <c r="AD179" s="401"/>
    </row>
    <row r="180" spans="1:30" ht="51" x14ac:dyDescent="0.2">
      <c r="A180" s="447" t="s">
        <v>357</v>
      </c>
      <c r="B180" s="447" t="s">
        <v>14</v>
      </c>
      <c r="C180" s="632">
        <v>91785</v>
      </c>
      <c r="D180" s="494" t="str">
        <f>IFERROR(VLOOKUP(C180,[3]planilhanull!$A$7:$L$6859,8,FALSE),IFERROR(VLOOKUP(C180,[4]JANEIRO_21!$A$9:$E$1593,2,FALSE),IFERROR(VLOOKUP(C180,[5]sheet1!$A$8:$E$5281,2,FALSE),0)))</f>
        <v>(COMPOSIÇÃO REPRESENTATIVA) DO SERVIÇO DE INSTALAÇÃO DE TUBOS DE PVC, SOLDÁVEL, ÁGUA FRIA, DN 25 MM (INSTALADO EM RAMAL, SUB-RAMAL, RAMAL DE DISTRIBUIÇÃO OU PRUMADA), INCLUSIVE CONEXÕES, CORTES E FIXAÇÕES, PARA PRÉDIOS. AF_10/2015</v>
      </c>
      <c r="E180" s="495" t="str">
        <f>IFERROR(VLOOKUP(C180,[3]planilhanull!$A$7:$L$6859,9,FALSE),IFERROR(VLOOKUP(C180,[4]JANEIRO_21!$A$9:$E$1593,8,FALSE),IFERROR(VLOOKUP(C180,[5]sheet1!$A$8:$E$5281,3,FALSE),0)))</f>
        <v>M</v>
      </c>
      <c r="F180" s="449">
        <f>'MEMÓRIA DE CÁLCULO'!H140</f>
        <v>12</v>
      </c>
      <c r="G180" s="450" t="s">
        <v>258</v>
      </c>
      <c r="H180" s="496"/>
      <c r="I180" s="449">
        <f>TRUNC(H180*Q$7,2)</f>
        <v>0</v>
      </c>
      <c r="J180" s="449">
        <f>TRUNC(F180*I180,2)</f>
        <v>0</v>
      </c>
      <c r="K180" s="539" t="e">
        <f t="shared" ref="K180:K191" si="27">J180/J$192</f>
        <v>#DIV/0!</v>
      </c>
      <c r="L180" s="575"/>
      <c r="M180" s="584"/>
      <c r="N180" s="585" t="s">
        <v>358</v>
      </c>
      <c r="O180" s="586"/>
      <c r="P180" s="579"/>
      <c r="Q180" s="608"/>
      <c r="R180" s="579"/>
      <c r="S180" s="401"/>
      <c r="T180" s="401"/>
      <c r="U180" s="609"/>
      <c r="V180" s="401"/>
      <c r="W180" s="401"/>
      <c r="X180" s="401"/>
      <c r="Y180" s="401"/>
      <c r="Z180" s="401"/>
      <c r="AA180" s="401"/>
      <c r="AB180" s="401"/>
      <c r="AC180" s="401"/>
      <c r="AD180" s="401"/>
    </row>
    <row r="181" spans="1:30" ht="51" x14ac:dyDescent="0.2">
      <c r="A181" s="452" t="s">
        <v>359</v>
      </c>
      <c r="B181" s="452" t="s">
        <v>14</v>
      </c>
      <c r="C181" s="497">
        <v>91793</v>
      </c>
      <c r="D181" s="453" t="str">
        <f>IFERROR(VLOOKUP(C181,[3]planilhanull!$A$7:$L$6859,8,FALSE),IFERROR(VLOOKUP(C181,[4]JANEIRO_21!$A$9:$E$1593,2,FALSE),IFERROR(VLOOKUP(C181,[5]sheet1!$A$8:$E$5281,2,FALSE),0)))</f>
        <v>(COMPOSIÇÃO REPRESENTATIVA) DO SERVIÇO DE INSTALAÇÃO DE TUBO DE PVC, SÉRIE NORMAL, ESGOTO PREDIAL, DN 50 MM (INSTALADO EM RAMAL DE DESCARGA OU RAMAL DE ESGOTO SANITÁRIO), INCLUSIVE CONEXÕES, CORTES E FIXAÇÕES PARA, PRÉDIOS. AF_10/2015</v>
      </c>
      <c r="E181" s="454" t="str">
        <f>IFERROR(VLOOKUP(C181,[3]planilhanull!$A$7:$L$6859,9,FALSE),IFERROR(VLOOKUP(C181,[4]JANEIRO_21!$A$9:$E$1593,8,FALSE),IFERROR(VLOOKUP(C181,[5]sheet1!$A$8:$E$5281,3,FALSE),0)))</f>
        <v>M</v>
      </c>
      <c r="F181" s="455">
        <f>'MEMÓRIA DE CÁLCULO'!H141</f>
        <v>2</v>
      </c>
      <c r="G181" s="456" t="s">
        <v>258</v>
      </c>
      <c r="H181" s="477"/>
      <c r="I181" s="455">
        <f>TRUNC(H181*Q$7,2)</f>
        <v>0</v>
      </c>
      <c r="J181" s="455">
        <f>TRUNC(F181*I181,2)</f>
        <v>0</v>
      </c>
      <c r="K181" s="545" t="e">
        <f t="shared" si="27"/>
        <v>#DIV/0!</v>
      </c>
      <c r="L181" s="575"/>
      <c r="M181" s="584"/>
      <c r="N181" s="585"/>
      <c r="O181" s="586"/>
      <c r="P181" s="579"/>
      <c r="Q181" s="608"/>
      <c r="R181" s="579"/>
      <c r="S181" s="401"/>
      <c r="T181" s="401"/>
      <c r="U181" s="609"/>
      <c r="V181" s="401"/>
      <c r="W181" s="401"/>
      <c r="X181" s="401"/>
      <c r="Y181" s="401"/>
      <c r="Z181" s="401"/>
      <c r="AA181" s="401"/>
      <c r="AB181" s="401"/>
      <c r="AC181" s="401"/>
      <c r="AD181" s="401"/>
    </row>
    <row r="182" spans="1:30" s="397" customFormat="1" ht="38.25" x14ac:dyDescent="0.2">
      <c r="A182" s="452" t="s">
        <v>360</v>
      </c>
      <c r="B182" s="452" t="s">
        <v>14</v>
      </c>
      <c r="C182" s="611">
        <v>91788</v>
      </c>
      <c r="D182" s="453" t="str">
        <f>IFERROR(VLOOKUP(C182,[3]planilhanull!$A$7:$L$6859,8,FALSE),IFERROR(VLOOKUP(C182,[4]JANEIRO_21!$A$9:$E$1593,2,FALSE),IFERROR(VLOOKUP(C182,[5]sheet1!$A$8:$E$5281,2,FALSE),0)))</f>
        <v>(COMPOSIÇÃO REPRESENTATIVA) DO SERVIÇO DE INSTALAÇÃO DE TUBOS DE PVC, SOLDÁVEL, ÁGUA FRIA, DN 50 MM (INSTALADO EM PRUMADA), INCLUSIVE CONEXÕES, CORTES E FIXAÇÕES, PARA PRÉDIOS. AF_10/2015</v>
      </c>
      <c r="E182" s="454" t="str">
        <f>IFERROR(VLOOKUP(C182,[3]planilhanull!$A$7:$L$6859,9,FALSE),IFERROR(VLOOKUP(C182,[4]JANEIRO_21!$A$9:$E$1593,8,FALSE),IFERROR(VLOOKUP(C182,[5]sheet1!$A$8:$E$5281,3,FALSE),0)))</f>
        <v>M</v>
      </c>
      <c r="F182" s="455">
        <f>'MEMÓRIA DE CÁLCULO'!H142</f>
        <v>25.77</v>
      </c>
      <c r="G182" s="456" t="s">
        <v>258</v>
      </c>
      <c r="H182" s="477"/>
      <c r="I182" s="455">
        <f>TRUNC(H182*Q$7,2)</f>
        <v>0</v>
      </c>
      <c r="J182" s="455">
        <f>TRUNC(F182*I182,2)</f>
        <v>0</v>
      </c>
      <c r="K182" s="545" t="e">
        <f t="shared" si="27"/>
        <v>#DIV/0!</v>
      </c>
      <c r="L182" s="540"/>
      <c r="M182" s="541"/>
      <c r="N182" s="542"/>
      <c r="O182" s="543"/>
      <c r="P182" s="589"/>
      <c r="Q182" s="544"/>
      <c r="R182" s="589"/>
      <c r="U182" s="602"/>
    </row>
    <row r="183" spans="1:30" s="397" customFormat="1" ht="51" x14ac:dyDescent="0.2">
      <c r="A183" s="452" t="s">
        <v>361</v>
      </c>
      <c r="B183" s="452" t="s">
        <v>14</v>
      </c>
      <c r="C183" s="611">
        <v>91785</v>
      </c>
      <c r="D183" s="453" t="str">
        <f>IFERROR(VLOOKUP(C183,[3]planilhanull!$A$7:$L$6859,8,FALSE),IFERROR(VLOOKUP(C183,[4]JANEIRO_21!$A$9:$E$1593,2,FALSE),IFERROR(VLOOKUP(C183,[5]sheet1!$A$8:$E$5281,2,FALSE),0)))</f>
        <v>(COMPOSIÇÃO REPRESENTATIVA) DO SERVIÇO DE INSTALAÇÃO DE TUBOS DE PVC, SOLDÁVEL, ÁGUA FRIA, DN 25 MM (INSTALADO EM RAMAL, SUB-RAMAL, RAMAL DE DISTRIBUIÇÃO OU PRUMADA), INCLUSIVE CONEXÕES, CORTES E FIXAÇÕES, PARA PRÉDIOS. AF_10/2015</v>
      </c>
      <c r="E183" s="454" t="str">
        <f>IFERROR(VLOOKUP(C183,[3]planilhanull!$A$7:$L$6859,9,FALSE),IFERROR(VLOOKUP(C183,[4]JANEIRO_21!$A$9:$E$1593,8,FALSE),IFERROR(VLOOKUP(C183,[5]sheet1!$A$8:$E$5281,3,FALSE),0)))</f>
        <v>M</v>
      </c>
      <c r="F183" s="455">
        <f>'MEMÓRIA DE CÁLCULO'!H143</f>
        <v>4</v>
      </c>
      <c r="G183" s="456" t="s">
        <v>258</v>
      </c>
      <c r="H183" s="477"/>
      <c r="I183" s="455">
        <f t="shared" ref="I183:I191" si="28">TRUNC(H183*Q$7,2)</f>
        <v>0</v>
      </c>
      <c r="J183" s="455">
        <f t="shared" ref="J183:J191" si="29">TRUNC(F183*I183,2)</f>
        <v>0</v>
      </c>
      <c r="K183" s="545" t="e">
        <f t="shared" si="27"/>
        <v>#DIV/0!</v>
      </c>
      <c r="L183" s="540"/>
      <c r="M183" s="541"/>
      <c r="N183" s="542"/>
      <c r="O183" s="543"/>
      <c r="P183" s="589"/>
      <c r="Q183" s="544"/>
      <c r="R183" s="589"/>
      <c r="U183" s="602"/>
    </row>
    <row r="184" spans="1:30" s="397" customFormat="1" ht="51" x14ac:dyDescent="0.2">
      <c r="A184" s="452" t="s">
        <v>362</v>
      </c>
      <c r="B184" s="452" t="s">
        <v>14</v>
      </c>
      <c r="C184" s="611">
        <v>91795</v>
      </c>
      <c r="D184" s="453" t="str">
        <f>IFERROR(VLOOKUP(C184,[3]planilhanull!$A$7:$L$6859,8,FALSE),IFERROR(VLOOKUP(C184,[4]JANEIRO_21!$A$9:$E$1593,2,FALSE),IFERROR(VLOOKUP(C184,[5]sheet1!$A$8:$E$5281,2,FALSE),0)))</f>
        <v>(COMPOSIÇÃO REPRESENTATIVA) DO SERVIÇO DE INST. TUBO PVC, SÉRIE N, ESGOTO PREDIAL, 100 MM (INST. RAMAL DESCARGA, RAMAL DE ESG. SANIT., PRUMADA ESG. SANIT., VENTILAÇÃO OU SUB-COLETOR AÉREO), INCL. CONEXÕES E CORTES, FIXAÇÕES, P/ PRÉDIOS. AF_10/2015</v>
      </c>
      <c r="E184" s="454" t="str">
        <f>IFERROR(VLOOKUP(C184,[3]planilhanull!$A$7:$L$6859,9,FALSE),IFERROR(VLOOKUP(C184,[4]JANEIRO_21!$A$9:$E$1593,8,FALSE),IFERROR(VLOOKUP(C184,[5]sheet1!$A$8:$E$5281,3,FALSE),0)))</f>
        <v>M</v>
      </c>
      <c r="F184" s="455">
        <f>'MEMÓRIA DE CÁLCULO'!H144</f>
        <v>10</v>
      </c>
      <c r="G184" s="456" t="s">
        <v>258</v>
      </c>
      <c r="H184" s="477"/>
      <c r="I184" s="455">
        <f t="shared" si="28"/>
        <v>0</v>
      </c>
      <c r="J184" s="455">
        <f t="shared" si="29"/>
        <v>0</v>
      </c>
      <c r="K184" s="545" t="e">
        <f t="shared" si="27"/>
        <v>#DIV/0!</v>
      </c>
      <c r="L184" s="540"/>
      <c r="M184" s="541"/>
      <c r="N184" s="542"/>
      <c r="O184" s="543"/>
      <c r="P184" s="589"/>
      <c r="Q184" s="544"/>
      <c r="R184" s="589"/>
      <c r="U184" s="602"/>
    </row>
    <row r="185" spans="1:30" s="397" customFormat="1" ht="51" x14ac:dyDescent="0.2">
      <c r="A185" s="452" t="s">
        <v>363</v>
      </c>
      <c r="B185" s="452" t="s">
        <v>14</v>
      </c>
      <c r="C185" s="611">
        <v>91793</v>
      </c>
      <c r="D185" s="453" t="str">
        <f>IFERROR(VLOOKUP(C185,[3]planilhanull!$A$7:$L$6859,8,FALSE),IFERROR(VLOOKUP(C185,[4]JANEIRO_21!$A$9:$E$1593,2,FALSE),IFERROR(VLOOKUP(C185,[5]sheet1!$A$8:$E$5281,2,FALSE),0)))</f>
        <v>(COMPOSIÇÃO REPRESENTATIVA) DO SERVIÇO DE INSTALAÇÃO DE TUBO DE PVC, SÉRIE NORMAL, ESGOTO PREDIAL, DN 50 MM (INSTALADO EM RAMAL DE DESCARGA OU RAMAL DE ESGOTO SANITÁRIO), INCLUSIVE CONEXÕES, CORTES E FIXAÇÕES PARA, PRÉDIOS. AF_10/2015</v>
      </c>
      <c r="E185" s="454" t="str">
        <f>IFERROR(VLOOKUP(C185,[3]planilhanull!$A$7:$L$6859,9,FALSE),IFERROR(VLOOKUP(C185,[4]JANEIRO_21!$A$9:$E$1593,8,FALSE),IFERROR(VLOOKUP(C185,[5]sheet1!$A$8:$E$5281,3,FALSE),0)))</f>
        <v>M</v>
      </c>
      <c r="F185" s="455">
        <f>'MEMÓRIA DE CÁLCULO'!H145</f>
        <v>5</v>
      </c>
      <c r="G185" s="456" t="s">
        <v>258</v>
      </c>
      <c r="H185" s="477"/>
      <c r="I185" s="455">
        <f t="shared" si="28"/>
        <v>0</v>
      </c>
      <c r="J185" s="455">
        <f t="shared" si="29"/>
        <v>0</v>
      </c>
      <c r="K185" s="545" t="e">
        <f t="shared" si="27"/>
        <v>#DIV/0!</v>
      </c>
      <c r="L185" s="540"/>
      <c r="M185" s="541"/>
      <c r="N185" s="542"/>
      <c r="O185" s="543"/>
      <c r="P185" s="589"/>
      <c r="Q185" s="544"/>
      <c r="R185" s="589"/>
      <c r="U185" s="602"/>
    </row>
    <row r="186" spans="1:30" s="397" customFormat="1" ht="38.25" x14ac:dyDescent="0.2">
      <c r="A186" s="452" t="s">
        <v>364</v>
      </c>
      <c r="B186" s="452" t="s">
        <v>14</v>
      </c>
      <c r="C186" s="611">
        <v>89707</v>
      </c>
      <c r="D186" s="453" t="str">
        <f>IFERROR(VLOOKUP(C186,[3]planilhanull!$A$7:$L$6859,8,FALSE),IFERROR(VLOOKUP(C186,[4]JANEIRO_21!$A$9:$E$1593,2,FALSE),IFERROR(VLOOKUP(C186,[5]sheet1!$A$8:$E$5281,2,FALSE),0)))</f>
        <v>CAIXA SIFONADA, PVC, DN 100 X 100 X 50 MM, JUNTA ELÁSTICA, FORNECIDA E INSTALADA EM RAMAL DE DESCARGA OU EM RAMAL DE ESGOTO SANITÁRIO. AF_12/2014</v>
      </c>
      <c r="E186" s="454" t="str">
        <f>IFERROR(VLOOKUP(C186,[3]planilhanull!$A$7:$L$6859,9,FALSE),IFERROR(VLOOKUP(C186,[4]JANEIRO_21!$A$9:$E$1593,8,FALSE),IFERROR(VLOOKUP(C186,[5]sheet1!$A$8:$E$5281,3,FALSE),0)))</f>
        <v>UN</v>
      </c>
      <c r="F186" s="455">
        <f>'MEMÓRIA DE CÁLCULO'!H146</f>
        <v>2</v>
      </c>
      <c r="G186" s="456" t="s">
        <v>258</v>
      </c>
      <c r="H186" s="477"/>
      <c r="I186" s="455">
        <f t="shared" si="28"/>
        <v>0</v>
      </c>
      <c r="J186" s="455">
        <f t="shared" si="29"/>
        <v>0</v>
      </c>
      <c r="K186" s="545" t="e">
        <f t="shared" si="27"/>
        <v>#DIV/0!</v>
      </c>
      <c r="L186" s="540"/>
      <c r="M186" s="541"/>
      <c r="N186" s="542"/>
      <c r="O186" s="543"/>
      <c r="P186" s="589"/>
      <c r="Q186" s="544"/>
      <c r="R186" s="589"/>
      <c r="U186" s="602"/>
    </row>
    <row r="187" spans="1:30" s="397" customFormat="1" ht="38.25" x14ac:dyDescent="0.2">
      <c r="A187" s="452" t="s">
        <v>365</v>
      </c>
      <c r="B187" s="452" t="s">
        <v>14</v>
      </c>
      <c r="C187" s="611">
        <v>89987</v>
      </c>
      <c r="D187" s="453" t="str">
        <f>IFERROR(VLOOKUP(C187,[3]planilhanull!$A$7:$L$6859,8,FALSE),IFERROR(VLOOKUP(C187,[4]JANEIRO_21!$A$9:$E$1593,2,FALSE),IFERROR(VLOOKUP(C187,[5]sheet1!$A$8:$E$5281,2,FALSE),0)))</f>
        <v>REGISTRO DE GAVETA BRUTO, LATÃO, ROSCÁVEL, 3/4", COM ACABAMENTO E CANOPLA CROMADOS. FORNECIDO E INSTALADO EM RAMAL DE ÁGUA. AF_12/2014</v>
      </c>
      <c r="E187" s="454" t="str">
        <f>IFERROR(VLOOKUP(C187,[3]planilhanull!$A$7:$L$6859,9,FALSE),IFERROR(VLOOKUP(C187,[4]JANEIRO_21!$A$9:$E$1593,8,FALSE),IFERROR(VLOOKUP(C187,[5]sheet1!$A$8:$E$5281,3,FALSE),0)))</f>
        <v>UN</v>
      </c>
      <c r="F187" s="455">
        <f>'MEMÓRIA DE CÁLCULO'!H147</f>
        <v>2</v>
      </c>
      <c r="G187" s="456"/>
      <c r="H187" s="477"/>
      <c r="I187" s="455">
        <f t="shared" si="28"/>
        <v>0</v>
      </c>
      <c r="J187" s="455">
        <f t="shared" si="29"/>
        <v>0</v>
      </c>
      <c r="K187" s="545" t="e">
        <f t="shared" si="27"/>
        <v>#DIV/0!</v>
      </c>
      <c r="L187" s="540"/>
      <c r="M187" s="541"/>
      <c r="N187" s="542"/>
      <c r="O187" s="543"/>
      <c r="P187" s="589"/>
      <c r="Q187" s="544"/>
      <c r="R187" s="589"/>
      <c r="U187" s="602"/>
    </row>
    <row r="188" spans="1:30" s="397" customFormat="1" ht="25.5" x14ac:dyDescent="0.2">
      <c r="A188" s="452" t="s">
        <v>366</v>
      </c>
      <c r="B188" s="452" t="s">
        <v>14</v>
      </c>
      <c r="C188" s="611">
        <v>97897</v>
      </c>
      <c r="D188" s="453" t="str">
        <f>IFERROR(VLOOKUP(C188,[3]planilhanull!$A$7:$L$6859,8,FALSE),IFERROR(VLOOKUP(C188,[4]JANEIRO_21!$A$9:$E$1593,2,FALSE),IFERROR(VLOOKUP(C188,[5]sheet1!$A$8:$E$5281,2,FALSE),0)))</f>
        <v>CAIXA ENTERRADA HIDRÁULICA RETANGULAR, EM CONCRETO PRÉ-MOLDADO, DIMENSÕES INTERNAS: 0,6X0,6X0,5 M. AF_12/2020</v>
      </c>
      <c r="E188" s="454" t="str">
        <f>IFERROR(VLOOKUP(C188,[3]planilhanull!$A$7:$L$6859,9,FALSE),IFERROR(VLOOKUP(C188,[4]JANEIRO_21!$A$9:$E$1593,8,FALSE),IFERROR(VLOOKUP(C188,[5]sheet1!$A$8:$E$5281,3,FALSE),0)))</f>
        <v>UN</v>
      </c>
      <c r="F188" s="455">
        <f>'MEMÓRIA DE CÁLCULO'!H148</f>
        <v>2</v>
      </c>
      <c r="G188" s="456" t="s">
        <v>258</v>
      </c>
      <c r="H188" s="477"/>
      <c r="I188" s="455">
        <f t="shared" si="28"/>
        <v>0</v>
      </c>
      <c r="J188" s="455">
        <f t="shared" si="29"/>
        <v>0</v>
      </c>
      <c r="K188" s="545" t="e">
        <f t="shared" si="27"/>
        <v>#DIV/0!</v>
      </c>
      <c r="L188" s="540"/>
      <c r="M188" s="541"/>
      <c r="N188" s="542"/>
      <c r="O188" s="543"/>
      <c r="P188" s="589"/>
      <c r="Q188" s="544"/>
      <c r="R188" s="589"/>
      <c r="U188" s="602"/>
    </row>
    <row r="189" spans="1:30" s="397" customFormat="1" ht="25.5" x14ac:dyDescent="0.2">
      <c r="A189" s="452" t="s">
        <v>367</v>
      </c>
      <c r="B189" s="452" t="s">
        <v>14</v>
      </c>
      <c r="C189" s="497">
        <v>89578</v>
      </c>
      <c r="D189" s="453" t="str">
        <f>IFERROR(VLOOKUP(C189,[3]planilhanull!$A$7:$L$6859,8,FALSE),IFERROR(VLOOKUP(C189,[4]JANEIRO_21!$A$9:$E$1593,2,FALSE),IFERROR(VLOOKUP(C189,[5]sheet1!$A$8:$E$5281,2,FALSE),0)))</f>
        <v>TUBO PVC, SÉRIE R, ÁGUA PLUVIAL, DN 100 MM, FORNECIDO E INSTALADO EM CONDUTORES VERTICAIS DE ÁGUAS PLUVIAIS. AF_12/2014</v>
      </c>
      <c r="E189" s="454" t="str">
        <f>IFERROR(VLOOKUP(C189,[3]planilhanull!$A$7:$L$6859,9,FALSE),IFERROR(VLOOKUP(C189,[4]JANEIRO_21!$A$9:$E$1593,8,FALSE),IFERROR(VLOOKUP(C189,[5]sheet1!$A$8:$E$5281,3,FALSE),0)))</f>
        <v>M</v>
      </c>
      <c r="F189" s="455">
        <f>'MEMÓRIA DE CÁLCULO'!H149</f>
        <v>45</v>
      </c>
      <c r="G189" s="456" t="s">
        <v>258</v>
      </c>
      <c r="H189" s="477"/>
      <c r="I189" s="455">
        <f t="shared" si="28"/>
        <v>0</v>
      </c>
      <c r="J189" s="455">
        <f t="shared" si="29"/>
        <v>0</v>
      </c>
      <c r="K189" s="545" t="e">
        <f t="shared" si="27"/>
        <v>#DIV/0!</v>
      </c>
      <c r="L189" s="540"/>
      <c r="M189" s="541"/>
      <c r="N189" s="542"/>
      <c r="O189" s="543"/>
      <c r="P189" s="589"/>
      <c r="Q189" s="544"/>
      <c r="R189" s="589"/>
      <c r="U189" s="602"/>
    </row>
    <row r="190" spans="1:30" s="400" customFormat="1" ht="38.25" x14ac:dyDescent="0.2">
      <c r="A190" s="452" t="s">
        <v>368</v>
      </c>
      <c r="B190" s="452" t="s">
        <v>14</v>
      </c>
      <c r="C190" s="497">
        <v>89584</v>
      </c>
      <c r="D190" s="453" t="str">
        <f>IFERROR(VLOOKUP(C190,[3]planilhanull!$A$7:$L$6859,8,FALSE),IFERROR(VLOOKUP(C190,[4]JANEIRO_21!$A$9:$E$1593,2,FALSE),IFERROR(VLOOKUP(C190,[5]sheet1!$A$8:$E$5281,2,FALSE),0)))</f>
        <v>JOELHO 90 GRAUS, PVC, SERIE R, ÁGUA PLUVIAL, DN 100 MM, JUNTA ELÁSTICA, FORNECIDO E INSTALADO EM CONDUTORES VERTICAIS DE ÁGUAS PLUVIAIS. AF_12/2014</v>
      </c>
      <c r="E190" s="454" t="str">
        <f>IFERROR(VLOOKUP(C190,[3]planilhanull!$A$7:$L$6859,9,FALSE),IFERROR(VLOOKUP(C190,[4]JANEIRO_21!$A$9:$E$1593,8,FALSE),IFERROR(VLOOKUP(C190,[5]sheet1!$A$8:$E$5281,3,FALSE),0)))</f>
        <v>UN</v>
      </c>
      <c r="F190" s="455">
        <f>'MEMÓRIA DE CÁLCULO'!H150</f>
        <v>90</v>
      </c>
      <c r="G190" s="456" t="s">
        <v>258</v>
      </c>
      <c r="H190" s="477"/>
      <c r="I190" s="455">
        <f t="shared" si="28"/>
        <v>0</v>
      </c>
      <c r="J190" s="455">
        <f t="shared" si="29"/>
        <v>0</v>
      </c>
      <c r="K190" s="545" t="e">
        <f t="shared" si="27"/>
        <v>#DIV/0!</v>
      </c>
      <c r="L190" s="540"/>
      <c r="M190" s="552"/>
      <c r="N190" s="553"/>
      <c r="O190" s="543"/>
      <c r="P190" s="589"/>
      <c r="Q190" s="544"/>
      <c r="R190" s="589"/>
      <c r="S190" s="397"/>
      <c r="T190" s="397"/>
      <c r="U190" s="602"/>
      <c r="V190" s="397"/>
      <c r="W190" s="397"/>
      <c r="X190" s="397"/>
      <c r="Y190" s="397"/>
      <c r="Z190" s="397"/>
      <c r="AA190" s="397"/>
      <c r="AB190" s="397"/>
      <c r="AC190" s="397"/>
      <c r="AD190" s="397"/>
    </row>
    <row r="191" spans="1:30" ht="35.25" customHeight="1" x14ac:dyDescent="0.2">
      <c r="A191" s="452" t="s">
        <v>369</v>
      </c>
      <c r="B191" s="461" t="s">
        <v>14</v>
      </c>
      <c r="C191" s="499">
        <v>89669</v>
      </c>
      <c r="D191" s="500" t="str">
        <f>IFERROR(VLOOKUP(C191,[3]planilhanull!$A$7:$L$6859,8,FALSE),IFERROR(VLOOKUP(C191,[4]JANEIRO_21!$A$9:$E$1593,2,FALSE),IFERROR(VLOOKUP(C191,[5]sheet1!$A$8:$E$5281,2,FALSE),0)))</f>
        <v>LUVA SIMPLES, PVC, SERIE R, ÁGUA PLUVIAL, DN 100 MM, JUNTA ELÁSTICA, FORNECIDO E INSTALADO EM CONDUTORES VERTICAIS DE ÁGUAS PLUVIAIS. AF_12/2014</v>
      </c>
      <c r="E191" s="501" t="str">
        <f>IFERROR(VLOOKUP(C191,[3]planilhanull!$A$7:$L$6859,9,FALSE),IFERROR(VLOOKUP(C191,[4]JANEIRO_21!$A$9:$E$1593,8,FALSE),IFERROR(VLOOKUP(C191,[5]sheet1!$A$8:$E$5281,3,FALSE),0)))</f>
        <v>UN</v>
      </c>
      <c r="F191" s="462">
        <f>'MEMÓRIA DE CÁLCULO'!H151</f>
        <v>90</v>
      </c>
      <c r="G191" s="463" t="s">
        <v>258</v>
      </c>
      <c r="H191" s="502"/>
      <c r="I191" s="462">
        <f t="shared" si="28"/>
        <v>0</v>
      </c>
      <c r="J191" s="462">
        <f t="shared" si="29"/>
        <v>0</v>
      </c>
      <c r="K191" s="551" t="e">
        <f t="shared" si="27"/>
        <v>#DIV/0!</v>
      </c>
      <c r="L191" s="575"/>
      <c r="M191" s="584"/>
      <c r="N191" s="585"/>
      <c r="O191" s="586"/>
      <c r="P191" s="579"/>
      <c r="Q191" s="608"/>
      <c r="R191" s="579"/>
      <c r="S191" s="401"/>
      <c r="T191" s="401"/>
      <c r="U191" s="609"/>
      <c r="V191" s="401"/>
      <c r="W191" s="401"/>
      <c r="X191" s="401"/>
      <c r="Y191" s="401"/>
      <c r="Z191" s="401"/>
      <c r="AA191" s="401"/>
      <c r="AB191" s="401"/>
      <c r="AC191" s="401"/>
      <c r="AD191" s="401"/>
    </row>
    <row r="192" spans="1:30" x14ac:dyDescent="0.2">
      <c r="A192" s="464"/>
      <c r="B192" s="465"/>
      <c r="C192" s="466"/>
      <c r="D192" s="466"/>
      <c r="E192" s="467"/>
      <c r="F192" s="468"/>
      <c r="G192" s="469"/>
      <c r="H192" s="468"/>
      <c r="I192" s="730" t="s">
        <v>370</v>
      </c>
      <c r="J192" s="555">
        <f>SUM(J180:J191)</f>
        <v>0</v>
      </c>
      <c r="K192" s="556" t="e">
        <f>SUM(K180:K191)</f>
        <v>#DIV/0!</v>
      </c>
      <c r="L192" s="575"/>
      <c r="M192" s="584"/>
      <c r="N192" s="585"/>
      <c r="O192" s="586"/>
      <c r="P192" s="579"/>
      <c r="Q192" s="608"/>
      <c r="R192" s="579"/>
      <c r="S192" s="401"/>
      <c r="T192" s="401"/>
      <c r="U192" s="609"/>
      <c r="V192" s="401"/>
      <c r="W192" s="401"/>
      <c r="X192" s="401"/>
      <c r="Y192" s="401"/>
      <c r="Z192" s="401"/>
      <c r="AA192" s="401"/>
      <c r="AB192" s="401"/>
      <c r="AC192" s="401"/>
      <c r="AD192" s="401"/>
    </row>
    <row r="193" spans="1:18" x14ac:dyDescent="0.2">
      <c r="A193" s="470"/>
      <c r="B193" s="471"/>
      <c r="C193" s="472"/>
      <c r="D193" s="472"/>
      <c r="E193" s="474"/>
      <c r="F193" s="475"/>
      <c r="G193" s="476"/>
      <c r="H193" s="475"/>
      <c r="I193" s="555" t="s">
        <v>371</v>
      </c>
      <c r="J193" s="555">
        <f>J192</f>
        <v>0</v>
      </c>
      <c r="K193" s="562" t="e">
        <f>J193/$J$241</f>
        <v>#DIV/0!</v>
      </c>
      <c r="L193" s="413"/>
      <c r="M193" s="776"/>
      <c r="N193" s="777"/>
      <c r="O193" s="778"/>
      <c r="Q193" s="608"/>
    </row>
    <row r="194" spans="1:18" ht="14.25" x14ac:dyDescent="0.2">
      <c r="A194" s="441" t="s">
        <v>372</v>
      </c>
      <c r="B194" s="732"/>
      <c r="C194" s="732"/>
      <c r="D194" s="733" t="s">
        <v>373</v>
      </c>
      <c r="E194" s="628"/>
      <c r="F194" s="629"/>
      <c r="G194" s="630"/>
      <c r="H194" s="629"/>
      <c r="I194" s="629"/>
      <c r="J194" s="629"/>
      <c r="K194" s="673"/>
      <c r="L194" s="413"/>
      <c r="M194" s="776"/>
      <c r="N194" s="777"/>
      <c r="O194" s="778"/>
      <c r="Q194" s="608"/>
    </row>
    <row r="195" spans="1:18" ht="25.5" x14ac:dyDescent="0.2">
      <c r="A195" s="452" t="s">
        <v>374</v>
      </c>
      <c r="B195" s="452" t="s">
        <v>14</v>
      </c>
      <c r="C195" s="452">
        <v>100717</v>
      </c>
      <c r="D195" s="453" t="str">
        <f>IFERROR(VLOOKUP(C195,[3]planilhanull!$A$7:$L$6859,8,FALSE),IFERROR(VLOOKUP(C195,[4]JANEIRO_21!$A$9:$E$1593,2,FALSE),IFERROR(VLOOKUP(C195,[5]sheet1!$A$8:$E$5281,2,FALSE),0)))</f>
        <v>LIXAMENTO MANUAL EM SUPERFÍCIES METÁLICAS EM OBRA. AF_01/2020</v>
      </c>
      <c r="E195" s="454" t="str">
        <f>IFERROR(VLOOKUP(C195,[3]planilhanull!$A$7:$L$6859,9,FALSE),IFERROR(VLOOKUP(C195,[4]JANEIRO_21!$A$9:$E$1593,8,FALSE),IFERROR(VLOOKUP(C195,[5]sheet1!$A$8:$E$5281,3,FALSE),0)))</f>
        <v>M2</v>
      </c>
      <c r="F195" s="455">
        <f>'MEMÓRIA DE CÁLCULO'!H153</f>
        <v>671.2</v>
      </c>
      <c r="G195" s="456" t="s">
        <v>375</v>
      </c>
      <c r="H195" s="477"/>
      <c r="I195" s="455">
        <f t="shared" ref="I195:I204" si="30">TRUNC(H195*Q$7,2)</f>
        <v>0</v>
      </c>
      <c r="J195" s="455">
        <f t="shared" ref="J195:J204" si="31">TRUNC(F195*I195,2)</f>
        <v>0</v>
      </c>
      <c r="K195" s="545" t="e">
        <f t="shared" ref="K195:K204" si="32">J195/J$205</f>
        <v>#DIV/0!</v>
      </c>
      <c r="L195" s="413"/>
      <c r="M195" s="776"/>
      <c r="N195" s="777"/>
      <c r="O195" s="778"/>
      <c r="Q195" s="608"/>
    </row>
    <row r="196" spans="1:18" s="406" customFormat="1" ht="38.25" x14ac:dyDescent="0.2">
      <c r="A196" s="452" t="s">
        <v>376</v>
      </c>
      <c r="B196" s="452" t="s">
        <v>14</v>
      </c>
      <c r="C196" s="452">
        <v>100725</v>
      </c>
      <c r="D196" s="453" t="str">
        <f>IFERROR(VLOOKUP(C196,[3]planilhanull!$A$7:$L$6859,8,FALSE),IFERROR(VLOOKUP(C196,[4]JANEIRO_21!$A$9:$E$1593,2,FALSE),IFERROR(VLOOKUP(C196,[5]sheet1!$A$8:$E$5281,2,FALSE),0)))</f>
        <v>PINTURA COM TINTA ALQUÍDICA DE FUNDO E ACABAMENTO (ESMALTE SINTÉTICO GRAFITE) PULVERIZADA SOBRE SUPERFÍCIES METÁLICAS (EXCETO PERFIL) EXECUTADO EM OBRA (POR DEMÃO). AF_01/2020</v>
      </c>
      <c r="E196" s="454" t="str">
        <f>IFERROR(VLOOKUP(C196,[3]planilhanull!$A$7:$L$6859,9,FALSE),IFERROR(VLOOKUP(C196,[4]JANEIRO_21!$A$9:$E$1593,8,FALSE),IFERROR(VLOOKUP(C196,[5]sheet1!$A$8:$E$5281,3,FALSE),0)))</f>
        <v>M2</v>
      </c>
      <c r="F196" s="455">
        <f>'MEMÓRIA DE CÁLCULO'!H154</f>
        <v>671.2</v>
      </c>
      <c r="G196" s="456" t="s">
        <v>375</v>
      </c>
      <c r="H196" s="477"/>
      <c r="I196" s="455">
        <f t="shared" si="30"/>
        <v>0</v>
      </c>
      <c r="J196" s="455">
        <f t="shared" si="31"/>
        <v>0</v>
      </c>
      <c r="K196" s="545" t="e">
        <f t="shared" si="32"/>
        <v>#DIV/0!</v>
      </c>
      <c r="L196" s="779"/>
      <c r="M196" s="780"/>
      <c r="N196" s="781"/>
      <c r="O196" s="782"/>
      <c r="P196" s="522"/>
      <c r="Q196" s="599"/>
      <c r="R196" s="522"/>
    </row>
    <row r="197" spans="1:18" s="406" customFormat="1" ht="25.5" x14ac:dyDescent="0.2">
      <c r="A197" s="452" t="s">
        <v>377</v>
      </c>
      <c r="B197" s="452" t="s">
        <v>14</v>
      </c>
      <c r="C197" s="452">
        <v>88497</v>
      </c>
      <c r="D197" s="453" t="str">
        <f>IFERROR(VLOOKUP(C197,[3]planilhanull!$A$7:$L$6859,8,FALSE),IFERROR(VLOOKUP(C197,[4]JANEIRO_21!$A$9:$E$1593,2,FALSE),IFERROR(VLOOKUP(C197,[5]sheet1!$A$8:$E$5281,2,FALSE),0)))</f>
        <v>APLICAÇÃO E LIXAMENTO DE MASSA LÁTEX EM PAREDES, DUAS DEMÃOS. AF_06/2014</v>
      </c>
      <c r="E197" s="454" t="str">
        <f>IFERROR(VLOOKUP(C197,[3]planilhanull!$A$7:$L$6859,9,FALSE),IFERROR(VLOOKUP(C197,[4]JANEIRO_21!$A$9:$E$1593,8,FALSE),IFERROR(VLOOKUP(C197,[5]sheet1!$A$8:$E$5281,3,FALSE),0)))</f>
        <v>M2</v>
      </c>
      <c r="F197" s="455">
        <f>'MEMÓRIA DE CÁLCULO'!H155</f>
        <v>1549.18</v>
      </c>
      <c r="G197" s="456" t="s">
        <v>375</v>
      </c>
      <c r="H197" s="477"/>
      <c r="I197" s="455">
        <f t="shared" si="30"/>
        <v>0</v>
      </c>
      <c r="J197" s="455">
        <f t="shared" si="31"/>
        <v>0</v>
      </c>
      <c r="K197" s="545" t="e">
        <f t="shared" si="32"/>
        <v>#DIV/0!</v>
      </c>
      <c r="L197" s="779"/>
      <c r="M197" s="780"/>
      <c r="N197" s="781"/>
      <c r="O197" s="782"/>
      <c r="P197" s="522"/>
      <c r="Q197" s="599"/>
      <c r="R197" s="522"/>
    </row>
    <row r="198" spans="1:18" ht="25.5" x14ac:dyDescent="0.2">
      <c r="A198" s="452" t="s">
        <v>378</v>
      </c>
      <c r="B198" s="452" t="s">
        <v>14</v>
      </c>
      <c r="C198" s="452">
        <v>88415</v>
      </c>
      <c r="D198" s="453" t="str">
        <f>IFERROR(VLOOKUP(C198,[3]planilhanull!$A$7:$L$6859,8,FALSE),IFERROR(VLOOKUP(C198,[4]JANEIRO_21!$A$9:$E$1593,2,FALSE),IFERROR(VLOOKUP(C198,[5]sheet1!$A$8:$E$5281,2,FALSE),0)))</f>
        <v>APLICAÇÃO MANUAL DE FUNDO SELADOR ACRÍLICO EM PAREDES EXTERNAS DE CASAS. AF_06/2014</v>
      </c>
      <c r="E198" s="454" t="str">
        <f>IFERROR(VLOOKUP(C198,[3]planilhanull!$A$7:$L$6859,9,FALSE),IFERROR(VLOOKUP(C198,[4]JANEIRO_21!$A$9:$E$1593,8,FALSE),IFERROR(VLOOKUP(C198,[5]sheet1!$A$8:$E$5281,3,FALSE),0)))</f>
        <v>M2</v>
      </c>
      <c r="F198" s="455">
        <f>'MEMÓRIA DE CÁLCULO'!H156</f>
        <v>712</v>
      </c>
      <c r="G198" s="456" t="s">
        <v>375</v>
      </c>
      <c r="H198" s="477"/>
      <c r="I198" s="455">
        <f t="shared" si="30"/>
        <v>0</v>
      </c>
      <c r="J198" s="455">
        <f t="shared" si="31"/>
        <v>0</v>
      </c>
      <c r="K198" s="545" t="e">
        <f t="shared" si="32"/>
        <v>#DIV/0!</v>
      </c>
      <c r="L198" s="779"/>
      <c r="M198" s="776"/>
      <c r="N198" s="777"/>
      <c r="O198" s="778"/>
      <c r="Q198" s="608"/>
    </row>
    <row r="199" spans="1:18" ht="25.5" x14ac:dyDescent="0.2">
      <c r="A199" s="452" t="s">
        <v>379</v>
      </c>
      <c r="B199" s="452" t="s">
        <v>14</v>
      </c>
      <c r="C199" s="452">
        <v>88489</v>
      </c>
      <c r="D199" s="453" t="str">
        <f>IFERROR(VLOOKUP(C199,[3]planilhanull!$A$7:$L$6859,8,FALSE),IFERROR(VLOOKUP(C199,[4]JANEIRO_21!$A$9:$E$1593,2,FALSE),IFERROR(VLOOKUP(C199,[5]sheet1!$A$8:$E$5281,2,FALSE),0)))</f>
        <v>APLICAÇÃO MANUAL DE PINTURA COM TINTA LÁTEX ACRÍLICA EM PAREDES, DUAS DEMÃOS. AF_06/2014</v>
      </c>
      <c r="E199" s="454" t="str">
        <f>IFERROR(VLOOKUP(C199,[3]planilhanull!$A$7:$L$6859,9,FALSE),IFERROR(VLOOKUP(C199,[4]JANEIRO_21!$A$9:$E$1593,8,FALSE),IFERROR(VLOOKUP(C199,[5]sheet1!$A$8:$E$5281,3,FALSE),0)))</f>
        <v>M2</v>
      </c>
      <c r="F199" s="455">
        <f>'MEMÓRIA DE CÁLCULO'!H157</f>
        <v>2469.62</v>
      </c>
      <c r="G199" s="456" t="s">
        <v>375</v>
      </c>
      <c r="H199" s="477"/>
      <c r="I199" s="455">
        <f t="shared" si="30"/>
        <v>0</v>
      </c>
      <c r="J199" s="455">
        <f t="shared" si="31"/>
        <v>0</v>
      </c>
      <c r="K199" s="545" t="e">
        <f t="shared" si="32"/>
        <v>#DIV/0!</v>
      </c>
      <c r="L199" s="779"/>
      <c r="M199" s="776"/>
      <c r="N199" s="777"/>
      <c r="O199" s="778"/>
      <c r="Q199" s="608"/>
    </row>
    <row r="200" spans="1:18" ht="25.5" x14ac:dyDescent="0.2">
      <c r="A200" s="452" t="s">
        <v>380</v>
      </c>
      <c r="B200" s="452" t="s">
        <v>15</v>
      </c>
      <c r="C200" s="452">
        <v>1901003210</v>
      </c>
      <c r="D200" s="453" t="str">
        <f>IFERROR(VLOOKUP(C200,[3]planilhanull!$A$7:$L$6859,8,FALSE),IFERROR(VLOOKUP(C200,[4]JANEIRO_21!$A$9:$E$1593,2,FALSE),IFERROR(VLOOKUP(C200,[5]sheet1!$A$8:$E$5281,2,FALSE),0)))</f>
        <v>PINTURA ESMALTE EM PAREDES INTERNAS/EXTERNAS EM 2(DUAS) DEMAOS /M2</v>
      </c>
      <c r="E200" s="454" t="s">
        <v>125</v>
      </c>
      <c r="F200" s="455">
        <f>'MEMÓRIA DE CÁLCULO'!H158</f>
        <v>1646.5</v>
      </c>
      <c r="G200" s="456"/>
      <c r="H200" s="477"/>
      <c r="I200" s="455">
        <f t="shared" si="30"/>
        <v>0</v>
      </c>
      <c r="J200" s="455">
        <f t="shared" si="31"/>
        <v>0</v>
      </c>
      <c r="K200" s="545" t="e">
        <f t="shared" si="32"/>
        <v>#DIV/0!</v>
      </c>
      <c r="L200" s="779"/>
      <c r="M200" s="776"/>
      <c r="N200" s="777"/>
      <c r="O200" s="778"/>
      <c r="Q200" s="608"/>
    </row>
    <row r="201" spans="1:18" ht="25.5" x14ac:dyDescent="0.2">
      <c r="A201" s="452" t="s">
        <v>381</v>
      </c>
      <c r="B201" s="452" t="s">
        <v>14</v>
      </c>
      <c r="C201" s="452">
        <v>88496</v>
      </c>
      <c r="D201" s="453" t="str">
        <f>IFERROR(VLOOKUP(C201,[3]planilhanull!$A$7:$L$6859,8,FALSE),IFERROR(VLOOKUP(C201,[4]JANEIRO_21!$A$9:$E$1593,2,FALSE),IFERROR(VLOOKUP(C201,[5]sheet1!$A$8:$E$5281,2,FALSE),0)))</f>
        <v>APLICAÇÃO E LIXAMENTO DE MASSA LÁTEX EM TETO, DUAS DEMÃOS. AF_06/2014</v>
      </c>
      <c r="E201" s="454" t="str">
        <f>IFERROR(VLOOKUP(C201,[3]planilhanull!$A$7:$L$6859,9,FALSE),IFERROR(VLOOKUP(C201,[4]JANEIRO_21!$A$9:$E$1593,8,FALSE),IFERROR(VLOOKUP(C201,[5]sheet1!$A$8:$E$5281,3,FALSE),0)))</f>
        <v>M2</v>
      </c>
      <c r="F201" s="455">
        <f>'MEMÓRIA DE CÁLCULO'!H159</f>
        <v>314.36</v>
      </c>
      <c r="G201" s="456" t="s">
        <v>375</v>
      </c>
      <c r="H201" s="477"/>
      <c r="I201" s="455">
        <f t="shared" si="30"/>
        <v>0</v>
      </c>
      <c r="J201" s="455">
        <f t="shared" si="31"/>
        <v>0</v>
      </c>
      <c r="K201" s="545" t="e">
        <f t="shared" si="32"/>
        <v>#DIV/0!</v>
      </c>
      <c r="L201" s="779"/>
      <c r="M201" s="776"/>
      <c r="N201" s="777"/>
      <c r="O201" s="778"/>
      <c r="Q201" s="608"/>
    </row>
    <row r="202" spans="1:18" ht="25.5" x14ac:dyDescent="0.2">
      <c r="A202" s="452" t="s">
        <v>382</v>
      </c>
      <c r="B202" s="452" t="s">
        <v>14</v>
      </c>
      <c r="C202" s="452">
        <v>88488</v>
      </c>
      <c r="D202" s="453" t="str">
        <f>IFERROR(VLOOKUP(C202,[3]planilhanull!$A$7:$L$6859,8,FALSE),IFERROR(VLOOKUP(C202,[4]JANEIRO_21!$A$9:$E$1593,2,FALSE),IFERROR(VLOOKUP(C202,[5]sheet1!$A$8:$E$5281,2,FALSE),0)))</f>
        <v>APLICAÇÃO MANUAL DE PINTURA COM TINTA LÁTEX ACRÍLICA EM TETO, DUAS DEMÃOS. AF_06/2014</v>
      </c>
      <c r="E202" s="454" t="str">
        <f>IFERROR(VLOOKUP(C202,[3]planilhanull!$A$7:$L$6859,9,FALSE),IFERROR(VLOOKUP(C202,[4]JANEIRO_21!$A$9:$E$1593,8,FALSE),IFERROR(VLOOKUP(C202,[5]sheet1!$A$8:$E$5281,3,FALSE),0)))</f>
        <v>M2</v>
      </c>
      <c r="F202" s="455">
        <f>'MEMÓRIA DE CÁLCULO'!H160</f>
        <v>785.9</v>
      </c>
      <c r="G202" s="456" t="s">
        <v>375</v>
      </c>
      <c r="H202" s="477"/>
      <c r="I202" s="455">
        <f t="shared" si="30"/>
        <v>0</v>
      </c>
      <c r="J202" s="455">
        <f t="shared" si="31"/>
        <v>0</v>
      </c>
      <c r="K202" s="545" t="e">
        <f t="shared" si="32"/>
        <v>#DIV/0!</v>
      </c>
      <c r="L202" s="779"/>
      <c r="M202" s="776"/>
      <c r="N202" s="777"/>
      <c r="O202" s="778"/>
      <c r="Q202" s="608"/>
    </row>
    <row r="203" spans="1:18" ht="25.5" x14ac:dyDescent="0.2">
      <c r="A203" s="452" t="s">
        <v>383</v>
      </c>
      <c r="B203" s="452" t="s">
        <v>14</v>
      </c>
      <c r="C203" s="452">
        <v>102491</v>
      </c>
      <c r="D203" s="453" t="s">
        <v>384</v>
      </c>
      <c r="E203" s="454" t="s">
        <v>125</v>
      </c>
      <c r="F203" s="455">
        <f>'MEMÓRIA DE CÁLCULO'!H161</f>
        <v>600</v>
      </c>
      <c r="G203" s="456" t="s">
        <v>375</v>
      </c>
      <c r="H203" s="477"/>
      <c r="I203" s="455">
        <f t="shared" si="30"/>
        <v>0</v>
      </c>
      <c r="J203" s="455">
        <f t="shared" si="31"/>
        <v>0</v>
      </c>
      <c r="K203" s="545" t="e">
        <f t="shared" si="32"/>
        <v>#DIV/0!</v>
      </c>
      <c r="L203" s="779"/>
      <c r="M203" s="776"/>
      <c r="N203" s="777"/>
      <c r="O203" s="778"/>
      <c r="Q203" s="608"/>
    </row>
    <row r="204" spans="1:18" ht="25.5" x14ac:dyDescent="0.2">
      <c r="A204" s="452" t="s">
        <v>385</v>
      </c>
      <c r="B204" s="452" t="s">
        <v>14</v>
      </c>
      <c r="C204" s="452">
        <v>102519</v>
      </c>
      <c r="D204" s="453" t="s">
        <v>386</v>
      </c>
      <c r="E204" s="454" t="s">
        <v>125</v>
      </c>
      <c r="F204" s="455">
        <f>'MEMÓRIA DE CÁLCULO'!H162</f>
        <v>350</v>
      </c>
      <c r="G204" s="456" t="s">
        <v>375</v>
      </c>
      <c r="H204" s="477"/>
      <c r="I204" s="455">
        <f t="shared" si="30"/>
        <v>0</v>
      </c>
      <c r="J204" s="455">
        <f t="shared" si="31"/>
        <v>0</v>
      </c>
      <c r="K204" s="545" t="e">
        <f t="shared" si="32"/>
        <v>#DIV/0!</v>
      </c>
      <c r="L204" s="779"/>
      <c r="M204" s="776"/>
      <c r="N204" s="777"/>
      <c r="O204" s="778"/>
      <c r="Q204" s="608"/>
    </row>
    <row r="205" spans="1:18" x14ac:dyDescent="0.2">
      <c r="A205" s="734"/>
      <c r="B205" s="735"/>
      <c r="C205" s="472"/>
      <c r="D205" s="473"/>
      <c r="E205" s="474"/>
      <c r="F205" s="475"/>
      <c r="G205" s="476"/>
      <c r="H205" s="475"/>
      <c r="I205" s="730" t="s">
        <v>387</v>
      </c>
      <c r="J205" s="783">
        <f>SUM(J195:J204)</f>
        <v>0</v>
      </c>
      <c r="K205" s="562" t="e">
        <f>SUM(K195:K204)</f>
        <v>#DIV/0!</v>
      </c>
      <c r="L205" s="779"/>
      <c r="M205" s="776"/>
      <c r="N205" s="777"/>
      <c r="O205" s="778"/>
      <c r="Q205" s="608"/>
    </row>
    <row r="206" spans="1:18" s="401" customFormat="1" x14ac:dyDescent="0.2">
      <c r="A206" s="470"/>
      <c r="B206" s="471"/>
      <c r="C206" s="472"/>
      <c r="D206" s="472"/>
      <c r="E206" s="474"/>
      <c r="F206" s="475"/>
      <c r="G206" s="476"/>
      <c r="H206" s="475"/>
      <c r="I206" s="555" t="s">
        <v>388</v>
      </c>
      <c r="J206" s="555">
        <f>J205</f>
        <v>0</v>
      </c>
      <c r="K206" s="562" t="e">
        <f>J206/$J$241</f>
        <v>#DIV/0!</v>
      </c>
      <c r="L206" s="779"/>
      <c r="M206" s="784"/>
      <c r="N206" s="785"/>
      <c r="O206" s="786"/>
      <c r="P206" s="579"/>
      <c r="Q206" s="608"/>
      <c r="R206" s="579"/>
    </row>
    <row r="207" spans="1:18" s="401" customFormat="1" x14ac:dyDescent="0.2">
      <c r="A207" s="470"/>
      <c r="B207" s="471"/>
      <c r="C207" s="472"/>
      <c r="D207" s="472"/>
      <c r="E207" s="474"/>
      <c r="F207" s="475"/>
      <c r="G207" s="476"/>
      <c r="H207" s="475"/>
      <c r="I207" s="590" t="s">
        <v>389</v>
      </c>
      <c r="J207" s="590">
        <f>J31+J40+J56+J76+J81+J86+J99+J108+J114+J122+J142+J153+J178+J193+J206</f>
        <v>0</v>
      </c>
      <c r="K207" s="562" t="e">
        <f>J207/$J$241</f>
        <v>#DIV/0!</v>
      </c>
      <c r="L207" s="779"/>
      <c r="M207" s="784"/>
      <c r="N207" s="785"/>
      <c r="O207" s="786"/>
      <c r="P207" s="579"/>
      <c r="Q207" s="608"/>
      <c r="R207" s="579"/>
    </row>
    <row r="208" spans="1:18" ht="14.25" x14ac:dyDescent="0.2">
      <c r="A208" s="441" t="s">
        <v>390</v>
      </c>
      <c r="B208" s="442"/>
      <c r="C208" s="443"/>
      <c r="D208" s="443" t="s">
        <v>391</v>
      </c>
      <c r="E208" s="443"/>
      <c r="F208" s="444"/>
      <c r="G208" s="445"/>
      <c r="H208" s="446"/>
      <c r="I208" s="446"/>
      <c r="J208" s="446"/>
      <c r="K208" s="533"/>
      <c r="L208" s="779"/>
      <c r="M208" s="776"/>
      <c r="N208" s="777"/>
      <c r="O208" s="778"/>
      <c r="Q208" s="608"/>
    </row>
    <row r="209" spans="1:18" s="401" customFormat="1" ht="51" x14ac:dyDescent="0.2">
      <c r="A209" s="452" t="s">
        <v>392</v>
      </c>
      <c r="B209" s="452" t="s">
        <v>15</v>
      </c>
      <c r="C209" s="452">
        <v>1101002049</v>
      </c>
      <c r="D209" s="453" t="str">
        <f>IFERROR(VLOOKUP(C209,[3]planilhanull!$A$7:$L$6859,8,FALSE),IFERROR(VLOOKUP(C209,[4]JANEIRO_21!$A$9:$E$1593,2,FALSE),IFERROR(VLOOKUP(C209,[5]sheet1!$A$8:$E$5281,2,FALSE),0)))</f>
        <v>GUARDA CORPO EM TUBO IND. 2.1/2", 2 CORRIMAOS (H=0,70M E 0,92M) EM TUBO IND. 1.1/2" CH.18, FECHAMENTO EM TUBO IND.1" CH.18 A CADA 15CM E PILARETES EM TUBO IND. 2.1/2"CH 18, INCL.FUNDO E PINT.ESMALTE, CONF. DET. ANEXO (A-15.002) /M2</v>
      </c>
      <c r="E209" s="454" t="s">
        <v>125</v>
      </c>
      <c r="F209" s="455">
        <f>'MEMÓRIA DE CÁLCULO'!H164</f>
        <v>33.99</v>
      </c>
      <c r="G209" s="456" t="s">
        <v>393</v>
      </c>
      <c r="H209" s="457"/>
      <c r="I209" s="455">
        <f t="shared" ref="I209:I223" si="33">TRUNC(H209*Q$7,2)</f>
        <v>0</v>
      </c>
      <c r="J209" s="455">
        <f>TRUNC(F209*I209,2)</f>
        <v>0</v>
      </c>
      <c r="K209" s="545" t="e">
        <f>J209/J$225</f>
        <v>#DIV/0!</v>
      </c>
      <c r="L209" s="779"/>
      <c r="M209" s="784"/>
      <c r="N209" s="785"/>
      <c r="O209" s="786"/>
      <c r="P209" s="579"/>
      <c r="Q209" s="608"/>
      <c r="R209" s="579"/>
    </row>
    <row r="210" spans="1:18" s="401" customFormat="1" ht="51" x14ac:dyDescent="0.2">
      <c r="A210" s="452" t="s">
        <v>394</v>
      </c>
      <c r="B210" s="452" t="s">
        <v>15</v>
      </c>
      <c r="C210" s="452">
        <v>1101002051</v>
      </c>
      <c r="D210" s="453" t="str">
        <f>IFERROR(VLOOKUP(C210,[3]planilhanull!$A$7:$L$6859,8,FALSE),IFERROR(VLOOKUP(C210,[4]JANEIRO_21!$A$9:$E$1593,2,FALSE),IFERROR(VLOOKUP(C210,[5]sheet1!$A$8:$E$5281,2,FALSE),0)))</f>
        <v>CORRIMAO DUPLO CENTRAL COM ALTURAS DE H=0,70M E H=0,92M EM TUBO DE ACO IND. 1.1/2" CH 18, FIXADOS EM PILARETES EM TUBO IND. 2.1/2" CHAPA 18 LF, INCLUS. FUNDO E PINTURA ESMALTE, AMBOS EM 2 DEMAOS, CONFORME DETALHE ANEXO (A-15.005) /M</v>
      </c>
      <c r="E210" s="454" t="s">
        <v>111</v>
      </c>
      <c r="F210" s="455">
        <f>'MEMÓRIA DE CÁLCULO'!H165</f>
        <v>8.17</v>
      </c>
      <c r="G210" s="456" t="s">
        <v>393</v>
      </c>
      <c r="H210" s="457"/>
      <c r="I210" s="455">
        <f t="shared" si="33"/>
        <v>0</v>
      </c>
      <c r="J210" s="455">
        <f>TRUNC(F210*I210,2)</f>
        <v>0</v>
      </c>
      <c r="K210" s="545" t="e">
        <f t="shared" ref="K210:K223" si="34">J210/J$225</f>
        <v>#DIV/0!</v>
      </c>
      <c r="L210" s="779"/>
      <c r="M210" s="784"/>
      <c r="N210" s="785"/>
      <c r="O210" s="786"/>
      <c r="P210" s="579"/>
      <c r="Q210" s="608"/>
      <c r="R210" s="579"/>
    </row>
    <row r="211" spans="1:18" s="397" customFormat="1" x14ac:dyDescent="0.2">
      <c r="A211" s="452" t="s">
        <v>395</v>
      </c>
      <c r="B211" s="452" t="s">
        <v>18</v>
      </c>
      <c r="C211" s="452">
        <v>30403</v>
      </c>
      <c r="D211" s="453" t="s">
        <v>396</v>
      </c>
      <c r="E211" s="454" t="s">
        <v>111</v>
      </c>
      <c r="F211" s="455">
        <f>'MEMÓRIA DE CÁLCULO'!H166</f>
        <v>7.56</v>
      </c>
      <c r="G211" s="456"/>
      <c r="H211" s="457"/>
      <c r="I211" s="455">
        <f t="shared" si="33"/>
        <v>0</v>
      </c>
      <c r="J211" s="455">
        <f t="shared" ref="J211:J223" si="35">TRUNC(F211*I211,2)</f>
        <v>0</v>
      </c>
      <c r="K211" s="545" t="e">
        <f t="shared" si="34"/>
        <v>#DIV/0!</v>
      </c>
      <c r="L211" s="787"/>
      <c r="M211" s="788"/>
      <c r="N211" s="789"/>
      <c r="O211" s="790"/>
      <c r="P211" s="589"/>
      <c r="Q211" s="544"/>
      <c r="R211" s="589"/>
    </row>
    <row r="212" spans="1:18" s="397" customFormat="1" ht="38.25" x14ac:dyDescent="0.2">
      <c r="A212" s="452" t="s">
        <v>397</v>
      </c>
      <c r="B212" s="452" t="s">
        <v>14</v>
      </c>
      <c r="C212" s="452">
        <v>102073</v>
      </c>
      <c r="D212" s="453" t="str">
        <f>IFERROR(VLOOKUP(C212,[3]planilhanull!$A$7:$L$6859,8,FALSE),IFERROR(VLOOKUP(C212,[4]JANEIRO_21!$A$9:$E$1593,2,FALSE),IFERROR(VLOOKUP(C212,[5]sheet1!$A$8:$E$5281,2,FALSE),0)))</f>
        <v>ESCADA EM CONCRETO ARMADO MOLDADO IN LOCO, FCK 20 MPA, COM 1 LANCE E LAJE PLANA, FÔRMA EM CHAPA DE MADEIRA COMPENSADA RESINADA. AF_11/2020</v>
      </c>
      <c r="E212" s="454" t="str">
        <f>IFERROR(VLOOKUP(C212,[3]planilhanull!$A$7:$L$6859,9,FALSE),IFERROR(VLOOKUP(C212,[4]JANEIRO_21!$A$9:$E$1593,8,FALSE),IFERROR(VLOOKUP(C212,[5]sheet1!$A$8:$E$5281,3,FALSE),0)))</f>
        <v>M3</v>
      </c>
      <c r="F212" s="455">
        <f>'MEMÓRIA DE CÁLCULO'!H167</f>
        <v>1.1299999999999999</v>
      </c>
      <c r="G212" s="456"/>
      <c r="H212" s="457"/>
      <c r="I212" s="455">
        <f t="shared" si="33"/>
        <v>0</v>
      </c>
      <c r="J212" s="455">
        <f t="shared" si="35"/>
        <v>0</v>
      </c>
      <c r="K212" s="545" t="e">
        <f t="shared" si="34"/>
        <v>#DIV/0!</v>
      </c>
      <c r="L212" s="787"/>
      <c r="M212" s="788"/>
      <c r="N212" s="789"/>
      <c r="O212" s="790"/>
      <c r="P212" s="589"/>
      <c r="Q212" s="544"/>
      <c r="R212" s="589"/>
    </row>
    <row r="213" spans="1:18" s="397" customFormat="1" ht="25.5" x14ac:dyDescent="0.2">
      <c r="A213" s="452" t="s">
        <v>398</v>
      </c>
      <c r="B213" s="452" t="s">
        <v>14</v>
      </c>
      <c r="C213" s="452">
        <v>98534</v>
      </c>
      <c r="D213" s="453" t="str">
        <f>IFERROR(VLOOKUP(C213,[3]planilhanull!$A$7:$L$6859,8,FALSE),IFERROR(VLOOKUP(C213,[4]JANEIRO_21!$A$9:$E$1593,2,FALSE),IFERROR(VLOOKUP(C213,[5]sheet1!$A$8:$E$5281,2,FALSE),0)))</f>
        <v>PODA EM ALTURA DE ÁRVORE COM DIÂMETRO DE TRONCO MAIOR OU IGUAL A 0,40 M E MENOR QUE 0,60 M.AF_05/2018</v>
      </c>
      <c r="E213" s="454" t="str">
        <f>IFERROR(VLOOKUP(C213,[3]planilhanull!$A$7:$L$6859,9,FALSE),IFERROR(VLOOKUP(C213,[4]JANEIRO_21!$A$9:$E$1593,8,FALSE),IFERROR(VLOOKUP(C213,[5]sheet1!$A$8:$E$5281,3,FALSE),0)))</f>
        <v>UN</v>
      </c>
      <c r="F213" s="455">
        <f>'MEMÓRIA DE CÁLCULO'!H168</f>
        <v>1</v>
      </c>
      <c r="G213" s="456"/>
      <c r="H213" s="457"/>
      <c r="I213" s="455">
        <f t="shared" si="33"/>
        <v>0</v>
      </c>
      <c r="J213" s="455">
        <f t="shared" si="35"/>
        <v>0</v>
      </c>
      <c r="K213" s="545" t="e">
        <f t="shared" si="34"/>
        <v>#DIV/0!</v>
      </c>
      <c r="L213" s="787"/>
      <c r="M213" s="788"/>
      <c r="N213" s="789"/>
      <c r="O213" s="790"/>
      <c r="P213" s="589"/>
      <c r="Q213" s="544"/>
      <c r="R213" s="589"/>
    </row>
    <row r="214" spans="1:18" s="397" customFormat="1" ht="38.25" x14ac:dyDescent="0.2">
      <c r="A214" s="452" t="s">
        <v>399</v>
      </c>
      <c r="B214" s="452" t="s">
        <v>15</v>
      </c>
      <c r="C214" s="452">
        <v>1101002026</v>
      </c>
      <c r="D214" s="453" t="str">
        <f>IFERROR(VLOOKUP(C214,[3]planilhanull!$A$7:$L$6859,8,FALSE),IFERROR(VLOOKUP(C214,[4]JANEIRO_21!$A$9:$E$1593,2,FALSE),IFERROR(VLOOKUP(C214,[5]sheet1!$A$8:$E$5281,2,FALSE),0)))</f>
        <v>PORTAO EM CHAPA VINCADA, INCLUSIVE FERRAGENS, NA(S) ESPECIFICACAO(OES):- 1 FOLHA - PARA PEDESTRES - ANEXO A-048 (ESQ.) /M2</v>
      </c>
      <c r="E214" s="454" t="s">
        <v>125</v>
      </c>
      <c r="F214" s="455">
        <f>'MEMÓRIA DE CÁLCULO'!H169</f>
        <v>6</v>
      </c>
      <c r="G214" s="456"/>
      <c r="H214" s="457"/>
      <c r="I214" s="455">
        <f t="shared" si="33"/>
        <v>0</v>
      </c>
      <c r="J214" s="455">
        <f t="shared" si="35"/>
        <v>0</v>
      </c>
      <c r="K214" s="545" t="e">
        <f t="shared" si="34"/>
        <v>#DIV/0!</v>
      </c>
      <c r="L214" s="787"/>
      <c r="M214" s="788"/>
      <c r="N214" s="789"/>
      <c r="O214" s="790"/>
      <c r="P214" s="589"/>
      <c r="Q214" s="544"/>
      <c r="R214" s="589"/>
    </row>
    <row r="215" spans="1:18" s="397" customFormat="1" x14ac:dyDescent="0.2">
      <c r="A215" s="452" t="s">
        <v>400</v>
      </c>
      <c r="B215" s="452" t="s">
        <v>15</v>
      </c>
      <c r="C215" s="452">
        <v>801000121</v>
      </c>
      <c r="D215" s="453" t="str">
        <f>IFERROR(VLOOKUP(C215,[3]planilhanull!$A$7:$L$6859,8,FALSE),IFERROR(VLOOKUP(C215,[4]JANEIRO_21!$A$9:$E$1593,2,FALSE),IFERROR(VLOOKUP(C215,[5]sheet1!$A$8:$E$5281,2,FALSE),0)))</f>
        <v>REPAROS EM RACHADURAS /M</v>
      </c>
      <c r="E215" s="454" t="s">
        <v>111</v>
      </c>
      <c r="F215" s="455">
        <f>'MEMÓRIA DE CÁLCULO'!H170</f>
        <v>5</v>
      </c>
      <c r="G215" s="456"/>
      <c r="H215" s="457"/>
      <c r="I215" s="455">
        <f t="shared" si="33"/>
        <v>0</v>
      </c>
      <c r="J215" s="455">
        <f t="shared" si="35"/>
        <v>0</v>
      </c>
      <c r="K215" s="545" t="e">
        <f t="shared" si="34"/>
        <v>#DIV/0!</v>
      </c>
      <c r="L215" s="787"/>
      <c r="M215" s="788"/>
      <c r="N215" s="789"/>
      <c r="O215" s="790"/>
      <c r="P215" s="589"/>
      <c r="Q215" s="544"/>
      <c r="R215" s="589"/>
    </row>
    <row r="216" spans="1:18" s="397" customFormat="1" ht="25.5" x14ac:dyDescent="0.2">
      <c r="A216" s="452" t="s">
        <v>401</v>
      </c>
      <c r="B216" s="452" t="s">
        <v>19</v>
      </c>
      <c r="C216" s="452" t="str">
        <f>COMPOSIÇÕES!A36</f>
        <v>CMP 05</v>
      </c>
      <c r="D216" s="453" t="str">
        <f>COMPOSIÇÕES!C36</f>
        <v>ABRIGO PARA CENTRAL DE GLP EM ALVENARIA COM LAJE EM CONCRETO ARMADO - 2,001,00X2,00</v>
      </c>
      <c r="E216" s="454" t="s">
        <v>111</v>
      </c>
      <c r="F216" s="455">
        <f>'MEMÓRIA DE CÁLCULO'!H171</f>
        <v>1</v>
      </c>
      <c r="G216" s="456"/>
      <c r="H216" s="457"/>
      <c r="I216" s="455">
        <f t="shared" si="33"/>
        <v>0</v>
      </c>
      <c r="J216" s="455">
        <f t="shared" si="35"/>
        <v>0</v>
      </c>
      <c r="K216" s="545" t="e">
        <f t="shared" si="34"/>
        <v>#DIV/0!</v>
      </c>
      <c r="L216" s="787"/>
      <c r="M216" s="788"/>
      <c r="N216" s="789"/>
      <c r="O216" s="790"/>
      <c r="P216" s="589"/>
      <c r="Q216" s="544"/>
      <c r="R216" s="589"/>
    </row>
    <row r="217" spans="1:18" s="397" customFormat="1" x14ac:dyDescent="0.2">
      <c r="A217" s="452" t="s">
        <v>402</v>
      </c>
      <c r="B217" s="452" t="s">
        <v>19</v>
      </c>
      <c r="C217" s="452" t="str">
        <f>COMPOSIÇÕES!A31</f>
        <v>CMP 04</v>
      </c>
      <c r="D217" s="453" t="str">
        <f>COMPOSIÇÕES!C31</f>
        <v xml:space="preserve">REFORMA EM BEBEDOURO - SUBSTITUIÇÃO DE REVESTIMENTO </v>
      </c>
      <c r="E217" s="454" t="str">
        <f>COMPOSIÇÕES!G31</f>
        <v>UN</v>
      </c>
      <c r="F217" s="455">
        <f>'MEMÓRIA DE CÁLCULO'!H172</f>
        <v>2</v>
      </c>
      <c r="G217" s="456"/>
      <c r="H217" s="457"/>
      <c r="I217" s="455">
        <f t="shared" si="33"/>
        <v>0</v>
      </c>
      <c r="J217" s="455">
        <f t="shared" si="35"/>
        <v>0</v>
      </c>
      <c r="K217" s="545" t="e">
        <f t="shared" si="34"/>
        <v>#DIV/0!</v>
      </c>
      <c r="L217" s="787"/>
      <c r="M217" s="788"/>
      <c r="N217" s="789"/>
      <c r="O217" s="790"/>
      <c r="P217" s="589"/>
      <c r="Q217" s="544"/>
      <c r="R217" s="589"/>
    </row>
    <row r="218" spans="1:18" s="397" customFormat="1" ht="25.5" x14ac:dyDescent="0.2">
      <c r="A218" s="452" t="s">
        <v>403</v>
      </c>
      <c r="B218" s="452" t="s">
        <v>19</v>
      </c>
      <c r="C218" s="452" t="s">
        <v>404</v>
      </c>
      <c r="D218" s="453" t="str">
        <f>COMPOSIÇÕES!C78</f>
        <v>PLACA DE INAUGURACAO METALICA COM DIMENSÃO *40* CM X *60* CM - INSTALAÇÃO E FORNECIMENTO</v>
      </c>
      <c r="E218" s="454" t="str">
        <f>COMPOSIÇÕES!G78</f>
        <v>UN</v>
      </c>
      <c r="F218" s="455">
        <f>'MEMÓRIA DE CÁLCULO'!H173</f>
        <v>1</v>
      </c>
      <c r="G218" s="456"/>
      <c r="H218" s="457"/>
      <c r="I218" s="455">
        <f t="shared" si="33"/>
        <v>0</v>
      </c>
      <c r="J218" s="455">
        <f t="shared" si="35"/>
        <v>0</v>
      </c>
      <c r="K218" s="545" t="e">
        <f t="shared" si="34"/>
        <v>#DIV/0!</v>
      </c>
      <c r="L218" s="787"/>
      <c r="M218" s="788"/>
      <c r="N218" s="789"/>
      <c r="O218" s="790"/>
      <c r="P218" s="589"/>
      <c r="Q218" s="544"/>
      <c r="R218" s="589"/>
    </row>
    <row r="219" spans="1:18" s="397" customFormat="1" ht="39.75" customHeight="1" x14ac:dyDescent="0.2">
      <c r="A219" s="452" t="s">
        <v>405</v>
      </c>
      <c r="B219" s="452" t="s">
        <v>15</v>
      </c>
      <c r="C219" s="452">
        <v>2001004006</v>
      </c>
      <c r="D219" s="453" t="str">
        <f>IFERROR(VLOOKUP(C219,[3]planilhanull!$A$7:$L$6859,8,FALSE),IFERROR(VLOOKUP(C219,[4]JANEIRO_21!$A$9:$E$1593,2,FALSE),IFERROR(VLOOKUP(C219,[5]sheet1!$A$8:$E$5281,2,FALSE),0)))</f>
        <v>LOCACAO MENSAL DE ANDAIME TUBULAR METALICO TIPO TORRE, COM LARGURA DE 1,00 ATE 1,50M E H=1,00M, INCLUSO MONTAGEM E DESMONTAGEM /M</v>
      </c>
      <c r="E219" s="454" t="s">
        <v>111</v>
      </c>
      <c r="F219" s="455">
        <f>'MEMÓRIA DE CÁLCULO'!H174</f>
        <v>204.44</v>
      </c>
      <c r="G219" s="456"/>
      <c r="H219" s="457"/>
      <c r="I219" s="455">
        <f t="shared" si="33"/>
        <v>0</v>
      </c>
      <c r="J219" s="455">
        <f t="shared" si="35"/>
        <v>0</v>
      </c>
      <c r="K219" s="545" t="e">
        <f t="shared" si="34"/>
        <v>#DIV/0!</v>
      </c>
      <c r="L219" s="787"/>
      <c r="M219" s="788"/>
      <c r="N219" s="789"/>
      <c r="O219" s="790"/>
      <c r="P219" s="589"/>
      <c r="Q219" s="544"/>
      <c r="R219" s="589"/>
    </row>
    <row r="220" spans="1:18" s="397" customFormat="1" ht="21.75" customHeight="1" x14ac:dyDescent="0.2">
      <c r="A220" s="452" t="s">
        <v>406</v>
      </c>
      <c r="B220" s="452" t="s">
        <v>15</v>
      </c>
      <c r="C220" s="452">
        <v>1301001166</v>
      </c>
      <c r="D220" s="453" t="str">
        <f>IFERROR(VLOOKUP(C220,[3]planilhanull!$A$7:$L$6859,8,FALSE),IFERROR(VLOOKUP(C220,[4]JANEIRO_21!$A$9:$E$1593,2,FALSE),IFERROR(VLOOKUP(C220,[5]sheet1!$A$8:$E$5281,2,FALSE),0)))</f>
        <v>- 15 M3 E H=6,00 M (CONFIRMAR COM PROJETISTA APOS SONDAGEM) /UN</v>
      </c>
      <c r="E220" s="454" t="s">
        <v>108</v>
      </c>
      <c r="F220" s="455">
        <f>'MEMÓRIA DE CÁLCULO'!H175</f>
        <v>1</v>
      </c>
      <c r="G220" s="456"/>
      <c r="H220" s="457"/>
      <c r="I220" s="455">
        <f t="shared" si="33"/>
        <v>0</v>
      </c>
      <c r="J220" s="455">
        <f t="shared" si="35"/>
        <v>0</v>
      </c>
      <c r="K220" s="545" t="e">
        <f t="shared" si="34"/>
        <v>#DIV/0!</v>
      </c>
      <c r="L220" s="787"/>
      <c r="M220" s="788"/>
      <c r="N220" s="789"/>
      <c r="O220" s="790"/>
      <c r="P220" s="589"/>
      <c r="Q220" s="544"/>
      <c r="R220" s="589"/>
    </row>
    <row r="221" spans="1:18" s="397" customFormat="1" x14ac:dyDescent="0.2">
      <c r="A221" s="452" t="s">
        <v>407</v>
      </c>
      <c r="B221" s="452" t="s">
        <v>15</v>
      </c>
      <c r="C221" s="452">
        <v>1301001146</v>
      </c>
      <c r="D221" s="453" t="str">
        <f>IFERROR(VLOOKUP(C221,[3]planilhanull!$A$7:$L$6859,8,FALSE),IFERROR(VLOOKUP(C221,[4]JANEIRO_21!$A$9:$E$1593,2,FALSE),IFERROR(VLOOKUP(C221,[5]sheet1!$A$8:$E$5281,2,FALSE),0)))</f>
        <v>- 15.000 LITROS E H=6,00 M /UN</v>
      </c>
      <c r="E221" s="454" t="s">
        <v>108</v>
      </c>
      <c r="F221" s="455">
        <f>'MEMÓRIA DE CÁLCULO'!H176</f>
        <v>1</v>
      </c>
      <c r="G221" s="456"/>
      <c r="H221" s="457"/>
      <c r="I221" s="455">
        <f t="shared" si="33"/>
        <v>0</v>
      </c>
      <c r="J221" s="455">
        <f t="shared" si="35"/>
        <v>0</v>
      </c>
      <c r="K221" s="545" t="e">
        <f t="shared" si="34"/>
        <v>#DIV/0!</v>
      </c>
      <c r="L221" s="787"/>
      <c r="M221" s="788"/>
      <c r="N221" s="789"/>
      <c r="O221" s="790"/>
      <c r="P221" s="589"/>
      <c r="Q221" s="544"/>
      <c r="R221" s="589"/>
    </row>
    <row r="222" spans="1:18" s="397" customFormat="1" x14ac:dyDescent="0.2">
      <c r="A222" s="452" t="s">
        <v>408</v>
      </c>
      <c r="B222" s="452" t="s">
        <v>15</v>
      </c>
      <c r="C222" s="452" t="s">
        <v>409</v>
      </c>
      <c r="D222" s="453" t="s">
        <v>410</v>
      </c>
      <c r="E222" s="454" t="s">
        <v>233</v>
      </c>
      <c r="F222" s="455">
        <v>2</v>
      </c>
      <c r="G222" s="736">
        <v>2940.88</v>
      </c>
      <c r="H222" s="737"/>
      <c r="I222" s="455">
        <f t="shared" si="33"/>
        <v>0</v>
      </c>
      <c r="J222" s="455">
        <f t="shared" si="35"/>
        <v>0</v>
      </c>
      <c r="K222" s="545" t="e">
        <f t="shared" si="34"/>
        <v>#DIV/0!</v>
      </c>
      <c r="L222" s="787"/>
      <c r="M222" s="788"/>
      <c r="N222" s="789"/>
      <c r="O222" s="790"/>
      <c r="P222" s="589"/>
      <c r="Q222" s="544"/>
      <c r="R222" s="589"/>
    </row>
    <row r="223" spans="1:18" s="397" customFormat="1" ht="25.5" x14ac:dyDescent="0.2">
      <c r="A223" s="452" t="s">
        <v>411</v>
      </c>
      <c r="B223" s="452" t="s">
        <v>15</v>
      </c>
      <c r="C223" s="452" t="s">
        <v>412</v>
      </c>
      <c r="D223" s="453" t="s">
        <v>413</v>
      </c>
      <c r="E223" s="454" t="s">
        <v>414</v>
      </c>
      <c r="F223" s="455">
        <v>1</v>
      </c>
      <c r="G223" s="736">
        <v>744.96</v>
      </c>
      <c r="H223" s="737"/>
      <c r="I223" s="455">
        <f t="shared" si="33"/>
        <v>0</v>
      </c>
      <c r="J223" s="455">
        <f t="shared" si="35"/>
        <v>0</v>
      </c>
      <c r="K223" s="545" t="e">
        <f t="shared" si="34"/>
        <v>#DIV/0!</v>
      </c>
      <c r="L223" s="787"/>
      <c r="M223" s="788"/>
      <c r="N223" s="789"/>
      <c r="O223" s="790"/>
      <c r="P223" s="589"/>
      <c r="Q223" s="544"/>
      <c r="R223" s="589"/>
    </row>
    <row r="224" spans="1:18" s="401" customFormat="1" ht="12" customHeight="1" x14ac:dyDescent="0.2">
      <c r="A224" s="503"/>
      <c r="B224" s="504"/>
      <c r="C224" s="505"/>
      <c r="D224" s="505"/>
      <c r="E224" s="506"/>
      <c r="F224" s="507"/>
      <c r="G224" s="508"/>
      <c r="H224" s="507"/>
      <c r="I224" s="590" t="s">
        <v>415</v>
      </c>
      <c r="J224" s="590">
        <f>SUM(J209:J223)</f>
        <v>0</v>
      </c>
      <c r="K224" s="591" t="e">
        <f>SUM(K209:K223)</f>
        <v>#DIV/0!</v>
      </c>
      <c r="L224" s="779"/>
      <c r="M224" s="784"/>
      <c r="N224" s="785"/>
      <c r="O224" s="786"/>
      <c r="P224" s="579"/>
      <c r="Q224" s="608"/>
      <c r="R224" s="579"/>
    </row>
    <row r="225" spans="1:18" x14ac:dyDescent="0.2">
      <c r="A225" s="503"/>
      <c r="B225" s="504"/>
      <c r="C225" s="505"/>
      <c r="D225" s="505"/>
      <c r="E225" s="506"/>
      <c r="F225" s="507"/>
      <c r="G225" s="508"/>
      <c r="H225" s="507"/>
      <c r="I225" s="590" t="s">
        <v>416</v>
      </c>
      <c r="J225" s="590">
        <f>J224</f>
        <v>0</v>
      </c>
      <c r="K225" s="562" t="e">
        <f>J225/$J$241</f>
        <v>#DIV/0!</v>
      </c>
      <c r="L225" s="779"/>
      <c r="M225" s="776"/>
      <c r="N225" s="777"/>
      <c r="O225" s="778"/>
      <c r="Q225" s="608"/>
    </row>
    <row r="226" spans="1:18" ht="14.25" x14ac:dyDescent="0.2">
      <c r="A226" s="441" t="s">
        <v>417</v>
      </c>
      <c r="B226" s="442"/>
      <c r="C226" s="443"/>
      <c r="D226" s="443" t="s">
        <v>418</v>
      </c>
      <c r="E226" s="443"/>
      <c r="F226" s="444"/>
      <c r="G226" s="445"/>
      <c r="H226" s="446"/>
      <c r="I226" s="446"/>
      <c r="J226" s="446"/>
      <c r="K226" s="533"/>
      <c r="L226" s="791"/>
      <c r="M226" s="776"/>
      <c r="N226" s="777"/>
      <c r="O226" s="778"/>
      <c r="Q226" s="608"/>
    </row>
    <row r="227" spans="1:18" ht="19.5" customHeight="1" x14ac:dyDescent="0.2">
      <c r="A227" s="738" t="s">
        <v>419</v>
      </c>
      <c r="B227" s="447" t="s">
        <v>14</v>
      </c>
      <c r="C227" s="447">
        <v>90777</v>
      </c>
      <c r="D227" s="453" t="str">
        <f>IFERROR(VLOOKUP(C227,[3]planilhanull!$A$7:$L$6859,8,FALSE),IFERROR(VLOOKUP(C227,[4]JANEIRO_21!$A$9:$E$1593,2,FALSE),IFERROR(VLOOKUP(C227,[5]sheet1!$A$8:$E$5281,2,FALSE),0)))</f>
        <v>ENGENHEIRO CIVIL DE OBRA JUNIOR COM ENCARGOS COMPLEMENTARES</v>
      </c>
      <c r="E227" s="454" t="str">
        <f>IFERROR(VLOOKUP(C227,[3]planilhanull!$A$7:$L$6859,9,FALSE),IFERROR(VLOOKUP(C227,[4]JANEIRO_21!$A$9:$E$1593,8,FALSE),IFERROR(VLOOKUP(C227,[5]sheet1!$A$8:$E$5281,3,FALSE),0)))</f>
        <v>H</v>
      </c>
      <c r="F227" s="449">
        <f>'MEMÓRIA DE CÁLCULO'!H178</f>
        <v>336</v>
      </c>
      <c r="G227" s="450" t="s">
        <v>420</v>
      </c>
      <c r="H227" s="477"/>
      <c r="I227" s="792">
        <f t="shared" ref="I227:I232" si="36">TRUNC(H227*Q$7,2)</f>
        <v>0</v>
      </c>
      <c r="J227" s="792">
        <f t="shared" ref="J227:J232" si="37">TRUNC(F227*I227,2)</f>
        <v>0</v>
      </c>
      <c r="K227" s="793" t="e">
        <f t="shared" ref="K227:K232" si="38">J227/J$233</f>
        <v>#DIV/0!</v>
      </c>
      <c r="L227" s="779"/>
      <c r="M227" s="776"/>
      <c r="N227" s="777"/>
      <c r="O227" s="778"/>
      <c r="Q227" s="608"/>
    </row>
    <row r="228" spans="1:18" x14ac:dyDescent="0.2">
      <c r="A228" s="452" t="s">
        <v>421</v>
      </c>
      <c r="B228" s="739" t="s">
        <v>14</v>
      </c>
      <c r="C228" s="739">
        <v>90776</v>
      </c>
      <c r="D228" s="453" t="str">
        <f>IFERROR(VLOOKUP(C228,[3]planilhanull!$A$7:$L$6859,8,FALSE),IFERROR(VLOOKUP(C228,[4]JANEIRO_21!$A$9:$E$1593,2,FALSE),IFERROR(VLOOKUP(C228,[5]sheet1!$A$8:$E$5281,2,FALSE),0)))</f>
        <v>ENCARREGADO GERAL COM ENCARGOS COMPLEMENTARES</v>
      </c>
      <c r="E228" s="454" t="str">
        <f>IFERROR(VLOOKUP(C228,[3]planilhanull!$A$7:$L$6859,9,FALSE),IFERROR(VLOOKUP(C228,[4]JANEIRO_21!$A$9:$E$1593,8,FALSE),IFERROR(VLOOKUP(C228,[5]sheet1!$A$8:$E$5281,3,FALSE),0)))</f>
        <v>H</v>
      </c>
      <c r="F228" s="740">
        <f>'MEMÓRIA DE CÁLCULO'!H179</f>
        <v>840</v>
      </c>
      <c r="G228" s="741"/>
      <c r="H228" s="477"/>
      <c r="I228" s="455">
        <f t="shared" si="36"/>
        <v>0</v>
      </c>
      <c r="J228" s="455">
        <f t="shared" si="37"/>
        <v>0</v>
      </c>
      <c r="K228" s="793" t="e">
        <f t="shared" si="38"/>
        <v>#DIV/0!</v>
      </c>
      <c r="L228" s="779"/>
      <c r="M228" s="776"/>
      <c r="N228" s="777"/>
      <c r="O228" s="778"/>
      <c r="Q228" s="608"/>
    </row>
    <row r="229" spans="1:18" s="400" customFormat="1" x14ac:dyDescent="0.2">
      <c r="A229" s="742">
        <v>4.3</v>
      </c>
      <c r="B229" s="743" t="s">
        <v>14</v>
      </c>
      <c r="C229" s="744">
        <v>88326</v>
      </c>
      <c r="D229" s="745" t="s">
        <v>422</v>
      </c>
      <c r="E229" s="743" t="s">
        <v>423</v>
      </c>
      <c r="F229" s="746">
        <f>336*5</f>
        <v>1680</v>
      </c>
      <c r="G229" s="747">
        <v>22.6</v>
      </c>
      <c r="H229" s="477"/>
      <c r="I229" s="462">
        <f t="shared" si="36"/>
        <v>0</v>
      </c>
      <c r="J229" s="462">
        <f t="shared" si="37"/>
        <v>0</v>
      </c>
      <c r="K229" s="793" t="e">
        <f t="shared" si="38"/>
        <v>#DIV/0!</v>
      </c>
      <c r="L229" s="794"/>
      <c r="M229" s="795"/>
      <c r="N229" s="796"/>
      <c r="O229" s="797"/>
      <c r="P229" s="300"/>
      <c r="Q229" s="544"/>
      <c r="R229" s="300"/>
    </row>
    <row r="230" spans="1:18" s="400" customFormat="1" x14ac:dyDescent="0.2">
      <c r="A230" s="742">
        <v>4.4000000000000004</v>
      </c>
      <c r="B230" s="743" t="s">
        <v>14</v>
      </c>
      <c r="C230" s="744">
        <v>100289</v>
      </c>
      <c r="D230" s="745" t="s">
        <v>424</v>
      </c>
      <c r="E230" s="743" t="s">
        <v>423</v>
      </c>
      <c r="F230" s="746">
        <f>96*5</f>
        <v>480</v>
      </c>
      <c r="G230" s="747">
        <v>18.149999999999999</v>
      </c>
      <c r="H230" s="477"/>
      <c r="I230" s="462">
        <f t="shared" si="36"/>
        <v>0</v>
      </c>
      <c r="J230" s="462">
        <f t="shared" si="37"/>
        <v>0</v>
      </c>
      <c r="K230" s="793" t="e">
        <f t="shared" si="38"/>
        <v>#DIV/0!</v>
      </c>
      <c r="L230" s="794"/>
      <c r="M230" s="795"/>
      <c r="N230" s="796"/>
      <c r="O230" s="797"/>
      <c r="P230" s="300"/>
      <c r="Q230" s="544"/>
      <c r="R230" s="300"/>
    </row>
    <row r="231" spans="1:18" s="400" customFormat="1" x14ac:dyDescent="0.2">
      <c r="A231" s="748">
        <v>4.5</v>
      </c>
      <c r="B231" s="748" t="s">
        <v>14</v>
      </c>
      <c r="C231" s="748">
        <v>100321</v>
      </c>
      <c r="D231" s="749" t="s">
        <v>425</v>
      </c>
      <c r="E231" s="748" t="s">
        <v>426</v>
      </c>
      <c r="F231" s="750">
        <v>5</v>
      </c>
      <c r="G231" s="747"/>
      <c r="H231" s="477"/>
      <c r="I231" s="462">
        <f t="shared" si="36"/>
        <v>0</v>
      </c>
      <c r="J231" s="462">
        <f t="shared" si="37"/>
        <v>0</v>
      </c>
      <c r="K231" s="793" t="e">
        <f t="shared" si="38"/>
        <v>#DIV/0!</v>
      </c>
      <c r="L231" s="794"/>
      <c r="M231" s="795"/>
      <c r="N231" s="796"/>
      <c r="O231" s="797"/>
      <c r="P231" s="300"/>
      <c r="Q231" s="544"/>
      <c r="R231" s="300"/>
    </row>
    <row r="232" spans="1:18" ht="17.25" customHeight="1" x14ac:dyDescent="0.2">
      <c r="A232" s="748" t="s">
        <v>427</v>
      </c>
      <c r="B232" s="461" t="s">
        <v>14</v>
      </c>
      <c r="C232" s="461">
        <v>90780</v>
      </c>
      <c r="D232" s="453" t="str">
        <f>IFERROR(VLOOKUP(C232,[3]planilhanull!$A$7:$L$6859,8,FALSE),IFERROR(VLOOKUP(C232,[4]JANEIRO_21!$A$9:$E$1593,2,FALSE),IFERROR(VLOOKUP(C232,[5]sheet1!$A$8:$E$5281,2,FALSE),0)))</f>
        <v>MESTRE DE OBRAS COM ENCARGOS COMPLEMENTARES</v>
      </c>
      <c r="E232" s="454" t="str">
        <f>IFERROR(VLOOKUP(C232,[3]planilhanull!$A$7:$L$6859,9,FALSE),IFERROR(VLOOKUP(C232,[4]JANEIRO_21!$A$9:$E$1593,8,FALSE),IFERROR(VLOOKUP(C232,[5]sheet1!$A$8:$E$5281,3,FALSE),0)))</f>
        <v>H</v>
      </c>
      <c r="F232" s="462">
        <f>'MEMÓRIA DE CÁLCULO'!H180</f>
        <v>336</v>
      </c>
      <c r="G232" s="463" t="s">
        <v>428</v>
      </c>
      <c r="H232" s="477"/>
      <c r="I232" s="462">
        <f t="shared" si="36"/>
        <v>0</v>
      </c>
      <c r="J232" s="462">
        <f t="shared" si="37"/>
        <v>0</v>
      </c>
      <c r="K232" s="793" t="e">
        <f t="shared" si="38"/>
        <v>#DIV/0!</v>
      </c>
      <c r="L232" s="779"/>
      <c r="M232" s="776"/>
      <c r="N232" s="777"/>
      <c r="O232" s="778"/>
      <c r="Q232" s="608"/>
    </row>
    <row r="233" spans="1:18" x14ac:dyDescent="0.2">
      <c r="A233" s="503"/>
      <c r="B233" s="504"/>
      <c r="C233" s="505"/>
      <c r="D233" s="505"/>
      <c r="E233" s="506"/>
      <c r="F233" s="507"/>
      <c r="G233" s="508"/>
      <c r="H233" s="507"/>
      <c r="I233" s="590" t="s">
        <v>429</v>
      </c>
      <c r="J233" s="590">
        <f>SUM(J227:J232)</f>
        <v>0</v>
      </c>
      <c r="K233" s="591" t="e">
        <f>SUM(K227:K232)</f>
        <v>#DIV/0!</v>
      </c>
      <c r="L233" s="779"/>
      <c r="M233" s="776"/>
      <c r="N233" s="777"/>
      <c r="O233" s="778"/>
      <c r="Q233" s="608"/>
    </row>
    <row r="234" spans="1:18" customFormat="1" x14ac:dyDescent="0.2">
      <c r="A234" s="503"/>
      <c r="B234" s="504"/>
      <c r="C234" s="505"/>
      <c r="D234" s="505"/>
      <c r="E234" s="506"/>
      <c r="F234" s="507"/>
      <c r="G234" s="508"/>
      <c r="H234" s="507"/>
      <c r="I234" s="590" t="s">
        <v>430</v>
      </c>
      <c r="J234" s="590">
        <f>SUM(J227:J233)/2</f>
        <v>0</v>
      </c>
      <c r="K234" s="562" t="e">
        <f>J234/$J$241</f>
        <v>#DIV/0!</v>
      </c>
      <c r="L234" s="798"/>
      <c r="M234" s="776"/>
      <c r="N234" s="799"/>
      <c r="O234" s="800"/>
      <c r="P234" s="120"/>
      <c r="Q234" s="809"/>
      <c r="R234" s="120"/>
    </row>
    <row r="235" spans="1:18" ht="14.25" x14ac:dyDescent="0.2">
      <c r="A235" s="441" t="s">
        <v>431</v>
      </c>
      <c r="B235" s="442"/>
      <c r="C235" s="443"/>
      <c r="D235" s="443" t="s">
        <v>432</v>
      </c>
      <c r="E235" s="443"/>
      <c r="F235" s="444"/>
      <c r="G235" s="445"/>
      <c r="H235" s="446"/>
      <c r="I235" s="446"/>
      <c r="J235" s="446"/>
      <c r="K235" s="533"/>
      <c r="L235" s="779"/>
      <c r="M235" s="776"/>
      <c r="N235" s="777"/>
      <c r="O235" s="778"/>
      <c r="Q235" s="608"/>
    </row>
    <row r="236" spans="1:18" x14ac:dyDescent="0.2">
      <c r="A236" s="447" t="s">
        <v>433</v>
      </c>
      <c r="B236" s="447" t="s">
        <v>14</v>
      </c>
      <c r="C236" s="447" t="s">
        <v>434</v>
      </c>
      <c r="D236" s="453" t="s">
        <v>435</v>
      </c>
      <c r="E236" s="454" t="s">
        <v>125</v>
      </c>
      <c r="F236" s="449">
        <v>1602.6</v>
      </c>
      <c r="G236" s="450" t="s">
        <v>436</v>
      </c>
      <c r="H236" s="477"/>
      <c r="I236" s="449">
        <f>TRUNC(H236*Q$7,2)</f>
        <v>0</v>
      </c>
      <c r="J236" s="449">
        <f>TRUNC(F236*I236,2)</f>
        <v>0</v>
      </c>
      <c r="K236" s="539" t="e">
        <f>J236/J$239</f>
        <v>#DIV/0!</v>
      </c>
      <c r="L236" s="779"/>
      <c r="M236" s="776"/>
      <c r="N236" s="777"/>
      <c r="O236" s="778"/>
      <c r="Q236" s="608"/>
    </row>
    <row r="237" spans="1:18" ht="25.5" x14ac:dyDescent="0.2">
      <c r="A237" s="461" t="s">
        <v>437</v>
      </c>
      <c r="B237" s="461" t="s">
        <v>14</v>
      </c>
      <c r="C237" s="461">
        <v>99806</v>
      </c>
      <c r="D237" s="453" t="str">
        <f>IFERROR(VLOOKUP(C237,[3]planilhanull!$A$7:$L$6859,8,FALSE),IFERROR(VLOOKUP(C237,[4]JANEIRO_21!$A$9:$E$1593,2,FALSE),IFERROR(VLOOKUP(C237,[5]sheet1!$A$8:$E$5281,2,FALSE),0)))</f>
        <v>LIMPEZA DE REVESTIMENTO CERÂMICO EM PAREDE COM PANO ÚMIDO AF_04/2019</v>
      </c>
      <c r="E237" s="454" t="str">
        <f>IFERROR(VLOOKUP(C237,[3]planilhanull!$A$7:$L$6859,9,FALSE),IFERROR(VLOOKUP(C237,[4]JANEIRO_21!$A$9:$E$1593,8,FALSE),IFERROR(VLOOKUP(C237,[5]sheet1!$A$8:$E$5281,3,FALSE),0)))</f>
        <v>M2</v>
      </c>
      <c r="F237" s="462">
        <v>257.17</v>
      </c>
      <c r="G237" s="463" t="s">
        <v>438</v>
      </c>
      <c r="H237" s="477"/>
      <c r="I237" s="462">
        <f>TRUNC(H237*Q$7,2)</f>
        <v>0</v>
      </c>
      <c r="J237" s="462">
        <f>TRUNC(F237*I237,2)</f>
        <v>0</v>
      </c>
      <c r="K237" s="551" t="e">
        <f>J237/J$239</f>
        <v>#DIV/0!</v>
      </c>
      <c r="L237" s="779"/>
      <c r="M237" s="776"/>
      <c r="N237" s="777"/>
      <c r="O237" s="778"/>
      <c r="Q237" s="608"/>
    </row>
    <row r="238" spans="1:18" x14ac:dyDescent="0.2">
      <c r="A238" s="447" t="s">
        <v>439</v>
      </c>
      <c r="B238" s="751" t="s">
        <v>18</v>
      </c>
      <c r="C238" s="751">
        <v>210008</v>
      </c>
      <c r="D238" s="194" t="s">
        <v>440</v>
      </c>
      <c r="E238" s="752" t="s">
        <v>125</v>
      </c>
      <c r="F238" s="462">
        <v>268.44</v>
      </c>
      <c r="G238" s="463" t="s">
        <v>438</v>
      </c>
      <c r="H238" s="477"/>
      <c r="I238" s="462">
        <f>TRUNC(H238*Q$7,2)</f>
        <v>0</v>
      </c>
      <c r="J238" s="462">
        <f>TRUNC(F238*I238,2)</f>
        <v>0</v>
      </c>
      <c r="K238" s="551" t="e">
        <f>J238/J$239</f>
        <v>#DIV/0!</v>
      </c>
      <c r="L238" s="779"/>
      <c r="M238" s="776"/>
      <c r="N238" s="777"/>
      <c r="O238" s="778"/>
      <c r="Q238" s="608"/>
    </row>
    <row r="239" spans="1:18" x14ac:dyDescent="0.2">
      <c r="A239" s="503"/>
      <c r="B239" s="504"/>
      <c r="C239" s="505"/>
      <c r="D239" s="505"/>
      <c r="E239" s="506"/>
      <c r="F239" s="507"/>
      <c r="G239" s="508"/>
      <c r="H239" s="507"/>
      <c r="I239" s="590" t="s">
        <v>441</v>
      </c>
      <c r="J239" s="590">
        <f>SUM(J236:J238)</f>
        <v>0</v>
      </c>
      <c r="K239" s="591" t="e">
        <f>SUM(K236:K238)</f>
        <v>#DIV/0!</v>
      </c>
      <c r="L239" s="779"/>
      <c r="M239" s="776"/>
      <c r="N239" s="777"/>
      <c r="O239" s="778"/>
      <c r="Q239" s="608"/>
    </row>
    <row r="240" spans="1:18" x14ac:dyDescent="0.2">
      <c r="A240" s="464"/>
      <c r="B240" s="465"/>
      <c r="C240" s="466"/>
      <c r="D240" s="466"/>
      <c r="E240" s="467"/>
      <c r="F240" s="468"/>
      <c r="G240" s="469"/>
      <c r="H240" s="468"/>
      <c r="I240" s="555" t="s">
        <v>442</v>
      </c>
      <c r="J240" s="555">
        <f>SUM(J236:J239)/2</f>
        <v>0</v>
      </c>
      <c r="K240" s="562" t="e">
        <f>J240/$J$241</f>
        <v>#DIV/0!</v>
      </c>
      <c r="L240" s="779"/>
      <c r="M240" s="776"/>
      <c r="N240" s="777"/>
      <c r="O240" s="778"/>
      <c r="Q240" s="608"/>
    </row>
    <row r="241" spans="1:17" ht="18" x14ac:dyDescent="0.2">
      <c r="A241" s="871" t="s">
        <v>443</v>
      </c>
      <c r="B241" s="872"/>
      <c r="C241" s="872"/>
      <c r="D241" s="872"/>
      <c r="E241" s="872"/>
      <c r="F241" s="872"/>
      <c r="G241" s="872"/>
      <c r="H241" s="872"/>
      <c r="I241" s="872"/>
      <c r="J241" s="873">
        <f>J22+J207+J225+J234+J240</f>
        <v>0</v>
      </c>
      <c r="K241" s="874"/>
      <c r="L241" s="779"/>
      <c r="M241" s="801">
        <f>(SUM(J11:J240)-J207)/3</f>
        <v>0</v>
      </c>
      <c r="N241" s="777"/>
      <c r="O241" s="778"/>
      <c r="Q241" s="608"/>
    </row>
    <row r="242" spans="1:17" ht="20.25" customHeight="1" x14ac:dyDescent="0.2">
      <c r="A242" s="753"/>
      <c r="B242" s="754"/>
      <c r="C242" s="755"/>
      <c r="D242" s="754"/>
      <c r="E242" s="755"/>
      <c r="F242" s="756"/>
      <c r="G242" s="757"/>
      <c r="H242" s="756"/>
      <c r="I242" s="802"/>
      <c r="J242" s="802"/>
      <c r="K242" s="803"/>
      <c r="L242" s="779"/>
      <c r="M242" s="776"/>
      <c r="N242" s="777"/>
      <c r="O242" s="778"/>
      <c r="Q242" s="608"/>
    </row>
    <row r="243" spans="1:17" ht="2.25" customHeight="1" x14ac:dyDescent="0.2">
      <c r="A243" s="758"/>
      <c r="B243" s="759"/>
      <c r="C243" s="760"/>
      <c r="D243" s="761"/>
      <c r="E243" s="760"/>
      <c r="F243" s="762"/>
      <c r="G243" s="763"/>
      <c r="H243" s="762"/>
      <c r="I243" s="801"/>
      <c r="J243" s="804"/>
      <c r="K243" s="805"/>
      <c r="L243" s="806">
        <v>1134675.04</v>
      </c>
      <c r="M243" s="776"/>
      <c r="N243" s="777"/>
      <c r="O243" s="778"/>
      <c r="Q243" s="608"/>
    </row>
    <row r="244" spans="1:17" hidden="1" x14ac:dyDescent="0.2">
      <c r="A244" s="764"/>
      <c r="B244" s="765"/>
      <c r="C244" s="765"/>
      <c r="D244" s="765"/>
      <c r="E244" s="766"/>
      <c r="F244" s="767"/>
      <c r="G244" s="768"/>
      <c r="H244" s="769"/>
      <c r="I244" s="767"/>
      <c r="J244" s="767"/>
      <c r="K244" s="807"/>
      <c r="L244" s="779"/>
      <c r="M244" s="776"/>
      <c r="N244" s="777"/>
      <c r="O244" s="778"/>
      <c r="Q244" s="608"/>
    </row>
    <row r="245" spans="1:17" ht="15.75" x14ac:dyDescent="0.2">
      <c r="A245" s="875" t="s">
        <v>444</v>
      </c>
      <c r="B245" s="876"/>
      <c r="C245" s="876"/>
      <c r="D245" s="876"/>
      <c r="E245" s="876"/>
      <c r="F245" s="876"/>
      <c r="G245" s="876"/>
      <c r="H245" s="876"/>
      <c r="I245" s="876"/>
      <c r="J245" s="876"/>
      <c r="K245" s="877"/>
      <c r="L245" s="779"/>
      <c r="M245" s="776"/>
      <c r="N245" s="777"/>
      <c r="O245" s="778"/>
      <c r="Q245" s="608"/>
    </row>
    <row r="246" spans="1:17" ht="15.75" x14ac:dyDescent="0.25">
      <c r="A246" s="878" t="s">
        <v>73</v>
      </c>
      <c r="B246" s="879"/>
      <c r="C246" s="879"/>
      <c r="D246" s="879"/>
      <c r="E246" s="879"/>
      <c r="F246" s="879"/>
      <c r="G246" s="879"/>
      <c r="H246" s="879"/>
      <c r="I246" s="879"/>
      <c r="J246" s="879"/>
      <c r="K246" s="880"/>
      <c r="L246" s="779"/>
      <c r="M246" s="776"/>
      <c r="N246" s="777"/>
      <c r="O246" s="778"/>
      <c r="Q246" s="608"/>
    </row>
    <row r="247" spans="1:17" x14ac:dyDescent="0.2">
      <c r="L247" s="779"/>
      <c r="M247" s="776"/>
      <c r="N247" s="777"/>
      <c r="O247" s="778"/>
      <c r="Q247" s="608"/>
    </row>
    <row r="248" spans="1:17" x14ac:dyDescent="0.2">
      <c r="L248" s="779"/>
      <c r="M248" s="776"/>
      <c r="N248" s="777"/>
      <c r="O248" s="778"/>
      <c r="Q248" s="608"/>
    </row>
    <row r="249" spans="1:17" x14ac:dyDescent="0.2">
      <c r="A249" s="579"/>
      <c r="B249" s="579"/>
      <c r="C249" s="770"/>
      <c r="D249" s="579"/>
      <c r="E249" s="770"/>
      <c r="F249" s="771"/>
      <c r="G249" s="772"/>
      <c r="H249" s="771"/>
      <c r="I249" s="808"/>
      <c r="J249" s="808"/>
      <c r="K249" s="786"/>
      <c r="L249" s="779"/>
      <c r="M249" s="776"/>
      <c r="N249" s="777"/>
      <c r="O249" s="778"/>
      <c r="Q249" s="608"/>
    </row>
    <row r="250" spans="1:17" x14ac:dyDescent="0.2">
      <c r="C250" s="773"/>
      <c r="E250" s="773"/>
      <c r="F250" s="774"/>
      <c r="G250" s="775"/>
      <c r="H250" s="774"/>
      <c r="I250" s="407"/>
      <c r="J250" s="407"/>
      <c r="K250" s="786"/>
      <c r="L250" s="779"/>
      <c r="M250" s="776"/>
      <c r="N250" s="777"/>
      <c r="O250" s="778"/>
      <c r="Q250" s="608"/>
    </row>
    <row r="251" spans="1:17" x14ac:dyDescent="0.2">
      <c r="C251" s="773"/>
      <c r="E251" s="773"/>
      <c r="F251" s="774"/>
      <c r="G251" s="775"/>
      <c r="H251" s="774"/>
      <c r="I251" s="407"/>
      <c r="J251" s="407"/>
      <c r="K251" s="786"/>
      <c r="L251" s="779"/>
      <c r="M251" s="776"/>
      <c r="N251" s="777"/>
      <c r="O251" s="778"/>
      <c r="Q251" s="608"/>
    </row>
    <row r="252" spans="1:17" x14ac:dyDescent="0.2">
      <c r="C252" s="773"/>
      <c r="E252" s="773"/>
      <c r="F252" s="774"/>
      <c r="G252" s="775"/>
      <c r="H252" s="774"/>
      <c r="I252" s="407"/>
      <c r="J252" s="407"/>
      <c r="K252" s="786"/>
      <c r="L252" s="779"/>
      <c r="M252" s="776"/>
      <c r="N252" s="777"/>
      <c r="O252" s="778"/>
      <c r="Q252" s="608"/>
    </row>
    <row r="253" spans="1:17" x14ac:dyDescent="0.2">
      <c r="C253" s="773"/>
      <c r="E253" s="773"/>
      <c r="F253" s="774"/>
      <c r="G253" s="775"/>
      <c r="H253" s="774"/>
      <c r="I253" s="407"/>
      <c r="J253" s="407"/>
      <c r="K253" s="786"/>
      <c r="L253" s="779"/>
      <c r="M253" s="776"/>
      <c r="N253" s="777"/>
      <c r="O253" s="778"/>
      <c r="Q253" s="608"/>
    </row>
    <row r="254" spans="1:17" x14ac:dyDescent="0.2">
      <c r="C254" s="773"/>
      <c r="E254" s="773"/>
      <c r="F254" s="774"/>
      <c r="G254" s="775"/>
      <c r="H254" s="774"/>
      <c r="I254" s="407"/>
      <c r="J254" s="407"/>
      <c r="K254" s="786"/>
      <c r="L254" s="779"/>
      <c r="M254" s="776"/>
      <c r="N254" s="777"/>
      <c r="O254" s="778"/>
      <c r="Q254" s="608"/>
    </row>
    <row r="255" spans="1:17" x14ac:dyDescent="0.2">
      <c r="C255" s="773"/>
      <c r="E255" s="773"/>
      <c r="F255" s="774"/>
      <c r="G255" s="775"/>
      <c r="H255" s="774"/>
      <c r="I255" s="407"/>
      <c r="J255" s="407"/>
      <c r="K255" s="786"/>
      <c r="L255" s="779"/>
      <c r="M255" s="776"/>
      <c r="N255" s="777"/>
      <c r="O255" s="778"/>
      <c r="Q255" s="608"/>
    </row>
    <row r="256" spans="1:17" x14ac:dyDescent="0.2">
      <c r="C256" s="773"/>
      <c r="E256" s="773"/>
      <c r="F256" s="774"/>
      <c r="G256" s="775"/>
      <c r="H256" s="774"/>
      <c r="I256" s="407"/>
      <c r="J256" s="407"/>
      <c r="K256" s="786"/>
      <c r="L256" s="779"/>
      <c r="M256" s="776"/>
      <c r="N256" s="777"/>
      <c r="O256" s="778"/>
      <c r="Q256" s="608"/>
    </row>
    <row r="257" spans="3:17" x14ac:dyDescent="0.2">
      <c r="C257" s="773"/>
      <c r="E257" s="773"/>
      <c r="F257" s="774"/>
      <c r="G257" s="775"/>
      <c r="H257" s="774"/>
      <c r="I257" s="407"/>
      <c r="J257" s="407"/>
      <c r="K257" s="786"/>
      <c r="L257" s="779"/>
      <c r="M257" s="776"/>
      <c r="N257" s="777"/>
      <c r="O257" s="778"/>
      <c r="Q257" s="608"/>
    </row>
    <row r="258" spans="3:17" x14ac:dyDescent="0.2">
      <c r="C258" s="773"/>
      <c r="E258" s="773"/>
      <c r="F258" s="774"/>
      <c r="G258" s="775"/>
      <c r="H258" s="774"/>
      <c r="I258" s="407"/>
      <c r="J258" s="407"/>
      <c r="K258" s="786"/>
      <c r="L258" s="779"/>
      <c r="M258" s="776"/>
      <c r="N258" s="777"/>
      <c r="O258" s="778"/>
      <c r="Q258" s="608"/>
    </row>
    <row r="259" spans="3:17" x14ac:dyDescent="0.2">
      <c r="C259" s="773"/>
      <c r="E259" s="773"/>
      <c r="F259" s="774"/>
      <c r="G259" s="775"/>
      <c r="H259" s="774"/>
      <c r="I259" s="407"/>
      <c r="J259" s="407"/>
      <c r="K259" s="786"/>
      <c r="L259" s="779"/>
      <c r="M259" s="776"/>
      <c r="N259" s="777"/>
      <c r="O259" s="778"/>
      <c r="Q259" s="608"/>
    </row>
    <row r="260" spans="3:17" x14ac:dyDescent="0.2">
      <c r="C260" s="773"/>
      <c r="E260" s="773"/>
      <c r="F260" s="774"/>
      <c r="G260" s="775"/>
      <c r="H260" s="774"/>
      <c r="I260" s="407"/>
      <c r="J260" s="407"/>
      <c r="K260" s="786"/>
      <c r="L260" s="779"/>
      <c r="M260" s="776"/>
      <c r="N260" s="777"/>
      <c r="O260" s="778"/>
      <c r="Q260" s="608"/>
    </row>
    <row r="261" spans="3:17" x14ac:dyDescent="0.2">
      <c r="C261" s="773"/>
      <c r="E261" s="773"/>
      <c r="F261" s="774"/>
      <c r="G261" s="775"/>
      <c r="H261" s="774"/>
      <c r="I261" s="407"/>
      <c r="J261" s="407"/>
      <c r="K261" s="786"/>
      <c r="L261" s="779"/>
      <c r="M261" s="776"/>
      <c r="N261" s="777"/>
      <c r="O261" s="778"/>
      <c r="Q261" s="608"/>
    </row>
    <row r="262" spans="3:17" x14ac:dyDescent="0.2">
      <c r="C262" s="773"/>
      <c r="E262" s="773"/>
      <c r="F262" s="774"/>
      <c r="G262" s="775"/>
      <c r="H262" s="774"/>
      <c r="I262" s="407"/>
      <c r="J262" s="407"/>
      <c r="K262" s="786"/>
      <c r="L262" s="779"/>
      <c r="M262" s="776"/>
      <c r="N262" s="777"/>
      <c r="O262" s="778"/>
      <c r="Q262" s="608"/>
    </row>
    <row r="263" spans="3:17" x14ac:dyDescent="0.2">
      <c r="C263" s="773"/>
      <c r="E263" s="773"/>
      <c r="F263" s="774"/>
      <c r="G263" s="775"/>
      <c r="H263" s="774"/>
      <c r="I263" s="407"/>
      <c r="J263" s="407"/>
      <c r="K263" s="786"/>
      <c r="L263" s="779"/>
      <c r="M263" s="776"/>
      <c r="N263" s="777"/>
      <c r="O263" s="778"/>
      <c r="Q263" s="608"/>
    </row>
    <row r="264" spans="3:17" x14ac:dyDescent="0.2">
      <c r="C264" s="773"/>
      <c r="E264" s="773"/>
      <c r="F264" s="774"/>
      <c r="G264" s="775"/>
      <c r="H264" s="774"/>
      <c r="I264" s="407"/>
      <c r="J264" s="407"/>
      <c r="K264" s="786"/>
      <c r="L264" s="779"/>
      <c r="M264" s="776"/>
      <c r="N264" s="777"/>
      <c r="O264" s="778"/>
      <c r="Q264" s="608"/>
    </row>
    <row r="265" spans="3:17" x14ac:dyDescent="0.2">
      <c r="C265" s="773"/>
      <c r="E265" s="773"/>
      <c r="F265" s="774"/>
      <c r="G265" s="775"/>
      <c r="H265" s="774"/>
      <c r="I265" s="407"/>
      <c r="J265" s="407"/>
      <c r="K265" s="786"/>
      <c r="L265" s="779"/>
      <c r="M265" s="776"/>
      <c r="N265" s="777"/>
      <c r="O265" s="778"/>
      <c r="Q265" s="608"/>
    </row>
    <row r="266" spans="3:17" x14ac:dyDescent="0.2">
      <c r="C266" s="773"/>
      <c r="E266" s="773"/>
      <c r="F266" s="774"/>
      <c r="G266" s="775"/>
      <c r="H266" s="774"/>
      <c r="I266" s="407"/>
      <c r="J266" s="407"/>
      <c r="K266" s="786"/>
      <c r="L266" s="779"/>
      <c r="M266" s="776"/>
      <c r="N266" s="777"/>
      <c r="O266" s="778"/>
      <c r="Q266" s="608"/>
    </row>
    <row r="267" spans="3:17" x14ac:dyDescent="0.2">
      <c r="C267" s="773"/>
      <c r="E267" s="773"/>
      <c r="F267" s="774"/>
      <c r="G267" s="775"/>
      <c r="H267" s="774"/>
      <c r="I267" s="407"/>
      <c r="J267" s="407"/>
      <c r="K267" s="786"/>
      <c r="L267" s="779"/>
      <c r="M267" s="776"/>
      <c r="N267" s="777"/>
      <c r="O267" s="778"/>
      <c r="Q267" s="608"/>
    </row>
    <row r="268" spans="3:17" x14ac:dyDescent="0.2">
      <c r="C268" s="773"/>
      <c r="E268" s="773"/>
      <c r="F268" s="774"/>
      <c r="G268" s="775"/>
      <c r="H268" s="774"/>
      <c r="I268" s="407"/>
      <c r="J268" s="407"/>
      <c r="K268" s="786"/>
      <c r="L268" s="779"/>
      <c r="M268" s="776"/>
      <c r="N268" s="777"/>
      <c r="O268" s="778"/>
      <c r="Q268" s="608"/>
    </row>
    <row r="269" spans="3:17" x14ac:dyDescent="0.2">
      <c r="C269" s="773"/>
      <c r="E269" s="773"/>
      <c r="F269" s="774"/>
      <c r="G269" s="775"/>
      <c r="H269" s="774"/>
      <c r="I269" s="407"/>
      <c r="J269" s="407"/>
      <c r="K269" s="786"/>
      <c r="L269" s="779"/>
      <c r="M269" s="776"/>
      <c r="N269" s="777"/>
      <c r="O269" s="778"/>
      <c r="Q269" s="608"/>
    </row>
    <row r="270" spans="3:17" x14ac:dyDescent="0.2">
      <c r="C270" s="773"/>
      <c r="E270" s="773"/>
      <c r="F270" s="774"/>
      <c r="G270" s="775"/>
      <c r="H270" s="774"/>
      <c r="I270" s="407"/>
      <c r="J270" s="407"/>
      <c r="K270" s="786"/>
      <c r="L270" s="779"/>
      <c r="M270" s="776"/>
      <c r="N270" s="777"/>
      <c r="O270" s="778"/>
      <c r="Q270" s="608"/>
    </row>
    <row r="271" spans="3:17" x14ac:dyDescent="0.2">
      <c r="C271" s="773"/>
      <c r="E271" s="773"/>
      <c r="F271" s="774"/>
      <c r="G271" s="775"/>
      <c r="H271" s="774"/>
      <c r="I271" s="407"/>
      <c r="J271" s="407"/>
      <c r="K271" s="786"/>
      <c r="L271" s="779"/>
      <c r="M271" s="776"/>
      <c r="N271" s="777"/>
      <c r="O271" s="778"/>
      <c r="Q271" s="608"/>
    </row>
    <row r="272" spans="3:17" x14ac:dyDescent="0.2">
      <c r="C272" s="773"/>
      <c r="E272" s="773"/>
      <c r="F272" s="774"/>
      <c r="G272" s="775"/>
      <c r="H272" s="774"/>
      <c r="I272" s="407"/>
      <c r="J272" s="407"/>
      <c r="K272" s="786"/>
      <c r="L272" s="779"/>
      <c r="M272" s="776"/>
      <c r="N272" s="777"/>
      <c r="O272" s="778"/>
      <c r="Q272" s="608"/>
    </row>
    <row r="273" spans="3:17" x14ac:dyDescent="0.2">
      <c r="C273" s="773"/>
      <c r="E273" s="773"/>
      <c r="F273" s="774"/>
      <c r="G273" s="775"/>
      <c r="H273" s="774"/>
      <c r="I273" s="407"/>
      <c r="J273" s="407"/>
      <c r="K273" s="786"/>
      <c r="L273" s="779"/>
      <c r="M273" s="776"/>
      <c r="N273" s="777"/>
      <c r="O273" s="778"/>
      <c r="Q273" s="608"/>
    </row>
    <row r="274" spans="3:17" x14ac:dyDescent="0.2">
      <c r="C274" s="773"/>
      <c r="E274" s="773"/>
      <c r="F274" s="774"/>
      <c r="G274" s="775"/>
      <c r="H274" s="774"/>
      <c r="I274" s="407"/>
      <c r="J274" s="407"/>
      <c r="K274" s="786"/>
      <c r="L274" s="779"/>
      <c r="M274" s="776"/>
      <c r="N274" s="777"/>
      <c r="O274" s="778"/>
      <c r="Q274" s="608"/>
    </row>
    <row r="275" spans="3:17" x14ac:dyDescent="0.2">
      <c r="C275" s="773"/>
      <c r="E275" s="773"/>
      <c r="F275" s="774"/>
      <c r="G275" s="775"/>
      <c r="H275" s="774"/>
      <c r="I275" s="407"/>
      <c r="J275" s="407"/>
      <c r="K275" s="786"/>
      <c r="L275" s="779"/>
      <c r="M275" s="776"/>
      <c r="N275" s="777"/>
      <c r="O275" s="778"/>
      <c r="Q275" s="608"/>
    </row>
    <row r="276" spans="3:17" x14ac:dyDescent="0.2">
      <c r="C276" s="773"/>
      <c r="E276" s="773"/>
      <c r="F276" s="774"/>
      <c r="G276" s="775"/>
      <c r="H276" s="774"/>
      <c r="I276" s="407"/>
      <c r="J276" s="407"/>
      <c r="K276" s="786"/>
      <c r="L276" s="779"/>
      <c r="M276" s="776"/>
      <c r="N276" s="777"/>
      <c r="O276" s="778"/>
      <c r="Q276" s="608"/>
    </row>
    <row r="277" spans="3:17" x14ac:dyDescent="0.2">
      <c r="C277" s="773"/>
      <c r="E277" s="773"/>
      <c r="F277" s="774"/>
      <c r="G277" s="775"/>
      <c r="H277" s="774"/>
      <c r="I277" s="407"/>
      <c r="J277" s="407"/>
      <c r="K277" s="786"/>
      <c r="L277" s="779"/>
      <c r="M277" s="776"/>
      <c r="N277" s="777"/>
      <c r="O277" s="778"/>
      <c r="Q277" s="608"/>
    </row>
    <row r="278" spans="3:17" x14ac:dyDescent="0.2">
      <c r="C278" s="773"/>
      <c r="E278" s="773"/>
      <c r="F278" s="774"/>
      <c r="G278" s="775"/>
      <c r="H278" s="774"/>
      <c r="I278" s="407"/>
      <c r="J278" s="407"/>
      <c r="K278" s="786"/>
      <c r="L278" s="779"/>
      <c r="M278" s="776"/>
      <c r="N278" s="777"/>
      <c r="O278" s="778"/>
      <c r="Q278" s="608"/>
    </row>
    <row r="279" spans="3:17" x14ac:dyDescent="0.2">
      <c r="C279" s="773"/>
      <c r="E279" s="773"/>
      <c r="F279" s="774"/>
      <c r="G279" s="775"/>
      <c r="H279" s="774"/>
      <c r="I279" s="407"/>
      <c r="J279" s="407"/>
      <c r="K279" s="786"/>
      <c r="L279" s="779"/>
      <c r="M279" s="776"/>
      <c r="N279" s="777"/>
      <c r="O279" s="778"/>
      <c r="Q279" s="608"/>
    </row>
    <row r="280" spans="3:17" x14ac:dyDescent="0.2">
      <c r="C280" s="773"/>
      <c r="E280" s="773"/>
      <c r="F280" s="774"/>
      <c r="G280" s="775"/>
      <c r="H280" s="774"/>
      <c r="I280" s="407"/>
      <c r="J280" s="407"/>
      <c r="K280" s="786"/>
      <c r="L280" s="779"/>
      <c r="M280" s="776"/>
      <c r="N280" s="777"/>
      <c r="O280" s="778"/>
      <c r="Q280" s="608"/>
    </row>
    <row r="281" spans="3:17" x14ac:dyDescent="0.2">
      <c r="C281" s="773"/>
      <c r="E281" s="773"/>
      <c r="F281" s="774"/>
      <c r="G281" s="775"/>
      <c r="H281" s="774"/>
      <c r="I281" s="407"/>
      <c r="J281" s="407"/>
      <c r="K281" s="786"/>
      <c r="L281" s="779"/>
      <c r="M281" s="776"/>
      <c r="N281" s="777"/>
      <c r="O281" s="778"/>
      <c r="Q281" s="608"/>
    </row>
    <row r="282" spans="3:17" x14ac:dyDescent="0.2">
      <c r="C282" s="773"/>
      <c r="E282" s="773"/>
      <c r="F282" s="774"/>
      <c r="G282" s="775"/>
      <c r="H282" s="774"/>
      <c r="I282" s="407"/>
      <c r="J282" s="407"/>
      <c r="K282" s="786"/>
      <c r="L282" s="779"/>
      <c r="M282" s="776"/>
      <c r="N282" s="777"/>
      <c r="O282" s="778"/>
      <c r="Q282" s="608"/>
    </row>
    <row r="283" spans="3:17" x14ac:dyDescent="0.2">
      <c r="C283" s="773"/>
      <c r="E283" s="773"/>
      <c r="F283" s="774"/>
      <c r="G283" s="775"/>
      <c r="H283" s="774"/>
      <c r="I283" s="407"/>
      <c r="J283" s="407"/>
      <c r="K283" s="786"/>
      <c r="L283" s="779"/>
      <c r="M283" s="776"/>
      <c r="N283" s="777"/>
      <c r="O283" s="778"/>
      <c r="Q283" s="608"/>
    </row>
    <row r="284" spans="3:17" x14ac:dyDescent="0.2">
      <c r="C284" s="773"/>
      <c r="E284" s="773"/>
      <c r="F284" s="774"/>
      <c r="G284" s="775"/>
      <c r="H284" s="774"/>
      <c r="I284" s="407"/>
      <c r="J284" s="407"/>
      <c r="K284" s="786"/>
      <c r="L284" s="779"/>
      <c r="M284" s="776"/>
      <c r="N284" s="777"/>
      <c r="O284" s="778"/>
      <c r="Q284" s="608"/>
    </row>
    <row r="285" spans="3:17" x14ac:dyDescent="0.2">
      <c r="C285" s="773"/>
      <c r="E285" s="773"/>
      <c r="F285" s="774"/>
      <c r="G285" s="775"/>
      <c r="H285" s="774"/>
      <c r="I285" s="407"/>
      <c r="J285" s="407"/>
      <c r="K285" s="786"/>
      <c r="L285" s="779"/>
      <c r="M285" s="776"/>
      <c r="N285" s="777"/>
      <c r="O285" s="778"/>
      <c r="Q285" s="608"/>
    </row>
    <row r="286" spans="3:17" x14ac:dyDescent="0.2">
      <c r="C286" s="773"/>
      <c r="E286" s="773"/>
      <c r="F286" s="774"/>
      <c r="G286" s="775"/>
      <c r="H286" s="774"/>
      <c r="I286" s="407"/>
      <c r="J286" s="407"/>
      <c r="K286" s="786"/>
      <c r="L286" s="779"/>
      <c r="M286" s="776"/>
      <c r="N286" s="777"/>
      <c r="O286" s="778"/>
      <c r="Q286" s="608"/>
    </row>
    <row r="287" spans="3:17" x14ac:dyDescent="0.2">
      <c r="C287" s="773"/>
      <c r="E287" s="773"/>
      <c r="F287" s="774"/>
      <c r="G287" s="775"/>
      <c r="H287" s="774"/>
      <c r="I287" s="407"/>
      <c r="J287" s="407"/>
      <c r="K287" s="786"/>
      <c r="L287" s="779"/>
      <c r="M287" s="776"/>
      <c r="N287" s="777"/>
      <c r="O287" s="778"/>
      <c r="Q287" s="608"/>
    </row>
    <row r="288" spans="3:17" x14ac:dyDescent="0.2">
      <c r="C288" s="773"/>
      <c r="E288" s="773"/>
      <c r="F288" s="774"/>
      <c r="G288" s="775"/>
      <c r="H288" s="774"/>
      <c r="I288" s="407"/>
      <c r="J288" s="407"/>
      <c r="K288" s="786"/>
      <c r="L288" s="779"/>
      <c r="M288" s="776"/>
      <c r="N288" s="777"/>
      <c r="O288" s="778"/>
      <c r="Q288" s="608"/>
    </row>
    <row r="289" spans="3:17" x14ac:dyDescent="0.2">
      <c r="C289" s="773"/>
      <c r="E289" s="773"/>
      <c r="F289" s="774"/>
      <c r="G289" s="775"/>
      <c r="H289" s="774"/>
      <c r="I289" s="407"/>
      <c r="J289" s="407"/>
      <c r="K289" s="786"/>
      <c r="L289" s="779"/>
      <c r="M289" s="776"/>
      <c r="N289" s="777"/>
      <c r="O289" s="778"/>
      <c r="Q289" s="608"/>
    </row>
    <row r="290" spans="3:17" x14ac:dyDescent="0.2">
      <c r="C290" s="773"/>
      <c r="E290" s="773"/>
      <c r="F290" s="774"/>
      <c r="G290" s="775"/>
      <c r="H290" s="774"/>
      <c r="I290" s="407"/>
      <c r="J290" s="407"/>
      <c r="K290" s="786"/>
      <c r="L290" s="779"/>
      <c r="M290" s="776"/>
      <c r="N290" s="777"/>
      <c r="O290" s="778"/>
      <c r="Q290" s="608"/>
    </row>
    <row r="291" spans="3:17" x14ac:dyDescent="0.2">
      <c r="C291" s="773"/>
      <c r="E291" s="773"/>
      <c r="F291" s="774"/>
      <c r="G291" s="775"/>
      <c r="H291" s="774"/>
      <c r="I291" s="407"/>
      <c r="J291" s="407"/>
      <c r="K291" s="786"/>
      <c r="L291" s="779"/>
      <c r="M291" s="776"/>
      <c r="N291" s="777"/>
      <c r="O291" s="778"/>
      <c r="Q291" s="608"/>
    </row>
    <row r="292" spans="3:17" x14ac:dyDescent="0.2">
      <c r="C292" s="773"/>
      <c r="E292" s="773"/>
      <c r="F292" s="774"/>
      <c r="G292" s="775"/>
      <c r="H292" s="774"/>
      <c r="I292" s="407"/>
      <c r="J292" s="407"/>
      <c r="K292" s="786"/>
      <c r="L292" s="779"/>
      <c r="M292" s="776"/>
      <c r="N292" s="777"/>
      <c r="O292" s="778"/>
      <c r="Q292" s="608"/>
    </row>
    <row r="293" spans="3:17" x14ac:dyDescent="0.2">
      <c r="C293" s="773"/>
      <c r="E293" s="773"/>
      <c r="F293" s="774"/>
      <c r="G293" s="775"/>
      <c r="H293" s="774"/>
      <c r="I293" s="407"/>
      <c r="J293" s="407"/>
      <c r="K293" s="786"/>
      <c r="L293" s="779"/>
      <c r="M293" s="776"/>
      <c r="N293" s="777"/>
      <c r="O293" s="778"/>
      <c r="Q293" s="608"/>
    </row>
    <row r="294" spans="3:17" x14ac:dyDescent="0.2">
      <c r="C294" s="773"/>
      <c r="E294" s="773"/>
      <c r="F294" s="774"/>
      <c r="G294" s="775"/>
      <c r="H294" s="774"/>
      <c r="I294" s="407"/>
      <c r="J294" s="407"/>
      <c r="K294" s="786"/>
      <c r="L294" s="779"/>
      <c r="M294" s="776"/>
      <c r="N294" s="777"/>
      <c r="O294" s="778"/>
      <c r="Q294" s="608"/>
    </row>
    <row r="295" spans="3:17" x14ac:dyDescent="0.2">
      <c r="C295" s="773"/>
      <c r="E295" s="773"/>
      <c r="F295" s="774"/>
      <c r="G295" s="775"/>
      <c r="H295" s="774"/>
      <c r="I295" s="407"/>
      <c r="J295" s="407"/>
      <c r="K295" s="786"/>
      <c r="L295" s="779"/>
      <c r="M295" s="776"/>
      <c r="N295" s="777"/>
      <c r="O295" s="778"/>
      <c r="Q295" s="608"/>
    </row>
    <row r="296" spans="3:17" x14ac:dyDescent="0.2">
      <c r="C296" s="773"/>
      <c r="E296" s="773"/>
      <c r="F296" s="774"/>
      <c r="G296" s="775"/>
      <c r="H296" s="774"/>
      <c r="I296" s="407"/>
      <c r="J296" s="407"/>
      <c r="K296" s="786"/>
      <c r="L296" s="779"/>
      <c r="M296" s="776"/>
      <c r="N296" s="777"/>
      <c r="O296" s="778"/>
      <c r="Q296" s="608"/>
    </row>
    <row r="297" spans="3:17" x14ac:dyDescent="0.2">
      <c r="C297" s="773"/>
      <c r="E297" s="773"/>
      <c r="F297" s="774"/>
      <c r="G297" s="775"/>
      <c r="H297" s="774"/>
      <c r="I297" s="407"/>
      <c r="J297" s="407"/>
      <c r="K297" s="786"/>
      <c r="L297" s="779"/>
      <c r="M297" s="776"/>
      <c r="N297" s="777"/>
      <c r="O297" s="778"/>
      <c r="Q297" s="608"/>
    </row>
    <row r="298" spans="3:17" x14ac:dyDescent="0.2">
      <c r="C298" s="773"/>
      <c r="E298" s="773"/>
      <c r="F298" s="774"/>
      <c r="G298" s="775"/>
      <c r="H298" s="774"/>
      <c r="I298" s="407"/>
      <c r="J298" s="407"/>
      <c r="K298" s="786"/>
      <c r="L298" s="779"/>
      <c r="M298" s="776"/>
      <c r="N298" s="777"/>
      <c r="O298" s="778"/>
      <c r="Q298" s="608"/>
    </row>
    <row r="299" spans="3:17" x14ac:dyDescent="0.2">
      <c r="C299" s="773"/>
      <c r="E299" s="773"/>
      <c r="F299" s="774"/>
      <c r="G299" s="775"/>
      <c r="H299" s="774"/>
      <c r="I299" s="407"/>
      <c r="J299" s="407"/>
      <c r="K299" s="786"/>
      <c r="L299" s="779"/>
      <c r="M299" s="776"/>
      <c r="N299" s="777"/>
      <c r="O299" s="778"/>
      <c r="Q299" s="608"/>
    </row>
    <row r="300" spans="3:17" x14ac:dyDescent="0.2">
      <c r="C300" s="773"/>
      <c r="E300" s="773"/>
      <c r="F300" s="774"/>
      <c r="G300" s="775"/>
      <c r="H300" s="774"/>
      <c r="I300" s="407"/>
      <c r="J300" s="407"/>
      <c r="K300" s="786"/>
      <c r="L300" s="779"/>
      <c r="M300" s="776"/>
      <c r="N300" s="777"/>
      <c r="O300" s="778"/>
      <c r="Q300" s="608"/>
    </row>
    <row r="301" spans="3:17" x14ac:dyDescent="0.2">
      <c r="C301" s="773"/>
      <c r="E301" s="773"/>
      <c r="F301" s="774"/>
      <c r="G301" s="775"/>
      <c r="H301" s="774"/>
      <c r="I301" s="407"/>
      <c r="J301" s="407"/>
      <c r="K301" s="786"/>
      <c r="L301" s="779"/>
      <c r="M301" s="776"/>
      <c r="N301" s="777"/>
      <c r="O301" s="778"/>
      <c r="Q301" s="608"/>
    </row>
    <row r="302" spans="3:17" x14ac:dyDescent="0.2">
      <c r="C302" s="773"/>
      <c r="E302" s="773"/>
      <c r="F302" s="774"/>
      <c r="G302" s="775"/>
      <c r="H302" s="774"/>
      <c r="I302" s="407"/>
      <c r="J302" s="407"/>
      <c r="K302" s="786"/>
      <c r="L302" s="779"/>
      <c r="M302" s="776"/>
      <c r="N302" s="777"/>
      <c r="O302" s="778"/>
      <c r="Q302" s="608"/>
    </row>
    <row r="303" spans="3:17" x14ac:dyDescent="0.2">
      <c r="C303" s="773"/>
      <c r="E303" s="773"/>
      <c r="F303" s="774"/>
      <c r="G303" s="775"/>
      <c r="H303" s="774"/>
      <c r="I303" s="407"/>
      <c r="J303" s="407"/>
      <c r="K303" s="786"/>
      <c r="L303" s="779"/>
      <c r="M303" s="776"/>
      <c r="N303" s="777"/>
      <c r="O303" s="778"/>
      <c r="Q303" s="608"/>
    </row>
    <row r="304" spans="3:17" x14ac:dyDescent="0.2">
      <c r="C304" s="773"/>
      <c r="E304" s="773"/>
      <c r="F304" s="774"/>
      <c r="G304" s="775"/>
      <c r="H304" s="774"/>
      <c r="I304" s="407"/>
      <c r="J304" s="407"/>
      <c r="K304" s="786"/>
      <c r="L304" s="779"/>
      <c r="M304" s="776"/>
      <c r="N304" s="777"/>
      <c r="O304" s="778"/>
      <c r="Q304" s="608"/>
    </row>
    <row r="305" spans="3:17" x14ac:dyDescent="0.2">
      <c r="C305" s="773"/>
      <c r="E305" s="773"/>
      <c r="F305" s="774"/>
      <c r="G305" s="775"/>
      <c r="H305" s="774"/>
      <c r="I305" s="407"/>
      <c r="J305" s="407"/>
      <c r="K305" s="786"/>
      <c r="L305" s="779"/>
      <c r="M305" s="776"/>
      <c r="N305" s="777"/>
      <c r="O305" s="778"/>
      <c r="Q305" s="608"/>
    </row>
    <row r="306" spans="3:17" x14ac:dyDescent="0.2">
      <c r="C306" s="773"/>
      <c r="E306" s="773"/>
      <c r="F306" s="774"/>
      <c r="G306" s="775"/>
      <c r="H306" s="774"/>
      <c r="I306" s="407"/>
      <c r="J306" s="407"/>
      <c r="K306" s="786"/>
      <c r="L306" s="779"/>
      <c r="M306" s="776"/>
      <c r="N306" s="777"/>
      <c r="O306" s="778"/>
      <c r="Q306" s="608"/>
    </row>
    <row r="307" spans="3:17" x14ac:dyDescent="0.2">
      <c r="C307" s="773"/>
      <c r="E307" s="773"/>
      <c r="F307" s="774"/>
      <c r="G307" s="775"/>
      <c r="H307" s="774"/>
      <c r="I307" s="407"/>
      <c r="J307" s="407"/>
      <c r="K307" s="786"/>
      <c r="L307" s="779"/>
      <c r="M307" s="776"/>
      <c r="N307" s="777"/>
      <c r="O307" s="778"/>
      <c r="Q307" s="608"/>
    </row>
    <row r="308" spans="3:17" x14ac:dyDescent="0.2">
      <c r="C308" s="773"/>
      <c r="E308" s="773"/>
      <c r="F308" s="774"/>
      <c r="G308" s="775"/>
      <c r="H308" s="774"/>
      <c r="I308" s="407"/>
      <c r="J308" s="407"/>
      <c r="K308" s="786"/>
      <c r="L308" s="779"/>
      <c r="M308" s="776"/>
      <c r="N308" s="777"/>
      <c r="O308" s="778"/>
      <c r="Q308" s="608"/>
    </row>
    <row r="309" spans="3:17" x14ac:dyDescent="0.2">
      <c r="C309" s="773"/>
      <c r="E309" s="773"/>
      <c r="F309" s="774"/>
      <c r="G309" s="775"/>
      <c r="H309" s="774"/>
      <c r="I309" s="407"/>
      <c r="J309" s="407"/>
      <c r="K309" s="786"/>
      <c r="L309" s="779"/>
      <c r="M309" s="776"/>
      <c r="N309" s="777"/>
      <c r="O309" s="778"/>
      <c r="Q309" s="608"/>
    </row>
    <row r="310" spans="3:17" x14ac:dyDescent="0.2">
      <c r="C310" s="773"/>
      <c r="E310" s="773"/>
      <c r="F310" s="774"/>
      <c r="G310" s="775"/>
      <c r="H310" s="774"/>
      <c r="I310" s="407"/>
      <c r="J310" s="407"/>
      <c r="K310" s="786"/>
      <c r="L310" s="779"/>
      <c r="M310" s="776"/>
      <c r="N310" s="777"/>
      <c r="O310" s="778"/>
      <c r="Q310" s="608"/>
    </row>
    <row r="311" spans="3:17" x14ac:dyDescent="0.2">
      <c r="C311" s="773"/>
      <c r="E311" s="773"/>
      <c r="F311" s="774"/>
      <c r="G311" s="775"/>
      <c r="H311" s="774"/>
      <c r="I311" s="407"/>
      <c r="J311" s="407"/>
      <c r="K311" s="786"/>
      <c r="L311" s="779"/>
      <c r="M311" s="776"/>
      <c r="N311" s="777"/>
      <c r="O311" s="778"/>
      <c r="Q311" s="608"/>
    </row>
    <row r="312" spans="3:17" x14ac:dyDescent="0.2">
      <c r="C312" s="773"/>
      <c r="E312" s="773"/>
      <c r="F312" s="774"/>
      <c r="G312" s="775"/>
      <c r="H312" s="774"/>
      <c r="I312" s="407"/>
      <c r="J312" s="407"/>
      <c r="K312" s="786"/>
      <c r="L312" s="779"/>
      <c r="M312" s="776"/>
      <c r="N312" s="777"/>
      <c r="O312" s="778"/>
      <c r="Q312" s="608"/>
    </row>
    <row r="313" spans="3:17" x14ac:dyDescent="0.2">
      <c r="C313" s="773"/>
      <c r="E313" s="773"/>
      <c r="F313" s="774"/>
      <c r="G313" s="775"/>
      <c r="H313" s="774"/>
      <c r="I313" s="407"/>
      <c r="J313" s="407"/>
      <c r="K313" s="786"/>
      <c r="L313" s="779"/>
      <c r="M313" s="776"/>
      <c r="N313" s="777"/>
      <c r="O313" s="778"/>
      <c r="Q313" s="608"/>
    </row>
    <row r="314" spans="3:17" x14ac:dyDescent="0.2">
      <c r="C314" s="773"/>
      <c r="E314" s="773"/>
      <c r="F314" s="774"/>
      <c r="G314" s="775"/>
      <c r="H314" s="774"/>
      <c r="I314" s="407"/>
      <c r="J314" s="407"/>
      <c r="K314" s="786"/>
      <c r="L314" s="779"/>
      <c r="M314" s="776"/>
      <c r="N314" s="777"/>
      <c r="O314" s="778"/>
    </row>
    <row r="315" spans="3:17" x14ac:dyDescent="0.2">
      <c r="C315" s="773"/>
      <c r="E315" s="773"/>
      <c r="F315" s="774"/>
      <c r="G315" s="775"/>
      <c r="H315" s="774"/>
      <c r="I315" s="407"/>
      <c r="J315" s="407"/>
      <c r="K315" s="786"/>
      <c r="L315" s="779"/>
      <c r="M315" s="776"/>
      <c r="N315" s="777"/>
      <c r="O315" s="778"/>
    </row>
    <row r="316" spans="3:17" x14ac:dyDescent="0.2">
      <c r="C316" s="773"/>
      <c r="E316" s="773"/>
      <c r="F316" s="774"/>
      <c r="G316" s="775"/>
      <c r="H316" s="774"/>
      <c r="I316" s="407"/>
      <c r="J316" s="407"/>
      <c r="K316" s="786"/>
      <c r="L316" s="779"/>
      <c r="M316" s="776"/>
      <c r="N316" s="777"/>
      <c r="O316" s="778"/>
    </row>
    <row r="317" spans="3:17" x14ac:dyDescent="0.2">
      <c r="C317" s="773"/>
      <c r="E317" s="773"/>
      <c r="F317" s="774"/>
      <c r="G317" s="775"/>
      <c r="H317" s="774"/>
      <c r="I317" s="407"/>
      <c r="J317" s="407"/>
      <c r="K317" s="786"/>
      <c r="L317" s="779"/>
      <c r="M317" s="776"/>
      <c r="N317" s="777"/>
      <c r="O317" s="778"/>
    </row>
    <row r="318" spans="3:17" x14ac:dyDescent="0.2">
      <c r="C318" s="773"/>
      <c r="E318" s="773"/>
      <c r="F318" s="774"/>
      <c r="G318" s="775"/>
      <c r="H318" s="774"/>
      <c r="I318" s="407"/>
      <c r="J318" s="407"/>
      <c r="K318" s="786"/>
      <c r="L318" s="779"/>
      <c r="M318" s="776"/>
      <c r="N318" s="777"/>
      <c r="O318" s="778"/>
    </row>
    <row r="319" spans="3:17" x14ac:dyDescent="0.2">
      <c r="C319" s="773"/>
      <c r="E319" s="773"/>
      <c r="F319" s="774"/>
      <c r="G319" s="775"/>
      <c r="H319" s="774"/>
      <c r="I319" s="407"/>
      <c r="J319" s="407"/>
      <c r="K319" s="786"/>
      <c r="L319" s="779"/>
      <c r="M319" s="776"/>
      <c r="N319" s="777"/>
      <c r="O319" s="778"/>
    </row>
    <row r="320" spans="3:17" x14ac:dyDescent="0.2">
      <c r="C320" s="773"/>
      <c r="E320" s="773"/>
      <c r="F320" s="774"/>
      <c r="G320" s="775"/>
      <c r="H320" s="774"/>
      <c r="I320" s="407"/>
      <c r="J320" s="407"/>
      <c r="K320" s="786"/>
      <c r="L320" s="779"/>
      <c r="M320" s="776"/>
      <c r="N320" s="777"/>
      <c r="O320" s="778"/>
    </row>
    <row r="321" spans="3:15" x14ac:dyDescent="0.2">
      <c r="C321" s="773"/>
      <c r="E321" s="773"/>
      <c r="F321" s="774"/>
      <c r="G321" s="775"/>
      <c r="H321" s="774"/>
      <c r="I321" s="407"/>
      <c r="J321" s="407"/>
      <c r="K321" s="786"/>
      <c r="L321" s="779"/>
      <c r="M321" s="776"/>
      <c r="N321" s="777"/>
      <c r="O321" s="778"/>
    </row>
    <row r="322" spans="3:15" x14ac:dyDescent="0.2">
      <c r="C322" s="773"/>
      <c r="E322" s="773"/>
      <c r="F322" s="774"/>
      <c r="G322" s="775"/>
      <c r="H322" s="774"/>
      <c r="I322" s="407"/>
      <c r="J322" s="407"/>
      <c r="K322" s="786"/>
      <c r="L322" s="779"/>
      <c r="M322" s="776"/>
      <c r="N322" s="777"/>
      <c r="O322" s="778"/>
    </row>
    <row r="323" spans="3:15" x14ac:dyDescent="0.2">
      <c r="C323" s="773"/>
      <c r="E323" s="773"/>
      <c r="F323" s="774"/>
      <c r="G323" s="775"/>
      <c r="H323" s="774"/>
      <c r="I323" s="407"/>
      <c r="J323" s="407"/>
      <c r="K323" s="786"/>
      <c r="L323" s="779"/>
      <c r="M323" s="776"/>
      <c r="N323" s="777"/>
      <c r="O323" s="778"/>
    </row>
    <row r="324" spans="3:15" x14ac:dyDescent="0.2">
      <c r="C324" s="773"/>
      <c r="E324" s="773"/>
      <c r="F324" s="774"/>
      <c r="G324" s="775"/>
      <c r="H324" s="774"/>
      <c r="I324" s="407"/>
      <c r="J324" s="407"/>
      <c r="K324" s="786"/>
      <c r="L324" s="779"/>
      <c r="M324" s="776"/>
      <c r="N324" s="777"/>
      <c r="O324" s="778"/>
    </row>
    <row r="325" spans="3:15" x14ac:dyDescent="0.2">
      <c r="C325" s="773"/>
      <c r="E325" s="773"/>
      <c r="F325" s="774"/>
      <c r="G325" s="775"/>
      <c r="H325" s="774"/>
      <c r="I325" s="407"/>
      <c r="J325" s="407"/>
      <c r="K325" s="786"/>
      <c r="L325" s="779"/>
      <c r="M325" s="776"/>
      <c r="N325" s="777"/>
      <c r="O325" s="778"/>
    </row>
    <row r="326" spans="3:15" x14ac:dyDescent="0.2">
      <c r="C326" s="773"/>
      <c r="E326" s="773"/>
      <c r="F326" s="774"/>
      <c r="G326" s="775"/>
      <c r="H326" s="774"/>
      <c r="I326" s="407"/>
      <c r="J326" s="407"/>
      <c r="K326" s="786"/>
      <c r="L326" s="779"/>
      <c r="M326" s="776"/>
      <c r="N326" s="777"/>
      <c r="O326" s="778"/>
    </row>
    <row r="327" spans="3:15" x14ac:dyDescent="0.2">
      <c r="C327" s="773"/>
      <c r="E327" s="773"/>
      <c r="F327" s="774"/>
      <c r="G327" s="775"/>
      <c r="H327" s="774"/>
      <c r="I327" s="407"/>
      <c r="J327" s="407"/>
      <c r="K327" s="786"/>
      <c r="L327" s="779"/>
      <c r="M327" s="776"/>
      <c r="N327" s="777"/>
      <c r="O327" s="778"/>
    </row>
    <row r="328" spans="3:15" x14ac:dyDescent="0.2">
      <c r="C328" s="773"/>
      <c r="E328" s="773"/>
      <c r="F328" s="774"/>
      <c r="G328" s="775"/>
      <c r="H328" s="774"/>
      <c r="I328" s="407"/>
      <c r="J328" s="407"/>
      <c r="K328" s="786"/>
      <c r="L328" s="779"/>
      <c r="M328" s="776"/>
      <c r="N328" s="777"/>
      <c r="O328" s="778"/>
    </row>
    <row r="329" spans="3:15" x14ac:dyDescent="0.2">
      <c r="C329" s="773"/>
      <c r="E329" s="773"/>
      <c r="F329" s="774"/>
      <c r="G329" s="775"/>
      <c r="H329" s="774"/>
      <c r="I329" s="407"/>
      <c r="J329" s="407"/>
      <c r="K329" s="786"/>
      <c r="L329" s="779"/>
      <c r="M329" s="776"/>
      <c r="N329" s="777"/>
      <c r="O329" s="778"/>
    </row>
    <row r="330" spans="3:15" x14ac:dyDescent="0.2">
      <c r="C330" s="773"/>
      <c r="E330" s="773"/>
      <c r="F330" s="774"/>
      <c r="G330" s="775"/>
      <c r="H330" s="774"/>
      <c r="I330" s="407"/>
      <c r="J330" s="407"/>
      <c r="K330" s="786"/>
      <c r="L330" s="779"/>
      <c r="M330" s="776"/>
      <c r="N330" s="777"/>
      <c r="O330" s="778"/>
    </row>
    <row r="331" spans="3:15" x14ac:dyDescent="0.2">
      <c r="C331" s="773"/>
      <c r="E331" s="773"/>
      <c r="F331" s="774"/>
      <c r="G331" s="775"/>
      <c r="H331" s="774"/>
      <c r="I331" s="407"/>
      <c r="J331" s="407"/>
      <c r="K331" s="786"/>
      <c r="L331" s="779"/>
      <c r="M331" s="776"/>
      <c r="N331" s="777"/>
      <c r="O331" s="778"/>
    </row>
    <row r="332" spans="3:15" x14ac:dyDescent="0.2">
      <c r="C332" s="773"/>
      <c r="E332" s="773"/>
      <c r="F332" s="774"/>
      <c r="G332" s="775"/>
      <c r="H332" s="774"/>
      <c r="I332" s="407"/>
      <c r="J332" s="407"/>
      <c r="K332" s="786"/>
      <c r="L332" s="779"/>
      <c r="M332" s="776"/>
      <c r="N332" s="777"/>
      <c r="O332" s="778"/>
    </row>
    <row r="333" spans="3:15" x14ac:dyDescent="0.2">
      <c r="C333" s="773"/>
      <c r="E333" s="773"/>
      <c r="F333" s="774"/>
      <c r="G333" s="775"/>
      <c r="H333" s="774"/>
      <c r="I333" s="407"/>
      <c r="J333" s="407"/>
      <c r="K333" s="786"/>
      <c r="L333" s="779"/>
      <c r="M333" s="776"/>
      <c r="N333" s="777"/>
      <c r="O333" s="778"/>
    </row>
    <row r="334" spans="3:15" x14ac:dyDescent="0.2">
      <c r="C334" s="773"/>
      <c r="E334" s="773"/>
      <c r="F334" s="774"/>
      <c r="G334" s="775"/>
      <c r="H334" s="774"/>
      <c r="I334" s="407"/>
      <c r="J334" s="407"/>
      <c r="K334" s="786"/>
      <c r="L334" s="779"/>
      <c r="M334" s="776"/>
      <c r="N334" s="777"/>
      <c r="O334" s="778"/>
    </row>
    <row r="335" spans="3:15" x14ac:dyDescent="0.2">
      <c r="C335" s="773"/>
      <c r="E335" s="773"/>
      <c r="F335" s="774"/>
      <c r="G335" s="775"/>
      <c r="H335" s="774"/>
      <c r="I335" s="407"/>
      <c r="J335" s="407"/>
      <c r="K335" s="786"/>
      <c r="L335" s="779"/>
      <c r="M335" s="776"/>
      <c r="N335" s="777"/>
      <c r="O335" s="778"/>
    </row>
    <row r="336" spans="3:15" x14ac:dyDescent="0.2">
      <c r="C336" s="773"/>
      <c r="E336" s="773"/>
      <c r="F336" s="774"/>
      <c r="G336" s="775"/>
      <c r="H336" s="774"/>
      <c r="I336" s="407"/>
      <c r="J336" s="407"/>
      <c r="K336" s="786"/>
      <c r="L336" s="779"/>
      <c r="M336" s="776"/>
      <c r="N336" s="777"/>
      <c r="O336" s="778"/>
    </row>
    <row r="337" spans="3:15" x14ac:dyDescent="0.2">
      <c r="C337" s="773"/>
      <c r="E337" s="773"/>
      <c r="F337" s="774"/>
      <c r="G337" s="775"/>
      <c r="H337" s="774"/>
      <c r="I337" s="407"/>
      <c r="J337" s="407"/>
      <c r="K337" s="786"/>
      <c r="L337" s="779"/>
      <c r="M337" s="776"/>
      <c r="N337" s="777"/>
      <c r="O337" s="778"/>
    </row>
    <row r="338" spans="3:15" x14ac:dyDescent="0.2">
      <c r="C338" s="773"/>
      <c r="E338" s="773"/>
      <c r="F338" s="774"/>
      <c r="G338" s="775"/>
      <c r="H338" s="774"/>
      <c r="I338" s="407"/>
      <c r="J338" s="407"/>
      <c r="K338" s="786"/>
      <c r="L338" s="779"/>
      <c r="M338" s="776"/>
      <c r="N338" s="777"/>
      <c r="O338" s="778"/>
    </row>
    <row r="339" spans="3:15" x14ac:dyDescent="0.2">
      <c r="C339" s="773"/>
      <c r="E339" s="773"/>
      <c r="F339" s="774"/>
      <c r="G339" s="775"/>
      <c r="H339" s="774"/>
      <c r="I339" s="407"/>
      <c r="J339" s="407"/>
      <c r="K339" s="786"/>
      <c r="L339" s="779"/>
      <c r="M339" s="776"/>
      <c r="N339" s="777"/>
      <c r="O339" s="778"/>
    </row>
    <row r="340" spans="3:15" x14ac:dyDescent="0.2">
      <c r="C340" s="773"/>
      <c r="E340" s="773"/>
      <c r="F340" s="774"/>
      <c r="G340" s="775"/>
      <c r="H340" s="774"/>
      <c r="I340" s="407"/>
      <c r="J340" s="407"/>
      <c r="K340" s="786"/>
      <c r="L340" s="779"/>
      <c r="M340" s="776"/>
      <c r="N340" s="777"/>
      <c r="O340" s="778"/>
    </row>
    <row r="341" spans="3:15" x14ac:dyDescent="0.2">
      <c r="C341" s="773"/>
      <c r="E341" s="773"/>
      <c r="F341" s="774"/>
      <c r="G341" s="775"/>
      <c r="H341" s="774"/>
      <c r="I341" s="407"/>
      <c r="J341" s="407"/>
      <c r="K341" s="786"/>
      <c r="L341" s="779"/>
      <c r="M341" s="776"/>
      <c r="N341" s="777"/>
      <c r="O341" s="778"/>
    </row>
    <row r="342" spans="3:15" x14ac:dyDescent="0.2">
      <c r="C342" s="773"/>
      <c r="E342" s="773"/>
      <c r="F342" s="774"/>
      <c r="G342" s="775"/>
      <c r="H342" s="774"/>
      <c r="I342" s="407"/>
      <c r="J342" s="407"/>
      <c r="K342" s="786"/>
      <c r="L342" s="779"/>
      <c r="M342" s="776"/>
      <c r="N342" s="777"/>
      <c r="O342" s="778"/>
    </row>
    <row r="343" spans="3:15" x14ac:dyDescent="0.2">
      <c r="C343" s="773"/>
      <c r="E343" s="773"/>
      <c r="F343" s="774"/>
      <c r="G343" s="775"/>
      <c r="H343" s="774"/>
      <c r="I343" s="407"/>
      <c r="J343" s="407"/>
      <c r="K343" s="786"/>
      <c r="L343" s="779"/>
      <c r="M343" s="776"/>
      <c r="N343" s="777"/>
      <c r="O343" s="778"/>
    </row>
    <row r="344" spans="3:15" x14ac:dyDescent="0.2">
      <c r="C344" s="773"/>
      <c r="E344" s="773"/>
      <c r="F344" s="774"/>
      <c r="G344" s="775"/>
      <c r="H344" s="774"/>
      <c r="I344" s="407"/>
      <c r="J344" s="407"/>
      <c r="K344" s="786"/>
      <c r="L344" s="779"/>
      <c r="M344" s="776"/>
      <c r="N344" s="777"/>
      <c r="O344" s="778"/>
    </row>
    <row r="345" spans="3:15" x14ac:dyDescent="0.2">
      <c r="C345" s="773"/>
      <c r="E345" s="773"/>
      <c r="F345" s="774"/>
      <c r="G345" s="775"/>
      <c r="H345" s="774"/>
      <c r="I345" s="407"/>
      <c r="J345" s="407"/>
      <c r="K345" s="786"/>
      <c r="L345" s="779"/>
      <c r="M345" s="776"/>
      <c r="N345" s="777"/>
      <c r="O345" s="778"/>
    </row>
    <row r="346" spans="3:15" x14ac:dyDescent="0.2">
      <c r="C346" s="773"/>
      <c r="E346" s="773"/>
      <c r="F346" s="774"/>
      <c r="G346" s="775"/>
      <c r="H346" s="774"/>
      <c r="I346" s="407"/>
      <c r="J346" s="407"/>
      <c r="K346" s="786"/>
      <c r="L346" s="779"/>
      <c r="M346" s="776"/>
      <c r="N346" s="777"/>
      <c r="O346" s="778"/>
    </row>
    <row r="347" spans="3:15" x14ac:dyDescent="0.2">
      <c r="C347" s="773"/>
      <c r="E347" s="773"/>
      <c r="F347" s="774"/>
      <c r="G347" s="775"/>
      <c r="H347" s="774"/>
      <c r="I347" s="407"/>
      <c r="J347" s="407"/>
      <c r="K347" s="786"/>
      <c r="L347" s="779"/>
      <c r="M347" s="776"/>
      <c r="N347" s="777"/>
      <c r="O347" s="778"/>
    </row>
    <row r="348" spans="3:15" x14ac:dyDescent="0.2">
      <c r="C348" s="773"/>
      <c r="E348" s="773"/>
      <c r="F348" s="774"/>
      <c r="G348" s="775"/>
      <c r="H348" s="774"/>
      <c r="I348" s="407"/>
      <c r="J348" s="407"/>
      <c r="K348" s="786"/>
      <c r="L348" s="779"/>
      <c r="M348" s="776"/>
      <c r="N348" s="777"/>
      <c r="O348" s="778"/>
    </row>
    <row r="349" spans="3:15" x14ac:dyDescent="0.2">
      <c r="C349" s="773"/>
      <c r="E349" s="773"/>
      <c r="F349" s="774"/>
      <c r="G349" s="775"/>
      <c r="H349" s="774"/>
      <c r="I349" s="407"/>
      <c r="J349" s="407"/>
      <c r="K349" s="786"/>
      <c r="L349" s="779"/>
      <c r="M349" s="776"/>
      <c r="N349" s="777"/>
      <c r="O349" s="778"/>
    </row>
    <row r="350" spans="3:15" x14ac:dyDescent="0.2">
      <c r="C350" s="773"/>
      <c r="E350" s="773"/>
      <c r="F350" s="774"/>
      <c r="G350" s="775"/>
      <c r="H350" s="774"/>
      <c r="I350" s="407"/>
      <c r="J350" s="407"/>
      <c r="K350" s="786"/>
      <c r="L350" s="779"/>
      <c r="M350" s="776"/>
      <c r="N350" s="777"/>
      <c r="O350" s="778"/>
    </row>
    <row r="351" spans="3:15" x14ac:dyDescent="0.2">
      <c r="C351" s="773"/>
      <c r="E351" s="773"/>
      <c r="F351" s="774"/>
      <c r="G351" s="775"/>
      <c r="H351" s="774"/>
      <c r="I351" s="407"/>
      <c r="J351" s="407"/>
      <c r="K351" s="786"/>
      <c r="L351" s="779"/>
      <c r="M351" s="776"/>
      <c r="N351" s="777"/>
      <c r="O351" s="778"/>
    </row>
    <row r="352" spans="3:15" x14ac:dyDescent="0.2">
      <c r="C352" s="773"/>
      <c r="E352" s="773"/>
      <c r="F352" s="774"/>
      <c r="G352" s="775"/>
      <c r="H352" s="774"/>
      <c r="I352" s="407"/>
      <c r="J352" s="407"/>
      <c r="K352" s="786"/>
      <c r="L352" s="779"/>
      <c r="M352" s="776"/>
      <c r="N352" s="777"/>
      <c r="O352" s="778"/>
    </row>
    <row r="353" spans="3:15" x14ac:dyDescent="0.2">
      <c r="C353" s="773"/>
      <c r="E353" s="773"/>
      <c r="F353" s="774"/>
      <c r="G353" s="775"/>
      <c r="H353" s="774"/>
      <c r="I353" s="407"/>
      <c r="J353" s="407"/>
      <c r="K353" s="786"/>
      <c r="L353" s="779"/>
      <c r="M353" s="776"/>
      <c r="N353" s="777"/>
      <c r="O353" s="778"/>
    </row>
    <row r="354" spans="3:15" x14ac:dyDescent="0.2">
      <c r="C354" s="773"/>
      <c r="E354" s="773"/>
      <c r="F354" s="774"/>
      <c r="G354" s="775"/>
      <c r="H354" s="774"/>
      <c r="I354" s="407"/>
      <c r="J354" s="407"/>
      <c r="K354" s="786"/>
      <c r="L354" s="779"/>
      <c r="M354" s="776"/>
      <c r="N354" s="777"/>
      <c r="O354" s="778"/>
    </row>
    <row r="355" spans="3:15" x14ac:dyDescent="0.2">
      <c r="C355" s="773"/>
      <c r="E355" s="773"/>
      <c r="F355" s="774"/>
      <c r="G355" s="775"/>
      <c r="H355" s="774"/>
      <c r="I355" s="407"/>
      <c r="J355" s="407"/>
      <c r="K355" s="786"/>
      <c r="L355" s="779"/>
      <c r="M355" s="776"/>
      <c r="N355" s="777"/>
      <c r="O355" s="778"/>
    </row>
    <row r="356" spans="3:15" x14ac:dyDescent="0.2">
      <c r="C356" s="773"/>
      <c r="E356" s="773"/>
      <c r="F356" s="774"/>
      <c r="G356" s="775"/>
      <c r="H356" s="774"/>
      <c r="I356" s="407"/>
      <c r="J356" s="407"/>
      <c r="K356" s="786"/>
      <c r="L356" s="779"/>
      <c r="M356" s="776"/>
      <c r="N356" s="777"/>
      <c r="O356" s="778"/>
    </row>
    <row r="357" spans="3:15" x14ac:dyDescent="0.2">
      <c r="C357" s="773"/>
      <c r="E357" s="773"/>
      <c r="F357" s="774"/>
      <c r="G357" s="775"/>
      <c r="H357" s="774"/>
      <c r="I357" s="407"/>
      <c r="J357" s="407"/>
      <c r="K357" s="786"/>
      <c r="L357" s="779"/>
      <c r="M357" s="776"/>
      <c r="N357" s="777"/>
      <c r="O357" s="778"/>
    </row>
    <row r="358" spans="3:15" x14ac:dyDescent="0.2">
      <c r="C358" s="773"/>
      <c r="E358" s="773"/>
      <c r="F358" s="774"/>
      <c r="G358" s="775"/>
      <c r="H358" s="774"/>
      <c r="I358" s="407"/>
      <c r="J358" s="407"/>
      <c r="K358" s="786"/>
      <c r="L358" s="779"/>
      <c r="M358" s="776"/>
      <c r="N358" s="777"/>
      <c r="O358" s="778"/>
    </row>
    <row r="359" spans="3:15" x14ac:dyDescent="0.2">
      <c r="C359" s="773"/>
      <c r="E359" s="773"/>
      <c r="F359" s="774"/>
      <c r="G359" s="775"/>
      <c r="H359" s="774"/>
      <c r="I359" s="407"/>
      <c r="J359" s="407"/>
      <c r="K359" s="786"/>
      <c r="L359" s="779"/>
      <c r="M359" s="776"/>
      <c r="N359" s="777"/>
      <c r="O359" s="778"/>
    </row>
    <row r="360" spans="3:15" x14ac:dyDescent="0.2">
      <c r="C360" s="773"/>
      <c r="E360" s="773"/>
      <c r="F360" s="774"/>
      <c r="G360" s="775"/>
      <c r="H360" s="774"/>
      <c r="I360" s="407"/>
      <c r="J360" s="407"/>
      <c r="K360" s="786"/>
      <c r="L360" s="779"/>
      <c r="M360" s="776"/>
      <c r="N360" s="777"/>
      <c r="O360" s="778"/>
    </row>
    <row r="361" spans="3:15" x14ac:dyDescent="0.2">
      <c r="C361" s="773"/>
      <c r="E361" s="773"/>
      <c r="F361" s="774"/>
      <c r="G361" s="775"/>
      <c r="H361" s="774"/>
      <c r="I361" s="407"/>
      <c r="J361" s="407"/>
      <c r="K361" s="786"/>
      <c r="L361" s="779"/>
      <c r="M361" s="776"/>
      <c r="N361" s="777"/>
      <c r="O361" s="778"/>
    </row>
    <row r="362" spans="3:15" x14ac:dyDescent="0.2">
      <c r="C362" s="773"/>
      <c r="E362" s="773"/>
      <c r="F362" s="774"/>
      <c r="G362" s="775"/>
      <c r="H362" s="774"/>
      <c r="I362" s="407"/>
      <c r="J362" s="407"/>
      <c r="K362" s="786"/>
      <c r="L362" s="779"/>
      <c r="M362" s="776"/>
      <c r="N362" s="777"/>
      <c r="O362" s="778"/>
    </row>
    <row r="363" spans="3:15" x14ac:dyDescent="0.2">
      <c r="C363" s="773"/>
      <c r="E363" s="773"/>
      <c r="F363" s="774"/>
      <c r="G363" s="775"/>
      <c r="H363" s="774"/>
      <c r="I363" s="407"/>
      <c r="J363" s="407"/>
      <c r="K363" s="786"/>
      <c r="L363" s="779"/>
      <c r="M363" s="776"/>
      <c r="N363" s="777"/>
      <c r="O363" s="778"/>
    </row>
    <row r="364" spans="3:15" x14ac:dyDescent="0.2">
      <c r="C364" s="773"/>
      <c r="E364" s="773"/>
      <c r="F364" s="774"/>
      <c r="G364" s="775"/>
      <c r="H364" s="774"/>
      <c r="I364" s="407"/>
      <c r="J364" s="407"/>
      <c r="K364" s="786"/>
      <c r="L364" s="779"/>
      <c r="M364" s="776"/>
      <c r="N364" s="777"/>
      <c r="O364" s="778"/>
    </row>
    <row r="365" spans="3:15" x14ac:dyDescent="0.2">
      <c r="C365" s="773"/>
      <c r="E365" s="773"/>
      <c r="F365" s="774"/>
      <c r="G365" s="775"/>
      <c r="H365" s="774"/>
      <c r="I365" s="407"/>
      <c r="J365" s="407"/>
      <c r="K365" s="786"/>
      <c r="L365" s="779"/>
      <c r="M365" s="776"/>
      <c r="N365" s="777"/>
      <c r="O365" s="778"/>
    </row>
    <row r="366" spans="3:15" x14ac:dyDescent="0.2">
      <c r="C366" s="773"/>
      <c r="E366" s="773"/>
      <c r="F366" s="774"/>
      <c r="G366" s="775"/>
      <c r="H366" s="774"/>
      <c r="I366" s="407"/>
      <c r="J366" s="407"/>
      <c r="K366" s="786"/>
      <c r="L366" s="779"/>
      <c r="M366" s="776"/>
      <c r="N366" s="777"/>
      <c r="O366" s="778"/>
    </row>
    <row r="367" spans="3:15" x14ac:dyDescent="0.2">
      <c r="C367" s="773"/>
      <c r="E367" s="773"/>
      <c r="F367" s="774"/>
      <c r="G367" s="775"/>
      <c r="H367" s="774"/>
      <c r="I367" s="407"/>
      <c r="J367" s="407"/>
      <c r="K367" s="786"/>
      <c r="L367" s="779"/>
      <c r="M367" s="776"/>
      <c r="N367" s="777"/>
      <c r="O367" s="778"/>
    </row>
    <row r="368" spans="3:15" x14ac:dyDescent="0.2">
      <c r="C368" s="773"/>
      <c r="E368" s="773"/>
      <c r="F368" s="774"/>
      <c r="G368" s="775"/>
      <c r="H368" s="774"/>
      <c r="I368" s="407"/>
      <c r="J368" s="407"/>
      <c r="K368" s="786"/>
      <c r="L368" s="779"/>
      <c r="M368" s="776"/>
      <c r="N368" s="777"/>
      <c r="O368" s="778"/>
    </row>
    <row r="369" spans="3:15" x14ac:dyDescent="0.2">
      <c r="C369" s="773"/>
      <c r="E369" s="773"/>
      <c r="F369" s="774"/>
      <c r="G369" s="775"/>
      <c r="H369" s="774"/>
      <c r="I369" s="407"/>
      <c r="J369" s="407"/>
      <c r="K369" s="786"/>
      <c r="L369" s="779"/>
      <c r="M369" s="776"/>
      <c r="N369" s="777"/>
      <c r="O369" s="778"/>
    </row>
    <row r="370" spans="3:15" x14ac:dyDescent="0.2">
      <c r="C370" s="773"/>
      <c r="E370" s="773"/>
      <c r="F370" s="774"/>
      <c r="G370" s="775"/>
      <c r="H370" s="774"/>
      <c r="I370" s="407"/>
      <c r="J370" s="407"/>
      <c r="K370" s="786"/>
      <c r="L370" s="779"/>
      <c r="M370" s="776"/>
      <c r="N370" s="777"/>
      <c r="O370" s="778"/>
    </row>
    <row r="371" spans="3:15" x14ac:dyDescent="0.2">
      <c r="C371" s="773"/>
      <c r="E371" s="773"/>
      <c r="F371" s="774"/>
      <c r="G371" s="775"/>
      <c r="H371" s="774"/>
      <c r="I371" s="407"/>
      <c r="J371" s="407"/>
      <c r="K371" s="786"/>
      <c r="L371" s="779"/>
      <c r="M371" s="776"/>
      <c r="N371" s="777"/>
      <c r="O371" s="778"/>
    </row>
    <row r="372" spans="3:15" x14ac:dyDescent="0.2">
      <c r="C372" s="773"/>
      <c r="E372" s="773"/>
      <c r="F372" s="774"/>
      <c r="G372" s="775"/>
      <c r="H372" s="774"/>
      <c r="I372" s="407"/>
      <c r="J372" s="407"/>
      <c r="K372" s="786"/>
      <c r="L372" s="779"/>
      <c r="M372" s="776"/>
      <c r="N372" s="777"/>
      <c r="O372" s="778"/>
    </row>
    <row r="373" spans="3:15" x14ac:dyDescent="0.2">
      <c r="C373" s="773"/>
      <c r="E373" s="773"/>
      <c r="F373" s="774"/>
      <c r="G373" s="775"/>
      <c r="H373" s="774"/>
      <c r="I373" s="407"/>
      <c r="J373" s="407"/>
      <c r="K373" s="786"/>
      <c r="L373" s="779"/>
      <c r="M373" s="776"/>
      <c r="N373" s="777"/>
      <c r="O373" s="778"/>
    </row>
    <row r="374" spans="3:15" x14ac:dyDescent="0.2">
      <c r="C374" s="773"/>
      <c r="E374" s="773"/>
      <c r="F374" s="774"/>
      <c r="G374" s="775"/>
      <c r="H374" s="774"/>
      <c r="I374" s="407"/>
      <c r="J374" s="407"/>
      <c r="K374" s="786"/>
      <c r="L374" s="779"/>
      <c r="M374" s="776"/>
      <c r="N374" s="777"/>
      <c r="O374" s="778"/>
    </row>
    <row r="375" spans="3:15" x14ac:dyDescent="0.2">
      <c r="C375" s="773"/>
      <c r="E375" s="773"/>
      <c r="F375" s="774"/>
      <c r="G375" s="775"/>
      <c r="H375" s="774"/>
      <c r="I375" s="407"/>
      <c r="J375" s="407"/>
      <c r="K375" s="786"/>
      <c r="L375" s="779"/>
      <c r="M375" s="776"/>
      <c r="N375" s="777"/>
      <c r="O375" s="778"/>
    </row>
    <row r="376" spans="3:15" x14ac:dyDescent="0.2">
      <c r="C376" s="773"/>
      <c r="E376" s="773"/>
      <c r="F376" s="774"/>
      <c r="G376" s="775"/>
      <c r="H376" s="774"/>
      <c r="I376" s="407"/>
      <c r="J376" s="407"/>
      <c r="K376" s="786"/>
      <c r="L376" s="779"/>
      <c r="M376" s="776"/>
      <c r="N376" s="777"/>
      <c r="O376" s="778"/>
    </row>
    <row r="377" spans="3:15" x14ac:dyDescent="0.2">
      <c r="C377" s="773"/>
      <c r="E377" s="773"/>
      <c r="F377" s="774"/>
      <c r="G377" s="775"/>
      <c r="H377" s="774"/>
      <c r="I377" s="407"/>
      <c r="J377" s="407"/>
      <c r="K377" s="786"/>
      <c r="L377" s="779"/>
      <c r="M377" s="776"/>
      <c r="N377" s="777"/>
      <c r="O377" s="778"/>
    </row>
    <row r="378" spans="3:15" x14ac:dyDescent="0.2">
      <c r="C378" s="773"/>
      <c r="E378" s="773"/>
      <c r="F378" s="774"/>
      <c r="G378" s="775"/>
      <c r="H378" s="774"/>
      <c r="I378" s="407"/>
      <c r="J378" s="407"/>
      <c r="K378" s="786"/>
      <c r="L378" s="779"/>
      <c r="M378" s="776"/>
      <c r="N378" s="777"/>
      <c r="O378" s="778"/>
    </row>
    <row r="379" spans="3:15" x14ac:dyDescent="0.2">
      <c r="C379" s="773"/>
      <c r="E379" s="773"/>
      <c r="F379" s="774"/>
      <c r="G379" s="775"/>
      <c r="H379" s="774"/>
      <c r="I379" s="407"/>
      <c r="J379" s="407"/>
      <c r="K379" s="786"/>
      <c r="L379" s="779"/>
      <c r="M379" s="776"/>
      <c r="N379" s="777"/>
      <c r="O379" s="778"/>
    </row>
    <row r="380" spans="3:15" x14ac:dyDescent="0.2">
      <c r="C380" s="773"/>
      <c r="E380" s="773"/>
      <c r="F380" s="774"/>
      <c r="G380" s="775"/>
      <c r="H380" s="774"/>
      <c r="I380" s="407"/>
      <c r="J380" s="407"/>
      <c r="K380" s="786"/>
      <c r="L380" s="779"/>
      <c r="M380" s="776"/>
      <c r="N380" s="777"/>
      <c r="O380" s="778"/>
    </row>
    <row r="381" spans="3:15" x14ac:dyDescent="0.2">
      <c r="C381" s="773"/>
      <c r="E381" s="773"/>
      <c r="F381" s="774"/>
      <c r="G381" s="775"/>
      <c r="H381" s="774"/>
      <c r="I381" s="407"/>
      <c r="J381" s="407"/>
      <c r="K381" s="786"/>
      <c r="L381" s="779"/>
      <c r="M381" s="776"/>
      <c r="N381" s="777"/>
      <c r="O381" s="778"/>
    </row>
    <row r="382" spans="3:15" x14ac:dyDescent="0.2">
      <c r="C382" s="773"/>
      <c r="E382" s="773"/>
      <c r="F382" s="774"/>
      <c r="G382" s="775"/>
      <c r="H382" s="774"/>
      <c r="I382" s="407"/>
      <c r="J382" s="407"/>
      <c r="K382" s="786"/>
      <c r="L382" s="779"/>
      <c r="M382" s="776"/>
      <c r="N382" s="777"/>
      <c r="O382" s="778"/>
    </row>
    <row r="383" spans="3:15" x14ac:dyDescent="0.2">
      <c r="C383" s="773"/>
      <c r="E383" s="773"/>
      <c r="F383" s="774"/>
      <c r="G383" s="775"/>
      <c r="H383" s="774"/>
      <c r="I383" s="407"/>
      <c r="J383" s="407"/>
      <c r="K383" s="786"/>
      <c r="L383" s="779"/>
      <c r="M383" s="776"/>
      <c r="N383" s="777"/>
      <c r="O383" s="778"/>
    </row>
    <row r="384" spans="3:15" x14ac:dyDescent="0.2">
      <c r="C384" s="773"/>
      <c r="E384" s="773"/>
      <c r="F384" s="774"/>
      <c r="G384" s="775"/>
      <c r="H384" s="774"/>
      <c r="I384" s="407"/>
      <c r="J384" s="407"/>
      <c r="K384" s="786"/>
      <c r="L384" s="779"/>
      <c r="M384" s="776"/>
      <c r="N384" s="777"/>
      <c r="O384" s="778"/>
    </row>
    <row r="385" spans="3:15" x14ac:dyDescent="0.2">
      <c r="C385" s="773"/>
      <c r="E385" s="773"/>
      <c r="F385" s="774"/>
      <c r="G385" s="775"/>
      <c r="H385" s="774"/>
      <c r="I385" s="407"/>
      <c r="J385" s="407"/>
      <c r="K385" s="786"/>
      <c r="L385" s="779"/>
      <c r="M385" s="776"/>
      <c r="N385" s="777"/>
      <c r="O385" s="778"/>
    </row>
    <row r="386" spans="3:15" x14ac:dyDescent="0.2">
      <c r="C386" s="773"/>
      <c r="E386" s="773"/>
      <c r="F386" s="774"/>
      <c r="G386" s="775"/>
      <c r="H386" s="774"/>
      <c r="I386" s="407"/>
      <c r="J386" s="407"/>
      <c r="K386" s="786"/>
      <c r="L386" s="779"/>
      <c r="M386" s="776"/>
      <c r="N386" s="777"/>
      <c r="O386" s="778"/>
    </row>
    <row r="387" spans="3:15" x14ac:dyDescent="0.2">
      <c r="C387" s="773"/>
      <c r="E387" s="773"/>
      <c r="F387" s="774"/>
      <c r="G387" s="775"/>
      <c r="H387" s="774"/>
      <c r="I387" s="407"/>
      <c r="J387" s="407"/>
      <c r="K387" s="786"/>
      <c r="L387" s="779"/>
      <c r="M387" s="776"/>
      <c r="N387" s="777"/>
      <c r="O387" s="778"/>
    </row>
    <row r="388" spans="3:15" x14ac:dyDescent="0.2">
      <c r="C388" s="773"/>
      <c r="E388" s="773"/>
      <c r="F388" s="774"/>
      <c r="G388" s="775"/>
      <c r="H388" s="774"/>
      <c r="I388" s="407"/>
      <c r="J388" s="407"/>
      <c r="K388" s="786"/>
      <c r="L388" s="779"/>
      <c r="M388" s="776"/>
      <c r="N388" s="777"/>
      <c r="O388" s="778"/>
    </row>
    <row r="389" spans="3:15" x14ac:dyDescent="0.2">
      <c r="C389" s="773"/>
      <c r="E389" s="773"/>
      <c r="F389" s="774"/>
      <c r="G389" s="775"/>
      <c r="H389" s="774"/>
      <c r="I389" s="407"/>
      <c r="J389" s="407"/>
      <c r="K389" s="786"/>
      <c r="L389" s="779"/>
      <c r="M389" s="776"/>
      <c r="N389" s="777"/>
      <c r="O389" s="778"/>
    </row>
    <row r="390" spans="3:15" x14ac:dyDescent="0.2">
      <c r="C390" s="773"/>
      <c r="E390" s="773"/>
      <c r="F390" s="774"/>
      <c r="G390" s="775"/>
      <c r="H390" s="774"/>
      <c r="I390" s="407"/>
      <c r="J390" s="407"/>
      <c r="K390" s="786"/>
      <c r="L390" s="779"/>
      <c r="M390" s="776"/>
      <c r="N390" s="777"/>
      <c r="O390" s="778"/>
    </row>
    <row r="391" spans="3:15" x14ac:dyDescent="0.2">
      <c r="C391" s="773"/>
      <c r="E391" s="773"/>
      <c r="F391" s="774"/>
      <c r="G391" s="775"/>
      <c r="H391" s="774"/>
      <c r="I391" s="407"/>
      <c r="J391" s="407"/>
      <c r="K391" s="786"/>
      <c r="L391" s="779"/>
      <c r="M391" s="776"/>
      <c r="N391" s="777"/>
      <c r="O391" s="778"/>
    </row>
    <row r="392" spans="3:15" x14ac:dyDescent="0.2">
      <c r="C392" s="773"/>
      <c r="E392" s="773"/>
      <c r="F392" s="774"/>
      <c r="G392" s="775"/>
      <c r="H392" s="774"/>
      <c r="I392" s="407"/>
      <c r="J392" s="407"/>
      <c r="K392" s="786"/>
      <c r="L392" s="779"/>
      <c r="M392" s="776"/>
      <c r="N392" s="777"/>
      <c r="O392" s="778"/>
    </row>
    <row r="393" spans="3:15" x14ac:dyDescent="0.2">
      <c r="C393" s="773"/>
      <c r="E393" s="773"/>
      <c r="F393" s="774"/>
      <c r="G393" s="775"/>
      <c r="H393" s="774"/>
      <c r="I393" s="407"/>
      <c r="J393" s="407"/>
      <c r="K393" s="786"/>
      <c r="L393" s="779"/>
      <c r="M393" s="776"/>
      <c r="N393" s="777"/>
      <c r="O393" s="778"/>
    </row>
    <row r="394" spans="3:15" x14ac:dyDescent="0.2">
      <c r="C394" s="773"/>
      <c r="E394" s="773"/>
      <c r="F394" s="774"/>
      <c r="G394" s="775"/>
      <c r="H394" s="774"/>
      <c r="I394" s="407"/>
      <c r="J394" s="407"/>
      <c r="K394" s="786"/>
      <c r="L394" s="779"/>
      <c r="M394" s="776"/>
      <c r="N394" s="777"/>
      <c r="O394" s="778"/>
    </row>
    <row r="395" spans="3:15" x14ac:dyDescent="0.2">
      <c r="C395" s="773"/>
      <c r="E395" s="773"/>
      <c r="F395" s="774"/>
      <c r="G395" s="775"/>
      <c r="H395" s="774"/>
      <c r="I395" s="407"/>
      <c r="J395" s="407"/>
      <c r="K395" s="786"/>
      <c r="L395" s="779"/>
      <c r="M395" s="776"/>
      <c r="N395" s="777"/>
      <c r="O395" s="778"/>
    </row>
    <row r="396" spans="3:15" x14ac:dyDescent="0.2">
      <c r="C396" s="773"/>
      <c r="E396" s="773"/>
      <c r="F396" s="774"/>
      <c r="G396" s="775"/>
      <c r="H396" s="774"/>
      <c r="I396" s="407"/>
      <c r="J396" s="407"/>
      <c r="K396" s="786"/>
      <c r="L396" s="779"/>
      <c r="M396" s="776"/>
      <c r="N396" s="777"/>
      <c r="O396" s="778"/>
    </row>
    <row r="397" spans="3:15" x14ac:dyDescent="0.2">
      <c r="C397" s="773"/>
      <c r="E397" s="773"/>
      <c r="F397" s="774"/>
      <c r="G397" s="775"/>
      <c r="H397" s="774"/>
      <c r="I397" s="407"/>
      <c r="J397" s="407"/>
      <c r="K397" s="786"/>
      <c r="L397" s="779"/>
      <c r="M397" s="776"/>
      <c r="N397" s="777"/>
      <c r="O397" s="778"/>
    </row>
    <row r="398" spans="3:15" x14ac:dyDescent="0.2">
      <c r="C398" s="773"/>
      <c r="E398" s="773"/>
      <c r="F398" s="774"/>
      <c r="G398" s="775"/>
      <c r="H398" s="774"/>
      <c r="I398" s="407"/>
      <c r="J398" s="407"/>
      <c r="K398" s="786"/>
      <c r="L398" s="779"/>
      <c r="M398" s="776"/>
      <c r="N398" s="777"/>
      <c r="O398" s="778"/>
    </row>
    <row r="399" spans="3:15" x14ac:dyDescent="0.2">
      <c r="C399" s="773"/>
      <c r="E399" s="773"/>
      <c r="F399" s="774"/>
      <c r="G399" s="775"/>
      <c r="H399" s="774"/>
      <c r="I399" s="407"/>
      <c r="J399" s="407"/>
      <c r="K399" s="786"/>
      <c r="L399" s="779"/>
      <c r="M399" s="776"/>
      <c r="N399" s="777"/>
      <c r="O399" s="778"/>
    </row>
    <row r="400" spans="3:15" x14ac:dyDescent="0.2">
      <c r="C400" s="773"/>
      <c r="E400" s="773"/>
      <c r="F400" s="774"/>
      <c r="G400" s="775"/>
      <c r="H400" s="774"/>
      <c r="I400" s="407"/>
      <c r="J400" s="407"/>
      <c r="K400" s="786"/>
      <c r="L400" s="779"/>
      <c r="M400" s="776"/>
      <c r="N400" s="777"/>
      <c r="O400" s="778"/>
    </row>
    <row r="401" spans="3:15" x14ac:dyDescent="0.2">
      <c r="C401" s="773"/>
      <c r="E401" s="773"/>
      <c r="F401" s="774"/>
      <c r="G401" s="775"/>
      <c r="H401" s="774"/>
      <c r="I401" s="407"/>
      <c r="J401" s="407"/>
      <c r="K401" s="786"/>
      <c r="L401" s="779"/>
      <c r="M401" s="776"/>
      <c r="N401" s="777"/>
      <c r="O401" s="778"/>
    </row>
    <row r="402" spans="3:15" x14ac:dyDescent="0.2">
      <c r="C402" s="773"/>
      <c r="E402" s="773"/>
      <c r="F402" s="774"/>
      <c r="G402" s="775"/>
      <c r="H402" s="774"/>
      <c r="I402" s="407"/>
      <c r="J402" s="407"/>
      <c r="K402" s="786"/>
      <c r="L402" s="779"/>
      <c r="M402" s="776"/>
      <c r="N402" s="777"/>
      <c r="O402" s="778"/>
    </row>
    <row r="403" spans="3:15" x14ac:dyDescent="0.2">
      <c r="C403" s="773"/>
      <c r="E403" s="773"/>
      <c r="F403" s="774"/>
      <c r="G403" s="775"/>
      <c r="H403" s="774"/>
      <c r="I403" s="407"/>
      <c r="J403" s="407"/>
      <c r="K403" s="786"/>
      <c r="L403" s="779"/>
      <c r="M403" s="776"/>
      <c r="N403" s="777"/>
      <c r="O403" s="778"/>
    </row>
    <row r="404" spans="3:15" x14ac:dyDescent="0.2">
      <c r="C404" s="773"/>
      <c r="E404" s="773"/>
      <c r="F404" s="774"/>
      <c r="G404" s="775"/>
      <c r="H404" s="774"/>
      <c r="I404" s="407"/>
      <c r="J404" s="407"/>
      <c r="K404" s="786"/>
      <c r="L404" s="779"/>
      <c r="M404" s="776"/>
      <c r="N404" s="777"/>
      <c r="O404" s="778"/>
    </row>
    <row r="405" spans="3:15" x14ac:dyDescent="0.2">
      <c r="C405" s="773"/>
      <c r="E405" s="773"/>
      <c r="F405" s="774"/>
      <c r="G405" s="775"/>
      <c r="H405" s="774"/>
      <c r="I405" s="407"/>
      <c r="J405" s="407"/>
      <c r="K405" s="786"/>
      <c r="L405" s="779"/>
      <c r="M405" s="776"/>
      <c r="N405" s="777"/>
      <c r="O405" s="778"/>
    </row>
    <row r="406" spans="3:15" x14ac:dyDescent="0.2">
      <c r="C406" s="773"/>
      <c r="E406" s="773"/>
      <c r="F406" s="774"/>
      <c r="G406" s="775"/>
      <c r="H406" s="774"/>
      <c r="I406" s="407"/>
      <c r="J406" s="407"/>
      <c r="K406" s="786"/>
      <c r="L406" s="779"/>
      <c r="M406" s="776"/>
      <c r="N406" s="777"/>
      <c r="O406" s="778"/>
    </row>
    <row r="407" spans="3:15" x14ac:dyDescent="0.2">
      <c r="C407" s="773"/>
      <c r="E407" s="773"/>
      <c r="F407" s="774"/>
      <c r="G407" s="775"/>
      <c r="H407" s="774"/>
      <c r="I407" s="407"/>
      <c r="J407" s="407"/>
      <c r="K407" s="786"/>
      <c r="L407" s="779"/>
      <c r="M407" s="776"/>
      <c r="N407" s="777"/>
      <c r="O407" s="778"/>
    </row>
    <row r="408" spans="3:15" x14ac:dyDescent="0.2">
      <c r="C408" s="773"/>
      <c r="E408" s="773"/>
      <c r="F408" s="774"/>
      <c r="G408" s="775"/>
      <c r="H408" s="774"/>
      <c r="I408" s="407"/>
      <c r="J408" s="407"/>
      <c r="K408" s="786"/>
      <c r="L408" s="779"/>
      <c r="M408" s="776"/>
      <c r="N408" s="777"/>
      <c r="O408" s="778"/>
    </row>
    <row r="409" spans="3:15" x14ac:dyDescent="0.2">
      <c r="C409" s="773"/>
      <c r="E409" s="773"/>
      <c r="F409" s="774"/>
      <c r="G409" s="775"/>
      <c r="H409" s="774"/>
      <c r="I409" s="407"/>
      <c r="J409" s="407"/>
      <c r="K409" s="786"/>
      <c r="L409" s="779"/>
      <c r="M409" s="776"/>
      <c r="N409" s="777"/>
      <c r="O409" s="778"/>
    </row>
    <row r="410" spans="3:15" x14ac:dyDescent="0.2">
      <c r="C410" s="773"/>
      <c r="E410" s="773"/>
      <c r="F410" s="774"/>
      <c r="G410" s="775"/>
      <c r="H410" s="774"/>
      <c r="I410" s="407"/>
      <c r="J410" s="407"/>
      <c r="K410" s="786"/>
      <c r="L410" s="779"/>
      <c r="M410" s="776"/>
      <c r="N410" s="777"/>
      <c r="O410" s="778"/>
    </row>
    <row r="411" spans="3:15" x14ac:dyDescent="0.2">
      <c r="C411" s="773"/>
      <c r="E411" s="773"/>
      <c r="F411" s="774"/>
      <c r="G411" s="775"/>
      <c r="H411" s="774"/>
      <c r="I411" s="407"/>
      <c r="J411" s="407"/>
      <c r="K411" s="786"/>
      <c r="L411" s="779"/>
      <c r="M411" s="776"/>
      <c r="N411" s="777"/>
      <c r="O411" s="778"/>
    </row>
    <row r="412" spans="3:15" x14ac:dyDescent="0.2">
      <c r="C412" s="773"/>
      <c r="E412" s="773"/>
      <c r="F412" s="774"/>
      <c r="G412" s="775"/>
      <c r="H412" s="774"/>
      <c r="I412" s="407"/>
      <c r="J412" s="407"/>
      <c r="K412" s="786"/>
      <c r="L412" s="779"/>
      <c r="M412" s="776"/>
      <c r="N412" s="777"/>
      <c r="O412" s="778"/>
    </row>
    <row r="413" spans="3:15" x14ac:dyDescent="0.2">
      <c r="C413" s="773"/>
      <c r="E413" s="773"/>
      <c r="F413" s="774"/>
      <c r="G413" s="775"/>
      <c r="H413" s="774"/>
      <c r="I413" s="407"/>
      <c r="J413" s="407"/>
      <c r="K413" s="786"/>
      <c r="L413" s="779"/>
      <c r="M413" s="776"/>
      <c r="N413" s="777"/>
      <c r="O413" s="778"/>
    </row>
    <row r="414" spans="3:15" x14ac:dyDescent="0.2">
      <c r="C414" s="773"/>
      <c r="E414" s="773"/>
      <c r="F414" s="774"/>
      <c r="G414" s="775"/>
      <c r="H414" s="774"/>
      <c r="I414" s="407"/>
      <c r="J414" s="407"/>
      <c r="K414" s="786"/>
      <c r="L414" s="779"/>
      <c r="M414" s="776"/>
      <c r="N414" s="777"/>
      <c r="O414" s="778"/>
    </row>
    <row r="415" spans="3:15" x14ac:dyDescent="0.2">
      <c r="C415" s="773"/>
      <c r="E415" s="773"/>
      <c r="F415" s="774"/>
      <c r="G415" s="775"/>
      <c r="H415" s="774"/>
      <c r="I415" s="407"/>
      <c r="J415" s="407"/>
      <c r="K415" s="786"/>
      <c r="L415" s="779"/>
      <c r="M415" s="776"/>
      <c r="N415" s="777"/>
      <c r="O415" s="778"/>
    </row>
    <row r="416" spans="3:15" x14ac:dyDescent="0.2">
      <c r="C416" s="773"/>
      <c r="E416" s="773"/>
      <c r="F416" s="774"/>
      <c r="G416" s="775"/>
      <c r="H416" s="774"/>
      <c r="I416" s="407"/>
      <c r="J416" s="407"/>
      <c r="K416" s="786"/>
      <c r="L416" s="779"/>
      <c r="M416" s="776"/>
      <c r="N416" s="777"/>
      <c r="O416" s="778"/>
    </row>
    <row r="417" spans="3:15" x14ac:dyDescent="0.2">
      <c r="C417" s="773"/>
      <c r="E417" s="773"/>
      <c r="F417" s="774"/>
      <c r="G417" s="775"/>
      <c r="H417" s="774"/>
      <c r="I417" s="407"/>
      <c r="J417" s="407"/>
      <c r="K417" s="786"/>
      <c r="L417" s="779"/>
      <c r="M417" s="776"/>
      <c r="N417" s="777"/>
      <c r="O417" s="778"/>
    </row>
    <row r="418" spans="3:15" x14ac:dyDescent="0.2">
      <c r="C418" s="773"/>
      <c r="E418" s="773"/>
      <c r="F418" s="774"/>
      <c r="G418" s="775"/>
      <c r="H418" s="774"/>
      <c r="I418" s="407"/>
      <c r="J418" s="407"/>
      <c r="K418" s="786"/>
      <c r="L418" s="779"/>
      <c r="M418" s="776"/>
      <c r="N418" s="777"/>
      <c r="O418" s="778"/>
    </row>
    <row r="419" spans="3:15" x14ac:dyDescent="0.2">
      <c r="C419" s="773"/>
      <c r="E419" s="773"/>
      <c r="F419" s="774"/>
      <c r="G419" s="775"/>
      <c r="H419" s="774"/>
      <c r="I419" s="407"/>
      <c r="J419" s="407"/>
      <c r="K419" s="786"/>
      <c r="L419" s="779"/>
      <c r="M419" s="776"/>
      <c r="N419" s="777"/>
      <c r="O419" s="778"/>
    </row>
    <row r="420" spans="3:15" x14ac:dyDescent="0.2">
      <c r="C420" s="773"/>
      <c r="E420" s="773"/>
      <c r="F420" s="774"/>
      <c r="G420" s="775"/>
      <c r="H420" s="774"/>
      <c r="I420" s="407"/>
      <c r="J420" s="407"/>
      <c r="K420" s="786"/>
      <c r="L420" s="779"/>
      <c r="M420" s="776"/>
      <c r="N420" s="777"/>
      <c r="O420" s="778"/>
    </row>
    <row r="421" spans="3:15" x14ac:dyDescent="0.2">
      <c r="C421" s="773"/>
      <c r="E421" s="773"/>
      <c r="F421" s="774"/>
      <c r="G421" s="775"/>
      <c r="H421" s="774"/>
      <c r="I421" s="407"/>
      <c r="J421" s="407"/>
      <c r="K421" s="786"/>
      <c r="L421" s="779"/>
      <c r="M421" s="776"/>
      <c r="N421" s="777"/>
      <c r="O421" s="778"/>
    </row>
    <row r="422" spans="3:15" x14ac:dyDescent="0.2">
      <c r="C422" s="773"/>
      <c r="E422" s="773"/>
      <c r="F422" s="774"/>
      <c r="G422" s="775"/>
      <c r="H422" s="774"/>
      <c r="I422" s="407"/>
      <c r="J422" s="407"/>
      <c r="K422" s="786"/>
      <c r="L422" s="779"/>
      <c r="M422" s="776"/>
      <c r="N422" s="777"/>
      <c r="O422" s="778"/>
    </row>
    <row r="423" spans="3:15" x14ac:dyDescent="0.2">
      <c r="C423" s="773"/>
      <c r="E423" s="773"/>
      <c r="F423" s="774"/>
      <c r="G423" s="775"/>
      <c r="H423" s="774"/>
      <c r="I423" s="407"/>
      <c r="J423" s="407"/>
      <c r="K423" s="786"/>
      <c r="L423" s="779"/>
      <c r="M423" s="776"/>
      <c r="N423" s="777"/>
      <c r="O423" s="778"/>
    </row>
    <row r="424" spans="3:15" x14ac:dyDescent="0.2">
      <c r="C424" s="773"/>
      <c r="E424" s="773"/>
      <c r="F424" s="774"/>
      <c r="G424" s="775"/>
      <c r="H424" s="774"/>
      <c r="I424" s="407"/>
      <c r="J424" s="407"/>
      <c r="K424" s="786"/>
      <c r="L424" s="779"/>
      <c r="M424" s="776"/>
      <c r="N424" s="777"/>
      <c r="O424" s="778"/>
    </row>
    <row r="425" spans="3:15" x14ac:dyDescent="0.2">
      <c r="C425" s="773"/>
      <c r="E425" s="773"/>
      <c r="F425" s="774"/>
      <c r="G425" s="775"/>
      <c r="H425" s="774"/>
      <c r="I425" s="407"/>
      <c r="J425" s="407"/>
      <c r="K425" s="786"/>
      <c r="L425" s="779"/>
      <c r="M425" s="776"/>
      <c r="N425" s="777"/>
      <c r="O425" s="778"/>
    </row>
    <row r="426" spans="3:15" x14ac:dyDescent="0.2">
      <c r="C426" s="773"/>
      <c r="E426" s="773"/>
      <c r="F426" s="774"/>
      <c r="G426" s="775"/>
      <c r="H426" s="774"/>
      <c r="I426" s="407"/>
      <c r="J426" s="407"/>
      <c r="K426" s="786"/>
      <c r="L426" s="779"/>
      <c r="M426" s="776"/>
      <c r="N426" s="777"/>
      <c r="O426" s="778"/>
    </row>
    <row r="427" spans="3:15" x14ac:dyDescent="0.2">
      <c r="C427" s="773"/>
      <c r="E427" s="773"/>
      <c r="F427" s="774"/>
      <c r="G427" s="775"/>
      <c r="H427" s="774"/>
      <c r="I427" s="407"/>
      <c r="J427" s="407"/>
      <c r="K427" s="786"/>
      <c r="L427" s="779"/>
      <c r="M427" s="776"/>
      <c r="N427" s="777"/>
      <c r="O427" s="778"/>
    </row>
    <row r="428" spans="3:15" x14ac:dyDescent="0.2">
      <c r="C428" s="773"/>
      <c r="E428" s="773"/>
      <c r="F428" s="774"/>
      <c r="G428" s="775"/>
      <c r="H428" s="774"/>
      <c r="I428" s="407"/>
      <c r="J428" s="407"/>
      <c r="K428" s="786"/>
      <c r="L428" s="779"/>
      <c r="M428" s="776"/>
      <c r="N428" s="777"/>
      <c r="O428" s="778"/>
    </row>
    <row r="429" spans="3:15" x14ac:dyDescent="0.2">
      <c r="C429" s="773"/>
      <c r="E429" s="773"/>
      <c r="F429" s="774"/>
      <c r="G429" s="775"/>
      <c r="H429" s="774"/>
      <c r="I429" s="407"/>
      <c r="J429" s="407"/>
      <c r="K429" s="786"/>
      <c r="L429" s="779"/>
      <c r="M429" s="776"/>
      <c r="N429" s="777"/>
      <c r="O429" s="778"/>
    </row>
    <row r="430" spans="3:15" x14ac:dyDescent="0.2">
      <c r="C430" s="773"/>
      <c r="E430" s="773"/>
      <c r="F430" s="774"/>
      <c r="G430" s="775"/>
      <c r="H430" s="774"/>
      <c r="I430" s="407"/>
      <c r="J430" s="407"/>
      <c r="K430" s="786"/>
      <c r="L430" s="779"/>
      <c r="M430" s="776"/>
      <c r="N430" s="777"/>
      <c r="O430" s="778"/>
    </row>
    <row r="431" spans="3:15" x14ac:dyDescent="0.2">
      <c r="C431" s="773"/>
      <c r="E431" s="773"/>
      <c r="F431" s="774"/>
      <c r="G431" s="775"/>
      <c r="H431" s="774"/>
      <c r="I431" s="407"/>
      <c r="J431" s="407"/>
      <c r="K431" s="786"/>
      <c r="L431" s="779"/>
      <c r="M431" s="776"/>
      <c r="N431" s="777"/>
      <c r="O431" s="778"/>
    </row>
    <row r="432" spans="3:15" x14ac:dyDescent="0.2">
      <c r="C432" s="773"/>
      <c r="E432" s="773"/>
      <c r="F432" s="774"/>
      <c r="G432" s="775"/>
      <c r="H432" s="774"/>
      <c r="I432" s="407"/>
      <c r="J432" s="407"/>
      <c r="K432" s="786"/>
      <c r="L432" s="779"/>
      <c r="M432" s="776"/>
      <c r="N432" s="777"/>
      <c r="O432" s="778"/>
    </row>
    <row r="433" spans="3:15" x14ac:dyDescent="0.2">
      <c r="C433" s="773"/>
      <c r="E433" s="773"/>
      <c r="F433" s="774"/>
      <c r="G433" s="775"/>
      <c r="H433" s="774"/>
      <c r="I433" s="407"/>
      <c r="J433" s="407"/>
      <c r="K433" s="786"/>
      <c r="L433" s="779"/>
      <c r="M433" s="776"/>
      <c r="N433" s="777"/>
      <c r="O433" s="778"/>
    </row>
    <row r="434" spans="3:15" x14ac:dyDescent="0.2">
      <c r="C434" s="773"/>
      <c r="E434" s="773"/>
      <c r="F434" s="774"/>
      <c r="G434" s="775"/>
      <c r="H434" s="774"/>
      <c r="I434" s="407"/>
      <c r="J434" s="407"/>
      <c r="K434" s="786"/>
      <c r="L434" s="779"/>
      <c r="M434" s="776"/>
      <c r="N434" s="777"/>
      <c r="O434" s="778"/>
    </row>
    <row r="435" spans="3:15" x14ac:dyDescent="0.2">
      <c r="C435" s="773"/>
      <c r="E435" s="773"/>
      <c r="F435" s="774"/>
      <c r="G435" s="775"/>
      <c r="H435" s="774"/>
      <c r="I435" s="407"/>
      <c r="J435" s="407"/>
      <c r="K435" s="786"/>
      <c r="L435" s="779"/>
      <c r="M435" s="776"/>
      <c r="N435" s="777"/>
      <c r="O435" s="778"/>
    </row>
    <row r="436" spans="3:15" x14ac:dyDescent="0.2">
      <c r="C436" s="773"/>
      <c r="E436" s="773"/>
      <c r="F436" s="774"/>
      <c r="G436" s="775"/>
      <c r="H436" s="774"/>
      <c r="I436" s="407"/>
      <c r="J436" s="407"/>
      <c r="K436" s="786"/>
      <c r="L436" s="779"/>
      <c r="M436" s="776"/>
      <c r="N436" s="777"/>
      <c r="O436" s="778"/>
    </row>
    <row r="437" spans="3:15" x14ac:dyDescent="0.2">
      <c r="C437" s="773"/>
      <c r="E437" s="773"/>
      <c r="F437" s="774"/>
      <c r="G437" s="775"/>
      <c r="H437" s="774"/>
      <c r="I437" s="407"/>
      <c r="J437" s="407"/>
      <c r="K437" s="786"/>
      <c r="L437" s="779"/>
      <c r="M437" s="776"/>
      <c r="N437" s="777"/>
      <c r="O437" s="778"/>
    </row>
    <row r="438" spans="3:15" x14ac:dyDescent="0.2">
      <c r="C438" s="773"/>
      <c r="E438" s="773"/>
      <c r="F438" s="774"/>
      <c r="G438" s="775"/>
      <c r="H438" s="774"/>
      <c r="I438" s="407"/>
      <c r="J438" s="407"/>
      <c r="K438" s="786"/>
      <c r="L438" s="779"/>
      <c r="M438" s="776"/>
      <c r="N438" s="777"/>
      <c r="O438" s="778"/>
    </row>
    <row r="439" spans="3:15" x14ac:dyDescent="0.2">
      <c r="C439" s="773"/>
      <c r="E439" s="773"/>
      <c r="F439" s="774"/>
      <c r="G439" s="775"/>
      <c r="H439" s="774"/>
      <c r="I439" s="407"/>
      <c r="J439" s="407"/>
      <c r="K439" s="786"/>
      <c r="L439" s="779"/>
      <c r="M439" s="776"/>
      <c r="N439" s="777"/>
      <c r="O439" s="778"/>
    </row>
    <row r="440" spans="3:15" x14ac:dyDescent="0.2">
      <c r="C440" s="773"/>
      <c r="E440" s="773"/>
      <c r="F440" s="774"/>
      <c r="G440" s="775"/>
      <c r="H440" s="774"/>
      <c r="I440" s="407"/>
      <c r="J440" s="407"/>
      <c r="K440" s="786"/>
      <c r="L440" s="779"/>
      <c r="M440" s="776"/>
      <c r="N440" s="777"/>
      <c r="O440" s="778"/>
    </row>
    <row r="441" spans="3:15" x14ac:dyDescent="0.2">
      <c r="C441" s="773"/>
      <c r="E441" s="773"/>
      <c r="F441" s="774"/>
      <c r="G441" s="775"/>
      <c r="H441" s="774"/>
      <c r="I441" s="407"/>
      <c r="J441" s="407"/>
      <c r="K441" s="786"/>
      <c r="L441" s="779"/>
      <c r="M441" s="776"/>
      <c r="N441" s="777"/>
      <c r="O441" s="778"/>
    </row>
    <row r="442" spans="3:15" x14ac:dyDescent="0.2">
      <c r="C442" s="773"/>
      <c r="E442" s="773"/>
      <c r="F442" s="774"/>
      <c r="G442" s="775"/>
      <c r="H442" s="774"/>
      <c r="I442" s="407"/>
      <c r="J442" s="407"/>
      <c r="K442" s="786"/>
      <c r="L442" s="779"/>
      <c r="M442" s="776"/>
      <c r="N442" s="777"/>
      <c r="O442" s="778"/>
    </row>
    <row r="443" spans="3:15" x14ac:dyDescent="0.2">
      <c r="C443" s="773"/>
      <c r="E443" s="773"/>
      <c r="F443" s="774"/>
      <c r="G443" s="775"/>
      <c r="H443" s="774"/>
      <c r="I443" s="407"/>
      <c r="J443" s="407"/>
      <c r="K443" s="786"/>
      <c r="L443" s="779"/>
      <c r="M443" s="776"/>
      <c r="N443" s="777"/>
      <c r="O443" s="778"/>
    </row>
    <row r="444" spans="3:15" x14ac:dyDescent="0.2">
      <c r="C444" s="773"/>
      <c r="E444" s="773"/>
      <c r="F444" s="774"/>
      <c r="G444" s="775"/>
      <c r="H444" s="774"/>
      <c r="I444" s="407"/>
      <c r="J444" s="407"/>
      <c r="K444" s="786"/>
      <c r="L444" s="779"/>
      <c r="M444" s="776"/>
      <c r="N444" s="777"/>
      <c r="O444" s="778"/>
    </row>
    <row r="445" spans="3:15" x14ac:dyDescent="0.2">
      <c r="C445" s="773"/>
      <c r="E445" s="773"/>
      <c r="F445" s="774"/>
      <c r="G445" s="775"/>
      <c r="H445" s="774"/>
      <c r="I445" s="407"/>
      <c r="J445" s="407"/>
      <c r="K445" s="786"/>
      <c r="L445" s="779"/>
      <c r="M445" s="776"/>
      <c r="N445" s="777"/>
      <c r="O445" s="778"/>
    </row>
    <row r="446" spans="3:15" x14ac:dyDescent="0.2">
      <c r="C446" s="773"/>
      <c r="E446" s="773"/>
      <c r="F446" s="774"/>
      <c r="G446" s="775"/>
      <c r="H446" s="774"/>
      <c r="I446" s="407"/>
      <c r="J446" s="407"/>
      <c r="K446" s="786"/>
      <c r="L446" s="779"/>
      <c r="M446" s="776"/>
      <c r="N446" s="777"/>
      <c r="O446" s="778"/>
    </row>
    <row r="447" spans="3:15" x14ac:dyDescent="0.2">
      <c r="C447" s="773"/>
      <c r="E447" s="773"/>
      <c r="F447" s="774"/>
      <c r="G447" s="775"/>
      <c r="H447" s="774"/>
      <c r="I447" s="407"/>
      <c r="J447" s="407"/>
      <c r="K447" s="786"/>
      <c r="L447" s="779"/>
      <c r="M447" s="776"/>
      <c r="N447" s="777"/>
      <c r="O447" s="778"/>
    </row>
    <row r="448" spans="3:15" x14ac:dyDescent="0.2">
      <c r="C448" s="773"/>
      <c r="E448" s="773"/>
      <c r="F448" s="774"/>
      <c r="G448" s="775"/>
      <c r="H448" s="774"/>
      <c r="I448" s="407"/>
      <c r="J448" s="407"/>
      <c r="K448" s="786"/>
      <c r="L448" s="779"/>
      <c r="M448" s="776"/>
      <c r="N448" s="777"/>
      <c r="O448" s="778"/>
    </row>
    <row r="449" spans="5:15" x14ac:dyDescent="0.2">
      <c r="E449" s="773"/>
      <c r="H449" s="774"/>
      <c r="I449" s="407"/>
      <c r="J449" s="407"/>
      <c r="K449" s="786"/>
      <c r="L449" s="779"/>
      <c r="M449" s="776"/>
      <c r="N449" s="777"/>
      <c r="O449" s="778"/>
    </row>
    <row r="450" spans="5:15" x14ac:dyDescent="0.2">
      <c r="E450" s="773"/>
      <c r="H450" s="774"/>
      <c r="I450" s="407"/>
      <c r="J450" s="407"/>
      <c r="K450" s="786"/>
      <c r="L450" s="779"/>
      <c r="M450" s="776"/>
      <c r="N450" s="777"/>
      <c r="O450" s="778"/>
    </row>
    <row r="451" spans="5:15" x14ac:dyDescent="0.2">
      <c r="E451" s="773"/>
      <c r="H451" s="774"/>
      <c r="I451" s="407"/>
      <c r="J451" s="407"/>
      <c r="K451" s="786"/>
      <c r="L451" s="779"/>
      <c r="M451" s="776"/>
      <c r="N451" s="777"/>
      <c r="O451" s="778"/>
    </row>
    <row r="452" spans="5:15" x14ac:dyDescent="0.2">
      <c r="E452" s="773"/>
      <c r="H452" s="774"/>
      <c r="I452" s="407"/>
      <c r="J452" s="407"/>
      <c r="K452" s="786"/>
      <c r="L452" s="779"/>
      <c r="M452" s="776"/>
      <c r="N452" s="777"/>
      <c r="O452" s="778"/>
    </row>
    <row r="453" spans="5:15" x14ac:dyDescent="0.2">
      <c r="E453" s="773"/>
      <c r="H453" s="774"/>
      <c r="I453" s="407"/>
      <c r="J453" s="407"/>
      <c r="K453" s="786"/>
      <c r="L453" s="779"/>
      <c r="M453" s="776"/>
      <c r="N453" s="777"/>
      <c r="O453" s="778"/>
    </row>
    <row r="454" spans="5:15" x14ac:dyDescent="0.2">
      <c r="E454" s="773"/>
      <c r="H454" s="774"/>
      <c r="I454" s="407"/>
      <c r="J454" s="407"/>
      <c r="K454" s="786"/>
      <c r="L454" s="779"/>
      <c r="M454" s="776"/>
      <c r="N454" s="777"/>
      <c r="O454" s="778"/>
    </row>
    <row r="455" spans="5:15" x14ac:dyDescent="0.2">
      <c r="E455" s="773"/>
      <c r="H455" s="774"/>
      <c r="I455" s="407"/>
      <c r="J455" s="407"/>
      <c r="K455" s="786"/>
      <c r="L455" s="779"/>
      <c r="M455" s="776"/>
      <c r="N455" s="777"/>
      <c r="O455" s="778"/>
    </row>
    <row r="456" spans="5:15" x14ac:dyDescent="0.2">
      <c r="E456" s="773"/>
      <c r="H456" s="774"/>
      <c r="I456" s="407"/>
      <c r="J456" s="407"/>
      <c r="K456" s="786"/>
      <c r="L456" s="779"/>
      <c r="M456" s="776"/>
      <c r="N456" s="777"/>
      <c r="O456" s="778"/>
    </row>
    <row r="457" spans="5:15" x14ac:dyDescent="0.2">
      <c r="E457" s="773"/>
      <c r="H457" s="774"/>
      <c r="I457" s="407"/>
      <c r="J457" s="407"/>
      <c r="K457" s="786"/>
      <c r="L457" s="779"/>
      <c r="M457" s="776"/>
      <c r="N457" s="777"/>
      <c r="O457" s="778"/>
    </row>
    <row r="458" spans="5:15" x14ac:dyDescent="0.2">
      <c r="E458" s="773"/>
      <c r="H458" s="774"/>
      <c r="I458" s="407"/>
      <c r="J458" s="407"/>
      <c r="K458" s="786"/>
      <c r="L458" s="779"/>
      <c r="M458" s="776"/>
      <c r="N458" s="777"/>
      <c r="O458" s="778"/>
    </row>
    <row r="459" spans="5:15" x14ac:dyDescent="0.2">
      <c r="E459" s="773"/>
      <c r="H459" s="774"/>
      <c r="I459" s="407"/>
      <c r="J459" s="407"/>
      <c r="K459" s="786"/>
      <c r="L459" s="779"/>
      <c r="M459" s="776"/>
      <c r="N459" s="777"/>
      <c r="O459" s="778"/>
    </row>
    <row r="460" spans="5:15" x14ac:dyDescent="0.2">
      <c r="E460" s="773"/>
      <c r="H460" s="774"/>
      <c r="I460" s="407"/>
      <c r="J460" s="407"/>
      <c r="K460" s="786"/>
      <c r="L460" s="779"/>
      <c r="M460" s="776"/>
      <c r="N460" s="777"/>
      <c r="O460" s="778"/>
    </row>
    <row r="461" spans="5:15" x14ac:dyDescent="0.2">
      <c r="E461" s="773"/>
      <c r="H461" s="774"/>
      <c r="I461" s="407"/>
      <c r="J461" s="407"/>
      <c r="K461" s="786"/>
      <c r="L461" s="779"/>
      <c r="M461" s="776"/>
      <c r="N461" s="777"/>
      <c r="O461" s="778"/>
    </row>
    <row r="462" spans="5:15" x14ac:dyDescent="0.2">
      <c r="E462" s="773"/>
      <c r="H462" s="774"/>
      <c r="I462" s="407"/>
      <c r="J462" s="407"/>
      <c r="K462" s="786"/>
      <c r="L462" s="779"/>
      <c r="M462" s="776"/>
      <c r="N462" s="777"/>
      <c r="O462" s="778"/>
    </row>
    <row r="463" spans="5:15" x14ac:dyDescent="0.2">
      <c r="E463" s="773"/>
      <c r="H463" s="774"/>
      <c r="I463" s="407"/>
      <c r="J463" s="407"/>
      <c r="K463" s="786"/>
      <c r="L463" s="779"/>
      <c r="M463" s="776"/>
      <c r="N463" s="777"/>
      <c r="O463" s="778"/>
    </row>
    <row r="464" spans="5:15" x14ac:dyDescent="0.2">
      <c r="E464" s="773"/>
      <c r="H464" s="774"/>
      <c r="I464" s="407"/>
      <c r="J464" s="407"/>
      <c r="K464" s="786"/>
      <c r="L464" s="779"/>
      <c r="M464" s="776"/>
      <c r="N464" s="777"/>
      <c r="O464" s="778"/>
    </row>
    <row r="465" spans="5:15" x14ac:dyDescent="0.2">
      <c r="E465" s="773"/>
      <c r="H465" s="774"/>
      <c r="I465" s="407"/>
      <c r="J465" s="407"/>
      <c r="K465" s="786"/>
      <c r="L465" s="779"/>
      <c r="M465" s="776"/>
      <c r="N465" s="777"/>
      <c r="O465" s="778"/>
    </row>
    <row r="466" spans="5:15" x14ac:dyDescent="0.2">
      <c r="E466" s="773"/>
      <c r="H466" s="774"/>
      <c r="I466" s="407"/>
      <c r="J466" s="407"/>
      <c r="K466" s="786"/>
      <c r="L466" s="779"/>
      <c r="M466" s="776"/>
      <c r="N466" s="777"/>
      <c r="O466" s="778"/>
    </row>
    <row r="467" spans="5:15" x14ac:dyDescent="0.2">
      <c r="E467" s="773"/>
      <c r="H467" s="774"/>
      <c r="I467" s="407"/>
      <c r="J467" s="407"/>
      <c r="K467" s="786"/>
      <c r="L467" s="779"/>
      <c r="M467" s="776"/>
      <c r="N467" s="777"/>
      <c r="O467" s="778"/>
    </row>
    <row r="468" spans="5:15" x14ac:dyDescent="0.2">
      <c r="E468" s="773"/>
      <c r="H468" s="774"/>
      <c r="I468" s="407"/>
      <c r="J468" s="407"/>
      <c r="K468" s="786"/>
      <c r="L468" s="779"/>
      <c r="M468" s="776"/>
      <c r="N468" s="777"/>
      <c r="O468" s="778"/>
    </row>
    <row r="469" spans="5:15" x14ac:dyDescent="0.2">
      <c r="E469" s="773"/>
      <c r="H469" s="774"/>
      <c r="I469" s="407"/>
      <c r="J469" s="407"/>
      <c r="K469" s="786"/>
      <c r="L469" s="779"/>
      <c r="M469" s="776"/>
      <c r="N469" s="777"/>
      <c r="O469" s="778"/>
    </row>
    <row r="470" spans="5:15" x14ac:dyDescent="0.2">
      <c r="E470" s="773"/>
      <c r="H470" s="774"/>
      <c r="I470" s="407"/>
      <c r="J470" s="407"/>
      <c r="K470" s="786"/>
      <c r="L470" s="779"/>
      <c r="M470" s="776"/>
      <c r="N470" s="777"/>
      <c r="O470" s="778"/>
    </row>
    <row r="471" spans="5:15" x14ac:dyDescent="0.2">
      <c r="E471" s="773"/>
      <c r="H471" s="774"/>
      <c r="I471" s="407"/>
      <c r="J471" s="407"/>
      <c r="K471" s="786"/>
      <c r="L471" s="779"/>
      <c r="M471" s="776"/>
      <c r="N471" s="777"/>
      <c r="O471" s="778"/>
    </row>
    <row r="472" spans="5:15" x14ac:dyDescent="0.2">
      <c r="E472" s="773"/>
      <c r="H472" s="774"/>
      <c r="I472" s="407"/>
      <c r="J472" s="407"/>
      <c r="K472" s="786"/>
      <c r="L472" s="779"/>
      <c r="M472" s="776"/>
      <c r="N472" s="777"/>
      <c r="O472" s="778"/>
    </row>
    <row r="473" spans="5:15" x14ac:dyDescent="0.2">
      <c r="E473" s="773"/>
      <c r="H473" s="774"/>
      <c r="I473" s="407"/>
      <c r="J473" s="407"/>
      <c r="K473" s="786"/>
      <c r="L473" s="779"/>
      <c r="M473" s="776"/>
      <c r="N473" s="777"/>
      <c r="O473" s="778"/>
    </row>
    <row r="474" spans="5:15" x14ac:dyDescent="0.2">
      <c r="E474" s="773"/>
      <c r="H474" s="774"/>
      <c r="I474" s="407"/>
      <c r="J474" s="407"/>
      <c r="K474" s="786"/>
      <c r="L474" s="779"/>
      <c r="M474" s="776"/>
      <c r="N474" s="777"/>
      <c r="O474" s="778"/>
    </row>
    <row r="475" spans="5:15" x14ac:dyDescent="0.2">
      <c r="E475" s="773"/>
      <c r="H475" s="774"/>
      <c r="I475" s="407"/>
      <c r="J475" s="407"/>
      <c r="K475" s="786"/>
      <c r="L475" s="779"/>
      <c r="M475" s="776"/>
      <c r="N475" s="777"/>
      <c r="O475" s="778"/>
    </row>
    <row r="476" spans="5:15" x14ac:dyDescent="0.2">
      <c r="E476" s="773"/>
      <c r="H476" s="774"/>
      <c r="I476" s="407"/>
      <c r="J476" s="407"/>
      <c r="K476" s="786"/>
      <c r="L476" s="779"/>
      <c r="M476" s="776"/>
      <c r="N476" s="777"/>
      <c r="O476" s="778"/>
    </row>
    <row r="477" spans="5:15" x14ac:dyDescent="0.2">
      <c r="E477" s="773"/>
      <c r="H477" s="774"/>
      <c r="I477" s="407"/>
      <c r="J477" s="407"/>
      <c r="K477" s="786"/>
      <c r="L477" s="779"/>
      <c r="M477" s="776"/>
      <c r="N477" s="777"/>
      <c r="O477" s="778"/>
    </row>
    <row r="478" spans="5:15" x14ac:dyDescent="0.2">
      <c r="E478" s="773"/>
      <c r="H478" s="774"/>
      <c r="I478" s="407"/>
      <c r="J478" s="407"/>
      <c r="K478" s="786"/>
      <c r="L478" s="779"/>
      <c r="M478" s="776"/>
      <c r="N478" s="777"/>
      <c r="O478" s="778"/>
    </row>
    <row r="479" spans="5:15" x14ac:dyDescent="0.2">
      <c r="E479" s="773"/>
      <c r="H479" s="774"/>
      <c r="I479" s="407"/>
      <c r="J479" s="407"/>
      <c r="K479" s="786"/>
      <c r="L479" s="779"/>
      <c r="M479" s="776"/>
      <c r="N479" s="777"/>
      <c r="O479" s="778"/>
    </row>
    <row r="480" spans="5:15" x14ac:dyDescent="0.2">
      <c r="E480" s="773"/>
      <c r="H480" s="774"/>
      <c r="I480" s="407"/>
      <c r="J480" s="407"/>
      <c r="K480" s="786"/>
      <c r="L480" s="779"/>
      <c r="M480" s="776"/>
      <c r="N480" s="777"/>
      <c r="O480" s="778"/>
    </row>
    <row r="481" spans="5:15" x14ac:dyDescent="0.2">
      <c r="E481" s="773"/>
      <c r="H481" s="774"/>
      <c r="I481" s="407"/>
      <c r="J481" s="407"/>
      <c r="K481" s="786"/>
      <c r="L481" s="779"/>
      <c r="M481" s="776"/>
      <c r="N481" s="777"/>
      <c r="O481" s="778"/>
    </row>
    <row r="482" spans="5:15" x14ac:dyDescent="0.2">
      <c r="E482" s="773"/>
      <c r="H482" s="774"/>
      <c r="I482" s="407"/>
      <c r="J482" s="407"/>
      <c r="K482" s="786"/>
      <c r="L482" s="779"/>
      <c r="M482" s="776"/>
      <c r="N482" s="777"/>
      <c r="O482" s="778"/>
    </row>
    <row r="483" spans="5:15" x14ac:dyDescent="0.2">
      <c r="E483" s="773"/>
      <c r="H483" s="774"/>
      <c r="I483" s="407"/>
      <c r="J483" s="407"/>
      <c r="K483" s="786"/>
      <c r="L483" s="779"/>
      <c r="M483" s="776"/>
      <c r="N483" s="777"/>
      <c r="O483" s="778"/>
    </row>
    <row r="484" spans="5:15" x14ac:dyDescent="0.2">
      <c r="E484" s="773"/>
      <c r="H484" s="774"/>
      <c r="I484" s="407"/>
      <c r="J484" s="407"/>
      <c r="K484" s="786"/>
      <c r="L484" s="779"/>
      <c r="M484" s="776"/>
      <c r="N484" s="777"/>
      <c r="O484" s="778"/>
    </row>
    <row r="485" spans="5:15" x14ac:dyDescent="0.2">
      <c r="E485" s="773"/>
      <c r="H485" s="774"/>
      <c r="I485" s="407"/>
      <c r="J485" s="407"/>
      <c r="K485" s="786"/>
      <c r="L485" s="779"/>
      <c r="M485" s="776"/>
      <c r="N485" s="777"/>
      <c r="O485" s="778"/>
    </row>
    <row r="486" spans="5:15" x14ac:dyDescent="0.2">
      <c r="E486" s="773"/>
      <c r="H486" s="774"/>
      <c r="I486" s="407"/>
      <c r="J486" s="407"/>
      <c r="K486" s="786"/>
      <c r="L486" s="779"/>
      <c r="M486" s="776"/>
      <c r="N486" s="777"/>
      <c r="O486" s="778"/>
    </row>
    <row r="487" spans="5:15" x14ac:dyDescent="0.2">
      <c r="E487" s="773"/>
      <c r="H487" s="774"/>
      <c r="I487" s="407"/>
      <c r="J487" s="407"/>
      <c r="K487" s="786"/>
      <c r="L487" s="779"/>
      <c r="M487" s="776"/>
      <c r="N487" s="777"/>
      <c r="O487" s="778"/>
    </row>
    <row r="488" spans="5:15" x14ac:dyDescent="0.2">
      <c r="E488" s="773"/>
      <c r="H488" s="774"/>
      <c r="I488" s="407"/>
      <c r="J488" s="407"/>
      <c r="K488" s="786"/>
      <c r="L488" s="779"/>
      <c r="M488" s="776"/>
      <c r="N488" s="777"/>
      <c r="O488" s="778"/>
    </row>
    <row r="489" spans="5:15" x14ac:dyDescent="0.2">
      <c r="E489" s="773"/>
      <c r="H489" s="774"/>
      <c r="I489" s="407"/>
      <c r="J489" s="407"/>
      <c r="K489" s="786"/>
      <c r="L489" s="779"/>
      <c r="M489" s="776"/>
      <c r="N489" s="777"/>
      <c r="O489" s="778"/>
    </row>
    <row r="490" spans="5:15" x14ac:dyDescent="0.2">
      <c r="E490" s="773"/>
      <c r="H490" s="774"/>
      <c r="I490" s="407"/>
      <c r="J490" s="407"/>
      <c r="K490" s="786"/>
      <c r="L490" s="779"/>
      <c r="M490" s="776"/>
      <c r="N490" s="777"/>
      <c r="O490" s="778"/>
    </row>
    <row r="491" spans="5:15" x14ac:dyDescent="0.2">
      <c r="E491" s="773"/>
      <c r="H491" s="774"/>
      <c r="I491" s="407"/>
      <c r="J491" s="407"/>
      <c r="K491" s="786"/>
      <c r="L491" s="779"/>
      <c r="M491" s="776"/>
      <c r="N491" s="777"/>
      <c r="O491" s="778"/>
    </row>
    <row r="492" spans="5:15" x14ac:dyDescent="0.2">
      <c r="E492" s="773"/>
      <c r="H492" s="774"/>
      <c r="I492" s="407"/>
      <c r="J492" s="407"/>
      <c r="K492" s="786"/>
      <c r="L492" s="779"/>
      <c r="M492" s="776"/>
      <c r="N492" s="777"/>
      <c r="O492" s="778"/>
    </row>
    <row r="493" spans="5:15" x14ac:dyDescent="0.2">
      <c r="E493" s="773"/>
      <c r="H493" s="774"/>
      <c r="I493" s="407"/>
      <c r="J493" s="407"/>
      <c r="K493" s="786"/>
      <c r="L493" s="779"/>
      <c r="M493" s="776"/>
      <c r="N493" s="777"/>
      <c r="O493" s="778"/>
    </row>
    <row r="494" spans="5:15" x14ac:dyDescent="0.2">
      <c r="E494" s="773"/>
      <c r="H494" s="774"/>
      <c r="I494" s="407"/>
      <c r="J494" s="407"/>
      <c r="K494" s="786"/>
      <c r="L494" s="779"/>
      <c r="M494" s="776"/>
      <c r="N494" s="777"/>
      <c r="O494" s="778"/>
    </row>
    <row r="495" spans="5:15" x14ac:dyDescent="0.2">
      <c r="E495" s="773"/>
      <c r="H495" s="774"/>
      <c r="I495" s="407"/>
      <c r="J495" s="407"/>
      <c r="K495" s="786"/>
      <c r="L495" s="779"/>
      <c r="M495" s="776"/>
      <c r="N495" s="777"/>
      <c r="O495" s="778"/>
    </row>
    <row r="496" spans="5:15" x14ac:dyDescent="0.2">
      <c r="E496" s="773"/>
      <c r="H496" s="774"/>
      <c r="I496" s="407"/>
      <c r="J496" s="407"/>
      <c r="K496" s="786"/>
      <c r="L496" s="779"/>
      <c r="M496" s="776"/>
      <c r="N496" s="777"/>
      <c r="O496" s="778"/>
    </row>
    <row r="497" spans="5:15" x14ac:dyDescent="0.2">
      <c r="E497" s="773"/>
      <c r="H497" s="774"/>
      <c r="I497" s="407"/>
      <c r="J497" s="407"/>
      <c r="K497" s="786"/>
      <c r="L497" s="779"/>
      <c r="M497" s="776"/>
      <c r="N497" s="777"/>
      <c r="O497" s="778"/>
    </row>
    <row r="498" spans="5:15" x14ac:dyDescent="0.2">
      <c r="E498" s="773"/>
      <c r="H498" s="774"/>
      <c r="I498" s="407"/>
      <c r="J498" s="407"/>
      <c r="K498" s="786"/>
      <c r="L498" s="779"/>
      <c r="M498" s="776"/>
      <c r="N498" s="777"/>
      <c r="O498" s="778"/>
    </row>
    <row r="499" spans="5:15" x14ac:dyDescent="0.2">
      <c r="E499" s="773"/>
      <c r="H499" s="774"/>
      <c r="I499" s="407"/>
      <c r="J499" s="407"/>
      <c r="K499" s="786"/>
      <c r="L499" s="779"/>
      <c r="M499" s="776"/>
      <c r="N499" s="777"/>
      <c r="O499" s="778"/>
    </row>
    <row r="500" spans="5:15" x14ac:dyDescent="0.2">
      <c r="E500" s="773"/>
      <c r="H500" s="774"/>
      <c r="I500" s="407"/>
      <c r="J500" s="407"/>
      <c r="K500" s="786"/>
      <c r="L500" s="779"/>
      <c r="M500" s="776"/>
      <c r="N500" s="777"/>
      <c r="O500" s="778"/>
    </row>
    <row r="501" spans="5:15" x14ac:dyDescent="0.2">
      <c r="E501" s="773"/>
      <c r="H501" s="774"/>
      <c r="I501" s="407"/>
      <c r="J501" s="407"/>
      <c r="K501" s="786"/>
      <c r="L501" s="779"/>
      <c r="M501" s="776"/>
      <c r="N501" s="777"/>
      <c r="O501" s="778"/>
    </row>
    <row r="502" spans="5:15" x14ac:dyDescent="0.2">
      <c r="E502" s="773"/>
      <c r="H502" s="774"/>
      <c r="I502" s="407"/>
      <c r="J502" s="407"/>
      <c r="K502" s="786"/>
      <c r="L502" s="779"/>
      <c r="M502" s="776"/>
      <c r="N502" s="777"/>
      <c r="O502" s="778"/>
    </row>
    <row r="503" spans="5:15" x14ac:dyDescent="0.2">
      <c r="E503" s="773"/>
      <c r="H503" s="774"/>
      <c r="I503" s="407"/>
      <c r="J503" s="407"/>
      <c r="K503" s="786"/>
      <c r="L503" s="779"/>
      <c r="M503" s="776"/>
      <c r="N503" s="777"/>
      <c r="O503" s="778"/>
    </row>
    <row r="504" spans="5:15" x14ac:dyDescent="0.2">
      <c r="E504" s="773"/>
      <c r="H504" s="774"/>
      <c r="I504" s="407"/>
      <c r="J504" s="407"/>
      <c r="K504" s="786"/>
      <c r="L504" s="779"/>
      <c r="M504" s="776"/>
      <c r="N504" s="777"/>
      <c r="O504" s="778"/>
    </row>
    <row r="505" spans="5:15" x14ac:dyDescent="0.2">
      <c r="E505" s="773"/>
      <c r="H505" s="774"/>
      <c r="I505" s="407"/>
      <c r="J505" s="407"/>
      <c r="K505" s="786"/>
      <c r="L505" s="779"/>
      <c r="M505" s="776"/>
      <c r="N505" s="777"/>
      <c r="O505" s="778"/>
    </row>
    <row r="506" spans="5:15" x14ac:dyDescent="0.2">
      <c r="E506" s="773"/>
      <c r="H506" s="774"/>
      <c r="I506" s="407"/>
      <c r="J506" s="407"/>
      <c r="K506" s="786"/>
      <c r="L506" s="779"/>
      <c r="M506" s="776"/>
      <c r="N506" s="777"/>
      <c r="O506" s="778"/>
    </row>
    <row r="507" spans="5:15" x14ac:dyDescent="0.2">
      <c r="E507" s="773"/>
      <c r="H507" s="774"/>
      <c r="I507" s="407"/>
      <c r="J507" s="407"/>
      <c r="K507" s="786"/>
      <c r="L507" s="779"/>
      <c r="M507" s="776"/>
      <c r="N507" s="777"/>
      <c r="O507" s="778"/>
    </row>
    <row r="508" spans="5:15" x14ac:dyDescent="0.2">
      <c r="E508" s="773"/>
      <c r="H508" s="774"/>
      <c r="I508" s="407"/>
      <c r="J508" s="407"/>
      <c r="K508" s="786"/>
      <c r="L508" s="779"/>
      <c r="M508" s="776"/>
      <c r="N508" s="777"/>
      <c r="O508" s="778"/>
    </row>
    <row r="509" spans="5:15" x14ac:dyDescent="0.2">
      <c r="E509" s="773"/>
      <c r="H509" s="774"/>
      <c r="I509" s="407"/>
      <c r="J509" s="407"/>
      <c r="K509" s="786"/>
      <c r="L509" s="779"/>
      <c r="M509" s="776"/>
      <c r="N509" s="777"/>
      <c r="O509" s="778"/>
    </row>
    <row r="510" spans="5:15" x14ac:dyDescent="0.2">
      <c r="E510" s="773"/>
      <c r="H510" s="774"/>
      <c r="I510" s="407"/>
      <c r="J510" s="407"/>
      <c r="K510" s="786"/>
      <c r="L510" s="779"/>
      <c r="M510" s="776"/>
      <c r="N510" s="777"/>
      <c r="O510" s="778"/>
    </row>
    <row r="511" spans="5:15" x14ac:dyDescent="0.2">
      <c r="E511" s="773"/>
      <c r="H511" s="774"/>
      <c r="I511" s="407"/>
      <c r="J511" s="407"/>
      <c r="K511" s="786"/>
      <c r="L511" s="779"/>
      <c r="M511" s="776"/>
      <c r="N511" s="777"/>
      <c r="O511" s="778"/>
    </row>
    <row r="512" spans="5:15" x14ac:dyDescent="0.2">
      <c r="E512" s="773"/>
      <c r="H512" s="774"/>
      <c r="I512" s="407"/>
      <c r="J512" s="407"/>
      <c r="K512" s="786"/>
      <c r="L512" s="779"/>
      <c r="M512" s="776"/>
      <c r="N512" s="777"/>
      <c r="O512" s="778"/>
    </row>
    <row r="513" spans="5:15" x14ac:dyDescent="0.2">
      <c r="E513" s="773"/>
      <c r="H513" s="774"/>
      <c r="I513" s="407"/>
      <c r="J513" s="407"/>
      <c r="K513" s="786"/>
      <c r="L513" s="779"/>
      <c r="M513" s="776"/>
      <c r="N513" s="777"/>
      <c r="O513" s="778"/>
    </row>
    <row r="514" spans="5:15" x14ac:dyDescent="0.2">
      <c r="E514" s="773"/>
      <c r="H514" s="774"/>
      <c r="I514" s="407"/>
      <c r="J514" s="407"/>
      <c r="K514" s="786"/>
      <c r="L514" s="779"/>
      <c r="M514" s="776"/>
      <c r="N514" s="777"/>
      <c r="O514" s="778"/>
    </row>
    <row r="515" spans="5:15" x14ac:dyDescent="0.2">
      <c r="E515" s="773"/>
      <c r="H515" s="774"/>
      <c r="I515" s="407"/>
      <c r="J515" s="407"/>
      <c r="K515" s="786"/>
      <c r="L515" s="779"/>
      <c r="M515" s="776"/>
      <c r="N515" s="777"/>
      <c r="O515" s="778"/>
    </row>
    <row r="516" spans="5:15" x14ac:dyDescent="0.2">
      <c r="E516" s="773"/>
      <c r="H516" s="774"/>
      <c r="I516" s="407"/>
      <c r="J516" s="407"/>
      <c r="K516" s="786"/>
      <c r="L516" s="779"/>
      <c r="M516" s="776"/>
      <c r="N516" s="777"/>
      <c r="O516" s="778"/>
    </row>
    <row r="517" spans="5:15" x14ac:dyDescent="0.2">
      <c r="E517" s="773"/>
      <c r="H517" s="774"/>
      <c r="I517" s="407"/>
      <c r="J517" s="407"/>
      <c r="K517" s="786"/>
      <c r="L517" s="779"/>
      <c r="M517" s="776"/>
      <c r="N517" s="777"/>
      <c r="O517" s="778"/>
    </row>
    <row r="518" spans="5:15" x14ac:dyDescent="0.2">
      <c r="E518" s="773"/>
      <c r="H518" s="774"/>
      <c r="I518" s="407"/>
      <c r="J518" s="407"/>
      <c r="K518" s="786"/>
      <c r="L518" s="779"/>
      <c r="M518" s="776"/>
      <c r="N518" s="777"/>
      <c r="O518" s="778"/>
    </row>
    <row r="519" spans="5:15" x14ac:dyDescent="0.2">
      <c r="E519" s="773"/>
      <c r="H519" s="774"/>
      <c r="I519" s="407"/>
      <c r="J519" s="407"/>
      <c r="K519" s="786"/>
      <c r="L519" s="779"/>
      <c r="M519" s="776"/>
      <c r="N519" s="777"/>
      <c r="O519" s="778"/>
    </row>
    <row r="520" spans="5:15" x14ac:dyDescent="0.2">
      <c r="E520" s="773"/>
      <c r="H520" s="774"/>
      <c r="I520" s="407"/>
      <c r="J520" s="407"/>
      <c r="K520" s="786"/>
      <c r="L520" s="779"/>
      <c r="M520" s="776"/>
      <c r="N520" s="777"/>
      <c r="O520" s="778"/>
    </row>
    <row r="521" spans="5:15" x14ac:dyDescent="0.2">
      <c r="E521" s="773"/>
      <c r="H521" s="774"/>
      <c r="I521" s="407"/>
      <c r="J521" s="407"/>
      <c r="K521" s="786"/>
      <c r="L521" s="779"/>
      <c r="M521" s="776"/>
      <c r="N521" s="777"/>
      <c r="O521" s="778"/>
    </row>
    <row r="522" spans="5:15" x14ac:dyDescent="0.2">
      <c r="E522" s="773"/>
      <c r="H522" s="774"/>
      <c r="I522" s="407"/>
      <c r="J522" s="407"/>
      <c r="K522" s="786"/>
      <c r="L522" s="779"/>
      <c r="M522" s="776"/>
      <c r="N522" s="777"/>
      <c r="O522" s="778"/>
    </row>
    <row r="523" spans="5:15" x14ac:dyDescent="0.2">
      <c r="E523" s="773"/>
      <c r="H523" s="774"/>
      <c r="I523" s="407"/>
      <c r="J523" s="407"/>
      <c r="K523" s="786"/>
      <c r="L523" s="779"/>
      <c r="M523" s="776"/>
      <c r="N523" s="777"/>
      <c r="O523" s="778"/>
    </row>
    <row r="524" spans="5:15" x14ac:dyDescent="0.2">
      <c r="E524" s="773"/>
      <c r="H524" s="774"/>
      <c r="I524" s="407"/>
      <c r="J524" s="407"/>
      <c r="K524" s="786"/>
      <c r="L524" s="779"/>
      <c r="M524" s="776"/>
      <c r="N524" s="777"/>
      <c r="O524" s="778"/>
    </row>
    <row r="525" spans="5:15" x14ac:dyDescent="0.2">
      <c r="E525" s="773"/>
      <c r="H525" s="774"/>
      <c r="I525" s="407"/>
      <c r="J525" s="407"/>
      <c r="K525" s="786"/>
      <c r="L525" s="779"/>
      <c r="M525" s="776"/>
      <c r="N525" s="777"/>
      <c r="O525" s="778"/>
    </row>
    <row r="526" spans="5:15" x14ac:dyDescent="0.2">
      <c r="E526" s="773"/>
      <c r="H526" s="774"/>
      <c r="I526" s="407"/>
      <c r="J526" s="407"/>
      <c r="K526" s="786"/>
      <c r="L526" s="779"/>
      <c r="M526" s="776"/>
      <c r="N526" s="777"/>
      <c r="O526" s="778"/>
    </row>
    <row r="527" spans="5:15" x14ac:dyDescent="0.2">
      <c r="E527" s="773"/>
      <c r="H527" s="774"/>
      <c r="I527" s="407"/>
      <c r="J527" s="407"/>
      <c r="K527" s="786"/>
      <c r="L527" s="779"/>
      <c r="M527" s="776"/>
      <c r="N527" s="777"/>
      <c r="O527" s="778"/>
    </row>
    <row r="528" spans="5:15" x14ac:dyDescent="0.2">
      <c r="E528" s="773"/>
      <c r="H528" s="774"/>
      <c r="I528" s="407"/>
      <c r="J528" s="407"/>
      <c r="K528" s="786"/>
      <c r="L528" s="779"/>
      <c r="M528" s="776"/>
      <c r="N528" s="777"/>
      <c r="O528" s="778"/>
    </row>
    <row r="529" spans="5:15" x14ac:dyDescent="0.2">
      <c r="E529" s="773"/>
      <c r="H529" s="774"/>
      <c r="I529" s="407"/>
      <c r="J529" s="407"/>
      <c r="K529" s="786"/>
      <c r="L529" s="779"/>
      <c r="M529" s="776"/>
      <c r="N529" s="777"/>
      <c r="O529" s="778"/>
    </row>
    <row r="530" spans="5:15" x14ac:dyDescent="0.2">
      <c r="E530" s="773"/>
      <c r="H530" s="774"/>
      <c r="I530" s="407"/>
      <c r="J530" s="407"/>
      <c r="K530" s="786"/>
      <c r="L530" s="779"/>
      <c r="M530" s="776"/>
      <c r="N530" s="777"/>
      <c r="O530" s="778"/>
    </row>
    <row r="531" spans="5:15" x14ac:dyDescent="0.2">
      <c r="E531" s="773"/>
      <c r="H531" s="774"/>
      <c r="I531" s="407"/>
      <c r="J531" s="407"/>
      <c r="K531" s="786"/>
      <c r="L531" s="779"/>
      <c r="M531" s="776"/>
      <c r="N531" s="777"/>
      <c r="O531" s="778"/>
    </row>
    <row r="532" spans="5:15" x14ac:dyDescent="0.2">
      <c r="E532" s="773"/>
      <c r="H532" s="774"/>
      <c r="I532" s="407"/>
      <c r="J532" s="407"/>
      <c r="K532" s="786"/>
      <c r="L532" s="779"/>
      <c r="M532" s="776"/>
      <c r="N532" s="777"/>
      <c r="O532" s="778"/>
    </row>
    <row r="533" spans="5:15" x14ac:dyDescent="0.2">
      <c r="E533" s="773"/>
      <c r="H533" s="774"/>
      <c r="I533" s="407"/>
      <c r="J533" s="407"/>
      <c r="K533" s="786"/>
      <c r="L533" s="779"/>
      <c r="M533" s="776"/>
      <c r="N533" s="777"/>
      <c r="O533" s="778"/>
    </row>
    <row r="534" spans="5:15" x14ac:dyDescent="0.2">
      <c r="E534" s="773"/>
      <c r="H534" s="774"/>
      <c r="I534" s="407"/>
      <c r="J534" s="407"/>
      <c r="K534" s="786"/>
      <c r="L534" s="779"/>
      <c r="M534" s="776"/>
      <c r="N534" s="777"/>
      <c r="O534" s="778"/>
    </row>
    <row r="535" spans="5:15" x14ac:dyDescent="0.2">
      <c r="E535" s="773"/>
      <c r="H535" s="774"/>
      <c r="I535" s="407"/>
      <c r="J535" s="407"/>
      <c r="K535" s="786"/>
      <c r="L535" s="779"/>
      <c r="M535" s="776"/>
      <c r="N535" s="777"/>
      <c r="O535" s="778"/>
    </row>
    <row r="536" spans="5:15" x14ac:dyDescent="0.2">
      <c r="E536" s="773"/>
      <c r="H536" s="774"/>
      <c r="I536" s="407"/>
      <c r="J536" s="407"/>
      <c r="K536" s="786"/>
      <c r="L536" s="779"/>
      <c r="M536" s="776"/>
      <c r="N536" s="777"/>
      <c r="O536" s="778"/>
    </row>
    <row r="537" spans="5:15" x14ac:dyDescent="0.2">
      <c r="E537" s="773"/>
      <c r="H537" s="774"/>
      <c r="I537" s="407"/>
      <c r="J537" s="407"/>
      <c r="K537" s="786"/>
      <c r="L537" s="779"/>
      <c r="M537" s="776"/>
      <c r="N537" s="777"/>
      <c r="O537" s="778"/>
    </row>
    <row r="538" spans="5:15" x14ac:dyDescent="0.2">
      <c r="E538" s="773"/>
      <c r="H538" s="774"/>
      <c r="I538" s="407"/>
      <c r="J538" s="407"/>
      <c r="K538" s="786"/>
      <c r="L538" s="779"/>
      <c r="M538" s="776"/>
      <c r="N538" s="777"/>
      <c r="O538" s="778"/>
    </row>
    <row r="539" spans="5:15" x14ac:dyDescent="0.2">
      <c r="E539" s="773"/>
      <c r="H539" s="774"/>
      <c r="I539" s="407"/>
      <c r="J539" s="407"/>
      <c r="K539" s="786"/>
      <c r="L539" s="779"/>
      <c r="M539" s="776"/>
      <c r="N539" s="777"/>
      <c r="O539" s="778"/>
    </row>
    <row r="540" spans="5:15" x14ac:dyDescent="0.2">
      <c r="E540" s="773"/>
      <c r="H540" s="774"/>
      <c r="I540" s="407"/>
      <c r="J540" s="407"/>
      <c r="K540" s="786"/>
      <c r="L540" s="779"/>
      <c r="M540" s="776"/>
      <c r="N540" s="777"/>
      <c r="O540" s="778"/>
    </row>
    <row r="541" spans="5:15" x14ac:dyDescent="0.2">
      <c r="E541" s="773"/>
      <c r="H541" s="774"/>
      <c r="I541" s="407"/>
      <c r="J541" s="407"/>
      <c r="K541" s="786"/>
      <c r="L541" s="779"/>
      <c r="M541" s="776"/>
      <c r="N541" s="777"/>
      <c r="O541" s="778"/>
    </row>
    <row r="542" spans="5:15" x14ac:dyDescent="0.2">
      <c r="E542" s="773"/>
      <c r="H542" s="774"/>
      <c r="I542" s="407"/>
      <c r="J542" s="407"/>
      <c r="K542" s="786"/>
      <c r="L542" s="779"/>
      <c r="M542" s="776"/>
      <c r="N542" s="777"/>
      <c r="O542" s="778"/>
    </row>
    <row r="543" spans="5:15" x14ac:dyDescent="0.2">
      <c r="E543" s="773"/>
      <c r="H543" s="774"/>
      <c r="I543" s="407"/>
      <c r="J543" s="407"/>
      <c r="K543" s="786"/>
      <c r="L543" s="779"/>
      <c r="M543" s="776"/>
      <c r="N543" s="777"/>
      <c r="O543" s="778"/>
    </row>
    <row r="544" spans="5:15" x14ac:dyDescent="0.2">
      <c r="E544" s="773"/>
      <c r="H544" s="774"/>
      <c r="I544" s="407"/>
      <c r="J544" s="407"/>
      <c r="K544" s="786"/>
      <c r="L544" s="779"/>
      <c r="M544" s="776"/>
      <c r="N544" s="777"/>
      <c r="O544" s="778"/>
    </row>
    <row r="545" spans="5:15" x14ac:dyDescent="0.2">
      <c r="E545" s="773"/>
      <c r="H545" s="774"/>
      <c r="I545" s="407"/>
      <c r="J545" s="407"/>
      <c r="K545" s="786"/>
      <c r="L545" s="779"/>
      <c r="M545" s="776"/>
      <c r="N545" s="777"/>
      <c r="O545" s="778"/>
    </row>
    <row r="546" spans="5:15" x14ac:dyDescent="0.2">
      <c r="E546" s="773"/>
      <c r="H546" s="774"/>
      <c r="I546" s="407"/>
      <c r="J546" s="407"/>
      <c r="K546" s="786"/>
      <c r="L546" s="779"/>
      <c r="M546" s="776"/>
      <c r="N546" s="777"/>
      <c r="O546" s="778"/>
    </row>
    <row r="547" spans="5:15" x14ac:dyDescent="0.2">
      <c r="E547" s="773"/>
      <c r="H547" s="774"/>
      <c r="I547" s="407"/>
      <c r="J547" s="407"/>
      <c r="K547" s="786"/>
      <c r="L547" s="779"/>
      <c r="M547" s="776"/>
      <c r="N547" s="777"/>
      <c r="O547" s="778"/>
    </row>
    <row r="548" spans="5:15" x14ac:dyDescent="0.2">
      <c r="E548" s="773"/>
      <c r="H548" s="774"/>
      <c r="I548" s="407"/>
      <c r="J548" s="407"/>
      <c r="K548" s="786"/>
      <c r="L548" s="779"/>
      <c r="M548" s="776"/>
      <c r="N548" s="777"/>
      <c r="O548" s="778"/>
    </row>
    <row r="549" spans="5:15" x14ac:dyDescent="0.2">
      <c r="E549" s="773"/>
      <c r="H549" s="774"/>
      <c r="I549" s="407"/>
      <c r="J549" s="407"/>
      <c r="K549" s="786"/>
      <c r="L549" s="779"/>
      <c r="M549" s="776"/>
      <c r="N549" s="777"/>
      <c r="O549" s="778"/>
    </row>
    <row r="550" spans="5:15" x14ac:dyDescent="0.2">
      <c r="E550" s="773"/>
      <c r="H550" s="774"/>
      <c r="I550" s="407"/>
      <c r="J550" s="407"/>
      <c r="K550" s="786"/>
      <c r="L550" s="779"/>
      <c r="M550" s="776"/>
      <c r="N550" s="777"/>
      <c r="O550" s="778"/>
    </row>
    <row r="551" spans="5:15" x14ac:dyDescent="0.2">
      <c r="E551" s="773"/>
      <c r="H551" s="774"/>
      <c r="I551" s="407"/>
      <c r="J551" s="407"/>
      <c r="K551" s="786"/>
      <c r="L551" s="779"/>
      <c r="M551" s="776"/>
      <c r="N551" s="777"/>
      <c r="O551" s="778"/>
    </row>
    <row r="552" spans="5:15" x14ac:dyDescent="0.2">
      <c r="E552" s="773"/>
      <c r="H552" s="774"/>
      <c r="I552" s="407"/>
      <c r="J552" s="407"/>
      <c r="K552" s="786"/>
      <c r="L552" s="779"/>
      <c r="M552" s="776"/>
      <c r="N552" s="777"/>
      <c r="O552" s="778"/>
    </row>
    <row r="553" spans="5:15" x14ac:dyDescent="0.2">
      <c r="E553" s="773"/>
      <c r="H553" s="774"/>
      <c r="I553" s="407"/>
      <c r="J553" s="407"/>
      <c r="K553" s="786"/>
      <c r="L553" s="779"/>
      <c r="M553" s="776"/>
      <c r="N553" s="777"/>
      <c r="O553" s="778"/>
    </row>
    <row r="554" spans="5:15" x14ac:dyDescent="0.2">
      <c r="E554" s="773"/>
      <c r="H554" s="774"/>
      <c r="I554" s="407"/>
      <c r="J554" s="407"/>
      <c r="K554" s="786"/>
      <c r="L554" s="779"/>
      <c r="M554" s="776"/>
      <c r="N554" s="777"/>
      <c r="O554" s="778"/>
    </row>
    <row r="555" spans="5:15" x14ac:dyDescent="0.2">
      <c r="E555" s="773"/>
      <c r="H555" s="774"/>
      <c r="I555" s="407"/>
      <c r="J555" s="407"/>
      <c r="K555" s="786"/>
      <c r="L555" s="779"/>
      <c r="M555" s="776"/>
      <c r="N555" s="777"/>
      <c r="O555" s="778"/>
    </row>
    <row r="556" spans="5:15" x14ac:dyDescent="0.2">
      <c r="E556" s="773"/>
      <c r="H556" s="774"/>
      <c r="I556" s="407"/>
      <c r="J556" s="407"/>
      <c r="K556" s="786"/>
      <c r="L556" s="779"/>
      <c r="M556" s="776"/>
      <c r="N556" s="777"/>
      <c r="O556" s="778"/>
    </row>
    <row r="557" spans="5:15" x14ac:dyDescent="0.2">
      <c r="E557" s="773"/>
      <c r="H557" s="774"/>
      <c r="I557" s="407"/>
      <c r="J557" s="407"/>
      <c r="K557" s="786"/>
      <c r="L557" s="779"/>
      <c r="M557" s="776"/>
      <c r="N557" s="777"/>
      <c r="O557" s="778"/>
    </row>
    <row r="558" spans="5:15" x14ac:dyDescent="0.2">
      <c r="E558" s="773"/>
      <c r="H558" s="774"/>
      <c r="I558" s="407"/>
      <c r="J558" s="407"/>
      <c r="K558" s="786"/>
      <c r="L558" s="779"/>
      <c r="M558" s="776"/>
      <c r="N558" s="777"/>
      <c r="O558" s="778"/>
    </row>
    <row r="559" spans="5:15" x14ac:dyDescent="0.2">
      <c r="E559" s="773"/>
      <c r="H559" s="774"/>
      <c r="I559" s="407"/>
      <c r="J559" s="407"/>
      <c r="K559" s="786"/>
      <c r="L559" s="779"/>
      <c r="M559" s="776"/>
      <c r="N559" s="777"/>
      <c r="O559" s="778"/>
    </row>
    <row r="560" spans="5:15" x14ac:dyDescent="0.2">
      <c r="E560" s="773"/>
      <c r="H560" s="774"/>
      <c r="I560" s="407"/>
      <c r="J560" s="407"/>
      <c r="K560" s="786"/>
      <c r="L560" s="779"/>
      <c r="M560" s="776"/>
      <c r="N560" s="777"/>
      <c r="O560" s="778"/>
    </row>
    <row r="561" spans="5:15" x14ac:dyDescent="0.2">
      <c r="E561" s="773"/>
      <c r="H561" s="774"/>
      <c r="I561" s="407"/>
      <c r="J561" s="407"/>
      <c r="K561" s="786"/>
      <c r="L561" s="779"/>
      <c r="M561" s="776"/>
      <c r="N561" s="777"/>
      <c r="O561" s="778"/>
    </row>
    <row r="562" spans="5:15" x14ac:dyDescent="0.2">
      <c r="E562" s="773"/>
      <c r="H562" s="774"/>
      <c r="I562" s="407"/>
      <c r="J562" s="407"/>
      <c r="K562" s="786"/>
      <c r="L562" s="779"/>
      <c r="M562" s="776"/>
      <c r="N562" s="777"/>
      <c r="O562" s="778"/>
    </row>
    <row r="563" spans="5:15" x14ac:dyDescent="0.2">
      <c r="E563" s="773"/>
      <c r="H563" s="774"/>
      <c r="I563" s="407"/>
      <c r="J563" s="407"/>
      <c r="K563" s="786"/>
      <c r="L563" s="779"/>
      <c r="M563" s="776"/>
      <c r="N563" s="777"/>
      <c r="O563" s="778"/>
    </row>
    <row r="564" spans="5:15" x14ac:dyDescent="0.2">
      <c r="E564" s="773"/>
      <c r="H564" s="774"/>
      <c r="I564" s="407"/>
      <c r="J564" s="407"/>
      <c r="K564" s="786"/>
      <c r="L564" s="779"/>
      <c r="M564" s="776"/>
      <c r="N564" s="777"/>
      <c r="O564" s="778"/>
    </row>
    <row r="565" spans="5:15" x14ac:dyDescent="0.2">
      <c r="E565" s="773"/>
      <c r="H565" s="774"/>
      <c r="I565" s="407"/>
      <c r="J565" s="407"/>
      <c r="K565" s="786"/>
      <c r="L565" s="779"/>
      <c r="M565" s="776"/>
      <c r="N565" s="777"/>
      <c r="O565" s="778"/>
    </row>
    <row r="566" spans="5:15" x14ac:dyDescent="0.2">
      <c r="E566" s="773"/>
      <c r="H566" s="774"/>
      <c r="I566" s="407"/>
      <c r="J566" s="407"/>
      <c r="K566" s="786"/>
      <c r="L566" s="779"/>
      <c r="M566" s="776"/>
      <c r="N566" s="777"/>
      <c r="O566" s="778"/>
    </row>
    <row r="567" spans="5:15" x14ac:dyDescent="0.2">
      <c r="E567" s="773"/>
      <c r="H567" s="774"/>
      <c r="I567" s="407"/>
      <c r="J567" s="407"/>
      <c r="K567" s="786"/>
      <c r="L567" s="779"/>
      <c r="M567" s="776"/>
      <c r="N567" s="777"/>
      <c r="O567" s="778"/>
    </row>
    <row r="568" spans="5:15" x14ac:dyDescent="0.2">
      <c r="E568" s="773"/>
      <c r="H568" s="774"/>
      <c r="I568" s="407"/>
      <c r="J568" s="407"/>
      <c r="K568" s="786"/>
      <c r="L568" s="779"/>
      <c r="M568" s="776"/>
      <c r="N568" s="777"/>
      <c r="O568" s="778"/>
    </row>
    <row r="569" spans="5:15" x14ac:dyDescent="0.2">
      <c r="E569" s="773"/>
      <c r="H569" s="774"/>
      <c r="I569" s="407"/>
      <c r="J569" s="407"/>
      <c r="K569" s="786"/>
      <c r="L569" s="779"/>
      <c r="M569" s="776"/>
      <c r="N569" s="777"/>
      <c r="O569" s="778"/>
    </row>
    <row r="570" spans="5:15" x14ac:dyDescent="0.2">
      <c r="E570" s="773"/>
      <c r="H570" s="774"/>
      <c r="I570" s="407"/>
      <c r="J570" s="407"/>
      <c r="K570" s="786"/>
      <c r="L570" s="779"/>
      <c r="M570" s="776"/>
      <c r="N570" s="777"/>
      <c r="O570" s="778"/>
    </row>
    <row r="571" spans="5:15" x14ac:dyDescent="0.2">
      <c r="E571" s="773"/>
      <c r="H571" s="774"/>
      <c r="I571" s="407"/>
      <c r="J571" s="407"/>
      <c r="K571" s="786"/>
      <c r="L571" s="779"/>
      <c r="M571" s="776"/>
      <c r="N571" s="777"/>
      <c r="O571" s="778"/>
    </row>
    <row r="572" spans="5:15" x14ac:dyDescent="0.2">
      <c r="E572" s="773"/>
      <c r="H572" s="774"/>
      <c r="I572" s="407"/>
      <c r="J572" s="407"/>
      <c r="K572" s="786"/>
      <c r="L572" s="779"/>
      <c r="M572" s="776"/>
      <c r="N572" s="777"/>
      <c r="O572" s="778"/>
    </row>
    <row r="573" spans="5:15" x14ac:dyDescent="0.2">
      <c r="E573" s="773"/>
      <c r="H573" s="774"/>
      <c r="I573" s="407"/>
      <c r="J573" s="407"/>
      <c r="K573" s="786"/>
      <c r="L573" s="779"/>
      <c r="M573" s="776"/>
      <c r="N573" s="777"/>
      <c r="O573" s="778"/>
    </row>
    <row r="574" spans="5:15" x14ac:dyDescent="0.2">
      <c r="E574" s="773"/>
      <c r="H574" s="774"/>
      <c r="I574" s="407"/>
      <c r="J574" s="407"/>
      <c r="K574" s="786"/>
      <c r="L574" s="779"/>
      <c r="M574" s="776"/>
      <c r="N574" s="777"/>
      <c r="O574" s="778"/>
    </row>
    <row r="575" spans="5:15" x14ac:dyDescent="0.2">
      <c r="E575" s="773"/>
      <c r="H575" s="774"/>
      <c r="I575" s="407"/>
      <c r="J575" s="407"/>
      <c r="K575" s="786"/>
      <c r="L575" s="779"/>
      <c r="M575" s="776"/>
      <c r="N575" s="777"/>
      <c r="O575" s="778"/>
    </row>
    <row r="576" spans="5:15" x14ac:dyDescent="0.2">
      <c r="E576" s="773"/>
      <c r="H576" s="774"/>
      <c r="I576" s="407"/>
      <c r="J576" s="407"/>
      <c r="K576" s="786"/>
      <c r="L576" s="779"/>
      <c r="M576" s="776"/>
      <c r="N576" s="777"/>
      <c r="O576" s="778"/>
    </row>
    <row r="577" spans="5:15" x14ac:dyDescent="0.2">
      <c r="E577" s="773"/>
      <c r="H577" s="774"/>
      <c r="I577" s="407"/>
      <c r="J577" s="407"/>
      <c r="K577" s="786"/>
      <c r="L577" s="779"/>
      <c r="M577" s="776"/>
      <c r="N577" s="777"/>
      <c r="O577" s="778"/>
    </row>
    <row r="578" spans="5:15" x14ac:dyDescent="0.2">
      <c r="E578" s="773"/>
      <c r="H578" s="774"/>
      <c r="I578" s="407"/>
      <c r="J578" s="407"/>
      <c r="K578" s="786"/>
      <c r="L578" s="779"/>
      <c r="M578" s="776"/>
      <c r="N578" s="777"/>
      <c r="O578" s="778"/>
    </row>
    <row r="579" spans="5:15" x14ac:dyDescent="0.2">
      <c r="E579" s="773"/>
      <c r="H579" s="774"/>
      <c r="I579" s="407"/>
      <c r="J579" s="407"/>
      <c r="K579" s="786"/>
      <c r="L579" s="779"/>
      <c r="M579" s="776"/>
      <c r="N579" s="777"/>
      <c r="O579" s="778"/>
    </row>
    <row r="580" spans="5:15" x14ac:dyDescent="0.2">
      <c r="E580" s="773"/>
      <c r="H580" s="774"/>
      <c r="I580" s="407"/>
      <c r="J580" s="407"/>
      <c r="K580" s="786"/>
      <c r="L580" s="779"/>
      <c r="M580" s="776"/>
      <c r="N580" s="777"/>
      <c r="O580" s="778"/>
    </row>
    <row r="581" spans="5:15" x14ac:dyDescent="0.2">
      <c r="E581" s="773"/>
      <c r="H581" s="774"/>
      <c r="I581" s="407"/>
      <c r="J581" s="407"/>
      <c r="K581" s="786"/>
      <c r="L581" s="779"/>
      <c r="M581" s="776"/>
      <c r="N581" s="777"/>
      <c r="O581" s="778"/>
    </row>
    <row r="582" spans="5:15" x14ac:dyDescent="0.2">
      <c r="E582" s="773"/>
      <c r="H582" s="774"/>
      <c r="I582" s="407"/>
      <c r="J582" s="407"/>
      <c r="K582" s="786"/>
      <c r="L582" s="779"/>
      <c r="M582" s="776"/>
      <c r="N582" s="777"/>
      <c r="O582" s="778"/>
    </row>
    <row r="583" spans="5:15" x14ac:dyDescent="0.2">
      <c r="E583" s="773"/>
      <c r="H583" s="774"/>
      <c r="I583" s="407"/>
      <c r="J583" s="407"/>
      <c r="K583" s="786"/>
      <c r="L583" s="779"/>
      <c r="M583" s="776"/>
      <c r="N583" s="777"/>
      <c r="O583" s="778"/>
    </row>
    <row r="584" spans="5:15" x14ac:dyDescent="0.2">
      <c r="E584" s="773"/>
      <c r="H584" s="774"/>
      <c r="I584" s="407"/>
      <c r="J584" s="407"/>
      <c r="K584" s="786"/>
      <c r="L584" s="779"/>
      <c r="M584" s="776"/>
      <c r="N584" s="777"/>
      <c r="O584" s="778"/>
    </row>
    <row r="585" spans="5:15" x14ac:dyDescent="0.2">
      <c r="E585" s="773"/>
      <c r="H585" s="774"/>
      <c r="I585" s="407"/>
      <c r="J585" s="407"/>
      <c r="K585" s="786"/>
      <c r="L585" s="779"/>
      <c r="M585" s="776"/>
      <c r="N585" s="777"/>
      <c r="O585" s="778"/>
    </row>
    <row r="586" spans="5:15" x14ac:dyDescent="0.2">
      <c r="E586" s="773"/>
      <c r="H586" s="774"/>
      <c r="I586" s="407"/>
      <c r="J586" s="407"/>
      <c r="K586" s="786"/>
      <c r="L586" s="779"/>
      <c r="M586" s="776"/>
      <c r="N586" s="777"/>
      <c r="O586" s="778"/>
    </row>
    <row r="587" spans="5:15" x14ac:dyDescent="0.2">
      <c r="E587" s="773"/>
      <c r="H587" s="774"/>
      <c r="I587" s="407"/>
      <c r="J587" s="407"/>
      <c r="K587" s="786"/>
      <c r="L587" s="779"/>
      <c r="M587" s="776"/>
      <c r="N587" s="777"/>
      <c r="O587" s="778"/>
    </row>
    <row r="588" spans="5:15" x14ac:dyDescent="0.2">
      <c r="E588" s="773"/>
      <c r="H588" s="774"/>
      <c r="I588" s="407"/>
      <c r="J588" s="407"/>
      <c r="K588" s="786"/>
      <c r="L588" s="779"/>
      <c r="M588" s="776"/>
      <c r="N588" s="777"/>
      <c r="O588" s="778"/>
    </row>
    <row r="589" spans="5:15" x14ac:dyDescent="0.2">
      <c r="E589" s="773"/>
      <c r="H589" s="774"/>
      <c r="I589" s="407"/>
      <c r="J589" s="407"/>
      <c r="K589" s="786"/>
      <c r="L589" s="779"/>
      <c r="M589" s="776"/>
      <c r="N589" s="777"/>
      <c r="O589" s="778"/>
    </row>
    <row r="590" spans="5:15" x14ac:dyDescent="0.2">
      <c r="E590" s="773"/>
      <c r="H590" s="774"/>
      <c r="I590" s="407"/>
      <c r="J590" s="407"/>
      <c r="K590" s="786"/>
      <c r="L590" s="779"/>
      <c r="M590" s="776"/>
      <c r="N590" s="777"/>
      <c r="O590" s="778"/>
    </row>
    <row r="591" spans="5:15" x14ac:dyDescent="0.2">
      <c r="E591" s="773"/>
      <c r="H591" s="774"/>
      <c r="I591" s="407"/>
      <c r="J591" s="407"/>
      <c r="K591" s="786"/>
      <c r="L591" s="779"/>
      <c r="M591" s="776"/>
      <c r="N591" s="777"/>
      <c r="O591" s="778"/>
    </row>
    <row r="592" spans="5:15" x14ac:dyDescent="0.2">
      <c r="E592" s="773"/>
      <c r="H592" s="774"/>
      <c r="I592" s="407"/>
      <c r="J592" s="407"/>
      <c r="K592" s="786"/>
      <c r="L592" s="779"/>
      <c r="M592" s="776"/>
      <c r="N592" s="777"/>
      <c r="O592" s="778"/>
    </row>
    <row r="593" spans="5:15" x14ac:dyDescent="0.2">
      <c r="E593" s="773"/>
      <c r="H593" s="774"/>
      <c r="I593" s="407"/>
      <c r="J593" s="407"/>
      <c r="K593" s="786"/>
      <c r="L593" s="779"/>
      <c r="M593" s="776"/>
      <c r="N593" s="777"/>
      <c r="O593" s="778"/>
    </row>
    <row r="594" spans="5:15" x14ac:dyDescent="0.2">
      <c r="E594" s="773"/>
      <c r="H594" s="774"/>
      <c r="I594" s="407"/>
      <c r="J594" s="407"/>
      <c r="K594" s="786"/>
      <c r="L594" s="779"/>
      <c r="M594" s="776"/>
      <c r="N594" s="777"/>
      <c r="O594" s="778"/>
    </row>
    <row r="595" spans="5:15" x14ac:dyDescent="0.2">
      <c r="E595" s="773"/>
      <c r="H595" s="774"/>
      <c r="I595" s="407"/>
      <c r="J595" s="407"/>
      <c r="K595" s="786"/>
      <c r="L595" s="779"/>
      <c r="M595" s="776"/>
      <c r="N595" s="777"/>
      <c r="O595" s="778"/>
    </row>
    <row r="596" spans="5:15" x14ac:dyDescent="0.2">
      <c r="E596" s="773"/>
      <c r="H596" s="774"/>
      <c r="I596" s="407"/>
      <c r="J596" s="407"/>
      <c r="K596" s="786"/>
      <c r="L596" s="779"/>
      <c r="M596" s="776"/>
      <c r="N596" s="777"/>
      <c r="O596" s="778"/>
    </row>
    <row r="597" spans="5:15" x14ac:dyDescent="0.2">
      <c r="E597" s="773"/>
      <c r="H597" s="774"/>
      <c r="I597" s="407"/>
      <c r="J597" s="407"/>
      <c r="K597" s="786"/>
      <c r="L597" s="779"/>
      <c r="M597" s="776"/>
      <c r="N597" s="777"/>
      <c r="O597" s="778"/>
    </row>
    <row r="598" spans="5:15" x14ac:dyDescent="0.2">
      <c r="E598" s="773"/>
      <c r="H598" s="774"/>
      <c r="I598" s="407"/>
      <c r="J598" s="407"/>
      <c r="K598" s="786"/>
      <c r="L598" s="779"/>
      <c r="M598" s="776"/>
      <c r="N598" s="777"/>
      <c r="O598" s="778"/>
    </row>
    <row r="599" spans="5:15" x14ac:dyDescent="0.2">
      <c r="E599" s="773"/>
      <c r="H599" s="774"/>
      <c r="I599" s="407"/>
      <c r="J599" s="407"/>
      <c r="K599" s="786"/>
      <c r="L599" s="779"/>
      <c r="M599" s="776"/>
      <c r="N599" s="777"/>
      <c r="O599" s="778"/>
    </row>
    <row r="600" spans="5:15" x14ac:dyDescent="0.2">
      <c r="E600" s="773"/>
      <c r="H600" s="774"/>
      <c r="I600" s="407"/>
      <c r="J600" s="407"/>
      <c r="K600" s="786"/>
      <c r="L600" s="779"/>
      <c r="M600" s="776"/>
      <c r="N600" s="777"/>
      <c r="O600" s="778"/>
    </row>
    <row r="601" spans="5:15" x14ac:dyDescent="0.2">
      <c r="E601" s="773"/>
      <c r="H601" s="774"/>
      <c r="I601" s="407"/>
      <c r="J601" s="407"/>
      <c r="K601" s="786"/>
      <c r="L601" s="779"/>
      <c r="M601" s="776"/>
      <c r="N601" s="777"/>
      <c r="O601" s="778"/>
    </row>
    <row r="602" spans="5:15" x14ac:dyDescent="0.2">
      <c r="E602" s="773"/>
      <c r="H602" s="774"/>
      <c r="I602" s="407"/>
      <c r="J602" s="407"/>
      <c r="K602" s="786"/>
      <c r="L602" s="779"/>
      <c r="M602" s="776"/>
      <c r="N602" s="777"/>
      <c r="O602" s="778"/>
    </row>
    <row r="603" spans="5:15" x14ac:dyDescent="0.2">
      <c r="E603" s="773"/>
      <c r="H603" s="774"/>
      <c r="I603" s="407"/>
      <c r="J603" s="407"/>
      <c r="K603" s="786"/>
      <c r="L603" s="779"/>
      <c r="M603" s="776"/>
      <c r="N603" s="777"/>
      <c r="O603" s="778"/>
    </row>
    <row r="604" spans="5:15" x14ac:dyDescent="0.2">
      <c r="E604" s="773"/>
      <c r="H604" s="774"/>
      <c r="I604" s="407"/>
      <c r="J604" s="407"/>
      <c r="K604" s="786"/>
      <c r="L604" s="779"/>
      <c r="M604" s="776"/>
      <c r="N604" s="777"/>
      <c r="O604" s="778"/>
    </row>
    <row r="605" spans="5:15" x14ac:dyDescent="0.2">
      <c r="E605" s="773"/>
      <c r="H605" s="774"/>
      <c r="I605" s="407"/>
      <c r="J605" s="407"/>
      <c r="K605" s="786"/>
      <c r="L605" s="779"/>
      <c r="M605" s="776"/>
      <c r="N605" s="777"/>
      <c r="O605" s="778"/>
    </row>
    <row r="606" spans="5:15" x14ac:dyDescent="0.2">
      <c r="E606" s="773"/>
      <c r="H606" s="774"/>
      <c r="I606" s="407"/>
      <c r="J606" s="407"/>
      <c r="K606" s="786"/>
      <c r="L606" s="779"/>
      <c r="M606" s="776"/>
      <c r="N606" s="777"/>
      <c r="O606" s="778"/>
    </row>
    <row r="607" spans="5:15" x14ac:dyDescent="0.2">
      <c r="E607" s="773"/>
      <c r="H607" s="774"/>
      <c r="I607" s="407"/>
      <c r="J607" s="407"/>
      <c r="K607" s="786"/>
      <c r="L607" s="779"/>
      <c r="M607" s="776"/>
      <c r="N607" s="777"/>
      <c r="O607" s="778"/>
    </row>
    <row r="608" spans="5:15" x14ac:dyDescent="0.2">
      <c r="E608" s="773"/>
      <c r="H608" s="774"/>
      <c r="I608" s="407"/>
      <c r="J608" s="407"/>
      <c r="K608" s="786"/>
      <c r="L608" s="779"/>
      <c r="M608" s="776"/>
      <c r="N608" s="777"/>
      <c r="O608" s="778"/>
    </row>
    <row r="609" spans="5:15" x14ac:dyDescent="0.2">
      <c r="E609" s="773"/>
      <c r="H609" s="774"/>
      <c r="I609" s="407"/>
      <c r="J609" s="407"/>
      <c r="K609" s="786"/>
      <c r="L609" s="779"/>
      <c r="M609" s="776"/>
      <c r="N609" s="777"/>
      <c r="O609" s="778"/>
    </row>
    <row r="610" spans="5:15" x14ac:dyDescent="0.2">
      <c r="E610" s="773"/>
      <c r="H610" s="774"/>
      <c r="I610" s="407"/>
      <c r="J610" s="407"/>
      <c r="K610" s="786"/>
      <c r="L610" s="779"/>
      <c r="M610" s="776"/>
      <c r="N610" s="777"/>
      <c r="O610" s="778"/>
    </row>
    <row r="611" spans="5:15" x14ac:dyDescent="0.2">
      <c r="E611" s="773"/>
      <c r="H611" s="774"/>
      <c r="I611" s="407"/>
      <c r="J611" s="407"/>
      <c r="K611" s="786"/>
      <c r="L611" s="779"/>
      <c r="M611" s="776"/>
      <c r="N611" s="777"/>
      <c r="O611" s="778"/>
    </row>
    <row r="612" spans="5:15" x14ac:dyDescent="0.2">
      <c r="E612" s="773"/>
      <c r="H612" s="774"/>
      <c r="I612" s="407"/>
      <c r="J612" s="407"/>
      <c r="K612" s="786"/>
      <c r="L612" s="779"/>
      <c r="M612" s="776"/>
      <c r="N612" s="777"/>
      <c r="O612" s="778"/>
    </row>
    <row r="613" spans="5:15" x14ac:dyDescent="0.2">
      <c r="E613" s="773"/>
      <c r="H613" s="774"/>
      <c r="I613" s="407"/>
      <c r="J613" s="407"/>
      <c r="K613" s="786"/>
      <c r="L613" s="779"/>
      <c r="M613" s="776"/>
      <c r="N613" s="777"/>
      <c r="O613" s="778"/>
    </row>
    <row r="614" spans="5:15" x14ac:dyDescent="0.2">
      <c r="E614" s="773"/>
      <c r="H614" s="774"/>
      <c r="I614" s="407"/>
      <c r="J614" s="407"/>
      <c r="K614" s="786"/>
      <c r="L614" s="779"/>
      <c r="M614" s="776"/>
      <c r="N614" s="777"/>
      <c r="O614" s="778"/>
    </row>
    <row r="615" spans="5:15" x14ac:dyDescent="0.2">
      <c r="E615" s="773"/>
      <c r="H615" s="774"/>
      <c r="I615" s="407"/>
      <c r="J615" s="407"/>
      <c r="K615" s="786"/>
      <c r="L615" s="779"/>
      <c r="M615" s="776"/>
      <c r="N615" s="777"/>
      <c r="O615" s="778"/>
    </row>
    <row r="616" spans="5:15" x14ac:dyDescent="0.2">
      <c r="E616" s="773"/>
      <c r="H616" s="774"/>
      <c r="I616" s="407"/>
      <c r="J616" s="407"/>
      <c r="K616" s="786"/>
      <c r="L616" s="779"/>
      <c r="M616" s="776"/>
      <c r="N616" s="777"/>
      <c r="O616" s="778"/>
    </row>
    <row r="617" spans="5:15" x14ac:dyDescent="0.2">
      <c r="E617" s="773"/>
      <c r="H617" s="774"/>
      <c r="I617" s="407"/>
      <c r="J617" s="407"/>
      <c r="K617" s="786"/>
      <c r="L617" s="779"/>
      <c r="M617" s="776"/>
      <c r="N617" s="777"/>
      <c r="O617" s="778"/>
    </row>
    <row r="618" spans="5:15" x14ac:dyDescent="0.2">
      <c r="E618" s="773"/>
      <c r="H618" s="774"/>
      <c r="I618" s="407"/>
      <c r="J618" s="407"/>
      <c r="K618" s="786"/>
      <c r="L618" s="779"/>
      <c r="M618" s="776"/>
      <c r="N618" s="777"/>
      <c r="O618" s="778"/>
    </row>
    <row r="619" spans="5:15" x14ac:dyDescent="0.2">
      <c r="E619" s="773"/>
      <c r="H619" s="774"/>
      <c r="I619" s="407"/>
      <c r="J619" s="407"/>
      <c r="K619" s="786"/>
      <c r="L619" s="779"/>
      <c r="M619" s="776"/>
      <c r="N619" s="777"/>
      <c r="O619" s="778"/>
    </row>
    <row r="620" spans="5:15" x14ac:dyDescent="0.2">
      <c r="E620" s="773"/>
      <c r="H620" s="774"/>
      <c r="I620" s="407"/>
      <c r="J620" s="407"/>
      <c r="K620" s="786"/>
      <c r="L620" s="779"/>
      <c r="M620" s="776"/>
      <c r="N620" s="777"/>
      <c r="O620" s="778"/>
    </row>
    <row r="621" spans="5:15" x14ac:dyDescent="0.2">
      <c r="E621" s="773"/>
      <c r="H621" s="774"/>
      <c r="I621" s="407"/>
      <c r="J621" s="407"/>
      <c r="K621" s="786"/>
      <c r="L621" s="779"/>
      <c r="M621" s="776"/>
      <c r="N621" s="777"/>
      <c r="O621" s="778"/>
    </row>
    <row r="622" spans="5:15" x14ac:dyDescent="0.2">
      <c r="E622" s="773"/>
      <c r="H622" s="774"/>
      <c r="I622" s="407"/>
      <c r="J622" s="407"/>
      <c r="K622" s="786"/>
      <c r="L622" s="779"/>
      <c r="M622" s="776"/>
      <c r="N622" s="777"/>
      <c r="O622" s="778"/>
    </row>
    <row r="623" spans="5:15" x14ac:dyDescent="0.2">
      <c r="E623" s="773"/>
      <c r="H623" s="774"/>
      <c r="I623" s="407"/>
      <c r="J623" s="407"/>
      <c r="K623" s="786"/>
      <c r="L623" s="779"/>
      <c r="M623" s="776"/>
      <c r="N623" s="777"/>
      <c r="O623" s="778"/>
    </row>
    <row r="624" spans="5:15" x14ac:dyDescent="0.2">
      <c r="E624" s="773"/>
      <c r="H624" s="774"/>
      <c r="I624" s="407"/>
      <c r="J624" s="407"/>
      <c r="K624" s="786"/>
      <c r="L624" s="779"/>
      <c r="M624" s="776"/>
      <c r="N624" s="777"/>
      <c r="O624" s="778"/>
    </row>
    <row r="625" spans="5:15" x14ac:dyDescent="0.2">
      <c r="E625" s="773"/>
      <c r="H625" s="774"/>
      <c r="I625" s="407"/>
      <c r="J625" s="407"/>
      <c r="K625" s="786"/>
      <c r="L625" s="779"/>
      <c r="M625" s="776"/>
      <c r="N625" s="777"/>
      <c r="O625" s="778"/>
    </row>
    <row r="626" spans="5:15" x14ac:dyDescent="0.2">
      <c r="E626" s="773"/>
      <c r="H626" s="774"/>
      <c r="I626" s="407"/>
      <c r="J626" s="407"/>
      <c r="K626" s="786"/>
      <c r="L626" s="779"/>
      <c r="M626" s="776"/>
      <c r="N626" s="777"/>
      <c r="O626" s="778"/>
    </row>
    <row r="627" spans="5:15" x14ac:dyDescent="0.2">
      <c r="E627" s="773"/>
      <c r="H627" s="774"/>
      <c r="I627" s="407"/>
      <c r="J627" s="407"/>
      <c r="K627" s="786"/>
      <c r="L627" s="779"/>
      <c r="M627" s="776"/>
      <c r="N627" s="777"/>
      <c r="O627" s="778"/>
    </row>
    <row r="628" spans="5:15" x14ac:dyDescent="0.2">
      <c r="E628" s="773"/>
      <c r="H628" s="774"/>
      <c r="I628" s="407"/>
      <c r="J628" s="407"/>
      <c r="K628" s="786"/>
      <c r="L628" s="779"/>
      <c r="M628" s="776"/>
      <c r="N628" s="777"/>
      <c r="O628" s="778"/>
    </row>
    <row r="629" spans="5:15" x14ac:dyDescent="0.2">
      <c r="E629" s="773"/>
      <c r="H629" s="774"/>
      <c r="I629" s="407"/>
      <c r="J629" s="407"/>
      <c r="K629" s="786"/>
      <c r="L629" s="779"/>
      <c r="M629" s="776"/>
      <c r="N629" s="777"/>
      <c r="O629" s="778"/>
    </row>
    <row r="630" spans="5:15" x14ac:dyDescent="0.2">
      <c r="E630" s="773"/>
      <c r="H630" s="774"/>
      <c r="I630" s="407"/>
      <c r="J630" s="407"/>
      <c r="K630" s="786"/>
      <c r="L630" s="779"/>
      <c r="M630" s="776"/>
      <c r="N630" s="777"/>
      <c r="O630" s="778"/>
    </row>
    <row r="631" spans="5:15" x14ac:dyDescent="0.2">
      <c r="E631" s="773"/>
      <c r="H631" s="774"/>
      <c r="I631" s="407"/>
      <c r="J631" s="407"/>
      <c r="K631" s="786"/>
      <c r="L631" s="779"/>
      <c r="M631" s="776"/>
      <c r="N631" s="777"/>
      <c r="O631" s="778"/>
    </row>
    <row r="632" spans="5:15" x14ac:dyDescent="0.2">
      <c r="E632" s="773"/>
      <c r="H632" s="774"/>
      <c r="I632" s="407"/>
      <c r="J632" s="407"/>
      <c r="K632" s="786"/>
      <c r="L632" s="779"/>
      <c r="M632" s="776"/>
      <c r="N632" s="777"/>
      <c r="O632" s="778"/>
    </row>
    <row r="633" spans="5:15" x14ac:dyDescent="0.2">
      <c r="E633" s="773"/>
      <c r="H633" s="774"/>
      <c r="I633" s="407"/>
      <c r="J633" s="407"/>
      <c r="K633" s="786"/>
      <c r="L633" s="779"/>
      <c r="M633" s="776"/>
      <c r="N633" s="777"/>
      <c r="O633" s="778"/>
    </row>
    <row r="634" spans="5:15" x14ac:dyDescent="0.2">
      <c r="E634" s="773"/>
      <c r="H634" s="774"/>
      <c r="I634" s="407"/>
      <c r="J634" s="407"/>
      <c r="K634" s="786"/>
      <c r="L634" s="779"/>
      <c r="M634" s="776"/>
      <c r="N634" s="777"/>
      <c r="O634" s="778"/>
    </row>
    <row r="635" spans="5:15" x14ac:dyDescent="0.2">
      <c r="E635" s="773"/>
      <c r="H635" s="774"/>
      <c r="I635" s="407"/>
      <c r="J635" s="407"/>
      <c r="K635" s="786"/>
      <c r="L635" s="779"/>
      <c r="M635" s="776"/>
      <c r="N635" s="777"/>
      <c r="O635" s="778"/>
    </row>
    <row r="636" spans="5:15" x14ac:dyDescent="0.2">
      <c r="E636" s="773"/>
      <c r="H636" s="774"/>
      <c r="I636" s="407"/>
      <c r="J636" s="407"/>
      <c r="K636" s="786"/>
      <c r="L636" s="779"/>
      <c r="M636" s="776"/>
      <c r="N636" s="777"/>
      <c r="O636" s="778"/>
    </row>
    <row r="637" spans="5:15" x14ac:dyDescent="0.2">
      <c r="E637" s="773"/>
      <c r="H637" s="774"/>
      <c r="I637" s="407"/>
      <c r="J637" s="407"/>
      <c r="K637" s="786"/>
      <c r="L637" s="779"/>
      <c r="M637" s="776"/>
      <c r="N637" s="777"/>
      <c r="O637" s="778"/>
    </row>
    <row r="638" spans="5:15" x14ac:dyDescent="0.2">
      <c r="E638" s="773"/>
      <c r="H638" s="774"/>
      <c r="I638" s="407"/>
      <c r="J638" s="407"/>
      <c r="K638" s="786"/>
      <c r="L638" s="779"/>
      <c r="M638" s="776"/>
      <c r="N638" s="777"/>
      <c r="O638" s="778"/>
    </row>
    <row r="639" spans="5:15" x14ac:dyDescent="0.2">
      <c r="E639" s="773"/>
      <c r="H639" s="774"/>
      <c r="I639" s="407"/>
      <c r="J639" s="407"/>
      <c r="K639" s="786"/>
      <c r="L639" s="779"/>
      <c r="M639" s="776"/>
      <c r="N639" s="777"/>
      <c r="O639" s="778"/>
    </row>
    <row r="640" spans="5:15" x14ac:dyDescent="0.2">
      <c r="E640" s="773"/>
      <c r="H640" s="774"/>
      <c r="I640" s="407"/>
      <c r="J640" s="407"/>
      <c r="K640" s="786"/>
      <c r="L640" s="779"/>
      <c r="M640" s="776"/>
      <c r="N640" s="777"/>
      <c r="O640" s="778"/>
    </row>
    <row r="641" spans="5:15" x14ac:dyDescent="0.2">
      <c r="E641" s="773"/>
      <c r="H641" s="774"/>
      <c r="I641" s="407"/>
      <c r="J641" s="407"/>
      <c r="K641" s="786"/>
      <c r="L641" s="779"/>
      <c r="M641" s="776"/>
      <c r="N641" s="777"/>
      <c r="O641" s="778"/>
    </row>
    <row r="642" spans="5:15" x14ac:dyDescent="0.2">
      <c r="E642" s="773"/>
      <c r="H642" s="774"/>
      <c r="I642" s="407"/>
      <c r="J642" s="407"/>
      <c r="K642" s="786"/>
      <c r="L642" s="779"/>
      <c r="M642" s="776"/>
      <c r="N642" s="777"/>
      <c r="O642" s="778"/>
    </row>
    <row r="643" spans="5:15" x14ac:dyDescent="0.2">
      <c r="E643" s="773"/>
      <c r="H643" s="774"/>
      <c r="I643" s="407"/>
      <c r="J643" s="407"/>
      <c r="K643" s="786"/>
      <c r="L643" s="779"/>
      <c r="M643" s="776"/>
      <c r="N643" s="777"/>
      <c r="O643" s="778"/>
    </row>
    <row r="644" spans="5:15" x14ac:dyDescent="0.2">
      <c r="E644" s="773"/>
      <c r="H644" s="774"/>
      <c r="I644" s="407"/>
      <c r="J644" s="407"/>
      <c r="K644" s="786"/>
      <c r="L644" s="779"/>
      <c r="M644" s="776"/>
      <c r="N644" s="777"/>
      <c r="O644" s="778"/>
    </row>
    <row r="645" spans="5:15" x14ac:dyDescent="0.2">
      <c r="E645" s="773"/>
      <c r="H645" s="774"/>
      <c r="I645" s="407"/>
      <c r="J645" s="407"/>
      <c r="K645" s="786"/>
      <c r="L645" s="779"/>
      <c r="M645" s="776"/>
      <c r="N645" s="777"/>
      <c r="O645" s="778"/>
    </row>
    <row r="646" spans="5:15" x14ac:dyDescent="0.2">
      <c r="E646" s="773"/>
      <c r="H646" s="774"/>
      <c r="I646" s="407"/>
      <c r="J646" s="407"/>
      <c r="K646" s="786"/>
      <c r="L646" s="779"/>
      <c r="M646" s="776"/>
      <c r="N646" s="777"/>
      <c r="O646" s="778"/>
    </row>
    <row r="647" spans="5:15" x14ac:dyDescent="0.2">
      <c r="E647" s="773"/>
      <c r="H647" s="774"/>
      <c r="I647" s="407"/>
      <c r="J647" s="407"/>
      <c r="K647" s="786"/>
      <c r="L647" s="779"/>
      <c r="M647" s="776"/>
      <c r="N647" s="777"/>
      <c r="O647" s="778"/>
    </row>
    <row r="648" spans="5:15" x14ac:dyDescent="0.2">
      <c r="E648" s="773"/>
      <c r="H648" s="774"/>
      <c r="I648" s="407"/>
      <c r="J648" s="407"/>
      <c r="K648" s="786"/>
      <c r="L648" s="779"/>
      <c r="M648" s="776"/>
      <c r="N648" s="777"/>
      <c r="O648" s="778"/>
    </row>
    <row r="649" spans="5:15" x14ac:dyDescent="0.2">
      <c r="E649" s="773"/>
      <c r="H649" s="774"/>
      <c r="I649" s="407"/>
      <c r="J649" s="407"/>
      <c r="K649" s="786"/>
      <c r="L649" s="779"/>
      <c r="M649" s="776"/>
      <c r="N649" s="777"/>
      <c r="O649" s="778"/>
    </row>
    <row r="650" spans="5:15" x14ac:dyDescent="0.2">
      <c r="E650" s="773"/>
      <c r="H650" s="774"/>
      <c r="I650" s="407"/>
      <c r="J650" s="407"/>
      <c r="K650" s="786"/>
      <c r="L650" s="779"/>
      <c r="M650" s="776"/>
      <c r="N650" s="777"/>
      <c r="O650" s="778"/>
    </row>
    <row r="651" spans="5:15" x14ac:dyDescent="0.2">
      <c r="E651" s="773"/>
      <c r="H651" s="774"/>
      <c r="I651" s="407"/>
      <c r="J651" s="407"/>
      <c r="K651" s="786"/>
      <c r="L651" s="779"/>
      <c r="M651" s="776"/>
      <c r="N651" s="777"/>
      <c r="O651" s="778"/>
    </row>
    <row r="652" spans="5:15" x14ac:dyDescent="0.2">
      <c r="E652" s="773"/>
      <c r="H652" s="774"/>
      <c r="I652" s="407"/>
      <c r="J652" s="407"/>
      <c r="K652" s="786"/>
      <c r="L652" s="779"/>
      <c r="M652" s="776"/>
      <c r="N652" s="777"/>
      <c r="O652" s="778"/>
    </row>
    <row r="653" spans="5:15" x14ac:dyDescent="0.2">
      <c r="E653" s="773"/>
      <c r="H653" s="774"/>
      <c r="I653" s="407"/>
      <c r="J653" s="407"/>
      <c r="K653" s="786"/>
      <c r="L653" s="779"/>
      <c r="M653" s="776"/>
      <c r="N653" s="777"/>
      <c r="O653" s="778"/>
    </row>
    <row r="654" spans="5:15" x14ac:dyDescent="0.2">
      <c r="E654" s="773"/>
      <c r="H654" s="774"/>
      <c r="I654" s="407"/>
      <c r="J654" s="407"/>
      <c r="K654" s="786"/>
      <c r="L654" s="779"/>
      <c r="M654" s="776"/>
      <c r="N654" s="777"/>
      <c r="O654" s="778"/>
    </row>
    <row r="655" spans="5:15" x14ac:dyDescent="0.2">
      <c r="E655" s="773"/>
      <c r="H655" s="774"/>
      <c r="I655" s="407"/>
      <c r="J655" s="407"/>
      <c r="K655" s="786"/>
      <c r="L655" s="779"/>
      <c r="M655" s="776"/>
      <c r="N655" s="777"/>
      <c r="O655" s="778"/>
    </row>
    <row r="656" spans="5:15" x14ac:dyDescent="0.2">
      <c r="E656" s="773"/>
      <c r="H656" s="774"/>
      <c r="I656" s="407"/>
      <c r="J656" s="407"/>
      <c r="K656" s="786"/>
      <c r="L656" s="779"/>
      <c r="M656" s="776"/>
      <c r="N656" s="777"/>
      <c r="O656" s="778"/>
    </row>
    <row r="657" spans="5:15" x14ac:dyDescent="0.2">
      <c r="E657" s="773"/>
      <c r="H657" s="774"/>
      <c r="I657" s="407"/>
      <c r="J657" s="407"/>
      <c r="K657" s="786"/>
      <c r="L657" s="779"/>
      <c r="M657" s="776"/>
      <c r="N657" s="777"/>
      <c r="O657" s="778"/>
    </row>
    <row r="658" spans="5:15" x14ac:dyDescent="0.2">
      <c r="E658" s="773"/>
      <c r="H658" s="774"/>
      <c r="I658" s="407"/>
      <c r="J658" s="407"/>
      <c r="K658" s="786"/>
      <c r="L658" s="779"/>
      <c r="M658" s="776"/>
      <c r="N658" s="777"/>
      <c r="O658" s="778"/>
    </row>
    <row r="659" spans="5:15" x14ac:dyDescent="0.2">
      <c r="E659" s="773"/>
      <c r="H659" s="774"/>
      <c r="I659" s="407"/>
      <c r="J659" s="407"/>
      <c r="K659" s="786"/>
      <c r="L659" s="779"/>
      <c r="M659" s="776"/>
      <c r="N659" s="777"/>
      <c r="O659" s="778"/>
    </row>
    <row r="660" spans="5:15" x14ac:dyDescent="0.2">
      <c r="E660" s="773"/>
      <c r="H660" s="774"/>
      <c r="I660" s="407"/>
      <c r="J660" s="407"/>
      <c r="K660" s="786"/>
      <c r="L660" s="779"/>
      <c r="M660" s="776"/>
      <c r="N660" s="777"/>
      <c r="O660" s="778"/>
    </row>
    <row r="661" spans="5:15" x14ac:dyDescent="0.2">
      <c r="E661" s="773"/>
      <c r="H661" s="774"/>
      <c r="I661" s="407"/>
      <c r="J661" s="407"/>
      <c r="K661" s="786"/>
      <c r="L661" s="779"/>
      <c r="M661" s="776"/>
      <c r="N661" s="777"/>
      <c r="O661" s="778"/>
    </row>
    <row r="662" spans="5:15" x14ac:dyDescent="0.2">
      <c r="E662" s="773"/>
      <c r="H662" s="774"/>
      <c r="I662" s="407"/>
      <c r="J662" s="407"/>
      <c r="K662" s="786"/>
      <c r="L662" s="779"/>
      <c r="M662" s="776"/>
      <c r="N662" s="777"/>
      <c r="O662" s="778"/>
    </row>
    <row r="663" spans="5:15" x14ac:dyDescent="0.2">
      <c r="E663" s="773"/>
      <c r="H663" s="774"/>
      <c r="I663" s="407"/>
      <c r="J663" s="407"/>
      <c r="K663" s="786"/>
      <c r="L663" s="779"/>
      <c r="M663" s="776"/>
      <c r="N663" s="777"/>
      <c r="O663" s="778"/>
    </row>
    <row r="664" spans="5:15" x14ac:dyDescent="0.2">
      <c r="E664" s="773"/>
      <c r="H664" s="774"/>
      <c r="I664" s="407"/>
      <c r="J664" s="407"/>
      <c r="K664" s="786"/>
      <c r="L664" s="779"/>
      <c r="M664" s="776"/>
      <c r="N664" s="777"/>
      <c r="O664" s="778"/>
    </row>
    <row r="665" spans="5:15" x14ac:dyDescent="0.2">
      <c r="E665" s="773"/>
      <c r="H665" s="774"/>
      <c r="I665" s="407"/>
      <c r="J665" s="407"/>
      <c r="K665" s="786"/>
      <c r="L665" s="779"/>
      <c r="M665" s="776"/>
      <c r="N665" s="777"/>
      <c r="O665" s="778"/>
    </row>
    <row r="666" spans="5:15" x14ac:dyDescent="0.2">
      <c r="E666" s="773"/>
      <c r="H666" s="774"/>
      <c r="I666" s="407"/>
      <c r="J666" s="407"/>
      <c r="K666" s="786"/>
      <c r="L666" s="779"/>
      <c r="M666" s="776"/>
      <c r="N666" s="777"/>
      <c r="O666" s="778"/>
    </row>
    <row r="667" spans="5:15" x14ac:dyDescent="0.2">
      <c r="E667" s="773"/>
      <c r="H667" s="774"/>
      <c r="I667" s="407"/>
      <c r="J667" s="407"/>
      <c r="K667" s="786"/>
      <c r="L667" s="779"/>
      <c r="M667" s="776"/>
      <c r="N667" s="777"/>
      <c r="O667" s="778"/>
    </row>
    <row r="668" spans="5:15" x14ac:dyDescent="0.2">
      <c r="E668" s="773"/>
      <c r="H668" s="774"/>
      <c r="I668" s="407"/>
      <c r="J668" s="407"/>
      <c r="K668" s="786"/>
      <c r="L668" s="779"/>
      <c r="M668" s="776"/>
      <c r="N668" s="777"/>
      <c r="O668" s="778"/>
    </row>
    <row r="669" spans="5:15" x14ac:dyDescent="0.2">
      <c r="E669" s="773"/>
      <c r="H669" s="774"/>
      <c r="I669" s="407"/>
      <c r="J669" s="407"/>
      <c r="K669" s="786"/>
      <c r="L669" s="779"/>
      <c r="M669" s="776"/>
      <c r="N669" s="777"/>
      <c r="O669" s="778"/>
    </row>
    <row r="670" spans="5:15" x14ac:dyDescent="0.2">
      <c r="E670" s="773"/>
      <c r="H670" s="774"/>
      <c r="I670" s="407"/>
      <c r="J670" s="407"/>
      <c r="K670" s="786"/>
      <c r="L670" s="779"/>
      <c r="M670" s="776"/>
      <c r="N670" s="777"/>
      <c r="O670" s="778"/>
    </row>
    <row r="671" spans="5:15" x14ac:dyDescent="0.2">
      <c r="E671" s="773"/>
      <c r="H671" s="774"/>
      <c r="I671" s="407"/>
      <c r="J671" s="407"/>
      <c r="K671" s="786"/>
      <c r="L671" s="779"/>
      <c r="M671" s="776"/>
      <c r="N671" s="777"/>
      <c r="O671" s="778"/>
    </row>
    <row r="672" spans="5:15" x14ac:dyDescent="0.2">
      <c r="E672" s="773"/>
      <c r="H672" s="774"/>
      <c r="I672" s="407"/>
      <c r="J672" s="407"/>
      <c r="K672" s="786"/>
      <c r="L672" s="779"/>
      <c r="M672" s="776"/>
      <c r="N672" s="777"/>
      <c r="O672" s="778"/>
    </row>
    <row r="673" spans="5:15" x14ac:dyDescent="0.2">
      <c r="E673" s="773"/>
      <c r="H673" s="774"/>
      <c r="I673" s="407"/>
      <c r="J673" s="407"/>
      <c r="K673" s="786"/>
      <c r="L673" s="779"/>
      <c r="M673" s="776"/>
      <c r="N673" s="777"/>
      <c r="O673" s="778"/>
    </row>
    <row r="674" spans="5:15" x14ac:dyDescent="0.2">
      <c r="E674" s="773"/>
      <c r="H674" s="774"/>
      <c r="I674" s="407"/>
      <c r="J674" s="407"/>
      <c r="K674" s="786"/>
      <c r="L674" s="779"/>
      <c r="M674" s="776"/>
      <c r="N674" s="777"/>
      <c r="O674" s="778"/>
    </row>
    <row r="675" spans="5:15" x14ac:dyDescent="0.2">
      <c r="E675" s="773"/>
      <c r="H675" s="774"/>
      <c r="I675" s="407"/>
      <c r="J675" s="407"/>
      <c r="K675" s="786"/>
      <c r="L675" s="779"/>
      <c r="M675" s="776"/>
      <c r="N675" s="777"/>
      <c r="O675" s="778"/>
    </row>
    <row r="676" spans="5:15" x14ac:dyDescent="0.2">
      <c r="E676" s="773"/>
      <c r="H676" s="774"/>
      <c r="I676" s="407"/>
      <c r="J676" s="407"/>
      <c r="K676" s="786"/>
      <c r="L676" s="779"/>
      <c r="M676" s="776"/>
      <c r="N676" s="777"/>
      <c r="O676" s="778"/>
    </row>
    <row r="677" spans="5:15" x14ac:dyDescent="0.2">
      <c r="E677" s="773"/>
      <c r="H677" s="774"/>
      <c r="I677" s="407"/>
      <c r="J677" s="407"/>
      <c r="K677" s="786"/>
      <c r="L677" s="779"/>
      <c r="M677" s="776"/>
      <c r="N677" s="777"/>
      <c r="O677" s="778"/>
    </row>
    <row r="678" spans="5:15" x14ac:dyDescent="0.2">
      <c r="E678" s="773"/>
      <c r="H678" s="774"/>
      <c r="I678" s="407"/>
      <c r="J678" s="407"/>
      <c r="K678" s="786"/>
      <c r="L678" s="779"/>
      <c r="M678" s="776"/>
      <c r="N678" s="777"/>
      <c r="O678" s="778"/>
    </row>
    <row r="679" spans="5:15" x14ac:dyDescent="0.2">
      <c r="E679" s="773"/>
      <c r="H679" s="774"/>
      <c r="I679" s="407"/>
      <c r="J679" s="407"/>
      <c r="K679" s="786"/>
      <c r="L679" s="779"/>
      <c r="M679" s="776"/>
      <c r="N679" s="777"/>
      <c r="O679" s="778"/>
    </row>
    <row r="680" spans="5:15" x14ac:dyDescent="0.2">
      <c r="E680" s="773"/>
      <c r="H680" s="774"/>
      <c r="I680" s="407"/>
      <c r="J680" s="407"/>
      <c r="K680" s="786"/>
      <c r="L680" s="779"/>
      <c r="M680" s="776"/>
      <c r="N680" s="777"/>
      <c r="O680" s="778"/>
    </row>
    <row r="681" spans="5:15" x14ac:dyDescent="0.2">
      <c r="E681" s="773"/>
      <c r="H681" s="774"/>
      <c r="I681" s="407"/>
      <c r="J681" s="407"/>
      <c r="K681" s="786"/>
      <c r="L681" s="779"/>
      <c r="M681" s="776"/>
      <c r="N681" s="777"/>
      <c r="O681" s="778"/>
    </row>
    <row r="682" spans="5:15" x14ac:dyDescent="0.2">
      <c r="E682" s="773"/>
      <c r="H682" s="774"/>
      <c r="I682" s="407"/>
      <c r="J682" s="407"/>
      <c r="K682" s="786"/>
      <c r="L682" s="779"/>
      <c r="M682" s="776"/>
      <c r="N682" s="777"/>
      <c r="O682" s="778"/>
    </row>
    <row r="683" spans="5:15" x14ac:dyDescent="0.2">
      <c r="E683" s="773"/>
      <c r="H683" s="774"/>
      <c r="I683" s="407"/>
      <c r="J683" s="407"/>
      <c r="K683" s="786"/>
      <c r="L683" s="779"/>
      <c r="M683" s="776"/>
      <c r="N683" s="777"/>
      <c r="O683" s="778"/>
    </row>
    <row r="684" spans="5:15" x14ac:dyDescent="0.2">
      <c r="E684" s="773"/>
      <c r="H684" s="774"/>
      <c r="I684" s="407"/>
      <c r="J684" s="407"/>
      <c r="K684" s="786"/>
      <c r="L684" s="779"/>
      <c r="M684" s="776"/>
      <c r="N684" s="777"/>
      <c r="O684" s="778"/>
    </row>
    <row r="685" spans="5:15" x14ac:dyDescent="0.2">
      <c r="E685" s="773"/>
      <c r="H685" s="774"/>
      <c r="I685" s="407"/>
      <c r="J685" s="407"/>
      <c r="K685" s="786"/>
      <c r="L685" s="779"/>
      <c r="M685" s="776"/>
      <c r="N685" s="777"/>
      <c r="O685" s="778"/>
    </row>
    <row r="686" spans="5:15" x14ac:dyDescent="0.2">
      <c r="E686" s="773"/>
      <c r="H686" s="774"/>
      <c r="I686" s="407"/>
      <c r="J686" s="407"/>
      <c r="K686" s="786"/>
      <c r="L686" s="779"/>
      <c r="M686" s="776"/>
      <c r="N686" s="777"/>
      <c r="O686" s="778"/>
    </row>
    <row r="687" spans="5:15" x14ac:dyDescent="0.2">
      <c r="E687" s="773"/>
      <c r="H687" s="774"/>
      <c r="I687" s="407"/>
      <c r="J687" s="407"/>
      <c r="K687" s="786"/>
      <c r="L687" s="779"/>
      <c r="M687" s="776"/>
      <c r="N687" s="777"/>
      <c r="O687" s="778"/>
    </row>
    <row r="688" spans="5:15" x14ac:dyDescent="0.2">
      <c r="E688" s="773"/>
      <c r="H688" s="774"/>
      <c r="I688" s="407"/>
      <c r="J688" s="407"/>
      <c r="K688" s="786"/>
      <c r="L688" s="779"/>
      <c r="M688" s="776"/>
      <c r="N688" s="777"/>
      <c r="O688" s="778"/>
    </row>
    <row r="689" spans="5:15" x14ac:dyDescent="0.2">
      <c r="E689" s="773"/>
      <c r="H689" s="774"/>
      <c r="I689" s="407"/>
      <c r="J689" s="407"/>
      <c r="K689" s="786"/>
      <c r="L689" s="779"/>
      <c r="M689" s="776"/>
      <c r="N689" s="777"/>
      <c r="O689" s="778"/>
    </row>
    <row r="690" spans="5:15" x14ac:dyDescent="0.2">
      <c r="E690" s="773"/>
      <c r="H690" s="774"/>
      <c r="I690" s="407"/>
      <c r="J690" s="407"/>
      <c r="K690" s="786"/>
      <c r="L690" s="779"/>
      <c r="M690" s="776"/>
      <c r="N690" s="777"/>
      <c r="O690" s="778"/>
    </row>
    <row r="691" spans="5:15" x14ac:dyDescent="0.2">
      <c r="E691" s="773"/>
      <c r="H691" s="774"/>
      <c r="I691" s="407"/>
      <c r="J691" s="407"/>
      <c r="K691" s="786"/>
      <c r="L691" s="779"/>
      <c r="M691" s="776"/>
      <c r="N691" s="777"/>
      <c r="O691" s="778"/>
    </row>
    <row r="692" spans="5:15" x14ac:dyDescent="0.2">
      <c r="E692" s="773"/>
      <c r="H692" s="774"/>
      <c r="I692" s="407"/>
      <c r="J692" s="407"/>
      <c r="K692" s="786"/>
      <c r="L692" s="779"/>
      <c r="M692" s="776"/>
      <c r="N692" s="777"/>
      <c r="O692" s="778"/>
    </row>
    <row r="693" spans="5:15" x14ac:dyDescent="0.2">
      <c r="E693" s="773"/>
      <c r="H693" s="774"/>
      <c r="I693" s="407"/>
      <c r="J693" s="407"/>
      <c r="K693" s="786"/>
      <c r="L693" s="779"/>
      <c r="M693" s="776"/>
      <c r="N693" s="777"/>
      <c r="O693" s="778"/>
    </row>
    <row r="694" spans="5:15" x14ac:dyDescent="0.2">
      <c r="E694" s="773"/>
      <c r="H694" s="774"/>
      <c r="I694" s="407"/>
      <c r="J694" s="407"/>
      <c r="K694" s="786"/>
      <c r="L694" s="779"/>
      <c r="M694" s="776"/>
      <c r="N694" s="777"/>
      <c r="O694" s="778"/>
    </row>
    <row r="695" spans="5:15" x14ac:dyDescent="0.2">
      <c r="E695" s="773"/>
      <c r="H695" s="774"/>
      <c r="I695" s="407"/>
      <c r="J695" s="407"/>
      <c r="K695" s="786"/>
      <c r="L695" s="779"/>
      <c r="M695" s="776"/>
      <c r="N695" s="777"/>
      <c r="O695" s="778"/>
    </row>
    <row r="696" spans="5:15" x14ac:dyDescent="0.2">
      <c r="E696" s="773"/>
      <c r="H696" s="774"/>
      <c r="I696" s="407"/>
      <c r="J696" s="407"/>
      <c r="K696" s="786"/>
      <c r="L696" s="779"/>
      <c r="M696" s="776"/>
      <c r="N696" s="777"/>
      <c r="O696" s="778"/>
    </row>
    <row r="697" spans="5:15" x14ac:dyDescent="0.2">
      <c r="E697" s="773"/>
      <c r="H697" s="774"/>
      <c r="I697" s="407"/>
      <c r="J697" s="407"/>
      <c r="K697" s="786"/>
      <c r="L697" s="779"/>
      <c r="M697" s="776"/>
      <c r="N697" s="777"/>
      <c r="O697" s="778"/>
    </row>
    <row r="698" spans="5:15" x14ac:dyDescent="0.2">
      <c r="E698" s="773"/>
      <c r="H698" s="774"/>
      <c r="I698" s="407"/>
      <c r="J698" s="407"/>
      <c r="K698" s="786"/>
      <c r="L698" s="779"/>
      <c r="M698" s="776"/>
      <c r="N698" s="777"/>
      <c r="O698" s="778"/>
    </row>
    <row r="699" spans="5:15" x14ac:dyDescent="0.2">
      <c r="E699" s="773"/>
      <c r="H699" s="774"/>
      <c r="I699" s="407"/>
      <c r="J699" s="407"/>
      <c r="K699" s="786"/>
      <c r="L699" s="779"/>
      <c r="M699" s="776"/>
      <c r="N699" s="777"/>
      <c r="O699" s="778"/>
    </row>
    <row r="700" spans="5:15" x14ac:dyDescent="0.2">
      <c r="E700" s="773"/>
      <c r="H700" s="774"/>
      <c r="I700" s="407"/>
      <c r="J700" s="407"/>
      <c r="K700" s="786"/>
      <c r="L700" s="779"/>
      <c r="M700" s="776"/>
      <c r="N700" s="777"/>
      <c r="O700" s="778"/>
    </row>
    <row r="701" spans="5:15" x14ac:dyDescent="0.2">
      <c r="E701" s="773"/>
      <c r="H701" s="774"/>
      <c r="I701" s="407"/>
      <c r="J701" s="407"/>
      <c r="K701" s="786"/>
      <c r="L701" s="779"/>
      <c r="M701" s="776"/>
      <c r="N701" s="777"/>
      <c r="O701" s="778"/>
    </row>
    <row r="702" spans="5:15" x14ac:dyDescent="0.2">
      <c r="E702" s="773"/>
      <c r="H702" s="774"/>
      <c r="I702" s="407"/>
      <c r="J702" s="407"/>
      <c r="K702" s="786"/>
      <c r="L702" s="779"/>
      <c r="M702" s="776"/>
      <c r="N702" s="777"/>
      <c r="O702" s="778"/>
    </row>
    <row r="703" spans="5:15" x14ac:dyDescent="0.2">
      <c r="E703" s="773"/>
      <c r="H703" s="774"/>
      <c r="I703" s="407"/>
      <c r="J703" s="407"/>
      <c r="K703" s="786"/>
      <c r="L703" s="779"/>
      <c r="M703" s="776"/>
      <c r="N703" s="777"/>
      <c r="O703" s="778"/>
    </row>
    <row r="704" spans="5:15" x14ac:dyDescent="0.2">
      <c r="E704" s="773"/>
      <c r="H704" s="774"/>
      <c r="I704" s="407"/>
      <c r="J704" s="407"/>
      <c r="K704" s="786"/>
      <c r="L704" s="779"/>
      <c r="M704" s="776"/>
      <c r="N704" s="777"/>
      <c r="O704" s="778"/>
    </row>
    <row r="705" spans="5:15" x14ac:dyDescent="0.2">
      <c r="E705" s="773"/>
      <c r="H705" s="774"/>
      <c r="I705" s="407"/>
      <c r="J705" s="407"/>
      <c r="K705" s="786"/>
      <c r="L705" s="779"/>
      <c r="M705" s="776"/>
      <c r="N705" s="777"/>
      <c r="O705" s="778"/>
    </row>
    <row r="706" spans="5:15" x14ac:dyDescent="0.2">
      <c r="E706" s="773"/>
      <c r="H706" s="774"/>
      <c r="I706" s="407"/>
      <c r="J706" s="407"/>
      <c r="K706" s="786"/>
      <c r="L706" s="779"/>
      <c r="M706" s="776"/>
      <c r="N706" s="777"/>
      <c r="O706" s="778"/>
    </row>
    <row r="707" spans="5:15" x14ac:dyDescent="0.2">
      <c r="E707" s="773"/>
      <c r="H707" s="774"/>
      <c r="I707" s="407"/>
      <c r="J707" s="407"/>
      <c r="K707" s="786"/>
      <c r="L707" s="779"/>
      <c r="M707" s="776"/>
      <c r="N707" s="777"/>
      <c r="O707" s="778"/>
    </row>
    <row r="708" spans="5:15" x14ac:dyDescent="0.2">
      <c r="E708" s="773"/>
      <c r="H708" s="774"/>
      <c r="I708" s="407"/>
      <c r="J708" s="407"/>
      <c r="K708" s="786"/>
      <c r="L708" s="779"/>
      <c r="M708" s="776"/>
      <c r="N708" s="777"/>
      <c r="O708" s="778"/>
    </row>
    <row r="709" spans="5:15" x14ac:dyDescent="0.2">
      <c r="E709" s="773"/>
      <c r="H709" s="774"/>
      <c r="I709" s="407"/>
      <c r="J709" s="407"/>
      <c r="K709" s="786"/>
      <c r="L709" s="779"/>
      <c r="M709" s="776"/>
      <c r="N709" s="777"/>
      <c r="O709" s="778"/>
    </row>
    <row r="710" spans="5:15" x14ac:dyDescent="0.2">
      <c r="E710" s="773"/>
      <c r="H710" s="774"/>
      <c r="I710" s="407"/>
      <c r="J710" s="407"/>
      <c r="K710" s="786"/>
      <c r="L710" s="779"/>
      <c r="M710" s="776"/>
      <c r="N710" s="777"/>
      <c r="O710" s="778"/>
    </row>
    <row r="711" spans="5:15" x14ac:dyDescent="0.2">
      <c r="E711" s="773"/>
      <c r="H711" s="774"/>
      <c r="I711" s="407"/>
      <c r="J711" s="407"/>
      <c r="K711" s="786"/>
      <c r="L711" s="779"/>
      <c r="M711" s="776"/>
      <c r="N711" s="777"/>
      <c r="O711" s="778"/>
    </row>
    <row r="712" spans="5:15" x14ac:dyDescent="0.2">
      <c r="E712" s="773"/>
      <c r="H712" s="774"/>
      <c r="I712" s="407"/>
      <c r="J712" s="407"/>
      <c r="K712" s="786"/>
      <c r="L712" s="779"/>
      <c r="M712" s="776"/>
      <c r="N712" s="777"/>
      <c r="O712" s="778"/>
    </row>
    <row r="713" spans="5:15" x14ac:dyDescent="0.2">
      <c r="E713" s="773"/>
      <c r="H713" s="774"/>
      <c r="I713" s="407"/>
      <c r="J713" s="407"/>
      <c r="K713" s="786"/>
      <c r="L713" s="779"/>
      <c r="M713" s="776"/>
      <c r="N713" s="777"/>
      <c r="O713" s="778"/>
    </row>
    <row r="714" spans="5:15" x14ac:dyDescent="0.2">
      <c r="E714" s="773"/>
      <c r="H714" s="774"/>
      <c r="I714" s="407"/>
      <c r="J714" s="407"/>
      <c r="K714" s="786"/>
      <c r="L714" s="779"/>
      <c r="M714" s="776"/>
      <c r="N714" s="777"/>
      <c r="O714" s="778"/>
    </row>
    <row r="715" spans="5:15" x14ac:dyDescent="0.2">
      <c r="E715" s="773"/>
      <c r="H715" s="774"/>
      <c r="I715" s="407"/>
      <c r="J715" s="407"/>
      <c r="K715" s="786"/>
      <c r="L715" s="779"/>
      <c r="M715" s="776"/>
      <c r="N715" s="777"/>
      <c r="O715" s="778"/>
    </row>
    <row r="716" spans="5:15" x14ac:dyDescent="0.2">
      <c r="E716" s="773"/>
      <c r="H716" s="774"/>
      <c r="I716" s="407"/>
      <c r="J716" s="407"/>
      <c r="K716" s="786"/>
      <c r="L716" s="779"/>
      <c r="M716" s="776"/>
      <c r="N716" s="777"/>
      <c r="O716" s="778"/>
    </row>
    <row r="717" spans="5:15" x14ac:dyDescent="0.2">
      <c r="E717" s="773"/>
      <c r="H717" s="774"/>
      <c r="I717" s="407"/>
      <c r="J717" s="407"/>
      <c r="K717" s="786"/>
      <c r="L717" s="779"/>
      <c r="M717" s="776"/>
      <c r="N717" s="777"/>
      <c r="O717" s="778"/>
    </row>
    <row r="718" spans="5:15" x14ac:dyDescent="0.2">
      <c r="E718" s="773"/>
      <c r="H718" s="774"/>
      <c r="I718" s="407"/>
      <c r="J718" s="407"/>
      <c r="K718" s="786"/>
      <c r="L718" s="779"/>
      <c r="M718" s="776"/>
      <c r="N718" s="777"/>
      <c r="O718" s="778"/>
    </row>
    <row r="719" spans="5:15" x14ac:dyDescent="0.2">
      <c r="E719" s="773"/>
      <c r="H719" s="774"/>
      <c r="I719" s="407"/>
      <c r="J719" s="407"/>
      <c r="K719" s="786"/>
      <c r="L719" s="779"/>
      <c r="M719" s="776"/>
      <c r="N719" s="777"/>
      <c r="O719" s="778"/>
    </row>
    <row r="720" spans="5:15" x14ac:dyDescent="0.2">
      <c r="E720" s="773"/>
      <c r="H720" s="774"/>
      <c r="I720" s="407"/>
      <c r="J720" s="407"/>
      <c r="K720" s="786"/>
      <c r="L720" s="779"/>
      <c r="M720" s="776"/>
      <c r="N720" s="777"/>
      <c r="O720" s="778"/>
    </row>
    <row r="721" spans="5:15" x14ac:dyDescent="0.2">
      <c r="E721" s="773"/>
      <c r="H721" s="774"/>
      <c r="I721" s="407"/>
      <c r="J721" s="407"/>
      <c r="K721" s="786"/>
      <c r="L721" s="779"/>
      <c r="M721" s="776"/>
      <c r="N721" s="777"/>
      <c r="O721" s="778"/>
    </row>
    <row r="722" spans="5:15" x14ac:dyDescent="0.2">
      <c r="E722" s="773"/>
      <c r="H722" s="774"/>
      <c r="I722" s="407"/>
      <c r="J722" s="407"/>
      <c r="K722" s="786"/>
      <c r="L722" s="779"/>
      <c r="M722" s="776"/>
      <c r="N722" s="777"/>
      <c r="O722" s="778"/>
    </row>
    <row r="723" spans="5:15" x14ac:dyDescent="0.2">
      <c r="E723" s="773"/>
      <c r="H723" s="774"/>
      <c r="I723" s="407"/>
      <c r="J723" s="407"/>
      <c r="K723" s="786"/>
      <c r="L723" s="779"/>
      <c r="M723" s="776"/>
      <c r="N723" s="777"/>
      <c r="O723" s="778"/>
    </row>
    <row r="724" spans="5:15" x14ac:dyDescent="0.2">
      <c r="E724" s="773"/>
      <c r="H724" s="774"/>
      <c r="I724" s="407"/>
      <c r="J724" s="407"/>
      <c r="K724" s="786"/>
      <c r="L724" s="779"/>
      <c r="M724" s="776"/>
      <c r="N724" s="777"/>
      <c r="O724" s="778"/>
    </row>
    <row r="725" spans="5:15" x14ac:dyDescent="0.2">
      <c r="E725" s="773"/>
      <c r="H725" s="774"/>
      <c r="I725" s="407"/>
      <c r="J725" s="407"/>
      <c r="K725" s="786"/>
      <c r="L725" s="779"/>
      <c r="M725" s="776"/>
      <c r="N725" s="777"/>
      <c r="O725" s="778"/>
    </row>
    <row r="726" spans="5:15" x14ac:dyDescent="0.2">
      <c r="E726" s="773"/>
      <c r="H726" s="774"/>
      <c r="I726" s="407"/>
      <c r="J726" s="407"/>
      <c r="K726" s="786"/>
      <c r="L726" s="779"/>
      <c r="M726" s="776"/>
      <c r="N726" s="777"/>
      <c r="O726" s="778"/>
    </row>
    <row r="727" spans="5:15" x14ac:dyDescent="0.2">
      <c r="E727" s="773"/>
      <c r="H727" s="774"/>
      <c r="I727" s="407"/>
      <c r="J727" s="407"/>
      <c r="K727" s="786"/>
      <c r="L727" s="779"/>
      <c r="M727" s="776"/>
      <c r="N727" s="777"/>
      <c r="O727" s="778"/>
    </row>
    <row r="728" spans="5:15" x14ac:dyDescent="0.2">
      <c r="E728" s="773"/>
      <c r="H728" s="774"/>
      <c r="I728" s="407"/>
      <c r="J728" s="407"/>
      <c r="K728" s="786"/>
      <c r="L728" s="779"/>
      <c r="M728" s="776"/>
      <c r="N728" s="777"/>
      <c r="O728" s="778"/>
    </row>
    <row r="729" spans="5:15" x14ac:dyDescent="0.2">
      <c r="E729" s="773"/>
      <c r="H729" s="774"/>
      <c r="I729" s="407"/>
      <c r="J729" s="407"/>
      <c r="K729" s="786"/>
      <c r="L729" s="779"/>
      <c r="M729" s="776"/>
      <c r="N729" s="777"/>
      <c r="O729" s="778"/>
    </row>
    <row r="730" spans="5:15" x14ac:dyDescent="0.2">
      <c r="E730" s="773"/>
      <c r="H730" s="774"/>
      <c r="I730" s="407"/>
      <c r="J730" s="407"/>
      <c r="K730" s="786"/>
      <c r="L730" s="779"/>
      <c r="M730" s="776"/>
      <c r="N730" s="777"/>
      <c r="O730" s="778"/>
    </row>
    <row r="731" spans="5:15" x14ac:dyDescent="0.2">
      <c r="E731" s="773"/>
      <c r="H731" s="774"/>
      <c r="I731" s="407"/>
      <c r="J731" s="407"/>
      <c r="K731" s="786"/>
      <c r="L731" s="779"/>
      <c r="M731" s="776"/>
      <c r="N731" s="777"/>
      <c r="O731" s="778"/>
    </row>
    <row r="732" spans="5:15" x14ac:dyDescent="0.2">
      <c r="E732" s="773"/>
      <c r="H732" s="774"/>
      <c r="I732" s="407"/>
      <c r="J732" s="407"/>
      <c r="K732" s="786"/>
      <c r="L732" s="779"/>
      <c r="M732" s="776"/>
      <c r="N732" s="777"/>
      <c r="O732" s="778"/>
    </row>
    <row r="733" spans="5:15" x14ac:dyDescent="0.2">
      <c r="E733" s="773"/>
      <c r="H733" s="774"/>
      <c r="I733" s="407"/>
      <c r="J733" s="407"/>
      <c r="K733" s="786"/>
      <c r="L733" s="779"/>
      <c r="M733" s="776"/>
      <c r="N733" s="777"/>
      <c r="O733" s="778"/>
    </row>
    <row r="734" spans="5:15" x14ac:dyDescent="0.2">
      <c r="E734" s="773"/>
      <c r="H734" s="774"/>
      <c r="I734" s="407"/>
      <c r="J734" s="407"/>
      <c r="K734" s="786"/>
      <c r="L734" s="779"/>
      <c r="M734" s="776"/>
      <c r="N734" s="777"/>
      <c r="O734" s="778"/>
    </row>
    <row r="735" spans="5:15" x14ac:dyDescent="0.2">
      <c r="E735" s="773"/>
      <c r="H735" s="774"/>
      <c r="I735" s="407"/>
      <c r="J735" s="407"/>
      <c r="K735" s="786"/>
      <c r="L735" s="779"/>
      <c r="M735" s="776"/>
      <c r="N735" s="777"/>
      <c r="O735" s="778"/>
    </row>
    <row r="736" spans="5:15" x14ac:dyDescent="0.2">
      <c r="E736" s="773"/>
      <c r="H736" s="774"/>
      <c r="I736" s="407"/>
      <c r="J736" s="407"/>
      <c r="K736" s="786"/>
      <c r="L736" s="779"/>
      <c r="M736" s="776"/>
      <c r="N736" s="777"/>
      <c r="O736" s="778"/>
    </row>
    <row r="737" spans="5:15" x14ac:dyDescent="0.2">
      <c r="E737" s="773"/>
      <c r="H737" s="774"/>
      <c r="I737" s="407"/>
      <c r="J737" s="407"/>
      <c r="K737" s="786"/>
      <c r="L737" s="779"/>
      <c r="M737" s="776"/>
      <c r="N737" s="777"/>
      <c r="O737" s="778"/>
    </row>
    <row r="738" spans="5:15" x14ac:dyDescent="0.2">
      <c r="E738" s="773"/>
      <c r="H738" s="774"/>
      <c r="I738" s="407"/>
      <c r="J738" s="407"/>
      <c r="K738" s="786"/>
      <c r="L738" s="779"/>
      <c r="M738" s="776"/>
      <c r="N738" s="777"/>
      <c r="O738" s="778"/>
    </row>
    <row r="739" spans="5:15" x14ac:dyDescent="0.2">
      <c r="E739" s="773"/>
      <c r="H739" s="774"/>
      <c r="I739" s="407"/>
      <c r="J739" s="407"/>
      <c r="K739" s="786"/>
      <c r="L739" s="779"/>
      <c r="M739" s="776"/>
      <c r="N739" s="777"/>
      <c r="O739" s="778"/>
    </row>
    <row r="740" spans="5:15" x14ac:dyDescent="0.2">
      <c r="E740" s="773"/>
      <c r="H740" s="774"/>
      <c r="I740" s="407"/>
      <c r="J740" s="407"/>
      <c r="K740" s="786"/>
      <c r="L740" s="779"/>
      <c r="M740" s="776"/>
      <c r="N740" s="777"/>
      <c r="O740" s="778"/>
    </row>
    <row r="741" spans="5:15" x14ac:dyDescent="0.2">
      <c r="E741" s="773"/>
      <c r="H741" s="774"/>
      <c r="I741" s="407"/>
      <c r="J741" s="407"/>
      <c r="K741" s="786"/>
      <c r="L741" s="779"/>
      <c r="M741" s="776"/>
      <c r="N741" s="777"/>
      <c r="O741" s="778"/>
    </row>
    <row r="742" spans="5:15" x14ac:dyDescent="0.2">
      <c r="E742" s="773"/>
      <c r="H742" s="774"/>
      <c r="I742" s="407"/>
      <c r="J742" s="407"/>
      <c r="K742" s="786"/>
      <c r="L742" s="779"/>
      <c r="M742" s="776"/>
      <c r="N742" s="777"/>
      <c r="O742" s="778"/>
    </row>
    <row r="743" spans="5:15" x14ac:dyDescent="0.2">
      <c r="E743" s="773"/>
      <c r="H743" s="774"/>
      <c r="I743" s="407"/>
      <c r="J743" s="407"/>
      <c r="K743" s="786"/>
      <c r="L743" s="779"/>
      <c r="M743" s="776"/>
      <c r="N743" s="777"/>
      <c r="O743" s="778"/>
    </row>
    <row r="744" spans="5:15" x14ac:dyDescent="0.2">
      <c r="E744" s="773"/>
      <c r="H744" s="774"/>
      <c r="I744" s="407"/>
      <c r="J744" s="407"/>
      <c r="K744" s="786"/>
      <c r="L744" s="779"/>
      <c r="M744" s="776"/>
      <c r="N744" s="777"/>
      <c r="O744" s="778"/>
    </row>
    <row r="745" spans="5:15" x14ac:dyDescent="0.2">
      <c r="E745" s="773"/>
      <c r="H745" s="774"/>
      <c r="I745" s="407"/>
      <c r="J745" s="407"/>
      <c r="K745" s="786"/>
      <c r="L745" s="779"/>
      <c r="M745" s="776"/>
      <c r="N745" s="777"/>
      <c r="O745" s="778"/>
    </row>
    <row r="746" spans="5:15" x14ac:dyDescent="0.2">
      <c r="E746" s="773"/>
      <c r="H746" s="774"/>
      <c r="I746" s="407"/>
      <c r="J746" s="407"/>
      <c r="K746" s="786"/>
      <c r="L746" s="779"/>
      <c r="M746" s="776"/>
      <c r="N746" s="777"/>
      <c r="O746" s="778"/>
    </row>
    <row r="747" spans="5:15" x14ac:dyDescent="0.2">
      <c r="E747" s="773"/>
      <c r="H747" s="774"/>
      <c r="I747" s="407"/>
      <c r="J747" s="407"/>
      <c r="K747" s="786"/>
      <c r="L747" s="779"/>
      <c r="M747" s="776"/>
      <c r="N747" s="777"/>
      <c r="O747" s="778"/>
    </row>
    <row r="748" spans="5:15" x14ac:dyDescent="0.2">
      <c r="E748" s="773"/>
      <c r="H748" s="774"/>
      <c r="I748" s="407"/>
      <c r="J748" s="407"/>
      <c r="K748" s="786"/>
      <c r="L748" s="779"/>
      <c r="M748" s="776"/>
      <c r="N748" s="777"/>
      <c r="O748" s="778"/>
    </row>
    <row r="749" spans="5:15" x14ac:dyDescent="0.2">
      <c r="E749" s="773"/>
      <c r="H749" s="774"/>
      <c r="I749" s="407"/>
      <c r="J749" s="407"/>
      <c r="K749" s="786"/>
      <c r="L749" s="779"/>
      <c r="M749" s="776"/>
      <c r="N749" s="777"/>
      <c r="O749" s="778"/>
    </row>
    <row r="750" spans="5:15" x14ac:dyDescent="0.2">
      <c r="E750" s="773"/>
      <c r="H750" s="774"/>
      <c r="I750" s="407"/>
      <c r="J750" s="407"/>
      <c r="K750" s="786"/>
      <c r="L750" s="779"/>
      <c r="M750" s="776"/>
      <c r="N750" s="777"/>
      <c r="O750" s="778"/>
    </row>
    <row r="751" spans="5:15" x14ac:dyDescent="0.2">
      <c r="E751" s="773"/>
      <c r="H751" s="774"/>
      <c r="I751" s="407"/>
      <c r="J751" s="407"/>
      <c r="K751" s="786"/>
      <c r="L751" s="779"/>
      <c r="M751" s="776"/>
      <c r="N751" s="777"/>
      <c r="O751" s="778"/>
    </row>
    <row r="752" spans="5:15" x14ac:dyDescent="0.2">
      <c r="E752" s="773"/>
      <c r="H752" s="774"/>
      <c r="I752" s="407"/>
      <c r="J752" s="407"/>
      <c r="K752" s="786"/>
      <c r="L752" s="779"/>
      <c r="M752" s="776"/>
      <c r="N752" s="777"/>
      <c r="O752" s="778"/>
    </row>
    <row r="753" spans="5:15" x14ac:dyDescent="0.2">
      <c r="E753" s="773"/>
      <c r="H753" s="774"/>
      <c r="I753" s="407"/>
      <c r="J753" s="407"/>
      <c r="K753" s="786"/>
      <c r="L753" s="779"/>
      <c r="M753" s="776"/>
      <c r="N753" s="777"/>
      <c r="O753" s="778"/>
    </row>
    <row r="754" spans="5:15" x14ac:dyDescent="0.2">
      <c r="E754" s="773"/>
      <c r="H754" s="774"/>
      <c r="I754" s="407"/>
      <c r="J754" s="407"/>
      <c r="K754" s="786"/>
      <c r="L754" s="779"/>
      <c r="M754" s="776"/>
      <c r="N754" s="777"/>
      <c r="O754" s="778"/>
    </row>
    <row r="755" spans="5:15" x14ac:dyDescent="0.2">
      <c r="E755" s="773"/>
      <c r="H755" s="774"/>
      <c r="I755" s="407"/>
      <c r="J755" s="407"/>
      <c r="K755" s="786"/>
      <c r="L755" s="779"/>
      <c r="M755" s="776"/>
      <c r="N755" s="777"/>
      <c r="O755" s="778"/>
    </row>
    <row r="756" spans="5:15" x14ac:dyDescent="0.2">
      <c r="E756" s="773"/>
      <c r="H756" s="774"/>
      <c r="I756" s="407"/>
      <c r="J756" s="407"/>
      <c r="K756" s="786"/>
      <c r="L756" s="779"/>
      <c r="M756" s="776"/>
      <c r="N756" s="777"/>
      <c r="O756" s="778"/>
    </row>
    <row r="757" spans="5:15" x14ac:dyDescent="0.2">
      <c r="E757" s="773"/>
      <c r="H757" s="774"/>
      <c r="I757" s="407"/>
      <c r="J757" s="407"/>
      <c r="K757" s="786"/>
      <c r="L757" s="779"/>
      <c r="M757" s="776"/>
      <c r="N757" s="777"/>
      <c r="O757" s="778"/>
    </row>
    <row r="758" spans="5:15" x14ac:dyDescent="0.2">
      <c r="E758" s="773"/>
      <c r="H758" s="774"/>
      <c r="I758" s="407"/>
      <c r="J758" s="407"/>
      <c r="K758" s="786"/>
      <c r="L758" s="779"/>
      <c r="M758" s="776"/>
      <c r="N758" s="777"/>
      <c r="O758" s="778"/>
    </row>
    <row r="759" spans="5:15" x14ac:dyDescent="0.2">
      <c r="E759" s="773"/>
      <c r="H759" s="774"/>
      <c r="I759" s="407"/>
      <c r="J759" s="407"/>
      <c r="K759" s="786"/>
      <c r="L759" s="779"/>
      <c r="M759" s="776"/>
      <c r="N759" s="777"/>
      <c r="O759" s="778"/>
    </row>
    <row r="760" spans="5:15" x14ac:dyDescent="0.2">
      <c r="E760" s="773"/>
      <c r="H760" s="774"/>
      <c r="I760" s="407"/>
      <c r="J760" s="407"/>
      <c r="K760" s="786"/>
      <c r="L760" s="779"/>
      <c r="M760" s="776"/>
      <c r="N760" s="777"/>
      <c r="O760" s="778"/>
    </row>
    <row r="761" spans="5:15" x14ac:dyDescent="0.2">
      <c r="E761" s="773"/>
      <c r="H761" s="774"/>
      <c r="I761" s="407"/>
      <c r="J761" s="407"/>
      <c r="K761" s="786"/>
      <c r="L761" s="779"/>
      <c r="M761" s="776"/>
      <c r="N761" s="777"/>
      <c r="O761" s="778"/>
    </row>
    <row r="762" spans="5:15" x14ac:dyDescent="0.2">
      <c r="E762" s="773"/>
      <c r="H762" s="774"/>
      <c r="I762" s="407"/>
      <c r="J762" s="407"/>
      <c r="K762" s="786"/>
      <c r="L762" s="779"/>
      <c r="M762" s="776"/>
      <c r="N762" s="777"/>
      <c r="O762" s="778"/>
    </row>
    <row r="763" spans="5:15" x14ac:dyDescent="0.2">
      <c r="E763" s="773"/>
      <c r="H763" s="774"/>
      <c r="I763" s="407"/>
      <c r="J763" s="407"/>
      <c r="K763" s="786"/>
      <c r="L763" s="779"/>
      <c r="M763" s="776"/>
      <c r="N763" s="777"/>
      <c r="O763" s="778"/>
    </row>
    <row r="764" spans="5:15" x14ac:dyDescent="0.2">
      <c r="E764" s="773"/>
      <c r="H764" s="774"/>
      <c r="I764" s="407"/>
      <c r="J764" s="407"/>
      <c r="K764" s="786"/>
      <c r="L764" s="779"/>
      <c r="M764" s="776"/>
      <c r="N764" s="777"/>
      <c r="O764" s="778"/>
    </row>
    <row r="765" spans="5:15" x14ac:dyDescent="0.2">
      <c r="E765" s="773"/>
      <c r="H765" s="774"/>
      <c r="I765" s="407"/>
      <c r="J765" s="407"/>
      <c r="K765" s="786"/>
      <c r="L765" s="779"/>
      <c r="M765" s="776"/>
      <c r="N765" s="777"/>
      <c r="O765" s="778"/>
    </row>
    <row r="766" spans="5:15" x14ac:dyDescent="0.2">
      <c r="E766" s="773"/>
      <c r="H766" s="774"/>
      <c r="I766" s="407"/>
      <c r="J766" s="407"/>
      <c r="K766" s="786"/>
      <c r="L766" s="779"/>
      <c r="M766" s="776"/>
      <c r="N766" s="777"/>
      <c r="O766" s="778"/>
    </row>
    <row r="767" spans="5:15" x14ac:dyDescent="0.2">
      <c r="E767" s="773"/>
      <c r="H767" s="774"/>
      <c r="I767" s="407"/>
      <c r="J767" s="407"/>
      <c r="K767" s="786"/>
      <c r="L767" s="779"/>
      <c r="M767" s="776"/>
      <c r="N767" s="777"/>
      <c r="O767" s="778"/>
    </row>
    <row r="768" spans="5:15" x14ac:dyDescent="0.2">
      <c r="E768" s="773"/>
      <c r="H768" s="774"/>
      <c r="I768" s="407"/>
      <c r="J768" s="407"/>
      <c r="K768" s="786"/>
      <c r="L768" s="779"/>
      <c r="M768" s="776"/>
      <c r="N768" s="777"/>
      <c r="O768" s="778"/>
    </row>
    <row r="769" spans="5:15" x14ac:dyDescent="0.2">
      <c r="E769" s="773"/>
      <c r="H769" s="774"/>
      <c r="I769" s="407"/>
      <c r="J769" s="407"/>
      <c r="K769" s="786"/>
      <c r="L769" s="779"/>
      <c r="M769" s="776"/>
      <c r="N769" s="777"/>
      <c r="O769" s="778"/>
    </row>
    <row r="770" spans="5:15" x14ac:dyDescent="0.2">
      <c r="E770" s="773"/>
      <c r="H770" s="774"/>
      <c r="I770" s="407"/>
      <c r="J770" s="407"/>
      <c r="K770" s="786"/>
      <c r="L770" s="779"/>
      <c r="M770" s="776"/>
      <c r="N770" s="777"/>
      <c r="O770" s="778"/>
    </row>
    <row r="771" spans="5:15" x14ac:dyDescent="0.2">
      <c r="E771" s="773"/>
      <c r="H771" s="774"/>
      <c r="I771" s="407"/>
      <c r="J771" s="407"/>
      <c r="K771" s="786"/>
      <c r="L771" s="779"/>
      <c r="M771" s="776"/>
      <c r="N771" s="777"/>
      <c r="O771" s="778"/>
    </row>
    <row r="772" spans="5:15" x14ac:dyDescent="0.2">
      <c r="E772" s="773"/>
      <c r="H772" s="774"/>
      <c r="I772" s="407"/>
      <c r="J772" s="407"/>
      <c r="K772" s="786"/>
      <c r="L772" s="779"/>
      <c r="M772" s="776"/>
      <c r="N772" s="777"/>
      <c r="O772" s="778"/>
    </row>
    <row r="773" spans="5:15" x14ac:dyDescent="0.2">
      <c r="E773" s="773"/>
      <c r="H773" s="774"/>
      <c r="I773" s="407"/>
      <c r="J773" s="407"/>
      <c r="K773" s="786"/>
      <c r="L773" s="779"/>
      <c r="M773" s="776"/>
      <c r="N773" s="777"/>
      <c r="O773" s="778"/>
    </row>
    <row r="774" spans="5:15" x14ac:dyDescent="0.2">
      <c r="E774" s="773"/>
      <c r="H774" s="774"/>
      <c r="I774" s="407"/>
      <c r="J774" s="407"/>
      <c r="K774" s="786"/>
      <c r="L774" s="779"/>
      <c r="M774" s="776"/>
      <c r="N774" s="777"/>
      <c r="O774" s="778"/>
    </row>
    <row r="775" spans="5:15" x14ac:dyDescent="0.2">
      <c r="E775" s="773"/>
      <c r="H775" s="774"/>
      <c r="I775" s="407"/>
      <c r="J775" s="407"/>
      <c r="K775" s="786"/>
      <c r="L775" s="779"/>
      <c r="M775" s="776"/>
      <c r="N775" s="777"/>
      <c r="O775" s="778"/>
    </row>
    <row r="776" spans="5:15" x14ac:dyDescent="0.2">
      <c r="E776" s="773"/>
      <c r="H776" s="774"/>
      <c r="I776" s="407"/>
      <c r="J776" s="407"/>
      <c r="K776" s="786"/>
      <c r="L776" s="779"/>
      <c r="M776" s="776"/>
      <c r="N776" s="777"/>
      <c r="O776" s="778"/>
    </row>
    <row r="777" spans="5:15" x14ac:dyDescent="0.2">
      <c r="E777" s="773"/>
      <c r="H777" s="774"/>
      <c r="I777" s="407"/>
      <c r="J777" s="407"/>
      <c r="K777" s="786"/>
      <c r="L777" s="779"/>
      <c r="M777" s="776"/>
      <c r="N777" s="777"/>
      <c r="O777" s="778"/>
    </row>
    <row r="778" spans="5:15" x14ac:dyDescent="0.2">
      <c r="E778" s="773"/>
      <c r="H778" s="774"/>
      <c r="I778" s="407"/>
      <c r="J778" s="407"/>
      <c r="K778" s="786"/>
      <c r="L778" s="779"/>
      <c r="M778" s="776"/>
      <c r="N778" s="777"/>
      <c r="O778" s="778"/>
    </row>
    <row r="779" spans="5:15" x14ac:dyDescent="0.2">
      <c r="E779" s="773"/>
      <c r="H779" s="774"/>
      <c r="I779" s="407"/>
      <c r="J779" s="407"/>
      <c r="K779" s="786"/>
      <c r="L779" s="779"/>
      <c r="M779" s="776"/>
      <c r="N779" s="777"/>
      <c r="O779" s="778"/>
    </row>
    <row r="780" spans="5:15" x14ac:dyDescent="0.2">
      <c r="E780" s="773"/>
      <c r="H780" s="774"/>
      <c r="I780" s="407"/>
      <c r="J780" s="407"/>
      <c r="K780" s="786"/>
      <c r="L780" s="779"/>
      <c r="M780" s="776"/>
      <c r="N780" s="777"/>
      <c r="O780" s="778"/>
    </row>
    <row r="781" spans="5:15" x14ac:dyDescent="0.2">
      <c r="E781" s="773"/>
      <c r="H781" s="774"/>
      <c r="I781" s="407"/>
      <c r="J781" s="407"/>
      <c r="K781" s="786"/>
      <c r="L781" s="779"/>
      <c r="M781" s="776"/>
      <c r="N781" s="777"/>
      <c r="O781" s="778"/>
    </row>
    <row r="782" spans="5:15" x14ac:dyDescent="0.2">
      <c r="E782" s="773"/>
      <c r="H782" s="774"/>
      <c r="I782" s="407"/>
      <c r="J782" s="407"/>
      <c r="K782" s="786"/>
      <c r="L782" s="779"/>
      <c r="M782" s="776"/>
      <c r="N782" s="777"/>
      <c r="O782" s="778"/>
    </row>
    <row r="783" spans="5:15" x14ac:dyDescent="0.2">
      <c r="E783" s="773"/>
      <c r="H783" s="774"/>
      <c r="I783" s="407"/>
      <c r="J783" s="407"/>
      <c r="K783" s="786"/>
      <c r="L783" s="779"/>
      <c r="M783" s="776"/>
      <c r="N783" s="777"/>
      <c r="O783" s="778"/>
    </row>
    <row r="784" spans="5:15" x14ac:dyDescent="0.2">
      <c r="E784" s="773"/>
      <c r="H784" s="774"/>
      <c r="I784" s="407"/>
      <c r="J784" s="407"/>
      <c r="K784" s="786"/>
      <c r="L784" s="779"/>
      <c r="M784" s="776"/>
      <c r="N784" s="777"/>
      <c r="O784" s="778"/>
    </row>
    <row r="785" spans="5:15" x14ac:dyDescent="0.2">
      <c r="E785" s="773"/>
      <c r="H785" s="774"/>
      <c r="I785" s="407"/>
      <c r="J785" s="407"/>
      <c r="K785" s="786"/>
      <c r="L785" s="779"/>
      <c r="M785" s="776"/>
      <c r="N785" s="777"/>
      <c r="O785" s="778"/>
    </row>
    <row r="786" spans="5:15" x14ac:dyDescent="0.2">
      <c r="E786" s="773"/>
      <c r="H786" s="774"/>
      <c r="I786" s="407"/>
      <c r="J786" s="407"/>
      <c r="K786" s="786"/>
      <c r="L786" s="779"/>
      <c r="M786" s="776"/>
      <c r="N786" s="777"/>
      <c r="O786" s="778"/>
    </row>
    <row r="787" spans="5:15" x14ac:dyDescent="0.2">
      <c r="E787" s="773"/>
      <c r="H787" s="774"/>
      <c r="I787" s="407"/>
      <c r="J787" s="407"/>
      <c r="K787" s="786"/>
      <c r="L787" s="779"/>
      <c r="M787" s="776"/>
      <c r="N787" s="777"/>
      <c r="O787" s="778"/>
    </row>
    <row r="788" spans="5:15" x14ac:dyDescent="0.2">
      <c r="E788" s="773"/>
      <c r="H788" s="774"/>
      <c r="I788" s="407"/>
      <c r="J788" s="407"/>
      <c r="K788" s="786"/>
      <c r="L788" s="779"/>
      <c r="M788" s="776"/>
      <c r="N788" s="777"/>
      <c r="O788" s="778"/>
    </row>
    <row r="789" spans="5:15" x14ac:dyDescent="0.2">
      <c r="E789" s="773"/>
      <c r="H789" s="774"/>
      <c r="I789" s="407"/>
      <c r="J789" s="407"/>
      <c r="K789" s="786"/>
      <c r="L789" s="779"/>
      <c r="M789" s="776"/>
      <c r="N789" s="777"/>
      <c r="O789" s="778"/>
    </row>
    <row r="790" spans="5:15" x14ac:dyDescent="0.2">
      <c r="E790" s="773"/>
      <c r="H790" s="774"/>
      <c r="I790" s="407"/>
      <c r="J790" s="407"/>
      <c r="K790" s="786"/>
      <c r="L790" s="779"/>
      <c r="M790" s="776"/>
      <c r="N790" s="777"/>
      <c r="O790" s="778"/>
    </row>
    <row r="791" spans="5:15" x14ac:dyDescent="0.2">
      <c r="E791" s="773"/>
      <c r="H791" s="774"/>
      <c r="I791" s="407"/>
      <c r="J791" s="407"/>
      <c r="K791" s="786"/>
      <c r="L791" s="779"/>
      <c r="M791" s="776"/>
      <c r="N791" s="777"/>
      <c r="O791" s="778"/>
    </row>
    <row r="792" spans="5:15" x14ac:dyDescent="0.2">
      <c r="E792" s="773"/>
      <c r="H792" s="774"/>
      <c r="I792" s="407"/>
      <c r="J792" s="407"/>
      <c r="K792" s="786"/>
      <c r="L792" s="779"/>
      <c r="M792" s="776"/>
      <c r="N792" s="777"/>
      <c r="O792" s="778"/>
    </row>
    <row r="793" spans="5:15" x14ac:dyDescent="0.2">
      <c r="E793" s="773"/>
      <c r="H793" s="774"/>
      <c r="I793" s="407"/>
      <c r="J793" s="407"/>
      <c r="K793" s="786"/>
      <c r="L793" s="779"/>
      <c r="M793" s="776"/>
      <c r="N793" s="777"/>
      <c r="O793" s="778"/>
    </row>
    <row r="794" spans="5:15" x14ac:dyDescent="0.2">
      <c r="E794" s="773"/>
      <c r="H794" s="774"/>
      <c r="I794" s="407"/>
      <c r="J794" s="407"/>
      <c r="K794" s="786"/>
      <c r="L794" s="779"/>
      <c r="M794" s="776"/>
      <c r="N794" s="777"/>
      <c r="O794" s="778"/>
    </row>
    <row r="795" spans="5:15" x14ac:dyDescent="0.2">
      <c r="E795" s="773"/>
      <c r="H795" s="774"/>
      <c r="I795" s="407"/>
      <c r="J795" s="407"/>
      <c r="K795" s="786"/>
      <c r="L795" s="779"/>
      <c r="M795" s="776"/>
      <c r="N795" s="777"/>
      <c r="O795" s="778"/>
    </row>
    <row r="796" spans="5:15" x14ac:dyDescent="0.2">
      <c r="E796" s="773"/>
      <c r="H796" s="774"/>
      <c r="I796" s="407"/>
      <c r="J796" s="407"/>
      <c r="K796" s="786"/>
      <c r="L796" s="779"/>
      <c r="M796" s="776"/>
      <c r="N796" s="777"/>
      <c r="O796" s="778"/>
    </row>
    <row r="797" spans="5:15" x14ac:dyDescent="0.2">
      <c r="E797" s="773"/>
      <c r="H797" s="774"/>
      <c r="I797" s="407"/>
      <c r="J797" s="407"/>
      <c r="K797" s="786"/>
      <c r="L797" s="779"/>
      <c r="M797" s="776"/>
      <c r="N797" s="777"/>
      <c r="O797" s="778"/>
    </row>
    <row r="798" spans="5:15" x14ac:dyDescent="0.2">
      <c r="E798" s="773"/>
      <c r="H798" s="774"/>
      <c r="I798" s="407"/>
      <c r="J798" s="407"/>
      <c r="K798" s="786"/>
      <c r="L798" s="779"/>
      <c r="M798" s="776"/>
      <c r="N798" s="777"/>
      <c r="O798" s="778"/>
    </row>
    <row r="799" spans="5:15" x14ac:dyDescent="0.2">
      <c r="E799" s="773"/>
      <c r="H799" s="774"/>
      <c r="I799" s="407"/>
      <c r="J799" s="407"/>
      <c r="K799" s="786"/>
      <c r="L799" s="779"/>
      <c r="M799" s="776"/>
      <c r="N799" s="777"/>
      <c r="O799" s="778"/>
    </row>
    <row r="800" spans="5:15" x14ac:dyDescent="0.2">
      <c r="E800" s="773"/>
      <c r="H800" s="774"/>
      <c r="I800" s="407"/>
      <c r="J800" s="407"/>
      <c r="K800" s="786"/>
      <c r="L800" s="779"/>
      <c r="M800" s="776"/>
      <c r="N800" s="777"/>
      <c r="O800" s="778"/>
    </row>
    <row r="801" spans="5:15" x14ac:dyDescent="0.2">
      <c r="E801" s="773"/>
      <c r="H801" s="774"/>
      <c r="I801" s="407"/>
      <c r="J801" s="407"/>
      <c r="K801" s="786"/>
      <c r="L801" s="779"/>
      <c r="M801" s="776"/>
      <c r="N801" s="777"/>
      <c r="O801" s="778"/>
    </row>
    <row r="802" spans="5:15" x14ac:dyDescent="0.2">
      <c r="E802" s="773"/>
      <c r="H802" s="774"/>
      <c r="I802" s="407"/>
      <c r="J802" s="407"/>
      <c r="K802" s="786"/>
      <c r="L802" s="779"/>
      <c r="M802" s="776"/>
      <c r="N802" s="777"/>
      <c r="O802" s="778"/>
    </row>
    <row r="803" spans="5:15" x14ac:dyDescent="0.2">
      <c r="E803" s="773"/>
      <c r="H803" s="774"/>
      <c r="I803" s="407"/>
      <c r="J803" s="407"/>
      <c r="K803" s="786"/>
      <c r="L803" s="779"/>
      <c r="M803" s="776"/>
      <c r="N803" s="777"/>
      <c r="O803" s="778"/>
    </row>
    <row r="804" spans="5:15" x14ac:dyDescent="0.2">
      <c r="E804" s="773"/>
      <c r="H804" s="774"/>
      <c r="I804" s="407"/>
      <c r="J804" s="407"/>
      <c r="K804" s="786"/>
      <c r="L804" s="779"/>
      <c r="M804" s="776"/>
      <c r="N804" s="777"/>
      <c r="O804" s="778"/>
    </row>
    <row r="805" spans="5:15" x14ac:dyDescent="0.2">
      <c r="E805" s="773"/>
      <c r="H805" s="774"/>
      <c r="I805" s="407"/>
      <c r="J805" s="407"/>
      <c r="K805" s="786"/>
      <c r="L805" s="779"/>
      <c r="M805" s="776"/>
      <c r="N805" s="777"/>
      <c r="O805" s="778"/>
    </row>
    <row r="806" spans="5:15" x14ac:dyDescent="0.2">
      <c r="E806" s="773"/>
      <c r="H806" s="774"/>
      <c r="I806" s="407"/>
      <c r="J806" s="407"/>
      <c r="K806" s="786"/>
      <c r="L806" s="779"/>
      <c r="M806" s="776"/>
      <c r="N806" s="777"/>
      <c r="O806" s="778"/>
    </row>
    <row r="807" spans="5:15" x14ac:dyDescent="0.2">
      <c r="E807" s="773"/>
      <c r="H807" s="774"/>
      <c r="I807" s="407"/>
      <c r="J807" s="407"/>
      <c r="K807" s="786"/>
      <c r="L807" s="779"/>
      <c r="M807" s="776"/>
      <c r="N807" s="777"/>
      <c r="O807" s="778"/>
    </row>
    <row r="808" spans="5:15" x14ac:dyDescent="0.2">
      <c r="E808" s="773"/>
      <c r="H808" s="774"/>
      <c r="I808" s="407"/>
      <c r="J808" s="407"/>
      <c r="K808" s="786"/>
      <c r="L808" s="779"/>
      <c r="M808" s="776"/>
      <c r="N808" s="777"/>
      <c r="O808" s="778"/>
    </row>
    <row r="809" spans="5:15" x14ac:dyDescent="0.2">
      <c r="E809" s="773"/>
      <c r="H809" s="774"/>
      <c r="I809" s="407"/>
      <c r="J809" s="407"/>
      <c r="K809" s="786"/>
      <c r="L809" s="779"/>
      <c r="M809" s="776"/>
      <c r="N809" s="777"/>
      <c r="O809" s="778"/>
    </row>
    <row r="810" spans="5:15" x14ac:dyDescent="0.2">
      <c r="E810" s="773"/>
      <c r="H810" s="774"/>
      <c r="I810" s="407"/>
      <c r="J810" s="407"/>
      <c r="K810" s="786"/>
      <c r="L810" s="779"/>
      <c r="M810" s="776"/>
      <c r="N810" s="777"/>
      <c r="O810" s="778"/>
    </row>
    <row r="811" spans="5:15" x14ac:dyDescent="0.2">
      <c r="E811" s="773"/>
      <c r="H811" s="774"/>
      <c r="I811" s="407"/>
      <c r="J811" s="407"/>
      <c r="K811" s="786"/>
      <c r="L811" s="779"/>
      <c r="M811" s="776"/>
      <c r="N811" s="777"/>
      <c r="O811" s="778"/>
    </row>
    <row r="812" spans="5:15" x14ac:dyDescent="0.2">
      <c r="E812" s="773"/>
      <c r="H812" s="774"/>
      <c r="I812" s="407"/>
      <c r="J812" s="407"/>
      <c r="K812" s="786"/>
      <c r="L812" s="779"/>
      <c r="M812" s="776"/>
      <c r="N812" s="777"/>
      <c r="O812" s="778"/>
    </row>
    <row r="813" spans="5:15" x14ac:dyDescent="0.2">
      <c r="E813" s="773"/>
      <c r="H813" s="774"/>
      <c r="I813" s="407"/>
      <c r="J813" s="407"/>
      <c r="K813" s="786"/>
      <c r="L813" s="779"/>
      <c r="M813" s="776"/>
      <c r="N813" s="777"/>
      <c r="O813" s="778"/>
    </row>
    <row r="814" spans="5:15" x14ac:dyDescent="0.2">
      <c r="E814" s="773"/>
      <c r="H814" s="774"/>
      <c r="I814" s="407"/>
      <c r="J814" s="407"/>
      <c r="K814" s="786"/>
      <c r="L814" s="779"/>
      <c r="M814" s="776"/>
      <c r="N814" s="777"/>
      <c r="O814" s="778"/>
    </row>
    <row r="815" spans="5:15" x14ac:dyDescent="0.2">
      <c r="E815" s="773"/>
      <c r="H815" s="774"/>
      <c r="I815" s="407"/>
      <c r="J815" s="407"/>
      <c r="K815" s="786"/>
      <c r="L815" s="779"/>
      <c r="M815" s="776"/>
      <c r="N815" s="777"/>
      <c r="O815" s="778"/>
    </row>
    <row r="816" spans="5:15" x14ac:dyDescent="0.2">
      <c r="E816" s="773"/>
      <c r="H816" s="774"/>
      <c r="I816" s="407"/>
      <c r="J816" s="407"/>
      <c r="K816" s="786"/>
      <c r="L816" s="779"/>
      <c r="M816" s="776"/>
      <c r="N816" s="777"/>
      <c r="O816" s="778"/>
    </row>
    <row r="817" spans="5:15" x14ac:dyDescent="0.2">
      <c r="E817" s="773"/>
      <c r="H817" s="774"/>
      <c r="I817" s="407"/>
      <c r="J817" s="407"/>
      <c r="K817" s="786"/>
      <c r="L817" s="779"/>
      <c r="M817" s="776"/>
      <c r="N817" s="777"/>
      <c r="O817" s="778"/>
    </row>
    <row r="818" spans="5:15" x14ac:dyDescent="0.2">
      <c r="E818" s="773"/>
      <c r="H818" s="774"/>
      <c r="I818" s="407"/>
      <c r="J818" s="407"/>
      <c r="K818" s="786"/>
      <c r="L818" s="779"/>
      <c r="M818" s="776"/>
      <c r="N818" s="777"/>
      <c r="O818" s="778"/>
    </row>
    <row r="819" spans="5:15" x14ac:dyDescent="0.2">
      <c r="E819" s="773"/>
      <c r="H819" s="774"/>
      <c r="I819" s="407"/>
      <c r="J819" s="407"/>
      <c r="K819" s="786"/>
      <c r="L819" s="779"/>
      <c r="M819" s="776"/>
      <c r="N819" s="777"/>
      <c r="O819" s="778"/>
    </row>
    <row r="820" spans="5:15" x14ac:dyDescent="0.2">
      <c r="E820" s="773"/>
      <c r="H820" s="774"/>
      <c r="I820" s="407"/>
      <c r="J820" s="407"/>
      <c r="K820" s="786"/>
      <c r="L820" s="779"/>
      <c r="M820" s="776"/>
      <c r="N820" s="777"/>
      <c r="O820" s="778"/>
    </row>
    <row r="821" spans="5:15" x14ac:dyDescent="0.2">
      <c r="E821" s="773"/>
      <c r="H821" s="774"/>
      <c r="I821" s="407"/>
      <c r="J821" s="407"/>
      <c r="K821" s="786"/>
      <c r="L821" s="779"/>
      <c r="M821" s="776"/>
      <c r="N821" s="777"/>
      <c r="O821" s="778"/>
    </row>
    <row r="822" spans="5:15" x14ac:dyDescent="0.2">
      <c r="E822" s="773"/>
      <c r="H822" s="774"/>
      <c r="I822" s="407"/>
      <c r="J822" s="407"/>
      <c r="K822" s="786"/>
      <c r="L822" s="779"/>
      <c r="M822" s="776"/>
      <c r="N822" s="777"/>
      <c r="O822" s="778"/>
    </row>
    <row r="823" spans="5:15" x14ac:dyDescent="0.2">
      <c r="E823" s="773"/>
      <c r="H823" s="774"/>
      <c r="I823" s="407"/>
      <c r="J823" s="407"/>
      <c r="K823" s="786"/>
      <c r="L823" s="779"/>
      <c r="M823" s="776"/>
      <c r="N823" s="777"/>
      <c r="O823" s="778"/>
    </row>
    <row r="824" spans="5:15" x14ac:dyDescent="0.2">
      <c r="E824" s="773"/>
      <c r="H824" s="774"/>
      <c r="I824" s="407"/>
      <c r="J824" s="407"/>
      <c r="K824" s="786"/>
      <c r="L824" s="779"/>
      <c r="M824" s="776"/>
      <c r="N824" s="777"/>
      <c r="O824" s="778"/>
    </row>
    <row r="825" spans="5:15" x14ac:dyDescent="0.2">
      <c r="E825" s="773"/>
      <c r="H825" s="774"/>
      <c r="I825" s="407"/>
      <c r="J825" s="407"/>
      <c r="K825" s="786"/>
      <c r="L825" s="779"/>
      <c r="M825" s="776"/>
      <c r="N825" s="777"/>
      <c r="O825" s="778"/>
    </row>
    <row r="826" spans="5:15" x14ac:dyDescent="0.2">
      <c r="E826" s="773"/>
      <c r="H826" s="774"/>
      <c r="I826" s="407"/>
      <c r="J826" s="407"/>
      <c r="K826" s="786"/>
      <c r="L826" s="779"/>
      <c r="M826" s="776"/>
      <c r="N826" s="777"/>
      <c r="O826" s="778"/>
    </row>
    <row r="827" spans="5:15" x14ac:dyDescent="0.2">
      <c r="E827" s="773"/>
      <c r="H827" s="774"/>
      <c r="I827" s="407"/>
      <c r="J827" s="407"/>
      <c r="K827" s="786"/>
      <c r="L827" s="779"/>
      <c r="M827" s="776"/>
      <c r="N827" s="777"/>
      <c r="O827" s="778"/>
    </row>
    <row r="828" spans="5:15" x14ac:dyDescent="0.2">
      <c r="E828" s="773"/>
      <c r="H828" s="774"/>
      <c r="I828" s="407"/>
      <c r="J828" s="407"/>
      <c r="K828" s="786"/>
      <c r="L828" s="779"/>
      <c r="M828" s="776"/>
      <c r="N828" s="777"/>
      <c r="O828" s="778"/>
    </row>
    <row r="829" spans="5:15" x14ac:dyDescent="0.2">
      <c r="E829" s="773"/>
      <c r="H829" s="774"/>
      <c r="I829" s="407"/>
      <c r="J829" s="407"/>
      <c r="K829" s="786"/>
      <c r="L829" s="779"/>
      <c r="M829" s="776"/>
      <c r="N829" s="777"/>
      <c r="O829" s="778"/>
    </row>
    <row r="830" spans="5:15" x14ac:dyDescent="0.2">
      <c r="E830" s="773"/>
      <c r="H830" s="774"/>
      <c r="I830" s="407"/>
      <c r="J830" s="407"/>
      <c r="K830" s="786"/>
      <c r="L830" s="779"/>
      <c r="M830" s="776"/>
      <c r="N830" s="777"/>
      <c r="O830" s="778"/>
    </row>
    <row r="831" spans="5:15" x14ac:dyDescent="0.2">
      <c r="E831" s="773"/>
      <c r="H831" s="774"/>
      <c r="I831" s="407"/>
      <c r="J831" s="407"/>
      <c r="K831" s="786"/>
      <c r="L831" s="779"/>
      <c r="M831" s="776"/>
      <c r="N831" s="777"/>
      <c r="O831" s="778"/>
    </row>
    <row r="832" spans="5:15" x14ac:dyDescent="0.2">
      <c r="E832" s="773"/>
      <c r="H832" s="774"/>
      <c r="I832" s="407"/>
      <c r="J832" s="407"/>
      <c r="K832" s="786"/>
      <c r="L832" s="779"/>
      <c r="M832" s="776"/>
      <c r="N832" s="777"/>
      <c r="O832" s="778"/>
    </row>
    <row r="833" spans="5:15" x14ac:dyDescent="0.2">
      <c r="E833" s="773"/>
      <c r="H833" s="774"/>
      <c r="I833" s="407"/>
      <c r="J833" s="407"/>
      <c r="K833" s="786"/>
      <c r="L833" s="779"/>
      <c r="M833" s="776"/>
      <c r="N833" s="777"/>
      <c r="O833" s="778"/>
    </row>
    <row r="834" spans="5:15" x14ac:dyDescent="0.2">
      <c r="E834" s="773"/>
      <c r="H834" s="774"/>
      <c r="I834" s="407"/>
      <c r="J834" s="407"/>
      <c r="K834" s="786"/>
      <c r="L834" s="779"/>
      <c r="M834" s="776"/>
      <c r="N834" s="777"/>
      <c r="O834" s="778"/>
    </row>
    <row r="835" spans="5:15" x14ac:dyDescent="0.2">
      <c r="E835" s="773"/>
      <c r="H835" s="774"/>
      <c r="I835" s="407"/>
      <c r="J835" s="407"/>
      <c r="K835" s="786"/>
      <c r="L835" s="779"/>
      <c r="M835" s="776"/>
      <c r="N835" s="777"/>
      <c r="O835" s="778"/>
    </row>
    <row r="836" spans="5:15" x14ac:dyDescent="0.2">
      <c r="E836" s="773"/>
      <c r="H836" s="774"/>
      <c r="I836" s="407"/>
      <c r="J836" s="407"/>
      <c r="K836" s="786"/>
      <c r="L836" s="779"/>
      <c r="M836" s="776"/>
      <c r="N836" s="777"/>
      <c r="O836" s="778"/>
    </row>
    <row r="837" spans="5:15" x14ac:dyDescent="0.2">
      <c r="E837" s="773"/>
      <c r="H837" s="774"/>
      <c r="I837" s="407"/>
      <c r="J837" s="407"/>
      <c r="K837" s="786"/>
      <c r="L837" s="779"/>
      <c r="M837" s="776"/>
      <c r="N837" s="777"/>
      <c r="O837" s="778"/>
    </row>
    <row r="838" spans="5:15" x14ac:dyDescent="0.2">
      <c r="E838" s="773"/>
      <c r="H838" s="774"/>
      <c r="I838" s="407"/>
      <c r="J838" s="407"/>
      <c r="K838" s="786"/>
      <c r="L838" s="779"/>
      <c r="M838" s="776"/>
      <c r="N838" s="777"/>
      <c r="O838" s="778"/>
    </row>
    <row r="839" spans="5:15" x14ac:dyDescent="0.2">
      <c r="E839" s="773"/>
      <c r="H839" s="774"/>
      <c r="I839" s="407"/>
      <c r="J839" s="407"/>
      <c r="K839" s="786"/>
      <c r="L839" s="779"/>
      <c r="M839" s="776"/>
      <c r="N839" s="777"/>
      <c r="O839" s="778"/>
    </row>
    <row r="840" spans="5:15" x14ac:dyDescent="0.2">
      <c r="E840" s="773"/>
      <c r="H840" s="774"/>
      <c r="I840" s="407"/>
      <c r="J840" s="407"/>
      <c r="K840" s="786"/>
      <c r="L840" s="779"/>
      <c r="M840" s="776"/>
      <c r="N840" s="777"/>
      <c r="O840" s="778"/>
    </row>
    <row r="841" spans="5:15" x14ac:dyDescent="0.2">
      <c r="E841" s="773"/>
      <c r="H841" s="774"/>
      <c r="I841" s="407"/>
      <c r="J841" s="407"/>
      <c r="K841" s="786"/>
      <c r="L841" s="779"/>
      <c r="M841" s="776"/>
      <c r="N841" s="777"/>
      <c r="O841" s="778"/>
    </row>
    <row r="842" spans="5:15" x14ac:dyDescent="0.2">
      <c r="E842" s="773"/>
      <c r="H842" s="774"/>
      <c r="I842" s="407"/>
      <c r="J842" s="407"/>
      <c r="K842" s="786"/>
      <c r="L842" s="779"/>
      <c r="M842" s="776"/>
      <c r="N842" s="777"/>
      <c r="O842" s="778"/>
    </row>
    <row r="843" spans="5:15" x14ac:dyDescent="0.2">
      <c r="E843" s="773"/>
      <c r="H843" s="774"/>
      <c r="I843" s="407"/>
      <c r="J843" s="407"/>
      <c r="K843" s="786"/>
      <c r="L843" s="779"/>
      <c r="M843" s="776"/>
      <c r="N843" s="777"/>
      <c r="O843" s="778"/>
    </row>
    <row r="844" spans="5:15" x14ac:dyDescent="0.2">
      <c r="E844" s="773"/>
      <c r="H844" s="774"/>
      <c r="I844" s="407"/>
      <c r="J844" s="407"/>
      <c r="K844" s="786"/>
      <c r="L844" s="779"/>
      <c r="M844" s="776"/>
      <c r="N844" s="777"/>
      <c r="O844" s="778"/>
    </row>
    <row r="845" spans="5:15" x14ac:dyDescent="0.2">
      <c r="E845" s="773"/>
      <c r="H845" s="774"/>
      <c r="I845" s="407"/>
      <c r="J845" s="407"/>
      <c r="K845" s="786"/>
      <c r="L845" s="779"/>
      <c r="M845" s="776"/>
      <c r="N845" s="777"/>
      <c r="O845" s="778"/>
    </row>
    <row r="846" spans="5:15" x14ac:dyDescent="0.2">
      <c r="E846" s="773"/>
      <c r="H846" s="774"/>
      <c r="I846" s="407"/>
      <c r="J846" s="407"/>
      <c r="K846" s="786"/>
      <c r="L846" s="779"/>
      <c r="M846" s="776"/>
      <c r="N846" s="777"/>
      <c r="O846" s="778"/>
    </row>
    <row r="847" spans="5:15" x14ac:dyDescent="0.2">
      <c r="E847" s="773"/>
      <c r="H847" s="774"/>
      <c r="I847" s="407"/>
      <c r="J847" s="407"/>
      <c r="K847" s="786"/>
      <c r="L847" s="779"/>
      <c r="M847" s="776"/>
      <c r="N847" s="777"/>
      <c r="O847" s="778"/>
    </row>
    <row r="848" spans="5:15" x14ac:dyDescent="0.2">
      <c r="E848" s="773"/>
      <c r="H848" s="774"/>
      <c r="I848" s="407"/>
      <c r="J848" s="407"/>
      <c r="K848" s="786"/>
      <c r="L848" s="779"/>
      <c r="M848" s="776"/>
      <c r="N848" s="777"/>
      <c r="O848" s="778"/>
    </row>
    <row r="849" spans="5:15" x14ac:dyDescent="0.2">
      <c r="E849" s="773"/>
      <c r="H849" s="774"/>
      <c r="I849" s="407"/>
      <c r="J849" s="407"/>
      <c r="K849" s="786"/>
      <c r="L849" s="779"/>
      <c r="M849" s="776"/>
      <c r="N849" s="777"/>
      <c r="O849" s="778"/>
    </row>
    <row r="850" spans="5:15" x14ac:dyDescent="0.2">
      <c r="E850" s="773"/>
      <c r="H850" s="774"/>
      <c r="I850" s="407"/>
      <c r="J850" s="407"/>
      <c r="K850" s="786"/>
      <c r="L850" s="779"/>
      <c r="M850" s="776"/>
      <c r="N850" s="777"/>
      <c r="O850" s="778"/>
    </row>
    <row r="851" spans="5:15" x14ac:dyDescent="0.2">
      <c r="E851" s="773"/>
      <c r="H851" s="774"/>
      <c r="I851" s="407"/>
      <c r="J851" s="407"/>
      <c r="K851" s="786"/>
      <c r="L851" s="779"/>
      <c r="M851" s="776"/>
      <c r="N851" s="777"/>
      <c r="O851" s="778"/>
    </row>
    <row r="852" spans="5:15" x14ac:dyDescent="0.2">
      <c r="E852" s="773"/>
      <c r="H852" s="774"/>
      <c r="I852" s="407"/>
      <c r="J852" s="407"/>
      <c r="K852" s="786"/>
      <c r="L852" s="779"/>
      <c r="M852" s="776"/>
      <c r="N852" s="777"/>
      <c r="O852" s="778"/>
    </row>
    <row r="853" spans="5:15" x14ac:dyDescent="0.2">
      <c r="E853" s="773"/>
      <c r="H853" s="774"/>
      <c r="I853" s="407"/>
      <c r="J853" s="407"/>
      <c r="K853" s="786"/>
      <c r="L853" s="779"/>
      <c r="M853" s="776"/>
      <c r="N853" s="777"/>
      <c r="O853" s="778"/>
    </row>
    <row r="854" spans="5:15" x14ac:dyDescent="0.2">
      <c r="E854" s="773"/>
      <c r="H854" s="774"/>
      <c r="I854" s="407"/>
      <c r="J854" s="407"/>
      <c r="K854" s="786"/>
      <c r="L854" s="779"/>
      <c r="M854" s="776"/>
      <c r="N854" s="777"/>
      <c r="O854" s="778"/>
    </row>
    <row r="855" spans="5:15" x14ac:dyDescent="0.2">
      <c r="E855" s="773"/>
      <c r="H855" s="774"/>
      <c r="I855" s="407"/>
      <c r="J855" s="407"/>
      <c r="K855" s="786"/>
      <c r="L855" s="779"/>
      <c r="M855" s="776"/>
      <c r="N855" s="777"/>
      <c r="O855" s="778"/>
    </row>
    <row r="856" spans="5:15" x14ac:dyDescent="0.2">
      <c r="E856" s="773"/>
      <c r="H856" s="774"/>
      <c r="I856" s="407"/>
      <c r="J856" s="407"/>
      <c r="K856" s="786"/>
      <c r="L856" s="779"/>
      <c r="M856" s="776"/>
      <c r="N856" s="777"/>
      <c r="O856" s="778"/>
    </row>
    <row r="857" spans="5:15" x14ac:dyDescent="0.2">
      <c r="E857" s="773"/>
      <c r="H857" s="774"/>
      <c r="I857" s="407"/>
      <c r="J857" s="407"/>
      <c r="K857" s="786"/>
      <c r="L857" s="779"/>
      <c r="M857" s="776"/>
      <c r="N857" s="777"/>
      <c r="O857" s="778"/>
    </row>
    <row r="858" spans="5:15" x14ac:dyDescent="0.2">
      <c r="E858" s="773"/>
      <c r="H858" s="774"/>
      <c r="I858" s="407"/>
      <c r="J858" s="407"/>
      <c r="K858" s="786"/>
      <c r="L858" s="779"/>
      <c r="M858" s="776"/>
      <c r="N858" s="777"/>
      <c r="O858" s="778"/>
    </row>
    <row r="859" spans="5:15" x14ac:dyDescent="0.2">
      <c r="E859" s="773"/>
      <c r="H859" s="774"/>
      <c r="I859" s="407"/>
      <c r="J859" s="407"/>
      <c r="K859" s="786"/>
      <c r="L859" s="779"/>
      <c r="M859" s="776"/>
      <c r="N859" s="777"/>
      <c r="O859" s="778"/>
    </row>
    <row r="860" spans="5:15" x14ac:dyDescent="0.2">
      <c r="E860" s="773"/>
      <c r="H860" s="774"/>
      <c r="I860" s="407"/>
      <c r="J860" s="407"/>
      <c r="K860" s="786"/>
      <c r="L860" s="779"/>
      <c r="M860" s="776"/>
      <c r="N860" s="777"/>
      <c r="O860" s="778"/>
    </row>
    <row r="861" spans="5:15" x14ac:dyDescent="0.2">
      <c r="E861" s="773"/>
      <c r="H861" s="774"/>
      <c r="I861" s="407"/>
      <c r="J861" s="407"/>
      <c r="K861" s="786"/>
      <c r="L861" s="779"/>
      <c r="M861" s="776"/>
      <c r="N861" s="777"/>
      <c r="O861" s="778"/>
    </row>
    <row r="862" spans="5:15" x14ac:dyDescent="0.2">
      <c r="E862" s="773"/>
      <c r="H862" s="774"/>
      <c r="I862" s="407"/>
      <c r="J862" s="407"/>
      <c r="K862" s="786"/>
      <c r="L862" s="779"/>
      <c r="M862" s="776"/>
      <c r="N862" s="777"/>
      <c r="O862" s="778"/>
    </row>
    <row r="863" spans="5:15" x14ac:dyDescent="0.2">
      <c r="E863" s="773"/>
      <c r="H863" s="774"/>
      <c r="I863" s="407"/>
      <c r="J863" s="407"/>
      <c r="K863" s="786"/>
      <c r="L863" s="779"/>
      <c r="M863" s="776"/>
      <c r="N863" s="777"/>
      <c r="O863" s="778"/>
    </row>
    <row r="864" spans="5:15" x14ac:dyDescent="0.2">
      <c r="E864" s="773"/>
      <c r="H864" s="774"/>
      <c r="I864" s="407"/>
      <c r="J864" s="407"/>
      <c r="K864" s="786"/>
      <c r="L864" s="779"/>
      <c r="M864" s="776"/>
      <c r="N864" s="777"/>
      <c r="O864" s="778"/>
    </row>
    <row r="865" spans="5:11" x14ac:dyDescent="0.2">
      <c r="E865" s="773"/>
      <c r="H865" s="774"/>
      <c r="I865" s="407"/>
      <c r="J865" s="407"/>
      <c r="K865" s="786"/>
    </row>
    <row r="866" spans="5:11" x14ac:dyDescent="0.2">
      <c r="E866" s="773"/>
      <c r="H866" s="774"/>
      <c r="I866" s="407"/>
      <c r="J866" s="407"/>
      <c r="K866" s="786"/>
    </row>
    <row r="867" spans="5:11" x14ac:dyDescent="0.2">
      <c r="E867" s="773"/>
      <c r="H867" s="774"/>
      <c r="I867" s="407"/>
      <c r="J867" s="407"/>
      <c r="K867" s="786"/>
    </row>
    <row r="868" spans="5:11" x14ac:dyDescent="0.2">
      <c r="E868" s="773"/>
      <c r="H868" s="774"/>
      <c r="I868" s="407"/>
      <c r="J868" s="407"/>
      <c r="K868" s="786"/>
    </row>
    <row r="869" spans="5:11" x14ac:dyDescent="0.2">
      <c r="E869" s="773"/>
      <c r="H869" s="774"/>
      <c r="I869" s="407"/>
      <c r="J869" s="407"/>
      <c r="K869" s="786"/>
    </row>
    <row r="870" spans="5:11" x14ac:dyDescent="0.2">
      <c r="E870" s="773"/>
      <c r="H870" s="774"/>
      <c r="I870" s="407"/>
      <c r="J870" s="407"/>
      <c r="K870" s="786"/>
    </row>
    <row r="871" spans="5:11" x14ac:dyDescent="0.2">
      <c r="E871" s="773"/>
      <c r="H871" s="774"/>
      <c r="I871" s="407"/>
      <c r="J871" s="407"/>
      <c r="K871" s="786"/>
    </row>
    <row r="872" spans="5:11" x14ac:dyDescent="0.2">
      <c r="E872" s="773"/>
      <c r="H872" s="774"/>
      <c r="I872" s="407"/>
      <c r="J872" s="407"/>
      <c r="K872" s="786"/>
    </row>
    <row r="873" spans="5:11" x14ac:dyDescent="0.2">
      <c r="E873" s="773"/>
      <c r="H873" s="774"/>
      <c r="I873" s="407"/>
      <c r="J873" s="407"/>
      <c r="K873" s="786"/>
    </row>
    <row r="874" spans="5:11" x14ac:dyDescent="0.2">
      <c r="E874" s="773"/>
      <c r="H874" s="774"/>
      <c r="I874" s="407"/>
      <c r="J874" s="407"/>
      <c r="K874" s="786"/>
    </row>
    <row r="875" spans="5:11" x14ac:dyDescent="0.2">
      <c r="E875" s="773"/>
      <c r="H875" s="774"/>
      <c r="I875" s="407"/>
      <c r="J875" s="407"/>
      <c r="K875" s="786"/>
    </row>
    <row r="876" spans="5:11" x14ac:dyDescent="0.2">
      <c r="E876" s="773"/>
      <c r="H876" s="774"/>
      <c r="I876" s="407"/>
      <c r="J876" s="407"/>
      <c r="K876" s="786"/>
    </row>
    <row r="877" spans="5:11" x14ac:dyDescent="0.2">
      <c r="E877" s="773"/>
      <c r="H877" s="774"/>
      <c r="I877" s="407"/>
      <c r="J877" s="407"/>
      <c r="K877" s="786"/>
    </row>
    <row r="878" spans="5:11" x14ac:dyDescent="0.2">
      <c r="E878" s="773"/>
      <c r="H878" s="774"/>
      <c r="I878" s="407"/>
      <c r="J878" s="407"/>
      <c r="K878" s="786"/>
    </row>
    <row r="879" spans="5:11" x14ac:dyDescent="0.2">
      <c r="E879" s="773"/>
      <c r="H879" s="774"/>
      <c r="I879" s="407"/>
      <c r="J879" s="407"/>
      <c r="K879" s="786"/>
    </row>
    <row r="880" spans="5:11" x14ac:dyDescent="0.2">
      <c r="E880" s="773"/>
      <c r="H880" s="774"/>
      <c r="I880" s="407"/>
      <c r="J880" s="407"/>
      <c r="K880" s="786"/>
    </row>
    <row r="881" spans="5:11" x14ac:dyDescent="0.2">
      <c r="E881" s="773"/>
      <c r="H881" s="774"/>
      <c r="I881" s="407"/>
      <c r="J881" s="407"/>
      <c r="K881" s="786"/>
    </row>
    <row r="882" spans="5:11" x14ac:dyDescent="0.2">
      <c r="E882" s="773"/>
      <c r="H882" s="774"/>
      <c r="I882" s="407"/>
      <c r="J882" s="407"/>
      <c r="K882" s="786"/>
    </row>
    <row r="883" spans="5:11" x14ac:dyDescent="0.2">
      <c r="E883" s="773"/>
      <c r="H883" s="774"/>
      <c r="I883" s="407"/>
      <c r="J883" s="407"/>
      <c r="K883" s="786"/>
    </row>
    <row r="884" spans="5:11" x14ac:dyDescent="0.2">
      <c r="E884" s="773"/>
      <c r="H884" s="774"/>
      <c r="I884" s="407"/>
      <c r="J884" s="407"/>
      <c r="K884" s="786"/>
    </row>
    <row r="885" spans="5:11" x14ac:dyDescent="0.2">
      <c r="E885" s="773"/>
      <c r="H885" s="774"/>
      <c r="I885" s="407"/>
      <c r="J885" s="407"/>
      <c r="K885" s="786"/>
    </row>
    <row r="886" spans="5:11" x14ac:dyDescent="0.2">
      <c r="E886" s="773"/>
      <c r="H886" s="774"/>
      <c r="I886" s="407"/>
      <c r="J886" s="407"/>
      <c r="K886" s="786"/>
    </row>
    <row r="887" spans="5:11" x14ac:dyDescent="0.2">
      <c r="E887" s="773"/>
      <c r="H887" s="774"/>
      <c r="I887" s="407"/>
      <c r="J887" s="407"/>
      <c r="K887" s="786"/>
    </row>
    <row r="888" spans="5:11" x14ac:dyDescent="0.2">
      <c r="E888" s="773"/>
      <c r="H888" s="774"/>
      <c r="I888" s="407"/>
      <c r="J888" s="407"/>
      <c r="K888" s="786"/>
    </row>
    <row r="889" spans="5:11" x14ac:dyDescent="0.2">
      <c r="E889" s="773"/>
      <c r="H889" s="774"/>
      <c r="I889" s="407"/>
      <c r="J889" s="407"/>
      <c r="K889" s="786"/>
    </row>
    <row r="890" spans="5:11" x14ac:dyDescent="0.2">
      <c r="E890" s="773"/>
      <c r="H890" s="774"/>
      <c r="I890" s="407"/>
      <c r="J890" s="407"/>
      <c r="K890" s="786"/>
    </row>
    <row r="891" spans="5:11" x14ac:dyDescent="0.2">
      <c r="E891" s="773"/>
      <c r="H891" s="774"/>
      <c r="I891" s="407"/>
      <c r="J891" s="407"/>
      <c r="K891" s="786"/>
    </row>
    <row r="892" spans="5:11" x14ac:dyDescent="0.2">
      <c r="E892" s="773"/>
      <c r="H892" s="774"/>
      <c r="I892" s="407"/>
      <c r="J892" s="407"/>
      <c r="K892" s="786"/>
    </row>
    <row r="893" spans="5:11" x14ac:dyDescent="0.2">
      <c r="E893" s="773"/>
      <c r="H893" s="774"/>
      <c r="I893" s="407"/>
      <c r="J893" s="407"/>
      <c r="K893" s="786"/>
    </row>
    <row r="894" spans="5:11" x14ac:dyDescent="0.2">
      <c r="E894" s="773"/>
      <c r="H894" s="774"/>
      <c r="I894" s="407"/>
      <c r="J894" s="407"/>
      <c r="K894" s="786"/>
    </row>
    <row r="895" spans="5:11" x14ac:dyDescent="0.2">
      <c r="E895" s="773"/>
      <c r="H895" s="774"/>
      <c r="I895" s="407"/>
      <c r="J895" s="407"/>
      <c r="K895" s="786"/>
    </row>
    <row r="896" spans="5:11" x14ac:dyDescent="0.2">
      <c r="E896" s="773"/>
      <c r="H896" s="774"/>
      <c r="I896" s="407"/>
      <c r="J896" s="407"/>
      <c r="K896" s="786"/>
    </row>
    <row r="897" spans="5:11" x14ac:dyDescent="0.2">
      <c r="E897" s="773"/>
      <c r="H897" s="774"/>
      <c r="I897" s="407"/>
      <c r="J897" s="407"/>
      <c r="K897" s="786"/>
    </row>
    <row r="898" spans="5:11" x14ac:dyDescent="0.2">
      <c r="E898" s="773"/>
      <c r="H898" s="774"/>
      <c r="I898" s="407"/>
      <c r="J898" s="407"/>
      <c r="K898" s="786"/>
    </row>
    <row r="899" spans="5:11" x14ac:dyDescent="0.2">
      <c r="E899" s="773"/>
      <c r="H899" s="774"/>
      <c r="I899" s="407"/>
      <c r="J899" s="407"/>
      <c r="K899" s="786"/>
    </row>
    <row r="900" spans="5:11" x14ac:dyDescent="0.2">
      <c r="E900" s="773"/>
      <c r="H900" s="774"/>
      <c r="I900" s="407"/>
      <c r="J900" s="407"/>
      <c r="K900" s="786"/>
    </row>
    <row r="901" spans="5:11" x14ac:dyDescent="0.2">
      <c r="E901" s="773"/>
      <c r="H901" s="774"/>
      <c r="I901" s="407"/>
      <c r="J901" s="407"/>
      <c r="K901" s="786"/>
    </row>
    <row r="902" spans="5:11" x14ac:dyDescent="0.2">
      <c r="E902" s="773"/>
      <c r="H902" s="774"/>
      <c r="I902" s="407"/>
      <c r="J902" s="407"/>
      <c r="K902" s="786"/>
    </row>
    <row r="903" spans="5:11" x14ac:dyDescent="0.2">
      <c r="E903" s="773"/>
      <c r="H903" s="774"/>
      <c r="I903" s="407"/>
      <c r="J903" s="407"/>
      <c r="K903" s="786"/>
    </row>
    <row r="904" spans="5:11" x14ac:dyDescent="0.2">
      <c r="E904" s="773"/>
      <c r="H904" s="774"/>
      <c r="I904" s="407"/>
      <c r="J904" s="407"/>
      <c r="K904" s="786"/>
    </row>
    <row r="905" spans="5:11" x14ac:dyDescent="0.2">
      <c r="E905" s="773"/>
      <c r="H905" s="774"/>
      <c r="I905" s="407"/>
      <c r="J905" s="407"/>
      <c r="K905" s="786"/>
    </row>
    <row r="906" spans="5:11" x14ac:dyDescent="0.2">
      <c r="E906" s="773"/>
      <c r="H906" s="774"/>
      <c r="I906" s="407"/>
      <c r="J906" s="407"/>
      <c r="K906" s="786"/>
    </row>
    <row r="907" spans="5:11" x14ac:dyDescent="0.2">
      <c r="E907" s="773"/>
      <c r="H907" s="774"/>
      <c r="I907" s="407"/>
      <c r="J907" s="407"/>
      <c r="K907" s="786"/>
    </row>
    <row r="908" spans="5:11" x14ac:dyDescent="0.2">
      <c r="E908" s="773"/>
      <c r="H908" s="774"/>
      <c r="I908" s="407"/>
      <c r="J908" s="407"/>
      <c r="K908" s="786"/>
    </row>
    <row r="909" spans="5:11" x14ac:dyDescent="0.2">
      <c r="E909" s="773"/>
      <c r="H909" s="774"/>
      <c r="I909" s="407"/>
      <c r="J909" s="407"/>
      <c r="K909" s="786"/>
    </row>
    <row r="910" spans="5:11" x14ac:dyDescent="0.2">
      <c r="E910" s="773"/>
      <c r="H910" s="774"/>
      <c r="I910" s="407"/>
      <c r="J910" s="407"/>
      <c r="K910" s="786"/>
    </row>
    <row r="911" spans="5:11" x14ac:dyDescent="0.2">
      <c r="E911" s="773"/>
      <c r="H911" s="774"/>
      <c r="I911" s="407"/>
      <c r="J911" s="407"/>
      <c r="K911" s="786"/>
    </row>
    <row r="912" spans="5:11" x14ac:dyDescent="0.2">
      <c r="E912" s="773"/>
      <c r="H912" s="774"/>
      <c r="I912" s="407"/>
      <c r="J912" s="407"/>
      <c r="K912" s="786"/>
    </row>
    <row r="913" spans="5:11" x14ac:dyDescent="0.2">
      <c r="E913" s="773"/>
      <c r="H913" s="774"/>
      <c r="I913" s="407"/>
      <c r="J913" s="407"/>
      <c r="K913" s="786"/>
    </row>
    <row r="914" spans="5:11" x14ac:dyDescent="0.2">
      <c r="E914" s="773"/>
      <c r="H914" s="774"/>
      <c r="I914" s="407"/>
      <c r="J914" s="407"/>
      <c r="K914" s="786"/>
    </row>
    <row r="915" spans="5:11" x14ac:dyDescent="0.2">
      <c r="E915" s="773"/>
      <c r="H915" s="774"/>
      <c r="I915" s="407"/>
      <c r="J915" s="407"/>
      <c r="K915" s="786"/>
    </row>
    <row r="916" spans="5:11" x14ac:dyDescent="0.2">
      <c r="E916" s="773"/>
      <c r="H916" s="774"/>
      <c r="I916" s="407"/>
      <c r="J916" s="407"/>
      <c r="K916" s="786"/>
    </row>
    <row r="917" spans="5:11" x14ac:dyDescent="0.2">
      <c r="E917" s="773"/>
      <c r="H917" s="774"/>
      <c r="I917" s="407"/>
      <c r="J917" s="407"/>
      <c r="K917" s="786"/>
    </row>
    <row r="918" spans="5:11" x14ac:dyDescent="0.2">
      <c r="E918" s="773"/>
      <c r="H918" s="774"/>
      <c r="I918" s="407"/>
      <c r="J918" s="407"/>
      <c r="K918" s="786"/>
    </row>
    <row r="919" spans="5:11" x14ac:dyDescent="0.2">
      <c r="E919" s="773"/>
      <c r="H919" s="774"/>
      <c r="I919" s="407"/>
      <c r="J919" s="407"/>
      <c r="K919" s="786"/>
    </row>
    <row r="920" spans="5:11" x14ac:dyDescent="0.2">
      <c r="E920" s="773"/>
      <c r="H920" s="774"/>
      <c r="I920" s="407"/>
      <c r="J920" s="407"/>
      <c r="K920" s="786"/>
    </row>
    <row r="921" spans="5:11" x14ac:dyDescent="0.2">
      <c r="E921" s="773"/>
      <c r="H921" s="774"/>
      <c r="I921" s="407"/>
      <c r="J921" s="407"/>
      <c r="K921" s="786"/>
    </row>
    <row r="922" spans="5:11" x14ac:dyDescent="0.2">
      <c r="E922" s="773"/>
      <c r="H922" s="774"/>
      <c r="I922" s="407"/>
      <c r="J922" s="407"/>
      <c r="K922" s="786"/>
    </row>
    <row r="923" spans="5:11" x14ac:dyDescent="0.2">
      <c r="E923" s="773"/>
      <c r="H923" s="774"/>
      <c r="I923" s="407"/>
      <c r="J923" s="407"/>
      <c r="K923" s="786"/>
    </row>
    <row r="924" spans="5:11" x14ac:dyDescent="0.2">
      <c r="E924" s="773"/>
      <c r="H924" s="774"/>
      <c r="I924" s="407"/>
      <c r="J924" s="407"/>
      <c r="K924" s="786"/>
    </row>
    <row r="925" spans="5:11" x14ac:dyDescent="0.2">
      <c r="E925" s="773"/>
      <c r="H925" s="774"/>
      <c r="I925" s="407"/>
      <c r="J925" s="407"/>
      <c r="K925" s="786"/>
    </row>
    <row r="926" spans="5:11" x14ac:dyDescent="0.2">
      <c r="E926" s="773"/>
      <c r="H926" s="774"/>
      <c r="I926" s="407"/>
      <c r="J926" s="407"/>
      <c r="K926" s="786"/>
    </row>
    <row r="927" spans="5:11" x14ac:dyDescent="0.2">
      <c r="E927" s="773"/>
      <c r="H927" s="774"/>
      <c r="I927" s="407"/>
      <c r="J927" s="407"/>
      <c r="K927" s="786"/>
    </row>
    <row r="928" spans="5:11" x14ac:dyDescent="0.2">
      <c r="E928" s="773"/>
      <c r="H928" s="774"/>
      <c r="I928" s="407"/>
      <c r="J928" s="407"/>
      <c r="K928" s="786"/>
    </row>
    <row r="929" spans="5:11" x14ac:dyDescent="0.2">
      <c r="E929" s="773"/>
      <c r="H929" s="774"/>
      <c r="I929" s="407"/>
      <c r="J929" s="407"/>
      <c r="K929" s="786"/>
    </row>
    <row r="930" spans="5:11" x14ac:dyDescent="0.2">
      <c r="E930" s="773"/>
      <c r="H930" s="774"/>
      <c r="I930" s="407"/>
      <c r="J930" s="407"/>
      <c r="K930" s="786"/>
    </row>
    <row r="931" spans="5:11" x14ac:dyDescent="0.2">
      <c r="E931" s="773"/>
      <c r="H931" s="774"/>
      <c r="I931" s="407"/>
      <c r="J931" s="407"/>
      <c r="K931" s="786"/>
    </row>
    <row r="932" spans="5:11" x14ac:dyDescent="0.2">
      <c r="E932" s="773"/>
      <c r="H932" s="774"/>
      <c r="I932" s="407"/>
      <c r="J932" s="407"/>
      <c r="K932" s="786"/>
    </row>
    <row r="933" spans="5:11" x14ac:dyDescent="0.2">
      <c r="E933" s="773"/>
      <c r="H933" s="774"/>
      <c r="I933" s="407"/>
      <c r="J933" s="407"/>
      <c r="K933" s="786"/>
    </row>
    <row r="934" spans="5:11" x14ac:dyDescent="0.2">
      <c r="E934" s="773"/>
      <c r="H934" s="774"/>
      <c r="I934" s="407"/>
      <c r="J934" s="407"/>
      <c r="K934" s="786"/>
    </row>
    <row r="935" spans="5:11" x14ac:dyDescent="0.2">
      <c r="E935" s="773"/>
      <c r="H935" s="774"/>
      <c r="I935" s="407"/>
      <c r="J935" s="407"/>
      <c r="K935" s="786"/>
    </row>
    <row r="936" spans="5:11" x14ac:dyDescent="0.2">
      <c r="E936" s="773"/>
      <c r="H936" s="774"/>
      <c r="I936" s="407"/>
      <c r="J936" s="407"/>
      <c r="K936" s="786"/>
    </row>
    <row r="937" spans="5:11" x14ac:dyDescent="0.2">
      <c r="E937" s="773"/>
      <c r="H937" s="774"/>
      <c r="I937" s="407"/>
      <c r="J937" s="407"/>
      <c r="K937" s="786"/>
    </row>
    <row r="938" spans="5:11" x14ac:dyDescent="0.2">
      <c r="E938" s="773"/>
      <c r="H938" s="774"/>
      <c r="I938" s="407"/>
      <c r="J938" s="407"/>
      <c r="K938" s="786"/>
    </row>
    <row r="939" spans="5:11" x14ac:dyDescent="0.2">
      <c r="E939" s="773"/>
      <c r="H939" s="774"/>
      <c r="I939" s="407"/>
      <c r="J939" s="407"/>
      <c r="K939" s="786"/>
    </row>
    <row r="940" spans="5:11" x14ac:dyDescent="0.2">
      <c r="E940" s="773"/>
      <c r="H940" s="774"/>
      <c r="I940" s="407"/>
      <c r="J940" s="407"/>
      <c r="K940" s="786"/>
    </row>
    <row r="941" spans="5:11" x14ac:dyDescent="0.2">
      <c r="E941" s="773"/>
      <c r="H941" s="774"/>
      <c r="I941" s="407"/>
      <c r="J941" s="407"/>
      <c r="K941" s="786"/>
    </row>
    <row r="942" spans="5:11" x14ac:dyDescent="0.2">
      <c r="E942" s="773"/>
      <c r="H942" s="774"/>
      <c r="I942" s="407"/>
      <c r="J942" s="407"/>
      <c r="K942" s="786"/>
    </row>
    <row r="943" spans="5:11" x14ac:dyDescent="0.2">
      <c r="E943" s="773"/>
      <c r="H943" s="774"/>
      <c r="I943" s="407"/>
      <c r="J943" s="407"/>
      <c r="K943" s="786"/>
    </row>
    <row r="944" spans="5:11" x14ac:dyDescent="0.2">
      <c r="E944" s="773"/>
      <c r="H944" s="774"/>
      <c r="I944" s="407"/>
      <c r="J944" s="407"/>
      <c r="K944" s="786"/>
    </row>
    <row r="945" spans="5:11" x14ac:dyDescent="0.2">
      <c r="E945" s="773"/>
      <c r="H945" s="774"/>
      <c r="I945" s="407"/>
      <c r="J945" s="407"/>
      <c r="K945" s="786"/>
    </row>
    <row r="946" spans="5:11" x14ac:dyDescent="0.2">
      <c r="E946" s="773"/>
      <c r="H946" s="774"/>
      <c r="I946" s="407"/>
      <c r="J946" s="407"/>
      <c r="K946" s="786"/>
    </row>
    <row r="947" spans="5:11" x14ac:dyDescent="0.2">
      <c r="E947" s="773"/>
      <c r="H947" s="774"/>
      <c r="I947" s="407"/>
      <c r="J947" s="407"/>
      <c r="K947" s="786"/>
    </row>
    <row r="948" spans="5:11" x14ac:dyDescent="0.2">
      <c r="E948" s="773"/>
      <c r="H948" s="774"/>
      <c r="I948" s="407"/>
      <c r="J948" s="407"/>
      <c r="K948" s="786"/>
    </row>
    <row r="949" spans="5:11" x14ac:dyDescent="0.2">
      <c r="E949" s="773"/>
      <c r="H949" s="774"/>
      <c r="I949" s="407"/>
      <c r="J949" s="407"/>
      <c r="K949" s="786"/>
    </row>
    <row r="950" spans="5:11" x14ac:dyDescent="0.2">
      <c r="E950" s="773"/>
      <c r="H950" s="774"/>
      <c r="I950" s="407"/>
      <c r="J950" s="407"/>
      <c r="K950" s="786"/>
    </row>
    <row r="951" spans="5:11" x14ac:dyDescent="0.2">
      <c r="E951" s="773"/>
      <c r="H951" s="774"/>
      <c r="I951" s="407"/>
      <c r="J951" s="407"/>
      <c r="K951" s="786"/>
    </row>
    <row r="952" spans="5:11" x14ac:dyDescent="0.2">
      <c r="E952" s="773"/>
      <c r="H952" s="774"/>
      <c r="I952" s="407"/>
      <c r="J952" s="407"/>
      <c r="K952" s="786"/>
    </row>
    <row r="953" spans="5:11" x14ac:dyDescent="0.2">
      <c r="E953" s="773"/>
      <c r="H953" s="774"/>
      <c r="I953" s="407"/>
      <c r="J953" s="407"/>
      <c r="K953" s="786"/>
    </row>
    <row r="954" spans="5:11" x14ac:dyDescent="0.2">
      <c r="E954" s="773"/>
      <c r="H954" s="774"/>
      <c r="I954" s="407"/>
      <c r="J954" s="407"/>
      <c r="K954" s="786"/>
    </row>
    <row r="955" spans="5:11" x14ac:dyDescent="0.2">
      <c r="E955" s="773"/>
      <c r="H955" s="774"/>
      <c r="I955" s="407"/>
      <c r="J955" s="407"/>
      <c r="K955" s="786"/>
    </row>
    <row r="956" spans="5:11" x14ac:dyDescent="0.2">
      <c r="E956" s="773"/>
      <c r="H956" s="774"/>
      <c r="I956" s="407"/>
      <c r="J956" s="407"/>
      <c r="K956" s="786"/>
    </row>
    <row r="957" spans="5:11" x14ac:dyDescent="0.2">
      <c r="E957" s="773"/>
      <c r="H957" s="774"/>
      <c r="I957" s="407"/>
      <c r="J957" s="407"/>
      <c r="K957" s="786"/>
    </row>
    <row r="958" spans="5:11" x14ac:dyDescent="0.2">
      <c r="E958" s="773"/>
      <c r="H958" s="774"/>
      <c r="I958" s="407"/>
      <c r="J958" s="407"/>
      <c r="K958" s="786"/>
    </row>
    <row r="959" spans="5:11" x14ac:dyDescent="0.2">
      <c r="E959" s="773"/>
      <c r="H959" s="774"/>
      <c r="I959" s="407"/>
      <c r="J959" s="407"/>
      <c r="K959" s="786"/>
    </row>
    <row r="960" spans="5:11" x14ac:dyDescent="0.2">
      <c r="E960" s="773"/>
      <c r="H960" s="774"/>
      <c r="I960" s="407"/>
      <c r="J960" s="407"/>
      <c r="K960" s="786"/>
    </row>
    <row r="961" spans="5:11" x14ac:dyDescent="0.2">
      <c r="E961" s="773"/>
      <c r="H961" s="774"/>
      <c r="I961" s="407"/>
      <c r="J961" s="407"/>
      <c r="K961" s="786"/>
    </row>
    <row r="962" spans="5:11" x14ac:dyDescent="0.2">
      <c r="E962" s="773"/>
      <c r="H962" s="774"/>
      <c r="I962" s="407"/>
      <c r="J962" s="407"/>
      <c r="K962" s="786"/>
    </row>
    <row r="963" spans="5:11" x14ac:dyDescent="0.2">
      <c r="E963" s="773"/>
      <c r="H963" s="774"/>
      <c r="I963" s="407"/>
      <c r="J963" s="407"/>
      <c r="K963" s="786"/>
    </row>
    <row r="964" spans="5:11" x14ac:dyDescent="0.2">
      <c r="E964" s="773"/>
      <c r="H964" s="774"/>
      <c r="I964" s="407"/>
      <c r="J964" s="407"/>
      <c r="K964" s="786"/>
    </row>
    <row r="965" spans="5:11" x14ac:dyDescent="0.2">
      <c r="E965" s="773"/>
      <c r="H965" s="774"/>
      <c r="I965" s="407"/>
      <c r="J965" s="407"/>
      <c r="K965" s="786"/>
    </row>
    <row r="966" spans="5:11" x14ac:dyDescent="0.2">
      <c r="E966" s="773"/>
      <c r="H966" s="774"/>
      <c r="I966" s="407"/>
      <c r="J966" s="407"/>
      <c r="K966" s="786"/>
    </row>
    <row r="967" spans="5:11" x14ac:dyDescent="0.2">
      <c r="E967" s="773"/>
      <c r="H967" s="774"/>
      <c r="I967" s="407"/>
      <c r="J967" s="407"/>
      <c r="K967" s="786"/>
    </row>
    <row r="968" spans="5:11" x14ac:dyDescent="0.2">
      <c r="E968" s="773"/>
      <c r="H968" s="774"/>
      <c r="I968" s="407"/>
      <c r="J968" s="407"/>
      <c r="K968" s="786"/>
    </row>
    <row r="969" spans="5:11" x14ac:dyDescent="0.2">
      <c r="E969" s="773"/>
      <c r="H969" s="774"/>
      <c r="I969" s="407"/>
      <c r="J969" s="407"/>
      <c r="K969" s="786"/>
    </row>
    <row r="970" spans="5:11" x14ac:dyDescent="0.2">
      <c r="E970" s="773"/>
      <c r="H970" s="774"/>
      <c r="I970" s="407"/>
      <c r="J970" s="407"/>
      <c r="K970" s="786"/>
    </row>
    <row r="971" spans="5:11" x14ac:dyDescent="0.2">
      <c r="E971" s="773"/>
      <c r="H971" s="774"/>
      <c r="I971" s="407"/>
      <c r="J971" s="407"/>
      <c r="K971" s="786"/>
    </row>
    <row r="972" spans="5:11" x14ac:dyDescent="0.2">
      <c r="E972" s="773"/>
      <c r="H972" s="774"/>
      <c r="I972" s="407"/>
      <c r="J972" s="407"/>
      <c r="K972" s="786"/>
    </row>
    <row r="973" spans="5:11" x14ac:dyDescent="0.2">
      <c r="E973" s="773"/>
      <c r="H973" s="774"/>
      <c r="I973" s="407"/>
      <c r="J973" s="407"/>
      <c r="K973" s="786"/>
    </row>
    <row r="974" spans="5:11" x14ac:dyDescent="0.2">
      <c r="E974" s="773"/>
      <c r="H974" s="774"/>
      <c r="I974" s="407"/>
      <c r="J974" s="407"/>
      <c r="K974" s="786"/>
    </row>
    <row r="975" spans="5:11" x14ac:dyDescent="0.2">
      <c r="E975" s="773"/>
      <c r="H975" s="774"/>
      <c r="I975" s="407"/>
      <c r="J975" s="407"/>
      <c r="K975" s="786"/>
    </row>
    <row r="976" spans="5:11" x14ac:dyDescent="0.2">
      <c r="E976" s="773"/>
      <c r="H976" s="774"/>
      <c r="I976" s="407"/>
      <c r="J976" s="407"/>
      <c r="K976" s="786"/>
    </row>
    <row r="977" spans="5:11" x14ac:dyDescent="0.2">
      <c r="E977" s="773"/>
      <c r="H977" s="774"/>
      <c r="I977" s="407"/>
      <c r="J977" s="407"/>
      <c r="K977" s="786"/>
    </row>
    <row r="978" spans="5:11" x14ac:dyDescent="0.2">
      <c r="E978" s="773"/>
      <c r="H978" s="774"/>
      <c r="I978" s="407"/>
      <c r="J978" s="407"/>
      <c r="K978" s="786"/>
    </row>
    <row r="979" spans="5:11" x14ac:dyDescent="0.2">
      <c r="E979" s="773"/>
      <c r="H979" s="774"/>
      <c r="I979" s="407"/>
      <c r="J979" s="407"/>
      <c r="K979" s="786"/>
    </row>
    <row r="980" spans="5:11" x14ac:dyDescent="0.2">
      <c r="E980" s="773"/>
      <c r="H980" s="774"/>
      <c r="I980" s="407"/>
      <c r="J980" s="407"/>
      <c r="K980" s="786"/>
    </row>
    <row r="981" spans="5:11" x14ac:dyDescent="0.2">
      <c r="E981" s="773"/>
      <c r="H981" s="774"/>
      <c r="I981" s="407"/>
      <c r="J981" s="407"/>
      <c r="K981" s="786"/>
    </row>
    <row r="982" spans="5:11" x14ac:dyDescent="0.2">
      <c r="E982" s="773"/>
      <c r="H982" s="774"/>
      <c r="I982" s="407"/>
      <c r="J982" s="407"/>
      <c r="K982" s="786"/>
    </row>
    <row r="983" spans="5:11" x14ac:dyDescent="0.2">
      <c r="E983" s="773"/>
      <c r="H983" s="774"/>
      <c r="I983" s="407"/>
      <c r="J983" s="407"/>
      <c r="K983" s="786"/>
    </row>
    <row r="984" spans="5:11" x14ac:dyDescent="0.2">
      <c r="E984" s="773"/>
      <c r="H984" s="774"/>
      <c r="I984" s="407"/>
      <c r="J984" s="407"/>
      <c r="K984" s="786"/>
    </row>
    <row r="985" spans="5:11" x14ac:dyDescent="0.2">
      <c r="E985" s="773"/>
      <c r="H985" s="774"/>
      <c r="I985" s="407"/>
      <c r="J985" s="407"/>
      <c r="K985" s="786"/>
    </row>
    <row r="986" spans="5:11" x14ac:dyDescent="0.2">
      <c r="E986" s="773"/>
      <c r="H986" s="774"/>
      <c r="I986" s="407"/>
      <c r="J986" s="407"/>
      <c r="K986" s="786"/>
    </row>
    <row r="987" spans="5:11" x14ac:dyDescent="0.2">
      <c r="E987" s="773"/>
      <c r="H987" s="774"/>
      <c r="I987" s="407"/>
      <c r="J987" s="407"/>
      <c r="K987" s="786"/>
    </row>
    <row r="988" spans="5:11" x14ac:dyDescent="0.2">
      <c r="E988" s="773"/>
      <c r="H988" s="774"/>
      <c r="I988" s="407"/>
      <c r="J988" s="407"/>
      <c r="K988" s="786"/>
    </row>
    <row r="989" spans="5:11" x14ac:dyDescent="0.2">
      <c r="E989" s="773"/>
      <c r="H989" s="774"/>
      <c r="I989" s="407"/>
      <c r="J989" s="407"/>
      <c r="K989" s="786"/>
    </row>
    <row r="990" spans="5:11" x14ac:dyDescent="0.2">
      <c r="E990" s="773"/>
      <c r="H990" s="774"/>
      <c r="I990" s="407"/>
      <c r="J990" s="407"/>
      <c r="K990" s="786"/>
    </row>
    <row r="991" spans="5:11" x14ac:dyDescent="0.2">
      <c r="E991" s="773"/>
      <c r="H991" s="774"/>
      <c r="I991" s="407"/>
      <c r="J991" s="407"/>
      <c r="K991" s="786"/>
    </row>
    <row r="992" spans="5:11" x14ac:dyDescent="0.2">
      <c r="E992" s="773"/>
      <c r="H992" s="774"/>
      <c r="I992" s="407"/>
      <c r="J992" s="407"/>
      <c r="K992" s="786"/>
    </row>
    <row r="993" spans="5:11" x14ac:dyDescent="0.2">
      <c r="E993" s="773"/>
      <c r="H993" s="774"/>
      <c r="I993" s="407"/>
      <c r="J993" s="407"/>
      <c r="K993" s="786"/>
    </row>
    <row r="994" spans="5:11" x14ac:dyDescent="0.2">
      <c r="E994" s="773"/>
      <c r="H994" s="774"/>
      <c r="I994" s="407"/>
      <c r="J994" s="407"/>
      <c r="K994" s="786"/>
    </row>
    <row r="995" spans="5:11" x14ac:dyDescent="0.2">
      <c r="E995" s="773"/>
      <c r="H995" s="774"/>
      <c r="I995" s="407"/>
      <c r="J995" s="407"/>
      <c r="K995" s="786"/>
    </row>
    <row r="996" spans="5:11" x14ac:dyDescent="0.2">
      <c r="E996" s="773"/>
      <c r="H996" s="774"/>
      <c r="I996" s="407"/>
      <c r="J996" s="407"/>
      <c r="K996" s="786"/>
    </row>
    <row r="997" spans="5:11" x14ac:dyDescent="0.2">
      <c r="E997" s="773"/>
      <c r="H997" s="774"/>
      <c r="I997" s="407"/>
      <c r="J997" s="407"/>
      <c r="K997" s="786"/>
    </row>
    <row r="998" spans="5:11" x14ac:dyDescent="0.2">
      <c r="E998" s="773"/>
      <c r="H998" s="774"/>
      <c r="I998" s="407"/>
      <c r="J998" s="407"/>
      <c r="K998" s="786"/>
    </row>
  </sheetData>
  <sheetProtection selectLockedCells="1"/>
  <mergeCells count="5">
    <mergeCell ref="A8:K8"/>
    <mergeCell ref="A241:I241"/>
    <mergeCell ref="J241:K241"/>
    <mergeCell ref="A245:K245"/>
    <mergeCell ref="A246:K246"/>
  </mergeCells>
  <dataValidations count="2">
    <dataValidation type="list" allowBlank="1" showInputMessage="1" showErrorMessage="1" sqref="M8">
      <formula1>#REF!</formula1>
    </dataValidation>
    <dataValidation allowBlank="1" showInputMessage="1" showErrorMessage="1" prompt="PLACA GOV FED. 5,625M² +  PLACA DA CONSTRUTORA 2,25M²" sqref="G11"/>
  </dataValidations>
  <printOptions horizontalCentered="1"/>
  <pageMargins left="0.70866141732283505" right="0.70866141732283505" top="0.74803149606299191" bottom="0.74803149606299191" header="0.31496062992126" footer="0.31496062992126"/>
  <pageSetup paperSize="9" scale="46" fitToHeight="0" orientation="landscape" r:id="rId1"/>
  <headerFooter>
    <oddFooter>&amp;C&amp;"Cambria,Regular"Página &amp;P de &amp;N</oddFooter>
  </headerFooter>
  <rowBreaks count="3" manualBreakCount="3">
    <brk id="201" max="10" man="1"/>
    <brk id="234" max="10" man="1"/>
    <brk id="246" max="10" man="1"/>
  </rowBreaks>
  <ignoredErrors>
    <ignoredError sqref="F176:G176 E175:K175 E177:K179 O21:IV21 K21 N239:IV65536 L244:L65536 F16:G16 I16:K16 F17:G17 I17:K17 G18 I18:K18 F219 C216:C217 I209:K220 F200:G200 I200:K200 K205 F228 I227:J228 K233 E233:I233 N227:IV227 L227 F27:G27 I27:J27 F28:G28 I28:J28 F29:G29 I29:J29 E98:I98 K11 I236:K236 G236 E237 E239:I239 E240:K240 I232:J232 E232:G232 E227:G227 E234:K235 E220:G221 E209:G218 E224:I224 E225:K226 I201:K204 E201:G201 F202:G204 I195:K199 E195:G199 I180:K191 I192 K192 E180:G191 I176:K176 G165:G167 I156:K160 I161:J161 I162:J163 E156:G163 E164:G164 I145:K151 E145:G151 E152:K155 I125:J125 I126:J126 I127:K141 E125:G141 E142:J142 E143:K144 I116:K121 E117:G120 G116 E115:E116 I111:K113 E111:G112 I101:K107 E101:G106 I88:K95 E88:G95 I83:K84 E83:G84 E85:K87 I78:K79 E78:G79 E80:K82 I59:K74 E59:G74 E75:K77 I42:K54 E42:G54 I34:K38 E34:G38 E29 I25:K25 I26:J26 E25:G26 F22:K22 F21:I21 E39:K41 F115:L115 E108:K109 E110:G110 I110:K110 E23:K24 I12:K12 E11:G12 E99:K100 C205:I205 E206:K208 E193:K194 C192:H192 C121:H121 E122:K124 C113:H113 E114:K114 C107:H107 E30:K33 E55:K58 E13:G13 I13:K13 E14:G14 I14:K14 E15:G15 I15:K15 C21:E22 A7 C6:E7 G242:I243 G244:K244 G247:K65536 G241:I241 G8:K10 G2:L7 K243 C242:E244 N211:IV211 L211 N181:IV182 L214 N214:IV214 L177 L111 L102 L166 N190:IV191 L190:L191 N177:IV177 N123:IV123 L123 O115:IV115 L109 N109:IV109 L100 N100:IV100 L232:L235 L117 A247:A65536 N102:IV102 N166:IV166 N41:IV41 L239:L242 O111:IV111 N9:IV12 L9:L12 N224:IV225 N232:IV235 O117:IV117 N2:IV7 N69:IV69 N59:IV59 L41 C109 O19:IV19 O32:IV33 C100:D100 A21:A22 L224:L225 C247:E65536 A205 C194:D194 C179 A113 C115 Q8:IV8 C241:E241 C8:E10 A107 A241 C12 N179:IV179 L69 O22:P22 L59 C32:D33 A8:A11 C41:D41 R22:IV22 A242:A243 I164:K164" unlockedFormula="1"/>
  </ignoredError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88"/>
  <sheetViews>
    <sheetView view="pageBreakPreview" zoomScaleNormal="100" workbookViewId="0">
      <selection activeCell="A188" sqref="A1:H188"/>
    </sheetView>
  </sheetViews>
  <sheetFormatPr defaultColWidth="14.42578125" defaultRowHeight="12.75" x14ac:dyDescent="0.2"/>
  <cols>
    <col min="1" max="1" width="8.7109375" style="234" customWidth="1"/>
    <col min="2" max="2" width="62.85546875" style="234" customWidth="1"/>
    <col min="3" max="3" width="17.28515625" style="234" customWidth="1"/>
    <col min="4" max="5" width="11.85546875" style="234" customWidth="1"/>
    <col min="6" max="6" width="7.42578125" style="234" customWidth="1"/>
    <col min="7" max="7" width="21.85546875" style="234" customWidth="1"/>
    <col min="8" max="8" width="9.5703125" style="305" customWidth="1"/>
    <col min="9" max="9" width="15.85546875" style="234" customWidth="1"/>
    <col min="10" max="10" width="12.140625" style="120" customWidth="1"/>
    <col min="11" max="11" width="24.42578125" style="306" customWidth="1"/>
    <col min="12" max="12" width="12.140625" style="120" customWidth="1"/>
    <col min="13" max="14" width="7.7109375" style="120" customWidth="1"/>
    <col min="15" max="15" width="12.85546875" style="120" customWidth="1"/>
    <col min="16" max="16" width="8.140625" style="120" customWidth="1"/>
    <col min="17" max="17" width="12.85546875" style="120" customWidth="1"/>
    <col min="18" max="18" width="8.85546875" style="120" customWidth="1"/>
    <col min="19" max="19" width="12.5703125" style="120" customWidth="1"/>
    <col min="20" max="20" width="10.85546875" style="120" customWidth="1"/>
    <col min="21" max="16384" width="14.42578125" style="120"/>
  </cols>
  <sheetData>
    <row r="1" spans="1:21" ht="14.25" x14ac:dyDescent="0.2">
      <c r="A1" s="239" t="s">
        <v>12</v>
      </c>
      <c r="B1" s="240"/>
      <c r="C1" s="240"/>
      <c r="D1" s="240" t="s">
        <v>75</v>
      </c>
      <c r="E1" s="240"/>
      <c r="G1" s="240"/>
      <c r="H1" s="307"/>
      <c r="I1" s="136"/>
      <c r="L1" s="341"/>
      <c r="M1" s="341"/>
      <c r="N1" s="341"/>
      <c r="O1" s="341"/>
      <c r="P1" s="341"/>
      <c r="Q1" s="341"/>
      <c r="R1" s="341"/>
      <c r="S1" s="341"/>
      <c r="T1" s="341"/>
      <c r="U1" s="136"/>
    </row>
    <row r="2" spans="1:21" ht="14.25" x14ac:dyDescent="0.2">
      <c r="A2" s="131" t="s">
        <v>76</v>
      </c>
      <c r="B2" s="6"/>
      <c r="C2" s="6"/>
      <c r="D2" s="136" t="s">
        <v>77</v>
      </c>
      <c r="E2" s="6"/>
      <c r="G2" s="6"/>
      <c r="H2" s="308"/>
      <c r="I2" s="223"/>
      <c r="J2" s="302"/>
      <c r="K2" s="342"/>
      <c r="L2" s="223"/>
      <c r="M2" s="223"/>
      <c r="N2" s="223"/>
      <c r="O2" s="343"/>
      <c r="P2" s="343"/>
      <c r="Q2" s="343"/>
      <c r="R2" s="343"/>
      <c r="S2" s="343"/>
      <c r="T2" s="343"/>
      <c r="U2" s="136"/>
    </row>
    <row r="3" spans="1:21" ht="14.25" x14ac:dyDescent="0.2">
      <c r="A3" s="3" t="s">
        <v>78</v>
      </c>
      <c r="B3" s="6"/>
      <c r="C3" s="6"/>
      <c r="D3" s="136" t="s">
        <v>79</v>
      </c>
      <c r="E3" s="6"/>
      <c r="G3" s="6"/>
      <c r="H3" s="308"/>
      <c r="I3" s="223"/>
      <c r="J3" s="302"/>
      <c r="K3" s="342"/>
      <c r="L3" s="223"/>
      <c r="M3" s="223"/>
      <c r="N3" s="223"/>
      <c r="O3" s="343"/>
      <c r="P3" s="343"/>
      <c r="Q3" s="343"/>
      <c r="R3" s="343"/>
      <c r="S3" s="343"/>
      <c r="T3" s="343"/>
      <c r="U3" s="136"/>
    </row>
    <row r="4" spans="1:21" ht="14.25" x14ac:dyDescent="0.2">
      <c r="A4" s="3" t="s">
        <v>80</v>
      </c>
      <c r="B4" s="6"/>
      <c r="C4" s="6"/>
      <c r="D4" s="136" t="s">
        <v>81</v>
      </c>
      <c r="E4" s="6"/>
      <c r="G4" s="6"/>
      <c r="H4" s="308"/>
      <c r="I4" s="223"/>
      <c r="J4" s="302"/>
      <c r="K4" s="342"/>
      <c r="L4" s="223"/>
      <c r="M4" s="223"/>
      <c r="N4" s="223"/>
      <c r="O4" s="343"/>
      <c r="P4" s="343"/>
      <c r="Q4" s="343"/>
      <c r="R4" s="343"/>
      <c r="S4" s="343"/>
      <c r="T4" s="343"/>
      <c r="U4" s="136"/>
    </row>
    <row r="5" spans="1:21" x14ac:dyDescent="0.2">
      <c r="A5" s="5"/>
      <c r="B5" s="6"/>
      <c r="C5" s="6"/>
      <c r="D5" s="6"/>
      <c r="E5" s="6"/>
      <c r="F5" s="6"/>
      <c r="G5" s="6"/>
      <c r="H5" s="308"/>
      <c r="I5" s="223"/>
      <c r="J5" s="302"/>
      <c r="K5" s="342"/>
      <c r="L5" s="223"/>
      <c r="M5" s="223"/>
      <c r="N5" s="223"/>
      <c r="O5" s="343"/>
      <c r="P5" s="343"/>
      <c r="Q5" s="343"/>
      <c r="R5" s="343"/>
      <c r="S5" s="343"/>
      <c r="T5" s="343"/>
      <c r="U5" s="136"/>
    </row>
    <row r="6" spans="1:21" ht="18" x14ac:dyDescent="0.2">
      <c r="A6" s="908" t="s">
        <v>445</v>
      </c>
      <c r="B6" s="909"/>
      <c r="C6" s="910"/>
      <c r="D6" s="910"/>
      <c r="E6" s="910"/>
      <c r="F6" s="910"/>
      <c r="G6" s="910"/>
      <c r="H6" s="911"/>
      <c r="I6" s="294"/>
      <c r="K6" s="342"/>
      <c r="L6" s="136"/>
      <c r="M6" s="136"/>
      <c r="N6" s="136"/>
      <c r="O6" s="136"/>
      <c r="P6" s="136"/>
      <c r="Q6" s="136"/>
      <c r="R6" s="136"/>
      <c r="S6" s="136"/>
      <c r="T6" s="136"/>
      <c r="U6" s="136"/>
    </row>
    <row r="7" spans="1:21" x14ac:dyDescent="0.2">
      <c r="A7" s="309"/>
      <c r="B7" s="310"/>
      <c r="C7" s="310"/>
      <c r="D7" s="310"/>
      <c r="E7" s="311"/>
      <c r="F7" s="311"/>
      <c r="G7" s="312"/>
      <c r="H7" s="313"/>
      <c r="I7" s="294"/>
    </row>
    <row r="8" spans="1:21" x14ac:dyDescent="0.2">
      <c r="A8" s="314" t="s">
        <v>83</v>
      </c>
      <c r="B8" s="315" t="s">
        <v>86</v>
      </c>
      <c r="C8" s="912" t="s">
        <v>446</v>
      </c>
      <c r="D8" s="913"/>
      <c r="E8" s="913"/>
      <c r="F8" s="913"/>
      <c r="G8" s="914"/>
      <c r="H8" s="316" t="s">
        <v>447</v>
      </c>
      <c r="I8" s="294"/>
    </row>
    <row r="9" spans="1:21" x14ac:dyDescent="0.2">
      <c r="A9" s="317" t="s">
        <v>94</v>
      </c>
      <c r="B9" s="318" t="s">
        <v>95</v>
      </c>
      <c r="C9" s="915"/>
      <c r="D9" s="915"/>
      <c r="E9" s="915"/>
      <c r="F9" s="915"/>
      <c r="G9" s="915"/>
      <c r="H9" s="319"/>
      <c r="I9" s="294"/>
    </row>
    <row r="10" spans="1:21" x14ac:dyDescent="0.2">
      <c r="A10" s="256" t="s">
        <v>96</v>
      </c>
      <c r="B10" s="320" t="str">
        <f>PLANILHA!D11</f>
        <v>PLACA DE OBRA EM CHAPA DE ACO GALVANIZADO</v>
      </c>
      <c r="C10" s="916" t="s">
        <v>98</v>
      </c>
      <c r="D10" s="916"/>
      <c r="E10" s="916"/>
      <c r="F10" s="916"/>
      <c r="G10" s="916"/>
      <c r="H10" s="321">
        <v>7.88</v>
      </c>
      <c r="I10" s="294"/>
    </row>
    <row r="11" spans="1:21" ht="25.5" x14ac:dyDescent="0.2">
      <c r="A11" s="256" t="s">
        <v>99</v>
      </c>
      <c r="B11" s="320" t="str">
        <f>PLANILHA!D12</f>
        <v>EXECUÇÃO DE DEPÓSITO EM CANTEIRO DE OBRA EM CHAPA DE MADEIRA COMPENSADA, NÃO INCLUSO MOBILIÁRIO. AF_04/2016</v>
      </c>
      <c r="C11" s="884" t="s">
        <v>448</v>
      </c>
      <c r="D11" s="884"/>
      <c r="E11" s="884"/>
      <c r="F11" s="884"/>
      <c r="G11" s="884"/>
      <c r="H11" s="321">
        <v>12</v>
      </c>
      <c r="I11" s="294"/>
    </row>
    <row r="12" spans="1:21" x14ac:dyDescent="0.2">
      <c r="A12" s="256" t="s">
        <v>101</v>
      </c>
      <c r="B12" s="320" t="str">
        <f>PLANILHA!D13</f>
        <v>TAPUME COM COMPENSADO DE MADEIRA. AF_05/2018</v>
      </c>
      <c r="C12" s="884" t="s">
        <v>449</v>
      </c>
      <c r="D12" s="884"/>
      <c r="E12" s="884"/>
      <c r="F12" s="884"/>
      <c r="G12" s="884"/>
      <c r="H12" s="321">
        <v>120</v>
      </c>
      <c r="I12" s="294"/>
    </row>
    <row r="13" spans="1:21" ht="25.5" customHeight="1" x14ac:dyDescent="0.2">
      <c r="A13" s="256" t="s">
        <v>103</v>
      </c>
      <c r="B13" s="320" t="str">
        <f>PLANILHA!D14</f>
        <v>EXECUÇÃO DE ESCRITÓRIO EM CANTEIRO DE OBRA EM CHAPA DE MADEIRA COMPENSADA, NÃO INCLUSO MOBILIÁRIO E EQUIPAMENTOS. AF_02/2016</v>
      </c>
      <c r="C13" s="884" t="s">
        <v>450</v>
      </c>
      <c r="D13" s="884"/>
      <c r="E13" s="884"/>
      <c r="F13" s="884"/>
      <c r="G13" s="884"/>
      <c r="H13" s="321">
        <v>6</v>
      </c>
      <c r="I13" s="294"/>
    </row>
    <row r="14" spans="1:21" ht="38.25" x14ac:dyDescent="0.2">
      <c r="A14" s="256" t="s">
        <v>105</v>
      </c>
      <c r="B14" s="320" t="str">
        <f>PLANILHA!D15</f>
        <v>EXECUÇÃO DE REFEITÓRIO EM CANTEIRO DE OBRA EM CHAPA DE MADEIRA COMPENSADA, NÃO INCLUSO MOBILIÁRIO E EQUIPAMENTOS. AF_02/2016</v>
      </c>
      <c r="C14" s="884" t="s">
        <v>450</v>
      </c>
      <c r="D14" s="884"/>
      <c r="E14" s="884"/>
      <c r="F14" s="884"/>
      <c r="G14" s="884"/>
      <c r="H14" s="321">
        <v>6</v>
      </c>
      <c r="I14" s="294"/>
    </row>
    <row r="15" spans="1:21" x14ac:dyDescent="0.2">
      <c r="A15" s="256" t="s">
        <v>107</v>
      </c>
      <c r="B15" s="320" t="str">
        <f>PLANILHA!D16</f>
        <v>INSTALACAO PROVISORIA DE AGUA E ESGOTO /UN</v>
      </c>
      <c r="C15" s="899"/>
      <c r="D15" s="900"/>
      <c r="E15" s="900"/>
      <c r="F15" s="900"/>
      <c r="G15" s="901"/>
      <c r="H15" s="324">
        <v>1</v>
      </c>
      <c r="I15" s="294"/>
    </row>
    <row r="16" spans="1:21" x14ac:dyDescent="0.2">
      <c r="A16" s="256" t="s">
        <v>109</v>
      </c>
      <c r="B16" s="320" t="str">
        <f>PLANILHA!D17</f>
        <v>INSTALACAO PROVISORIA DE LUZ E FORCA /UN</v>
      </c>
      <c r="C16" s="899"/>
      <c r="D16" s="900"/>
      <c r="E16" s="900"/>
      <c r="F16" s="900"/>
      <c r="G16" s="901"/>
      <c r="H16" s="324">
        <v>1</v>
      </c>
      <c r="I16" s="294"/>
    </row>
    <row r="17" spans="1:11" ht="25.5" x14ac:dyDescent="0.2">
      <c r="A17" s="256" t="s">
        <v>110</v>
      </c>
      <c r="B17" s="320" t="str">
        <f>PLANILHA!D18</f>
        <v>LOCACAO CONVENCIONAL DE OBRA, UTILIZANDO GABARITO DE TÁBUAS CORRIDAS PONTALETADAS A CADA 2,00M -  2 UTILIZAÇÕES. AF_10/2018</v>
      </c>
      <c r="C17" s="899" t="s">
        <v>451</v>
      </c>
      <c r="D17" s="900"/>
      <c r="E17" s="900"/>
      <c r="F17" s="900"/>
      <c r="G17" s="901"/>
      <c r="H17" s="324">
        <v>101.22</v>
      </c>
      <c r="I17" s="294"/>
    </row>
    <row r="18" spans="1:11" s="299" customFormat="1" x14ac:dyDescent="0.2">
      <c r="A18" s="256" t="s">
        <v>112</v>
      </c>
      <c r="B18" s="325" t="str">
        <f>PLANILHA!D19</f>
        <v>LOCACAO DE CACAMBA (4M3) (7 DIAS) /UN</v>
      </c>
      <c r="C18" s="907" t="s">
        <v>136</v>
      </c>
      <c r="D18" s="907"/>
      <c r="E18" s="907"/>
      <c r="F18" s="907"/>
      <c r="G18" s="907"/>
      <c r="H18" s="326">
        <v>25</v>
      </c>
      <c r="I18" s="344"/>
    </row>
    <row r="19" spans="1:11" x14ac:dyDescent="0.2">
      <c r="A19" s="327" t="s">
        <v>120</v>
      </c>
      <c r="B19" s="328" t="str">
        <f>PLANILHA!D23</f>
        <v>REFORMA</v>
      </c>
      <c r="C19" s="900"/>
      <c r="D19" s="900"/>
      <c r="E19" s="900"/>
      <c r="F19" s="900"/>
      <c r="G19" s="900"/>
      <c r="H19" s="323"/>
      <c r="I19" s="294"/>
    </row>
    <row r="20" spans="1:11" x14ac:dyDescent="0.2">
      <c r="A20" s="329" t="s">
        <v>122</v>
      </c>
      <c r="B20" s="330" t="str">
        <f>PLANILHA!D24</f>
        <v>MOVIMENTAÇÃO DE TERRA</v>
      </c>
      <c r="C20" s="331"/>
      <c r="D20" s="331"/>
      <c r="E20" s="331"/>
      <c r="F20" s="331"/>
      <c r="G20" s="331"/>
      <c r="H20" s="332"/>
      <c r="I20" s="294"/>
    </row>
    <row r="21" spans="1:11" ht="25.5" x14ac:dyDescent="0.2">
      <c r="A21" s="256" t="str">
        <f>PLANILHA!A25</f>
        <v>2.1.1</v>
      </c>
      <c r="B21" s="333" t="str">
        <f>PLANILHA!D25</f>
        <v>LIMPEZA MANUAL DE VEGETAÇÃO EM TERRENO COM ENXADA.AF_05/2018</v>
      </c>
      <c r="C21" s="884" t="s">
        <v>452</v>
      </c>
      <c r="D21" s="884"/>
      <c r="E21" s="884"/>
      <c r="F21" s="884"/>
      <c r="G21" s="884"/>
      <c r="H21" s="321">
        <v>350</v>
      </c>
      <c r="I21" s="294"/>
    </row>
    <row r="22" spans="1:11" ht="25.5" x14ac:dyDescent="0.2">
      <c r="A22" s="256" t="str">
        <f>PLANILHA!A26</f>
        <v>2.1.2</v>
      </c>
      <c r="B22" s="333" t="str">
        <f>PLANILHA!D26</f>
        <v>ATERRO MANUAL EM CAMADAS DE 20 CM, UMIDECIDAS E FORTEMENTE APILOADAS, COM AQUISICAO DE TERRA /M3</v>
      </c>
      <c r="C22" s="884" t="s">
        <v>453</v>
      </c>
      <c r="D22" s="884"/>
      <c r="E22" s="884"/>
      <c r="F22" s="884"/>
      <c r="G22" s="884"/>
      <c r="H22" s="321">
        <f>H21*0.2</f>
        <v>70</v>
      </c>
      <c r="I22" s="294"/>
    </row>
    <row r="23" spans="1:11" x14ac:dyDescent="0.2">
      <c r="A23" s="256" t="str">
        <f>PLANILHA!A29</f>
        <v>2.1.4</v>
      </c>
      <c r="B23" s="333" t="str">
        <f>PLANILHA!D29</f>
        <v>REATERRO MANUAL APILOADO COM SOQUETE. AF_10/2017</v>
      </c>
      <c r="C23" s="884" t="s">
        <v>454</v>
      </c>
      <c r="D23" s="884"/>
      <c r="E23" s="884"/>
      <c r="F23" s="884"/>
      <c r="G23" s="884"/>
      <c r="H23" s="321">
        <v>2.66</v>
      </c>
      <c r="I23" s="294"/>
    </row>
    <row r="24" spans="1:11" x14ac:dyDescent="0.2">
      <c r="A24" s="327" t="str">
        <f>PLANILHA!A32</f>
        <v>2.2</v>
      </c>
      <c r="B24" s="328" t="str">
        <f>PLANILHA!D32</f>
        <v>DEMOLIÇÕES E RETIRADAS</v>
      </c>
      <c r="C24" s="322"/>
      <c r="D24" s="322"/>
      <c r="E24" s="322"/>
      <c r="F24" s="322"/>
      <c r="G24" s="322"/>
      <c r="H24" s="323"/>
      <c r="I24" s="294"/>
    </row>
    <row r="25" spans="1:11" x14ac:dyDescent="0.2">
      <c r="A25" s="329" t="str">
        <f>PLANILHA!A33</f>
        <v>2.2.1</v>
      </c>
      <c r="B25" s="330" t="str">
        <f>PLANILHA!D33</f>
        <v>DEMOLIÇÃO</v>
      </c>
      <c r="C25" s="331"/>
      <c r="D25" s="331"/>
      <c r="E25" s="331"/>
      <c r="F25" s="331"/>
      <c r="G25" s="331"/>
      <c r="H25" s="332"/>
      <c r="I25" s="294"/>
    </row>
    <row r="26" spans="1:11" ht="25.5" x14ac:dyDescent="0.2">
      <c r="A26" s="256" t="str">
        <f>PLANILHA!A34</f>
        <v>2.2.1.1</v>
      </c>
      <c r="B26" s="333" t="str">
        <f>PLANILHA!D34</f>
        <v>DEMOLICAO DE PISO CIMENTADO, INCLUSIVE LASTRO DE CONCRETO /M3</v>
      </c>
      <c r="C26" s="884" t="s">
        <v>455</v>
      </c>
      <c r="D26" s="884"/>
      <c r="E26" s="884"/>
      <c r="F26" s="884"/>
      <c r="G26" s="884"/>
      <c r="H26" s="334">
        <v>4.34</v>
      </c>
      <c r="I26" s="294"/>
    </row>
    <row r="27" spans="1:11" ht="25.5" x14ac:dyDescent="0.2">
      <c r="A27" s="256" t="str">
        <f>PLANILHA!A35</f>
        <v>2.2.1.2</v>
      </c>
      <c r="B27" s="333" t="str">
        <f>PLANILHA!D35</f>
        <v>DEMOLIÇÃO DE REVESTIMENTO CERÂMICO, DE FORMA MECANIZADA COM MARTELETE, SEM REAPROVEITAMENTO. AF_12/2017</v>
      </c>
      <c r="C27" s="884" t="s">
        <v>456</v>
      </c>
      <c r="D27" s="884"/>
      <c r="E27" s="884"/>
      <c r="F27" s="884"/>
      <c r="G27" s="884"/>
      <c r="H27" s="334">
        <v>1476.45</v>
      </c>
      <c r="I27" s="294"/>
    </row>
    <row r="28" spans="1:11" s="234" customFormat="1" ht="25.5" x14ac:dyDescent="0.2">
      <c r="A28" s="256" t="str">
        <f>PLANILHA!A36</f>
        <v>2.2.1.3</v>
      </c>
      <c r="B28" s="333" t="str">
        <f>PLANILHA!D36</f>
        <v>DEMOLIÇÃO DE RODAPÉ CERÂMICO, DE FORMA MANUAL, SEM REAPROVEITAMENTO. AF_12/2017</v>
      </c>
      <c r="C28" s="884" t="s">
        <v>457</v>
      </c>
      <c r="D28" s="884"/>
      <c r="E28" s="884"/>
      <c r="F28" s="884"/>
      <c r="G28" s="884"/>
      <c r="H28" s="334">
        <v>735.31</v>
      </c>
      <c r="I28" s="294"/>
      <c r="K28" s="345"/>
    </row>
    <row r="29" spans="1:11" s="234" customFormat="1" ht="25.5" x14ac:dyDescent="0.2">
      <c r="A29" s="256" t="str">
        <f>PLANILHA!A37</f>
        <v>2.2.1.4</v>
      </c>
      <c r="B29" s="333" t="str">
        <f>PLANILHA!D37</f>
        <v>DEMOLIÇÃO DE ARGAMASSAS, DE FORMA MANUAL, SEM REAPROVEITAMENTO. AF_12/2017</v>
      </c>
      <c r="C29" s="902" t="s">
        <v>458</v>
      </c>
      <c r="D29" s="902"/>
      <c r="E29" s="902"/>
      <c r="F29" s="902"/>
      <c r="G29" s="902"/>
      <c r="H29" s="334">
        <v>365.16</v>
      </c>
      <c r="I29" s="294"/>
      <c r="K29" s="345"/>
    </row>
    <row r="30" spans="1:11" s="300" customFormat="1" ht="25.5" x14ac:dyDescent="0.2">
      <c r="A30" s="335" t="str">
        <f>PLANILHA!A38</f>
        <v>2.2.1.5</v>
      </c>
      <c r="B30" s="336" t="str">
        <f>PLANILHA!D38</f>
        <v>DEMOLIÇÃO DE ALVENARIA DE BLOCO FURADO, DE FORMA MANUAL, SEM REAPROVEITAMENTO. AF_12/2017</v>
      </c>
      <c r="C30" s="903" t="s">
        <v>459</v>
      </c>
      <c r="D30" s="903"/>
      <c r="E30" s="903"/>
      <c r="F30" s="903"/>
      <c r="G30" s="903"/>
      <c r="H30" s="337">
        <v>5.92</v>
      </c>
      <c r="I30" s="346"/>
      <c r="K30" s="347"/>
    </row>
    <row r="31" spans="1:11" x14ac:dyDescent="0.2">
      <c r="A31" s="329" t="str">
        <f>PLANILHA!A41</f>
        <v>2.2.2</v>
      </c>
      <c r="B31" s="330" t="str">
        <f>PLANILHA!D41</f>
        <v>RETIRADA</v>
      </c>
      <c r="C31" s="331"/>
      <c r="D31" s="331"/>
      <c r="E31" s="331"/>
      <c r="F31" s="331"/>
      <c r="G31" s="331"/>
      <c r="H31" s="332"/>
      <c r="I31" s="294"/>
    </row>
    <row r="32" spans="1:11" s="301" customFormat="1" ht="25.5" x14ac:dyDescent="0.2">
      <c r="A32" s="335" t="str">
        <f>PLANILHA!A42</f>
        <v>2.2.2.1</v>
      </c>
      <c r="B32" s="336" t="str">
        <f>PLANILHA!D42</f>
        <v>REMOÇÃO DE TELHAS, DE FIBROCIMENTO, METÁLICA E CERÂMICA, DE FORMA MANUAL, SEM REAPROVEITAMENTO. AF_12/2017</v>
      </c>
      <c r="C32" s="903" t="s">
        <v>460</v>
      </c>
      <c r="D32" s="903"/>
      <c r="E32" s="903"/>
      <c r="F32" s="903"/>
      <c r="G32" s="903"/>
      <c r="H32" s="337">
        <v>149.47999999999999</v>
      </c>
      <c r="I32" s="346"/>
      <c r="K32" s="348"/>
    </row>
    <row r="33" spans="1:13" s="301" customFormat="1" ht="25.5" x14ac:dyDescent="0.2">
      <c r="A33" s="335" t="str">
        <f>PLANILHA!A43</f>
        <v>2.2.2.2</v>
      </c>
      <c r="B33" s="336" t="str">
        <f>PLANILHA!D43</f>
        <v>REMOÇÃO DE TRAMA DE MADEIRA PARA COBERTURA, DE FORMA MANUAL, SEM REAPROVEITAMENTO. AF_12/2017</v>
      </c>
      <c r="C33" s="903" t="s">
        <v>460</v>
      </c>
      <c r="D33" s="903"/>
      <c r="E33" s="903"/>
      <c r="F33" s="903"/>
      <c r="G33" s="903"/>
      <c r="H33" s="337">
        <v>149.47999999999999</v>
      </c>
      <c r="I33" s="346"/>
      <c r="K33" s="348"/>
    </row>
    <row r="34" spans="1:13" s="301" customFormat="1" ht="12.75" customHeight="1" x14ac:dyDescent="0.2">
      <c r="A34" s="335" t="str">
        <f>PLANILHA!A44</f>
        <v>2.2.2.3</v>
      </c>
      <c r="B34" s="336" t="str">
        <f>PLANILHA!D44</f>
        <v>RETIRADA DE CUMEEIRA NORMAL OU ARTICULADA DE FIBROCIMENTO /M</v>
      </c>
      <c r="C34" s="903" t="s">
        <v>461</v>
      </c>
      <c r="D34" s="903"/>
      <c r="E34" s="903"/>
      <c r="F34" s="903"/>
      <c r="G34" s="903"/>
      <c r="H34" s="337">
        <v>132.97999999999999</v>
      </c>
      <c r="I34" s="346"/>
      <c r="K34" s="348"/>
    </row>
    <row r="35" spans="1:13" s="302" customFormat="1" x14ac:dyDescent="0.2">
      <c r="A35" s="335" t="str">
        <f>PLANILHA!A45</f>
        <v>2.2.2.4</v>
      </c>
      <c r="B35" s="336" t="str">
        <f>PLANILHA!D45</f>
        <v>REMOCAO DE CALHAS E CONDUTORES DE AGUAS PLUVIAIS /M</v>
      </c>
      <c r="C35" s="902" t="s">
        <v>462</v>
      </c>
      <c r="D35" s="902"/>
      <c r="E35" s="902"/>
      <c r="F35" s="902"/>
      <c r="G35" s="902"/>
      <c r="H35" s="334">
        <v>83.7</v>
      </c>
      <c r="I35" s="349"/>
      <c r="J35" s="350"/>
      <c r="K35" s="351"/>
      <c r="L35" s="350"/>
      <c r="M35" s="352"/>
    </row>
    <row r="36" spans="1:13" s="303" customFormat="1" ht="26.25" customHeight="1" x14ac:dyDescent="0.2">
      <c r="A36" s="335" t="str">
        <f>PLANILHA!A46</f>
        <v>2.2.2.5</v>
      </c>
      <c r="B36" s="336" t="str">
        <f>PLANILHA!D46</f>
        <v>RETIRADA DE PINTURA ANTIGA A OLEO OU ESMALTE /M2</v>
      </c>
      <c r="C36" s="905" t="s">
        <v>463</v>
      </c>
      <c r="D36" s="905"/>
      <c r="E36" s="905"/>
      <c r="F36" s="905"/>
      <c r="G36" s="905"/>
      <c r="H36" s="337">
        <v>300.7</v>
      </c>
      <c r="I36" s="353"/>
      <c r="J36" s="354"/>
      <c r="K36" s="355"/>
      <c r="L36" s="354"/>
      <c r="M36" s="356"/>
    </row>
    <row r="37" spans="1:13" ht="25.5" x14ac:dyDescent="0.2">
      <c r="A37" s="335" t="str">
        <f>PLANILHA!A47</f>
        <v>2.2.2.6</v>
      </c>
      <c r="B37" s="336" t="str">
        <f>PLANILHA!D47</f>
        <v>REMOÇÃO DE TUBULAÇÕES (TUBOS E CONEXÕES) DE ÁGUA FRIA, DE FORMA MANUAL, SEM REAPROVEITAMENTO. AF_12/2017</v>
      </c>
      <c r="C37" s="906" t="s">
        <v>464</v>
      </c>
      <c r="D37" s="906"/>
      <c r="E37" s="906"/>
      <c r="F37" s="906"/>
      <c r="G37" s="906"/>
      <c r="H37" s="337">
        <v>6</v>
      </c>
      <c r="I37" s="357"/>
      <c r="J37" s="358"/>
      <c r="K37" s="351"/>
      <c r="L37" s="358"/>
      <c r="M37" s="359"/>
    </row>
    <row r="38" spans="1:13" ht="25.5" x14ac:dyDescent="0.2">
      <c r="A38" s="335" t="str">
        <f>PLANILHA!A48</f>
        <v>2.2.2.7</v>
      </c>
      <c r="B38" s="336" t="str">
        <f>PLANILHA!D48</f>
        <v>REMOÇÃO DE LOUÇAS, DE FORMA MANUAL, SEM REAPROVEITAMENTO. AF_12/2017</v>
      </c>
      <c r="C38" s="892" t="s">
        <v>465</v>
      </c>
      <c r="D38" s="892"/>
      <c r="E38" s="892"/>
      <c r="F38" s="892"/>
      <c r="G38" s="892"/>
      <c r="H38" s="337">
        <v>19</v>
      </c>
      <c r="I38" s="357"/>
      <c r="J38" s="358"/>
      <c r="K38" s="351"/>
      <c r="L38" s="358"/>
      <c r="M38" s="359"/>
    </row>
    <row r="39" spans="1:13" ht="25.5" x14ac:dyDescent="0.2">
      <c r="A39" s="335" t="str">
        <f>PLANILHA!A49</f>
        <v>2.2.2.8</v>
      </c>
      <c r="B39" s="336" t="str">
        <f>PLANILHA!D49</f>
        <v>REMOÇÃO DE ACESSÓRIOS, DE FORMA MANUAL, SEM REAPROVEITAMENTO. AF_12/2017</v>
      </c>
      <c r="C39" s="892" t="s">
        <v>465</v>
      </c>
      <c r="D39" s="892"/>
      <c r="E39" s="892"/>
      <c r="F39" s="892"/>
      <c r="G39" s="892"/>
      <c r="H39" s="337">
        <v>24</v>
      </c>
      <c r="I39" s="357"/>
      <c r="J39" s="358"/>
      <c r="K39" s="351"/>
      <c r="L39" s="358"/>
      <c r="M39" s="359"/>
    </row>
    <row r="40" spans="1:13" ht="25.5" x14ac:dyDescent="0.2">
      <c r="A40" s="335" t="str">
        <f>PLANILHA!A50</f>
        <v>2.2.2.9</v>
      </c>
      <c r="B40" s="336" t="str">
        <f>PLANILHA!D50</f>
        <v>REMOÇÃO DE PORTAS, DE FORMA MANUAL, SEM REAPROVEITAMENTO. AF_12/2017</v>
      </c>
      <c r="C40" s="902" t="s">
        <v>466</v>
      </c>
      <c r="D40" s="902"/>
      <c r="E40" s="902"/>
      <c r="F40" s="902"/>
      <c r="G40" s="902"/>
      <c r="H40" s="337">
        <v>33</v>
      </c>
      <c r="I40" s="357"/>
      <c r="J40" s="358"/>
      <c r="K40" s="351"/>
      <c r="L40" s="358"/>
      <c r="M40" s="359"/>
    </row>
    <row r="41" spans="1:13" ht="25.5" x14ac:dyDescent="0.2">
      <c r="A41" s="335" t="str">
        <f>PLANILHA!A51</f>
        <v>2.2.2.10</v>
      </c>
      <c r="B41" s="336" t="str">
        <f>PLANILHA!D51</f>
        <v>REMOÇÃO DE METAIS SANITÁRIOS, DE FORMA MANUAL, SEM REAPROVEITAMENTO. AF_12/2017</v>
      </c>
      <c r="C41" s="892" t="s">
        <v>467</v>
      </c>
      <c r="D41" s="892"/>
      <c r="E41" s="892"/>
      <c r="F41" s="892"/>
      <c r="G41" s="892"/>
      <c r="H41" s="338">
        <v>13</v>
      </c>
      <c r="I41" s="357"/>
      <c r="J41" s="358"/>
      <c r="K41" s="351"/>
      <c r="L41" s="358"/>
      <c r="M41" s="359"/>
    </row>
    <row r="42" spans="1:13" x14ac:dyDescent="0.2">
      <c r="A42" s="335" t="str">
        <f>PLANILHA!A52</f>
        <v>2.2.2.11</v>
      </c>
      <c r="B42" s="336" t="str">
        <f>PLANILHA!D52</f>
        <v>REMOÇÃO DE PORTÃO</v>
      </c>
      <c r="C42" s="902" t="s">
        <v>466</v>
      </c>
      <c r="D42" s="902"/>
      <c r="E42" s="902"/>
      <c r="F42" s="902"/>
      <c r="G42" s="902"/>
      <c r="H42" s="334">
        <v>1</v>
      </c>
      <c r="I42" s="136"/>
      <c r="J42" s="358"/>
      <c r="K42" s="351"/>
      <c r="L42" s="358"/>
      <c r="M42" s="359"/>
    </row>
    <row r="43" spans="1:13" ht="25.5" x14ac:dyDescent="0.2">
      <c r="A43" s="335" t="str">
        <f>PLANILHA!A53</f>
        <v>2.2.2.12</v>
      </c>
      <c r="B43" s="336" t="str">
        <f>PLANILHA!D53</f>
        <v>RETIRADA TOTAL CLIMATIZADORES E SUBSTITUIÇÃO DE JANELA INCLUSIVE PEITORIL - FORNECIMENTO E INSTALAÇÃO/DESINSTALAÇÃO</v>
      </c>
      <c r="C43" s="902" t="s">
        <v>468</v>
      </c>
      <c r="D43" s="902"/>
      <c r="E43" s="902"/>
      <c r="F43" s="902"/>
      <c r="G43" s="902"/>
      <c r="H43" s="334">
        <v>15</v>
      </c>
      <c r="I43" s="136"/>
      <c r="J43" s="358"/>
      <c r="K43" s="351"/>
      <c r="L43" s="358"/>
      <c r="M43" s="359"/>
    </row>
    <row r="44" spans="1:13" ht="25.5" x14ac:dyDescent="0.2">
      <c r="A44" s="335" t="str">
        <f>PLANILHA!A54</f>
        <v>2.2.2.13</v>
      </c>
      <c r="B44" s="336" t="str">
        <f>PLANILHA!D54</f>
        <v>REMOÇÃO DE JANELAS, DE FORMA MANUAL, SEM REAPROVEITAMENTO. AF_12/2017</v>
      </c>
      <c r="C44" s="905" t="s">
        <v>469</v>
      </c>
      <c r="D44" s="905"/>
      <c r="E44" s="905"/>
      <c r="F44" s="905"/>
      <c r="G44" s="905"/>
      <c r="H44" s="334">
        <v>3.4</v>
      </c>
      <c r="I44" s="136"/>
      <c r="J44" s="358"/>
      <c r="K44" s="351"/>
      <c r="L44" s="358"/>
      <c r="M44" s="359"/>
    </row>
    <row r="45" spans="1:13" x14ac:dyDescent="0.2">
      <c r="A45" s="327" t="str">
        <f>PLANILHA!A57</f>
        <v>2.3</v>
      </c>
      <c r="B45" s="339" t="str">
        <f>PLANILHA!D57</f>
        <v>ESTRUTURA DE CONCRETO ARMADO</v>
      </c>
      <c r="C45" s="904"/>
      <c r="D45" s="904"/>
      <c r="E45" s="904"/>
      <c r="F45" s="904"/>
      <c r="G45" s="904"/>
      <c r="H45" s="340"/>
      <c r="I45" s="357"/>
      <c r="J45" s="358"/>
      <c r="K45" s="351"/>
      <c r="L45" s="358"/>
      <c r="M45" s="359"/>
    </row>
    <row r="46" spans="1:13" x14ac:dyDescent="0.2">
      <c r="A46" s="329" t="str">
        <f>PLANILHA!A58</f>
        <v>2.3.1</v>
      </c>
      <c r="B46" s="330" t="str">
        <f>PLANILHA!D58</f>
        <v>VIGAS E PILARES</v>
      </c>
      <c r="C46" s="331"/>
      <c r="D46" s="331"/>
      <c r="E46" s="331"/>
      <c r="F46" s="331"/>
      <c r="G46" s="331"/>
      <c r="H46" s="332"/>
      <c r="I46" s="357"/>
      <c r="J46" s="358"/>
      <c r="K46" s="351"/>
      <c r="L46" s="358"/>
      <c r="M46" s="359"/>
    </row>
    <row r="47" spans="1:13" ht="25.5" x14ac:dyDescent="0.2">
      <c r="A47" s="256" t="str">
        <f>PLANILHA!A59</f>
        <v>2.3.1.1</v>
      </c>
      <c r="B47" s="320" t="str">
        <f>PLANILHA!D59</f>
        <v>FABRICAÇÃO, MONTAGEM E DESMONTAGEM DE FÔRMA PARA SAPATA, EM MADEIRA SERRADA, E=25 MM, 1 UTILIZAÇÃO. AF_06/2017</v>
      </c>
      <c r="C47" s="902" t="s">
        <v>470</v>
      </c>
      <c r="D47" s="902"/>
      <c r="E47" s="902"/>
      <c r="F47" s="902"/>
      <c r="G47" s="902"/>
      <c r="H47" s="321">
        <f>ESTRUTURAS!K30</f>
        <v>39.880000000000003</v>
      </c>
      <c r="I47" s="357"/>
      <c r="J47" s="358"/>
      <c r="K47" s="351"/>
      <c r="L47" s="358"/>
      <c r="M47" s="359"/>
    </row>
    <row r="48" spans="1:13" ht="38.25" x14ac:dyDescent="0.2">
      <c r="A48" s="256" t="str">
        <f>PLANILHA!A60</f>
        <v>2.3.1.2</v>
      </c>
      <c r="B48" s="320" t="str">
        <f>PLANILHA!D60</f>
        <v>FABRICAÇÃO, MONTAGEM E DESMONTAGEM DE FÔRMA PARA VIGA BALDRAME, EM MADEIRA SERRADA, E=25 MM, 4 UTILIZAÇÕES. AF_06/2017</v>
      </c>
      <c r="C48" s="902" t="s">
        <v>470</v>
      </c>
      <c r="D48" s="902"/>
      <c r="E48" s="902"/>
      <c r="F48" s="902"/>
      <c r="G48" s="902"/>
      <c r="H48" s="321">
        <f>ESTRUTURAS!K32</f>
        <v>132.38999999999999</v>
      </c>
      <c r="I48" s="357"/>
      <c r="J48" s="358"/>
      <c r="K48" s="351"/>
      <c r="L48" s="358"/>
      <c r="M48" s="359"/>
    </row>
    <row r="49" spans="1:13" ht="38.25" x14ac:dyDescent="0.2">
      <c r="A49" s="256" t="str">
        <f>PLANILHA!A61</f>
        <v>2.3.1.3</v>
      </c>
      <c r="B49" s="320" t="str">
        <f>PLANILHA!D61</f>
        <v>MONTAGEM E DESMONTAGEM DE FÔRMA DE PILARES RETANGULARES E ESTRUTURAS SIMILARES, PÉ-DIREITO SIMPLES, EM MADEIRA SERRADA, 4 UTILIZAÇÕES. AF_09/2020</v>
      </c>
      <c r="C49" s="902" t="s">
        <v>470</v>
      </c>
      <c r="D49" s="902"/>
      <c r="E49" s="902"/>
      <c r="F49" s="902"/>
      <c r="G49" s="902"/>
      <c r="H49" s="321">
        <f>ESTRUTURAS!K34</f>
        <v>106.08</v>
      </c>
      <c r="I49" s="357"/>
      <c r="J49" s="358"/>
      <c r="K49" s="351"/>
      <c r="L49" s="358"/>
      <c r="M49" s="359"/>
    </row>
    <row r="50" spans="1:13" ht="38.25" x14ac:dyDescent="0.2">
      <c r="A50" s="256" t="str">
        <f>PLANILHA!A62</f>
        <v>2.3.1.4</v>
      </c>
      <c r="B50" s="320" t="str">
        <f>PLANILHA!D62</f>
        <v>MONTAGEM E DESMONTAGEM DE FÔRMA DE VIGA, ESCORAMENTO METÁLICO, PÉ-DIREITO SIMPLES, EM CHAPA DE MADEIRA RESINADA, 4 UTILIZAÇÕES. AF_09/2020</v>
      </c>
      <c r="C50" s="902" t="s">
        <v>470</v>
      </c>
      <c r="D50" s="902"/>
      <c r="E50" s="902"/>
      <c r="F50" s="902"/>
      <c r="G50" s="902"/>
      <c r="H50" s="321">
        <f>ESTRUTURAS!K37</f>
        <v>210.99</v>
      </c>
      <c r="I50" s="357"/>
      <c r="J50" s="358"/>
      <c r="K50" s="351"/>
      <c r="L50" s="358"/>
      <c r="M50" s="359"/>
    </row>
    <row r="51" spans="1:13" ht="38.25" x14ac:dyDescent="0.2">
      <c r="A51" s="256" t="str">
        <f>PLANILHA!A63</f>
        <v>2.3.1.5</v>
      </c>
      <c r="B51" s="320" t="str">
        <f>PLANILHA!D63</f>
        <v>ARMAÇÃO DE PILAR OU VIGA DE UMA ESTRUTURA CONVENCIONAL DE CONCRETO ARMADO EM UMA EDIFICAÇÃO TÉRREA OU SOBRADO UTILIZANDO AÇO CA-50 DE 10,0 MM - MONTAGEM. AF_12/2015</v>
      </c>
      <c r="C51" s="902" t="s">
        <v>470</v>
      </c>
      <c r="D51" s="902"/>
      <c r="E51" s="902"/>
      <c r="F51" s="902"/>
      <c r="G51" s="902"/>
      <c r="H51" s="321">
        <f>ESTRUTURAS!G40</f>
        <v>1456.52</v>
      </c>
      <c r="I51" s="357"/>
      <c r="J51" s="358"/>
      <c r="K51" s="351"/>
      <c r="L51" s="358"/>
      <c r="M51" s="359"/>
    </row>
    <row r="52" spans="1:13" ht="38.25" x14ac:dyDescent="0.2">
      <c r="A52" s="256" t="str">
        <f>PLANILHA!A64</f>
        <v>2.3.1.6</v>
      </c>
      <c r="B52" s="320" t="str">
        <f>PLANILHA!D64</f>
        <v>ARMAÇÃO DE PILAR OU VIGA DE UMA ESTRUTURA CONVENCIONAL DE CONCRETO ARMADO EM UMA EDIFICAÇÃO TÉRREA OU SOBRADO UTILIZANDO AÇO CA-50 DE 8,0 MM - MONTAGEM. AF_12/2015</v>
      </c>
      <c r="C52" s="902" t="s">
        <v>470</v>
      </c>
      <c r="D52" s="902"/>
      <c r="E52" s="902"/>
      <c r="F52" s="902"/>
      <c r="G52" s="902"/>
      <c r="H52" s="321">
        <f>ESTRUTURAS!F40</f>
        <v>940.83</v>
      </c>
      <c r="I52" s="357"/>
      <c r="J52" s="359"/>
      <c r="K52" s="351"/>
      <c r="L52" s="358"/>
      <c r="M52" s="359"/>
    </row>
    <row r="53" spans="1:13" ht="38.25" x14ac:dyDescent="0.2">
      <c r="A53" s="256" t="str">
        <f>PLANILHA!A65</f>
        <v>2.3.1.7</v>
      </c>
      <c r="B53" s="320" t="str">
        <f>PLANILHA!D65</f>
        <v>ARMAÇÃO DE PILAR OU VIGA DE UMA ESTRUTURA CONVENCIONAL DE CONCRETO ARMADO EM UMA EDIFICAÇÃO TÉRREA OU SOBRADO UTILIZANDO AÇO CA-50 DE 6,3 MM - MONTAGEM. AF_12/2015</v>
      </c>
      <c r="C53" s="902" t="s">
        <v>470</v>
      </c>
      <c r="D53" s="902"/>
      <c r="E53" s="902"/>
      <c r="F53" s="902"/>
      <c r="G53" s="902"/>
      <c r="H53" s="321">
        <f>ESTRUTURAS!E40</f>
        <v>268.57</v>
      </c>
      <c r="I53" s="357"/>
      <c r="J53" s="358"/>
      <c r="K53" s="351"/>
      <c r="L53" s="358"/>
      <c r="M53" s="359"/>
    </row>
    <row r="54" spans="1:13" ht="38.25" x14ac:dyDescent="0.2">
      <c r="A54" s="256" t="str">
        <f>PLANILHA!A66</f>
        <v>2.3.1.8</v>
      </c>
      <c r="B54" s="320" t="str">
        <f>PLANILHA!D66</f>
        <v>ARMAÇÃO DE PILAR OU VIGA DE UMA ESTRUTURA CONVENCIONAL DE CONCRETO ARMADO EM UMA EDIFICAÇÃO TÉRREA OU SOBRADO UTILIZANDO AÇO CA-60 DE 5,0 MM - MONTAGEM. AF_12/2015</v>
      </c>
      <c r="C54" s="902" t="s">
        <v>470</v>
      </c>
      <c r="D54" s="902"/>
      <c r="E54" s="902"/>
      <c r="F54" s="902"/>
      <c r="G54" s="902"/>
      <c r="H54" s="321">
        <f>ESTRUTURAS!D40</f>
        <v>438.74</v>
      </c>
      <c r="I54" s="357"/>
      <c r="J54" s="358"/>
      <c r="K54" s="351"/>
      <c r="L54" s="358"/>
      <c r="M54" s="359"/>
    </row>
    <row r="55" spans="1:13" ht="25.5" customHeight="1" x14ac:dyDescent="0.2">
      <c r="A55" s="256" t="str">
        <f>PLANILHA!A67</f>
        <v>2.3.1.9</v>
      </c>
      <c r="B55" s="320" t="str">
        <f>PLANILHA!D67</f>
        <v>IMPERMEABILIZAÇÃO DE FLOREIRA OU VIGA BALDRAME COM ARGAMASSA DE CIMENTO E AREIA, COM ADITIVO IMPERMEABILIZANTE, E = 2 CM. AF_06/2018</v>
      </c>
      <c r="C55" s="902" t="s">
        <v>470</v>
      </c>
      <c r="D55" s="902"/>
      <c r="E55" s="902"/>
      <c r="F55" s="902"/>
      <c r="G55" s="902"/>
      <c r="H55" s="321">
        <f>ESTRUTURAS!D25</f>
        <v>155.99199999999999</v>
      </c>
      <c r="I55" s="357"/>
      <c r="J55" s="358"/>
      <c r="K55" s="351"/>
      <c r="L55" s="358"/>
      <c r="M55" s="359"/>
    </row>
    <row r="56" spans="1:13" ht="25.5" x14ac:dyDescent="0.2">
      <c r="A56" s="256" t="str">
        <f>PLANILHA!A68</f>
        <v>2.3.1.10</v>
      </c>
      <c r="B56" s="320" t="str">
        <f>PLANILHA!D68</f>
        <v>CONCRETO FCK = 25MPA, TRAÇO 1:2,3:2,7 (CIMENTO/ AREIA MÉDIA/ BRITA 1)  - PREPARO MECÂNICO COM BETONEIRA 400 L. AF_07/2016</v>
      </c>
      <c r="C56" s="902" t="s">
        <v>470</v>
      </c>
      <c r="D56" s="902"/>
      <c r="E56" s="902"/>
      <c r="F56" s="902"/>
      <c r="G56" s="902"/>
      <c r="H56" s="321">
        <f>ESTRUTURAS!I40</f>
        <v>33.479999999999997</v>
      </c>
      <c r="I56" s="357"/>
      <c r="J56" s="358"/>
      <c r="K56" s="351"/>
      <c r="L56" s="358"/>
      <c r="M56" s="359"/>
    </row>
    <row r="57" spans="1:13" ht="25.5" x14ac:dyDescent="0.2">
      <c r="A57" s="256" t="str">
        <f>PLANILHA!A69</f>
        <v>2.3.1.11</v>
      </c>
      <c r="B57" s="320" t="str">
        <f>PLANILHA!D69</f>
        <v>LANÇAMENTO COM USO DE BALDES, ADENSAMENTO E ACABAMENTO DE CONCRETO EM ESTRUTURAS. AF_12/2015</v>
      </c>
      <c r="C57" s="902" t="s">
        <v>470</v>
      </c>
      <c r="D57" s="902"/>
      <c r="E57" s="902"/>
      <c r="F57" s="902"/>
      <c r="G57" s="902"/>
      <c r="H57" s="321">
        <f>H56</f>
        <v>33.479999999999997</v>
      </c>
      <c r="I57" s="357"/>
      <c r="J57" s="358"/>
      <c r="K57" s="351"/>
      <c r="L57" s="358"/>
      <c r="M57" s="359"/>
    </row>
    <row r="58" spans="1:13" ht="25.5" customHeight="1" x14ac:dyDescent="0.2">
      <c r="A58" s="256" t="str">
        <f>PLANILHA!A70</f>
        <v>2.3.1.12</v>
      </c>
      <c r="B58" s="320" t="str">
        <f>PLANILHA!D70</f>
        <v>ESTACA BROCA DE CONCRETO, DIÂMETRO DE 30CM, ESCAVAÇÃO MANUAL COM TRADO CONCHA, COM ARMADURA DE ARRANQUE. AF_05/2020</v>
      </c>
      <c r="C58" s="902" t="s">
        <v>470</v>
      </c>
      <c r="D58" s="902"/>
      <c r="E58" s="902"/>
      <c r="F58" s="902"/>
      <c r="G58" s="902"/>
      <c r="H58" s="321">
        <f>ESTRUTURAS!G21</f>
        <v>244</v>
      </c>
      <c r="I58" s="357"/>
      <c r="J58" s="358"/>
      <c r="K58" s="351"/>
      <c r="L58" s="358"/>
      <c r="M58" s="359"/>
    </row>
    <row r="59" spans="1:13" ht="25.5" customHeight="1" x14ac:dyDescent="0.2">
      <c r="A59" s="256" t="str">
        <f>PLANILHA!A71</f>
        <v>2.3.1.13</v>
      </c>
      <c r="B59" s="320" t="str">
        <f>PLANILHA!D71</f>
        <v>ARRASAMENTO MECANICO DE ESTACA DE CONCRETO ARMADO, DIAMETROS DE ATÉ 40 CM. AF_11/2016</v>
      </c>
      <c r="C59" s="902" t="s">
        <v>470</v>
      </c>
      <c r="D59" s="902"/>
      <c r="E59" s="902"/>
      <c r="F59" s="902"/>
      <c r="G59" s="902"/>
      <c r="H59" s="321">
        <f>ESTRUTURAS!D21</f>
        <v>38</v>
      </c>
      <c r="I59" s="357"/>
      <c r="J59" s="358"/>
      <c r="K59" s="351"/>
      <c r="L59" s="358"/>
      <c r="M59" s="359"/>
    </row>
    <row r="60" spans="1:13" ht="25.5" x14ac:dyDescent="0.2">
      <c r="A60" s="256" t="str">
        <f>PLANILHA!A72</f>
        <v>2.3.1.14</v>
      </c>
      <c r="B60" s="320" t="str">
        <f>PLANILHA!D72</f>
        <v>VERGA PRÉ-MOLDADA PARA PORTAS COM ATÉ 1,5 M DE VÃO. AF_03/2016</v>
      </c>
      <c r="C60" s="902" t="s">
        <v>471</v>
      </c>
      <c r="D60" s="902"/>
      <c r="E60" s="902"/>
      <c r="F60" s="902"/>
      <c r="G60" s="902"/>
      <c r="H60" s="321">
        <v>43.06</v>
      </c>
      <c r="I60" s="357"/>
      <c r="J60" s="358"/>
      <c r="K60" s="351"/>
      <c r="L60" s="358"/>
      <c r="M60" s="359"/>
    </row>
    <row r="61" spans="1:13" ht="25.5" x14ac:dyDescent="0.2">
      <c r="A61" s="256" t="str">
        <f>PLANILHA!A73</f>
        <v>2.3.1.15</v>
      </c>
      <c r="B61" s="320" t="str">
        <f>PLANILHA!D73</f>
        <v>VERGA PRÉ-MOLDADA PARA PORTAS COM MAIS DE 1,5 M DE VÃO. AF_03/2016</v>
      </c>
      <c r="C61" s="902" t="s">
        <v>472</v>
      </c>
      <c r="D61" s="902"/>
      <c r="E61" s="902"/>
      <c r="F61" s="902"/>
      <c r="G61" s="902"/>
      <c r="H61" s="321">
        <v>4</v>
      </c>
      <c r="I61" s="357"/>
      <c r="J61" s="358"/>
      <c r="K61" s="351"/>
      <c r="L61" s="358"/>
      <c r="M61" s="359"/>
    </row>
    <row r="62" spans="1:13" ht="25.5" x14ac:dyDescent="0.2">
      <c r="A62" s="256" t="str">
        <f>PLANILHA!A74</f>
        <v>2.3.1.16</v>
      </c>
      <c r="B62" s="320" t="str">
        <f>PLANILHA!D74</f>
        <v>CONTRAVERGA PRÉ-MOLDADA PARA VÃOS DE ATÉ 1,5 M DE COMPRIMENTO. AF_03/2016</v>
      </c>
      <c r="C62" s="902" t="s">
        <v>473</v>
      </c>
      <c r="D62" s="902"/>
      <c r="E62" s="902"/>
      <c r="F62" s="902"/>
      <c r="G62" s="902"/>
      <c r="H62" s="321">
        <v>4.9000000000000004</v>
      </c>
      <c r="I62" s="357"/>
      <c r="J62" s="358"/>
      <c r="K62" s="351"/>
      <c r="L62" s="358"/>
      <c r="M62" s="359"/>
    </row>
    <row r="63" spans="1:13" x14ac:dyDescent="0.2">
      <c r="A63" s="327" t="str">
        <f>PLANILHA!A77</f>
        <v>2.3.2</v>
      </c>
      <c r="B63" s="328" t="str">
        <f>PLANILHA!D77</f>
        <v xml:space="preserve">CONTRAPISO </v>
      </c>
      <c r="C63" s="904"/>
      <c r="D63" s="904"/>
      <c r="E63" s="904"/>
      <c r="F63" s="904"/>
      <c r="G63" s="904"/>
      <c r="H63" s="340"/>
      <c r="I63" s="357"/>
      <c r="J63" s="358"/>
      <c r="K63" s="351"/>
      <c r="L63" s="358"/>
      <c r="M63" s="359"/>
    </row>
    <row r="64" spans="1:13" ht="25.5" x14ac:dyDescent="0.2">
      <c r="A64" s="256" t="str">
        <f>PLANILHA!A78</f>
        <v>2.3.2.1</v>
      </c>
      <c r="B64" s="320" t="str">
        <f>PLANILHA!D78</f>
        <v>LASTRO DE CONCRETO MAGRO, APLICADO EM PISOS, LAJES SOBRE SOLO OU RADIERS, ESPESSURA DE 5 CM. AF_07/2016</v>
      </c>
      <c r="C64" s="884" t="s">
        <v>457</v>
      </c>
      <c r="D64" s="884"/>
      <c r="E64" s="884"/>
      <c r="F64" s="884"/>
      <c r="G64" s="884"/>
      <c r="H64" s="334">
        <v>1513.89</v>
      </c>
      <c r="I64" s="357"/>
      <c r="J64" s="358"/>
      <c r="K64" s="351"/>
      <c r="L64" s="358"/>
      <c r="M64" s="359"/>
    </row>
    <row r="65" spans="1:13" ht="38.25" x14ac:dyDescent="0.2">
      <c r="A65" s="335" t="str">
        <f>PLANILHA!A79</f>
        <v>2.3.2.2</v>
      </c>
      <c r="B65" s="360" t="str">
        <f>PLANILHA!D79</f>
        <v>EXECUÇÃO DE PASSEIO (CALÇADA) OU PISO DE CONCRETO COM CONCRETO MOLDADO IN LOCO, FEITO EM OBRA, ACABAMENTO CONVENCIONAL, ESPESSURA 6 CM, ARMADO. AF_07/2016</v>
      </c>
      <c r="C65" s="903" t="s">
        <v>474</v>
      </c>
      <c r="D65" s="903"/>
      <c r="E65" s="903"/>
      <c r="F65" s="903"/>
      <c r="G65" s="903"/>
      <c r="H65" s="337">
        <v>84.16</v>
      </c>
      <c r="I65" s="357"/>
      <c r="J65" s="358"/>
      <c r="K65" s="351"/>
      <c r="L65" s="358"/>
      <c r="M65" s="359"/>
    </row>
    <row r="66" spans="1:13" x14ac:dyDescent="0.2">
      <c r="A66" s="327" t="str">
        <f>PLANILHA!A82</f>
        <v>2.4</v>
      </c>
      <c r="B66" s="361" t="str">
        <f>PLANILHA!D82</f>
        <v>PAREDES</v>
      </c>
      <c r="C66" s="322"/>
      <c r="D66" s="322"/>
      <c r="E66" s="322"/>
      <c r="F66" s="322"/>
      <c r="G66" s="322"/>
      <c r="H66" s="323"/>
      <c r="I66" s="357"/>
      <c r="J66" s="358"/>
      <c r="K66" s="351"/>
      <c r="L66" s="358"/>
      <c r="M66" s="359"/>
    </row>
    <row r="67" spans="1:13" ht="51" x14ac:dyDescent="0.2">
      <c r="A67" s="256" t="str">
        <f>PLANILHA!A83</f>
        <v>2.4.1</v>
      </c>
      <c r="B67" s="320" t="str">
        <f>PLANILHA!D83</f>
        <v>ALVENARIA DE VEDAÇÃO DE BLOCOS CERÂMICOS FURADOS NA HORIZONTAL DE 9X19X19CM (ESPESSURA 9CM) DE PAREDES COM ÁREA LÍQUIDA MAIOR OU IGUAL A 6M² COM VÃOS E ARGAMASSA DE ASSENTAMENTO COM PREPARO EM BETONEIRA. AF_06/2014</v>
      </c>
      <c r="C67" s="902" t="s">
        <v>475</v>
      </c>
      <c r="D67" s="902"/>
      <c r="E67" s="902"/>
      <c r="F67" s="902"/>
      <c r="G67" s="902"/>
      <c r="H67" s="334">
        <v>389.84</v>
      </c>
      <c r="I67" s="357"/>
      <c r="J67" s="358"/>
      <c r="K67" s="351"/>
      <c r="L67" s="358"/>
      <c r="M67" s="359"/>
    </row>
    <row r="68" spans="1:13" ht="25.5" customHeight="1" x14ac:dyDescent="0.2">
      <c r="A68" s="256" t="str">
        <f>PLANILHA!A84</f>
        <v>2.4.2</v>
      </c>
      <c r="B68" s="320" t="str">
        <f>PLANILHA!D84</f>
        <v>TRANSPORTE HORIZONTAL MANUAL, DE BLOCOS CERÂMICOS FURADOS NA HORIZONTAL DE 9X19X19CM (UNIDADE: BLOCOXKM). AF_07/2019</v>
      </c>
      <c r="C68" s="902" t="s">
        <v>476</v>
      </c>
      <c r="D68" s="902"/>
      <c r="E68" s="902"/>
      <c r="F68" s="902"/>
      <c r="G68" s="902"/>
      <c r="H68" s="334">
        <v>240</v>
      </c>
      <c r="I68" s="357"/>
      <c r="J68" s="358"/>
      <c r="K68" s="351"/>
      <c r="L68" s="358"/>
      <c r="M68" s="359"/>
    </row>
    <row r="69" spans="1:13" x14ac:dyDescent="0.2">
      <c r="A69" s="327" t="str">
        <f>PLANILHA!A87</f>
        <v>2.5</v>
      </c>
      <c r="B69" s="361" t="str">
        <f>PLANILHA!D87</f>
        <v>COBERTURA</v>
      </c>
      <c r="C69" s="322"/>
      <c r="D69" s="322"/>
      <c r="E69" s="322"/>
      <c r="F69" s="322"/>
      <c r="G69" s="322"/>
      <c r="H69" s="323"/>
      <c r="I69" s="357"/>
      <c r="J69" s="358"/>
      <c r="K69" s="351"/>
      <c r="L69" s="358"/>
      <c r="M69" s="359"/>
    </row>
    <row r="70" spans="1:13" ht="38.25" x14ac:dyDescent="0.2">
      <c r="A70" s="256" t="str">
        <f>PLANILHA!A88</f>
        <v>2.5.1</v>
      </c>
      <c r="B70" s="320" t="str">
        <f>PLANILHA!D88</f>
        <v>FABRICAÇÃO E INSTALAÇÃO DE TESOURA INTEIRA EM AÇO, VÃO DE 7 M, PARA TELHA CERÂMICA OU DE CONCRETO, INCLUSO IÇAMENTO. AF_12/2015</v>
      </c>
      <c r="C70" s="884" t="s">
        <v>477</v>
      </c>
      <c r="D70" s="884"/>
      <c r="E70" s="884"/>
      <c r="F70" s="884"/>
      <c r="G70" s="884"/>
      <c r="H70" s="362">
        <v>9</v>
      </c>
      <c r="I70" s="357"/>
      <c r="J70" s="358"/>
      <c r="K70" s="351"/>
      <c r="L70" s="358"/>
      <c r="M70" s="359"/>
    </row>
    <row r="71" spans="1:13" ht="38.25" x14ac:dyDescent="0.2">
      <c r="A71" s="256" t="str">
        <f>PLANILHA!A89</f>
        <v>2.5.2</v>
      </c>
      <c r="B71" s="320" t="str">
        <f>PLANILHA!D89</f>
        <v>FABRICAÇÃO E INSTALAÇÃO DE TESOURA INTEIRA EM AÇO, VÃO DE 5 M, PARA TELHA CERÂMICA OU DE CONCRETO, INCLUSO IÇAMENTO. AF_12/2015</v>
      </c>
      <c r="C71" s="884" t="s">
        <v>478</v>
      </c>
      <c r="D71" s="884"/>
      <c r="E71" s="884"/>
      <c r="F71" s="884"/>
      <c r="G71" s="884"/>
      <c r="H71" s="362">
        <v>12</v>
      </c>
      <c r="I71" s="357"/>
      <c r="J71" s="358"/>
      <c r="K71" s="351"/>
      <c r="L71" s="358"/>
      <c r="M71" s="359"/>
    </row>
    <row r="72" spans="1:13" ht="25.5" x14ac:dyDescent="0.2">
      <c r="A72" s="256" t="str">
        <f>PLANILHA!A90</f>
        <v>2.5.3</v>
      </c>
      <c r="B72" s="320" t="str">
        <f>PLANILHA!D90</f>
        <v>VIGA APARELHADA *6 X 16* CM, EM MACARANDUBA, ANGELIM OU EQUIVALENTE DA REGIAO</v>
      </c>
      <c r="C72" s="902" t="s">
        <v>476</v>
      </c>
      <c r="D72" s="902"/>
      <c r="E72" s="902"/>
      <c r="F72" s="902"/>
      <c r="G72" s="902"/>
      <c r="H72" s="337">
        <v>125.34</v>
      </c>
      <c r="I72" s="357"/>
      <c r="J72" s="358"/>
      <c r="K72" s="351"/>
      <c r="L72" s="358"/>
      <c r="M72" s="359"/>
    </row>
    <row r="73" spans="1:13" ht="38.25" customHeight="1" x14ac:dyDescent="0.2">
      <c r="A73" s="256" t="str">
        <f>PLANILHA!A91</f>
        <v>2.5.4</v>
      </c>
      <c r="B73" s="320" t="str">
        <f>PLANILHA!D91</f>
        <v>TRAMA DE AÇO COMPOSTA POR TERÇAS PARA TELHADOS DE ATÉ 2 ÁGUAS PARA TELHA ONDULADA DE FIBROCIMENTO, METÁLICA, PLÁSTICA OU TERMOACÚSTICA, INCLUSO TRANSPORTE VERTICAL. AF_07/2019</v>
      </c>
      <c r="C73" s="902" t="s">
        <v>476</v>
      </c>
      <c r="D73" s="902"/>
      <c r="E73" s="902"/>
      <c r="F73" s="902"/>
      <c r="G73" s="902"/>
      <c r="H73" s="334">
        <v>235</v>
      </c>
      <c r="I73" s="357"/>
      <c r="J73" s="358"/>
      <c r="K73" s="351"/>
      <c r="L73" s="358"/>
      <c r="M73" s="359"/>
    </row>
    <row r="74" spans="1:13" ht="25.5" customHeight="1" x14ac:dyDescent="0.2">
      <c r="A74" s="256" t="str">
        <f>PLANILHA!A92</f>
        <v>2.5.5</v>
      </c>
      <c r="B74" s="320" t="str">
        <f>PLANILHA!D92</f>
        <v>TELHAMENTO COM TELHA METÁLICA TERMOACÚSTICA E = 30 MM, COM ATÉ 2 ÁGUAS, INCLUSO IÇAMENTO. AF_07/2019</v>
      </c>
      <c r="C74" s="902" t="s">
        <v>476</v>
      </c>
      <c r="D74" s="902"/>
      <c r="E74" s="902"/>
      <c r="F74" s="902"/>
      <c r="G74" s="902"/>
      <c r="H74" s="334">
        <v>235</v>
      </c>
      <c r="I74" s="357"/>
      <c r="J74" s="358"/>
      <c r="K74" s="351"/>
      <c r="L74" s="358"/>
      <c r="M74" s="359"/>
    </row>
    <row r="75" spans="1:13" ht="38.25" customHeight="1" x14ac:dyDescent="0.2">
      <c r="A75" s="256" t="str">
        <f>PLANILHA!A93</f>
        <v>2.5.6</v>
      </c>
      <c r="B75" s="320" t="str">
        <f>PLANILHA!D93</f>
        <v>CALHA EM CHAPA DE AÇO GALVANIZADO NÚMERO 24, DESENVOLVIMENTO DE 100 CM, INCLUSO TRANSPORTE VERTICAL. AF_07/2019</v>
      </c>
      <c r="C75" s="902" t="s">
        <v>476</v>
      </c>
      <c r="D75" s="902"/>
      <c r="E75" s="902"/>
      <c r="F75" s="902"/>
      <c r="G75" s="902"/>
      <c r="H75" s="321">
        <v>77</v>
      </c>
      <c r="I75" s="357"/>
      <c r="J75" s="358"/>
      <c r="K75" s="351"/>
      <c r="L75" s="358"/>
      <c r="M75" s="359"/>
    </row>
    <row r="76" spans="1:13" ht="38.25" customHeight="1" x14ac:dyDescent="0.2">
      <c r="A76" s="256" t="str">
        <f>PLANILHA!A94</f>
        <v>2.5.7</v>
      </c>
      <c r="B76" s="320" t="str">
        <f>PLANILHA!D94</f>
        <v>CHAPIM (RUFO CAPA) EM AÇO GALVANIZADO, CORTE 33. AF_11/2020</v>
      </c>
      <c r="C76" s="902" t="s">
        <v>476</v>
      </c>
      <c r="D76" s="902"/>
      <c r="E76" s="902"/>
      <c r="F76" s="902"/>
      <c r="G76" s="902"/>
      <c r="H76" s="321">
        <v>122</v>
      </c>
      <c r="I76" s="357"/>
      <c r="J76" s="358"/>
      <c r="K76" s="351"/>
      <c r="L76" s="358"/>
      <c r="M76" s="359"/>
    </row>
    <row r="77" spans="1:13" x14ac:dyDescent="0.2">
      <c r="A77" s="256" t="str">
        <f>PLANILHA!A95</f>
        <v>2.5.8</v>
      </c>
      <c r="B77" s="320" t="str">
        <f>PLANILHA!D95</f>
        <v>COBERTURA EM CHAPA POLICARBONATO ALVEOLAR 3mm</v>
      </c>
      <c r="C77" s="902" t="s">
        <v>479</v>
      </c>
      <c r="D77" s="902"/>
      <c r="E77" s="902"/>
      <c r="F77" s="902"/>
      <c r="G77" s="902"/>
      <c r="H77" s="321">
        <v>46.6</v>
      </c>
      <c r="I77" s="357"/>
      <c r="J77" s="358"/>
      <c r="K77" s="351"/>
      <c r="L77" s="358"/>
      <c r="M77" s="359"/>
    </row>
    <row r="78" spans="1:13" ht="25.5" x14ac:dyDescent="0.2">
      <c r="A78" s="256" t="str">
        <f>PLANILHA!A96</f>
        <v>2.5.9</v>
      </c>
      <c r="B78" s="320" t="str">
        <f>PLANILHA!D96</f>
        <v>ESTRUTURA ALUMINIO LEVE FIXACAO CHAPA DE POLICARBONATO 10mm</v>
      </c>
      <c r="C78" s="902" t="s">
        <v>479</v>
      </c>
      <c r="D78" s="902"/>
      <c r="E78" s="902"/>
      <c r="F78" s="902"/>
      <c r="G78" s="902"/>
      <c r="H78" s="321">
        <v>46.6</v>
      </c>
      <c r="I78" s="357"/>
      <c r="J78" s="358"/>
      <c r="K78" s="351"/>
      <c r="L78" s="358"/>
      <c r="M78" s="359"/>
    </row>
    <row r="79" spans="1:13" x14ac:dyDescent="0.2">
      <c r="A79" s="327" t="str">
        <f>PLANILHA!A100</f>
        <v>2.6</v>
      </c>
      <c r="B79" s="361" t="str">
        <f>PLANILHA!D100</f>
        <v>REVESTIMENTOS DE PAREDES E TETOS</v>
      </c>
      <c r="C79" s="322"/>
      <c r="D79" s="322"/>
      <c r="E79" s="322"/>
      <c r="F79" s="322"/>
      <c r="G79" s="322"/>
      <c r="H79" s="323"/>
      <c r="I79" s="357"/>
      <c r="J79" s="358"/>
      <c r="K79" s="351"/>
      <c r="L79" s="358"/>
      <c r="M79" s="359"/>
    </row>
    <row r="80" spans="1:13" ht="38.25" customHeight="1" x14ac:dyDescent="0.2">
      <c r="A80" s="256" t="str">
        <f>PLANILHA!A101</f>
        <v>2.6.1</v>
      </c>
      <c r="B80" s="320" t="str">
        <f>PLANILHA!D101</f>
        <v>CHAPISCO APLICADO EM ALVENARIAS E ESTRUTURAS DE CONCRETO INTERNAS, COM COLHER DE PEDREIRO.  ARGAMASSA TRAÇO 1:3 COM PREPARO MANUAL. AF_06/2014</v>
      </c>
      <c r="C80" s="902" t="s">
        <v>476</v>
      </c>
      <c r="D80" s="902"/>
      <c r="E80" s="902"/>
      <c r="F80" s="902"/>
      <c r="G80" s="902"/>
      <c r="H80" s="334">
        <v>779.68</v>
      </c>
      <c r="I80" s="357"/>
      <c r="J80" s="358"/>
      <c r="K80" s="351"/>
      <c r="L80" s="358"/>
      <c r="M80" s="359"/>
    </row>
    <row r="81" spans="1:16" ht="63.75" customHeight="1" x14ac:dyDescent="0.2">
      <c r="A81" s="256" t="str">
        <f>PLANILHA!A102</f>
        <v>2.6.2</v>
      </c>
      <c r="B81" s="320" t="str">
        <f>PLANILHA!D102</f>
        <v>(COMPOSIÇÃO REPRESENTATIVA) DO SERVIÇO DE EMBOÇO/MASSA ÚNICA, APLICADO MANUALMENTE, TRAÇO 1:2:8, EM BETONEIRA DE 400L, PAREDES INTERNAS, COM EXECUÇÃO DE TALISCAS, EDIFICAÇÃO HABITACIONAL UNIFAMILIAR (CASAS) E EDIFICAÇÃO PÚBLICA PADRÃO. AF_12/2014</v>
      </c>
      <c r="C81" s="902" t="s">
        <v>476</v>
      </c>
      <c r="D81" s="902"/>
      <c r="E81" s="902"/>
      <c r="F81" s="902"/>
      <c r="G81" s="902"/>
      <c r="H81" s="334">
        <v>779.68</v>
      </c>
      <c r="I81" s="357"/>
      <c r="J81" s="358"/>
      <c r="K81" s="351"/>
      <c r="L81" s="358"/>
      <c r="M81" s="359"/>
    </row>
    <row r="82" spans="1:16" ht="38.25" customHeight="1" x14ac:dyDescent="0.2">
      <c r="A82" s="256" t="str">
        <f>PLANILHA!A103</f>
        <v>2.6.3</v>
      </c>
      <c r="B82" s="320" t="str">
        <f>PLANILHA!D103</f>
        <v>REVESTIMENTO CERÂMICO PARA PAREDES INTERNAS COM PLACAS TIPO ESMALTADA EXTRA DE DIMENSÕES 25X35 CM APLICADAS EM AMBIENTES DE ÁREA MAIOR QUE 5 M² A MEIA ALTURA DAS PAREDES. AF_06/2014</v>
      </c>
      <c r="C82" s="902" t="s">
        <v>480</v>
      </c>
      <c r="D82" s="902"/>
      <c r="E82" s="902"/>
      <c r="F82" s="902"/>
      <c r="G82" s="902"/>
      <c r="H82" s="334">
        <v>257.17</v>
      </c>
      <c r="I82" s="357"/>
      <c r="J82" s="358"/>
      <c r="K82" s="351"/>
      <c r="L82" s="358"/>
      <c r="M82" s="359"/>
    </row>
    <row r="83" spans="1:16" ht="25.5" customHeight="1" x14ac:dyDescent="0.2">
      <c r="A83" s="256" t="str">
        <f>PLANILHA!A104</f>
        <v>2.6.4</v>
      </c>
      <c r="B83" s="320" t="str">
        <f>PLANILHA!D104</f>
        <v>IMPERMEABILIZAÇÃO DE PAREDES COM ARGAMASSA DE CIMENTO E AREIA, COM ADITIVO IMPERMEABILIZANTE, E = 2CM. AF_06/2018</v>
      </c>
      <c r="C83" s="902" t="s">
        <v>458</v>
      </c>
      <c r="D83" s="902"/>
      <c r="E83" s="902"/>
      <c r="F83" s="902"/>
      <c r="G83" s="902"/>
      <c r="H83" s="334">
        <v>365.16</v>
      </c>
      <c r="I83" s="357"/>
      <c r="J83" s="358"/>
      <c r="K83" s="351"/>
      <c r="L83" s="358"/>
      <c r="M83" s="359"/>
    </row>
    <row r="84" spans="1:16" ht="25.5" customHeight="1" x14ac:dyDescent="0.2">
      <c r="A84" s="256" t="str">
        <f>PLANILHA!A105</f>
        <v>2.6.5</v>
      </c>
      <c r="B84" s="320" t="str">
        <f>PLANILHA!D105</f>
        <v>FORRO EM RÉGUAS DE PVC, FRISADO, PARA AMBIENTES COMERCIAIS, INCLUSIVE ESTRUTURA DE FIXAÇÃO. AF_05/2017_P</v>
      </c>
      <c r="C84" s="902" t="s">
        <v>481</v>
      </c>
      <c r="D84" s="902"/>
      <c r="E84" s="902"/>
      <c r="F84" s="902"/>
      <c r="G84" s="902"/>
      <c r="H84" s="334">
        <v>214.87</v>
      </c>
      <c r="I84" s="357"/>
      <c r="J84" s="358"/>
      <c r="K84" s="351"/>
      <c r="L84" s="358"/>
      <c r="M84" s="359"/>
    </row>
    <row r="85" spans="1:16" ht="25.5" customHeight="1" x14ac:dyDescent="0.2">
      <c r="A85" s="256" t="str">
        <f>PLANILHA!A106</f>
        <v>2.6.6</v>
      </c>
      <c r="B85" s="320" t="str">
        <f>PLANILHA!D106</f>
        <v>ACABAMENTOS PARA FORRO (RODA-FORRO EM PERFIL METÁLICO E PLÁSTICO). AF_05/2017</v>
      </c>
      <c r="C85" s="902" t="s">
        <v>481</v>
      </c>
      <c r="D85" s="902"/>
      <c r="E85" s="902"/>
      <c r="F85" s="902"/>
      <c r="G85" s="902"/>
      <c r="H85" s="334">
        <v>140.5</v>
      </c>
      <c r="I85" s="357"/>
      <c r="J85" s="358"/>
      <c r="K85" s="351"/>
      <c r="L85" s="358"/>
      <c r="M85" s="359"/>
    </row>
    <row r="86" spans="1:16" x14ac:dyDescent="0.2">
      <c r="A86" s="327" t="str">
        <f>PLANILHA!A109</f>
        <v>2.7</v>
      </c>
      <c r="B86" s="361" t="str">
        <f>PLANILHA!D109</f>
        <v xml:space="preserve">REVESTIMENTO DE PISO </v>
      </c>
      <c r="C86" s="322"/>
      <c r="D86" s="322"/>
      <c r="E86" s="322"/>
      <c r="F86" s="322"/>
      <c r="G86" s="322"/>
      <c r="H86" s="323"/>
      <c r="I86" s="357"/>
      <c r="J86" s="358"/>
      <c r="K86" s="351"/>
      <c r="L86" s="358"/>
      <c r="M86" s="359"/>
    </row>
    <row r="87" spans="1:16" s="302" customFormat="1" ht="25.5" x14ac:dyDescent="0.2">
      <c r="A87" s="335" t="str">
        <f>PLANILHA!A110</f>
        <v>2.7.1</v>
      </c>
      <c r="B87" s="360" t="str">
        <f>PLANILHA!D110</f>
        <v>PISO EM GRANILITE COM ESPESSURA DE 8MM, INCLUSO JUNTAS DE DILATAÇÃO PLASTICAS</v>
      </c>
      <c r="C87" s="884" t="s">
        <v>482</v>
      </c>
      <c r="D87" s="884"/>
      <c r="E87" s="884"/>
      <c r="F87" s="884"/>
      <c r="G87" s="884"/>
      <c r="H87" s="334">
        <v>1513.89</v>
      </c>
      <c r="I87" s="353"/>
      <c r="J87" s="350"/>
      <c r="K87" s="351"/>
      <c r="L87" s="358"/>
      <c r="M87" s="359"/>
      <c r="N87" s="120"/>
      <c r="O87" s="120"/>
      <c r="P87" s="120"/>
    </row>
    <row r="88" spans="1:16" s="302" customFormat="1" x14ac:dyDescent="0.2">
      <c r="A88" s="335" t="str">
        <f>PLANILHA!A111</f>
        <v>2.7.2</v>
      </c>
      <c r="B88" s="360" t="str">
        <f>PLANILHA!D111</f>
        <v>RODAPÉ EM MARMORITE, ALTURA 10CM. AF_09/2020</v>
      </c>
      <c r="C88" s="884" t="s">
        <v>482</v>
      </c>
      <c r="D88" s="884"/>
      <c r="E88" s="884"/>
      <c r="F88" s="884"/>
      <c r="G88" s="884"/>
      <c r="H88" s="334">
        <v>887.11</v>
      </c>
      <c r="I88" s="353"/>
      <c r="J88" s="350"/>
      <c r="K88" s="351"/>
      <c r="L88" s="358"/>
      <c r="M88" s="359"/>
      <c r="N88" s="120"/>
      <c r="O88" s="120"/>
      <c r="P88" s="120"/>
    </row>
    <row r="89" spans="1:16" s="303" customFormat="1" ht="25.5" x14ac:dyDescent="0.2">
      <c r="A89" s="335" t="str">
        <f>PLANILHA!A112</f>
        <v>2.7.3</v>
      </c>
      <c r="B89" s="360" t="str">
        <f>PLANILHA!D112</f>
        <v>APLICACAO DE RESINA ACRILICA (HIDRONORTH OU SIMILAR), EM DUAS DEMAOS, SOBRE SUPERFICIE DE GRANILITE /M2</v>
      </c>
      <c r="C89" s="884" t="s">
        <v>482</v>
      </c>
      <c r="D89" s="884"/>
      <c r="E89" s="884"/>
      <c r="F89" s="884"/>
      <c r="G89" s="884"/>
      <c r="H89" s="334">
        <v>1513.89</v>
      </c>
      <c r="I89" s="353"/>
      <c r="J89" s="354"/>
      <c r="K89" s="355"/>
      <c r="L89" s="365"/>
      <c r="M89" s="366"/>
      <c r="N89" s="301"/>
      <c r="O89" s="301"/>
      <c r="P89" s="301"/>
    </row>
    <row r="90" spans="1:16" x14ac:dyDescent="0.2">
      <c r="A90" s="327" t="str">
        <f>PLANILHA!A115</f>
        <v>2.8</v>
      </c>
      <c r="B90" s="361" t="str">
        <f>PLANILHA!D115</f>
        <v>ESQUADRIAS, FERRAGENS E VIDROS</v>
      </c>
      <c r="C90" s="322"/>
      <c r="D90" s="322"/>
      <c r="E90" s="322"/>
      <c r="F90" s="322"/>
      <c r="G90" s="322"/>
      <c r="H90" s="323"/>
      <c r="I90" s="357"/>
      <c r="J90" s="358"/>
      <c r="K90" s="351"/>
      <c r="L90" s="350"/>
      <c r="M90" s="352"/>
      <c r="N90" s="302"/>
      <c r="O90" s="302"/>
      <c r="P90" s="302"/>
    </row>
    <row r="91" spans="1:16" ht="25.5" x14ac:dyDescent="0.2">
      <c r="A91" s="256" t="str">
        <f>PLANILHA!A116</f>
        <v>2.8.1</v>
      </c>
      <c r="B91" s="320" t="str">
        <f>PLANILHA!D116</f>
        <v>PORTA EM CHAPA VINCADA - 1 FOLHA, INCLUSIVE ACABAMENTO E FERRAGENS - ANEXO A-045 (ESQ.) /M2</v>
      </c>
      <c r="C91" s="902" t="s">
        <v>483</v>
      </c>
      <c r="D91" s="902"/>
      <c r="E91" s="902"/>
      <c r="F91" s="902"/>
      <c r="G91" s="902"/>
      <c r="H91" s="321">
        <v>37.799999999999997</v>
      </c>
      <c r="I91" s="357"/>
      <c r="J91" s="358"/>
      <c r="K91" s="351"/>
      <c r="L91" s="367"/>
      <c r="M91" s="368"/>
      <c r="N91" s="304"/>
      <c r="O91" s="304"/>
      <c r="P91" s="304"/>
    </row>
    <row r="92" spans="1:16" ht="51" x14ac:dyDescent="0.2">
      <c r="A92" s="335" t="str">
        <f>PLANILHA!A117</f>
        <v>2.8.2</v>
      </c>
      <c r="B92" s="360" t="str">
        <f>PLANILHA!D117</f>
        <v>JANELA DE AÇO DE CORRER COM 2 FOLHAS PARA VIDRO, COM VIDROS, BATENTE, FERRAGENS E PINTURAS ANTICORROSIVA E DE ACABAMENTO. EXCLUSIVE ALIZAR E CONTRAMARCO. FORNECIMENTO E INSTALAÇÃO. AF_12/2019</v>
      </c>
      <c r="C92" s="903" t="s">
        <v>484</v>
      </c>
      <c r="D92" s="903"/>
      <c r="E92" s="903"/>
      <c r="F92" s="903"/>
      <c r="G92" s="903"/>
      <c r="H92" s="337">
        <v>11.2</v>
      </c>
      <c r="I92" s="357"/>
      <c r="J92" s="358"/>
      <c r="K92" s="351"/>
      <c r="L92" s="367"/>
      <c r="M92" s="368"/>
      <c r="N92" s="304"/>
      <c r="O92" s="304"/>
      <c r="P92" s="304"/>
    </row>
    <row r="93" spans="1:16" ht="25.5" x14ac:dyDescent="0.2">
      <c r="A93" s="335" t="str">
        <f>PLANILHA!A118</f>
        <v>2.8.3</v>
      </c>
      <c r="B93" s="360" t="str">
        <f>PLANILHA!D118</f>
        <v>PEITORIL LINEAR EM GRANITO OU MÁRMORE, L = 15CM, COMPRIMENTO DE ATÉ 2M, ASSENTADO COM ARGAMASSA 1:6 COM ADITIVO. AF_11/2020</v>
      </c>
      <c r="C93" s="903" t="s">
        <v>485</v>
      </c>
      <c r="D93" s="903"/>
      <c r="E93" s="903"/>
      <c r="F93" s="903"/>
      <c r="G93" s="903"/>
      <c r="H93" s="337">
        <v>12</v>
      </c>
      <c r="I93" s="357"/>
      <c r="J93" s="358"/>
      <c r="K93" s="351"/>
      <c r="L93" s="367"/>
      <c r="M93" s="368"/>
      <c r="N93" s="304"/>
      <c r="O93" s="304"/>
      <c r="P93" s="304"/>
    </row>
    <row r="94" spans="1:16" ht="38.25" x14ac:dyDescent="0.2">
      <c r="A94" s="335" t="str">
        <f>PLANILHA!A119</f>
        <v>2.8.4</v>
      </c>
      <c r="B94" s="360" t="str">
        <f>PLANILHA!D119</f>
        <v>PORTAO EM CHAPA VINCADA, INCLUSIVE FERRAGENS, NA(S) ESPECIFICACAO(OES):- 1 FOLHA - PARA PEDESTRES - ANEXO A-048 (ESQ.) /M2</v>
      </c>
      <c r="C94" s="903" t="s">
        <v>482</v>
      </c>
      <c r="D94" s="903"/>
      <c r="E94" s="903"/>
      <c r="F94" s="903"/>
      <c r="G94" s="903"/>
      <c r="H94" s="337">
        <v>6.3</v>
      </c>
      <c r="I94" s="357"/>
      <c r="J94" s="358"/>
      <c r="K94" s="351"/>
      <c r="L94" s="367"/>
      <c r="M94" s="368"/>
      <c r="N94" s="304"/>
      <c r="O94" s="304"/>
      <c r="P94" s="304"/>
    </row>
    <row r="95" spans="1:16" x14ac:dyDescent="0.2">
      <c r="A95" s="256" t="str">
        <f>PLANILHA!A120</f>
        <v>2.8.5</v>
      </c>
      <c r="B95" s="320" t="str">
        <f>PLANILHA!D120</f>
        <v>GUICHE EM ALUMINIO/VIDRO 0,80x1,10m</v>
      </c>
      <c r="C95" s="902" t="s">
        <v>486</v>
      </c>
      <c r="D95" s="902"/>
      <c r="E95" s="902"/>
      <c r="F95" s="902"/>
      <c r="G95" s="902"/>
      <c r="H95" s="334">
        <v>1</v>
      </c>
      <c r="I95" s="357"/>
      <c r="J95" s="358"/>
      <c r="K95" s="351"/>
      <c r="L95" s="367"/>
      <c r="M95" s="368"/>
      <c r="N95" s="304"/>
      <c r="O95" s="304"/>
      <c r="P95" s="304"/>
    </row>
    <row r="96" spans="1:16" x14ac:dyDescent="0.2">
      <c r="A96" s="327" t="str">
        <f>PLANILHA!A123</f>
        <v>2.9</v>
      </c>
      <c r="B96" s="361" t="str">
        <f>PLANILHA!D123</f>
        <v>LOUÇAS, METAIS, ACESSÓRIOS E ACESSIBILIDADE</v>
      </c>
      <c r="C96" s="322"/>
      <c r="D96" s="322"/>
      <c r="E96" s="322"/>
      <c r="F96" s="322"/>
      <c r="G96" s="322"/>
      <c r="H96" s="323"/>
      <c r="I96" s="357"/>
      <c r="J96" s="358"/>
      <c r="K96" s="351"/>
      <c r="L96" s="367"/>
      <c r="M96" s="368"/>
      <c r="N96" s="304"/>
      <c r="O96" s="304"/>
      <c r="P96" s="304"/>
    </row>
    <row r="97" spans="1:16" x14ac:dyDescent="0.2">
      <c r="A97" s="327" t="str">
        <f>PLANILHA!A124</f>
        <v>2.9.1</v>
      </c>
      <c r="B97" s="361" t="str">
        <f>PLANILHA!D124</f>
        <v>LOUÇAS, METAIS E ACESSÓRIOS</v>
      </c>
      <c r="C97" s="322"/>
      <c r="D97" s="322"/>
      <c r="E97" s="322"/>
      <c r="F97" s="322"/>
      <c r="G97" s="322"/>
      <c r="H97" s="323"/>
      <c r="I97" s="357"/>
      <c r="J97" s="358"/>
      <c r="K97" s="351"/>
      <c r="L97" s="350"/>
      <c r="M97" s="352"/>
      <c r="N97" s="302"/>
      <c r="O97" s="302"/>
      <c r="P97" s="302"/>
    </row>
    <row r="98" spans="1:16" x14ac:dyDescent="0.2">
      <c r="A98" s="363" t="str">
        <f>PLANILHA!A125</f>
        <v>2.9.1.1</v>
      </c>
      <c r="B98" s="320" t="str">
        <f>PLANILHA!D125</f>
        <v>BANCADA DE GRANITO CINZA ANDORINHA, ESPESSURA DE 2,5CM /M2</v>
      </c>
      <c r="C98" s="884" t="s">
        <v>487</v>
      </c>
      <c r="D98" s="884"/>
      <c r="E98" s="884"/>
      <c r="F98" s="884"/>
      <c r="G98" s="884"/>
      <c r="H98" s="362">
        <v>7.23</v>
      </c>
      <c r="I98" s="357"/>
      <c r="J98" s="358"/>
      <c r="K98" s="351"/>
      <c r="L98" s="350"/>
      <c r="M98" s="352"/>
      <c r="N98" s="302"/>
      <c r="O98" s="302"/>
      <c r="P98" s="302"/>
    </row>
    <row r="99" spans="1:16" ht="25.5" x14ac:dyDescent="0.2">
      <c r="A99" s="363" t="str">
        <f>PLANILHA!A126</f>
        <v>2.9.1.2</v>
      </c>
      <c r="B99" s="320" t="str">
        <f>PLANILHA!D126</f>
        <v>FRONTAO/ESPELHO EM GRANITO CINZA ANDORINHA COM H=10CM, ESP=2CM /M</v>
      </c>
      <c r="C99" s="884" t="s">
        <v>488</v>
      </c>
      <c r="D99" s="884"/>
      <c r="E99" s="884"/>
      <c r="F99" s="884"/>
      <c r="G99" s="884"/>
      <c r="H99" s="362">
        <v>8.1300000000000008</v>
      </c>
      <c r="I99" s="357"/>
      <c r="J99" s="358"/>
      <c r="K99" s="351"/>
      <c r="L99" s="350"/>
      <c r="M99" s="352"/>
      <c r="N99" s="302"/>
      <c r="O99" s="302"/>
      <c r="P99" s="302"/>
    </row>
    <row r="100" spans="1:16" ht="25.5" x14ac:dyDescent="0.2">
      <c r="A100" s="363" t="str">
        <f>PLANILHA!A127</f>
        <v>2.9.1.3</v>
      </c>
      <c r="B100" s="320" t="str">
        <f>PLANILHA!D127</f>
        <v>SUPORTE MAO-FRANCESA EM ACO, ABAS IGUAIS 40 CM, CAPACIDADE MINIMA 70 KG, BRANCO</v>
      </c>
      <c r="C100" s="884" t="s">
        <v>489</v>
      </c>
      <c r="D100" s="884"/>
      <c r="E100" s="884"/>
      <c r="F100" s="884"/>
      <c r="G100" s="884"/>
      <c r="H100" s="362">
        <v>33</v>
      </c>
      <c r="I100" s="357"/>
      <c r="J100" s="358"/>
      <c r="K100" s="351"/>
      <c r="L100" s="350"/>
      <c r="M100" s="352"/>
      <c r="N100" s="302"/>
      <c r="O100" s="302"/>
      <c r="P100" s="302"/>
    </row>
    <row r="101" spans="1:16" ht="38.25" x14ac:dyDescent="0.2">
      <c r="A101" s="363" t="str">
        <f>PLANILHA!A128</f>
        <v>2.9.1.4</v>
      </c>
      <c r="B101" s="320" t="str">
        <f>PLANILHA!D128</f>
        <v>CUBA DE EMBUTIR DE AÇO INOXIDÁVEL MÉDIA, INCLUSO VÁLVULA TIPO AMERICANA EM METAL CROMADO E SIFÃO FLEXÍVEL EM PVC - FORNECIMENTO E INSTALAÇÃO. AF_01/2020</v>
      </c>
      <c r="C101" s="884" t="s">
        <v>490</v>
      </c>
      <c r="D101" s="884"/>
      <c r="E101" s="884"/>
      <c r="F101" s="884"/>
      <c r="G101" s="884"/>
      <c r="H101" s="362">
        <v>2</v>
      </c>
      <c r="I101" s="357"/>
      <c r="J101" s="358"/>
      <c r="K101" s="351"/>
      <c r="L101" s="350"/>
      <c r="M101" s="352"/>
      <c r="N101" s="302"/>
      <c r="O101" s="302"/>
      <c r="P101" s="302"/>
    </row>
    <row r="102" spans="1:16" ht="38.25" x14ac:dyDescent="0.2">
      <c r="A102" s="363" t="str">
        <f>PLANILHA!A129</f>
        <v>2.9.1.5</v>
      </c>
      <c r="B102" s="320" t="str">
        <f>PLANILHA!D129</f>
        <v>CUBA DE EMBUTIR DE AÇO INOXIDÁVEL MÉDIA, INCLUSO VÁLVULA TIPO AMERICANA E SIFÃO TIPO GARRAFA EM METAL CROMADO - FORNECIMENTO E INSTALAÇÃO. AF_01/2020</v>
      </c>
      <c r="C102" s="884" t="s">
        <v>491</v>
      </c>
      <c r="D102" s="884"/>
      <c r="E102" s="884"/>
      <c r="F102" s="884"/>
      <c r="G102" s="884"/>
      <c r="H102" s="362">
        <v>5</v>
      </c>
      <c r="I102" s="357"/>
      <c r="J102" s="358"/>
      <c r="K102" s="351"/>
      <c r="L102" s="350"/>
      <c r="M102" s="352"/>
      <c r="N102" s="302"/>
      <c r="O102" s="302"/>
      <c r="P102" s="302"/>
    </row>
    <row r="103" spans="1:16" s="304" customFormat="1" ht="25.5" x14ac:dyDescent="0.2">
      <c r="A103" s="364" t="str">
        <f>PLANILHA!A130</f>
        <v>2.9.1.6</v>
      </c>
      <c r="B103" s="360" t="str">
        <f>PLANILHA!D130</f>
        <v>TORNEIRA CROMADA TUBO MÓVEL, DE MESA, 1/2 OU 3/4, PARA PIA DE COZINHA, PADRÃO ALTO - FORNECIMENTO E INSTALAÇÃO. AF_01/2020</v>
      </c>
      <c r="C103" s="884" t="s">
        <v>490</v>
      </c>
      <c r="D103" s="884"/>
      <c r="E103" s="884"/>
      <c r="F103" s="884"/>
      <c r="G103" s="884"/>
      <c r="H103" s="362">
        <v>2</v>
      </c>
      <c r="I103" s="369"/>
      <c r="J103" s="367"/>
      <c r="K103" s="370"/>
      <c r="L103" s="358"/>
      <c r="M103" s="359"/>
      <c r="N103" s="120"/>
      <c r="O103" s="120"/>
      <c r="P103" s="120"/>
    </row>
    <row r="104" spans="1:16" s="304" customFormat="1" ht="38.25" x14ac:dyDescent="0.2">
      <c r="A104" s="364" t="str">
        <f>PLANILHA!A131</f>
        <v>2.9.1.7</v>
      </c>
      <c r="B104" s="360" t="str">
        <f>PLANILHA!D131</f>
        <v>TORNEIRA PARA PIA DE ACIONAMENTO HIDROMECANICO, C/FECHAMENTO AUTOMATICO, ACABAMENTO L.C., PRESSMATIC 120 DE PAREDE, REF. 17160706 1/2" E 3/4" DA DOCOL OU SIMILAR /UN</v>
      </c>
      <c r="C104" s="892" t="s">
        <v>492</v>
      </c>
      <c r="D104" s="892"/>
      <c r="E104" s="892"/>
      <c r="F104" s="892"/>
      <c r="G104" s="892"/>
      <c r="H104" s="338">
        <v>11</v>
      </c>
      <c r="I104" s="357"/>
      <c r="J104" s="367"/>
      <c r="K104" s="370"/>
      <c r="L104" s="358"/>
      <c r="M104" s="359"/>
      <c r="N104" s="120"/>
      <c r="O104" s="120"/>
      <c r="P104" s="120"/>
    </row>
    <row r="105" spans="1:16" s="304" customFormat="1" ht="25.5" x14ac:dyDescent="0.2">
      <c r="A105" s="364" t="str">
        <f>PLANILHA!A132</f>
        <v>2.9.1.8</v>
      </c>
      <c r="B105" s="360" t="str">
        <f>PLANILHA!D132</f>
        <v>ENGATE FLEXÍVEL EM PLÁSTICO BRANCO, 1/2 X 30CM - FORNECIMENTO E INSTALAÇÃO. AF_01/2020</v>
      </c>
      <c r="C105" s="892" t="s">
        <v>488</v>
      </c>
      <c r="D105" s="892"/>
      <c r="E105" s="892"/>
      <c r="F105" s="892"/>
      <c r="G105" s="892"/>
      <c r="H105" s="338">
        <v>2</v>
      </c>
      <c r="I105" s="369"/>
      <c r="J105" s="367"/>
      <c r="K105" s="370"/>
      <c r="L105" s="358"/>
      <c r="M105" s="359"/>
      <c r="N105" s="120"/>
      <c r="O105" s="120"/>
      <c r="P105" s="120"/>
    </row>
    <row r="106" spans="1:16" s="304" customFormat="1" ht="25.5" x14ac:dyDescent="0.2">
      <c r="A106" s="363" t="str">
        <f>PLANILHA!A133</f>
        <v>2.9.1.9</v>
      </c>
      <c r="B106" s="320" t="str">
        <f>PLANILHA!D133</f>
        <v>SIFÃO DO TIPO FLEXÍVEL EM PVC 1  X 1.1/2  - FORNECIMENTO E INSTALAÇÃO. AF_01/2020</v>
      </c>
      <c r="C106" s="892" t="s">
        <v>488</v>
      </c>
      <c r="D106" s="892"/>
      <c r="E106" s="892"/>
      <c r="F106" s="892"/>
      <c r="G106" s="892"/>
      <c r="H106" s="338">
        <v>2</v>
      </c>
      <c r="I106" s="369"/>
      <c r="J106" s="367"/>
      <c r="K106" s="370"/>
      <c r="L106" s="358"/>
      <c r="M106" s="359"/>
      <c r="N106" s="120"/>
      <c r="O106" s="120"/>
      <c r="P106" s="120"/>
    </row>
    <row r="107" spans="1:16" s="304" customFormat="1" ht="51" x14ac:dyDescent="0.2">
      <c r="A107" s="363" t="str">
        <f>PLANILHA!A134</f>
        <v>2.9.1.10</v>
      </c>
      <c r="B107" s="320" t="str">
        <f>PLANILHA!D134</f>
        <v>BACIA SANITARIA SIFONADA DE LOUCA BRANCA, LINHA RAVENA, REF. P 9.17 DA DECA OU SIMILAR, INCLUSIVE PERTENCES, COM TUBO DE LIGACAO E COBERTURA DE BOLSA CROMADOS (ESTEVES OU SIMILAR) /UN</v>
      </c>
      <c r="C107" s="884" t="s">
        <v>491</v>
      </c>
      <c r="D107" s="884"/>
      <c r="E107" s="884"/>
      <c r="F107" s="884"/>
      <c r="G107" s="884"/>
      <c r="H107" s="362">
        <v>17</v>
      </c>
      <c r="I107" s="369"/>
      <c r="J107" s="367"/>
      <c r="K107" s="370"/>
      <c r="L107" s="358"/>
      <c r="M107" s="359"/>
      <c r="N107" s="120"/>
      <c r="O107" s="120"/>
      <c r="P107" s="120"/>
    </row>
    <row r="108" spans="1:16" s="304" customFormat="1" ht="25.5" x14ac:dyDescent="0.2">
      <c r="A108" s="363" t="str">
        <f>PLANILHA!A135</f>
        <v>2.9.1.11</v>
      </c>
      <c r="B108" s="320" t="str">
        <f>PLANILHA!D135</f>
        <v>ASSENTO UNIVERSAL PARA BACIA SANITARIA, EM POLIPROPILENO LINHA EVOLUTION SOFT CLOSE DA TUPAN OU SIMILAR /UN</v>
      </c>
      <c r="C108" s="884" t="s">
        <v>491</v>
      </c>
      <c r="D108" s="884"/>
      <c r="E108" s="884"/>
      <c r="F108" s="884"/>
      <c r="G108" s="884"/>
      <c r="H108" s="362">
        <v>17</v>
      </c>
      <c r="I108" s="369"/>
      <c r="J108" s="367"/>
      <c r="K108" s="370"/>
      <c r="L108" s="358"/>
      <c r="M108" s="359"/>
      <c r="N108" s="120"/>
      <c r="O108" s="120"/>
      <c r="P108" s="120"/>
    </row>
    <row r="109" spans="1:16" s="304" customFormat="1" ht="25.5" x14ac:dyDescent="0.2">
      <c r="A109" s="363" t="str">
        <f>PLANILHA!A136</f>
        <v>2.9.1.12</v>
      </c>
      <c r="B109" s="320" t="str">
        <f>PLANILHA!D136</f>
        <v>VÁLVULA DE DESCARGA METÁLICA, BASE 1 1/2 ", ACABAMENTO METALICO CROMADO - FORNECIMENTO E INSTALAÇÃO. AF_01/2019</v>
      </c>
      <c r="C109" s="884" t="s">
        <v>491</v>
      </c>
      <c r="D109" s="884"/>
      <c r="E109" s="884"/>
      <c r="F109" s="884"/>
      <c r="G109" s="884"/>
      <c r="H109" s="362">
        <v>17</v>
      </c>
      <c r="I109" s="369"/>
      <c r="J109" s="367"/>
      <c r="K109" s="370"/>
      <c r="L109" s="358"/>
      <c r="M109" s="359"/>
      <c r="N109" s="120"/>
      <c r="O109" s="120"/>
      <c r="P109" s="120"/>
    </row>
    <row r="110" spans="1:16" s="304" customFormat="1" ht="25.5" x14ac:dyDescent="0.2">
      <c r="A110" s="363" t="str">
        <f>PLANILHA!A137</f>
        <v>2.9.1.13</v>
      </c>
      <c r="B110" s="320" t="str">
        <f>PLANILHA!D137</f>
        <v>PAPELEIRA DE PAREDE EM METAL CROMADO SEM TAMPA, INCLUSO FIXAÇÃO. AF_01/2020</v>
      </c>
      <c r="C110" s="884" t="s">
        <v>491</v>
      </c>
      <c r="D110" s="884"/>
      <c r="E110" s="884"/>
      <c r="F110" s="884"/>
      <c r="G110" s="884"/>
      <c r="H110" s="362">
        <v>19</v>
      </c>
      <c r="I110" s="369"/>
      <c r="J110" s="367"/>
      <c r="K110" s="370"/>
      <c r="L110" s="358"/>
      <c r="M110" s="359"/>
      <c r="N110" s="120"/>
      <c r="O110" s="120"/>
      <c r="P110" s="120"/>
    </row>
    <row r="111" spans="1:16" s="304" customFormat="1" ht="25.5" x14ac:dyDescent="0.2">
      <c r="A111" s="363" t="str">
        <f>PLANILHA!A138</f>
        <v>2.9.1.14</v>
      </c>
      <c r="B111" s="320" t="str">
        <f>PLANILHA!D138</f>
        <v>SABONETEIRA PLASTICA TIPO DISPENSER PARA SABONETE LIQUIDO COM RESERVATORIO 800 A 1500 ML, INCLUSO FIXAÇÃO. AF_01/2020</v>
      </c>
      <c r="C111" s="884" t="s">
        <v>491</v>
      </c>
      <c r="D111" s="884"/>
      <c r="E111" s="884"/>
      <c r="F111" s="884"/>
      <c r="G111" s="884"/>
      <c r="H111" s="362">
        <v>11</v>
      </c>
      <c r="I111" s="369"/>
      <c r="J111" s="367"/>
      <c r="K111" s="370"/>
      <c r="L111" s="358"/>
      <c r="M111" s="359"/>
      <c r="N111" s="120"/>
      <c r="O111" s="120"/>
      <c r="P111" s="120"/>
    </row>
    <row r="112" spans="1:16" s="304" customFormat="1" ht="25.5" x14ac:dyDescent="0.2">
      <c r="A112" s="363" t="str">
        <f>PLANILHA!A139</f>
        <v>2.9.1.15</v>
      </c>
      <c r="B112" s="320" t="str">
        <f>PLANILHA!D139</f>
        <v>TOALHEIRO PLASTICO TIPO DISPENSER PARA PAPEL TOALHA INTERFOLHADO /UN</v>
      </c>
      <c r="C112" s="884" t="s">
        <v>491</v>
      </c>
      <c r="D112" s="884"/>
      <c r="E112" s="884"/>
      <c r="F112" s="884"/>
      <c r="G112" s="884"/>
      <c r="H112" s="362">
        <v>13</v>
      </c>
      <c r="I112" s="369"/>
      <c r="J112" s="367"/>
      <c r="K112" s="370"/>
      <c r="L112" s="358"/>
      <c r="M112" s="359"/>
      <c r="N112" s="120"/>
      <c r="O112" s="120"/>
      <c r="P112" s="120"/>
    </row>
    <row r="113" spans="1:16" s="304" customFormat="1" ht="38.25" x14ac:dyDescent="0.2">
      <c r="A113" s="363" t="str">
        <f>PLANILHA!A140</f>
        <v>2.9.1.16</v>
      </c>
      <c r="B113" s="320" t="str">
        <f>PLANILHA!D140</f>
        <v>ESPELHO CRISTAL, ESPESSURA 4MM FIXADO COM BOTAO FRANCES DE PLASTICO CROMADO, PARAFUSO E BUCHA, SEM MOLDURA - FORNECIMENTO E INSTALACAO /M2</v>
      </c>
      <c r="C113" s="884" t="s">
        <v>493</v>
      </c>
      <c r="D113" s="884"/>
      <c r="E113" s="884"/>
      <c r="F113" s="884"/>
      <c r="G113" s="884"/>
      <c r="H113" s="362">
        <v>1.6</v>
      </c>
      <c r="I113" s="369"/>
      <c r="J113" s="367"/>
      <c r="K113" s="370"/>
      <c r="L113" s="358"/>
      <c r="M113" s="359"/>
      <c r="N113" s="120"/>
      <c r="O113" s="120"/>
      <c r="P113" s="120"/>
    </row>
    <row r="114" spans="1:16" s="304" customFormat="1" x14ac:dyDescent="0.2">
      <c r="A114" s="363" t="str">
        <f>PLANILHA!A141</f>
        <v>2.9.1.17</v>
      </c>
      <c r="B114" s="320" t="str">
        <f>PLANILHA!D141</f>
        <v>TARJETA TIPO LIVRE/OCUPADO PARA PORTA DE BANHEIRO. AF_12/2019</v>
      </c>
      <c r="C114" s="884" t="s">
        <v>491</v>
      </c>
      <c r="D114" s="884"/>
      <c r="E114" s="884"/>
      <c r="F114" s="884"/>
      <c r="G114" s="884"/>
      <c r="H114" s="362">
        <v>10</v>
      </c>
      <c r="I114" s="369"/>
      <c r="J114" s="367"/>
      <c r="K114" s="370"/>
      <c r="L114" s="358"/>
      <c r="M114" s="359"/>
      <c r="N114" s="120"/>
      <c r="O114" s="120"/>
      <c r="P114" s="120"/>
    </row>
    <row r="115" spans="1:16" x14ac:dyDescent="0.2">
      <c r="A115" s="327" t="str">
        <f>PLANILHA!A144</f>
        <v>2.9.2</v>
      </c>
      <c r="B115" s="361" t="str">
        <f>PLANILHA!D144</f>
        <v>ACESSIBILIDADE</v>
      </c>
      <c r="C115" s="322"/>
      <c r="D115" s="322"/>
      <c r="E115" s="322"/>
      <c r="F115" s="322"/>
      <c r="G115" s="322"/>
      <c r="H115" s="323"/>
      <c r="I115" s="357"/>
      <c r="J115" s="358"/>
      <c r="K115" s="351"/>
      <c r="L115" s="350"/>
      <c r="M115" s="352"/>
      <c r="N115" s="302"/>
      <c r="O115" s="302"/>
      <c r="P115" s="302"/>
    </row>
    <row r="116" spans="1:16" ht="51" x14ac:dyDescent="0.2">
      <c r="A116" s="363" t="str">
        <f>PLANILHA!A145</f>
        <v>2.9.2.1</v>
      </c>
      <c r="B116" s="320" t="str">
        <f>PLANILHA!D145</f>
        <v>VASO SANITARIO SIFONADO CONVENCIONAL PARA PCD SEM FURO FRONTAL COM LOUÇA BRANCA SEM ASSENTO, INCLUSO CONJUNTO DE LIGAÇÃO PARA BACIA SANITÁRIA AJUSTÁVEL - FORNECIMENTO E INSTALAÇÃO. AF_01/2020</v>
      </c>
      <c r="C116" s="884" t="s">
        <v>494</v>
      </c>
      <c r="D116" s="884"/>
      <c r="E116" s="884"/>
      <c r="F116" s="884"/>
      <c r="G116" s="884"/>
      <c r="H116" s="362">
        <v>2</v>
      </c>
      <c r="I116" s="371"/>
      <c r="J116" s="358"/>
      <c r="K116" s="351"/>
      <c r="L116" s="350"/>
      <c r="M116" s="352"/>
      <c r="N116" s="302"/>
      <c r="O116" s="302"/>
      <c r="P116" s="302"/>
    </row>
    <row r="117" spans="1:16" ht="25.5" x14ac:dyDescent="0.2">
      <c r="A117" s="363" t="str">
        <f>PLANILHA!A146</f>
        <v>2.9.2.2</v>
      </c>
      <c r="B117" s="320" t="str">
        <f>PLANILHA!D146</f>
        <v>ASSENTO UNIVERSAL PARA BACIA SANITARIA, EM POLIPROPILENO LINHA EVOLUTION SOFT CLOSE DA TUPAN OU SIMILAR /UN</v>
      </c>
      <c r="C117" s="884" t="s">
        <v>494</v>
      </c>
      <c r="D117" s="884"/>
      <c r="E117" s="884"/>
      <c r="F117" s="884"/>
      <c r="G117" s="884"/>
      <c r="H117" s="362">
        <v>2</v>
      </c>
      <c r="I117" s="371"/>
      <c r="J117" s="358"/>
      <c r="K117" s="351"/>
      <c r="L117" s="350"/>
      <c r="M117" s="352"/>
      <c r="N117" s="302"/>
      <c r="O117" s="302"/>
      <c r="P117" s="302"/>
    </row>
    <row r="118" spans="1:16" ht="38.25" x14ac:dyDescent="0.2">
      <c r="A118" s="363" t="str">
        <f>PLANILHA!A147</f>
        <v>2.9.2.3</v>
      </c>
      <c r="B118" s="320" t="str">
        <f>PLANILHA!D147</f>
        <v>SINAPI - 100867 - BARRA DE APOIO RETA, EM ACO INOX POLIDO, COMPRIMENTO 70 CM,  FIXADA NA PAREDE - FORNECIMENTO E INSTALACAO. AF_01/2020 /UN</v>
      </c>
      <c r="C118" s="884" t="s">
        <v>494</v>
      </c>
      <c r="D118" s="884"/>
      <c r="E118" s="884"/>
      <c r="F118" s="884"/>
      <c r="G118" s="884"/>
      <c r="H118" s="362">
        <v>2</v>
      </c>
      <c r="I118" s="371"/>
      <c r="J118" s="358"/>
      <c r="K118" s="351"/>
      <c r="L118" s="350"/>
      <c r="M118" s="352"/>
      <c r="N118" s="302"/>
      <c r="O118" s="302"/>
      <c r="P118" s="302"/>
    </row>
    <row r="119" spans="1:16" s="304" customFormat="1" ht="25.5" x14ac:dyDescent="0.2">
      <c r="A119" s="363" t="str">
        <f>PLANILHA!A148</f>
        <v>2.9.2.4</v>
      </c>
      <c r="B119" s="320" t="str">
        <f>PLANILHA!D148</f>
        <v>PUXADOR PARA PCD, FIXADO NA PORTA - FORNECIMENTO E INSTALAÇÃO. AF_01/2020</v>
      </c>
      <c r="C119" s="884" t="s">
        <v>494</v>
      </c>
      <c r="D119" s="884"/>
      <c r="E119" s="884"/>
      <c r="F119" s="884"/>
      <c r="G119" s="884"/>
      <c r="H119" s="362">
        <v>2</v>
      </c>
      <c r="I119" s="371"/>
      <c r="J119" s="367"/>
      <c r="K119" s="370"/>
      <c r="L119" s="358"/>
      <c r="M119" s="359"/>
      <c r="N119" s="120"/>
      <c r="O119" s="120"/>
      <c r="P119" s="120"/>
    </row>
    <row r="120" spans="1:16" s="304" customFormat="1" ht="25.5" x14ac:dyDescent="0.2">
      <c r="A120" s="363" t="str">
        <f>PLANILHA!A149</f>
        <v>2.9.2.5</v>
      </c>
      <c r="B120" s="320" t="str">
        <f>PLANILHA!D149</f>
        <v>VALVULA DE DESCARGA 1 1/2" SEM ACABAMENTO (BASE), DOCOL OU SIMILAR /UN</v>
      </c>
      <c r="C120" s="884" t="s">
        <v>494</v>
      </c>
      <c r="D120" s="884"/>
      <c r="E120" s="884"/>
      <c r="F120" s="884"/>
      <c r="G120" s="884"/>
      <c r="H120" s="338">
        <v>2</v>
      </c>
      <c r="I120" s="372"/>
      <c r="J120" s="367"/>
      <c r="K120" s="370"/>
      <c r="L120" s="358"/>
      <c r="M120" s="359"/>
      <c r="N120" s="120"/>
      <c r="O120" s="120"/>
      <c r="P120" s="120"/>
    </row>
    <row r="121" spans="1:16" s="304" customFormat="1" ht="25.5" x14ac:dyDescent="0.2">
      <c r="A121" s="363" t="str">
        <f>PLANILHA!A150</f>
        <v>2.9.2.6</v>
      </c>
      <c r="B121" s="320" t="str">
        <f>PLANILHA!D150</f>
        <v>ACABAMENTO PARA VALVULA DE DESCARGA PARA DEFICIENTE FISICO VD BENEFIT COD 00184906 DA DOCOL OU SIMILAR /UN</v>
      </c>
      <c r="C121" s="884" t="s">
        <v>494</v>
      </c>
      <c r="D121" s="884"/>
      <c r="E121" s="884"/>
      <c r="F121" s="884"/>
      <c r="G121" s="884"/>
      <c r="H121" s="338">
        <v>2</v>
      </c>
      <c r="I121" s="372"/>
      <c r="J121" s="367"/>
      <c r="K121" s="370"/>
      <c r="L121" s="358"/>
      <c r="M121" s="359"/>
      <c r="N121" s="120"/>
      <c r="O121" s="120"/>
      <c r="P121" s="120"/>
    </row>
    <row r="122" spans="1:16" s="304" customFormat="1" ht="25.5" x14ac:dyDescent="0.2">
      <c r="A122" s="363" t="str">
        <f>PLANILHA!A151</f>
        <v>2.9.2.7</v>
      </c>
      <c r="B122" s="320" t="str">
        <f>PLANILHA!D151</f>
        <v>TORNEIRA PRESSMATIC DE MESA PARA DEFICIENTE FISICO BENEFI REF. 00490706 1/2" DA DOCOL OU SIMILAR /UN</v>
      </c>
      <c r="C122" s="892" t="s">
        <v>492</v>
      </c>
      <c r="D122" s="892"/>
      <c r="E122" s="892"/>
      <c r="F122" s="892"/>
      <c r="G122" s="892"/>
      <c r="H122" s="337">
        <v>2</v>
      </c>
      <c r="I122" s="372"/>
      <c r="J122" s="373"/>
      <c r="K122" s="370"/>
      <c r="L122" s="358"/>
      <c r="M122" s="359"/>
      <c r="N122" s="120"/>
      <c r="O122" s="120"/>
      <c r="P122" s="120"/>
    </row>
    <row r="123" spans="1:16" x14ac:dyDescent="0.2">
      <c r="A123" s="327" t="str">
        <f>PLANILHA!A154</f>
        <v>2.10</v>
      </c>
      <c r="B123" s="361" t="str">
        <f>PLANILHA!D154</f>
        <v>ELÉTRICA</v>
      </c>
      <c r="C123" s="322"/>
      <c r="D123" s="322"/>
      <c r="E123" s="322"/>
      <c r="F123" s="322"/>
      <c r="G123" s="322"/>
      <c r="H123" s="323"/>
      <c r="I123" s="357"/>
      <c r="J123" s="358"/>
      <c r="K123" s="351"/>
      <c r="L123" s="350"/>
      <c r="M123" s="352"/>
      <c r="N123" s="302"/>
      <c r="O123" s="302"/>
      <c r="P123" s="302"/>
    </row>
    <row r="124" spans="1:16" x14ac:dyDescent="0.2">
      <c r="A124" s="327" t="str">
        <f>PLANILHA!A155</f>
        <v>2.10.1</v>
      </c>
      <c r="B124" s="361" t="str">
        <f>PLANILHA!D155</f>
        <v>ALIMENTAÇÃO REDE ELÉTRICA E QUADROS</v>
      </c>
      <c r="C124" s="322"/>
      <c r="D124" s="322"/>
      <c r="E124" s="322"/>
      <c r="F124" s="322"/>
      <c r="G124" s="322"/>
      <c r="H124" s="323"/>
      <c r="I124" s="357"/>
      <c r="J124" s="358"/>
      <c r="K124" s="351"/>
      <c r="L124" s="350"/>
      <c r="M124" s="352"/>
      <c r="N124" s="302"/>
      <c r="O124" s="302"/>
      <c r="P124" s="302"/>
    </row>
    <row r="125" spans="1:16" ht="25.5" customHeight="1" x14ac:dyDescent="0.2">
      <c r="A125" s="363" t="str">
        <f>PLANILHA!A156</f>
        <v>2.10.1.1</v>
      </c>
      <c r="B125" s="320" t="str">
        <f>PLANILHA!D156</f>
        <v>QUADRO DE DISTRIBUIÇÃO DE ENERGIA EM CHAPA DE AÇO GALVANIZADO, DE EMBUTIR, COM BARRAMENTO TRIFÁSICO, PARA 30 DISJUNTORES DIN 225A - FORNECIMENTO E INSTALAÇÃO. AF_10/2020</v>
      </c>
      <c r="C125" s="884" t="s">
        <v>482</v>
      </c>
      <c r="D125" s="884"/>
      <c r="E125" s="884"/>
      <c r="F125" s="884"/>
      <c r="G125" s="884"/>
      <c r="H125" s="362">
        <v>1</v>
      </c>
      <c r="I125" s="357"/>
      <c r="J125" s="358"/>
      <c r="K125" s="351"/>
      <c r="L125" s="350"/>
      <c r="M125" s="352"/>
      <c r="N125" s="302"/>
      <c r="O125" s="302"/>
      <c r="P125" s="302"/>
    </row>
    <row r="126" spans="1:16" ht="25.5" customHeight="1" x14ac:dyDescent="0.2">
      <c r="A126" s="363" t="str">
        <f>PLANILHA!A157</f>
        <v>2.10.1.2</v>
      </c>
      <c r="B126" s="320" t="str">
        <f>PLANILHA!D157</f>
        <v>- TRIFASICO DE 24,48 A 35,05 KW /UN</v>
      </c>
      <c r="C126" s="884" t="s">
        <v>482</v>
      </c>
      <c r="D126" s="884"/>
      <c r="E126" s="884"/>
      <c r="F126" s="884"/>
      <c r="G126" s="884"/>
      <c r="H126" s="362">
        <v>1</v>
      </c>
      <c r="I126" s="357"/>
      <c r="J126" s="358"/>
      <c r="K126" s="351"/>
      <c r="L126" s="350"/>
      <c r="M126" s="352"/>
      <c r="N126" s="302"/>
      <c r="O126" s="302"/>
      <c r="P126" s="302"/>
    </row>
    <row r="127" spans="1:16" ht="42" customHeight="1" x14ac:dyDescent="0.2">
      <c r="A127" s="363" t="str">
        <f>PLANILHA!A158</f>
        <v>2.10.1.3</v>
      </c>
      <c r="B127" s="320" t="str">
        <f>PLANILHA!D158</f>
        <v>DISJUNTOR MONOPOLAR TIPO DIN, CORRENTE NOMINAL DE 32A - FORNECIMENTO E INSTALAÇÃO. AF_10/2020</v>
      </c>
      <c r="C127" s="884" t="s">
        <v>495</v>
      </c>
      <c r="D127" s="884"/>
      <c r="E127" s="884"/>
      <c r="F127" s="884"/>
      <c r="G127" s="884"/>
      <c r="H127" s="362">
        <v>5</v>
      </c>
      <c r="I127" s="357"/>
      <c r="J127" s="358"/>
      <c r="K127" s="351"/>
      <c r="L127" s="350"/>
      <c r="M127" s="352"/>
      <c r="N127" s="302"/>
      <c r="O127" s="302"/>
      <c r="P127" s="302"/>
    </row>
    <row r="128" spans="1:16" ht="25.5" x14ac:dyDescent="0.2">
      <c r="A128" s="363" t="str">
        <f>PLANILHA!A159</f>
        <v>2.10.1.4</v>
      </c>
      <c r="B128" s="320" t="str">
        <f>PLANILHA!D159</f>
        <v>DISJUNTOR BIPOLAR TIPO DIN, CORRENTE NOMINAL DE 25A - FORNECIMENTO E INSTALAÇÃO. AF_10/2020</v>
      </c>
      <c r="C128" s="899" t="s">
        <v>496</v>
      </c>
      <c r="D128" s="900"/>
      <c r="E128" s="900"/>
      <c r="F128" s="900"/>
      <c r="G128" s="901"/>
      <c r="H128" s="362">
        <v>3</v>
      </c>
      <c r="I128" s="357"/>
      <c r="J128" s="358"/>
      <c r="K128" s="351"/>
      <c r="L128" s="350"/>
      <c r="M128" s="352"/>
      <c r="N128" s="302"/>
      <c r="O128" s="302"/>
      <c r="P128" s="302"/>
    </row>
    <row r="129" spans="1:16" ht="25.5" x14ac:dyDescent="0.2">
      <c r="A129" s="363" t="str">
        <f>PLANILHA!A160</f>
        <v>2.10.1.5</v>
      </c>
      <c r="B129" s="320" t="str">
        <f>PLANILHA!D160</f>
        <v>DISJUNTOR TERMOMAGNÉTICO TRIPOLAR , CORRENTE NOMINAL DE 200A - FORNECIMENTO E INSTALAÇÃO. AF_10/2020</v>
      </c>
      <c r="C129" s="884" t="s">
        <v>497</v>
      </c>
      <c r="D129" s="884"/>
      <c r="E129" s="884"/>
      <c r="F129" s="884"/>
      <c r="G129" s="884"/>
      <c r="H129" s="362">
        <v>3</v>
      </c>
      <c r="I129" s="357"/>
      <c r="J129" s="358"/>
      <c r="K129" s="351"/>
      <c r="L129" s="350"/>
      <c r="M129" s="352"/>
      <c r="N129" s="302"/>
      <c r="O129" s="302"/>
      <c r="P129" s="302"/>
    </row>
    <row r="130" spans="1:16" ht="38.25" x14ac:dyDescent="0.2">
      <c r="A130" s="363" t="str">
        <f>PLANILHA!A161</f>
        <v>2.10.1.6</v>
      </c>
      <c r="B130" s="320" t="str">
        <f>PLANILHA!D161</f>
        <v>CAIXA ENTERRADA ELÉTRICA RETANGULAR, EM CONCRETO PRÉ-MOLDADO, FUNDO COM BRITA, DIMENSÕES INTERNAS: 0,4X0,4X0,4 M. AF_12/2020</v>
      </c>
      <c r="C130" s="884" t="s">
        <v>498</v>
      </c>
      <c r="D130" s="884"/>
      <c r="E130" s="884"/>
      <c r="F130" s="884"/>
      <c r="G130" s="884"/>
      <c r="H130" s="362">
        <v>6</v>
      </c>
      <c r="I130" s="357"/>
      <c r="J130" s="358"/>
      <c r="K130" s="351"/>
      <c r="L130" s="350"/>
      <c r="M130" s="352"/>
      <c r="N130" s="302"/>
      <c r="O130" s="302"/>
      <c r="P130" s="302"/>
    </row>
    <row r="131" spans="1:16" ht="25.5" x14ac:dyDescent="0.2">
      <c r="A131" s="363" t="str">
        <f>PLANILHA!A162</f>
        <v>2.10.1.7</v>
      </c>
      <c r="B131" s="320" t="str">
        <f>PLANILHA!D162</f>
        <v>CABO DE COBRE FLEXÍVEL ISOLADO, 70 MM², ANTI-CHAMA 0,6/1,0 KV, PARA DISTRIBUIÇÃO - FORNECIMENTO E INSTALAÇÃO. AF_12/2015</v>
      </c>
      <c r="C131" s="884" t="s">
        <v>499</v>
      </c>
      <c r="D131" s="884"/>
      <c r="E131" s="884"/>
      <c r="F131" s="884"/>
      <c r="G131" s="884"/>
      <c r="H131" s="362">
        <v>153.51</v>
      </c>
      <c r="I131" s="357"/>
      <c r="J131" s="358"/>
      <c r="K131" s="351"/>
      <c r="L131" s="350"/>
      <c r="M131" s="352"/>
      <c r="N131" s="302"/>
      <c r="O131" s="302"/>
      <c r="P131" s="302"/>
    </row>
    <row r="132" spans="1:16" ht="25.5" x14ac:dyDescent="0.2">
      <c r="A132" s="363" t="str">
        <f>PLANILHA!A163</f>
        <v>2.10.1.8</v>
      </c>
      <c r="B132" s="320" t="str">
        <f>PLANILHA!D163</f>
        <v>ELETRODUTO FLEXÍVEL CORRUGADO, PEAD, DN 100 (4) - FORNECIMENTO E INSTALAÇÃO. AF_04/2016</v>
      </c>
      <c r="C132" s="884" t="s">
        <v>500</v>
      </c>
      <c r="D132" s="884"/>
      <c r="E132" s="884"/>
      <c r="F132" s="884"/>
      <c r="G132" s="884"/>
      <c r="H132" s="362">
        <v>28.75</v>
      </c>
      <c r="I132" s="357"/>
      <c r="J132" s="358"/>
      <c r="K132" s="351"/>
      <c r="L132" s="350"/>
      <c r="M132" s="352"/>
      <c r="N132" s="302"/>
      <c r="O132" s="302"/>
      <c r="P132" s="302"/>
    </row>
    <row r="133" spans="1:16" x14ac:dyDescent="0.2">
      <c r="A133" s="327" t="str">
        <f>PLANILHA!A164</f>
        <v>2.10.2</v>
      </c>
      <c r="B133" s="361" t="str">
        <f>PLANILHA!D164</f>
        <v xml:space="preserve">PONTOS ELÉTRICOS </v>
      </c>
      <c r="C133" s="322"/>
      <c r="D133" s="322"/>
      <c r="E133" s="322"/>
      <c r="F133" s="322"/>
      <c r="G133" s="322"/>
      <c r="H133" s="323"/>
      <c r="I133" s="357"/>
      <c r="J133" s="358"/>
      <c r="K133" s="351"/>
      <c r="L133" s="350"/>
      <c r="M133" s="352"/>
      <c r="N133" s="302"/>
      <c r="O133" s="302"/>
      <c r="P133" s="302"/>
    </row>
    <row r="134" spans="1:16" s="304" customFormat="1" ht="25.5" x14ac:dyDescent="0.2">
      <c r="A134" s="363" t="str">
        <f>PLANILHA!A165</f>
        <v>2.10.2.1</v>
      </c>
      <c r="B134" s="320" t="str">
        <f>PLANILHA!D165</f>
        <v>ABERTURA E FECHAMENTO DE RASGOS EM ALVENARIAS COM TALHADEIRA</v>
      </c>
      <c r="C134" s="884" t="s">
        <v>501</v>
      </c>
      <c r="D134" s="884"/>
      <c r="E134" s="884"/>
      <c r="F134" s="884"/>
      <c r="G134" s="884"/>
      <c r="H134" s="362">
        <v>21</v>
      </c>
      <c r="I134" s="369"/>
      <c r="J134" s="367"/>
      <c r="K134" s="370"/>
      <c r="L134" s="358"/>
      <c r="M134" s="359"/>
      <c r="N134" s="120"/>
      <c r="O134" s="120"/>
      <c r="P134" s="120"/>
    </row>
    <row r="135" spans="1:16" s="304" customFormat="1" x14ac:dyDescent="0.2">
      <c r="A135" s="363" t="str">
        <f>PLANILHA!A166</f>
        <v>2.10.2.2</v>
      </c>
      <c r="B135" s="320" t="str">
        <f>PLANILHA!D166</f>
        <v>CAIXA DE PASSAGEM 4X2" EM FERRO GALVANIZADO</v>
      </c>
      <c r="C135" s="884" t="s">
        <v>501</v>
      </c>
      <c r="D135" s="884"/>
      <c r="E135" s="884"/>
      <c r="F135" s="884"/>
      <c r="G135" s="884"/>
      <c r="H135" s="362">
        <v>19</v>
      </c>
      <c r="I135" s="357"/>
      <c r="J135" s="367"/>
      <c r="K135" s="370"/>
      <c r="L135" s="358"/>
      <c r="M135" s="359"/>
      <c r="N135" s="120"/>
      <c r="O135" s="120"/>
      <c r="P135" s="120"/>
    </row>
    <row r="136" spans="1:16" s="304" customFormat="1" ht="38.25" x14ac:dyDescent="0.2">
      <c r="A136" s="363" t="str">
        <f>PLANILHA!A167</f>
        <v>2.10.2.3</v>
      </c>
      <c r="B136" s="320" t="str">
        <f>PLANILHA!D167</f>
        <v>ELETRODUTO FLEXÍVEL CORRUGADO REFORÇADO, PVC, DN 25 MM (3/4"), PARA CIRCUITOS TERMINAIS, INSTALADO EM FORRO - FORNECIMENTO E INSTALAÇÃO. AF_12/2015</v>
      </c>
      <c r="C136" s="884" t="s">
        <v>501</v>
      </c>
      <c r="D136" s="884"/>
      <c r="E136" s="884"/>
      <c r="F136" s="884"/>
      <c r="G136" s="884"/>
      <c r="H136" s="362">
        <v>2</v>
      </c>
      <c r="I136" s="357"/>
      <c r="J136" s="367"/>
      <c r="K136" s="370"/>
      <c r="L136" s="358"/>
      <c r="M136" s="359"/>
      <c r="N136" s="120"/>
      <c r="O136" s="120"/>
      <c r="P136" s="120"/>
    </row>
    <row r="137" spans="1:16" s="304" customFormat="1" x14ac:dyDescent="0.2">
      <c r="A137" s="327" t="str">
        <f>PLANILHA!A175</f>
        <v>2.10.3</v>
      </c>
      <c r="B137" s="361" t="str">
        <f>PLANILHA!D175</f>
        <v>LUMINÁRIAS</v>
      </c>
      <c r="C137" s="322"/>
      <c r="D137" s="322"/>
      <c r="E137" s="322"/>
      <c r="F137" s="322"/>
      <c r="G137" s="322"/>
      <c r="H137" s="323"/>
      <c r="I137" s="369"/>
      <c r="J137" s="367"/>
      <c r="K137" s="370"/>
      <c r="L137" s="358"/>
      <c r="M137" s="359"/>
      <c r="N137" s="120"/>
      <c r="O137" s="120"/>
      <c r="P137" s="120"/>
    </row>
    <row r="138" spans="1:16" s="304" customFormat="1" x14ac:dyDescent="0.2">
      <c r="A138" s="374" t="str">
        <f>PLANILHA!A176</f>
        <v>2.10.3.1</v>
      </c>
      <c r="B138" s="325" t="str">
        <f>PLANILHA!D176</f>
        <v>LUMINARIA DE SOBREPOR BRANCA 2X32 W LSDP232 LUMILUZ</v>
      </c>
      <c r="C138" s="896" t="s">
        <v>501</v>
      </c>
      <c r="D138" s="897"/>
      <c r="E138" s="897"/>
      <c r="F138" s="897"/>
      <c r="G138" s="898"/>
      <c r="H138" s="375">
        <v>23</v>
      </c>
      <c r="I138" s="369"/>
      <c r="J138" s="367"/>
      <c r="K138" s="370"/>
      <c r="L138" s="358"/>
      <c r="M138" s="359"/>
      <c r="N138" s="120"/>
      <c r="O138" s="120"/>
      <c r="P138" s="120"/>
    </row>
    <row r="139" spans="1:16" x14ac:dyDescent="0.2">
      <c r="A139" s="327" t="str">
        <f>PLANILHA!A179</f>
        <v>2.11</v>
      </c>
      <c r="B139" s="361" t="str">
        <f>PLANILHA!D179</f>
        <v>INSTALAÇÕES HIDRÁULICAS/SANITÁRIAS/ÁGUAS PLUVIAIS</v>
      </c>
      <c r="C139" s="322"/>
      <c r="D139" s="322"/>
      <c r="E139" s="322"/>
      <c r="F139" s="322"/>
      <c r="G139" s="322"/>
      <c r="H139" s="323"/>
      <c r="I139" s="369"/>
      <c r="J139" s="358"/>
      <c r="K139" s="351"/>
      <c r="L139" s="350"/>
      <c r="M139" s="352"/>
      <c r="N139" s="302"/>
      <c r="O139" s="302"/>
      <c r="P139" s="302"/>
    </row>
    <row r="140" spans="1:16" ht="51" x14ac:dyDescent="0.2">
      <c r="A140" s="363" t="str">
        <f>PLANILHA!A180</f>
        <v>2.11.1</v>
      </c>
      <c r="B140" s="320" t="str">
        <f>PLANILHA!D180</f>
        <v>(COMPOSIÇÃO REPRESENTATIVA) DO SERVIÇO DE INSTALAÇÃO DE TUBOS DE PVC, SOLDÁVEL, ÁGUA FRIA, DN 25 MM (INSTALADO EM RAMAL, SUB-RAMAL, RAMAL DE DISTRIBUIÇÃO OU PRUMADA), INCLUSIVE CONEXÕES, CORTES E FIXAÇÕES, PARA PRÉDIOS. AF_10/2015</v>
      </c>
      <c r="C140" s="892" t="s">
        <v>502</v>
      </c>
      <c r="D140" s="892"/>
      <c r="E140" s="892"/>
      <c r="F140" s="892"/>
      <c r="G140" s="892"/>
      <c r="H140" s="362">
        <v>12</v>
      </c>
      <c r="I140" s="369"/>
      <c r="J140" s="358"/>
      <c r="K140" s="351"/>
      <c r="L140" s="350"/>
      <c r="M140" s="352"/>
      <c r="N140" s="302"/>
      <c r="O140" s="302"/>
      <c r="P140" s="302"/>
    </row>
    <row r="141" spans="1:16" ht="51" x14ac:dyDescent="0.2">
      <c r="A141" s="363" t="str">
        <f>PLANILHA!A181</f>
        <v>2.11.2</v>
      </c>
      <c r="B141" s="320" t="str">
        <f>PLANILHA!D181</f>
        <v>(COMPOSIÇÃO REPRESENTATIVA) DO SERVIÇO DE INSTALAÇÃO DE TUBO DE PVC, SÉRIE NORMAL, ESGOTO PREDIAL, DN 50 MM (INSTALADO EM RAMAL DE DESCARGA OU RAMAL DE ESGOTO SANITÁRIO), INCLUSIVE CONEXÕES, CORTES E FIXAÇÕES PARA, PRÉDIOS. AF_10/2015</v>
      </c>
      <c r="C141" s="892" t="s">
        <v>502</v>
      </c>
      <c r="D141" s="892"/>
      <c r="E141" s="892"/>
      <c r="F141" s="892"/>
      <c r="G141" s="892"/>
      <c r="H141" s="362">
        <v>2</v>
      </c>
      <c r="I141" s="369"/>
      <c r="J141" s="358"/>
      <c r="K141" s="351"/>
      <c r="L141" s="350"/>
      <c r="M141" s="352"/>
      <c r="N141" s="302"/>
      <c r="O141" s="302"/>
      <c r="P141" s="302"/>
    </row>
    <row r="142" spans="1:16" ht="51" x14ac:dyDescent="0.2">
      <c r="A142" s="363" t="str">
        <f>PLANILHA!A182</f>
        <v>2.11.3</v>
      </c>
      <c r="B142" s="320" t="str">
        <f>PLANILHA!D182</f>
        <v>(COMPOSIÇÃO REPRESENTATIVA) DO SERVIÇO DE INSTALAÇÃO DE TUBOS DE PVC, SOLDÁVEL, ÁGUA FRIA, DN 50 MM (INSTALADO EM PRUMADA), INCLUSIVE CONEXÕES, CORTES E FIXAÇÕES, PARA PRÉDIOS. AF_10/2015</v>
      </c>
      <c r="C142" s="892" t="s">
        <v>488</v>
      </c>
      <c r="D142" s="892"/>
      <c r="E142" s="892"/>
      <c r="F142" s="892"/>
      <c r="G142" s="892"/>
      <c r="H142" s="362">
        <v>25.77</v>
      </c>
      <c r="I142" s="369"/>
      <c r="J142" s="358"/>
      <c r="K142" s="351"/>
      <c r="L142" s="350"/>
      <c r="M142" s="352"/>
      <c r="N142" s="302"/>
      <c r="O142" s="302"/>
      <c r="P142" s="302"/>
    </row>
    <row r="143" spans="1:16" ht="51" x14ac:dyDescent="0.2">
      <c r="A143" s="363" t="str">
        <f>PLANILHA!A183</f>
        <v>2.11.4</v>
      </c>
      <c r="B143" s="320" t="str">
        <f>PLANILHA!D183</f>
        <v>(COMPOSIÇÃO REPRESENTATIVA) DO SERVIÇO DE INSTALAÇÃO DE TUBOS DE PVC, SOLDÁVEL, ÁGUA FRIA, DN 25 MM (INSTALADO EM RAMAL, SUB-RAMAL, RAMAL DE DISTRIBUIÇÃO OU PRUMADA), INCLUSIVE CONEXÕES, CORTES E FIXAÇÕES, PARA PRÉDIOS. AF_10/2015</v>
      </c>
      <c r="C143" s="892" t="s">
        <v>488</v>
      </c>
      <c r="D143" s="892"/>
      <c r="E143" s="892"/>
      <c r="F143" s="892"/>
      <c r="G143" s="892"/>
      <c r="H143" s="362">
        <v>4</v>
      </c>
      <c r="I143" s="369"/>
      <c r="J143" s="358"/>
      <c r="K143" s="351"/>
      <c r="L143" s="350"/>
      <c r="M143" s="352"/>
      <c r="N143" s="302"/>
      <c r="O143" s="302"/>
      <c r="P143" s="302"/>
    </row>
    <row r="144" spans="1:16" ht="51" x14ac:dyDescent="0.2">
      <c r="A144" s="363" t="str">
        <f>PLANILHA!A184</f>
        <v>2.11.5</v>
      </c>
      <c r="B144" s="320" t="str">
        <f>PLANILHA!D184</f>
        <v>(COMPOSIÇÃO REPRESENTATIVA) DO SERVIÇO DE INST. TUBO PVC, SÉRIE N, ESGOTO PREDIAL, 100 MM (INST. RAMAL DESCARGA, RAMAL DE ESG. SANIT., PRUMADA ESG. SANIT., VENTILAÇÃO OU SUB-COLETOR AÉREO), INCL. CONEXÕES E CORTES, FIXAÇÕES, P/ PRÉDIOS. AF_10/2015</v>
      </c>
      <c r="C144" s="892" t="s">
        <v>488</v>
      </c>
      <c r="D144" s="892"/>
      <c r="E144" s="892"/>
      <c r="F144" s="892"/>
      <c r="G144" s="892"/>
      <c r="H144" s="362">
        <v>10</v>
      </c>
      <c r="I144" s="369"/>
      <c r="J144" s="358"/>
      <c r="K144" s="351"/>
      <c r="L144" s="350"/>
      <c r="M144" s="352"/>
      <c r="N144" s="302"/>
      <c r="O144" s="302"/>
      <c r="P144" s="302"/>
    </row>
    <row r="145" spans="1:16" ht="51" x14ac:dyDescent="0.2">
      <c r="A145" s="363" t="str">
        <f>PLANILHA!A185</f>
        <v>2.11.6</v>
      </c>
      <c r="B145" s="320" t="str">
        <f>PLANILHA!D185</f>
        <v>(COMPOSIÇÃO REPRESENTATIVA) DO SERVIÇO DE INSTALAÇÃO DE TUBO DE PVC, SÉRIE NORMAL, ESGOTO PREDIAL, DN 50 MM (INSTALADO EM RAMAL DE DESCARGA OU RAMAL DE ESGOTO SANITÁRIO), INCLUSIVE CONEXÕES, CORTES E FIXAÇÕES PARA, PRÉDIOS. AF_10/2015</v>
      </c>
      <c r="C145" s="892" t="s">
        <v>488</v>
      </c>
      <c r="D145" s="892"/>
      <c r="E145" s="892"/>
      <c r="F145" s="892"/>
      <c r="G145" s="892"/>
      <c r="H145" s="362">
        <v>5</v>
      </c>
      <c r="I145" s="369"/>
      <c r="J145" s="358"/>
      <c r="K145" s="351"/>
      <c r="L145" s="350"/>
      <c r="M145" s="352"/>
      <c r="N145" s="302"/>
      <c r="O145" s="302"/>
      <c r="P145" s="302"/>
    </row>
    <row r="146" spans="1:16" ht="38.25" x14ac:dyDescent="0.2">
      <c r="A146" s="363" t="str">
        <f>PLANILHA!A186</f>
        <v>2.11.7</v>
      </c>
      <c r="B146" s="320" t="str">
        <f>PLANILHA!D186</f>
        <v>CAIXA SIFONADA, PVC, DN 100 X 100 X 50 MM, JUNTA ELÁSTICA, FORNECIDA E INSTALADA EM RAMAL DE DESCARGA OU EM RAMAL DE ESGOTO SANITÁRIO. AF_12/2014</v>
      </c>
      <c r="C146" s="892" t="s">
        <v>478</v>
      </c>
      <c r="D146" s="892"/>
      <c r="E146" s="892"/>
      <c r="F146" s="892"/>
      <c r="G146" s="892"/>
      <c r="H146" s="362">
        <v>2</v>
      </c>
      <c r="I146" s="369"/>
      <c r="J146" s="358"/>
      <c r="K146" s="351"/>
      <c r="L146" s="350"/>
      <c r="M146" s="352"/>
      <c r="N146" s="302"/>
      <c r="O146" s="302"/>
      <c r="P146" s="302"/>
    </row>
    <row r="147" spans="1:16" ht="38.25" x14ac:dyDescent="0.2">
      <c r="A147" s="363" t="str">
        <f>PLANILHA!A187</f>
        <v>2.11.8</v>
      </c>
      <c r="B147" s="320" t="str">
        <f>PLANILHA!D187</f>
        <v>REGISTRO DE GAVETA BRUTO, LATÃO, ROSCÁVEL, 3/4", COM ACABAMENTO E CANOPLA CROMADOS. FORNECIDO E INSTALADO EM RAMAL DE ÁGUA. AF_12/2014</v>
      </c>
      <c r="C147" s="893" t="s">
        <v>503</v>
      </c>
      <c r="D147" s="894"/>
      <c r="E147" s="894"/>
      <c r="F147" s="894"/>
      <c r="G147" s="895"/>
      <c r="H147" s="362">
        <v>2</v>
      </c>
      <c r="I147" s="369"/>
      <c r="J147" s="358"/>
      <c r="K147" s="351"/>
      <c r="L147" s="350"/>
      <c r="M147" s="352"/>
      <c r="N147" s="302"/>
      <c r="O147" s="302"/>
      <c r="P147" s="302"/>
    </row>
    <row r="148" spans="1:16" ht="25.5" x14ac:dyDescent="0.2">
      <c r="A148" s="363" t="str">
        <f>PLANILHA!A188</f>
        <v>2.11.9</v>
      </c>
      <c r="B148" s="320" t="str">
        <f>PLANILHA!D188</f>
        <v>CAIXA ENTERRADA HIDRÁULICA RETANGULAR, EM CONCRETO PRÉ-MOLDADO, DIMENSÕES INTERNAS: 0,6X0,6X0,5 M. AF_12/2020</v>
      </c>
      <c r="C148" s="892" t="s">
        <v>504</v>
      </c>
      <c r="D148" s="892"/>
      <c r="E148" s="892"/>
      <c r="F148" s="892"/>
      <c r="G148" s="892"/>
      <c r="H148" s="362">
        <v>2</v>
      </c>
      <c r="I148" s="369"/>
      <c r="J148" s="358"/>
      <c r="K148" s="351"/>
      <c r="L148" s="350"/>
      <c r="M148" s="352"/>
      <c r="N148" s="302"/>
      <c r="O148" s="302"/>
      <c r="P148" s="302"/>
    </row>
    <row r="149" spans="1:16" s="304" customFormat="1" ht="38.25" x14ac:dyDescent="0.2">
      <c r="A149" s="363" t="str">
        <f>PLANILHA!A189</f>
        <v>2.11.10</v>
      </c>
      <c r="B149" s="320" t="str">
        <f>PLANILHA!D189</f>
        <v>TUBO PVC, SÉRIE R, ÁGUA PLUVIAL, DN 100 MM, FORNECIDO E INSTALADO EM CONDUTORES VERTICAIS DE ÁGUAS PLUVIAIS. AF_12/2014</v>
      </c>
      <c r="C149" s="884" t="s">
        <v>505</v>
      </c>
      <c r="D149" s="884"/>
      <c r="E149" s="884"/>
      <c r="F149" s="884"/>
      <c r="G149" s="884"/>
      <c r="H149" s="362">
        <v>45</v>
      </c>
      <c r="I149" s="369"/>
      <c r="J149" s="367"/>
      <c r="K149" s="370"/>
      <c r="L149" s="358"/>
      <c r="M149" s="359"/>
      <c r="N149" s="120"/>
      <c r="O149" s="120"/>
      <c r="P149" s="120"/>
    </row>
    <row r="150" spans="1:16" s="304" customFormat="1" ht="38.25" x14ac:dyDescent="0.2">
      <c r="A150" s="363" t="str">
        <f>PLANILHA!A190</f>
        <v>2.11.11</v>
      </c>
      <c r="B150" s="320" t="str">
        <f>PLANILHA!D190</f>
        <v>JOELHO 90 GRAUS, PVC, SERIE R, ÁGUA PLUVIAL, DN 100 MM, JUNTA ELÁSTICA, FORNECIDO E INSTALADO EM CONDUTORES VERTICAIS DE ÁGUAS PLUVIAIS. AF_12/2014</v>
      </c>
      <c r="C150" s="884" t="s">
        <v>505</v>
      </c>
      <c r="D150" s="884"/>
      <c r="E150" s="884"/>
      <c r="F150" s="884"/>
      <c r="G150" s="884"/>
      <c r="H150" s="362">
        <v>90</v>
      </c>
      <c r="I150" s="357"/>
      <c r="J150" s="367"/>
      <c r="K150" s="370"/>
      <c r="L150" s="358"/>
      <c r="M150" s="359"/>
      <c r="N150" s="120"/>
      <c r="O150" s="120"/>
      <c r="P150" s="120"/>
    </row>
    <row r="151" spans="1:16" s="304" customFormat="1" ht="38.25" x14ac:dyDescent="0.2">
      <c r="A151" s="363" t="str">
        <f>PLANILHA!A191</f>
        <v>2.11.12</v>
      </c>
      <c r="B151" s="320" t="str">
        <f>PLANILHA!D191</f>
        <v>LUVA SIMPLES, PVC, SERIE R, ÁGUA PLUVIAL, DN 100 MM, JUNTA ELÁSTICA, FORNECIDO E INSTALADO EM CONDUTORES VERTICAIS DE ÁGUAS PLUVIAIS. AF_12/2014</v>
      </c>
      <c r="C151" s="884" t="s">
        <v>505</v>
      </c>
      <c r="D151" s="884"/>
      <c r="E151" s="884"/>
      <c r="F151" s="884"/>
      <c r="G151" s="884"/>
      <c r="H151" s="338">
        <v>90</v>
      </c>
      <c r="I151" s="369"/>
      <c r="J151" s="367"/>
      <c r="K151" s="370"/>
      <c r="L151" s="358"/>
      <c r="M151" s="359"/>
      <c r="N151" s="120"/>
      <c r="O151" s="120"/>
      <c r="P151" s="120"/>
    </row>
    <row r="152" spans="1:16" x14ac:dyDescent="0.2">
      <c r="A152" s="327" t="str">
        <f>PLANILHA!A194</f>
        <v>2.12</v>
      </c>
      <c r="B152" s="376" t="str">
        <f>PLANILHA!D194</f>
        <v>PINTURA</v>
      </c>
      <c r="C152" s="322"/>
      <c r="D152" s="322"/>
      <c r="E152" s="322"/>
      <c r="F152" s="322"/>
      <c r="G152" s="322"/>
      <c r="H152" s="323"/>
      <c r="I152" s="357"/>
      <c r="J152" s="358"/>
      <c r="K152" s="351"/>
      <c r="L152" s="358"/>
      <c r="M152" s="359"/>
    </row>
    <row r="153" spans="1:16" s="301" customFormat="1" ht="30" customHeight="1" x14ac:dyDescent="0.2">
      <c r="A153" s="256" t="str">
        <f>PLANILHA!A195</f>
        <v>2.12.1</v>
      </c>
      <c r="B153" s="320" t="str">
        <f>PLANILHA!D195</f>
        <v>LIXAMENTO MANUAL EM SUPERFÍCIES METÁLICAS EM OBRA. AF_01/2020</v>
      </c>
      <c r="C153" s="892" t="s">
        <v>506</v>
      </c>
      <c r="D153" s="892"/>
      <c r="E153" s="892"/>
      <c r="F153" s="892"/>
      <c r="G153" s="892"/>
      <c r="H153" s="337">
        <f>144+((29.9*2*2)+(18*2*4))*2</f>
        <v>671.2</v>
      </c>
      <c r="I153" s="371"/>
      <c r="J153" s="365"/>
      <c r="K153" s="355"/>
      <c r="L153" s="365"/>
      <c r="M153" s="366"/>
    </row>
    <row r="154" spans="1:16" s="301" customFormat="1" ht="38.25" customHeight="1" x14ac:dyDescent="0.2">
      <c r="A154" s="256" t="str">
        <f>PLANILHA!A196</f>
        <v>2.12.2</v>
      </c>
      <c r="B154" s="320" t="str">
        <f>PLANILHA!D196</f>
        <v>PINTURA COM TINTA ALQUÍDICA DE FUNDO E ACABAMENTO (ESMALTE SINTÉTICO GRAFITE) PULVERIZADA SOBRE SUPERFÍCIES METÁLICAS (EXCETO PERFIL) EXECUTADO EM OBRA (POR DEMÃO). AF_01/2020</v>
      </c>
      <c r="C154" s="892" t="s">
        <v>507</v>
      </c>
      <c r="D154" s="892"/>
      <c r="E154" s="892"/>
      <c r="F154" s="892"/>
      <c r="G154" s="892"/>
      <c r="H154" s="337">
        <f>144+((29.9*2*2)+(18*2*4))*2</f>
        <v>671.2</v>
      </c>
      <c r="I154" s="371"/>
      <c r="J154" s="365"/>
      <c r="K154" s="355"/>
      <c r="L154" s="365"/>
      <c r="M154" s="366"/>
    </row>
    <row r="155" spans="1:16" s="301" customFormat="1" ht="39" customHeight="1" x14ac:dyDescent="0.2">
      <c r="A155" s="256" t="str">
        <f>PLANILHA!A197</f>
        <v>2.12.3</v>
      </c>
      <c r="B155" s="320" t="str">
        <f>PLANILHA!D197</f>
        <v>APLICAÇÃO E LIXAMENTO DE MASSA LÁTEX EM PAREDES, DUAS DEMÃOS. AF_06/2014</v>
      </c>
      <c r="C155" s="892" t="s">
        <v>508</v>
      </c>
      <c r="D155" s="892"/>
      <c r="E155" s="892"/>
      <c r="F155" s="892"/>
      <c r="G155" s="892"/>
      <c r="H155" s="337">
        <v>1549.18</v>
      </c>
      <c r="I155" s="371"/>
      <c r="J155" s="365"/>
      <c r="K155" s="355"/>
      <c r="L155" s="365"/>
      <c r="M155" s="366"/>
    </row>
    <row r="156" spans="1:16" s="301" customFormat="1" ht="25.5" customHeight="1" x14ac:dyDescent="0.2">
      <c r="A156" s="256" t="str">
        <f>PLANILHA!A198</f>
        <v>2.12.4</v>
      </c>
      <c r="B156" s="320" t="str">
        <f>PLANILHA!D198</f>
        <v>APLICAÇÃO MANUAL DE FUNDO SELADOR ACRÍLICO EM PAREDES EXTERNAS DE CASAS. AF_06/2014</v>
      </c>
      <c r="C156" s="892" t="s">
        <v>509</v>
      </c>
      <c r="D156" s="892"/>
      <c r="E156" s="892"/>
      <c r="F156" s="892"/>
      <c r="G156" s="892"/>
      <c r="H156" s="337">
        <v>712</v>
      </c>
      <c r="I156" s="371"/>
      <c r="J156" s="371"/>
      <c r="K156" s="371"/>
      <c r="L156" s="365"/>
      <c r="M156" s="366"/>
    </row>
    <row r="157" spans="1:16" ht="40.5" customHeight="1" x14ac:dyDescent="0.2">
      <c r="A157" s="256" t="str">
        <f>PLANILHA!A199</f>
        <v>2.12.5</v>
      </c>
      <c r="B157" s="320" t="str">
        <f>PLANILHA!D199</f>
        <v>APLICAÇÃO MANUAL DE PINTURA COM TINTA LÁTEX ACRÍLICA EM PAREDES, DUAS DEMÃOS. AF_06/2014</v>
      </c>
      <c r="C157" s="892" t="s">
        <v>510</v>
      </c>
      <c r="D157" s="892"/>
      <c r="E157" s="892"/>
      <c r="F157" s="892"/>
      <c r="G157" s="892"/>
      <c r="H157" s="337">
        <f>4116.12-H158</f>
        <v>2469.62</v>
      </c>
      <c r="I157" s="357"/>
      <c r="J157" s="358"/>
      <c r="K157" s="351"/>
      <c r="L157" s="358"/>
      <c r="M157" s="359"/>
    </row>
    <row r="158" spans="1:16" ht="40.5" customHeight="1" x14ac:dyDescent="0.2">
      <c r="A158" s="256" t="str">
        <f>PLANILHA!A200</f>
        <v>2.12.6</v>
      </c>
      <c r="B158" s="320" t="str">
        <f>PLANILHA!D200</f>
        <v>PINTURA ESMALTE EM PAREDES INTERNAS/EXTERNAS EM 2(DUAS) DEMAOS /M2</v>
      </c>
      <c r="C158" s="893" t="s">
        <v>511</v>
      </c>
      <c r="D158" s="894"/>
      <c r="E158" s="894"/>
      <c r="F158" s="894"/>
      <c r="G158" s="895"/>
      <c r="H158" s="337">
        <v>1646.5</v>
      </c>
      <c r="I158" s="357"/>
      <c r="J158" s="358"/>
      <c r="K158" s="351"/>
      <c r="L158" s="358"/>
      <c r="M158" s="359"/>
    </row>
    <row r="159" spans="1:16" ht="40.5" customHeight="1" x14ac:dyDescent="0.2">
      <c r="A159" s="256" t="str">
        <f>PLANILHA!A201</f>
        <v>2.12.7</v>
      </c>
      <c r="B159" s="320" t="str">
        <f>PLANILHA!D201</f>
        <v>APLICAÇÃO E LIXAMENTO DE MASSA LÁTEX EM TETO, DUAS DEMÃOS. AF_06/2014</v>
      </c>
      <c r="C159" s="892" t="s">
        <v>512</v>
      </c>
      <c r="D159" s="892"/>
      <c r="E159" s="892"/>
      <c r="F159" s="892"/>
      <c r="G159" s="892"/>
      <c r="H159" s="337">
        <f>785.9*0.4</f>
        <v>314.36</v>
      </c>
      <c r="I159" s="357"/>
      <c r="J159" s="358"/>
      <c r="K159" s="351"/>
      <c r="L159" s="358"/>
      <c r="M159" s="359"/>
    </row>
    <row r="160" spans="1:16" ht="40.5" customHeight="1" x14ac:dyDescent="0.2">
      <c r="A160" s="256" t="str">
        <f>PLANILHA!A202</f>
        <v>2.12.8</v>
      </c>
      <c r="B160" s="320" t="str">
        <f>PLANILHA!D202</f>
        <v>APLICAÇÃO MANUAL DE PINTURA COM TINTA LÁTEX ACRÍLICA EM TETO, DUAS DEMÃOS. AF_06/2014</v>
      </c>
      <c r="C160" s="892" t="s">
        <v>513</v>
      </c>
      <c r="D160" s="892"/>
      <c r="E160" s="892"/>
      <c r="F160" s="892"/>
      <c r="G160" s="892"/>
      <c r="H160" s="337">
        <v>785.9</v>
      </c>
      <c r="I160" s="357"/>
      <c r="J160" s="358"/>
      <c r="K160" s="351"/>
      <c r="L160" s="358"/>
      <c r="M160" s="359"/>
    </row>
    <row r="161" spans="1:13" x14ac:dyDescent="0.2">
      <c r="A161" s="256" t="str">
        <f>PLANILHA!A203</f>
        <v>2.12.9</v>
      </c>
      <c r="B161" s="320" t="str">
        <f>PLANILHA!D203</f>
        <v>PINTURA ACRILICA EM PISO CIMENTADO DUAS DEMAOS</v>
      </c>
      <c r="C161" s="892" t="s">
        <v>514</v>
      </c>
      <c r="D161" s="892"/>
      <c r="E161" s="892"/>
      <c r="F161" s="892"/>
      <c r="G161" s="892"/>
      <c r="H161" s="337">
        <v>600</v>
      </c>
      <c r="I161" s="357"/>
      <c r="J161" s="358"/>
      <c r="K161" s="351"/>
      <c r="L161" s="358"/>
      <c r="M161" s="359"/>
    </row>
    <row r="162" spans="1:13" ht="25.5" x14ac:dyDescent="0.2">
      <c r="A162" s="256" t="str">
        <f>PLANILHA!A204</f>
        <v>2.12.10</v>
      </c>
      <c r="B162" s="320" t="str">
        <f>PLANILHA!D204</f>
        <v>PINTURA ACRILICA DE FAIXAS DE DEMARCACAO EM QUADRA POLIESPORTIVA, 5 CM DE LARGURA</v>
      </c>
      <c r="C162" s="892" t="s">
        <v>514</v>
      </c>
      <c r="D162" s="892"/>
      <c r="E162" s="892"/>
      <c r="F162" s="892"/>
      <c r="G162" s="892"/>
      <c r="H162" s="337">
        <v>350</v>
      </c>
      <c r="I162" s="357"/>
      <c r="J162" s="358"/>
      <c r="K162" s="351"/>
      <c r="L162" s="358"/>
      <c r="M162" s="359"/>
    </row>
    <row r="163" spans="1:13" x14ac:dyDescent="0.2">
      <c r="A163" s="377" t="str">
        <f>PLANILHA!A208</f>
        <v>3.0</v>
      </c>
      <c r="B163" s="378" t="str">
        <f>PLANILHA!D208</f>
        <v>COMPLEMENTARES</v>
      </c>
      <c r="C163" s="331"/>
      <c r="D163" s="331"/>
      <c r="E163" s="331"/>
      <c r="F163" s="331"/>
      <c r="G163" s="331"/>
      <c r="H163" s="332"/>
      <c r="I163" s="357"/>
      <c r="J163" s="358"/>
      <c r="K163" s="351"/>
      <c r="L163" s="358"/>
      <c r="M163" s="359"/>
    </row>
    <row r="164" spans="1:13" ht="51" x14ac:dyDescent="0.2">
      <c r="A164" s="256" t="str">
        <f>PLANILHA!A209</f>
        <v>3.1</v>
      </c>
      <c r="B164" s="320" t="str">
        <f>PLANILHA!D209</f>
        <v>GUARDA CORPO EM TUBO IND. 2.1/2", 2 CORRIMAOS (H=0,70M E 0,92M) EM TUBO IND. 1.1/2" CH.18, FECHAMENTO EM TUBO IND.1" CH.18 A CADA 15CM E PILARETES EM TUBO IND. 2.1/2"CH 18, INCL.FUNDO E PINT.ESMALTE, CONF. DET. ANEXO (A-15.002) /M2</v>
      </c>
      <c r="C164" s="892" t="s">
        <v>515</v>
      </c>
      <c r="D164" s="892"/>
      <c r="E164" s="892"/>
      <c r="F164" s="892"/>
      <c r="G164" s="892"/>
      <c r="H164" s="337">
        <v>33.99</v>
      </c>
      <c r="I164" s="371"/>
      <c r="J164" s="365"/>
      <c r="K164" s="351"/>
      <c r="L164" s="358"/>
      <c r="M164" s="359"/>
    </row>
    <row r="165" spans="1:13" ht="51" x14ac:dyDescent="0.2">
      <c r="A165" s="256" t="str">
        <f>PLANILHA!A210</f>
        <v>3.2</v>
      </c>
      <c r="B165" s="320" t="str">
        <f>PLANILHA!D210</f>
        <v>CORRIMAO DUPLO CENTRAL COM ALTURAS DE H=0,70M E H=0,92M EM TUBO DE ACO IND. 1.1/2" CH 18, FIXADOS EM PILARETES EM TUBO IND. 2.1/2" CHAPA 18 LF, INCLUS. FUNDO E PINTURA ESMALTE, AMBOS EM 2 DEMAOS, CONFORME DETALHE ANEXO (A-15.005) /M</v>
      </c>
      <c r="C165" s="892" t="s">
        <v>515</v>
      </c>
      <c r="D165" s="892"/>
      <c r="E165" s="892"/>
      <c r="F165" s="892"/>
      <c r="G165" s="892"/>
      <c r="H165" s="337">
        <v>8.17</v>
      </c>
      <c r="I165" s="371"/>
      <c r="J165" s="365"/>
      <c r="K165" s="351"/>
      <c r="L165" s="358"/>
      <c r="M165" s="359"/>
    </row>
    <row r="166" spans="1:13" ht="25.5" x14ac:dyDescent="0.2">
      <c r="A166" s="256" t="str">
        <f>PLANILHA!A211</f>
        <v>3.3</v>
      </c>
      <c r="B166" s="320" t="str">
        <f>PLANILHA!D211</f>
        <v>RAMPA DE PLANO INCLINADO L=1,00m COM BASE CONCRETO ESPES. 15cm</v>
      </c>
      <c r="C166" s="892" t="s">
        <v>515</v>
      </c>
      <c r="D166" s="892"/>
      <c r="E166" s="892"/>
      <c r="F166" s="892"/>
      <c r="G166" s="892"/>
      <c r="H166" s="337">
        <v>7.56</v>
      </c>
      <c r="I166" s="391"/>
      <c r="J166" s="365"/>
      <c r="K166" s="351"/>
      <c r="L166" s="358"/>
      <c r="M166" s="359"/>
    </row>
    <row r="167" spans="1:13" ht="38.25" x14ac:dyDescent="0.2">
      <c r="A167" s="256" t="str">
        <f>PLANILHA!A212</f>
        <v>3.4</v>
      </c>
      <c r="B167" s="320" t="str">
        <f>PLANILHA!D212</f>
        <v>ESCADA EM CONCRETO ARMADO MOLDADO IN LOCO, FCK 20 MPA, COM 1 LANCE E LAJE PLANA, FÔRMA EM CHAPA DE MADEIRA COMPENSADA RESINADA. AF_11/2020</v>
      </c>
      <c r="C167" s="892" t="s">
        <v>516</v>
      </c>
      <c r="D167" s="892"/>
      <c r="E167" s="892"/>
      <c r="F167" s="892"/>
      <c r="G167" s="892"/>
      <c r="H167" s="337">
        <v>1.1299999999999999</v>
      </c>
      <c r="I167" s="391"/>
      <c r="J167" s="365"/>
      <c r="K167" s="351"/>
      <c r="L167" s="358"/>
      <c r="M167" s="359"/>
    </row>
    <row r="168" spans="1:13" ht="25.5" x14ac:dyDescent="0.2">
      <c r="A168" s="256" t="str">
        <f>PLANILHA!A213</f>
        <v>3.5</v>
      </c>
      <c r="B168" s="320" t="str">
        <f>PLANILHA!D213</f>
        <v>PODA EM ALTURA DE ÁRVORE COM DIÂMETRO DE TRONCO MAIOR OU IGUAL A 0,40 M E MENOR QUE 0,60 M.AF_05/2018</v>
      </c>
      <c r="C168" s="888" t="s">
        <v>482</v>
      </c>
      <c r="D168" s="888"/>
      <c r="E168" s="888"/>
      <c r="F168" s="888"/>
      <c r="G168" s="888"/>
      <c r="H168" s="337">
        <v>1</v>
      </c>
      <c r="I168" s="391"/>
      <c r="J168" s="365"/>
      <c r="K168" s="351"/>
      <c r="L168" s="358"/>
      <c r="M168" s="359"/>
    </row>
    <row r="169" spans="1:13" ht="38.25" x14ac:dyDescent="0.2">
      <c r="A169" s="256" t="str">
        <f>PLANILHA!A214</f>
        <v>3.6</v>
      </c>
      <c r="B169" s="379" t="str">
        <f>PLANILHA!D214</f>
        <v>PORTAO EM CHAPA VINCADA, INCLUSIVE FERRAGENS, NA(S) ESPECIFICACAO(OES):- 1 FOLHA - PARA PEDESTRES - ANEXO A-048 (ESQ.) /M2</v>
      </c>
      <c r="C169" s="888" t="s">
        <v>482</v>
      </c>
      <c r="D169" s="888"/>
      <c r="E169" s="888"/>
      <c r="F169" s="888"/>
      <c r="G169" s="888"/>
      <c r="H169" s="338">
        <v>6</v>
      </c>
      <c r="I169" s="371"/>
      <c r="J169" s="365"/>
      <c r="K169" s="351"/>
      <c r="L169" s="358"/>
      <c r="M169" s="359"/>
    </row>
    <row r="170" spans="1:13" x14ac:dyDescent="0.2">
      <c r="A170" s="256" t="str">
        <f>PLANILHA!A215</f>
        <v>3.7</v>
      </c>
      <c r="B170" s="379" t="str">
        <f>PLANILHA!D215</f>
        <v>REPAROS EM RACHADURAS /M</v>
      </c>
      <c r="C170" s="888" t="s">
        <v>482</v>
      </c>
      <c r="D170" s="888"/>
      <c r="E170" s="888"/>
      <c r="F170" s="888"/>
      <c r="G170" s="888"/>
      <c r="H170" s="338">
        <v>5</v>
      </c>
      <c r="I170" s="371"/>
      <c r="J170" s="365"/>
      <c r="K170" s="351"/>
      <c r="L170" s="358"/>
      <c r="M170" s="359"/>
    </row>
    <row r="171" spans="1:13" ht="25.5" x14ac:dyDescent="0.2">
      <c r="A171" s="256" t="str">
        <f>PLANILHA!A216</f>
        <v>3.8</v>
      </c>
      <c r="B171" s="379" t="str">
        <f>PLANILHA!D216</f>
        <v>ABRIGO PARA CENTRAL DE GLP EM ALVENARIA COM LAJE EM CONCRETO ARMADO - 2,001,00X2,00</v>
      </c>
      <c r="C171" s="888" t="s">
        <v>482</v>
      </c>
      <c r="D171" s="888"/>
      <c r="E171" s="888"/>
      <c r="F171" s="888"/>
      <c r="G171" s="888"/>
      <c r="H171" s="338">
        <v>1</v>
      </c>
      <c r="I171" s="371"/>
      <c r="J171" s="365"/>
      <c r="K171" s="351"/>
      <c r="L171" s="358"/>
      <c r="M171" s="359"/>
    </row>
    <row r="172" spans="1:13" x14ac:dyDescent="0.2">
      <c r="A172" s="256" t="str">
        <f>PLANILHA!A217</f>
        <v>3.9</v>
      </c>
      <c r="B172" s="379" t="str">
        <f>PLANILHA!D217</f>
        <v xml:space="preserve">REFORMA EM BEBEDOURO - SUBSTITUIÇÃO DE REVESTIMENTO </v>
      </c>
      <c r="C172" s="888" t="s">
        <v>492</v>
      </c>
      <c r="D172" s="888"/>
      <c r="E172" s="888"/>
      <c r="F172" s="888"/>
      <c r="G172" s="888"/>
      <c r="H172" s="338">
        <v>2</v>
      </c>
      <c r="I172" s="371"/>
      <c r="J172" s="365"/>
      <c r="K172" s="351"/>
      <c r="L172" s="358"/>
      <c r="M172" s="359"/>
    </row>
    <row r="173" spans="1:13" ht="25.5" x14ac:dyDescent="0.2">
      <c r="A173" s="256" t="str">
        <f>PLANILHA!A218</f>
        <v>3.10</v>
      </c>
      <c r="B173" s="380" t="str">
        <f>PLANILHA!D218</f>
        <v>PLACA DE INAUGURACAO METALICA COM DIMENSÃO *40* CM X *60* CM - INSTALAÇÃO E FORNECIMENTO</v>
      </c>
      <c r="C173" s="888" t="s">
        <v>517</v>
      </c>
      <c r="D173" s="888"/>
      <c r="E173" s="888"/>
      <c r="F173" s="888"/>
      <c r="G173" s="888"/>
      <c r="H173" s="338">
        <v>1</v>
      </c>
      <c r="I173" s="371"/>
      <c r="J173" s="365"/>
      <c r="K173" s="351"/>
      <c r="L173" s="358"/>
      <c r="M173" s="359"/>
    </row>
    <row r="174" spans="1:13" ht="38.25" x14ac:dyDescent="0.2">
      <c r="A174" s="256" t="str">
        <f>PLANILHA!A219</f>
        <v>3.11</v>
      </c>
      <c r="B174" s="380" t="str">
        <f>PLANILHA!D219</f>
        <v>LOCACAO MENSAL DE ANDAIME TUBULAR METALICO TIPO TORRE, COM LARGURA DE 1,00 ATE 1,50M E H=1,00M, INCLUSO MONTAGEM E DESMONTAGEM /M</v>
      </c>
      <c r="C174" s="889" t="s">
        <v>518</v>
      </c>
      <c r="D174" s="890"/>
      <c r="E174" s="890"/>
      <c r="F174" s="890"/>
      <c r="G174" s="891"/>
      <c r="H174" s="338">
        <f>102.22*2</f>
        <v>204.44</v>
      </c>
      <c r="I174" s="371"/>
      <c r="J174" s="365"/>
      <c r="K174" s="351"/>
      <c r="L174" s="358"/>
      <c r="M174" s="359"/>
    </row>
    <row r="175" spans="1:13" ht="25.5" x14ac:dyDescent="0.2">
      <c r="A175" s="256" t="str">
        <f>PLANILHA!A220</f>
        <v>3.12</v>
      </c>
      <c r="B175" s="380" t="str">
        <f>PLANILHA!D220</f>
        <v>- 15 M3 E H=6,00 M (CONFIRMAR COM PROJETISTA APOS SONDAGEM) /UN</v>
      </c>
      <c r="C175" s="888" t="s">
        <v>519</v>
      </c>
      <c r="D175" s="888"/>
      <c r="E175" s="888"/>
      <c r="F175" s="888"/>
      <c r="G175" s="888"/>
      <c r="H175" s="338">
        <v>1</v>
      </c>
      <c r="I175" s="371"/>
      <c r="J175" s="365"/>
      <c r="K175" s="351"/>
      <c r="L175" s="358"/>
      <c r="M175" s="359"/>
    </row>
    <row r="176" spans="1:13" x14ac:dyDescent="0.2">
      <c r="A176" s="256" t="str">
        <f>PLANILHA!A221</f>
        <v>3.13</v>
      </c>
      <c r="B176" s="380" t="str">
        <f>PLANILHA!D221</f>
        <v>- 15.000 LITROS E H=6,00 M /UN</v>
      </c>
      <c r="C176" s="888" t="s">
        <v>519</v>
      </c>
      <c r="D176" s="888"/>
      <c r="E176" s="888"/>
      <c r="F176" s="888"/>
      <c r="G176" s="888"/>
      <c r="H176" s="338">
        <v>1</v>
      </c>
      <c r="I176" s="371"/>
      <c r="J176" s="365"/>
      <c r="K176" s="351"/>
      <c r="L176" s="358"/>
      <c r="M176" s="359"/>
    </row>
    <row r="177" spans="1:16" x14ac:dyDescent="0.2">
      <c r="A177" s="377" t="str">
        <f>PLANILHA!A226</f>
        <v>4.0</v>
      </c>
      <c r="B177" s="378" t="str">
        <f>PLANILHA!D226</f>
        <v>ADMINISTRAÇÃO LOCAL</v>
      </c>
      <c r="C177" s="331"/>
      <c r="D177" s="331"/>
      <c r="E177" s="331"/>
      <c r="F177" s="331"/>
      <c r="G177" s="331"/>
      <c r="H177" s="332"/>
      <c r="I177" s="294"/>
    </row>
    <row r="178" spans="1:16" s="304" customFormat="1" x14ac:dyDescent="0.2">
      <c r="A178" s="363" t="str">
        <f>PLANILHA!A227</f>
        <v>4.1</v>
      </c>
      <c r="B178" s="379" t="str">
        <f>PLANILHA!D227</f>
        <v>ENGENHEIRO CIVIL DE OBRA JUNIOR COM ENCARGOS COMPLEMENTARES</v>
      </c>
      <c r="C178" s="884" t="s">
        <v>520</v>
      </c>
      <c r="D178" s="884"/>
      <c r="E178" s="884"/>
      <c r="F178" s="884"/>
      <c r="G178" s="884"/>
      <c r="H178" s="362">
        <v>336</v>
      </c>
      <c r="I178" s="392"/>
      <c r="K178" s="306"/>
      <c r="L178" s="302"/>
      <c r="M178" s="302"/>
      <c r="N178" s="302"/>
      <c r="O178" s="302"/>
      <c r="P178" s="302"/>
    </row>
    <row r="179" spans="1:16" s="304" customFormat="1" x14ac:dyDescent="0.2">
      <c r="A179" s="363" t="str">
        <f>PLANILHA!A232</f>
        <v>4.6</v>
      </c>
      <c r="B179" s="379" t="s">
        <v>521</v>
      </c>
      <c r="C179" s="884" t="s">
        <v>522</v>
      </c>
      <c r="D179" s="884"/>
      <c r="E179" s="884"/>
      <c r="F179" s="884"/>
      <c r="G179" s="884"/>
      <c r="H179" s="362">
        <v>840</v>
      </c>
      <c r="I179" s="392"/>
      <c r="K179" s="306"/>
      <c r="L179" s="302"/>
      <c r="M179" s="302"/>
      <c r="N179" s="302"/>
      <c r="O179" s="302"/>
      <c r="P179" s="302"/>
    </row>
    <row r="180" spans="1:16" s="304" customFormat="1" x14ac:dyDescent="0.2">
      <c r="A180" s="363">
        <f>PLANILHA!A233</f>
        <v>0</v>
      </c>
      <c r="B180" s="379" t="str">
        <f>PLANILHA!D232</f>
        <v>MESTRE DE OBRAS COM ENCARGOS COMPLEMENTARES</v>
      </c>
      <c r="C180" s="884" t="s">
        <v>520</v>
      </c>
      <c r="D180" s="884"/>
      <c r="E180" s="884"/>
      <c r="F180" s="884"/>
      <c r="G180" s="884"/>
      <c r="H180" s="362">
        <v>336</v>
      </c>
      <c r="I180" s="392"/>
      <c r="K180" s="306"/>
      <c r="L180" s="120"/>
      <c r="M180" s="120"/>
      <c r="N180" s="120"/>
      <c r="O180" s="120"/>
      <c r="P180" s="120"/>
    </row>
    <row r="181" spans="1:16" x14ac:dyDescent="0.2">
      <c r="A181" s="377" t="str">
        <f>PLANILHA!A235</f>
        <v>5.0</v>
      </c>
      <c r="B181" s="378" t="str">
        <f>PLANILHA!D235</f>
        <v>LIMPEZA/SERVIÇOS FINAIS</v>
      </c>
      <c r="C181" s="331"/>
      <c r="D181" s="331"/>
      <c r="E181" s="331"/>
      <c r="F181" s="331"/>
      <c r="G181" s="331"/>
      <c r="H181" s="332"/>
      <c r="I181" s="294"/>
    </row>
    <row r="182" spans="1:16" x14ac:dyDescent="0.2">
      <c r="A182" s="256" t="str">
        <f>PLANILHA!A236</f>
        <v>5.1</v>
      </c>
      <c r="B182" s="320" t="str">
        <f>PLANILHA!D236</f>
        <v>LIMPEZA PISO MARMORITE/GRANILITE</v>
      </c>
      <c r="C182" s="884" t="s">
        <v>523</v>
      </c>
      <c r="D182" s="884"/>
      <c r="E182" s="884"/>
      <c r="F182" s="884"/>
      <c r="G182" s="884"/>
      <c r="H182" s="362">
        <v>1602.6</v>
      </c>
      <c r="I182" s="294"/>
    </row>
    <row r="183" spans="1:16" s="302" customFormat="1" ht="25.5" x14ac:dyDescent="0.2">
      <c r="A183" s="256" t="str">
        <f>PLANILHA!A237</f>
        <v>5.2</v>
      </c>
      <c r="B183" s="320" t="str">
        <f>PLANILHA!D237</f>
        <v>LIMPEZA DE REVESTIMENTO CERÂMICO EM PAREDE COM PANO ÚMIDO AF_04/2019</v>
      </c>
      <c r="C183" s="884" t="s">
        <v>524</v>
      </c>
      <c r="D183" s="884"/>
      <c r="E183" s="884"/>
      <c r="F183" s="884"/>
      <c r="G183" s="884"/>
      <c r="H183" s="334">
        <v>257.17</v>
      </c>
      <c r="I183" s="393"/>
      <c r="K183" s="306"/>
      <c r="L183" s="120"/>
      <c r="M183" s="120"/>
      <c r="N183" s="120"/>
      <c r="O183" s="120"/>
      <c r="P183" s="120"/>
    </row>
    <row r="184" spans="1:16" x14ac:dyDescent="0.2">
      <c r="A184" s="381"/>
      <c r="B184" s="382"/>
      <c r="C184" s="383"/>
      <c r="D184" s="383"/>
      <c r="E184" s="384"/>
      <c r="F184" s="384"/>
      <c r="G184" s="385"/>
      <c r="H184" s="386"/>
      <c r="I184" s="294"/>
    </row>
    <row r="185" spans="1:16" x14ac:dyDescent="0.2">
      <c r="A185" s="5"/>
      <c r="B185" s="387"/>
      <c r="C185" s="194"/>
      <c r="D185" s="194"/>
      <c r="E185" s="388"/>
      <c r="F185" s="388"/>
      <c r="G185" s="389"/>
      <c r="H185" s="390"/>
      <c r="I185" s="294"/>
    </row>
    <row r="186" spans="1:16" ht="15.75" x14ac:dyDescent="0.25">
      <c r="A186" s="885" t="s">
        <v>525</v>
      </c>
      <c r="B186" s="886"/>
      <c r="C186" s="886"/>
      <c r="D186" s="886"/>
      <c r="E186" s="886"/>
      <c r="F186" s="886"/>
      <c r="G186" s="886"/>
      <c r="H186" s="887"/>
      <c r="I186" s="394"/>
      <c r="J186" s="394"/>
    </row>
    <row r="187" spans="1:16" ht="15.75" x14ac:dyDescent="0.2">
      <c r="A187" s="875" t="str">
        <f>PLANILHA!A245</f>
        <v xml:space="preserve">FLAVIO ROBERTO VENDAS TANUS </v>
      </c>
      <c r="B187" s="876"/>
      <c r="C187" s="876"/>
      <c r="D187" s="876"/>
      <c r="E187" s="876"/>
      <c r="F187" s="876"/>
      <c r="G187" s="876"/>
      <c r="H187" s="877"/>
      <c r="I187" s="395"/>
      <c r="J187" s="395"/>
    </row>
    <row r="188" spans="1:16" ht="15.75" x14ac:dyDescent="0.2">
      <c r="A188" s="881" t="str">
        <f>PLANILHA!A246</f>
        <v>EngºCivil - CREA 9432/D-MS</v>
      </c>
      <c r="B188" s="882"/>
      <c r="C188" s="882"/>
      <c r="D188" s="882"/>
      <c r="E188" s="882"/>
      <c r="F188" s="882"/>
      <c r="G188" s="882"/>
      <c r="H188" s="883"/>
      <c r="I188" s="396"/>
      <c r="J188" s="396"/>
    </row>
  </sheetData>
  <mergeCells count="158">
    <mergeCell ref="C13:G13"/>
    <mergeCell ref="C14:G14"/>
    <mergeCell ref="C15:G15"/>
    <mergeCell ref="C16:G16"/>
    <mergeCell ref="C17:G17"/>
    <mergeCell ref="C18:G18"/>
    <mergeCell ref="A6:H6"/>
    <mergeCell ref="C8:G8"/>
    <mergeCell ref="C9:G9"/>
    <mergeCell ref="C10:G10"/>
    <mergeCell ref="C11:G11"/>
    <mergeCell ref="C12:G12"/>
    <mergeCell ref="C28:G28"/>
    <mergeCell ref="C29:G29"/>
    <mergeCell ref="C30:G30"/>
    <mergeCell ref="C32:G32"/>
    <mergeCell ref="C33:G33"/>
    <mergeCell ref="C34:G34"/>
    <mergeCell ref="C19:G19"/>
    <mergeCell ref="C21:G21"/>
    <mergeCell ref="C22:G22"/>
    <mergeCell ref="C23:G23"/>
    <mergeCell ref="C26:G26"/>
    <mergeCell ref="C27:G27"/>
    <mergeCell ref="C41:G41"/>
    <mergeCell ref="C42:G42"/>
    <mergeCell ref="C43:G43"/>
    <mergeCell ref="C44:G44"/>
    <mergeCell ref="C45:G45"/>
    <mergeCell ref="C47:G47"/>
    <mergeCell ref="C35:G35"/>
    <mergeCell ref="C36:G36"/>
    <mergeCell ref="C37:G37"/>
    <mergeCell ref="C38:G38"/>
    <mergeCell ref="C39:G39"/>
    <mergeCell ref="C40:G40"/>
    <mergeCell ref="C54:G54"/>
    <mergeCell ref="C55:G55"/>
    <mergeCell ref="C56:G56"/>
    <mergeCell ref="C57:G57"/>
    <mergeCell ref="C58:G58"/>
    <mergeCell ref="C59:G59"/>
    <mergeCell ref="C48:G48"/>
    <mergeCell ref="C49:G49"/>
    <mergeCell ref="C50:G50"/>
    <mergeCell ref="C51:G51"/>
    <mergeCell ref="C52:G52"/>
    <mergeCell ref="C53:G53"/>
    <mergeCell ref="C67:G67"/>
    <mergeCell ref="C68:G68"/>
    <mergeCell ref="C70:G70"/>
    <mergeCell ref="C71:G71"/>
    <mergeCell ref="C72:G72"/>
    <mergeCell ref="C73:G73"/>
    <mergeCell ref="C60:G60"/>
    <mergeCell ref="C61:G61"/>
    <mergeCell ref="C62:G62"/>
    <mergeCell ref="C63:G63"/>
    <mergeCell ref="C64:G64"/>
    <mergeCell ref="C65:G65"/>
    <mergeCell ref="C81:G81"/>
    <mergeCell ref="C82:G82"/>
    <mergeCell ref="C83:G83"/>
    <mergeCell ref="C84:G84"/>
    <mergeCell ref="C85:G85"/>
    <mergeCell ref="C87:G87"/>
    <mergeCell ref="C74:G74"/>
    <mergeCell ref="C75:G75"/>
    <mergeCell ref="C76:G76"/>
    <mergeCell ref="C77:G77"/>
    <mergeCell ref="C78:G78"/>
    <mergeCell ref="C80:G80"/>
    <mergeCell ref="C95:G95"/>
    <mergeCell ref="C98:G98"/>
    <mergeCell ref="C99:G99"/>
    <mergeCell ref="C100:G100"/>
    <mergeCell ref="C101:G101"/>
    <mergeCell ref="C102:G102"/>
    <mergeCell ref="C88:G88"/>
    <mergeCell ref="C89:G89"/>
    <mergeCell ref="C91:G91"/>
    <mergeCell ref="C92:G92"/>
    <mergeCell ref="C93:G93"/>
    <mergeCell ref="C94:G94"/>
    <mergeCell ref="C109:G109"/>
    <mergeCell ref="C110:G110"/>
    <mergeCell ref="C111:G111"/>
    <mergeCell ref="C112:G112"/>
    <mergeCell ref="C113:G113"/>
    <mergeCell ref="C114:G114"/>
    <mergeCell ref="C103:G103"/>
    <mergeCell ref="C104:G104"/>
    <mergeCell ref="C105:G105"/>
    <mergeCell ref="C106:G106"/>
    <mergeCell ref="C107:G107"/>
    <mergeCell ref="C108:G108"/>
    <mergeCell ref="C122:G122"/>
    <mergeCell ref="C125:G125"/>
    <mergeCell ref="C126:G126"/>
    <mergeCell ref="C127:G127"/>
    <mergeCell ref="C128:G128"/>
    <mergeCell ref="C129:G129"/>
    <mergeCell ref="C116:G116"/>
    <mergeCell ref="C117:G117"/>
    <mergeCell ref="C118:G118"/>
    <mergeCell ref="C119:G119"/>
    <mergeCell ref="C120:G120"/>
    <mergeCell ref="C121:G121"/>
    <mergeCell ref="C138:G138"/>
    <mergeCell ref="C140:G140"/>
    <mergeCell ref="C141:G141"/>
    <mergeCell ref="C142:G142"/>
    <mergeCell ref="C143:G143"/>
    <mergeCell ref="C144:G144"/>
    <mergeCell ref="C130:G130"/>
    <mergeCell ref="C131:G131"/>
    <mergeCell ref="C132:G132"/>
    <mergeCell ref="C134:G134"/>
    <mergeCell ref="C135:G135"/>
    <mergeCell ref="C136:G136"/>
    <mergeCell ref="C151:G151"/>
    <mergeCell ref="C153:G153"/>
    <mergeCell ref="C154:G154"/>
    <mergeCell ref="C155:G155"/>
    <mergeCell ref="C156:G156"/>
    <mergeCell ref="C157:G157"/>
    <mergeCell ref="C145:G145"/>
    <mergeCell ref="C146:G146"/>
    <mergeCell ref="C147:G147"/>
    <mergeCell ref="C148:G148"/>
    <mergeCell ref="C149:G149"/>
    <mergeCell ref="C150:G150"/>
    <mergeCell ref="C165:G165"/>
    <mergeCell ref="C166:G166"/>
    <mergeCell ref="C167:G167"/>
    <mergeCell ref="C168:G168"/>
    <mergeCell ref="C169:G169"/>
    <mergeCell ref="C170:G170"/>
    <mergeCell ref="C158:G158"/>
    <mergeCell ref="C159:G159"/>
    <mergeCell ref="C160:G160"/>
    <mergeCell ref="C161:G161"/>
    <mergeCell ref="C162:G162"/>
    <mergeCell ref="C164:G164"/>
    <mergeCell ref="A187:H187"/>
    <mergeCell ref="A188:H188"/>
    <mergeCell ref="C178:G178"/>
    <mergeCell ref="C179:G179"/>
    <mergeCell ref="C180:G180"/>
    <mergeCell ref="C182:G182"/>
    <mergeCell ref="C183:G183"/>
    <mergeCell ref="A186:H186"/>
    <mergeCell ref="C171:G171"/>
    <mergeCell ref="C172:G172"/>
    <mergeCell ref="C173:G173"/>
    <mergeCell ref="C174:G174"/>
    <mergeCell ref="C175:G175"/>
    <mergeCell ref="C176:G176"/>
  </mergeCells>
  <pageMargins left="1.18055555555556" right="0.23611111111111099" top="0.39305555555555605" bottom="0.39305555555555605" header="0.31458333333333299" footer="0.31458333333333299"/>
  <pageSetup paperSize="9" scale="50" fitToHeight="0" orientation="portrait" r:id="rId1"/>
  <ignoredErrors>
    <ignoredError sqref="H174" unlockedFormula="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95"/>
  <sheetViews>
    <sheetView view="pageBreakPreview" zoomScale="115" zoomScaleNormal="100" workbookViewId="0">
      <selection activeCell="H10" sqref="H10"/>
    </sheetView>
  </sheetViews>
  <sheetFormatPr defaultRowHeight="14.25" x14ac:dyDescent="0.2"/>
  <cols>
    <col min="1" max="1" width="18" style="236" customWidth="1"/>
    <col min="2" max="2" width="20.28515625" style="120" customWidth="1"/>
    <col min="3" max="3" width="73.7109375" style="234" customWidth="1"/>
    <col min="4" max="4" width="14.140625" style="120" customWidth="1"/>
    <col min="5" max="5" width="14.5703125" style="120" customWidth="1"/>
    <col min="6" max="6" width="16.5703125" style="120" customWidth="1"/>
    <col min="7" max="7" width="16.7109375" style="120" customWidth="1"/>
    <col min="8" max="14" width="9.140625" style="120"/>
    <col min="15" max="15" width="9.140625" style="120" customWidth="1"/>
    <col min="16" max="16384" width="9.140625" style="120"/>
  </cols>
  <sheetData>
    <row r="1" spans="1:7" ht="15.75" x14ac:dyDescent="0.2">
      <c r="A1" s="237"/>
      <c r="B1" s="218"/>
      <c r="C1" s="238"/>
      <c r="D1" s="237"/>
      <c r="E1" s="237"/>
      <c r="F1" s="237"/>
      <c r="G1" s="237"/>
    </row>
    <row r="2" spans="1:7" ht="15.75" x14ac:dyDescent="0.2">
      <c r="A2" s="239" t="s">
        <v>12</v>
      </c>
      <c r="B2" s="240"/>
      <c r="C2" s="241"/>
      <c r="D2" s="242" t="s">
        <v>75</v>
      </c>
      <c r="F2" s="242"/>
      <c r="G2" s="243"/>
    </row>
    <row r="3" spans="1:7" ht="15.75" x14ac:dyDescent="0.2">
      <c r="A3" s="131" t="s">
        <v>76</v>
      </c>
      <c r="B3" s="136"/>
      <c r="C3" s="244"/>
      <c r="D3" s="126" t="s">
        <v>77</v>
      </c>
      <c r="F3" s="126"/>
      <c r="G3" s="245"/>
    </row>
    <row r="4" spans="1:7" ht="15.75" x14ac:dyDescent="0.2">
      <c r="A4" s="3" t="s">
        <v>78</v>
      </c>
      <c r="B4" s="136"/>
      <c r="C4" s="244"/>
      <c r="D4" s="126" t="s">
        <v>79</v>
      </c>
      <c r="F4" s="126"/>
      <c r="G4" s="245"/>
    </row>
    <row r="5" spans="1:7" ht="15.75" x14ac:dyDescent="0.2">
      <c r="A5" s="3" t="s">
        <v>80</v>
      </c>
      <c r="B5" s="136"/>
      <c r="C5" s="244"/>
      <c r="D5" s="126" t="s">
        <v>81</v>
      </c>
      <c r="F5" s="126"/>
      <c r="G5" s="245"/>
    </row>
    <row r="6" spans="1:7" ht="15.75" x14ac:dyDescent="0.25">
      <c r="A6" s="246"/>
      <c r="B6" s="136"/>
      <c r="C6" s="247"/>
      <c r="D6" s="248"/>
      <c r="E6" s="130"/>
      <c r="F6" s="130"/>
      <c r="G6" s="249"/>
    </row>
    <row r="7" spans="1:7" ht="22.5" x14ac:dyDescent="0.3">
      <c r="A7" s="930" t="s">
        <v>526</v>
      </c>
      <c r="B7" s="931"/>
      <c r="C7" s="931"/>
      <c r="D7" s="931"/>
      <c r="E7" s="931"/>
      <c r="F7" s="931"/>
      <c r="G7" s="932"/>
    </row>
    <row r="8" spans="1:7" s="119" customFormat="1" x14ac:dyDescent="0.2">
      <c r="A8" s="922" t="s">
        <v>527</v>
      </c>
      <c r="B8" s="923"/>
      <c r="C8" s="933" t="s">
        <v>528</v>
      </c>
      <c r="D8" s="934"/>
      <c r="E8" s="934"/>
      <c r="F8" s="935"/>
      <c r="G8" s="250" t="s">
        <v>125</v>
      </c>
    </row>
    <row r="9" spans="1:7" s="119" customFormat="1" x14ac:dyDescent="0.2">
      <c r="A9" s="251" t="s">
        <v>84</v>
      </c>
      <c r="B9" s="251" t="s">
        <v>85</v>
      </c>
      <c r="C9" s="251" t="s">
        <v>529</v>
      </c>
      <c r="D9" s="252" t="s">
        <v>530</v>
      </c>
      <c r="E9" s="252" t="s">
        <v>531</v>
      </c>
      <c r="F9" s="252" t="s">
        <v>532</v>
      </c>
      <c r="G9" s="252" t="s">
        <v>533</v>
      </c>
    </row>
    <row r="10" spans="1:7" s="119" customFormat="1" ht="25.5" x14ac:dyDescent="0.2">
      <c r="A10" s="253" t="s">
        <v>14</v>
      </c>
      <c r="B10" s="254">
        <v>4417</v>
      </c>
      <c r="C10" s="255" t="str">
        <f>IFERROR(VLOOKUP(B10,[3]planilhanull!$A$7:$L$6859,8,FALSE),IFERROR(VLOOKUP(B10,[4]JANEIRO_21!$A$9:$E$1593,2,FALSE),IFERROR(VLOOKUP(B10,[5]sheet1!$A$8:$E$5281,2,FALSE),0)))</f>
        <v>SARRAFO NAO APARELHADO *2,5 X 7* CM, EM MACARANDUBA, ANGELIM OU EQUIVALENTE DA REGIAO -  BRUTA</v>
      </c>
      <c r="D10" s="256" t="str">
        <f>IFERROR(VLOOKUP(B10,[3]planilhanull!$A$7:$L$6859,9,FALSE),IFERROR(VLOOKUP(B10,[4]JANEIRO_21!$A$9:$E$1593,8,FALSE),IFERROR(VLOOKUP(B10,[5]sheet1!$A$8:$E$5281,3,FALSE),0)))</f>
        <v xml:space="preserve">M     </v>
      </c>
      <c r="E10" s="257">
        <v>1</v>
      </c>
      <c r="F10" s="258">
        <v>7.06</v>
      </c>
      <c r="G10" s="259">
        <f t="shared" ref="G10:G16" si="0">TRUNC(E10*F10,2)</f>
        <v>7.06</v>
      </c>
    </row>
    <row r="11" spans="1:7" s="119" customFormat="1" x14ac:dyDescent="0.2">
      <c r="A11" s="253" t="s">
        <v>14</v>
      </c>
      <c r="B11" s="254">
        <v>4491</v>
      </c>
      <c r="C11" s="255" t="str">
        <f>IFERROR(VLOOKUP(B11,[3]planilhanull!$A$7:$L$6859,8,FALSE),IFERROR(VLOOKUP(B11,[4]JANEIRO_21!$A$9:$E$1593,2,FALSE),IFERROR(VLOOKUP(B11,[5]sheet1!$A$8:$E$5281,2,FALSE),0)))</f>
        <v>PONTALETE *7,5 X 7,5* CM EM PINUS, MISTA OU EQUIVALENTE DA REGIAO - BRUTA</v>
      </c>
      <c r="D11" s="256" t="str">
        <f>IFERROR(VLOOKUP(B11,[3]planilhanull!$A$7:$L$6859,9,FALSE),IFERROR(VLOOKUP(B11,[4]JANEIRO_21!$A$9:$E$1593,8,FALSE),IFERROR(VLOOKUP(B11,[5]sheet1!$A$8:$E$5281,3,FALSE),0)))</f>
        <v xml:space="preserve">M     </v>
      </c>
      <c r="E11" s="257">
        <v>4</v>
      </c>
      <c r="F11" s="258">
        <v>7.54</v>
      </c>
      <c r="G11" s="259">
        <f t="shared" si="0"/>
        <v>30.16</v>
      </c>
    </row>
    <row r="12" spans="1:7" s="119" customFormat="1" ht="25.5" x14ac:dyDescent="0.2">
      <c r="A12" s="253" t="s">
        <v>14</v>
      </c>
      <c r="B12" s="254">
        <v>4813</v>
      </c>
      <c r="C12" s="255" t="str">
        <f>IFERROR(VLOOKUP(B12,[3]planilhanull!$A$7:$L$6859,8,FALSE),IFERROR(VLOOKUP(B12,[4]JANEIRO_21!$A$9:$E$1593,2,FALSE),IFERROR(VLOOKUP(B12,[5]sheet1!$A$8:$E$5281,2,FALSE),0)))</f>
        <v>PLACA DE OBRA (PARA CONSTRUCAO CIVIL) EM CHAPA GALVANIZADA *N. 22*, ADESIVADA, DE *2,0 X 1,125* M</v>
      </c>
      <c r="D12" s="256" t="str">
        <f>IFERROR(VLOOKUP(B12,[3]planilhanull!$A$7:$L$6859,9,FALSE),IFERROR(VLOOKUP(B12,[4]JANEIRO_21!$A$9:$E$1593,8,FALSE),IFERROR(VLOOKUP(B12,[5]sheet1!$A$8:$E$5281,3,FALSE),0)))</f>
        <v xml:space="preserve">M2    </v>
      </c>
      <c r="E12" s="257">
        <v>1</v>
      </c>
      <c r="F12" s="260">
        <v>317.12</v>
      </c>
      <c r="G12" s="259">
        <f t="shared" si="0"/>
        <v>317.12</v>
      </c>
    </row>
    <row r="13" spans="1:7" s="119" customFormat="1" x14ac:dyDescent="0.2">
      <c r="A13" s="253" t="s">
        <v>14</v>
      </c>
      <c r="B13" s="254">
        <v>5075</v>
      </c>
      <c r="C13" s="255" t="str">
        <f>IFERROR(VLOOKUP(B13,[3]planilhanull!$A$7:$L$6859,8,FALSE),IFERROR(VLOOKUP(B13,[4]JANEIRO_21!$A$9:$E$1593,2,FALSE),IFERROR(VLOOKUP(B13,[5]sheet1!$A$8:$E$5281,2,FALSE),0)))</f>
        <v>PREGO DE ACO POLIDO COM CABECA 18 X 30 (2 3/4 X 10)</v>
      </c>
      <c r="D13" s="256" t="str">
        <f>IFERROR(VLOOKUP(B13,[3]planilhanull!$A$7:$L$6859,9,FALSE),IFERROR(VLOOKUP(B13,[4]JANEIRO_21!$A$9:$E$1593,8,FALSE),IFERROR(VLOOKUP(B13,[5]sheet1!$A$8:$E$5281,3,FALSE),0)))</f>
        <v xml:space="preserve">KG    </v>
      </c>
      <c r="E13" s="257">
        <v>0.11</v>
      </c>
      <c r="F13" s="258">
        <v>25.43</v>
      </c>
      <c r="G13" s="259">
        <f t="shared" si="0"/>
        <v>2.79</v>
      </c>
    </row>
    <row r="14" spans="1:7" s="119" customFormat="1" x14ac:dyDescent="0.2">
      <c r="A14" s="253" t="s">
        <v>14</v>
      </c>
      <c r="B14" s="254">
        <v>88262</v>
      </c>
      <c r="C14" s="255" t="str">
        <f>IFERROR(VLOOKUP(B14,[3]planilhanull!$A$7:$L$6859,8,FALSE),IFERROR(VLOOKUP(B14,[4]JANEIRO_21!$A$9:$E$1593,2,FALSE),IFERROR(VLOOKUP(B14,[5]sheet1!$A$8:$E$5281,2,FALSE),0)))</f>
        <v>CARPINTEIRO DE FORMAS COM ENCARGOS COMPLEMENTARES</v>
      </c>
      <c r="D14" s="256" t="str">
        <f>IFERROR(VLOOKUP(B14,[3]planilhanull!$A$7:$L$6859,9,FALSE),IFERROR(VLOOKUP(B14,[4]JANEIRO_21!$A$9:$E$1593,8,FALSE),IFERROR(VLOOKUP(B14,[5]sheet1!$A$8:$E$5281,3,FALSE),0)))</f>
        <v>H</v>
      </c>
      <c r="E14" s="257">
        <v>1</v>
      </c>
      <c r="F14" s="258">
        <v>19.71</v>
      </c>
      <c r="G14" s="259">
        <f t="shared" si="0"/>
        <v>19.71</v>
      </c>
    </row>
    <row r="15" spans="1:7" s="119" customFormat="1" x14ac:dyDescent="0.2">
      <c r="A15" s="253" t="s">
        <v>14</v>
      </c>
      <c r="B15" s="254">
        <v>88316</v>
      </c>
      <c r="C15" s="255" t="str">
        <f>IFERROR(VLOOKUP(B15,[3]planilhanull!$A$7:$L$6859,8,FALSE),IFERROR(VLOOKUP(B15,[4]JANEIRO_21!$A$9:$E$1593,2,FALSE),IFERROR(VLOOKUP(B15,[5]sheet1!$A$8:$E$5281,2,FALSE),0)))</f>
        <v>SERVENTE COM ENCARGOS COMPLEMENTARES</v>
      </c>
      <c r="D15" s="256" t="str">
        <f>IFERROR(VLOOKUP(B15,[3]planilhanull!$A$7:$L$6859,9,FALSE),IFERROR(VLOOKUP(B15,[4]JANEIRO_21!$A$9:$E$1593,8,FALSE),IFERROR(VLOOKUP(B15,[5]sheet1!$A$8:$E$5281,3,FALSE),0)))</f>
        <v>H</v>
      </c>
      <c r="E15" s="257">
        <v>2</v>
      </c>
      <c r="F15" s="261">
        <v>16.3</v>
      </c>
      <c r="G15" s="259">
        <f t="shared" si="0"/>
        <v>32.6</v>
      </c>
    </row>
    <row r="16" spans="1:7" s="119" customFormat="1" ht="25.5" x14ac:dyDescent="0.2">
      <c r="A16" s="253" t="s">
        <v>14</v>
      </c>
      <c r="B16" s="254">
        <v>94962</v>
      </c>
      <c r="C16" s="255" t="str">
        <f>IFERROR(VLOOKUP(B16,[3]planilhanull!$A$7:$L$6859,8,FALSE),IFERROR(VLOOKUP(B16,[4]JANEIRO_21!$A$9:$E$1593,2,FALSE),IFERROR(VLOOKUP(B16,[5]sheet1!$A$8:$E$5281,2,FALSE),0)))</f>
        <v>CONCRETO MAGRO PARA LASTRO, TRAÇO 1:4,5:4,5 (CIMENTO/ AREIA MÉDIA/ BRITA 1)  - PREPARO MECÂNICO COM BETONEIRA 400 L. AF_07/2016</v>
      </c>
      <c r="D16" s="256" t="str">
        <f>IFERROR(VLOOKUP(B16,[3]planilhanull!$A$7:$L$6859,9,FALSE),IFERROR(VLOOKUP(B16,[4]JANEIRO_21!$A$9:$E$1593,8,FALSE),IFERROR(VLOOKUP(B16,[5]sheet1!$A$8:$E$5281,3,FALSE),0)))</f>
        <v>M3</v>
      </c>
      <c r="E16" s="257">
        <v>0.01</v>
      </c>
      <c r="F16" s="258">
        <v>313.35000000000002</v>
      </c>
      <c r="G16" s="259">
        <f t="shared" si="0"/>
        <v>3.13</v>
      </c>
    </row>
    <row r="17" spans="1:9" s="119" customFormat="1" x14ac:dyDescent="0.2">
      <c r="A17" s="262"/>
      <c r="B17" s="936" t="s">
        <v>447</v>
      </c>
      <c r="C17" s="937"/>
      <c r="D17" s="937"/>
      <c r="E17" s="937"/>
      <c r="F17" s="937"/>
      <c r="G17" s="263">
        <f>SUM(G10:G16)</f>
        <v>412.57</v>
      </c>
    </row>
    <row r="18" spans="1:9" x14ac:dyDescent="0.2">
      <c r="A18" s="922" t="s">
        <v>534</v>
      </c>
      <c r="B18" s="923"/>
      <c r="C18" s="924" t="s">
        <v>535</v>
      </c>
      <c r="D18" s="924"/>
      <c r="E18" s="924"/>
      <c r="F18" s="924"/>
      <c r="G18" s="250" t="s">
        <v>108</v>
      </c>
    </row>
    <row r="19" spans="1:9" x14ac:dyDescent="0.2">
      <c r="A19" s="251" t="s">
        <v>84</v>
      </c>
      <c r="B19" s="251" t="s">
        <v>85</v>
      </c>
      <c r="C19" s="251" t="s">
        <v>529</v>
      </c>
      <c r="D19" s="252" t="s">
        <v>530</v>
      </c>
      <c r="E19" s="252" t="s">
        <v>531</v>
      </c>
      <c r="F19" s="252" t="s">
        <v>532</v>
      </c>
      <c r="G19" s="252" t="s">
        <v>533</v>
      </c>
    </row>
    <row r="20" spans="1:9" x14ac:dyDescent="0.2">
      <c r="A20" s="253" t="s">
        <v>14</v>
      </c>
      <c r="B20" s="264">
        <v>88315</v>
      </c>
      <c r="C20" s="255" t="str">
        <f>IFERROR(VLOOKUP(B20,[3]planilhanull!$A$7:$L$6859,8,FALSE),IFERROR(VLOOKUP(B20,[4]JANEIRO_21!$A$9:$E$1593,2,FALSE),IFERROR(VLOOKUP(B20,[5]sheet1!$A$8:$E$5281,2,FALSE),0)))</f>
        <v>SERRALHEIRO COM ENCARGOS COMPLEMENTARES</v>
      </c>
      <c r="D20" s="256" t="str">
        <f>IFERROR(VLOOKUP(B20,[3]planilhanull!$A$7:$L$6859,9,FALSE),IFERROR(VLOOKUP(B20,[4]JANEIRO_21!$A$9:$E$1593,8,FALSE),IFERROR(VLOOKUP(B20,[5]sheet1!$A$8:$E$5281,3,FALSE),0)))</f>
        <v>H</v>
      </c>
      <c r="E20" s="265">
        <v>1.3673</v>
      </c>
      <c r="F20" s="258">
        <v>19.829999999999998</v>
      </c>
      <c r="G20" s="259">
        <f>TRUNC(E20*F20,2)</f>
        <v>27.11</v>
      </c>
    </row>
    <row r="21" spans="1:9" x14ac:dyDescent="0.2">
      <c r="A21" s="253" t="s">
        <v>14</v>
      </c>
      <c r="B21" s="264">
        <v>88316</v>
      </c>
      <c r="C21" s="255" t="str">
        <f>IFERROR(VLOOKUP(B21,[3]planilhanull!$A$7:$L$6859,8,FALSE),IFERROR(VLOOKUP(B21,[4]JANEIRO_21!$A$9:$E$1593,2,FALSE),IFERROR(VLOOKUP(B21,[5]sheet1!$A$8:$E$5281,2,FALSE),0)))</f>
        <v>SERVENTE COM ENCARGOS COMPLEMENTARES</v>
      </c>
      <c r="D21" s="256" t="str">
        <f>IFERROR(VLOOKUP(B21,[3]planilhanull!$A$7:$L$6859,9,FALSE),IFERROR(VLOOKUP(B21,[4]JANEIRO_21!$A$9:$E$1593,8,FALSE),IFERROR(VLOOKUP(B21,[5]sheet1!$A$8:$E$5281,3,FALSE),0)))</f>
        <v>H</v>
      </c>
      <c r="E21" s="265">
        <v>1.3673</v>
      </c>
      <c r="F21" s="261">
        <v>16.3</v>
      </c>
      <c r="G21" s="259">
        <f>TRUNC(E21*F21,2)</f>
        <v>22.28</v>
      </c>
    </row>
    <row r="22" spans="1:9" ht="14.25" customHeight="1" x14ac:dyDescent="0.2">
      <c r="A22" s="919" t="s">
        <v>447</v>
      </c>
      <c r="B22" s="920"/>
      <c r="C22" s="920"/>
      <c r="D22" s="920"/>
      <c r="E22" s="920"/>
      <c r="F22" s="921"/>
      <c r="G22" s="263">
        <f>SUM(G20:G21)</f>
        <v>49.39</v>
      </c>
    </row>
    <row r="23" spans="1:9" ht="15.75" x14ac:dyDescent="0.2">
      <c r="A23" s="922" t="s">
        <v>536</v>
      </c>
      <c r="B23" s="923"/>
      <c r="C23" s="926" t="s">
        <v>537</v>
      </c>
      <c r="D23" s="926"/>
      <c r="E23" s="926"/>
      <c r="F23" s="926"/>
      <c r="G23" s="250" t="s">
        <v>125</v>
      </c>
      <c r="H23" s="267"/>
      <c r="I23" s="267"/>
    </row>
    <row r="24" spans="1:9" x14ac:dyDescent="0.2">
      <c r="A24" s="251" t="s">
        <v>84</v>
      </c>
      <c r="B24" s="251" t="s">
        <v>85</v>
      </c>
      <c r="C24" s="268" t="s">
        <v>529</v>
      </c>
      <c r="D24" s="269" t="s">
        <v>530</v>
      </c>
      <c r="E24" s="269" t="s">
        <v>531</v>
      </c>
      <c r="F24" s="269" t="s">
        <v>532</v>
      </c>
      <c r="G24" s="269" t="s">
        <v>533</v>
      </c>
    </row>
    <row r="25" spans="1:9" ht="25.5" x14ac:dyDescent="0.2">
      <c r="A25" s="253" t="s">
        <v>14</v>
      </c>
      <c r="B25" s="270">
        <v>3671</v>
      </c>
      <c r="C25" s="255" t="str">
        <f>IFERROR(VLOOKUP(B25,[3]planilhanull!$A$7:$L$6859,8,FALSE),IFERROR(VLOOKUP(B25,[4]JANEIRO_21!$A$9:$E$1593,2,FALSE),IFERROR(VLOOKUP(B25,[5]sheet1!$A$8:$E$5281,2,FALSE),0)))</f>
        <v>JUNTA PLASTICA DE DILATACAO PARA PISOS, COR CINZA, 17 X 3 MM (ALTURA X ESPESSURA)</v>
      </c>
      <c r="D25" s="256" t="str">
        <f>IFERROR(VLOOKUP(B25,[3]planilhanull!$A$7:$L$6859,9,FALSE),IFERROR(VLOOKUP(B25,[4]JANEIRO_21!$A$9:$E$1593,8,FALSE),IFERROR(VLOOKUP(B25,[5]sheet1!$A$8:$E$5281,3,FALSE),0)))</f>
        <v xml:space="preserve">M     </v>
      </c>
      <c r="E25" s="271">
        <v>1</v>
      </c>
      <c r="F25" s="258">
        <v>1.07</v>
      </c>
      <c r="G25" s="272">
        <f>TRUNC(E25*F25,2)</f>
        <v>1.07</v>
      </c>
    </row>
    <row r="26" spans="1:9" ht="25.5" x14ac:dyDescent="0.2">
      <c r="A26" s="253" t="s">
        <v>14</v>
      </c>
      <c r="B26" s="270">
        <v>4786</v>
      </c>
      <c r="C26" s="255" t="str">
        <f>IFERROR(VLOOKUP(B26,[3]planilhanull!$A$7:$L$6859,8,FALSE),IFERROR(VLOOKUP(B26,[4]JANEIRO_21!$A$9:$E$1593,2,FALSE),IFERROR(VLOOKUP(B26,[5]sheet1!$A$8:$E$5281,2,FALSE),0)))</f>
        <v>PISO EM GRANILITE, MARMORITE OU GRANITINA, AGREGADO COR PRETO, CINZA, PALHA OU BRANCO, E=  *8* MM (INCLUSO EXECUCAO)</v>
      </c>
      <c r="D26" s="256" t="str">
        <f>IFERROR(VLOOKUP(B26,[3]planilhanull!$A$7:$L$6859,9,FALSE),IFERROR(VLOOKUP(B26,[4]JANEIRO_21!$A$9:$E$1593,8,FALSE),IFERROR(VLOOKUP(B26,[5]sheet1!$A$8:$E$5281,3,FALSE),0)))</f>
        <v xml:space="preserve">M2    </v>
      </c>
      <c r="E26" s="271">
        <v>1</v>
      </c>
      <c r="F26" s="260">
        <v>87</v>
      </c>
      <c r="G26" s="272">
        <f>TRUNC(E26*F26,2)</f>
        <v>87</v>
      </c>
    </row>
    <row r="27" spans="1:9" ht="25.5" x14ac:dyDescent="0.2">
      <c r="A27" s="253" t="s">
        <v>14</v>
      </c>
      <c r="B27" s="270">
        <v>87373</v>
      </c>
      <c r="C27" s="255" t="str">
        <f>IFERROR(VLOOKUP(B27,[3]planilhanull!$A$7:$L$6859,8,FALSE),IFERROR(VLOOKUP(B27,[4]JANEIRO_21!$A$9:$E$1593,2,FALSE),IFERROR(VLOOKUP(B27,[5]sheet1!$A$8:$E$5281,2,FALSE),0)))</f>
        <v>ARGAMASSA TRAÇO 1:4 (EM VOLUME DE CIMENTO E AREIA MÉDIA ÚMIDA) PARA CONTRAPISO, PREPARO MANUAL. AF_08/2019</v>
      </c>
      <c r="D27" s="256" t="str">
        <f>IFERROR(VLOOKUP(B27,[3]planilhanull!$A$7:$L$6859,9,FALSE),IFERROR(VLOOKUP(B27,[4]JANEIRO_21!$A$9:$E$1593,8,FALSE),IFERROR(VLOOKUP(B27,[5]sheet1!$A$8:$E$5281,3,FALSE),0)))</f>
        <v>M3</v>
      </c>
      <c r="E27" s="271">
        <v>0.02</v>
      </c>
      <c r="F27" s="258">
        <v>1929.93</v>
      </c>
      <c r="G27" s="272">
        <f>TRUNC(E27*F27,2)</f>
        <v>38.590000000000003</v>
      </c>
    </row>
    <row r="28" spans="1:9" s="234" customFormat="1" ht="28.5" customHeight="1" x14ac:dyDescent="0.2">
      <c r="A28" s="253" t="s">
        <v>14</v>
      </c>
      <c r="B28" s="270">
        <v>88309</v>
      </c>
      <c r="C28" s="255" t="str">
        <f>IFERROR(VLOOKUP(B28,[3]planilhanull!$A$7:$L$6859,8,FALSE),IFERROR(VLOOKUP(B28,[4]JANEIRO_21!$A$9:$E$1593,2,FALSE),IFERROR(VLOOKUP(B28,[5]sheet1!$A$8:$E$5281,2,FALSE),0)))</f>
        <v>PEDREIRO COM ENCARGOS COMPLEMENTARES</v>
      </c>
      <c r="D28" s="256" t="str">
        <f>IFERROR(VLOOKUP(B28,[3]planilhanull!$A$7:$L$6859,9,FALSE),IFERROR(VLOOKUP(B28,[4]JANEIRO_21!$A$9:$E$1593,8,FALSE),IFERROR(VLOOKUP(B28,[5]sheet1!$A$8:$E$5281,3,FALSE),0)))</f>
        <v>H</v>
      </c>
      <c r="E28" s="271">
        <v>0.6</v>
      </c>
      <c r="F28" s="258">
        <v>19.940000000000001</v>
      </c>
      <c r="G28" s="272">
        <f>TRUNC(E28*F28,2)</f>
        <v>11.96</v>
      </c>
    </row>
    <row r="29" spans="1:9" x14ac:dyDescent="0.2">
      <c r="A29" s="253" t="s">
        <v>14</v>
      </c>
      <c r="B29" s="270">
        <v>88316</v>
      </c>
      <c r="C29" s="255" t="str">
        <f>IFERROR(VLOOKUP(B29,[3]planilhanull!$A$7:$L$6859,8,FALSE),IFERROR(VLOOKUP(B29,[4]JANEIRO_21!$A$9:$E$1593,2,FALSE),IFERROR(VLOOKUP(B29,[5]sheet1!$A$8:$E$5281,2,FALSE),0)))</f>
        <v>SERVENTE COM ENCARGOS COMPLEMENTARES</v>
      </c>
      <c r="D29" s="256" t="str">
        <f>IFERROR(VLOOKUP(B29,[3]planilhanull!$A$7:$L$6859,9,FALSE),IFERROR(VLOOKUP(B29,[4]JANEIRO_21!$A$9:$E$1593,8,FALSE),IFERROR(VLOOKUP(B29,[5]sheet1!$A$8:$E$5281,3,FALSE),0)))</f>
        <v>H</v>
      </c>
      <c r="E29" s="271">
        <v>0.3</v>
      </c>
      <c r="F29" s="261">
        <v>16.3</v>
      </c>
      <c r="G29" s="272">
        <f>TRUNC(E29*F29,2)</f>
        <v>4.8899999999999997</v>
      </c>
    </row>
    <row r="30" spans="1:9" x14ac:dyDescent="0.2">
      <c r="A30" s="919" t="s">
        <v>447</v>
      </c>
      <c r="B30" s="920"/>
      <c r="C30" s="920"/>
      <c r="D30" s="920"/>
      <c r="E30" s="920"/>
      <c r="F30" s="921"/>
      <c r="G30" s="273">
        <f>SUM(G25:G29)</f>
        <v>143.51</v>
      </c>
    </row>
    <row r="31" spans="1:9" ht="14.25" customHeight="1" x14ac:dyDescent="0.2">
      <c r="A31" s="922" t="s">
        <v>538</v>
      </c>
      <c r="B31" s="923"/>
      <c r="C31" s="927" t="s">
        <v>539</v>
      </c>
      <c r="D31" s="928"/>
      <c r="E31" s="928"/>
      <c r="F31" s="929"/>
      <c r="G31" s="274" t="s">
        <v>108</v>
      </c>
    </row>
    <row r="32" spans="1:9" x14ac:dyDescent="0.2">
      <c r="A32" s="251" t="s">
        <v>84</v>
      </c>
      <c r="B32" s="251" t="s">
        <v>85</v>
      </c>
      <c r="C32" s="268" t="s">
        <v>529</v>
      </c>
      <c r="D32" s="269" t="s">
        <v>530</v>
      </c>
      <c r="E32" s="269" t="s">
        <v>531</v>
      </c>
      <c r="F32" s="269" t="s">
        <v>532</v>
      </c>
      <c r="G32" s="269" t="s">
        <v>533</v>
      </c>
    </row>
    <row r="33" spans="1:7" ht="25.5" x14ac:dyDescent="0.2">
      <c r="A33" s="253" t="s">
        <v>14</v>
      </c>
      <c r="B33" s="270">
        <v>97634</v>
      </c>
      <c r="C33" s="255" t="str">
        <f>IFERROR(VLOOKUP(B33,[3]planilhanull!$A$7:$L$6859,8,FALSE),IFERROR(VLOOKUP(B33,[4]JANEIRO_21!$A$9:$E$1593,2,FALSE),IFERROR(VLOOKUP(B33,[5]sheet1!$A$8:$E$5281,2,FALSE),0)))</f>
        <v>DEMOLIÇÃO DE REVESTIMENTO CERÂMICO, DE FORMA MECANIZADA COM MARTELETE, SEM REAPROVEITAMENTO. AF_12/2017</v>
      </c>
      <c r="D33" s="256" t="str">
        <f>IFERROR(VLOOKUP(B33,[3]planilhanull!$A$7:$L$6859,9,FALSE),IFERROR(VLOOKUP(B33,[4]JANEIRO_21!$A$9:$E$1593,8,FALSE),IFERROR(VLOOKUP(B33,[5]sheet1!$A$8:$E$5281,3,FALSE),0)))</f>
        <v>M2</v>
      </c>
      <c r="E33" s="275">
        <v>7.57</v>
      </c>
      <c r="F33" s="258" t="str">
        <f>IFERROR(VLOOKUP(B33,[3]planilhanull!$A$7:$L$6859,11,FALSE),IFERROR(VLOOKUP(B33,[4]JANEIRO_21!$A$9:$E$1593,5,FALSE),IFERROR(VLOOKUP(B33,[5]sheet1!$A$8:$E$5281,5,FALSE),0)))</f>
        <v>8,84</v>
      </c>
      <c r="G33" s="272">
        <f>TRUNC(E33*F33,2)</f>
        <v>66.91</v>
      </c>
    </row>
    <row r="34" spans="1:7" ht="38.25" x14ac:dyDescent="0.2">
      <c r="A34" s="253" t="s">
        <v>14</v>
      </c>
      <c r="B34" s="270">
        <v>87271</v>
      </c>
      <c r="C34" s="255" t="str">
        <f>IFERROR(VLOOKUP(B34,[3]planilhanull!$A$7:$L$6859,8,FALSE),IFERROR(VLOOKUP(B34,[4]JANEIRO_21!$A$9:$E$1593,2,FALSE),IFERROR(VLOOKUP(B34,[5]sheet1!$A$8:$E$5281,2,FALSE),0)))</f>
        <v>REVESTIMENTO CERÂMICO PARA PAREDES INTERNAS COM PLACAS TIPO ESMALTADA EXTRA DE DIMENSÕES 25X35 CM APLICADAS EM AMBIENTES DE ÁREA MAIOR QUE 5 M² A MEIA ALTURA DAS PAREDES. AF_06/2014</v>
      </c>
      <c r="D34" s="256" t="str">
        <f>IFERROR(VLOOKUP(B34,[3]planilhanull!$A$7:$L$6859,9,FALSE),IFERROR(VLOOKUP(B34,[4]JANEIRO_21!$A$9:$E$1593,8,FALSE),IFERROR(VLOOKUP(B34,[5]sheet1!$A$8:$E$5281,3,FALSE),0)))</f>
        <v>M2</v>
      </c>
      <c r="E34" s="275">
        <v>7.57</v>
      </c>
      <c r="F34" s="258">
        <v>66.09</v>
      </c>
      <c r="G34" s="272">
        <f>TRUNC(E34*F34,2)</f>
        <v>500.3</v>
      </c>
    </row>
    <row r="35" spans="1:7" x14ac:dyDescent="0.2">
      <c r="A35" s="919" t="s">
        <v>447</v>
      </c>
      <c r="B35" s="920"/>
      <c r="C35" s="920"/>
      <c r="D35" s="920"/>
      <c r="E35" s="920"/>
      <c r="F35" s="921"/>
      <c r="G35" s="276">
        <f>SUM(G33:G34)</f>
        <v>567.21</v>
      </c>
    </row>
    <row r="36" spans="1:7" ht="14.25" customHeight="1" x14ac:dyDescent="0.2">
      <c r="A36" s="922" t="s">
        <v>540</v>
      </c>
      <c r="B36" s="923"/>
      <c r="C36" s="925" t="s">
        <v>541</v>
      </c>
      <c r="D36" s="925"/>
      <c r="E36" s="925"/>
      <c r="F36" s="925"/>
      <c r="G36" s="274" t="s">
        <v>108</v>
      </c>
    </row>
    <row r="37" spans="1:7" x14ac:dyDescent="0.2">
      <c r="A37" s="251" t="s">
        <v>84</v>
      </c>
      <c r="B37" s="251" t="s">
        <v>85</v>
      </c>
      <c r="C37" s="268" t="s">
        <v>529</v>
      </c>
      <c r="D37" s="269" t="s">
        <v>530</v>
      </c>
      <c r="E37" s="269" t="s">
        <v>531</v>
      </c>
      <c r="F37" s="269" t="s">
        <v>532</v>
      </c>
      <c r="G37" s="269" t="s">
        <v>533</v>
      </c>
    </row>
    <row r="38" spans="1:7" ht="51" x14ac:dyDescent="0.2">
      <c r="A38" s="253" t="s">
        <v>14</v>
      </c>
      <c r="B38" s="270">
        <v>87519</v>
      </c>
      <c r="C38" s="255" t="str">
        <f>IFERROR(VLOOKUP(B38,[3]planilhanull!$A$7:$L$6859,8,FALSE),IFERROR(VLOOKUP(B38,[4]JANEIRO_21!$A$9:$E$1593,2,FALSE),IFERROR(VLOOKUP(B38,[5]sheet1!$A$8:$E$5281,2,FALSE),0)))</f>
        <v>ALVENARIA DE VEDAÇÃO DE BLOCOS CERÂMICOS FURADOS NA HORIZONTAL DE 9X19X19CM (ESPESSURA 9CM) DE PAREDES COM ÁREA LÍQUIDA MAIOR OU IGUAL A 6M² COM VÃOS E ARGAMASSA DE ASSENTAMENTO COM PREPARO EM BETONEIRA. AF_06/2014</v>
      </c>
      <c r="D38" s="256" t="str">
        <f>IFERROR(VLOOKUP(B38,[3]planilhanull!$A$7:$L$6859,9,FALSE),IFERROR(VLOOKUP(B38,[4]JANEIRO_21!$A$9:$E$1593,8,FALSE),IFERROR(VLOOKUP(B38,[5]sheet1!$A$8:$E$5281,3,FALSE),0)))</f>
        <v>M2</v>
      </c>
      <c r="E38" s="277">
        <v>4</v>
      </c>
      <c r="F38" s="258">
        <v>88.33</v>
      </c>
      <c r="G38" s="272">
        <f>TRUNC(E38*F38,2)</f>
        <v>353.32</v>
      </c>
    </row>
    <row r="39" spans="1:7" ht="38.25" x14ac:dyDescent="0.2">
      <c r="A39" s="253" t="s">
        <v>14</v>
      </c>
      <c r="B39" s="270">
        <v>87894</v>
      </c>
      <c r="C39" s="255" t="str">
        <f>IFERROR(VLOOKUP(B39,[3]planilhanull!$A$7:$L$6859,8,FALSE),IFERROR(VLOOKUP(B39,[4]JANEIRO_21!$A$9:$E$1593,2,FALSE),IFERROR(VLOOKUP(B39,[5]sheet1!$A$8:$E$5281,2,FALSE),0)))</f>
        <v>CHAPISCO APLICADO EM ALVENARIA (SEM PRESENÇA DE VÃOS) E ESTRUTURAS DE CONCRETO DE FACHADA, COM COLHER DE PEDREIRO.  ARGAMASSA TRAÇO 1:3 COM PREPARO EM BETONEIRA 400L. AF_06/2014</v>
      </c>
      <c r="D39" s="256" t="str">
        <f>IFERROR(VLOOKUP(B39,[3]planilhanull!$A$7:$L$6859,9,FALSE),IFERROR(VLOOKUP(B39,[4]JANEIRO_21!$A$9:$E$1593,8,FALSE),IFERROR(VLOOKUP(B39,[5]sheet1!$A$8:$E$5281,3,FALSE),0)))</f>
        <v>M2</v>
      </c>
      <c r="E39" s="277">
        <v>8</v>
      </c>
      <c r="F39" s="258">
        <v>5.38</v>
      </c>
      <c r="G39" s="272">
        <f t="shared" ref="G39:G56" si="1">TRUNC(E39*F39,2)</f>
        <v>43.04</v>
      </c>
    </row>
    <row r="40" spans="1:7" ht="51" x14ac:dyDescent="0.2">
      <c r="A40" s="253" t="s">
        <v>14</v>
      </c>
      <c r="B40" s="270">
        <v>87529</v>
      </c>
      <c r="C40" s="255" t="str">
        <f>IFERROR(VLOOKUP(B40,[3]planilhanull!$A$7:$L$6859,8,FALSE),IFERROR(VLOOKUP(B40,[4]JANEIRO_21!$A$9:$E$1593,2,FALSE),IFERROR(VLOOKUP(B40,[5]sheet1!$A$8:$E$5281,2,FALSE),0)))</f>
        <v>MASSA ÚNICA, PARA RECEBIMENTO DE PINTURA, EM ARGAMASSA TRAÇO 1:2:8, PREPARO MECÂNICO COM BETONEIRA 400L, APLICADA MANUALMENTE EM FACES INTERNAS DE PAREDES, ESPESSURA DE 20MM, COM EXECUÇÃO DE TALISCAS. AF_06/2014</v>
      </c>
      <c r="D40" s="256" t="str">
        <f>IFERROR(VLOOKUP(B40,[3]planilhanull!$A$7:$L$6859,9,FALSE),IFERROR(VLOOKUP(B40,[4]JANEIRO_21!$A$9:$E$1593,8,FALSE),IFERROR(VLOOKUP(B40,[5]sheet1!$A$8:$E$5281,3,FALSE),0)))</f>
        <v>M2</v>
      </c>
      <c r="E40" s="277">
        <v>8</v>
      </c>
      <c r="F40" s="261">
        <v>30</v>
      </c>
      <c r="G40" s="272">
        <f t="shared" si="1"/>
        <v>240</v>
      </c>
    </row>
    <row r="41" spans="1:7" x14ac:dyDescent="0.2">
      <c r="A41" s="253" t="s">
        <v>14</v>
      </c>
      <c r="B41" s="270">
        <v>88497</v>
      </c>
      <c r="C41" s="255" t="str">
        <f>IFERROR(VLOOKUP(B41,[3]planilhanull!$A$7:$L$6859,8,FALSE),IFERROR(VLOOKUP(B41,[4]JANEIRO_21!$A$9:$E$1593,2,FALSE),IFERROR(VLOOKUP(B41,[5]sheet1!$A$8:$E$5281,2,FALSE),0)))</f>
        <v>APLICAÇÃO E LIXAMENTO DE MASSA LÁTEX EM PAREDES, DUAS DEMÃOS. AF_06/2014</v>
      </c>
      <c r="D41" s="256" t="str">
        <f>IFERROR(VLOOKUP(B41,[3]planilhanull!$A$7:$L$6859,9,FALSE),IFERROR(VLOOKUP(B41,[4]JANEIRO_21!$A$9:$E$1593,8,FALSE),IFERROR(VLOOKUP(B41,[5]sheet1!$A$8:$E$5281,3,FALSE),0)))</f>
        <v>M2</v>
      </c>
      <c r="E41" s="277">
        <v>8</v>
      </c>
      <c r="F41" s="258">
        <v>14.68</v>
      </c>
      <c r="G41" s="272">
        <f t="shared" si="1"/>
        <v>117.44</v>
      </c>
    </row>
    <row r="42" spans="1:7" ht="25.5" x14ac:dyDescent="0.2">
      <c r="A42" s="253" t="s">
        <v>14</v>
      </c>
      <c r="B42" s="270">
        <v>88489</v>
      </c>
      <c r="C42" s="255" t="str">
        <f>IFERROR(VLOOKUP(B42,[3]planilhanull!$A$7:$L$6859,8,FALSE),IFERROR(VLOOKUP(B42,[4]JANEIRO_21!$A$9:$E$1593,2,FALSE),IFERROR(VLOOKUP(B42,[5]sheet1!$A$8:$E$5281,2,FALSE),0)))</f>
        <v>APLICAÇÃO MANUAL DE PINTURA COM TINTA LÁTEX ACRÍLICA EM PAREDES, DUAS DEMÃOS. AF_06/2014</v>
      </c>
      <c r="D42" s="256" t="str">
        <f>IFERROR(VLOOKUP(B42,[3]planilhanull!$A$7:$L$6859,9,FALSE),IFERROR(VLOOKUP(B42,[4]JANEIRO_21!$A$9:$E$1593,8,FALSE),IFERROR(VLOOKUP(B42,[5]sheet1!$A$8:$E$5281,3,FALSE),0)))</f>
        <v>M2</v>
      </c>
      <c r="E42" s="277">
        <v>8</v>
      </c>
      <c r="F42" s="258">
        <v>12.43</v>
      </c>
      <c r="G42" s="272">
        <f t="shared" si="1"/>
        <v>99.44</v>
      </c>
    </row>
    <row r="43" spans="1:7" ht="25.5" customHeight="1" x14ac:dyDescent="0.2">
      <c r="A43" s="253" t="s">
        <v>14</v>
      </c>
      <c r="B43" s="270">
        <v>88488</v>
      </c>
      <c r="C43" s="255" t="str">
        <f>IFERROR(VLOOKUP(B43,[3]planilhanull!$A$7:$L$6859,8,FALSE),IFERROR(VLOOKUP(B43,[4]JANEIRO_21!$A$9:$E$1593,2,FALSE),IFERROR(VLOOKUP(B43,[5]sheet1!$A$8:$E$5281,2,FALSE),0)))</f>
        <v>APLICAÇÃO MANUAL DE PINTURA COM TINTA LÁTEX ACRÍLICA EM TETO, DUAS DEMÃOS. AF_06/2014</v>
      </c>
      <c r="D43" s="256" t="str">
        <f>IFERROR(VLOOKUP(B43,[3]planilhanull!$A$7:$L$6859,9,FALSE),IFERROR(VLOOKUP(B43,[4]JANEIRO_21!$A$9:$E$1593,8,FALSE),IFERROR(VLOOKUP(B43,[5]sheet1!$A$8:$E$5281,3,FALSE),0)))</f>
        <v>M2</v>
      </c>
      <c r="E43" s="277">
        <v>2</v>
      </c>
      <c r="F43" s="258">
        <v>13.95</v>
      </c>
      <c r="G43" s="272">
        <f t="shared" si="1"/>
        <v>27.9</v>
      </c>
    </row>
    <row r="44" spans="1:7" ht="25.5" x14ac:dyDescent="0.2">
      <c r="A44" s="253" t="s">
        <v>14</v>
      </c>
      <c r="B44" s="270">
        <v>94965</v>
      </c>
      <c r="C44" s="255" t="str">
        <f>IFERROR(VLOOKUP(B44,[3]planilhanull!$A$7:$L$6859,8,FALSE),IFERROR(VLOOKUP(B44,[4]JANEIRO_21!$A$9:$E$1593,2,FALSE),IFERROR(VLOOKUP(B44,[5]sheet1!$A$8:$E$5281,2,FALSE),0)))</f>
        <v>CONCRETO FCK = 25MPA, TRAÇO 1:2,3:2,7 (CIMENTO/ AREIA MÉDIA/ BRITA 1)  - PREPARO MECÂNICO COM BETONEIRA 400 L. AF_07/2016</v>
      </c>
      <c r="D44" s="256" t="str">
        <f>IFERROR(VLOOKUP(B44,[3]planilhanull!$A$7:$L$6859,9,FALSE),IFERROR(VLOOKUP(B44,[4]JANEIRO_21!$A$9:$E$1593,8,FALSE),IFERROR(VLOOKUP(B44,[5]sheet1!$A$8:$E$5281,3,FALSE),0)))</f>
        <v>M3</v>
      </c>
      <c r="E44" s="277">
        <v>0.52400000000000002</v>
      </c>
      <c r="F44" s="258">
        <v>504.8</v>
      </c>
      <c r="G44" s="272">
        <f t="shared" si="1"/>
        <v>264.51</v>
      </c>
    </row>
    <row r="45" spans="1:7" ht="25.5" x14ac:dyDescent="0.2">
      <c r="A45" s="253" t="s">
        <v>14</v>
      </c>
      <c r="B45" s="270">
        <v>92873</v>
      </c>
      <c r="C45" s="255" t="str">
        <f>IFERROR(VLOOKUP(B45,[3]planilhanull!$A$7:$L$6859,8,FALSE),IFERROR(VLOOKUP(B45,[4]JANEIRO_21!$A$9:$E$1593,2,FALSE),IFERROR(VLOOKUP(B45,[5]sheet1!$A$8:$E$5281,2,FALSE),0)))</f>
        <v>LANÇAMENTO COM USO DE BALDES, ADENSAMENTO E ACABAMENTO DE CONCRETO EM ESTRUTURAS. AF_12/2015</v>
      </c>
      <c r="D45" s="256" t="str">
        <f>IFERROR(VLOOKUP(B45,[3]planilhanull!$A$7:$L$6859,9,FALSE),IFERROR(VLOOKUP(B45,[4]JANEIRO_21!$A$9:$E$1593,8,FALSE),IFERROR(VLOOKUP(B45,[5]sheet1!$A$8:$E$5281,3,FALSE),0)))</f>
        <v>M3</v>
      </c>
      <c r="E45" s="277">
        <v>0.52400000000000002</v>
      </c>
      <c r="F45" s="258">
        <v>164.74</v>
      </c>
      <c r="G45" s="272">
        <f t="shared" si="1"/>
        <v>86.32</v>
      </c>
    </row>
    <row r="46" spans="1:7" ht="38.25" x14ac:dyDescent="0.2">
      <c r="A46" s="253" t="s">
        <v>14</v>
      </c>
      <c r="B46" s="270">
        <v>92785</v>
      </c>
      <c r="C46" s="255" t="str">
        <f>IFERROR(VLOOKUP(B46,[3]planilhanull!$A$7:$L$6859,8,FALSE),IFERROR(VLOOKUP(B46,[4]JANEIRO_21!$A$9:$E$1593,2,FALSE),IFERROR(VLOOKUP(B46,[5]sheet1!$A$8:$E$5281,2,FALSE),0)))</f>
        <v>ARMAÇÃO DE LAJE DE UMA ESTRUTURA CONVENCIONAL DE CONCRETO ARMADO EM UMA EDIFICAÇÃO TÉRREA OU SOBRADO UTILIZANDO AÇO CA-50 DE 6,3 MM - MONTAGEM. AF_12/2015</v>
      </c>
      <c r="D46" s="256" t="str">
        <f>IFERROR(VLOOKUP(B46,[3]planilhanull!$A$7:$L$6859,9,FALSE),IFERROR(VLOOKUP(B46,[4]JANEIRO_21!$A$9:$E$1593,8,FALSE),IFERROR(VLOOKUP(B46,[5]sheet1!$A$8:$E$5281,3,FALSE),0)))</f>
        <v>KG</v>
      </c>
      <c r="E46" s="277">
        <v>16</v>
      </c>
      <c r="F46" s="258">
        <v>17.670000000000002</v>
      </c>
      <c r="G46" s="272">
        <f t="shared" si="1"/>
        <v>282.72000000000003</v>
      </c>
    </row>
    <row r="47" spans="1:7" ht="25.5" x14ac:dyDescent="0.2">
      <c r="A47" s="253" t="s">
        <v>14</v>
      </c>
      <c r="B47" s="270">
        <v>92486</v>
      </c>
      <c r="C47" s="255" t="str">
        <f>IFERROR(VLOOKUP(B47,[3]planilhanull!$A$7:$L$6859,8,FALSE),IFERROR(VLOOKUP(B47,[4]JANEIRO_21!$A$9:$E$1593,2,FALSE),IFERROR(VLOOKUP(B47,[5]sheet1!$A$8:$E$5281,2,FALSE),0)))</f>
        <v>MONTAGEM E DESMONTAGEM DE FÔRMA DE LAJE MACIÇA, PÉ-DIREITO SIMPLES, EM MADEIRA SERRADA, 4 UTILIZAÇÕES. AF_09/2020</v>
      </c>
      <c r="D47" s="256" t="str">
        <f>IFERROR(VLOOKUP(B47,[3]planilhanull!$A$7:$L$6859,9,FALSE),IFERROR(VLOOKUP(B47,[4]JANEIRO_21!$A$9:$E$1593,8,FALSE),IFERROR(VLOOKUP(B47,[5]sheet1!$A$8:$E$5281,3,FALSE),0)))</f>
        <v>M2</v>
      </c>
      <c r="E47" s="277">
        <v>2</v>
      </c>
      <c r="F47" s="258">
        <v>136.345</v>
      </c>
      <c r="G47" s="272">
        <f t="shared" si="1"/>
        <v>272.69</v>
      </c>
    </row>
    <row r="48" spans="1:7" s="235" customFormat="1" ht="42.75" x14ac:dyDescent="0.2">
      <c r="A48" s="278" t="s">
        <v>19</v>
      </c>
      <c r="B48" s="279" t="str">
        <f>A58</f>
        <v>CMP 06</v>
      </c>
      <c r="C48" s="280" t="str">
        <f>C58</f>
        <v xml:space="preserve">PORTÃO EM TELA ARAME GALVANIZADO N.12 MALHA 2" E MOLDURA EM TUBOS DE AÇO COM DUAS FOLHAS DE ABRIR, INCLUSO FERRAGENS - FORNECIMENTO E INSTALAÇÃO </v>
      </c>
      <c r="D48" s="281" t="str">
        <f>G58</f>
        <v>M2</v>
      </c>
      <c r="E48" s="277">
        <v>4</v>
      </c>
      <c r="F48" s="282">
        <f>G69</f>
        <v>978.21</v>
      </c>
      <c r="G48" s="283">
        <f t="shared" si="1"/>
        <v>3912.84</v>
      </c>
    </row>
    <row r="49" spans="1:7" ht="25.5" x14ac:dyDescent="0.2">
      <c r="A49" s="253" t="s">
        <v>14</v>
      </c>
      <c r="B49" s="270">
        <v>101173</v>
      </c>
      <c r="C49" s="255" t="str">
        <f>IFERROR(VLOOKUP(B49,[3]planilhanull!$A$7:$L$6859,8,FALSE),IFERROR(VLOOKUP(B49,[4]JANEIRO_21!$A$9:$E$1593,2,FALSE),IFERROR(VLOOKUP(B49,[5]sheet1!$A$8:$E$5281,2,FALSE),0)))</f>
        <v>ESTACA BROCA DE CONCRETO, DIÂMETRO DE 20CM, ESCAVAÇÃO MANUAL COM TRADO CONCHA, COM ARMADURA DE ARRANQUE. AF_05/2020</v>
      </c>
      <c r="D49" s="256" t="str">
        <f>IFERROR(VLOOKUP(B49,[3]planilhanull!$A$7:$L$6859,9,FALSE),IFERROR(VLOOKUP(B49,[4]JANEIRO_21!$A$9:$E$1593,8,FALSE),IFERROR(VLOOKUP(B49,[5]sheet1!$A$8:$E$5281,3,FALSE),0)))</f>
        <v>M</v>
      </c>
      <c r="E49" s="277">
        <v>8</v>
      </c>
      <c r="F49" s="258">
        <v>55.59</v>
      </c>
      <c r="G49" s="272">
        <f t="shared" si="1"/>
        <v>444.72</v>
      </c>
    </row>
    <row r="50" spans="1:7" ht="38.25" x14ac:dyDescent="0.2">
      <c r="A50" s="253" t="s">
        <v>14</v>
      </c>
      <c r="B50" s="270">
        <v>92775</v>
      </c>
      <c r="C50" s="255" t="str">
        <f>IFERROR(VLOOKUP(B50,[3]planilhanull!$A$7:$L$6859,8,FALSE),IFERROR(VLOOKUP(B50,[4]JANEIRO_21!$A$9:$E$1593,2,FALSE),IFERROR(VLOOKUP(B50,[5]sheet1!$A$8:$E$5281,2,FALSE),0)))</f>
        <v>ARMAÇÃO DE PILAR OU VIGA DE UMA ESTRUTURA CONVENCIONAL DE CONCRETO ARMADO EM UMA EDIFICAÇÃO TÉRREA OU SOBRADO UTILIZANDO AÇO CA-60 DE 5,0 MM - MONTAGEM. AF_12/2015</v>
      </c>
      <c r="D50" s="256" t="str">
        <f>IFERROR(VLOOKUP(B50,[3]planilhanull!$A$7:$L$6859,9,FALSE),IFERROR(VLOOKUP(B50,[4]JANEIRO_21!$A$9:$E$1593,8,FALSE),IFERROR(VLOOKUP(B50,[5]sheet1!$A$8:$E$5281,3,FALSE),0)))</f>
        <v>KG</v>
      </c>
      <c r="E50" s="277">
        <v>5.49</v>
      </c>
      <c r="F50" s="258">
        <v>19.68</v>
      </c>
      <c r="G50" s="272">
        <f t="shared" si="1"/>
        <v>108.04</v>
      </c>
    </row>
    <row r="51" spans="1:7" ht="38.25" x14ac:dyDescent="0.2">
      <c r="A51" s="253" t="s">
        <v>14</v>
      </c>
      <c r="B51" s="270">
        <v>92777</v>
      </c>
      <c r="C51" s="255" t="str">
        <f>IFERROR(VLOOKUP(B51,[3]planilhanull!$A$7:$L$6859,8,FALSE),IFERROR(VLOOKUP(B51,[4]JANEIRO_21!$A$9:$E$1593,2,FALSE),IFERROR(VLOOKUP(B51,[5]sheet1!$A$8:$E$5281,2,FALSE),0)))</f>
        <v>ARMAÇÃO DE PILAR OU VIGA DE UMA ESTRUTURA CONVENCIONAL DE CONCRETO ARMADO EM UMA EDIFICAÇÃO TÉRREA OU SOBRADO UTILIZANDO AÇO CA-50 DE 8,0 MM - MONTAGEM. AF_12/2015</v>
      </c>
      <c r="D51" s="256" t="str">
        <f>IFERROR(VLOOKUP(B51,[3]planilhanull!$A$7:$L$6859,9,FALSE),IFERROR(VLOOKUP(B51,[4]JANEIRO_21!$A$9:$E$1593,8,FALSE),IFERROR(VLOOKUP(B51,[5]sheet1!$A$8:$E$5281,3,FALSE),0)))</f>
        <v>KG</v>
      </c>
      <c r="E51" s="277">
        <v>12.64</v>
      </c>
      <c r="F51" s="261">
        <v>18.2</v>
      </c>
      <c r="G51" s="272">
        <f t="shared" si="1"/>
        <v>230.04</v>
      </c>
    </row>
    <row r="52" spans="1:7" ht="25.5" x14ac:dyDescent="0.2">
      <c r="A52" s="253" t="s">
        <v>14</v>
      </c>
      <c r="B52" s="270">
        <v>92413</v>
      </c>
      <c r="C52" s="255" t="str">
        <f>IFERROR(VLOOKUP(B52,[3]planilhanull!$A$7:$L$6859,8,FALSE),IFERROR(VLOOKUP(B52,[4]JANEIRO_21!$A$9:$E$1593,2,FALSE),IFERROR(VLOOKUP(B52,[5]sheet1!$A$8:$E$5281,2,FALSE),0)))</f>
        <v>MONTAGEM E DESMONTAGEM DE FÔRMA DE PILARES RETANGULARES E ESTRUTURAS SIMILARES, PÉ-DIREITO SIMPLES, EM MADEIRA SERRADA, 4 UTILIZAÇÕES. AF_09/2020</v>
      </c>
      <c r="D52" s="256" t="str">
        <f>IFERROR(VLOOKUP(B52,[3]planilhanull!$A$7:$L$6859,9,FALSE),IFERROR(VLOOKUP(B52,[4]JANEIRO_21!$A$9:$E$1593,8,FALSE),IFERROR(VLOOKUP(B52,[5]sheet1!$A$8:$E$5281,3,FALSE),0)))</f>
        <v>M2</v>
      </c>
      <c r="E52" s="277">
        <v>1.56</v>
      </c>
      <c r="F52" s="258">
        <v>104.95</v>
      </c>
      <c r="G52" s="272">
        <f t="shared" si="1"/>
        <v>163.72</v>
      </c>
    </row>
    <row r="53" spans="1:7" ht="38.25" x14ac:dyDescent="0.2">
      <c r="A53" s="253" t="s">
        <v>14</v>
      </c>
      <c r="B53" s="270">
        <v>92448</v>
      </c>
      <c r="C53" s="255" t="str">
        <f>IFERROR(VLOOKUP(B53,[3]planilhanull!$A$7:$L$6859,8,FALSE),IFERROR(VLOOKUP(B53,[4]JANEIRO_21!$A$9:$E$1593,2,FALSE),IFERROR(VLOOKUP(B53,[5]sheet1!$A$8:$E$5281,2,FALSE),0)))</f>
        <v>MONTAGEM E DESMONTAGEM DE FÔRMA DE VIGA, ESCORAMENTO COM PONTALETE DE MADEIRA, PÉ-DIREITO SIMPLES, EM MADEIRA SERRADA, 4 UTILIZAÇÕES. AF_09/2020</v>
      </c>
      <c r="D53" s="256" t="str">
        <f>IFERROR(VLOOKUP(B53,[3]planilhanull!$A$7:$L$6859,9,FALSE),IFERROR(VLOOKUP(B53,[4]JANEIRO_21!$A$9:$E$1593,8,FALSE),IFERROR(VLOOKUP(B53,[5]sheet1!$A$8:$E$5281,3,FALSE),0)))</f>
        <v>M2</v>
      </c>
      <c r="E53" s="277">
        <v>1.2</v>
      </c>
      <c r="F53" s="258">
        <v>137.83000000000001</v>
      </c>
      <c r="G53" s="272">
        <f t="shared" si="1"/>
        <v>165.39</v>
      </c>
    </row>
    <row r="54" spans="1:7" ht="25.5" x14ac:dyDescent="0.2">
      <c r="A54" s="253" t="s">
        <v>14</v>
      </c>
      <c r="B54" s="270">
        <v>96527</v>
      </c>
      <c r="C54" s="255" t="str">
        <f>IFERROR(VLOOKUP(B54,[3]planilhanull!$A$7:$L$6859,8,FALSE),IFERROR(VLOOKUP(B54,[4]JANEIRO_21!$A$9:$E$1593,2,FALSE),IFERROR(VLOOKUP(B54,[5]sheet1!$A$8:$E$5281,2,FALSE),0)))</f>
        <v>ESCAVAÇÃO MANUAL DE VALA PARA VIGA BALDRAME, COM PREVISÃO DE FÔRMA. AF_06/2017</v>
      </c>
      <c r="D54" s="256" t="str">
        <f>IFERROR(VLOOKUP(B54,[3]planilhanull!$A$7:$L$6859,9,FALSE),IFERROR(VLOOKUP(B54,[4]JANEIRO_21!$A$9:$E$1593,8,FALSE),IFERROR(VLOOKUP(B54,[5]sheet1!$A$8:$E$5281,3,FALSE),0)))</f>
        <v>M3</v>
      </c>
      <c r="E54" s="277">
        <v>0.2</v>
      </c>
      <c r="F54" s="258">
        <v>96.53</v>
      </c>
      <c r="G54" s="272">
        <f t="shared" si="1"/>
        <v>19.3</v>
      </c>
    </row>
    <row r="55" spans="1:7" ht="25.5" x14ac:dyDescent="0.2">
      <c r="A55" s="253" t="s">
        <v>14</v>
      </c>
      <c r="B55" s="270">
        <v>95241</v>
      </c>
      <c r="C55" s="255" t="str">
        <f>IFERROR(VLOOKUP(B55,[3]planilhanull!$A$7:$L$6859,8,FALSE),IFERROR(VLOOKUP(B55,[4]JANEIRO_21!$A$9:$E$1593,2,FALSE),IFERROR(VLOOKUP(B55,[5]sheet1!$A$8:$E$5281,2,FALSE),0)))</f>
        <v>LASTRO DE CONCRETO MAGRO, APLICADO EM PISOS, LAJES SOBRE SOLO OU RADIERS, ESPESSURA DE 5 CM. AF_07/2016</v>
      </c>
      <c r="D55" s="256" t="str">
        <f>IFERROR(VLOOKUP(B55,[3]planilhanull!$A$7:$L$6859,9,FALSE),IFERROR(VLOOKUP(B55,[4]JANEIRO_21!$A$9:$E$1593,8,FALSE),IFERROR(VLOOKUP(B55,[5]sheet1!$A$8:$E$5281,3,FALSE),0)))</f>
        <v>M2</v>
      </c>
      <c r="E55" s="277">
        <v>0.09</v>
      </c>
      <c r="F55" s="258">
        <v>24.18</v>
      </c>
      <c r="G55" s="272">
        <f t="shared" si="1"/>
        <v>2.17</v>
      </c>
    </row>
    <row r="56" spans="1:7" ht="25.5" x14ac:dyDescent="0.2">
      <c r="A56" s="253" t="s">
        <v>14</v>
      </c>
      <c r="B56" s="270">
        <v>96542</v>
      </c>
      <c r="C56" s="255" t="str">
        <f>IFERROR(VLOOKUP(B56,[3]planilhanull!$A$7:$L$6859,8,FALSE),IFERROR(VLOOKUP(B56,[4]JANEIRO_21!$A$9:$E$1593,2,FALSE),IFERROR(VLOOKUP(B56,[5]sheet1!$A$8:$E$5281,2,FALSE),0)))</f>
        <v>FABRICAÇÃO, MONTAGEM E DESMONTAGEM DE FÔRMA PARA VIGA BALDRAME, EM CHAPA DE MADEIRA COMPENSADA RESINADA, E=17 MM, 4 UTILIZAÇÕES. AF_06/2017</v>
      </c>
      <c r="D56" s="256" t="str">
        <f>IFERROR(VLOOKUP(B56,[3]planilhanull!$A$7:$L$6859,9,FALSE),IFERROR(VLOOKUP(B56,[4]JANEIRO_21!$A$9:$E$1593,8,FALSE),IFERROR(VLOOKUP(B56,[5]sheet1!$A$8:$E$5281,3,FALSE),0)))</f>
        <v>M2</v>
      </c>
      <c r="E56" s="277">
        <v>1.2</v>
      </c>
      <c r="F56" s="258">
        <v>75.16</v>
      </c>
      <c r="G56" s="272">
        <f t="shared" si="1"/>
        <v>90.19</v>
      </c>
    </row>
    <row r="57" spans="1:7" x14ac:dyDescent="0.2">
      <c r="A57" s="919" t="s">
        <v>447</v>
      </c>
      <c r="B57" s="920"/>
      <c r="C57" s="920"/>
      <c r="D57" s="920"/>
      <c r="E57" s="920"/>
      <c r="F57" s="921"/>
      <c r="G57" s="276">
        <f>SUM(G38:G56)</f>
        <v>6923.79</v>
      </c>
    </row>
    <row r="58" spans="1:7" ht="28.5" customHeight="1" x14ac:dyDescent="0.2">
      <c r="A58" s="922" t="s">
        <v>542</v>
      </c>
      <c r="B58" s="923"/>
      <c r="C58" s="924" t="s">
        <v>543</v>
      </c>
      <c r="D58" s="924"/>
      <c r="E58" s="924"/>
      <c r="F58" s="924"/>
      <c r="G58" s="274" t="s">
        <v>125</v>
      </c>
    </row>
    <row r="59" spans="1:7" x14ac:dyDescent="0.2">
      <c r="A59" s="251" t="s">
        <v>84</v>
      </c>
      <c r="B59" s="251" t="s">
        <v>85</v>
      </c>
      <c r="C59" s="268" t="s">
        <v>529</v>
      </c>
      <c r="D59" s="269" t="s">
        <v>530</v>
      </c>
      <c r="E59" s="269" t="s">
        <v>531</v>
      </c>
      <c r="F59" s="269" t="s">
        <v>532</v>
      </c>
      <c r="G59" s="269" t="s">
        <v>533</v>
      </c>
    </row>
    <row r="60" spans="1:7" ht="25.5" x14ac:dyDescent="0.2">
      <c r="A60" s="253" t="s">
        <v>14</v>
      </c>
      <c r="B60" s="284">
        <v>7167</v>
      </c>
      <c r="C60" s="255" t="str">
        <f>IFERROR(VLOOKUP(B60,[3]planilhanull!$A$7:$L$6859,8,FALSE),IFERROR(VLOOKUP(B60,[4]JANEIRO_21!$A$9:$E$1593,2,FALSE),IFERROR(VLOOKUP(B60,[5]sheet1!$A$8:$E$5281,2,FALSE),0)))</f>
        <v>TELA DE ARAME GALVANIZADA QUADRANGULAR / LOSANGULAR, FIO 2,11 MM (14 BWG), MALHA 5 X 5 CM, H = 2 M</v>
      </c>
      <c r="D60" s="256" t="str">
        <f>IFERROR(VLOOKUP(B60,[3]planilhanull!$A$7:$L$6859,9,FALSE),IFERROR(VLOOKUP(B60,[4]JANEIRO_21!$A$9:$E$1593,8,FALSE),IFERROR(VLOOKUP(B60,[5]sheet1!$A$8:$E$5281,3,FALSE),0)))</f>
        <v xml:space="preserve">M2    </v>
      </c>
      <c r="E60" s="285">
        <v>1.1000000000000001</v>
      </c>
      <c r="F60" s="258">
        <v>33.200000000000003</v>
      </c>
      <c r="G60" s="272">
        <f>TRUNC(E60*F60,2)</f>
        <v>36.520000000000003</v>
      </c>
    </row>
    <row r="61" spans="1:7" ht="25.5" x14ac:dyDescent="0.2">
      <c r="A61" s="253" t="s">
        <v>14</v>
      </c>
      <c r="B61" s="284">
        <v>7697</v>
      </c>
      <c r="C61" s="255" t="str">
        <f>IFERROR(VLOOKUP(B61,[3]planilhanull!$A$7:$L$6859,8,FALSE),IFERROR(VLOOKUP(B61,[4]JANEIRO_21!$A$9:$E$1593,2,FALSE),IFERROR(VLOOKUP(B61,[5]sheet1!$A$8:$E$5281,2,FALSE),0)))</f>
        <v>TUBO ACO GALVANIZADO COM COSTURA, CLASSE MEDIA, DN 1.1/2", E = *3,25* MM, PESO *3,61* KG/M (NBR 5580)</v>
      </c>
      <c r="D61" s="256" t="str">
        <f>IFERROR(VLOOKUP(B61,[3]planilhanull!$A$7:$L$6859,9,FALSE),IFERROR(VLOOKUP(B61,[4]JANEIRO_21!$A$9:$E$1593,8,FALSE),IFERROR(VLOOKUP(B61,[5]sheet1!$A$8:$E$5281,3,FALSE),0)))</f>
        <v xml:space="preserve">M     </v>
      </c>
      <c r="E61" s="286">
        <v>1.4318</v>
      </c>
      <c r="F61" s="261">
        <v>67.650000000000006</v>
      </c>
      <c r="G61" s="272">
        <f t="shared" ref="G61:G68" si="2">TRUNC(E61*F61,2)</f>
        <v>96.86</v>
      </c>
    </row>
    <row r="62" spans="1:7" x14ac:dyDescent="0.2">
      <c r="A62" s="253" t="s">
        <v>14</v>
      </c>
      <c r="B62" s="284">
        <v>10997</v>
      </c>
      <c r="C62" s="255" t="str">
        <f>IFERROR(VLOOKUP(B62,[3]planilhanull!$A$7:$L$6859,8,FALSE),IFERROR(VLOOKUP(B62,[4]JANEIRO_21!$A$9:$E$1593,2,FALSE),IFERROR(VLOOKUP(B62,[5]sheet1!$A$8:$E$5281,2,FALSE),0)))</f>
        <v>ELETRODO REVESTIDO AWS - E7018, DIAMETRO IGUAL A 4,00 MM</v>
      </c>
      <c r="D62" s="256" t="str">
        <f>IFERROR(VLOOKUP(B62,[3]planilhanull!$A$7:$L$6859,9,FALSE),IFERROR(VLOOKUP(B62,[4]JANEIRO_21!$A$9:$E$1593,8,FALSE),IFERROR(VLOOKUP(B62,[5]sheet1!$A$8:$E$5281,3,FALSE),0)))</f>
        <v xml:space="preserve">KG    </v>
      </c>
      <c r="E62" s="286">
        <v>3.37</v>
      </c>
      <c r="F62" s="261">
        <v>36.799999999999997</v>
      </c>
      <c r="G62" s="272">
        <f t="shared" si="2"/>
        <v>124.01</v>
      </c>
    </row>
    <row r="63" spans="1:7" ht="25.5" x14ac:dyDescent="0.2">
      <c r="A63" s="253" t="s">
        <v>14</v>
      </c>
      <c r="B63" s="284">
        <v>21010</v>
      </c>
      <c r="C63" s="255" t="str">
        <f>IFERROR(VLOOKUP(B63,[3]planilhanull!$A$7:$L$6859,8,FALSE),IFERROR(VLOOKUP(B63,[4]JANEIRO_21!$A$9:$E$1593,2,FALSE),IFERROR(VLOOKUP(B63,[5]sheet1!$A$8:$E$5281,2,FALSE),0)))</f>
        <v>TUBO ACO GALVANIZADO COM COSTURA, CLASSE LEVE, DN 25 MM ( 1"),  E = 2,65 MM,  *2,11* KG/M (NBR 5580)</v>
      </c>
      <c r="D63" s="256" t="str">
        <f>IFERROR(VLOOKUP(B63,[3]planilhanull!$A$7:$L$6859,9,FALSE),IFERROR(VLOOKUP(B63,[4]JANEIRO_21!$A$9:$E$1593,8,FALSE),IFERROR(VLOOKUP(B63,[5]sheet1!$A$8:$E$5281,3,FALSE),0)))</f>
        <v xml:space="preserve">M     </v>
      </c>
      <c r="E63" s="286">
        <v>6.7407000000000004</v>
      </c>
      <c r="F63" s="261">
        <v>41.96</v>
      </c>
      <c r="G63" s="272">
        <f t="shared" si="2"/>
        <v>282.83</v>
      </c>
    </row>
    <row r="64" spans="1:7" x14ac:dyDescent="0.2">
      <c r="A64" s="253" t="s">
        <v>14</v>
      </c>
      <c r="B64" s="284">
        <v>88315</v>
      </c>
      <c r="C64" s="255" t="str">
        <f>IFERROR(VLOOKUP(B64,[3]planilhanull!$A$7:$L$6859,8,FALSE),IFERROR(VLOOKUP(B64,[4]JANEIRO_21!$A$9:$E$1593,2,FALSE),IFERROR(VLOOKUP(B64,[5]sheet1!$A$8:$E$5281,2,FALSE),0)))</f>
        <v>SERRALHEIRO COM ENCARGOS COMPLEMENTARES</v>
      </c>
      <c r="D64" s="256" t="str">
        <f>IFERROR(VLOOKUP(B64,[3]planilhanull!$A$7:$L$6859,9,FALSE),IFERROR(VLOOKUP(B64,[4]JANEIRO_21!$A$9:$E$1593,8,FALSE),IFERROR(VLOOKUP(B64,[5]sheet1!$A$8:$E$5281,3,FALSE),0)))</f>
        <v>H</v>
      </c>
      <c r="E64" s="286">
        <v>7</v>
      </c>
      <c r="F64" s="261">
        <v>19.829999999999998</v>
      </c>
      <c r="G64" s="272">
        <f t="shared" si="2"/>
        <v>138.81</v>
      </c>
    </row>
    <row r="65" spans="1:9" x14ac:dyDescent="0.2">
      <c r="A65" s="253" t="s">
        <v>14</v>
      </c>
      <c r="B65" s="284">
        <v>88316</v>
      </c>
      <c r="C65" s="255" t="str">
        <f>IFERROR(VLOOKUP(B65,[3]planilhanull!$A$7:$L$6859,8,FALSE),IFERROR(VLOOKUP(B65,[4]JANEIRO_21!$A$9:$E$1593,2,FALSE),IFERROR(VLOOKUP(B65,[5]sheet1!$A$8:$E$5281,2,FALSE),0)))</f>
        <v>SERVENTE COM ENCARGOS COMPLEMENTARES</v>
      </c>
      <c r="D65" s="256" t="str">
        <f>IFERROR(VLOOKUP(B65,[3]planilhanull!$A$7:$L$6859,9,FALSE),IFERROR(VLOOKUP(B65,[4]JANEIRO_21!$A$9:$E$1593,8,FALSE),IFERROR(VLOOKUP(B65,[5]sheet1!$A$8:$E$5281,3,FALSE),0)))</f>
        <v>H</v>
      </c>
      <c r="E65" s="286">
        <v>11.5</v>
      </c>
      <c r="F65" s="261">
        <v>16.3</v>
      </c>
      <c r="G65" s="272">
        <f t="shared" si="2"/>
        <v>187.45</v>
      </c>
    </row>
    <row r="66" spans="1:9" x14ac:dyDescent="0.2">
      <c r="A66" s="253" t="s">
        <v>14</v>
      </c>
      <c r="B66" s="284">
        <v>88317</v>
      </c>
      <c r="C66" s="255" t="str">
        <f>IFERROR(VLOOKUP(B66,[3]planilhanull!$A$7:$L$6859,8,FALSE),IFERROR(VLOOKUP(B66,[4]JANEIRO_21!$A$9:$E$1593,2,FALSE),IFERROR(VLOOKUP(B66,[5]sheet1!$A$8:$E$5281,2,FALSE),0)))</f>
        <v>SOLDADOR COM ENCARGOS COMPLEMENTARES</v>
      </c>
      <c r="D66" s="256" t="str">
        <f>IFERROR(VLOOKUP(B66,[3]planilhanull!$A$7:$L$6859,9,FALSE),IFERROR(VLOOKUP(B66,[4]JANEIRO_21!$A$9:$E$1593,8,FALSE),IFERROR(VLOOKUP(B66,[5]sheet1!$A$8:$E$5281,3,FALSE),0)))</f>
        <v>H</v>
      </c>
      <c r="E66" s="286">
        <v>4.5</v>
      </c>
      <c r="F66" s="261">
        <v>21.34</v>
      </c>
      <c r="G66" s="272">
        <f t="shared" si="2"/>
        <v>96.03</v>
      </c>
    </row>
    <row r="67" spans="1:9" ht="38.25" x14ac:dyDescent="0.2">
      <c r="A67" s="253" t="s">
        <v>14</v>
      </c>
      <c r="B67" s="284">
        <v>98764</v>
      </c>
      <c r="C67" s="255" t="str">
        <f>IFERROR(VLOOKUP(B67,[3]planilhanull!$A$7:$L$6859,8,FALSE),IFERROR(VLOOKUP(B67,[4]JANEIRO_21!$A$9:$E$1593,2,FALSE),IFERROR(VLOOKUP(B67,[5]sheet1!$A$8:$E$5281,2,FALSE),0)))</f>
        <v>INVERSOR DE SOLDA MONOFÁSICO DE 160 A, POTÊNCIA DE 5400 W, TENSÃO DE 220 V, PARA SOLDA COM ELETRODOS DE 2,0 A 4,0 MM E PROCESSO TIG - CHP DIURNO. AF_06/2018</v>
      </c>
      <c r="D67" s="256" t="str">
        <f>IFERROR(VLOOKUP(B67,[3]planilhanull!$A$7:$L$6859,9,FALSE),IFERROR(VLOOKUP(B67,[4]JANEIRO_21!$A$9:$E$1593,8,FALSE),IFERROR(VLOOKUP(B67,[5]sheet1!$A$8:$E$5281,3,FALSE),0)))</f>
        <v>CHP</v>
      </c>
      <c r="E67" s="286">
        <v>3.82</v>
      </c>
      <c r="F67" s="261">
        <v>4.0999999999999996</v>
      </c>
      <c r="G67" s="272">
        <f t="shared" si="2"/>
        <v>15.66</v>
      </c>
    </row>
    <row r="68" spans="1:9" ht="38.25" x14ac:dyDescent="0.2">
      <c r="A68" s="253" t="s">
        <v>14</v>
      </c>
      <c r="B68" s="284">
        <v>98765</v>
      </c>
      <c r="C68" s="255" t="str">
        <f>IFERROR(VLOOKUP(B68,[3]planilhanull!$A$7:$L$6859,8,FALSE),IFERROR(VLOOKUP(B68,[4]JANEIRO_21!$A$9:$E$1593,2,FALSE),IFERROR(VLOOKUP(B68,[5]sheet1!$A$8:$E$5281,2,FALSE),0)))</f>
        <v>INVERSOR DE SOLDA MONOFÁSICO DE 160 A, POTÊNCIA DE 5400 W, TENSÃO DE 220 V, PARA SOLDA COM ELETRODOS DE 2,0 A 4,0 MM E PROCESSO TIG - CHI DIURNO. AF_06/2018</v>
      </c>
      <c r="D68" s="256" t="str">
        <f>IFERROR(VLOOKUP(B68,[3]planilhanull!$A$7:$L$6859,9,FALSE),IFERROR(VLOOKUP(B68,[4]JANEIRO_21!$A$9:$E$1593,8,FALSE),IFERROR(VLOOKUP(B68,[5]sheet1!$A$8:$E$5281,3,FALSE),0)))</f>
        <v>CHI</v>
      </c>
      <c r="E68" s="286">
        <v>0.67</v>
      </c>
      <c r="F68" s="258">
        <v>7.0000000000000007E-2</v>
      </c>
      <c r="G68" s="272">
        <f t="shared" si="2"/>
        <v>0.04</v>
      </c>
    </row>
    <row r="69" spans="1:9" x14ac:dyDescent="0.2">
      <c r="A69" s="919" t="s">
        <v>447</v>
      </c>
      <c r="B69" s="920"/>
      <c r="C69" s="920"/>
      <c r="D69" s="920"/>
      <c r="E69" s="920"/>
      <c r="F69" s="921"/>
      <c r="G69" s="276">
        <f>SUM(G60:G68)</f>
        <v>978.21</v>
      </c>
    </row>
    <row r="70" spans="1:9" s="119" customFormat="1" ht="45.75" customHeight="1" x14ac:dyDescent="0.2">
      <c r="A70" s="922" t="s">
        <v>544</v>
      </c>
      <c r="B70" s="923"/>
      <c r="C70" s="924" t="s">
        <v>545</v>
      </c>
      <c r="D70" s="924"/>
      <c r="E70" s="924"/>
      <c r="F70" s="924"/>
      <c r="G70" s="250" t="s">
        <v>108</v>
      </c>
      <c r="H70" s="287"/>
      <c r="I70" s="287"/>
    </row>
    <row r="71" spans="1:9" s="119" customFormat="1" x14ac:dyDescent="0.2">
      <c r="A71" s="251" t="s">
        <v>84</v>
      </c>
      <c r="B71" s="251" t="s">
        <v>85</v>
      </c>
      <c r="C71" s="251" t="s">
        <v>529</v>
      </c>
      <c r="D71" s="252" t="s">
        <v>530</v>
      </c>
      <c r="E71" s="252" t="s">
        <v>531</v>
      </c>
      <c r="F71" s="252" t="s">
        <v>532</v>
      </c>
      <c r="G71" s="252" t="s">
        <v>533</v>
      </c>
    </row>
    <row r="72" spans="1:9" s="119" customFormat="1" x14ac:dyDescent="0.2">
      <c r="A72" s="288" t="s">
        <v>14</v>
      </c>
      <c r="B72" s="254">
        <v>88316</v>
      </c>
      <c r="C72" s="255" t="str">
        <f>IFERROR(VLOOKUP(B72,[3]planilhanull!$A$7:$L$6859,8,FALSE),IFERROR(VLOOKUP(B72,[4]JANEIRO_21!$A$9:$E$1593,2,FALSE),IFERROR(VLOOKUP(B72,[5]sheet1!$A$8:$E$5281,2,FALSE),0)))</f>
        <v>SERVENTE COM ENCARGOS COMPLEMENTARES</v>
      </c>
      <c r="D72" s="256" t="str">
        <f>IFERROR(VLOOKUP(B72,[3]planilhanull!$A$7:$L$6859,9,FALSE),IFERROR(VLOOKUP(B72,[4]JANEIRO_21!$A$9:$E$1593,8,FALSE),IFERROR(VLOOKUP(B72,[5]sheet1!$A$8:$E$5281,3,FALSE),0)))</f>
        <v>H</v>
      </c>
      <c r="E72" s="259">
        <v>4</v>
      </c>
      <c r="F72" s="260">
        <v>16.3</v>
      </c>
      <c r="G72" s="259">
        <f>TRUNC(E72*F72,2)</f>
        <v>65.2</v>
      </c>
    </row>
    <row r="73" spans="1:9" s="119" customFormat="1" x14ac:dyDescent="0.2">
      <c r="A73" s="288" t="s">
        <v>14</v>
      </c>
      <c r="B73" s="254">
        <v>88309</v>
      </c>
      <c r="C73" s="255" t="str">
        <f>IFERROR(VLOOKUP(B73,[3]planilhanull!$A$7:$L$6859,8,FALSE),IFERROR(VLOOKUP(B73,[4]JANEIRO_21!$A$9:$E$1593,2,FALSE),IFERROR(VLOOKUP(B73,[5]sheet1!$A$8:$E$5281,2,FALSE),0)))</f>
        <v>PEDREIRO COM ENCARGOS COMPLEMENTARES</v>
      </c>
      <c r="D73" s="256" t="str">
        <f>IFERROR(VLOOKUP(B73,[3]planilhanull!$A$7:$L$6859,9,FALSE),IFERROR(VLOOKUP(B73,[4]JANEIRO_21!$A$9:$E$1593,8,FALSE),IFERROR(VLOOKUP(B73,[5]sheet1!$A$8:$E$5281,3,FALSE),0)))</f>
        <v>H</v>
      </c>
      <c r="E73" s="259">
        <v>4</v>
      </c>
      <c r="F73" s="258">
        <v>19.940000000000001</v>
      </c>
      <c r="G73" s="259">
        <f>TRUNC(E73*F73,2)</f>
        <v>79.760000000000005</v>
      </c>
    </row>
    <row r="74" spans="1:9" s="119" customFormat="1" x14ac:dyDescent="0.2">
      <c r="A74" s="288" t="s">
        <v>14</v>
      </c>
      <c r="B74" s="254">
        <v>97645</v>
      </c>
      <c r="C74" s="255" t="str">
        <f>IFERROR(VLOOKUP(B74,[3]planilhanull!$A$7:$L$6859,8,FALSE),IFERROR(VLOOKUP(B74,[4]JANEIRO_21!$A$9:$E$1593,2,FALSE),IFERROR(VLOOKUP(B74,[5]sheet1!$A$8:$E$5281,2,FALSE),0)))</f>
        <v>REMOÇÃO DE JANELAS, DE FORMA MANUAL, SEM REAPROVEITAMENTO. AF_12/2017</v>
      </c>
      <c r="D74" s="256" t="str">
        <f>IFERROR(VLOOKUP(B74,[3]planilhanull!$A$7:$L$6859,9,FALSE),IFERROR(VLOOKUP(B74,[4]JANEIRO_21!$A$9:$E$1593,8,FALSE),IFERROR(VLOOKUP(B74,[5]sheet1!$A$8:$E$5281,3,FALSE),0)))</f>
        <v>M2</v>
      </c>
      <c r="E74" s="259">
        <v>2.4</v>
      </c>
      <c r="F74" s="258">
        <v>26.73</v>
      </c>
      <c r="G74" s="259">
        <f>TRUNC(E74*F74,2)</f>
        <v>64.150000000000006</v>
      </c>
    </row>
    <row r="75" spans="1:9" s="234" customFormat="1" ht="42.6" customHeight="1" x14ac:dyDescent="0.2">
      <c r="A75" s="288" t="s">
        <v>14</v>
      </c>
      <c r="B75" s="254">
        <v>94559</v>
      </c>
      <c r="C75" s="255" t="str">
        <f>IFERROR(VLOOKUP(B75,[3]planilhanull!$A$7:$L$6859,8,FALSE),IFERROR(VLOOKUP(B75,[4]JANEIRO_21!$A$9:$E$1593,2,FALSE),IFERROR(VLOOKUP(B75,[5]sheet1!$A$8:$E$5281,2,FALSE),0)))</f>
        <v>JANELA DE AÇO TIPO BASCULANTE PARA VIDROS, COM BATENTE, FERRAGENS E PINTURA ANTICORROSIVA. EXCLUSIVE VIDROS, ACABAMENTO, ALIZAR E CONTRAMARCO. FORNECIMENTO E INSTALAÇÃO. AF_12/2019</v>
      </c>
      <c r="D75" s="256" t="str">
        <f>IFERROR(VLOOKUP(B75,[3]planilhanull!$A$7:$L$6859,9,FALSE),IFERROR(VLOOKUP(B75,[4]JANEIRO_21!$A$9:$E$1593,8,FALSE),IFERROR(VLOOKUP(B75,[5]sheet1!$A$8:$E$5281,3,FALSE),0)))</f>
        <v>M2</v>
      </c>
      <c r="E75" s="259">
        <v>2.4</v>
      </c>
      <c r="F75" s="258">
        <v>640.22</v>
      </c>
      <c r="G75" s="259">
        <f>TRUNC(E75*F75,2)</f>
        <v>1536.52</v>
      </c>
    </row>
    <row r="76" spans="1:9" s="119" customFormat="1" ht="25.5" x14ac:dyDescent="0.2">
      <c r="A76" s="288" t="s">
        <v>14</v>
      </c>
      <c r="B76" s="254">
        <v>101965</v>
      </c>
      <c r="C76" s="255" t="str">
        <f>IFERROR(VLOOKUP(B76,[3]planilhanull!$A$7:$L$6859,8,FALSE),IFERROR(VLOOKUP(B76,[4]JANEIRO_21!$A$9:$E$1593,2,FALSE),IFERROR(VLOOKUP(B76,[5]sheet1!$A$8:$E$5281,2,FALSE),0)))</f>
        <v>PEITORIL LINEAR EM GRANITO OU MÁRMORE, L = 15CM, COMPRIMENTO DE ATÉ 2M, ASSENTADO COM ARGAMASSA 1:6 COM ADITIVO. AF_11/2020</v>
      </c>
      <c r="D76" s="256" t="str">
        <f>IFERROR(VLOOKUP(B76,[3]planilhanull!$A$7:$L$6859,9,FALSE),IFERROR(VLOOKUP(B76,[4]JANEIRO_21!$A$9:$E$1593,8,FALSE),IFERROR(VLOOKUP(B76,[5]sheet1!$A$8:$E$5281,3,FALSE),0)))</f>
        <v>M</v>
      </c>
      <c r="E76" s="259">
        <v>2.4</v>
      </c>
      <c r="F76" s="258">
        <v>146.57</v>
      </c>
      <c r="G76" s="259">
        <f>TRUNC(E76*F76,2)</f>
        <v>351.76</v>
      </c>
    </row>
    <row r="77" spans="1:9" s="119" customFormat="1" x14ac:dyDescent="0.2">
      <c r="A77" s="917" t="s">
        <v>447</v>
      </c>
      <c r="B77" s="917"/>
      <c r="C77" s="917"/>
      <c r="D77" s="917"/>
      <c r="E77" s="917"/>
      <c r="F77" s="917"/>
      <c r="G77" s="289">
        <f>SUM(G72:G76)</f>
        <v>2097.39</v>
      </c>
    </row>
    <row r="78" spans="1:9" s="119" customFormat="1" ht="24.75" customHeight="1" x14ac:dyDescent="0.2">
      <c r="A78" s="922" t="s">
        <v>404</v>
      </c>
      <c r="B78" s="923"/>
      <c r="C78" s="924" t="s">
        <v>546</v>
      </c>
      <c r="D78" s="924"/>
      <c r="E78" s="924"/>
      <c r="F78" s="924"/>
      <c r="G78" s="250" t="s">
        <v>108</v>
      </c>
      <c r="H78" s="287"/>
      <c r="I78" s="287"/>
    </row>
    <row r="79" spans="1:9" s="119" customFormat="1" x14ac:dyDescent="0.2">
      <c r="A79" s="251" t="s">
        <v>84</v>
      </c>
      <c r="B79" s="251" t="s">
        <v>85</v>
      </c>
      <c r="C79" s="251" t="s">
        <v>529</v>
      </c>
      <c r="D79" s="252" t="s">
        <v>530</v>
      </c>
      <c r="E79" s="252" t="s">
        <v>531</v>
      </c>
      <c r="F79" s="252" t="s">
        <v>532</v>
      </c>
      <c r="G79" s="252" t="s">
        <v>533</v>
      </c>
    </row>
    <row r="80" spans="1:9" s="119" customFormat="1" x14ac:dyDescent="0.2">
      <c r="A80" s="288" t="s">
        <v>14</v>
      </c>
      <c r="B80" s="284">
        <v>10848</v>
      </c>
      <c r="C80" s="255" t="str">
        <f>IFERROR(VLOOKUP(B80,[3]planilhanull!$A$7:$L$6859,8,FALSE),IFERROR(VLOOKUP(B80,[4]JANEIRO_21!$A$9:$E$1593,2,FALSE),IFERROR(VLOOKUP(B80,[5]sheet1!$A$8:$E$5281,2,FALSE),0)))</f>
        <v>PLACA DE INAUGURACAO METALICA, *40* CM X *60* CM</v>
      </c>
      <c r="D80" s="256" t="str">
        <f>IFERROR(VLOOKUP(B80,[3]planilhanull!$A$7:$L$6859,9,FALSE),IFERROR(VLOOKUP(B80,[4]JANEIRO_21!$A$9:$E$1593,8,FALSE),IFERROR(VLOOKUP(B80,[5]sheet1!$A$8:$E$5281,3,FALSE),0)))</f>
        <v xml:space="preserve">UN    </v>
      </c>
      <c r="E80" s="259">
        <v>1</v>
      </c>
      <c r="F80" s="258">
        <v>949.76</v>
      </c>
      <c r="G80" s="259">
        <f>TRUNC(E80*F80,2)</f>
        <v>949.76</v>
      </c>
    </row>
    <row r="81" spans="1:7" s="119" customFormat="1" x14ac:dyDescent="0.2">
      <c r="A81" s="288" t="s">
        <v>14</v>
      </c>
      <c r="B81" s="284">
        <v>88242</v>
      </c>
      <c r="C81" s="255" t="str">
        <f>IFERROR(VLOOKUP(B81,[3]planilhanull!$A$7:$L$6859,8,FALSE),IFERROR(VLOOKUP(B81,[4]JANEIRO_21!$A$9:$E$1593,2,FALSE),IFERROR(VLOOKUP(B81,[5]sheet1!$A$8:$E$5281,2,FALSE),0)))</f>
        <v>AJUDANTE DE PEDREIRO COM ENCARGOS COMPLEMENTARES</v>
      </c>
      <c r="D81" s="256" t="str">
        <f>IFERROR(VLOOKUP(B81,[3]planilhanull!$A$7:$L$6859,9,FALSE),IFERROR(VLOOKUP(B81,[4]JANEIRO_21!$A$9:$E$1593,8,FALSE),IFERROR(VLOOKUP(B81,[5]sheet1!$A$8:$E$5281,3,FALSE),0)))</f>
        <v>H</v>
      </c>
      <c r="E81" s="259">
        <v>0.2</v>
      </c>
      <c r="F81" s="261">
        <v>16.2</v>
      </c>
      <c r="G81" s="259">
        <f>TRUNC(E81*F81,2)</f>
        <v>3.24</v>
      </c>
    </row>
    <row r="82" spans="1:7" s="119" customFormat="1" x14ac:dyDescent="0.2">
      <c r="A82" s="917" t="s">
        <v>447</v>
      </c>
      <c r="B82" s="917"/>
      <c r="C82" s="917"/>
      <c r="D82" s="917"/>
      <c r="E82" s="917"/>
      <c r="F82" s="917"/>
      <c r="G82" s="289">
        <f>SUM(G80:G81)</f>
        <v>953</v>
      </c>
    </row>
    <row r="83" spans="1:7" x14ac:dyDescent="0.2">
      <c r="A83" s="918"/>
      <c r="B83" s="918"/>
      <c r="C83" s="918"/>
      <c r="D83" s="918"/>
      <c r="E83" s="918"/>
      <c r="F83" s="918"/>
      <c r="G83" s="918"/>
    </row>
    <row r="84" spans="1:7" x14ac:dyDescent="0.2">
      <c r="A84" s="246"/>
      <c r="B84" s="290"/>
      <c r="C84" s="291"/>
      <c r="D84" s="290"/>
      <c r="E84" s="290"/>
      <c r="F84" s="290"/>
      <c r="G84" s="292"/>
    </row>
    <row r="85" spans="1:7" x14ac:dyDescent="0.2">
      <c r="A85" s="246">
        <f>PLANILHA!A244</f>
        <v>0</v>
      </c>
      <c r="B85" s="293"/>
      <c r="C85" s="291"/>
      <c r="D85" s="290"/>
      <c r="E85" s="290"/>
      <c r="F85" s="290"/>
      <c r="G85" s="292"/>
    </row>
    <row r="86" spans="1:7" x14ac:dyDescent="0.2">
      <c r="A86" s="246"/>
      <c r="B86" s="136"/>
      <c r="C86" s="291"/>
      <c r="D86" s="290"/>
      <c r="E86" s="290"/>
      <c r="F86" s="290"/>
      <c r="G86" s="292"/>
    </row>
    <row r="87" spans="1:7" x14ac:dyDescent="0.2">
      <c r="A87" s="246"/>
      <c r="B87" s="136"/>
      <c r="C87" s="294"/>
      <c r="D87" s="136"/>
      <c r="E87" s="136"/>
      <c r="F87" s="136"/>
      <c r="G87" s="224"/>
    </row>
    <row r="88" spans="1:7" x14ac:dyDescent="0.2">
      <c r="A88" s="246"/>
      <c r="B88" s="136"/>
      <c r="C88" s="294"/>
      <c r="D88" s="136"/>
      <c r="E88" s="136"/>
      <c r="F88" s="136"/>
      <c r="G88" s="224"/>
    </row>
    <row r="89" spans="1:7" x14ac:dyDescent="0.2">
      <c r="A89" s="246"/>
      <c r="B89" s="136"/>
      <c r="C89" s="294"/>
      <c r="D89" s="136"/>
      <c r="E89" s="136"/>
      <c r="F89" s="136"/>
      <c r="G89" s="224"/>
    </row>
    <row r="90" spans="1:7" x14ac:dyDescent="0.2">
      <c r="A90" s="246"/>
      <c r="B90" s="136"/>
      <c r="C90" s="295"/>
      <c r="D90" s="266"/>
      <c r="E90" s="136"/>
      <c r="F90" s="136"/>
      <c r="G90" s="224"/>
    </row>
    <row r="91" spans="1:7" ht="15.75" x14ac:dyDescent="0.25">
      <c r="A91" s="885" t="s">
        <v>525</v>
      </c>
      <c r="B91" s="886"/>
      <c r="C91" s="886"/>
      <c r="D91" s="886"/>
      <c r="E91" s="886"/>
      <c r="F91" s="886"/>
      <c r="G91" s="887"/>
    </row>
    <row r="92" spans="1:7" ht="15.75" customHeight="1" x14ac:dyDescent="0.2">
      <c r="A92" s="875" t="str">
        <f>PLANILHA!A245</f>
        <v xml:space="preserve">FLAVIO ROBERTO VENDAS TANUS </v>
      </c>
      <c r="B92" s="876"/>
      <c r="C92" s="876"/>
      <c r="D92" s="876"/>
      <c r="E92" s="876"/>
      <c r="F92" s="876"/>
      <c r="G92" s="877"/>
    </row>
    <row r="93" spans="1:7" ht="15.75" customHeight="1" x14ac:dyDescent="0.2">
      <c r="A93" s="881" t="str">
        <f>PLANILHA!A246</f>
        <v>EngºCivil - CREA 9432/D-MS</v>
      </c>
      <c r="B93" s="882"/>
      <c r="C93" s="882"/>
      <c r="D93" s="882"/>
      <c r="E93" s="882"/>
      <c r="F93" s="882"/>
      <c r="G93" s="883"/>
    </row>
    <row r="94" spans="1:7" ht="15.75" x14ac:dyDescent="0.25">
      <c r="A94" s="246"/>
      <c r="B94" s="879"/>
      <c r="C94" s="879"/>
      <c r="D94" s="879"/>
      <c r="E94" s="879"/>
      <c r="F94" s="879"/>
      <c r="G94" s="880"/>
    </row>
    <row r="95" spans="1:7" x14ac:dyDescent="0.2">
      <c r="A95" s="296"/>
      <c r="B95" s="218"/>
      <c r="C95" s="297"/>
      <c r="D95" s="218"/>
      <c r="E95" s="218"/>
      <c r="F95" s="218"/>
      <c r="G95" s="298"/>
    </row>
  </sheetData>
  <mergeCells count="30">
    <mergeCell ref="A7:G7"/>
    <mergeCell ref="A8:B8"/>
    <mergeCell ref="C8:F8"/>
    <mergeCell ref="B17:F17"/>
    <mergeCell ref="A18:B18"/>
    <mergeCell ref="C18:F18"/>
    <mergeCell ref="A22:F22"/>
    <mergeCell ref="A23:B23"/>
    <mergeCell ref="C23:F23"/>
    <mergeCell ref="A30:F30"/>
    <mergeCell ref="A31:B31"/>
    <mergeCell ref="C31:F31"/>
    <mergeCell ref="A35:F35"/>
    <mergeCell ref="A36:B36"/>
    <mergeCell ref="C36:F36"/>
    <mergeCell ref="A57:F57"/>
    <mergeCell ref="A58:B58"/>
    <mergeCell ref="C58:F58"/>
    <mergeCell ref="B94:G94"/>
    <mergeCell ref="A69:F69"/>
    <mergeCell ref="A70:B70"/>
    <mergeCell ref="C70:F70"/>
    <mergeCell ref="A77:F77"/>
    <mergeCell ref="A78:B78"/>
    <mergeCell ref="C78:F78"/>
    <mergeCell ref="A82:F82"/>
    <mergeCell ref="A83:G83"/>
    <mergeCell ref="A91:G91"/>
    <mergeCell ref="A92:G92"/>
    <mergeCell ref="A93:G93"/>
  </mergeCells>
  <printOptions horizontalCentered="1"/>
  <pageMargins left="0.39370078740157499" right="0.39370078740157499" top="0.31496062992126" bottom="0.31496062992126" header="0.31496062992126" footer="0.23622047244094496"/>
  <pageSetup paperSize="9" scale="50" fitToHeight="0" orientation="portrait" r:id="rId1"/>
  <headerFooter>
    <oddFooter>&amp;CPágina &amp;P de &amp;N</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E996"/>
  <sheetViews>
    <sheetView view="pageBreakPreview" zoomScale="115" zoomScaleNormal="115" workbookViewId="0">
      <selection activeCell="R31" sqref="A1:R31"/>
    </sheetView>
  </sheetViews>
  <sheetFormatPr defaultColWidth="14.42578125" defaultRowHeight="15" customHeight="1" x14ac:dyDescent="0.2"/>
  <cols>
    <col min="1" max="1" width="7.140625" style="120" customWidth="1"/>
    <col min="2" max="2" width="29" style="120" customWidth="1"/>
    <col min="3" max="3" width="13.7109375" style="120" customWidth="1"/>
    <col min="4" max="4" width="7.28515625" style="120" customWidth="1"/>
    <col min="5" max="5" width="12.140625" style="120" customWidth="1"/>
    <col min="6" max="6" width="7.28515625" style="120" customWidth="1"/>
    <col min="7" max="7" width="12" style="120" customWidth="1"/>
    <col min="8" max="8" width="7.28515625" style="120" customWidth="1"/>
    <col min="9" max="9" width="12.5703125" style="120" customWidth="1"/>
    <col min="10" max="10" width="7.28515625" style="120" customWidth="1"/>
    <col min="11" max="11" width="12.5703125" style="120" customWidth="1"/>
    <col min="12" max="12" width="7.28515625" style="120" customWidth="1"/>
    <col min="13" max="13" width="12.42578125" style="120" customWidth="1"/>
    <col min="14" max="14" width="7.28515625" style="120" customWidth="1"/>
    <col min="15" max="15" width="12" style="120" customWidth="1"/>
    <col min="16" max="16" width="8.28515625" style="120" customWidth="1"/>
    <col min="17" max="17" width="11.42578125" style="120" customWidth="1"/>
    <col min="18" max="18" width="12.140625" style="120" customWidth="1"/>
    <col min="19" max="19" width="7.7109375" style="120" customWidth="1"/>
    <col min="20" max="20" width="12.85546875" style="120" customWidth="1"/>
    <col min="21" max="21" width="8.140625" style="120" customWidth="1"/>
    <col min="22" max="22" width="12.85546875" style="120" customWidth="1"/>
    <col min="23" max="23" width="8.85546875" style="120" customWidth="1"/>
    <col min="24" max="24" width="12.5703125" style="120" customWidth="1"/>
    <col min="25" max="25" width="10.85546875" style="120" customWidth="1"/>
    <col min="26" max="16384" width="14.42578125" style="120"/>
  </cols>
  <sheetData>
    <row r="1" spans="1:31" ht="15.75" x14ac:dyDescent="0.2">
      <c r="A1" s="190"/>
      <c r="B1" s="191"/>
      <c r="C1" s="191"/>
      <c r="D1" s="191"/>
      <c r="E1" s="191"/>
      <c r="F1" s="191"/>
      <c r="G1" s="191"/>
      <c r="H1" s="191"/>
      <c r="I1" s="191"/>
      <c r="J1" s="191"/>
      <c r="K1" s="191"/>
      <c r="L1" s="191"/>
      <c r="M1" s="191"/>
      <c r="N1" s="191"/>
      <c r="O1" s="191"/>
      <c r="P1" s="191"/>
      <c r="Q1" s="191"/>
      <c r="R1" s="222"/>
      <c r="S1" s="223"/>
      <c r="T1" s="223"/>
      <c r="U1" s="223"/>
      <c r="V1" s="223"/>
      <c r="W1" s="223"/>
      <c r="X1" s="223"/>
      <c r="Y1" s="223"/>
      <c r="Z1" s="136"/>
    </row>
    <row r="2" spans="1:31" ht="14.25" x14ac:dyDescent="0.2">
      <c r="A2" s="140" t="s">
        <v>12</v>
      </c>
      <c r="B2" s="136"/>
      <c r="C2" s="136"/>
      <c r="D2" s="136"/>
      <c r="F2" s="136"/>
      <c r="G2" s="136"/>
      <c r="H2" s="136"/>
      <c r="I2" s="136"/>
      <c r="J2" s="136"/>
      <c r="K2" s="136" t="s">
        <v>75</v>
      </c>
      <c r="L2" s="136"/>
      <c r="M2" s="136"/>
      <c r="N2" s="136"/>
      <c r="O2" s="136"/>
      <c r="P2" s="136"/>
      <c r="Q2" s="136"/>
      <c r="R2" s="224"/>
      <c r="S2" s="136"/>
      <c r="T2" s="136"/>
      <c r="U2" s="136"/>
      <c r="V2" s="136"/>
      <c r="W2" s="136"/>
      <c r="X2" s="136"/>
      <c r="Y2" s="223"/>
      <c r="Z2" s="136"/>
    </row>
    <row r="3" spans="1:31" ht="15.75" customHeight="1" x14ac:dyDescent="0.2">
      <c r="A3" s="131" t="s">
        <v>76</v>
      </c>
      <c r="B3" s="192"/>
      <c r="C3" s="192"/>
      <c r="D3" s="192"/>
      <c r="F3" s="192"/>
      <c r="G3" s="192"/>
      <c r="H3" s="192"/>
      <c r="I3" s="192"/>
      <c r="J3" s="192"/>
      <c r="K3" s="192" t="s">
        <v>77</v>
      </c>
      <c r="L3" s="192"/>
      <c r="M3" s="192"/>
      <c r="N3" s="192"/>
      <c r="O3" s="192"/>
      <c r="P3" s="192"/>
      <c r="Q3" s="192"/>
      <c r="R3" s="224"/>
      <c r="S3" s="136"/>
      <c r="T3" s="136"/>
      <c r="U3" s="136"/>
      <c r="V3" s="136"/>
      <c r="W3" s="136"/>
      <c r="X3" s="136"/>
      <c r="Y3" s="223"/>
      <c r="Z3" s="136"/>
    </row>
    <row r="4" spans="1:31" ht="12.75" customHeight="1" x14ac:dyDescent="0.2">
      <c r="A4" s="3" t="s">
        <v>78</v>
      </c>
      <c r="B4" s="193"/>
      <c r="C4" s="193"/>
      <c r="D4" s="193"/>
      <c r="F4" s="193"/>
      <c r="G4" s="193"/>
      <c r="H4" s="193"/>
      <c r="I4" s="193"/>
      <c r="J4" s="193"/>
      <c r="K4" s="193" t="s">
        <v>79</v>
      </c>
      <c r="L4" s="193"/>
      <c r="M4" s="193"/>
      <c r="N4" s="193"/>
      <c r="O4" s="193"/>
      <c r="P4" s="193"/>
      <c r="Q4" s="193"/>
      <c r="R4" s="225"/>
      <c r="S4" s="226"/>
      <c r="T4" s="226"/>
      <c r="U4" s="226"/>
      <c r="V4" s="226"/>
      <c r="W4" s="226"/>
      <c r="X4" s="226"/>
      <c r="Y4" s="233"/>
      <c r="Z4" s="136"/>
    </row>
    <row r="5" spans="1:31" ht="12.75" customHeight="1" x14ac:dyDescent="0.2">
      <c r="A5" s="3" t="s">
        <v>80</v>
      </c>
      <c r="B5" s="194"/>
      <c r="C5" s="194"/>
      <c r="D5" s="194"/>
      <c r="F5" s="194"/>
      <c r="G5" s="194"/>
      <c r="H5" s="194"/>
      <c r="I5" s="194"/>
      <c r="J5" s="194"/>
      <c r="K5" s="194" t="s">
        <v>81</v>
      </c>
      <c r="L5" s="194"/>
      <c r="M5" s="194"/>
      <c r="N5" s="194"/>
      <c r="O5" s="194"/>
      <c r="P5" s="194"/>
      <c r="Q5" s="194"/>
      <c r="R5" s="224"/>
      <c r="S5" s="136"/>
      <c r="T5" s="136"/>
      <c r="U5" s="136"/>
      <c r="V5" s="136"/>
      <c r="W5" s="136"/>
      <c r="X5" s="136"/>
      <c r="Y5" s="223"/>
      <c r="Z5" s="136"/>
    </row>
    <row r="6" spans="1:31" ht="12.75" customHeight="1" x14ac:dyDescent="0.2">
      <c r="A6" s="195"/>
      <c r="B6" s="196"/>
      <c r="C6" s="196"/>
      <c r="D6" s="196"/>
      <c r="E6" s="196"/>
      <c r="F6" s="196"/>
      <c r="G6" s="196"/>
      <c r="H6" s="196"/>
      <c r="I6" s="196"/>
      <c r="J6" s="196"/>
      <c r="K6" s="196"/>
      <c r="L6" s="196"/>
      <c r="M6" s="196"/>
      <c r="N6" s="196"/>
      <c r="O6" s="196"/>
      <c r="P6" s="196"/>
      <c r="Q6" s="196"/>
      <c r="R6" s="227"/>
      <c r="S6" s="228"/>
      <c r="T6" s="228"/>
      <c r="U6" s="228"/>
      <c r="V6" s="228"/>
      <c r="W6" s="228"/>
      <c r="X6" s="228"/>
      <c r="Y6" s="233"/>
      <c r="Z6" s="136"/>
    </row>
    <row r="7" spans="1:31" ht="11.25" customHeight="1" x14ac:dyDescent="0.2">
      <c r="A7" s="197"/>
      <c r="B7" s="196"/>
      <c r="C7" s="196"/>
      <c r="D7" s="196"/>
      <c r="E7" s="196"/>
      <c r="F7" s="196"/>
      <c r="G7" s="196"/>
      <c r="H7" s="196"/>
      <c r="I7" s="196"/>
      <c r="J7" s="196"/>
      <c r="K7" s="196"/>
      <c r="L7" s="196"/>
      <c r="M7" s="196"/>
      <c r="N7" s="196"/>
      <c r="O7" s="196"/>
      <c r="P7" s="196"/>
      <c r="Q7" s="196"/>
      <c r="R7" s="227"/>
      <c r="S7" s="228"/>
      <c r="T7" s="228"/>
      <c r="U7" s="228"/>
      <c r="V7" s="228"/>
      <c r="W7" s="228"/>
      <c r="X7" s="228"/>
      <c r="Y7" s="233"/>
      <c r="Z7" s="136"/>
    </row>
    <row r="8" spans="1:31" ht="18.75" customHeight="1" x14ac:dyDescent="0.25">
      <c r="A8" s="944" t="s">
        <v>547</v>
      </c>
      <c r="B8" s="944"/>
      <c r="C8" s="944"/>
      <c r="D8" s="944"/>
      <c r="E8" s="944"/>
      <c r="F8" s="944"/>
      <c r="G8" s="944"/>
      <c r="H8" s="944"/>
      <c r="I8" s="944"/>
      <c r="J8" s="944"/>
      <c r="K8" s="944"/>
      <c r="L8" s="944"/>
      <c r="M8" s="944"/>
      <c r="N8" s="944"/>
      <c r="O8" s="944"/>
      <c r="P8" s="944"/>
      <c r="Q8" s="944"/>
      <c r="R8" s="944"/>
      <c r="S8" s="223"/>
      <c r="T8" s="223"/>
      <c r="U8" s="223"/>
      <c r="V8" s="223"/>
      <c r="W8" s="223"/>
      <c r="X8" s="223"/>
      <c r="Y8" s="223"/>
      <c r="Z8" s="136"/>
    </row>
    <row r="9" spans="1:31" ht="13.5" customHeight="1" x14ac:dyDescent="0.2">
      <c r="A9" s="198" t="s">
        <v>83</v>
      </c>
      <c r="B9" s="198" t="s">
        <v>548</v>
      </c>
      <c r="C9" s="198" t="s">
        <v>549</v>
      </c>
      <c r="D9" s="198" t="s">
        <v>550</v>
      </c>
      <c r="E9" s="198" t="s">
        <v>551</v>
      </c>
      <c r="F9" s="198" t="s">
        <v>550</v>
      </c>
      <c r="G9" s="198" t="s">
        <v>552</v>
      </c>
      <c r="H9" s="198" t="s">
        <v>550</v>
      </c>
      <c r="I9" s="198" t="s">
        <v>553</v>
      </c>
      <c r="J9" s="198" t="s">
        <v>550</v>
      </c>
      <c r="K9" s="198" t="s">
        <v>554</v>
      </c>
      <c r="L9" s="198" t="s">
        <v>550</v>
      </c>
      <c r="M9" s="198" t="s">
        <v>555</v>
      </c>
      <c r="N9" s="198" t="s">
        <v>550</v>
      </c>
      <c r="O9" s="198" t="s">
        <v>556</v>
      </c>
      <c r="P9" s="198" t="s">
        <v>550</v>
      </c>
      <c r="Q9" s="198" t="s">
        <v>557</v>
      </c>
      <c r="R9" s="198" t="s">
        <v>558</v>
      </c>
      <c r="W9" s="136"/>
      <c r="X9" s="136"/>
      <c r="Y9" s="136"/>
      <c r="Z9" s="136"/>
    </row>
    <row r="10" spans="1:31" ht="12.75" customHeight="1" x14ac:dyDescent="0.2">
      <c r="A10" s="199" t="s">
        <v>559</v>
      </c>
      <c r="B10" s="200" t="str">
        <f>PLANILHA!D10</f>
        <v>SERVIÇOS PRELIMINARES</v>
      </c>
      <c r="C10" s="201">
        <f>PLANILHA!J22</f>
        <v>0</v>
      </c>
      <c r="D10" s="202">
        <v>1</v>
      </c>
      <c r="E10" s="203">
        <f>C10*D10</f>
        <v>0</v>
      </c>
      <c r="F10" s="202"/>
      <c r="G10" s="203">
        <f>F10*C10</f>
        <v>0</v>
      </c>
      <c r="H10" s="202"/>
      <c r="I10" s="203">
        <f>H10*C10</f>
        <v>0</v>
      </c>
      <c r="J10" s="202"/>
      <c r="K10" s="203">
        <f>J10*C10</f>
        <v>0</v>
      </c>
      <c r="L10" s="202"/>
      <c r="M10" s="203">
        <f>L10*C10</f>
        <v>0</v>
      </c>
      <c r="N10" s="202"/>
      <c r="O10" s="203">
        <f>N10*E10</f>
        <v>0</v>
      </c>
      <c r="P10" s="202"/>
      <c r="Q10" s="203">
        <f>P10*G10</f>
        <v>0</v>
      </c>
      <c r="R10" s="229">
        <f>D10+F10+H10+J10+L10+N10+P10</f>
        <v>1</v>
      </c>
      <c r="W10" s="136"/>
      <c r="X10" s="136"/>
      <c r="Y10" s="136"/>
      <c r="Z10" s="136"/>
    </row>
    <row r="11" spans="1:31" ht="12.75" customHeight="1" x14ac:dyDescent="0.2">
      <c r="A11" s="199" t="s">
        <v>560</v>
      </c>
      <c r="B11" s="200" t="str">
        <f>PLANILHA!D23</f>
        <v>REFORMA</v>
      </c>
      <c r="C11" s="201">
        <f>PLANILHA!J207</f>
        <v>0</v>
      </c>
      <c r="D11" s="202">
        <v>0.1</v>
      </c>
      <c r="E11" s="203">
        <f>C11*D11</f>
        <v>0</v>
      </c>
      <c r="F11" s="204">
        <v>0.125</v>
      </c>
      <c r="G11" s="203">
        <f>F11*C11</f>
        <v>0</v>
      </c>
      <c r="H11" s="204">
        <v>0.125</v>
      </c>
      <c r="I11" s="203">
        <f>H11*C11</f>
        <v>0</v>
      </c>
      <c r="J11" s="202">
        <v>0.15</v>
      </c>
      <c r="K11" s="203">
        <f>J11*C11</f>
        <v>0</v>
      </c>
      <c r="L11" s="202">
        <v>0.15</v>
      </c>
      <c r="M11" s="203">
        <f>L11*C11</f>
        <v>0</v>
      </c>
      <c r="N11" s="202">
        <v>0.15</v>
      </c>
      <c r="O11" s="203">
        <f>N11*C11</f>
        <v>0</v>
      </c>
      <c r="P11" s="202">
        <v>0.2</v>
      </c>
      <c r="Q11" s="203">
        <f>P11*C11</f>
        <v>0</v>
      </c>
      <c r="R11" s="229">
        <f>D11+F11+H11+J11+L11+N11+P11</f>
        <v>1</v>
      </c>
      <c r="W11" s="136"/>
      <c r="X11" s="136"/>
      <c r="Y11" s="136"/>
      <c r="Z11" s="136"/>
    </row>
    <row r="12" spans="1:31" ht="12.75" customHeight="1" x14ac:dyDescent="0.2">
      <c r="A12" s="199" t="s">
        <v>561</v>
      </c>
      <c r="B12" s="200" t="str">
        <f>PLANILHA!D208</f>
        <v>COMPLEMENTARES</v>
      </c>
      <c r="C12" s="201">
        <f>PLANILHA!J225</f>
        <v>0</v>
      </c>
      <c r="D12" s="202">
        <v>1</v>
      </c>
      <c r="E12" s="203">
        <f>C12*D12</f>
        <v>0</v>
      </c>
      <c r="F12" s="202"/>
      <c r="G12" s="203">
        <f>F12*C12</f>
        <v>0</v>
      </c>
      <c r="H12" s="202"/>
      <c r="I12" s="203">
        <f>H12*C12</f>
        <v>0</v>
      </c>
      <c r="J12" s="202"/>
      <c r="K12" s="203">
        <f>J12*C12</f>
        <v>0</v>
      </c>
      <c r="L12" s="202"/>
      <c r="M12" s="203">
        <f>L12*C12</f>
        <v>0</v>
      </c>
      <c r="N12" s="202"/>
      <c r="O12" s="203">
        <f>N12*E12</f>
        <v>0</v>
      </c>
      <c r="P12" s="202"/>
      <c r="Q12" s="203">
        <f>P12*G12</f>
        <v>0</v>
      </c>
      <c r="R12" s="229">
        <f>D12+F12+H12+J12+L12+N12+P12</f>
        <v>1</v>
      </c>
      <c r="W12" s="136"/>
      <c r="X12" s="136"/>
      <c r="Y12" s="136"/>
      <c r="Z12" s="145"/>
      <c r="AA12" s="119"/>
      <c r="AB12" s="119"/>
      <c r="AC12" s="119"/>
      <c r="AD12" s="119"/>
      <c r="AE12" s="119"/>
    </row>
    <row r="13" spans="1:31" ht="12.75" customHeight="1" x14ac:dyDescent="0.2">
      <c r="A13" s="199" t="s">
        <v>562</v>
      </c>
      <c r="B13" s="200" t="str">
        <f>PLANILHA!D226</f>
        <v>ADMINISTRAÇÃO LOCAL</v>
      </c>
      <c r="C13" s="201">
        <f>PLANILHA!J234</f>
        <v>0</v>
      </c>
      <c r="D13" s="205">
        <f>1/7</f>
        <v>0.14285714285714299</v>
      </c>
      <c r="E13" s="203">
        <f>C13*D13</f>
        <v>0</v>
      </c>
      <c r="F13" s="205">
        <f>1/7</f>
        <v>0.14285714285714299</v>
      </c>
      <c r="G13" s="203">
        <f>F13*C13</f>
        <v>0</v>
      </c>
      <c r="H13" s="205">
        <f>1/7</f>
        <v>0.14285714285714299</v>
      </c>
      <c r="I13" s="203">
        <f>H13*C13</f>
        <v>0</v>
      </c>
      <c r="J13" s="205">
        <f>1/7</f>
        <v>0.14285714285714299</v>
      </c>
      <c r="K13" s="203">
        <f>J13*C13</f>
        <v>0</v>
      </c>
      <c r="L13" s="205">
        <f>1/7</f>
        <v>0.14285714285714299</v>
      </c>
      <c r="M13" s="203">
        <f>L13*C13</f>
        <v>0</v>
      </c>
      <c r="N13" s="205">
        <f>1/7</f>
        <v>0.14285714285714299</v>
      </c>
      <c r="O13" s="203">
        <f>N13*C13</f>
        <v>0</v>
      </c>
      <c r="P13" s="205">
        <f>1/7</f>
        <v>0.14285714285714299</v>
      </c>
      <c r="Q13" s="203">
        <f>P13*C13</f>
        <v>0</v>
      </c>
      <c r="R13" s="229">
        <f>D13+F13+H13+J13+L13+N13+P13</f>
        <v>1</v>
      </c>
      <c r="W13" s="136"/>
      <c r="X13" s="136"/>
      <c r="Y13" s="136"/>
      <c r="Z13" s="145"/>
      <c r="AA13" s="119"/>
      <c r="AB13" s="119"/>
      <c r="AC13" s="119"/>
      <c r="AD13" s="119"/>
      <c r="AE13" s="119"/>
    </row>
    <row r="14" spans="1:31" ht="12.75" customHeight="1" x14ac:dyDescent="0.2">
      <c r="A14" s="199" t="s">
        <v>563</v>
      </c>
      <c r="B14" s="200" t="str">
        <f>'MEMÓRIA DE CÁLCULO'!B181</f>
        <v>LIMPEZA/SERVIÇOS FINAIS</v>
      </c>
      <c r="C14" s="201">
        <f>PLANILHA!J240</f>
        <v>0</v>
      </c>
      <c r="D14" s="202"/>
      <c r="E14" s="203">
        <f>C14*D14</f>
        <v>0</v>
      </c>
      <c r="F14" s="202"/>
      <c r="G14" s="203">
        <f>F14*C14</f>
        <v>0</v>
      </c>
      <c r="H14" s="202"/>
      <c r="I14" s="203">
        <f>H14*C14</f>
        <v>0</v>
      </c>
      <c r="J14" s="202"/>
      <c r="K14" s="203">
        <f>J14*C14</f>
        <v>0</v>
      </c>
      <c r="L14" s="202"/>
      <c r="M14" s="203">
        <f>L14*C14</f>
        <v>0</v>
      </c>
      <c r="N14" s="202"/>
      <c r="O14" s="203">
        <f>N14*E14</f>
        <v>0</v>
      </c>
      <c r="P14" s="202">
        <v>1</v>
      </c>
      <c r="Q14" s="203">
        <f>P14*C14</f>
        <v>0</v>
      </c>
      <c r="R14" s="229">
        <f>D14+F14+H14+J14+L14+N14+P14</f>
        <v>1</v>
      </c>
      <c r="W14" s="136"/>
      <c r="X14" s="136"/>
      <c r="Y14" s="136"/>
      <c r="Z14" s="136"/>
    </row>
    <row r="15" spans="1:31" ht="12.75" customHeight="1" x14ac:dyDescent="0.2">
      <c r="A15" s="945" t="s">
        <v>447</v>
      </c>
      <c r="B15" s="945"/>
      <c r="C15" s="206">
        <f>SUM(C10:C14)</f>
        <v>0</v>
      </c>
      <c r="D15" s="206"/>
      <c r="E15" s="206"/>
      <c r="F15" s="206"/>
      <c r="G15" s="206"/>
      <c r="H15" s="206"/>
      <c r="I15" s="206"/>
      <c r="J15" s="206"/>
      <c r="K15" s="206"/>
      <c r="L15" s="206"/>
      <c r="M15" s="206"/>
      <c r="N15" s="206"/>
      <c r="O15" s="206"/>
      <c r="P15" s="206"/>
      <c r="Q15" s="206"/>
      <c r="R15" s="224"/>
      <c r="W15" s="136"/>
      <c r="X15" s="136"/>
      <c r="Y15" s="136"/>
      <c r="Z15" s="136"/>
    </row>
    <row r="16" spans="1:31" ht="12.75" customHeight="1" x14ac:dyDescent="0.2">
      <c r="A16" s="945" t="s">
        <v>564</v>
      </c>
      <c r="B16" s="945"/>
      <c r="C16" s="207"/>
      <c r="D16" s="208" t="e">
        <f>E18/C15</f>
        <v>#DIV/0!</v>
      </c>
      <c r="E16" s="209"/>
      <c r="F16" s="208" t="e">
        <f>G18/C15</f>
        <v>#DIV/0!</v>
      </c>
      <c r="G16" s="207"/>
      <c r="H16" s="208" t="e">
        <f>I18/C15</f>
        <v>#DIV/0!</v>
      </c>
      <c r="I16" s="207"/>
      <c r="J16" s="208" t="e">
        <f>K18/C15</f>
        <v>#DIV/0!</v>
      </c>
      <c r="K16" s="207"/>
      <c r="L16" s="208" t="e">
        <f>M18/C15</f>
        <v>#DIV/0!</v>
      </c>
      <c r="M16" s="207"/>
      <c r="N16" s="208" t="e">
        <f>O18/C15</f>
        <v>#DIV/0!</v>
      </c>
      <c r="O16" s="207"/>
      <c r="P16" s="208" t="e">
        <f>Q18/C15</f>
        <v>#DIV/0!</v>
      </c>
      <c r="Q16" s="207"/>
      <c r="R16" s="224"/>
      <c r="W16" s="136"/>
      <c r="X16" s="136"/>
      <c r="Y16" s="136"/>
      <c r="Z16" s="136"/>
    </row>
    <row r="17" spans="1:26" ht="12.75" customHeight="1" x14ac:dyDescent="0.2">
      <c r="A17" s="945" t="s">
        <v>565</v>
      </c>
      <c r="B17" s="945"/>
      <c r="C17" s="207"/>
      <c r="D17" s="208" t="e">
        <f>D16</f>
        <v>#DIV/0!</v>
      </c>
      <c r="E17" s="209"/>
      <c r="F17" s="208" t="e">
        <f>D17+F16</f>
        <v>#DIV/0!</v>
      </c>
      <c r="G17" s="207"/>
      <c r="H17" s="208" t="e">
        <f>F17+H16</f>
        <v>#DIV/0!</v>
      </c>
      <c r="I17" s="207"/>
      <c r="J17" s="208" t="e">
        <f>H17+J16</f>
        <v>#DIV/0!</v>
      </c>
      <c r="K17" s="207"/>
      <c r="L17" s="208" t="e">
        <f>J17+L16</f>
        <v>#DIV/0!</v>
      </c>
      <c r="M17" s="207"/>
      <c r="N17" s="208" t="e">
        <f>L17+N16</f>
        <v>#DIV/0!</v>
      </c>
      <c r="O17" s="207"/>
      <c r="P17" s="208" t="e">
        <f>N17+P16</f>
        <v>#DIV/0!</v>
      </c>
      <c r="Q17" s="207"/>
      <c r="R17" s="224"/>
      <c r="W17" s="136"/>
      <c r="X17" s="136"/>
      <c r="Y17" s="136"/>
      <c r="Z17" s="136"/>
    </row>
    <row r="18" spans="1:26" ht="12.75" customHeight="1" x14ac:dyDescent="0.2">
      <c r="A18" s="945" t="s">
        <v>566</v>
      </c>
      <c r="B18" s="945"/>
      <c r="C18" s="206">
        <f>SUM(C10:C14)</f>
        <v>0</v>
      </c>
      <c r="D18" s="206"/>
      <c r="E18" s="206">
        <f>SUM(E10:E14)</f>
        <v>0</v>
      </c>
      <c r="F18" s="206"/>
      <c r="G18" s="206">
        <f>SUM(G10:G14)</f>
        <v>0</v>
      </c>
      <c r="H18" s="206"/>
      <c r="I18" s="206">
        <f>SUM(I10:I14)</f>
        <v>0</v>
      </c>
      <c r="J18" s="206"/>
      <c r="K18" s="206">
        <f>SUM(K10:K14)</f>
        <v>0</v>
      </c>
      <c r="L18" s="206"/>
      <c r="M18" s="206">
        <f>SUM(M10:M14)</f>
        <v>0</v>
      </c>
      <c r="N18" s="206"/>
      <c r="O18" s="206">
        <f>SUM(O10:O14)</f>
        <v>0</v>
      </c>
      <c r="P18" s="206"/>
      <c r="Q18" s="206">
        <f>SUM(Q10:Q14)</f>
        <v>0</v>
      </c>
      <c r="R18" s="224"/>
      <c r="W18" s="136"/>
      <c r="X18" s="136"/>
      <c r="Y18" s="136"/>
      <c r="Z18" s="136"/>
    </row>
    <row r="19" spans="1:26" ht="13.5" customHeight="1" x14ac:dyDescent="0.2">
      <c r="A19" s="945" t="s">
        <v>567</v>
      </c>
      <c r="B19" s="945"/>
      <c r="C19" s="206">
        <f>C18</f>
        <v>0</v>
      </c>
      <c r="D19" s="206"/>
      <c r="E19" s="206">
        <f>E18</f>
        <v>0</v>
      </c>
      <c r="F19" s="206"/>
      <c r="G19" s="206">
        <f>E19+G18</f>
        <v>0</v>
      </c>
      <c r="H19" s="206"/>
      <c r="I19" s="206">
        <f>G19+I18</f>
        <v>0</v>
      </c>
      <c r="J19" s="206"/>
      <c r="K19" s="206">
        <f>I19+K18</f>
        <v>0</v>
      </c>
      <c r="L19" s="206"/>
      <c r="M19" s="206">
        <f>K19+M18</f>
        <v>0</v>
      </c>
      <c r="N19" s="206"/>
      <c r="O19" s="206">
        <f>M19+O18</f>
        <v>0</v>
      </c>
      <c r="P19" s="206"/>
      <c r="Q19" s="206">
        <f>O19+Q18</f>
        <v>0</v>
      </c>
      <c r="R19" s="224"/>
      <c r="W19" s="136"/>
      <c r="X19" s="136"/>
      <c r="Y19" s="136"/>
      <c r="Z19" s="136"/>
    </row>
    <row r="20" spans="1:26" ht="13.5" customHeight="1" x14ac:dyDescent="0.2">
      <c r="A20" s="210"/>
      <c r="B20" s="211"/>
      <c r="C20" s="212"/>
      <c r="D20" s="212"/>
      <c r="E20" s="212"/>
      <c r="F20" s="212"/>
      <c r="G20" s="212"/>
      <c r="H20" s="212"/>
      <c r="I20" s="212"/>
      <c r="J20" s="212"/>
      <c r="K20" s="212"/>
      <c r="L20" s="212"/>
      <c r="M20" s="212"/>
      <c r="N20" s="212"/>
      <c r="O20" s="212"/>
      <c r="P20" s="212"/>
      <c r="Q20" s="212"/>
      <c r="R20" s="230"/>
      <c r="W20" s="136"/>
      <c r="X20" s="136"/>
      <c r="Y20" s="136"/>
      <c r="Z20" s="136"/>
    </row>
    <row r="21" spans="1:26" ht="12.75" customHeight="1" x14ac:dyDescent="0.2">
      <c r="A21" s="213"/>
      <c r="B21" s="136"/>
      <c r="C21" s="136"/>
      <c r="D21" s="136"/>
      <c r="E21" s="136"/>
      <c r="F21" s="136"/>
      <c r="G21" s="136"/>
      <c r="H21" s="136"/>
      <c r="I21" s="136"/>
      <c r="J21" s="136"/>
      <c r="K21" s="136"/>
      <c r="L21" s="136"/>
      <c r="M21" s="136"/>
      <c r="N21" s="136"/>
      <c r="O21" s="136"/>
      <c r="P21" s="136"/>
      <c r="Q21" s="136"/>
      <c r="R21" s="224"/>
      <c r="S21" s="136"/>
      <c r="T21" s="136"/>
      <c r="U21" s="136"/>
      <c r="V21" s="136"/>
      <c r="W21" s="136"/>
      <c r="X21" s="136"/>
      <c r="Y21" s="223"/>
      <c r="Z21" s="136"/>
    </row>
    <row r="22" spans="1:26" ht="12.75" customHeight="1" x14ac:dyDescent="0.2">
      <c r="A22" s="214">
        <f>PLANILHA!A244</f>
        <v>0</v>
      </c>
      <c r="B22" s="136"/>
      <c r="C22" s="136"/>
      <c r="D22" s="136"/>
      <c r="E22" s="215"/>
      <c r="F22" s="215"/>
      <c r="G22" s="215"/>
      <c r="H22" s="215"/>
      <c r="I22" s="215"/>
      <c r="J22" s="215"/>
      <c r="K22" s="215"/>
      <c r="L22" s="215"/>
      <c r="M22" s="215"/>
      <c r="N22" s="215"/>
      <c r="O22" s="215"/>
      <c r="P22" s="215"/>
      <c r="Q22" s="215"/>
      <c r="R22" s="224"/>
      <c r="S22" s="136"/>
      <c r="T22" s="136"/>
      <c r="U22" s="136"/>
      <c r="V22" s="136"/>
      <c r="W22" s="136"/>
      <c r="X22" s="136"/>
      <c r="Y22" s="141"/>
      <c r="Z22" s="136"/>
    </row>
    <row r="23" spans="1:26" ht="12.75" customHeight="1" x14ac:dyDescent="0.2">
      <c r="A23" s="214"/>
      <c r="B23" s="136"/>
      <c r="C23" s="136"/>
      <c r="D23" s="136"/>
      <c r="E23" s="215"/>
      <c r="F23" s="215"/>
      <c r="G23" s="215"/>
      <c r="H23" s="215"/>
      <c r="I23" s="215"/>
      <c r="J23" s="215"/>
      <c r="K23" s="215"/>
      <c r="L23" s="215"/>
      <c r="M23" s="215"/>
      <c r="N23" s="215"/>
      <c r="O23" s="215"/>
      <c r="P23" s="215"/>
      <c r="Q23" s="215"/>
      <c r="R23" s="224"/>
      <c r="S23" s="136"/>
      <c r="T23" s="136"/>
      <c r="U23" s="136"/>
      <c r="V23" s="136"/>
      <c r="W23" s="136"/>
      <c r="X23" s="136"/>
      <c r="Y23" s="141"/>
      <c r="Z23" s="136"/>
    </row>
    <row r="24" spans="1:26" ht="12.75" customHeight="1" x14ac:dyDescent="0.2">
      <c r="A24" s="214"/>
      <c r="B24" s="136"/>
      <c r="C24" s="136"/>
      <c r="D24" s="136"/>
      <c r="E24" s="215"/>
      <c r="F24" s="215"/>
      <c r="G24" s="215"/>
      <c r="H24" s="215"/>
      <c r="I24" s="215"/>
      <c r="J24" s="215"/>
      <c r="K24" s="215"/>
      <c r="L24" s="215"/>
      <c r="M24" s="215"/>
      <c r="N24" s="215"/>
      <c r="O24" s="215"/>
      <c r="P24" s="215"/>
      <c r="Q24" s="215"/>
      <c r="R24" s="224"/>
      <c r="S24" s="136"/>
      <c r="T24" s="136"/>
      <c r="U24" s="136"/>
      <c r="V24" s="136"/>
      <c r="W24" s="136"/>
      <c r="X24" s="136"/>
      <c r="Y24" s="141"/>
      <c r="Z24" s="136"/>
    </row>
    <row r="25" spans="1:26" ht="12.75" customHeight="1" x14ac:dyDescent="0.2">
      <c r="A25" s="214"/>
      <c r="B25" s="136"/>
      <c r="C25" s="136"/>
      <c r="D25" s="136"/>
      <c r="E25" s="215"/>
      <c r="F25" s="215"/>
      <c r="G25" s="215"/>
      <c r="H25" s="215"/>
      <c r="I25" s="215"/>
      <c r="J25" s="215"/>
      <c r="K25" s="215"/>
      <c r="L25" s="215"/>
      <c r="M25" s="215"/>
      <c r="N25" s="215"/>
      <c r="O25" s="215"/>
      <c r="P25" s="215"/>
      <c r="Q25" s="215"/>
      <c r="R25" s="224"/>
      <c r="S25" s="136"/>
      <c r="T25" s="136"/>
      <c r="U25" s="136"/>
      <c r="V25" s="136"/>
      <c r="W25" s="136"/>
      <c r="X25" s="136"/>
      <c r="Y25" s="141"/>
      <c r="Z25" s="136"/>
    </row>
    <row r="26" spans="1:26" ht="12.75" customHeight="1" x14ac:dyDescent="0.2">
      <c r="A26" s="216"/>
      <c r="B26" s="215"/>
      <c r="C26" s="215"/>
      <c r="D26" s="215"/>
      <c r="E26" s="136"/>
      <c r="F26" s="215"/>
      <c r="G26" s="215"/>
      <c r="H26" s="215"/>
      <c r="I26" s="215"/>
      <c r="J26" s="215"/>
      <c r="K26" s="215"/>
      <c r="L26" s="215"/>
      <c r="M26" s="215"/>
      <c r="N26" s="215"/>
      <c r="O26" s="215"/>
      <c r="P26" s="215"/>
      <c r="Q26" s="215"/>
      <c r="R26" s="224"/>
      <c r="S26" s="136"/>
      <c r="T26" s="136"/>
      <c r="U26" s="136"/>
      <c r="V26" s="136"/>
      <c r="W26" s="136"/>
      <c r="X26" s="136"/>
      <c r="Y26" s="141"/>
      <c r="Z26" s="136"/>
    </row>
    <row r="27" spans="1:26" ht="12.75" customHeight="1" x14ac:dyDescent="0.25">
      <c r="A27" s="885" t="s">
        <v>525</v>
      </c>
      <c r="B27" s="886"/>
      <c r="C27" s="886"/>
      <c r="D27" s="886"/>
      <c r="E27" s="886"/>
      <c r="F27" s="886"/>
      <c r="G27" s="886"/>
      <c r="H27" s="886"/>
      <c r="I27" s="886"/>
      <c r="J27" s="886"/>
      <c r="K27" s="886"/>
      <c r="L27" s="886"/>
      <c r="M27" s="886"/>
      <c r="N27" s="886"/>
      <c r="O27" s="886"/>
      <c r="P27" s="886"/>
      <c r="Q27" s="886"/>
      <c r="R27" s="887"/>
      <c r="S27" s="136"/>
      <c r="T27" s="136"/>
      <c r="U27" s="136"/>
      <c r="V27" s="136"/>
      <c r="W27" s="136"/>
      <c r="X27" s="136"/>
      <c r="Y27" s="141"/>
      <c r="Z27" s="136"/>
    </row>
    <row r="28" spans="1:26" ht="12.75" customHeight="1" x14ac:dyDescent="0.2">
      <c r="A28" s="938" t="str">
        <f>PLANILHA!A245</f>
        <v xml:space="preserve">FLAVIO ROBERTO VENDAS TANUS </v>
      </c>
      <c r="B28" s="939"/>
      <c r="C28" s="939"/>
      <c r="D28" s="939"/>
      <c r="E28" s="939"/>
      <c r="F28" s="939"/>
      <c r="G28" s="939"/>
      <c r="H28" s="939"/>
      <c r="I28" s="939"/>
      <c r="J28" s="939"/>
      <c r="K28" s="939"/>
      <c r="L28" s="939"/>
      <c r="M28" s="939"/>
      <c r="N28" s="939"/>
      <c r="O28" s="939"/>
      <c r="P28" s="939"/>
      <c r="Q28" s="939"/>
      <c r="R28" s="940"/>
      <c r="S28" s="136"/>
      <c r="T28" s="136"/>
      <c r="U28" s="136"/>
      <c r="V28" s="136"/>
      <c r="W28" s="136"/>
      <c r="X28" s="136"/>
      <c r="Y28" s="141"/>
      <c r="Z28" s="136"/>
    </row>
    <row r="29" spans="1:26" ht="12.75" customHeight="1" x14ac:dyDescent="0.2">
      <c r="A29" s="941" t="str">
        <f>PLANILHA!A246</f>
        <v>EngºCivil - CREA 9432/D-MS</v>
      </c>
      <c r="B29" s="942"/>
      <c r="C29" s="942"/>
      <c r="D29" s="942"/>
      <c r="E29" s="942"/>
      <c r="F29" s="942"/>
      <c r="G29" s="942"/>
      <c r="H29" s="942"/>
      <c r="I29" s="942"/>
      <c r="J29" s="942"/>
      <c r="K29" s="942"/>
      <c r="L29" s="942"/>
      <c r="M29" s="942"/>
      <c r="N29" s="942"/>
      <c r="O29" s="942"/>
      <c r="P29" s="942"/>
      <c r="Q29" s="942"/>
      <c r="R29" s="943"/>
      <c r="S29" s="136"/>
      <c r="T29" s="136"/>
      <c r="U29" s="136"/>
      <c r="V29" s="136"/>
      <c r="W29" s="136"/>
      <c r="X29" s="136"/>
      <c r="Y29" s="141"/>
      <c r="Z29" s="136"/>
    </row>
    <row r="30" spans="1:26" ht="12.75" customHeight="1" x14ac:dyDescent="0.25">
      <c r="A30" s="878"/>
      <c r="B30" s="879"/>
      <c r="C30" s="879"/>
      <c r="D30" s="879"/>
      <c r="E30" s="879"/>
      <c r="F30" s="879"/>
      <c r="G30" s="879"/>
      <c r="H30" s="879"/>
      <c r="I30" s="879"/>
      <c r="J30" s="879"/>
      <c r="K30" s="879"/>
      <c r="L30" s="879"/>
      <c r="M30" s="879"/>
      <c r="N30" s="879"/>
      <c r="O30" s="879"/>
      <c r="P30" s="879"/>
      <c r="Q30" s="879"/>
      <c r="R30" s="880"/>
      <c r="S30" s="215"/>
      <c r="T30" s="215"/>
      <c r="U30" s="215"/>
      <c r="V30" s="215"/>
      <c r="W30" s="215"/>
      <c r="X30" s="215"/>
      <c r="Y30" s="215"/>
      <c r="Z30" s="136"/>
    </row>
    <row r="31" spans="1:26" ht="12.75" customHeight="1" x14ac:dyDescent="0.2">
      <c r="A31" s="217"/>
      <c r="B31" s="218"/>
      <c r="C31" s="219"/>
      <c r="D31" s="220"/>
      <c r="E31" s="220"/>
      <c r="F31" s="218"/>
      <c r="G31" s="220"/>
      <c r="H31" s="218"/>
      <c r="I31" s="220"/>
      <c r="J31" s="219"/>
      <c r="K31" s="220"/>
      <c r="L31" s="220"/>
      <c r="M31" s="220"/>
      <c r="N31" s="220"/>
      <c r="O31" s="220"/>
      <c r="P31" s="220"/>
      <c r="Q31" s="220"/>
      <c r="R31" s="231"/>
      <c r="S31" s="215"/>
      <c r="T31" s="215"/>
      <c r="U31" s="215"/>
      <c r="V31" s="215"/>
      <c r="W31" s="215"/>
      <c r="X31" s="215"/>
      <c r="Y31" s="215"/>
      <c r="Z31" s="136"/>
    </row>
    <row r="32" spans="1:26" ht="12.75" customHeight="1" x14ac:dyDescent="0.2">
      <c r="R32" s="141"/>
      <c r="S32" s="141"/>
      <c r="T32" s="141"/>
      <c r="U32" s="141"/>
      <c r="V32" s="141"/>
      <c r="W32" s="141"/>
      <c r="X32" s="141"/>
      <c r="Y32" s="141"/>
      <c r="Z32" s="136"/>
    </row>
    <row r="33" spans="1:26" ht="12.75" customHeight="1" x14ac:dyDescent="0.2">
      <c r="R33" s="232"/>
      <c r="S33" s="232"/>
      <c r="T33" s="232"/>
      <c r="U33" s="232"/>
      <c r="V33" s="232"/>
      <c r="W33" s="232"/>
      <c r="X33" s="232"/>
      <c r="Y33" s="232"/>
      <c r="Z33" s="136"/>
    </row>
    <row r="34" spans="1:26" ht="13.5" customHeight="1" x14ac:dyDescent="0.2">
      <c r="R34" s="141"/>
      <c r="S34" s="141"/>
      <c r="T34" s="141"/>
      <c r="U34" s="141"/>
      <c r="V34" s="141"/>
      <c r="W34" s="141"/>
      <c r="X34" s="141"/>
      <c r="Y34" s="141"/>
      <c r="Z34" s="136"/>
    </row>
    <row r="35" spans="1:26" ht="12.75" customHeight="1" x14ac:dyDescent="0.2">
      <c r="A35" s="221"/>
      <c r="B35" s="221"/>
      <c r="C35" s="221"/>
      <c r="D35" s="221"/>
      <c r="E35" s="221"/>
      <c r="F35" s="221"/>
      <c r="G35" s="221"/>
      <c r="H35" s="221"/>
      <c r="I35" s="221"/>
      <c r="J35" s="221"/>
      <c r="K35" s="221"/>
      <c r="L35" s="221"/>
      <c r="M35" s="221"/>
      <c r="N35" s="221"/>
      <c r="O35" s="221"/>
      <c r="P35" s="221"/>
      <c r="Q35" s="221"/>
      <c r="R35" s="233"/>
      <c r="S35" s="233"/>
      <c r="T35" s="233"/>
      <c r="U35" s="233"/>
      <c r="V35" s="233"/>
      <c r="W35" s="233"/>
      <c r="X35" s="233"/>
      <c r="Y35" s="233"/>
      <c r="Z35" s="136"/>
    </row>
    <row r="36" spans="1:26" ht="12.75" customHeight="1" x14ac:dyDescent="0.2">
      <c r="R36" s="136"/>
      <c r="S36" s="136"/>
      <c r="T36" s="136"/>
      <c r="U36" s="136"/>
      <c r="V36" s="136"/>
      <c r="W36" s="136"/>
      <c r="X36" s="136"/>
      <c r="Y36" s="136"/>
      <c r="Z36" s="136"/>
    </row>
    <row r="37" spans="1:26" ht="12.75" customHeight="1" x14ac:dyDescent="0.2">
      <c r="R37" s="136"/>
      <c r="S37" s="136"/>
      <c r="T37" s="136"/>
      <c r="U37" s="136"/>
      <c r="V37" s="136"/>
      <c r="W37" s="136"/>
      <c r="X37" s="136"/>
      <c r="Y37" s="136"/>
      <c r="Z37" s="136"/>
    </row>
    <row r="38" spans="1:26" ht="12.75" customHeight="1" x14ac:dyDescent="0.2">
      <c r="R38" s="136"/>
      <c r="S38" s="136"/>
      <c r="T38" s="136"/>
      <c r="U38" s="136"/>
      <c r="V38" s="136"/>
      <c r="W38" s="136"/>
      <c r="X38" s="136"/>
      <c r="Y38" s="136"/>
      <c r="Z38" s="136"/>
    </row>
    <row r="39" spans="1:26" ht="12.75" customHeight="1" x14ac:dyDescent="0.2">
      <c r="R39" s="136"/>
      <c r="S39" s="136"/>
      <c r="T39" s="136"/>
      <c r="U39" s="136"/>
      <c r="V39" s="136"/>
      <c r="W39" s="136"/>
      <c r="X39" s="136"/>
      <c r="Y39" s="136"/>
      <c r="Z39" s="136"/>
    </row>
    <row r="40" spans="1:26" ht="12.75" customHeight="1" x14ac:dyDescent="0.2"/>
    <row r="41" spans="1:26" ht="12.75" customHeight="1" x14ac:dyDescent="0.2"/>
    <row r="42" spans="1:26" ht="12.75" customHeight="1" x14ac:dyDescent="0.2"/>
    <row r="43" spans="1:26" ht="12.75" customHeight="1" x14ac:dyDescent="0.2"/>
    <row r="44" spans="1:26" ht="12.75" customHeight="1" x14ac:dyDescent="0.2"/>
    <row r="45" spans="1:26" ht="12.75" customHeight="1" x14ac:dyDescent="0.2"/>
    <row r="46" spans="1:26" ht="12.75" customHeight="1" x14ac:dyDescent="0.2"/>
    <row r="47" spans="1:26" ht="12.75" customHeight="1" x14ac:dyDescent="0.2"/>
    <row r="48" spans="1:26"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sheetData>
  <mergeCells count="10">
    <mergeCell ref="A27:R27"/>
    <mergeCell ref="A28:R28"/>
    <mergeCell ref="A29:R29"/>
    <mergeCell ref="A30:R30"/>
    <mergeCell ref="A8:R8"/>
    <mergeCell ref="A15:B15"/>
    <mergeCell ref="A16:B16"/>
    <mergeCell ref="A17:B17"/>
    <mergeCell ref="A18:B18"/>
    <mergeCell ref="A19:B19"/>
  </mergeCells>
  <pageMargins left="0.25" right="0.25" top="0.75" bottom="0.75" header="0.3" footer="0.3"/>
  <pageSetup paperSize="9" scale="64" fitToHeight="0" orientation="landscape"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F34"/>
  <sheetViews>
    <sheetView zoomScale="110" zoomScaleSheetLayoutView="100" workbookViewId="0">
      <selection activeCell="B12" sqref="B12"/>
    </sheetView>
  </sheetViews>
  <sheetFormatPr defaultRowHeight="12.75" x14ac:dyDescent="0.2"/>
  <cols>
    <col min="1" max="1" width="18.28515625" style="120" customWidth="1"/>
    <col min="2" max="2" width="49.42578125" style="120" customWidth="1"/>
    <col min="3" max="3" width="16.140625" style="120" customWidth="1"/>
    <col min="4" max="4" width="14.5703125" style="121" customWidth="1"/>
    <col min="5" max="5" width="13.28515625" style="120" customWidth="1"/>
    <col min="6" max="6" width="15.140625" style="120" customWidth="1"/>
    <col min="7" max="16384" width="9.140625" style="120"/>
  </cols>
  <sheetData>
    <row r="1" spans="1:6" ht="15.75" x14ac:dyDescent="0.2">
      <c r="A1" s="122"/>
      <c r="B1" s="123"/>
      <c r="C1" s="123"/>
      <c r="D1" s="124"/>
      <c r="E1" s="125"/>
      <c r="F1" s="126"/>
    </row>
    <row r="2" spans="1:6" ht="15.75" x14ac:dyDescent="0.2">
      <c r="A2" s="954"/>
      <c r="B2" s="955"/>
      <c r="C2" s="955"/>
      <c r="D2" s="128"/>
      <c r="E2" s="129"/>
      <c r="F2" s="130"/>
    </row>
    <row r="3" spans="1:6" ht="15.75" x14ac:dyDescent="0.25">
      <c r="A3" s="131" t="e">
        <f>CONCATENATE("PROJETO: ",#REF!)</f>
        <v>#REF!</v>
      </c>
      <c r="B3" s="127"/>
      <c r="C3" s="132"/>
      <c r="D3" s="133"/>
      <c r="E3" s="134"/>
      <c r="F3" s="135"/>
    </row>
    <row r="4" spans="1:6" ht="14.25" x14ac:dyDescent="0.2">
      <c r="A4" s="3" t="e">
        <f>CONCATENATE("LOCAL: ",#REF!)</f>
        <v>#REF!</v>
      </c>
      <c r="B4" s="127"/>
      <c r="C4" s="136"/>
      <c r="D4" s="137"/>
      <c r="E4" s="138"/>
      <c r="F4" s="139"/>
    </row>
    <row r="5" spans="1:6" ht="14.25" x14ac:dyDescent="0.2">
      <c r="A5" s="140" t="e">
        <f>#REF!</f>
        <v>#REF!</v>
      </c>
      <c r="B5" s="141"/>
      <c r="C5" s="142"/>
      <c r="D5" s="143"/>
      <c r="E5" s="144"/>
      <c r="F5" s="145"/>
    </row>
    <row r="6" spans="1:6" x14ac:dyDescent="0.2">
      <c r="A6" s="146"/>
      <c r="B6" s="145"/>
      <c r="C6" s="136"/>
      <c r="D6" s="147"/>
      <c r="E6" s="148"/>
      <c r="F6" s="136"/>
    </row>
    <row r="7" spans="1:6" ht="18.75" x14ac:dyDescent="0.25">
      <c r="A7" s="956" t="s">
        <v>20</v>
      </c>
      <c r="B7" s="957"/>
      <c r="C7" s="957"/>
      <c r="D7" s="957"/>
      <c r="E7" s="958"/>
      <c r="F7" s="149"/>
    </row>
    <row r="8" spans="1:6" ht="18.75" x14ac:dyDescent="0.25">
      <c r="A8" s="150"/>
      <c r="B8" s="151"/>
      <c r="C8" s="151"/>
      <c r="D8" s="151"/>
      <c r="E8" s="152"/>
      <c r="F8" s="149"/>
    </row>
    <row r="9" spans="1:6" ht="14.25" customHeight="1" x14ac:dyDescent="0.2">
      <c r="A9" s="153" t="s">
        <v>568</v>
      </c>
      <c r="B9" s="154" t="s">
        <v>569</v>
      </c>
      <c r="C9" s="154" t="s">
        <v>570</v>
      </c>
      <c r="D9" s="154" t="s">
        <v>571</v>
      </c>
      <c r="E9" s="155" t="s">
        <v>572</v>
      </c>
      <c r="F9" s="156"/>
    </row>
    <row r="10" spans="1:6" x14ac:dyDescent="0.2">
      <c r="A10" s="157" t="s">
        <v>573</v>
      </c>
      <c r="B10" s="158"/>
      <c r="C10" s="158"/>
      <c r="D10" s="159"/>
      <c r="E10" s="160"/>
      <c r="F10" s="156"/>
    </row>
    <row r="11" spans="1:6" x14ac:dyDescent="0.2">
      <c r="A11" s="157" t="s">
        <v>574</v>
      </c>
      <c r="B11" s="161"/>
      <c r="C11" s="161"/>
      <c r="D11" s="161"/>
      <c r="E11" s="162"/>
      <c r="F11" s="156"/>
    </row>
    <row r="12" spans="1:6" x14ac:dyDescent="0.2">
      <c r="A12" s="157" t="s">
        <v>575</v>
      </c>
      <c r="B12" s="163"/>
      <c r="C12" s="163"/>
      <c r="D12" s="163"/>
      <c r="E12" s="162"/>
      <c r="F12" s="156"/>
    </row>
    <row r="13" spans="1:6" x14ac:dyDescent="0.2">
      <c r="A13" s="157" t="s">
        <v>576</v>
      </c>
      <c r="B13" s="164"/>
      <c r="C13" s="165"/>
      <c r="D13" s="159"/>
      <c r="E13" s="166"/>
      <c r="F13" s="156"/>
    </row>
    <row r="14" spans="1:6" x14ac:dyDescent="0.2">
      <c r="A14" s="157" t="s">
        <v>577</v>
      </c>
      <c r="B14" s="164"/>
      <c r="C14" s="165"/>
      <c r="D14" s="165"/>
      <c r="E14" s="166"/>
      <c r="F14" s="156"/>
    </row>
    <row r="15" spans="1:6" x14ac:dyDescent="0.2">
      <c r="A15" s="157" t="s">
        <v>578</v>
      </c>
      <c r="B15" s="164"/>
      <c r="C15" s="165"/>
      <c r="D15" s="165"/>
      <c r="E15" s="166"/>
      <c r="F15" s="156"/>
    </row>
    <row r="16" spans="1:6" x14ac:dyDescent="0.2">
      <c r="A16" s="959"/>
      <c r="B16" s="960"/>
      <c r="C16" s="960"/>
      <c r="D16" s="960"/>
      <c r="E16" s="961"/>
      <c r="F16" s="156"/>
    </row>
    <row r="17" spans="1:5" s="119" customFormat="1" x14ac:dyDescent="0.2">
      <c r="A17" s="167" t="s">
        <v>85</v>
      </c>
      <c r="B17" s="168" t="s">
        <v>579</v>
      </c>
      <c r="C17" s="169" t="s">
        <v>580</v>
      </c>
      <c r="D17" s="169" t="s">
        <v>581</v>
      </c>
      <c r="E17" s="170" t="s">
        <v>582</v>
      </c>
    </row>
    <row r="18" spans="1:5" s="119" customFormat="1" x14ac:dyDescent="0.2">
      <c r="A18" s="171" t="s">
        <v>583</v>
      </c>
      <c r="B18" s="172"/>
      <c r="C18" s="173" t="s">
        <v>584</v>
      </c>
      <c r="D18" s="174">
        <v>44278</v>
      </c>
      <c r="E18" s="175" t="str">
        <f>IF(SUM(D20:E22)&lt;&gt;0,MEDIAN(D20:E22),"")</f>
        <v/>
      </c>
    </row>
    <row r="19" spans="1:5" s="119" customFormat="1" x14ac:dyDescent="0.2">
      <c r="A19" s="176" t="s">
        <v>585</v>
      </c>
      <c r="B19" s="962" t="s">
        <v>586</v>
      </c>
      <c r="C19" s="963"/>
      <c r="D19" s="964" t="s">
        <v>587</v>
      </c>
      <c r="E19" s="965"/>
    </row>
    <row r="20" spans="1:5" s="119" customFormat="1" x14ac:dyDescent="0.2">
      <c r="A20" s="157" t="s">
        <v>576</v>
      </c>
      <c r="B20" s="948">
        <f>VLOOKUP(A20,$A$10:$E$15,3,)</f>
        <v>0</v>
      </c>
      <c r="C20" s="948"/>
      <c r="D20" s="949"/>
      <c r="E20" s="950"/>
    </row>
    <row r="21" spans="1:5" s="119" customFormat="1" x14ac:dyDescent="0.2">
      <c r="A21" s="157" t="s">
        <v>577</v>
      </c>
      <c r="B21" s="948">
        <f>#N/A</f>
        <v>0</v>
      </c>
      <c r="C21" s="948"/>
      <c r="D21" s="949"/>
      <c r="E21" s="950"/>
    </row>
    <row r="22" spans="1:5" s="119" customFormat="1" x14ac:dyDescent="0.2">
      <c r="A22" s="177" t="s">
        <v>578</v>
      </c>
      <c r="B22" s="951">
        <f>#N/A</f>
        <v>0</v>
      </c>
      <c r="C22" s="951"/>
      <c r="D22" s="949"/>
      <c r="E22" s="950"/>
    </row>
    <row r="23" spans="1:5" x14ac:dyDescent="0.2">
      <c r="A23" s="178"/>
      <c r="B23" s="179"/>
      <c r="C23" s="179"/>
      <c r="D23" s="180"/>
      <c r="E23" s="181"/>
    </row>
    <row r="24" spans="1:5" x14ac:dyDescent="0.2">
      <c r="A24" s="182"/>
      <c r="B24" s="179"/>
      <c r="C24" s="179"/>
      <c r="D24" s="183"/>
      <c r="E24" s="184"/>
    </row>
    <row r="25" spans="1:5" x14ac:dyDescent="0.2">
      <c r="A25" s="185">
        <f>COMPOSIÇÕES!A85</f>
        <v>0</v>
      </c>
      <c r="B25" s="136"/>
      <c r="C25" s="136"/>
      <c r="D25" s="147"/>
      <c r="E25" s="148"/>
    </row>
    <row r="26" spans="1:5" x14ac:dyDescent="0.2">
      <c r="A26" s="185"/>
      <c r="B26" s="136"/>
      <c r="C26" s="136"/>
      <c r="D26" s="147"/>
      <c r="E26" s="148"/>
    </row>
    <row r="27" spans="1:5" ht="15.75" customHeight="1" x14ac:dyDescent="0.2">
      <c r="A27" s="185"/>
      <c r="B27" s="136"/>
      <c r="C27" s="136"/>
      <c r="D27" s="147"/>
      <c r="E27" s="148"/>
    </row>
    <row r="28" spans="1:5" x14ac:dyDescent="0.2">
      <c r="A28" s="185"/>
      <c r="B28" s="136"/>
      <c r="C28" s="136"/>
      <c r="D28" s="147"/>
      <c r="E28" s="148"/>
    </row>
    <row r="29" spans="1:5" x14ac:dyDescent="0.2">
      <c r="A29" s="185"/>
      <c r="B29" s="136"/>
      <c r="C29" s="136"/>
      <c r="D29" s="147"/>
      <c r="E29" s="148"/>
    </row>
    <row r="30" spans="1:5" ht="15.75" x14ac:dyDescent="0.25">
      <c r="A30" s="885" t="s">
        <v>525</v>
      </c>
      <c r="B30" s="886"/>
      <c r="C30" s="886"/>
      <c r="D30" s="886"/>
      <c r="E30" s="952"/>
    </row>
    <row r="31" spans="1:5" ht="15.75" x14ac:dyDescent="0.2">
      <c r="A31" s="938" t="s">
        <v>588</v>
      </c>
      <c r="B31" s="939"/>
      <c r="C31" s="939"/>
      <c r="D31" s="939"/>
      <c r="E31" s="953"/>
    </row>
    <row r="32" spans="1:5" ht="15.75" x14ac:dyDescent="0.2">
      <c r="A32" s="941" t="s">
        <v>589</v>
      </c>
      <c r="B32" s="942"/>
      <c r="C32" s="942"/>
      <c r="D32" s="942"/>
      <c r="E32" s="946"/>
    </row>
    <row r="33" spans="1:5" ht="15.75" x14ac:dyDescent="0.25">
      <c r="A33" s="878" t="s">
        <v>590</v>
      </c>
      <c r="B33" s="879"/>
      <c r="C33" s="879"/>
      <c r="D33" s="879"/>
      <c r="E33" s="947"/>
    </row>
    <row r="34" spans="1:5" x14ac:dyDescent="0.2">
      <c r="A34" s="186"/>
      <c r="B34" s="187"/>
      <c r="C34" s="187"/>
      <c r="D34" s="188"/>
      <c r="E34" s="189"/>
    </row>
  </sheetData>
  <mergeCells count="15">
    <mergeCell ref="B20:C20"/>
    <mergeCell ref="D20:E20"/>
    <mergeCell ref="A2:C2"/>
    <mergeCell ref="A7:E7"/>
    <mergeCell ref="A16:E16"/>
    <mergeCell ref="B19:C19"/>
    <mergeCell ref="D19:E19"/>
    <mergeCell ref="A32:E32"/>
    <mergeCell ref="A33:E33"/>
    <mergeCell ref="B21:C21"/>
    <mergeCell ref="D21:E21"/>
    <mergeCell ref="B22:C22"/>
    <mergeCell ref="D22:E22"/>
    <mergeCell ref="A30:E30"/>
    <mergeCell ref="A31:E31"/>
  </mergeCells>
  <dataValidations count="1">
    <dataValidation type="list" allowBlank="1" showInputMessage="1" showErrorMessage="1" sqref="A24">
      <formula1>$A$10:$A$12</formula1>
    </dataValidation>
  </dataValidations>
  <printOptions horizontalCentered="1"/>
  <pageMargins left="0.511811023622047" right="0.511811023622047" top="0.39370078740157499" bottom="0.118110236220472" header="0.31496062992126" footer="0.31496062992126"/>
  <pageSetup paperSize="9" scale="84" fitToHeight="0" orientation="portrait" horizontalDpi="0" verticalDpi="0"/>
  <colBreaks count="1" manualBreakCount="1">
    <brk id="4" max="1048575" man="1"/>
  </colBreaks>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25"/>
  <sheetViews>
    <sheetView zoomScaleSheetLayoutView="100" workbookViewId="0"/>
  </sheetViews>
  <sheetFormatPr defaultColWidth="9" defaultRowHeight="12.75" x14ac:dyDescent="0.2"/>
  <cols>
    <col min="1" max="1" width="9.140625" bestFit="1" customWidth="1"/>
    <col min="2" max="2" width="24.85546875" customWidth="1"/>
    <col min="3" max="3" width="10.5703125" customWidth="1"/>
    <col min="4" max="4" width="8" customWidth="1"/>
    <col min="5" max="5" width="11.140625" customWidth="1"/>
    <col min="6" max="6" width="6.140625" customWidth="1"/>
    <col min="9" max="9" width="12.28515625" customWidth="1"/>
    <col min="12" max="12" width="11" customWidth="1"/>
  </cols>
  <sheetData>
    <row r="2" spans="2:12" ht="15" x14ac:dyDescent="0.2">
      <c r="B2" s="966" t="s">
        <v>591</v>
      </c>
      <c r="C2" s="966"/>
      <c r="D2" s="966"/>
      <c r="E2" s="966"/>
      <c r="F2" s="966"/>
      <c r="H2" s="967"/>
      <c r="I2" s="967"/>
      <c r="J2" s="967"/>
      <c r="K2" s="967"/>
      <c r="L2" s="967"/>
    </row>
    <row r="3" spans="2:12" ht="15" x14ac:dyDescent="0.2">
      <c r="B3" s="111" t="s">
        <v>592</v>
      </c>
      <c r="C3" s="111" t="s">
        <v>593</v>
      </c>
      <c r="D3" s="111" t="s">
        <v>594</v>
      </c>
      <c r="E3" s="111" t="s">
        <v>595</v>
      </c>
      <c r="F3" s="111" t="s">
        <v>596</v>
      </c>
      <c r="H3" s="112"/>
      <c r="I3" s="99"/>
      <c r="J3" s="118"/>
      <c r="K3" s="99"/>
      <c r="L3" s="99"/>
    </row>
    <row r="4" spans="2:12" ht="15" x14ac:dyDescent="0.2">
      <c r="B4" s="111" t="s">
        <v>597</v>
      </c>
      <c r="C4" s="52">
        <v>5.95</v>
      </c>
      <c r="D4" s="52">
        <v>3</v>
      </c>
      <c r="E4" s="52"/>
      <c r="F4" s="52">
        <f>C4*D4</f>
        <v>17.850000000000001</v>
      </c>
      <c r="H4" s="112"/>
    </row>
    <row r="5" spans="2:12" ht="13.5" x14ac:dyDescent="0.2">
      <c r="B5" s="111" t="s">
        <v>598</v>
      </c>
      <c r="C5" s="52">
        <v>0.8</v>
      </c>
      <c r="D5" s="52">
        <v>2.1</v>
      </c>
      <c r="E5" s="52"/>
      <c r="F5" s="52">
        <f>C5*D5</f>
        <v>1.68</v>
      </c>
    </row>
    <row r="6" spans="2:12" ht="13.5" x14ac:dyDescent="0.2">
      <c r="B6" s="111" t="s">
        <v>599</v>
      </c>
      <c r="C6" s="52">
        <v>1.5</v>
      </c>
      <c r="D6" s="52">
        <v>3</v>
      </c>
      <c r="E6" s="52">
        <f>1.3*0.6</f>
        <v>0.78</v>
      </c>
      <c r="F6" s="52">
        <f t="shared" ref="F6:F17" si="0">(C6*D6)-E6</f>
        <v>3.72</v>
      </c>
    </row>
    <row r="7" spans="2:12" ht="13.5" x14ac:dyDescent="0.2">
      <c r="B7" s="111" t="s">
        <v>600</v>
      </c>
      <c r="C7" s="52">
        <v>1.6</v>
      </c>
      <c r="D7" s="52">
        <v>2.1</v>
      </c>
      <c r="E7" s="52"/>
      <c r="F7" s="52">
        <f t="shared" si="0"/>
        <v>3.36</v>
      </c>
      <c r="J7" s="26"/>
    </row>
    <row r="8" spans="2:12" ht="13.5" x14ac:dyDescent="0.2">
      <c r="B8" s="111" t="s">
        <v>601</v>
      </c>
      <c r="C8" s="52">
        <v>1</v>
      </c>
      <c r="D8" s="52">
        <v>2.1</v>
      </c>
      <c r="E8" s="52"/>
      <c r="F8" s="52">
        <f t="shared" si="0"/>
        <v>2.1</v>
      </c>
    </row>
    <row r="9" spans="2:12" ht="13.5" x14ac:dyDescent="0.2">
      <c r="B9" s="111" t="s">
        <v>602</v>
      </c>
      <c r="C9" s="52">
        <v>7.1</v>
      </c>
      <c r="D9" s="52">
        <v>3</v>
      </c>
      <c r="E9" s="52">
        <v>0.6</v>
      </c>
      <c r="F9" s="52">
        <f t="shared" si="0"/>
        <v>20.7</v>
      </c>
    </row>
    <row r="10" spans="2:12" ht="13.5" x14ac:dyDescent="0.2">
      <c r="B10" s="111" t="s">
        <v>603</v>
      </c>
      <c r="C10" s="52">
        <f>3.45+2.65*2</f>
        <v>8.75</v>
      </c>
      <c r="D10" s="52">
        <v>3</v>
      </c>
      <c r="E10" s="52">
        <v>1.5</v>
      </c>
      <c r="F10" s="52">
        <f t="shared" si="0"/>
        <v>24.75</v>
      </c>
    </row>
    <row r="11" spans="2:12" ht="13.5" x14ac:dyDescent="0.2">
      <c r="B11" s="111" t="s">
        <v>604</v>
      </c>
      <c r="C11" s="52">
        <v>3.45</v>
      </c>
      <c r="D11" s="52">
        <v>3</v>
      </c>
      <c r="E11" s="52"/>
      <c r="F11" s="52">
        <f t="shared" si="0"/>
        <v>10.35</v>
      </c>
    </row>
    <row r="12" spans="2:12" ht="13.5" x14ac:dyDescent="0.2">
      <c r="B12" s="111" t="s">
        <v>605</v>
      </c>
      <c r="C12" s="52">
        <v>1.2</v>
      </c>
      <c r="D12" s="52">
        <v>3</v>
      </c>
      <c r="E12" s="52">
        <f>0.8*2.1</f>
        <v>1.68</v>
      </c>
      <c r="F12" s="52">
        <f t="shared" si="0"/>
        <v>1.92</v>
      </c>
    </row>
    <row r="13" spans="2:12" ht="13.5" x14ac:dyDescent="0.2">
      <c r="B13" s="111" t="s">
        <v>606</v>
      </c>
      <c r="C13" s="52">
        <v>1.1000000000000001</v>
      </c>
      <c r="D13" s="52">
        <v>2.1</v>
      </c>
      <c r="E13" s="52"/>
      <c r="F13" s="52">
        <f t="shared" si="0"/>
        <v>2.31</v>
      </c>
    </row>
    <row r="14" spans="2:12" ht="13.5" x14ac:dyDescent="0.2">
      <c r="B14" s="111" t="s">
        <v>607</v>
      </c>
      <c r="C14" s="52">
        <f>2.25+1.2+0.75</f>
        <v>4.2</v>
      </c>
      <c r="D14" s="52">
        <v>3</v>
      </c>
      <c r="E14" s="52">
        <f>0.7*2.1</f>
        <v>1.47</v>
      </c>
      <c r="F14" s="52">
        <f t="shared" si="0"/>
        <v>11.13</v>
      </c>
    </row>
    <row r="15" spans="2:12" ht="27" x14ac:dyDescent="0.2">
      <c r="B15" s="113" t="s">
        <v>608</v>
      </c>
      <c r="C15" s="52">
        <f>1.85</f>
        <v>1.85</v>
      </c>
      <c r="D15" s="52">
        <v>3</v>
      </c>
      <c r="E15" s="52"/>
      <c r="F15" s="52">
        <f t="shared" si="0"/>
        <v>5.55</v>
      </c>
    </row>
    <row r="16" spans="2:12" ht="13.5" x14ac:dyDescent="0.2">
      <c r="B16" s="113" t="s">
        <v>609</v>
      </c>
      <c r="C16" s="52">
        <v>0.7</v>
      </c>
      <c r="D16" s="52">
        <v>2.1</v>
      </c>
      <c r="E16" s="52"/>
      <c r="F16" s="52">
        <f t="shared" si="0"/>
        <v>1.47</v>
      </c>
    </row>
    <row r="17" spans="2:7" ht="13.5" x14ac:dyDescent="0.2">
      <c r="B17" s="113" t="s">
        <v>610</v>
      </c>
      <c r="C17" s="52">
        <v>2.2999999999999998</v>
      </c>
      <c r="D17" s="52">
        <v>3</v>
      </c>
      <c r="E17" s="52"/>
      <c r="F17" s="52">
        <f t="shared" si="0"/>
        <v>6.9</v>
      </c>
    </row>
    <row r="18" spans="2:7" ht="13.5" x14ac:dyDescent="0.2">
      <c r="B18" s="113" t="s">
        <v>611</v>
      </c>
      <c r="C18" s="52">
        <v>1.5</v>
      </c>
      <c r="D18" s="52">
        <v>3</v>
      </c>
      <c r="E18" s="52"/>
      <c r="F18" s="52">
        <f>(C18*D18)-E18+1.68</f>
        <v>6.18</v>
      </c>
    </row>
    <row r="19" spans="2:7" ht="13.5" x14ac:dyDescent="0.2">
      <c r="B19" s="113" t="s">
        <v>612</v>
      </c>
      <c r="C19" s="52">
        <f>10.85+1.93*3+2.89</f>
        <v>19.53</v>
      </c>
      <c r="D19" s="52">
        <v>3</v>
      </c>
      <c r="E19" s="52"/>
      <c r="F19" s="52">
        <f>(C19*D19)-E19</f>
        <v>58.59</v>
      </c>
    </row>
    <row r="20" spans="2:7" ht="13.5" x14ac:dyDescent="0.2">
      <c r="B20" s="113" t="s">
        <v>613</v>
      </c>
      <c r="C20" s="52">
        <f>2.51+2</f>
        <v>4.51</v>
      </c>
      <c r="D20" s="52">
        <v>3</v>
      </c>
      <c r="E20" s="52"/>
      <c r="F20" s="52">
        <f>(C20*D20)-E20</f>
        <v>13.53</v>
      </c>
    </row>
    <row r="21" spans="2:7" ht="13.5" x14ac:dyDescent="0.2">
      <c r="B21" s="113" t="s">
        <v>488</v>
      </c>
      <c r="C21" s="52">
        <v>2.25</v>
      </c>
      <c r="D21" s="52">
        <v>3</v>
      </c>
      <c r="E21" s="52"/>
      <c r="F21" s="52">
        <f>(C21*D21)-E21</f>
        <v>6.75</v>
      </c>
    </row>
    <row r="22" spans="2:7" ht="14.25" x14ac:dyDescent="0.3">
      <c r="B22" s="968" t="s">
        <v>447</v>
      </c>
      <c r="C22" s="968"/>
      <c r="D22" s="968"/>
      <c r="E22" s="968"/>
      <c r="F22" s="114">
        <f>SUM(F4:F21)</f>
        <v>198.84</v>
      </c>
      <c r="G22" s="115" t="s">
        <v>125</v>
      </c>
    </row>
    <row r="23" spans="2:7" ht="14.25" x14ac:dyDescent="0.3">
      <c r="B23" s="968" t="s">
        <v>614</v>
      </c>
      <c r="C23" s="968"/>
      <c r="D23" s="968"/>
      <c r="E23" s="968"/>
      <c r="F23" s="50">
        <v>203.35</v>
      </c>
      <c r="G23" s="115" t="s">
        <v>125</v>
      </c>
    </row>
    <row r="24" spans="2:7" ht="15" customHeight="1" x14ac:dyDescent="0.2">
      <c r="B24" s="969" t="s">
        <v>615</v>
      </c>
      <c r="C24" s="969"/>
      <c r="D24" s="969"/>
      <c r="E24" s="969"/>
      <c r="F24" s="969"/>
      <c r="G24" s="116"/>
    </row>
    <row r="25" spans="2:7" ht="15" x14ac:dyDescent="0.3">
      <c r="B25" s="117"/>
      <c r="C25" s="90"/>
      <c r="D25" s="90"/>
      <c r="E25" s="90"/>
      <c r="F25" s="90"/>
    </row>
  </sheetData>
  <mergeCells count="5">
    <mergeCell ref="B2:F2"/>
    <mergeCell ref="H2:L2"/>
    <mergeCell ref="B22:E22"/>
    <mergeCell ref="B23:E23"/>
    <mergeCell ref="B24:F24"/>
  </mergeCell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13</vt:i4>
      </vt:variant>
      <vt:variant>
        <vt:lpstr>Intervalos nomeados</vt:lpstr>
      </vt:variant>
      <vt:variant>
        <vt:i4>7</vt:i4>
      </vt:variant>
    </vt:vector>
  </HeadingPairs>
  <TitlesOfParts>
    <vt:vector size="20" baseType="lpstr">
      <vt:lpstr>referencia</vt:lpstr>
      <vt:lpstr>Planilha3</vt:lpstr>
      <vt:lpstr>BDI- DESONERADO</vt:lpstr>
      <vt:lpstr>PLANILHA</vt:lpstr>
      <vt:lpstr>MEMÓRIA DE CÁLCULO</vt:lpstr>
      <vt:lpstr>COMPOSIÇÕES</vt:lpstr>
      <vt:lpstr>CRONOGRAMA</vt:lpstr>
      <vt:lpstr>COTAÇÕES</vt:lpstr>
      <vt:lpstr>ALVENARIA</vt:lpstr>
      <vt:lpstr>DEMOLIÇÕES</vt:lpstr>
      <vt:lpstr>AZULEJO E PISO E PEDRAS</vt:lpstr>
      <vt:lpstr>ESTRUTURAS</vt:lpstr>
      <vt:lpstr>RESUMO FINANCEIRO</vt:lpstr>
      <vt:lpstr>M2_</vt:lpstr>
      <vt:lpstr>COMPOSIÇÕES!Print_Area</vt:lpstr>
      <vt:lpstr>COTAÇÕES!Print_Area</vt:lpstr>
      <vt:lpstr>CRONOGRAMA!Print_Area</vt:lpstr>
      <vt:lpstr>'MEMÓRIA DE CÁLCULO'!Print_Area</vt:lpstr>
      <vt:lpstr>PLANILHA!Print_Area</vt:lpstr>
      <vt:lpstr>PLANILHA!SDSD</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Usuario</cp:lastModifiedBy>
  <cp:lastPrinted>2022-06-08T14:28:00Z</cp:lastPrinted>
  <dcterms:created xsi:type="dcterms:W3CDTF">2018-06-25T20:10:00Z</dcterms:created>
  <dcterms:modified xsi:type="dcterms:W3CDTF">2022-09-22T17:42:35Z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AAD887E62F9948E5B577CC32A2435F72</vt:lpwstr>
  </property>
  <property fmtid="{D5CDD505-2E9C-101B-9397-08002B2CF9AE}" pid="3" name="KSOProductBuildVer">
    <vt:lpwstr>1046-11.2.0.11254</vt:lpwstr>
  </property>
</Properties>
</file>